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SunitaPfitzner\Public First Dropbox\Policy and Research Team\Polling\Client Tables\Flood Resilience\nat rep\"/>
    </mc:Choice>
  </mc:AlternateContent>
  <xr:revisionPtr revIDLastSave="0" documentId="13_ncr:1_{FF8C040F-1D39-4427-8A1E-BFFD954641D6}"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 name="Table 189" sheetId="192" r:id="rId192"/>
    <sheet name="Table 190" sheetId="193" r:id="rId193"/>
    <sheet name="Table 191" sheetId="194" r:id="rId194"/>
    <sheet name="Table 192" sheetId="195" r:id="rId195"/>
    <sheet name="Table 193" sheetId="196" r:id="rId196"/>
    <sheet name="Table 194" sheetId="197" r:id="rId197"/>
    <sheet name="Table 195" sheetId="198" r:id="rId198"/>
    <sheet name="Table 196" sheetId="199" r:id="rId199"/>
    <sheet name="Table 197" sheetId="200" r:id="rId200"/>
    <sheet name="Table 198" sheetId="201" r:id="rId201"/>
    <sheet name="Table 199" sheetId="202" r:id="rId202"/>
    <sheet name="Table 200" sheetId="203" r:id="rId203"/>
    <sheet name="Table 201" sheetId="204" r:id="rId20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204" l="1"/>
  <c r="B22" i="203"/>
  <c r="B22" i="202"/>
  <c r="B22" i="201"/>
  <c r="B22" i="200"/>
  <c r="B22" i="199"/>
  <c r="B22" i="198"/>
  <c r="B22" i="197"/>
  <c r="B22" i="196"/>
  <c r="B22" i="195"/>
  <c r="B22" i="194"/>
  <c r="B22" i="193"/>
  <c r="B22" i="192"/>
  <c r="B22" i="191"/>
  <c r="B22" i="190"/>
  <c r="B22" i="189"/>
  <c r="B22" i="188"/>
  <c r="B22" i="187"/>
  <c r="B22" i="186"/>
  <c r="B22" i="185"/>
  <c r="B22" i="184"/>
  <c r="B22" i="183"/>
  <c r="B22" i="182"/>
  <c r="B22" i="181"/>
  <c r="B22" i="180"/>
  <c r="B22" i="179"/>
  <c r="B22" i="178"/>
  <c r="B22" i="177"/>
  <c r="B22" i="176"/>
  <c r="B22" i="175"/>
  <c r="B18" i="174"/>
  <c r="B18" i="173"/>
  <c r="B22" i="172"/>
  <c r="B22" i="171"/>
  <c r="B22" i="170"/>
  <c r="B22" i="169"/>
  <c r="B22" i="168"/>
  <c r="B22" i="167"/>
  <c r="B22" i="166"/>
  <c r="B22" i="165"/>
  <c r="B22" i="164"/>
  <c r="B22" i="163"/>
  <c r="B22" i="162"/>
  <c r="B19" i="161"/>
  <c r="B17" i="160"/>
  <c r="B17" i="159"/>
  <c r="B25" i="158"/>
  <c r="B18" i="157"/>
  <c r="B17" i="156"/>
  <c r="B21" i="155"/>
  <c r="B16" i="154"/>
  <c r="B18" i="153"/>
  <c r="B18" i="152"/>
  <c r="B18" i="151"/>
  <c r="B18" i="150"/>
  <c r="B18" i="149"/>
  <c r="B18" i="148"/>
  <c r="B18" i="147"/>
  <c r="B18" i="146"/>
  <c r="B18" i="145"/>
  <c r="B29" i="144"/>
  <c r="B25" i="143"/>
  <c r="B19" i="142"/>
  <c r="B19" i="141"/>
  <c r="B19" i="140"/>
  <c r="B19" i="139"/>
  <c r="B19" i="138"/>
  <c r="B19" i="137"/>
  <c r="B19" i="136"/>
  <c r="B19" i="135"/>
  <c r="B19" i="134"/>
  <c r="B19" i="133"/>
  <c r="B19" i="132"/>
  <c r="B19" i="131"/>
  <c r="B19" i="130"/>
  <c r="B19" i="129"/>
  <c r="B19" i="128"/>
  <c r="B19" i="127"/>
  <c r="B19" i="126"/>
  <c r="B19" i="125"/>
  <c r="B22" i="124"/>
  <c r="B22" i="123"/>
  <c r="B22" i="122"/>
  <c r="B22" i="121"/>
  <c r="B22" i="120"/>
  <c r="B22" i="119"/>
  <c r="B24" i="118"/>
  <c r="B18" i="117"/>
  <c r="B18" i="116"/>
  <c r="B18" i="115"/>
  <c r="B18" i="114"/>
  <c r="B18" i="113"/>
  <c r="B18" i="112"/>
  <c r="B18" i="111"/>
  <c r="B18" i="110"/>
  <c r="B18" i="109"/>
  <c r="B18" i="108"/>
  <c r="B18" i="107"/>
  <c r="B18" i="106"/>
  <c r="B18" i="105"/>
  <c r="B18" i="104"/>
  <c r="B18" i="103"/>
  <c r="B18" i="102"/>
  <c r="B18" i="101"/>
  <c r="B18" i="100"/>
  <c r="B18" i="99"/>
  <c r="B18" i="98"/>
  <c r="B18" i="97"/>
  <c r="B18" i="96"/>
  <c r="B18" i="95"/>
  <c r="B18" i="94"/>
  <c r="B18" i="93"/>
  <c r="B18" i="92"/>
  <c r="B18" i="91"/>
  <c r="B18" i="90"/>
  <c r="B18" i="89"/>
  <c r="B18" i="88"/>
  <c r="B18" i="87"/>
  <c r="B29" i="86"/>
  <c r="B29" i="85"/>
  <c r="B17" i="84"/>
  <c r="B17" i="83"/>
  <c r="B17" i="82"/>
  <c r="B17" i="81"/>
  <c r="B17" i="80"/>
  <c r="B17" i="79"/>
  <c r="B17" i="78"/>
  <c r="B17" i="77"/>
  <c r="B17" i="76"/>
  <c r="B23" i="75"/>
  <c r="B17" i="74"/>
  <c r="B18" i="73"/>
  <c r="B17" i="72"/>
  <c r="B17" i="71"/>
  <c r="B17" i="70"/>
  <c r="B18" i="69"/>
  <c r="B18" i="68"/>
  <c r="B18" i="67"/>
  <c r="B18" i="66"/>
  <c r="B18" i="65"/>
  <c r="B18" i="64"/>
  <c r="B18" i="63"/>
  <c r="B18" i="62"/>
  <c r="B18" i="61"/>
  <c r="B18" i="60"/>
  <c r="B18" i="59"/>
  <c r="B19" i="58"/>
  <c r="B19" i="57"/>
  <c r="B19" i="56"/>
  <c r="B19" i="55"/>
  <c r="B19" i="54"/>
  <c r="B19" i="53"/>
  <c r="B19" i="52"/>
  <c r="B19" i="51"/>
  <c r="B19" i="50"/>
  <c r="B17" i="49"/>
  <c r="B18" i="48"/>
  <c r="B22" i="47"/>
  <c r="B22" i="46"/>
  <c r="B22" i="45"/>
  <c r="B21" i="44"/>
  <c r="B21" i="43"/>
  <c r="B21" i="42"/>
  <c r="B21" i="41"/>
  <c r="B21" i="40"/>
  <c r="B21" i="39"/>
  <c r="B21" i="38"/>
  <c r="B21" i="37"/>
  <c r="B21" i="36"/>
  <c r="B21" i="35"/>
  <c r="B18" i="34"/>
  <c r="B18" i="33"/>
  <c r="B18" i="32"/>
  <c r="B18" i="31"/>
  <c r="B18" i="30"/>
  <c r="B18" i="29"/>
  <c r="B18" i="28"/>
  <c r="B18" i="27"/>
  <c r="B18" i="26"/>
  <c r="B18" i="25"/>
  <c r="B18" i="24"/>
  <c r="B19" i="23"/>
  <c r="B19" i="22"/>
  <c r="B19" i="21"/>
  <c r="B19" i="20"/>
  <c r="B19" i="19"/>
  <c r="B19" i="18"/>
  <c r="B19" i="17"/>
  <c r="B19" i="16"/>
  <c r="B19" i="15"/>
  <c r="B19" i="14"/>
  <c r="B19" i="13"/>
  <c r="B29" i="12"/>
  <c r="B30" i="11"/>
  <c r="B18" i="10"/>
  <c r="B20" i="9"/>
  <c r="B16" i="8"/>
  <c r="B16" i="7"/>
  <c r="B16" i="6"/>
  <c r="B16" i="5"/>
  <c r="B16" i="4"/>
  <c r="E209" i="2"/>
  <c r="D209" i="2"/>
  <c r="E208" i="2"/>
  <c r="D208" i="2"/>
  <c r="E207" i="2"/>
  <c r="D207" i="2"/>
  <c r="E206" i="2"/>
  <c r="D206" i="2"/>
  <c r="E205" i="2"/>
  <c r="D205" i="2"/>
  <c r="D204" i="2"/>
  <c r="E203" i="2"/>
  <c r="D203" i="2"/>
  <c r="E202" i="2"/>
  <c r="D202" i="2"/>
  <c r="E201" i="2"/>
  <c r="D201" i="2"/>
  <c r="E200" i="2"/>
  <c r="D200" i="2"/>
  <c r="E199" i="2"/>
  <c r="D199" i="2"/>
  <c r="D198" i="2"/>
  <c r="E197" i="2"/>
  <c r="D197" i="2"/>
  <c r="E196" i="2"/>
  <c r="D196" i="2"/>
  <c r="E195" i="2"/>
  <c r="D195" i="2"/>
  <c r="E194" i="2"/>
  <c r="D194" i="2"/>
  <c r="E193" i="2"/>
  <c r="D193" i="2"/>
  <c r="D192" i="2"/>
  <c r="E191" i="2"/>
  <c r="D191" i="2"/>
  <c r="E190" i="2"/>
  <c r="D190" i="2"/>
  <c r="E189" i="2"/>
  <c r="D189" i="2"/>
  <c r="D188" i="2"/>
  <c r="E187" i="2"/>
  <c r="D187" i="2"/>
  <c r="E186" i="2"/>
  <c r="D186" i="2"/>
  <c r="E185" i="2"/>
  <c r="D185" i="2"/>
  <c r="D184" i="2"/>
  <c r="E183" i="2"/>
  <c r="D183" i="2"/>
  <c r="E182" i="2"/>
  <c r="D182" i="2"/>
  <c r="E181" i="2"/>
  <c r="D181" i="2"/>
  <c r="D180" i="2"/>
  <c r="E179" i="2"/>
  <c r="D179" i="2"/>
  <c r="E178" i="2"/>
  <c r="D178" i="2"/>
  <c r="E177" i="2"/>
  <c r="D177" i="2"/>
  <c r="E176" i="2"/>
  <c r="D176" i="2"/>
  <c r="E175" i="2"/>
  <c r="D175" i="2"/>
  <c r="E174" i="2"/>
  <c r="D174" i="2"/>
  <c r="E173" i="2"/>
  <c r="D173" i="2"/>
  <c r="E172" i="2"/>
  <c r="D172" i="2"/>
  <c r="E171" i="2"/>
  <c r="D171" i="2"/>
  <c r="E170" i="2"/>
  <c r="D170" i="2"/>
  <c r="E169" i="2"/>
  <c r="D169" i="2"/>
  <c r="E168" i="2"/>
  <c r="D168" i="2"/>
  <c r="D167" i="2"/>
  <c r="E166" i="2"/>
  <c r="D166" i="2"/>
  <c r="E165" i="2"/>
  <c r="D165" i="2"/>
  <c r="E164" i="2"/>
  <c r="D164" i="2"/>
  <c r="E163"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D150" i="2"/>
  <c r="E149" i="2"/>
  <c r="D149" i="2"/>
  <c r="E148" i="2"/>
  <c r="D148" i="2"/>
  <c r="E147" i="2"/>
  <c r="D147" i="2"/>
  <c r="E146" i="2"/>
  <c r="D146" i="2"/>
  <c r="E145" i="2"/>
  <c r="D145" i="2"/>
  <c r="E144" i="2"/>
  <c r="D144" i="2"/>
  <c r="E143" i="2"/>
  <c r="D143" i="2"/>
  <c r="E142" i="2"/>
  <c r="D142" i="2"/>
  <c r="E141" i="2"/>
  <c r="D141" i="2"/>
  <c r="E140" i="2"/>
  <c r="D140" i="2"/>
  <c r="D139" i="2"/>
  <c r="E138" i="2"/>
  <c r="D138" i="2"/>
  <c r="E137" i="2"/>
  <c r="D137" i="2"/>
  <c r="E136" i="2"/>
  <c r="D136" i="2"/>
  <c r="E135" i="2"/>
  <c r="D135" i="2"/>
  <c r="E134" i="2"/>
  <c r="D134" i="2"/>
  <c r="E133" i="2"/>
  <c r="D133" i="2"/>
  <c r="E132" i="2"/>
  <c r="D132" i="2"/>
  <c r="E131" i="2"/>
  <c r="D131" i="2"/>
  <c r="D130" i="2"/>
  <c r="E129" i="2"/>
  <c r="D129" i="2"/>
  <c r="E128" i="2"/>
  <c r="D128" i="2"/>
  <c r="E127" i="2"/>
  <c r="D127" i="2"/>
  <c r="E126" i="2"/>
  <c r="D126" i="2"/>
  <c r="E125" i="2"/>
  <c r="D125"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D92" i="2"/>
  <c r="E91" i="2"/>
  <c r="D91" i="2"/>
  <c r="E90" i="2"/>
  <c r="D90" i="2"/>
  <c r="E89" i="2"/>
  <c r="D89" i="2"/>
  <c r="E88" i="2"/>
  <c r="D88" i="2"/>
  <c r="E87" i="2"/>
  <c r="D87" i="2"/>
  <c r="E86" i="2"/>
  <c r="D86" i="2"/>
  <c r="E85" i="2"/>
  <c r="D85" i="2"/>
  <c r="E84" i="2"/>
  <c r="D84" i="2"/>
  <c r="E83" i="2"/>
  <c r="D83" i="2"/>
  <c r="E82" i="2"/>
  <c r="D82"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D55" i="2"/>
  <c r="E54" i="2"/>
  <c r="D54" i="2"/>
  <c r="E53" i="2"/>
  <c r="D53" i="2"/>
  <c r="E52" i="2"/>
  <c r="D52" i="2"/>
  <c r="E51" i="2"/>
  <c r="D51" i="2"/>
  <c r="D50" i="2"/>
  <c r="E49" i="2"/>
  <c r="D49" i="2"/>
  <c r="E48" i="2"/>
  <c r="D48" i="2"/>
  <c r="E47" i="2"/>
  <c r="D47" i="2"/>
  <c r="E46" i="2"/>
  <c r="D46" i="2"/>
  <c r="E45" i="2"/>
  <c r="D45" i="2"/>
  <c r="E44" i="2"/>
  <c r="D44" i="2"/>
  <c r="E43" i="2"/>
  <c r="D43" i="2"/>
  <c r="E42" i="2"/>
  <c r="D42" i="2"/>
  <c r="E41" i="2"/>
  <c r="D41" i="2"/>
  <c r="D40" i="2"/>
  <c r="E39" i="2"/>
  <c r="D39" i="2"/>
  <c r="E38" i="2"/>
  <c r="D38" i="2"/>
  <c r="E37"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E22" i="2"/>
  <c r="D22" i="2"/>
  <c r="E21" i="2"/>
  <c r="D21" i="2"/>
  <c r="E20" i="2"/>
  <c r="D20" i="2"/>
  <c r="E19" i="2"/>
  <c r="D19" i="2"/>
  <c r="D18" i="2"/>
  <c r="E17" i="2"/>
  <c r="D17" i="2"/>
  <c r="E16"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<sst xmlns="http://schemas.openxmlformats.org/spreadsheetml/2006/main" count="23545" uniqueCount="649">
  <si>
    <t>Fieldwork:</t>
  </si>
  <si>
    <t>21st Feb - 27th Feb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</si>
  <si>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</si>
  <si>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</si>
  <si>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</si>
  <si>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</si>
  <si>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</si>
  <si>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</si>
  <si>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</si>
  <si>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</si>
  <si>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</si>
  <si>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</si>
  <si>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</si>
  <si>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</si>
  <si>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</si>
  <si>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</si>
  <si>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</si>
  <si>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</si>
  <si>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</si>
  <si>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</si>
  <si>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</si>
  <si>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</si>
  <si>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</si>
  <si>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</si>
  <si>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</si>
  <si>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</si>
  <si>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</si>
  <si>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</si>
  <si>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</si>
  <si>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</si>
  <si>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</si>
  <si>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</si>
  <si>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</si>
  <si>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</si>
  <si>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</si>
  <si>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</si>
  <si>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</si>
  <si>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</si>
  <si>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</si>
  <si>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</si>
  <si>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</si>
  <si>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</si>
  <si>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Conservative Party</t>
  </si>
  <si>
    <t>Labour Party</t>
  </si>
  <si>
    <t>Liberal Democrats</t>
  </si>
  <si>
    <t>Reform UK</t>
  </si>
  <si>
    <t>Green Party</t>
  </si>
  <si>
    <t>Labour</t>
  </si>
  <si>
    <t>Conservative</t>
  </si>
  <si>
    <t>The Green Party</t>
  </si>
  <si>
    <t>Don't Know</t>
  </si>
  <si>
    <t>GCSE or equivalent (Scottish National/O Level)</t>
  </si>
  <si>
    <t>A Level or equivalent (GCE/Higher/Advanced Higher)</t>
  </si>
  <si>
    <t>University Undergraduate Degree (BA/BSc)</t>
  </si>
  <si>
    <t>University Postgraduate Degree (MA/MSc/MPhil)</t>
  </si>
  <si>
    <t>Doctorate (PhD/DPHil)</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</si>
  <si>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</si>
  <si>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</si>
  <si>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</si>
  <si>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</si>
  <si>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</si>
  <si>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</si>
  <si>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</si>
  <si>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</si>
  <si>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</si>
  <si>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</si>
  <si>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</si>
  <si>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</si>
  <si>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</si>
  <si>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</si>
  <si>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</si>
  <si>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</si>
  <si>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Urban/City Centre</t>
  </si>
  <si>
    <t>Suburbs</t>
  </si>
  <si>
    <t>Large Town</t>
  </si>
  <si>
    <t>Small Town</t>
  </si>
  <si>
    <t>Village</t>
  </si>
  <si>
    <t>Rural Area</t>
  </si>
  <si>
    <t>Owned outright</t>
  </si>
  <si>
    <t>Owned with a mortgage or loan</t>
  </si>
  <si>
    <t>Shared ownership</t>
  </si>
  <si>
    <t>Rented from the council</t>
  </si>
  <si>
    <t>Rented from a housing association</t>
  </si>
  <si>
    <t>Privately rented</t>
  </si>
  <si>
    <t>Rent free</t>
  </si>
  <si>
    <t>Future buyers</t>
  </si>
  <si>
    <t>Transition homeowners</t>
  </si>
  <si>
    <t>Lifelong renters</t>
  </si>
  <si>
    <t>Long-haul homeowners</t>
  </si>
  <si>
    <t>In the past 12 months</t>
  </si>
  <si>
    <t>Not in the past 12 months</t>
  </si>
  <si>
    <t>Never</t>
  </si>
  <si>
    <t>Don’t know</t>
  </si>
  <si>
    <t>Yes</t>
  </si>
  <si>
    <t>No</t>
  </si>
  <si>
    <t>Gender</t>
  </si>
  <si>
    <t>Age</t>
  </si>
  <si>
    <t>Social Grade</t>
  </si>
  <si>
    <t>Region</t>
  </si>
  <si>
    <t>2024 Vote</t>
  </si>
  <si>
    <t>Vote Intention</t>
  </si>
  <si>
    <t>Education</t>
  </si>
  <si>
    <t>Income</t>
  </si>
  <si>
    <t>Area</t>
  </si>
  <si>
    <t>Tenure</t>
  </si>
  <si>
    <t>Homeowner Status</t>
  </si>
  <si>
    <t>Experienced local flooding</t>
  </si>
  <si>
    <t>Experienced home flooding</t>
  </si>
  <si>
    <t>Experienced workplace flooding</t>
  </si>
  <si>
    <t xml:space="preserve"> £500</t>
  </si>
  <si>
    <t xml:space="preserve"> £1,000</t>
  </si>
  <si>
    <t xml:space="preserve"> £5,000</t>
  </si>
  <si>
    <t>Could easily afford</t>
  </si>
  <si>
    <t>Could afford, but with some difficulty</t>
  </si>
  <si>
    <t>Could not afford</t>
  </si>
  <si>
    <t>Grid Summary: If your household had to find money for an unexpected emergency expense, could you afford to pay the following amounts?This might be to pay for something like urgent home or car repairs, or to deal with a health problem etc. </t>
  </si>
  <si>
    <t>Fieldwork:  21st Feb - 27th Feb 2025</t>
  </si>
  <si>
    <t>Data weighted by interlocking age &amp; gender, region and social grade to Nationally Representative Proportions</t>
  </si>
  <si>
    <t>BASE: All Respondents</t>
  </si>
  <si>
    <t>0</t>
  </si>
  <si>
    <t>*</t>
  </si>
  <si>
    <t>If your household had to find money for an unexpected emergency expense, could you afford to pay the following amounts?This might be to pay for something like urgent home or car repairs, or to deal with a health problem etc. : £500</t>
  </si>
  <si>
    <t>If your household had to find money for an unexpected emergency expense, could you afford to pay the following amounts?This might be to pay for something like urgent home or car repairs, or to deal with a health problem etc. : £1,000</t>
  </si>
  <si>
    <t>If your household had to find money for an unexpected emergency expense, could you afford to pay the following amounts?This might be to pay for something like urgent home or car repairs, or to deal with a health problem etc. : £5,000</t>
  </si>
  <si>
    <t xml:space="preserve"> Are you currently working in a job in which you are able to work from home or work remotely?</t>
  </si>
  <si>
    <t>BASE: Workers</t>
  </si>
  <si>
    <t>For less than 12 months</t>
  </si>
  <si>
    <t>For another 1-2 years</t>
  </si>
  <si>
    <t>For another 3-5 years</t>
  </si>
  <si>
    <t>For another 6-10 years</t>
  </si>
  <si>
    <t>For another 11-15 years</t>
  </si>
  <si>
    <t>For more than 15 years</t>
  </si>
  <si>
    <t xml:space="preserve"> How long are you planning to stay in your current property?  </t>
  </si>
  <si>
    <t>BASE: Homeowners</t>
  </si>
  <si>
    <t>I plan to buy a home within the next 12 months</t>
  </si>
  <si>
    <t>I plan to buy a home in 1-5 years from now</t>
  </si>
  <si>
    <t>I plan to buy a home more than 5 years from now</t>
  </si>
  <si>
    <t>I do not plan to buy a home</t>
  </si>
  <si>
    <t xml:space="preserve"> Which of the following best describes your current situation?</t>
  </si>
  <si>
    <t>Cost of living</t>
  </si>
  <si>
    <t>Quality of the NHS</t>
  </si>
  <si>
    <t>State of the economy</t>
  </si>
  <si>
    <t>Levels of immigration</t>
  </si>
  <si>
    <t>Levels of crime</t>
  </si>
  <si>
    <t>Availability of housing</t>
  </si>
  <si>
    <t>Level of taxation</t>
  </si>
  <si>
    <t>Threat of climate change</t>
  </si>
  <si>
    <t>Britain leaving the EU</t>
  </si>
  <si>
    <t>Number of people on welfare</t>
  </si>
  <si>
    <t>State of Britain’s Armed Forces</t>
  </si>
  <si>
    <t>Threat of terrorism</t>
  </si>
  <si>
    <t>Quality / cost of public transport</t>
  </si>
  <si>
    <t>Quality of and access to schools / universities</t>
  </si>
  <si>
    <t>Access to good pensions</t>
  </si>
  <si>
    <t>None of the above</t>
  </si>
  <si>
    <t>Don't know</t>
  </si>
  <si>
    <t>Which of the following do you think are the most important issues facing the country at this time?Please select up to three</t>
  </si>
  <si>
    <t>Quality of local healthcare</t>
  </si>
  <si>
    <t>Quality of the roads</t>
  </si>
  <si>
    <t>Shops and businesses closing down</t>
  </si>
  <si>
    <t>Availability and affordability of housing</t>
  </si>
  <si>
    <t>Crime and anti-social behaviour</t>
  </si>
  <si>
    <t>Availability of good jobs and employment</t>
  </si>
  <si>
    <t>Opportunities for young people</t>
  </si>
  <si>
    <t>Quality and affordability of public transport</t>
  </si>
  <si>
    <t>Too many local developments or infrastructure</t>
  </si>
  <si>
    <t>Lack of local leadership</t>
  </si>
  <si>
    <t>Quality of education and schools</t>
  </si>
  <si>
    <t>Too few local developments or infrastructure</t>
  </si>
  <si>
    <t>Access to and quality of nature / green spaces</t>
  </si>
  <si>
    <t>Weather events, such as floods and water shortages</t>
  </si>
  <si>
    <t>Which of the following do you think are the most important issues facing your local area at this time?Please select up to three</t>
  </si>
  <si>
    <t xml:space="preserve"> Growing the national economy</t>
  </si>
  <si>
    <t xml:space="preserve"> Preparing the UK to deal with damaging weather events that are happening right now</t>
  </si>
  <si>
    <t xml:space="preserve"> Preparing the UK to deal with damaging weather events that will happen in the future</t>
  </si>
  <si>
    <t xml:space="preserve"> If you're paying attention, select "2 - Poorly"</t>
  </si>
  <si>
    <t xml:space="preserve"> Reducing NHS waiting times</t>
  </si>
  <si>
    <t xml:space="preserve"> Creating opportunities for young people</t>
  </si>
  <si>
    <t xml:space="preserve"> Improving the quality of schools</t>
  </si>
  <si>
    <t xml:space="preserve"> Lowering greenhouse gas emissions</t>
  </si>
  <si>
    <t xml:space="preserve"> Tackling criminal activity</t>
  </si>
  <si>
    <t xml:space="preserve"> Revitalizing my local area</t>
  </si>
  <si>
    <t>1 - Very poorly</t>
  </si>
  <si>
    <t>2 - Poorly</t>
  </si>
  <si>
    <t>3 - Neither well nor poorly</t>
  </si>
  <si>
    <t>4 - Well</t>
  </si>
  <si>
    <t>5 - Very well</t>
  </si>
  <si>
    <t>Grid Summary: How well do you think the current Labour government is doing in each of the following areas?</t>
  </si>
  <si>
    <t>BASE: Question randomly assigned to respondents</t>
  </si>
  <si>
    <t>How well do you think the current Labour government is doing in each of the following areas?: Growing the national economy</t>
  </si>
  <si>
    <t>How well do you think the current Labour government is doing in each of the following areas?: Preparing the UK to deal with damaging weather events that are happening right now</t>
  </si>
  <si>
    <t>How well do you think the current Labour government is doing in each of the following areas?: Preparing the UK to deal with damaging weather events that will happen in the future</t>
  </si>
  <si>
    <t>How well do you think the current Labour government is doing in each of the following areas?: If you're paying attention, select "2 - Poorly"</t>
  </si>
  <si>
    <t>How well do you think the current Labour government is doing in each of the following areas?: Reducing NHS waiting times</t>
  </si>
  <si>
    <t>How well do you think the current Labour government is doing in each of the following areas?: Creating opportunities for young people</t>
  </si>
  <si>
    <t>How well do you think the current Labour government is doing in each of the following areas?: Improving the quality of schools</t>
  </si>
  <si>
    <t>How well do you think the current Labour government is doing in each of the following areas?: Lowering greenhouse gas emissions</t>
  </si>
  <si>
    <t>How well do you think the current Labour government is doing in each of the following areas?: Tackling criminal activity</t>
  </si>
  <si>
    <t>How well do you think the current Labour government is doing in each of the following areas?: Revitalizing my local area</t>
  </si>
  <si>
    <t xml:space="preserve"> If you're paying attention, select 'Very important'</t>
  </si>
  <si>
    <t xml:space="preserve"> Lowering emissions</t>
  </si>
  <si>
    <t>Not at all important</t>
  </si>
  <si>
    <t>Not very important</t>
  </si>
  <si>
    <t>Somewhat important</t>
  </si>
  <si>
    <t>Very important</t>
  </si>
  <si>
    <t>Grid Summary: How important or unimportant do you think each of the following areas is to the current Labour government?</t>
  </si>
  <si>
    <t>How important or unimportant do you think each of the following areas is to the current Labour government?: Growing the national economy</t>
  </si>
  <si>
    <t>How important or unimportant do you think each of the following areas is to the current Labour government?: Preparing the UK to deal with damaging weather events that are happening right now</t>
  </si>
  <si>
    <t>How important or unimportant do you think each of the following areas is to the current Labour government?: Preparing the UK to deal with damaging weather events that will happen in the future</t>
  </si>
  <si>
    <t>How important or unimportant do you think each of the following areas is to the current Labour government?: If you're paying attention, select 'Very important'</t>
  </si>
  <si>
    <t>How important or unimportant do you think each of the following areas is to the current Labour government?: Reducing NHS waiting times</t>
  </si>
  <si>
    <t>How important or unimportant do you think each of the following areas is to the current Labour government?: Creating opportunities for young people</t>
  </si>
  <si>
    <t>How important or unimportant do you think each of the following areas is to the current Labour government?: Improving the quality of schools</t>
  </si>
  <si>
    <t>How important or unimportant do you think each of the following areas is to the current Labour government?: Lowering emissions</t>
  </si>
  <si>
    <t>How important or unimportant do you think each of the following areas is to the current Labour government?: Tackling criminal activity</t>
  </si>
  <si>
    <t>How important or unimportant do you think each of the following areas is to the current Labour government?: Revitalizing my local area</t>
  </si>
  <si>
    <t>Other</t>
  </si>
  <si>
    <t>None of these</t>
  </si>
  <si>
    <t>Grid Summary: And which political party, if they were in Government, would you trust most to accomplish each of the following?</t>
  </si>
  <si>
    <t>And which political party, if they were in Government, would you trust most to accomplish each of the following?: Growing the national economy</t>
  </si>
  <si>
    <t>And which political party, if they were in Government, would you trust most to accomplish each of the following?: Preparing the UK to deal with damaging weather events that are happening right now</t>
  </si>
  <si>
    <t>And which political party, if they were in Government, would you trust most to accomplish each of the following?: Preparing the UK to deal with damaging weather events that will happen in the future</t>
  </si>
  <si>
    <t>And which political party, if they were in Government, would you trust most to accomplish each of the following?: Reducing NHS waiting times</t>
  </si>
  <si>
    <t>And which political party, if they were in Government, would you trust most to accomplish each of the following?: Creating opportunities for young people</t>
  </si>
  <si>
    <t>And which political party, if they were in Government, would you trust most to accomplish each of the following?: Improving the quality of schools</t>
  </si>
  <si>
    <t>And which political party, if they were in Government, would you trust most to accomplish each of the following?: Lowering emissions</t>
  </si>
  <si>
    <t>And which political party, if they were in Government, would you trust most to accomplish each of the following?: Tackling criminal activity</t>
  </si>
  <si>
    <t>And which political party, if they were in Government, would you trust most to accomplish each of the following?: Revitalizing my local area</t>
  </si>
  <si>
    <t xml:space="preserve"> The Government cares more about getting reelected than it does about solving the issues facing the UK</t>
  </si>
  <si>
    <t xml:space="preserve"> The Government doesn’t care enough about solving local issues</t>
  </si>
  <si>
    <t>Strongly agree</t>
  </si>
  <si>
    <t>Somewhat agree</t>
  </si>
  <si>
    <t>Neither agree nor disagree</t>
  </si>
  <si>
    <t>Somewhat disagree</t>
  </si>
  <si>
    <t>Strongly disagree</t>
  </si>
  <si>
    <t>Total Agree:</t>
  </si>
  <si>
    <t>Total Disagree:</t>
  </si>
  <si>
    <t>Net:</t>
  </si>
  <si>
    <t>Grid Summary: To what extent do you agree or disagree with the following statements?</t>
  </si>
  <si>
    <t>To what extent do you agree or disagree with the following statements?: The Government doesn’t care enough about solving local issues</t>
  </si>
  <si>
    <t>To what extent do you agree or disagree with the following statements?: The Government cares more about getting reelected than it does about solving the issues facing the UK</t>
  </si>
  <si>
    <t>The government is more effective at preparing for future crises than responding to crises that have already occurred</t>
  </si>
  <si>
    <t>The government is more effective at responding to crises that have already occurred than preparing for future crises</t>
  </si>
  <si>
    <t>The government is equally effective at both preparing for and responding to crises</t>
  </si>
  <si>
    <t>The government is equally ineffective at both preparing for and responding to crises</t>
  </si>
  <si>
    <t xml:space="preserve"> Which of the following comes closest to your view?</t>
  </si>
  <si>
    <t>The Government should prioritize preparing for the future</t>
  </si>
  <si>
    <t>The Government should prioritize dealing with issues we’re facing in the present</t>
  </si>
  <si>
    <t>The Government should give equal attention to present challenges and future goals</t>
  </si>
  <si>
    <t xml:space="preserve"> Drainage system</t>
  </si>
  <si>
    <t xml:space="preserve"> Flood defences and management</t>
  </si>
  <si>
    <t xml:space="preserve"> Electricity cables and pylons</t>
  </si>
  <si>
    <t xml:space="preserve"> Railways</t>
  </si>
  <si>
    <t xml:space="preserve"> Main roads and motorways</t>
  </si>
  <si>
    <t xml:space="preserve"> Sewage system</t>
  </si>
  <si>
    <t xml:space="preserve"> Telephone lines</t>
  </si>
  <si>
    <t xml:space="preserve"> Broadband systems</t>
  </si>
  <si>
    <t>Improved significantly</t>
  </si>
  <si>
    <t>Improved slightly</t>
  </si>
  <si>
    <t>Not changed</t>
  </si>
  <si>
    <t>Worsened slightly</t>
  </si>
  <si>
    <t>Worsened significantly</t>
  </si>
  <si>
    <t>Grid Summary: In your view, how has the quality of public infrastructure over the past ten years changed?</t>
  </si>
  <si>
    <t>In your view, how has the quality of public infrastructure over the past ten years changed?: Drainage system</t>
  </si>
  <si>
    <t>In your view, how has the quality of public infrastructure over the past ten years changed?: Flood defences and management</t>
  </si>
  <si>
    <t>In your view, how has the quality of public infrastructure over the past ten years changed?: Electricity cables and pylons</t>
  </si>
  <si>
    <t>In your view, how has the quality of public infrastructure over the past ten years changed?: Railways</t>
  </si>
  <si>
    <t>In your view, how has the quality of public infrastructure over the past ten years changed?: Main roads and motorways</t>
  </si>
  <si>
    <t>In your view, how has the quality of public infrastructure over the past ten years changed?: Sewage system</t>
  </si>
  <si>
    <t>In your view, how has the quality of public infrastructure over the past ten years changed?: Telephone lines</t>
  </si>
  <si>
    <t>In your view, how has the quality of public infrastructure over the past ten years changed?: Broadband systems</t>
  </si>
  <si>
    <t xml:space="preserve"> Extreme weather events</t>
  </si>
  <si>
    <t xml:space="preserve"> Cyberwarfare and threats to cybersecurity</t>
  </si>
  <si>
    <t xml:space="preserve"> Wars and armed conflict</t>
  </si>
  <si>
    <t xml:space="preserve"> Pandemics and infectious diseases</t>
  </si>
  <si>
    <t xml:space="preserve"> Protests, social movements, and political instability in other parts of the world</t>
  </si>
  <si>
    <t xml:space="preserve"> Threats to financial stability and economic downturn</t>
  </si>
  <si>
    <t xml:space="preserve"> Misinformation and disinformation</t>
  </si>
  <si>
    <t xml:space="preserve"> Loss of biodiversity and ecosystem collapse</t>
  </si>
  <si>
    <t xml:space="preserve"> Food shortages and food insecurity</t>
  </si>
  <si>
    <t xml:space="preserve"> Risks related to artificial intelligence</t>
  </si>
  <si>
    <t>Very prepared</t>
  </si>
  <si>
    <t>Somewhat prepared</t>
  </si>
  <si>
    <t>Not very prepared</t>
  </si>
  <si>
    <t>Not at all prepared</t>
  </si>
  <si>
    <t>Grid Summary: How prepared or unprepared do you think the current Labour government is to deal with the following issues?</t>
  </si>
  <si>
    <t>How prepared or unprepared do you think the current Labour government is to deal with the following issues?: Extreme weather events</t>
  </si>
  <si>
    <t>How prepared or unprepared do you think the current Labour government is to deal with the following issues?: Cyberwarfare and threats to cybersecurity</t>
  </si>
  <si>
    <t>How prepared or unprepared do you think the current Labour government is to deal with the following issues?: Wars and armed conflict</t>
  </si>
  <si>
    <t>How prepared or unprepared do you think the current Labour government is to deal with the following issues?: Pandemics and infectious diseases</t>
  </si>
  <si>
    <t>How prepared or unprepared do you think the current Labour government is to deal with the following issues?: Protests, social movements, and political instability in other parts of the world</t>
  </si>
  <si>
    <t>How prepared or unprepared do you think the current Labour government is to deal with the following issues?: Threats to financial stability and economic downturn</t>
  </si>
  <si>
    <t>How prepared or unprepared do you think the current Labour government is to deal with the following issues?: Misinformation and disinformation</t>
  </si>
  <si>
    <t>How prepared or unprepared do you think the current Labour government is to deal with the following issues?: Loss of biodiversity and ecosystem collapse</t>
  </si>
  <si>
    <t>How prepared or unprepared do you think the current Labour government is to deal with the following issues?: Food shortages and food insecurity</t>
  </si>
  <si>
    <t>How prepared or unprepared do you think the current Labour government is to deal with the following issues?: Risks related to artificial intelligence</t>
  </si>
  <si>
    <t>Yes, in the past 12 months</t>
  </si>
  <si>
    <t>Yes, but not in the past 12 months</t>
  </si>
  <si>
    <t>No, my area has never been affected by flooding</t>
  </si>
  <si>
    <t xml:space="preserve"> Has your local area ever been affected by flooding?When thinking about your ‘local area’, please consider your neighbourhood, parks, high street, shopping centre, or any other place that you typically visit in your daily life. </t>
  </si>
  <si>
    <t>Yes, in my current home</t>
  </si>
  <si>
    <t>Yes, but not in my current home</t>
  </si>
  <si>
    <t>No, I have never lived in a house that was flooded</t>
  </si>
  <si>
    <t xml:space="preserve"> Have you ever lived in a house that was flooded?</t>
  </si>
  <si>
    <t>Within the last 12 months</t>
  </si>
  <si>
    <t>Between 1 - 5 years ago</t>
  </si>
  <si>
    <t>More than 5 years ago</t>
  </si>
  <si>
    <t xml:space="preserve"> You said your current home has flooded. What was the most recent time this flooding occurred?</t>
  </si>
  <si>
    <t>BASE: Renters</t>
  </si>
  <si>
    <t>Once</t>
  </si>
  <si>
    <t>Twice</t>
  </si>
  <si>
    <t>3 - 5 times</t>
  </si>
  <si>
    <t>More than 5 times</t>
  </si>
  <si>
    <t xml:space="preserve"> And how often has your home been flooded while you have lived there?</t>
  </si>
  <si>
    <t>Not applicable - I have never worked</t>
  </si>
  <si>
    <t xml:space="preserve"> Has your place of work or business ever been flooded?If you are not currently working but have previously been in work, please think about your most recent workplace. If you have never worked, please select not applicable.</t>
  </si>
  <si>
    <t>None of the above, I have not experienced any of these</t>
  </si>
  <si>
    <t>I’ve traveled past an area that has been flooded while going somewhere via car, train, or bus</t>
  </si>
  <si>
    <t>I had to take a different route somewhere because the road I usually take was affected by flooding</t>
  </si>
  <si>
    <t>I travelled (via car or bus) through a road that was flooded / covered in floodwater</t>
  </si>
  <si>
    <t>I have received a flood warning in my area</t>
  </si>
  <si>
    <t>Someone I know has had their home affected by flooding</t>
  </si>
  <si>
    <t>An event I was going to attend (football match, community group, etc.) was cancelled as a result of flooding</t>
  </si>
  <si>
    <t>I couldn’t shop where I usually do because the shop or carpark was affected by flooding</t>
  </si>
  <si>
    <t>I couldn’t go to work because my workplace was affected by flooding</t>
  </si>
  <si>
    <t>Which of the following have you experienced in the last five years, if any?Please select all that apply</t>
  </si>
  <si>
    <t xml:space="preserve"> I had to take a different route somewhere because the road I usually take was affected by flooding</t>
  </si>
  <si>
    <t xml:space="preserve"> I travelled (via car or bus) through a road that was flooded / covered in floodwater</t>
  </si>
  <si>
    <t xml:space="preserve"> Someone I know has had their home affected by flooding</t>
  </si>
  <si>
    <t xml:space="preserve"> I couldn’t shop where I usually do because the shop or carpark was affected by flooding</t>
  </si>
  <si>
    <t xml:space="preserve"> I couldn’t go to work because my workplace was affected by flooding</t>
  </si>
  <si>
    <t xml:space="preserve"> I’ve traveled past an area that has been flooded while going somewhere via car, train, or bus</t>
  </si>
  <si>
    <t xml:space="preserve"> I have received a flood warning in my area</t>
  </si>
  <si>
    <t xml:space="preserve"> An event I was going to attend (football match, community group, etc.) was cancelled as a result of flooding</t>
  </si>
  <si>
    <t>I have experienced this, but not in the past five years</t>
  </si>
  <si>
    <t>I have experienced this within the past five years but not in the past year</t>
  </si>
  <si>
    <t>I have experienced this within the last year</t>
  </si>
  <si>
    <t>Not enough flood defences are being built for when floods do occur</t>
  </si>
  <si>
    <t>Not enough flood prevention measures are being built to minimise flooding before it occurs</t>
  </si>
  <si>
    <t>Existing flood defences are not being maintained well enough</t>
  </si>
  <si>
    <t>Climate change is making extreme weather and rainfall more frequent</t>
  </si>
  <si>
    <t>Climate change is making extreme weather and rainfall more severe</t>
  </si>
  <si>
    <t>Climate change is making sea levels rise</t>
  </si>
  <si>
    <t>Damage or loss of natural spaces like woodlands and wetlands means water can't be absorbed or drained naturally</t>
  </si>
  <si>
    <t>New housing developments are being built in flood-prone areas without suitable drainage</t>
  </si>
  <si>
    <t>More development and concrete surfaces mean water can't be drained and absorbed naturally</t>
  </si>
  <si>
    <t>Local drainage systems are outdated</t>
  </si>
  <si>
    <t>Local drainage systems are not properly cleaned and maintained</t>
  </si>
  <si>
    <t>Rivers and waterways aren't properly maintained</t>
  </si>
  <si>
    <t>There isn't enough funding for flood prevention</t>
  </si>
  <si>
    <t>Other (please specify)</t>
  </si>
  <si>
    <t>None of the above, I don't think flooding will get worse in my area</t>
  </si>
  <si>
    <t>Grid Summary: You said you’ve experienced flooding. How frequently have you experienced any of the following?</t>
  </si>
  <si>
    <t>BASE: Current home has been flooded</t>
  </si>
  <si>
    <t>You said you’ve experienced flooding. How frequently have you experienced any of the following?: I had to take a different route somewhere because the road I usually take was affected by flooding</t>
  </si>
  <si>
    <t>You said you’ve experienced flooding. How frequently have you experienced any of the following?: I travelled (via car or bus) through a road that was flooded / covered in floodwater</t>
  </si>
  <si>
    <t>You said you’ve experienced flooding. How frequently have you experienced any of the following?: Someone I know has had their home affected by flooding</t>
  </si>
  <si>
    <t>You said you’ve experienced flooding. How frequently have you experienced any of the following?: I couldn’t shop where I usually do because the shop or carpark was affected by flooding</t>
  </si>
  <si>
    <t>You said you’ve experienced flooding. How frequently have you experienced any of the following?: I couldn’t go to work because my workplace was affected by flooding</t>
  </si>
  <si>
    <t>You said you’ve experienced flooding. How frequently have you experienced any of the following?: I’ve traveled past an area that has been flooded while going somewhere via car, train, or bus</t>
  </si>
  <si>
    <t>You said you’ve experienced flooding. How frequently have you experienced any of the following?: I have received a flood warning in my area</t>
  </si>
  <si>
    <t>You said you’ve experienced flooding. How frequently have you experienced any of the following?: An event I was going to attend (football match, community group, etc.) was cancelled as a result of flooding</t>
  </si>
  <si>
    <t>Which of the following best explains why flooding might get worse in your local area in the next ten years?Select all that apply</t>
  </si>
  <si>
    <t>Deforestation and the destruction of wetlands and forests means water can't be absorbed or drained naturally</t>
  </si>
  <si>
    <t>Rivers and waterways aren't properly dredged and maintained</t>
  </si>
  <si>
    <t>None of the above, I don't expect flooding to get worse in my area</t>
  </si>
  <si>
    <t xml:space="preserve"> And if you had to point towards the main reason that you think flooding would get worse in your local area in the next ten years, which would you choose? Select one.</t>
  </si>
  <si>
    <t xml:space="preserve"> Not being able to sell my house</t>
  </si>
  <si>
    <t xml:space="preserve"> Businesses moving away from my local area </t>
  </si>
  <si>
    <t xml:space="preserve"> Having to move house</t>
  </si>
  <si>
    <t xml:space="preserve"> Having to move out of the local area</t>
  </si>
  <si>
    <t xml:space="preserve"> Local funding being spent on emergency response and rebuilding the community instead of being able to solve other issues</t>
  </si>
  <si>
    <t xml:space="preserve"> Losing my belongings</t>
  </si>
  <si>
    <t xml:space="preserve"> Not being able to access or afford insurance on my home</t>
  </si>
  <si>
    <t xml:space="preserve"> Disruptions to transport and infrastructure (e.g., roads, rail, utilities)</t>
  </si>
  <si>
    <t xml:space="preserve"> Negative impact on my mental and physical health</t>
  </si>
  <si>
    <t xml:space="preserve"> More frequent school and workplace closures due to flooding</t>
  </si>
  <si>
    <t xml:space="preserve"> Negative impact on local wildlife and natural spaces</t>
  </si>
  <si>
    <t xml:space="preserve"> Not being able to go to the shops for food when I need to</t>
  </si>
  <si>
    <t xml:space="preserve"> Not being able to go to my workplace when I need to</t>
  </si>
  <si>
    <t xml:space="preserve"> Not being able to travel to visit my friends and family when I need to</t>
  </si>
  <si>
    <t xml:space="preserve"> My children not being able to get to school</t>
  </si>
  <si>
    <t xml:space="preserve"> Disruptions to food supply chain leading to food shortages in my local shops</t>
  </si>
  <si>
    <t>Very concerned by this</t>
  </si>
  <si>
    <t>Somewhat concerned by this</t>
  </si>
  <si>
    <t>Not very concerned by this</t>
  </si>
  <si>
    <t>Not at all concerned by this</t>
  </si>
  <si>
    <t>Grid Summary: Imagine that flooding in your local area was to increase in frequency and severity over the next few years. To what extent would each of the following concern you, if at all?</t>
  </si>
  <si>
    <t>Imagine that flooding in your local area was to increase in frequency and severity over the next few years. To what extent would each of the following concern you, if at all?: Not being able to sell my house</t>
  </si>
  <si>
    <t xml:space="preserve">Imagine that flooding in your local area was to increase in frequency and severity over the next few years. To what extent would each of the following concern you, if at all?: Businesses moving away from my local area </t>
  </si>
  <si>
    <t>Imagine that flooding in your local area was to increase in frequency and severity over the next few years. To what extent would each of the following concern you, if at all?: Having to move house</t>
  </si>
  <si>
    <t>Imagine that flooding in your local area was to increase in frequency and severity over the next few years. To what extent would each of the following concern you, if at all?: Having to move out of the local area</t>
  </si>
  <si>
    <t>Imagine that flooding in your local area was to increase in frequency and severity over the next few years. To what extent would each of the following concern you, if at all?: Local funding being spent on emergency response and rebuilding the community instead of being able to solve other issues</t>
  </si>
  <si>
    <t>Imagine that flooding in your local area was to increase in frequency and severity over the next few years. To what extent would each of the following concern you, if at all?: Losing my belongings</t>
  </si>
  <si>
    <t>Imagine that flooding in your local area was to increase in frequency and severity over the next few years. To what extent would each of the following concern you, if at all?: Not being able to access or afford insurance on my home</t>
  </si>
  <si>
    <t>Imagine that flooding in your local area was to increase in frequency and severity over the next few years. To what extent would each of the following concern you, if at all?: Disruptions to transport and infrastructure (e.g., roads, rail, utilities)</t>
  </si>
  <si>
    <t>Imagine that flooding in your local area was to increase in frequency and severity over the next few years. To what extent would each of the following concern you, if at all?: Negative impact on my mental and physical health</t>
  </si>
  <si>
    <t>Imagine that flooding in your local area was to increase in frequency and severity over the next few years. To what extent would each of the following concern you, if at all?: More frequent school and workplace closures due to flooding</t>
  </si>
  <si>
    <t>Imagine that flooding in your local area was to increase in frequency and severity over the next few years. To what extent would each of the following concern you, if at all?: Negative impact on local wildlife and natural spaces</t>
  </si>
  <si>
    <t>Imagine that flooding in your local area was to increase in frequency and severity over the next few years. To what extent would each of the following concern you, if at all?: Not being able to go to the shops for food when I need to</t>
  </si>
  <si>
    <t>Imagine that flooding in your local area was to increase in frequency and severity over the next few years. To what extent would each of the following concern you, if at all?: Not being able to go to my workplace when I need to</t>
  </si>
  <si>
    <t>Imagine that flooding in your local area was to increase in frequency and severity over the next few years. To what extent would each of the following concern you, if at all?: Not being able to travel to visit my friends and family when I need to</t>
  </si>
  <si>
    <t>Imagine that flooding in your local area was to increase in frequency and severity over the next few years. To what extent would each of the following concern you, if at all?: My children not being able to get to school</t>
  </si>
  <si>
    <t>Imagine that flooding in your local area was to increase in frequency and severity over the next few years. To what extent would each of the following concern you, if at all?: Disruptions to food supply chain leading to food shortages in my local shops</t>
  </si>
  <si>
    <t xml:space="preserve"> Businesses moving out of the country</t>
  </si>
  <si>
    <t xml:space="preserve"> Government funds being spent on emergency response and rebuilding the country instead of being able to solve other issues</t>
  </si>
  <si>
    <t xml:space="preserve"> Potentially losing historical sites and national landmarks</t>
  </si>
  <si>
    <t xml:space="preserve"> More people without insurance if a flood occurs in their area and are no longer covered</t>
  </si>
  <si>
    <t xml:space="preserve"> Higher insurance premiums making coverage unaffordable</t>
  </si>
  <si>
    <t xml:space="preserve"> Disruptions to national transport and infrastructure (e.g., roads, rail, utilities)</t>
  </si>
  <si>
    <t xml:space="preserve"> Increased risk to health and safety from contaminated floodwater or mould</t>
  </si>
  <si>
    <t xml:space="preserve"> Negative impact on national wildlife and natural spaces</t>
  </si>
  <si>
    <t xml:space="preserve"> Disruptions to the food supply chain leading to food shortages</t>
  </si>
  <si>
    <t xml:space="preserve"> Losing food crops from damaged farmland</t>
  </si>
  <si>
    <t xml:space="preserve"> Energy insecurity caused by outages during extreme weather events</t>
  </si>
  <si>
    <t>Grid Summary: Imagine that flooding across the UK was to increase in frequency and severity over the next few years. To what extent would each of the following concern you, if at all?  </t>
  </si>
  <si>
    <t>Imagine that flooding across the UK was to increase in frequency and severity over the next few years. To what extent would each of the following concern you, if at all?  : Not being able to sell my house</t>
  </si>
  <si>
    <t>Imagine that flooding across the UK was to increase in frequency and severity over the next few years. To what extent would each of the following concern you, if at all?  : Businesses moving out of the country</t>
  </si>
  <si>
    <t>Imagine that flooding across the UK was to increase in frequency and severity over the next few years. To what extent would each of the following concern you, if at all?  : Government funds being spent on emergency response and rebuilding the country instead of being able to solve other issues</t>
  </si>
  <si>
    <t>Imagine that flooding across the UK was to increase in frequency and severity over the next few years. To what extent would each of the following concern you, if at all?  : Potentially losing historical sites and national landmarks</t>
  </si>
  <si>
    <t>Imagine that flooding across the UK was to increase in frequency and severity over the next few years. To what extent would each of the following concern you, if at all?  : More people without insurance if a flood occurs in their area and are no longer covered</t>
  </si>
  <si>
    <t>Imagine that flooding across the UK was to increase in frequency and severity over the next few years. To what extent would each of the following concern you, if at all?  : Higher insurance premiums making coverage unaffordable</t>
  </si>
  <si>
    <t>Imagine that flooding across the UK was to increase in frequency and severity over the next few years. To what extent would each of the following concern you, if at all?  : Disruptions to national transport and infrastructure (e.g., roads, rail, utilities)</t>
  </si>
  <si>
    <t>Imagine that flooding across the UK was to increase in frequency and severity over the next few years. To what extent would each of the following concern you, if at all?  : Increased risk to health and safety from contaminated floodwater or mould</t>
  </si>
  <si>
    <t>Imagine that flooding across the UK was to increase in frequency and severity over the next few years. To what extent would each of the following concern you, if at all?  : More frequent school and workplace closures due to flooding</t>
  </si>
  <si>
    <t>Imagine that flooding across the UK was to increase in frequency and severity over the next few years. To what extent would each of the following concern you, if at all?  : Negative impact on national wildlife and natural spaces</t>
  </si>
  <si>
    <t>Imagine that flooding across the UK was to increase in frequency and severity over the next few years. To what extent would each of the following concern you, if at all?  : Disruptions to the food supply chain leading to food shortages</t>
  </si>
  <si>
    <t>Imagine that flooding across the UK was to increase in frequency and severity over the next few years. To what extent would each of the following concern you, if at all?  : Losing food crops from damaged farmland</t>
  </si>
  <si>
    <t>Imagine that flooding across the UK was to increase in frequency and severity over the next few years. To what extent would each of the following concern you, if at all?  : Energy insecurity caused by outages during extreme weather events</t>
  </si>
  <si>
    <t>Poorly maintained drainage and sewage systems (e.g. blocked drains that aren’t cleared)</t>
  </si>
  <si>
    <t>Outdated drainage and sewage systems that aren’t equipped to deal with heavy rainfall</t>
  </si>
  <si>
    <t>Climate change</t>
  </si>
  <si>
    <t>Blocked and poorly maintained rivers and streams</t>
  </si>
  <si>
    <t>New housing development in flood risk areas</t>
  </si>
  <si>
    <t>Increased urban development (e.g. more roads, buildings, concrete areas)</t>
  </si>
  <si>
    <t>Deforestation and the destruction of wetlands and forests</t>
  </si>
  <si>
    <t>Existing flood defences aren’t effective</t>
  </si>
  <si>
    <t>Agricultural runoff from farming</t>
  </si>
  <si>
    <t>As far as you are aware, what do you think are the main causes of flooding in the UK?Please select up to three</t>
  </si>
  <si>
    <t xml:space="preserve"> Across the UK, flooding is occurring more frequently now than it used to</t>
  </si>
  <si>
    <t xml:space="preserve"> Across the UK, flooding is more severe and causes more damages than it used to</t>
  </si>
  <si>
    <t xml:space="preserve"> I’m worried more housebuilding will lead to more flooding in my area</t>
  </si>
  <si>
    <t xml:space="preserve"> In my local area, flooding is occurring more frequently now than it used to</t>
  </si>
  <si>
    <t xml:space="preserve"> In my local area, flooding is more severe and causes more damages than it used to</t>
  </si>
  <si>
    <t>Grid Summary: To what extent do you agree or disagree with the following statements?  </t>
  </si>
  <si>
    <t>To what extent do you agree or disagree with the following statements?  : Across the UK, flooding is occurring more frequently now than it used to</t>
  </si>
  <si>
    <t>To what extent do you agree or disagree with the following statements?  : In my local area, flooding is occurring more frequently now than it used to</t>
  </si>
  <si>
    <t>To what extent do you agree or disagree with the following statements?  : Across the UK, flooding is more severe and causes more damages than it used to</t>
  </si>
  <si>
    <t>To what extent do you agree or disagree with the following statements?  : In my local area, flooding is more severe and causes more damages than it used to</t>
  </si>
  <si>
    <t>To what extent do you agree or disagree with the following statements?  : I’m worried more housebuilding will lead to more flooding in my area</t>
  </si>
  <si>
    <t xml:space="preserve"> Flooding</t>
  </si>
  <si>
    <t xml:space="preserve"> Heatwaves</t>
  </si>
  <si>
    <t xml:space="preserve"> Cold snaps</t>
  </si>
  <si>
    <t xml:space="preserve"> Water shortages</t>
  </si>
  <si>
    <t xml:space="preserve"> Wildfires</t>
  </si>
  <si>
    <t xml:space="preserve"> Wind and rain storms</t>
  </si>
  <si>
    <t xml:space="preserve"> Sea level rise</t>
  </si>
  <si>
    <t xml:space="preserve"> Air pollution</t>
  </si>
  <si>
    <t>Significantly better</t>
  </si>
  <si>
    <t>Somewhat better</t>
  </si>
  <si>
    <t>No change</t>
  </si>
  <si>
    <t>Somewhat worse</t>
  </si>
  <si>
    <t>Significantly worse</t>
  </si>
  <si>
    <t>Grid Summary: Thinking about your local area, do you expect the following issues to get better or worse in the next five years?  </t>
  </si>
  <si>
    <t>Thinking about your local area, do you expect the following issues to get better or worse in the next five years?  : Flooding</t>
  </si>
  <si>
    <t>Thinking about your local area, do you expect the following issues to get better or worse in the next five years?  : Heatwaves</t>
  </si>
  <si>
    <t>Thinking about your local area, do you expect the following issues to get better or worse in the next five years?  : Cold snaps</t>
  </si>
  <si>
    <t>Thinking about your local area, do you expect the following issues to get better or worse in the next five years?  : Water shortages</t>
  </si>
  <si>
    <t>Thinking about your local area, do you expect the following issues to get better or worse in the next five years?  : Wildfires</t>
  </si>
  <si>
    <t>Thinking about your local area, do you expect the following issues to get better or worse in the next five years?  : Wind and rain storms</t>
  </si>
  <si>
    <t>Thinking about your local area, do you expect the following issues to get better or worse in the next five years?  : Sea level rise</t>
  </si>
  <si>
    <t>Thinking about your local area, do you expect the following issues to get better or worse in the next five years?  : Air pollution</t>
  </si>
  <si>
    <t>Grid Summary: Thinking about the UK, do you expect the following issues to get better or worse in the next five years?</t>
  </si>
  <si>
    <t>Thinking about the UK, do you expect the following issues to get better or worse in the next five years?: Flooding</t>
  </si>
  <si>
    <t>Thinking about the UK, do you expect the following issues to get better or worse in the next five years?: Heatwaves</t>
  </si>
  <si>
    <t>Thinking about the UK, do you expect the following issues to get better or worse in the next five years?: Cold snaps</t>
  </si>
  <si>
    <t>Thinking about the UK, do you expect the following issues to get better or worse in the next five years?: Water shortages</t>
  </si>
  <si>
    <t>Thinking about the UK, do you expect the following issues to get better or worse in the next five years?: Wildfires</t>
  </si>
  <si>
    <t>Thinking about the UK, do you expect the following issues to get better or worse in the next five years?: Wind and rain storms</t>
  </si>
  <si>
    <t>Thinking about the UK, do you expect the following issues to get better or worse in the next five years?: Sea level rise</t>
  </si>
  <si>
    <t>Thinking about the UK, do you expect the following issues to get better or worse in the next five years?: Air pollution</t>
  </si>
  <si>
    <t>The national government</t>
  </si>
  <si>
    <t>Local council</t>
  </si>
  <si>
    <t>Water companies</t>
  </si>
  <si>
    <t>Environmental agencies</t>
  </si>
  <si>
    <t>Infrastructure and housing developers</t>
  </si>
  <si>
    <t>Local MPs</t>
  </si>
  <si>
    <t>Individuals / households</t>
  </si>
  <si>
    <t>Businesses</t>
  </si>
  <si>
    <t>Fossil fuel companies</t>
  </si>
  <si>
    <t>Insurance companies</t>
  </si>
  <si>
    <t>Which of the following actors should be most responsible for improving flood defences and flood prevention?Select all that apply</t>
  </si>
  <si>
    <t>Preventing disruptions to roads, trains, and other transportation systems</t>
  </si>
  <si>
    <t>Protecting and restoring nature in the UK</t>
  </si>
  <si>
    <t>Ensuring food security by protecting agricultural land from flooding</t>
  </si>
  <si>
    <t>Keeping my home protected from damages</t>
  </si>
  <si>
    <t>Improving long-term climate resilience to deal with other extreme weather events</t>
  </si>
  <si>
    <t>Reducing insurance costs</t>
  </si>
  <si>
    <t>Keeping my neighbours and loved ones safe</t>
  </si>
  <si>
    <t>Enabling future economic growth</t>
  </si>
  <si>
    <t>Encouraging investment and development of an area</t>
  </si>
  <si>
    <t>Increasing or maintaining property values</t>
  </si>
  <si>
    <t>Ensuring businesses don’t move away</t>
  </si>
  <si>
    <t>Reducing my stress that a severe flood could happen at any time</t>
  </si>
  <si>
    <t>Increasing national security</t>
  </si>
  <si>
    <t>None of the above, there are no benefits to installing flood defences</t>
  </si>
  <si>
    <t>And which of the following do you see as benefits of improving flood defences and prevention measures both in your local area and across the country?Select all that apply </t>
  </si>
  <si>
    <t>Grid Summary: To what extent do you feel your local area would be prepared or unprepared for dealing with the following types of extreme weather?</t>
  </si>
  <si>
    <t>To what extent do you feel your local area would be prepared or unprepared for dealing with the following types of extreme weather?: Flooding</t>
  </si>
  <si>
    <t>To what extent do you feel your local area would be prepared or unprepared for dealing with the following types of extreme weather?: Heatwaves</t>
  </si>
  <si>
    <t>To what extent do you feel your local area would be prepared or unprepared for dealing with the following types of extreme weather?: Cold snaps</t>
  </si>
  <si>
    <t>To what extent do you feel your local area would be prepared or unprepared for dealing with the following types of extreme weather?: Water shortages</t>
  </si>
  <si>
    <t>To what extent do you feel your local area would be prepared or unprepared for dealing with the following types of extreme weather?: Wildfires</t>
  </si>
  <si>
    <t>To what extent do you feel your local area would be prepared or unprepared for dealing with the following types of extreme weather?: Wind and rain storms</t>
  </si>
  <si>
    <t>To what extent do you feel your local area would be prepared or unprepared for dealing with the following types of extreme weather?: Sea level rise</t>
  </si>
  <si>
    <t>To what extent do you feel your local area would be prepared or unprepared for dealing with the following types of extreme weather?: Air pollution</t>
  </si>
  <si>
    <t>No matter how much money is invested, flooding will always cause significant damages</t>
  </si>
  <si>
    <t>The effects of flooding can be minimised with the right investment and funding</t>
  </si>
  <si>
    <t>Urban development has made flooding unavoidable</t>
  </si>
  <si>
    <t>Flooding is caused by climate change which is irreversible</t>
  </si>
  <si>
    <t>Flooding has always happened in the UK so I don’t see it changing</t>
  </si>
  <si>
    <t>I don’t trust that the money will be spent effectively</t>
  </si>
  <si>
    <t>Flood prevention measures aren’t effective</t>
  </si>
  <si>
    <t>Solutions to flooding aren’t permanent</t>
  </si>
  <si>
    <t>You said you think flooding will always cause significant damages no matter how much money is invested in prevention measures. Which of the following best explains why you feel this way? Select all that apply</t>
  </si>
  <si>
    <t>BASE: Experienced flooding in the past 5 years</t>
  </si>
  <si>
    <t>Local councils have the funding to deal with flooding and use it for flooding</t>
  </si>
  <si>
    <t>Local councils have the funding to deal with flooding but choose to prioritise other local issues</t>
  </si>
  <si>
    <t>Local councils lack the funding to deal with flooding</t>
  </si>
  <si>
    <t xml:space="preserve"> Which of the following comes closest to your view?   </t>
  </si>
  <si>
    <t>When it comes to flooding, I am most concerned about its effects on my local area, local economy, and local safety and security</t>
  </si>
  <si>
    <t>When it comes to flooding, I am most concerned about its effects on other parts of the country, the national economy, and national safety and security</t>
  </si>
  <si>
    <t>I am concerned about both of these equally</t>
  </si>
  <si>
    <t>NA - I am not at all concerned about flooding</t>
  </si>
  <si>
    <t xml:space="preserve"> And which of the following comes closest to your view?   </t>
  </si>
  <si>
    <t>Flooding</t>
  </si>
  <si>
    <t>Severe storms</t>
  </si>
  <si>
    <t>Sea level rise and coastal erosion</t>
  </si>
  <si>
    <t>Energy supply issues</t>
  </si>
  <si>
    <t>Heatwaves</t>
  </si>
  <si>
    <t>Disruption to food supply</t>
  </si>
  <si>
    <t>Water shortages</t>
  </si>
  <si>
    <t>Loss of biodiversity</t>
  </si>
  <si>
    <t>Air pollution</t>
  </si>
  <si>
    <t>Wildfires</t>
  </si>
  <si>
    <t>When thinking about the effects of climate change, which of the following do you think will have the greatest impact on the UK in the next ten years, if any?Select all that apply  </t>
  </si>
  <si>
    <t>The national government should focus its resources on preparing areas to deal with the effects of extreme weather events like flooding</t>
  </si>
  <si>
    <t>The national government should focus its resources on reducing the causes of extreme weather events like flooding</t>
  </si>
  <si>
    <t>The national government should focus on these more or less equally</t>
  </si>
  <si>
    <t xml:space="preserve"> Which of the following comes closest to your view?  </t>
  </si>
  <si>
    <t>The national government should focus its resources on preparing areas to deal with the effects of climate change</t>
  </si>
  <si>
    <t>The national government should focus its resources on reducing the causes of climate change</t>
  </si>
  <si>
    <t>It is already too late to stop climate change, even if governments, individuals and businesses completely changed their approach</t>
  </si>
  <si>
    <t>It is not too late to stop climate change, but it would require so much change from governments, businesses and individuals that it will be nearly impossible</t>
  </si>
  <si>
    <t>Climate change can be stopped with some further but achievable changes from Governments, businesses and individuals</t>
  </si>
  <si>
    <t>Climate change is going to be stopped with the changes that Governments, businesses and individuals are already making</t>
  </si>
  <si>
    <t>Climate change was never that much of a danger in the first place</t>
  </si>
  <si>
    <t xml:space="preserve"> There are more extreme weather events now than there used to be</t>
  </si>
  <si>
    <t xml:space="preserve"> Climate change will affect other countries more than it will affect the UK</t>
  </si>
  <si>
    <t xml:space="preserve"> Seeing devastating floods happening in other parts of the world makes me worried that it will happen in the UK</t>
  </si>
  <si>
    <t xml:space="preserve"> I worry about the impact of climate change on the economy</t>
  </si>
  <si>
    <t xml:space="preserve"> As a country, we’re doing our part to stop climate change already but not to adapt to its effects</t>
  </si>
  <si>
    <t xml:space="preserve"> Seeing devastating floods happening in other parts of the country makes me worried that it will happen in my local area</t>
  </si>
  <si>
    <t xml:space="preserve"> Extreme weather events like flooding have always happened, they’re nothing new</t>
  </si>
  <si>
    <t xml:space="preserve"> I feel hopeless when I think too much about climate change</t>
  </si>
  <si>
    <t xml:space="preserve"> I worry about the next extreme weather event or natural disaster happening in my area</t>
  </si>
  <si>
    <t xml:space="preserve"> I am less likely to have children because I’m worried about them growing up in a world impacted by climate change</t>
  </si>
  <si>
    <t>To what extent do you agree or disagree with the following statements?: As a country, we’re doing our part to stop climate change already but not to adapt to its effects</t>
  </si>
  <si>
    <t>To what extent do you agree or disagree with the following statements?: I feel hopeless when I think too much about climate change</t>
  </si>
  <si>
    <t>To what extent do you agree or disagree with the following statements?: Climate change will affect other countries more than it will affect the UK</t>
  </si>
  <si>
    <t>To what extent do you agree or disagree with the following statements?: Extreme weather events like flooding have always happened, they’re nothing new</t>
  </si>
  <si>
    <t>To what extent do you agree or disagree with the following statements?: I am less likely to have children because I’m worried about them growing up in a world impacted by climate change</t>
  </si>
  <si>
    <t>To what extent do you agree or disagree with the following statements?: I worry about the next extreme weather event or natural disaster happening in my area</t>
  </si>
  <si>
    <t>To what extent do you agree or disagree with the following statements?: There are more extreme weather events now than there used to be</t>
  </si>
  <si>
    <t>To what extent do you agree or disagree with the following statements?: I worry about the impact of climate change on the economy</t>
  </si>
  <si>
    <t>To what extent do you agree or disagree with the following statements?: Seeing devastating floods happening in other parts of the world makes me worried that it will happen in the UK</t>
  </si>
  <si>
    <t>To what extent do you agree or disagree with the following statements?: Seeing devastating floods happening in other parts of the country makes me worried that it will happen in my local area</t>
  </si>
  <si>
    <t>I would strongly consider moving away from my area</t>
  </si>
  <si>
    <t>I would consider moving away from my area</t>
  </si>
  <si>
    <t>I would consider moving away from my area a bit, but not much</t>
  </si>
  <si>
    <t>I would not consider moving away from my area at all</t>
  </si>
  <si>
    <t xml:space="preserve"> Imagine that the area you live in becomes prone to flooding in the next few years. To what extent would you consider moving to a different area?  </t>
  </si>
  <si>
    <t>I would strongly consider moving to this area</t>
  </si>
  <si>
    <t>I would consider moving to this area</t>
  </si>
  <si>
    <t>I would consider moving to this area a bit, but not much</t>
  </si>
  <si>
    <t>I would not consider moving to this area at all</t>
  </si>
  <si>
    <t xml:space="preserve"> Imagine that you want to move to a new area but the area is considered to be prone to flooding. To what extent would you consider moving to this area?  </t>
  </si>
  <si>
    <t xml:space="preserve"> Communities that are affected by flooding won’t benefit from national economic growth due to the costs of repairs and damages</t>
  </si>
  <si>
    <t xml:space="preserve"> When it comes to economic growth, the UK is behind other similar countries</t>
  </si>
  <si>
    <t xml:space="preserve"> The UK won’t be able to grow the economy until we deal with the immediate impacts of flooding</t>
  </si>
  <si>
    <t>To what extent do you agree or disagree with the following statements?  : The UK won’t be able to grow the economy until we deal with the immediate impacts of flooding</t>
  </si>
  <si>
    <t>To what extent do you agree or disagree with the following statements?  : When it comes to economic growth, the UK is behind other similar countries</t>
  </si>
  <si>
    <t>To what extent do you agree or disagree with the following statements?  : Communities that are affected by flooding won’t benefit from national economic growth due to the costs of repairs and damages</t>
  </si>
  <si>
    <t xml:space="preserve"> If new homes are built in places that are at risk of flooding, no one is going to want to buy them</t>
  </si>
  <si>
    <t xml:space="preserve"> There is not enough housing in the UK for the population</t>
  </si>
  <si>
    <t xml:space="preserve"> Affordable housing should be built in areas that are at higher risk of flooding</t>
  </si>
  <si>
    <t>To what extent do you agree or disagree with the following statements?  : There is not enough housing in the UK for the population</t>
  </si>
  <si>
    <t>To what extent do you agree or disagree with the following statements?  : If new homes are built in places that are at risk of flooding, no one is going to want to buy them</t>
  </si>
  <si>
    <t>To what extent do you agree or disagree with the following statements?  : Affordable housing should be built in areas that are at higher risk of flooding</t>
  </si>
  <si>
    <t xml:space="preserve"> As a country, we spend too much money on reducing emissions and not enough on making the UK resilient to the effects of climate change, like flooding</t>
  </si>
  <si>
    <t xml:space="preserve"> As a country, we spend too much money on making the UK resilient to the effects of climate change, like flooding and not enough on reducing greenhouse gas emissions</t>
  </si>
  <si>
    <t xml:space="preserve"> There is no point in investing money to stop climate change when it is already happening</t>
  </si>
  <si>
    <t>To what extent do you agree or disagree with the following statements?  : As a country, we spend too much money on reducing emissions and not enough on making the UK resilient to the effects of climate change, like flooding</t>
  </si>
  <si>
    <t>To what extent do you agree or disagree with the following statements?  : There is no point in investing money to stop climate change when it is already happening</t>
  </si>
  <si>
    <t>To what extent do you agree or disagree with the following statements?  : As a country, we spend too much money on making the UK resilient to the effects of climate change, like flooding and not enough on reducing greenhouse gas emissions</t>
  </si>
  <si>
    <t xml:space="preserve"> Extreme weather events like flooding should be dealt with to ensure the safety of British citizens</t>
  </si>
  <si>
    <t xml:space="preserve"> Extreme weather events should be dealt with so that people no longer have to live in fear of them happening</t>
  </si>
  <si>
    <t xml:space="preserve"> Some of my belongings or heirlooms are priceless and I would be devastated if anything happened to them</t>
  </si>
  <si>
    <t xml:space="preserve"> The thought of an extreme weather event happening in my area makes me anxious</t>
  </si>
  <si>
    <t xml:space="preserve"> When I can’t leave my house (due to illness, bad weather, etc.), I become stressed or uneasy</t>
  </si>
  <si>
    <t>To what extent do you agree or disagree with the following statements?  : Some of my belongings or heirlooms are priceless and I would be devastated if anything happened to them</t>
  </si>
  <si>
    <t>To what extent do you agree or disagree with the following statements?  : The thought of an extreme weather event happening in my area makes me anxious</t>
  </si>
  <si>
    <t>To what extent do you agree or disagree with the following statements?  : When I can’t leave my house (due to illness, bad weather, etc.), I become stressed or uneasy</t>
  </si>
  <si>
    <t>To what extent do you agree or disagree with the following statements?  : Extreme weather events should be dealt with so that people no longer have to live in fear of them happening</t>
  </si>
  <si>
    <t>To what extent do you agree or disagree with the following statements?  : Extreme weather events like flooding should be dealt with to ensure the safety of British citizens</t>
  </si>
  <si>
    <t xml:space="preserve"> Flooding must be managed to protect agricultural land and support British farmers</t>
  </si>
  <si>
    <t xml:space="preserve"> Power outages, internet outages and disruptions to energy supply systems due to flooding would seriously damage the economy</t>
  </si>
  <si>
    <t xml:space="preserve"> Flooding must be managed to prevent food shortages across the country</t>
  </si>
  <si>
    <t xml:space="preserve"> Flooding must be managed because power outages and disruptions to energy supply systems would cause a security risk</t>
  </si>
  <si>
    <t xml:space="preserve"> Flooding must be managed because if other countries are able to deal with it, the UK will fall behind</t>
  </si>
  <si>
    <t>To what extent do you agree or disagree with the following statements?  : Flooding must be managed to protect agricultural land and support British farmers</t>
  </si>
  <si>
    <t>To what extent do you agree or disagree with the following statements?  : Flooding must be managed to prevent food shortages across the country</t>
  </si>
  <si>
    <t>To what extent do you agree or disagree with the following statements?  : Power outages, internet outages and disruptions to energy supply systems due to flooding would seriously damage the economy</t>
  </si>
  <si>
    <t>To what extent do you agree or disagree with the following statements?  : Flooding must be managed because if other countries are able to deal with it, the UK will fall behind</t>
  </si>
  <si>
    <t>To what extent do you agree or disagree with the following statements?  : Flooding must be managed because power outages and disruptions to energy supply systems would cause a security risk</t>
  </si>
  <si>
    <t xml:space="preserve"> It feels like the Government changes their goals every few weeks</t>
  </si>
  <si>
    <t xml:space="preserve"> When the Government sets a goal, I expect they will achieve it</t>
  </si>
  <si>
    <t xml:space="preserve"> The Government knows best what needs to be done for the country</t>
  </si>
  <si>
    <t xml:space="preserve"> I trust the Government to listen to what the people want and then to act on that</t>
  </si>
  <si>
    <t>To what extent do you agree or disagree with the following statements?  : The Government knows best what needs to be done for the country</t>
  </si>
  <si>
    <t>To what extent do you agree or disagree with the following statements?  : I trust the Government to listen to what the people want and then to act on that</t>
  </si>
  <si>
    <t>To what extent do you agree or disagree with the following statements?  : When the Government sets a goal, I expect they will achieve it</t>
  </si>
  <si>
    <t>To what extent do you agree or disagree with the following statements?  : It feels like the Government changes their goals every few weeks</t>
  </si>
  <si>
    <t>Flooding must be managed to ensure the safety of British citizens</t>
  </si>
  <si>
    <t>Flooding must be managed to protect agricultural land and support British farmers</t>
  </si>
  <si>
    <t>Flooding must be managed to prevent food shortages across the country</t>
  </si>
  <si>
    <t>Flooding must be managed because the UK needs to prepare and adapt to the effects of climate change</t>
  </si>
  <si>
    <t>Flooding must be managed because we shouldn't have to live in fear of the next big disaster happening</t>
  </si>
  <si>
    <t>Flooding must be managed because power outages and disruptions to energy supply systems would seriously damage the economy</t>
  </si>
  <si>
    <t>Flooding must be managed because we won't be able to grow the economy if we have to keep spending money to repair flood-related damages</t>
  </si>
  <si>
    <t>Flooding must be managed so new housing can be built and not be at risk of flood damages</t>
  </si>
  <si>
    <t>Flooding must be managed because power outages and disruptions to energy supply systems would cause a security risk</t>
  </si>
  <si>
    <t>None of the above are convincing</t>
  </si>
  <si>
    <t>Flooding must be managed because the government announced they would do something about it and when they announce their goals, I expect them to deliver on it</t>
  </si>
  <si>
    <t>Flooding must be managed because if other countries are able to deal with it, the UK will fall behind</t>
  </si>
  <si>
    <t>Which of the following arguments for increasing Government investment in flood defences and prevention (including maintaining existing infrastructure and building new defences) do you find most convincing?Select only TWO of the following</t>
  </si>
  <si>
    <t>Full Results</t>
  </si>
  <si>
    <t>BASE: Non-homeowners</t>
  </si>
  <si>
    <t>Public First Poll for EFF  + QCF - Flood Resilience Nat Rep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</si>
</sst>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xf numFmtId="0" fontId="8" fillId="0" borderId="0" xfId="0" applyFont="1" applyBorder="1"/>
    <xf numFmtId="0" fontId="8" fillId="0" borderId="4" xfId="0" applyFont="1" applyBorder="1" applyAlignment="1">
      <alignment horizontal="center" vertical="center" wrapText="1"/>
    </xf>
    <xf numFmtId="9" fontId="8" fillId="0" borderId="4"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styles" Target="style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sharedStrings" Target="sharedStrings.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190" Type="http://schemas.openxmlformats.org/officeDocument/2006/relationships/worksheet" Target="worksheets/sheet190.xml"/><Relationship Id="rId204" Type="http://schemas.openxmlformats.org/officeDocument/2006/relationships/worksheet" Target="worksheets/sheet20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C12" sqref="C12"/>
    </sheetView>
  </sheetViews>
  <sheetFormatPr defaultColWidth="11.5546875" defaultRowHeight="14.4" x14ac:dyDescent="0.3"/>
  <sheetData>
    <row r="7" spans="6:12" ht="40.049999999999997" customHeight="1" x14ac:dyDescent="0.3">
      <c r="F7" s="25" t="s">
        <v>648</v>
      </c>
      <c r="G7" s="26"/>
      <c r="H7" s="26"/>
      <c r="I7" s="26"/>
      <c r="J7" s="26"/>
      <c r="K7" s="26"/>
      <c r="L7" s="26"/>
    </row>
    <row r="10" spans="6:12" ht="19.95" customHeight="1" x14ac:dyDescent="0.35">
      <c r="F10" s="2" t="s">
        <v>0</v>
      </c>
      <c r="K10" s="3" t="s">
        <v>1</v>
      </c>
    </row>
    <row r="11" spans="6:12" ht="19.95" customHeight="1" x14ac:dyDescent="0.35">
      <c r="F11" s="2" t="s">
        <v>2</v>
      </c>
      <c r="K11" s="3" t="s">
        <v>3</v>
      </c>
    </row>
    <row r="12" spans="6:12" ht="19.95" customHeight="1" x14ac:dyDescent="0.35">
      <c r="F12" s="2" t="s">
        <v>4</v>
      </c>
      <c r="K12" s="3" t="s">
        <v>5</v>
      </c>
    </row>
    <row r="13" spans="6:12" ht="19.95" customHeight="1" x14ac:dyDescent="0.35">
      <c r="F13" s="2" t="s">
        <v>6</v>
      </c>
      <c r="K13" s="3">
        <v>2011</v>
      </c>
    </row>
    <row r="14" spans="6:12" ht="18" x14ac:dyDescent="0.35">
      <c r="F14" s="2"/>
    </row>
    <row r="15" spans="6:12" ht="18" x14ac:dyDescent="0.35">
      <c r="F15" s="2"/>
    </row>
    <row r="16" spans="6:12" ht="18" x14ac:dyDescent="0.35">
      <c r="F16" s="2" t="s">
        <v>7</v>
      </c>
    </row>
    <row r="17" spans="6:13" ht="49.95" customHeight="1" x14ac:dyDescent="0.3">
      <c r="F17" s="27" t="s">
        <v>8</v>
      </c>
      <c r="G17" s="26"/>
      <c r="H17" s="26"/>
      <c r="I17" s="26"/>
      <c r="J17" s="26"/>
      <c r="K17" s="26"/>
      <c r="L17" s="26"/>
      <c r="M17" s="26"/>
    </row>
    <row r="19" spans="6:13" ht="30" customHeight="1" x14ac:dyDescent="0.3">
      <c r="F19" s="4" t="s">
        <v>9</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09"/>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10</v>
      </c>
    </row>
    <row r="6" spans="3:6" x14ac:dyDescent="0.3">
      <c r="D6" s="8" t="str">
        <f>HYPERLINK("#'Full Results'!A1", "Full Results")</f>
        <v>Full Results</v>
      </c>
    </row>
    <row r="8" spans="3:6" x14ac:dyDescent="0.3">
      <c r="D8" s="6" t="s">
        <v>11</v>
      </c>
      <c r="E8" s="6" t="s">
        <v>12</v>
      </c>
      <c r="F8" s="6" t="s">
        <v>13</v>
      </c>
    </row>
    <row r="9" spans="3:6" x14ac:dyDescent="0.3">
      <c r="C9">
        <v>1</v>
      </c>
      <c r="D9" s="8" t="str">
        <f>HYPERLINK("#'Table 1'!A1", "Grid Summary: If your household had to find money for an unexpected emergency expense, could you afford to pay the following amounts?This might be to pay for something like urgent home or car repairs, or to deal with a health problem etc. ")</f>
        <v>Grid Summary: If your household had to find money for an unexpected emergency expense, could you afford to pay the following amounts?This might be to pay for something like urgent home or car repairs, or to deal with a health problem etc. </v>
      </c>
      <c r="E9" s="7"/>
      <c r="F9" t="s">
        <v>118</v>
      </c>
    </row>
    <row r="10" spans="3:6" x14ac:dyDescent="0.3">
      <c r="C10">
        <v>2</v>
      </c>
      <c r="D10" s="8" t="str">
        <f>HYPERLINK("#'Table 2'!A1", "If your household had to find money for an unexpected emergency expense, could you afford to pay the following amounts?This might be to pay for something like urgent home or car repairs, or to deal with a health problem etc. : £500")</f>
        <v>If your household had to find money for an unexpected emergency expense, could you afford to pay the following amounts?This might be to pay for something like urgent home or car repairs, or to deal with a health problem etc. : £500</v>
      </c>
      <c r="E10" s="18" t="str">
        <f>HYPERLINK("#'Full Results'!A11", "11")</f>
        <v>11</v>
      </c>
      <c r="F10" t="s">
        <v>118</v>
      </c>
    </row>
    <row r="11" spans="3:6" x14ac:dyDescent="0.3">
      <c r="C11">
        <v>3</v>
      </c>
      <c r="D11" s="8" t="str">
        <f>HYPERLINK("#'Table 3'!A1", "If your household had to find money for an unexpected emergency expense, could you afford to pay the following amounts?This might be to pay for something like urgent home or car repairs, or to deal with a health problem etc. : £1,000")</f>
        <v>If your household had to find money for an unexpected emergency expense, could you afford to pay the following amounts?This might be to pay for something like urgent home or car repairs, or to deal with a health problem etc. : £1,000</v>
      </c>
      <c r="E11" s="18" t="str">
        <f>HYPERLINK("#'Full Results'!A17", "17")</f>
        <v>17</v>
      </c>
      <c r="F11" t="s">
        <v>118</v>
      </c>
    </row>
    <row r="12" spans="3:6" x14ac:dyDescent="0.3">
      <c r="C12">
        <v>4</v>
      </c>
      <c r="D12" s="8" t="str">
        <f>HYPERLINK("#'Table 4'!A1", "If your household had to find money for an unexpected emergency expense, could you afford to pay the following amounts?This might be to pay for something like urgent home or car repairs, or to deal with a health problem etc. : £5,000")</f>
        <v>If your household had to find money for an unexpected emergency expense, could you afford to pay the following amounts?This might be to pay for something like urgent home or car repairs, or to deal with a health problem etc. : £5,000</v>
      </c>
      <c r="E12" s="18" t="str">
        <f>HYPERLINK("#'Full Results'!A23", "23")</f>
        <v>23</v>
      </c>
      <c r="F12" t="s">
        <v>118</v>
      </c>
    </row>
    <row r="13" spans="3:6" x14ac:dyDescent="0.3">
      <c r="C13">
        <v>5</v>
      </c>
      <c r="D13" s="8" t="str">
        <f>HYPERLINK("#'Table 5'!A1", " Are you currently working in a job in which you are able to work from home or work remotely?")</f>
        <v xml:space="preserve"> Are you currently working in a job in which you are able to work from home or work remotely?</v>
      </c>
      <c r="E13" s="18" t="str">
        <f>HYPERLINK("#'Full Results'!A29", "29")</f>
        <v>29</v>
      </c>
      <c r="F13" t="s">
        <v>125</v>
      </c>
    </row>
    <row r="14" spans="3:6" x14ac:dyDescent="0.3">
      <c r="C14">
        <v>6</v>
      </c>
      <c r="D14" s="8" t="str">
        <f>HYPERLINK("#'Table 6'!A1", " How long are you planning to stay in your current property?  ")</f>
        <v xml:space="preserve"> How long are you planning to stay in your current property?  </v>
      </c>
      <c r="E14" s="18" t="str">
        <f>HYPERLINK("#'Full Results'!A35", "35")</f>
        <v>35</v>
      </c>
      <c r="F14" t="s">
        <v>133</v>
      </c>
    </row>
    <row r="15" spans="3:6" x14ac:dyDescent="0.3">
      <c r="C15">
        <v>7</v>
      </c>
      <c r="D15" s="8" t="str">
        <f>HYPERLINK("#'Table 7'!A1", " Which of the following best describes your current situation?")</f>
        <v xml:space="preserve"> Which of the following best describes your current situation?</v>
      </c>
      <c r="E15" s="18" t="str">
        <f>HYPERLINK("#'Full Results'!A45", "45")</f>
        <v>45</v>
      </c>
      <c r="F15" t="s">
        <v>647</v>
      </c>
    </row>
    <row r="16" spans="3:6" x14ac:dyDescent="0.3">
      <c r="C16">
        <v>8</v>
      </c>
      <c r="D16" s="8" t="str">
        <f>HYPERLINK("#'Table 8'!A1", "Which of the following do you think are the most important issues facing the country at this time?Please select up to three")</f>
        <v>Which of the following do you think are the most important issues facing the country at this time?Please select up to three</v>
      </c>
      <c r="E16" s="18" t="str">
        <f>HYPERLINK("#'Full Results'!A53", "53")</f>
        <v>53</v>
      </c>
      <c r="F16" t="s">
        <v>118</v>
      </c>
    </row>
    <row r="17" spans="3:6" x14ac:dyDescent="0.3">
      <c r="C17">
        <v>9</v>
      </c>
      <c r="D17" s="8" t="str">
        <f>HYPERLINK("#'Table 9'!A1", "Which of the following do you think are the most important issues facing your local area at this time?Please select up to three")</f>
        <v>Which of the following do you think are the most important issues facing your local area at this time?Please select up to three</v>
      </c>
      <c r="E17" s="18" t="str">
        <f>HYPERLINK("#'Full Results'!A73", "73")</f>
        <v>73</v>
      </c>
      <c r="F17" t="s">
        <v>118</v>
      </c>
    </row>
    <row r="18" spans="3:6" x14ac:dyDescent="0.3">
      <c r="C18">
        <v>10</v>
      </c>
      <c r="D18" s="8" t="str">
        <f>HYPERLINK("#'Table 10'!A1", "Grid Summary: How well do you think the current Labour government is doing in each of the following areas?")</f>
        <v>Grid Summary: How well do you think the current Labour government is doing in each of the following areas?</v>
      </c>
      <c r="E18" s="7"/>
      <c r="F18" t="s">
        <v>188</v>
      </c>
    </row>
    <row r="19" spans="3:6" x14ac:dyDescent="0.3">
      <c r="C19">
        <v>11</v>
      </c>
      <c r="D19" s="8" t="str">
        <f>HYPERLINK("#'Table 11'!A1", "How well do you think the current Labour government is doing in each of the following areas?: Growing the national economy")</f>
        <v>How well do you think the current Labour government is doing in each of the following areas?: Growing the national economy</v>
      </c>
      <c r="E19" s="18" t="str">
        <f>HYPERLINK("#'Full Results'!A92", "92")</f>
        <v>92</v>
      </c>
      <c r="F19" t="s">
        <v>188</v>
      </c>
    </row>
    <row r="20" spans="3:6" x14ac:dyDescent="0.3">
      <c r="C20">
        <v>12</v>
      </c>
      <c r="D20" s="8" t="str">
        <f>HYPERLINK("#'Table 12'!A1", "How well do you think the current Labour government is doing in each of the following areas?: Preparing the UK to deal with damaging weather events that are happening right now")</f>
        <v>How well do you think the current Labour government is doing in each of the following areas?: Preparing the UK to deal with damaging weather events that are happening right now</v>
      </c>
      <c r="E20" s="18" t="str">
        <f>HYPERLINK("#'Full Results'!A101", "101")</f>
        <v>101</v>
      </c>
      <c r="F20" t="s">
        <v>188</v>
      </c>
    </row>
    <row r="21" spans="3:6" x14ac:dyDescent="0.3">
      <c r="C21">
        <v>13</v>
      </c>
      <c r="D21" s="8" t="str">
        <f>HYPERLINK("#'Table 13'!A1", "How well do you think the current Labour government is doing in each of the following areas?: Preparing the UK to deal with damaging weather events that will happen in the future")</f>
        <v>How well do you think the current Labour government is doing in each of the following areas?: Preparing the UK to deal with damaging weather events that will happen in the future</v>
      </c>
      <c r="E21" s="18" t="str">
        <f>HYPERLINK("#'Full Results'!A110", "110")</f>
        <v>110</v>
      </c>
      <c r="F21" t="s">
        <v>188</v>
      </c>
    </row>
    <row r="22" spans="3:6" x14ac:dyDescent="0.3">
      <c r="C22">
        <v>14</v>
      </c>
      <c r="D22" s="8" t="str">
        <f>HYPERLINK("#'Table 14'!A1", "How well do you think the current Labour government is doing in each of the following areas?: If you're paying attention, select ""2 - Poorly""")</f>
        <v>How well do you think the current Labour government is doing in each of the following areas?: If you're paying attention, select "2 - Poorly"</v>
      </c>
      <c r="E22" s="18" t="str">
        <f>HYPERLINK("#'Full Results'!A119", "119")</f>
        <v>119</v>
      </c>
      <c r="F22" t="s">
        <v>188</v>
      </c>
    </row>
    <row r="23" spans="3:6" x14ac:dyDescent="0.3">
      <c r="C23">
        <v>15</v>
      </c>
      <c r="D23" s="8" t="str">
        <f>HYPERLINK("#'Table 15'!A1", "How well do you think the current Labour government is doing in each of the following areas?: Reducing NHS waiting times")</f>
        <v>How well do you think the current Labour government is doing in each of the following areas?: Reducing NHS waiting times</v>
      </c>
      <c r="E23" s="18" t="str">
        <f>HYPERLINK("#'Full Results'!A128", "128")</f>
        <v>128</v>
      </c>
      <c r="F23" t="s">
        <v>188</v>
      </c>
    </row>
    <row r="24" spans="3:6" x14ac:dyDescent="0.3">
      <c r="C24">
        <v>16</v>
      </c>
      <c r="D24" s="8" t="str">
        <f>HYPERLINK("#'Table 16'!A1", "How well do you think the current Labour government is doing in each of the following areas?: Creating opportunities for young people")</f>
        <v>How well do you think the current Labour government is doing in each of the following areas?: Creating opportunities for young people</v>
      </c>
      <c r="E24" s="18" t="str">
        <f>HYPERLINK("#'Full Results'!A137", "137")</f>
        <v>137</v>
      </c>
      <c r="F24" t="s">
        <v>188</v>
      </c>
    </row>
    <row r="25" spans="3:6" x14ac:dyDescent="0.3">
      <c r="C25">
        <v>17</v>
      </c>
      <c r="D25" s="8" t="str">
        <f>HYPERLINK("#'Table 17'!A1", "How well do you think the current Labour government is doing in each of the following areas?: Improving the quality of schools")</f>
        <v>How well do you think the current Labour government is doing in each of the following areas?: Improving the quality of schools</v>
      </c>
      <c r="E25" s="18" t="str">
        <f>HYPERLINK("#'Full Results'!A146", "146")</f>
        <v>146</v>
      </c>
      <c r="F25" t="s">
        <v>188</v>
      </c>
    </row>
    <row r="26" spans="3:6" x14ac:dyDescent="0.3">
      <c r="C26">
        <v>18</v>
      </c>
      <c r="D26" s="8" t="str">
        <f>HYPERLINK("#'Table 18'!A1", "How well do you think the current Labour government is doing in each of the following areas?: Lowering greenhouse gas emissions")</f>
        <v>How well do you think the current Labour government is doing in each of the following areas?: Lowering greenhouse gas emissions</v>
      </c>
      <c r="E26" s="18" t="str">
        <f>HYPERLINK("#'Full Results'!A155", "155")</f>
        <v>155</v>
      </c>
      <c r="F26" t="s">
        <v>188</v>
      </c>
    </row>
    <row r="27" spans="3:6" x14ac:dyDescent="0.3">
      <c r="C27">
        <v>19</v>
      </c>
      <c r="D27" s="8" t="str">
        <f>HYPERLINK("#'Table 19'!A1", "How well do you think the current Labour government is doing in each of the following areas?: Tackling criminal activity")</f>
        <v>How well do you think the current Labour government is doing in each of the following areas?: Tackling criminal activity</v>
      </c>
      <c r="E27" s="18" t="str">
        <f>HYPERLINK("#'Full Results'!A164", "164")</f>
        <v>164</v>
      </c>
      <c r="F27" t="s">
        <v>188</v>
      </c>
    </row>
    <row r="28" spans="3:6" x14ac:dyDescent="0.3">
      <c r="C28">
        <v>20</v>
      </c>
      <c r="D28" s="8" t="str">
        <f>HYPERLINK("#'Table 20'!A1", "How well do you think the current Labour government is doing in each of the following areas?: Revitalizing my local area")</f>
        <v>How well do you think the current Labour government is doing in each of the following areas?: Revitalizing my local area</v>
      </c>
      <c r="E28" s="18" t="str">
        <f>HYPERLINK("#'Full Results'!A173", "173")</f>
        <v>173</v>
      </c>
      <c r="F28" t="s">
        <v>188</v>
      </c>
    </row>
    <row r="29" spans="3:6" x14ac:dyDescent="0.3">
      <c r="C29">
        <v>21</v>
      </c>
      <c r="D29" s="8" t="str">
        <f>HYPERLINK("#'Table 21'!A1", "Grid Summary: How important or unimportant do you think each of the following areas is to the current Labour government?")</f>
        <v>Grid Summary: How important or unimportant do you think each of the following areas is to the current Labour government?</v>
      </c>
      <c r="E29" s="7"/>
      <c r="F29" t="s">
        <v>188</v>
      </c>
    </row>
    <row r="30" spans="3:6" x14ac:dyDescent="0.3">
      <c r="C30">
        <v>22</v>
      </c>
      <c r="D30" s="8" t="str">
        <f>HYPERLINK("#'Table 22'!A1", "How important or unimportant do you think each of the following areas is to the current Labour government?: Growing the national economy")</f>
        <v>How important or unimportant do you think each of the following areas is to the current Labour government?: Growing the national economy</v>
      </c>
      <c r="E30" s="18" t="str">
        <f>HYPERLINK("#'Full Results'!A182", "182")</f>
        <v>182</v>
      </c>
      <c r="F30" t="s">
        <v>188</v>
      </c>
    </row>
    <row r="31" spans="3:6" x14ac:dyDescent="0.3">
      <c r="C31">
        <v>23</v>
      </c>
      <c r="D31" s="8" t="str">
        <f>HYPERLINK("#'Table 23'!A1", "How important or unimportant do you think each of the following areas is to the current Labour government?: Preparing the UK to deal with damaging weather events that are happening right now")</f>
        <v>How important or unimportant do you think each of the following areas is to the current Labour government?: Preparing the UK to deal with damaging weather events that are happening right now</v>
      </c>
      <c r="E31" s="18" t="str">
        <f>HYPERLINK("#'Full Results'!A190", "190")</f>
        <v>190</v>
      </c>
      <c r="F31" t="s">
        <v>188</v>
      </c>
    </row>
    <row r="32" spans="3:6" x14ac:dyDescent="0.3">
      <c r="C32">
        <v>24</v>
      </c>
      <c r="D32" s="8" t="str">
        <f>HYPERLINK("#'Table 24'!A1", "How important or unimportant do you think each of the following areas is to the current Labour government?: Preparing the UK to deal with damaging weather events that will happen in the future")</f>
        <v>How important or unimportant do you think each of the following areas is to the current Labour government?: Preparing the UK to deal with damaging weather events that will happen in the future</v>
      </c>
      <c r="E32" s="18" t="str">
        <f>HYPERLINK("#'Full Results'!A198", "198")</f>
        <v>198</v>
      </c>
      <c r="F32" t="s">
        <v>188</v>
      </c>
    </row>
    <row r="33" spans="3:6" x14ac:dyDescent="0.3">
      <c r="C33">
        <v>25</v>
      </c>
      <c r="D33" s="8" t="str">
        <f>HYPERLINK("#'Table 25'!A1", "How important or unimportant do you think each of the following areas is to the current Labour government?: If you're paying attention, select 'Very important'")</f>
        <v>How important or unimportant do you think each of the following areas is to the current Labour government?: If you're paying attention, select 'Very important'</v>
      </c>
      <c r="E33" s="18" t="str">
        <f>HYPERLINK("#'Full Results'!A206", "206")</f>
        <v>206</v>
      </c>
      <c r="F33" t="s">
        <v>188</v>
      </c>
    </row>
    <row r="34" spans="3:6" x14ac:dyDescent="0.3">
      <c r="C34">
        <v>26</v>
      </c>
      <c r="D34" s="8" t="str">
        <f>HYPERLINK("#'Table 26'!A1", "How important or unimportant do you think each of the following areas is to the current Labour government?: Reducing NHS waiting times")</f>
        <v>How important or unimportant do you think each of the following areas is to the current Labour government?: Reducing NHS waiting times</v>
      </c>
      <c r="E34" s="18" t="str">
        <f>HYPERLINK("#'Full Results'!A214", "214")</f>
        <v>214</v>
      </c>
      <c r="F34" t="s">
        <v>188</v>
      </c>
    </row>
    <row r="35" spans="3:6" x14ac:dyDescent="0.3">
      <c r="C35">
        <v>27</v>
      </c>
      <c r="D35" s="8" t="str">
        <f>HYPERLINK("#'Table 27'!A1", "How important or unimportant do you think each of the following areas is to the current Labour government?: Creating opportunities for young people")</f>
        <v>How important or unimportant do you think each of the following areas is to the current Labour government?: Creating opportunities for young people</v>
      </c>
      <c r="E35" s="18" t="str">
        <f>HYPERLINK("#'Full Results'!A222", "222")</f>
        <v>222</v>
      </c>
      <c r="F35" t="s">
        <v>188</v>
      </c>
    </row>
    <row r="36" spans="3:6" x14ac:dyDescent="0.3">
      <c r="C36">
        <v>28</v>
      </c>
      <c r="D36" s="8" t="str">
        <f>HYPERLINK("#'Table 28'!A1", "How important or unimportant do you think each of the following areas is to the current Labour government?: Improving the quality of schools")</f>
        <v>How important or unimportant do you think each of the following areas is to the current Labour government?: Improving the quality of schools</v>
      </c>
      <c r="E36" s="18" t="str">
        <f>HYPERLINK("#'Full Results'!A230", "230")</f>
        <v>230</v>
      </c>
      <c r="F36" t="s">
        <v>188</v>
      </c>
    </row>
    <row r="37" spans="3:6" x14ac:dyDescent="0.3">
      <c r="C37">
        <v>29</v>
      </c>
      <c r="D37" s="8" t="str">
        <f>HYPERLINK("#'Table 29'!A1", "How important or unimportant do you think each of the following areas is to the current Labour government?: Lowering emissions")</f>
        <v>How important or unimportant do you think each of the following areas is to the current Labour government?: Lowering emissions</v>
      </c>
      <c r="E37" s="18" t="str">
        <f>HYPERLINK("#'Full Results'!A238", "238")</f>
        <v>238</v>
      </c>
      <c r="F37" t="s">
        <v>188</v>
      </c>
    </row>
    <row r="38" spans="3:6" x14ac:dyDescent="0.3">
      <c r="C38">
        <v>30</v>
      </c>
      <c r="D38" s="8" t="str">
        <f>HYPERLINK("#'Table 30'!A1", "How important or unimportant do you think each of the following areas is to the current Labour government?: Tackling criminal activity")</f>
        <v>How important or unimportant do you think each of the following areas is to the current Labour government?: Tackling criminal activity</v>
      </c>
      <c r="E38" s="18" t="str">
        <f>HYPERLINK("#'Full Results'!A246", "246")</f>
        <v>246</v>
      </c>
      <c r="F38" t="s">
        <v>188</v>
      </c>
    </row>
    <row r="39" spans="3:6" x14ac:dyDescent="0.3">
      <c r="C39">
        <v>31</v>
      </c>
      <c r="D39" s="8" t="str">
        <f>HYPERLINK("#'Table 31'!A1", "How important or unimportant do you think each of the following areas is to the current Labour government?: Revitalizing my local area")</f>
        <v>How important or unimportant do you think each of the following areas is to the current Labour government?: Revitalizing my local area</v>
      </c>
      <c r="E39" s="18" t="str">
        <f>HYPERLINK("#'Full Results'!A254", "254")</f>
        <v>254</v>
      </c>
      <c r="F39" t="s">
        <v>188</v>
      </c>
    </row>
    <row r="40" spans="3:6" x14ac:dyDescent="0.3">
      <c r="C40">
        <v>32</v>
      </c>
      <c r="D40" s="8" t="str">
        <f>HYPERLINK("#'Table 32'!A1", "Grid Summary: And which political party, if they were in Government, would you trust most to accomplish each of the following?")</f>
        <v>Grid Summary: And which political party, if they were in Government, would you trust most to accomplish each of the following?</v>
      </c>
      <c r="E40" s="7"/>
      <c r="F40" t="s">
        <v>118</v>
      </c>
    </row>
    <row r="41" spans="3:6" x14ac:dyDescent="0.3">
      <c r="C41">
        <v>33</v>
      </c>
      <c r="D41" s="8" t="str">
        <f>HYPERLINK("#'Table 33'!A1", "And which political party, if they were in Government, would you trust most to accomplish each of the following?: Growing the national economy")</f>
        <v>And which political party, if they were in Government, would you trust most to accomplish each of the following?: Growing the national economy</v>
      </c>
      <c r="E41" s="18" t="str">
        <f>HYPERLINK("#'Full Results'!A262", "262")</f>
        <v>262</v>
      </c>
      <c r="F41" t="s">
        <v>118</v>
      </c>
    </row>
    <row r="42" spans="3:6" x14ac:dyDescent="0.3">
      <c r="C42">
        <v>34</v>
      </c>
      <c r="D42" s="8" t="str">
        <f>HYPERLINK("#'Table 34'!A1", "And which political party, if they were in Government, would you trust most to accomplish each of the following?: Preparing the UK to deal with damaging weather events that are happening right now")</f>
        <v>And which political party, if they were in Government, would you trust most to accomplish each of the following?: Preparing the UK to deal with damaging weather events that are happening right now</v>
      </c>
      <c r="E42" s="18" t="str">
        <f>HYPERLINK("#'Full Results'!A273", "273")</f>
        <v>273</v>
      </c>
      <c r="F42" t="s">
        <v>118</v>
      </c>
    </row>
    <row r="43" spans="3:6" x14ac:dyDescent="0.3">
      <c r="C43">
        <v>35</v>
      </c>
      <c r="D43" s="8" t="str">
        <f>HYPERLINK("#'Table 35'!A1", "And which political party, if they were in Government, would you trust most to accomplish each of the following?: Preparing the UK to deal with damaging weather events that will happen in the future")</f>
        <v>And which political party, if they were in Government, would you trust most to accomplish each of the following?: Preparing the UK to deal with damaging weather events that will happen in the future</v>
      </c>
      <c r="E43" s="18" t="str">
        <f>HYPERLINK("#'Full Results'!A284", "284")</f>
        <v>284</v>
      </c>
      <c r="F43" t="s">
        <v>118</v>
      </c>
    </row>
    <row r="44" spans="3:6" x14ac:dyDescent="0.3">
      <c r="C44">
        <v>36</v>
      </c>
      <c r="D44" s="8" t="str">
        <f>HYPERLINK("#'Table 36'!A1", "And which political party, if they were in Government, would you trust most to accomplish each of the following?: Reducing NHS waiting times")</f>
        <v>And which political party, if they were in Government, would you trust most to accomplish each of the following?: Reducing NHS waiting times</v>
      </c>
      <c r="E44" s="18" t="str">
        <f>HYPERLINK("#'Full Results'!A295", "295")</f>
        <v>295</v>
      </c>
      <c r="F44" t="s">
        <v>118</v>
      </c>
    </row>
    <row r="45" spans="3:6" x14ac:dyDescent="0.3">
      <c r="C45">
        <v>37</v>
      </c>
      <c r="D45" s="8" t="str">
        <f>HYPERLINK("#'Table 37'!A1", "And which political party, if they were in Government, would you trust most to accomplish each of the following?: Creating opportunities for young people")</f>
        <v>And which political party, if they were in Government, would you trust most to accomplish each of the following?: Creating opportunities for young people</v>
      </c>
      <c r="E45" s="18" t="str">
        <f>HYPERLINK("#'Full Results'!A306", "306")</f>
        <v>306</v>
      </c>
      <c r="F45" t="s">
        <v>118</v>
      </c>
    </row>
    <row r="46" spans="3:6" x14ac:dyDescent="0.3">
      <c r="C46">
        <v>38</v>
      </c>
      <c r="D46" s="8" t="str">
        <f>HYPERLINK("#'Table 38'!A1", "And which political party, if they were in Government, would you trust most to accomplish each of the following?: Improving the quality of schools")</f>
        <v>And which political party, if they were in Government, would you trust most to accomplish each of the following?: Improving the quality of schools</v>
      </c>
      <c r="E46" s="18" t="str">
        <f>HYPERLINK("#'Full Results'!A317", "317")</f>
        <v>317</v>
      </c>
      <c r="F46" t="s">
        <v>118</v>
      </c>
    </row>
    <row r="47" spans="3:6" x14ac:dyDescent="0.3">
      <c r="C47">
        <v>39</v>
      </c>
      <c r="D47" s="8" t="str">
        <f>HYPERLINK("#'Table 39'!A1", "And which political party, if they were in Government, would you trust most to accomplish each of the following?: Lowering emissions")</f>
        <v>And which political party, if they were in Government, would you trust most to accomplish each of the following?: Lowering emissions</v>
      </c>
      <c r="E47" s="18" t="str">
        <f>HYPERLINK("#'Full Results'!A328", "328")</f>
        <v>328</v>
      </c>
      <c r="F47" t="s">
        <v>118</v>
      </c>
    </row>
    <row r="48" spans="3:6" x14ac:dyDescent="0.3">
      <c r="C48">
        <v>40</v>
      </c>
      <c r="D48" s="8" t="str">
        <f>HYPERLINK("#'Table 40'!A1", "And which political party, if they were in Government, would you trust most to accomplish each of the following?: Tackling criminal activity")</f>
        <v>And which political party, if they were in Government, would you trust most to accomplish each of the following?: Tackling criminal activity</v>
      </c>
      <c r="E48" s="18" t="str">
        <f>HYPERLINK("#'Full Results'!A339", "339")</f>
        <v>339</v>
      </c>
      <c r="F48" t="s">
        <v>118</v>
      </c>
    </row>
    <row r="49" spans="3:6" x14ac:dyDescent="0.3">
      <c r="C49">
        <v>41</v>
      </c>
      <c r="D49" s="8" t="str">
        <f>HYPERLINK("#'Table 41'!A1", "And which political party, if they were in Government, would you trust most to accomplish each of the following?: Revitalizing my local area")</f>
        <v>And which political party, if they were in Government, would you trust most to accomplish each of the following?: Revitalizing my local area</v>
      </c>
      <c r="E49" s="18" t="str">
        <f>HYPERLINK("#'Full Results'!A350", "350")</f>
        <v>350</v>
      </c>
      <c r="F49" t="s">
        <v>118</v>
      </c>
    </row>
    <row r="50" spans="3:6" x14ac:dyDescent="0.3">
      <c r="C50">
        <v>42</v>
      </c>
      <c r="D50" s="8" t="str">
        <f>HYPERLINK("#'Table 42'!A1", "Grid Summary: To what extent do you agree or disagree with the following statements?")</f>
        <v>Grid Summary: To what extent do you agree or disagree with the following statements?</v>
      </c>
      <c r="E50" s="7"/>
      <c r="F50" t="s">
        <v>118</v>
      </c>
    </row>
    <row r="51" spans="3:6" x14ac:dyDescent="0.3">
      <c r="C51">
        <v>43</v>
      </c>
      <c r="D51" s="8" t="str">
        <f>HYPERLINK("#'Table 43'!A1", "To what extent do you agree or disagree with the following statements?: The Government doesn’t care enough about solving local issues")</f>
        <v>To what extent do you agree or disagree with the following statements?: The Government doesn’t care enough about solving local issues</v>
      </c>
      <c r="E51" s="18" t="str">
        <f>HYPERLINK("#'Full Results'!A361", "361")</f>
        <v>361</v>
      </c>
      <c r="F51" t="s">
        <v>118</v>
      </c>
    </row>
    <row r="52" spans="3:6" x14ac:dyDescent="0.3">
      <c r="C52">
        <v>44</v>
      </c>
      <c r="D52" s="8" t="str">
        <f>HYPERLINK("#'Table 44'!A1", "To what extent do you agree or disagree with the following statements?: The Government cares more about getting reelected than it does about solving the issues facing the UK")</f>
        <v>To what extent do you agree or disagree with the following statements?: The Government cares more about getting reelected than it does about solving the issues facing the UK</v>
      </c>
      <c r="E52" s="18" t="str">
        <f>HYPERLINK("#'Full Results'!A373", "373")</f>
        <v>373</v>
      </c>
      <c r="F52" t="s">
        <v>118</v>
      </c>
    </row>
    <row r="53" spans="3:6" x14ac:dyDescent="0.3">
      <c r="C53">
        <v>45</v>
      </c>
      <c r="D53" s="8" t="str">
        <f>HYPERLINK("#'Table 45'!A1", " Which of the following comes closest to your view?")</f>
        <v xml:space="preserve"> Which of the following comes closest to your view?</v>
      </c>
      <c r="E53" s="18" t="str">
        <f>HYPERLINK("#'Full Results'!A385", "385")</f>
        <v>385</v>
      </c>
      <c r="F53" t="s">
        <v>188</v>
      </c>
    </row>
    <row r="54" spans="3:6" x14ac:dyDescent="0.3">
      <c r="C54">
        <v>46</v>
      </c>
      <c r="D54" s="8" t="str">
        <f>HYPERLINK("#'Table 46'!A1", " Which of the following comes closest to your view?")</f>
        <v xml:space="preserve"> Which of the following comes closest to your view?</v>
      </c>
      <c r="E54" s="18" t="str">
        <f>HYPERLINK("#'Full Results'!A393", "393")</f>
        <v>393</v>
      </c>
      <c r="F54" t="s">
        <v>188</v>
      </c>
    </row>
    <row r="55" spans="3:6" x14ac:dyDescent="0.3">
      <c r="C55">
        <v>47</v>
      </c>
      <c r="D55" s="8" t="str">
        <f>HYPERLINK("#'Table 47'!A1", "Grid Summary: In your view, how has the quality of public infrastructure over the past ten years changed?")</f>
        <v>Grid Summary: In your view, how has the quality of public infrastructure over the past ten years changed?</v>
      </c>
      <c r="E55" s="7"/>
      <c r="F55" t="s">
        <v>118</v>
      </c>
    </row>
    <row r="56" spans="3:6" x14ac:dyDescent="0.3">
      <c r="C56">
        <v>48</v>
      </c>
      <c r="D56" s="8" t="str">
        <f>HYPERLINK("#'Table 48'!A1", "In your view, how has the quality of public infrastructure over the past ten years changed?: Drainage system")</f>
        <v>In your view, how has the quality of public infrastructure over the past ten years changed?: Drainage system</v>
      </c>
      <c r="E56" s="18" t="str">
        <f>HYPERLINK("#'Full Results'!A400", "400")</f>
        <v>400</v>
      </c>
      <c r="F56" t="s">
        <v>118</v>
      </c>
    </row>
    <row r="57" spans="3:6" x14ac:dyDescent="0.3">
      <c r="C57">
        <v>49</v>
      </c>
      <c r="D57" s="8" t="str">
        <f>HYPERLINK("#'Table 49'!A1", "In your view, how has the quality of public infrastructure over the past ten years changed?: Flood defences and management")</f>
        <v>In your view, how has the quality of public infrastructure over the past ten years changed?: Flood defences and management</v>
      </c>
      <c r="E57" s="18" t="str">
        <f>HYPERLINK("#'Full Results'!A409", "409")</f>
        <v>409</v>
      </c>
      <c r="F57" t="s">
        <v>118</v>
      </c>
    </row>
    <row r="58" spans="3:6" x14ac:dyDescent="0.3">
      <c r="C58">
        <v>50</v>
      </c>
      <c r="D58" s="8" t="str">
        <f>HYPERLINK("#'Table 50'!A1", "In your view, how has the quality of public infrastructure over the past ten years changed?: Electricity cables and pylons")</f>
        <v>In your view, how has the quality of public infrastructure over the past ten years changed?: Electricity cables and pylons</v>
      </c>
      <c r="E58" s="18" t="str">
        <f>HYPERLINK("#'Full Results'!A418", "418")</f>
        <v>418</v>
      </c>
      <c r="F58" t="s">
        <v>118</v>
      </c>
    </row>
    <row r="59" spans="3:6" x14ac:dyDescent="0.3">
      <c r="C59">
        <v>51</v>
      </c>
      <c r="D59" s="8" t="str">
        <f>HYPERLINK("#'Table 51'!A1", "In your view, how has the quality of public infrastructure over the past ten years changed?: Railways")</f>
        <v>In your view, how has the quality of public infrastructure over the past ten years changed?: Railways</v>
      </c>
      <c r="E59" s="18" t="str">
        <f>HYPERLINK("#'Full Results'!A427", "427")</f>
        <v>427</v>
      </c>
      <c r="F59" t="s">
        <v>118</v>
      </c>
    </row>
    <row r="60" spans="3:6" x14ac:dyDescent="0.3">
      <c r="C60">
        <v>52</v>
      </c>
      <c r="D60" s="8" t="str">
        <f>HYPERLINK("#'Table 52'!A1", "In your view, how has the quality of public infrastructure over the past ten years changed?: Main roads and motorways")</f>
        <v>In your view, how has the quality of public infrastructure over the past ten years changed?: Main roads and motorways</v>
      </c>
      <c r="E60" s="18" t="str">
        <f>HYPERLINK("#'Full Results'!A436", "436")</f>
        <v>436</v>
      </c>
      <c r="F60" t="s">
        <v>118</v>
      </c>
    </row>
    <row r="61" spans="3:6" x14ac:dyDescent="0.3">
      <c r="C61">
        <v>53</v>
      </c>
      <c r="D61" s="8" t="str">
        <f>HYPERLINK("#'Table 53'!A1", "In your view, how has the quality of public infrastructure over the past ten years changed?: Sewage system")</f>
        <v>In your view, how has the quality of public infrastructure over the past ten years changed?: Sewage system</v>
      </c>
      <c r="E61" s="18" t="str">
        <f>HYPERLINK("#'Full Results'!A445", "445")</f>
        <v>445</v>
      </c>
      <c r="F61" t="s">
        <v>118</v>
      </c>
    </row>
    <row r="62" spans="3:6" x14ac:dyDescent="0.3">
      <c r="C62">
        <v>54</v>
      </c>
      <c r="D62" s="8" t="str">
        <f>HYPERLINK("#'Table 54'!A1", "In your view, how has the quality of public infrastructure over the past ten years changed?: Telephone lines")</f>
        <v>In your view, how has the quality of public infrastructure over the past ten years changed?: Telephone lines</v>
      </c>
      <c r="E62" s="18" t="str">
        <f>HYPERLINK("#'Full Results'!A454", "454")</f>
        <v>454</v>
      </c>
      <c r="F62" t="s">
        <v>118</v>
      </c>
    </row>
    <row r="63" spans="3:6" x14ac:dyDescent="0.3">
      <c r="C63">
        <v>55</v>
      </c>
      <c r="D63" s="8" t="str">
        <f>HYPERLINK("#'Table 55'!A1", "In your view, how has the quality of public infrastructure over the past ten years changed?: Broadband systems")</f>
        <v>In your view, how has the quality of public infrastructure over the past ten years changed?: Broadband systems</v>
      </c>
      <c r="E63" s="18" t="str">
        <f>HYPERLINK("#'Full Results'!A463", "463")</f>
        <v>463</v>
      </c>
      <c r="F63" t="s">
        <v>118</v>
      </c>
    </row>
    <row r="64" spans="3:6" x14ac:dyDescent="0.3">
      <c r="C64">
        <v>56</v>
      </c>
      <c r="D64" s="8" t="str">
        <f>HYPERLINK("#'Table 56'!A1", "Grid Summary: How prepared or unprepared do you think the current Labour government is to deal with the following issues?")</f>
        <v>Grid Summary: How prepared or unprepared do you think the current Labour government is to deal with the following issues?</v>
      </c>
      <c r="E64" s="7"/>
      <c r="F64" t="s">
        <v>118</v>
      </c>
    </row>
    <row r="65" spans="3:6" x14ac:dyDescent="0.3">
      <c r="C65">
        <v>57</v>
      </c>
      <c r="D65" s="8" t="str">
        <f>HYPERLINK("#'Table 57'!A1", "How prepared or unprepared do you think the current Labour government is to deal with the following issues?: Extreme weather events")</f>
        <v>How prepared or unprepared do you think the current Labour government is to deal with the following issues?: Extreme weather events</v>
      </c>
      <c r="E65" s="18" t="str">
        <f>HYPERLINK("#'Full Results'!A472", "472")</f>
        <v>472</v>
      </c>
      <c r="F65" t="s">
        <v>118</v>
      </c>
    </row>
    <row r="66" spans="3:6" x14ac:dyDescent="0.3">
      <c r="C66">
        <v>58</v>
      </c>
      <c r="D66" s="8" t="str">
        <f>HYPERLINK("#'Table 58'!A1", "How prepared or unprepared do you think the current Labour government is to deal with the following issues?: Cyberwarfare and threats to cybersecurity")</f>
        <v>How prepared or unprepared do you think the current Labour government is to deal with the following issues?: Cyberwarfare and threats to cybersecurity</v>
      </c>
      <c r="E66" s="18" t="str">
        <f>HYPERLINK("#'Full Results'!A480", "480")</f>
        <v>480</v>
      </c>
      <c r="F66" t="s">
        <v>118</v>
      </c>
    </row>
    <row r="67" spans="3:6" x14ac:dyDescent="0.3">
      <c r="C67">
        <v>59</v>
      </c>
      <c r="D67" s="8" t="str">
        <f>HYPERLINK("#'Table 59'!A1", "How prepared or unprepared do you think the current Labour government is to deal with the following issues?: Wars and armed conflict")</f>
        <v>How prepared or unprepared do you think the current Labour government is to deal with the following issues?: Wars and armed conflict</v>
      </c>
      <c r="E67" s="18" t="str">
        <f>HYPERLINK("#'Full Results'!A488", "488")</f>
        <v>488</v>
      </c>
      <c r="F67" t="s">
        <v>118</v>
      </c>
    </row>
    <row r="68" spans="3:6" x14ac:dyDescent="0.3">
      <c r="C68">
        <v>60</v>
      </c>
      <c r="D68" s="8" t="str">
        <f>HYPERLINK("#'Table 60'!A1", "How prepared or unprepared do you think the current Labour government is to deal with the following issues?: Pandemics and infectious diseases")</f>
        <v>How prepared or unprepared do you think the current Labour government is to deal with the following issues?: Pandemics and infectious diseases</v>
      </c>
      <c r="E68" s="18" t="str">
        <f>HYPERLINK("#'Full Results'!A496", "496")</f>
        <v>496</v>
      </c>
      <c r="F68" t="s">
        <v>118</v>
      </c>
    </row>
    <row r="69" spans="3:6" x14ac:dyDescent="0.3">
      <c r="C69">
        <v>61</v>
      </c>
      <c r="D69" s="8" t="str">
        <f>HYPERLINK("#'Table 61'!A1", "How prepared or unprepared do you think the current Labour government is to deal with the following issues?: Protests, social movements, and political instability in other parts of the world")</f>
        <v>How prepared or unprepared do you think the current Labour government is to deal with the following issues?: Protests, social movements, and political instability in other parts of the world</v>
      </c>
      <c r="E69" s="18" t="str">
        <f>HYPERLINK("#'Full Results'!A504", "504")</f>
        <v>504</v>
      </c>
      <c r="F69" t="s">
        <v>118</v>
      </c>
    </row>
    <row r="70" spans="3:6" x14ac:dyDescent="0.3">
      <c r="C70">
        <v>62</v>
      </c>
      <c r="D70" s="8" t="str">
        <f>HYPERLINK("#'Table 62'!A1", "How prepared or unprepared do you think the current Labour government is to deal with the following issues?: Threats to financial stability and economic downturn")</f>
        <v>How prepared or unprepared do you think the current Labour government is to deal with the following issues?: Threats to financial stability and economic downturn</v>
      </c>
      <c r="E70" s="18" t="str">
        <f>HYPERLINK("#'Full Results'!A512", "512")</f>
        <v>512</v>
      </c>
      <c r="F70" t="s">
        <v>118</v>
      </c>
    </row>
    <row r="71" spans="3:6" x14ac:dyDescent="0.3">
      <c r="C71">
        <v>63</v>
      </c>
      <c r="D71" s="8" t="str">
        <f>HYPERLINK("#'Table 63'!A1", "How prepared or unprepared do you think the current Labour government is to deal with the following issues?: Misinformation and disinformation")</f>
        <v>How prepared or unprepared do you think the current Labour government is to deal with the following issues?: Misinformation and disinformation</v>
      </c>
      <c r="E71" s="18" t="str">
        <f>HYPERLINK("#'Full Results'!A520", "520")</f>
        <v>520</v>
      </c>
      <c r="F71" t="s">
        <v>118</v>
      </c>
    </row>
    <row r="72" spans="3:6" x14ac:dyDescent="0.3">
      <c r="C72">
        <v>64</v>
      </c>
      <c r="D72" s="8" t="str">
        <f>HYPERLINK("#'Table 64'!A1", "How prepared or unprepared do you think the current Labour government is to deal with the following issues?: Loss of biodiversity and ecosystem collapse")</f>
        <v>How prepared or unprepared do you think the current Labour government is to deal with the following issues?: Loss of biodiversity and ecosystem collapse</v>
      </c>
      <c r="E72" s="18" t="str">
        <f>HYPERLINK("#'Full Results'!A528", "528")</f>
        <v>528</v>
      </c>
      <c r="F72" t="s">
        <v>118</v>
      </c>
    </row>
    <row r="73" spans="3:6" x14ac:dyDescent="0.3">
      <c r="C73">
        <v>65</v>
      </c>
      <c r="D73" s="8" t="str">
        <f>HYPERLINK("#'Table 65'!A1", "How prepared or unprepared do you think the current Labour government is to deal with the following issues?: Food shortages and food insecurity")</f>
        <v>How prepared or unprepared do you think the current Labour government is to deal with the following issues?: Food shortages and food insecurity</v>
      </c>
      <c r="E73" s="18" t="str">
        <f>HYPERLINK("#'Full Results'!A536", "536")</f>
        <v>536</v>
      </c>
      <c r="F73" t="s">
        <v>118</v>
      </c>
    </row>
    <row r="74" spans="3:6" x14ac:dyDescent="0.3">
      <c r="C74">
        <v>66</v>
      </c>
      <c r="D74" s="8" t="str">
        <f>HYPERLINK("#'Table 66'!A1", "How prepared or unprepared do you think the current Labour government is to deal with the following issues?: Risks related to artificial intelligence")</f>
        <v>How prepared or unprepared do you think the current Labour government is to deal with the following issues?: Risks related to artificial intelligence</v>
      </c>
      <c r="E74" s="18" t="str">
        <f>HYPERLINK("#'Full Results'!A544", "544")</f>
        <v>544</v>
      </c>
      <c r="F74" t="s">
        <v>118</v>
      </c>
    </row>
    <row r="75" spans="3:6" x14ac:dyDescent="0.3">
      <c r="C75">
        <v>67</v>
      </c>
      <c r="D75" s="8" t="str">
        <f>HYPERLINK("#'Table 67'!A1", " Has your local area ever been affected by flooding?When thinking about your ‘local area’, please consider your neighbourhood, parks, high street, shopping centre, or any other place that you typically visit in your daily life. ")</f>
        <v xml:space="preserve"> Has your local area ever been affected by flooding?When thinking about your ‘local area’, please consider your neighbourhood, parks, high street, shopping centre, or any other place that you typically visit in your daily life. </v>
      </c>
      <c r="E75" s="18" t="str">
        <f>HYPERLINK("#'Full Results'!A552", "552")</f>
        <v>552</v>
      </c>
      <c r="F75" t="s">
        <v>118</v>
      </c>
    </row>
    <row r="76" spans="3:6" x14ac:dyDescent="0.3">
      <c r="C76">
        <v>68</v>
      </c>
      <c r="D76" s="8" t="str">
        <f>HYPERLINK("#'Table 68'!A1", " Have you ever lived in a house that was flooded?")</f>
        <v xml:space="preserve"> Have you ever lived in a house that was flooded?</v>
      </c>
      <c r="E76" s="18" t="str">
        <f>HYPERLINK("#'Full Results'!A559", "559")</f>
        <v>559</v>
      </c>
      <c r="F76" t="s">
        <v>118</v>
      </c>
    </row>
    <row r="77" spans="3:6" x14ac:dyDescent="0.3">
      <c r="C77">
        <v>69</v>
      </c>
      <c r="D77" s="8" t="str">
        <f>HYPERLINK("#'Table 69'!A1", " You said your current home has flooded. What was the most recent time this flooding occurred?")</f>
        <v xml:space="preserve"> You said your current home has flooded. What was the most recent time this flooding occurred?</v>
      </c>
      <c r="E77" s="18" t="str">
        <f>HYPERLINK("#'Full Results'!A566", "566")</f>
        <v>566</v>
      </c>
      <c r="F77" t="s">
        <v>308</v>
      </c>
    </row>
    <row r="78" spans="3:6" x14ac:dyDescent="0.3">
      <c r="C78">
        <v>70</v>
      </c>
      <c r="D78" s="8" t="str">
        <f>HYPERLINK("#'Table 70'!A1", " And how often has your home been flooded while you have lived there?")</f>
        <v xml:space="preserve"> And how often has your home been flooded while you have lived there?</v>
      </c>
      <c r="E78" s="18" t="str">
        <f>HYPERLINK("#'Full Results'!A573", "573")</f>
        <v>573</v>
      </c>
      <c r="F78" t="s">
        <v>308</v>
      </c>
    </row>
    <row r="79" spans="3:6" x14ac:dyDescent="0.3">
      <c r="C79">
        <v>71</v>
      </c>
      <c r="D79" s="8" t="str">
        <f>HYPERLINK("#'Table 71'!A1", " Has your place of work or business ever been flooded?If you are not currently working but have previously been in work, please think about your most recent workplace. If you have never worked, please select not applicable.")</f>
        <v xml:space="preserve"> Has your place of work or business ever been flooded?If you are not currently working but have previously been in work, please think about your most recent workplace. If you have never worked, please select not applicable.</v>
      </c>
      <c r="E79" s="18" t="str">
        <f>HYPERLINK("#'Full Results'!A581", "581")</f>
        <v>581</v>
      </c>
      <c r="F79" t="s">
        <v>118</v>
      </c>
    </row>
    <row r="80" spans="3:6" x14ac:dyDescent="0.3">
      <c r="C80">
        <v>72</v>
      </c>
      <c r="D80" s="8" t="str">
        <f>HYPERLINK("#'Table 72'!A1", "Which of the following have you experienced in the last five years, if any?Please select all that apply")</f>
        <v>Which of the following have you experienced in the last five years, if any?Please select all that apply</v>
      </c>
      <c r="E80" s="18" t="str">
        <f>HYPERLINK("#'Full Results'!A588", "588")</f>
        <v>588</v>
      </c>
      <c r="F80" t="s">
        <v>118</v>
      </c>
    </row>
    <row r="81" spans="3:6" x14ac:dyDescent="0.3">
      <c r="C81">
        <v>73</v>
      </c>
      <c r="D81" s="8" t="str">
        <f>HYPERLINK("#'Table 73'!A1", "Grid Summary: You said you’ve experienced flooding. How frequently have you experienced any of the following?")</f>
        <v>Grid Summary: You said you’ve experienced flooding. How frequently have you experienced any of the following?</v>
      </c>
      <c r="E81" s="7"/>
      <c r="F81" t="s">
        <v>353</v>
      </c>
    </row>
    <row r="82" spans="3:6" x14ac:dyDescent="0.3">
      <c r="C82">
        <v>74</v>
      </c>
      <c r="D82" s="8" t="str">
        <f>HYPERLINK("#'Table 74'!A1", "You said you’ve experienced flooding. How frequently have you experienced any of the following?: I had to take a different route somewhere because the road I usually take was affected by flooding")</f>
        <v>You said you’ve experienced flooding. How frequently have you experienced any of the following?: I had to take a different route somewhere because the road I usually take was affected by flooding</v>
      </c>
      <c r="E82" s="18" t="str">
        <f>HYPERLINK("#'Full Results'!A601", "601")</f>
        <v>601</v>
      </c>
      <c r="F82" t="s">
        <v>353</v>
      </c>
    </row>
    <row r="83" spans="3:6" x14ac:dyDescent="0.3">
      <c r="C83">
        <v>75</v>
      </c>
      <c r="D83" s="8" t="str">
        <f>HYPERLINK("#'Table 75'!A1", "You said you’ve experienced flooding. How frequently have you experienced any of the following?: I travelled (via car or bus) through a road that was flooded / covered in floodwater")</f>
        <v>You said you’ve experienced flooding. How frequently have you experienced any of the following?: I travelled (via car or bus) through a road that was flooded / covered in floodwater</v>
      </c>
      <c r="E83" s="18" t="str">
        <f>HYPERLINK("#'Full Results'!A623", "623")</f>
        <v>623</v>
      </c>
      <c r="F83" t="s">
        <v>353</v>
      </c>
    </row>
    <row r="84" spans="3:6" x14ac:dyDescent="0.3">
      <c r="C84">
        <v>76</v>
      </c>
      <c r="D84" s="8" t="str">
        <f>HYPERLINK("#'Table 76'!A1", "You said you’ve experienced flooding. How frequently have you experienced any of the following?: Someone I know has had their home affected by flooding")</f>
        <v>You said you’ve experienced flooding. How frequently have you experienced any of the following?: Someone I know has had their home affected by flooding</v>
      </c>
      <c r="E84" s="18" t="str">
        <f>HYPERLINK("#'Full Results'!A645", "645")</f>
        <v>645</v>
      </c>
      <c r="F84" t="s">
        <v>353</v>
      </c>
    </row>
    <row r="85" spans="3:6" x14ac:dyDescent="0.3">
      <c r="C85">
        <v>77</v>
      </c>
      <c r="D85" s="8" t="str">
        <f>HYPERLINK("#'Table 77'!A1", "You said you’ve experienced flooding. How frequently have you experienced any of the following?: I couldn’t shop where I usually do because the shop or carpark was affected by flooding")</f>
        <v>You said you’ve experienced flooding. How frequently have you experienced any of the following?: I couldn’t shop where I usually do because the shop or carpark was affected by flooding</v>
      </c>
      <c r="E85" s="18" t="str">
        <f>HYPERLINK("#'Full Results'!A667", "667")</f>
        <v>667</v>
      </c>
      <c r="F85" t="s">
        <v>353</v>
      </c>
    </row>
    <row r="86" spans="3:6" x14ac:dyDescent="0.3">
      <c r="C86">
        <v>78</v>
      </c>
      <c r="D86" s="8" t="str">
        <f>HYPERLINK("#'Table 78'!A1", "You said you’ve experienced flooding. How frequently have you experienced any of the following?: I couldn’t go to work because my workplace was affected by flooding")</f>
        <v>You said you’ve experienced flooding. How frequently have you experienced any of the following?: I couldn’t go to work because my workplace was affected by flooding</v>
      </c>
      <c r="E86" s="18" t="str">
        <f>HYPERLINK("#'Full Results'!A689", "689")</f>
        <v>689</v>
      </c>
      <c r="F86" t="s">
        <v>353</v>
      </c>
    </row>
    <row r="87" spans="3:6" x14ac:dyDescent="0.3">
      <c r="C87">
        <v>79</v>
      </c>
      <c r="D87" s="8" t="str">
        <f>HYPERLINK("#'Table 79'!A1", "You said you’ve experienced flooding. How frequently have you experienced any of the following?: I’ve traveled past an area that has been flooded while going somewhere via car, train, or bus")</f>
        <v>You said you’ve experienced flooding. How frequently have you experienced any of the following?: I’ve traveled past an area that has been flooded while going somewhere via car, train, or bus</v>
      </c>
      <c r="E87" s="18" t="str">
        <f>HYPERLINK("#'Full Results'!A711", "711")</f>
        <v>711</v>
      </c>
      <c r="F87" t="s">
        <v>353</v>
      </c>
    </row>
    <row r="88" spans="3:6" x14ac:dyDescent="0.3">
      <c r="C88">
        <v>80</v>
      </c>
      <c r="D88" s="8" t="str">
        <f>HYPERLINK("#'Table 80'!A1", "You said you’ve experienced flooding. How frequently have you experienced any of the following?: I have received a flood warning in my area")</f>
        <v>You said you’ve experienced flooding. How frequently have you experienced any of the following?: I have received a flood warning in my area</v>
      </c>
      <c r="E88" s="18" t="str">
        <f>HYPERLINK("#'Full Results'!A733", "733")</f>
        <v>733</v>
      </c>
      <c r="F88" t="s">
        <v>353</v>
      </c>
    </row>
    <row r="89" spans="3:6" x14ac:dyDescent="0.3">
      <c r="C89">
        <v>81</v>
      </c>
      <c r="D89" s="8" t="str">
        <f>HYPERLINK("#'Table 81'!A1", "You said you’ve experienced flooding. How frequently have you experienced any of the following?: An event I was going to attend (football match, community group, etc.) was cancelled as a result of flooding")</f>
        <v>You said you’ve experienced flooding. How frequently have you experienced any of the following?: An event I was going to attend (football match, community group, etc.) was cancelled as a result of flooding</v>
      </c>
      <c r="E89" s="18" t="str">
        <f>HYPERLINK("#'Full Results'!A755", "755")</f>
        <v>755</v>
      </c>
      <c r="F89" t="s">
        <v>353</v>
      </c>
    </row>
    <row r="90" spans="3:6" x14ac:dyDescent="0.3">
      <c r="C90">
        <v>82</v>
      </c>
      <c r="D90" s="8" t="str">
        <f>HYPERLINK("#'Table 82'!A1", "Which of the following best explains why flooding might get worse in your local area in the next ten years?Select all that apply")</f>
        <v>Which of the following best explains why flooding might get worse in your local area in the next ten years?Select all that apply</v>
      </c>
      <c r="E90" s="18" t="str">
        <f>HYPERLINK("#'Full Results'!A777", "777")</f>
        <v>777</v>
      </c>
      <c r="F90" t="s">
        <v>118</v>
      </c>
    </row>
    <row r="91" spans="3:6" x14ac:dyDescent="0.3">
      <c r="C91">
        <v>83</v>
      </c>
      <c r="D91" s="8" t="str">
        <f>HYPERLINK("#'Table 83'!A1", " And if you had to point towards the main reason that you think flooding would get worse in your local area in the next ten years, which would you choose? Select one.")</f>
        <v xml:space="preserve"> And if you had to point towards the main reason that you think flooding would get worse in your local area in the next ten years, which would you choose? Select one.</v>
      </c>
      <c r="E91" s="18" t="str">
        <f>HYPERLINK("#'Full Results'!A796", "796")</f>
        <v>796</v>
      </c>
      <c r="F91" t="s">
        <v>118</v>
      </c>
    </row>
    <row r="92" spans="3:6" x14ac:dyDescent="0.3">
      <c r="C92">
        <v>84</v>
      </c>
      <c r="D92" s="8" t="str">
        <f>HYPERLINK("#'Table 84'!A1", "Grid Summary: Imagine that flooding in your local area was to increase in frequency and severity over the next few years. To what extent would each of the following concern you, if at all?")</f>
        <v>Grid Summary: Imagine that flooding in your local area was to increase in frequency and severity over the next few years. To what extent would each of the following concern you, if at all?</v>
      </c>
      <c r="E92" s="7"/>
      <c r="F92" t="s">
        <v>188</v>
      </c>
    </row>
    <row r="93" spans="3:6" x14ac:dyDescent="0.3">
      <c r="C93">
        <v>85</v>
      </c>
      <c r="D93" s="8" t="str">
        <f>HYPERLINK("#'Table 85'!A1", "Imagine that flooding in your local area was to increase in frequency and severity over the next few years. To what extent would each of the following concern you, if at all?: Not being able to sell my house")</f>
        <v>Imagine that flooding in your local area was to increase in frequency and severity over the next few years. To what extent would each of the following concern you, if at all?: Not being able to sell my house</v>
      </c>
      <c r="E93" s="18" t="str">
        <f>HYPERLINK("#'Full Results'!A815", "815")</f>
        <v>815</v>
      </c>
      <c r="F93" t="s">
        <v>188</v>
      </c>
    </row>
    <row r="94" spans="3:6" x14ac:dyDescent="0.3">
      <c r="C94">
        <v>86</v>
      </c>
      <c r="D94" s="8" t="str">
        <f>HYPERLINK("#'Table 86'!A1", "Imagine that flooding in your local area was to increase in frequency and severity over the next few years. To what extent would each of the following concern you, if at all?: Businesses moving away from my local area ")</f>
        <v xml:space="preserve">Imagine that flooding in your local area was to increase in frequency and severity over the next few years. To what extent would each of the following concern you, if at all?: Businesses moving away from my local area </v>
      </c>
      <c r="E94" s="18" t="str">
        <f>HYPERLINK("#'Full Results'!A823", "823")</f>
        <v>823</v>
      </c>
      <c r="F94" t="s">
        <v>188</v>
      </c>
    </row>
    <row r="95" spans="3:6" x14ac:dyDescent="0.3">
      <c r="C95">
        <v>87</v>
      </c>
      <c r="D95" s="8" t="str">
        <f>HYPERLINK("#'Table 87'!A1", "Imagine that flooding in your local area was to increase in frequency and severity over the next few years. To what extent would each of the following concern you, if at all?: Having to move house")</f>
        <v>Imagine that flooding in your local area was to increase in frequency and severity over the next few years. To what extent would each of the following concern you, if at all?: Having to move house</v>
      </c>
      <c r="E95" s="18" t="str">
        <f>HYPERLINK("#'Full Results'!A831", "831")</f>
        <v>831</v>
      </c>
      <c r="F95" t="s">
        <v>188</v>
      </c>
    </row>
    <row r="96" spans="3:6" x14ac:dyDescent="0.3">
      <c r="C96">
        <v>88</v>
      </c>
      <c r="D96" s="8" t="str">
        <f>HYPERLINK("#'Table 88'!A1", "Imagine that flooding in your local area was to increase in frequency and severity over the next few years. To what extent would each of the following concern you, if at all?: Having to move out of the local area")</f>
        <v>Imagine that flooding in your local area was to increase in frequency and severity over the next few years. To what extent would each of the following concern you, if at all?: Having to move out of the local area</v>
      </c>
      <c r="E96" s="18" t="str">
        <f>HYPERLINK("#'Full Results'!A839", "839")</f>
        <v>839</v>
      </c>
      <c r="F96" t="s">
        <v>188</v>
      </c>
    </row>
    <row r="97" spans="3:6" x14ac:dyDescent="0.3">
      <c r="C97">
        <v>89</v>
      </c>
      <c r="D97" s="8" t="str">
        <f>HYPERLINK("#'Table 89'!A1", "Imagine that flooding in your local area was to increase in frequency and severity over the next few years. To what extent would each of the following concern you, if at all?: Local funding being spent on emergency response and rebuilding the com...")</f>
        <v>Imagine that flooding in your local area was to increase in frequency and severity over the next few years. To what extent would each of the following concern you, if at all?: Local funding being spent on emergency response and rebuilding the com...</v>
      </c>
      <c r="E97" s="18" t="str">
        <f>HYPERLINK("#'Full Results'!A847", "847")</f>
        <v>847</v>
      </c>
      <c r="F97" t="s">
        <v>188</v>
      </c>
    </row>
    <row r="98" spans="3:6" x14ac:dyDescent="0.3">
      <c r="C98">
        <v>90</v>
      </c>
      <c r="D98" s="8" t="str">
        <f>HYPERLINK("#'Table 90'!A1", "Imagine that flooding in your local area was to increase in frequency and severity over the next few years. To what extent would each of the following concern you, if at all?: Losing my belongings")</f>
        <v>Imagine that flooding in your local area was to increase in frequency and severity over the next few years. To what extent would each of the following concern you, if at all?: Losing my belongings</v>
      </c>
      <c r="E98" s="18" t="str">
        <f>HYPERLINK("#'Full Results'!A855", "855")</f>
        <v>855</v>
      </c>
      <c r="F98" t="s">
        <v>188</v>
      </c>
    </row>
    <row r="99" spans="3:6" x14ac:dyDescent="0.3">
      <c r="C99">
        <v>91</v>
      </c>
      <c r="D99" s="8" t="str">
        <f>HYPERLINK("#'Table 91'!A1", "Imagine that flooding in your local area was to increase in frequency and severity over the next few years. To what extent would each of the following concern you, if at all?: Not being able to access or afford insurance on my home")</f>
        <v>Imagine that flooding in your local area was to increase in frequency and severity over the next few years. To what extent would each of the following concern you, if at all?: Not being able to access or afford insurance on my home</v>
      </c>
      <c r="E99" s="18" t="str">
        <f>HYPERLINK("#'Full Results'!A863", "863")</f>
        <v>863</v>
      </c>
      <c r="F99" t="s">
        <v>188</v>
      </c>
    </row>
    <row r="100" spans="3:6" x14ac:dyDescent="0.3">
      <c r="C100">
        <v>92</v>
      </c>
      <c r="D100" s="8" t="str">
        <f>HYPERLINK("#'Table 92'!A1", "Imagine that flooding in your local area was to increase in frequency and severity over the next few years. To what extent would each of the following concern you, if at all?: Disruptions to transport and infrastructure (e.g., roads, rail, utilit...")</f>
        <v>Imagine that flooding in your local area was to increase in frequency and severity over the next few years. To what extent would each of the following concern you, if at all?: Disruptions to transport and infrastructure (e.g., roads, rail, utilit...</v>
      </c>
      <c r="E100" s="18" t="str">
        <f>HYPERLINK("#'Full Results'!A871", "871")</f>
        <v>871</v>
      </c>
      <c r="F100" t="s">
        <v>188</v>
      </c>
    </row>
    <row r="101" spans="3:6" x14ac:dyDescent="0.3">
      <c r="C101">
        <v>93</v>
      </c>
      <c r="D101" s="8" t="str">
        <f>HYPERLINK("#'Table 93'!A1", "Imagine that flooding in your local area was to increase in frequency and severity over the next few years. To what extent would each of the following concern you, if at all?: Negative impact on my mental and physical health")</f>
        <v>Imagine that flooding in your local area was to increase in frequency and severity over the next few years. To what extent would each of the following concern you, if at all?: Negative impact on my mental and physical health</v>
      </c>
      <c r="E101" s="18" t="str">
        <f>HYPERLINK("#'Full Results'!A879", "879")</f>
        <v>879</v>
      </c>
      <c r="F101" t="s">
        <v>188</v>
      </c>
    </row>
    <row r="102" spans="3:6" x14ac:dyDescent="0.3">
      <c r="C102">
        <v>94</v>
      </c>
      <c r="D102" s="8" t="str">
        <f>HYPERLINK("#'Table 94'!A1", "Imagine that flooding in your local area was to increase in frequency and severity over the next few years. To what extent would each of the following concern you, if at all?: More frequent school and workplace closures due to flooding")</f>
        <v>Imagine that flooding in your local area was to increase in frequency and severity over the next few years. To what extent would each of the following concern you, if at all?: More frequent school and workplace closures due to flooding</v>
      </c>
      <c r="E102" s="18" t="str">
        <f>HYPERLINK("#'Full Results'!A887", "887")</f>
        <v>887</v>
      </c>
      <c r="F102" t="s">
        <v>188</v>
      </c>
    </row>
    <row r="103" spans="3:6" x14ac:dyDescent="0.3">
      <c r="C103">
        <v>95</v>
      </c>
      <c r="D103" s="8" t="str">
        <f>HYPERLINK("#'Table 95'!A1", "Imagine that flooding in your local area was to increase in frequency and severity over the next few years. To what extent would each of the following concern you, if at all?: Negative impact on local wildlife and natural spaces")</f>
        <v>Imagine that flooding in your local area was to increase in frequency and severity over the next few years. To what extent would each of the following concern you, if at all?: Negative impact on local wildlife and natural spaces</v>
      </c>
      <c r="E103" s="18" t="str">
        <f>HYPERLINK("#'Full Results'!A895", "895")</f>
        <v>895</v>
      </c>
      <c r="F103" t="s">
        <v>188</v>
      </c>
    </row>
    <row r="104" spans="3:6" x14ac:dyDescent="0.3">
      <c r="C104">
        <v>96</v>
      </c>
      <c r="D104" s="8" t="str">
        <f>HYPERLINK("#'Table 96'!A1", "Imagine that flooding in your local area was to increase in frequency and severity over the next few years. To what extent would each of the following concern you, if at all?: Not being able to go to the shops for food when I need to")</f>
        <v>Imagine that flooding in your local area was to increase in frequency and severity over the next few years. To what extent would each of the following concern you, if at all?: Not being able to go to the shops for food when I need to</v>
      </c>
      <c r="E104" s="18" t="str">
        <f>HYPERLINK("#'Full Results'!A903", "903")</f>
        <v>903</v>
      </c>
      <c r="F104" t="s">
        <v>188</v>
      </c>
    </row>
    <row r="105" spans="3:6" x14ac:dyDescent="0.3">
      <c r="C105">
        <v>97</v>
      </c>
      <c r="D105" s="8" t="str">
        <f>HYPERLINK("#'Table 97'!A1", "Imagine that flooding in your local area was to increase in frequency and severity over the next few years. To what extent would each of the following concern you, if at all?: Not being able to go to my workplace when I need to")</f>
        <v>Imagine that flooding in your local area was to increase in frequency and severity over the next few years. To what extent would each of the following concern you, if at all?: Not being able to go to my workplace when I need to</v>
      </c>
      <c r="E105" s="18" t="str">
        <f>HYPERLINK("#'Full Results'!A911", "911")</f>
        <v>911</v>
      </c>
      <c r="F105" t="s">
        <v>188</v>
      </c>
    </row>
    <row r="106" spans="3:6" x14ac:dyDescent="0.3">
      <c r="C106">
        <v>98</v>
      </c>
      <c r="D106" s="8" t="str">
        <f>HYPERLINK("#'Table 98'!A1", "Imagine that flooding in your local area was to increase in frequency and severity over the next few years. To what extent would each of the following concern you, if at all?: Not being able to travel to visit my friends and family when I need to")</f>
        <v>Imagine that flooding in your local area was to increase in frequency and severity over the next few years. To what extent would each of the following concern you, if at all?: Not being able to travel to visit my friends and family when I need to</v>
      </c>
      <c r="E106" s="18" t="str">
        <f>HYPERLINK("#'Full Results'!A919", "919")</f>
        <v>919</v>
      </c>
      <c r="F106" t="s">
        <v>188</v>
      </c>
    </row>
    <row r="107" spans="3:6" x14ac:dyDescent="0.3">
      <c r="C107">
        <v>99</v>
      </c>
      <c r="D107" s="8" t="str">
        <f>HYPERLINK("#'Table 99'!A1", "Imagine that flooding in your local area was to increase in frequency and severity over the next few years. To what extent would each of the following concern you, if at all?: My children not being able to get to school")</f>
        <v>Imagine that flooding in your local area was to increase in frequency and severity over the next few years. To what extent would each of the following concern you, if at all?: My children not being able to get to school</v>
      </c>
      <c r="E107" s="18" t="str">
        <f>HYPERLINK("#'Full Results'!A927", "927")</f>
        <v>927</v>
      </c>
      <c r="F107" t="s">
        <v>188</v>
      </c>
    </row>
    <row r="108" spans="3:6" x14ac:dyDescent="0.3">
      <c r="C108">
        <v>100</v>
      </c>
      <c r="D108" s="8" t="str">
        <f>HYPERLINK("#'Table 100'!A1", "Imagine that flooding in your local area was to increase in frequency and severity over the next few years. To what extent would each of the following concern you, if at all?: Disruptions to food supply chain leading to food shortages in my local...")</f>
        <v>Imagine that flooding in your local area was to increase in frequency and severity over the next few years. To what extent would each of the following concern you, if at all?: Disruptions to food supply chain leading to food shortages in my local...</v>
      </c>
      <c r="E108" s="18" t="str">
        <f>HYPERLINK("#'Full Results'!A935", "935")</f>
        <v>935</v>
      </c>
      <c r="F108" t="s">
        <v>188</v>
      </c>
    </row>
    <row r="109" spans="3:6" x14ac:dyDescent="0.3">
      <c r="C109">
        <v>101</v>
      </c>
      <c r="D109" s="8" t="str">
        <f>HYPERLINK("#'Table 101'!A1", "Grid Summary: Imagine that flooding across the UK was to increase in frequency and severity over the next few years. To what extent would each of the following concern you, if at all?  ")</f>
        <v>Grid Summary: Imagine that flooding across the UK was to increase in frequency and severity over the next few years. To what extent would each of the following concern you, if at all?  </v>
      </c>
      <c r="E109" s="7"/>
      <c r="F109" t="s">
        <v>188</v>
      </c>
    </row>
    <row r="110" spans="3:6" x14ac:dyDescent="0.3">
      <c r="C110">
        <v>102</v>
      </c>
      <c r="D110" s="8" t="str">
        <f>HYPERLINK("#'Table 102'!A1", "Imagine that flooding across the UK was to increase in frequency and severity over the next few years. To what extent would each of the following concern you, if at all?  : Not being able to sell my house")</f>
        <v>Imagine that flooding across the UK was to increase in frequency and severity over the next few years. To what extent would each of the following concern you, if at all?  : Not being able to sell my house</v>
      </c>
      <c r="E110" s="18" t="str">
        <f>HYPERLINK("#'Full Results'!A943", "943")</f>
        <v>943</v>
      </c>
      <c r="F110" t="s">
        <v>188</v>
      </c>
    </row>
    <row r="111" spans="3:6" x14ac:dyDescent="0.3">
      <c r="C111">
        <v>103</v>
      </c>
      <c r="D111" s="8" t="str">
        <f>HYPERLINK("#'Table 103'!A1", "Imagine that flooding across the UK was to increase in frequency and severity over the next few years. To what extent would each of the following concern you, if at all?  : Businesses moving out of the country")</f>
        <v>Imagine that flooding across the UK was to increase in frequency and severity over the next few years. To what extent would each of the following concern you, if at all?  : Businesses moving out of the country</v>
      </c>
      <c r="E111" s="18" t="str">
        <f>HYPERLINK("#'Full Results'!A951", "951")</f>
        <v>951</v>
      </c>
      <c r="F111" t="s">
        <v>188</v>
      </c>
    </row>
    <row r="112" spans="3:6" x14ac:dyDescent="0.3">
      <c r="C112">
        <v>104</v>
      </c>
      <c r="D112" s="8" t="str">
        <f>HYPERLINK("#'Table 104'!A1", "Imagine that flooding across the UK was to increase in frequency and severity over the next few years. To what extent would each of the following concern you, if at all?  : Government funds being spent on emergency response and rebuilding the cou...")</f>
        <v>Imagine that flooding across the UK was to increase in frequency and severity over the next few years. To what extent would each of the following concern you, if at all?  : Government funds being spent on emergency response and rebuilding the cou...</v>
      </c>
      <c r="E112" s="18" t="str">
        <f>HYPERLINK("#'Full Results'!A959", "959")</f>
        <v>959</v>
      </c>
      <c r="F112" t="s">
        <v>188</v>
      </c>
    </row>
    <row r="113" spans="3:6" x14ac:dyDescent="0.3">
      <c r="C113">
        <v>105</v>
      </c>
      <c r="D113" s="8" t="str">
        <f>HYPERLINK("#'Table 105'!A1", "Imagine that flooding across the UK was to increase in frequency and severity over the next few years. To what extent would each of the following concern you, if at all?  : Potentially losing historical sites and national landmarks")</f>
        <v>Imagine that flooding across the UK was to increase in frequency and severity over the next few years. To what extent would each of the following concern you, if at all?  : Potentially losing historical sites and national landmarks</v>
      </c>
      <c r="E113" s="18" t="str">
        <f>HYPERLINK("#'Full Results'!A967", "967")</f>
        <v>967</v>
      </c>
      <c r="F113" t="s">
        <v>188</v>
      </c>
    </row>
    <row r="114" spans="3:6" x14ac:dyDescent="0.3">
      <c r="C114">
        <v>106</v>
      </c>
      <c r="D114" s="8" t="str">
        <f>HYPERLINK("#'Table 106'!A1", "Imagine that flooding across the UK was to increase in frequency and severity over the next few years. To what extent would each of the following concern you, if at all?  : More people without insurance if a flood occurs in their area and are no ...")</f>
        <v>Imagine that flooding across the UK was to increase in frequency and severity over the next few years. To what extent would each of the following concern you, if at all?  : More people without insurance if a flood occurs in their area and are no ...</v>
      </c>
      <c r="E114" s="18" t="str">
        <f>HYPERLINK("#'Full Results'!A975", "975")</f>
        <v>975</v>
      </c>
      <c r="F114" t="s">
        <v>188</v>
      </c>
    </row>
    <row r="115" spans="3:6" x14ac:dyDescent="0.3">
      <c r="C115">
        <v>107</v>
      </c>
      <c r="D115" s="8" t="str">
        <f>HYPERLINK("#'Table 107'!A1", "Imagine that flooding across the UK was to increase in frequency and severity over the next few years. To what extent would each of the following concern you, if at all?  : Higher insurance premiums making coverage unaffordable")</f>
        <v>Imagine that flooding across the UK was to increase in frequency and severity over the next few years. To what extent would each of the following concern you, if at all?  : Higher insurance premiums making coverage unaffordable</v>
      </c>
      <c r="E115" s="18" t="str">
        <f>HYPERLINK("#'Full Results'!A983", "983")</f>
        <v>983</v>
      </c>
      <c r="F115" t="s">
        <v>188</v>
      </c>
    </row>
    <row r="116" spans="3:6" x14ac:dyDescent="0.3">
      <c r="C116">
        <v>108</v>
      </c>
      <c r="D116" s="8" t="str">
        <f>HYPERLINK("#'Table 108'!A1", "Imagine that flooding across the UK was to increase in frequency and severity over the next few years. To what extent would each of the following concern you, if at all?  : Disruptions to national transport and infrastructure (e.g., roads, rail, ...")</f>
        <v>Imagine that flooding across the UK was to increase in frequency and severity over the next few years. To what extent would each of the following concern you, if at all?  : Disruptions to national transport and infrastructure (e.g., roads, rail, ...</v>
      </c>
      <c r="E116" s="18" t="str">
        <f>HYPERLINK("#'Full Results'!A991", "991")</f>
        <v>991</v>
      </c>
      <c r="F116" t="s">
        <v>188</v>
      </c>
    </row>
    <row r="117" spans="3:6" x14ac:dyDescent="0.3">
      <c r="C117">
        <v>109</v>
      </c>
      <c r="D117" s="8" t="str">
        <f>HYPERLINK("#'Table 109'!A1", "Imagine that flooding across the UK was to increase in frequency and severity over the next few years. To what extent would each of the following concern you, if at all?  : Increased risk to health and safety from contaminated floodwater or mould")</f>
        <v>Imagine that flooding across the UK was to increase in frequency and severity over the next few years. To what extent would each of the following concern you, if at all?  : Increased risk to health and safety from contaminated floodwater or mould</v>
      </c>
      <c r="E117" s="18" t="str">
        <f>HYPERLINK("#'Full Results'!A999", "999")</f>
        <v>999</v>
      </c>
      <c r="F117" t="s">
        <v>188</v>
      </c>
    </row>
    <row r="118" spans="3:6" x14ac:dyDescent="0.3">
      <c r="C118">
        <v>110</v>
      </c>
      <c r="D118" s="8" t="str">
        <f>HYPERLINK("#'Table 110'!A1", "Imagine that flooding across the UK was to increase in frequency and severity over the next few years. To what extent would each of the following concern you, if at all?  : More frequent school and workplace closures due to flooding")</f>
        <v>Imagine that flooding across the UK was to increase in frequency and severity over the next few years. To what extent would each of the following concern you, if at all?  : More frequent school and workplace closures due to flooding</v>
      </c>
      <c r="E118" s="18" t="str">
        <f>HYPERLINK("#'Full Results'!A1007", "1007")</f>
        <v>1007</v>
      </c>
      <c r="F118" t="s">
        <v>188</v>
      </c>
    </row>
    <row r="119" spans="3:6" x14ac:dyDescent="0.3">
      <c r="C119">
        <v>111</v>
      </c>
      <c r="D119" s="8" t="str">
        <f>HYPERLINK("#'Table 111'!A1", "Imagine that flooding across the UK was to increase in frequency and severity over the next few years. To what extent would each of the following concern you, if at all?  : Negative impact on national wildlife and natural spaces")</f>
        <v>Imagine that flooding across the UK was to increase in frequency and severity over the next few years. To what extent would each of the following concern you, if at all?  : Negative impact on national wildlife and natural spaces</v>
      </c>
      <c r="E119" s="18" t="str">
        <f>HYPERLINK("#'Full Results'!A1015", "1015")</f>
        <v>1015</v>
      </c>
      <c r="F119" t="s">
        <v>188</v>
      </c>
    </row>
    <row r="120" spans="3:6" x14ac:dyDescent="0.3">
      <c r="C120">
        <v>112</v>
      </c>
      <c r="D120" s="8" t="str">
        <f>HYPERLINK("#'Table 112'!A1", "Imagine that flooding across the UK was to increase in frequency and severity over the next few years. To what extent would each of the following concern you, if at all?  : Disruptions to the food supply chain leading to food shortages")</f>
        <v>Imagine that flooding across the UK was to increase in frequency and severity over the next few years. To what extent would each of the following concern you, if at all?  : Disruptions to the food supply chain leading to food shortages</v>
      </c>
      <c r="E120" s="18" t="str">
        <f>HYPERLINK("#'Full Results'!A1023", "1023")</f>
        <v>1023</v>
      </c>
      <c r="F120" t="s">
        <v>188</v>
      </c>
    </row>
    <row r="121" spans="3:6" x14ac:dyDescent="0.3">
      <c r="C121">
        <v>113</v>
      </c>
      <c r="D121" s="8" t="str">
        <f>HYPERLINK("#'Table 113'!A1", "Imagine that flooding across the UK was to increase in frequency and severity over the next few years. To what extent would each of the following concern you, if at all?  : Losing food crops from damaged farmland")</f>
        <v>Imagine that flooding across the UK was to increase in frequency and severity over the next few years. To what extent would each of the following concern you, if at all?  : Losing food crops from damaged farmland</v>
      </c>
      <c r="E121" s="18" t="str">
        <f>HYPERLINK("#'Full Results'!A1031", "1031")</f>
        <v>1031</v>
      </c>
      <c r="F121" t="s">
        <v>188</v>
      </c>
    </row>
    <row r="122" spans="3:6" x14ac:dyDescent="0.3">
      <c r="C122">
        <v>114</v>
      </c>
      <c r="D122" s="8" t="str">
        <f>HYPERLINK("#'Table 114'!A1", "Imagine that flooding across the UK was to increase in frequency and severity over the next few years. To what extent would each of the following concern you, if at all?  : Energy insecurity caused by outages during extreme weather events")</f>
        <v>Imagine that flooding across the UK was to increase in frequency and severity over the next few years. To what extent would each of the following concern you, if at all?  : Energy insecurity caused by outages during extreme weather events</v>
      </c>
      <c r="E122" s="18" t="str">
        <f>HYPERLINK("#'Full Results'!A1039", "1039")</f>
        <v>1039</v>
      </c>
      <c r="F122" t="s">
        <v>188</v>
      </c>
    </row>
    <row r="123" spans="3:6" x14ac:dyDescent="0.3">
      <c r="C123">
        <v>115</v>
      </c>
      <c r="D123" s="8" t="str">
        <f>HYPERLINK("#'Table 115'!A1", "As far as you are aware, what do you think are the main causes of flooding in the UK?Please select up to three")</f>
        <v>As far as you are aware, what do you think are the main causes of flooding in the UK?Please select up to three</v>
      </c>
      <c r="E123" s="18" t="str">
        <f>HYPERLINK("#'Full Results'!A1047", "1047")</f>
        <v>1047</v>
      </c>
      <c r="F123" t="s">
        <v>118</v>
      </c>
    </row>
    <row r="124" spans="3:6" x14ac:dyDescent="0.3">
      <c r="C124">
        <v>116</v>
      </c>
      <c r="D124" s="8" t="str">
        <f>HYPERLINK("#'Table 116'!A1", "Grid Summary: To what extent do you agree or disagree with the following statements?  ")</f>
        <v>Grid Summary: To what extent do you agree or disagree with the following statements?  </v>
      </c>
      <c r="E124" s="7"/>
      <c r="F124" t="s">
        <v>118</v>
      </c>
    </row>
    <row r="125" spans="3:6" x14ac:dyDescent="0.3">
      <c r="C125">
        <v>117</v>
      </c>
      <c r="D125" s="8" t="str">
        <f>HYPERLINK("#'Table 117'!A1", "To what extent do you agree or disagree with the following statements?  : Across the UK, flooding is occurring more frequently now than it used to")</f>
        <v>To what extent do you agree or disagree with the following statements?  : Across the UK, flooding is occurring more frequently now than it used to</v>
      </c>
      <c r="E125" s="18" t="str">
        <f>HYPERLINK("#'Full Results'!A1061", "1061")</f>
        <v>1061</v>
      </c>
      <c r="F125" t="s">
        <v>118</v>
      </c>
    </row>
    <row r="126" spans="3:6" x14ac:dyDescent="0.3">
      <c r="C126">
        <v>118</v>
      </c>
      <c r="D126" s="8" t="str">
        <f>HYPERLINK("#'Table 118'!A1", "To what extent do you agree or disagree with the following statements?  : In my local area, flooding is occurring more frequently now than it used to")</f>
        <v>To what extent do you agree or disagree with the following statements?  : In my local area, flooding is occurring more frequently now than it used to</v>
      </c>
      <c r="E126" s="18" t="str">
        <f>HYPERLINK("#'Full Results'!A1073", "1073")</f>
        <v>1073</v>
      </c>
      <c r="F126" t="s">
        <v>118</v>
      </c>
    </row>
    <row r="127" spans="3:6" x14ac:dyDescent="0.3">
      <c r="C127">
        <v>119</v>
      </c>
      <c r="D127" s="8" t="str">
        <f>HYPERLINK("#'Table 119'!A1", "To what extent do you agree or disagree with the following statements?  : Across the UK, flooding is more severe and causes more damages than it used to")</f>
        <v>To what extent do you agree or disagree with the following statements?  : Across the UK, flooding is more severe and causes more damages than it used to</v>
      </c>
      <c r="E127" s="18" t="str">
        <f>HYPERLINK("#'Full Results'!A1085", "1085")</f>
        <v>1085</v>
      </c>
      <c r="F127" t="s">
        <v>118</v>
      </c>
    </row>
    <row r="128" spans="3:6" x14ac:dyDescent="0.3">
      <c r="C128">
        <v>120</v>
      </c>
      <c r="D128" s="8" t="str">
        <f>HYPERLINK("#'Table 120'!A1", "To what extent do you agree or disagree with the following statements?  : In my local area, flooding is more severe and causes more damages than it used to")</f>
        <v>To what extent do you agree or disagree with the following statements?  : In my local area, flooding is more severe and causes more damages than it used to</v>
      </c>
      <c r="E128" s="18" t="str">
        <f>HYPERLINK("#'Full Results'!A1097", "1097")</f>
        <v>1097</v>
      </c>
      <c r="F128" t="s">
        <v>118</v>
      </c>
    </row>
    <row r="129" spans="3:6" x14ac:dyDescent="0.3">
      <c r="C129">
        <v>121</v>
      </c>
      <c r="D129" s="8" t="str">
        <f>HYPERLINK("#'Table 121'!A1", "To what extent do you agree or disagree with the following statements?  : I’m worried more housebuilding will lead to more flooding in my area")</f>
        <v>To what extent do you agree or disagree with the following statements?  : I’m worried more housebuilding will lead to more flooding in my area</v>
      </c>
      <c r="E129" s="18" t="str">
        <f>HYPERLINK("#'Full Results'!A1109", "1109")</f>
        <v>1109</v>
      </c>
      <c r="F129" t="s">
        <v>118</v>
      </c>
    </row>
    <row r="130" spans="3:6" x14ac:dyDescent="0.3">
      <c r="C130">
        <v>122</v>
      </c>
      <c r="D130" s="8" t="str">
        <f>HYPERLINK("#'Table 122'!A1", "Grid Summary: Thinking about your local area, do you expect the following issues to get better or worse in the next five years?  ")</f>
        <v>Grid Summary: Thinking about your local area, do you expect the following issues to get better or worse in the next five years?  </v>
      </c>
      <c r="E130" s="7"/>
      <c r="F130" t="s">
        <v>188</v>
      </c>
    </row>
    <row r="131" spans="3:6" x14ac:dyDescent="0.3">
      <c r="C131">
        <v>123</v>
      </c>
      <c r="D131" s="8" t="str">
        <f>HYPERLINK("#'Table 123'!A1", "Thinking about your local area, do you expect the following issues to get better or worse in the next five years?  : Flooding")</f>
        <v>Thinking about your local area, do you expect the following issues to get better or worse in the next five years?  : Flooding</v>
      </c>
      <c r="E131" s="18" t="str">
        <f>HYPERLINK("#'Full Results'!A1121", "1121")</f>
        <v>1121</v>
      </c>
      <c r="F131" t="s">
        <v>188</v>
      </c>
    </row>
    <row r="132" spans="3:6" x14ac:dyDescent="0.3">
      <c r="C132">
        <v>124</v>
      </c>
      <c r="D132" s="8" t="str">
        <f>HYPERLINK("#'Table 124'!A1", "Thinking about your local area, do you expect the following issues to get better or worse in the next five years?  : Heatwaves")</f>
        <v>Thinking about your local area, do you expect the following issues to get better or worse in the next five years?  : Heatwaves</v>
      </c>
      <c r="E132" s="18" t="str">
        <f>HYPERLINK("#'Full Results'!A1130", "1130")</f>
        <v>1130</v>
      </c>
      <c r="F132" t="s">
        <v>188</v>
      </c>
    </row>
    <row r="133" spans="3:6" x14ac:dyDescent="0.3">
      <c r="C133">
        <v>125</v>
      </c>
      <c r="D133" s="8" t="str">
        <f>HYPERLINK("#'Table 125'!A1", "Thinking about your local area, do you expect the following issues to get better or worse in the next five years?  : Cold snaps")</f>
        <v>Thinking about your local area, do you expect the following issues to get better or worse in the next five years?  : Cold snaps</v>
      </c>
      <c r="E133" s="18" t="str">
        <f>HYPERLINK("#'Full Results'!A1139", "1139")</f>
        <v>1139</v>
      </c>
      <c r="F133" t="s">
        <v>188</v>
      </c>
    </row>
    <row r="134" spans="3:6" x14ac:dyDescent="0.3">
      <c r="C134">
        <v>126</v>
      </c>
      <c r="D134" s="8" t="str">
        <f>HYPERLINK("#'Table 126'!A1", "Thinking about your local area, do you expect the following issues to get better or worse in the next five years?  : Water shortages")</f>
        <v>Thinking about your local area, do you expect the following issues to get better or worse in the next five years?  : Water shortages</v>
      </c>
      <c r="E134" s="18" t="str">
        <f>HYPERLINK("#'Full Results'!A1148", "1148")</f>
        <v>1148</v>
      </c>
      <c r="F134" t="s">
        <v>188</v>
      </c>
    </row>
    <row r="135" spans="3:6" x14ac:dyDescent="0.3">
      <c r="C135">
        <v>127</v>
      </c>
      <c r="D135" s="8" t="str">
        <f>HYPERLINK("#'Table 127'!A1", "Thinking about your local area, do you expect the following issues to get better or worse in the next five years?  : Wildfires")</f>
        <v>Thinking about your local area, do you expect the following issues to get better or worse in the next five years?  : Wildfires</v>
      </c>
      <c r="E135" s="18" t="str">
        <f>HYPERLINK("#'Full Results'!A1157", "1157")</f>
        <v>1157</v>
      </c>
      <c r="F135" t="s">
        <v>188</v>
      </c>
    </row>
    <row r="136" spans="3:6" x14ac:dyDescent="0.3">
      <c r="C136">
        <v>128</v>
      </c>
      <c r="D136" s="8" t="str">
        <f>HYPERLINK("#'Table 128'!A1", "Thinking about your local area, do you expect the following issues to get better or worse in the next five years?  : Wind and rain storms")</f>
        <v>Thinking about your local area, do you expect the following issues to get better or worse in the next five years?  : Wind and rain storms</v>
      </c>
      <c r="E136" s="18" t="str">
        <f>HYPERLINK("#'Full Results'!A1166", "1166")</f>
        <v>1166</v>
      </c>
      <c r="F136" t="s">
        <v>188</v>
      </c>
    </row>
    <row r="137" spans="3:6" x14ac:dyDescent="0.3">
      <c r="C137">
        <v>129</v>
      </c>
      <c r="D137" s="8" t="str">
        <f>HYPERLINK("#'Table 129'!A1", "Thinking about your local area, do you expect the following issues to get better or worse in the next five years?  : Sea level rise")</f>
        <v>Thinking about your local area, do you expect the following issues to get better or worse in the next five years?  : Sea level rise</v>
      </c>
      <c r="E137" s="18" t="str">
        <f>HYPERLINK("#'Full Results'!A1175", "1175")</f>
        <v>1175</v>
      </c>
      <c r="F137" t="s">
        <v>188</v>
      </c>
    </row>
    <row r="138" spans="3:6" x14ac:dyDescent="0.3">
      <c r="C138">
        <v>130</v>
      </c>
      <c r="D138" s="8" t="str">
        <f>HYPERLINK("#'Table 130'!A1", "Thinking about your local area, do you expect the following issues to get better or worse in the next five years?  : Air pollution")</f>
        <v>Thinking about your local area, do you expect the following issues to get better or worse in the next five years?  : Air pollution</v>
      </c>
      <c r="E138" s="18" t="str">
        <f>HYPERLINK("#'Full Results'!A1184", "1184")</f>
        <v>1184</v>
      </c>
      <c r="F138" t="s">
        <v>188</v>
      </c>
    </row>
    <row r="139" spans="3:6" x14ac:dyDescent="0.3">
      <c r="C139">
        <v>131</v>
      </c>
      <c r="D139" s="8" t="str">
        <f>HYPERLINK("#'Table 131'!A1", "Grid Summary: Thinking about the UK, do you expect the following issues to get better or worse in the next five years?")</f>
        <v>Grid Summary: Thinking about the UK, do you expect the following issues to get better or worse in the next five years?</v>
      </c>
      <c r="E139" s="7"/>
      <c r="F139" t="s">
        <v>188</v>
      </c>
    </row>
    <row r="140" spans="3:6" x14ac:dyDescent="0.3">
      <c r="C140">
        <v>132</v>
      </c>
      <c r="D140" s="8" t="str">
        <f>HYPERLINK("#'Table 132'!A1", "Thinking about the UK, do you expect the following issues to get better or worse in the next five years?: Flooding")</f>
        <v>Thinking about the UK, do you expect the following issues to get better or worse in the next five years?: Flooding</v>
      </c>
      <c r="E140" s="18" t="str">
        <f>HYPERLINK("#'Full Results'!A1193", "1193")</f>
        <v>1193</v>
      </c>
      <c r="F140" t="s">
        <v>188</v>
      </c>
    </row>
    <row r="141" spans="3:6" x14ac:dyDescent="0.3">
      <c r="C141">
        <v>133</v>
      </c>
      <c r="D141" s="8" t="str">
        <f>HYPERLINK("#'Table 133'!A1", "Thinking about the UK, do you expect the following issues to get better or worse in the next five years?: Heatwaves")</f>
        <v>Thinking about the UK, do you expect the following issues to get better or worse in the next five years?: Heatwaves</v>
      </c>
      <c r="E141" s="18" t="str">
        <f>HYPERLINK("#'Full Results'!A1202", "1202")</f>
        <v>1202</v>
      </c>
      <c r="F141" t="s">
        <v>188</v>
      </c>
    </row>
    <row r="142" spans="3:6" x14ac:dyDescent="0.3">
      <c r="C142">
        <v>134</v>
      </c>
      <c r="D142" s="8" t="str">
        <f>HYPERLINK("#'Table 134'!A1", "Thinking about the UK, do you expect the following issues to get better or worse in the next five years?: Cold snaps")</f>
        <v>Thinking about the UK, do you expect the following issues to get better or worse in the next five years?: Cold snaps</v>
      </c>
      <c r="E142" s="18" t="str">
        <f>HYPERLINK("#'Full Results'!A1211", "1211")</f>
        <v>1211</v>
      </c>
      <c r="F142" t="s">
        <v>188</v>
      </c>
    </row>
    <row r="143" spans="3:6" x14ac:dyDescent="0.3">
      <c r="C143">
        <v>135</v>
      </c>
      <c r="D143" s="8" t="str">
        <f>HYPERLINK("#'Table 135'!A1", "Thinking about the UK, do you expect the following issues to get better or worse in the next five years?: Water shortages")</f>
        <v>Thinking about the UK, do you expect the following issues to get better or worse in the next five years?: Water shortages</v>
      </c>
      <c r="E143" s="18" t="str">
        <f>HYPERLINK("#'Full Results'!A1220", "1220")</f>
        <v>1220</v>
      </c>
      <c r="F143" t="s">
        <v>188</v>
      </c>
    </row>
    <row r="144" spans="3:6" x14ac:dyDescent="0.3">
      <c r="C144">
        <v>136</v>
      </c>
      <c r="D144" s="8" t="str">
        <f>HYPERLINK("#'Table 136'!A1", "Thinking about the UK, do you expect the following issues to get better or worse in the next five years?: Wildfires")</f>
        <v>Thinking about the UK, do you expect the following issues to get better or worse in the next five years?: Wildfires</v>
      </c>
      <c r="E144" s="18" t="str">
        <f>HYPERLINK("#'Full Results'!A1229", "1229")</f>
        <v>1229</v>
      </c>
      <c r="F144" t="s">
        <v>188</v>
      </c>
    </row>
    <row r="145" spans="3:6" x14ac:dyDescent="0.3">
      <c r="C145">
        <v>137</v>
      </c>
      <c r="D145" s="8" t="str">
        <f>HYPERLINK("#'Table 137'!A1", "Thinking about the UK, do you expect the following issues to get better or worse in the next five years?: Wind and rain storms")</f>
        <v>Thinking about the UK, do you expect the following issues to get better or worse in the next five years?: Wind and rain storms</v>
      </c>
      <c r="E145" s="18" t="str">
        <f>HYPERLINK("#'Full Results'!A1238", "1238")</f>
        <v>1238</v>
      </c>
      <c r="F145" t="s">
        <v>188</v>
      </c>
    </row>
    <row r="146" spans="3:6" x14ac:dyDescent="0.3">
      <c r="C146">
        <v>138</v>
      </c>
      <c r="D146" s="8" t="str">
        <f>HYPERLINK("#'Table 138'!A1", "Thinking about the UK, do you expect the following issues to get better or worse in the next five years?: Sea level rise")</f>
        <v>Thinking about the UK, do you expect the following issues to get better or worse in the next five years?: Sea level rise</v>
      </c>
      <c r="E146" s="18" t="str">
        <f>HYPERLINK("#'Full Results'!A1247", "1247")</f>
        <v>1247</v>
      </c>
      <c r="F146" t="s">
        <v>188</v>
      </c>
    </row>
    <row r="147" spans="3:6" x14ac:dyDescent="0.3">
      <c r="C147">
        <v>139</v>
      </c>
      <c r="D147" s="8" t="str">
        <f>HYPERLINK("#'Table 139'!A1", "Thinking about the UK, do you expect the following issues to get better or worse in the next five years?: Air pollution")</f>
        <v>Thinking about the UK, do you expect the following issues to get better or worse in the next five years?: Air pollution</v>
      </c>
      <c r="E147" s="18" t="str">
        <f>HYPERLINK("#'Full Results'!A1256", "1256")</f>
        <v>1256</v>
      </c>
      <c r="F147" t="s">
        <v>188</v>
      </c>
    </row>
    <row r="148" spans="3:6" x14ac:dyDescent="0.3">
      <c r="C148">
        <v>140</v>
      </c>
      <c r="D148" s="8" t="str">
        <f>HYPERLINK("#'Table 140'!A1", "Which of the following actors should be most responsible for improving flood defences and flood prevention?Select all that apply")</f>
        <v>Which of the following actors should be most responsible for improving flood defences and flood prevention?Select all that apply</v>
      </c>
      <c r="E148" s="18" t="str">
        <f>HYPERLINK("#'Full Results'!A1265", "1265")</f>
        <v>1265</v>
      </c>
      <c r="F148" t="s">
        <v>118</v>
      </c>
    </row>
    <row r="149" spans="3:6" x14ac:dyDescent="0.3">
      <c r="C149">
        <v>141</v>
      </c>
      <c r="D149" s="8" t="str">
        <f>HYPERLINK("#'Table 141'!A1", "And which of the following do you see as benefits of improving flood defences and prevention measures both in your local area and across the country?Select all that apply ")</f>
        <v>And which of the following do you see as benefits of improving flood defences and prevention measures both in your local area and across the country?Select all that apply </v>
      </c>
      <c r="E149" s="18" t="str">
        <f>HYPERLINK("#'Full Results'!A1280", "1280")</f>
        <v>1280</v>
      </c>
      <c r="F149" t="s">
        <v>118</v>
      </c>
    </row>
    <row r="150" spans="3:6" x14ac:dyDescent="0.3">
      <c r="C150">
        <v>142</v>
      </c>
      <c r="D150" s="8" t="str">
        <f>HYPERLINK("#'Table 142'!A1", "Grid Summary: To what extent do you feel your local area would be prepared or unprepared for dealing with the following types of extreme weather?")</f>
        <v>Grid Summary: To what extent do you feel your local area would be prepared or unprepared for dealing with the following types of extreme weather?</v>
      </c>
      <c r="E150" s="7"/>
      <c r="F150" t="s">
        <v>118</v>
      </c>
    </row>
    <row r="151" spans="3:6" x14ac:dyDescent="0.3">
      <c r="C151">
        <v>143</v>
      </c>
      <c r="D151" s="8" t="str">
        <f>HYPERLINK("#'Table 143'!A1", "To what extent do you feel your local area would be prepared or unprepared for dealing with the following types of extreme weather?: Flooding")</f>
        <v>To what extent do you feel your local area would be prepared or unprepared for dealing with the following types of extreme weather?: Flooding</v>
      </c>
      <c r="E151" s="18" t="str">
        <f>HYPERLINK("#'Full Results'!A1299", "1299")</f>
        <v>1299</v>
      </c>
      <c r="F151" t="s">
        <v>118</v>
      </c>
    </row>
    <row r="152" spans="3:6" x14ac:dyDescent="0.3">
      <c r="C152">
        <v>144</v>
      </c>
      <c r="D152" s="8" t="str">
        <f>HYPERLINK("#'Table 144'!A1", "To what extent do you feel your local area would be prepared or unprepared for dealing with the following types of extreme weather?: Heatwaves")</f>
        <v>To what extent do you feel your local area would be prepared or unprepared for dealing with the following types of extreme weather?: Heatwaves</v>
      </c>
      <c r="E152" s="18" t="str">
        <f>HYPERLINK("#'Full Results'!A1307", "1307")</f>
        <v>1307</v>
      </c>
      <c r="F152" t="s">
        <v>118</v>
      </c>
    </row>
    <row r="153" spans="3:6" x14ac:dyDescent="0.3">
      <c r="C153">
        <v>145</v>
      </c>
      <c r="D153" s="8" t="str">
        <f>HYPERLINK("#'Table 145'!A1", "To what extent do you feel your local area would be prepared or unprepared for dealing with the following types of extreme weather?: Cold snaps")</f>
        <v>To what extent do you feel your local area would be prepared or unprepared for dealing with the following types of extreme weather?: Cold snaps</v>
      </c>
      <c r="E153" s="18" t="str">
        <f>HYPERLINK("#'Full Results'!A1315", "1315")</f>
        <v>1315</v>
      </c>
      <c r="F153" t="s">
        <v>118</v>
      </c>
    </row>
    <row r="154" spans="3:6" x14ac:dyDescent="0.3">
      <c r="C154">
        <v>146</v>
      </c>
      <c r="D154" s="8" t="str">
        <f>HYPERLINK("#'Table 146'!A1", "To what extent do you feel your local area would be prepared or unprepared for dealing with the following types of extreme weather?: Water shortages")</f>
        <v>To what extent do you feel your local area would be prepared or unprepared for dealing with the following types of extreme weather?: Water shortages</v>
      </c>
      <c r="E154" s="18" t="str">
        <f>HYPERLINK("#'Full Results'!A1323", "1323")</f>
        <v>1323</v>
      </c>
      <c r="F154" t="s">
        <v>118</v>
      </c>
    </row>
    <row r="155" spans="3:6" x14ac:dyDescent="0.3">
      <c r="C155">
        <v>147</v>
      </c>
      <c r="D155" s="8" t="str">
        <f>HYPERLINK("#'Table 147'!A1", "To what extent do you feel your local area would be prepared or unprepared for dealing with the following types of extreme weather?: Wildfires")</f>
        <v>To what extent do you feel your local area would be prepared or unprepared for dealing with the following types of extreme weather?: Wildfires</v>
      </c>
      <c r="E155" s="18" t="str">
        <f>HYPERLINK("#'Full Results'!A1331", "1331")</f>
        <v>1331</v>
      </c>
      <c r="F155" t="s">
        <v>118</v>
      </c>
    </row>
    <row r="156" spans="3:6" x14ac:dyDescent="0.3">
      <c r="C156">
        <v>148</v>
      </c>
      <c r="D156" s="8" t="str">
        <f>HYPERLINK("#'Table 148'!A1", "To what extent do you feel your local area would be prepared or unprepared for dealing with the following types of extreme weather?: Wind and rain storms")</f>
        <v>To what extent do you feel your local area would be prepared or unprepared for dealing with the following types of extreme weather?: Wind and rain storms</v>
      </c>
      <c r="E156" s="18" t="str">
        <f>HYPERLINK("#'Full Results'!A1339", "1339")</f>
        <v>1339</v>
      </c>
      <c r="F156" t="s">
        <v>118</v>
      </c>
    </row>
    <row r="157" spans="3:6" x14ac:dyDescent="0.3">
      <c r="C157">
        <v>149</v>
      </c>
      <c r="D157" s="8" t="str">
        <f>HYPERLINK("#'Table 149'!A1", "To what extent do you feel your local area would be prepared or unprepared for dealing with the following types of extreme weather?: Sea level rise")</f>
        <v>To what extent do you feel your local area would be prepared or unprepared for dealing with the following types of extreme weather?: Sea level rise</v>
      </c>
      <c r="E157" s="18" t="str">
        <f>HYPERLINK("#'Full Results'!A1347", "1347")</f>
        <v>1347</v>
      </c>
      <c r="F157" t="s">
        <v>118</v>
      </c>
    </row>
    <row r="158" spans="3:6" x14ac:dyDescent="0.3">
      <c r="C158">
        <v>150</v>
      </c>
      <c r="D158" s="8" t="str">
        <f>HYPERLINK("#'Table 150'!A1", "To what extent do you feel your local area would be prepared or unprepared for dealing with the following types of extreme weather?: Air pollution")</f>
        <v>To what extent do you feel your local area would be prepared or unprepared for dealing with the following types of extreme weather?: Air pollution</v>
      </c>
      <c r="E158" s="18" t="str">
        <f>HYPERLINK("#'Full Results'!A1355", "1355")</f>
        <v>1355</v>
      </c>
      <c r="F158" t="s">
        <v>118</v>
      </c>
    </row>
    <row r="159" spans="3:6" x14ac:dyDescent="0.3">
      <c r="C159">
        <v>151</v>
      </c>
      <c r="D159" s="8" t="str">
        <f>HYPERLINK("#'Table 151'!A1", " Which of the following comes closest to your view?")</f>
        <v xml:space="preserve"> Which of the following comes closest to your view?</v>
      </c>
      <c r="E159" s="18" t="str">
        <f>HYPERLINK("#'Full Results'!A1363", "1363")</f>
        <v>1363</v>
      </c>
      <c r="F159" t="s">
        <v>118</v>
      </c>
    </row>
    <row r="160" spans="3:6" x14ac:dyDescent="0.3">
      <c r="C160">
        <v>152</v>
      </c>
      <c r="D160" s="8" t="str">
        <f>HYPERLINK("#'Table 152'!A1", "You said you think flooding will always cause significant damages no matter how much money is invested in prevention measures. Which of the following best explains why you feel this way? Select all that apply")</f>
        <v>You said you think flooding will always cause significant damages no matter how much money is invested in prevention measures. Which of the following best explains why you feel this way? Select all that apply</v>
      </c>
      <c r="E160" s="18" t="str">
        <f>HYPERLINK("#'Full Results'!A1369", "1369")</f>
        <v>1369</v>
      </c>
      <c r="F160" t="s">
        <v>525</v>
      </c>
    </row>
    <row r="161" spans="3:6" x14ac:dyDescent="0.3">
      <c r="C161">
        <v>153</v>
      </c>
      <c r="D161" s="8" t="str">
        <f>HYPERLINK("#'Table 153'!A1", " Which of the following comes closest to your view?   ")</f>
        <v xml:space="preserve"> Which of the following comes closest to your view?   </v>
      </c>
      <c r="E161" s="18" t="str">
        <f>HYPERLINK("#'Full Results'!A1380", "1380")</f>
        <v>1380</v>
      </c>
      <c r="F161" t="s">
        <v>118</v>
      </c>
    </row>
    <row r="162" spans="3:6" x14ac:dyDescent="0.3">
      <c r="C162">
        <v>154</v>
      </c>
      <c r="D162" s="8" t="str">
        <f>HYPERLINK("#'Table 154'!A1", " And which of the following comes closest to your view?   ")</f>
        <v xml:space="preserve"> And which of the following comes closest to your view?   </v>
      </c>
      <c r="E162" s="18" t="str">
        <f>HYPERLINK("#'Full Results'!A1387", "1387")</f>
        <v>1387</v>
      </c>
      <c r="F162" t="s">
        <v>118</v>
      </c>
    </row>
    <row r="163" spans="3:6" x14ac:dyDescent="0.3">
      <c r="C163">
        <v>155</v>
      </c>
      <c r="D163" s="8" t="str">
        <f>HYPERLINK("#'Table 155'!A1", "When thinking about the effects of climate change, which of the following do you think will have the greatest impact on the UK in the next ten years, if any?Select all that apply  ")</f>
        <v>When thinking about the effects of climate change, which of the following do you think will have the greatest impact on the UK in the next ten years, if any?Select all that apply  </v>
      </c>
      <c r="E163" s="18" t="str">
        <f>HYPERLINK("#'Full Results'!A1395", "1395")</f>
        <v>1395</v>
      </c>
      <c r="F163" t="s">
        <v>118</v>
      </c>
    </row>
    <row r="164" spans="3:6" x14ac:dyDescent="0.3">
      <c r="C164">
        <v>156</v>
      </c>
      <c r="D164" s="8" t="str">
        <f>HYPERLINK("#'Table 156'!A1", " Which of the following comes closest to your view?  ")</f>
        <v xml:space="preserve"> Which of the following comes closest to your view?  </v>
      </c>
      <c r="E164" s="18" t="str">
        <f>HYPERLINK("#'Full Results'!A1410", "1410")</f>
        <v>1410</v>
      </c>
      <c r="F164" t="s">
        <v>188</v>
      </c>
    </row>
    <row r="165" spans="3:6" x14ac:dyDescent="0.3">
      <c r="C165">
        <v>157</v>
      </c>
      <c r="D165" s="8" t="str">
        <f>HYPERLINK("#'Table 157'!A1", " Which of the following comes closest to your view?  ")</f>
        <v xml:space="preserve"> Which of the following comes closest to your view?  </v>
      </c>
      <c r="E165" s="18" t="str">
        <f>HYPERLINK("#'Full Results'!A1417", "1417")</f>
        <v>1417</v>
      </c>
      <c r="F165" t="s">
        <v>188</v>
      </c>
    </row>
    <row r="166" spans="3:6" x14ac:dyDescent="0.3">
      <c r="C166">
        <v>158</v>
      </c>
      <c r="D166" s="8" t="str">
        <f>HYPERLINK("#'Table 158'!A1", " Which of the following comes closest to your view?")</f>
        <v xml:space="preserve"> Which of the following comes closest to your view?</v>
      </c>
      <c r="E166" s="18" t="str">
        <f>HYPERLINK("#'Full Results'!A1424", "1424")</f>
        <v>1424</v>
      </c>
      <c r="F166" t="s">
        <v>118</v>
      </c>
    </row>
    <row r="167" spans="3:6" x14ac:dyDescent="0.3">
      <c r="C167">
        <v>159</v>
      </c>
      <c r="D167" s="8" t="str">
        <f>HYPERLINK("#'Table 159'!A1", "Grid Summary: To what extent do you agree or disagree with the following statements?")</f>
        <v>Grid Summary: To what extent do you agree or disagree with the following statements?</v>
      </c>
      <c r="E167" s="7"/>
      <c r="F167" t="s">
        <v>118</v>
      </c>
    </row>
    <row r="168" spans="3:6" x14ac:dyDescent="0.3">
      <c r="C168">
        <v>160</v>
      </c>
      <c r="D168" s="8" t="str">
        <f>HYPERLINK("#'Table 160'!A1", "To what extent do you agree or disagree with the following statements?: As a country, we’re doing our part to stop climate change already but not to adapt to its effects")</f>
        <v>To what extent do you agree or disagree with the following statements?: As a country, we’re doing our part to stop climate change already but not to adapt to its effects</v>
      </c>
      <c r="E168" s="18" t="str">
        <f>HYPERLINK("#'Full Results'!A1433", "1433")</f>
        <v>1433</v>
      </c>
      <c r="F168" t="s">
        <v>118</v>
      </c>
    </row>
    <row r="169" spans="3:6" x14ac:dyDescent="0.3">
      <c r="C169">
        <v>161</v>
      </c>
      <c r="D169" s="8" t="str">
        <f>HYPERLINK("#'Table 161'!A1", "To what extent do you agree or disagree with the following statements?: I feel hopeless when I think too much about climate change")</f>
        <v>To what extent do you agree or disagree with the following statements?: I feel hopeless when I think too much about climate change</v>
      </c>
      <c r="E169" s="18" t="str">
        <f>HYPERLINK("#'Full Results'!A1445", "1445")</f>
        <v>1445</v>
      </c>
      <c r="F169" t="s">
        <v>118</v>
      </c>
    </row>
    <row r="170" spans="3:6" x14ac:dyDescent="0.3">
      <c r="C170">
        <v>162</v>
      </c>
      <c r="D170" s="8" t="str">
        <f>HYPERLINK("#'Table 162'!A1", "To what extent do you agree or disagree with the following statements?: Climate change will affect other countries more than it will affect the UK")</f>
        <v>To what extent do you agree or disagree with the following statements?: Climate change will affect other countries more than it will affect the UK</v>
      </c>
      <c r="E170" s="18" t="str">
        <f>HYPERLINK("#'Full Results'!A1457", "1457")</f>
        <v>1457</v>
      </c>
      <c r="F170" t="s">
        <v>118</v>
      </c>
    </row>
    <row r="171" spans="3:6" x14ac:dyDescent="0.3">
      <c r="C171">
        <v>163</v>
      </c>
      <c r="D171" s="8" t="str">
        <f>HYPERLINK("#'Table 163'!A1", "To what extent do you agree or disagree with the following statements?: Extreme weather events like flooding have always happened, they’re nothing new")</f>
        <v>To what extent do you agree or disagree with the following statements?: Extreme weather events like flooding have always happened, they’re nothing new</v>
      </c>
      <c r="E171" s="18" t="str">
        <f>HYPERLINK("#'Full Results'!A1469", "1469")</f>
        <v>1469</v>
      </c>
      <c r="F171" t="s">
        <v>118</v>
      </c>
    </row>
    <row r="172" spans="3:6" x14ac:dyDescent="0.3">
      <c r="C172">
        <v>164</v>
      </c>
      <c r="D172" s="8" t="str">
        <f>HYPERLINK("#'Table 164'!A1", "To what extent do you agree or disagree with the following statements?: I am less likely to have children because I’m worried about them growing up in a world impacted by climate change")</f>
        <v>To what extent do you agree or disagree with the following statements?: I am less likely to have children because I’m worried about them growing up in a world impacted by climate change</v>
      </c>
      <c r="E172" s="18" t="str">
        <f>HYPERLINK("#'Full Results'!A1481", "1481")</f>
        <v>1481</v>
      </c>
      <c r="F172" t="s">
        <v>118</v>
      </c>
    </row>
    <row r="173" spans="3:6" x14ac:dyDescent="0.3">
      <c r="C173">
        <v>165</v>
      </c>
      <c r="D173" s="8" t="str">
        <f>HYPERLINK("#'Table 165'!A1", "To what extent do you agree or disagree with the following statements?: I worry about the next extreme weather event or natural disaster happening in my area")</f>
        <v>To what extent do you agree or disagree with the following statements?: I worry about the next extreme weather event or natural disaster happening in my area</v>
      </c>
      <c r="E173" s="18" t="str">
        <f>HYPERLINK("#'Full Results'!A1493", "1493")</f>
        <v>1493</v>
      </c>
      <c r="F173" t="s">
        <v>118</v>
      </c>
    </row>
    <row r="174" spans="3:6" x14ac:dyDescent="0.3">
      <c r="C174">
        <v>166</v>
      </c>
      <c r="D174" s="8" t="str">
        <f>HYPERLINK("#'Table 166'!A1", "To what extent do you agree or disagree with the following statements?: There are more extreme weather events now than there used to be")</f>
        <v>To what extent do you agree or disagree with the following statements?: There are more extreme weather events now than there used to be</v>
      </c>
      <c r="E174" s="18" t="str">
        <f>HYPERLINK("#'Full Results'!A1505", "1505")</f>
        <v>1505</v>
      </c>
      <c r="F174" t="s">
        <v>118</v>
      </c>
    </row>
    <row r="175" spans="3:6" x14ac:dyDescent="0.3">
      <c r="C175">
        <v>167</v>
      </c>
      <c r="D175" s="8" t="str">
        <f>HYPERLINK("#'Table 167'!A1", "To what extent do you agree or disagree with the following statements?: I worry about the impact of climate change on the economy")</f>
        <v>To what extent do you agree or disagree with the following statements?: I worry about the impact of climate change on the economy</v>
      </c>
      <c r="E175" s="18" t="str">
        <f>HYPERLINK("#'Full Results'!A1517", "1517")</f>
        <v>1517</v>
      </c>
      <c r="F175" t="s">
        <v>118</v>
      </c>
    </row>
    <row r="176" spans="3:6" x14ac:dyDescent="0.3">
      <c r="C176">
        <v>168</v>
      </c>
      <c r="D176" s="8" t="str">
        <f>HYPERLINK("#'Table 168'!A1", "To what extent do you agree or disagree with the following statements?: Seeing devastating floods happening in other parts of the world makes me worried that it will happen in the UK")</f>
        <v>To what extent do you agree or disagree with the following statements?: Seeing devastating floods happening in other parts of the world makes me worried that it will happen in the UK</v>
      </c>
      <c r="E176" s="18" t="str">
        <f>HYPERLINK("#'Full Results'!A1529", "1529")</f>
        <v>1529</v>
      </c>
      <c r="F176" t="s">
        <v>118</v>
      </c>
    </row>
    <row r="177" spans="3:6" x14ac:dyDescent="0.3">
      <c r="C177">
        <v>169</v>
      </c>
      <c r="D177" s="8" t="str">
        <f>HYPERLINK("#'Table 169'!A1", "To what extent do you agree or disagree with the following statements?: Seeing devastating floods happening in other parts of the country makes me worried that it will happen in my local area")</f>
        <v>To what extent do you agree or disagree with the following statements?: Seeing devastating floods happening in other parts of the country makes me worried that it will happen in my local area</v>
      </c>
      <c r="E177" s="18" t="str">
        <f>HYPERLINK("#'Full Results'!A1541", "1541")</f>
        <v>1541</v>
      </c>
      <c r="F177" t="s">
        <v>118</v>
      </c>
    </row>
    <row r="178" spans="3:6" x14ac:dyDescent="0.3">
      <c r="C178">
        <v>170</v>
      </c>
      <c r="D178" s="8" t="str">
        <f>HYPERLINK("#'Table 170'!A1", " Imagine that the area you live in becomes prone to flooding in the next few years. To what extent would you consider moving to a different area?  ")</f>
        <v xml:space="preserve"> Imagine that the area you live in becomes prone to flooding in the next few years. To what extent would you consider moving to a different area?  </v>
      </c>
      <c r="E178" s="18" t="str">
        <f>HYPERLINK("#'Full Results'!A1553", "1553")</f>
        <v>1553</v>
      </c>
      <c r="F178" t="s">
        <v>188</v>
      </c>
    </row>
    <row r="179" spans="3:6" x14ac:dyDescent="0.3">
      <c r="C179">
        <v>171</v>
      </c>
      <c r="D179" s="8" t="str">
        <f>HYPERLINK("#'Table 171'!A1", " Imagine that you want to move to a new area but the area is considered to be prone to flooding. To what extent would you consider moving to this area?  ")</f>
        <v xml:space="preserve"> Imagine that you want to move to a new area but the area is considered to be prone to flooding. To what extent would you consider moving to this area?  </v>
      </c>
      <c r="E179" s="18" t="str">
        <f>HYPERLINK("#'Full Results'!A1561", "1561")</f>
        <v>1561</v>
      </c>
      <c r="F179" t="s">
        <v>188</v>
      </c>
    </row>
    <row r="180" spans="3:6" x14ac:dyDescent="0.3">
      <c r="C180">
        <v>172</v>
      </c>
      <c r="D180" s="8" t="str">
        <f>HYPERLINK("#'Table 172'!A1", "Grid Summary: To what extent do you agree or disagree with the following statements?  ")</f>
        <v>Grid Summary: To what extent do you agree or disagree with the following statements?  </v>
      </c>
      <c r="E180" s="7"/>
      <c r="F180" t="s">
        <v>118</v>
      </c>
    </row>
    <row r="181" spans="3:6" x14ac:dyDescent="0.3">
      <c r="C181">
        <v>173</v>
      </c>
      <c r="D181" s="8" t="str">
        <f>HYPERLINK("#'Table 173'!A1", "To what extent do you agree or disagree with the following statements?  : The UK won’t be able to grow the economy until we deal with the immediate impacts of flooding")</f>
        <v>To what extent do you agree or disagree with the following statements?  : The UK won’t be able to grow the economy until we deal with the immediate impacts of flooding</v>
      </c>
      <c r="E181" s="18" t="str">
        <f>HYPERLINK("#'Full Results'!A1569", "1569")</f>
        <v>1569</v>
      </c>
      <c r="F181" t="s">
        <v>118</v>
      </c>
    </row>
    <row r="182" spans="3:6" x14ac:dyDescent="0.3">
      <c r="C182">
        <v>174</v>
      </c>
      <c r="D182" s="8" t="str">
        <f>HYPERLINK("#'Table 174'!A1", "To what extent do you agree or disagree with the following statements?  : When it comes to economic growth, the UK is behind other similar countries")</f>
        <v>To what extent do you agree or disagree with the following statements?  : When it comes to economic growth, the UK is behind other similar countries</v>
      </c>
      <c r="E182" s="18" t="str">
        <f>HYPERLINK("#'Full Results'!A1581", "1581")</f>
        <v>1581</v>
      </c>
      <c r="F182" t="s">
        <v>118</v>
      </c>
    </row>
    <row r="183" spans="3:6" x14ac:dyDescent="0.3">
      <c r="C183">
        <v>175</v>
      </c>
      <c r="D183" s="8" t="str">
        <f>HYPERLINK("#'Table 175'!A1", "To what extent do you agree or disagree with the following statements?  : Communities that are affected by flooding won’t benefit from national economic growth due to the costs of repairs and damages")</f>
        <v>To what extent do you agree or disagree with the following statements?  : Communities that are affected by flooding won’t benefit from national economic growth due to the costs of repairs and damages</v>
      </c>
      <c r="E183" s="18" t="str">
        <f>HYPERLINK("#'Full Results'!A1593", "1593")</f>
        <v>1593</v>
      </c>
      <c r="F183" t="s">
        <v>118</v>
      </c>
    </row>
    <row r="184" spans="3:6" x14ac:dyDescent="0.3">
      <c r="C184">
        <v>176</v>
      </c>
      <c r="D184" s="8" t="str">
        <f>HYPERLINK("#'Table 176'!A1", "Grid Summary: To what extent do you agree or disagree with the following statements?  ")</f>
        <v>Grid Summary: To what extent do you agree or disagree with the following statements?  </v>
      </c>
      <c r="E184" s="7"/>
      <c r="F184" t="s">
        <v>118</v>
      </c>
    </row>
    <row r="185" spans="3:6" x14ac:dyDescent="0.3">
      <c r="C185">
        <v>177</v>
      </c>
      <c r="D185" s="8" t="str">
        <f>HYPERLINK("#'Table 177'!A1", "To what extent do you agree or disagree with the following statements?  : There is not enough housing in the UK for the population")</f>
        <v>To what extent do you agree or disagree with the following statements?  : There is not enough housing in the UK for the population</v>
      </c>
      <c r="E185" s="18" t="str">
        <f>HYPERLINK("#'Full Results'!A1605", "1605")</f>
        <v>1605</v>
      </c>
      <c r="F185" t="s">
        <v>118</v>
      </c>
    </row>
    <row r="186" spans="3:6" x14ac:dyDescent="0.3">
      <c r="C186">
        <v>178</v>
      </c>
      <c r="D186" s="8" t="str">
        <f>HYPERLINK("#'Table 178'!A1", "To what extent do you agree or disagree with the following statements?  : If new homes are built in places that are at risk of flooding, no one is going to want to buy them")</f>
        <v>To what extent do you agree or disagree with the following statements?  : If new homes are built in places that are at risk of flooding, no one is going to want to buy them</v>
      </c>
      <c r="E186" s="18" t="str">
        <f>HYPERLINK("#'Full Results'!A1617", "1617")</f>
        <v>1617</v>
      </c>
      <c r="F186" t="s">
        <v>118</v>
      </c>
    </row>
    <row r="187" spans="3:6" x14ac:dyDescent="0.3">
      <c r="C187">
        <v>179</v>
      </c>
      <c r="D187" s="8" t="str">
        <f>HYPERLINK("#'Table 179'!A1", "To what extent do you agree or disagree with the following statements?  : Affordable housing should be built in areas that are at higher risk of flooding")</f>
        <v>To what extent do you agree or disagree with the following statements?  : Affordable housing should be built in areas that are at higher risk of flooding</v>
      </c>
      <c r="E187" s="18" t="str">
        <f>HYPERLINK("#'Full Results'!A1629", "1629")</f>
        <v>1629</v>
      </c>
      <c r="F187" t="s">
        <v>118</v>
      </c>
    </row>
    <row r="188" spans="3:6" x14ac:dyDescent="0.3">
      <c r="C188">
        <v>180</v>
      </c>
      <c r="D188" s="8" t="str">
        <f>HYPERLINK("#'Table 180'!A1", "Grid Summary: To what extent do you agree or disagree with the following statements?  ")</f>
        <v>Grid Summary: To what extent do you agree or disagree with the following statements?  </v>
      </c>
      <c r="E188" s="7"/>
      <c r="F188" t="s">
        <v>118</v>
      </c>
    </row>
    <row r="189" spans="3:6" x14ac:dyDescent="0.3">
      <c r="C189">
        <v>181</v>
      </c>
      <c r="D189" s="8" t="str">
        <f>HYPERLINK("#'Table 181'!A1", "To what extent do you agree or disagree with the following statements?  : As a country, we spend too much money on reducing emissions and not enough on making the UK resilient to the effects of climate change, like flooding")</f>
        <v>To what extent do you agree or disagree with the following statements?  : As a country, we spend too much money on reducing emissions and not enough on making the UK resilient to the effects of climate change, like flooding</v>
      </c>
      <c r="E189" s="18" t="str">
        <f>HYPERLINK("#'Full Results'!A1641", "1641")</f>
        <v>1641</v>
      </c>
      <c r="F189" t="s">
        <v>118</v>
      </c>
    </row>
    <row r="190" spans="3:6" x14ac:dyDescent="0.3">
      <c r="C190">
        <v>182</v>
      </c>
      <c r="D190" s="8" t="str">
        <f>HYPERLINK("#'Table 182'!A1", "To what extent do you agree or disagree with the following statements?  : There is no point in investing money to stop climate change when it is already happening")</f>
        <v>To what extent do you agree or disagree with the following statements?  : There is no point in investing money to stop climate change when it is already happening</v>
      </c>
      <c r="E190" s="18" t="str">
        <f>HYPERLINK("#'Full Results'!A1653", "1653")</f>
        <v>1653</v>
      </c>
      <c r="F190" t="s">
        <v>118</v>
      </c>
    </row>
    <row r="191" spans="3:6" x14ac:dyDescent="0.3">
      <c r="C191">
        <v>183</v>
      </c>
      <c r="D191" s="8" t="str">
        <f>HYPERLINK("#'Table 183'!A1", "To what extent do you agree or disagree with the following statements?  : As a country, we spend too much money on making the UK resilient to the effects of climate change, like flooding and not enough on reducing greenhouse gas emissions")</f>
        <v>To what extent do you agree or disagree with the following statements?  : As a country, we spend too much money on making the UK resilient to the effects of climate change, like flooding and not enough on reducing greenhouse gas emissions</v>
      </c>
      <c r="E191" s="18" t="str">
        <f>HYPERLINK("#'Full Results'!A1665", "1665")</f>
        <v>1665</v>
      </c>
      <c r="F191" t="s">
        <v>118</v>
      </c>
    </row>
    <row r="192" spans="3:6" x14ac:dyDescent="0.3">
      <c r="C192">
        <v>184</v>
      </c>
      <c r="D192" s="8" t="str">
        <f>HYPERLINK("#'Table 184'!A1", "Grid Summary: To what extent do you agree or disagree with the following statements?  ")</f>
        <v>Grid Summary: To what extent do you agree or disagree with the following statements?  </v>
      </c>
      <c r="E192" s="7"/>
      <c r="F192" t="s">
        <v>118</v>
      </c>
    </row>
    <row r="193" spans="3:6" x14ac:dyDescent="0.3">
      <c r="C193">
        <v>185</v>
      </c>
      <c r="D193" s="8" t="str">
        <f>HYPERLINK("#'Table 185'!A1", "To what extent do you agree or disagree with the following statements?  : Some of my belongings or heirlooms are priceless and I would be devastated if anything happened to them")</f>
        <v>To what extent do you agree or disagree with the following statements?  : Some of my belongings or heirlooms are priceless and I would be devastated if anything happened to them</v>
      </c>
      <c r="E193" s="18" t="str">
        <f>HYPERLINK("#'Full Results'!A1677", "1677")</f>
        <v>1677</v>
      </c>
      <c r="F193" t="s">
        <v>118</v>
      </c>
    </row>
    <row r="194" spans="3:6" x14ac:dyDescent="0.3">
      <c r="C194">
        <v>186</v>
      </c>
      <c r="D194" s="8" t="str">
        <f>HYPERLINK("#'Table 186'!A1", "To what extent do you agree or disagree with the following statements?  : The thought of an extreme weather event happening in my area makes me anxious")</f>
        <v>To what extent do you agree or disagree with the following statements?  : The thought of an extreme weather event happening in my area makes me anxious</v>
      </c>
      <c r="E194" s="18" t="str">
        <f>HYPERLINK("#'Full Results'!A1689", "1689")</f>
        <v>1689</v>
      </c>
      <c r="F194" t="s">
        <v>118</v>
      </c>
    </row>
    <row r="195" spans="3:6" x14ac:dyDescent="0.3">
      <c r="C195">
        <v>187</v>
      </c>
      <c r="D195" s="8" t="str">
        <f>HYPERLINK("#'Table 187'!A1", "To what extent do you agree or disagree with the following statements?  : When I can’t leave my house (due to illness, bad weather, etc.), I become stressed or uneasy")</f>
        <v>To what extent do you agree or disagree with the following statements?  : When I can’t leave my house (due to illness, bad weather, etc.), I become stressed or uneasy</v>
      </c>
      <c r="E195" s="18" t="str">
        <f>HYPERLINK("#'Full Results'!A1701", "1701")</f>
        <v>1701</v>
      </c>
      <c r="F195" t="s">
        <v>118</v>
      </c>
    </row>
    <row r="196" spans="3:6" x14ac:dyDescent="0.3">
      <c r="C196">
        <v>188</v>
      </c>
      <c r="D196" s="8" t="str">
        <f>HYPERLINK("#'Table 188'!A1", "To what extent do you agree or disagree with the following statements?  : Extreme weather events should be dealt with so that people no longer have to live in fear of them happening")</f>
        <v>To what extent do you agree or disagree with the following statements?  : Extreme weather events should be dealt with so that people no longer have to live in fear of them happening</v>
      </c>
      <c r="E196" s="18" t="str">
        <f>HYPERLINK("#'Full Results'!A1713", "1713")</f>
        <v>1713</v>
      </c>
      <c r="F196" t="s">
        <v>118</v>
      </c>
    </row>
    <row r="197" spans="3:6" x14ac:dyDescent="0.3">
      <c r="C197">
        <v>189</v>
      </c>
      <c r="D197" s="8" t="str">
        <f>HYPERLINK("#'Table 189'!A1", "To what extent do you agree or disagree with the following statements?  : Extreme weather events like flooding should be dealt with to ensure the safety of British citizens")</f>
        <v>To what extent do you agree or disagree with the following statements?  : Extreme weather events like flooding should be dealt with to ensure the safety of British citizens</v>
      </c>
      <c r="E197" s="18" t="str">
        <f>HYPERLINK("#'Full Results'!A1725", "1725")</f>
        <v>1725</v>
      </c>
      <c r="F197" t="s">
        <v>118</v>
      </c>
    </row>
    <row r="198" spans="3:6" x14ac:dyDescent="0.3">
      <c r="C198">
        <v>190</v>
      </c>
      <c r="D198" s="8" t="str">
        <f>HYPERLINK("#'Table 190'!A1", "Grid Summary: To what extent do you agree or disagree with the following statements?  ")</f>
        <v>Grid Summary: To what extent do you agree or disagree with the following statements?  </v>
      </c>
      <c r="E198" s="7"/>
      <c r="F198" t="s">
        <v>118</v>
      </c>
    </row>
    <row r="199" spans="3:6" x14ac:dyDescent="0.3">
      <c r="C199">
        <v>191</v>
      </c>
      <c r="D199" s="8" t="str">
        <f>HYPERLINK("#'Table 191'!A1", "To what extent do you agree or disagree with the following statements?  : Flooding must be managed to protect agricultural land and support British farmers")</f>
        <v>To what extent do you agree or disagree with the following statements?  : Flooding must be managed to protect agricultural land and support British farmers</v>
      </c>
      <c r="E199" s="18" t="str">
        <f>HYPERLINK("#'Full Results'!A1737", "1737")</f>
        <v>1737</v>
      </c>
      <c r="F199" t="s">
        <v>118</v>
      </c>
    </row>
    <row r="200" spans="3:6" x14ac:dyDescent="0.3">
      <c r="C200">
        <v>192</v>
      </c>
      <c r="D200" s="8" t="str">
        <f>HYPERLINK("#'Table 192'!A1", "To what extent do you agree or disagree with the following statements?  : Flooding must be managed to prevent food shortages across the country")</f>
        <v>To what extent do you agree or disagree with the following statements?  : Flooding must be managed to prevent food shortages across the country</v>
      </c>
      <c r="E200" s="18" t="str">
        <f>HYPERLINK("#'Full Results'!A1749", "1749")</f>
        <v>1749</v>
      </c>
      <c r="F200" t="s">
        <v>118</v>
      </c>
    </row>
    <row r="201" spans="3:6" x14ac:dyDescent="0.3">
      <c r="C201">
        <v>193</v>
      </c>
      <c r="D201" s="8" t="str">
        <f>HYPERLINK("#'Table 193'!A1", "To what extent do you agree or disagree with the following statements?  : Power outages, internet outages and disruptions to energy supply systems due to flooding would seriously damage the economy")</f>
        <v>To what extent do you agree or disagree with the following statements?  : Power outages, internet outages and disruptions to energy supply systems due to flooding would seriously damage the economy</v>
      </c>
      <c r="E201" s="18" t="str">
        <f>HYPERLINK("#'Full Results'!A1761", "1761")</f>
        <v>1761</v>
      </c>
      <c r="F201" t="s">
        <v>118</v>
      </c>
    </row>
    <row r="202" spans="3:6" x14ac:dyDescent="0.3">
      <c r="C202">
        <v>194</v>
      </c>
      <c r="D202" s="8" t="str">
        <f>HYPERLINK("#'Table 194'!A1", "To what extent do you agree or disagree with the following statements?  : Flooding must be managed because if other countries are able to deal with it, the UK will fall behind")</f>
        <v>To what extent do you agree or disagree with the following statements?  : Flooding must be managed because if other countries are able to deal with it, the UK will fall behind</v>
      </c>
      <c r="E202" s="18" t="str">
        <f>HYPERLINK("#'Full Results'!A1773", "1773")</f>
        <v>1773</v>
      </c>
      <c r="F202" t="s">
        <v>118</v>
      </c>
    </row>
    <row r="203" spans="3:6" x14ac:dyDescent="0.3">
      <c r="C203">
        <v>195</v>
      </c>
      <c r="D203" s="8" t="str">
        <f>HYPERLINK("#'Table 195'!A1", "To what extent do you agree or disagree with the following statements?  : Flooding must be managed because power outages and disruptions to energy supply systems would cause a security risk")</f>
        <v>To what extent do you agree or disagree with the following statements?  : Flooding must be managed because power outages and disruptions to energy supply systems would cause a security risk</v>
      </c>
      <c r="E203" s="18" t="str">
        <f>HYPERLINK("#'Full Results'!A1785", "1785")</f>
        <v>1785</v>
      </c>
      <c r="F203" t="s">
        <v>118</v>
      </c>
    </row>
    <row r="204" spans="3:6" x14ac:dyDescent="0.3">
      <c r="C204">
        <v>196</v>
      </c>
      <c r="D204" s="8" t="str">
        <f>HYPERLINK("#'Table 196'!A1", "Grid Summary: To what extent do you agree or disagree with the following statements?  ")</f>
        <v>Grid Summary: To what extent do you agree or disagree with the following statements?  </v>
      </c>
      <c r="E204" s="7"/>
      <c r="F204" t="s">
        <v>118</v>
      </c>
    </row>
    <row r="205" spans="3:6" x14ac:dyDescent="0.3">
      <c r="C205">
        <v>197</v>
      </c>
      <c r="D205" s="8" t="str">
        <f>HYPERLINK("#'Table 197'!A1", "To what extent do you agree or disagree with the following statements?  : The Government knows best what needs to be done for the country")</f>
        <v>To what extent do you agree or disagree with the following statements?  : The Government knows best what needs to be done for the country</v>
      </c>
      <c r="E205" s="18" t="str">
        <f>HYPERLINK("#'Full Results'!A1797", "1797")</f>
        <v>1797</v>
      </c>
      <c r="F205" t="s">
        <v>118</v>
      </c>
    </row>
    <row r="206" spans="3:6" x14ac:dyDescent="0.3">
      <c r="C206">
        <v>198</v>
      </c>
      <c r="D206" s="8" t="str">
        <f>HYPERLINK("#'Table 198'!A1", "To what extent do you agree or disagree with the following statements?  : I trust the Government to listen to what the people want and then to act on that")</f>
        <v>To what extent do you agree or disagree with the following statements?  : I trust the Government to listen to what the people want and then to act on that</v>
      </c>
      <c r="E206" s="18" t="str">
        <f>HYPERLINK("#'Full Results'!A1809", "1809")</f>
        <v>1809</v>
      </c>
      <c r="F206" t="s">
        <v>118</v>
      </c>
    </row>
    <row r="207" spans="3:6" x14ac:dyDescent="0.3">
      <c r="C207">
        <v>199</v>
      </c>
      <c r="D207" s="8" t="str">
        <f>HYPERLINK("#'Table 199'!A1", "To what extent do you agree or disagree with the following statements?  : When the Government sets a goal, I expect they will achieve it")</f>
        <v>To what extent do you agree or disagree with the following statements?  : When the Government sets a goal, I expect they will achieve it</v>
      </c>
      <c r="E207" s="18" t="str">
        <f>HYPERLINK("#'Full Results'!A1821", "1821")</f>
        <v>1821</v>
      </c>
      <c r="F207" t="s">
        <v>118</v>
      </c>
    </row>
    <row r="208" spans="3:6" x14ac:dyDescent="0.3">
      <c r="C208">
        <v>200</v>
      </c>
      <c r="D208" s="8" t="str">
        <f>HYPERLINK("#'Table 200'!A1", "To what extent do you agree or disagree with the following statements?  : It feels like the Government changes their goals every few weeks")</f>
        <v>To what extent do you agree or disagree with the following statements?  : It feels like the Government changes their goals every few weeks</v>
      </c>
      <c r="E208" s="18" t="str">
        <f>HYPERLINK("#'Full Results'!A1833", "1833")</f>
        <v>1833</v>
      </c>
      <c r="F208" t="s">
        <v>118</v>
      </c>
    </row>
    <row r="209" spans="3:6" x14ac:dyDescent="0.3">
      <c r="C209">
        <v>201</v>
      </c>
      <c r="D209" s="8" t="str">
        <f>HYPERLINK("#'Table 201'!A1", "Which of the following arguments for increasing Government investment in flood defences and prevention (including maintaining existing infrastructure and building new defences) do you find most convincing?Select only TWO of the following")</f>
        <v>Which of the following arguments for increasing Government investment in flood defences and prevention (including maintaining existing infrastructure and building new defences) do you find most convincing?Select only TWO of the following</v>
      </c>
      <c r="E209" s="18" t="str">
        <f>HYPERLINK("#'Full Results'!A1845", "1845")</f>
        <v>1845</v>
      </c>
      <c r="F209" t="s">
        <v>118</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S1861"/>
  <sheetViews>
    <sheetView showGridLines="0" workbookViewId="0">
      <pane xSplit="2" ySplit="8" topLeftCell="C9" activePane="bottomRight" state="frozen"/>
      <selection pane="topRight"/>
      <selection pane="bottomLeft"/>
      <selection pane="bottomRight"/>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1" width="10.6640625" customWidth="1"/>
    <col min="82" max="82" width="2.21875" customWidth="1"/>
    <col min="83" max="86" width="10.6640625" customWidth="1"/>
    <col min="87" max="87" width="2.21875" customWidth="1"/>
    <col min="88" max="91" width="10.6640625" customWidth="1"/>
    <col min="92" max="92" width="2.21875" customWidth="1"/>
    <col min="93" max="94" width="10.6640625" customWidth="1"/>
    <col min="95" max="95" width="2.21875" customWidth="1"/>
    <col min="96" max="97" width="10.6640625" customWidth="1"/>
    <col min="98" max="98" width="2.21875" customWidth="1"/>
  </cols>
  <sheetData>
    <row r="2" spans="2:97" ht="40.049999999999997" customHeight="1" x14ac:dyDescent="0.3">
      <c r="D2" s="25" t="s">
        <v>646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row>
    <row r="5" spans="2:97" ht="30" customHeight="1" x14ac:dyDescent="0.3">
      <c r="B5" s="13"/>
      <c r="C5" s="13"/>
      <c r="D5" s="28" t="s">
        <v>95</v>
      </c>
      <c r="E5" s="28"/>
      <c r="F5" s="13"/>
      <c r="G5" s="28" t="s">
        <v>96</v>
      </c>
      <c r="H5" s="28"/>
      <c r="I5" s="28"/>
      <c r="J5" s="28"/>
      <c r="K5" s="28"/>
      <c r="L5" s="28"/>
      <c r="M5" s="13"/>
      <c r="N5" s="28" t="s">
        <v>97</v>
      </c>
      <c r="O5" s="28"/>
      <c r="P5" s="28"/>
      <c r="Q5" s="28"/>
      <c r="R5" s="13"/>
      <c r="S5" s="28" t="s">
        <v>98</v>
      </c>
      <c r="T5" s="28"/>
      <c r="U5" s="28"/>
      <c r="V5" s="28"/>
      <c r="W5" s="28"/>
      <c r="X5" s="28"/>
      <c r="Y5" s="28"/>
      <c r="Z5" s="28"/>
      <c r="AA5" s="28"/>
      <c r="AB5" s="28"/>
      <c r="AC5" s="28"/>
      <c r="AD5" s="28"/>
      <c r="AE5" s="13"/>
      <c r="AF5" s="28" t="s">
        <v>99</v>
      </c>
      <c r="AG5" s="28"/>
      <c r="AH5" s="28"/>
      <c r="AI5" s="28"/>
      <c r="AJ5" s="28"/>
      <c r="AK5" s="13"/>
      <c r="AL5" s="28" t="s">
        <v>100</v>
      </c>
      <c r="AM5" s="28"/>
      <c r="AN5" s="28"/>
      <c r="AO5" s="28"/>
      <c r="AP5" s="28"/>
      <c r="AQ5" s="28"/>
      <c r="AR5" s="13"/>
      <c r="AS5" s="28" t="s">
        <v>101</v>
      </c>
      <c r="AT5" s="28"/>
      <c r="AU5" s="28"/>
      <c r="AV5" s="28"/>
      <c r="AW5" s="28"/>
      <c r="AX5" s="13"/>
      <c r="AY5" s="28" t="s">
        <v>102</v>
      </c>
      <c r="AZ5" s="28"/>
      <c r="BA5" s="28"/>
      <c r="BB5" s="28"/>
      <c r="BC5" s="28"/>
      <c r="BD5" s="28"/>
      <c r="BE5" s="28"/>
      <c r="BF5" s="28"/>
      <c r="BG5" s="28"/>
      <c r="BH5" s="28"/>
      <c r="BI5" s="28"/>
      <c r="BJ5" s="28"/>
      <c r="BK5" s="28"/>
      <c r="BL5" s="28"/>
      <c r="BM5" s="28"/>
      <c r="BN5" s="28"/>
      <c r="BO5" s="13"/>
      <c r="BP5" s="28" t="s">
        <v>103</v>
      </c>
      <c r="BQ5" s="28"/>
      <c r="BR5" s="28"/>
      <c r="BS5" s="28"/>
      <c r="BT5" s="28"/>
      <c r="BU5" s="28"/>
      <c r="BV5" s="13"/>
      <c r="BW5" s="28" t="s">
        <v>104</v>
      </c>
      <c r="BX5" s="28"/>
      <c r="BY5" s="28"/>
      <c r="BZ5" s="28"/>
      <c r="CA5" s="28"/>
      <c r="CB5" s="28"/>
      <c r="CC5" s="28"/>
      <c r="CD5" s="13"/>
      <c r="CE5" s="28" t="s">
        <v>105</v>
      </c>
      <c r="CF5" s="28"/>
      <c r="CG5" s="28"/>
      <c r="CH5" s="28"/>
      <c r="CI5" s="13"/>
      <c r="CJ5" s="28" t="s">
        <v>106</v>
      </c>
      <c r="CK5" s="28"/>
      <c r="CL5" s="28"/>
      <c r="CM5" s="28"/>
      <c r="CN5" s="13"/>
      <c r="CO5" s="28" t="s">
        <v>107</v>
      </c>
      <c r="CP5" s="28"/>
      <c r="CQ5" s="13"/>
      <c r="CR5" s="28" t="s">
        <v>108</v>
      </c>
      <c r="CS5" s="28"/>
    </row>
    <row r="6" spans="2:97"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80</v>
      </c>
      <c r="BZ6" s="12" t="s">
        <v>81</v>
      </c>
      <c r="CA6" s="12" t="s">
        <v>82</v>
      </c>
      <c r="CB6" s="12" t="s">
        <v>83</v>
      </c>
      <c r="CC6" s="12" t="s">
        <v>84</v>
      </c>
      <c r="CE6" s="12" t="s">
        <v>85</v>
      </c>
      <c r="CF6" s="12" t="s">
        <v>86</v>
      </c>
      <c r="CG6" s="12" t="s">
        <v>87</v>
      </c>
      <c r="CH6" s="12" t="s">
        <v>88</v>
      </c>
      <c r="CJ6" s="12" t="s">
        <v>89</v>
      </c>
      <c r="CK6" s="12" t="s">
        <v>90</v>
      </c>
      <c r="CL6" s="12" t="s">
        <v>91</v>
      </c>
      <c r="CM6" s="12" t="s">
        <v>92</v>
      </c>
      <c r="CO6" s="12" t="s">
        <v>93</v>
      </c>
      <c r="CP6" s="12" t="s">
        <v>94</v>
      </c>
      <c r="CR6" s="12" t="s">
        <v>93</v>
      </c>
      <c r="CS6" s="12" t="s">
        <v>94</v>
      </c>
    </row>
    <row r="7" spans="2:97" ht="19.95"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0</v>
      </c>
      <c r="BZ7" s="10">
        <v>144</v>
      </c>
      <c r="CA7" s="10">
        <v>184</v>
      </c>
      <c r="CB7" s="10">
        <v>367</v>
      </c>
      <c r="CC7" s="10">
        <v>76</v>
      </c>
      <c r="CD7" s="10"/>
      <c r="CE7" s="10">
        <v>420</v>
      </c>
      <c r="CF7" s="10">
        <v>362</v>
      </c>
      <c r="CG7" s="10">
        <v>300</v>
      </c>
      <c r="CH7" s="10">
        <v>559</v>
      </c>
      <c r="CI7" s="10"/>
      <c r="CJ7" s="10">
        <v>345</v>
      </c>
      <c r="CK7" s="10">
        <v>410</v>
      </c>
      <c r="CL7" s="10">
        <v>1129</v>
      </c>
      <c r="CM7" s="10">
        <v>127</v>
      </c>
      <c r="CN7" s="10"/>
      <c r="CO7" s="10">
        <v>235</v>
      </c>
      <c r="CP7" s="10">
        <v>1746</v>
      </c>
      <c r="CQ7" s="10"/>
      <c r="CR7" s="10">
        <v>185</v>
      </c>
      <c r="CS7" s="10">
        <v>1673</v>
      </c>
    </row>
    <row r="8" spans="2:97" ht="19.95"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0</v>
      </c>
      <c r="BZ8" s="11">
        <v>145</v>
      </c>
      <c r="CA8" s="11">
        <v>184</v>
      </c>
      <c r="CB8" s="11">
        <v>376</v>
      </c>
      <c r="CC8" s="11">
        <v>87</v>
      </c>
      <c r="CD8" s="11"/>
      <c r="CE8" s="11">
        <v>448</v>
      </c>
      <c r="CF8" s="11">
        <v>367</v>
      </c>
      <c r="CG8" s="11">
        <v>293</v>
      </c>
      <c r="CH8" s="11">
        <v>547</v>
      </c>
      <c r="CI8" s="11"/>
      <c r="CJ8" s="11">
        <v>352</v>
      </c>
      <c r="CK8" s="11">
        <v>409</v>
      </c>
      <c r="CL8" s="11">
        <v>1120</v>
      </c>
      <c r="CM8" s="11">
        <v>129</v>
      </c>
      <c r="CN8" s="11"/>
      <c r="CO8" s="11">
        <v>242</v>
      </c>
      <c r="CP8" s="11">
        <v>1738</v>
      </c>
      <c r="CQ8" s="11"/>
      <c r="CR8" s="11">
        <v>193</v>
      </c>
      <c r="CS8" s="11">
        <v>1663</v>
      </c>
    </row>
    <row r="11" spans="2:97" x14ac:dyDescent="0.3">
      <c r="B11" s="6" t="s">
        <v>121</v>
      </c>
    </row>
    <row r="12" spans="2:97" x14ac:dyDescent="0.3">
      <c r="B12" s="24" t="s">
        <v>118</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row>
    <row r="13" spans="2:97" x14ac:dyDescent="0.3">
      <c r="B13" t="s">
        <v>112</v>
      </c>
      <c r="C13" s="14">
        <v>0.60449546274799904</v>
      </c>
      <c r="D13" s="14">
        <v>0.66860106159062305</v>
      </c>
      <c r="E13" s="14">
        <v>0.54061628518404903</v>
      </c>
      <c r="F13" s="14"/>
      <c r="G13" s="14">
        <v>0.49764393863380102</v>
      </c>
      <c r="H13" s="14">
        <v>0.55709513030304303</v>
      </c>
      <c r="I13" s="14">
        <v>0.54645638593467605</v>
      </c>
      <c r="J13" s="14">
        <v>0.48689531614988402</v>
      </c>
      <c r="K13" s="14">
        <v>0.63416940989685999</v>
      </c>
      <c r="L13" s="14">
        <v>0.83649324270496705</v>
      </c>
      <c r="M13" s="14"/>
      <c r="N13" s="14">
        <v>0.75789375813702098</v>
      </c>
      <c r="O13" s="14">
        <v>0.62292772484063696</v>
      </c>
      <c r="P13" s="14">
        <v>0.58637343922292795</v>
      </c>
      <c r="Q13" s="14">
        <v>0.43539135693584202</v>
      </c>
      <c r="R13" s="14"/>
      <c r="S13" s="14">
        <v>0.62795459881010696</v>
      </c>
      <c r="T13" s="14">
        <v>0.59720185764380895</v>
      </c>
      <c r="U13" s="14">
        <v>0.67896536707838995</v>
      </c>
      <c r="V13" s="14">
        <v>0.61095074434763297</v>
      </c>
      <c r="W13" s="14">
        <v>0.64507800404188997</v>
      </c>
      <c r="X13" s="14">
        <v>0.56879927814914</v>
      </c>
      <c r="Y13" s="14">
        <v>0.56379601618210096</v>
      </c>
      <c r="Z13" s="14">
        <v>0.59837872813695303</v>
      </c>
      <c r="AA13" s="14">
        <v>0.57155302147566001</v>
      </c>
      <c r="AB13" s="14">
        <v>0.601394949761205</v>
      </c>
      <c r="AC13" s="14">
        <v>0.57531636961246502</v>
      </c>
      <c r="AD13" s="14">
        <v>0.61603417023940699</v>
      </c>
      <c r="AE13" s="14"/>
      <c r="AF13" s="14">
        <v>0.76268069458534404</v>
      </c>
      <c r="AG13" s="14">
        <v>0.58797692191086004</v>
      </c>
      <c r="AH13" s="14">
        <v>0.67779654574920301</v>
      </c>
      <c r="AI13" s="14">
        <v>0.54309147447357797</v>
      </c>
      <c r="AJ13" s="14">
        <v>0.55239418050283995</v>
      </c>
      <c r="AK13" s="14"/>
      <c r="AL13" s="14">
        <v>0.598410126546565</v>
      </c>
      <c r="AM13" s="14">
        <v>0.75186958374074198</v>
      </c>
      <c r="AN13" s="14">
        <v>0.64040654847860101</v>
      </c>
      <c r="AO13" s="14">
        <v>0.56392465087711796</v>
      </c>
      <c r="AP13" s="14">
        <v>0.51242644591015896</v>
      </c>
      <c r="AQ13" s="14">
        <v>0.56276774707743504</v>
      </c>
      <c r="AR13" s="14"/>
      <c r="AS13" s="14">
        <v>0.54817335430612002</v>
      </c>
      <c r="AT13" s="14">
        <v>0.53551717163013102</v>
      </c>
      <c r="AU13" s="14">
        <v>0.64362057693991603</v>
      </c>
      <c r="AV13" s="14">
        <v>0.68408124551957905</v>
      </c>
      <c r="AW13" s="14">
        <v>0.89987469118353802</v>
      </c>
      <c r="AX13" s="14"/>
      <c r="AY13" s="14">
        <v>0</v>
      </c>
      <c r="AZ13" s="14">
        <v>0.30117657915505802</v>
      </c>
      <c r="BA13" s="14">
        <v>0.412282317195792</v>
      </c>
      <c r="BB13" s="14">
        <v>0.50454464925356901</v>
      </c>
      <c r="BC13" s="14">
        <v>0.47303810394272</v>
      </c>
      <c r="BD13" s="14">
        <v>0.54566580015076105</v>
      </c>
      <c r="BE13" s="14">
        <v>0.50060857679193604</v>
      </c>
      <c r="BF13" s="14">
        <v>0.66277878785609001</v>
      </c>
      <c r="BG13" s="14">
        <v>0.58444898628061903</v>
      </c>
      <c r="BH13" s="14">
        <v>0.71823054819877996</v>
      </c>
      <c r="BI13" s="14">
        <v>0.73490171959569695</v>
      </c>
      <c r="BJ13" s="14">
        <v>0.72183305894568495</v>
      </c>
      <c r="BK13" s="14">
        <v>0.882252102067413</v>
      </c>
      <c r="BL13" s="14">
        <v>0.80976332849479304</v>
      </c>
      <c r="BM13" s="14">
        <v>0.867097241830316</v>
      </c>
      <c r="BN13" s="14">
        <v>0.84206304648802599</v>
      </c>
      <c r="BO13" s="14"/>
      <c r="BP13" s="14">
        <v>0.59677902555279505</v>
      </c>
      <c r="BQ13" s="14">
        <v>0.60755448073747997</v>
      </c>
      <c r="BR13" s="14">
        <v>0.546935284127816</v>
      </c>
      <c r="BS13" s="14">
        <v>0.61055537009862304</v>
      </c>
      <c r="BT13" s="14">
        <v>0.63162137707705501</v>
      </c>
      <c r="BU13" s="14">
        <v>0.70173101467941901</v>
      </c>
      <c r="BV13" s="14"/>
      <c r="BW13" s="14">
        <v>0.82152064931844504</v>
      </c>
      <c r="BX13" s="14">
        <v>0.59358581622293105</v>
      </c>
      <c r="BY13" s="14" t="s">
        <v>120</v>
      </c>
      <c r="BZ13" s="14">
        <v>0.32313250048132203</v>
      </c>
      <c r="CA13" s="14">
        <v>0.32176460412027202</v>
      </c>
      <c r="CB13" s="14">
        <v>0.47601256791326502</v>
      </c>
      <c r="CC13" s="14">
        <v>0.41166414470979701</v>
      </c>
      <c r="CD13" s="14"/>
      <c r="CE13" s="14">
        <v>0.47793400780518203</v>
      </c>
      <c r="CF13" s="14">
        <v>0.727873294530478</v>
      </c>
      <c r="CG13" s="14">
        <v>0.28940886657535603</v>
      </c>
      <c r="CH13" s="14">
        <v>0.75523487143022505</v>
      </c>
      <c r="CI13" s="14"/>
      <c r="CJ13" s="14">
        <v>0.599900336033653</v>
      </c>
      <c r="CK13" s="14">
        <v>0.57594648122880598</v>
      </c>
      <c r="CL13" s="14">
        <v>0.63843248659901297</v>
      </c>
      <c r="CM13" s="14">
        <v>0.41363536736099499</v>
      </c>
      <c r="CN13" s="14"/>
      <c r="CO13" s="14">
        <v>0.61323002583667896</v>
      </c>
      <c r="CP13" s="14">
        <v>0.60870487154691499</v>
      </c>
      <c r="CQ13" s="14"/>
      <c r="CR13" s="14">
        <v>0.54170332847172198</v>
      </c>
      <c r="CS13" s="14">
        <v>0.625963411148726</v>
      </c>
    </row>
    <row r="14" spans="2:97" x14ac:dyDescent="0.3">
      <c r="B14" t="s">
        <v>113</v>
      </c>
      <c r="C14" s="14">
        <v>0.26071567399380702</v>
      </c>
      <c r="D14" s="14">
        <v>0.22575368232943499</v>
      </c>
      <c r="E14" s="14">
        <v>0.29568757171362298</v>
      </c>
      <c r="F14" s="14"/>
      <c r="G14" s="14">
        <v>0.33694470792401099</v>
      </c>
      <c r="H14" s="14">
        <v>0.27435925113498799</v>
      </c>
      <c r="I14" s="14">
        <v>0.28300596599927902</v>
      </c>
      <c r="J14" s="14">
        <v>0.34649503080258098</v>
      </c>
      <c r="K14" s="14">
        <v>0.23761492365086001</v>
      </c>
      <c r="L14" s="14">
        <v>0.126961185260138</v>
      </c>
      <c r="M14" s="14"/>
      <c r="N14" s="14">
        <v>0.20002645956279799</v>
      </c>
      <c r="O14" s="14">
        <v>0.239144780821582</v>
      </c>
      <c r="P14" s="14">
        <v>0.30088916038699198</v>
      </c>
      <c r="Q14" s="14">
        <v>0.31436538805783598</v>
      </c>
      <c r="R14" s="14"/>
      <c r="S14" s="14">
        <v>0.244492215054124</v>
      </c>
      <c r="T14" s="14">
        <v>0.28100217626294599</v>
      </c>
      <c r="U14" s="14">
        <v>0.239505558094397</v>
      </c>
      <c r="V14" s="14">
        <v>0.26588924701676397</v>
      </c>
      <c r="W14" s="14">
        <v>0.240886007702488</v>
      </c>
      <c r="X14" s="14">
        <v>0.24711292404729601</v>
      </c>
      <c r="Y14" s="14">
        <v>0.28249075219328801</v>
      </c>
      <c r="Z14" s="14">
        <v>0.28256475246437501</v>
      </c>
      <c r="AA14" s="14">
        <v>0.28310502640961999</v>
      </c>
      <c r="AB14" s="14">
        <v>0.22789878910481201</v>
      </c>
      <c r="AC14" s="14">
        <v>0.24009214531172801</v>
      </c>
      <c r="AD14" s="14">
        <v>0.34133372643718102</v>
      </c>
      <c r="AE14" s="14"/>
      <c r="AF14" s="14">
        <v>0.19213007366274601</v>
      </c>
      <c r="AG14" s="14">
        <v>0.26734029695817801</v>
      </c>
      <c r="AH14" s="14">
        <v>0.23246520030843201</v>
      </c>
      <c r="AI14" s="14">
        <v>0.28760345828019701</v>
      </c>
      <c r="AJ14" s="14">
        <v>0.26545514693363897</v>
      </c>
      <c r="AK14" s="14"/>
      <c r="AL14" s="14">
        <v>0.26328362965992402</v>
      </c>
      <c r="AM14" s="14">
        <v>0.19763105281200799</v>
      </c>
      <c r="AN14" s="14">
        <v>0.24196013992162299</v>
      </c>
      <c r="AO14" s="14">
        <v>0.27613279677642399</v>
      </c>
      <c r="AP14" s="14">
        <v>0.28917081174227599</v>
      </c>
      <c r="AQ14" s="14">
        <v>0.29343571679324099</v>
      </c>
      <c r="AR14" s="14"/>
      <c r="AS14" s="14">
        <v>0.26925468059297503</v>
      </c>
      <c r="AT14" s="14">
        <v>0.29952100234020301</v>
      </c>
      <c r="AU14" s="14">
        <v>0.26743375847303702</v>
      </c>
      <c r="AV14" s="14">
        <v>0.231681566553854</v>
      </c>
      <c r="AW14" s="14">
        <v>0.10012530881646201</v>
      </c>
      <c r="AX14" s="14"/>
      <c r="AY14" s="14">
        <v>0.55235237554669603</v>
      </c>
      <c r="AZ14" s="14">
        <v>0.25140309577782799</v>
      </c>
      <c r="BA14" s="14">
        <v>0.33255236036487701</v>
      </c>
      <c r="BB14" s="14">
        <v>0.29788198094037599</v>
      </c>
      <c r="BC14" s="14">
        <v>0.322997826116172</v>
      </c>
      <c r="BD14" s="14">
        <v>0.27699157332688101</v>
      </c>
      <c r="BE14" s="14">
        <v>0.35919265453426402</v>
      </c>
      <c r="BF14" s="14">
        <v>0.227725698844959</v>
      </c>
      <c r="BG14" s="14">
        <v>0.31913911690880897</v>
      </c>
      <c r="BH14" s="14">
        <v>0.22505816222773001</v>
      </c>
      <c r="BI14" s="14">
        <v>0.21686372787782199</v>
      </c>
      <c r="BJ14" s="14">
        <v>0.23368240899185999</v>
      </c>
      <c r="BK14" s="14">
        <v>8.1536605449618701E-2</v>
      </c>
      <c r="BL14" s="14">
        <v>0.17126359066001501</v>
      </c>
      <c r="BM14" s="14">
        <v>0.11370228315639</v>
      </c>
      <c r="BN14" s="14">
        <v>0.12938642259524499</v>
      </c>
      <c r="BO14" s="14"/>
      <c r="BP14" s="14">
        <v>0.25218279529038801</v>
      </c>
      <c r="BQ14" s="14">
        <v>0.27348686871841499</v>
      </c>
      <c r="BR14" s="14">
        <v>0.27345665410935999</v>
      </c>
      <c r="BS14" s="14">
        <v>0.26165352355202798</v>
      </c>
      <c r="BT14" s="14">
        <v>0.245533080440442</v>
      </c>
      <c r="BU14" s="14">
        <v>0.22618290762212001</v>
      </c>
      <c r="BV14" s="14"/>
      <c r="BW14" s="14">
        <v>0.13766289255045699</v>
      </c>
      <c r="BX14" s="14">
        <v>0.32921072656501799</v>
      </c>
      <c r="BY14" s="14" t="s">
        <v>120</v>
      </c>
      <c r="BZ14" s="14">
        <v>0.31807098924197502</v>
      </c>
      <c r="CA14" s="14">
        <v>0.39755633137382701</v>
      </c>
      <c r="CB14" s="14">
        <v>0.30120113632529599</v>
      </c>
      <c r="CC14" s="14">
        <v>0.41090322749796299</v>
      </c>
      <c r="CD14" s="14"/>
      <c r="CE14" s="14">
        <v>0.335139373784894</v>
      </c>
      <c r="CF14" s="14">
        <v>0.20760761980107001</v>
      </c>
      <c r="CG14" s="14">
        <v>0.35661484212510502</v>
      </c>
      <c r="CH14" s="14">
        <v>0.196439605535913</v>
      </c>
      <c r="CI14" s="14"/>
      <c r="CJ14" s="14">
        <v>0.25430312844865799</v>
      </c>
      <c r="CK14" s="14">
        <v>0.29449632801399001</v>
      </c>
      <c r="CL14" s="14">
        <v>0.244187796747627</v>
      </c>
      <c r="CM14" s="14">
        <v>0.31438798390804101</v>
      </c>
      <c r="CN14" s="14"/>
      <c r="CO14" s="14">
        <v>0.25017087795988002</v>
      </c>
      <c r="CP14" s="14">
        <v>0.26011642768711302</v>
      </c>
      <c r="CQ14" s="14"/>
      <c r="CR14" s="14">
        <v>0.31839747548025499</v>
      </c>
      <c r="CS14" s="14">
        <v>0.24498170487350099</v>
      </c>
    </row>
    <row r="15" spans="2:97" x14ac:dyDescent="0.3">
      <c r="B15" t="s">
        <v>114</v>
      </c>
      <c r="C15" s="14">
        <v>0.134788863258194</v>
      </c>
      <c r="D15" s="14">
        <v>0.10564525607994101</v>
      </c>
      <c r="E15" s="14">
        <v>0.163696143102328</v>
      </c>
      <c r="F15" s="14"/>
      <c r="G15" s="14">
        <v>0.16541135344218699</v>
      </c>
      <c r="H15" s="14">
        <v>0.16854561856196901</v>
      </c>
      <c r="I15" s="14">
        <v>0.17053764806604499</v>
      </c>
      <c r="J15" s="14">
        <v>0.166609653047535</v>
      </c>
      <c r="K15" s="14">
        <v>0.12821566645228</v>
      </c>
      <c r="L15" s="14">
        <v>3.6545572034895203E-2</v>
      </c>
      <c r="M15" s="14"/>
      <c r="N15" s="14">
        <v>4.2079782300180599E-2</v>
      </c>
      <c r="O15" s="14">
        <v>0.13792749433778101</v>
      </c>
      <c r="P15" s="14">
        <v>0.11273740039008</v>
      </c>
      <c r="Q15" s="14">
        <v>0.250243255006323</v>
      </c>
      <c r="R15" s="14"/>
      <c r="S15" s="14">
        <v>0.12755318613576899</v>
      </c>
      <c r="T15" s="14">
        <v>0.121795966093245</v>
      </c>
      <c r="U15" s="14">
        <v>8.1529074827213499E-2</v>
      </c>
      <c r="V15" s="14">
        <v>0.123160008635603</v>
      </c>
      <c r="W15" s="14">
        <v>0.114035988255622</v>
      </c>
      <c r="X15" s="14">
        <v>0.18408779780356299</v>
      </c>
      <c r="Y15" s="14">
        <v>0.15371323162461101</v>
      </c>
      <c r="Z15" s="14">
        <v>0.119056519398672</v>
      </c>
      <c r="AA15" s="14">
        <v>0.14534195211472001</v>
      </c>
      <c r="AB15" s="14">
        <v>0.17070626113398399</v>
      </c>
      <c r="AC15" s="14">
        <v>0.184591485075807</v>
      </c>
      <c r="AD15" s="14">
        <v>4.26321033234126E-2</v>
      </c>
      <c r="AE15" s="14"/>
      <c r="AF15" s="14">
        <v>4.51892317519106E-2</v>
      </c>
      <c r="AG15" s="14">
        <v>0.144682781130962</v>
      </c>
      <c r="AH15" s="14">
        <v>8.9738253942364801E-2</v>
      </c>
      <c r="AI15" s="14">
        <v>0.16930506724622499</v>
      </c>
      <c r="AJ15" s="14">
        <v>0.18215067256352199</v>
      </c>
      <c r="AK15" s="14"/>
      <c r="AL15" s="14">
        <v>0.138306243793511</v>
      </c>
      <c r="AM15" s="14">
        <v>5.0499363447250499E-2</v>
      </c>
      <c r="AN15" s="14">
        <v>0.117633311599776</v>
      </c>
      <c r="AO15" s="14">
        <v>0.15994255234645799</v>
      </c>
      <c r="AP15" s="14">
        <v>0.198402742347565</v>
      </c>
      <c r="AQ15" s="14">
        <v>0.143796536129325</v>
      </c>
      <c r="AR15" s="14"/>
      <c r="AS15" s="14">
        <v>0.18257196510090501</v>
      </c>
      <c r="AT15" s="14">
        <v>0.164961826029666</v>
      </c>
      <c r="AU15" s="14">
        <v>8.8945664587047002E-2</v>
      </c>
      <c r="AV15" s="14">
        <v>8.4237187926566801E-2</v>
      </c>
      <c r="AW15" s="14">
        <v>0</v>
      </c>
      <c r="AX15" s="14"/>
      <c r="AY15" s="14">
        <v>0.44764762445330403</v>
      </c>
      <c r="AZ15" s="14">
        <v>0.44742032506711499</v>
      </c>
      <c r="BA15" s="14">
        <v>0.25516532243933099</v>
      </c>
      <c r="BB15" s="14">
        <v>0.197573369806055</v>
      </c>
      <c r="BC15" s="14">
        <v>0.20396406994110799</v>
      </c>
      <c r="BD15" s="14">
        <v>0.17734262652235799</v>
      </c>
      <c r="BE15" s="14">
        <v>0.14019876867379999</v>
      </c>
      <c r="BF15" s="14">
        <v>0.10949551329895101</v>
      </c>
      <c r="BG15" s="14">
        <v>9.6411896810571995E-2</v>
      </c>
      <c r="BH15" s="14">
        <v>5.6711289573490101E-2</v>
      </c>
      <c r="BI15" s="14">
        <v>4.8234552526480401E-2</v>
      </c>
      <c r="BJ15" s="14">
        <v>4.4484532062454701E-2</v>
      </c>
      <c r="BK15" s="14">
        <v>3.6211292482968699E-2</v>
      </c>
      <c r="BL15" s="14">
        <v>1.8973080845192301E-2</v>
      </c>
      <c r="BM15" s="14">
        <v>1.9200475013293999E-2</v>
      </c>
      <c r="BN15" s="14">
        <v>2.8550530916729499E-2</v>
      </c>
      <c r="BO15" s="14"/>
      <c r="BP15" s="14">
        <v>0.151038179156816</v>
      </c>
      <c r="BQ15" s="14">
        <v>0.118958650544105</v>
      </c>
      <c r="BR15" s="14">
        <v>0.17960806176282301</v>
      </c>
      <c r="BS15" s="14">
        <v>0.12779110634934901</v>
      </c>
      <c r="BT15" s="14">
        <v>0.122845542482502</v>
      </c>
      <c r="BU15" s="14">
        <v>7.2086077698461107E-2</v>
      </c>
      <c r="BV15" s="14"/>
      <c r="BW15" s="14">
        <v>4.0816458131098299E-2</v>
      </c>
      <c r="BX15" s="14">
        <v>7.7203457212051296E-2</v>
      </c>
      <c r="BY15" s="14" t="s">
        <v>120</v>
      </c>
      <c r="BZ15" s="14">
        <v>0.35879651027670301</v>
      </c>
      <c r="CA15" s="14">
        <v>0.28067906450590002</v>
      </c>
      <c r="CB15" s="14">
        <v>0.22278629576143899</v>
      </c>
      <c r="CC15" s="14">
        <v>0.17743262779224001</v>
      </c>
      <c r="CD15" s="14"/>
      <c r="CE15" s="14">
        <v>0.186926618409924</v>
      </c>
      <c r="CF15" s="14">
        <v>6.4519085668451895E-2</v>
      </c>
      <c r="CG15" s="14">
        <v>0.353976291299539</v>
      </c>
      <c r="CH15" s="14">
        <v>4.8325523033861902E-2</v>
      </c>
      <c r="CI15" s="14"/>
      <c r="CJ15" s="14">
        <v>0.14579653551768901</v>
      </c>
      <c r="CK15" s="14">
        <v>0.12955719075720301</v>
      </c>
      <c r="CL15" s="14">
        <v>0.11737971665336</v>
      </c>
      <c r="CM15" s="14">
        <v>0.271976648730964</v>
      </c>
      <c r="CN15" s="14"/>
      <c r="CO15" s="14">
        <v>0.13659909620344099</v>
      </c>
      <c r="CP15" s="14">
        <v>0.13117870076597299</v>
      </c>
      <c r="CQ15" s="14"/>
      <c r="CR15" s="14">
        <v>0.13989919604802301</v>
      </c>
      <c r="CS15" s="14">
        <v>0.12905488397777301</v>
      </c>
    </row>
    <row r="16" spans="2:97" x14ac:dyDescent="0.3">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row>
    <row r="17" spans="2:97" x14ac:dyDescent="0.3">
      <c r="B17" s="6" t="s">
        <v>122</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row>
    <row r="18" spans="2:97" x14ac:dyDescent="0.3">
      <c r="B18" s="24" t="s">
        <v>118</v>
      </c>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row>
    <row r="19" spans="2:97" x14ac:dyDescent="0.3">
      <c r="B19" t="s">
        <v>112</v>
      </c>
      <c r="C19" s="14">
        <v>0.476353103592497</v>
      </c>
      <c r="D19" s="14">
        <v>0.52771216465760395</v>
      </c>
      <c r="E19" s="14">
        <v>0.42544944245508398</v>
      </c>
      <c r="F19" s="14"/>
      <c r="G19" s="14">
        <v>0.27080276665522901</v>
      </c>
      <c r="H19" s="14">
        <v>0.42927868390474699</v>
      </c>
      <c r="I19" s="14">
        <v>0.40006242800293601</v>
      </c>
      <c r="J19" s="14">
        <v>0.39668606752732999</v>
      </c>
      <c r="K19" s="14">
        <v>0.53435269837361499</v>
      </c>
      <c r="L19" s="14">
        <v>0.73840412274318701</v>
      </c>
      <c r="M19" s="14"/>
      <c r="N19" s="14">
        <v>0.62741855720440298</v>
      </c>
      <c r="O19" s="14">
        <v>0.49625500056382998</v>
      </c>
      <c r="P19" s="14">
        <v>0.44682542052575402</v>
      </c>
      <c r="Q19" s="14">
        <v>0.31672594864202003</v>
      </c>
      <c r="R19" s="14"/>
      <c r="S19" s="14">
        <v>0.49413005988995401</v>
      </c>
      <c r="T19" s="14">
        <v>0.46551502507446002</v>
      </c>
      <c r="U19" s="14">
        <v>0.53656192154529303</v>
      </c>
      <c r="V19" s="14">
        <v>0.42994918026420298</v>
      </c>
      <c r="W19" s="14">
        <v>0.470512124564402</v>
      </c>
      <c r="X19" s="14">
        <v>0.456801403142087</v>
      </c>
      <c r="Y19" s="14">
        <v>0.47080778136361601</v>
      </c>
      <c r="Z19" s="14">
        <v>0.48001090789644901</v>
      </c>
      <c r="AA19" s="14">
        <v>0.47206200757392602</v>
      </c>
      <c r="AB19" s="14">
        <v>0.48331803644881299</v>
      </c>
      <c r="AC19" s="14">
        <v>0.470008082329683</v>
      </c>
      <c r="AD19" s="14">
        <v>0.50647080026746805</v>
      </c>
      <c r="AE19" s="14"/>
      <c r="AF19" s="14">
        <v>0.66645885104656</v>
      </c>
      <c r="AG19" s="14">
        <v>0.45056089969298602</v>
      </c>
      <c r="AH19" s="14">
        <v>0.52694856682921898</v>
      </c>
      <c r="AI19" s="14">
        <v>0.42900164727109302</v>
      </c>
      <c r="AJ19" s="14">
        <v>0.44451997890299699</v>
      </c>
      <c r="AK19" s="14"/>
      <c r="AL19" s="14">
        <v>0.45625528911503099</v>
      </c>
      <c r="AM19" s="14">
        <v>0.64577764863609899</v>
      </c>
      <c r="AN19" s="14">
        <v>0.50076868168461097</v>
      </c>
      <c r="AO19" s="14">
        <v>0.42278415728647201</v>
      </c>
      <c r="AP19" s="14">
        <v>0.40439961071103198</v>
      </c>
      <c r="AQ19" s="14">
        <v>0.38739329537247702</v>
      </c>
      <c r="AR19" s="14"/>
      <c r="AS19" s="14">
        <v>0.42126367665339398</v>
      </c>
      <c r="AT19" s="14">
        <v>0.381264628007846</v>
      </c>
      <c r="AU19" s="14">
        <v>0.51095533881702904</v>
      </c>
      <c r="AV19" s="14">
        <v>0.57022755925117197</v>
      </c>
      <c r="AW19" s="14">
        <v>0.82157374558070195</v>
      </c>
      <c r="AX19" s="14"/>
      <c r="AY19" s="14">
        <v>0</v>
      </c>
      <c r="AZ19" s="14">
        <v>0.204122814164026</v>
      </c>
      <c r="BA19" s="14">
        <v>0.285727313091167</v>
      </c>
      <c r="BB19" s="14">
        <v>0.40068881404098</v>
      </c>
      <c r="BC19" s="14">
        <v>0.34272978935159099</v>
      </c>
      <c r="BD19" s="14">
        <v>0.415213697820217</v>
      </c>
      <c r="BE19" s="14">
        <v>0.36630798782757401</v>
      </c>
      <c r="BF19" s="14">
        <v>0.51810398063207896</v>
      </c>
      <c r="BG19" s="14">
        <v>0.44847602342443299</v>
      </c>
      <c r="BH19" s="14">
        <v>0.55854461802597599</v>
      </c>
      <c r="BI19" s="14">
        <v>0.56257159135688395</v>
      </c>
      <c r="BJ19" s="14">
        <v>0.64554338536992895</v>
      </c>
      <c r="BK19" s="14">
        <v>0.75679513109705898</v>
      </c>
      <c r="BL19" s="14">
        <v>0.65777723909594998</v>
      </c>
      <c r="BM19" s="14">
        <v>0.73540290639150496</v>
      </c>
      <c r="BN19" s="14">
        <v>0.76200322419620703</v>
      </c>
      <c r="BO19" s="14"/>
      <c r="BP19" s="14">
        <v>0.45029904732310999</v>
      </c>
      <c r="BQ19" s="14">
        <v>0.47716781704466799</v>
      </c>
      <c r="BR19" s="14">
        <v>0.42185668986682701</v>
      </c>
      <c r="BS19" s="14">
        <v>0.466119863245956</v>
      </c>
      <c r="BT19" s="14">
        <v>0.55143722102269999</v>
      </c>
      <c r="BU19" s="14">
        <v>0.62540820032392097</v>
      </c>
      <c r="BV19" s="14"/>
      <c r="BW19" s="14">
        <v>0.74484604402211196</v>
      </c>
      <c r="BX19" s="14">
        <v>0.41713509801501297</v>
      </c>
      <c r="BY19" s="14" t="s">
        <v>120</v>
      </c>
      <c r="BZ19" s="14">
        <v>0.2053491637729</v>
      </c>
      <c r="CA19" s="14">
        <v>0.217318308246638</v>
      </c>
      <c r="CB19" s="14">
        <v>0.29142246482468498</v>
      </c>
      <c r="CC19" s="14">
        <v>0.24599946746899501</v>
      </c>
      <c r="CD19" s="14"/>
      <c r="CE19" s="14">
        <v>0.30046186491030802</v>
      </c>
      <c r="CF19" s="14">
        <v>0.61462583093800904</v>
      </c>
      <c r="CG19" s="14">
        <v>0.17888406068708801</v>
      </c>
      <c r="CH19" s="14">
        <v>0.64206901274419503</v>
      </c>
      <c r="CI19" s="14"/>
      <c r="CJ19" s="14">
        <v>0.46659854571796699</v>
      </c>
      <c r="CK19" s="14">
        <v>0.43677448036605099</v>
      </c>
      <c r="CL19" s="14">
        <v>0.51391214293519805</v>
      </c>
      <c r="CM19" s="14">
        <v>0.30304890748809798</v>
      </c>
      <c r="CN19" s="14"/>
      <c r="CO19" s="14">
        <v>0.47170750904075498</v>
      </c>
      <c r="CP19" s="14">
        <v>0.48158138543100498</v>
      </c>
      <c r="CQ19" s="14"/>
      <c r="CR19" s="14">
        <v>0.47765194327516097</v>
      </c>
      <c r="CS19" s="14">
        <v>0.49358876329554302</v>
      </c>
    </row>
    <row r="20" spans="2:97" x14ac:dyDescent="0.3">
      <c r="B20" t="s">
        <v>113</v>
      </c>
      <c r="C20" s="14">
        <v>0.30247989803417902</v>
      </c>
      <c r="D20" s="14">
        <v>0.29232314256422798</v>
      </c>
      <c r="E20" s="14">
        <v>0.31242466904834498</v>
      </c>
      <c r="F20" s="14"/>
      <c r="G20" s="14">
        <v>0.437538415113358</v>
      </c>
      <c r="H20" s="14">
        <v>0.31705546433569398</v>
      </c>
      <c r="I20" s="14">
        <v>0.357230466385006</v>
      </c>
      <c r="J20" s="14">
        <v>0.32046057761410202</v>
      </c>
      <c r="K20" s="14">
        <v>0.25852500540264201</v>
      </c>
      <c r="L20" s="14">
        <v>0.17166926046951</v>
      </c>
      <c r="M20" s="14"/>
      <c r="N20" s="14">
        <v>0.27749374532880999</v>
      </c>
      <c r="O20" s="14">
        <v>0.296387568202857</v>
      </c>
      <c r="P20" s="14">
        <v>0.33077164556196098</v>
      </c>
      <c r="Q20" s="14">
        <v>0.314491513938911</v>
      </c>
      <c r="R20" s="14"/>
      <c r="S20" s="14">
        <v>0.32273620940519399</v>
      </c>
      <c r="T20" s="14">
        <v>0.31415622123002601</v>
      </c>
      <c r="U20" s="14">
        <v>0.28422278928260603</v>
      </c>
      <c r="V20" s="14">
        <v>0.37283989824752101</v>
      </c>
      <c r="W20" s="14">
        <v>0.33651693053600501</v>
      </c>
      <c r="X20" s="14">
        <v>0.27701155353288998</v>
      </c>
      <c r="Y20" s="14">
        <v>0.27126686383720799</v>
      </c>
      <c r="Z20" s="14">
        <v>0.30721244035183298</v>
      </c>
      <c r="AA20" s="14">
        <v>0.27869379187786403</v>
      </c>
      <c r="AB20" s="14">
        <v>0.26696334914314401</v>
      </c>
      <c r="AC20" s="14">
        <v>0.25466771712917602</v>
      </c>
      <c r="AD20" s="14">
        <v>0.34261048638300601</v>
      </c>
      <c r="AE20" s="14"/>
      <c r="AF20" s="14">
        <v>0.25231415643341998</v>
      </c>
      <c r="AG20" s="14">
        <v>0.31826959534486599</v>
      </c>
      <c r="AH20" s="14">
        <v>0.274453711613593</v>
      </c>
      <c r="AI20" s="14">
        <v>0.29674592870000399</v>
      </c>
      <c r="AJ20" s="14">
        <v>0.30945807472495701</v>
      </c>
      <c r="AK20" s="14"/>
      <c r="AL20" s="14">
        <v>0.33524693030869801</v>
      </c>
      <c r="AM20" s="14">
        <v>0.25079802026168302</v>
      </c>
      <c r="AN20" s="14">
        <v>0.27519477085480598</v>
      </c>
      <c r="AO20" s="14">
        <v>0.319403879749248</v>
      </c>
      <c r="AP20" s="14">
        <v>0.310644884254899</v>
      </c>
      <c r="AQ20" s="14">
        <v>0.36416627613776797</v>
      </c>
      <c r="AR20" s="14"/>
      <c r="AS20" s="14">
        <v>0.28512588317887699</v>
      </c>
      <c r="AT20" s="14">
        <v>0.35081266596101801</v>
      </c>
      <c r="AU20" s="14">
        <v>0.314883155078031</v>
      </c>
      <c r="AV20" s="14">
        <v>0.31385958159119998</v>
      </c>
      <c r="AW20" s="14">
        <v>0.15369325994840599</v>
      </c>
      <c r="AX20" s="14"/>
      <c r="AY20" s="14">
        <v>0.27840100246513599</v>
      </c>
      <c r="AZ20" s="14">
        <v>0.23124255366757901</v>
      </c>
      <c r="BA20" s="14">
        <v>0.32998367781494298</v>
      </c>
      <c r="BB20" s="14">
        <v>0.32249751588841602</v>
      </c>
      <c r="BC20" s="14">
        <v>0.32518020448817397</v>
      </c>
      <c r="BD20" s="14">
        <v>0.32507800015583999</v>
      </c>
      <c r="BE20" s="14">
        <v>0.343349240764935</v>
      </c>
      <c r="BF20" s="14">
        <v>0.27708134422527497</v>
      </c>
      <c r="BG20" s="14">
        <v>0.39437744255948098</v>
      </c>
      <c r="BH20" s="14">
        <v>0.31362483882689002</v>
      </c>
      <c r="BI20" s="14">
        <v>0.33280886860473702</v>
      </c>
      <c r="BJ20" s="14">
        <v>0.25755985952579202</v>
      </c>
      <c r="BK20" s="14">
        <v>0.15010857858322199</v>
      </c>
      <c r="BL20" s="14">
        <v>0.30194110830899001</v>
      </c>
      <c r="BM20" s="14">
        <v>0.24539661859520101</v>
      </c>
      <c r="BN20" s="14">
        <v>0.191335732387312</v>
      </c>
      <c r="BO20" s="14"/>
      <c r="BP20" s="14">
        <v>0.33157206138872303</v>
      </c>
      <c r="BQ20" s="14">
        <v>0.31492797694616298</v>
      </c>
      <c r="BR20" s="14">
        <v>0.31240270829052802</v>
      </c>
      <c r="BS20" s="14">
        <v>0.29468179008464701</v>
      </c>
      <c r="BT20" s="14">
        <v>0.24548665336617601</v>
      </c>
      <c r="BU20" s="14">
        <v>0.21515119285852199</v>
      </c>
      <c r="BV20" s="14"/>
      <c r="BW20" s="14">
        <v>0.17298719854831701</v>
      </c>
      <c r="BX20" s="14">
        <v>0.425646675847759</v>
      </c>
      <c r="BY20" s="14" t="s">
        <v>120</v>
      </c>
      <c r="BZ20" s="14">
        <v>0.246272536374363</v>
      </c>
      <c r="CA20" s="14">
        <v>0.33356607927613102</v>
      </c>
      <c r="CB20" s="14">
        <v>0.40230228107087301</v>
      </c>
      <c r="CC20" s="14">
        <v>0.41506649542014701</v>
      </c>
      <c r="CD20" s="14"/>
      <c r="CE20" s="14">
        <v>0.40591145549622398</v>
      </c>
      <c r="CF20" s="14">
        <v>0.28691495377572701</v>
      </c>
      <c r="CG20" s="14">
        <v>0.29208496932575401</v>
      </c>
      <c r="CH20" s="14">
        <v>0.24794179554248899</v>
      </c>
      <c r="CI20" s="14"/>
      <c r="CJ20" s="14">
        <v>0.31433673658074501</v>
      </c>
      <c r="CK20" s="14">
        <v>0.35755802613440502</v>
      </c>
      <c r="CL20" s="14">
        <v>0.27682030263815299</v>
      </c>
      <c r="CM20" s="14">
        <v>0.31815014477178999</v>
      </c>
      <c r="CN20" s="14"/>
      <c r="CO20" s="14">
        <v>0.31504920710694001</v>
      </c>
      <c r="CP20" s="14">
        <v>0.298991618584035</v>
      </c>
      <c r="CQ20" s="14"/>
      <c r="CR20" s="14">
        <v>0.29782363589064298</v>
      </c>
      <c r="CS20" s="14">
        <v>0.297160197160308</v>
      </c>
    </row>
    <row r="21" spans="2:97" x14ac:dyDescent="0.3">
      <c r="B21" t="s">
        <v>114</v>
      </c>
      <c r="C21" s="14">
        <v>0.22116699837332501</v>
      </c>
      <c r="D21" s="14">
        <v>0.17996469277816901</v>
      </c>
      <c r="E21" s="14">
        <v>0.26212588849657098</v>
      </c>
      <c r="F21" s="14"/>
      <c r="G21" s="14">
        <v>0.29165881823141199</v>
      </c>
      <c r="H21" s="14">
        <v>0.25366585175955902</v>
      </c>
      <c r="I21" s="14">
        <v>0.24270710561205799</v>
      </c>
      <c r="J21" s="14">
        <v>0.282853354858568</v>
      </c>
      <c r="K21" s="14">
        <v>0.20712229622374301</v>
      </c>
      <c r="L21" s="14">
        <v>8.9926616787303196E-2</v>
      </c>
      <c r="M21" s="14"/>
      <c r="N21" s="14">
        <v>9.5087697466786497E-2</v>
      </c>
      <c r="O21" s="14">
        <v>0.20735743123331299</v>
      </c>
      <c r="P21" s="14">
        <v>0.22240293391228499</v>
      </c>
      <c r="Q21" s="14">
        <v>0.36878253741906902</v>
      </c>
      <c r="R21" s="14"/>
      <c r="S21" s="14">
        <v>0.183133730704852</v>
      </c>
      <c r="T21" s="14">
        <v>0.220328753695514</v>
      </c>
      <c r="U21" s="14">
        <v>0.179215289172101</v>
      </c>
      <c r="V21" s="14">
        <v>0.19721092148827599</v>
      </c>
      <c r="W21" s="14">
        <v>0.19297094489959199</v>
      </c>
      <c r="X21" s="14">
        <v>0.26618704332502302</v>
      </c>
      <c r="Y21" s="14">
        <v>0.257925354799176</v>
      </c>
      <c r="Z21" s="14">
        <v>0.212776651751718</v>
      </c>
      <c r="AA21" s="14">
        <v>0.24924420054820901</v>
      </c>
      <c r="AB21" s="14">
        <v>0.24971861440804399</v>
      </c>
      <c r="AC21" s="14">
        <v>0.27532420054114098</v>
      </c>
      <c r="AD21" s="14">
        <v>0.150918713349526</v>
      </c>
      <c r="AE21" s="14"/>
      <c r="AF21" s="14">
        <v>8.1226992520020205E-2</v>
      </c>
      <c r="AG21" s="14">
        <v>0.231169504962148</v>
      </c>
      <c r="AH21" s="14">
        <v>0.198597721557188</v>
      </c>
      <c r="AI21" s="14">
        <v>0.27425242402890299</v>
      </c>
      <c r="AJ21" s="14">
        <v>0.246021946372046</v>
      </c>
      <c r="AK21" s="14"/>
      <c r="AL21" s="14">
        <v>0.208497780576271</v>
      </c>
      <c r="AM21" s="14">
        <v>0.10342433110221801</v>
      </c>
      <c r="AN21" s="14">
        <v>0.22403654746058299</v>
      </c>
      <c r="AO21" s="14">
        <v>0.25781196296427999</v>
      </c>
      <c r="AP21" s="14">
        <v>0.28495550503406902</v>
      </c>
      <c r="AQ21" s="14">
        <v>0.24844042848975501</v>
      </c>
      <c r="AR21" s="14"/>
      <c r="AS21" s="14">
        <v>0.29361044016772903</v>
      </c>
      <c r="AT21" s="14">
        <v>0.26792270603113599</v>
      </c>
      <c r="AU21" s="14">
        <v>0.17416150610493999</v>
      </c>
      <c r="AV21" s="14">
        <v>0.115912859157628</v>
      </c>
      <c r="AW21" s="14">
        <v>2.4732994470892E-2</v>
      </c>
      <c r="AX21" s="14"/>
      <c r="AY21" s="14">
        <v>0.72159899753486401</v>
      </c>
      <c r="AZ21" s="14">
        <v>0.56463463216839505</v>
      </c>
      <c r="BA21" s="14">
        <v>0.38428900909389002</v>
      </c>
      <c r="BB21" s="14">
        <v>0.27681367007060298</v>
      </c>
      <c r="BC21" s="14">
        <v>0.33209000616023499</v>
      </c>
      <c r="BD21" s="14">
        <v>0.25970830202394302</v>
      </c>
      <c r="BE21" s="14">
        <v>0.29034277140749098</v>
      </c>
      <c r="BF21" s="14">
        <v>0.20481467514264501</v>
      </c>
      <c r="BG21" s="14">
        <v>0.157146534016085</v>
      </c>
      <c r="BH21" s="14">
        <v>0.12783054314713499</v>
      </c>
      <c r="BI21" s="14">
        <v>0.10461954003837901</v>
      </c>
      <c r="BJ21" s="14">
        <v>9.6896755104279794E-2</v>
      </c>
      <c r="BK21" s="14">
        <v>9.3096290319719097E-2</v>
      </c>
      <c r="BL21" s="14">
        <v>4.0281652595060301E-2</v>
      </c>
      <c r="BM21" s="14">
        <v>1.9200475013293999E-2</v>
      </c>
      <c r="BN21" s="14">
        <v>4.6661043416481703E-2</v>
      </c>
      <c r="BO21" s="14"/>
      <c r="BP21" s="14">
        <v>0.21812889128816601</v>
      </c>
      <c r="BQ21" s="14">
        <v>0.20790420600916901</v>
      </c>
      <c r="BR21" s="14">
        <v>0.26574060184264497</v>
      </c>
      <c r="BS21" s="14">
        <v>0.23919834666939599</v>
      </c>
      <c r="BT21" s="14">
        <v>0.20307612561112301</v>
      </c>
      <c r="BU21" s="14">
        <v>0.15944060681755701</v>
      </c>
      <c r="BV21" s="14"/>
      <c r="BW21" s="14">
        <v>8.2166757429571094E-2</v>
      </c>
      <c r="BX21" s="14">
        <v>0.157218226137228</v>
      </c>
      <c r="BY21" s="14" t="s">
        <v>120</v>
      </c>
      <c r="BZ21" s="14">
        <v>0.54837829985273701</v>
      </c>
      <c r="CA21" s="14">
        <v>0.44911561247723097</v>
      </c>
      <c r="CB21" s="14">
        <v>0.30627525410444201</v>
      </c>
      <c r="CC21" s="14">
        <v>0.33893403711085801</v>
      </c>
      <c r="CD21" s="14"/>
      <c r="CE21" s="14">
        <v>0.293626679593468</v>
      </c>
      <c r="CF21" s="14">
        <v>9.8459215286263294E-2</v>
      </c>
      <c r="CG21" s="14">
        <v>0.52903096998715804</v>
      </c>
      <c r="CH21" s="14">
        <v>0.109989191713317</v>
      </c>
      <c r="CI21" s="14"/>
      <c r="CJ21" s="14">
        <v>0.21906471770128799</v>
      </c>
      <c r="CK21" s="14">
        <v>0.205667493499544</v>
      </c>
      <c r="CL21" s="14">
        <v>0.20926755442664899</v>
      </c>
      <c r="CM21" s="14">
        <v>0.37880094774011303</v>
      </c>
      <c r="CN21" s="14"/>
      <c r="CO21" s="14">
        <v>0.21324328385230501</v>
      </c>
      <c r="CP21" s="14">
        <v>0.21942699598495999</v>
      </c>
      <c r="CQ21" s="14"/>
      <c r="CR21" s="14">
        <v>0.22452442083419699</v>
      </c>
      <c r="CS21" s="14">
        <v>0.209251039544149</v>
      </c>
    </row>
    <row r="22" spans="2:97" x14ac:dyDescent="0.3">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row>
    <row r="23" spans="2:97" x14ac:dyDescent="0.3">
      <c r="B23" s="6" t="s">
        <v>123</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row>
    <row r="24" spans="2:97" x14ac:dyDescent="0.3">
      <c r="B24" s="24" t="s">
        <v>118</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row>
    <row r="25" spans="2:97" x14ac:dyDescent="0.3">
      <c r="B25" t="s">
        <v>112</v>
      </c>
      <c r="C25" s="14">
        <v>0.273563795985515</v>
      </c>
      <c r="D25" s="14">
        <v>0.29872782622766803</v>
      </c>
      <c r="E25" s="14">
        <v>0.24768281924371899</v>
      </c>
      <c r="F25" s="14"/>
      <c r="G25" s="14">
        <v>0.118024767397401</v>
      </c>
      <c r="H25" s="14">
        <v>0.234081129557279</v>
      </c>
      <c r="I25" s="14">
        <v>0.199743785631564</v>
      </c>
      <c r="J25" s="14">
        <v>0.164911807662835</v>
      </c>
      <c r="K25" s="14">
        <v>0.33798301647974999</v>
      </c>
      <c r="L25" s="14">
        <v>0.51355578808562996</v>
      </c>
      <c r="M25" s="14"/>
      <c r="N25" s="14">
        <v>0.39517745125829001</v>
      </c>
      <c r="O25" s="14">
        <v>0.28882288846579102</v>
      </c>
      <c r="P25" s="14">
        <v>0.22957373490850699</v>
      </c>
      <c r="Q25" s="14">
        <v>0.16452161344741101</v>
      </c>
      <c r="R25" s="14"/>
      <c r="S25" s="14">
        <v>0.32184374462971499</v>
      </c>
      <c r="T25" s="14">
        <v>0.26089816335341098</v>
      </c>
      <c r="U25" s="14">
        <v>0.33790457587095601</v>
      </c>
      <c r="V25" s="14">
        <v>0.256626222550702</v>
      </c>
      <c r="W25" s="14">
        <v>0.227026799809847</v>
      </c>
      <c r="X25" s="14">
        <v>0.27071504953956199</v>
      </c>
      <c r="Y25" s="14">
        <v>0.24104765630713501</v>
      </c>
      <c r="Z25" s="14">
        <v>0.32413575872112399</v>
      </c>
      <c r="AA25" s="14">
        <v>0.23894043718692101</v>
      </c>
      <c r="AB25" s="14">
        <v>0.28653640373859401</v>
      </c>
      <c r="AC25" s="14">
        <v>0.245653932661928</v>
      </c>
      <c r="AD25" s="14">
        <v>0.25321830743690299</v>
      </c>
      <c r="AE25" s="14"/>
      <c r="AF25" s="14">
        <v>0.41713939207596201</v>
      </c>
      <c r="AG25" s="14">
        <v>0.25040399394107998</v>
      </c>
      <c r="AH25" s="14">
        <v>0.348707902057938</v>
      </c>
      <c r="AI25" s="14">
        <v>0.21744895660684799</v>
      </c>
      <c r="AJ25" s="14">
        <v>0.205020101833392</v>
      </c>
      <c r="AK25" s="14"/>
      <c r="AL25" s="14">
        <v>0.26213919189604701</v>
      </c>
      <c r="AM25" s="14">
        <v>0.42185693923684497</v>
      </c>
      <c r="AN25" s="14">
        <v>0.300021619120665</v>
      </c>
      <c r="AO25" s="14">
        <v>0.22654792265102899</v>
      </c>
      <c r="AP25" s="14">
        <v>0.17917638180727699</v>
      </c>
      <c r="AQ25" s="14">
        <v>0.17417038613501601</v>
      </c>
      <c r="AR25" s="14"/>
      <c r="AS25" s="14">
        <v>0.228666792529677</v>
      </c>
      <c r="AT25" s="14">
        <v>0.20204083290094399</v>
      </c>
      <c r="AU25" s="14">
        <v>0.31967521773325902</v>
      </c>
      <c r="AV25" s="14">
        <v>0.33081729123551001</v>
      </c>
      <c r="AW25" s="14">
        <v>0.55463956561205696</v>
      </c>
      <c r="AX25" s="14"/>
      <c r="AY25" s="14">
        <v>0</v>
      </c>
      <c r="AZ25" s="14">
        <v>5.14923280104067E-2</v>
      </c>
      <c r="BA25" s="14">
        <v>0.145799291868909</v>
      </c>
      <c r="BB25" s="14">
        <v>0.20746268165353901</v>
      </c>
      <c r="BC25" s="14">
        <v>0.181509602768093</v>
      </c>
      <c r="BD25" s="14">
        <v>0.21400593625374201</v>
      </c>
      <c r="BE25" s="14">
        <v>0.22066746665902401</v>
      </c>
      <c r="BF25" s="14">
        <v>0.221318032014651</v>
      </c>
      <c r="BG25" s="14">
        <v>0.27476637589034297</v>
      </c>
      <c r="BH25" s="14">
        <v>0.32014843634020101</v>
      </c>
      <c r="BI25" s="14">
        <v>0.32447042921803099</v>
      </c>
      <c r="BJ25" s="14">
        <v>0.33852026066880397</v>
      </c>
      <c r="BK25" s="14">
        <v>0.47199096750632902</v>
      </c>
      <c r="BL25" s="14">
        <v>0.40340648906020998</v>
      </c>
      <c r="BM25" s="14">
        <v>0.49963181604145801</v>
      </c>
      <c r="BN25" s="14">
        <v>0.62737955679979596</v>
      </c>
      <c r="BO25" s="14"/>
      <c r="BP25" s="14">
        <v>0.257895145188972</v>
      </c>
      <c r="BQ25" s="14">
        <v>0.28992647725132797</v>
      </c>
      <c r="BR25" s="14">
        <v>0.224606193290735</v>
      </c>
      <c r="BS25" s="14">
        <v>0.27267460711691799</v>
      </c>
      <c r="BT25" s="14">
        <v>0.28658707331451</v>
      </c>
      <c r="BU25" s="14">
        <v>0.36001956602198798</v>
      </c>
      <c r="BV25" s="14"/>
      <c r="BW25" s="14">
        <v>0.50826940935453802</v>
      </c>
      <c r="BX25" s="14">
        <v>0.18907417579069599</v>
      </c>
      <c r="BY25" s="14" t="s">
        <v>120</v>
      </c>
      <c r="BZ25" s="14">
        <v>0.103256293753639</v>
      </c>
      <c r="CA25" s="14">
        <v>7.0595599898951505E-2</v>
      </c>
      <c r="CB25" s="14">
        <v>0.112256472419573</v>
      </c>
      <c r="CC25" s="14">
        <v>4.6638353651088101E-2</v>
      </c>
      <c r="CD25" s="14"/>
      <c r="CE25" s="14">
        <v>0.11254466213499401</v>
      </c>
      <c r="CF25" s="14">
        <v>0.34130547213809398</v>
      </c>
      <c r="CG25" s="14">
        <v>6.7541256865480695E-2</v>
      </c>
      <c r="CH25" s="14">
        <v>0.43269232026600801</v>
      </c>
      <c r="CI25" s="14"/>
      <c r="CJ25" s="14">
        <v>0.24219209181509599</v>
      </c>
      <c r="CK25" s="14">
        <v>0.279167398920108</v>
      </c>
      <c r="CL25" s="14">
        <v>0.29296244838848101</v>
      </c>
      <c r="CM25" s="14">
        <v>0.17338493857978701</v>
      </c>
      <c r="CN25" s="14"/>
      <c r="CO25" s="14">
        <v>0.282791994201188</v>
      </c>
      <c r="CP25" s="14">
        <v>0.274897673619239</v>
      </c>
      <c r="CQ25" s="14"/>
      <c r="CR25" s="14">
        <v>0.24410722483248801</v>
      </c>
      <c r="CS25" s="14">
        <v>0.287289754341507</v>
      </c>
    </row>
    <row r="26" spans="2:97" x14ac:dyDescent="0.3">
      <c r="B26" t="s">
        <v>113</v>
      </c>
      <c r="C26" s="14">
        <v>0.28800325927039699</v>
      </c>
      <c r="D26" s="14">
        <v>0.32056610524502099</v>
      </c>
      <c r="E26" s="14">
        <v>0.25611742516396002</v>
      </c>
      <c r="F26" s="14"/>
      <c r="G26" s="14">
        <v>0.26103761335662401</v>
      </c>
      <c r="H26" s="14">
        <v>0.29964548674313202</v>
      </c>
      <c r="I26" s="14">
        <v>0.28968438927259399</v>
      </c>
      <c r="J26" s="14">
        <v>0.33105366270183401</v>
      </c>
      <c r="K26" s="14">
        <v>0.26676727726565902</v>
      </c>
      <c r="L26" s="14">
        <v>0.27431287685051797</v>
      </c>
      <c r="M26" s="14"/>
      <c r="N26" s="14">
        <v>0.33522234236817799</v>
      </c>
      <c r="O26" s="14">
        <v>0.28160342233899399</v>
      </c>
      <c r="P26" s="14">
        <v>0.29133089708446303</v>
      </c>
      <c r="Q26" s="14">
        <v>0.240531472641244</v>
      </c>
      <c r="R26" s="14"/>
      <c r="S26" s="14">
        <v>0.28810980832016198</v>
      </c>
      <c r="T26" s="14">
        <v>0.33796305265495302</v>
      </c>
      <c r="U26" s="14">
        <v>0.26592108198832898</v>
      </c>
      <c r="V26" s="14">
        <v>0.24467173196699099</v>
      </c>
      <c r="W26" s="14">
        <v>0.302605994273626</v>
      </c>
      <c r="X26" s="14">
        <v>0.232849609494656</v>
      </c>
      <c r="Y26" s="14">
        <v>0.28887235561213198</v>
      </c>
      <c r="Z26" s="14">
        <v>0.27254788123570201</v>
      </c>
      <c r="AA26" s="14">
        <v>0.31487959800495802</v>
      </c>
      <c r="AB26" s="14">
        <v>0.264085578427317</v>
      </c>
      <c r="AC26" s="14">
        <v>0.31184054810370698</v>
      </c>
      <c r="AD26" s="14">
        <v>0.34341219711812698</v>
      </c>
      <c r="AE26" s="14"/>
      <c r="AF26" s="14">
        <v>0.31881683501305602</v>
      </c>
      <c r="AG26" s="14">
        <v>0.299692491531654</v>
      </c>
      <c r="AH26" s="14">
        <v>0.27337699183812603</v>
      </c>
      <c r="AI26" s="14">
        <v>0.289675893479591</v>
      </c>
      <c r="AJ26" s="14">
        <v>0.314780014853764</v>
      </c>
      <c r="AK26" s="14"/>
      <c r="AL26" s="14">
        <v>0.31054932006553099</v>
      </c>
      <c r="AM26" s="14">
        <v>0.28941829718344297</v>
      </c>
      <c r="AN26" s="14">
        <v>0.28556234014625698</v>
      </c>
      <c r="AO26" s="14">
        <v>0.28293677462907502</v>
      </c>
      <c r="AP26" s="14">
        <v>0.29420681874150501</v>
      </c>
      <c r="AQ26" s="14">
        <v>0.31045263959608299</v>
      </c>
      <c r="AR26" s="14"/>
      <c r="AS26" s="14">
        <v>0.28021782530818801</v>
      </c>
      <c r="AT26" s="14">
        <v>0.278869787944098</v>
      </c>
      <c r="AU26" s="14">
        <v>0.27472354801073601</v>
      </c>
      <c r="AV26" s="14">
        <v>0.36115393850931599</v>
      </c>
      <c r="AW26" s="14">
        <v>0.27648304280401098</v>
      </c>
      <c r="AX26" s="14"/>
      <c r="AY26" s="14">
        <v>0</v>
      </c>
      <c r="AZ26" s="14">
        <v>0.22530699187870801</v>
      </c>
      <c r="BA26" s="14">
        <v>0.25946890021300101</v>
      </c>
      <c r="BB26" s="14">
        <v>0.25583422723804999</v>
      </c>
      <c r="BC26" s="14">
        <v>0.24928571078894199</v>
      </c>
      <c r="BD26" s="14">
        <v>0.26703104651561099</v>
      </c>
      <c r="BE26" s="14">
        <v>0.27776375558482302</v>
      </c>
      <c r="BF26" s="14">
        <v>0.36879978509961397</v>
      </c>
      <c r="BG26" s="14">
        <v>0.23301845663428999</v>
      </c>
      <c r="BH26" s="14">
        <v>0.310568557974429</v>
      </c>
      <c r="BI26" s="14">
        <v>0.33642410304257903</v>
      </c>
      <c r="BJ26" s="14">
        <v>0.375118538584987</v>
      </c>
      <c r="BK26" s="14">
        <v>0.35960266887482301</v>
      </c>
      <c r="BL26" s="14">
        <v>0.38006797918351298</v>
      </c>
      <c r="BM26" s="14">
        <v>0.33669716815022399</v>
      </c>
      <c r="BN26" s="14">
        <v>0.23126064900532001</v>
      </c>
      <c r="BO26" s="14"/>
      <c r="BP26" s="14">
        <v>0.30831411119705898</v>
      </c>
      <c r="BQ26" s="14">
        <v>0.27042593172253698</v>
      </c>
      <c r="BR26" s="14">
        <v>0.29641086779458498</v>
      </c>
      <c r="BS26" s="14">
        <v>0.275567493737991</v>
      </c>
      <c r="BT26" s="14">
        <v>0.306618779898857</v>
      </c>
      <c r="BU26" s="14">
        <v>0.27680299542138298</v>
      </c>
      <c r="BV26" s="14"/>
      <c r="BW26" s="14">
        <v>0.29221658536899697</v>
      </c>
      <c r="BX26" s="14">
        <v>0.35410419494502099</v>
      </c>
      <c r="BY26" s="14" t="s">
        <v>120</v>
      </c>
      <c r="BZ26" s="14">
        <v>0.20410707752646301</v>
      </c>
      <c r="CA26" s="14">
        <v>0.23494964375420599</v>
      </c>
      <c r="CB26" s="14">
        <v>0.27573489123367401</v>
      </c>
      <c r="CC26" s="14">
        <v>0.25138719785741098</v>
      </c>
      <c r="CD26" s="14"/>
      <c r="CE26" s="14">
        <v>0.30530264868777401</v>
      </c>
      <c r="CF26" s="14">
        <v>0.35699794335092</v>
      </c>
      <c r="CG26" s="14">
        <v>0.17741091251379501</v>
      </c>
      <c r="CH26" s="14">
        <v>0.289782598518111</v>
      </c>
      <c r="CI26" s="14"/>
      <c r="CJ26" s="14">
        <v>0.31495221101098803</v>
      </c>
      <c r="CK26" s="14">
        <v>0.29251373126003899</v>
      </c>
      <c r="CL26" s="14">
        <v>0.286837957187357</v>
      </c>
      <c r="CM26" s="14">
        <v>0.210523725721805</v>
      </c>
      <c r="CN26" s="14"/>
      <c r="CO26" s="14">
        <v>0.32898671635814303</v>
      </c>
      <c r="CP26" s="14">
        <v>0.28436020967180498</v>
      </c>
      <c r="CQ26" s="14"/>
      <c r="CR26" s="14">
        <v>0.35398437021439699</v>
      </c>
      <c r="CS26" s="14">
        <v>0.28851018531066702</v>
      </c>
    </row>
    <row r="27" spans="2:97" x14ac:dyDescent="0.3">
      <c r="B27" t="s">
        <v>114</v>
      </c>
      <c r="C27" s="14">
        <v>0.438432944744088</v>
      </c>
      <c r="D27" s="14">
        <v>0.38070606852731098</v>
      </c>
      <c r="E27" s="14">
        <v>0.49619975559231999</v>
      </c>
      <c r="F27" s="14"/>
      <c r="G27" s="14">
        <v>0.62093761924597501</v>
      </c>
      <c r="H27" s="14">
        <v>0.46627338369958798</v>
      </c>
      <c r="I27" s="14">
        <v>0.51057182509584198</v>
      </c>
      <c r="J27" s="14">
        <v>0.50403452963533102</v>
      </c>
      <c r="K27" s="14">
        <v>0.39524970625458999</v>
      </c>
      <c r="L27" s="14">
        <v>0.21213133506385101</v>
      </c>
      <c r="M27" s="14"/>
      <c r="N27" s="14">
        <v>0.26960020637353199</v>
      </c>
      <c r="O27" s="14">
        <v>0.42957368919521499</v>
      </c>
      <c r="P27" s="14">
        <v>0.47909536800703001</v>
      </c>
      <c r="Q27" s="14">
        <v>0.59494691391134402</v>
      </c>
      <c r="R27" s="14"/>
      <c r="S27" s="14">
        <v>0.39004644705012298</v>
      </c>
      <c r="T27" s="14">
        <v>0.40113878399163599</v>
      </c>
      <c r="U27" s="14">
        <v>0.39617434214071601</v>
      </c>
      <c r="V27" s="14">
        <v>0.49870204548230701</v>
      </c>
      <c r="W27" s="14">
        <v>0.47036720591652798</v>
      </c>
      <c r="X27" s="14">
        <v>0.49643534096578201</v>
      </c>
      <c r="Y27" s="14">
        <v>0.47007998808073298</v>
      </c>
      <c r="Z27" s="14">
        <v>0.40331636004317301</v>
      </c>
      <c r="AA27" s="14">
        <v>0.446179964808121</v>
      </c>
      <c r="AB27" s="14">
        <v>0.44937801783408798</v>
      </c>
      <c r="AC27" s="14">
        <v>0.44250551923436399</v>
      </c>
      <c r="AD27" s="14">
        <v>0.40336949544497003</v>
      </c>
      <c r="AE27" s="14"/>
      <c r="AF27" s="14">
        <v>0.26404377291098202</v>
      </c>
      <c r="AG27" s="14">
        <v>0.44990351452726601</v>
      </c>
      <c r="AH27" s="14">
        <v>0.37791510610393603</v>
      </c>
      <c r="AI27" s="14">
        <v>0.49287514991356102</v>
      </c>
      <c r="AJ27" s="14">
        <v>0.48019988331284402</v>
      </c>
      <c r="AK27" s="14"/>
      <c r="AL27" s="14">
        <v>0.427311488038422</v>
      </c>
      <c r="AM27" s="14">
        <v>0.288724763579713</v>
      </c>
      <c r="AN27" s="14">
        <v>0.41441604073307797</v>
      </c>
      <c r="AO27" s="14">
        <v>0.49051530271989602</v>
      </c>
      <c r="AP27" s="14">
        <v>0.52661679945121698</v>
      </c>
      <c r="AQ27" s="14">
        <v>0.51537697426890094</v>
      </c>
      <c r="AR27" s="14"/>
      <c r="AS27" s="14">
        <v>0.49111538216213602</v>
      </c>
      <c r="AT27" s="14">
        <v>0.51908937915495801</v>
      </c>
      <c r="AU27" s="14">
        <v>0.40560123425600397</v>
      </c>
      <c r="AV27" s="14">
        <v>0.308028770255174</v>
      </c>
      <c r="AW27" s="14">
        <v>0.168877391583933</v>
      </c>
      <c r="AX27" s="14"/>
      <c r="AY27" s="14">
        <v>1</v>
      </c>
      <c r="AZ27" s="14">
        <v>0.72320068011088601</v>
      </c>
      <c r="BA27" s="14">
        <v>0.59473180791808999</v>
      </c>
      <c r="BB27" s="14">
        <v>0.53670309110841097</v>
      </c>
      <c r="BC27" s="14">
        <v>0.56920468644296496</v>
      </c>
      <c r="BD27" s="14">
        <v>0.51896301723064697</v>
      </c>
      <c r="BE27" s="14">
        <v>0.50156877775615405</v>
      </c>
      <c r="BF27" s="14">
        <v>0.40988218288573602</v>
      </c>
      <c r="BG27" s="14">
        <v>0.49221516747536698</v>
      </c>
      <c r="BH27" s="14">
        <v>0.36928300568536998</v>
      </c>
      <c r="BI27" s="14">
        <v>0.33910546773938999</v>
      </c>
      <c r="BJ27" s="14">
        <v>0.28636120074620802</v>
      </c>
      <c r="BK27" s="14">
        <v>0.168406363618848</v>
      </c>
      <c r="BL27" s="14">
        <v>0.21652553175627701</v>
      </c>
      <c r="BM27" s="14">
        <v>0.163671015808318</v>
      </c>
      <c r="BN27" s="14">
        <v>0.14135979419488301</v>
      </c>
      <c r="BO27" s="14"/>
      <c r="BP27" s="14">
        <v>0.43379074361397002</v>
      </c>
      <c r="BQ27" s="14">
        <v>0.43964759102613499</v>
      </c>
      <c r="BR27" s="14">
        <v>0.47898293891467902</v>
      </c>
      <c r="BS27" s="14">
        <v>0.45175789914509101</v>
      </c>
      <c r="BT27" s="14">
        <v>0.406794146786633</v>
      </c>
      <c r="BU27" s="14">
        <v>0.36317743855662998</v>
      </c>
      <c r="BV27" s="14"/>
      <c r="BW27" s="14">
        <v>0.19951400527646501</v>
      </c>
      <c r="BX27" s="14">
        <v>0.45682162926428399</v>
      </c>
      <c r="BY27" s="14" t="s">
        <v>120</v>
      </c>
      <c r="BZ27" s="14">
        <v>0.69263662871989795</v>
      </c>
      <c r="CA27" s="14">
        <v>0.69445475634684195</v>
      </c>
      <c r="CB27" s="14">
        <v>0.61200863634675295</v>
      </c>
      <c r="CC27" s="14">
        <v>0.70197444849150004</v>
      </c>
      <c r="CD27" s="14"/>
      <c r="CE27" s="14">
        <v>0.58215268917723195</v>
      </c>
      <c r="CF27" s="14">
        <v>0.30169658451098502</v>
      </c>
      <c r="CG27" s="14">
        <v>0.755047830620724</v>
      </c>
      <c r="CH27" s="14">
        <v>0.27752508121588199</v>
      </c>
      <c r="CI27" s="14"/>
      <c r="CJ27" s="14">
        <v>0.44285569717391599</v>
      </c>
      <c r="CK27" s="14">
        <v>0.42831886981985401</v>
      </c>
      <c r="CL27" s="14">
        <v>0.42019959442416199</v>
      </c>
      <c r="CM27" s="14">
        <v>0.61609133569840802</v>
      </c>
      <c r="CN27" s="14"/>
      <c r="CO27" s="14">
        <v>0.38822128944066903</v>
      </c>
      <c r="CP27" s="14">
        <v>0.44074211670895602</v>
      </c>
      <c r="CQ27" s="14"/>
      <c r="CR27" s="14">
        <v>0.40190840495311497</v>
      </c>
      <c r="CS27" s="14">
        <v>0.42420006034782598</v>
      </c>
    </row>
    <row r="28" spans="2:97" x14ac:dyDescent="0.3">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row>
    <row r="29" spans="2:97" x14ac:dyDescent="0.3">
      <c r="B29" s="6" t="s">
        <v>124</v>
      </c>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row>
    <row r="30" spans="2:97" x14ac:dyDescent="0.3">
      <c r="B30" s="24" t="s">
        <v>125</v>
      </c>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row>
    <row r="31" spans="2:97" x14ac:dyDescent="0.3">
      <c r="B31" t="s">
        <v>93</v>
      </c>
      <c r="C31" s="14">
        <v>0.42150190371738899</v>
      </c>
      <c r="D31" s="14">
        <v>0.442267670807024</v>
      </c>
      <c r="E31" s="14">
        <v>0.398736863190152</v>
      </c>
      <c r="F31" s="14"/>
      <c r="G31" s="14">
        <v>0.42027621408798499</v>
      </c>
      <c r="H31" s="14">
        <v>0.52672764048612597</v>
      </c>
      <c r="I31" s="14">
        <v>0.45163677488217402</v>
      </c>
      <c r="J31" s="14">
        <v>0.35764686749876701</v>
      </c>
      <c r="K31" s="14">
        <v>0.326084393902348</v>
      </c>
      <c r="L31" s="14">
        <v>0.31681007211269802</v>
      </c>
      <c r="M31" s="14"/>
      <c r="N31" s="14">
        <v>0.64560350105574404</v>
      </c>
      <c r="O31" s="14">
        <v>0.48599599763954099</v>
      </c>
      <c r="P31" s="14">
        <v>0.22991373038122401</v>
      </c>
      <c r="Q31" s="14">
        <v>0.21147635468104001</v>
      </c>
      <c r="R31" s="14"/>
      <c r="S31" s="14">
        <v>0.55991671687238098</v>
      </c>
      <c r="T31" s="14">
        <v>0.388349516799183</v>
      </c>
      <c r="U31" s="14">
        <v>0.45842052084289198</v>
      </c>
      <c r="V31" s="14">
        <v>0.40843940954556102</v>
      </c>
      <c r="W31" s="14">
        <v>0.37867020406825203</v>
      </c>
      <c r="X31" s="14">
        <v>0.31120514385900699</v>
      </c>
      <c r="Y31" s="14">
        <v>0.39904083505031701</v>
      </c>
      <c r="Z31" s="14">
        <v>0.35376265136936802</v>
      </c>
      <c r="AA31" s="14">
        <v>0.37314219813121102</v>
      </c>
      <c r="AB31" s="14">
        <v>0.42907236719075897</v>
      </c>
      <c r="AC31" s="14">
        <v>0.36360774367482301</v>
      </c>
      <c r="AD31" s="14">
        <v>0.57073330002808498</v>
      </c>
      <c r="AE31" s="14"/>
      <c r="AF31" s="14">
        <v>0.48084162767899802</v>
      </c>
      <c r="AG31" s="14">
        <v>0.45640125233569601</v>
      </c>
      <c r="AH31" s="14">
        <v>0.44332691691257198</v>
      </c>
      <c r="AI31" s="14">
        <v>0.33614678667160802</v>
      </c>
      <c r="AJ31" s="14">
        <v>0.39573378040297102</v>
      </c>
      <c r="AK31" s="14"/>
      <c r="AL31" s="14">
        <v>0.49294982110894298</v>
      </c>
      <c r="AM31" s="14">
        <v>0.48616574625721698</v>
      </c>
      <c r="AN31" s="14">
        <v>0.40416752817026103</v>
      </c>
      <c r="AO31" s="14">
        <v>0.33585423985636798</v>
      </c>
      <c r="AP31" s="14">
        <v>0.35640409091755498</v>
      </c>
      <c r="AQ31" s="14">
        <v>0.36769514449467</v>
      </c>
      <c r="AR31" s="14"/>
      <c r="AS31" s="14">
        <v>0.26076497996974402</v>
      </c>
      <c r="AT31" s="14">
        <v>0.32259840592644601</v>
      </c>
      <c r="AU31" s="14">
        <v>0.51234011882752595</v>
      </c>
      <c r="AV31" s="14">
        <v>0.60068505096480296</v>
      </c>
      <c r="AW31" s="14">
        <v>0.90398770762959302</v>
      </c>
      <c r="AX31" s="14"/>
      <c r="AY31" s="14">
        <v>0</v>
      </c>
      <c r="AZ31" s="14">
        <v>0.36484441359440301</v>
      </c>
      <c r="BA31" s="14">
        <v>0.27685756417188701</v>
      </c>
      <c r="BB31" s="14">
        <v>0.23261372248161399</v>
      </c>
      <c r="BC31" s="14">
        <v>0.25809874646036102</v>
      </c>
      <c r="BD31" s="14">
        <v>0.30408460562213502</v>
      </c>
      <c r="BE31" s="14">
        <v>0.36532299336500201</v>
      </c>
      <c r="BF31" s="14">
        <v>0.36736340064193002</v>
      </c>
      <c r="BG31" s="14">
        <v>0.43308931557970298</v>
      </c>
      <c r="BH31" s="14">
        <v>0.41487078460546201</v>
      </c>
      <c r="BI31" s="14">
        <v>0.46233524232294598</v>
      </c>
      <c r="BJ31" s="14">
        <v>0.50256898747947698</v>
      </c>
      <c r="BK31" s="14">
        <v>0.49528717057813798</v>
      </c>
      <c r="BL31" s="14">
        <v>0.67971173633112103</v>
      </c>
      <c r="BM31" s="14">
        <v>0.67097455910666004</v>
      </c>
      <c r="BN31" s="14">
        <v>0.68158382915418203</v>
      </c>
      <c r="BO31" s="14"/>
      <c r="BP31" s="14">
        <v>0.47312289729255402</v>
      </c>
      <c r="BQ31" s="14">
        <v>0.45003574651227302</v>
      </c>
      <c r="BR31" s="14">
        <v>0.323779621986787</v>
      </c>
      <c r="BS31" s="14">
        <v>0.36828062525668898</v>
      </c>
      <c r="BT31" s="14">
        <v>0.38058665515682899</v>
      </c>
      <c r="BU31" s="14">
        <v>0.49193402616054299</v>
      </c>
      <c r="BV31" s="14"/>
      <c r="BW31" s="14">
        <v>0.46917249992000498</v>
      </c>
      <c r="BX31" s="14">
        <v>0.51034088145451095</v>
      </c>
      <c r="BY31" s="14" t="s">
        <v>120</v>
      </c>
      <c r="BZ31" s="14">
        <v>0.21447983890849801</v>
      </c>
      <c r="CA31" s="14">
        <v>0.27820877030588598</v>
      </c>
      <c r="CB31" s="14">
        <v>0.35010040067188603</v>
      </c>
      <c r="CC31" s="14">
        <v>0.49112069193424202</v>
      </c>
      <c r="CD31" s="14"/>
      <c r="CE31" s="14">
        <v>0.39874342539707303</v>
      </c>
      <c r="CF31" s="14">
        <v>0.57207011877062297</v>
      </c>
      <c r="CG31" s="14">
        <v>0.17882969823874101</v>
      </c>
      <c r="CH31" s="14">
        <v>0.46386733934171298</v>
      </c>
      <c r="CI31" s="14"/>
      <c r="CJ31" s="14">
        <v>0.48505157924355902</v>
      </c>
      <c r="CK31" s="14">
        <v>0.498896756158695</v>
      </c>
      <c r="CL31" s="14">
        <v>0.38683035317878101</v>
      </c>
      <c r="CM31" s="14">
        <v>0.25344647214307398</v>
      </c>
      <c r="CN31" s="14"/>
      <c r="CO31" s="14">
        <v>0.51180934960562097</v>
      </c>
      <c r="CP31" s="14">
        <v>0.407921953160856</v>
      </c>
      <c r="CQ31" s="14"/>
      <c r="CR31" s="14">
        <v>0.46649382602254402</v>
      </c>
      <c r="CS31" s="14">
        <v>0.416714069869772</v>
      </c>
    </row>
    <row r="32" spans="2:97" x14ac:dyDescent="0.3">
      <c r="B32" t="s">
        <v>94</v>
      </c>
      <c r="C32" s="14">
        <v>0.57390825003576895</v>
      </c>
      <c r="D32" s="14">
        <v>0.55487206011821799</v>
      </c>
      <c r="E32" s="14">
        <v>0.594744191664903</v>
      </c>
      <c r="F32" s="14"/>
      <c r="G32" s="14">
        <v>0.574635676175831</v>
      </c>
      <c r="H32" s="14">
        <v>0.47327235951387397</v>
      </c>
      <c r="I32" s="14">
        <v>0.53804206481165595</v>
      </c>
      <c r="J32" s="14">
        <v>0.63898854910508496</v>
      </c>
      <c r="K32" s="14">
        <v>0.66808668600687204</v>
      </c>
      <c r="L32" s="14">
        <v>0.68318992788730204</v>
      </c>
      <c r="M32" s="14"/>
      <c r="N32" s="14">
        <v>0.351980858223989</v>
      </c>
      <c r="O32" s="14">
        <v>0.51112828577435199</v>
      </c>
      <c r="P32" s="14">
        <v>0.76668887765723603</v>
      </c>
      <c r="Q32" s="14">
        <v>0.77669738289302104</v>
      </c>
      <c r="R32" s="14"/>
      <c r="S32" s="14">
        <v>0.43571991153108502</v>
      </c>
      <c r="T32" s="14">
        <v>0.61165048320081705</v>
      </c>
      <c r="U32" s="14">
        <v>0.54157947915710802</v>
      </c>
      <c r="V32" s="14">
        <v>0.58356912689366602</v>
      </c>
      <c r="W32" s="14">
        <v>0.61037400541829101</v>
      </c>
      <c r="X32" s="14">
        <v>0.68879485614099301</v>
      </c>
      <c r="Y32" s="14">
        <v>0.59173190368249695</v>
      </c>
      <c r="Z32" s="14">
        <v>0.64623734863063098</v>
      </c>
      <c r="AA32" s="14">
        <v>0.62685780186878903</v>
      </c>
      <c r="AB32" s="14">
        <v>0.56027422604761401</v>
      </c>
      <c r="AC32" s="14">
        <v>0.61806864681151896</v>
      </c>
      <c r="AD32" s="14">
        <v>0.42926669997191502</v>
      </c>
      <c r="AE32" s="14"/>
      <c r="AF32" s="14">
        <v>0.51915837232100204</v>
      </c>
      <c r="AG32" s="14">
        <v>0.53962476693934802</v>
      </c>
      <c r="AH32" s="14">
        <v>0.55667308308742802</v>
      </c>
      <c r="AI32" s="14">
        <v>0.657949574795332</v>
      </c>
      <c r="AJ32" s="14">
        <v>0.58054463897798503</v>
      </c>
      <c r="AK32" s="14"/>
      <c r="AL32" s="14">
        <v>0.50431415451891004</v>
      </c>
      <c r="AM32" s="14">
        <v>0.51383425374278302</v>
      </c>
      <c r="AN32" s="14">
        <v>0.59583247182973897</v>
      </c>
      <c r="AO32" s="14">
        <v>0.66070435145231798</v>
      </c>
      <c r="AP32" s="14">
        <v>0.63333692363187899</v>
      </c>
      <c r="AQ32" s="14">
        <v>0.62250194063733399</v>
      </c>
      <c r="AR32" s="14"/>
      <c r="AS32" s="14">
        <v>0.72789957027520003</v>
      </c>
      <c r="AT32" s="14">
        <v>0.67065087222577602</v>
      </c>
      <c r="AU32" s="14">
        <v>0.487659881172474</v>
      </c>
      <c r="AV32" s="14">
        <v>0.39472024439416498</v>
      </c>
      <c r="AW32" s="14">
        <v>9.6012292370406399E-2</v>
      </c>
      <c r="AX32" s="14"/>
      <c r="AY32" s="14">
        <v>1</v>
      </c>
      <c r="AZ32" s="14">
        <v>0.63515558640559699</v>
      </c>
      <c r="BA32" s="14">
        <v>0.70503274529714699</v>
      </c>
      <c r="BB32" s="14">
        <v>0.76738627751838695</v>
      </c>
      <c r="BC32" s="14">
        <v>0.73294182159767796</v>
      </c>
      <c r="BD32" s="14">
        <v>0.68811117167276903</v>
      </c>
      <c r="BE32" s="14">
        <v>0.62614825910254601</v>
      </c>
      <c r="BF32" s="14">
        <v>0.62369899086735803</v>
      </c>
      <c r="BG32" s="14">
        <v>0.56691068442029702</v>
      </c>
      <c r="BH32" s="14">
        <v>0.58512921539453799</v>
      </c>
      <c r="BI32" s="14">
        <v>0.53003084999598105</v>
      </c>
      <c r="BJ32" s="14">
        <v>0.49743101252052302</v>
      </c>
      <c r="BK32" s="14">
        <v>0.50471282942186202</v>
      </c>
      <c r="BL32" s="14">
        <v>0.32028826366887903</v>
      </c>
      <c r="BM32" s="14">
        <v>0.32902544089334002</v>
      </c>
      <c r="BN32" s="14">
        <v>0.31841617084581803</v>
      </c>
      <c r="BO32" s="14"/>
      <c r="BP32" s="14">
        <v>0.521805769004831</v>
      </c>
      <c r="BQ32" s="14">
        <v>0.54996425348772704</v>
      </c>
      <c r="BR32" s="14">
        <v>0.67127908525232505</v>
      </c>
      <c r="BS32" s="14">
        <v>0.62715275472425702</v>
      </c>
      <c r="BT32" s="14">
        <v>0.61941334484317101</v>
      </c>
      <c r="BU32" s="14">
        <v>0.46519036047103601</v>
      </c>
      <c r="BV32" s="14"/>
      <c r="BW32" s="14">
        <v>0.52552596031586396</v>
      </c>
      <c r="BX32" s="14">
        <v>0.48728163993671197</v>
      </c>
      <c r="BY32" s="14" t="s">
        <v>120</v>
      </c>
      <c r="BZ32" s="14">
        <v>0.78552016109150202</v>
      </c>
      <c r="CA32" s="14">
        <v>0.70213334598448895</v>
      </c>
      <c r="CB32" s="14">
        <v>0.646479583450975</v>
      </c>
      <c r="CC32" s="14">
        <v>0.50887930806575798</v>
      </c>
      <c r="CD32" s="14"/>
      <c r="CE32" s="14">
        <v>0.60125657460292703</v>
      </c>
      <c r="CF32" s="14">
        <v>0.42486246553611901</v>
      </c>
      <c r="CG32" s="14">
        <v>0.80622211013807099</v>
      </c>
      <c r="CH32" s="14">
        <v>0.53292483425833903</v>
      </c>
      <c r="CI32" s="14"/>
      <c r="CJ32" s="14">
        <v>0.51494842075644098</v>
      </c>
      <c r="CK32" s="14">
        <v>0.497891787882697</v>
      </c>
      <c r="CL32" s="14">
        <v>0.60761192366921501</v>
      </c>
      <c r="CM32" s="14">
        <v>0.731166159304107</v>
      </c>
      <c r="CN32" s="14"/>
      <c r="CO32" s="14">
        <v>0.48351506293670599</v>
      </c>
      <c r="CP32" s="14">
        <v>0.58842875591538901</v>
      </c>
      <c r="CQ32" s="14"/>
      <c r="CR32" s="14">
        <v>0.52713477237414497</v>
      </c>
      <c r="CS32" s="14">
        <v>0.580636618434062</v>
      </c>
    </row>
    <row r="33" spans="2:97" x14ac:dyDescent="0.3">
      <c r="B33" t="s">
        <v>92</v>
      </c>
      <c r="C33" s="14">
        <v>4.5898462468418602E-3</v>
      </c>
      <c r="D33" s="14">
        <v>2.8602690747581302E-3</v>
      </c>
      <c r="E33" s="14">
        <v>6.5189451449444696E-3</v>
      </c>
      <c r="F33" s="14"/>
      <c r="G33" s="14">
        <v>5.0881097361842997E-3</v>
      </c>
      <c r="H33" s="14">
        <v>0</v>
      </c>
      <c r="I33" s="14">
        <v>1.032116030617E-2</v>
      </c>
      <c r="J33" s="14">
        <v>3.3645833961478099E-3</v>
      </c>
      <c r="K33" s="14">
        <v>5.8289200907799699E-3</v>
      </c>
      <c r="L33" s="14">
        <v>0</v>
      </c>
      <c r="M33" s="14"/>
      <c r="N33" s="14">
        <v>2.4156407202666902E-3</v>
      </c>
      <c r="O33" s="14">
        <v>2.8757165861061601E-3</v>
      </c>
      <c r="P33" s="14">
        <v>3.3973919615398699E-3</v>
      </c>
      <c r="Q33" s="14">
        <v>1.1826262425939199E-2</v>
      </c>
      <c r="R33" s="14"/>
      <c r="S33" s="14">
        <v>4.3633715965332E-3</v>
      </c>
      <c r="T33" s="14">
        <v>0</v>
      </c>
      <c r="U33" s="14">
        <v>0</v>
      </c>
      <c r="V33" s="14">
        <v>7.9914635607732896E-3</v>
      </c>
      <c r="W33" s="14">
        <v>1.09557905134575E-2</v>
      </c>
      <c r="X33" s="14">
        <v>0</v>
      </c>
      <c r="Y33" s="14">
        <v>9.2272612671855103E-3</v>
      </c>
      <c r="Z33" s="14">
        <v>0</v>
      </c>
      <c r="AA33" s="14">
        <v>0</v>
      </c>
      <c r="AB33" s="14">
        <v>1.0653406761627E-2</v>
      </c>
      <c r="AC33" s="14">
        <v>1.8323609513658499E-2</v>
      </c>
      <c r="AD33" s="14">
        <v>0</v>
      </c>
      <c r="AE33" s="14"/>
      <c r="AF33" s="14">
        <v>0</v>
      </c>
      <c r="AG33" s="14">
        <v>3.9739807249564597E-3</v>
      </c>
      <c r="AH33" s="14">
        <v>0</v>
      </c>
      <c r="AI33" s="14">
        <v>5.9036385330598698E-3</v>
      </c>
      <c r="AJ33" s="14">
        <v>2.3721580619043399E-2</v>
      </c>
      <c r="AK33" s="14"/>
      <c r="AL33" s="14">
        <v>2.7360243721467198E-3</v>
      </c>
      <c r="AM33" s="14">
        <v>0</v>
      </c>
      <c r="AN33" s="14">
        <v>0</v>
      </c>
      <c r="AO33" s="14">
        <v>3.4414086913134101E-3</v>
      </c>
      <c r="AP33" s="14">
        <v>1.02589854505664E-2</v>
      </c>
      <c r="AQ33" s="14">
        <v>9.8029148679959193E-3</v>
      </c>
      <c r="AR33" s="14"/>
      <c r="AS33" s="14">
        <v>1.1335449755056201E-2</v>
      </c>
      <c r="AT33" s="14">
        <v>6.750721847778E-3</v>
      </c>
      <c r="AU33" s="14">
        <v>0</v>
      </c>
      <c r="AV33" s="14">
        <v>4.5947046410323702E-3</v>
      </c>
      <c r="AW33" s="14">
        <v>0</v>
      </c>
      <c r="AX33" s="14"/>
      <c r="AY33" s="14">
        <v>0</v>
      </c>
      <c r="AZ33" s="14">
        <v>0</v>
      </c>
      <c r="BA33" s="14">
        <v>1.8109690530965401E-2</v>
      </c>
      <c r="BB33" s="14">
        <v>0</v>
      </c>
      <c r="BC33" s="14">
        <v>8.9594319419612108E-3</v>
      </c>
      <c r="BD33" s="14">
        <v>7.8042227050957704E-3</v>
      </c>
      <c r="BE33" s="14">
        <v>8.5287475324518896E-3</v>
      </c>
      <c r="BF33" s="14">
        <v>8.9376084907124703E-3</v>
      </c>
      <c r="BG33" s="14">
        <v>0</v>
      </c>
      <c r="BH33" s="14">
        <v>0</v>
      </c>
      <c r="BI33" s="14">
        <v>7.6339076810729998E-3</v>
      </c>
      <c r="BJ33" s="14">
        <v>0</v>
      </c>
      <c r="BK33" s="14">
        <v>0</v>
      </c>
      <c r="BL33" s="14">
        <v>0</v>
      </c>
      <c r="BM33" s="14">
        <v>0</v>
      </c>
      <c r="BN33" s="14">
        <v>0</v>
      </c>
      <c r="BO33" s="14"/>
      <c r="BP33" s="14">
        <v>5.07133370261481E-3</v>
      </c>
      <c r="BQ33" s="14">
        <v>0</v>
      </c>
      <c r="BR33" s="14">
        <v>4.9412927608873903E-3</v>
      </c>
      <c r="BS33" s="14">
        <v>4.5666200190539498E-3</v>
      </c>
      <c r="BT33" s="14">
        <v>0</v>
      </c>
      <c r="BU33" s="14">
        <v>4.2875613368420898E-2</v>
      </c>
      <c r="BV33" s="14"/>
      <c r="BW33" s="14">
        <v>5.3015397641315602E-3</v>
      </c>
      <c r="BX33" s="14">
        <v>2.3774786087776699E-3</v>
      </c>
      <c r="BY33" s="14" t="s">
        <v>120</v>
      </c>
      <c r="BZ33" s="14">
        <v>0</v>
      </c>
      <c r="CA33" s="14">
        <v>1.9657883709624398E-2</v>
      </c>
      <c r="CB33" s="14">
        <v>3.4200158771382702E-3</v>
      </c>
      <c r="CC33" s="14">
        <v>0</v>
      </c>
      <c r="CD33" s="14"/>
      <c r="CE33" s="14">
        <v>0</v>
      </c>
      <c r="CF33" s="14">
        <v>3.0674156932579302E-3</v>
      </c>
      <c r="CG33" s="14">
        <v>1.49481916231882E-2</v>
      </c>
      <c r="CH33" s="14">
        <v>3.2078263999476401E-3</v>
      </c>
      <c r="CI33" s="14"/>
      <c r="CJ33" s="14">
        <v>0</v>
      </c>
      <c r="CK33" s="14">
        <v>3.21145595860752E-3</v>
      </c>
      <c r="CL33" s="14">
        <v>5.5577231520044703E-3</v>
      </c>
      <c r="CM33" s="14">
        <v>1.5387368552818101E-2</v>
      </c>
      <c r="CN33" s="14"/>
      <c r="CO33" s="14">
        <v>4.6755874576732501E-3</v>
      </c>
      <c r="CP33" s="14">
        <v>3.6492909237555299E-3</v>
      </c>
      <c r="CQ33" s="14"/>
      <c r="CR33" s="14">
        <v>6.3714016033114898E-3</v>
      </c>
      <c r="CS33" s="14">
        <v>2.64931169616547E-3</v>
      </c>
    </row>
    <row r="34" spans="2:97" x14ac:dyDescent="0.3">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row>
    <row r="35" spans="2:97" x14ac:dyDescent="0.3">
      <c r="B35" s="6" t="s">
        <v>132</v>
      </c>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row>
    <row r="36" spans="2:97" x14ac:dyDescent="0.3">
      <c r="B36" s="24" t="s">
        <v>133</v>
      </c>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row>
    <row r="37" spans="2:97" x14ac:dyDescent="0.3">
      <c r="B37" t="s">
        <v>126</v>
      </c>
      <c r="C37" s="14">
        <v>3.3600893190199703E-2</v>
      </c>
      <c r="D37" s="14">
        <v>3.7434452480824498E-2</v>
      </c>
      <c r="E37" s="14">
        <v>2.9774297443911201E-2</v>
      </c>
      <c r="F37" s="14"/>
      <c r="G37" s="14">
        <v>2.0932052125767799E-2</v>
      </c>
      <c r="H37" s="14">
        <v>5.8608188845195898E-2</v>
      </c>
      <c r="I37" s="14">
        <v>6.1236850474633397E-2</v>
      </c>
      <c r="J37" s="14">
        <v>3.5931153217711599E-2</v>
      </c>
      <c r="K37" s="14">
        <v>2.3182582654712E-2</v>
      </c>
      <c r="L37" s="14">
        <v>1.5893303934997001E-2</v>
      </c>
      <c r="M37" s="14"/>
      <c r="N37" s="14">
        <v>3.7177493869929197E-2</v>
      </c>
      <c r="O37" s="14">
        <v>4.4551145723726301E-2</v>
      </c>
      <c r="P37" s="14">
        <v>3.3851770837084801E-2</v>
      </c>
      <c r="Q37" s="14">
        <v>1.20137449874517E-2</v>
      </c>
      <c r="R37" s="14"/>
      <c r="S37" s="14">
        <v>1.97214122394011E-2</v>
      </c>
      <c r="T37" s="14">
        <v>1.3339148775889599E-2</v>
      </c>
      <c r="U37" s="14">
        <v>4.5436940143907298E-2</v>
      </c>
      <c r="V37" s="14">
        <v>3.3356103313788701E-2</v>
      </c>
      <c r="W37" s="14">
        <v>1.2180076952399799E-2</v>
      </c>
      <c r="X37" s="14">
        <v>3.67195770963155E-2</v>
      </c>
      <c r="Y37" s="14">
        <v>4.2630987928562097E-2</v>
      </c>
      <c r="Z37" s="14">
        <v>1.9018394100270699E-2</v>
      </c>
      <c r="AA37" s="14">
        <v>3.4202615537743897E-2</v>
      </c>
      <c r="AB37" s="14">
        <v>3.5589936812953298E-2</v>
      </c>
      <c r="AC37" s="14">
        <v>4.8813711849598602E-2</v>
      </c>
      <c r="AD37" s="14">
        <v>0.11838282229718899</v>
      </c>
      <c r="AE37" s="14"/>
      <c r="AF37" s="14">
        <v>2.4439820168781899E-2</v>
      </c>
      <c r="AG37" s="14">
        <v>2.8179221736148299E-2</v>
      </c>
      <c r="AH37" s="14">
        <v>2.45453486803861E-2</v>
      </c>
      <c r="AI37" s="14">
        <v>2.0959335649343699E-2</v>
      </c>
      <c r="AJ37" s="14">
        <v>8.0402472929855598E-2</v>
      </c>
      <c r="AK37" s="14"/>
      <c r="AL37" s="14">
        <v>4.21237503923238E-2</v>
      </c>
      <c r="AM37" s="14">
        <v>2.2310437890273298E-2</v>
      </c>
      <c r="AN37" s="14">
        <v>1.55164259359949E-2</v>
      </c>
      <c r="AO37" s="14">
        <v>2.7525054470749901E-2</v>
      </c>
      <c r="AP37" s="14">
        <v>9.4397949057615296E-2</v>
      </c>
      <c r="AQ37" s="14">
        <v>1.90799154585099E-2</v>
      </c>
      <c r="AR37" s="14"/>
      <c r="AS37" s="14">
        <v>2.46360612618799E-2</v>
      </c>
      <c r="AT37" s="14">
        <v>4.0320458423368101E-2</v>
      </c>
      <c r="AU37" s="14">
        <v>3.5767952470129601E-2</v>
      </c>
      <c r="AV37" s="14">
        <v>5.0760989169667203E-2</v>
      </c>
      <c r="AW37" s="14">
        <v>3.0577882418078201E-2</v>
      </c>
      <c r="AX37" s="14"/>
      <c r="AY37" s="14">
        <v>0</v>
      </c>
      <c r="AZ37" s="14">
        <v>0</v>
      </c>
      <c r="BA37" s="14">
        <v>4.90235155988459E-2</v>
      </c>
      <c r="BB37" s="14">
        <v>1.6705840721781901E-2</v>
      </c>
      <c r="BC37" s="14">
        <v>1.1085619027299201E-2</v>
      </c>
      <c r="BD37" s="14">
        <v>8.3210922511331893E-3</v>
      </c>
      <c r="BE37" s="14">
        <v>4.4665116718931003E-2</v>
      </c>
      <c r="BF37" s="14">
        <v>5.7052299226544499E-2</v>
      </c>
      <c r="BG37" s="14">
        <v>4.4496387929469999E-2</v>
      </c>
      <c r="BH37" s="14">
        <v>3.8238905290476501E-2</v>
      </c>
      <c r="BI37" s="14">
        <v>1.6950915108056401E-2</v>
      </c>
      <c r="BJ37" s="14">
        <v>2.0811849182916901E-2</v>
      </c>
      <c r="BK37" s="14">
        <v>9.7072936920250499E-2</v>
      </c>
      <c r="BL37" s="14">
        <v>7.3322264754285493E-2</v>
      </c>
      <c r="BM37" s="14">
        <v>0</v>
      </c>
      <c r="BN37" s="14">
        <v>4.6386963432019999E-2</v>
      </c>
      <c r="BO37" s="14"/>
      <c r="BP37" s="14">
        <v>4.3440296150952698E-2</v>
      </c>
      <c r="BQ37" s="14">
        <v>3.74315071900089E-2</v>
      </c>
      <c r="BR37" s="14">
        <v>3.7453583420228698E-2</v>
      </c>
      <c r="BS37" s="14">
        <v>3.8842610601887297E-2</v>
      </c>
      <c r="BT37" s="14">
        <v>6.7066054167088203E-3</v>
      </c>
      <c r="BU37" s="14">
        <v>1.7471016572074099E-2</v>
      </c>
      <c r="BV37" s="14"/>
      <c r="BW37" s="14">
        <v>3.0492705113113E-2</v>
      </c>
      <c r="BX37" s="14">
        <v>3.9119140437451003E-2</v>
      </c>
      <c r="BY37" s="14" t="s">
        <v>120</v>
      </c>
      <c r="BZ37" s="14" t="s">
        <v>120</v>
      </c>
      <c r="CA37" s="14" t="s">
        <v>120</v>
      </c>
      <c r="CB37" s="14" t="s">
        <v>120</v>
      </c>
      <c r="CC37" s="14" t="s">
        <v>120</v>
      </c>
      <c r="CD37" s="14"/>
      <c r="CE37" s="14" t="s">
        <v>120</v>
      </c>
      <c r="CF37" s="14">
        <v>0.11041791415081099</v>
      </c>
      <c r="CG37" s="14" t="s">
        <v>120</v>
      </c>
      <c r="CH37" s="14">
        <v>0</v>
      </c>
      <c r="CI37" s="14"/>
      <c r="CJ37" s="14">
        <v>3.0443164400601599E-2</v>
      </c>
      <c r="CK37" s="14">
        <v>2.51267284374499E-2</v>
      </c>
      <c r="CL37" s="14">
        <v>3.9016177638855898E-2</v>
      </c>
      <c r="CM37" s="14">
        <v>1.5729988566031E-2</v>
      </c>
      <c r="CN37" s="14"/>
      <c r="CO37" s="14">
        <v>2.4984785206025099E-2</v>
      </c>
      <c r="CP37" s="14">
        <v>3.5059457058539502E-2</v>
      </c>
      <c r="CQ37" s="14"/>
      <c r="CR37" s="14">
        <v>9.9463781895252294E-3</v>
      </c>
      <c r="CS37" s="14">
        <v>3.6239070407359603E-2</v>
      </c>
    </row>
    <row r="38" spans="2:97" x14ac:dyDescent="0.3">
      <c r="B38" t="s">
        <v>127</v>
      </c>
      <c r="C38" s="14">
        <v>0.112601087815448</v>
      </c>
      <c r="D38" s="14">
        <v>0.104567406267073</v>
      </c>
      <c r="E38" s="14">
        <v>0.12127091045560701</v>
      </c>
      <c r="F38" s="14"/>
      <c r="G38" s="14">
        <v>0.293468494453623</v>
      </c>
      <c r="H38" s="14">
        <v>0.201612655477337</v>
      </c>
      <c r="I38" s="14">
        <v>0.114591711860953</v>
      </c>
      <c r="J38" s="14">
        <v>9.44383559144156E-2</v>
      </c>
      <c r="K38" s="14">
        <v>6.0757086548542401E-2</v>
      </c>
      <c r="L38" s="14">
        <v>7.6271306103129002E-2</v>
      </c>
      <c r="M38" s="14"/>
      <c r="N38" s="14">
        <v>0.14992081679053401</v>
      </c>
      <c r="O38" s="14">
        <v>9.9172176233075907E-2</v>
      </c>
      <c r="P38" s="14">
        <v>9.3562664760473299E-2</v>
      </c>
      <c r="Q38" s="14">
        <v>8.6187342622823099E-2</v>
      </c>
      <c r="R38" s="14"/>
      <c r="S38" s="14">
        <v>0.170463331153651</v>
      </c>
      <c r="T38" s="14">
        <v>0.115426643256984</v>
      </c>
      <c r="U38" s="14">
        <v>0.10378115271489199</v>
      </c>
      <c r="V38" s="14">
        <v>0.11735491724666</v>
      </c>
      <c r="W38" s="14">
        <v>0.10197419753093399</v>
      </c>
      <c r="X38" s="14">
        <v>0.13299275534378199</v>
      </c>
      <c r="Y38" s="14">
        <v>9.2961652829510799E-2</v>
      </c>
      <c r="Z38" s="14">
        <v>0.17485761700497901</v>
      </c>
      <c r="AA38" s="14">
        <v>8.39093497542482E-2</v>
      </c>
      <c r="AB38" s="14">
        <v>0.10007382041905399</v>
      </c>
      <c r="AC38" s="14">
        <v>6.6045260636854702E-2</v>
      </c>
      <c r="AD38" s="14">
        <v>5.8773892397968402E-2</v>
      </c>
      <c r="AE38" s="14"/>
      <c r="AF38" s="14">
        <v>0.115656819673537</v>
      </c>
      <c r="AG38" s="14">
        <v>0.13856855751619801</v>
      </c>
      <c r="AH38" s="14">
        <v>0.13506109716664699</v>
      </c>
      <c r="AI38" s="14">
        <v>0.12075901553433201</v>
      </c>
      <c r="AJ38" s="14">
        <v>4.7729518548739899E-2</v>
      </c>
      <c r="AK38" s="14"/>
      <c r="AL38" s="14">
        <v>0.15445604576764299</v>
      </c>
      <c r="AM38" s="14">
        <v>0.13496772831828999</v>
      </c>
      <c r="AN38" s="14">
        <v>0.12616738908737199</v>
      </c>
      <c r="AO38" s="14">
        <v>0.105891416061595</v>
      </c>
      <c r="AP38" s="14">
        <v>5.7125677598349398E-2</v>
      </c>
      <c r="AQ38" s="14">
        <v>8.5003845486651505E-2</v>
      </c>
      <c r="AR38" s="14"/>
      <c r="AS38" s="14">
        <v>9.7041548102252198E-2</v>
      </c>
      <c r="AT38" s="14">
        <v>0.103769875730397</v>
      </c>
      <c r="AU38" s="14">
        <v>8.7854601285795794E-2</v>
      </c>
      <c r="AV38" s="14">
        <v>0.19991817167599399</v>
      </c>
      <c r="AW38" s="14">
        <v>0.178580577718124</v>
      </c>
      <c r="AX38" s="14"/>
      <c r="AY38" s="14">
        <v>0</v>
      </c>
      <c r="AZ38" s="14">
        <v>0.21362147103895501</v>
      </c>
      <c r="BA38" s="14">
        <v>0.15260711996288601</v>
      </c>
      <c r="BB38" s="14">
        <v>4.6637415522886E-2</v>
      </c>
      <c r="BC38" s="14">
        <v>5.7511514268441401E-2</v>
      </c>
      <c r="BD38" s="14">
        <v>0.14668039917536799</v>
      </c>
      <c r="BE38" s="14">
        <v>0.101082357492917</v>
      </c>
      <c r="BF38" s="14">
        <v>0.14109607372004501</v>
      </c>
      <c r="BG38" s="14">
        <v>7.6631880158396795E-2</v>
      </c>
      <c r="BH38" s="14">
        <v>0.105535313519922</v>
      </c>
      <c r="BI38" s="14">
        <v>0.130294736416976</v>
      </c>
      <c r="BJ38" s="14">
        <v>0.109181089614985</v>
      </c>
      <c r="BK38" s="14">
        <v>4.9651703792460998E-2</v>
      </c>
      <c r="BL38" s="14">
        <v>0.11926980153778</v>
      </c>
      <c r="BM38" s="14">
        <v>0.13991965526259001</v>
      </c>
      <c r="BN38" s="14">
        <v>0.18570411846475501</v>
      </c>
      <c r="BO38" s="14"/>
      <c r="BP38" s="14">
        <v>0.19325381976209199</v>
      </c>
      <c r="BQ38" s="14">
        <v>0.10920941958956699</v>
      </c>
      <c r="BR38" s="14">
        <v>0.101116454307988</v>
      </c>
      <c r="BS38" s="14">
        <v>0.10199780256491001</v>
      </c>
      <c r="BT38" s="14">
        <v>8.0121127865141903E-2</v>
      </c>
      <c r="BU38" s="14">
        <v>1.3490175287744601E-2</v>
      </c>
      <c r="BV38" s="14"/>
      <c r="BW38" s="14">
        <v>0.10423420174849</v>
      </c>
      <c r="BX38" s="14">
        <v>0.127455576946084</v>
      </c>
      <c r="BY38" s="14" t="s">
        <v>120</v>
      </c>
      <c r="BZ38" s="14" t="s">
        <v>120</v>
      </c>
      <c r="CA38" s="14" t="s">
        <v>120</v>
      </c>
      <c r="CB38" s="14" t="s">
        <v>120</v>
      </c>
      <c r="CC38" s="14" t="s">
        <v>120</v>
      </c>
      <c r="CD38" s="14"/>
      <c r="CE38" s="14" t="s">
        <v>120</v>
      </c>
      <c r="CF38" s="14">
        <v>0.37002520073842798</v>
      </c>
      <c r="CG38" s="14" t="s">
        <v>120</v>
      </c>
      <c r="CH38" s="14">
        <v>0</v>
      </c>
      <c r="CI38" s="14"/>
      <c r="CJ38" s="14">
        <v>0.119720667803106</v>
      </c>
      <c r="CK38" s="14">
        <v>0.14019058841012999</v>
      </c>
      <c r="CL38" s="14">
        <v>0.101144330009421</v>
      </c>
      <c r="CM38" s="14">
        <v>0.11143277077189501</v>
      </c>
      <c r="CN38" s="14"/>
      <c r="CO38" s="14">
        <v>0.19178264398926001</v>
      </c>
      <c r="CP38" s="14">
        <v>0.10230122687809499</v>
      </c>
      <c r="CQ38" s="14"/>
      <c r="CR38" s="14">
        <v>0.165818207743329</v>
      </c>
      <c r="CS38" s="14">
        <v>0.103483166146748</v>
      </c>
    </row>
    <row r="39" spans="2:97" x14ac:dyDescent="0.3">
      <c r="B39" t="s">
        <v>128</v>
      </c>
      <c r="C39" s="14">
        <v>0.15810455701051901</v>
      </c>
      <c r="D39" s="14">
        <v>0.17544857856327101</v>
      </c>
      <c r="E39" s="14">
        <v>0.139265699267209</v>
      </c>
      <c r="F39" s="14"/>
      <c r="G39" s="14">
        <v>0.216941713990631</v>
      </c>
      <c r="H39" s="14">
        <v>0.298086984892381</v>
      </c>
      <c r="I39" s="14">
        <v>0.25989121619531302</v>
      </c>
      <c r="J39" s="14">
        <v>0.116964637799683</v>
      </c>
      <c r="K39" s="14">
        <v>0.155511386192205</v>
      </c>
      <c r="L39" s="14">
        <v>5.86373819340677E-2</v>
      </c>
      <c r="M39" s="14"/>
      <c r="N39" s="14">
        <v>0.204388853841001</v>
      </c>
      <c r="O39" s="14">
        <v>0.16409033990163699</v>
      </c>
      <c r="P39" s="14">
        <v>0.134990242470059</v>
      </c>
      <c r="Q39" s="14">
        <v>9.8260139364490295E-2</v>
      </c>
      <c r="R39" s="14"/>
      <c r="S39" s="14">
        <v>0.23012803422504599</v>
      </c>
      <c r="T39" s="14">
        <v>0.27058709605798598</v>
      </c>
      <c r="U39" s="14">
        <v>0.121001754476356</v>
      </c>
      <c r="V39" s="14">
        <v>0.15548413468000399</v>
      </c>
      <c r="W39" s="14">
        <v>0.16846111576128001</v>
      </c>
      <c r="X39" s="14">
        <v>0.14739269646641201</v>
      </c>
      <c r="Y39" s="14">
        <v>0.104724131237434</v>
      </c>
      <c r="Z39" s="14">
        <v>0.129549404963443</v>
      </c>
      <c r="AA39" s="14">
        <v>0.132674426888748</v>
      </c>
      <c r="AB39" s="14">
        <v>7.0715376657725204E-2</v>
      </c>
      <c r="AC39" s="14">
        <v>0.154773411984795</v>
      </c>
      <c r="AD39" s="14">
        <v>0.114735710244542</v>
      </c>
      <c r="AE39" s="14"/>
      <c r="AF39" s="14">
        <v>0.12093188594839099</v>
      </c>
      <c r="AG39" s="14">
        <v>0.20660019416744399</v>
      </c>
      <c r="AH39" s="14">
        <v>0.153572259010995</v>
      </c>
      <c r="AI39" s="14">
        <v>0.15955084380215101</v>
      </c>
      <c r="AJ39" s="14">
        <v>0.154064099081131</v>
      </c>
      <c r="AK39" s="14"/>
      <c r="AL39" s="14">
        <v>0.20679590159799</v>
      </c>
      <c r="AM39" s="14">
        <v>0.117931468781501</v>
      </c>
      <c r="AN39" s="14">
        <v>0.17373465849101</v>
      </c>
      <c r="AO39" s="14">
        <v>0.206493466979942</v>
      </c>
      <c r="AP39" s="14">
        <v>0.18623207230736799</v>
      </c>
      <c r="AQ39" s="14">
        <v>7.6752960603176199E-2</v>
      </c>
      <c r="AR39" s="14"/>
      <c r="AS39" s="14">
        <v>0.116929516606211</v>
      </c>
      <c r="AT39" s="14">
        <v>0.11014056516911799</v>
      </c>
      <c r="AU39" s="14">
        <v>0.23254123303340901</v>
      </c>
      <c r="AV39" s="14">
        <v>0.19850447806899399</v>
      </c>
      <c r="AW39" s="14">
        <v>0.293292379097505</v>
      </c>
      <c r="AX39" s="14"/>
      <c r="AY39" s="14">
        <v>0</v>
      </c>
      <c r="AZ39" s="14">
        <v>4.19249174591683E-2</v>
      </c>
      <c r="BA39" s="14">
        <v>3.4908347131233197E-2</v>
      </c>
      <c r="BB39" s="14">
        <v>9.4967799841729594E-2</v>
      </c>
      <c r="BC39" s="14">
        <v>0.100556809597955</v>
      </c>
      <c r="BD39" s="14">
        <v>9.5590722052865298E-2</v>
      </c>
      <c r="BE39" s="14">
        <v>0.19051149257959701</v>
      </c>
      <c r="BF39" s="14">
        <v>0.130718395511534</v>
      </c>
      <c r="BG39" s="14">
        <v>0.19883992713126</v>
      </c>
      <c r="BH39" s="14">
        <v>0.223768493690637</v>
      </c>
      <c r="BI39" s="14">
        <v>0.151855563817479</v>
      </c>
      <c r="BJ39" s="14">
        <v>0.21325881090698801</v>
      </c>
      <c r="BK39" s="14">
        <v>0.20886570601745399</v>
      </c>
      <c r="BL39" s="14">
        <v>0.14264078747957201</v>
      </c>
      <c r="BM39" s="14">
        <v>0.11492531217242299</v>
      </c>
      <c r="BN39" s="14">
        <v>0.30087428257160698</v>
      </c>
      <c r="BO39" s="14"/>
      <c r="BP39" s="14">
        <v>0.26135114994834802</v>
      </c>
      <c r="BQ39" s="14">
        <v>0.13785169077759599</v>
      </c>
      <c r="BR39" s="14">
        <v>0.19071651394302799</v>
      </c>
      <c r="BS39" s="14">
        <v>0.123298704477192</v>
      </c>
      <c r="BT39" s="14">
        <v>9.5005969216273703E-2</v>
      </c>
      <c r="BU39" s="14">
        <v>0.13483251566715301</v>
      </c>
      <c r="BV39" s="14"/>
      <c r="BW39" s="14">
        <v>0.118368207834176</v>
      </c>
      <c r="BX39" s="14">
        <v>0.228652089534257</v>
      </c>
      <c r="BY39" s="14" t="s">
        <v>120</v>
      </c>
      <c r="BZ39" s="14" t="s">
        <v>120</v>
      </c>
      <c r="CA39" s="14" t="s">
        <v>120</v>
      </c>
      <c r="CB39" s="14" t="s">
        <v>120</v>
      </c>
      <c r="CC39" s="14" t="s">
        <v>120</v>
      </c>
      <c r="CD39" s="14"/>
      <c r="CE39" s="14" t="s">
        <v>120</v>
      </c>
      <c r="CF39" s="14">
        <v>0.51955688511076104</v>
      </c>
      <c r="CG39" s="14" t="s">
        <v>120</v>
      </c>
      <c r="CH39" s="14">
        <v>0</v>
      </c>
      <c r="CI39" s="14"/>
      <c r="CJ39" s="14">
        <v>0.160690282570249</v>
      </c>
      <c r="CK39" s="14">
        <v>0.17790456019981099</v>
      </c>
      <c r="CL39" s="14">
        <v>0.15561811725461899</v>
      </c>
      <c r="CM39" s="14">
        <v>0.100642250041688</v>
      </c>
      <c r="CN39" s="14"/>
      <c r="CO39" s="14">
        <v>0.23372637265530299</v>
      </c>
      <c r="CP39" s="14">
        <v>0.150217411162193</v>
      </c>
      <c r="CQ39" s="14"/>
      <c r="CR39" s="14">
        <v>0.237073800494736</v>
      </c>
      <c r="CS39" s="14">
        <v>0.15156377956794601</v>
      </c>
    </row>
    <row r="40" spans="2:97" x14ac:dyDescent="0.3">
      <c r="B40" t="s">
        <v>129</v>
      </c>
      <c r="C40" s="14">
        <v>0.12538995771988901</v>
      </c>
      <c r="D40" s="14">
        <v>0.13765741546136201</v>
      </c>
      <c r="E40" s="14">
        <v>0.11320830989021299</v>
      </c>
      <c r="F40" s="14"/>
      <c r="G40" s="14">
        <v>0.197397417163407</v>
      </c>
      <c r="H40" s="14">
        <v>0.102607155839517</v>
      </c>
      <c r="I40" s="14">
        <v>0.18387604642727401</v>
      </c>
      <c r="J40" s="14">
        <v>0.12361204533892101</v>
      </c>
      <c r="K40" s="14">
        <v>0.12025084380062299</v>
      </c>
      <c r="L40" s="14">
        <v>9.1862559917738701E-2</v>
      </c>
      <c r="M40" s="14"/>
      <c r="N40" s="14">
        <v>0.14992708532315199</v>
      </c>
      <c r="O40" s="14">
        <v>0.120726080798625</v>
      </c>
      <c r="P40" s="14">
        <v>0.11462434014706201</v>
      </c>
      <c r="Q40" s="14">
        <v>0.104027490612916</v>
      </c>
      <c r="R40" s="14"/>
      <c r="S40" s="14">
        <v>0.156888077610219</v>
      </c>
      <c r="T40" s="14">
        <v>0.14033680671304499</v>
      </c>
      <c r="U40" s="14">
        <v>0.11286990073619101</v>
      </c>
      <c r="V40" s="14">
        <v>8.3675224064107601E-2</v>
      </c>
      <c r="W40" s="14">
        <v>0.13464986277107799</v>
      </c>
      <c r="X40" s="14">
        <v>0.200241494333016</v>
      </c>
      <c r="Y40" s="14">
        <v>9.4262926472917202E-2</v>
      </c>
      <c r="Z40" s="14">
        <v>5.7697161619976602E-2</v>
      </c>
      <c r="AA40" s="14">
        <v>0.15954946804048101</v>
      </c>
      <c r="AB40" s="14">
        <v>9.5156379049841797E-2</v>
      </c>
      <c r="AC40" s="14">
        <v>4.7961013834050298E-2</v>
      </c>
      <c r="AD40" s="14">
        <v>0.15256510406544199</v>
      </c>
      <c r="AE40" s="14"/>
      <c r="AF40" s="14">
        <v>0.13294050599639801</v>
      </c>
      <c r="AG40" s="14">
        <v>0.124110117215794</v>
      </c>
      <c r="AH40" s="14">
        <v>0.151401011902903</v>
      </c>
      <c r="AI40" s="14">
        <v>8.2166589356161099E-2</v>
      </c>
      <c r="AJ40" s="14">
        <v>0.15009366248900399</v>
      </c>
      <c r="AK40" s="14"/>
      <c r="AL40" s="14">
        <v>0.14497723024605899</v>
      </c>
      <c r="AM40" s="14">
        <v>0.14080842773038199</v>
      </c>
      <c r="AN40" s="14">
        <v>0.157097694655433</v>
      </c>
      <c r="AO40" s="14">
        <v>8.0164668555642304E-2</v>
      </c>
      <c r="AP40" s="14">
        <v>0.187830082888061</v>
      </c>
      <c r="AQ40" s="14">
        <v>7.81457778291553E-2</v>
      </c>
      <c r="AR40" s="14"/>
      <c r="AS40" s="14">
        <v>9.2528321901030594E-2</v>
      </c>
      <c r="AT40" s="14">
        <v>0.14187232531666499</v>
      </c>
      <c r="AU40" s="14">
        <v>0.137911088191121</v>
      </c>
      <c r="AV40" s="14">
        <v>0.14227779525777601</v>
      </c>
      <c r="AW40" s="14">
        <v>0.15183386085837</v>
      </c>
      <c r="AX40" s="14"/>
      <c r="AY40" s="14">
        <v>0</v>
      </c>
      <c r="AZ40" s="14">
        <v>4.1924569949946699E-2</v>
      </c>
      <c r="BA40" s="14">
        <v>5.5983866285706001E-2</v>
      </c>
      <c r="BB40" s="14">
        <v>0.115857408627626</v>
      </c>
      <c r="BC40" s="14">
        <v>0.102574321890491</v>
      </c>
      <c r="BD40" s="14">
        <v>0.13658555019420099</v>
      </c>
      <c r="BE40" s="14">
        <v>0.110906661073639</v>
      </c>
      <c r="BF40" s="14">
        <v>9.9704169562447001E-2</v>
      </c>
      <c r="BG40" s="14">
        <v>0.13162582224147101</v>
      </c>
      <c r="BH40" s="14">
        <v>0.12963755441896599</v>
      </c>
      <c r="BI40" s="14">
        <v>0.16023253846339</v>
      </c>
      <c r="BJ40" s="14">
        <v>0.16242951961796401</v>
      </c>
      <c r="BK40" s="14">
        <v>9.5644365004392398E-2</v>
      </c>
      <c r="BL40" s="14">
        <v>0.228110765713889</v>
      </c>
      <c r="BM40" s="14">
        <v>0.13998364069028699</v>
      </c>
      <c r="BN40" s="14">
        <v>0.178259236710269</v>
      </c>
      <c r="BO40" s="14"/>
      <c r="BP40" s="14">
        <v>0.16060674565587801</v>
      </c>
      <c r="BQ40" s="14">
        <v>0.10644517966738901</v>
      </c>
      <c r="BR40" s="14">
        <v>8.9234280807204705E-2</v>
      </c>
      <c r="BS40" s="14">
        <v>0.135628855488891</v>
      </c>
      <c r="BT40" s="14">
        <v>0.12828834874417699</v>
      </c>
      <c r="BU40" s="14">
        <v>0.15296105988146599</v>
      </c>
      <c r="BV40" s="14"/>
      <c r="BW40" s="14">
        <v>9.3747541870082399E-2</v>
      </c>
      <c r="BX40" s="14">
        <v>0.18156759878568701</v>
      </c>
      <c r="BY40" s="14" t="s">
        <v>120</v>
      </c>
      <c r="BZ40" s="14" t="s">
        <v>120</v>
      </c>
      <c r="CA40" s="14" t="s">
        <v>120</v>
      </c>
      <c r="CB40" s="14" t="s">
        <v>120</v>
      </c>
      <c r="CC40" s="14" t="s">
        <v>120</v>
      </c>
      <c r="CD40" s="14"/>
      <c r="CE40" s="14" t="s">
        <v>120</v>
      </c>
      <c r="CF40" s="14">
        <v>0</v>
      </c>
      <c r="CG40" s="14" t="s">
        <v>120</v>
      </c>
      <c r="CH40" s="14">
        <v>0.27647964538224201</v>
      </c>
      <c r="CI40" s="14"/>
      <c r="CJ40" s="14">
        <v>0.14015490550645199</v>
      </c>
      <c r="CK40" s="14">
        <v>0.119339758892707</v>
      </c>
      <c r="CL40" s="14">
        <v>0.12546667844665599</v>
      </c>
      <c r="CM40" s="14">
        <v>9.4817689620853698E-2</v>
      </c>
      <c r="CN40" s="14"/>
      <c r="CO40" s="14">
        <v>0.17131411585842099</v>
      </c>
      <c r="CP40" s="14">
        <v>0.117159090777914</v>
      </c>
      <c r="CQ40" s="14"/>
      <c r="CR40" s="14">
        <v>0.15958419295474099</v>
      </c>
      <c r="CS40" s="14">
        <v>0.11897360515756</v>
      </c>
    </row>
    <row r="41" spans="2:97" x14ac:dyDescent="0.3">
      <c r="B41" t="s">
        <v>130</v>
      </c>
      <c r="C41" s="14">
        <v>6.22996220166517E-2</v>
      </c>
      <c r="D41" s="14">
        <v>5.7193614187687598E-2</v>
      </c>
      <c r="E41" s="14">
        <v>6.5769357098762804E-2</v>
      </c>
      <c r="F41" s="14"/>
      <c r="G41" s="14">
        <v>4.7037096661615797E-2</v>
      </c>
      <c r="H41" s="14">
        <v>6.9933224045420406E-2</v>
      </c>
      <c r="I41" s="14">
        <v>2.0463292606094301E-2</v>
      </c>
      <c r="J41" s="14">
        <v>9.2282949385215904E-2</v>
      </c>
      <c r="K41" s="14">
        <v>5.5534806279141799E-2</v>
      </c>
      <c r="L41" s="14">
        <v>7.0247383925705606E-2</v>
      </c>
      <c r="M41" s="14"/>
      <c r="N41" s="14">
        <v>7.3603615193081104E-2</v>
      </c>
      <c r="O41" s="14">
        <v>5.4707238018748397E-2</v>
      </c>
      <c r="P41" s="14">
        <v>5.9096834734297998E-2</v>
      </c>
      <c r="Q41" s="14">
        <v>5.82378364735891E-2</v>
      </c>
      <c r="R41" s="14"/>
      <c r="S41" s="14">
        <v>8.0856772495209298E-2</v>
      </c>
      <c r="T41" s="14">
        <v>6.9785568569063094E-2</v>
      </c>
      <c r="U41" s="14">
        <v>5.8223307089177001E-2</v>
      </c>
      <c r="V41" s="14">
        <v>5.8807312894632702E-2</v>
      </c>
      <c r="W41" s="14">
        <v>5.2582604944361698E-2</v>
      </c>
      <c r="X41" s="14">
        <v>6.3411076320715798E-2</v>
      </c>
      <c r="Y41" s="14">
        <v>5.1146466499191003E-2</v>
      </c>
      <c r="Z41" s="14">
        <v>5.2274875310084297E-2</v>
      </c>
      <c r="AA41" s="14">
        <v>2.2354250871739902E-2</v>
      </c>
      <c r="AB41" s="14">
        <v>9.3764905802354803E-2</v>
      </c>
      <c r="AC41" s="14">
        <v>6.2596042209650801E-2</v>
      </c>
      <c r="AD41" s="14">
        <v>8.2739986749890707E-2</v>
      </c>
      <c r="AE41" s="14"/>
      <c r="AF41" s="14">
        <v>7.9672526526284301E-2</v>
      </c>
      <c r="AG41" s="14">
        <v>5.0965405169947402E-2</v>
      </c>
      <c r="AH41" s="14">
        <v>6.3911934299530695E-2</v>
      </c>
      <c r="AI41" s="14">
        <v>7.8293015574416494E-2</v>
      </c>
      <c r="AJ41" s="14">
        <v>6.1217985386965199E-2</v>
      </c>
      <c r="AK41" s="14"/>
      <c r="AL41" s="14">
        <v>5.20058483969826E-2</v>
      </c>
      <c r="AM41" s="14">
        <v>6.80802508127238E-2</v>
      </c>
      <c r="AN41" s="14">
        <v>6.6659195575847E-2</v>
      </c>
      <c r="AO41" s="14">
        <v>6.8438632286958304E-2</v>
      </c>
      <c r="AP41" s="14">
        <v>4.2564768548404998E-2</v>
      </c>
      <c r="AQ41" s="14">
        <v>7.6469007331245897E-2</v>
      </c>
      <c r="AR41" s="14"/>
      <c r="AS41" s="14">
        <v>7.9432355621330095E-2</v>
      </c>
      <c r="AT41" s="14">
        <v>5.4453004352101098E-2</v>
      </c>
      <c r="AU41" s="14">
        <v>5.5599920319013001E-2</v>
      </c>
      <c r="AV41" s="14">
        <v>3.9957157500140401E-2</v>
      </c>
      <c r="AW41" s="14">
        <v>6.3212173765635996E-2</v>
      </c>
      <c r="AX41" s="14"/>
      <c r="AY41" s="14">
        <v>0</v>
      </c>
      <c r="AZ41" s="14">
        <v>4.5368666708382799E-2</v>
      </c>
      <c r="BA41" s="14">
        <v>1.5834689371869399E-2</v>
      </c>
      <c r="BB41" s="14">
        <v>9.5894743803102395E-2</v>
      </c>
      <c r="BC41" s="14">
        <v>7.4387532390268601E-2</v>
      </c>
      <c r="BD41" s="14">
        <v>6.1021589011044299E-2</v>
      </c>
      <c r="BE41" s="14">
        <v>9.2782030426499199E-2</v>
      </c>
      <c r="BF41" s="14">
        <v>9.3676028052265006E-2</v>
      </c>
      <c r="BG41" s="14">
        <v>2.1387835029870302E-2</v>
      </c>
      <c r="BH41" s="14">
        <v>2.07795879467053E-2</v>
      </c>
      <c r="BI41" s="14">
        <v>8.5869767967771002E-2</v>
      </c>
      <c r="BJ41" s="14">
        <v>6.4021072627214404E-2</v>
      </c>
      <c r="BK41" s="14">
        <v>7.6941428550981905E-2</v>
      </c>
      <c r="BL41" s="14">
        <v>5.2501990847032901E-2</v>
      </c>
      <c r="BM41" s="14">
        <v>7.7840051605641405E-2</v>
      </c>
      <c r="BN41" s="14">
        <v>5.4888864272486099E-2</v>
      </c>
      <c r="BO41" s="14"/>
      <c r="BP41" s="14">
        <v>5.9151696691465298E-2</v>
      </c>
      <c r="BQ41" s="14">
        <v>5.9634679698142901E-2</v>
      </c>
      <c r="BR41" s="14">
        <v>3.8637365738338897E-2</v>
      </c>
      <c r="BS41" s="14">
        <v>6.8731982805218597E-2</v>
      </c>
      <c r="BT41" s="14">
        <v>6.6130116396558997E-2</v>
      </c>
      <c r="BU41" s="14">
        <v>0.107391376020413</v>
      </c>
      <c r="BV41" s="14"/>
      <c r="BW41" s="14">
        <v>6.4448192383483704E-2</v>
      </c>
      <c r="BX41" s="14">
        <v>5.8485070831766899E-2</v>
      </c>
      <c r="BY41" s="14" t="s">
        <v>120</v>
      </c>
      <c r="BZ41" s="14" t="s">
        <v>120</v>
      </c>
      <c r="CA41" s="14" t="s">
        <v>120</v>
      </c>
      <c r="CB41" s="14" t="s">
        <v>120</v>
      </c>
      <c r="CC41" s="14" t="s">
        <v>120</v>
      </c>
      <c r="CD41" s="14"/>
      <c r="CE41" s="14" t="s">
        <v>120</v>
      </c>
      <c r="CF41" s="14">
        <v>0</v>
      </c>
      <c r="CG41" s="14" t="s">
        <v>120</v>
      </c>
      <c r="CH41" s="14">
        <v>0.13736807728327</v>
      </c>
      <c r="CI41" s="14"/>
      <c r="CJ41" s="14">
        <v>8.0004935503916699E-2</v>
      </c>
      <c r="CK41" s="14">
        <v>6.8619772744551E-2</v>
      </c>
      <c r="CL41" s="14">
        <v>6.0042543947571497E-2</v>
      </c>
      <c r="CM41" s="14">
        <v>0</v>
      </c>
      <c r="CN41" s="14"/>
      <c r="CO41" s="14">
        <v>6.4884051722953306E-2</v>
      </c>
      <c r="CP41" s="14">
        <v>6.1710096111363501E-2</v>
      </c>
      <c r="CQ41" s="14"/>
      <c r="CR41" s="14">
        <v>6.4224717552201993E-2</v>
      </c>
      <c r="CS41" s="14">
        <v>6.3375066678941702E-2</v>
      </c>
    </row>
    <row r="42" spans="2:97" x14ac:dyDescent="0.3">
      <c r="B42" t="s">
        <v>131</v>
      </c>
      <c r="C42" s="14">
        <v>0.26583370783326599</v>
      </c>
      <c r="D42" s="14">
        <v>0.26501662617330801</v>
      </c>
      <c r="E42" s="14">
        <v>0.26761997233200502</v>
      </c>
      <c r="F42" s="14"/>
      <c r="G42" s="14">
        <v>0.13644590883006699</v>
      </c>
      <c r="H42" s="14">
        <v>0.12305584347102801</v>
      </c>
      <c r="I42" s="14">
        <v>0.210196821783699</v>
      </c>
      <c r="J42" s="14">
        <v>0.27470041373144599</v>
      </c>
      <c r="K42" s="14">
        <v>0.31266359987473002</v>
      </c>
      <c r="L42" s="14">
        <v>0.35094788491476298</v>
      </c>
      <c r="M42" s="14"/>
      <c r="N42" s="14">
        <v>0.18196817437024701</v>
      </c>
      <c r="O42" s="14">
        <v>0.30546305337728502</v>
      </c>
      <c r="P42" s="14">
        <v>0.303451379489594</v>
      </c>
      <c r="Q42" s="14">
        <v>0.31049537364067697</v>
      </c>
      <c r="R42" s="14"/>
      <c r="S42" s="14">
        <v>0.16785093156810901</v>
      </c>
      <c r="T42" s="14">
        <v>0.16038227826475501</v>
      </c>
      <c r="U42" s="14">
        <v>0.25389382035568703</v>
      </c>
      <c r="V42" s="14">
        <v>0.27969517175779901</v>
      </c>
      <c r="W42" s="14">
        <v>0.24078955517262099</v>
      </c>
      <c r="X42" s="14">
        <v>0.21086399599427999</v>
      </c>
      <c r="Y42" s="14">
        <v>0.33494359061425499</v>
      </c>
      <c r="Z42" s="14">
        <v>0.42870402636858601</v>
      </c>
      <c r="AA42" s="14">
        <v>0.295077627541182</v>
      </c>
      <c r="AB42" s="14">
        <v>0.381027184801429</v>
      </c>
      <c r="AC42" s="14">
        <v>0.29213916279114399</v>
      </c>
      <c r="AD42" s="14">
        <v>0.332403885940597</v>
      </c>
      <c r="AE42" s="14"/>
      <c r="AF42" s="14">
        <v>0.27222469069045402</v>
      </c>
      <c r="AG42" s="14">
        <v>0.25572434232573699</v>
      </c>
      <c r="AH42" s="14">
        <v>0.32102502988890902</v>
      </c>
      <c r="AI42" s="14">
        <v>0.210971880387188</v>
      </c>
      <c r="AJ42" s="14">
        <v>0.25691041248097501</v>
      </c>
      <c r="AK42" s="14"/>
      <c r="AL42" s="14">
        <v>0.21840432898144199</v>
      </c>
      <c r="AM42" s="14">
        <v>0.28951403154826799</v>
      </c>
      <c r="AN42" s="14">
        <v>0.29057138706837499</v>
      </c>
      <c r="AO42" s="14">
        <v>0.24867867600860499</v>
      </c>
      <c r="AP42" s="14">
        <v>0.223600378841005</v>
      </c>
      <c r="AQ42" s="14">
        <v>0.26671090878530102</v>
      </c>
      <c r="AR42" s="14"/>
      <c r="AS42" s="14">
        <v>0.31377529401009002</v>
      </c>
      <c r="AT42" s="14">
        <v>0.27472153954773298</v>
      </c>
      <c r="AU42" s="14">
        <v>0.219982183977492</v>
      </c>
      <c r="AV42" s="14">
        <v>0.235087793785941</v>
      </c>
      <c r="AW42" s="14">
        <v>0.10377254872604599</v>
      </c>
      <c r="AX42" s="14"/>
      <c r="AY42" s="14">
        <v>0.23326382256977099</v>
      </c>
      <c r="AZ42" s="14">
        <v>0.4173147226801</v>
      </c>
      <c r="BA42" s="14">
        <v>0.35574334306782002</v>
      </c>
      <c r="BB42" s="14">
        <v>0.22483486471938799</v>
      </c>
      <c r="BC42" s="14">
        <v>0.33220197434472998</v>
      </c>
      <c r="BD42" s="14">
        <v>0.29685507589680499</v>
      </c>
      <c r="BE42" s="14">
        <v>0.21445930336282101</v>
      </c>
      <c r="BF42" s="14">
        <v>0.267819453405992</v>
      </c>
      <c r="BG42" s="14">
        <v>0.26598381228575702</v>
      </c>
      <c r="BH42" s="14">
        <v>0.30255362765844901</v>
      </c>
      <c r="BI42" s="14">
        <v>0.27054708691828899</v>
      </c>
      <c r="BJ42" s="14">
        <v>0.26512374003835598</v>
      </c>
      <c r="BK42" s="14">
        <v>0.194588169736085</v>
      </c>
      <c r="BL42" s="14">
        <v>0.242666346046503</v>
      </c>
      <c r="BM42" s="14">
        <v>0.31764976924959898</v>
      </c>
      <c r="BN42" s="14">
        <v>0.113818137694157</v>
      </c>
      <c r="BO42" s="14"/>
      <c r="BP42" s="14">
        <v>0.18558247257808799</v>
      </c>
      <c r="BQ42" s="14">
        <v>0.27686483677541801</v>
      </c>
      <c r="BR42" s="14">
        <v>0.27946097944156101</v>
      </c>
      <c r="BS42" s="14">
        <v>0.23363177874166</v>
      </c>
      <c r="BT42" s="14">
        <v>0.34692861035786099</v>
      </c>
      <c r="BU42" s="14">
        <v>0.34158214838218998</v>
      </c>
      <c r="BV42" s="14"/>
      <c r="BW42" s="14">
        <v>0.30734040661829198</v>
      </c>
      <c r="BX42" s="14">
        <v>0.192143113624553</v>
      </c>
      <c r="BY42" s="14" t="s">
        <v>120</v>
      </c>
      <c r="BZ42" s="14" t="s">
        <v>120</v>
      </c>
      <c r="CA42" s="14" t="s">
        <v>120</v>
      </c>
      <c r="CB42" s="14" t="s">
        <v>120</v>
      </c>
      <c r="CC42" s="14" t="s">
        <v>120</v>
      </c>
      <c r="CD42" s="14"/>
      <c r="CE42" s="14" t="s">
        <v>120</v>
      </c>
      <c r="CF42" s="14">
        <v>0</v>
      </c>
      <c r="CG42" s="14" t="s">
        <v>120</v>
      </c>
      <c r="CH42" s="14">
        <v>0.58615227733448805</v>
      </c>
      <c r="CI42" s="14"/>
      <c r="CJ42" s="14">
        <v>0.263439741919133</v>
      </c>
      <c r="CK42" s="14">
        <v>0.24956139809880101</v>
      </c>
      <c r="CL42" s="14">
        <v>0.28167082080681199</v>
      </c>
      <c r="CM42" s="14">
        <v>0.15601841387780199</v>
      </c>
      <c r="CN42" s="14"/>
      <c r="CO42" s="14">
        <v>0.176259892023266</v>
      </c>
      <c r="CP42" s="14">
        <v>0.27918981664540199</v>
      </c>
      <c r="CQ42" s="14"/>
      <c r="CR42" s="14">
        <v>0.23968611076483001</v>
      </c>
      <c r="CS42" s="14">
        <v>0.273556956928942</v>
      </c>
    </row>
    <row r="43" spans="2:97" x14ac:dyDescent="0.3">
      <c r="B43" t="s">
        <v>92</v>
      </c>
      <c r="C43" s="14">
        <v>0.242170174414026</v>
      </c>
      <c r="D43" s="14">
        <v>0.22268190686647399</v>
      </c>
      <c r="E43" s="14">
        <v>0.26309145351229102</v>
      </c>
      <c r="F43" s="14"/>
      <c r="G43" s="14">
        <v>8.7777316774889105E-2</v>
      </c>
      <c r="H43" s="14">
        <v>0.14609594742911999</v>
      </c>
      <c r="I43" s="14">
        <v>0.149744060652033</v>
      </c>
      <c r="J43" s="14">
        <v>0.26207044461260698</v>
      </c>
      <c r="K43" s="14">
        <v>0.27209969465004502</v>
      </c>
      <c r="L43" s="14">
        <v>0.33614017926959899</v>
      </c>
      <c r="M43" s="14"/>
      <c r="N43" s="14">
        <v>0.20301396061205601</v>
      </c>
      <c r="O43" s="14">
        <v>0.211289965946903</v>
      </c>
      <c r="P43" s="14">
        <v>0.26042276756142901</v>
      </c>
      <c r="Q43" s="14">
        <v>0.33077807229805201</v>
      </c>
      <c r="R43" s="14"/>
      <c r="S43" s="14">
        <v>0.17409144070836399</v>
      </c>
      <c r="T43" s="14">
        <v>0.23014245836227701</v>
      </c>
      <c r="U43" s="14">
        <v>0.30479312448378898</v>
      </c>
      <c r="V43" s="14">
        <v>0.27162713604300698</v>
      </c>
      <c r="W43" s="14">
        <v>0.28936258686732502</v>
      </c>
      <c r="X43" s="14">
        <v>0.208378404445478</v>
      </c>
      <c r="Y43" s="14">
        <v>0.27933024441812998</v>
      </c>
      <c r="Z43" s="14">
        <v>0.13789852063266</v>
      </c>
      <c r="AA43" s="14">
        <v>0.27223226136585599</v>
      </c>
      <c r="AB43" s="14">
        <v>0.223672396456641</v>
      </c>
      <c r="AC43" s="14">
        <v>0.32767139669390599</v>
      </c>
      <c r="AD43" s="14">
        <v>0.14039859830437099</v>
      </c>
      <c r="AE43" s="14"/>
      <c r="AF43" s="14">
        <v>0.25413375099615398</v>
      </c>
      <c r="AG43" s="14">
        <v>0.195852161868732</v>
      </c>
      <c r="AH43" s="14">
        <v>0.15048331905063</v>
      </c>
      <c r="AI43" s="14">
        <v>0.32729931969640802</v>
      </c>
      <c r="AJ43" s="14">
        <v>0.249581849083329</v>
      </c>
      <c r="AK43" s="14"/>
      <c r="AL43" s="14">
        <v>0.18123689461755901</v>
      </c>
      <c r="AM43" s="14">
        <v>0.226387654918561</v>
      </c>
      <c r="AN43" s="14">
        <v>0.17025324918596799</v>
      </c>
      <c r="AO43" s="14">
        <v>0.26280808563650798</v>
      </c>
      <c r="AP43" s="14">
        <v>0.20824907075919499</v>
      </c>
      <c r="AQ43" s="14">
        <v>0.39783758450596002</v>
      </c>
      <c r="AR43" s="14"/>
      <c r="AS43" s="14">
        <v>0.27565690249720598</v>
      </c>
      <c r="AT43" s="14">
        <v>0.27472223146061697</v>
      </c>
      <c r="AU43" s="14">
        <v>0.230343020723039</v>
      </c>
      <c r="AV43" s="14">
        <v>0.133493614541488</v>
      </c>
      <c r="AW43" s="14">
        <v>0.17873057741623999</v>
      </c>
      <c r="AX43" s="14"/>
      <c r="AY43" s="14">
        <v>0.76673617743022904</v>
      </c>
      <c r="AZ43" s="14">
        <v>0.239845652163446</v>
      </c>
      <c r="BA43" s="14">
        <v>0.33589911858164001</v>
      </c>
      <c r="BB43" s="14">
        <v>0.405101926763487</v>
      </c>
      <c r="BC43" s="14">
        <v>0.32168222848081401</v>
      </c>
      <c r="BD43" s="14">
        <v>0.25494557141858298</v>
      </c>
      <c r="BE43" s="14">
        <v>0.24559303834559601</v>
      </c>
      <c r="BF43" s="14">
        <v>0.209933580521174</v>
      </c>
      <c r="BG43" s="14">
        <v>0.26103433522377401</v>
      </c>
      <c r="BH43" s="14">
        <v>0.17948651747484401</v>
      </c>
      <c r="BI43" s="14">
        <v>0.184249391308039</v>
      </c>
      <c r="BJ43" s="14">
        <v>0.16517391801157599</v>
      </c>
      <c r="BK43" s="14">
        <v>0.277235689978375</v>
      </c>
      <c r="BL43" s="14">
        <v>0.141488043620937</v>
      </c>
      <c r="BM43" s="14">
        <v>0.209681571019459</v>
      </c>
      <c r="BN43" s="14">
        <v>0.12006839685470599</v>
      </c>
      <c r="BO43" s="14"/>
      <c r="BP43" s="14">
        <v>9.6613819213176202E-2</v>
      </c>
      <c r="BQ43" s="14">
        <v>0.27256268630187902</v>
      </c>
      <c r="BR43" s="14">
        <v>0.26338082234165</v>
      </c>
      <c r="BS43" s="14">
        <v>0.29786826532024102</v>
      </c>
      <c r="BT43" s="14">
        <v>0.27681922200327902</v>
      </c>
      <c r="BU43" s="14">
        <v>0.23227170818895901</v>
      </c>
      <c r="BV43" s="14"/>
      <c r="BW43" s="14">
        <v>0.28136874443236198</v>
      </c>
      <c r="BX43" s="14">
        <v>0.17257740984020001</v>
      </c>
      <c r="BY43" s="14" t="s">
        <v>120</v>
      </c>
      <c r="BZ43" s="14" t="s">
        <v>120</v>
      </c>
      <c r="CA43" s="14" t="s">
        <v>120</v>
      </c>
      <c r="CB43" s="14" t="s">
        <v>120</v>
      </c>
      <c r="CC43" s="14" t="s">
        <v>120</v>
      </c>
      <c r="CD43" s="14"/>
      <c r="CE43" s="14" t="s">
        <v>120</v>
      </c>
      <c r="CF43" s="14">
        <v>0</v>
      </c>
      <c r="CG43" s="14" t="s">
        <v>120</v>
      </c>
      <c r="CH43" s="14">
        <v>0</v>
      </c>
      <c r="CI43" s="14"/>
      <c r="CJ43" s="14">
        <v>0.205546302296541</v>
      </c>
      <c r="CK43" s="14">
        <v>0.21925719321654999</v>
      </c>
      <c r="CL43" s="14">
        <v>0.23704133189606499</v>
      </c>
      <c r="CM43" s="14">
        <v>0.52135888712172995</v>
      </c>
      <c r="CN43" s="14"/>
      <c r="CO43" s="14">
        <v>0.13704813854477299</v>
      </c>
      <c r="CP43" s="14">
        <v>0.25436290136649198</v>
      </c>
      <c r="CQ43" s="14"/>
      <c r="CR43" s="14">
        <v>0.12366659230063801</v>
      </c>
      <c r="CS43" s="14">
        <v>0.25280835511250199</v>
      </c>
    </row>
    <row r="44" spans="2:97" x14ac:dyDescent="0.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row>
    <row r="45" spans="2:97" x14ac:dyDescent="0.3">
      <c r="B45" s="6" t="s">
        <v>138</v>
      </c>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row>
    <row r="46" spans="2:97" x14ac:dyDescent="0.3">
      <c r="B46" s="24" t="s">
        <v>647</v>
      </c>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row>
    <row r="47" spans="2:97" x14ac:dyDescent="0.3">
      <c r="B47" t="s">
        <v>134</v>
      </c>
      <c r="C47" s="14">
        <v>7.6683635096903305E-2</v>
      </c>
      <c r="D47" s="14">
        <v>9.4924460564023802E-2</v>
      </c>
      <c r="E47" s="14">
        <v>6.0474464004739603E-2</v>
      </c>
      <c r="F47" s="14"/>
      <c r="G47" s="14">
        <v>8.26810304517515E-2</v>
      </c>
      <c r="H47" s="14">
        <v>0.12113533191298199</v>
      </c>
      <c r="I47" s="14">
        <v>0.10325579411456</v>
      </c>
      <c r="J47" s="14">
        <v>2.8595581982876199E-2</v>
      </c>
      <c r="K47" s="14">
        <v>1.36498394307835E-2</v>
      </c>
      <c r="L47" s="14">
        <v>2.5753535511217202E-2</v>
      </c>
      <c r="M47" s="14"/>
      <c r="N47" s="14">
        <v>0.12525522027250699</v>
      </c>
      <c r="O47" s="14">
        <v>7.6399264972942402E-2</v>
      </c>
      <c r="P47" s="14">
        <v>6.5990075702650294E-2</v>
      </c>
      <c r="Q47" s="14">
        <v>5.8813327772469601E-2</v>
      </c>
      <c r="R47" s="14"/>
      <c r="S47" s="14">
        <v>0.130879623470184</v>
      </c>
      <c r="T47" s="14">
        <v>4.12520894178659E-2</v>
      </c>
      <c r="U47" s="14">
        <v>9.8861555970027798E-2</v>
      </c>
      <c r="V47" s="14">
        <v>1.5060966403690999E-2</v>
      </c>
      <c r="W47" s="14">
        <v>4.9044422471567602E-2</v>
      </c>
      <c r="X47" s="14">
        <v>9.5456444905747506E-2</v>
      </c>
      <c r="Y47" s="14">
        <v>0.107181192360966</v>
      </c>
      <c r="Z47" s="14">
        <v>3.5921332186681802E-2</v>
      </c>
      <c r="AA47" s="14">
        <v>2.6401585862483E-2</v>
      </c>
      <c r="AB47" s="14">
        <v>8.58439077408059E-2</v>
      </c>
      <c r="AC47" s="14">
        <v>0.12632492077687199</v>
      </c>
      <c r="AD47" s="14">
        <v>0.100163454115235</v>
      </c>
      <c r="AE47" s="14"/>
      <c r="AF47" s="14">
        <v>0.15543826051412299</v>
      </c>
      <c r="AG47" s="14">
        <v>7.0558722722809497E-2</v>
      </c>
      <c r="AH47" s="14">
        <v>7.3051282513112603E-2</v>
      </c>
      <c r="AI47" s="14">
        <v>4.5964073486653302E-2</v>
      </c>
      <c r="AJ47" s="14">
        <v>0.102727684398353</v>
      </c>
      <c r="AK47" s="14"/>
      <c r="AL47" s="14">
        <v>0.10404358013840601</v>
      </c>
      <c r="AM47" s="14">
        <v>0.120964187472579</v>
      </c>
      <c r="AN47" s="14">
        <v>0.12439375199585399</v>
      </c>
      <c r="AO47" s="14">
        <v>3.4159758430677201E-2</v>
      </c>
      <c r="AP47" s="14">
        <v>9.0885312699081899E-2</v>
      </c>
      <c r="AQ47" s="14">
        <v>4.1708437850189503E-2</v>
      </c>
      <c r="AR47" s="14"/>
      <c r="AS47" s="14">
        <v>4.4591149604995002E-2</v>
      </c>
      <c r="AT47" s="14">
        <v>4.13347624756812E-2</v>
      </c>
      <c r="AU47" s="14">
        <v>0.114435272790331</v>
      </c>
      <c r="AV47" s="14">
        <v>0.19242582340322401</v>
      </c>
      <c r="AW47" s="14">
        <v>0</v>
      </c>
      <c r="AX47" s="14"/>
      <c r="AY47" s="14">
        <v>0</v>
      </c>
      <c r="AZ47" s="14">
        <v>1.7789223507904101E-2</v>
      </c>
      <c r="BA47" s="14">
        <v>3.7723544446154701E-2</v>
      </c>
      <c r="BB47" s="14">
        <v>0.13864055342823001</v>
      </c>
      <c r="BC47" s="14">
        <v>1.6771108806293199E-2</v>
      </c>
      <c r="BD47" s="14">
        <v>7.5776162264520094E-2</v>
      </c>
      <c r="BE47" s="14">
        <v>8.8107144126154904E-2</v>
      </c>
      <c r="BF47" s="14">
        <v>5.0517312890748303E-2</v>
      </c>
      <c r="BG47" s="14">
        <v>6.9600880397995807E-2</v>
      </c>
      <c r="BH47" s="14">
        <v>0.108142431165048</v>
      </c>
      <c r="BI47" s="14">
        <v>0.10079965532198699</v>
      </c>
      <c r="BJ47" s="14">
        <v>0.15384281142113901</v>
      </c>
      <c r="BK47" s="14">
        <v>0.25728877620039398</v>
      </c>
      <c r="BL47" s="14">
        <v>0</v>
      </c>
      <c r="BM47" s="14">
        <v>0.123277863116025</v>
      </c>
      <c r="BN47" s="14">
        <v>0.19713401544666101</v>
      </c>
      <c r="BO47" s="14"/>
      <c r="BP47" s="14">
        <v>0.117269604840975</v>
      </c>
      <c r="BQ47" s="14">
        <v>7.8420255321378293E-2</v>
      </c>
      <c r="BR47" s="14">
        <v>5.7597844140120501E-2</v>
      </c>
      <c r="BS47" s="14">
        <v>2.7754877877068301E-2</v>
      </c>
      <c r="BT47" s="14">
        <v>3.6133204151185101E-2</v>
      </c>
      <c r="BU47" s="14">
        <v>8.6630235881798995E-2</v>
      </c>
      <c r="BV47" s="14"/>
      <c r="BW47" s="14" t="s">
        <v>120</v>
      </c>
      <c r="BX47" s="14" t="s">
        <v>120</v>
      </c>
      <c r="BY47" s="14" t="s">
        <v>120</v>
      </c>
      <c r="BZ47" s="14">
        <v>5.7620511553329298E-2</v>
      </c>
      <c r="CA47" s="14">
        <v>2.9529608527293701E-2</v>
      </c>
      <c r="CB47" s="14">
        <v>0.109784598910137</v>
      </c>
      <c r="CC47" s="14">
        <v>6.4590957500279295E-2</v>
      </c>
      <c r="CD47" s="14"/>
      <c r="CE47" s="14">
        <v>0.13557124144855201</v>
      </c>
      <c r="CF47" s="14" t="s">
        <v>120</v>
      </c>
      <c r="CG47" s="14">
        <v>0</v>
      </c>
      <c r="CH47" s="14" t="s">
        <v>120</v>
      </c>
      <c r="CI47" s="14"/>
      <c r="CJ47" s="14">
        <v>0.13496931365509501</v>
      </c>
      <c r="CK47" s="14">
        <v>7.6867088244121806E-2</v>
      </c>
      <c r="CL47" s="14">
        <v>6.5152060333964396E-2</v>
      </c>
      <c r="CM47" s="14">
        <v>3.1910969665788602E-2</v>
      </c>
      <c r="CN47" s="14"/>
      <c r="CO47" s="14">
        <v>0.135295811652203</v>
      </c>
      <c r="CP47" s="14">
        <v>6.9708378617211006E-2</v>
      </c>
      <c r="CQ47" s="14"/>
      <c r="CR47" s="14">
        <v>0.172513537315552</v>
      </c>
      <c r="CS47" s="14">
        <v>6.68057525794018E-2</v>
      </c>
    </row>
    <row r="48" spans="2:97" x14ac:dyDescent="0.3">
      <c r="B48" t="s">
        <v>135</v>
      </c>
      <c r="C48" s="14">
        <v>0.287699292902941</v>
      </c>
      <c r="D48" s="14">
        <v>0.28867415768437998</v>
      </c>
      <c r="E48" s="14">
        <v>0.28528455091286398</v>
      </c>
      <c r="F48" s="14"/>
      <c r="G48" s="14">
        <v>0.38409907792562997</v>
      </c>
      <c r="H48" s="14">
        <v>0.42199457617379599</v>
      </c>
      <c r="I48" s="14">
        <v>0.32338905154741998</v>
      </c>
      <c r="J48" s="14">
        <v>0.13865728001397201</v>
      </c>
      <c r="K48" s="14">
        <v>5.3461543649373597E-2</v>
      </c>
      <c r="L48" s="14">
        <v>6.4928031554329302E-2</v>
      </c>
      <c r="M48" s="14"/>
      <c r="N48" s="14">
        <v>0.46777694938343301</v>
      </c>
      <c r="O48" s="14">
        <v>0.34701702789432498</v>
      </c>
      <c r="P48" s="14">
        <v>0.26574347279186999</v>
      </c>
      <c r="Q48" s="14">
        <v>0.16575500096658899</v>
      </c>
      <c r="R48" s="14"/>
      <c r="S48" s="14">
        <v>0.31572313651721301</v>
      </c>
      <c r="T48" s="14">
        <v>0.27806112626136098</v>
      </c>
      <c r="U48" s="14">
        <v>0.21856511952100099</v>
      </c>
      <c r="V48" s="14">
        <v>0.320448836947334</v>
      </c>
      <c r="W48" s="14">
        <v>0.29555627573383703</v>
      </c>
      <c r="X48" s="14">
        <v>0.28722688922404699</v>
      </c>
      <c r="Y48" s="14">
        <v>0.33824379105544999</v>
      </c>
      <c r="Z48" s="14">
        <v>0.148339143383519</v>
      </c>
      <c r="AA48" s="14">
        <v>0.31990536874446401</v>
      </c>
      <c r="AB48" s="14">
        <v>0.27938262645789702</v>
      </c>
      <c r="AC48" s="14">
        <v>0.17509903979761701</v>
      </c>
      <c r="AD48" s="14">
        <v>0.27793506280182501</v>
      </c>
      <c r="AE48" s="14"/>
      <c r="AF48" s="14">
        <v>0.29374884935138201</v>
      </c>
      <c r="AG48" s="14">
        <v>0.362650319444491</v>
      </c>
      <c r="AH48" s="14">
        <v>0.321766961303871</v>
      </c>
      <c r="AI48" s="14">
        <v>0.20713602442239401</v>
      </c>
      <c r="AJ48" s="14">
        <v>0.23218568232806</v>
      </c>
      <c r="AK48" s="14"/>
      <c r="AL48" s="14">
        <v>0.39476366927439299</v>
      </c>
      <c r="AM48" s="14">
        <v>0.37005660259621298</v>
      </c>
      <c r="AN48" s="14">
        <v>0.236773941095973</v>
      </c>
      <c r="AO48" s="14">
        <v>0.21371650998788599</v>
      </c>
      <c r="AP48" s="14">
        <v>0.31653575736800499</v>
      </c>
      <c r="AQ48" s="14">
        <v>0.17879646592870899</v>
      </c>
      <c r="AR48" s="14"/>
      <c r="AS48" s="14">
        <v>0.142464628680258</v>
      </c>
      <c r="AT48" s="14">
        <v>0.21975070945934</v>
      </c>
      <c r="AU48" s="14">
        <v>0.38894529980654402</v>
      </c>
      <c r="AV48" s="14">
        <v>0.543817022979044</v>
      </c>
      <c r="AW48" s="14">
        <v>0.67299221504654705</v>
      </c>
      <c r="AX48" s="14"/>
      <c r="AY48" s="14">
        <v>0</v>
      </c>
      <c r="AZ48" s="14">
        <v>0.152370775635357</v>
      </c>
      <c r="BA48" s="14">
        <v>0.188460167867816</v>
      </c>
      <c r="BB48" s="14">
        <v>7.7987235906544994E-2</v>
      </c>
      <c r="BC48" s="14">
        <v>0.26598878692063999</v>
      </c>
      <c r="BD48" s="14">
        <v>0.280500534517441</v>
      </c>
      <c r="BE48" s="14">
        <v>0.31474506391638801</v>
      </c>
      <c r="BF48" s="14">
        <v>0.25751742452128501</v>
      </c>
      <c r="BG48" s="14">
        <v>0.32596573229028702</v>
      </c>
      <c r="BH48" s="14">
        <v>0.41285589667883699</v>
      </c>
      <c r="BI48" s="14">
        <v>0.51859368977058595</v>
      </c>
      <c r="BJ48" s="14">
        <v>0.36506883269900697</v>
      </c>
      <c r="BK48" s="14">
        <v>0.54203149096716297</v>
      </c>
      <c r="BL48" s="14">
        <v>0.466097313564522</v>
      </c>
      <c r="BM48" s="14">
        <v>0.22372599547694899</v>
      </c>
      <c r="BN48" s="14">
        <v>0.54460546087567296</v>
      </c>
      <c r="BO48" s="14"/>
      <c r="BP48" s="14">
        <v>0.35258163451096503</v>
      </c>
      <c r="BQ48" s="14">
        <v>0.28402389706845499</v>
      </c>
      <c r="BR48" s="14">
        <v>0.27229298069326202</v>
      </c>
      <c r="BS48" s="14">
        <v>0.24509143559768201</v>
      </c>
      <c r="BT48" s="14">
        <v>0.14471825145834399</v>
      </c>
      <c r="BU48" s="14">
        <v>0.25569231583416402</v>
      </c>
      <c r="BV48" s="14"/>
      <c r="BW48" s="14" t="s">
        <v>120</v>
      </c>
      <c r="BX48" s="14" t="s">
        <v>120</v>
      </c>
      <c r="BY48" s="14" t="s">
        <v>120</v>
      </c>
      <c r="BZ48" s="14">
        <v>0.17553203080590801</v>
      </c>
      <c r="CA48" s="14">
        <v>0.26754330845097002</v>
      </c>
      <c r="CB48" s="14">
        <v>0.35920426394960497</v>
      </c>
      <c r="CC48" s="14">
        <v>0.207004999944947</v>
      </c>
      <c r="CD48" s="14"/>
      <c r="CE48" s="14">
        <v>0.50863199499390299</v>
      </c>
      <c r="CF48" s="14" t="s">
        <v>120</v>
      </c>
      <c r="CG48" s="14">
        <v>0</v>
      </c>
      <c r="CH48" s="14" t="s">
        <v>120</v>
      </c>
      <c r="CI48" s="14"/>
      <c r="CJ48" s="14">
        <v>0.28707904519143701</v>
      </c>
      <c r="CK48" s="14">
        <v>0.37178034192148901</v>
      </c>
      <c r="CL48" s="14">
        <v>0.26958413996469699</v>
      </c>
      <c r="CM48" s="14">
        <v>0.18825293166540999</v>
      </c>
      <c r="CN48" s="14"/>
      <c r="CO48" s="14">
        <v>0.40061204561332198</v>
      </c>
      <c r="CP48" s="14">
        <v>0.27233160133377998</v>
      </c>
      <c r="CQ48" s="14"/>
      <c r="CR48" s="14">
        <v>0.26271063163228803</v>
      </c>
      <c r="CS48" s="14">
        <v>0.31272598855544098</v>
      </c>
    </row>
    <row r="49" spans="2:97" x14ac:dyDescent="0.3">
      <c r="B49" t="s">
        <v>136</v>
      </c>
      <c r="C49" s="14">
        <v>0.201250566814791</v>
      </c>
      <c r="D49" s="14">
        <v>0.21553833475690801</v>
      </c>
      <c r="E49" s="14">
        <v>0.18885932813544001</v>
      </c>
      <c r="F49" s="14"/>
      <c r="G49" s="14">
        <v>0.35829151974607298</v>
      </c>
      <c r="H49" s="14">
        <v>0.189517383418708</v>
      </c>
      <c r="I49" s="14">
        <v>0.163676275409186</v>
      </c>
      <c r="J49" s="14">
        <v>0.181139799651448</v>
      </c>
      <c r="K49" s="14">
        <v>5.3996467192395703E-2</v>
      </c>
      <c r="L49" s="14">
        <v>6.4593039510701E-2</v>
      </c>
      <c r="M49" s="14"/>
      <c r="N49" s="14">
        <v>0.22563863918167601</v>
      </c>
      <c r="O49" s="14">
        <v>0.23025481567391401</v>
      </c>
      <c r="P49" s="14">
        <v>0.204394414028612</v>
      </c>
      <c r="Q49" s="14">
        <v>0.165988498506386</v>
      </c>
      <c r="R49" s="14"/>
      <c r="S49" s="14">
        <v>0.21267608861514101</v>
      </c>
      <c r="T49" s="14">
        <v>0.227127669320103</v>
      </c>
      <c r="U49" s="14">
        <v>7.0205521680666294E-2</v>
      </c>
      <c r="V49" s="14">
        <v>0.21498629181474499</v>
      </c>
      <c r="W49" s="14">
        <v>0.22167798469865499</v>
      </c>
      <c r="X49" s="14">
        <v>0.19627786303491501</v>
      </c>
      <c r="Y49" s="14">
        <v>0.18664615838968501</v>
      </c>
      <c r="Z49" s="14">
        <v>0.402477725785852</v>
      </c>
      <c r="AA49" s="14">
        <v>0.22391716093025499</v>
      </c>
      <c r="AB49" s="14">
        <v>0.13774906898460301</v>
      </c>
      <c r="AC49" s="14">
        <v>0.16485440460454601</v>
      </c>
      <c r="AD49" s="14">
        <v>0.196933374493859</v>
      </c>
      <c r="AE49" s="14"/>
      <c r="AF49" s="14">
        <v>0.21557556107478201</v>
      </c>
      <c r="AG49" s="14">
        <v>0.23223273173926001</v>
      </c>
      <c r="AH49" s="14">
        <v>0.163945998936116</v>
      </c>
      <c r="AI49" s="14">
        <v>0.11478595264894199</v>
      </c>
      <c r="AJ49" s="14">
        <v>0.22587105878541699</v>
      </c>
      <c r="AK49" s="14"/>
      <c r="AL49" s="14">
        <v>0.26400153357287398</v>
      </c>
      <c r="AM49" s="14">
        <v>0.134774118274854</v>
      </c>
      <c r="AN49" s="14">
        <v>0.21935698209204099</v>
      </c>
      <c r="AO49" s="14">
        <v>0.15789280011049101</v>
      </c>
      <c r="AP49" s="14">
        <v>0.25839805561504903</v>
      </c>
      <c r="AQ49" s="14">
        <v>0.142791611882265</v>
      </c>
      <c r="AR49" s="14"/>
      <c r="AS49" s="14">
        <v>0.18418122968765699</v>
      </c>
      <c r="AT49" s="14">
        <v>0.304415756357588</v>
      </c>
      <c r="AU49" s="14">
        <v>0.19146320955912399</v>
      </c>
      <c r="AV49" s="14">
        <v>0.12139380261784199</v>
      </c>
      <c r="AW49" s="14">
        <v>0.16247740394877</v>
      </c>
      <c r="AX49" s="14"/>
      <c r="AY49" s="14">
        <v>0</v>
      </c>
      <c r="AZ49" s="14">
        <v>0.12984925391528601</v>
      </c>
      <c r="BA49" s="14">
        <v>0.178602981411879</v>
      </c>
      <c r="BB49" s="14">
        <v>0.19201860190724901</v>
      </c>
      <c r="BC49" s="14">
        <v>0.26223405486828999</v>
      </c>
      <c r="BD49" s="14">
        <v>0.225301438947629</v>
      </c>
      <c r="BE49" s="14">
        <v>0.184802958561435</v>
      </c>
      <c r="BF49" s="14">
        <v>0.21485541195820501</v>
      </c>
      <c r="BG49" s="14">
        <v>0.25131425320478701</v>
      </c>
      <c r="BH49" s="14">
        <v>0.20787725786411601</v>
      </c>
      <c r="BI49" s="14">
        <v>0.21071669085474601</v>
      </c>
      <c r="BJ49" s="14">
        <v>0.20809657322733799</v>
      </c>
      <c r="BK49" s="14">
        <v>0</v>
      </c>
      <c r="BL49" s="14">
        <v>0.533902686435478</v>
      </c>
      <c r="BM49" s="14">
        <v>0.11258950789737</v>
      </c>
      <c r="BN49" s="14">
        <v>0.258260523677666</v>
      </c>
      <c r="BO49" s="14"/>
      <c r="BP49" s="14">
        <v>0.20405342536242699</v>
      </c>
      <c r="BQ49" s="14">
        <v>0.23813887129449701</v>
      </c>
      <c r="BR49" s="14">
        <v>0.19416257075993501</v>
      </c>
      <c r="BS49" s="14">
        <v>0.181461060457968</v>
      </c>
      <c r="BT49" s="14">
        <v>0.15742769560018099</v>
      </c>
      <c r="BU49" s="14">
        <v>0.122964156825384</v>
      </c>
      <c r="BV49" s="14"/>
      <c r="BW49" s="14" t="s">
        <v>120</v>
      </c>
      <c r="BX49" s="14" t="s">
        <v>120</v>
      </c>
      <c r="BY49" s="14" t="s">
        <v>120</v>
      </c>
      <c r="BZ49" s="14">
        <v>0.142269012919605</v>
      </c>
      <c r="CA49" s="14">
        <v>0.145791029484164</v>
      </c>
      <c r="CB49" s="14">
        <v>0.211689614288427</v>
      </c>
      <c r="CC49" s="14">
        <v>0.37186334136080201</v>
      </c>
      <c r="CD49" s="14"/>
      <c r="CE49" s="14">
        <v>0.35579676355754503</v>
      </c>
      <c r="CF49" s="14" t="s">
        <v>120</v>
      </c>
      <c r="CG49" s="14">
        <v>0</v>
      </c>
      <c r="CH49" s="14" t="s">
        <v>120</v>
      </c>
      <c r="CI49" s="14"/>
      <c r="CJ49" s="14">
        <v>0.19588368945867601</v>
      </c>
      <c r="CK49" s="14">
        <v>0.21280603371430701</v>
      </c>
      <c r="CL49" s="14">
        <v>0.19841955668686301</v>
      </c>
      <c r="CM49" s="14">
        <v>0.20041409815164399</v>
      </c>
      <c r="CN49" s="14"/>
      <c r="CO49" s="14">
        <v>0.209853337901209</v>
      </c>
      <c r="CP49" s="14">
        <v>0.200044165792166</v>
      </c>
      <c r="CQ49" s="14"/>
      <c r="CR49" s="14">
        <v>0.23785835242171799</v>
      </c>
      <c r="CS49" s="14">
        <v>0.19002994061192899</v>
      </c>
    </row>
    <row r="50" spans="2:97" x14ac:dyDescent="0.3">
      <c r="B50" t="s">
        <v>137</v>
      </c>
      <c r="C50" s="14">
        <v>0.37073494922129502</v>
      </c>
      <c r="D50" s="14">
        <v>0.34513151442814499</v>
      </c>
      <c r="E50" s="14">
        <v>0.39452065775110601</v>
      </c>
      <c r="F50" s="14"/>
      <c r="G50" s="14">
        <v>0.14763216006018701</v>
      </c>
      <c r="H50" s="14">
        <v>0.199508517936828</v>
      </c>
      <c r="I50" s="14">
        <v>0.348460369469764</v>
      </c>
      <c r="J50" s="14">
        <v>0.58107421912059998</v>
      </c>
      <c r="K50" s="14">
        <v>0.76111866365082304</v>
      </c>
      <c r="L50" s="14">
        <v>0.75372646452048198</v>
      </c>
      <c r="M50" s="14"/>
      <c r="N50" s="14">
        <v>0.14351059228813501</v>
      </c>
      <c r="O50" s="14">
        <v>0.27682502100440698</v>
      </c>
      <c r="P50" s="14">
        <v>0.376574577391524</v>
      </c>
      <c r="Q50" s="14">
        <v>0.55147894311263901</v>
      </c>
      <c r="R50" s="14"/>
      <c r="S50" s="14">
        <v>0.27570265040123698</v>
      </c>
      <c r="T50" s="14">
        <v>0.37586996114865201</v>
      </c>
      <c r="U50" s="14">
        <v>0.54436459153317296</v>
      </c>
      <c r="V50" s="14">
        <v>0.39186246524934298</v>
      </c>
      <c r="W50" s="14">
        <v>0.39844925143717902</v>
      </c>
      <c r="X50" s="14">
        <v>0.35641073484788099</v>
      </c>
      <c r="Y50" s="14">
        <v>0.26871543659951902</v>
      </c>
      <c r="Z50" s="14">
        <v>0.34435249890404401</v>
      </c>
      <c r="AA50" s="14">
        <v>0.35574122564078497</v>
      </c>
      <c r="AB50" s="14">
        <v>0.481195800130929</v>
      </c>
      <c r="AC50" s="14">
        <v>0.46917186818735201</v>
      </c>
      <c r="AD50" s="14">
        <v>0.42496810858908002</v>
      </c>
      <c r="AE50" s="14"/>
      <c r="AF50" s="14">
        <v>0.29692480863688803</v>
      </c>
      <c r="AG50" s="14">
        <v>0.276127779954908</v>
      </c>
      <c r="AH50" s="14">
        <v>0.41011102117138198</v>
      </c>
      <c r="AI50" s="14">
        <v>0.54300012716275803</v>
      </c>
      <c r="AJ50" s="14">
        <v>0.37844146661595801</v>
      </c>
      <c r="AK50" s="14"/>
      <c r="AL50" s="14">
        <v>0.19833581098523201</v>
      </c>
      <c r="AM50" s="14">
        <v>0.33737642305860199</v>
      </c>
      <c r="AN50" s="14">
        <v>0.381271862508691</v>
      </c>
      <c r="AO50" s="14">
        <v>0.50199733208230701</v>
      </c>
      <c r="AP50" s="14">
        <v>0.288401904855767</v>
      </c>
      <c r="AQ50" s="14">
        <v>0.47939107077087401</v>
      </c>
      <c r="AR50" s="14"/>
      <c r="AS50" s="14">
        <v>0.55708885423656096</v>
      </c>
      <c r="AT50" s="14">
        <v>0.37511893303210497</v>
      </c>
      <c r="AU50" s="14">
        <v>0.23916676402088</v>
      </c>
      <c r="AV50" s="14">
        <v>8.0659259263535801E-2</v>
      </c>
      <c r="AW50" s="14">
        <v>0.16453038100468201</v>
      </c>
      <c r="AX50" s="14"/>
      <c r="AY50" s="14">
        <v>1</v>
      </c>
      <c r="AZ50" s="14">
        <v>0.642333119772732</v>
      </c>
      <c r="BA50" s="14">
        <v>0.53162068812607599</v>
      </c>
      <c r="BB50" s="14">
        <v>0.53814965714928398</v>
      </c>
      <c r="BC50" s="14">
        <v>0.36814023313233302</v>
      </c>
      <c r="BD50" s="14">
        <v>0.34627699701023301</v>
      </c>
      <c r="BE50" s="14">
        <v>0.33718798053552301</v>
      </c>
      <c r="BF50" s="14">
        <v>0.41225087564113899</v>
      </c>
      <c r="BG50" s="14">
        <v>0.31345211731323502</v>
      </c>
      <c r="BH50" s="14">
        <v>0.27112441429199802</v>
      </c>
      <c r="BI50" s="14">
        <v>0.169889964052681</v>
      </c>
      <c r="BJ50" s="14">
        <v>0.17671575960982899</v>
      </c>
      <c r="BK50" s="14">
        <v>0.200679732832443</v>
      </c>
      <c r="BL50" s="14">
        <v>0</v>
      </c>
      <c r="BM50" s="14">
        <v>0.22950538651706101</v>
      </c>
      <c r="BN50" s="14">
        <v>0</v>
      </c>
      <c r="BO50" s="14"/>
      <c r="BP50" s="14">
        <v>0.27831762972514901</v>
      </c>
      <c r="BQ50" s="14">
        <v>0.34137477472912098</v>
      </c>
      <c r="BR50" s="14">
        <v>0.39311787268949899</v>
      </c>
      <c r="BS50" s="14">
        <v>0.46856386200036698</v>
      </c>
      <c r="BT50" s="14">
        <v>0.56805409517476901</v>
      </c>
      <c r="BU50" s="14">
        <v>0.49815171276708597</v>
      </c>
      <c r="BV50" s="14"/>
      <c r="BW50" s="14" t="s">
        <v>120</v>
      </c>
      <c r="BX50" s="14" t="s">
        <v>120</v>
      </c>
      <c r="BY50" s="14" t="s">
        <v>120</v>
      </c>
      <c r="BZ50" s="14">
        <v>0.56593265282300598</v>
      </c>
      <c r="CA50" s="14">
        <v>0.48914874323489499</v>
      </c>
      <c r="CB50" s="14">
        <v>0.25910160002667498</v>
      </c>
      <c r="CC50" s="14">
        <v>0.2789895371742</v>
      </c>
      <c r="CD50" s="14"/>
      <c r="CE50" s="14">
        <v>0</v>
      </c>
      <c r="CF50" s="14" t="s">
        <v>120</v>
      </c>
      <c r="CG50" s="14">
        <v>1</v>
      </c>
      <c r="CH50" s="14" t="s">
        <v>120</v>
      </c>
      <c r="CI50" s="14"/>
      <c r="CJ50" s="14">
        <v>0.319875942263943</v>
      </c>
      <c r="CK50" s="14">
        <v>0.29965486535212399</v>
      </c>
      <c r="CL50" s="14">
        <v>0.40830556395207501</v>
      </c>
      <c r="CM50" s="14">
        <v>0.41697223975014103</v>
      </c>
      <c r="CN50" s="14"/>
      <c r="CO50" s="14">
        <v>0.22779470886231601</v>
      </c>
      <c r="CP50" s="14">
        <v>0.39095091065819498</v>
      </c>
      <c r="CQ50" s="14"/>
      <c r="CR50" s="14">
        <v>0.24768257805668201</v>
      </c>
      <c r="CS50" s="14">
        <v>0.37225818770211899</v>
      </c>
    </row>
    <row r="51" spans="2:97" x14ac:dyDescent="0.3">
      <c r="B51" t="s">
        <v>92</v>
      </c>
      <c r="C51" s="14">
        <v>6.3631555964070094E-2</v>
      </c>
      <c r="D51" s="14">
        <v>5.5731532566542799E-2</v>
      </c>
      <c r="E51" s="14">
        <v>7.0860999195850302E-2</v>
      </c>
      <c r="F51" s="14"/>
      <c r="G51" s="14">
        <v>2.7296211816358499E-2</v>
      </c>
      <c r="H51" s="14">
        <v>6.7844190557685605E-2</v>
      </c>
      <c r="I51" s="14">
        <v>6.12185094590698E-2</v>
      </c>
      <c r="J51" s="14">
        <v>7.0533119231103503E-2</v>
      </c>
      <c r="K51" s="14">
        <v>0.11777348607662499</v>
      </c>
      <c r="L51" s="14">
        <v>9.0998928903271006E-2</v>
      </c>
      <c r="M51" s="14"/>
      <c r="N51" s="14">
        <v>3.7818598874249001E-2</v>
      </c>
      <c r="O51" s="14">
        <v>6.9503870454411698E-2</v>
      </c>
      <c r="P51" s="14">
        <v>8.7297460085343406E-2</v>
      </c>
      <c r="Q51" s="14">
        <v>5.7964229641915901E-2</v>
      </c>
      <c r="R51" s="14"/>
      <c r="S51" s="14">
        <v>6.5018500996225206E-2</v>
      </c>
      <c r="T51" s="14">
        <v>7.7689153852018203E-2</v>
      </c>
      <c r="U51" s="14">
        <v>6.8003211295132093E-2</v>
      </c>
      <c r="V51" s="14">
        <v>5.7641439584886801E-2</v>
      </c>
      <c r="W51" s="14">
        <v>3.5272065658761502E-2</v>
      </c>
      <c r="X51" s="14">
        <v>6.4628067987409804E-2</v>
      </c>
      <c r="Y51" s="14">
        <v>9.9213421594380402E-2</v>
      </c>
      <c r="Z51" s="14">
        <v>6.8909299739903895E-2</v>
      </c>
      <c r="AA51" s="14">
        <v>7.40346588220126E-2</v>
      </c>
      <c r="AB51" s="14">
        <v>1.5828596685765702E-2</v>
      </c>
      <c r="AC51" s="14">
        <v>6.4549766633612699E-2</v>
      </c>
      <c r="AD51" s="14">
        <v>0</v>
      </c>
      <c r="AE51" s="14"/>
      <c r="AF51" s="14">
        <v>3.8312520422825798E-2</v>
      </c>
      <c r="AG51" s="14">
        <v>5.8430446138532002E-2</v>
      </c>
      <c r="AH51" s="14">
        <v>3.11247360755194E-2</v>
      </c>
      <c r="AI51" s="14">
        <v>8.9113822279253102E-2</v>
      </c>
      <c r="AJ51" s="14">
        <v>6.0774107872211602E-2</v>
      </c>
      <c r="AK51" s="14"/>
      <c r="AL51" s="14">
        <v>3.8855406029094902E-2</v>
      </c>
      <c r="AM51" s="14">
        <v>3.6828668597751503E-2</v>
      </c>
      <c r="AN51" s="14">
        <v>3.8203462307441503E-2</v>
      </c>
      <c r="AO51" s="14">
        <v>9.2233599388638801E-2</v>
      </c>
      <c r="AP51" s="14">
        <v>4.5778969462096898E-2</v>
      </c>
      <c r="AQ51" s="14">
        <v>0.15731241356796299</v>
      </c>
      <c r="AR51" s="14"/>
      <c r="AS51" s="14">
        <v>7.1674137790529904E-2</v>
      </c>
      <c r="AT51" s="14">
        <v>5.93798386752864E-2</v>
      </c>
      <c r="AU51" s="14">
        <v>6.5989453823120395E-2</v>
      </c>
      <c r="AV51" s="14">
        <v>6.1704091736353502E-2</v>
      </c>
      <c r="AW51" s="14">
        <v>0</v>
      </c>
      <c r="AX51" s="14"/>
      <c r="AY51" s="14">
        <v>0</v>
      </c>
      <c r="AZ51" s="14">
        <v>5.76576271687207E-2</v>
      </c>
      <c r="BA51" s="14">
        <v>6.3592618148075E-2</v>
      </c>
      <c r="BB51" s="14">
        <v>5.3203951608691902E-2</v>
      </c>
      <c r="BC51" s="14">
        <v>8.6865816272444094E-2</v>
      </c>
      <c r="BD51" s="14">
        <v>7.2144867260176604E-2</v>
      </c>
      <c r="BE51" s="14">
        <v>7.5156852860498904E-2</v>
      </c>
      <c r="BF51" s="14">
        <v>6.4858974988623294E-2</v>
      </c>
      <c r="BG51" s="14">
        <v>3.9667016793695498E-2</v>
      </c>
      <c r="BH51" s="14">
        <v>0</v>
      </c>
      <c r="BI51" s="14">
        <v>0</v>
      </c>
      <c r="BJ51" s="14">
        <v>9.6276023042687897E-2</v>
      </c>
      <c r="BK51" s="14">
        <v>0</v>
      </c>
      <c r="BL51" s="14">
        <v>0</v>
      </c>
      <c r="BM51" s="14">
        <v>0.31090124699259503</v>
      </c>
      <c r="BN51" s="14">
        <v>0</v>
      </c>
      <c r="BO51" s="14"/>
      <c r="BP51" s="14">
        <v>4.77777055604841E-2</v>
      </c>
      <c r="BQ51" s="14">
        <v>5.8042201586548901E-2</v>
      </c>
      <c r="BR51" s="14">
        <v>8.2828731717183607E-2</v>
      </c>
      <c r="BS51" s="14">
        <v>7.7128764066915795E-2</v>
      </c>
      <c r="BT51" s="14">
        <v>9.3666753615520598E-2</v>
      </c>
      <c r="BU51" s="14">
        <v>3.6561578691566003E-2</v>
      </c>
      <c r="BV51" s="14"/>
      <c r="BW51" s="14" t="s">
        <v>120</v>
      </c>
      <c r="BX51" s="14" t="s">
        <v>120</v>
      </c>
      <c r="BY51" s="14" t="s">
        <v>120</v>
      </c>
      <c r="BZ51" s="14">
        <v>5.8645791898151001E-2</v>
      </c>
      <c r="CA51" s="14">
        <v>6.7987310302677198E-2</v>
      </c>
      <c r="CB51" s="14">
        <v>6.02199228251553E-2</v>
      </c>
      <c r="CC51" s="14">
        <v>7.7551164019771496E-2</v>
      </c>
      <c r="CD51" s="14"/>
      <c r="CE51" s="14">
        <v>0</v>
      </c>
      <c r="CF51" s="14" t="s">
        <v>120</v>
      </c>
      <c r="CG51" s="14">
        <v>0</v>
      </c>
      <c r="CH51" s="14" t="s">
        <v>120</v>
      </c>
      <c r="CI51" s="14"/>
      <c r="CJ51" s="14">
        <v>6.2192009430848502E-2</v>
      </c>
      <c r="CK51" s="14">
        <v>3.8891670767958103E-2</v>
      </c>
      <c r="CL51" s="14">
        <v>5.8538679062401303E-2</v>
      </c>
      <c r="CM51" s="14">
        <v>0.162449760767017</v>
      </c>
      <c r="CN51" s="14"/>
      <c r="CO51" s="14">
        <v>2.6444095970950501E-2</v>
      </c>
      <c r="CP51" s="14">
        <v>6.6964943598648199E-2</v>
      </c>
      <c r="CQ51" s="14"/>
      <c r="CR51" s="14">
        <v>7.9234900573759995E-2</v>
      </c>
      <c r="CS51" s="14">
        <v>5.8180130551108898E-2</v>
      </c>
    </row>
    <row r="52" spans="2:97" x14ac:dyDescent="0.3">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row>
    <row r="53" spans="2:97" x14ac:dyDescent="0.3">
      <c r="B53" s="6" t="s">
        <v>156</v>
      </c>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row>
    <row r="54" spans="2:97" x14ac:dyDescent="0.3">
      <c r="B54" s="24" t="s">
        <v>118</v>
      </c>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row>
    <row r="55" spans="2:97" x14ac:dyDescent="0.3">
      <c r="B55" t="s">
        <v>139</v>
      </c>
      <c r="C55" s="14">
        <v>0.646268973030245</v>
      </c>
      <c r="D55" s="14">
        <v>0.61116446744847597</v>
      </c>
      <c r="E55" s="14">
        <v>0.68046353552705796</v>
      </c>
      <c r="F55" s="14"/>
      <c r="G55" s="14">
        <v>0.69626482556033897</v>
      </c>
      <c r="H55" s="14">
        <v>0.69294851624115705</v>
      </c>
      <c r="I55" s="14">
        <v>0.69478226327874304</v>
      </c>
      <c r="J55" s="14">
        <v>0.74046012876292999</v>
      </c>
      <c r="K55" s="14">
        <v>0.64705987561769296</v>
      </c>
      <c r="L55" s="14">
        <v>0.45874493927831</v>
      </c>
      <c r="M55" s="14"/>
      <c r="N55" s="14">
        <v>0.60089818339752499</v>
      </c>
      <c r="O55" s="14">
        <v>0.66182052843693895</v>
      </c>
      <c r="P55" s="14">
        <v>0.67779067738340504</v>
      </c>
      <c r="Q55" s="14">
        <v>0.65116335490884703</v>
      </c>
      <c r="R55" s="14"/>
      <c r="S55" s="14">
        <v>0.63249654962780399</v>
      </c>
      <c r="T55" s="14">
        <v>0.62564136001258097</v>
      </c>
      <c r="U55" s="14">
        <v>0.61683923726258305</v>
      </c>
      <c r="V55" s="14">
        <v>0.60733682037519499</v>
      </c>
      <c r="W55" s="14">
        <v>0.65469160398687798</v>
      </c>
      <c r="X55" s="14">
        <v>0.61677622214754801</v>
      </c>
      <c r="Y55" s="14">
        <v>0.65873658299232696</v>
      </c>
      <c r="Z55" s="14">
        <v>0.681164684529036</v>
      </c>
      <c r="AA55" s="14">
        <v>0.70966861859855501</v>
      </c>
      <c r="AB55" s="14">
        <v>0.70954186943974396</v>
      </c>
      <c r="AC55" s="14">
        <v>0.64709334210994696</v>
      </c>
      <c r="AD55" s="14">
        <v>0.56064380956197002</v>
      </c>
      <c r="AE55" s="14"/>
      <c r="AF55" s="14">
        <v>0.57073095327549395</v>
      </c>
      <c r="AG55" s="14">
        <v>0.69450665119038701</v>
      </c>
      <c r="AH55" s="14">
        <v>0.59098547121975997</v>
      </c>
      <c r="AI55" s="14">
        <v>0.53741335909541699</v>
      </c>
      <c r="AJ55" s="14">
        <v>0.64882077149677797</v>
      </c>
      <c r="AK55" s="14"/>
      <c r="AL55" s="14">
        <v>0.69798993790827701</v>
      </c>
      <c r="AM55" s="14">
        <v>0.59941476855054998</v>
      </c>
      <c r="AN55" s="14">
        <v>0.62635576883606003</v>
      </c>
      <c r="AO55" s="14">
        <v>0.57417222170728099</v>
      </c>
      <c r="AP55" s="14">
        <v>0.64558630461451005</v>
      </c>
      <c r="AQ55" s="14">
        <v>0.71112691966515396</v>
      </c>
      <c r="AR55" s="14"/>
      <c r="AS55" s="14">
        <v>0.66695582853965496</v>
      </c>
      <c r="AT55" s="14">
        <v>0.65945976604817202</v>
      </c>
      <c r="AU55" s="14">
        <v>0.63741072011946798</v>
      </c>
      <c r="AV55" s="14">
        <v>0.59060164509941304</v>
      </c>
      <c r="AW55" s="14">
        <v>0.71778124808447497</v>
      </c>
      <c r="AX55" s="14"/>
      <c r="AY55" s="14">
        <v>0.72879199465154298</v>
      </c>
      <c r="AZ55" s="14">
        <v>0.76704107958345802</v>
      </c>
      <c r="BA55" s="14">
        <v>0.66856537008773098</v>
      </c>
      <c r="BB55" s="14">
        <v>0.65289421802743497</v>
      </c>
      <c r="BC55" s="14">
        <v>0.66745491280596703</v>
      </c>
      <c r="BD55" s="14">
        <v>0.689429899639316</v>
      </c>
      <c r="BE55" s="14">
        <v>0.61394048261352896</v>
      </c>
      <c r="BF55" s="14">
        <v>0.64867234055978795</v>
      </c>
      <c r="BG55" s="14">
        <v>0.60396041748506801</v>
      </c>
      <c r="BH55" s="14">
        <v>0.619861985600484</v>
      </c>
      <c r="BI55" s="14">
        <v>0.61781562646488197</v>
      </c>
      <c r="BJ55" s="14">
        <v>0.63478301733839004</v>
      </c>
      <c r="BK55" s="14">
        <v>0.60250898303020295</v>
      </c>
      <c r="BL55" s="14">
        <v>0.60705189087170797</v>
      </c>
      <c r="BM55" s="14">
        <v>0.47866689883646901</v>
      </c>
      <c r="BN55" s="14">
        <v>0.59991143688760595</v>
      </c>
      <c r="BO55" s="14"/>
      <c r="BP55" s="14">
        <v>0.669216990959136</v>
      </c>
      <c r="BQ55" s="14">
        <v>0.65586519706425905</v>
      </c>
      <c r="BR55" s="14">
        <v>0.66735930187269699</v>
      </c>
      <c r="BS55" s="14">
        <v>0.63183446236709795</v>
      </c>
      <c r="BT55" s="14">
        <v>0.62197333523098797</v>
      </c>
      <c r="BU55" s="14">
        <v>0.53417635266464003</v>
      </c>
      <c r="BV55" s="14"/>
      <c r="BW55" s="14">
        <v>0.53497291205377495</v>
      </c>
      <c r="BX55" s="14">
        <v>0.66595664076743499</v>
      </c>
      <c r="BY55" s="14" t="s">
        <v>120</v>
      </c>
      <c r="BZ55" s="14">
        <v>0.75719598053655901</v>
      </c>
      <c r="CA55" s="14">
        <v>0.68401351076313099</v>
      </c>
      <c r="CB55" s="14">
        <v>0.77673702058359295</v>
      </c>
      <c r="CC55" s="14">
        <v>0.68036920401116296</v>
      </c>
      <c r="CD55" s="14"/>
      <c r="CE55" s="14">
        <v>0.72420710752884498</v>
      </c>
      <c r="CF55" s="14">
        <v>0.58418675046383906</v>
      </c>
      <c r="CG55" s="14">
        <v>0.75356522473773302</v>
      </c>
      <c r="CH55" s="14">
        <v>0.56990745557446698</v>
      </c>
      <c r="CI55" s="14"/>
      <c r="CJ55" s="14">
        <v>0.60007785759972398</v>
      </c>
      <c r="CK55" s="14">
        <v>0.64823995100771403</v>
      </c>
      <c r="CL55" s="14">
        <v>0.649872757419245</v>
      </c>
      <c r="CM55" s="14">
        <v>0.73451575681497405</v>
      </c>
      <c r="CN55" s="14"/>
      <c r="CO55" s="14">
        <v>0.57491706087315197</v>
      </c>
      <c r="CP55" s="14">
        <v>0.65500100737171396</v>
      </c>
      <c r="CQ55" s="14"/>
      <c r="CR55" s="14">
        <v>0.64862449514036002</v>
      </c>
      <c r="CS55" s="14">
        <v>0.64011048530624004</v>
      </c>
    </row>
    <row r="56" spans="2:97" x14ac:dyDescent="0.3">
      <c r="B56" t="s">
        <v>140</v>
      </c>
      <c r="C56" s="14">
        <v>0.48799576494521002</v>
      </c>
      <c r="D56" s="14">
        <v>0.434500989350806</v>
      </c>
      <c r="E56" s="14">
        <v>0.53997886749477098</v>
      </c>
      <c r="F56" s="14"/>
      <c r="G56" s="14">
        <v>0.40675667163791801</v>
      </c>
      <c r="H56" s="14">
        <v>0.357702523641514</v>
      </c>
      <c r="I56" s="14">
        <v>0.44689172434478103</v>
      </c>
      <c r="J56" s="14">
        <v>0.52821017660709901</v>
      </c>
      <c r="K56" s="14">
        <v>0.542760072957436</v>
      </c>
      <c r="L56" s="14">
        <v>0.61188928864585501</v>
      </c>
      <c r="M56" s="14"/>
      <c r="N56" s="14">
        <v>0.45048307877871802</v>
      </c>
      <c r="O56" s="14">
        <v>0.51298524412859203</v>
      </c>
      <c r="P56" s="14">
        <v>0.47347687272000899</v>
      </c>
      <c r="Q56" s="14">
        <v>0.51091852478967603</v>
      </c>
      <c r="R56" s="14"/>
      <c r="S56" s="14">
        <v>0.36161654337733901</v>
      </c>
      <c r="T56" s="14">
        <v>0.46172485046426998</v>
      </c>
      <c r="U56" s="14">
        <v>0.52585490803277701</v>
      </c>
      <c r="V56" s="14">
        <v>0.51225256588642398</v>
      </c>
      <c r="W56" s="14">
        <v>0.57305762153195094</v>
      </c>
      <c r="X56" s="14">
        <v>0.411014239256831</v>
      </c>
      <c r="Y56" s="14">
        <v>0.412304858158345</v>
      </c>
      <c r="Z56" s="14">
        <v>0.49824916979068701</v>
      </c>
      <c r="AA56" s="14">
        <v>0.554845533422066</v>
      </c>
      <c r="AB56" s="14">
        <v>0.52965533675722298</v>
      </c>
      <c r="AC56" s="14">
        <v>0.60058812696058395</v>
      </c>
      <c r="AD56" s="14">
        <v>0.68199694157729995</v>
      </c>
      <c r="AE56" s="14"/>
      <c r="AF56" s="14">
        <v>0.46182913819265897</v>
      </c>
      <c r="AG56" s="14">
        <v>0.52237818931529201</v>
      </c>
      <c r="AH56" s="14">
        <v>0.50959219767983699</v>
      </c>
      <c r="AI56" s="14">
        <v>0.33804931136750899</v>
      </c>
      <c r="AJ56" s="14">
        <v>0.63706387773736195</v>
      </c>
      <c r="AK56" s="14"/>
      <c r="AL56" s="14">
        <v>0.54081038610971399</v>
      </c>
      <c r="AM56" s="14">
        <v>0.47980014945284299</v>
      </c>
      <c r="AN56" s="14">
        <v>0.47834926778359599</v>
      </c>
      <c r="AO56" s="14">
        <v>0.35049354174279301</v>
      </c>
      <c r="AP56" s="14">
        <v>0.57861046193066901</v>
      </c>
      <c r="AQ56" s="14">
        <v>0.54230645838779201</v>
      </c>
      <c r="AR56" s="14"/>
      <c r="AS56" s="14">
        <v>0.51455794143961597</v>
      </c>
      <c r="AT56" s="14">
        <v>0.50656295250133698</v>
      </c>
      <c r="AU56" s="14">
        <v>0.47066274136215303</v>
      </c>
      <c r="AV56" s="14">
        <v>0.40834732993062201</v>
      </c>
      <c r="AW56" s="14">
        <v>0.40441598478289797</v>
      </c>
      <c r="AX56" s="14"/>
      <c r="AY56" s="14">
        <v>0.756495518049076</v>
      </c>
      <c r="AZ56" s="14">
        <v>0.552426520602607</v>
      </c>
      <c r="BA56" s="14">
        <v>0.52625454867967703</v>
      </c>
      <c r="BB56" s="14">
        <v>0.49165722543080598</v>
      </c>
      <c r="BC56" s="14">
        <v>0.48082526237578599</v>
      </c>
      <c r="BD56" s="14">
        <v>0.48153890475601302</v>
      </c>
      <c r="BE56" s="14">
        <v>0.41181533305450202</v>
      </c>
      <c r="BF56" s="14">
        <v>0.53888006175240999</v>
      </c>
      <c r="BG56" s="14">
        <v>0.50608189900685896</v>
      </c>
      <c r="BH56" s="14">
        <v>0.56653229434665298</v>
      </c>
      <c r="BI56" s="14">
        <v>0.50620815202857194</v>
      </c>
      <c r="BJ56" s="14">
        <v>0.41370930595128602</v>
      </c>
      <c r="BK56" s="14">
        <v>0.48436771594956601</v>
      </c>
      <c r="BL56" s="14">
        <v>0.39910606630103801</v>
      </c>
      <c r="BM56" s="14">
        <v>0.38627262032480197</v>
      </c>
      <c r="BN56" s="14">
        <v>0.41176845321561101</v>
      </c>
      <c r="BO56" s="14"/>
      <c r="BP56" s="14">
        <v>0.40029078098209803</v>
      </c>
      <c r="BQ56" s="14">
        <v>0.50509812177302704</v>
      </c>
      <c r="BR56" s="14">
        <v>0.46185431582759001</v>
      </c>
      <c r="BS56" s="14">
        <v>0.55432564563757003</v>
      </c>
      <c r="BT56" s="14">
        <v>0.544481596509647</v>
      </c>
      <c r="BU56" s="14">
        <v>0.53256076991626999</v>
      </c>
      <c r="BV56" s="14"/>
      <c r="BW56" s="14">
        <v>0.560919604640573</v>
      </c>
      <c r="BX56" s="14">
        <v>0.49168588312961897</v>
      </c>
      <c r="BY56" s="14" t="s">
        <v>120</v>
      </c>
      <c r="BZ56" s="14">
        <v>0.435071662258946</v>
      </c>
      <c r="CA56" s="14">
        <v>0.43818021266887203</v>
      </c>
      <c r="CB56" s="14">
        <v>0.39756138207783798</v>
      </c>
      <c r="CC56" s="14">
        <v>0.43587481708111098</v>
      </c>
      <c r="CD56" s="14"/>
      <c r="CE56" s="14">
        <v>0.368025616766333</v>
      </c>
      <c r="CF56" s="14">
        <v>0.47895785323696499</v>
      </c>
      <c r="CG56" s="14">
        <v>0.50865496443170299</v>
      </c>
      <c r="CH56" s="14">
        <v>0.55920402916023004</v>
      </c>
      <c r="CI56" s="14"/>
      <c r="CJ56" s="14">
        <v>0.49358376001693899</v>
      </c>
      <c r="CK56" s="14">
        <v>0.46732326794515999</v>
      </c>
      <c r="CL56" s="14">
        <v>0.48957087666431398</v>
      </c>
      <c r="CM56" s="14">
        <v>0.524494589587159</v>
      </c>
      <c r="CN56" s="14"/>
      <c r="CO56" s="14">
        <v>0.35446625076441102</v>
      </c>
      <c r="CP56" s="14">
        <v>0.50877348779461695</v>
      </c>
      <c r="CQ56" s="14"/>
      <c r="CR56" s="14">
        <v>0.41471294614401499</v>
      </c>
      <c r="CS56" s="14">
        <v>0.49544214159899103</v>
      </c>
    </row>
    <row r="57" spans="2:97" x14ac:dyDescent="0.3">
      <c r="B57" t="s">
        <v>141</v>
      </c>
      <c r="C57" s="14">
        <v>0.361118759071069</v>
      </c>
      <c r="D57" s="14">
        <v>0.38721148470071598</v>
      </c>
      <c r="E57" s="14">
        <v>0.33576128353849899</v>
      </c>
      <c r="F57" s="14"/>
      <c r="G57" s="14">
        <v>0.25792550633795602</v>
      </c>
      <c r="H57" s="14">
        <v>0.35848727451204998</v>
      </c>
      <c r="I57" s="14">
        <v>0.38657107314328698</v>
      </c>
      <c r="J57" s="14">
        <v>0.32955451359436799</v>
      </c>
      <c r="K57" s="14">
        <v>0.37973882666854097</v>
      </c>
      <c r="L57" s="14">
        <v>0.42390383834959999</v>
      </c>
      <c r="M57" s="14"/>
      <c r="N57" s="14">
        <v>0.42385339515159198</v>
      </c>
      <c r="O57" s="14">
        <v>0.403198884105813</v>
      </c>
      <c r="P57" s="14">
        <v>0.30382902302683901</v>
      </c>
      <c r="Q57" s="14">
        <v>0.29862777781141298</v>
      </c>
      <c r="R57" s="14"/>
      <c r="S57" s="14">
        <v>0.34796459276893299</v>
      </c>
      <c r="T57" s="14">
        <v>0.38779095261049501</v>
      </c>
      <c r="U57" s="14">
        <v>0.39600535666016101</v>
      </c>
      <c r="V57" s="14">
        <v>0.34778459664404399</v>
      </c>
      <c r="W57" s="14">
        <v>0.27009286146174</v>
      </c>
      <c r="X57" s="14">
        <v>0.32355677372280101</v>
      </c>
      <c r="Y57" s="14">
        <v>0.39395289761272401</v>
      </c>
      <c r="Z57" s="14">
        <v>0.435049032079531</v>
      </c>
      <c r="AA57" s="14">
        <v>0.34993235907613301</v>
      </c>
      <c r="AB57" s="14">
        <v>0.36186744813851901</v>
      </c>
      <c r="AC57" s="14">
        <v>0.35150993225863097</v>
      </c>
      <c r="AD57" s="14">
        <v>0.44919660982434401</v>
      </c>
      <c r="AE57" s="14"/>
      <c r="AF57" s="14">
        <v>0.39466618920586899</v>
      </c>
      <c r="AG57" s="14">
        <v>0.37557637242214797</v>
      </c>
      <c r="AH57" s="14">
        <v>0.43783254324831899</v>
      </c>
      <c r="AI57" s="14">
        <v>0.30930567168849998</v>
      </c>
      <c r="AJ57" s="14">
        <v>0.29395521126981899</v>
      </c>
      <c r="AK57" s="14"/>
      <c r="AL57" s="14">
        <v>0.37224810085954801</v>
      </c>
      <c r="AM57" s="14">
        <v>0.42385068510936302</v>
      </c>
      <c r="AN57" s="14">
        <v>0.36612980436081799</v>
      </c>
      <c r="AO57" s="14">
        <v>0.30034834673743099</v>
      </c>
      <c r="AP57" s="14">
        <v>0.331040240915912</v>
      </c>
      <c r="AQ57" s="14">
        <v>0.36024778653724698</v>
      </c>
      <c r="AR57" s="14"/>
      <c r="AS57" s="14">
        <v>0.29736147696007997</v>
      </c>
      <c r="AT57" s="14">
        <v>0.35321217247713599</v>
      </c>
      <c r="AU57" s="14">
        <v>0.412821422528027</v>
      </c>
      <c r="AV57" s="14">
        <v>0.38003910045268902</v>
      </c>
      <c r="AW57" s="14">
        <v>0.350292059164792</v>
      </c>
      <c r="AX57" s="14"/>
      <c r="AY57" s="14">
        <v>0.39584754196517002</v>
      </c>
      <c r="AZ57" s="14">
        <v>0.23807309718135</v>
      </c>
      <c r="BA57" s="14">
        <v>0.26484994562594</v>
      </c>
      <c r="BB57" s="14">
        <v>0.32851338663691798</v>
      </c>
      <c r="BC57" s="14">
        <v>0.30218209958689801</v>
      </c>
      <c r="BD57" s="14">
        <v>0.32328975938868698</v>
      </c>
      <c r="BE57" s="14">
        <v>0.43002574921203202</v>
      </c>
      <c r="BF57" s="14">
        <v>0.29453165848672702</v>
      </c>
      <c r="BG57" s="14">
        <v>0.38154038892548398</v>
      </c>
      <c r="BH57" s="14">
        <v>0.38422410417807301</v>
      </c>
      <c r="BI57" s="14">
        <v>0.409248879977897</v>
      </c>
      <c r="BJ57" s="14">
        <v>0.39763947130681399</v>
      </c>
      <c r="BK57" s="14">
        <v>0.57623498212523105</v>
      </c>
      <c r="BL57" s="14">
        <v>0.35268157159081898</v>
      </c>
      <c r="BM57" s="14">
        <v>0.49584885863612899</v>
      </c>
      <c r="BN57" s="14">
        <v>0.43419269068204402</v>
      </c>
      <c r="BO57" s="14"/>
      <c r="BP57" s="14">
        <v>0.33975050851633198</v>
      </c>
      <c r="BQ57" s="14">
        <v>0.36120250673313398</v>
      </c>
      <c r="BR57" s="14">
        <v>0.38475621681001099</v>
      </c>
      <c r="BS57" s="14">
        <v>0.36914818066090599</v>
      </c>
      <c r="BT57" s="14">
        <v>0.373517418376206</v>
      </c>
      <c r="BU57" s="14">
        <v>0.34778765303595799</v>
      </c>
      <c r="BV57" s="14"/>
      <c r="BW57" s="14">
        <v>0.39597369163791502</v>
      </c>
      <c r="BX57" s="14">
        <v>0.40173985773586601</v>
      </c>
      <c r="BY57" s="14" t="s">
        <v>120</v>
      </c>
      <c r="BZ57" s="14">
        <v>0.22941510404109999</v>
      </c>
      <c r="CA57" s="14">
        <v>0.28237354132652298</v>
      </c>
      <c r="CB57" s="14">
        <v>0.339049806343452</v>
      </c>
      <c r="CC57" s="14">
        <v>0.34832606840611902</v>
      </c>
      <c r="CD57" s="14"/>
      <c r="CE57" s="14">
        <v>0.29764050292025102</v>
      </c>
      <c r="CF57" s="14">
        <v>0.37740270560091199</v>
      </c>
      <c r="CG57" s="14">
        <v>0.31466046964125699</v>
      </c>
      <c r="CH57" s="14">
        <v>0.39869735096608999</v>
      </c>
      <c r="CI57" s="14"/>
      <c r="CJ57" s="14">
        <v>0.36140812027813601</v>
      </c>
      <c r="CK57" s="14">
        <v>0.37162177786725498</v>
      </c>
      <c r="CL57" s="14">
        <v>0.36090956996471002</v>
      </c>
      <c r="CM57" s="14">
        <v>0.32895174964778301</v>
      </c>
      <c r="CN57" s="14"/>
      <c r="CO57" s="14">
        <v>0.37784717137721402</v>
      </c>
      <c r="CP57" s="14">
        <v>0.36041566060959102</v>
      </c>
      <c r="CQ57" s="14"/>
      <c r="CR57" s="14">
        <v>0.375399229171614</v>
      </c>
      <c r="CS57" s="14">
        <v>0.36058303248212698</v>
      </c>
    </row>
    <row r="58" spans="2:97" x14ac:dyDescent="0.3">
      <c r="B58" t="s">
        <v>142</v>
      </c>
      <c r="C58" s="14">
        <v>0.33775321319768098</v>
      </c>
      <c r="D58" s="14">
        <v>0.36746231357245401</v>
      </c>
      <c r="E58" s="14">
        <v>0.30969305230863198</v>
      </c>
      <c r="F58" s="14"/>
      <c r="G58" s="14">
        <v>0.20998524834785101</v>
      </c>
      <c r="H58" s="14">
        <v>0.20918890138899901</v>
      </c>
      <c r="I58" s="14">
        <v>0.27442501929943502</v>
      </c>
      <c r="J58" s="14">
        <v>0.37282983514268098</v>
      </c>
      <c r="K58" s="14">
        <v>0.46366747478063702</v>
      </c>
      <c r="L58" s="14">
        <v>0.46547913302087102</v>
      </c>
      <c r="M58" s="14"/>
      <c r="N58" s="14">
        <v>0.25407674768426503</v>
      </c>
      <c r="O58" s="14">
        <v>0.293763214493376</v>
      </c>
      <c r="P58" s="14">
        <v>0.43240628746230098</v>
      </c>
      <c r="Q58" s="14">
        <v>0.39447088390722101</v>
      </c>
      <c r="R58" s="14"/>
      <c r="S58" s="14">
        <v>0.217999439167015</v>
      </c>
      <c r="T58" s="14">
        <v>0.34899494839296202</v>
      </c>
      <c r="U58" s="14">
        <v>0.39728624292239501</v>
      </c>
      <c r="V58" s="14">
        <v>0.36379993846910103</v>
      </c>
      <c r="W58" s="14">
        <v>0.42989385077248099</v>
      </c>
      <c r="X58" s="14">
        <v>0.43684941868584498</v>
      </c>
      <c r="Y58" s="14">
        <v>0.35231010349838099</v>
      </c>
      <c r="Z58" s="14">
        <v>0.30478129736794302</v>
      </c>
      <c r="AA58" s="14">
        <v>0.33062526311532098</v>
      </c>
      <c r="AB58" s="14">
        <v>0.30389227898577897</v>
      </c>
      <c r="AC58" s="14">
        <v>0.32446437470355799</v>
      </c>
      <c r="AD58" s="14">
        <v>0.25412080367721701</v>
      </c>
      <c r="AE58" s="14"/>
      <c r="AF58" s="14">
        <v>0.44914955087033498</v>
      </c>
      <c r="AG58" s="14">
        <v>0.22570150918863299</v>
      </c>
      <c r="AH58" s="14">
        <v>0.21730216043280701</v>
      </c>
      <c r="AI58" s="14">
        <v>0.72177272006509996</v>
      </c>
      <c r="AJ58" s="14">
        <v>0.14894027989040001</v>
      </c>
      <c r="AK58" s="14"/>
      <c r="AL58" s="14">
        <v>0.16013086645691699</v>
      </c>
      <c r="AM58" s="14">
        <v>0.36577973716657902</v>
      </c>
      <c r="AN58" s="14">
        <v>0.17674830754649501</v>
      </c>
      <c r="AO58" s="14">
        <v>0.72182785054270904</v>
      </c>
      <c r="AP58" s="14">
        <v>0.180343366711881</v>
      </c>
      <c r="AQ58" s="14">
        <v>0.26155049974912298</v>
      </c>
      <c r="AR58" s="14"/>
      <c r="AS58" s="14">
        <v>0.49071165324619498</v>
      </c>
      <c r="AT58" s="14">
        <v>0.35624427725768398</v>
      </c>
      <c r="AU58" s="14">
        <v>0.19856413737248499</v>
      </c>
      <c r="AV58" s="14">
        <v>0.225560683720927</v>
      </c>
      <c r="AW58" s="14">
        <v>0.163616541541453</v>
      </c>
      <c r="AX58" s="14"/>
      <c r="AY58" s="14">
        <v>0.3506223397389</v>
      </c>
      <c r="AZ58" s="14">
        <v>0.27652541321164897</v>
      </c>
      <c r="BA58" s="14">
        <v>0.38592590936177201</v>
      </c>
      <c r="BB58" s="14">
        <v>0.39192093468394001</v>
      </c>
      <c r="BC58" s="14">
        <v>0.43094845391769798</v>
      </c>
      <c r="BD58" s="14">
        <v>0.30131543215516499</v>
      </c>
      <c r="BE58" s="14">
        <v>0.32650044190736799</v>
      </c>
      <c r="BF58" s="14">
        <v>0.41226552874788203</v>
      </c>
      <c r="BG58" s="14">
        <v>0.36761702804243801</v>
      </c>
      <c r="BH58" s="14">
        <v>0.277057247374973</v>
      </c>
      <c r="BI58" s="14">
        <v>0.30219484071086899</v>
      </c>
      <c r="BJ58" s="14">
        <v>0.40752912513820999</v>
      </c>
      <c r="BK58" s="14">
        <v>0.36071634267654001</v>
      </c>
      <c r="BL58" s="14">
        <v>0.22295556350878901</v>
      </c>
      <c r="BM58" s="14">
        <v>0.20099397057330701</v>
      </c>
      <c r="BN58" s="14">
        <v>0.27574440018353602</v>
      </c>
      <c r="BO58" s="14"/>
      <c r="BP58" s="14">
        <v>0.25527295619962997</v>
      </c>
      <c r="BQ58" s="14">
        <v>0.34993681309695701</v>
      </c>
      <c r="BR58" s="14">
        <v>0.33968829144566998</v>
      </c>
      <c r="BS58" s="14">
        <v>0.40154210256384198</v>
      </c>
      <c r="BT58" s="14">
        <v>0.34550803185550499</v>
      </c>
      <c r="BU58" s="14">
        <v>0.40057304016022999</v>
      </c>
      <c r="BV58" s="14"/>
      <c r="BW58" s="14">
        <v>0.40431178821378599</v>
      </c>
      <c r="BX58" s="14">
        <v>0.27581038820489201</v>
      </c>
      <c r="BY58" s="14" t="s">
        <v>120</v>
      </c>
      <c r="BZ58" s="14">
        <v>0.40862272706392999</v>
      </c>
      <c r="CA58" s="14">
        <v>0.37249150084932697</v>
      </c>
      <c r="CB58" s="14">
        <v>0.23261986380354899</v>
      </c>
      <c r="CC58" s="14">
        <v>0.34367418160789998</v>
      </c>
      <c r="CD58" s="14"/>
      <c r="CE58" s="14">
        <v>0.230484522921093</v>
      </c>
      <c r="CF58" s="14">
        <v>0.32180750425496601</v>
      </c>
      <c r="CG58" s="14">
        <v>0.42148038282306</v>
      </c>
      <c r="CH58" s="14">
        <v>0.36192594678419598</v>
      </c>
      <c r="CI58" s="14"/>
      <c r="CJ58" s="14">
        <v>0.326734073317832</v>
      </c>
      <c r="CK58" s="14">
        <v>0.29143321995060301</v>
      </c>
      <c r="CL58" s="14">
        <v>0.36319341126778298</v>
      </c>
      <c r="CM58" s="14">
        <v>0.29402649204194498</v>
      </c>
      <c r="CN58" s="14"/>
      <c r="CO58" s="14">
        <v>0.279428323060124</v>
      </c>
      <c r="CP58" s="14">
        <v>0.34967266709128098</v>
      </c>
      <c r="CQ58" s="14"/>
      <c r="CR58" s="14">
        <v>0.28787386844837098</v>
      </c>
      <c r="CS58" s="14">
        <v>0.34843417584325098</v>
      </c>
    </row>
    <row r="59" spans="2:97" x14ac:dyDescent="0.3">
      <c r="B59" t="s">
        <v>143</v>
      </c>
      <c r="C59" s="14">
        <v>0.178113143386748</v>
      </c>
      <c r="D59" s="14">
        <v>0.18601797652687699</v>
      </c>
      <c r="E59" s="14">
        <v>0.16973606021117499</v>
      </c>
      <c r="F59" s="14"/>
      <c r="G59" s="14">
        <v>0.21031685787005</v>
      </c>
      <c r="H59" s="14">
        <v>0.191436963007484</v>
      </c>
      <c r="I59" s="14">
        <v>0.16674971034729699</v>
      </c>
      <c r="J59" s="14">
        <v>0.18368087583960099</v>
      </c>
      <c r="K59" s="14">
        <v>0.17034309203509701</v>
      </c>
      <c r="L59" s="14">
        <v>0.15590948551509601</v>
      </c>
      <c r="M59" s="14"/>
      <c r="N59" s="14">
        <v>0.18240829924129301</v>
      </c>
      <c r="O59" s="14">
        <v>0.169582508139244</v>
      </c>
      <c r="P59" s="14">
        <v>0.18169730807642401</v>
      </c>
      <c r="Q59" s="14">
        <v>0.18131801167123601</v>
      </c>
      <c r="R59" s="14"/>
      <c r="S59" s="14">
        <v>0.26656041303186001</v>
      </c>
      <c r="T59" s="14">
        <v>0.17105834097033201</v>
      </c>
      <c r="U59" s="14">
        <v>0.15983316648657001</v>
      </c>
      <c r="V59" s="14">
        <v>0.15500706854646301</v>
      </c>
      <c r="W59" s="14">
        <v>0.18398708366720501</v>
      </c>
      <c r="X59" s="14">
        <v>0.27291291109842297</v>
      </c>
      <c r="Y59" s="14">
        <v>0.14928030994789501</v>
      </c>
      <c r="Z59" s="14">
        <v>0.15420882719991399</v>
      </c>
      <c r="AA59" s="14">
        <v>0.12881476900234901</v>
      </c>
      <c r="AB59" s="14">
        <v>0.112104728964213</v>
      </c>
      <c r="AC59" s="14">
        <v>0.15458975549523701</v>
      </c>
      <c r="AD59" s="14">
        <v>0.14140682531335999</v>
      </c>
      <c r="AE59" s="14"/>
      <c r="AF59" s="14">
        <v>0.21356212040700001</v>
      </c>
      <c r="AG59" s="14">
        <v>0.13916891807832901</v>
      </c>
      <c r="AH59" s="14">
        <v>0.16807107361909099</v>
      </c>
      <c r="AI59" s="14">
        <v>0.24890902114355701</v>
      </c>
      <c r="AJ59" s="14">
        <v>0.100522438897081</v>
      </c>
      <c r="AK59" s="14"/>
      <c r="AL59" s="14">
        <v>0.15755049970783899</v>
      </c>
      <c r="AM59" s="14">
        <v>0.185507720309258</v>
      </c>
      <c r="AN59" s="14">
        <v>0.14132324585702399</v>
      </c>
      <c r="AO59" s="14">
        <v>0.24600462722768801</v>
      </c>
      <c r="AP59" s="14">
        <v>0.113034328065804</v>
      </c>
      <c r="AQ59" s="14">
        <v>0.15875532451030999</v>
      </c>
      <c r="AR59" s="14"/>
      <c r="AS59" s="14">
        <v>0.177106532690716</v>
      </c>
      <c r="AT59" s="14">
        <v>0.16253402075276499</v>
      </c>
      <c r="AU59" s="14">
        <v>0.171090261423269</v>
      </c>
      <c r="AV59" s="14">
        <v>0.203500082874572</v>
      </c>
      <c r="AW59" s="14">
        <v>0.16451111868358101</v>
      </c>
      <c r="AX59" s="14"/>
      <c r="AY59" s="14">
        <v>6.9370459520003397E-2</v>
      </c>
      <c r="AZ59" s="14">
        <v>0.13084483629715399</v>
      </c>
      <c r="BA59" s="14">
        <v>0.185166866202438</v>
      </c>
      <c r="BB59" s="14">
        <v>0.19394190837324399</v>
      </c>
      <c r="BC59" s="14">
        <v>0.194167580208222</v>
      </c>
      <c r="BD59" s="14">
        <v>0.19589663819853601</v>
      </c>
      <c r="BE59" s="14">
        <v>0.18271553823720199</v>
      </c>
      <c r="BF59" s="14">
        <v>0.198355215019275</v>
      </c>
      <c r="BG59" s="14">
        <v>0.244784335555191</v>
      </c>
      <c r="BH59" s="14">
        <v>0.122395277757193</v>
      </c>
      <c r="BI59" s="14">
        <v>0.13255806473585599</v>
      </c>
      <c r="BJ59" s="14">
        <v>0.198837775485251</v>
      </c>
      <c r="BK59" s="14">
        <v>0.13256108732106101</v>
      </c>
      <c r="BL59" s="14">
        <v>0.20711337319350001</v>
      </c>
      <c r="BM59" s="14">
        <v>0.19253446343129499</v>
      </c>
      <c r="BN59" s="14">
        <v>0.109254554317431</v>
      </c>
      <c r="BO59" s="14"/>
      <c r="BP59" s="14">
        <v>0.19817089972636701</v>
      </c>
      <c r="BQ59" s="14">
        <v>0.19301495685098399</v>
      </c>
      <c r="BR59" s="14">
        <v>0.191685706168891</v>
      </c>
      <c r="BS59" s="14">
        <v>0.16399860071981601</v>
      </c>
      <c r="BT59" s="14">
        <v>0.13315098079594101</v>
      </c>
      <c r="BU59" s="14">
        <v>8.9976912532678796E-2</v>
      </c>
      <c r="BV59" s="14"/>
      <c r="BW59" s="14">
        <v>0.17475937534031799</v>
      </c>
      <c r="BX59" s="14">
        <v>0.169003441643097</v>
      </c>
      <c r="BY59" s="14" t="s">
        <v>120</v>
      </c>
      <c r="BZ59" s="14">
        <v>0.19592314147151799</v>
      </c>
      <c r="CA59" s="14">
        <v>0.15202736737217401</v>
      </c>
      <c r="CB59" s="14">
        <v>0.197149599334635</v>
      </c>
      <c r="CC59" s="14">
        <v>0.20451056137860099</v>
      </c>
      <c r="CD59" s="14"/>
      <c r="CE59" s="14">
        <v>0.18505301616949801</v>
      </c>
      <c r="CF59" s="14">
        <v>0.19216635327029</v>
      </c>
      <c r="CG59" s="14">
        <v>0.182848908364666</v>
      </c>
      <c r="CH59" s="14">
        <v>0.16818614705405599</v>
      </c>
      <c r="CI59" s="14"/>
      <c r="CJ59" s="14">
        <v>0.161870283474292</v>
      </c>
      <c r="CK59" s="14">
        <v>0.16612968833682301</v>
      </c>
      <c r="CL59" s="14">
        <v>0.18929580176762301</v>
      </c>
      <c r="CM59" s="14">
        <v>0.16342857207071901</v>
      </c>
      <c r="CN59" s="14"/>
      <c r="CO59" s="14">
        <v>0.152715565994545</v>
      </c>
      <c r="CP59" s="14">
        <v>0.18146194945552499</v>
      </c>
      <c r="CQ59" s="14"/>
      <c r="CR59" s="14">
        <v>0.19373515685602299</v>
      </c>
      <c r="CS59" s="14">
        <v>0.176981030971261</v>
      </c>
    </row>
    <row r="60" spans="2:97" x14ac:dyDescent="0.3">
      <c r="B60" t="s">
        <v>144</v>
      </c>
      <c r="C60" s="14">
        <v>0.16965054938178101</v>
      </c>
      <c r="D60" s="14">
        <v>0.1634045138137</v>
      </c>
      <c r="E60" s="14">
        <v>0.176263055319095</v>
      </c>
      <c r="F60" s="14"/>
      <c r="G60" s="14">
        <v>0.25172637193442698</v>
      </c>
      <c r="H60" s="14">
        <v>0.24650150312031199</v>
      </c>
      <c r="I60" s="14">
        <v>0.177759168158001</v>
      </c>
      <c r="J60" s="14">
        <v>0.14779416577155199</v>
      </c>
      <c r="K60" s="14">
        <v>0.121991109725209</v>
      </c>
      <c r="L60" s="14">
        <v>9.5915975457092406E-2</v>
      </c>
      <c r="M60" s="14"/>
      <c r="N60" s="14">
        <v>0.16759727530316301</v>
      </c>
      <c r="O60" s="14">
        <v>0.158338316778079</v>
      </c>
      <c r="P60" s="14">
        <v>0.16902005292151701</v>
      </c>
      <c r="Q60" s="14">
        <v>0.18421930687978699</v>
      </c>
      <c r="R60" s="14"/>
      <c r="S60" s="14">
        <v>0.27484429404280403</v>
      </c>
      <c r="T60" s="14">
        <v>0.142410158366583</v>
      </c>
      <c r="U60" s="14">
        <v>0.162859813051902</v>
      </c>
      <c r="V60" s="14">
        <v>0.14282678865354001</v>
      </c>
      <c r="W60" s="14">
        <v>0.148840939297953</v>
      </c>
      <c r="X60" s="14">
        <v>0.11802527054489501</v>
      </c>
      <c r="Y60" s="14">
        <v>0.142416611861613</v>
      </c>
      <c r="Z60" s="14">
        <v>0.21170769172944001</v>
      </c>
      <c r="AA60" s="14">
        <v>0.19281056593472901</v>
      </c>
      <c r="AB60" s="14">
        <v>0.13981116664542401</v>
      </c>
      <c r="AC60" s="14">
        <v>9.8610527622169E-2</v>
      </c>
      <c r="AD60" s="14">
        <v>0.23835148949500701</v>
      </c>
      <c r="AE60" s="14"/>
      <c r="AF60" s="14">
        <v>0.103851008191182</v>
      </c>
      <c r="AG60" s="14">
        <v>0.215775793723301</v>
      </c>
      <c r="AH60" s="14">
        <v>0.20954262750250499</v>
      </c>
      <c r="AI60" s="14">
        <v>9.8997735916549506E-2</v>
      </c>
      <c r="AJ60" s="14">
        <v>0.19769910103926999</v>
      </c>
      <c r="AK60" s="14"/>
      <c r="AL60" s="14">
        <v>0.22081678059913801</v>
      </c>
      <c r="AM60" s="14">
        <v>0.12517369462539099</v>
      </c>
      <c r="AN60" s="14">
        <v>0.231861401005347</v>
      </c>
      <c r="AO60" s="14">
        <v>0.10487793729648399</v>
      </c>
      <c r="AP60" s="14">
        <v>0.19837070809931101</v>
      </c>
      <c r="AQ60" s="14">
        <v>0.18020031622418201</v>
      </c>
      <c r="AR60" s="14"/>
      <c r="AS60" s="14">
        <v>0.13986714517653001</v>
      </c>
      <c r="AT60" s="14">
        <v>0.17475451868432801</v>
      </c>
      <c r="AU60" s="14">
        <v>0.216229417170862</v>
      </c>
      <c r="AV60" s="14">
        <v>0.17307439377029299</v>
      </c>
      <c r="AW60" s="14">
        <v>0.31943809140886198</v>
      </c>
      <c r="AX60" s="14"/>
      <c r="AY60" s="14">
        <v>0.18105327279222</v>
      </c>
      <c r="AZ60" s="14">
        <v>0.141956208893909</v>
      </c>
      <c r="BA60" s="14">
        <v>0.134354876322094</v>
      </c>
      <c r="BB60" s="14">
        <v>0.101122831682562</v>
      </c>
      <c r="BC60" s="14">
        <v>0.177096638495881</v>
      </c>
      <c r="BD60" s="14">
        <v>0.23497487010578499</v>
      </c>
      <c r="BE60" s="14">
        <v>0.21166009615600301</v>
      </c>
      <c r="BF60" s="14">
        <v>0.22914895674820801</v>
      </c>
      <c r="BG60" s="14">
        <v>9.4182631755635599E-2</v>
      </c>
      <c r="BH60" s="14">
        <v>8.8972947385692405E-2</v>
      </c>
      <c r="BI60" s="14">
        <v>0.17725056590580901</v>
      </c>
      <c r="BJ60" s="14">
        <v>0.110996718881454</v>
      </c>
      <c r="BK60" s="14">
        <v>0.14284736386021199</v>
      </c>
      <c r="BL60" s="14">
        <v>0.20343084434731801</v>
      </c>
      <c r="BM60" s="14">
        <v>0.14960047803104501</v>
      </c>
      <c r="BN60" s="14">
        <v>0.236914364277265</v>
      </c>
      <c r="BO60" s="14"/>
      <c r="BP60" s="14">
        <v>0.22436565482860901</v>
      </c>
      <c r="BQ60" s="14">
        <v>0.168772575828778</v>
      </c>
      <c r="BR60" s="14">
        <v>0.15407796682806199</v>
      </c>
      <c r="BS60" s="14">
        <v>0.148511388756525</v>
      </c>
      <c r="BT60" s="14">
        <v>9.6318075200270803E-2</v>
      </c>
      <c r="BU60" s="14">
        <v>0.17287265391265999</v>
      </c>
      <c r="BV60" s="14"/>
      <c r="BW60" s="14">
        <v>0.11761007318196599</v>
      </c>
      <c r="BX60" s="14">
        <v>0.14507474059681</v>
      </c>
      <c r="BY60" s="14" t="s">
        <v>120</v>
      </c>
      <c r="BZ60" s="14">
        <v>0.23741016642973001</v>
      </c>
      <c r="CA60" s="14">
        <v>0.16004509838193301</v>
      </c>
      <c r="CB60" s="14">
        <v>0.26677846535546701</v>
      </c>
      <c r="CC60" s="14">
        <v>0.222966980524131</v>
      </c>
      <c r="CD60" s="14"/>
      <c r="CE60" s="14">
        <v>0.260073384866012</v>
      </c>
      <c r="CF60" s="14">
        <v>0.17699425323052401</v>
      </c>
      <c r="CG60" s="14">
        <v>0.202135016949329</v>
      </c>
      <c r="CH60" s="14">
        <v>0.112227211937602</v>
      </c>
      <c r="CI60" s="14"/>
      <c r="CJ60" s="14">
        <v>0.15003186529149401</v>
      </c>
      <c r="CK60" s="14">
        <v>0.166382871076526</v>
      </c>
      <c r="CL60" s="14">
        <v>0.174280473160774</v>
      </c>
      <c r="CM60" s="14">
        <v>0.19329200477260899</v>
      </c>
      <c r="CN60" s="14"/>
      <c r="CO60" s="14">
        <v>0.189015845509135</v>
      </c>
      <c r="CP60" s="14">
        <v>0.16713301846880099</v>
      </c>
      <c r="CQ60" s="14"/>
      <c r="CR60" s="14">
        <v>0.16844459029601599</v>
      </c>
      <c r="CS60" s="14">
        <v>0.16105942594407899</v>
      </c>
    </row>
    <row r="61" spans="2:97" x14ac:dyDescent="0.3">
      <c r="B61" t="s">
        <v>145</v>
      </c>
      <c r="C61" s="14">
        <v>0.14896000166040099</v>
      </c>
      <c r="D61" s="14">
        <v>0.17058888513366699</v>
      </c>
      <c r="E61" s="14">
        <v>0.12824434615963901</v>
      </c>
      <c r="F61" s="14"/>
      <c r="G61" s="14">
        <v>0.20335203845716501</v>
      </c>
      <c r="H61" s="14">
        <v>0.21477615071293199</v>
      </c>
      <c r="I61" s="14">
        <v>0.17623593781015201</v>
      </c>
      <c r="J61" s="14">
        <v>0.108371447270928</v>
      </c>
      <c r="K61" s="14">
        <v>0.10457835608945799</v>
      </c>
      <c r="L61" s="14">
        <v>9.9924690930597998E-2</v>
      </c>
      <c r="M61" s="14"/>
      <c r="N61" s="14">
        <v>0.18452764188002699</v>
      </c>
      <c r="O61" s="14">
        <v>0.160411843999135</v>
      </c>
      <c r="P61" s="14">
        <v>0.15151820932344301</v>
      </c>
      <c r="Q61" s="14">
        <v>9.8276908459731693E-2</v>
      </c>
      <c r="R61" s="14"/>
      <c r="S61" s="14">
        <v>0.21107433825615399</v>
      </c>
      <c r="T61" s="14">
        <v>0.15525953407270299</v>
      </c>
      <c r="U61" s="14">
        <v>0.103235416093059</v>
      </c>
      <c r="V61" s="14">
        <v>0.16484401110953301</v>
      </c>
      <c r="W61" s="14">
        <v>8.3205714441029893E-2</v>
      </c>
      <c r="X61" s="14">
        <v>0.185705951966606</v>
      </c>
      <c r="Y61" s="14">
        <v>0.19283442921854799</v>
      </c>
      <c r="Z61" s="14">
        <v>0.16617101092456699</v>
      </c>
      <c r="AA61" s="14">
        <v>0.17050728915581501</v>
      </c>
      <c r="AB61" s="14">
        <v>7.4472975134512606E-2</v>
      </c>
      <c r="AC61" s="14">
        <v>5.68596735418209E-2</v>
      </c>
      <c r="AD61" s="14">
        <v>0.107616386663106</v>
      </c>
      <c r="AE61" s="14"/>
      <c r="AF61" s="14">
        <v>0.19434705914541101</v>
      </c>
      <c r="AG61" s="14">
        <v>0.133570008772984</v>
      </c>
      <c r="AH61" s="14">
        <v>0.117653155955184</v>
      </c>
      <c r="AI61" s="14">
        <v>0.162108375627074</v>
      </c>
      <c r="AJ61" s="14">
        <v>0.14487523859630599</v>
      </c>
      <c r="AK61" s="14"/>
      <c r="AL61" s="14">
        <v>0.13448961593077999</v>
      </c>
      <c r="AM61" s="14">
        <v>0.18988748261694499</v>
      </c>
      <c r="AN61" s="14">
        <v>0.141733550723287</v>
      </c>
      <c r="AO61" s="14">
        <v>0.16363020749260501</v>
      </c>
      <c r="AP61" s="14">
        <v>0.123910714504032</v>
      </c>
      <c r="AQ61" s="14">
        <v>0.169095760920149</v>
      </c>
      <c r="AR61" s="14"/>
      <c r="AS61" s="14">
        <v>0.101440642120603</v>
      </c>
      <c r="AT61" s="14">
        <v>0.123404103408971</v>
      </c>
      <c r="AU61" s="14">
        <v>0.17524702807256601</v>
      </c>
      <c r="AV61" s="14">
        <v>0.22504162028036101</v>
      </c>
      <c r="AW61" s="14">
        <v>0.24215164633189801</v>
      </c>
      <c r="AX61" s="14"/>
      <c r="AY61" s="14">
        <v>0</v>
      </c>
      <c r="AZ61" s="14">
        <v>2.6565713180545601E-2</v>
      </c>
      <c r="BA61" s="14">
        <v>0.14332752052691899</v>
      </c>
      <c r="BB61" s="14">
        <v>7.4510332371631793E-2</v>
      </c>
      <c r="BC61" s="14">
        <v>0.14275484433716201</v>
      </c>
      <c r="BD61" s="14">
        <v>0.135455124474855</v>
      </c>
      <c r="BE61" s="14">
        <v>0.143821458538514</v>
      </c>
      <c r="BF61" s="14">
        <v>0.16036635255830101</v>
      </c>
      <c r="BG61" s="14">
        <v>0.184780271203799</v>
      </c>
      <c r="BH61" s="14">
        <v>0.14089773017670801</v>
      </c>
      <c r="BI61" s="14">
        <v>0.15737706542166299</v>
      </c>
      <c r="BJ61" s="14">
        <v>0.14576080741574901</v>
      </c>
      <c r="BK61" s="14">
        <v>0.17626178838239401</v>
      </c>
      <c r="BL61" s="14">
        <v>0.27281180645251801</v>
      </c>
      <c r="BM61" s="14">
        <v>0.14600520540180401</v>
      </c>
      <c r="BN61" s="14">
        <v>0.228672076102377</v>
      </c>
      <c r="BO61" s="14"/>
      <c r="BP61" s="14">
        <v>0.18176905255665601</v>
      </c>
      <c r="BQ61" s="14">
        <v>0.114472382010065</v>
      </c>
      <c r="BR61" s="14">
        <v>0.17702035385977999</v>
      </c>
      <c r="BS61" s="14">
        <v>0.14212938638905401</v>
      </c>
      <c r="BT61" s="14">
        <v>0.14299950560065</v>
      </c>
      <c r="BU61" s="14">
        <v>0.14708324653858801</v>
      </c>
      <c r="BV61" s="14"/>
      <c r="BW61" s="14">
        <v>0.13978204240216599</v>
      </c>
      <c r="BX61" s="14">
        <v>0.15014783185793101</v>
      </c>
      <c r="BY61" s="14" t="s">
        <v>120</v>
      </c>
      <c r="BZ61" s="14">
        <v>0.10284489477622399</v>
      </c>
      <c r="CA61" s="14">
        <v>0.10960684681591699</v>
      </c>
      <c r="CB61" s="14">
        <v>0.18811004387058</v>
      </c>
      <c r="CC61" s="14">
        <v>0.228461099413618</v>
      </c>
      <c r="CD61" s="14"/>
      <c r="CE61" s="14">
        <v>0.20169997398817799</v>
      </c>
      <c r="CF61" s="14">
        <v>0.17443423800118801</v>
      </c>
      <c r="CG61" s="14">
        <v>8.5677858370772506E-2</v>
      </c>
      <c r="CH61" s="14">
        <v>0.13605697909880299</v>
      </c>
      <c r="CI61" s="14"/>
      <c r="CJ61" s="14">
        <v>0.14432608450123499</v>
      </c>
      <c r="CK61" s="14">
        <v>0.14787251836020601</v>
      </c>
      <c r="CL61" s="14">
        <v>0.154002930882772</v>
      </c>
      <c r="CM61" s="14">
        <v>0.121377508013348</v>
      </c>
      <c r="CN61" s="14"/>
      <c r="CO61" s="14">
        <v>0.1459016010842</v>
      </c>
      <c r="CP61" s="14">
        <v>0.148580531329154</v>
      </c>
      <c r="CQ61" s="14"/>
      <c r="CR61" s="14">
        <v>0.12373097376817201</v>
      </c>
      <c r="CS61" s="14">
        <v>0.15795733024210001</v>
      </c>
    </row>
    <row r="62" spans="2:97" x14ac:dyDescent="0.3">
      <c r="B62" t="s">
        <v>146</v>
      </c>
      <c r="C62" s="14">
        <v>0.142765862677217</v>
      </c>
      <c r="D62" s="14">
        <v>0.133937847511579</v>
      </c>
      <c r="E62" s="14">
        <v>0.14886107341584101</v>
      </c>
      <c r="F62" s="14"/>
      <c r="G62" s="14">
        <v>0.128796335577855</v>
      </c>
      <c r="H62" s="14">
        <v>0.18106447840828599</v>
      </c>
      <c r="I62" s="14">
        <v>0.126428011438282</v>
      </c>
      <c r="J62" s="14">
        <v>0.136880458163739</v>
      </c>
      <c r="K62" s="14">
        <v>0.13963114148338501</v>
      </c>
      <c r="L62" s="14">
        <v>0.14098192530586701</v>
      </c>
      <c r="M62" s="14"/>
      <c r="N62" s="14">
        <v>0.159685018777387</v>
      </c>
      <c r="O62" s="14">
        <v>0.141711533142309</v>
      </c>
      <c r="P62" s="14">
        <v>0.134795330457565</v>
      </c>
      <c r="Q62" s="14">
        <v>0.13215218233812701</v>
      </c>
      <c r="R62" s="14"/>
      <c r="S62" s="14">
        <v>0.13951253258746399</v>
      </c>
      <c r="T62" s="14">
        <v>0.16491991749523299</v>
      </c>
      <c r="U62" s="14">
        <v>0.10266254297804001</v>
      </c>
      <c r="V62" s="14">
        <v>0.15087513296848301</v>
      </c>
      <c r="W62" s="14">
        <v>0.150216620836534</v>
      </c>
      <c r="X62" s="14">
        <v>0.108203843313155</v>
      </c>
      <c r="Y62" s="14">
        <v>0.15552354877302699</v>
      </c>
      <c r="Z62" s="14">
        <v>9.4044306709250097E-2</v>
      </c>
      <c r="AA62" s="14">
        <v>0.120759070830216</v>
      </c>
      <c r="AB62" s="14">
        <v>0.13525615151634299</v>
      </c>
      <c r="AC62" s="14">
        <v>0.242657709471338</v>
      </c>
      <c r="AD62" s="14">
        <v>0.197812259838371</v>
      </c>
      <c r="AE62" s="14"/>
      <c r="AF62" s="14">
        <v>8.2537510321850402E-2</v>
      </c>
      <c r="AG62" s="14">
        <v>0.17904359535616099</v>
      </c>
      <c r="AH62" s="14">
        <v>0.155774588627623</v>
      </c>
      <c r="AI62" s="14">
        <v>8.8749735676658004E-2</v>
      </c>
      <c r="AJ62" s="14">
        <v>0.33313787038014298</v>
      </c>
      <c r="AK62" s="14"/>
      <c r="AL62" s="14">
        <v>0.18251141550774799</v>
      </c>
      <c r="AM62" s="14">
        <v>9.9912160101691003E-2</v>
      </c>
      <c r="AN62" s="14">
        <v>0.212398872702173</v>
      </c>
      <c r="AO62" s="14">
        <v>6.7639722568008903E-2</v>
      </c>
      <c r="AP62" s="14">
        <v>0.30022034088181299</v>
      </c>
      <c r="AQ62" s="14">
        <v>0.110573026857208</v>
      </c>
      <c r="AR62" s="14"/>
      <c r="AS62" s="14">
        <v>0.118806150086413</v>
      </c>
      <c r="AT62" s="14">
        <v>0.13397008229462201</v>
      </c>
      <c r="AU62" s="14">
        <v>0.17989019480846</v>
      </c>
      <c r="AV62" s="14">
        <v>0.142297264969929</v>
      </c>
      <c r="AW62" s="14">
        <v>0.183158995685575</v>
      </c>
      <c r="AX62" s="14"/>
      <c r="AY62" s="14">
        <v>0</v>
      </c>
      <c r="AZ62" s="14">
        <v>0.14068491704574401</v>
      </c>
      <c r="BA62" s="14">
        <v>0.10994610278422901</v>
      </c>
      <c r="BB62" s="14">
        <v>0.155533260079253</v>
      </c>
      <c r="BC62" s="14">
        <v>0.14967514838658499</v>
      </c>
      <c r="BD62" s="14">
        <v>0.114829990911166</v>
      </c>
      <c r="BE62" s="14">
        <v>0.14165539324826601</v>
      </c>
      <c r="BF62" s="14">
        <v>0.115602165830788</v>
      </c>
      <c r="BG62" s="14">
        <v>0.14147240428612701</v>
      </c>
      <c r="BH62" s="14">
        <v>0.26134410445025502</v>
      </c>
      <c r="BI62" s="14">
        <v>0.138482612512385</v>
      </c>
      <c r="BJ62" s="14">
        <v>0.120631339285101</v>
      </c>
      <c r="BK62" s="14">
        <v>0.139314501292961</v>
      </c>
      <c r="BL62" s="14">
        <v>0.10554012672651</v>
      </c>
      <c r="BM62" s="14">
        <v>0.13224423014839001</v>
      </c>
      <c r="BN62" s="14">
        <v>0.22920762874320799</v>
      </c>
      <c r="BO62" s="14"/>
      <c r="BP62" s="14">
        <v>0.166005284561764</v>
      </c>
      <c r="BQ62" s="14">
        <v>0.15377943418558199</v>
      </c>
      <c r="BR62" s="14">
        <v>9.3641639985841393E-2</v>
      </c>
      <c r="BS62" s="14">
        <v>0.117455840464121</v>
      </c>
      <c r="BT62" s="14">
        <v>0.135429659221107</v>
      </c>
      <c r="BU62" s="14">
        <v>0.21930962603071399</v>
      </c>
      <c r="BV62" s="14"/>
      <c r="BW62" s="14">
        <v>0.15897318649976999</v>
      </c>
      <c r="BX62" s="14">
        <v>0.13959683613649601</v>
      </c>
      <c r="BY62" s="14" t="s">
        <v>120</v>
      </c>
      <c r="BZ62" s="14">
        <v>0.108143875348266</v>
      </c>
      <c r="CA62" s="14">
        <v>0.15392988025405299</v>
      </c>
      <c r="CB62" s="14">
        <v>0.12323342448189201</v>
      </c>
      <c r="CC62" s="14">
        <v>0.116245795780702</v>
      </c>
      <c r="CD62" s="14"/>
      <c r="CE62" s="14">
        <v>0.140055048164624</v>
      </c>
      <c r="CF62" s="14">
        <v>0.15630103407149601</v>
      </c>
      <c r="CG62" s="14">
        <v>0.10936481846907301</v>
      </c>
      <c r="CH62" s="14">
        <v>0.136092224775514</v>
      </c>
      <c r="CI62" s="14"/>
      <c r="CJ62" s="14">
        <v>0.16156284084710801</v>
      </c>
      <c r="CK62" s="14">
        <v>0.15913353871133901</v>
      </c>
      <c r="CL62" s="14">
        <v>0.134579814590021</v>
      </c>
      <c r="CM62" s="14">
        <v>0.11072618556492</v>
      </c>
      <c r="CN62" s="14"/>
      <c r="CO62" s="14">
        <v>0.14748273067901299</v>
      </c>
      <c r="CP62" s="14">
        <v>0.141922785655613</v>
      </c>
      <c r="CQ62" s="14"/>
      <c r="CR62" s="14">
        <v>0.17764396366315299</v>
      </c>
      <c r="CS62" s="14">
        <v>0.137590228819155</v>
      </c>
    </row>
    <row r="63" spans="2:97" x14ac:dyDescent="0.3">
      <c r="B63" t="s">
        <v>147</v>
      </c>
      <c r="C63" s="14">
        <v>9.5650513566260698E-2</v>
      </c>
      <c r="D63" s="14">
        <v>0.105548520986049</v>
      </c>
      <c r="E63" s="14">
        <v>8.6251863075386306E-2</v>
      </c>
      <c r="F63" s="14"/>
      <c r="G63" s="14">
        <v>0.115079473281164</v>
      </c>
      <c r="H63" s="14">
        <v>8.8812971429800894E-2</v>
      </c>
      <c r="I63" s="14">
        <v>0.12663135765268199</v>
      </c>
      <c r="J63" s="14">
        <v>7.4447657901678399E-2</v>
      </c>
      <c r="K63" s="14">
        <v>8.5854474170466696E-2</v>
      </c>
      <c r="L63" s="14">
        <v>8.6946703749817097E-2</v>
      </c>
      <c r="M63" s="14"/>
      <c r="N63" s="14">
        <v>0.12704993198132</v>
      </c>
      <c r="O63" s="14">
        <v>0.102127757161924</v>
      </c>
      <c r="P63" s="14">
        <v>7.6861605234258001E-2</v>
      </c>
      <c r="Q63" s="14">
        <v>7.2738327072083095E-2</v>
      </c>
      <c r="R63" s="14"/>
      <c r="S63" s="14">
        <v>0.11106508424745699</v>
      </c>
      <c r="T63" s="14">
        <v>0.1045794004863</v>
      </c>
      <c r="U63" s="14">
        <v>8.0004559297153402E-2</v>
      </c>
      <c r="V63" s="14">
        <v>7.5332241515671805E-2</v>
      </c>
      <c r="W63" s="14">
        <v>0.107519367193521</v>
      </c>
      <c r="X63" s="14">
        <v>8.0316480964248593E-2</v>
      </c>
      <c r="Y63" s="14">
        <v>8.5368955005160299E-2</v>
      </c>
      <c r="Z63" s="14">
        <v>9.9818604535836505E-2</v>
      </c>
      <c r="AA63" s="14">
        <v>8.5721467518892605E-2</v>
      </c>
      <c r="AB63" s="14">
        <v>0.11850058938624899</v>
      </c>
      <c r="AC63" s="14">
        <v>0.102441745127947</v>
      </c>
      <c r="AD63" s="14">
        <v>8.4190981769874398E-2</v>
      </c>
      <c r="AE63" s="14"/>
      <c r="AF63" s="14">
        <v>3.7206364333788301E-2</v>
      </c>
      <c r="AG63" s="14">
        <v>0.120954906624679</v>
      </c>
      <c r="AH63" s="14">
        <v>0.190298124162081</v>
      </c>
      <c r="AI63" s="14">
        <v>3.3240410444120398E-2</v>
      </c>
      <c r="AJ63" s="14">
        <v>8.1654115353461607E-2</v>
      </c>
      <c r="AK63" s="14"/>
      <c r="AL63" s="14">
        <v>0.14344207534623399</v>
      </c>
      <c r="AM63" s="14">
        <v>4.0599477846255498E-2</v>
      </c>
      <c r="AN63" s="14">
        <v>0.191305109972771</v>
      </c>
      <c r="AO63" s="14">
        <v>1.86744347747979E-2</v>
      </c>
      <c r="AP63" s="14">
        <v>0.13155803277052899</v>
      </c>
      <c r="AQ63" s="14">
        <v>0.10555257652828599</v>
      </c>
      <c r="AR63" s="14"/>
      <c r="AS63" s="14">
        <v>6.7024598175361702E-2</v>
      </c>
      <c r="AT63" s="14">
        <v>7.6999721842437599E-2</v>
      </c>
      <c r="AU63" s="14">
        <v>0.130067192946837</v>
      </c>
      <c r="AV63" s="14">
        <v>0.141020918034127</v>
      </c>
      <c r="AW63" s="14">
        <v>0.10380102790221001</v>
      </c>
      <c r="AX63" s="14"/>
      <c r="AY63" s="14">
        <v>0</v>
      </c>
      <c r="AZ63" s="14">
        <v>0.12359717356707001</v>
      </c>
      <c r="BA63" s="14">
        <v>0.10954928420873</v>
      </c>
      <c r="BB63" s="14">
        <v>8.2898419664377401E-2</v>
      </c>
      <c r="BC63" s="14">
        <v>3.2716631256134901E-2</v>
      </c>
      <c r="BD63" s="14">
        <v>8.5075196648925197E-2</v>
      </c>
      <c r="BE63" s="14">
        <v>8.3188737424264206E-2</v>
      </c>
      <c r="BF63" s="14">
        <v>6.7857689534661397E-2</v>
      </c>
      <c r="BG63" s="14">
        <v>0.11947143425055699</v>
      </c>
      <c r="BH63" s="14">
        <v>0.101048456388347</v>
      </c>
      <c r="BI63" s="14">
        <v>0.104295065514118</v>
      </c>
      <c r="BJ63" s="14">
        <v>9.2307152264712797E-2</v>
      </c>
      <c r="BK63" s="14">
        <v>9.7701134333974801E-2</v>
      </c>
      <c r="BL63" s="14">
        <v>0.16970162421983501</v>
      </c>
      <c r="BM63" s="14">
        <v>0.14852258316210801</v>
      </c>
      <c r="BN63" s="14">
        <v>0.152293840218021</v>
      </c>
      <c r="BO63" s="14"/>
      <c r="BP63" s="14">
        <v>0.116835244490314</v>
      </c>
      <c r="BQ63" s="14">
        <v>0.10359557077357801</v>
      </c>
      <c r="BR63" s="14">
        <v>8.2826385709440606E-2</v>
      </c>
      <c r="BS63" s="14">
        <v>7.5460334531266507E-2</v>
      </c>
      <c r="BT63" s="14">
        <v>9.8735602134679107E-2</v>
      </c>
      <c r="BU63" s="14">
        <v>5.2612695554864003E-2</v>
      </c>
      <c r="BV63" s="14"/>
      <c r="BW63" s="14">
        <v>8.6661350158870498E-2</v>
      </c>
      <c r="BX63" s="14">
        <v>0.11070726635070501</v>
      </c>
      <c r="BY63" s="14" t="s">
        <v>120</v>
      </c>
      <c r="BZ63" s="14">
        <v>8.0010660023393104E-2</v>
      </c>
      <c r="CA63" s="14">
        <v>8.3014259683605096E-2</v>
      </c>
      <c r="CB63" s="14">
        <v>0.10481201094673601</v>
      </c>
      <c r="CC63" s="14">
        <v>8.4001014925762799E-2</v>
      </c>
      <c r="CD63" s="14"/>
      <c r="CE63" s="14">
        <v>0.117095581559454</v>
      </c>
      <c r="CF63" s="14">
        <v>0.110051614037499</v>
      </c>
      <c r="CG63" s="14">
        <v>6.5522442132047595E-2</v>
      </c>
      <c r="CH63" s="14">
        <v>8.9364299576732795E-2</v>
      </c>
      <c r="CI63" s="14"/>
      <c r="CJ63" s="14">
        <v>0.11714214927592601</v>
      </c>
      <c r="CK63" s="14">
        <v>0.128266550925933</v>
      </c>
      <c r="CL63" s="14">
        <v>8.0915258851063501E-2</v>
      </c>
      <c r="CM63" s="14">
        <v>6.1590388020276103E-2</v>
      </c>
      <c r="CN63" s="14"/>
      <c r="CO63" s="14">
        <v>0.13967978085489299</v>
      </c>
      <c r="CP63" s="14">
        <v>8.8929064535333197E-2</v>
      </c>
      <c r="CQ63" s="14"/>
      <c r="CR63" s="14">
        <v>0.10988488392528099</v>
      </c>
      <c r="CS63" s="14">
        <v>9.3254558577987798E-2</v>
      </c>
    </row>
    <row r="64" spans="2:97" x14ac:dyDescent="0.3">
      <c r="B64" t="s">
        <v>148</v>
      </c>
      <c r="C64" s="14">
        <v>8.6277101833572095E-2</v>
      </c>
      <c r="D64" s="14">
        <v>8.2583179253368902E-2</v>
      </c>
      <c r="E64" s="14">
        <v>9.0146107932583402E-2</v>
      </c>
      <c r="F64" s="14"/>
      <c r="G64" s="14">
        <v>7.2294870949082504E-2</v>
      </c>
      <c r="H64" s="14">
        <v>5.9846174524321699E-2</v>
      </c>
      <c r="I64" s="14">
        <v>6.92388095236946E-2</v>
      </c>
      <c r="J64" s="14">
        <v>9.4105166650346406E-2</v>
      </c>
      <c r="K64" s="14">
        <v>8.9020667685908605E-2</v>
      </c>
      <c r="L64" s="14">
        <v>0.12272283540368401</v>
      </c>
      <c r="M64" s="14"/>
      <c r="N64" s="14">
        <v>8.4783428816319298E-2</v>
      </c>
      <c r="O64" s="14">
        <v>9.7953757384825396E-2</v>
      </c>
      <c r="P64" s="14">
        <v>7.7421469447781902E-2</v>
      </c>
      <c r="Q64" s="14">
        <v>8.2783000705798304E-2</v>
      </c>
      <c r="R64" s="14"/>
      <c r="S64" s="14">
        <v>7.8851758504400293E-2</v>
      </c>
      <c r="T64" s="14">
        <v>9.7172061660749307E-2</v>
      </c>
      <c r="U64" s="14">
        <v>0.111442208517447</v>
      </c>
      <c r="V64" s="14">
        <v>6.5611332195234504E-2</v>
      </c>
      <c r="W64" s="14">
        <v>0.148263372732549</v>
      </c>
      <c r="X64" s="14">
        <v>9.8989105279537803E-2</v>
      </c>
      <c r="Y64" s="14">
        <v>9.30048751773178E-2</v>
      </c>
      <c r="Z64" s="14">
        <v>3.6130436961618502E-2</v>
      </c>
      <c r="AA64" s="14">
        <v>6.3927521225424305E-2</v>
      </c>
      <c r="AB64" s="14">
        <v>0.101857494938164</v>
      </c>
      <c r="AC64" s="14">
        <v>4.3638366247353899E-2</v>
      </c>
      <c r="AD64" s="14">
        <v>4.0558061935382701E-2</v>
      </c>
      <c r="AE64" s="14"/>
      <c r="AF64" s="14">
        <v>0.13207866045042799</v>
      </c>
      <c r="AG64" s="14">
        <v>7.0585462435003299E-2</v>
      </c>
      <c r="AH64" s="14">
        <v>8.6640388944800306E-2</v>
      </c>
      <c r="AI64" s="14">
        <v>9.5975777394799594E-2</v>
      </c>
      <c r="AJ64" s="14">
        <v>5.4209012446494502E-2</v>
      </c>
      <c r="AK64" s="14"/>
      <c r="AL64" s="14">
        <v>6.5094962487613706E-2</v>
      </c>
      <c r="AM64" s="14">
        <v>0.11033494779804399</v>
      </c>
      <c r="AN64" s="14">
        <v>7.1371481526141506E-2</v>
      </c>
      <c r="AO64" s="14">
        <v>0.110356747981138</v>
      </c>
      <c r="AP64" s="14">
        <v>4.1787472840563597E-2</v>
      </c>
      <c r="AQ64" s="14">
        <v>7.1556048828304505E-2</v>
      </c>
      <c r="AR64" s="14"/>
      <c r="AS64" s="14">
        <v>0.10091773372992</v>
      </c>
      <c r="AT64" s="14">
        <v>9.2293023922062095E-2</v>
      </c>
      <c r="AU64" s="14">
        <v>7.10234640719625E-2</v>
      </c>
      <c r="AV64" s="14">
        <v>7.9259427043219394E-2</v>
      </c>
      <c r="AW64" s="14">
        <v>2.1995183129781399E-2</v>
      </c>
      <c r="AX64" s="14"/>
      <c r="AY64" s="14">
        <v>0.180165947034088</v>
      </c>
      <c r="AZ64" s="14">
        <v>1.1733073379311299E-2</v>
      </c>
      <c r="BA64" s="14">
        <v>6.3676182112369001E-2</v>
      </c>
      <c r="BB64" s="14">
        <v>7.26827647010901E-2</v>
      </c>
      <c r="BC64" s="14">
        <v>5.3880349350384098E-2</v>
      </c>
      <c r="BD64" s="14">
        <v>0.115074263611587</v>
      </c>
      <c r="BE64" s="14">
        <v>0.12345937095161399</v>
      </c>
      <c r="BF64" s="14">
        <v>0.10558719046239499</v>
      </c>
      <c r="BG64" s="14">
        <v>6.77906141419823E-2</v>
      </c>
      <c r="BH64" s="14">
        <v>9.9371511679362701E-2</v>
      </c>
      <c r="BI64" s="14">
        <v>8.59681197898651E-2</v>
      </c>
      <c r="BJ64" s="14">
        <v>9.6465905048978798E-2</v>
      </c>
      <c r="BK64" s="14">
        <v>9.9985542217964005E-2</v>
      </c>
      <c r="BL64" s="14">
        <v>0.146055575839561</v>
      </c>
      <c r="BM64" s="14">
        <v>9.7223247621813197E-2</v>
      </c>
      <c r="BN64" s="14">
        <v>2.7257013066468602E-2</v>
      </c>
      <c r="BO64" s="14"/>
      <c r="BP64" s="14">
        <v>6.4730239653390906E-2</v>
      </c>
      <c r="BQ64" s="14">
        <v>7.7525920748065497E-2</v>
      </c>
      <c r="BR64" s="14">
        <v>9.5257389947807206E-2</v>
      </c>
      <c r="BS64" s="14">
        <v>7.4137932287738295E-2</v>
      </c>
      <c r="BT64" s="14">
        <v>0.12664258487745</v>
      </c>
      <c r="BU64" s="14">
        <v>0.17940871998490299</v>
      </c>
      <c r="BV64" s="14"/>
      <c r="BW64" s="14">
        <v>0.10919006287053901</v>
      </c>
      <c r="BX64" s="14">
        <v>9.2574619142995002E-2</v>
      </c>
      <c r="BY64" s="14" t="s">
        <v>120</v>
      </c>
      <c r="BZ64" s="14">
        <v>7.3199073811251097E-2</v>
      </c>
      <c r="CA64" s="14">
        <v>6.4836147575982703E-2</v>
      </c>
      <c r="CB64" s="14">
        <v>5.4977957453170197E-2</v>
      </c>
      <c r="CC64" s="14">
        <v>4.0053844267160597E-2</v>
      </c>
      <c r="CD64" s="14"/>
      <c r="CE64" s="14">
        <v>7.0265480293681404E-2</v>
      </c>
      <c r="CF64" s="14">
        <v>0.106810771520816</v>
      </c>
      <c r="CG64" s="14">
        <v>4.16335006645367E-2</v>
      </c>
      <c r="CH64" s="14">
        <v>0.107234859014558</v>
      </c>
      <c r="CI64" s="14"/>
      <c r="CJ64" s="14">
        <v>0.100933938006423</v>
      </c>
      <c r="CK64" s="14">
        <v>8.08964237729312E-2</v>
      </c>
      <c r="CL64" s="14">
        <v>8.6513509477388603E-2</v>
      </c>
      <c r="CM64" s="14">
        <v>6.1365188752353597E-2</v>
      </c>
      <c r="CN64" s="14"/>
      <c r="CO64" s="14">
        <v>8.9418506020908298E-2</v>
      </c>
      <c r="CP64" s="14">
        <v>8.6283652861791904E-2</v>
      </c>
      <c r="CQ64" s="14"/>
      <c r="CR64" s="14">
        <v>0.122806283494911</v>
      </c>
      <c r="CS64" s="14">
        <v>8.4472095813867804E-2</v>
      </c>
    </row>
    <row r="65" spans="2:97" x14ac:dyDescent="0.3">
      <c r="B65" t="s">
        <v>149</v>
      </c>
      <c r="C65" s="14">
        <v>7.0517108569335393E-2</v>
      </c>
      <c r="D65" s="14">
        <v>8.5458651867651697E-2</v>
      </c>
      <c r="E65" s="14">
        <v>5.6110465576959097E-2</v>
      </c>
      <c r="F65" s="14"/>
      <c r="G65" s="14">
        <v>3.1393024804268699E-2</v>
      </c>
      <c r="H65" s="14">
        <v>2.9457128671291102E-2</v>
      </c>
      <c r="I65" s="14">
        <v>4.6822491575480699E-2</v>
      </c>
      <c r="J65" s="14">
        <v>5.0205793296559199E-2</v>
      </c>
      <c r="K65" s="14">
        <v>8.3485947464951096E-2</v>
      </c>
      <c r="L65" s="14">
        <v>0.15688888567984099</v>
      </c>
      <c r="M65" s="14"/>
      <c r="N65" s="14">
        <v>7.7079833105371504E-2</v>
      </c>
      <c r="O65" s="14">
        <v>6.12582393809901E-2</v>
      </c>
      <c r="P65" s="14">
        <v>6.6559150578696102E-2</v>
      </c>
      <c r="Q65" s="14">
        <v>7.5498200184597394E-2</v>
      </c>
      <c r="R65" s="14"/>
      <c r="S65" s="14">
        <v>5.6881770126184401E-2</v>
      </c>
      <c r="T65" s="14">
        <v>8.0830866300867499E-2</v>
      </c>
      <c r="U65" s="14">
        <v>8.7845608021606805E-2</v>
      </c>
      <c r="V65" s="14">
        <v>8.8248947367817396E-2</v>
      </c>
      <c r="W65" s="14">
        <v>5.8138659911881801E-2</v>
      </c>
      <c r="X65" s="14">
        <v>7.1970573522750894E-2</v>
      </c>
      <c r="Y65" s="14">
        <v>4.73306127565747E-2</v>
      </c>
      <c r="Z65" s="14">
        <v>5.82632180600271E-2</v>
      </c>
      <c r="AA65" s="14">
        <v>6.36644020221631E-2</v>
      </c>
      <c r="AB65" s="14">
        <v>7.6688435308671907E-2</v>
      </c>
      <c r="AC65" s="14">
        <v>0.105879188856505</v>
      </c>
      <c r="AD65" s="14">
        <v>4.0162333239644903E-2</v>
      </c>
      <c r="AE65" s="14"/>
      <c r="AF65" s="14">
        <v>0.105711874607595</v>
      </c>
      <c r="AG65" s="14">
        <v>5.4431642525903899E-2</v>
      </c>
      <c r="AH65" s="14">
        <v>7.9133237305988799E-2</v>
      </c>
      <c r="AI65" s="14">
        <v>0.108326885678787</v>
      </c>
      <c r="AJ65" s="14">
        <v>3.3646889981539398E-2</v>
      </c>
      <c r="AK65" s="14"/>
      <c r="AL65" s="14">
        <v>4.5986460674247297E-2</v>
      </c>
      <c r="AM65" s="14">
        <v>9.9772690675660899E-2</v>
      </c>
      <c r="AN65" s="14">
        <v>8.8654469703274993E-2</v>
      </c>
      <c r="AO65" s="14">
        <v>8.8706891712129005E-2</v>
      </c>
      <c r="AP65" s="14">
        <v>4.2119790287603098E-2</v>
      </c>
      <c r="AQ65" s="14">
        <v>4.9989822453119399E-2</v>
      </c>
      <c r="AR65" s="14"/>
      <c r="AS65" s="14">
        <v>7.33273418939622E-2</v>
      </c>
      <c r="AT65" s="14">
        <v>7.6319251301620095E-2</v>
      </c>
      <c r="AU65" s="14">
        <v>6.6309338218174793E-2</v>
      </c>
      <c r="AV65" s="14">
        <v>5.6220664586666101E-2</v>
      </c>
      <c r="AW65" s="14">
        <v>4.9328505487048702E-2</v>
      </c>
      <c r="AX65" s="14"/>
      <c r="AY65" s="14">
        <v>6.7501787046979705E-2</v>
      </c>
      <c r="AZ65" s="14">
        <v>7.1247809798655901E-2</v>
      </c>
      <c r="BA65" s="14">
        <v>7.5754686489610895E-2</v>
      </c>
      <c r="BB65" s="14">
        <v>0.122640892566687</v>
      </c>
      <c r="BC65" s="14">
        <v>8.5155404558506606E-2</v>
      </c>
      <c r="BD65" s="14">
        <v>3.0397485187929701E-2</v>
      </c>
      <c r="BE65" s="14">
        <v>8.3772753399103297E-2</v>
      </c>
      <c r="BF65" s="14">
        <v>6.4024540430626303E-2</v>
      </c>
      <c r="BG65" s="14">
        <v>9.4355832266264095E-2</v>
      </c>
      <c r="BH65" s="14">
        <v>4.6636290890377997E-2</v>
      </c>
      <c r="BI65" s="14">
        <v>6.4912109898619105E-2</v>
      </c>
      <c r="BJ65" s="14">
        <v>6.5105788162674899E-2</v>
      </c>
      <c r="BK65" s="14">
        <v>4.8609795787028003E-2</v>
      </c>
      <c r="BL65" s="14">
        <v>6.4021123938912294E-2</v>
      </c>
      <c r="BM65" s="14">
        <v>0.19509863960766899</v>
      </c>
      <c r="BN65" s="14">
        <v>2.6383843574964601E-2</v>
      </c>
      <c r="BO65" s="14"/>
      <c r="BP65" s="14">
        <v>4.6152878637604602E-2</v>
      </c>
      <c r="BQ65" s="14">
        <v>6.7663762194438704E-2</v>
      </c>
      <c r="BR65" s="14">
        <v>6.8174535709481093E-2</v>
      </c>
      <c r="BS65" s="14">
        <v>7.3276867500959297E-2</v>
      </c>
      <c r="BT65" s="14">
        <v>0.11686004232625299</v>
      </c>
      <c r="BU65" s="14">
        <v>0.105313175531369</v>
      </c>
      <c r="BV65" s="14"/>
      <c r="BW65" s="14">
        <v>0.109184100283723</v>
      </c>
      <c r="BX65" s="14">
        <v>4.2843103899194802E-2</v>
      </c>
      <c r="BY65" s="14" t="s">
        <v>120</v>
      </c>
      <c r="BZ65" s="14">
        <v>3.98789918301522E-2</v>
      </c>
      <c r="CA65" s="14">
        <v>7.5626876460265696E-2</v>
      </c>
      <c r="CB65" s="14">
        <v>3.1221659555840098E-2</v>
      </c>
      <c r="CC65" s="14">
        <v>8.8147570070870804E-2</v>
      </c>
      <c r="CD65" s="14"/>
      <c r="CE65" s="14">
        <v>3.9269868622124601E-2</v>
      </c>
      <c r="CF65" s="14">
        <v>4.9908156611863499E-2</v>
      </c>
      <c r="CG65" s="14">
        <v>6.0640247761408597E-2</v>
      </c>
      <c r="CH65" s="14">
        <v>9.1600178449253805E-2</v>
      </c>
      <c r="CI65" s="14"/>
      <c r="CJ65" s="14">
        <v>7.9907280666635494E-2</v>
      </c>
      <c r="CK65" s="14">
        <v>7.2045334032353095E-2</v>
      </c>
      <c r="CL65" s="14">
        <v>6.7404392548128494E-2</v>
      </c>
      <c r="CM65" s="14">
        <v>6.7071377789940004E-2</v>
      </c>
      <c r="CN65" s="14"/>
      <c r="CO65" s="14">
        <v>8.0625374848081105E-2</v>
      </c>
      <c r="CP65" s="14">
        <v>6.9812955476721505E-2</v>
      </c>
      <c r="CQ65" s="14"/>
      <c r="CR65" s="14">
        <v>5.4729639188500101E-2</v>
      </c>
      <c r="CS65" s="14">
        <v>7.3924035781508093E-2</v>
      </c>
    </row>
    <row r="66" spans="2:97" x14ac:dyDescent="0.3">
      <c r="B66" t="s">
        <v>150</v>
      </c>
      <c r="C66" s="14">
        <v>6.4323525441325899E-2</v>
      </c>
      <c r="D66" s="14">
        <v>6.3318839771626306E-2</v>
      </c>
      <c r="E66" s="14">
        <v>6.5496903550137098E-2</v>
      </c>
      <c r="F66" s="14"/>
      <c r="G66" s="14">
        <v>7.7073356633404394E-2</v>
      </c>
      <c r="H66" s="14">
        <v>6.8580146904623801E-2</v>
      </c>
      <c r="I66" s="14">
        <v>5.1340507842558898E-2</v>
      </c>
      <c r="J66" s="14">
        <v>7.5043645277364596E-2</v>
      </c>
      <c r="K66" s="14">
        <v>6.1197650391920502E-2</v>
      </c>
      <c r="L66" s="14">
        <v>5.6388962314631599E-2</v>
      </c>
      <c r="M66" s="14"/>
      <c r="N66" s="14">
        <v>6.8212225391859393E-2</v>
      </c>
      <c r="O66" s="14">
        <v>4.9456199971162899E-2</v>
      </c>
      <c r="P66" s="14">
        <v>6.3910319032133803E-2</v>
      </c>
      <c r="Q66" s="14">
        <v>7.25624915563918E-2</v>
      </c>
      <c r="R66" s="14"/>
      <c r="S66" s="14">
        <v>6.5619960188980198E-2</v>
      </c>
      <c r="T66" s="14">
        <v>8.3251601180352394E-2</v>
      </c>
      <c r="U66" s="14">
        <v>6.3439992030112094E-2</v>
      </c>
      <c r="V66" s="14">
        <v>5.3674434393433203E-2</v>
      </c>
      <c r="W66" s="14">
        <v>4.0031567261690701E-2</v>
      </c>
      <c r="X66" s="14">
        <v>5.4691198763523199E-2</v>
      </c>
      <c r="Y66" s="14">
        <v>0.114840878366849</v>
      </c>
      <c r="Z66" s="14">
        <v>6.0883555714002897E-2</v>
      </c>
      <c r="AA66" s="14">
        <v>5.1335453365070102E-2</v>
      </c>
      <c r="AB66" s="14">
        <v>6.6425126349031999E-2</v>
      </c>
      <c r="AC66" s="14">
        <v>4.3839014188147798E-2</v>
      </c>
      <c r="AD66" s="14">
        <v>4.15814832594745E-2</v>
      </c>
      <c r="AE66" s="14"/>
      <c r="AF66" s="14">
        <v>7.3877875354126696E-2</v>
      </c>
      <c r="AG66" s="14">
        <v>5.9769716887850002E-2</v>
      </c>
      <c r="AH66" s="14">
        <v>3.7776131290131201E-2</v>
      </c>
      <c r="AI66" s="14">
        <v>9.0810758642288505E-2</v>
      </c>
      <c r="AJ66" s="14">
        <v>6.8717904472204702E-2</v>
      </c>
      <c r="AK66" s="14"/>
      <c r="AL66" s="14">
        <v>5.2398663557516101E-2</v>
      </c>
      <c r="AM66" s="14">
        <v>6.8256187967489196E-2</v>
      </c>
      <c r="AN66" s="14">
        <v>3.8376972352173799E-2</v>
      </c>
      <c r="AO66" s="14">
        <v>0.10591964801251399</v>
      </c>
      <c r="AP66" s="14">
        <v>2.8993206714486599E-2</v>
      </c>
      <c r="AQ66" s="14">
        <v>4.3566884696030303E-2</v>
      </c>
      <c r="AR66" s="14"/>
      <c r="AS66" s="14">
        <v>6.6990735872170706E-2</v>
      </c>
      <c r="AT66" s="14">
        <v>7.1049050150432794E-2</v>
      </c>
      <c r="AU66" s="14">
        <v>5.7197402868590201E-2</v>
      </c>
      <c r="AV66" s="14">
        <v>7.8950575650105506E-2</v>
      </c>
      <c r="AW66" s="14">
        <v>2.7278084968798799E-2</v>
      </c>
      <c r="AX66" s="14"/>
      <c r="AY66" s="14">
        <v>6.4890754871020195E-2</v>
      </c>
      <c r="AZ66" s="14">
        <v>0.103394969692633</v>
      </c>
      <c r="BA66" s="14">
        <v>7.1428960616793394E-2</v>
      </c>
      <c r="BB66" s="14">
        <v>7.2791692083708295E-2</v>
      </c>
      <c r="BC66" s="14">
        <v>6.3076448396101797E-2</v>
      </c>
      <c r="BD66" s="14">
        <v>6.7623105833017894E-2</v>
      </c>
      <c r="BE66" s="14">
        <v>5.7694823184718198E-2</v>
      </c>
      <c r="BF66" s="14">
        <v>3.6725212676639599E-2</v>
      </c>
      <c r="BG66" s="14">
        <v>9.4857247027947802E-2</v>
      </c>
      <c r="BH66" s="14">
        <v>6.7290138700786206E-2</v>
      </c>
      <c r="BI66" s="14">
        <v>7.1411989638121301E-2</v>
      </c>
      <c r="BJ66" s="14">
        <v>6.2913971003185395E-2</v>
      </c>
      <c r="BK66" s="14">
        <v>1.27940930586216E-2</v>
      </c>
      <c r="BL66" s="14">
        <v>2.23972909776541E-2</v>
      </c>
      <c r="BM66" s="14">
        <v>8.2002437434748499E-2</v>
      </c>
      <c r="BN66" s="14">
        <v>8.9880842731607097E-2</v>
      </c>
      <c r="BO66" s="14"/>
      <c r="BP66" s="14">
        <v>6.5935087543722001E-2</v>
      </c>
      <c r="BQ66" s="14">
        <v>6.0955624417267797E-2</v>
      </c>
      <c r="BR66" s="14">
        <v>6.9434532677810398E-2</v>
      </c>
      <c r="BS66" s="14">
        <v>8.0010052119318803E-2</v>
      </c>
      <c r="BT66" s="14">
        <v>4.7321171661728598E-2</v>
      </c>
      <c r="BU66" s="14">
        <v>3.91280348374142E-2</v>
      </c>
      <c r="BV66" s="14"/>
      <c r="BW66" s="14">
        <v>6.3676940836733101E-2</v>
      </c>
      <c r="BX66" s="14">
        <v>7.8079565270575899E-2</v>
      </c>
      <c r="BY66" s="14" t="s">
        <v>120</v>
      </c>
      <c r="BZ66" s="14">
        <v>5.3535675653929998E-2</v>
      </c>
      <c r="CA66" s="14">
        <v>8.2258779966225395E-2</v>
      </c>
      <c r="CB66" s="14">
        <v>4.30661991521466E-2</v>
      </c>
      <c r="CC66" s="14">
        <v>7.2133355927673101E-2</v>
      </c>
      <c r="CD66" s="14"/>
      <c r="CE66" s="14">
        <v>5.9867528678696699E-2</v>
      </c>
      <c r="CF66" s="14">
        <v>9.5966999550644E-2</v>
      </c>
      <c r="CG66" s="14">
        <v>4.9626185153151897E-2</v>
      </c>
      <c r="CH66" s="14">
        <v>5.9488541936180299E-2</v>
      </c>
      <c r="CI66" s="14"/>
      <c r="CJ66" s="14">
        <v>7.5360302251177999E-2</v>
      </c>
      <c r="CK66" s="14">
        <v>9.2267839481586594E-2</v>
      </c>
      <c r="CL66" s="14">
        <v>5.3926961178233201E-2</v>
      </c>
      <c r="CM66" s="14">
        <v>3.5933374188456699E-2</v>
      </c>
      <c r="CN66" s="14"/>
      <c r="CO66" s="14">
        <v>0.12655714193470699</v>
      </c>
      <c r="CP66" s="14">
        <v>5.62866493827891E-2</v>
      </c>
      <c r="CQ66" s="14"/>
      <c r="CR66" s="14">
        <v>5.5513853866014498E-2</v>
      </c>
      <c r="CS66" s="14">
        <v>6.9033387985721506E-2</v>
      </c>
    </row>
    <row r="67" spans="2:97" x14ac:dyDescent="0.3">
      <c r="B67" t="s">
        <v>151</v>
      </c>
      <c r="C67" s="14">
        <v>4.5521801055583101E-2</v>
      </c>
      <c r="D67" s="14">
        <v>4.10767095071356E-2</v>
      </c>
      <c r="E67" s="14">
        <v>5.0004820429496798E-2</v>
      </c>
      <c r="F67" s="14"/>
      <c r="G67" s="14">
        <v>9.4142417715311094E-2</v>
      </c>
      <c r="H67" s="14">
        <v>7.1861659777765499E-2</v>
      </c>
      <c r="I67" s="14">
        <v>3.99852499907224E-2</v>
      </c>
      <c r="J67" s="14">
        <v>2.4263294732713998E-2</v>
      </c>
      <c r="K67" s="14">
        <v>2.3485692948274E-2</v>
      </c>
      <c r="L67" s="14">
        <v>2.8466469996866799E-2</v>
      </c>
      <c r="M67" s="14"/>
      <c r="N67" s="14">
        <v>5.2620795954681499E-2</v>
      </c>
      <c r="O67" s="14">
        <v>4.0398026769163597E-2</v>
      </c>
      <c r="P67" s="14">
        <v>4.2396843368244799E-2</v>
      </c>
      <c r="Q67" s="14">
        <v>4.6478309639770399E-2</v>
      </c>
      <c r="R67" s="14"/>
      <c r="S67" s="14">
        <v>5.8873835658473303E-2</v>
      </c>
      <c r="T67" s="14">
        <v>4.0683953698562599E-2</v>
      </c>
      <c r="U67" s="14">
        <v>1.22625304809374E-2</v>
      </c>
      <c r="V67" s="14">
        <v>7.7638822624757894E-2</v>
      </c>
      <c r="W67" s="14">
        <v>2.5387135281032001E-2</v>
      </c>
      <c r="X67" s="14">
        <v>4.3784497898922602E-2</v>
      </c>
      <c r="Y67" s="14">
        <v>7.0777143335628803E-2</v>
      </c>
      <c r="Z67" s="14">
        <v>5.50761077458157E-2</v>
      </c>
      <c r="AA67" s="14">
        <v>3.2338175897561397E-2</v>
      </c>
      <c r="AB67" s="14">
        <v>5.8318140053051699E-2</v>
      </c>
      <c r="AC67" s="14">
        <v>3.2561385786496103E-2</v>
      </c>
      <c r="AD67" s="14">
        <v>0</v>
      </c>
      <c r="AE67" s="14"/>
      <c r="AF67" s="14">
        <v>3.3309242970806598E-2</v>
      </c>
      <c r="AG67" s="14">
        <v>4.1263847324237803E-2</v>
      </c>
      <c r="AH67" s="14">
        <v>8.3841781213273694E-2</v>
      </c>
      <c r="AI67" s="14">
        <v>1.9513972415086501E-2</v>
      </c>
      <c r="AJ67" s="14">
        <v>6.8784335569273797E-2</v>
      </c>
      <c r="AK67" s="14"/>
      <c r="AL67" s="14">
        <v>4.2053601598493098E-2</v>
      </c>
      <c r="AM67" s="14">
        <v>3.8679911208797803E-2</v>
      </c>
      <c r="AN67" s="14">
        <v>8.4284929151046406E-2</v>
      </c>
      <c r="AO67" s="14">
        <v>1.7898959039811299E-2</v>
      </c>
      <c r="AP67" s="14">
        <v>9.2183647846058994E-2</v>
      </c>
      <c r="AQ67" s="14">
        <v>4.5115180018688202E-2</v>
      </c>
      <c r="AR67" s="14"/>
      <c r="AS67" s="14">
        <v>2.4514330072978999E-2</v>
      </c>
      <c r="AT67" s="14">
        <v>5.2770012979627301E-2</v>
      </c>
      <c r="AU67" s="14">
        <v>4.3074238815961501E-2</v>
      </c>
      <c r="AV67" s="14">
        <v>8.0522245747327498E-2</v>
      </c>
      <c r="AW67" s="14">
        <v>4.9108794036300203E-2</v>
      </c>
      <c r="AX67" s="14"/>
      <c r="AY67" s="14">
        <v>6.8633197583866198E-2</v>
      </c>
      <c r="AZ67" s="14">
        <v>6.4863500560750895E-2</v>
      </c>
      <c r="BA67" s="14">
        <v>6.4968504811564798E-2</v>
      </c>
      <c r="BB67" s="14">
        <v>7.2184893264575403E-2</v>
      </c>
      <c r="BC67" s="14">
        <v>5.95327934547712E-2</v>
      </c>
      <c r="BD67" s="14">
        <v>4.4092716875806501E-2</v>
      </c>
      <c r="BE67" s="14">
        <v>3.2149670239614798E-2</v>
      </c>
      <c r="BF67" s="14">
        <v>4.62933732103782E-2</v>
      </c>
      <c r="BG67" s="14">
        <v>2.5623554315364699E-2</v>
      </c>
      <c r="BH67" s="14">
        <v>4.4143321683802902E-2</v>
      </c>
      <c r="BI67" s="14">
        <v>4.61056763940145E-2</v>
      </c>
      <c r="BJ67" s="14">
        <v>2.2918574437354299E-2</v>
      </c>
      <c r="BK67" s="14">
        <v>4.8047995910692101E-2</v>
      </c>
      <c r="BL67" s="14">
        <v>4.3420164993970403E-2</v>
      </c>
      <c r="BM67" s="14">
        <v>7.8340599442847297E-2</v>
      </c>
      <c r="BN67" s="14">
        <v>1.84648661872861E-2</v>
      </c>
      <c r="BO67" s="14"/>
      <c r="BP67" s="14">
        <v>7.0519067609272498E-2</v>
      </c>
      <c r="BQ67" s="14">
        <v>3.1522881310112702E-2</v>
      </c>
      <c r="BR67" s="14">
        <v>4.5234341077458697E-2</v>
      </c>
      <c r="BS67" s="14">
        <v>3.7720103910353797E-2</v>
      </c>
      <c r="BT67" s="14">
        <v>3.2262713847974099E-2</v>
      </c>
      <c r="BU67" s="14">
        <v>6.2654696872022395E-2</v>
      </c>
      <c r="BV67" s="14"/>
      <c r="BW67" s="14">
        <v>3.2180217576211097E-2</v>
      </c>
      <c r="BX67" s="14">
        <v>3.5618769202872103E-2</v>
      </c>
      <c r="BY67" s="14" t="s">
        <v>120</v>
      </c>
      <c r="BZ67" s="14">
        <v>5.1029603588861799E-2</v>
      </c>
      <c r="CA67" s="14">
        <v>6.0348257104212398E-2</v>
      </c>
      <c r="CB67" s="14">
        <v>6.9972618823479896E-2</v>
      </c>
      <c r="CC67" s="14">
        <v>4.1375630875572798E-2</v>
      </c>
      <c r="CD67" s="14"/>
      <c r="CE67" s="14">
        <v>6.8498038607052794E-2</v>
      </c>
      <c r="CF67" s="14">
        <v>3.3648342265258702E-2</v>
      </c>
      <c r="CG67" s="14">
        <v>5.3670335675605703E-2</v>
      </c>
      <c r="CH67" s="14">
        <v>3.3195574280694001E-2</v>
      </c>
      <c r="CI67" s="14"/>
      <c r="CJ67" s="14">
        <v>4.9835867785298797E-2</v>
      </c>
      <c r="CK67" s="14">
        <v>4.5899452099516E-2</v>
      </c>
      <c r="CL67" s="14">
        <v>4.5298943729132901E-2</v>
      </c>
      <c r="CM67" s="14">
        <v>3.4521071582368799E-2</v>
      </c>
      <c r="CN67" s="14"/>
      <c r="CO67" s="14">
        <v>8.5491771367832897E-2</v>
      </c>
      <c r="CP67" s="14">
        <v>3.9085898535656298E-2</v>
      </c>
      <c r="CQ67" s="14"/>
      <c r="CR67" s="14">
        <v>5.5274837290800301E-2</v>
      </c>
      <c r="CS67" s="14">
        <v>3.9057616023374001E-2</v>
      </c>
    </row>
    <row r="68" spans="2:97" x14ac:dyDescent="0.3">
      <c r="B68" t="s">
        <v>152</v>
      </c>
      <c r="C68" s="14">
        <v>3.4859840532224802E-2</v>
      </c>
      <c r="D68" s="14">
        <v>3.5636244781152702E-2</v>
      </c>
      <c r="E68" s="14">
        <v>3.4203672541730797E-2</v>
      </c>
      <c r="F68" s="14"/>
      <c r="G68" s="14">
        <v>4.1766134357006601E-2</v>
      </c>
      <c r="H68" s="14">
        <v>6.5095657305839397E-2</v>
      </c>
      <c r="I68" s="14">
        <v>4.6208526544896301E-2</v>
      </c>
      <c r="J68" s="14">
        <v>2.02773935660235E-2</v>
      </c>
      <c r="K68" s="14">
        <v>9.9535926686003702E-3</v>
      </c>
      <c r="L68" s="14">
        <v>2.49883395469612E-2</v>
      </c>
      <c r="M68" s="14"/>
      <c r="N68" s="14">
        <v>4.8187279254829497E-2</v>
      </c>
      <c r="O68" s="14">
        <v>3.7833724987754301E-2</v>
      </c>
      <c r="P68" s="14">
        <v>1.8713974067574399E-2</v>
      </c>
      <c r="Q68" s="14">
        <v>3.2011131376535898E-2</v>
      </c>
      <c r="R68" s="14"/>
      <c r="S68" s="14">
        <v>3.9435141471659198E-2</v>
      </c>
      <c r="T68" s="14">
        <v>1.8558110749552301E-2</v>
      </c>
      <c r="U68" s="14">
        <v>5.8740848805419903E-2</v>
      </c>
      <c r="V68" s="14">
        <v>2.58141846885966E-2</v>
      </c>
      <c r="W68" s="14">
        <v>3.3455939335654501E-2</v>
      </c>
      <c r="X68" s="14">
        <v>1.1126531156903799E-2</v>
      </c>
      <c r="Y68" s="14">
        <v>5.5839079404282302E-2</v>
      </c>
      <c r="Z68" s="14">
        <v>4.8500361196828101E-2</v>
      </c>
      <c r="AA68" s="14">
        <v>4.3184295348408099E-2</v>
      </c>
      <c r="AB68" s="14">
        <v>3.9687020651856302E-2</v>
      </c>
      <c r="AC68" s="14">
        <v>1.0429029655007801E-2</v>
      </c>
      <c r="AD68" s="14">
        <v>4.3766781371058897E-2</v>
      </c>
      <c r="AE68" s="14"/>
      <c r="AF68" s="14">
        <v>2.7425608908477301E-2</v>
      </c>
      <c r="AG68" s="14">
        <v>4.6017479137954398E-2</v>
      </c>
      <c r="AH68" s="14">
        <v>1.6396041306603899E-2</v>
      </c>
      <c r="AI68" s="14">
        <v>2.5649715212742501E-2</v>
      </c>
      <c r="AJ68" s="14">
        <v>3.1809749589738298E-2</v>
      </c>
      <c r="AK68" s="14"/>
      <c r="AL68" s="14">
        <v>4.9051803888844503E-2</v>
      </c>
      <c r="AM68" s="14">
        <v>3.4458196635546799E-2</v>
      </c>
      <c r="AN68" s="14">
        <v>1.8286272764373199E-2</v>
      </c>
      <c r="AO68" s="14">
        <v>2.2552726801324099E-2</v>
      </c>
      <c r="AP68" s="14">
        <v>1.50308421764972E-2</v>
      </c>
      <c r="AQ68" s="14">
        <v>5.3118696197909203E-2</v>
      </c>
      <c r="AR68" s="14"/>
      <c r="AS68" s="14">
        <v>2.4713248577884699E-2</v>
      </c>
      <c r="AT68" s="14">
        <v>3.1628042884294001E-2</v>
      </c>
      <c r="AU68" s="14">
        <v>3.7425240266424797E-2</v>
      </c>
      <c r="AV68" s="14">
        <v>6.2329660014981601E-2</v>
      </c>
      <c r="AW68" s="14">
        <v>7.5709998413315702E-2</v>
      </c>
      <c r="AX68" s="14"/>
      <c r="AY68" s="14">
        <v>0</v>
      </c>
      <c r="AZ68" s="14">
        <v>1.29289710920262E-2</v>
      </c>
      <c r="BA68" s="14">
        <v>5.0062203556421998E-2</v>
      </c>
      <c r="BB68" s="14">
        <v>3.2867226832586402E-2</v>
      </c>
      <c r="BC68" s="14">
        <v>3.57327420377015E-2</v>
      </c>
      <c r="BD68" s="14">
        <v>2.6898168012216901E-2</v>
      </c>
      <c r="BE68" s="14">
        <v>4.6125248083880598E-2</v>
      </c>
      <c r="BF68" s="14">
        <v>6.2609543519923198E-3</v>
      </c>
      <c r="BG68" s="14">
        <v>1.3865863462307801E-2</v>
      </c>
      <c r="BH68" s="14">
        <v>4.6779036076716699E-2</v>
      </c>
      <c r="BI68" s="14">
        <v>3.0863120845896101E-2</v>
      </c>
      <c r="BJ68" s="14">
        <v>7.8775335060574395E-2</v>
      </c>
      <c r="BK68" s="14">
        <v>3.8241993879110203E-2</v>
      </c>
      <c r="BL68" s="14">
        <v>0</v>
      </c>
      <c r="BM68" s="14">
        <v>6.3346820036803198E-2</v>
      </c>
      <c r="BN68" s="14">
        <v>5.7252054573940503E-2</v>
      </c>
      <c r="BO68" s="14"/>
      <c r="BP68" s="14">
        <v>3.86893106285272E-2</v>
      </c>
      <c r="BQ68" s="14">
        <v>3.5426435153773202E-2</v>
      </c>
      <c r="BR68" s="14">
        <v>2.7905064246615499E-2</v>
      </c>
      <c r="BS68" s="14">
        <v>2.52220911643476E-2</v>
      </c>
      <c r="BT68" s="14">
        <v>5.1416296222029798E-2</v>
      </c>
      <c r="BU68" s="14">
        <v>3.3889435132626898E-2</v>
      </c>
      <c r="BV68" s="14"/>
      <c r="BW68" s="14">
        <v>2.3104730093102099E-2</v>
      </c>
      <c r="BX68" s="14">
        <v>6.0425646895868101E-2</v>
      </c>
      <c r="BY68" s="14" t="s">
        <v>120</v>
      </c>
      <c r="BZ68" s="14">
        <v>2.99867847013757E-2</v>
      </c>
      <c r="CA68" s="14">
        <v>5.3613748000347898E-2</v>
      </c>
      <c r="CB68" s="14">
        <v>2.88425221208383E-2</v>
      </c>
      <c r="CC68" s="14">
        <v>1.17808395342297E-2</v>
      </c>
      <c r="CD68" s="14"/>
      <c r="CE68" s="14">
        <v>3.7054621176228097E-2</v>
      </c>
      <c r="CF68" s="14">
        <v>4.0140057011827698E-2</v>
      </c>
      <c r="CG68" s="14">
        <v>2.5746541179178802E-2</v>
      </c>
      <c r="CH68" s="14">
        <v>3.9151424018355398E-2</v>
      </c>
      <c r="CI68" s="14"/>
      <c r="CJ68" s="14">
        <v>3.66750441509422E-2</v>
      </c>
      <c r="CK68" s="14">
        <v>4.3919200782953902E-2</v>
      </c>
      <c r="CL68" s="14">
        <v>3.1772948972944297E-2</v>
      </c>
      <c r="CM68" s="14">
        <v>2.7997919397048699E-2</v>
      </c>
      <c r="CN68" s="14"/>
      <c r="CO68" s="14">
        <v>6.0301329886280598E-2</v>
      </c>
      <c r="CP68" s="14">
        <v>3.1382368575140103E-2</v>
      </c>
      <c r="CQ68" s="14"/>
      <c r="CR68" s="14">
        <v>6.9195423853274096E-2</v>
      </c>
      <c r="CS68" s="14">
        <v>3.0628373341037199E-2</v>
      </c>
    </row>
    <row r="69" spans="2:97" x14ac:dyDescent="0.3">
      <c r="B69" t="s">
        <v>153</v>
      </c>
      <c r="C69" s="14">
        <v>3.36299807028217E-2</v>
      </c>
      <c r="D69" s="14">
        <v>3.4187516049164E-2</v>
      </c>
      <c r="E69" s="14">
        <v>3.3184262736957397E-2</v>
      </c>
      <c r="F69" s="14"/>
      <c r="G69" s="14">
        <v>2.8874071250101298E-2</v>
      </c>
      <c r="H69" s="14">
        <v>4.0939369822172299E-2</v>
      </c>
      <c r="I69" s="14">
        <v>3.1637992599211399E-2</v>
      </c>
      <c r="J69" s="14">
        <v>1.6367706167954299E-2</v>
      </c>
      <c r="K69" s="14">
        <v>2.4860205859715701E-2</v>
      </c>
      <c r="L69" s="14">
        <v>5.2338976015287302E-2</v>
      </c>
      <c r="M69" s="14"/>
      <c r="N69" s="14">
        <v>4.2097910463501503E-2</v>
      </c>
      <c r="O69" s="14">
        <v>2.7032352247249501E-2</v>
      </c>
      <c r="P69" s="14">
        <v>3.3113715259434101E-2</v>
      </c>
      <c r="Q69" s="14">
        <v>3.2207007335443801E-2</v>
      </c>
      <c r="R69" s="14"/>
      <c r="S69" s="14">
        <v>2.73137896569196E-2</v>
      </c>
      <c r="T69" s="14">
        <v>4.8978691088339799E-2</v>
      </c>
      <c r="U69" s="14">
        <v>4.3893634315732899E-2</v>
      </c>
      <c r="V69" s="14">
        <v>3.2473697856671598E-2</v>
      </c>
      <c r="W69" s="14">
        <v>2.5935633388197099E-2</v>
      </c>
      <c r="X69" s="14">
        <v>4.3119358557503797E-2</v>
      </c>
      <c r="Y69" s="14">
        <v>3.7543358158427499E-2</v>
      </c>
      <c r="Z69" s="14">
        <v>0</v>
      </c>
      <c r="AA69" s="14">
        <v>1.3705684748313299E-2</v>
      </c>
      <c r="AB69" s="14">
        <v>3.3875750279866702E-2</v>
      </c>
      <c r="AC69" s="14">
        <v>5.3743687616345799E-2</v>
      </c>
      <c r="AD69" s="14">
        <v>3.5105528854443097E-2</v>
      </c>
      <c r="AE69" s="14"/>
      <c r="AF69" s="14">
        <v>5.2987210280718899E-2</v>
      </c>
      <c r="AG69" s="14">
        <v>3.4395557565690502E-2</v>
      </c>
      <c r="AH69" s="14">
        <v>2.2583704337990899E-2</v>
      </c>
      <c r="AI69" s="14">
        <v>3.3201028751508203E-2</v>
      </c>
      <c r="AJ69" s="14">
        <v>2.4294451375501298E-2</v>
      </c>
      <c r="AK69" s="14"/>
      <c r="AL69" s="14">
        <v>3.4620358982651499E-2</v>
      </c>
      <c r="AM69" s="14">
        <v>5.4510976702424198E-2</v>
      </c>
      <c r="AN69" s="14">
        <v>3.0024248823275701E-2</v>
      </c>
      <c r="AO69" s="14">
        <v>3.4209704107775303E-2</v>
      </c>
      <c r="AP69" s="14">
        <v>2.0671293368568398E-2</v>
      </c>
      <c r="AQ69" s="14">
        <v>1.69082564614709E-2</v>
      </c>
      <c r="AR69" s="14"/>
      <c r="AS69" s="14">
        <v>4.0856093207108403E-2</v>
      </c>
      <c r="AT69" s="14">
        <v>2.28680813352206E-2</v>
      </c>
      <c r="AU69" s="14">
        <v>2.9642008687088699E-2</v>
      </c>
      <c r="AV69" s="14">
        <v>3.5359906337132603E-2</v>
      </c>
      <c r="AW69" s="14">
        <v>7.6382609653203398E-2</v>
      </c>
      <c r="AX69" s="14"/>
      <c r="AY69" s="14">
        <v>0</v>
      </c>
      <c r="AZ69" s="14">
        <v>2.46323078295815E-2</v>
      </c>
      <c r="BA69" s="14">
        <v>4.8716574341182498E-2</v>
      </c>
      <c r="BB69" s="14">
        <v>5.0334805885109198E-2</v>
      </c>
      <c r="BC69" s="14">
        <v>2.8457021195304501E-2</v>
      </c>
      <c r="BD69" s="14">
        <v>5.15545208218261E-2</v>
      </c>
      <c r="BE69" s="14">
        <v>3.35962625580873E-2</v>
      </c>
      <c r="BF69" s="14">
        <v>3.6946474861083101E-2</v>
      </c>
      <c r="BG69" s="14">
        <v>8.0828502022514404E-3</v>
      </c>
      <c r="BH69" s="14">
        <v>6.4730826980914299E-2</v>
      </c>
      <c r="BI69" s="14">
        <v>2.8736387739371001E-2</v>
      </c>
      <c r="BJ69" s="14">
        <v>4.4991217659893501E-2</v>
      </c>
      <c r="BK69" s="14">
        <v>0</v>
      </c>
      <c r="BL69" s="14">
        <v>0</v>
      </c>
      <c r="BM69" s="14">
        <v>1.8036796155261402E-2</v>
      </c>
      <c r="BN69" s="14">
        <v>2.8123962055985299E-2</v>
      </c>
      <c r="BO69" s="14"/>
      <c r="BP69" s="14">
        <v>3.6926236826783899E-2</v>
      </c>
      <c r="BQ69" s="14">
        <v>2.5606807270731301E-2</v>
      </c>
      <c r="BR69" s="14">
        <v>3.90600906372294E-2</v>
      </c>
      <c r="BS69" s="14">
        <v>3.2338727018359999E-2</v>
      </c>
      <c r="BT69" s="14">
        <v>4.5310096486096497E-2</v>
      </c>
      <c r="BU69" s="14">
        <v>2.8368121136138801E-2</v>
      </c>
      <c r="BV69" s="14"/>
      <c r="BW69" s="14">
        <v>3.8506641169566001E-2</v>
      </c>
      <c r="BX69" s="14">
        <v>2.7898795138518E-2</v>
      </c>
      <c r="BY69" s="14" t="s">
        <v>120</v>
      </c>
      <c r="BZ69" s="14">
        <v>3.8487382131131599E-2</v>
      </c>
      <c r="CA69" s="14">
        <v>2.0052723314181502E-2</v>
      </c>
      <c r="CB69" s="14">
        <v>4.1537498927527797E-2</v>
      </c>
      <c r="CC69" s="14">
        <v>1.0956344676417399E-2</v>
      </c>
      <c r="CD69" s="14"/>
      <c r="CE69" s="14">
        <v>4.9578577631523603E-2</v>
      </c>
      <c r="CF69" s="14">
        <v>2.7487885632877799E-2</v>
      </c>
      <c r="CG69" s="14">
        <v>9.3580299580208904E-3</v>
      </c>
      <c r="CH69" s="14">
        <v>4.2807191393053702E-2</v>
      </c>
      <c r="CI69" s="14"/>
      <c r="CJ69" s="14">
        <v>4.1120168187144902E-2</v>
      </c>
      <c r="CK69" s="14">
        <v>3.5379510792853598E-2</v>
      </c>
      <c r="CL69" s="14">
        <v>2.8474272080583101E-2</v>
      </c>
      <c r="CM69" s="14">
        <v>5.2326341321179803E-2</v>
      </c>
      <c r="CN69" s="14"/>
      <c r="CO69" s="14">
        <v>7.1756436569877194E-2</v>
      </c>
      <c r="CP69" s="14">
        <v>2.7808798616073899E-2</v>
      </c>
      <c r="CQ69" s="14"/>
      <c r="CR69" s="14">
        <v>5.8494325497942999E-2</v>
      </c>
      <c r="CS69" s="14">
        <v>3.16571676009599E-2</v>
      </c>
    </row>
    <row r="70" spans="2:97" x14ac:dyDescent="0.3">
      <c r="B70" t="s">
        <v>154</v>
      </c>
      <c r="C70" s="14">
        <v>2.3715567199671201E-3</v>
      </c>
      <c r="D70" s="14">
        <v>3.7767015488978E-3</v>
      </c>
      <c r="E70" s="14">
        <v>1.00409162321549E-3</v>
      </c>
      <c r="F70" s="14"/>
      <c r="G70" s="14">
        <v>6.3461060937364698E-3</v>
      </c>
      <c r="H70" s="14">
        <v>2.9694864695069302E-3</v>
      </c>
      <c r="I70" s="14">
        <v>2.90009308912456E-3</v>
      </c>
      <c r="J70" s="14">
        <v>2.8875031600122301E-3</v>
      </c>
      <c r="K70" s="14">
        <v>0</v>
      </c>
      <c r="L70" s="14">
        <v>0</v>
      </c>
      <c r="M70" s="14"/>
      <c r="N70" s="14">
        <v>0</v>
      </c>
      <c r="O70" s="14">
        <v>5.3026757001454899E-3</v>
      </c>
      <c r="P70" s="14">
        <v>2.2387432314951898E-3</v>
      </c>
      <c r="Q70" s="14">
        <v>2.0303202370292798E-3</v>
      </c>
      <c r="R70" s="14"/>
      <c r="S70" s="14">
        <v>0</v>
      </c>
      <c r="T70" s="14">
        <v>0</v>
      </c>
      <c r="U70" s="14">
        <v>6.1766035285552396E-3</v>
      </c>
      <c r="V70" s="14">
        <v>0</v>
      </c>
      <c r="W70" s="14">
        <v>0</v>
      </c>
      <c r="X70" s="14">
        <v>5.6330003534640696E-3</v>
      </c>
      <c r="Y70" s="14">
        <v>0</v>
      </c>
      <c r="Z70" s="14">
        <v>0</v>
      </c>
      <c r="AA70" s="14">
        <v>8.0014432318188302E-3</v>
      </c>
      <c r="AB70" s="14">
        <v>5.4553063927325002E-3</v>
      </c>
      <c r="AC70" s="14">
        <v>0</v>
      </c>
      <c r="AD70" s="14">
        <v>0</v>
      </c>
      <c r="AE70" s="14"/>
      <c r="AF70" s="14">
        <v>0</v>
      </c>
      <c r="AG70" s="14">
        <v>2.6491015687625202E-3</v>
      </c>
      <c r="AH70" s="14">
        <v>0</v>
      </c>
      <c r="AI70" s="14">
        <v>0</v>
      </c>
      <c r="AJ70" s="14">
        <v>8.8487283987756793E-3</v>
      </c>
      <c r="AK70" s="14"/>
      <c r="AL70" s="14">
        <v>5.5733849022368501E-3</v>
      </c>
      <c r="AM70" s="14">
        <v>0</v>
      </c>
      <c r="AN70" s="14">
        <v>0</v>
      </c>
      <c r="AO70" s="14">
        <v>0</v>
      </c>
      <c r="AP70" s="14">
        <v>7.4794631899186099E-3</v>
      </c>
      <c r="AQ70" s="14">
        <v>0</v>
      </c>
      <c r="AR70" s="14"/>
      <c r="AS70" s="14">
        <v>0</v>
      </c>
      <c r="AT70" s="14">
        <v>5.9861579876040703E-3</v>
      </c>
      <c r="AU70" s="14">
        <v>1.99086438656527E-3</v>
      </c>
      <c r="AV70" s="14">
        <v>0</v>
      </c>
      <c r="AW70" s="14">
        <v>0</v>
      </c>
      <c r="AX70" s="14"/>
      <c r="AY70" s="14">
        <v>0</v>
      </c>
      <c r="AZ70" s="14">
        <v>3.7566124512468102E-2</v>
      </c>
      <c r="BA70" s="14">
        <v>0</v>
      </c>
      <c r="BB70" s="14">
        <v>0</v>
      </c>
      <c r="BC70" s="14">
        <v>0</v>
      </c>
      <c r="BD70" s="14">
        <v>0</v>
      </c>
      <c r="BE70" s="14">
        <v>0</v>
      </c>
      <c r="BF70" s="14">
        <v>0</v>
      </c>
      <c r="BG70" s="14">
        <v>0</v>
      </c>
      <c r="BH70" s="14">
        <v>0</v>
      </c>
      <c r="BI70" s="14">
        <v>5.8121521804479302E-3</v>
      </c>
      <c r="BJ70" s="14">
        <v>7.6149215899712101E-3</v>
      </c>
      <c r="BK70" s="14">
        <v>0</v>
      </c>
      <c r="BL70" s="14">
        <v>0</v>
      </c>
      <c r="BM70" s="14">
        <v>0</v>
      </c>
      <c r="BN70" s="14">
        <v>0</v>
      </c>
      <c r="BO70" s="14"/>
      <c r="BP70" s="14">
        <v>3.6477332583061202E-3</v>
      </c>
      <c r="BQ70" s="14">
        <v>3.5616120548211598E-3</v>
      </c>
      <c r="BR70" s="14">
        <v>0</v>
      </c>
      <c r="BS70" s="14">
        <v>2.6526498059487101E-3</v>
      </c>
      <c r="BT70" s="14">
        <v>0</v>
      </c>
      <c r="BU70" s="14">
        <v>0</v>
      </c>
      <c r="BV70" s="14"/>
      <c r="BW70" s="14">
        <v>0</v>
      </c>
      <c r="BX70" s="14">
        <v>0</v>
      </c>
      <c r="BY70" s="14" t="s">
        <v>120</v>
      </c>
      <c r="BZ70" s="14">
        <v>0</v>
      </c>
      <c r="CA70" s="14">
        <v>1.5015183716627301E-2</v>
      </c>
      <c r="CB70" s="14">
        <v>2.6417236204890199E-3</v>
      </c>
      <c r="CC70" s="14">
        <v>1.1765175554321499E-2</v>
      </c>
      <c r="CD70" s="14"/>
      <c r="CE70" s="14">
        <v>6.7054303409346903E-3</v>
      </c>
      <c r="CF70" s="14">
        <v>0</v>
      </c>
      <c r="CG70" s="14">
        <v>6.0288251121329304E-3</v>
      </c>
      <c r="CH70" s="14">
        <v>0</v>
      </c>
      <c r="CI70" s="14"/>
      <c r="CJ70" s="14">
        <v>0</v>
      </c>
      <c r="CK70" s="14">
        <v>2.4128904568188401E-3</v>
      </c>
      <c r="CL70" s="14">
        <v>1.7976136805910199E-3</v>
      </c>
      <c r="CM70" s="14">
        <v>1.36570227481056E-2</v>
      </c>
      <c r="CN70" s="14"/>
      <c r="CO70" s="14">
        <v>0</v>
      </c>
      <c r="CP70" s="14">
        <v>2.7441834111655299E-3</v>
      </c>
      <c r="CQ70" s="14"/>
      <c r="CR70" s="14">
        <v>0</v>
      </c>
      <c r="CS70" s="14">
        <v>2.8672523610932701E-3</v>
      </c>
    </row>
    <row r="71" spans="2:97" x14ac:dyDescent="0.3">
      <c r="B71" t="s">
        <v>155</v>
      </c>
      <c r="C71" s="14">
        <v>3.9379468427541498E-3</v>
      </c>
      <c r="D71" s="14">
        <v>1.8738327825953199E-3</v>
      </c>
      <c r="E71" s="14">
        <v>5.9687031227656801E-3</v>
      </c>
      <c r="F71" s="14"/>
      <c r="G71" s="14">
        <v>7.1861642639377303E-3</v>
      </c>
      <c r="H71" s="14">
        <v>2.89738934045478E-3</v>
      </c>
      <c r="I71" s="14">
        <v>8.7979535597580202E-3</v>
      </c>
      <c r="J71" s="14">
        <v>0</v>
      </c>
      <c r="K71" s="14">
        <v>3.6742928857065502E-3</v>
      </c>
      <c r="L71" s="14">
        <v>2.0554650886536502E-3</v>
      </c>
      <c r="M71" s="14"/>
      <c r="N71" s="14">
        <v>3.4238335940038598E-3</v>
      </c>
      <c r="O71" s="14">
        <v>0</v>
      </c>
      <c r="P71" s="14">
        <v>2.2550448214428E-3</v>
      </c>
      <c r="Q71" s="14">
        <v>1.0104466852920799E-2</v>
      </c>
      <c r="R71" s="14"/>
      <c r="S71" s="14">
        <v>3.30228097275352E-3</v>
      </c>
      <c r="T71" s="14">
        <v>0</v>
      </c>
      <c r="U71" s="14">
        <v>0</v>
      </c>
      <c r="V71" s="14">
        <v>5.4488902195192097E-3</v>
      </c>
      <c r="W71" s="14">
        <v>0</v>
      </c>
      <c r="X71" s="14">
        <v>1.57073623085035E-2</v>
      </c>
      <c r="Y71" s="14">
        <v>0</v>
      </c>
      <c r="Z71" s="14">
        <v>0</v>
      </c>
      <c r="AA71" s="14">
        <v>4.5983546454954399E-3</v>
      </c>
      <c r="AB71" s="14">
        <v>5.74510934734583E-3</v>
      </c>
      <c r="AC71" s="14">
        <v>1.0922857077883499E-2</v>
      </c>
      <c r="AD71" s="14">
        <v>0</v>
      </c>
      <c r="AE71" s="14"/>
      <c r="AF71" s="14">
        <v>0</v>
      </c>
      <c r="AG71" s="14">
        <v>1.47029071249374E-3</v>
      </c>
      <c r="AH71" s="14">
        <v>5.6187829837289699E-3</v>
      </c>
      <c r="AI71" s="14">
        <v>0</v>
      </c>
      <c r="AJ71" s="14">
        <v>8.63388724025713E-3</v>
      </c>
      <c r="AK71" s="14"/>
      <c r="AL71" s="14">
        <v>0</v>
      </c>
      <c r="AM71" s="14">
        <v>0</v>
      </c>
      <c r="AN71" s="14">
        <v>9.9441828005766494E-3</v>
      </c>
      <c r="AO71" s="14">
        <v>0</v>
      </c>
      <c r="AP71" s="14">
        <v>7.2978668673281998E-3</v>
      </c>
      <c r="AQ71" s="14">
        <v>1.7321549163529099E-2</v>
      </c>
      <c r="AR71" s="14"/>
      <c r="AS71" s="14">
        <v>6.4825952465030704E-3</v>
      </c>
      <c r="AT71" s="14">
        <v>2.1177781064844799E-3</v>
      </c>
      <c r="AU71" s="14">
        <v>7.84194180618265E-3</v>
      </c>
      <c r="AV71" s="14">
        <v>0</v>
      </c>
      <c r="AW71" s="14">
        <v>0</v>
      </c>
      <c r="AX71" s="14"/>
      <c r="AY71" s="14">
        <v>0</v>
      </c>
      <c r="AZ71" s="14">
        <v>2.7238143299890102E-2</v>
      </c>
      <c r="BA71" s="14">
        <v>0</v>
      </c>
      <c r="BB71" s="14">
        <v>8.70053422593727E-3</v>
      </c>
      <c r="BC71" s="14">
        <v>0</v>
      </c>
      <c r="BD71" s="14">
        <v>4.9258219650142104E-3</v>
      </c>
      <c r="BE71" s="14">
        <v>5.4421889088267601E-3</v>
      </c>
      <c r="BF71" s="14">
        <v>0</v>
      </c>
      <c r="BG71" s="14">
        <v>0</v>
      </c>
      <c r="BH71" s="14">
        <v>0</v>
      </c>
      <c r="BI71" s="14">
        <v>0</v>
      </c>
      <c r="BJ71" s="14">
        <v>0</v>
      </c>
      <c r="BK71" s="14">
        <v>0</v>
      </c>
      <c r="BL71" s="14">
        <v>1.85222216255298E-2</v>
      </c>
      <c r="BM71" s="14">
        <v>1.9668116825938501E-2</v>
      </c>
      <c r="BN71" s="14">
        <v>0</v>
      </c>
      <c r="BO71" s="14"/>
      <c r="BP71" s="14">
        <v>1.9221601166195001E-3</v>
      </c>
      <c r="BQ71" s="14">
        <v>3.4804791910169699E-3</v>
      </c>
      <c r="BR71" s="14">
        <v>3.5672408863915098E-3</v>
      </c>
      <c r="BS71" s="14">
        <v>0</v>
      </c>
      <c r="BT71" s="14">
        <v>1.38199064721181E-2</v>
      </c>
      <c r="BU71" s="14">
        <v>1.13955346993505E-2</v>
      </c>
      <c r="BV71" s="14"/>
      <c r="BW71" s="14">
        <v>2.4027340440997799E-3</v>
      </c>
      <c r="BX71" s="14">
        <v>4.6306990487225098E-3</v>
      </c>
      <c r="BY71" s="14" t="s">
        <v>120</v>
      </c>
      <c r="BZ71" s="14">
        <v>7.1883587622824999E-3</v>
      </c>
      <c r="CA71" s="14">
        <v>1.64361132019929E-2</v>
      </c>
      <c r="CB71" s="14">
        <v>0</v>
      </c>
      <c r="CC71" s="14">
        <v>0</v>
      </c>
      <c r="CD71" s="14"/>
      <c r="CE71" s="14">
        <v>2.1931366868474201E-3</v>
      </c>
      <c r="CF71" s="14">
        <v>0</v>
      </c>
      <c r="CG71" s="14">
        <v>1.04823854277727E-2</v>
      </c>
      <c r="CH71" s="14">
        <v>7.06797527418738E-3</v>
      </c>
      <c r="CI71" s="14"/>
      <c r="CJ71" s="14">
        <v>2.9518866786358501E-3</v>
      </c>
      <c r="CK71" s="14">
        <v>0</v>
      </c>
      <c r="CL71" s="14">
        <v>3.4764086326958699E-3</v>
      </c>
      <c r="CM71" s="14">
        <v>2.30567039948801E-2</v>
      </c>
      <c r="CN71" s="14"/>
      <c r="CO71" s="14">
        <v>4.3014329601594901E-3</v>
      </c>
      <c r="CP71" s="14">
        <v>2.7389379726903899E-3</v>
      </c>
      <c r="CQ71" s="14"/>
      <c r="CR71" s="14">
        <v>0</v>
      </c>
      <c r="CS71" s="14">
        <v>4.0978447211242096E-3</v>
      </c>
    </row>
    <row r="72" spans="2:97" x14ac:dyDescent="0.3">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row>
    <row r="73" spans="2:97" x14ac:dyDescent="0.3">
      <c r="B73" s="6" t="s">
        <v>171</v>
      </c>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row>
    <row r="74" spans="2:97" x14ac:dyDescent="0.3">
      <c r="B74" s="24" t="s">
        <v>118</v>
      </c>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row>
    <row r="75" spans="2:97" x14ac:dyDescent="0.3">
      <c r="B75" t="s">
        <v>157</v>
      </c>
      <c r="C75" s="14">
        <v>0.336995519474868</v>
      </c>
      <c r="D75" s="14">
        <v>0.311069929072812</v>
      </c>
      <c r="E75" s="14">
        <v>0.36127764944427798</v>
      </c>
      <c r="F75" s="14"/>
      <c r="G75" s="14">
        <v>0.20997737319846299</v>
      </c>
      <c r="H75" s="14">
        <v>0.29346044923894399</v>
      </c>
      <c r="I75" s="14">
        <v>0.35434095376251001</v>
      </c>
      <c r="J75" s="14">
        <v>0.36840901374739299</v>
      </c>
      <c r="K75" s="14">
        <v>0.434012825482119</v>
      </c>
      <c r="L75" s="14">
        <v>0.35169921256959302</v>
      </c>
      <c r="M75" s="14"/>
      <c r="N75" s="14">
        <v>0.33885795000812302</v>
      </c>
      <c r="O75" s="14">
        <v>0.35753989012788401</v>
      </c>
      <c r="P75" s="14">
        <v>0.325732089364488</v>
      </c>
      <c r="Q75" s="14">
        <v>0.319615515966643</v>
      </c>
      <c r="R75" s="14"/>
      <c r="S75" s="14">
        <v>0.26300402663098399</v>
      </c>
      <c r="T75" s="14">
        <v>0.36726099179636601</v>
      </c>
      <c r="U75" s="14">
        <v>0.34217393507092603</v>
      </c>
      <c r="V75" s="14">
        <v>0.35238844536733999</v>
      </c>
      <c r="W75" s="14">
        <v>0.36444055553483701</v>
      </c>
      <c r="X75" s="14">
        <v>0.318652283742686</v>
      </c>
      <c r="Y75" s="14">
        <v>0.28292350955658502</v>
      </c>
      <c r="Z75" s="14">
        <v>0.33428166757281702</v>
      </c>
      <c r="AA75" s="14">
        <v>0.30550102754574299</v>
      </c>
      <c r="AB75" s="14">
        <v>0.31944542898622103</v>
      </c>
      <c r="AC75" s="14">
        <v>0.49611301304660399</v>
      </c>
      <c r="AD75" s="14">
        <v>0.53349312669640003</v>
      </c>
      <c r="AE75" s="14"/>
      <c r="AF75" s="14">
        <v>0.37426087297992799</v>
      </c>
      <c r="AG75" s="14">
        <v>0.333336988757159</v>
      </c>
      <c r="AH75" s="14">
        <v>0.36877043244668201</v>
      </c>
      <c r="AI75" s="14">
        <v>0.29100434572980299</v>
      </c>
      <c r="AJ75" s="14">
        <v>0.29850201358367601</v>
      </c>
      <c r="AK75" s="14"/>
      <c r="AL75" s="14">
        <v>0.31841964758146102</v>
      </c>
      <c r="AM75" s="14">
        <v>0.369877018089037</v>
      </c>
      <c r="AN75" s="14">
        <v>0.35073648941400098</v>
      </c>
      <c r="AO75" s="14">
        <v>0.32174031034017198</v>
      </c>
      <c r="AP75" s="14">
        <v>0.32476607907124799</v>
      </c>
      <c r="AQ75" s="14">
        <v>0.34634104890962503</v>
      </c>
      <c r="AR75" s="14"/>
      <c r="AS75" s="14">
        <v>0.35268160335113302</v>
      </c>
      <c r="AT75" s="14">
        <v>0.31833494693310299</v>
      </c>
      <c r="AU75" s="14">
        <v>0.34455383758371599</v>
      </c>
      <c r="AV75" s="14">
        <v>0.33950057706049203</v>
      </c>
      <c r="AW75" s="14">
        <v>0.28626641648138801</v>
      </c>
      <c r="AX75" s="14"/>
      <c r="AY75" s="14">
        <v>0.402408671244738</v>
      </c>
      <c r="AZ75" s="14">
        <v>0.44077236787716301</v>
      </c>
      <c r="BA75" s="14">
        <v>0.28439203162566401</v>
      </c>
      <c r="BB75" s="14">
        <v>0.34298267323818099</v>
      </c>
      <c r="BC75" s="14">
        <v>0.304224658816445</v>
      </c>
      <c r="BD75" s="14">
        <v>0.39415407042675599</v>
      </c>
      <c r="BE75" s="14">
        <v>0.281100360435659</v>
      </c>
      <c r="BF75" s="14">
        <v>0.38164722823985597</v>
      </c>
      <c r="BG75" s="14">
        <v>0.36648815864078899</v>
      </c>
      <c r="BH75" s="14">
        <v>0.437723423949963</v>
      </c>
      <c r="BI75" s="14">
        <v>0.31913573701497799</v>
      </c>
      <c r="BJ75" s="14">
        <v>0.33324720993361201</v>
      </c>
      <c r="BK75" s="14">
        <v>0.34222882042333203</v>
      </c>
      <c r="BL75" s="14">
        <v>0.33239415276081002</v>
      </c>
      <c r="BM75" s="14">
        <v>0.31036163041340697</v>
      </c>
      <c r="BN75" s="14">
        <v>0.277432561238666</v>
      </c>
      <c r="BO75" s="14"/>
      <c r="BP75" s="14">
        <v>0.29417738776832503</v>
      </c>
      <c r="BQ75" s="14">
        <v>0.34510476491542402</v>
      </c>
      <c r="BR75" s="14">
        <v>0.326248719149554</v>
      </c>
      <c r="BS75" s="14">
        <v>0.344769093642953</v>
      </c>
      <c r="BT75" s="14">
        <v>0.39066764438257801</v>
      </c>
      <c r="BU75" s="14">
        <v>0.39365691594643198</v>
      </c>
      <c r="BV75" s="14"/>
      <c r="BW75" s="14">
        <v>0.38449404835023898</v>
      </c>
      <c r="BX75" s="14">
        <v>0.32857633874645098</v>
      </c>
      <c r="BY75" s="14" t="s">
        <v>120</v>
      </c>
      <c r="BZ75" s="14">
        <v>0.30340072042482902</v>
      </c>
      <c r="CA75" s="14">
        <v>0.320579029038351</v>
      </c>
      <c r="CB75" s="14">
        <v>0.307573758117897</v>
      </c>
      <c r="CC75" s="14">
        <v>0.211915060142569</v>
      </c>
      <c r="CD75" s="14"/>
      <c r="CE75" s="14">
        <v>0.28231132542930099</v>
      </c>
      <c r="CF75" s="14">
        <v>0.39424753575217097</v>
      </c>
      <c r="CG75" s="14">
        <v>0.32946129801727803</v>
      </c>
      <c r="CH75" s="14">
        <v>0.339358126123395</v>
      </c>
      <c r="CI75" s="14"/>
      <c r="CJ75" s="14">
        <v>0.36910349382854002</v>
      </c>
      <c r="CK75" s="14">
        <v>0.331772062657753</v>
      </c>
      <c r="CL75" s="14">
        <v>0.33051212311856598</v>
      </c>
      <c r="CM75" s="14">
        <v>0.32224602235823402</v>
      </c>
      <c r="CN75" s="14"/>
      <c r="CO75" s="14">
        <v>0.29905815894339899</v>
      </c>
      <c r="CP75" s="14">
        <v>0.34173833802532</v>
      </c>
      <c r="CQ75" s="14"/>
      <c r="CR75" s="14">
        <v>0.33020634415948003</v>
      </c>
      <c r="CS75" s="14">
        <v>0.34116855323440298</v>
      </c>
    </row>
    <row r="76" spans="2:97" x14ac:dyDescent="0.3">
      <c r="B76" t="s">
        <v>158</v>
      </c>
      <c r="C76" s="14">
        <v>0.33101677640042798</v>
      </c>
      <c r="D76" s="14">
        <v>0.33881456887921602</v>
      </c>
      <c r="E76" s="14">
        <v>0.32436998337649903</v>
      </c>
      <c r="F76" s="14"/>
      <c r="G76" s="14">
        <v>0.23745329391439399</v>
      </c>
      <c r="H76" s="14">
        <v>0.21033550125952799</v>
      </c>
      <c r="I76" s="14">
        <v>0.28318451085965302</v>
      </c>
      <c r="J76" s="14">
        <v>0.32027011758427298</v>
      </c>
      <c r="K76" s="14">
        <v>0.42373558436202802</v>
      </c>
      <c r="L76" s="14">
        <v>0.476569020889058</v>
      </c>
      <c r="M76" s="14"/>
      <c r="N76" s="14">
        <v>0.31953541966730598</v>
      </c>
      <c r="O76" s="14">
        <v>0.31600755605514502</v>
      </c>
      <c r="P76" s="14">
        <v>0.345641954906037</v>
      </c>
      <c r="Q76" s="14">
        <v>0.34601760124053499</v>
      </c>
      <c r="R76" s="14"/>
      <c r="S76" s="14">
        <v>0.16496458426876701</v>
      </c>
      <c r="T76" s="14">
        <v>0.36525770874532598</v>
      </c>
      <c r="U76" s="14">
        <v>0.42303511475315803</v>
      </c>
      <c r="V76" s="14">
        <v>0.32092903770214198</v>
      </c>
      <c r="W76" s="14">
        <v>0.40626153851216701</v>
      </c>
      <c r="X76" s="14">
        <v>0.40584108506424499</v>
      </c>
      <c r="Y76" s="14">
        <v>0.34757989859964999</v>
      </c>
      <c r="Z76" s="14">
        <v>0.30589719008891397</v>
      </c>
      <c r="AA76" s="14">
        <v>0.341918406318443</v>
      </c>
      <c r="AB76" s="14">
        <v>0.33125392133894399</v>
      </c>
      <c r="AC76" s="14">
        <v>0.259635256189303</v>
      </c>
      <c r="AD76" s="14">
        <v>0.41239168798895898</v>
      </c>
      <c r="AE76" s="14"/>
      <c r="AF76" s="14">
        <v>0.40233621595093799</v>
      </c>
      <c r="AG76" s="14">
        <v>0.27924920289027999</v>
      </c>
      <c r="AH76" s="14">
        <v>0.35667768097234898</v>
      </c>
      <c r="AI76" s="14">
        <v>0.404650346109305</v>
      </c>
      <c r="AJ76" s="14">
        <v>0.24250982843931901</v>
      </c>
      <c r="AK76" s="14"/>
      <c r="AL76" s="14">
        <v>0.24476990765675399</v>
      </c>
      <c r="AM76" s="14">
        <v>0.37107897969077502</v>
      </c>
      <c r="AN76" s="14">
        <v>0.358147428960577</v>
      </c>
      <c r="AO76" s="14">
        <v>0.419567046065914</v>
      </c>
      <c r="AP76" s="14">
        <v>0.24656952579578101</v>
      </c>
      <c r="AQ76" s="14">
        <v>0.31342737641738699</v>
      </c>
      <c r="AR76" s="14"/>
      <c r="AS76" s="14">
        <v>0.39672133400781601</v>
      </c>
      <c r="AT76" s="14">
        <v>0.35164886383110899</v>
      </c>
      <c r="AU76" s="14">
        <v>0.26804080997998903</v>
      </c>
      <c r="AV76" s="14">
        <v>0.21230174795238099</v>
      </c>
      <c r="AW76" s="14">
        <v>0.19908666954878099</v>
      </c>
      <c r="AX76" s="14"/>
      <c r="AY76" s="14">
        <v>0.35645087308510898</v>
      </c>
      <c r="AZ76" s="14">
        <v>0.24734525828829801</v>
      </c>
      <c r="BA76" s="14">
        <v>0.367974961825414</v>
      </c>
      <c r="BB76" s="14">
        <v>0.31479393244269299</v>
      </c>
      <c r="BC76" s="14">
        <v>0.371155019777753</v>
      </c>
      <c r="BD76" s="14">
        <v>0.34253521563495198</v>
      </c>
      <c r="BE76" s="14">
        <v>0.35512893957992803</v>
      </c>
      <c r="BF76" s="14">
        <v>0.35702523941258701</v>
      </c>
      <c r="BG76" s="14">
        <v>0.37206360565839902</v>
      </c>
      <c r="BH76" s="14">
        <v>0.21501426464277201</v>
      </c>
      <c r="BI76" s="14">
        <v>0.30593905848627501</v>
      </c>
      <c r="BJ76" s="14">
        <v>0.375984965220651</v>
      </c>
      <c r="BK76" s="14">
        <v>0.41999359920969098</v>
      </c>
      <c r="BL76" s="14">
        <v>0.349316761953058</v>
      </c>
      <c r="BM76" s="14">
        <v>0.27942707788321802</v>
      </c>
      <c r="BN76" s="14">
        <v>0.17292987137309199</v>
      </c>
      <c r="BO76" s="14"/>
      <c r="BP76" s="14">
        <v>0.197886051376682</v>
      </c>
      <c r="BQ76" s="14">
        <v>0.34599600018978899</v>
      </c>
      <c r="BR76" s="14">
        <v>0.31228957649410199</v>
      </c>
      <c r="BS76" s="14">
        <v>0.37501130907795999</v>
      </c>
      <c r="BT76" s="14">
        <v>0.44730723791052301</v>
      </c>
      <c r="BU76" s="14">
        <v>0.54668427526013597</v>
      </c>
      <c r="BV76" s="14"/>
      <c r="BW76" s="14">
        <v>0.39937621911932603</v>
      </c>
      <c r="BX76" s="14">
        <v>0.34740424421573801</v>
      </c>
      <c r="BY76" s="14" t="s">
        <v>120</v>
      </c>
      <c r="BZ76" s="14">
        <v>0.26477050820382397</v>
      </c>
      <c r="CA76" s="14">
        <v>0.26801875560458999</v>
      </c>
      <c r="CB76" s="14">
        <v>0.262496040193748</v>
      </c>
      <c r="CC76" s="14">
        <v>0.20494319403480901</v>
      </c>
      <c r="CD76" s="14"/>
      <c r="CE76" s="14">
        <v>0.22495330764054</v>
      </c>
      <c r="CF76" s="14">
        <v>0.326841466019062</v>
      </c>
      <c r="CG76" s="14">
        <v>0.300113658765227</v>
      </c>
      <c r="CH76" s="14">
        <v>0.42208285954507302</v>
      </c>
      <c r="CI76" s="14"/>
      <c r="CJ76" s="14">
        <v>0.36129175073745401</v>
      </c>
      <c r="CK76" s="14">
        <v>0.27789591459088098</v>
      </c>
      <c r="CL76" s="14">
        <v>0.34379070380133298</v>
      </c>
      <c r="CM76" s="14">
        <v>0.30602224597329297</v>
      </c>
      <c r="CN76" s="14"/>
      <c r="CO76" s="14">
        <v>0.25971243562715601</v>
      </c>
      <c r="CP76" s="14">
        <v>0.34351004428797799</v>
      </c>
      <c r="CQ76" s="14"/>
      <c r="CR76" s="14">
        <v>0.28302112204222402</v>
      </c>
      <c r="CS76" s="14">
        <v>0.34115706671247098</v>
      </c>
    </row>
    <row r="77" spans="2:97" x14ac:dyDescent="0.3">
      <c r="B77" t="s">
        <v>159</v>
      </c>
      <c r="C77" s="14">
        <v>0.31935076331126699</v>
      </c>
      <c r="D77" s="14">
        <v>0.31117589456882</v>
      </c>
      <c r="E77" s="14">
        <v>0.32740687407243901</v>
      </c>
      <c r="F77" s="14"/>
      <c r="G77" s="14">
        <v>0.23083454424054101</v>
      </c>
      <c r="H77" s="14">
        <v>0.20522075480260299</v>
      </c>
      <c r="I77" s="14">
        <v>0.24816008377927201</v>
      </c>
      <c r="J77" s="14">
        <v>0.337552847680963</v>
      </c>
      <c r="K77" s="14">
        <v>0.431021871616242</v>
      </c>
      <c r="L77" s="14">
        <v>0.43901675895472297</v>
      </c>
      <c r="M77" s="14"/>
      <c r="N77" s="14">
        <v>0.27819071060553002</v>
      </c>
      <c r="O77" s="14">
        <v>0.29656247741286101</v>
      </c>
      <c r="P77" s="14">
        <v>0.337896653094446</v>
      </c>
      <c r="Q77" s="14">
        <v>0.37090528159872399</v>
      </c>
      <c r="R77" s="14"/>
      <c r="S77" s="14">
        <v>0.20619471111377599</v>
      </c>
      <c r="T77" s="14">
        <v>0.31510679616357501</v>
      </c>
      <c r="U77" s="14">
        <v>0.33970124841574001</v>
      </c>
      <c r="V77" s="14">
        <v>0.33287877641047098</v>
      </c>
      <c r="W77" s="14">
        <v>0.322360293611549</v>
      </c>
      <c r="X77" s="14">
        <v>0.29045709481707199</v>
      </c>
      <c r="Y77" s="14">
        <v>0.34577734855783898</v>
      </c>
      <c r="Z77" s="14">
        <v>0.35473564233715799</v>
      </c>
      <c r="AA77" s="14">
        <v>0.32291647903993997</v>
      </c>
      <c r="AB77" s="14">
        <v>0.38733916871437002</v>
      </c>
      <c r="AC77" s="14">
        <v>0.40570267966625101</v>
      </c>
      <c r="AD77" s="14">
        <v>0.37299467661326502</v>
      </c>
      <c r="AE77" s="14"/>
      <c r="AF77" s="14">
        <v>0.35636239563266098</v>
      </c>
      <c r="AG77" s="14">
        <v>0.278034600981167</v>
      </c>
      <c r="AH77" s="14">
        <v>0.33789545556324602</v>
      </c>
      <c r="AI77" s="14">
        <v>0.38166768928484202</v>
      </c>
      <c r="AJ77" s="14">
        <v>0.32491969155220002</v>
      </c>
      <c r="AK77" s="14"/>
      <c r="AL77" s="14">
        <v>0.244884283544059</v>
      </c>
      <c r="AM77" s="14">
        <v>0.34004025720876102</v>
      </c>
      <c r="AN77" s="14">
        <v>0.29901082032083898</v>
      </c>
      <c r="AO77" s="14">
        <v>0.37461682160980198</v>
      </c>
      <c r="AP77" s="14">
        <v>0.36073761879989302</v>
      </c>
      <c r="AQ77" s="14">
        <v>0.38301696723078499</v>
      </c>
      <c r="AR77" s="14"/>
      <c r="AS77" s="14">
        <v>0.39385145326517101</v>
      </c>
      <c r="AT77" s="14">
        <v>0.33536481852557498</v>
      </c>
      <c r="AU77" s="14">
        <v>0.28236747191091299</v>
      </c>
      <c r="AV77" s="14">
        <v>0.24003923986447701</v>
      </c>
      <c r="AW77" s="14">
        <v>0.13753311467475199</v>
      </c>
      <c r="AX77" s="14"/>
      <c r="AY77" s="14">
        <v>0.48910143791510402</v>
      </c>
      <c r="AZ77" s="14">
        <v>0.29120748553558301</v>
      </c>
      <c r="BA77" s="14">
        <v>0.42044634252029101</v>
      </c>
      <c r="BB77" s="14">
        <v>0.36901800301591398</v>
      </c>
      <c r="BC77" s="14">
        <v>0.38257541943481799</v>
      </c>
      <c r="BD77" s="14">
        <v>0.288818809802739</v>
      </c>
      <c r="BE77" s="14">
        <v>0.30294186104812199</v>
      </c>
      <c r="BF77" s="14">
        <v>0.36693364478811202</v>
      </c>
      <c r="BG77" s="14">
        <v>0.35581043536713403</v>
      </c>
      <c r="BH77" s="14">
        <v>0.37590387537130998</v>
      </c>
      <c r="BI77" s="14">
        <v>0.28829906694489799</v>
      </c>
      <c r="BJ77" s="14">
        <v>0.24084510944485299</v>
      </c>
      <c r="BK77" s="14">
        <v>0.302335780589784</v>
      </c>
      <c r="BL77" s="14">
        <v>0.16791627688851099</v>
      </c>
      <c r="BM77" s="14">
        <v>0.264169253819244</v>
      </c>
      <c r="BN77" s="14">
        <v>0.18065657978739399</v>
      </c>
      <c r="BO77" s="14"/>
      <c r="BP77" s="14">
        <v>0.26352806097894899</v>
      </c>
      <c r="BQ77" s="14">
        <v>0.32498822612790801</v>
      </c>
      <c r="BR77" s="14">
        <v>0.33701677143376002</v>
      </c>
      <c r="BS77" s="14">
        <v>0.391926157009861</v>
      </c>
      <c r="BT77" s="14">
        <v>0.26064148816197102</v>
      </c>
      <c r="BU77" s="14">
        <v>0.35267450591962302</v>
      </c>
      <c r="BV77" s="14"/>
      <c r="BW77" s="14">
        <v>0.37103092407402599</v>
      </c>
      <c r="BX77" s="14">
        <v>0.31232539153639099</v>
      </c>
      <c r="BY77" s="14" t="s">
        <v>120</v>
      </c>
      <c r="BZ77" s="14">
        <v>0.31484780816160102</v>
      </c>
      <c r="CA77" s="14">
        <v>0.33092854257955001</v>
      </c>
      <c r="CB77" s="14">
        <v>0.22802011388944099</v>
      </c>
      <c r="CC77" s="14">
        <v>0.276441577125561</v>
      </c>
      <c r="CD77" s="14"/>
      <c r="CE77" s="14">
        <v>0.218131515274467</v>
      </c>
      <c r="CF77" s="14">
        <v>0.30464409312600199</v>
      </c>
      <c r="CG77" s="14">
        <v>0.356523231719584</v>
      </c>
      <c r="CH77" s="14">
        <v>0.34088900896619501</v>
      </c>
      <c r="CI77" s="14"/>
      <c r="CJ77" s="14">
        <v>0.33496544742294998</v>
      </c>
      <c r="CK77" s="14">
        <v>0.28922250794003701</v>
      </c>
      <c r="CL77" s="14">
        <v>0.332852807627325</v>
      </c>
      <c r="CM77" s="14">
        <v>0.25528024963072499</v>
      </c>
      <c r="CN77" s="14"/>
      <c r="CO77" s="14">
        <v>0.245998487511733</v>
      </c>
      <c r="CP77" s="14">
        <v>0.33127914986180701</v>
      </c>
      <c r="CQ77" s="14"/>
      <c r="CR77" s="14">
        <v>0.297685724937581</v>
      </c>
      <c r="CS77" s="14">
        <v>0.326237004742996</v>
      </c>
    </row>
    <row r="78" spans="2:97" x14ac:dyDescent="0.3">
      <c r="B78" t="s">
        <v>160</v>
      </c>
      <c r="C78" s="14">
        <v>0.30953271034923502</v>
      </c>
      <c r="D78" s="14">
        <v>0.278709141242721</v>
      </c>
      <c r="E78" s="14">
        <v>0.340601120705884</v>
      </c>
      <c r="F78" s="14"/>
      <c r="G78" s="14">
        <v>0.32916894857455298</v>
      </c>
      <c r="H78" s="14">
        <v>0.37796579025617</v>
      </c>
      <c r="I78" s="14">
        <v>0.33031316318919901</v>
      </c>
      <c r="J78" s="14">
        <v>0.32308757015327499</v>
      </c>
      <c r="K78" s="14">
        <v>0.26281236895229798</v>
      </c>
      <c r="L78" s="14">
        <v>0.24427142826655199</v>
      </c>
      <c r="M78" s="14"/>
      <c r="N78" s="14">
        <v>0.28693440302571399</v>
      </c>
      <c r="O78" s="14">
        <v>0.34438414574542597</v>
      </c>
      <c r="P78" s="14">
        <v>0.30210475858862701</v>
      </c>
      <c r="Q78" s="14">
        <v>0.30409961865051799</v>
      </c>
      <c r="R78" s="14"/>
      <c r="S78" s="14">
        <v>0.426576399749445</v>
      </c>
      <c r="T78" s="14">
        <v>0.30771283896090001</v>
      </c>
      <c r="U78" s="14">
        <v>0.361257189765884</v>
      </c>
      <c r="V78" s="14">
        <v>0.27496572929401297</v>
      </c>
      <c r="W78" s="14">
        <v>0.214559558025845</v>
      </c>
      <c r="X78" s="14">
        <v>0.29114851304439099</v>
      </c>
      <c r="Y78" s="14">
        <v>0.29119180265769401</v>
      </c>
      <c r="Z78" s="14">
        <v>0.28511228729929</v>
      </c>
      <c r="AA78" s="14">
        <v>0.31058392392162099</v>
      </c>
      <c r="AB78" s="14">
        <v>0.27978919378141398</v>
      </c>
      <c r="AC78" s="14">
        <v>0.246242715752334</v>
      </c>
      <c r="AD78" s="14">
        <v>0.28522873232087198</v>
      </c>
      <c r="AE78" s="14"/>
      <c r="AF78" s="14">
        <v>0.254226231307146</v>
      </c>
      <c r="AG78" s="14">
        <v>0.36026716607361797</v>
      </c>
      <c r="AH78" s="14">
        <v>0.34262339994263602</v>
      </c>
      <c r="AI78" s="14">
        <v>0.23383422869580001</v>
      </c>
      <c r="AJ78" s="14">
        <v>0.32843996731871999</v>
      </c>
      <c r="AK78" s="14"/>
      <c r="AL78" s="14">
        <v>0.36972245396221398</v>
      </c>
      <c r="AM78" s="14">
        <v>0.288842397673581</v>
      </c>
      <c r="AN78" s="14">
        <v>0.34512134109170001</v>
      </c>
      <c r="AO78" s="14">
        <v>0.231207010594639</v>
      </c>
      <c r="AP78" s="14">
        <v>0.34214054221000101</v>
      </c>
      <c r="AQ78" s="14">
        <v>0.32587514969713299</v>
      </c>
      <c r="AR78" s="14"/>
      <c r="AS78" s="14">
        <v>0.27377979417575099</v>
      </c>
      <c r="AT78" s="14">
        <v>0.30636522256016802</v>
      </c>
      <c r="AU78" s="14">
        <v>0.36912711960633199</v>
      </c>
      <c r="AV78" s="14">
        <v>0.30778083957899499</v>
      </c>
      <c r="AW78" s="14">
        <v>0.356575272590618</v>
      </c>
      <c r="AX78" s="14"/>
      <c r="AY78" s="14">
        <v>0.215809442945088</v>
      </c>
      <c r="AZ78" s="14">
        <v>0.25429441737188502</v>
      </c>
      <c r="BA78" s="14">
        <v>0.29267993673975101</v>
      </c>
      <c r="BB78" s="14">
        <v>0.36253906503372002</v>
      </c>
      <c r="BC78" s="14">
        <v>0.319393253826109</v>
      </c>
      <c r="BD78" s="14">
        <v>0.31870896102193202</v>
      </c>
      <c r="BE78" s="14">
        <v>0.334613462871371</v>
      </c>
      <c r="BF78" s="14">
        <v>0.31614031168682</v>
      </c>
      <c r="BG78" s="14">
        <v>0.35730342262373899</v>
      </c>
      <c r="BH78" s="14">
        <v>0.36169814486415502</v>
      </c>
      <c r="BI78" s="14">
        <v>0.31869469116504101</v>
      </c>
      <c r="BJ78" s="14">
        <v>0.27082293330661</v>
      </c>
      <c r="BK78" s="14">
        <v>0.21852814949624499</v>
      </c>
      <c r="BL78" s="14">
        <v>0.20052202357740201</v>
      </c>
      <c r="BM78" s="14">
        <v>0.26624219889801698</v>
      </c>
      <c r="BN78" s="14">
        <v>0.28065849356718398</v>
      </c>
      <c r="BO78" s="14"/>
      <c r="BP78" s="14">
        <v>0.38562493379040302</v>
      </c>
      <c r="BQ78" s="14">
        <v>0.300162733852813</v>
      </c>
      <c r="BR78" s="14">
        <v>0.28926995008286999</v>
      </c>
      <c r="BS78" s="14">
        <v>0.28692857358554902</v>
      </c>
      <c r="BT78" s="14">
        <v>0.239106628927718</v>
      </c>
      <c r="BU78" s="14">
        <v>0.287567029358752</v>
      </c>
      <c r="BV78" s="14"/>
      <c r="BW78" s="14">
        <v>0.241450379201675</v>
      </c>
      <c r="BX78" s="14">
        <v>0.273424833280838</v>
      </c>
      <c r="BY78" s="14" t="s">
        <v>120</v>
      </c>
      <c r="BZ78" s="14">
        <v>0.34418890513446798</v>
      </c>
      <c r="CA78" s="14">
        <v>0.30530497894990699</v>
      </c>
      <c r="CB78" s="14">
        <v>0.47542055184012399</v>
      </c>
      <c r="CC78" s="14">
        <v>0.34582475022861903</v>
      </c>
      <c r="CD78" s="14"/>
      <c r="CE78" s="14">
        <v>0.41622994380745199</v>
      </c>
      <c r="CF78" s="14">
        <v>0.28439102946373102</v>
      </c>
      <c r="CG78" s="14">
        <v>0.35579105131049898</v>
      </c>
      <c r="CH78" s="14">
        <v>0.22697720449286901</v>
      </c>
      <c r="CI78" s="14"/>
      <c r="CJ78" s="14">
        <v>0.28347112160215998</v>
      </c>
      <c r="CK78" s="14">
        <v>0.28969987220425902</v>
      </c>
      <c r="CL78" s="14">
        <v>0.321411926588275</v>
      </c>
      <c r="CM78" s="14">
        <v>0.34033560113763101</v>
      </c>
      <c r="CN78" s="14"/>
      <c r="CO78" s="14">
        <v>0.30156377192737299</v>
      </c>
      <c r="CP78" s="14">
        <v>0.31158367118601898</v>
      </c>
      <c r="CQ78" s="14"/>
      <c r="CR78" s="14">
        <v>0.295263563194472</v>
      </c>
      <c r="CS78" s="14">
        <v>0.30684437622759902</v>
      </c>
    </row>
    <row r="79" spans="2:97" x14ac:dyDescent="0.3">
      <c r="B79" t="s">
        <v>161</v>
      </c>
      <c r="C79" s="14">
        <v>0.27879156708235298</v>
      </c>
      <c r="D79" s="14">
        <v>0.29799321485612201</v>
      </c>
      <c r="E79" s="14">
        <v>0.25877568260719602</v>
      </c>
      <c r="F79" s="14"/>
      <c r="G79" s="14">
        <v>0.24151595132426801</v>
      </c>
      <c r="H79" s="14">
        <v>0.30447463685831899</v>
      </c>
      <c r="I79" s="14">
        <v>0.353237125135554</v>
      </c>
      <c r="J79" s="14">
        <v>0.30780105943868002</v>
      </c>
      <c r="K79" s="14">
        <v>0.25619548159136402</v>
      </c>
      <c r="L79" s="14">
        <v>0.213581849098092</v>
      </c>
      <c r="M79" s="14"/>
      <c r="N79" s="14">
        <v>0.27689947101045498</v>
      </c>
      <c r="O79" s="14">
        <v>0.264864386465613</v>
      </c>
      <c r="P79" s="14">
        <v>0.28124053076412198</v>
      </c>
      <c r="Q79" s="14">
        <v>0.29270379067062802</v>
      </c>
      <c r="R79" s="14"/>
      <c r="S79" s="14">
        <v>0.38659829440433402</v>
      </c>
      <c r="T79" s="14">
        <v>0.28660934171789099</v>
      </c>
      <c r="U79" s="14">
        <v>0.25066892571037602</v>
      </c>
      <c r="V79" s="14">
        <v>0.29153850850241098</v>
      </c>
      <c r="W79" s="14">
        <v>0.22155056922477301</v>
      </c>
      <c r="X79" s="14">
        <v>0.29684195409872399</v>
      </c>
      <c r="Y79" s="14">
        <v>0.24360888558733601</v>
      </c>
      <c r="Z79" s="14">
        <v>0.33896647402903402</v>
      </c>
      <c r="AA79" s="14">
        <v>0.25773413803934297</v>
      </c>
      <c r="AB79" s="14">
        <v>0.251940386350613</v>
      </c>
      <c r="AC79" s="14">
        <v>0.22854104383282101</v>
      </c>
      <c r="AD79" s="14">
        <v>0.11226155720329099</v>
      </c>
      <c r="AE79" s="14"/>
      <c r="AF79" s="14">
        <v>0.26137140739519199</v>
      </c>
      <c r="AG79" s="14">
        <v>0.27220145781507299</v>
      </c>
      <c r="AH79" s="14">
        <v>0.20160612444936801</v>
      </c>
      <c r="AI79" s="14">
        <v>0.356613659774836</v>
      </c>
      <c r="AJ79" s="14">
        <v>0.249567796403945</v>
      </c>
      <c r="AK79" s="14"/>
      <c r="AL79" s="14">
        <v>0.25856451784214002</v>
      </c>
      <c r="AM79" s="14">
        <v>0.246951200618478</v>
      </c>
      <c r="AN79" s="14">
        <v>0.20077410520654099</v>
      </c>
      <c r="AO79" s="14">
        <v>0.38113828608373401</v>
      </c>
      <c r="AP79" s="14">
        <v>0.22242762170557601</v>
      </c>
      <c r="AQ79" s="14">
        <v>0.29951503400125601</v>
      </c>
      <c r="AR79" s="14"/>
      <c r="AS79" s="14">
        <v>0.27445330327173401</v>
      </c>
      <c r="AT79" s="14">
        <v>0.29342806720911002</v>
      </c>
      <c r="AU79" s="14">
        <v>0.25332936084969998</v>
      </c>
      <c r="AV79" s="14">
        <v>0.27900096479588898</v>
      </c>
      <c r="AW79" s="14">
        <v>0.29862807370828998</v>
      </c>
      <c r="AX79" s="14"/>
      <c r="AY79" s="14">
        <v>0.45525250625578101</v>
      </c>
      <c r="AZ79" s="14">
        <v>0.30509680553936103</v>
      </c>
      <c r="BA79" s="14">
        <v>0.28261340895896297</v>
      </c>
      <c r="BB79" s="14">
        <v>0.24627006544904101</v>
      </c>
      <c r="BC79" s="14">
        <v>0.25825686260576303</v>
      </c>
      <c r="BD79" s="14">
        <v>0.28009187600815599</v>
      </c>
      <c r="BE79" s="14">
        <v>0.272399744905724</v>
      </c>
      <c r="BF79" s="14">
        <v>0.289977631406104</v>
      </c>
      <c r="BG79" s="14">
        <v>0.25919752477471802</v>
      </c>
      <c r="BH79" s="14">
        <v>0.26759799973551601</v>
      </c>
      <c r="BI79" s="14">
        <v>0.218103354926592</v>
      </c>
      <c r="BJ79" s="14">
        <v>0.32036366097558999</v>
      </c>
      <c r="BK79" s="14">
        <v>0.29998831256741598</v>
      </c>
      <c r="BL79" s="14">
        <v>0.28689919939811798</v>
      </c>
      <c r="BM79" s="14">
        <v>0.24275110148861301</v>
      </c>
      <c r="BN79" s="14">
        <v>0.33583525335859099</v>
      </c>
      <c r="BO79" s="14"/>
      <c r="BP79" s="14">
        <v>0.33301201135756597</v>
      </c>
      <c r="BQ79" s="14">
        <v>0.27203479242895601</v>
      </c>
      <c r="BR79" s="14">
        <v>0.35824087813844402</v>
      </c>
      <c r="BS79" s="14">
        <v>0.258795693207658</v>
      </c>
      <c r="BT79" s="14">
        <v>0.15206455439854599</v>
      </c>
      <c r="BU79" s="14">
        <v>0.176361901052804</v>
      </c>
      <c r="BV79" s="14"/>
      <c r="BW79" s="14">
        <v>0.23926433960774801</v>
      </c>
      <c r="BX79" s="14">
        <v>0.28912698992036101</v>
      </c>
      <c r="BY79" s="14" t="s">
        <v>120</v>
      </c>
      <c r="BZ79" s="14">
        <v>0.33870003518630998</v>
      </c>
      <c r="CA79" s="14">
        <v>0.31650017604738401</v>
      </c>
      <c r="CB79" s="14">
        <v>0.286305360045645</v>
      </c>
      <c r="CC79" s="14">
        <v>0.384308914452895</v>
      </c>
      <c r="CD79" s="14"/>
      <c r="CE79" s="14">
        <v>0.28512161945609299</v>
      </c>
      <c r="CF79" s="14">
        <v>0.29627365953428902</v>
      </c>
      <c r="CG79" s="14">
        <v>0.34874755997965101</v>
      </c>
      <c r="CH79" s="14">
        <v>0.22577667993779399</v>
      </c>
      <c r="CI79" s="14"/>
      <c r="CJ79" s="14">
        <v>0.22533288081240199</v>
      </c>
      <c r="CK79" s="14">
        <v>0.28774719888887201</v>
      </c>
      <c r="CL79" s="14">
        <v>0.293250213247855</v>
      </c>
      <c r="CM79" s="14">
        <v>0.270835542994464</v>
      </c>
      <c r="CN79" s="14"/>
      <c r="CO79" s="14">
        <v>0.26256684014181098</v>
      </c>
      <c r="CP79" s="14">
        <v>0.28104242647033501</v>
      </c>
      <c r="CQ79" s="14"/>
      <c r="CR79" s="14">
        <v>0.27784178649605201</v>
      </c>
      <c r="CS79" s="14">
        <v>0.27943326615494202</v>
      </c>
    </row>
    <row r="80" spans="2:97" x14ac:dyDescent="0.3">
      <c r="B80" t="s">
        <v>162</v>
      </c>
      <c r="C80" s="14">
        <v>0.22886659653661101</v>
      </c>
      <c r="D80" s="14">
        <v>0.24367939910514999</v>
      </c>
      <c r="E80" s="14">
        <v>0.21505512039470201</v>
      </c>
      <c r="F80" s="14"/>
      <c r="G80" s="14">
        <v>0.29485983029531798</v>
      </c>
      <c r="H80" s="14">
        <v>0.27044645017736801</v>
      </c>
      <c r="I80" s="14">
        <v>0.244164385920143</v>
      </c>
      <c r="J80" s="14">
        <v>0.25695940577458098</v>
      </c>
      <c r="K80" s="14">
        <v>0.19663157720826699</v>
      </c>
      <c r="L80" s="14">
        <v>0.13775892938585199</v>
      </c>
      <c r="M80" s="14"/>
      <c r="N80" s="14">
        <v>0.22059635430152999</v>
      </c>
      <c r="O80" s="14">
        <v>0.24249866762553701</v>
      </c>
      <c r="P80" s="14">
        <v>0.21191943182786799</v>
      </c>
      <c r="Q80" s="14">
        <v>0.23945866109481101</v>
      </c>
      <c r="R80" s="14"/>
      <c r="S80" s="14">
        <v>0.27450132954577899</v>
      </c>
      <c r="T80" s="14">
        <v>0.22176103557479401</v>
      </c>
      <c r="U80" s="14">
        <v>0.191687148836136</v>
      </c>
      <c r="V80" s="14">
        <v>0.23724967357060001</v>
      </c>
      <c r="W80" s="14">
        <v>0.19130988839140101</v>
      </c>
      <c r="X80" s="14">
        <v>0.20145212768177201</v>
      </c>
      <c r="Y80" s="14">
        <v>0.22614112706886</v>
      </c>
      <c r="Z80" s="14">
        <v>0.26131196808472701</v>
      </c>
      <c r="AA80" s="14">
        <v>0.23398973161179301</v>
      </c>
      <c r="AB80" s="14">
        <v>0.22608943055262201</v>
      </c>
      <c r="AC80" s="14">
        <v>0.28373751395647701</v>
      </c>
      <c r="AD80" s="14">
        <v>0.151802781170225</v>
      </c>
      <c r="AE80" s="14"/>
      <c r="AF80" s="14">
        <v>0.179172747880877</v>
      </c>
      <c r="AG80" s="14">
        <v>0.25739016499237499</v>
      </c>
      <c r="AH80" s="14">
        <v>0.21390166673557401</v>
      </c>
      <c r="AI80" s="14">
        <v>0.21795690164710901</v>
      </c>
      <c r="AJ80" s="14">
        <v>0.21566200121857301</v>
      </c>
      <c r="AK80" s="14"/>
      <c r="AL80" s="14">
        <v>0.28184491727757499</v>
      </c>
      <c r="AM80" s="14">
        <v>0.21442277326432699</v>
      </c>
      <c r="AN80" s="14">
        <v>0.23781449850183201</v>
      </c>
      <c r="AO80" s="14">
        <v>0.195683619955836</v>
      </c>
      <c r="AP80" s="14">
        <v>0.20518083378337801</v>
      </c>
      <c r="AQ80" s="14">
        <v>0.20636661232543499</v>
      </c>
      <c r="AR80" s="14"/>
      <c r="AS80" s="14">
        <v>0.17830236065215199</v>
      </c>
      <c r="AT80" s="14">
        <v>0.22579958388518401</v>
      </c>
      <c r="AU80" s="14">
        <v>0.27525643560653401</v>
      </c>
      <c r="AV80" s="14">
        <v>0.27085685929924402</v>
      </c>
      <c r="AW80" s="14">
        <v>0.29683125163648599</v>
      </c>
      <c r="AX80" s="14"/>
      <c r="AY80" s="14">
        <v>0.13053488646178299</v>
      </c>
      <c r="AZ80" s="14">
        <v>0.19436294196887999</v>
      </c>
      <c r="BA80" s="14">
        <v>0.24588447285072901</v>
      </c>
      <c r="BB80" s="14">
        <v>0.242318714671867</v>
      </c>
      <c r="BC80" s="14">
        <v>0.280391955663508</v>
      </c>
      <c r="BD80" s="14">
        <v>0.20627190216854399</v>
      </c>
      <c r="BE80" s="14">
        <v>0.28624385171003602</v>
      </c>
      <c r="BF80" s="14">
        <v>0.14562789413277399</v>
      </c>
      <c r="BG80" s="14">
        <v>0.176325720912752</v>
      </c>
      <c r="BH80" s="14">
        <v>0.23893456444926101</v>
      </c>
      <c r="BI80" s="14">
        <v>0.28841438954839899</v>
      </c>
      <c r="BJ80" s="14">
        <v>0.21557799872209499</v>
      </c>
      <c r="BK80" s="14">
        <v>0.21890965292943601</v>
      </c>
      <c r="BL80" s="14">
        <v>0.26768699480487201</v>
      </c>
      <c r="BM80" s="14">
        <v>0.18466801917278999</v>
      </c>
      <c r="BN80" s="14">
        <v>0.23581064338404201</v>
      </c>
      <c r="BO80" s="14"/>
      <c r="BP80" s="14">
        <v>0.28159431280652097</v>
      </c>
      <c r="BQ80" s="14">
        <v>0.191998671767246</v>
      </c>
      <c r="BR80" s="14">
        <v>0.26959895741817302</v>
      </c>
      <c r="BS80" s="14">
        <v>0.22781474512112501</v>
      </c>
      <c r="BT80" s="14">
        <v>0.19266417573679101</v>
      </c>
      <c r="BU80" s="14">
        <v>0.149848559320123</v>
      </c>
      <c r="BV80" s="14"/>
      <c r="BW80" s="14">
        <v>0.18843743117741901</v>
      </c>
      <c r="BX80" s="14">
        <v>0.218086802554918</v>
      </c>
      <c r="BY80" s="14" t="s">
        <v>120</v>
      </c>
      <c r="BZ80" s="14">
        <v>0.23823478365324</v>
      </c>
      <c r="CA80" s="14">
        <v>0.18538859712848199</v>
      </c>
      <c r="CB80" s="14">
        <v>0.31918577638523299</v>
      </c>
      <c r="CC80" s="14">
        <v>0.341508816610676</v>
      </c>
      <c r="CD80" s="14"/>
      <c r="CE80" s="14">
        <v>0.306918755012768</v>
      </c>
      <c r="CF80" s="14">
        <v>0.196163877172396</v>
      </c>
      <c r="CG80" s="14">
        <v>0.22469140467960599</v>
      </c>
      <c r="CH80" s="14">
        <v>0.211997464405865</v>
      </c>
      <c r="CI80" s="14"/>
      <c r="CJ80" s="14">
        <v>0.201175351444283</v>
      </c>
      <c r="CK80" s="14">
        <v>0.26183015284091299</v>
      </c>
      <c r="CL80" s="14">
        <v>0.22469557855022601</v>
      </c>
      <c r="CM80" s="14">
        <v>0.23610977214286999</v>
      </c>
      <c r="CN80" s="14"/>
      <c r="CO80" s="14">
        <v>0.23298346671506001</v>
      </c>
      <c r="CP80" s="14">
        <v>0.22840029136412501</v>
      </c>
      <c r="CQ80" s="14"/>
      <c r="CR80" s="14">
        <v>0.28543000243286698</v>
      </c>
      <c r="CS80" s="14">
        <v>0.22115580377012301</v>
      </c>
    </row>
    <row r="81" spans="2:97" x14ac:dyDescent="0.3">
      <c r="B81" t="s">
        <v>163</v>
      </c>
      <c r="C81" s="14">
        <v>0.20126119302803</v>
      </c>
      <c r="D81" s="14">
        <v>0.20185845545019099</v>
      </c>
      <c r="E81" s="14">
        <v>0.19919682612360101</v>
      </c>
      <c r="F81" s="14"/>
      <c r="G81" s="14">
        <v>0.27927938567037602</v>
      </c>
      <c r="H81" s="14">
        <v>0.23513965685722801</v>
      </c>
      <c r="I81" s="14">
        <v>0.18667756017812301</v>
      </c>
      <c r="J81" s="14">
        <v>0.19068251142592799</v>
      </c>
      <c r="K81" s="14">
        <v>0.17548911052927399</v>
      </c>
      <c r="L81" s="14">
        <v>0.15982827140554601</v>
      </c>
      <c r="M81" s="14"/>
      <c r="N81" s="14">
        <v>0.22138792932217</v>
      </c>
      <c r="O81" s="14">
        <v>0.18776029989198101</v>
      </c>
      <c r="P81" s="14">
        <v>0.208113718051983</v>
      </c>
      <c r="Q81" s="14">
        <v>0.18996837352874099</v>
      </c>
      <c r="R81" s="14"/>
      <c r="S81" s="14">
        <v>0.22234670056710801</v>
      </c>
      <c r="T81" s="14">
        <v>0.21228249502581101</v>
      </c>
      <c r="U81" s="14">
        <v>0.18800882796243401</v>
      </c>
      <c r="V81" s="14">
        <v>0.21621267095850399</v>
      </c>
      <c r="W81" s="14">
        <v>0.200562507633614</v>
      </c>
      <c r="X81" s="14">
        <v>0.21271571785811</v>
      </c>
      <c r="Y81" s="14">
        <v>0.14759196671309399</v>
      </c>
      <c r="Z81" s="14">
        <v>0.175269877947864</v>
      </c>
      <c r="AA81" s="14">
        <v>0.19298522626168599</v>
      </c>
      <c r="AB81" s="14">
        <v>0.246362685414311</v>
      </c>
      <c r="AC81" s="14">
        <v>0.16275440277302</v>
      </c>
      <c r="AD81" s="14">
        <v>0.14961795956718699</v>
      </c>
      <c r="AE81" s="14"/>
      <c r="AF81" s="14">
        <v>0.19422672641873201</v>
      </c>
      <c r="AG81" s="14">
        <v>0.20700796945304401</v>
      </c>
      <c r="AH81" s="14">
        <v>0.175594872105481</v>
      </c>
      <c r="AI81" s="14">
        <v>0.181383617723061</v>
      </c>
      <c r="AJ81" s="14">
        <v>0.201413545815049</v>
      </c>
      <c r="AK81" s="14"/>
      <c r="AL81" s="14">
        <v>0.21204846979252201</v>
      </c>
      <c r="AM81" s="14">
        <v>0.19101153423686801</v>
      </c>
      <c r="AN81" s="14">
        <v>0.18080837229261301</v>
      </c>
      <c r="AO81" s="14">
        <v>0.19673585949035399</v>
      </c>
      <c r="AP81" s="14">
        <v>0.18894946789514599</v>
      </c>
      <c r="AQ81" s="14">
        <v>0.16414452001295901</v>
      </c>
      <c r="AR81" s="14"/>
      <c r="AS81" s="14">
        <v>0.21069725886875201</v>
      </c>
      <c r="AT81" s="14">
        <v>0.210404475400299</v>
      </c>
      <c r="AU81" s="14">
        <v>0.18416275589980699</v>
      </c>
      <c r="AV81" s="14">
        <v>0.20271415098874601</v>
      </c>
      <c r="AW81" s="14">
        <v>0.393034989290584</v>
      </c>
      <c r="AX81" s="14"/>
      <c r="AY81" s="14">
        <v>6.4890754871020195E-2</v>
      </c>
      <c r="AZ81" s="14">
        <v>0.108702175222504</v>
      </c>
      <c r="BA81" s="14">
        <v>0.18737294813380101</v>
      </c>
      <c r="BB81" s="14">
        <v>0.2251120045918</v>
      </c>
      <c r="BC81" s="14">
        <v>0.168149081039832</v>
      </c>
      <c r="BD81" s="14">
        <v>0.16049689235664599</v>
      </c>
      <c r="BE81" s="14">
        <v>0.260552262022194</v>
      </c>
      <c r="BF81" s="14">
        <v>0.21790324224216601</v>
      </c>
      <c r="BG81" s="14">
        <v>0.148157948943928</v>
      </c>
      <c r="BH81" s="14">
        <v>0.21356578488521</v>
      </c>
      <c r="BI81" s="14">
        <v>0.23539239167449599</v>
      </c>
      <c r="BJ81" s="14">
        <v>0.22754232689000101</v>
      </c>
      <c r="BK81" s="14">
        <v>0.17989561935401999</v>
      </c>
      <c r="BL81" s="14">
        <v>0.28599612566708699</v>
      </c>
      <c r="BM81" s="14">
        <v>0.217865437695798</v>
      </c>
      <c r="BN81" s="14">
        <v>0.26177830049379802</v>
      </c>
      <c r="BO81" s="14"/>
      <c r="BP81" s="14">
        <v>0.21778257049246899</v>
      </c>
      <c r="BQ81" s="14">
        <v>0.19872809674845601</v>
      </c>
      <c r="BR81" s="14">
        <v>0.17582341486793299</v>
      </c>
      <c r="BS81" s="14">
        <v>0.18689711375679599</v>
      </c>
      <c r="BT81" s="14">
        <v>0.245256381528104</v>
      </c>
      <c r="BU81" s="14">
        <v>0.152052508357476</v>
      </c>
      <c r="BV81" s="14"/>
      <c r="BW81" s="14">
        <v>0.189706042937031</v>
      </c>
      <c r="BX81" s="14">
        <v>0.20892207710608099</v>
      </c>
      <c r="BY81" s="14" t="s">
        <v>120</v>
      </c>
      <c r="BZ81" s="14">
        <v>0.228726956992825</v>
      </c>
      <c r="CA81" s="14">
        <v>0.206874018150563</v>
      </c>
      <c r="CB81" s="14">
        <v>0.180444735045764</v>
      </c>
      <c r="CC81" s="14">
        <v>0.26822314781380002</v>
      </c>
      <c r="CD81" s="14"/>
      <c r="CE81" s="14">
        <v>0.20943713686693399</v>
      </c>
      <c r="CF81" s="14">
        <v>0.19828632702378299</v>
      </c>
      <c r="CG81" s="14">
        <v>0.21056264347959</v>
      </c>
      <c r="CH81" s="14">
        <v>0.20863443584366201</v>
      </c>
      <c r="CI81" s="14"/>
      <c r="CJ81" s="14">
        <v>0.169751365994883</v>
      </c>
      <c r="CK81" s="14">
        <v>0.22534555168228601</v>
      </c>
      <c r="CL81" s="14">
        <v>0.20112454048053</v>
      </c>
      <c r="CM81" s="14">
        <v>0.21205041414974701</v>
      </c>
      <c r="CN81" s="14"/>
      <c r="CO81" s="14">
        <v>0.18620721190509601</v>
      </c>
      <c r="CP81" s="14">
        <v>0.203593021311364</v>
      </c>
      <c r="CQ81" s="14"/>
      <c r="CR81" s="14">
        <v>0.233166256178857</v>
      </c>
      <c r="CS81" s="14">
        <v>0.197229950739991</v>
      </c>
    </row>
    <row r="82" spans="2:97" x14ac:dyDescent="0.3">
      <c r="B82" t="s">
        <v>164</v>
      </c>
      <c r="C82" s="14">
        <v>0.14509449082808301</v>
      </c>
      <c r="D82" s="14">
        <v>0.13001378702852401</v>
      </c>
      <c r="E82" s="14">
        <v>0.16027617704001501</v>
      </c>
      <c r="F82" s="14"/>
      <c r="G82" s="14">
        <v>0.174764681620628</v>
      </c>
      <c r="H82" s="14">
        <v>0.17617536121590199</v>
      </c>
      <c r="I82" s="14">
        <v>0.154122641731395</v>
      </c>
      <c r="J82" s="14">
        <v>0.102394462735702</v>
      </c>
      <c r="K82" s="14">
        <v>0.15667958789983599</v>
      </c>
      <c r="L82" s="14">
        <v>0.119678270528813</v>
      </c>
      <c r="M82" s="14"/>
      <c r="N82" s="14">
        <v>0.170335965769115</v>
      </c>
      <c r="O82" s="14">
        <v>0.14727093151989601</v>
      </c>
      <c r="P82" s="14">
        <v>0.14392775712424699</v>
      </c>
      <c r="Q82" s="14">
        <v>0.118392365260011</v>
      </c>
      <c r="R82" s="14"/>
      <c r="S82" s="14">
        <v>0.132070965870207</v>
      </c>
      <c r="T82" s="14">
        <v>0.108407653711309</v>
      </c>
      <c r="U82" s="14">
        <v>0.15567840050926501</v>
      </c>
      <c r="V82" s="14">
        <v>0.19304501762398801</v>
      </c>
      <c r="W82" s="14">
        <v>0.111608049269474</v>
      </c>
      <c r="X82" s="14">
        <v>0.145703841145537</v>
      </c>
      <c r="Y82" s="14">
        <v>0.27992149952305001</v>
      </c>
      <c r="Z82" s="14">
        <v>0.120356422151562</v>
      </c>
      <c r="AA82" s="14">
        <v>9.0954301669209703E-2</v>
      </c>
      <c r="AB82" s="14">
        <v>0.150261194078146</v>
      </c>
      <c r="AC82" s="14">
        <v>0.181174075494731</v>
      </c>
      <c r="AD82" s="14">
        <v>6.4181348075183706E-2</v>
      </c>
      <c r="AE82" s="14"/>
      <c r="AF82" s="14">
        <v>0.13223871715053501</v>
      </c>
      <c r="AG82" s="14">
        <v>0.160359913512887</v>
      </c>
      <c r="AH82" s="14">
        <v>0.19260060845301399</v>
      </c>
      <c r="AI82" s="14">
        <v>0.11480333010249499</v>
      </c>
      <c r="AJ82" s="14">
        <v>0.145292326841921</v>
      </c>
      <c r="AK82" s="14"/>
      <c r="AL82" s="14">
        <v>0.16461832677253399</v>
      </c>
      <c r="AM82" s="14">
        <v>0.130024422260651</v>
      </c>
      <c r="AN82" s="14">
        <v>0.17162542786944501</v>
      </c>
      <c r="AO82" s="14">
        <v>0.11191721950986699</v>
      </c>
      <c r="AP82" s="14">
        <v>0.157689662981913</v>
      </c>
      <c r="AQ82" s="14">
        <v>0.12970766658378</v>
      </c>
      <c r="AR82" s="14"/>
      <c r="AS82" s="14">
        <v>0.114949374124325</v>
      </c>
      <c r="AT82" s="14">
        <v>0.149940774344893</v>
      </c>
      <c r="AU82" s="14">
        <v>0.168476157867053</v>
      </c>
      <c r="AV82" s="14">
        <v>0.16278897411218499</v>
      </c>
      <c r="AW82" s="14">
        <v>0.19848472957000801</v>
      </c>
      <c r="AX82" s="14"/>
      <c r="AY82" s="14">
        <v>6.98658133277512E-2</v>
      </c>
      <c r="AZ82" s="14">
        <v>0.10398072408775</v>
      </c>
      <c r="BA82" s="14">
        <v>0.121051384190567</v>
      </c>
      <c r="BB82" s="14">
        <v>0.14462674831606001</v>
      </c>
      <c r="BC82" s="14">
        <v>0.14602432072441299</v>
      </c>
      <c r="BD82" s="14">
        <v>0.15545954079106</v>
      </c>
      <c r="BE82" s="14">
        <v>0.135623399652505</v>
      </c>
      <c r="BF82" s="14">
        <v>0.17105560916878701</v>
      </c>
      <c r="BG82" s="14">
        <v>0.19454421584961201</v>
      </c>
      <c r="BH82" s="14">
        <v>0.16262281378989801</v>
      </c>
      <c r="BI82" s="14">
        <v>0.127534214558013</v>
      </c>
      <c r="BJ82" s="14">
        <v>9.8318792405429095E-2</v>
      </c>
      <c r="BK82" s="14">
        <v>0.17004165206657601</v>
      </c>
      <c r="BL82" s="14">
        <v>0.146432765504554</v>
      </c>
      <c r="BM82" s="14">
        <v>0.116365302607069</v>
      </c>
      <c r="BN82" s="14">
        <v>0.14131591800230001</v>
      </c>
      <c r="BO82" s="14"/>
      <c r="BP82" s="14">
        <v>0.142418391216833</v>
      </c>
      <c r="BQ82" s="14">
        <v>0.146388191287568</v>
      </c>
      <c r="BR82" s="14">
        <v>9.0411014995169306E-2</v>
      </c>
      <c r="BS82" s="14">
        <v>0.15873882280558599</v>
      </c>
      <c r="BT82" s="14">
        <v>0.17793357086328401</v>
      </c>
      <c r="BU82" s="14">
        <v>0.186713548766125</v>
      </c>
      <c r="BV82" s="14"/>
      <c r="BW82" s="14">
        <v>0.135709448803051</v>
      </c>
      <c r="BX82" s="14">
        <v>0.15132949872041501</v>
      </c>
      <c r="BY82" s="14" t="s">
        <v>120</v>
      </c>
      <c r="BZ82" s="14">
        <v>0.11084909334082201</v>
      </c>
      <c r="CA82" s="14">
        <v>0.13293110028128099</v>
      </c>
      <c r="CB82" s="14">
        <v>0.17340205411415999</v>
      </c>
      <c r="CC82" s="14">
        <v>0.15278201635890801</v>
      </c>
      <c r="CD82" s="14"/>
      <c r="CE82" s="14">
        <v>0.16500343437283099</v>
      </c>
      <c r="CF82" s="14">
        <v>0.140993926067744</v>
      </c>
      <c r="CG82" s="14">
        <v>0.13366373400902901</v>
      </c>
      <c r="CH82" s="14">
        <v>0.146921400991328</v>
      </c>
      <c r="CI82" s="14"/>
      <c r="CJ82" s="14">
        <v>0.155482339549772</v>
      </c>
      <c r="CK82" s="14">
        <v>0.19326725328914299</v>
      </c>
      <c r="CL82" s="14">
        <v>0.12556427917060201</v>
      </c>
      <c r="CM82" s="14">
        <v>0.133558988969841</v>
      </c>
      <c r="CN82" s="14"/>
      <c r="CO82" s="14">
        <v>0.16605165156466301</v>
      </c>
      <c r="CP82" s="14">
        <v>0.141405194912122</v>
      </c>
      <c r="CQ82" s="14"/>
      <c r="CR82" s="14">
        <v>0.12807168341545699</v>
      </c>
      <c r="CS82" s="14">
        <v>0.145453971889417</v>
      </c>
    </row>
    <row r="83" spans="2:97" x14ac:dyDescent="0.3">
      <c r="B83" t="s">
        <v>165</v>
      </c>
      <c r="C83" s="14">
        <v>0.11060708568224301</v>
      </c>
      <c r="D83" s="14">
        <v>0.10266926134408599</v>
      </c>
      <c r="E83" s="14">
        <v>0.118699512790513</v>
      </c>
      <c r="F83" s="14"/>
      <c r="G83" s="14">
        <v>6.80660621273593E-2</v>
      </c>
      <c r="H83" s="14">
        <v>8.5967582435842405E-2</v>
      </c>
      <c r="I83" s="14">
        <v>0.100122740300342</v>
      </c>
      <c r="J83" s="14">
        <v>0.103005431568667</v>
      </c>
      <c r="K83" s="14">
        <v>0.120989017103579</v>
      </c>
      <c r="L83" s="14">
        <v>0.16653794079258899</v>
      </c>
      <c r="M83" s="14"/>
      <c r="N83" s="14">
        <v>0.10502213103129</v>
      </c>
      <c r="O83" s="14">
        <v>0.12991824500219501</v>
      </c>
      <c r="P83" s="14">
        <v>0.117188227630849</v>
      </c>
      <c r="Q83" s="14">
        <v>9.01750556858711E-2</v>
      </c>
      <c r="R83" s="14"/>
      <c r="S83" s="14">
        <v>0.105084789202793</v>
      </c>
      <c r="T83" s="14">
        <v>0.183090875549728</v>
      </c>
      <c r="U83" s="14">
        <v>0.100869422902843</v>
      </c>
      <c r="V83" s="14">
        <v>0.123166081511474</v>
      </c>
      <c r="W83" s="14">
        <v>0.10674840431681</v>
      </c>
      <c r="X83" s="14">
        <v>0.12758146336588699</v>
      </c>
      <c r="Y83" s="14">
        <v>0.116747018294678</v>
      </c>
      <c r="Z83" s="14">
        <v>9.0068607617414101E-2</v>
      </c>
      <c r="AA83" s="14">
        <v>9.1722197535636193E-2</v>
      </c>
      <c r="AB83" s="14">
        <v>6.8134235642584501E-2</v>
      </c>
      <c r="AC83" s="14">
        <v>3.3354307032711299E-2</v>
      </c>
      <c r="AD83" s="14">
        <v>0.106027066110139</v>
      </c>
      <c r="AE83" s="14"/>
      <c r="AF83" s="14">
        <v>0.170313296032127</v>
      </c>
      <c r="AG83" s="14">
        <v>8.6958464953896503E-2</v>
      </c>
      <c r="AH83" s="14">
        <v>0.13098051347871301</v>
      </c>
      <c r="AI83" s="14">
        <v>0.125328979736679</v>
      </c>
      <c r="AJ83" s="14">
        <v>0.128755709312072</v>
      </c>
      <c r="AK83" s="14"/>
      <c r="AL83" s="14">
        <v>8.9623272970842896E-2</v>
      </c>
      <c r="AM83" s="14">
        <v>0.129308001356785</v>
      </c>
      <c r="AN83" s="14">
        <v>0.121043344692278</v>
      </c>
      <c r="AO83" s="14">
        <v>0.12070374081087</v>
      </c>
      <c r="AP83" s="14">
        <v>0.115320171998563</v>
      </c>
      <c r="AQ83" s="14">
        <v>0.11659224837037099</v>
      </c>
      <c r="AR83" s="14"/>
      <c r="AS83" s="14">
        <v>0.113648091647423</v>
      </c>
      <c r="AT83" s="14">
        <v>0.118160051912128</v>
      </c>
      <c r="AU83" s="14">
        <v>0.104418146137794</v>
      </c>
      <c r="AV83" s="14">
        <v>9.6893873213674597E-2</v>
      </c>
      <c r="AW83" s="14">
        <v>7.7123977209043307E-2</v>
      </c>
      <c r="AX83" s="14"/>
      <c r="AY83" s="14">
        <v>6.7501787046979705E-2</v>
      </c>
      <c r="AZ83" s="14">
        <v>0.11612140914212001</v>
      </c>
      <c r="BA83" s="14">
        <v>0.104394380346126</v>
      </c>
      <c r="BB83" s="14">
        <v>5.2664851425157498E-2</v>
      </c>
      <c r="BC83" s="14">
        <v>8.7992120351290198E-2</v>
      </c>
      <c r="BD83" s="14">
        <v>0.11166464895877699</v>
      </c>
      <c r="BE83" s="14">
        <v>9.9429154542222203E-2</v>
      </c>
      <c r="BF83" s="14">
        <v>9.1457002479854194E-2</v>
      </c>
      <c r="BG83" s="14">
        <v>0.124119698329491</v>
      </c>
      <c r="BH83" s="14">
        <v>0.104598836570647</v>
      </c>
      <c r="BI83" s="14">
        <v>0.155525984537835</v>
      </c>
      <c r="BJ83" s="14">
        <v>0.139782376066863</v>
      </c>
      <c r="BK83" s="14">
        <v>0.16612696621468001</v>
      </c>
      <c r="BL83" s="14">
        <v>9.8599269462899E-2</v>
      </c>
      <c r="BM83" s="14">
        <v>0.13311198100963401</v>
      </c>
      <c r="BN83" s="14">
        <v>0.117727531956173</v>
      </c>
      <c r="BO83" s="14"/>
      <c r="BP83" s="14">
        <v>7.2503531756485495E-2</v>
      </c>
      <c r="BQ83" s="14">
        <v>0.10934424111124701</v>
      </c>
      <c r="BR83" s="14">
        <v>9.5541576135758394E-2</v>
      </c>
      <c r="BS83" s="14">
        <v>0.12947504202339699</v>
      </c>
      <c r="BT83" s="14">
        <v>0.173192419328067</v>
      </c>
      <c r="BU83" s="14">
        <v>0.14483602406818699</v>
      </c>
      <c r="BV83" s="14"/>
      <c r="BW83" s="14">
        <v>0.14197955405642301</v>
      </c>
      <c r="BX83" s="14">
        <v>0.13543000085135101</v>
      </c>
      <c r="BY83" s="14" t="s">
        <v>120</v>
      </c>
      <c r="BZ83" s="14">
        <v>7.2200480589910604E-2</v>
      </c>
      <c r="CA83" s="14">
        <v>4.7178644059459103E-2</v>
      </c>
      <c r="CB83" s="14">
        <v>6.7675993939220996E-2</v>
      </c>
      <c r="CC83" s="14">
        <v>0.110776534027832</v>
      </c>
      <c r="CD83" s="14"/>
      <c r="CE83" s="14">
        <v>7.1357913333425199E-2</v>
      </c>
      <c r="CF83" s="14">
        <v>0.12540915298925001</v>
      </c>
      <c r="CG83" s="14">
        <v>7.2161004931127606E-2</v>
      </c>
      <c r="CH83" s="14">
        <v>0.14720196489920401</v>
      </c>
      <c r="CI83" s="14"/>
      <c r="CJ83" s="14">
        <v>0.117780934490339</v>
      </c>
      <c r="CK83" s="14">
        <v>0.10248407094598901</v>
      </c>
      <c r="CL83" s="14">
        <v>0.11232382023870301</v>
      </c>
      <c r="CM83" s="14">
        <v>0.101910623685888</v>
      </c>
      <c r="CN83" s="14"/>
      <c r="CO83" s="14">
        <v>0.12283895347021501</v>
      </c>
      <c r="CP83" s="14">
        <v>0.108651033364651</v>
      </c>
      <c r="CQ83" s="14"/>
      <c r="CR83" s="14">
        <v>8.3698361044600406E-2</v>
      </c>
      <c r="CS83" s="14">
        <v>0.112329851687059</v>
      </c>
    </row>
    <row r="84" spans="2:97" x14ac:dyDescent="0.3">
      <c r="B84" t="s">
        <v>166</v>
      </c>
      <c r="C84" s="14">
        <v>0.10543051253684101</v>
      </c>
      <c r="D84" s="14">
        <v>0.122513538080749</v>
      </c>
      <c r="E84" s="14">
        <v>8.9032560390516199E-2</v>
      </c>
      <c r="F84" s="14"/>
      <c r="G84" s="14">
        <v>8.5367871658039607E-2</v>
      </c>
      <c r="H84" s="14">
        <v>0.127702047907406</v>
      </c>
      <c r="I84" s="14">
        <v>9.4608466096594498E-2</v>
      </c>
      <c r="J84" s="14">
        <v>9.1290289373178193E-2</v>
      </c>
      <c r="K84" s="14">
        <v>0.10789763269453299</v>
      </c>
      <c r="L84" s="14">
        <v>0.11917950216307301</v>
      </c>
      <c r="M84" s="14"/>
      <c r="N84" s="14">
        <v>0.121607706203266</v>
      </c>
      <c r="O84" s="14">
        <v>8.4011056206471396E-2</v>
      </c>
      <c r="P84" s="14">
        <v>0.106454038063986</v>
      </c>
      <c r="Q84" s="14">
        <v>0.108404962018291</v>
      </c>
      <c r="R84" s="14"/>
      <c r="S84" s="14">
        <v>9.47856339863518E-2</v>
      </c>
      <c r="T84" s="14">
        <v>0.11352007326517199</v>
      </c>
      <c r="U84" s="14">
        <v>0.100531768358608</v>
      </c>
      <c r="V84" s="14">
        <v>5.7338081286546098E-2</v>
      </c>
      <c r="W84" s="14">
        <v>0.110865206353935</v>
      </c>
      <c r="X84" s="14">
        <v>0.10702515603542199</v>
      </c>
      <c r="Y84" s="14">
        <v>0.14876328175471601</v>
      </c>
      <c r="Z84" s="14">
        <v>8.2257568435996103E-2</v>
      </c>
      <c r="AA84" s="14">
        <v>8.6918886768743805E-2</v>
      </c>
      <c r="AB84" s="14">
        <v>0.136395435095579</v>
      </c>
      <c r="AC84" s="14">
        <v>9.5918844076456095E-2</v>
      </c>
      <c r="AD84" s="14">
        <v>0.16634338167797</v>
      </c>
      <c r="AE84" s="14"/>
      <c r="AF84" s="14">
        <v>0.117783611797229</v>
      </c>
      <c r="AG84" s="14">
        <v>9.2175777266565007E-2</v>
      </c>
      <c r="AH84" s="14">
        <v>7.9894004067961197E-2</v>
      </c>
      <c r="AI84" s="14">
        <v>0.16982655624684001</v>
      </c>
      <c r="AJ84" s="14">
        <v>0.13275996413211699</v>
      </c>
      <c r="AK84" s="14"/>
      <c r="AL84" s="14">
        <v>7.8432246667924699E-2</v>
      </c>
      <c r="AM84" s="14">
        <v>0.105890182051881</v>
      </c>
      <c r="AN84" s="14">
        <v>8.5468591619523193E-2</v>
      </c>
      <c r="AO84" s="14">
        <v>0.15626125931645801</v>
      </c>
      <c r="AP84" s="14">
        <v>0.14661680658780299</v>
      </c>
      <c r="AQ84" s="14">
        <v>6.9855520248686701E-2</v>
      </c>
      <c r="AR84" s="14"/>
      <c r="AS84" s="14">
        <v>0.109764106499221</v>
      </c>
      <c r="AT84" s="14">
        <v>9.7580782907394997E-2</v>
      </c>
      <c r="AU84" s="14">
        <v>0.104895971265852</v>
      </c>
      <c r="AV84" s="14">
        <v>0.11621805226338799</v>
      </c>
      <c r="AW84" s="14">
        <v>5.2871281798632798E-2</v>
      </c>
      <c r="AX84" s="14"/>
      <c r="AY84" s="14">
        <v>6.9904330199182393E-2</v>
      </c>
      <c r="AZ84" s="14">
        <v>0.101071554200999</v>
      </c>
      <c r="BA84" s="14">
        <v>8.8175014925998899E-2</v>
      </c>
      <c r="BB84" s="14">
        <v>0.13079129858843799</v>
      </c>
      <c r="BC84" s="14">
        <v>8.76563940436801E-2</v>
      </c>
      <c r="BD84" s="14">
        <v>0.122425522667912</v>
      </c>
      <c r="BE84" s="14">
        <v>0.128086902291384</v>
      </c>
      <c r="BF84" s="14">
        <v>6.369135973468E-2</v>
      </c>
      <c r="BG84" s="14">
        <v>8.3081731216284399E-2</v>
      </c>
      <c r="BH84" s="14">
        <v>0.111823427083333</v>
      </c>
      <c r="BI84" s="14">
        <v>8.0199257795783505E-2</v>
      </c>
      <c r="BJ84" s="14">
        <v>8.2368308787956396E-2</v>
      </c>
      <c r="BK84" s="14">
        <v>0.161401031431712</v>
      </c>
      <c r="BL84" s="14">
        <v>9.4445865885693203E-2</v>
      </c>
      <c r="BM84" s="14">
        <v>0.23433566848229201</v>
      </c>
      <c r="BN84" s="14">
        <v>0.148625168160233</v>
      </c>
      <c r="BO84" s="14"/>
      <c r="BP84" s="14">
        <v>0.113448696253362</v>
      </c>
      <c r="BQ84" s="14">
        <v>0.114431333220872</v>
      </c>
      <c r="BR84" s="14">
        <v>0.135019244110823</v>
      </c>
      <c r="BS84" s="14">
        <v>7.5333238834873306E-2</v>
      </c>
      <c r="BT84" s="14">
        <v>7.6172076451576198E-2</v>
      </c>
      <c r="BU84" s="14">
        <v>0.10892547223716301</v>
      </c>
      <c r="BV84" s="14"/>
      <c r="BW84" s="14">
        <v>0.11613208270718001</v>
      </c>
      <c r="BX84" s="14">
        <v>0.104435130454828</v>
      </c>
      <c r="BY84" s="14" t="s">
        <v>120</v>
      </c>
      <c r="BZ84" s="14">
        <v>8.0348647466466402E-2</v>
      </c>
      <c r="CA84" s="14">
        <v>0.13725603282889101</v>
      </c>
      <c r="CB84" s="14">
        <v>7.7854983756959206E-2</v>
      </c>
      <c r="CC84" s="14">
        <v>0.116294504268765</v>
      </c>
      <c r="CD84" s="14"/>
      <c r="CE84" s="14">
        <v>9.7978375676424104E-2</v>
      </c>
      <c r="CF84" s="14">
        <v>0.12614591957676699</v>
      </c>
      <c r="CG84" s="14">
        <v>9.4484885544388997E-2</v>
      </c>
      <c r="CH84" s="14">
        <v>0.123817774794704</v>
      </c>
      <c r="CI84" s="14"/>
      <c r="CJ84" s="14">
        <v>0.11400903492794701</v>
      </c>
      <c r="CK84" s="14">
        <v>0.11408102561596301</v>
      </c>
      <c r="CL84" s="14">
        <v>0.107364552465584</v>
      </c>
      <c r="CM84" s="14">
        <v>3.80289528969847E-2</v>
      </c>
      <c r="CN84" s="14"/>
      <c r="CO84" s="14">
        <v>0.14231417537718899</v>
      </c>
      <c r="CP84" s="14">
        <v>0.100501099664888</v>
      </c>
      <c r="CQ84" s="14"/>
      <c r="CR84" s="14">
        <v>0.13883975196054599</v>
      </c>
      <c r="CS84" s="14">
        <v>0.10202807277058901</v>
      </c>
    </row>
    <row r="85" spans="2:97" x14ac:dyDescent="0.3">
      <c r="B85" t="s">
        <v>167</v>
      </c>
      <c r="C85" s="14">
        <v>8.8857626756198405E-2</v>
      </c>
      <c r="D85" s="14">
        <v>9.2017518142142998E-2</v>
      </c>
      <c r="E85" s="14">
        <v>8.5125936564204599E-2</v>
      </c>
      <c r="F85" s="14"/>
      <c r="G85" s="14">
        <v>0.111853169844237</v>
      </c>
      <c r="H85" s="14">
        <v>0.16136799071057101</v>
      </c>
      <c r="I85" s="14">
        <v>8.3180613201815398E-2</v>
      </c>
      <c r="J85" s="14">
        <v>9.1919750139322895E-2</v>
      </c>
      <c r="K85" s="14">
        <v>3.6839781924534902E-2</v>
      </c>
      <c r="L85" s="14">
        <v>5.1653504339306301E-2</v>
      </c>
      <c r="M85" s="14"/>
      <c r="N85" s="14">
        <v>0.12442579703692</v>
      </c>
      <c r="O85" s="14">
        <v>9.0942366955485604E-2</v>
      </c>
      <c r="P85" s="14">
        <v>9.0354889244780301E-2</v>
      </c>
      <c r="Q85" s="14">
        <v>4.8109266671285497E-2</v>
      </c>
      <c r="R85" s="14"/>
      <c r="S85" s="14">
        <v>0.11986914847279399</v>
      </c>
      <c r="T85" s="14">
        <v>5.1070634859428102E-2</v>
      </c>
      <c r="U85" s="14">
        <v>8.1228434157154306E-2</v>
      </c>
      <c r="V85" s="14">
        <v>0.10706155494499001</v>
      </c>
      <c r="W85" s="14">
        <v>0.103301953098778</v>
      </c>
      <c r="X85" s="14">
        <v>7.8419213826364798E-2</v>
      </c>
      <c r="Y85" s="14">
        <v>6.9811430112476702E-2</v>
      </c>
      <c r="Z85" s="14">
        <v>0.13062212315638</v>
      </c>
      <c r="AA85" s="14">
        <v>6.5968103633991401E-2</v>
      </c>
      <c r="AB85" s="14">
        <v>0.110687863956791</v>
      </c>
      <c r="AC85" s="14">
        <v>0.12611053924868801</v>
      </c>
      <c r="AD85" s="14">
        <v>2.1698180987521E-2</v>
      </c>
      <c r="AE85" s="14"/>
      <c r="AF85" s="14">
        <v>7.7478104995020003E-2</v>
      </c>
      <c r="AG85" s="14">
        <v>0.114104731752043</v>
      </c>
      <c r="AH85" s="14">
        <v>0.111197024244731</v>
      </c>
      <c r="AI85" s="14">
        <v>7.7667631903445805E-2</v>
      </c>
      <c r="AJ85" s="14">
        <v>8.6176533267593197E-2</v>
      </c>
      <c r="AK85" s="14"/>
      <c r="AL85" s="14">
        <v>0.136851454116417</v>
      </c>
      <c r="AM85" s="14">
        <v>8.4981883486833207E-2</v>
      </c>
      <c r="AN85" s="14">
        <v>0.124269782169677</v>
      </c>
      <c r="AO85" s="14">
        <v>6.3557916036746903E-2</v>
      </c>
      <c r="AP85" s="14">
        <v>4.9957411570062803E-2</v>
      </c>
      <c r="AQ85" s="14">
        <v>7.0533165217181407E-2</v>
      </c>
      <c r="AR85" s="14"/>
      <c r="AS85" s="14">
        <v>5.8511790716757703E-2</v>
      </c>
      <c r="AT85" s="14">
        <v>7.2525986240420795E-2</v>
      </c>
      <c r="AU85" s="14">
        <v>0.10062389409921101</v>
      </c>
      <c r="AV85" s="14">
        <v>0.140772772380065</v>
      </c>
      <c r="AW85" s="14">
        <v>0.22441317656082099</v>
      </c>
      <c r="AX85" s="14"/>
      <c r="AY85" s="14">
        <v>0</v>
      </c>
      <c r="AZ85" s="14">
        <v>9.3421786662934006E-2</v>
      </c>
      <c r="BA85" s="14">
        <v>3.5175407575538602E-2</v>
      </c>
      <c r="BB85" s="14">
        <v>5.1221244016586502E-2</v>
      </c>
      <c r="BC85" s="14">
        <v>6.1739004714203502E-2</v>
      </c>
      <c r="BD85" s="14">
        <v>7.5520177173640193E-2</v>
      </c>
      <c r="BE85" s="14">
        <v>9.4290294360169405E-2</v>
      </c>
      <c r="BF85" s="14">
        <v>0.123489653594621</v>
      </c>
      <c r="BG85" s="14">
        <v>6.1846460017094602E-2</v>
      </c>
      <c r="BH85" s="14">
        <v>8.5501564992064294E-2</v>
      </c>
      <c r="BI85" s="14">
        <v>9.0358137105432002E-2</v>
      </c>
      <c r="BJ85" s="14">
        <v>0.15174914950173399</v>
      </c>
      <c r="BK85" s="14">
        <v>0.10422994483871301</v>
      </c>
      <c r="BL85" s="14">
        <v>6.1812429568918602E-2</v>
      </c>
      <c r="BM85" s="14">
        <v>0.114008772232444</v>
      </c>
      <c r="BN85" s="14">
        <v>0.19374309254094499</v>
      </c>
      <c r="BO85" s="14"/>
      <c r="BP85" s="14">
        <v>0.13267592841071199</v>
      </c>
      <c r="BQ85" s="14">
        <v>7.9200085216206903E-2</v>
      </c>
      <c r="BR85" s="14">
        <v>7.3277444177950193E-2</v>
      </c>
      <c r="BS85" s="14">
        <v>8.7558681148847503E-2</v>
      </c>
      <c r="BT85" s="14">
        <v>5.6045468141519797E-2</v>
      </c>
      <c r="BU85" s="14">
        <v>3.1777797326232503E-2</v>
      </c>
      <c r="BV85" s="14"/>
      <c r="BW85" s="14">
        <v>6.4502449646780202E-2</v>
      </c>
      <c r="BX85" s="14">
        <v>0.13753509918930801</v>
      </c>
      <c r="BY85" s="14" t="s">
        <v>120</v>
      </c>
      <c r="BZ85" s="14">
        <v>2.5905239462886E-2</v>
      </c>
      <c r="CA85" s="14">
        <v>7.2604850161774301E-2</v>
      </c>
      <c r="CB85" s="14">
        <v>0.11061840059858501</v>
      </c>
      <c r="CC85" s="14">
        <v>0.109385613499458</v>
      </c>
      <c r="CD85" s="14"/>
      <c r="CE85" s="14">
        <v>0.103898641976484</v>
      </c>
      <c r="CF85" s="14">
        <v>0.13319978348016601</v>
      </c>
      <c r="CG85" s="14">
        <v>4.9974047800247202E-2</v>
      </c>
      <c r="CH85" s="14">
        <v>8.3846494701916394E-2</v>
      </c>
      <c r="CI85" s="14"/>
      <c r="CJ85" s="14">
        <v>7.9787889971775799E-2</v>
      </c>
      <c r="CK85" s="14">
        <v>0.120156218611988</v>
      </c>
      <c r="CL85" s="14">
        <v>8.0530516215762293E-2</v>
      </c>
      <c r="CM85" s="14">
        <v>8.6660099851047903E-2</v>
      </c>
      <c r="CN85" s="14"/>
      <c r="CO85" s="14">
        <v>0.12638279891708201</v>
      </c>
      <c r="CP85" s="14">
        <v>8.1928838090476894E-2</v>
      </c>
      <c r="CQ85" s="14"/>
      <c r="CR85" s="14">
        <v>0.112861326865802</v>
      </c>
      <c r="CS85" s="14">
        <v>8.7973059188258804E-2</v>
      </c>
    </row>
    <row r="86" spans="2:97" x14ac:dyDescent="0.3">
      <c r="B86" t="s">
        <v>168</v>
      </c>
      <c r="C86" s="14">
        <v>8.2275118363826602E-2</v>
      </c>
      <c r="D86" s="14">
        <v>9.1101293608596395E-2</v>
      </c>
      <c r="E86" s="14">
        <v>7.3885283772651994E-2</v>
      </c>
      <c r="F86" s="14"/>
      <c r="G86" s="14">
        <v>0.126177128574925</v>
      </c>
      <c r="H86" s="14">
        <v>9.7465291134432294E-2</v>
      </c>
      <c r="I86" s="14">
        <v>9.1930808938072206E-2</v>
      </c>
      <c r="J86" s="14">
        <v>7.9950874344120196E-2</v>
      </c>
      <c r="K86" s="14">
        <v>4.74878689898066E-2</v>
      </c>
      <c r="L86" s="14">
        <v>5.8259863873755598E-2</v>
      </c>
      <c r="M86" s="14"/>
      <c r="N86" s="14">
        <v>7.6900606610316502E-2</v>
      </c>
      <c r="O86" s="14">
        <v>8.2324205314457499E-2</v>
      </c>
      <c r="P86" s="14">
        <v>9.5978831880631596E-2</v>
      </c>
      <c r="Q86" s="14">
        <v>7.2829013823164104E-2</v>
      </c>
      <c r="R86" s="14"/>
      <c r="S86" s="14">
        <v>9.7907601170022895E-2</v>
      </c>
      <c r="T86" s="14">
        <v>7.36718995881748E-2</v>
      </c>
      <c r="U86" s="14">
        <v>6.4284174413704098E-2</v>
      </c>
      <c r="V86" s="14">
        <v>0.108597681648442</v>
      </c>
      <c r="W86" s="14">
        <v>5.3271641375031001E-2</v>
      </c>
      <c r="X86" s="14">
        <v>7.1549719379065999E-2</v>
      </c>
      <c r="Y86" s="14">
        <v>7.35228351464699E-2</v>
      </c>
      <c r="Z86" s="14">
        <v>9.2612299517257302E-2</v>
      </c>
      <c r="AA86" s="14">
        <v>6.5388637506115094E-2</v>
      </c>
      <c r="AB86" s="14">
        <v>0.12501475770475701</v>
      </c>
      <c r="AC86" s="14">
        <v>6.5795188886805606E-2</v>
      </c>
      <c r="AD86" s="14">
        <v>8.6263350116587798E-2</v>
      </c>
      <c r="AE86" s="14"/>
      <c r="AF86" s="14">
        <v>7.4977263281454196E-2</v>
      </c>
      <c r="AG86" s="14">
        <v>9.9430802420341205E-2</v>
      </c>
      <c r="AH86" s="14">
        <v>7.6193734383338999E-2</v>
      </c>
      <c r="AI86" s="14">
        <v>7.9148243166151405E-2</v>
      </c>
      <c r="AJ86" s="14">
        <v>8.2516639346586096E-2</v>
      </c>
      <c r="AK86" s="14"/>
      <c r="AL86" s="14">
        <v>9.1518730359018793E-2</v>
      </c>
      <c r="AM86" s="14">
        <v>8.1869372226991005E-2</v>
      </c>
      <c r="AN86" s="14">
        <v>9.1669827525220599E-2</v>
      </c>
      <c r="AO86" s="14">
        <v>7.6292753818139505E-2</v>
      </c>
      <c r="AP86" s="14">
        <v>9.4899583112532895E-2</v>
      </c>
      <c r="AQ86" s="14">
        <v>8.01504273688355E-2</v>
      </c>
      <c r="AR86" s="14"/>
      <c r="AS86" s="14">
        <v>6.4986791113532505E-2</v>
      </c>
      <c r="AT86" s="14">
        <v>5.8338884592891299E-2</v>
      </c>
      <c r="AU86" s="14">
        <v>0.11017510597079699</v>
      </c>
      <c r="AV86" s="14">
        <v>9.5060123802746102E-2</v>
      </c>
      <c r="AW86" s="14">
        <v>0.12797428268778099</v>
      </c>
      <c r="AX86" s="14"/>
      <c r="AY86" s="14">
        <v>0</v>
      </c>
      <c r="AZ86" s="14">
        <v>0.117029872835795</v>
      </c>
      <c r="BA86" s="14">
        <v>6.5029178864172699E-2</v>
      </c>
      <c r="BB86" s="14">
        <v>3.8648175825405397E-2</v>
      </c>
      <c r="BC86" s="14">
        <v>7.5804439223761594E-2</v>
      </c>
      <c r="BD86" s="14">
        <v>9.9014538151729198E-2</v>
      </c>
      <c r="BE86" s="14">
        <v>0.10042447049674701</v>
      </c>
      <c r="BF86" s="14">
        <v>6.9896182845925706E-2</v>
      </c>
      <c r="BG86" s="14">
        <v>4.6634561979010301E-2</v>
      </c>
      <c r="BH86" s="14">
        <v>9.3066637716968798E-2</v>
      </c>
      <c r="BI86" s="14">
        <v>0.110682841270358</v>
      </c>
      <c r="BJ86" s="14">
        <v>6.6413504226425696E-2</v>
      </c>
      <c r="BK86" s="14">
        <v>2.53671236391842E-2</v>
      </c>
      <c r="BL86" s="14">
        <v>0.11338235503986401</v>
      </c>
      <c r="BM86" s="14">
        <v>7.5250202859868207E-2</v>
      </c>
      <c r="BN86" s="14">
        <v>0.14041711550213301</v>
      </c>
      <c r="BO86" s="14"/>
      <c r="BP86" s="14">
        <v>7.6265251553514601E-2</v>
      </c>
      <c r="BQ86" s="14">
        <v>9.0136183276693399E-2</v>
      </c>
      <c r="BR86" s="14">
        <v>8.08511452041107E-2</v>
      </c>
      <c r="BS86" s="14">
        <v>8.6181535040152593E-2</v>
      </c>
      <c r="BT86" s="14">
        <v>8.5913516282672006E-2</v>
      </c>
      <c r="BU86" s="14">
        <v>4.9003164223484198E-2</v>
      </c>
      <c r="BV86" s="14"/>
      <c r="BW86" s="14">
        <v>7.3733183464281593E-2</v>
      </c>
      <c r="BX86" s="14">
        <v>5.3084019048587998E-2</v>
      </c>
      <c r="BY86" s="14" t="s">
        <v>120</v>
      </c>
      <c r="BZ86" s="14">
        <v>0.122070842788535</v>
      </c>
      <c r="CA86" s="14">
        <v>8.9094366193842395E-2</v>
      </c>
      <c r="CB86" s="14">
        <v>0.107448312737316</v>
      </c>
      <c r="CC86" s="14">
        <v>0.105541752197778</v>
      </c>
      <c r="CD86" s="14"/>
      <c r="CE86" s="14">
        <v>0.142905172337947</v>
      </c>
      <c r="CF86" s="14">
        <v>6.1525285666453301E-2</v>
      </c>
      <c r="CG86" s="14">
        <v>6.3660983851312497E-2</v>
      </c>
      <c r="CH86" s="14">
        <v>7.2890933787014806E-2</v>
      </c>
      <c r="CI86" s="14"/>
      <c r="CJ86" s="14">
        <v>7.2532584308880405E-2</v>
      </c>
      <c r="CK86" s="14">
        <v>8.2376132531067903E-2</v>
      </c>
      <c r="CL86" s="14">
        <v>8.4684839455218694E-2</v>
      </c>
      <c r="CM86" s="14">
        <v>8.7612264997139699E-2</v>
      </c>
      <c r="CN86" s="14"/>
      <c r="CO86" s="14">
        <v>0.15237016068794801</v>
      </c>
      <c r="CP86" s="14">
        <v>7.3429736825488603E-2</v>
      </c>
      <c r="CQ86" s="14"/>
      <c r="CR86" s="14">
        <v>7.2337175059073999E-2</v>
      </c>
      <c r="CS86" s="14">
        <v>8.0188141048626899E-2</v>
      </c>
    </row>
    <row r="87" spans="2:97" x14ac:dyDescent="0.3">
      <c r="B87" t="s">
        <v>169</v>
      </c>
      <c r="C87" s="14">
        <v>6.2179531957889597E-2</v>
      </c>
      <c r="D87" s="14">
        <v>6.8174953000796706E-2</v>
      </c>
      <c r="E87" s="14">
        <v>5.6499151949173203E-2</v>
      </c>
      <c r="F87" s="14"/>
      <c r="G87" s="14">
        <v>0.116902188372086</v>
      </c>
      <c r="H87" s="14">
        <v>9.6687818282239907E-2</v>
      </c>
      <c r="I87" s="14">
        <v>6.7500150804464906E-2</v>
      </c>
      <c r="J87" s="14">
        <v>5.1873942775462097E-2</v>
      </c>
      <c r="K87" s="14">
        <v>2.6832082444391898E-2</v>
      </c>
      <c r="L87" s="14">
        <v>2.5652480809607199E-2</v>
      </c>
      <c r="M87" s="14"/>
      <c r="N87" s="14">
        <v>6.9244062215006799E-2</v>
      </c>
      <c r="O87" s="14">
        <v>5.53000301017273E-2</v>
      </c>
      <c r="P87" s="14">
        <v>6.2042251410417998E-2</v>
      </c>
      <c r="Q87" s="14">
        <v>6.2569825804786899E-2</v>
      </c>
      <c r="R87" s="14"/>
      <c r="S87" s="14">
        <v>0.10775880729974199</v>
      </c>
      <c r="T87" s="14">
        <v>6.0648910446180301E-2</v>
      </c>
      <c r="U87" s="14">
        <v>5.2086203905239603E-2</v>
      </c>
      <c r="V87" s="14">
        <v>6.6946774126909997E-2</v>
      </c>
      <c r="W87" s="14">
        <v>4.5959766367701799E-2</v>
      </c>
      <c r="X87" s="14">
        <v>4.7361731432367403E-2</v>
      </c>
      <c r="Y87" s="14">
        <v>5.4246560843894398E-2</v>
      </c>
      <c r="Z87" s="14">
        <v>4.7484428811727902E-2</v>
      </c>
      <c r="AA87" s="14">
        <v>8.0116905368621996E-2</v>
      </c>
      <c r="AB87" s="14">
        <v>5.0643492353092699E-2</v>
      </c>
      <c r="AC87" s="14">
        <v>1.13429239946002E-2</v>
      </c>
      <c r="AD87" s="14">
        <v>4.5146578026506401E-2</v>
      </c>
      <c r="AE87" s="14"/>
      <c r="AF87" s="14">
        <v>3.7168244422865003E-2</v>
      </c>
      <c r="AG87" s="14">
        <v>7.5842758807443206E-2</v>
      </c>
      <c r="AH87" s="14">
        <v>6.2715830685179497E-2</v>
      </c>
      <c r="AI87" s="14">
        <v>5.1722903459840097E-2</v>
      </c>
      <c r="AJ87" s="14">
        <v>9.4734353983042294E-2</v>
      </c>
      <c r="AK87" s="14"/>
      <c r="AL87" s="14">
        <v>8.1937062279955203E-2</v>
      </c>
      <c r="AM87" s="14">
        <v>4.5290950893076699E-2</v>
      </c>
      <c r="AN87" s="14">
        <v>6.5828755142430598E-2</v>
      </c>
      <c r="AO87" s="14">
        <v>5.6308350294162701E-2</v>
      </c>
      <c r="AP87" s="14">
        <v>0.104572529075852</v>
      </c>
      <c r="AQ87" s="14">
        <v>2.8649588310901E-2</v>
      </c>
      <c r="AR87" s="14"/>
      <c r="AS87" s="14">
        <v>6.5885674126552302E-2</v>
      </c>
      <c r="AT87" s="14">
        <v>5.23387612660682E-2</v>
      </c>
      <c r="AU87" s="14">
        <v>5.12229265084252E-2</v>
      </c>
      <c r="AV87" s="14">
        <v>0.112760319615906</v>
      </c>
      <c r="AW87" s="14">
        <v>4.99854340579063E-2</v>
      </c>
      <c r="AX87" s="14"/>
      <c r="AY87" s="14">
        <v>0</v>
      </c>
      <c r="AZ87" s="14">
        <v>0.10134705547924699</v>
      </c>
      <c r="BA87" s="14">
        <v>5.7188211530078199E-2</v>
      </c>
      <c r="BB87" s="14">
        <v>4.8851987719843899E-2</v>
      </c>
      <c r="BC87" s="14">
        <v>4.6175523669527201E-2</v>
      </c>
      <c r="BD87" s="14">
        <v>7.5621930306707302E-2</v>
      </c>
      <c r="BE87" s="14">
        <v>6.2265141843059799E-2</v>
      </c>
      <c r="BF87" s="14">
        <v>3.85704454133955E-2</v>
      </c>
      <c r="BG87" s="14">
        <v>7.0278541377649495E-2</v>
      </c>
      <c r="BH87" s="14">
        <v>4.6756384810412797E-2</v>
      </c>
      <c r="BI87" s="14">
        <v>5.3962249576959199E-2</v>
      </c>
      <c r="BJ87" s="14">
        <v>6.5426012651272805E-2</v>
      </c>
      <c r="BK87" s="14">
        <v>3.7215812789025797E-2</v>
      </c>
      <c r="BL87" s="14">
        <v>8.3066408034658298E-2</v>
      </c>
      <c r="BM87" s="14">
        <v>0.111607260737353</v>
      </c>
      <c r="BN87" s="14">
        <v>0.123480016134156</v>
      </c>
      <c r="BO87" s="14"/>
      <c r="BP87" s="14">
        <v>8.6971527266099496E-2</v>
      </c>
      <c r="BQ87" s="14">
        <v>6.6526351667344802E-2</v>
      </c>
      <c r="BR87" s="14">
        <v>4.7160909742672501E-2</v>
      </c>
      <c r="BS87" s="14">
        <v>6.0866398510387602E-2</v>
      </c>
      <c r="BT87" s="14">
        <v>4.0233156899594599E-2</v>
      </c>
      <c r="BU87" s="14">
        <v>9.9349964672060895E-3</v>
      </c>
      <c r="BV87" s="14"/>
      <c r="BW87" s="14">
        <v>4.44561432291114E-2</v>
      </c>
      <c r="BX87" s="14">
        <v>7.0360028604922298E-2</v>
      </c>
      <c r="BY87" s="14" t="s">
        <v>120</v>
      </c>
      <c r="BZ87" s="14">
        <v>7.7979811510655306E-2</v>
      </c>
      <c r="CA87" s="14">
        <v>9.9340728113459106E-2</v>
      </c>
      <c r="CB87" s="14">
        <v>6.8113226982068106E-2</v>
      </c>
      <c r="CC87" s="14">
        <v>3.5347946703975203E-2</v>
      </c>
      <c r="CD87" s="14"/>
      <c r="CE87" s="14">
        <v>8.4646723105913702E-2</v>
      </c>
      <c r="CF87" s="14">
        <v>9.02554793411212E-2</v>
      </c>
      <c r="CG87" s="14">
        <v>5.58774886980462E-2</v>
      </c>
      <c r="CH87" s="14">
        <v>4.5795220587876898E-2</v>
      </c>
      <c r="CI87" s="14"/>
      <c r="CJ87" s="14">
        <v>7.0004040012590404E-2</v>
      </c>
      <c r="CK87" s="14">
        <v>6.6958214729728599E-2</v>
      </c>
      <c r="CL87" s="14">
        <v>5.4922469251764403E-2</v>
      </c>
      <c r="CM87" s="14">
        <v>8.8572263467380702E-2</v>
      </c>
      <c r="CN87" s="14"/>
      <c r="CO87" s="14">
        <v>0.101904500851938</v>
      </c>
      <c r="CP87" s="14">
        <v>5.6328654355029803E-2</v>
      </c>
      <c r="CQ87" s="14"/>
      <c r="CR87" s="14">
        <v>9.7846457312600499E-2</v>
      </c>
      <c r="CS87" s="14">
        <v>5.98640725632726E-2</v>
      </c>
    </row>
    <row r="88" spans="2:97" x14ac:dyDescent="0.3">
      <c r="B88" t="s">
        <v>170</v>
      </c>
      <c r="C88" s="14">
        <v>5.3458838367452202E-2</v>
      </c>
      <c r="D88" s="14">
        <v>5.4557593737557503E-2</v>
      </c>
      <c r="E88" s="14">
        <v>5.1655708599258603E-2</v>
      </c>
      <c r="F88" s="14"/>
      <c r="G88" s="14">
        <v>6.6191066784106301E-2</v>
      </c>
      <c r="H88" s="14">
        <v>6.6938348844179402E-2</v>
      </c>
      <c r="I88" s="14">
        <v>4.9077115015622397E-2</v>
      </c>
      <c r="J88" s="14">
        <v>3.6693469526323401E-2</v>
      </c>
      <c r="K88" s="14">
        <v>4.9920728202531198E-2</v>
      </c>
      <c r="L88" s="14">
        <v>5.36044769853165E-2</v>
      </c>
      <c r="M88" s="14"/>
      <c r="N88" s="14">
        <v>5.8555283357081801E-2</v>
      </c>
      <c r="O88" s="14">
        <v>5.0674356743016E-2</v>
      </c>
      <c r="P88" s="14">
        <v>5.9709676260476498E-2</v>
      </c>
      <c r="Q88" s="14">
        <v>4.3821312577959903E-2</v>
      </c>
      <c r="R88" s="14"/>
      <c r="S88" s="14">
        <v>5.4870708544219701E-2</v>
      </c>
      <c r="T88" s="14">
        <v>3.2672367709641097E-2</v>
      </c>
      <c r="U88" s="14">
        <v>6.5747430151401998E-2</v>
      </c>
      <c r="V88" s="14">
        <v>2.56879396297756E-2</v>
      </c>
      <c r="W88" s="14">
        <v>8.4994349438856101E-2</v>
      </c>
      <c r="X88" s="14">
        <v>4.6304218152678003E-2</v>
      </c>
      <c r="Y88" s="14">
        <v>6.5421387111664106E-2</v>
      </c>
      <c r="Z88" s="14">
        <v>1.2062572915383299E-2</v>
      </c>
      <c r="AA88" s="14">
        <v>6.0546258455477599E-2</v>
      </c>
      <c r="AB88" s="14">
        <v>3.1381029596400802E-2</v>
      </c>
      <c r="AC88" s="14">
        <v>0.106711484642249</v>
      </c>
      <c r="AD88" s="14">
        <v>0.109409537291659</v>
      </c>
      <c r="AE88" s="14"/>
      <c r="AF88" s="14">
        <v>5.9679305046200198E-2</v>
      </c>
      <c r="AG88" s="14">
        <v>5.7685197517393302E-2</v>
      </c>
      <c r="AH88" s="14">
        <v>5.8290281434963599E-2</v>
      </c>
      <c r="AI88" s="14">
        <v>3.4630769933016399E-2</v>
      </c>
      <c r="AJ88" s="14">
        <v>9.5082310778630899E-2</v>
      </c>
      <c r="AK88" s="14"/>
      <c r="AL88" s="14">
        <v>4.5957469432830099E-2</v>
      </c>
      <c r="AM88" s="14">
        <v>6.8023000317280299E-2</v>
      </c>
      <c r="AN88" s="14">
        <v>6.8043651480507297E-2</v>
      </c>
      <c r="AO88" s="14">
        <v>3.38089571574599E-2</v>
      </c>
      <c r="AP88" s="14">
        <v>0.11410660691286501</v>
      </c>
      <c r="AQ88" s="14">
        <v>5.6273892418770302E-2</v>
      </c>
      <c r="AR88" s="14"/>
      <c r="AS88" s="14">
        <v>5.2964036627799499E-2</v>
      </c>
      <c r="AT88" s="14">
        <v>5.6879308130168699E-2</v>
      </c>
      <c r="AU88" s="14">
        <v>4.69492435192293E-2</v>
      </c>
      <c r="AV88" s="14">
        <v>7.3587169067651906E-2</v>
      </c>
      <c r="AW88" s="14">
        <v>2.3846682736187601E-2</v>
      </c>
      <c r="AX88" s="14"/>
      <c r="AY88" s="14">
        <v>0</v>
      </c>
      <c r="AZ88" s="14">
        <v>2.5551827113623998E-2</v>
      </c>
      <c r="BA88" s="14">
        <v>4.82003334412777E-2</v>
      </c>
      <c r="BB88" s="14">
        <v>8.8177166225039003E-2</v>
      </c>
      <c r="BC88" s="14">
        <v>5.4643085761871303E-2</v>
      </c>
      <c r="BD88" s="14">
        <v>7.5749117690006307E-2</v>
      </c>
      <c r="BE88" s="14">
        <v>4.9533463394551197E-2</v>
      </c>
      <c r="BF88" s="14">
        <v>8.3414378574533404E-2</v>
      </c>
      <c r="BG88" s="14">
        <v>3.9632246987096199E-2</v>
      </c>
      <c r="BH88" s="14">
        <v>5.6545989220576902E-2</v>
      </c>
      <c r="BI88" s="14">
        <v>4.34191480783283E-2</v>
      </c>
      <c r="BJ88" s="14">
        <v>3.0732000290956098E-2</v>
      </c>
      <c r="BK88" s="14">
        <v>5.7808830259316497E-2</v>
      </c>
      <c r="BL88" s="14">
        <v>1.91637415546318E-2</v>
      </c>
      <c r="BM88" s="14">
        <v>4.0409452909148998E-2</v>
      </c>
      <c r="BN88" s="14">
        <v>4.57399818982544E-2</v>
      </c>
      <c r="BO88" s="14"/>
      <c r="BP88" s="14">
        <v>5.1660355190570197E-2</v>
      </c>
      <c r="BQ88" s="14">
        <v>5.1750963120054699E-2</v>
      </c>
      <c r="BR88" s="14">
        <v>4.80058919893495E-2</v>
      </c>
      <c r="BS88" s="14">
        <v>4.3531665129264402E-2</v>
      </c>
      <c r="BT88" s="14">
        <v>6.7779719460714705E-2</v>
      </c>
      <c r="BU88" s="14">
        <v>9.5944972666071507E-2</v>
      </c>
      <c r="BV88" s="14"/>
      <c r="BW88" s="14">
        <v>5.4019863053923402E-2</v>
      </c>
      <c r="BX88" s="14">
        <v>5.6671418856353697E-2</v>
      </c>
      <c r="BY88" s="14" t="s">
        <v>120</v>
      </c>
      <c r="BZ88" s="14">
        <v>6.8937584266000898E-2</v>
      </c>
      <c r="CA88" s="14">
        <v>6.6998369617378303E-2</v>
      </c>
      <c r="CB88" s="14">
        <v>3.89741295679598E-2</v>
      </c>
      <c r="CC88" s="14">
        <v>4.98298242504399E-2</v>
      </c>
      <c r="CD88" s="14"/>
      <c r="CE88" s="14">
        <v>6.6302411135237105E-2</v>
      </c>
      <c r="CF88" s="14">
        <v>5.8092439166296098E-2</v>
      </c>
      <c r="CG88" s="14">
        <v>2.73573091616134E-2</v>
      </c>
      <c r="CH88" s="14">
        <v>5.8046933437485203E-2</v>
      </c>
      <c r="CI88" s="14"/>
      <c r="CJ88" s="14">
        <v>0.12944467071624799</v>
      </c>
      <c r="CK88" s="14">
        <v>6.7160690344406804E-2</v>
      </c>
      <c r="CL88" s="14">
        <v>2.7450432791843699E-2</v>
      </c>
      <c r="CM88" s="14">
        <v>2.84505667161957E-2</v>
      </c>
      <c r="CN88" s="14"/>
      <c r="CO88" s="14">
        <v>0.110170729017132</v>
      </c>
      <c r="CP88" s="14">
        <v>4.5979831410202898E-2</v>
      </c>
      <c r="CQ88" s="14"/>
      <c r="CR88" s="14">
        <v>9.0929881783232303E-2</v>
      </c>
      <c r="CS88" s="14">
        <v>4.7429092345828802E-2</v>
      </c>
    </row>
    <row r="89" spans="2:97" x14ac:dyDescent="0.3">
      <c r="B89" t="s">
        <v>154</v>
      </c>
      <c r="C89" s="14">
        <v>1.07420482450116E-2</v>
      </c>
      <c r="D89" s="14">
        <v>1.30856193853102E-2</v>
      </c>
      <c r="E89" s="14">
        <v>8.4814320167361304E-3</v>
      </c>
      <c r="F89" s="14"/>
      <c r="G89" s="14">
        <v>6.3461060937364698E-3</v>
      </c>
      <c r="H89" s="14">
        <v>1.16378558668338E-2</v>
      </c>
      <c r="I89" s="14">
        <v>8.3876654017278705E-3</v>
      </c>
      <c r="J89" s="14">
        <v>1.06132699339533E-2</v>
      </c>
      <c r="K89" s="14">
        <v>0</v>
      </c>
      <c r="L89" s="14">
        <v>2.2153700583933299E-2</v>
      </c>
      <c r="M89" s="14"/>
      <c r="N89" s="14">
        <v>7.2852357798900199E-3</v>
      </c>
      <c r="O89" s="14">
        <v>1.3217984593410601E-2</v>
      </c>
      <c r="P89" s="14">
        <v>4.1079354046798904E-3</v>
      </c>
      <c r="Q89" s="14">
        <v>1.7854137404715201E-2</v>
      </c>
      <c r="R89" s="14"/>
      <c r="S89" s="14">
        <v>1.40226021034275E-2</v>
      </c>
      <c r="T89" s="14">
        <v>3.3906711428889802E-3</v>
      </c>
      <c r="U89" s="14">
        <v>6.1766035285552396E-3</v>
      </c>
      <c r="V89" s="14">
        <v>0</v>
      </c>
      <c r="W89" s="14">
        <v>6.3471465933445598E-3</v>
      </c>
      <c r="X89" s="14">
        <v>1.5551579330947401E-2</v>
      </c>
      <c r="Y89" s="14">
        <v>1.6306985130692599E-2</v>
      </c>
      <c r="Z89" s="14">
        <v>5.6446434281154798E-2</v>
      </c>
      <c r="AA89" s="14">
        <v>1.22618350516891E-2</v>
      </c>
      <c r="AB89" s="14">
        <v>5.4764837309942103E-3</v>
      </c>
      <c r="AC89" s="14">
        <v>0</v>
      </c>
      <c r="AD89" s="14">
        <v>2.0279030967691399E-2</v>
      </c>
      <c r="AE89" s="14"/>
      <c r="AF89" s="14">
        <v>1.6310404273055999E-2</v>
      </c>
      <c r="AG89" s="14">
        <v>1.4119381003125099E-2</v>
      </c>
      <c r="AH89" s="14">
        <v>0</v>
      </c>
      <c r="AI89" s="14">
        <v>3.1178125158899499E-3</v>
      </c>
      <c r="AJ89" s="14">
        <v>8.8487283987756793E-3</v>
      </c>
      <c r="AK89" s="14"/>
      <c r="AL89" s="14">
        <v>1.90908056872309E-2</v>
      </c>
      <c r="AM89" s="14">
        <v>1.1620960442664899E-2</v>
      </c>
      <c r="AN89" s="14">
        <v>0</v>
      </c>
      <c r="AO89" s="14">
        <v>6.3757422030195797E-3</v>
      </c>
      <c r="AP89" s="14">
        <v>7.4794631899186099E-3</v>
      </c>
      <c r="AQ89" s="14">
        <v>5.5804037645572303E-3</v>
      </c>
      <c r="AR89" s="14"/>
      <c r="AS89" s="14">
        <v>1.1550899163299599E-2</v>
      </c>
      <c r="AT89" s="14">
        <v>1.00373581491278E-2</v>
      </c>
      <c r="AU89" s="14">
        <v>1.41997586551028E-2</v>
      </c>
      <c r="AV89" s="14">
        <v>7.506707702595E-3</v>
      </c>
      <c r="AW89" s="14">
        <v>0</v>
      </c>
      <c r="AX89" s="14"/>
      <c r="AY89" s="14">
        <v>0</v>
      </c>
      <c r="AZ89" s="14">
        <v>3.7566124512468102E-2</v>
      </c>
      <c r="BA89" s="14">
        <v>1.39287954392836E-2</v>
      </c>
      <c r="BB89" s="14">
        <v>7.34362016408391E-3</v>
      </c>
      <c r="BC89" s="14">
        <v>1.0020547741054099E-2</v>
      </c>
      <c r="BD89" s="14">
        <v>4.2005654175357099E-3</v>
      </c>
      <c r="BE89" s="14">
        <v>8.8605946421404097E-3</v>
      </c>
      <c r="BF89" s="14">
        <v>1.8183058054853901E-2</v>
      </c>
      <c r="BG89" s="14">
        <v>0</v>
      </c>
      <c r="BH89" s="14">
        <v>0</v>
      </c>
      <c r="BI89" s="14">
        <v>1.1335799725266301E-2</v>
      </c>
      <c r="BJ89" s="14">
        <v>7.3396676028366602E-3</v>
      </c>
      <c r="BK89" s="14">
        <v>1.21630678326165E-2</v>
      </c>
      <c r="BL89" s="14">
        <v>0</v>
      </c>
      <c r="BM89" s="14">
        <v>2.4079358097711199E-2</v>
      </c>
      <c r="BN89" s="14">
        <v>2.7357729176194799E-2</v>
      </c>
      <c r="BO89" s="14"/>
      <c r="BP89" s="14">
        <v>1.13963550983678E-2</v>
      </c>
      <c r="BQ89" s="14">
        <v>1.54289279911753E-2</v>
      </c>
      <c r="BR89" s="14">
        <v>1.01067769828657E-2</v>
      </c>
      <c r="BS89" s="14">
        <v>4.8451020491699004E-3</v>
      </c>
      <c r="BT89" s="14">
        <v>1.29299416746891E-2</v>
      </c>
      <c r="BU89" s="14">
        <v>0</v>
      </c>
      <c r="BV89" s="14"/>
      <c r="BW89" s="14">
        <v>1.5944726769757601E-2</v>
      </c>
      <c r="BX89" s="14">
        <v>4.3677335014363798E-3</v>
      </c>
      <c r="BY89" s="14" t="s">
        <v>120</v>
      </c>
      <c r="BZ89" s="14">
        <v>0</v>
      </c>
      <c r="CA89" s="14">
        <v>1.45116026332928E-2</v>
      </c>
      <c r="CB89" s="14">
        <v>7.4121913638265403E-3</v>
      </c>
      <c r="CC89" s="14">
        <v>1.1765175554321499E-2</v>
      </c>
      <c r="CD89" s="14"/>
      <c r="CE89" s="14">
        <v>8.5337847280533494E-3</v>
      </c>
      <c r="CF89" s="14">
        <v>7.8205621900428006E-3</v>
      </c>
      <c r="CG89" s="14">
        <v>9.0456847439092797E-3</v>
      </c>
      <c r="CH89" s="14">
        <v>1.3577567481958999E-2</v>
      </c>
      <c r="CI89" s="14"/>
      <c r="CJ89" s="14">
        <v>1.0510120565253101E-2</v>
      </c>
      <c r="CK89" s="14">
        <v>2.0709882330810399E-3</v>
      </c>
      <c r="CL89" s="14">
        <v>1.28465872326837E-2</v>
      </c>
      <c r="CM89" s="14">
        <v>2.0567995116459601E-2</v>
      </c>
      <c r="CN89" s="14"/>
      <c r="CO89" s="14">
        <v>0</v>
      </c>
      <c r="CP89" s="14">
        <v>1.24298737397726E-2</v>
      </c>
      <c r="CQ89" s="14"/>
      <c r="CR89" s="14">
        <v>0</v>
      </c>
      <c r="CS89" s="14">
        <v>1.24493236812868E-2</v>
      </c>
    </row>
    <row r="90" spans="2:97" x14ac:dyDescent="0.3">
      <c r="B90" t="s">
        <v>155</v>
      </c>
      <c r="C90" s="14">
        <v>1.93067310507722E-2</v>
      </c>
      <c r="D90" s="14">
        <v>1.1876996227226599E-2</v>
      </c>
      <c r="E90" s="14">
        <v>2.6631603342884901E-2</v>
      </c>
      <c r="F90" s="14"/>
      <c r="G90" s="14">
        <v>2.0081011298834699E-2</v>
      </c>
      <c r="H90" s="14">
        <v>2.0157261047696801E-2</v>
      </c>
      <c r="I90" s="14">
        <v>1.42281469845778E-2</v>
      </c>
      <c r="J90" s="14">
        <v>2.2230045884952601E-2</v>
      </c>
      <c r="K90" s="14">
        <v>2.82343967653945E-2</v>
      </c>
      <c r="L90" s="14">
        <v>1.38665564796555E-2</v>
      </c>
      <c r="M90" s="14"/>
      <c r="N90" s="14">
        <v>1.34929507389869E-2</v>
      </c>
      <c r="O90" s="14">
        <v>1.16725255184797E-2</v>
      </c>
      <c r="P90" s="14">
        <v>2.4818108666536699E-2</v>
      </c>
      <c r="Q90" s="14">
        <v>2.88844184785663E-2</v>
      </c>
      <c r="R90" s="14"/>
      <c r="S90" s="14">
        <v>2.0204341300783898E-2</v>
      </c>
      <c r="T90" s="14">
        <v>1.1230539955735299E-2</v>
      </c>
      <c r="U90" s="14">
        <v>5.3901451566667098E-3</v>
      </c>
      <c r="V90" s="14">
        <v>1.05055095544284E-2</v>
      </c>
      <c r="W90" s="14">
        <v>3.08204902299693E-2</v>
      </c>
      <c r="X90" s="14">
        <v>3.2680755023531599E-2</v>
      </c>
      <c r="Y90" s="14">
        <v>1.1998612055332199E-2</v>
      </c>
      <c r="Z90" s="14">
        <v>0</v>
      </c>
      <c r="AA90" s="14">
        <v>4.1069096714927998E-2</v>
      </c>
      <c r="AB90" s="14">
        <v>1.7229446067266899E-2</v>
      </c>
      <c r="AC90" s="14">
        <v>3.0102183022907899E-2</v>
      </c>
      <c r="AD90" s="14">
        <v>0</v>
      </c>
      <c r="AE90" s="14"/>
      <c r="AF90" s="14">
        <v>1.26869456943827E-2</v>
      </c>
      <c r="AG90" s="14">
        <v>1.16352571534202E-2</v>
      </c>
      <c r="AH90" s="14">
        <v>5.1883602919383896E-3</v>
      </c>
      <c r="AI90" s="14">
        <v>1.51598086834681E-2</v>
      </c>
      <c r="AJ90" s="14">
        <v>1.69210586805759E-2</v>
      </c>
      <c r="AK90" s="14"/>
      <c r="AL90" s="14">
        <v>1.8837632536018001E-2</v>
      </c>
      <c r="AM90" s="14">
        <v>1.04772465291607E-2</v>
      </c>
      <c r="AN90" s="14">
        <v>9.5623860633502096E-3</v>
      </c>
      <c r="AO90" s="14">
        <v>9.2811236210947907E-3</v>
      </c>
      <c r="AP90" s="14">
        <v>1.43026692460502E-2</v>
      </c>
      <c r="AQ90" s="14">
        <v>4.7040586958636298E-2</v>
      </c>
      <c r="AR90" s="14"/>
      <c r="AS90" s="14">
        <v>1.5038597853279699E-2</v>
      </c>
      <c r="AT90" s="14">
        <v>2.0299202249424501E-2</v>
      </c>
      <c r="AU90" s="14">
        <v>1.6052593798846399E-2</v>
      </c>
      <c r="AV90" s="14">
        <v>1.89677192369151E-2</v>
      </c>
      <c r="AW90" s="14">
        <v>0</v>
      </c>
      <c r="AX90" s="14"/>
      <c r="AY90" s="14">
        <v>0</v>
      </c>
      <c r="AZ90" s="14">
        <v>6.65752926298636E-2</v>
      </c>
      <c r="BA90" s="14">
        <v>7.7459982975416298E-3</v>
      </c>
      <c r="BB90" s="14">
        <v>8.4744944144461796E-3</v>
      </c>
      <c r="BC90" s="14">
        <v>2.1314888287013001E-2</v>
      </c>
      <c r="BD90" s="14">
        <v>2.3209313872565401E-2</v>
      </c>
      <c r="BE90" s="14">
        <v>0</v>
      </c>
      <c r="BF90" s="14">
        <v>2.0043801570515499E-2</v>
      </c>
      <c r="BG90" s="14">
        <v>2.4485061010296901E-2</v>
      </c>
      <c r="BH90" s="14">
        <v>0</v>
      </c>
      <c r="BI90" s="14">
        <v>1.1394479321325E-2</v>
      </c>
      <c r="BJ90" s="14">
        <v>2.1975574854408299E-2</v>
      </c>
      <c r="BK90" s="14">
        <v>1.3252892193503099E-2</v>
      </c>
      <c r="BL90" s="14">
        <v>2.1751060024801601E-2</v>
      </c>
      <c r="BM90" s="14">
        <v>3.8768463984498902E-2</v>
      </c>
      <c r="BN90" s="14">
        <v>0</v>
      </c>
      <c r="BO90" s="14"/>
      <c r="BP90" s="14">
        <v>1.37985802314857E-2</v>
      </c>
      <c r="BQ90" s="14">
        <v>1.3610915168710399E-2</v>
      </c>
      <c r="BR90" s="14">
        <v>2.3649083614321501E-2</v>
      </c>
      <c r="BS90" s="14">
        <v>1.8835735789469898E-2</v>
      </c>
      <c r="BT90" s="14">
        <v>4.1983137009945701E-2</v>
      </c>
      <c r="BU90" s="14">
        <v>2.0260520549770698E-2</v>
      </c>
      <c r="BV90" s="14"/>
      <c r="BW90" s="14">
        <v>1.5011752782696E-2</v>
      </c>
      <c r="BX90" s="14">
        <v>1.85757413313083E-2</v>
      </c>
      <c r="BY90" s="14" t="s">
        <v>120</v>
      </c>
      <c r="BZ90" s="14">
        <v>1.4091923763204501E-2</v>
      </c>
      <c r="CA90" s="14">
        <v>3.5736213995296903E-2</v>
      </c>
      <c r="CB90" s="14">
        <v>1.7985381127101002E-2</v>
      </c>
      <c r="CC90" s="14">
        <v>3.3020555820223403E-2</v>
      </c>
      <c r="CD90" s="14"/>
      <c r="CE90" s="14">
        <v>1.8675064935651301E-2</v>
      </c>
      <c r="CF90" s="14">
        <v>2.8351517968445801E-3</v>
      </c>
      <c r="CG90" s="14">
        <v>2.3720458124197399E-2</v>
      </c>
      <c r="CH90" s="14">
        <v>1.0588901135864999E-2</v>
      </c>
      <c r="CI90" s="14"/>
      <c r="CJ90" s="14">
        <v>1.85553483994398E-2</v>
      </c>
      <c r="CK90" s="14">
        <v>9.6225641064929899E-3</v>
      </c>
      <c r="CL90" s="14">
        <v>1.7230468357205798E-2</v>
      </c>
      <c r="CM90" s="14">
        <v>6.9913423599150398E-2</v>
      </c>
      <c r="CN90" s="14"/>
      <c r="CO90" s="14">
        <v>1.6503283179609699E-2</v>
      </c>
      <c r="CP90" s="14">
        <v>1.8916717321825E-2</v>
      </c>
      <c r="CQ90" s="14"/>
      <c r="CR90" s="14">
        <v>1.0132910266855699E-2</v>
      </c>
      <c r="CS90" s="14">
        <v>1.7080992046768599E-2</v>
      </c>
    </row>
    <row r="91" spans="2:97" x14ac:dyDescent="0.3">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row>
    <row r="92" spans="2:97" x14ac:dyDescent="0.3">
      <c r="B92" s="6" t="s">
        <v>189</v>
      </c>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row>
    <row r="93" spans="2:97" x14ac:dyDescent="0.3">
      <c r="B93" s="24" t="s">
        <v>188</v>
      </c>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row>
    <row r="94" spans="2:97" x14ac:dyDescent="0.3">
      <c r="B94" t="s">
        <v>182</v>
      </c>
      <c r="C94" s="14">
        <v>0.278083539027904</v>
      </c>
      <c r="D94" s="14">
        <v>0.27524766690875302</v>
      </c>
      <c r="E94" s="14">
        <v>0.28134233325107599</v>
      </c>
      <c r="F94" s="14"/>
      <c r="G94" s="14">
        <v>0.114900510387018</v>
      </c>
      <c r="H94" s="14">
        <v>0.10894632135909101</v>
      </c>
      <c r="I94" s="14">
        <v>0.198063553255624</v>
      </c>
      <c r="J94" s="14">
        <v>0.30097609573656398</v>
      </c>
      <c r="K94" s="14">
        <v>0.39085372184126999</v>
      </c>
      <c r="L94" s="14">
        <v>0.45499771506130798</v>
      </c>
      <c r="M94" s="14"/>
      <c r="N94" s="14">
        <v>0.201880934536179</v>
      </c>
      <c r="O94" s="14">
        <v>0.28658349628573399</v>
      </c>
      <c r="P94" s="14">
        <v>0.328206138048593</v>
      </c>
      <c r="Q94" s="14">
        <v>0.30502186201604398</v>
      </c>
      <c r="R94" s="14"/>
      <c r="S94" s="14">
        <v>0.19215914343377999</v>
      </c>
      <c r="T94" s="14">
        <v>0.26924261820976603</v>
      </c>
      <c r="U94" s="14">
        <v>0.37972864768171499</v>
      </c>
      <c r="V94" s="14">
        <v>0.38437782586240898</v>
      </c>
      <c r="W94" s="14">
        <v>0.25499356220849601</v>
      </c>
      <c r="X94" s="14">
        <v>0.28473681726342398</v>
      </c>
      <c r="Y94" s="14">
        <v>0.26196465045015699</v>
      </c>
      <c r="Z94" s="14">
        <v>0.31914917041357799</v>
      </c>
      <c r="AA94" s="14">
        <v>0.231293301204336</v>
      </c>
      <c r="AB94" s="14">
        <v>0.29180654635810299</v>
      </c>
      <c r="AC94" s="14">
        <v>0.361477500061128</v>
      </c>
      <c r="AD94" s="14">
        <v>0.18844104734851899</v>
      </c>
      <c r="AE94" s="14"/>
      <c r="AF94" s="14">
        <v>0.44360535717973998</v>
      </c>
      <c r="AG94" s="14">
        <v>0.10867113523338499</v>
      </c>
      <c r="AH94" s="14">
        <v>0.24550587421922199</v>
      </c>
      <c r="AI94" s="14">
        <v>0.52022237489332801</v>
      </c>
      <c r="AJ94" s="14">
        <v>0.26715547518639698</v>
      </c>
      <c r="AK94" s="14"/>
      <c r="AL94" s="14">
        <v>4.97975560232101E-2</v>
      </c>
      <c r="AM94" s="14">
        <v>0.39565750577323899</v>
      </c>
      <c r="AN94" s="14">
        <v>0.19498507946364699</v>
      </c>
      <c r="AO94" s="14">
        <v>0.51750043717591299</v>
      </c>
      <c r="AP94" s="14">
        <v>0.25700522413442201</v>
      </c>
      <c r="AQ94" s="14">
        <v>0.26370084781841702</v>
      </c>
      <c r="AR94" s="14"/>
      <c r="AS94" s="14">
        <v>0.354045376131428</v>
      </c>
      <c r="AT94" s="14">
        <v>0.30691092081154803</v>
      </c>
      <c r="AU94" s="14">
        <v>0.214171264841059</v>
      </c>
      <c r="AV94" s="14">
        <v>0.14593855177088999</v>
      </c>
      <c r="AW94" s="14">
        <v>0.14441364008798799</v>
      </c>
      <c r="AX94" s="14"/>
      <c r="AY94" s="14">
        <v>0.282511256979807</v>
      </c>
      <c r="AZ94" s="14">
        <v>0.31349540590178798</v>
      </c>
      <c r="BA94" s="14">
        <v>0.35435463972201198</v>
      </c>
      <c r="BB94" s="14">
        <v>0.31311325593787598</v>
      </c>
      <c r="BC94" s="14">
        <v>0.31603429348770201</v>
      </c>
      <c r="BD94" s="14">
        <v>0.27688300987931402</v>
      </c>
      <c r="BE94" s="14">
        <v>0.23188026616007401</v>
      </c>
      <c r="BF94" s="14">
        <v>0.289783574432941</v>
      </c>
      <c r="BG94" s="14">
        <v>0.31846870216291601</v>
      </c>
      <c r="BH94" s="14">
        <v>0.22788023959006101</v>
      </c>
      <c r="BI94" s="14">
        <v>0.24398601162504599</v>
      </c>
      <c r="BJ94" s="14">
        <v>0.33158120278842002</v>
      </c>
      <c r="BK94" s="14">
        <v>0.39109080342194802</v>
      </c>
      <c r="BL94" s="14">
        <v>0.221546728442372</v>
      </c>
      <c r="BM94" s="14">
        <v>0.195383257970766</v>
      </c>
      <c r="BN94" s="14">
        <v>0.11561151366831</v>
      </c>
      <c r="BO94" s="14"/>
      <c r="BP94" s="14">
        <v>0.17017034457150401</v>
      </c>
      <c r="BQ94" s="14">
        <v>0.27307405165779902</v>
      </c>
      <c r="BR94" s="14">
        <v>0.299536562487351</v>
      </c>
      <c r="BS94" s="14">
        <v>0.30651471394953</v>
      </c>
      <c r="BT94" s="14">
        <v>0.409504342856299</v>
      </c>
      <c r="BU94" s="14">
        <v>0.39766405965766</v>
      </c>
      <c r="BV94" s="14"/>
      <c r="BW94" s="14">
        <v>0.350230001168779</v>
      </c>
      <c r="BX94" s="14">
        <v>0.26412311330714699</v>
      </c>
      <c r="BY94" s="14" t="s">
        <v>120</v>
      </c>
      <c r="BZ94" s="14">
        <v>0.31051073009101599</v>
      </c>
      <c r="CA94" s="14">
        <v>0.26630273661072401</v>
      </c>
      <c r="CB94" s="14">
        <v>0.13939914202137901</v>
      </c>
      <c r="CC94" s="14">
        <v>0.27393784758068501</v>
      </c>
      <c r="CD94" s="14"/>
      <c r="CE94" s="14">
        <v>0.12472404641384401</v>
      </c>
      <c r="CF94" s="14">
        <v>0.26319512849141102</v>
      </c>
      <c r="CG94" s="14">
        <v>0.33048288303398698</v>
      </c>
      <c r="CH94" s="14">
        <v>0.34933918712121798</v>
      </c>
      <c r="CI94" s="14"/>
      <c r="CJ94" s="14">
        <v>0.28172544804963101</v>
      </c>
      <c r="CK94" s="14">
        <v>0.24399000677046301</v>
      </c>
      <c r="CL94" s="14">
        <v>0.28843771935951101</v>
      </c>
      <c r="CM94" s="14">
        <v>0.280790980215466</v>
      </c>
      <c r="CN94" s="14"/>
      <c r="CO94" s="14">
        <v>0.20465553408675</v>
      </c>
      <c r="CP94" s="14">
        <v>0.28634457140701097</v>
      </c>
      <c r="CQ94" s="14"/>
      <c r="CR94" s="14">
        <v>0.215896187351279</v>
      </c>
      <c r="CS94" s="14">
        <v>0.28172589320527602</v>
      </c>
    </row>
    <row r="95" spans="2:97" x14ac:dyDescent="0.3">
      <c r="B95" t="s">
        <v>183</v>
      </c>
      <c r="C95" s="14">
        <v>0.27423969964466399</v>
      </c>
      <c r="D95" s="14">
        <v>0.27698011365035502</v>
      </c>
      <c r="E95" s="14">
        <v>0.27197446508902101</v>
      </c>
      <c r="F95" s="14"/>
      <c r="G95" s="14">
        <v>0.220153288467138</v>
      </c>
      <c r="H95" s="14">
        <v>0.21744199216253901</v>
      </c>
      <c r="I95" s="14">
        <v>0.31888666830897999</v>
      </c>
      <c r="J95" s="14">
        <v>0.30357832972634702</v>
      </c>
      <c r="K95" s="14">
        <v>0.293621524236656</v>
      </c>
      <c r="L95" s="14">
        <v>0.277916141935725</v>
      </c>
      <c r="M95" s="14"/>
      <c r="N95" s="14">
        <v>0.27427574346589301</v>
      </c>
      <c r="O95" s="14">
        <v>0.27813226382188699</v>
      </c>
      <c r="P95" s="14">
        <v>0.2676894408287</v>
      </c>
      <c r="Q95" s="14">
        <v>0.279992770771257</v>
      </c>
      <c r="R95" s="14"/>
      <c r="S95" s="14">
        <v>0.22661584369093599</v>
      </c>
      <c r="T95" s="14">
        <v>0.32354035009989601</v>
      </c>
      <c r="U95" s="14">
        <v>0.340572994858508</v>
      </c>
      <c r="V95" s="14">
        <v>0.20129881530247101</v>
      </c>
      <c r="W95" s="14">
        <v>0.30181678124852201</v>
      </c>
      <c r="X95" s="14">
        <v>0.25614168163412299</v>
      </c>
      <c r="Y95" s="14">
        <v>0.27374024655095802</v>
      </c>
      <c r="Z95" s="14">
        <v>0.22756561788537</v>
      </c>
      <c r="AA95" s="14">
        <v>0.22609989233970901</v>
      </c>
      <c r="AB95" s="14">
        <v>0.32816338846240301</v>
      </c>
      <c r="AC95" s="14">
        <v>0.29894999455008903</v>
      </c>
      <c r="AD95" s="14">
        <v>0.36043564998945299</v>
      </c>
      <c r="AE95" s="14"/>
      <c r="AF95" s="14">
        <v>0.278232671105412</v>
      </c>
      <c r="AG95" s="14">
        <v>0.222937259630129</v>
      </c>
      <c r="AH95" s="14">
        <v>0.34848516673727298</v>
      </c>
      <c r="AI95" s="14">
        <v>0.260468519842038</v>
      </c>
      <c r="AJ95" s="14">
        <v>0.303976210347848</v>
      </c>
      <c r="AK95" s="14"/>
      <c r="AL95" s="14">
        <v>0.133087906392512</v>
      </c>
      <c r="AM95" s="14">
        <v>0.26843129990822301</v>
      </c>
      <c r="AN95" s="14">
        <v>0.38626630490080399</v>
      </c>
      <c r="AO95" s="14">
        <v>0.29883305027173801</v>
      </c>
      <c r="AP95" s="14">
        <v>0.37462422618935898</v>
      </c>
      <c r="AQ95" s="14">
        <v>0.30486404336921202</v>
      </c>
      <c r="AR95" s="14"/>
      <c r="AS95" s="14">
        <v>0.312077552347228</v>
      </c>
      <c r="AT95" s="14">
        <v>0.22196571567463599</v>
      </c>
      <c r="AU95" s="14">
        <v>0.303919250324103</v>
      </c>
      <c r="AV95" s="14">
        <v>0.200699836791601</v>
      </c>
      <c r="AW95" s="14">
        <v>0.19711491979769899</v>
      </c>
      <c r="AX95" s="14"/>
      <c r="AY95" s="14">
        <v>0.25730597072807998</v>
      </c>
      <c r="AZ95" s="14">
        <v>0.21662994409101699</v>
      </c>
      <c r="BA95" s="14">
        <v>0.31174185768582602</v>
      </c>
      <c r="BB95" s="14">
        <v>0.27055848665082999</v>
      </c>
      <c r="BC95" s="14">
        <v>0.29893367733814802</v>
      </c>
      <c r="BD95" s="14">
        <v>0.27559882511652001</v>
      </c>
      <c r="BE95" s="14">
        <v>0.336720471477572</v>
      </c>
      <c r="BF95" s="14">
        <v>0.28765054611721103</v>
      </c>
      <c r="BG95" s="14">
        <v>0.25184410776685501</v>
      </c>
      <c r="BH95" s="14">
        <v>0.26636041273213501</v>
      </c>
      <c r="BI95" s="14">
        <v>0.292805708539494</v>
      </c>
      <c r="BJ95" s="14">
        <v>0.19142096050548801</v>
      </c>
      <c r="BK95" s="14">
        <v>0.124357295293407</v>
      </c>
      <c r="BL95" s="14">
        <v>0.311870198421695</v>
      </c>
      <c r="BM95" s="14">
        <v>0.31549230743187101</v>
      </c>
      <c r="BN95" s="14">
        <v>0.27645126697995298</v>
      </c>
      <c r="BO95" s="14"/>
      <c r="BP95" s="14">
        <v>0.21650627622684601</v>
      </c>
      <c r="BQ95" s="14">
        <v>0.27770747656699202</v>
      </c>
      <c r="BR95" s="14">
        <v>0.25434438441255303</v>
      </c>
      <c r="BS95" s="14">
        <v>0.36045370266057902</v>
      </c>
      <c r="BT95" s="14">
        <v>0.27057463244986502</v>
      </c>
      <c r="BU95" s="14">
        <v>0.27270637144186599</v>
      </c>
      <c r="BV95" s="14"/>
      <c r="BW95" s="14">
        <v>0.27552923490307202</v>
      </c>
      <c r="BX95" s="14">
        <v>0.24418369206795201</v>
      </c>
      <c r="BY95" s="14" t="s">
        <v>120</v>
      </c>
      <c r="BZ95" s="14">
        <v>0.31280081687453298</v>
      </c>
      <c r="CA95" s="14">
        <v>0.26974774920355499</v>
      </c>
      <c r="CB95" s="14">
        <v>0.27931202781626902</v>
      </c>
      <c r="CC95" s="14">
        <v>0.27654913334975501</v>
      </c>
      <c r="CD95" s="14"/>
      <c r="CE95" s="14">
        <v>0.27423009103335799</v>
      </c>
      <c r="CF95" s="14">
        <v>0.236693053677523</v>
      </c>
      <c r="CG95" s="14">
        <v>0.31385131076547801</v>
      </c>
      <c r="CH95" s="14">
        <v>0.27519945242957999</v>
      </c>
      <c r="CI95" s="14"/>
      <c r="CJ95" s="14">
        <v>0.243634984229879</v>
      </c>
      <c r="CK95" s="14">
        <v>0.256287787339887</v>
      </c>
      <c r="CL95" s="14">
        <v>0.28608697268405597</v>
      </c>
      <c r="CM95" s="14">
        <v>0.30819120775115499</v>
      </c>
      <c r="CN95" s="14"/>
      <c r="CO95" s="14">
        <v>0.24149476497502401</v>
      </c>
      <c r="CP95" s="14">
        <v>0.28170540007595801</v>
      </c>
      <c r="CQ95" s="14"/>
      <c r="CR95" s="14">
        <v>0.181982524857662</v>
      </c>
      <c r="CS95" s="14">
        <v>0.28905816399626</v>
      </c>
    </row>
    <row r="96" spans="2:97" x14ac:dyDescent="0.3">
      <c r="B96" t="s">
        <v>184</v>
      </c>
      <c r="C96" s="14">
        <v>0.21779350118803401</v>
      </c>
      <c r="D96" s="14">
        <v>0.19887461694342701</v>
      </c>
      <c r="E96" s="14">
        <v>0.23524054046041601</v>
      </c>
      <c r="F96" s="14"/>
      <c r="G96" s="14">
        <v>0.28895123543377499</v>
      </c>
      <c r="H96" s="14">
        <v>0.240606807191931</v>
      </c>
      <c r="I96" s="14">
        <v>0.20072912018154601</v>
      </c>
      <c r="J96" s="14">
        <v>0.22664692859857699</v>
      </c>
      <c r="K96" s="14">
        <v>0.20515464212599199</v>
      </c>
      <c r="L96" s="14">
        <v>0.17349761895899199</v>
      </c>
      <c r="M96" s="14"/>
      <c r="N96" s="14">
        <v>0.21918820342319301</v>
      </c>
      <c r="O96" s="14">
        <v>0.227816300555231</v>
      </c>
      <c r="P96" s="14">
        <v>0.20846628230588801</v>
      </c>
      <c r="Q96" s="14">
        <v>0.21305283595465199</v>
      </c>
      <c r="R96" s="14"/>
      <c r="S96" s="14">
        <v>0.23461069859997899</v>
      </c>
      <c r="T96" s="14">
        <v>0.18382597837355699</v>
      </c>
      <c r="U96" s="14">
        <v>0.17147786672759499</v>
      </c>
      <c r="V96" s="14">
        <v>0.15537536377661901</v>
      </c>
      <c r="W96" s="14">
        <v>0.26322325758363402</v>
      </c>
      <c r="X96" s="14">
        <v>0.27642375765258997</v>
      </c>
      <c r="Y96" s="14">
        <v>0.212379095672455</v>
      </c>
      <c r="Z96" s="14">
        <v>0.20280753191676101</v>
      </c>
      <c r="AA96" s="14">
        <v>0.23779328564816099</v>
      </c>
      <c r="AB96" s="14">
        <v>0.224242811821042</v>
      </c>
      <c r="AC96" s="14">
        <v>0.17915164191674701</v>
      </c>
      <c r="AD96" s="14">
        <v>0.30776596717487198</v>
      </c>
      <c r="AE96" s="14"/>
      <c r="AF96" s="14">
        <v>0.12657978509766801</v>
      </c>
      <c r="AG96" s="14">
        <v>0.281964948767643</v>
      </c>
      <c r="AH96" s="14">
        <v>0.18996306843213401</v>
      </c>
      <c r="AI96" s="14">
        <v>0.142376231317588</v>
      </c>
      <c r="AJ96" s="14">
        <v>0.264169403782885</v>
      </c>
      <c r="AK96" s="14"/>
      <c r="AL96" s="14">
        <v>0.29862781237587399</v>
      </c>
      <c r="AM96" s="14">
        <v>0.14657527667995701</v>
      </c>
      <c r="AN96" s="14">
        <v>0.22683151876937799</v>
      </c>
      <c r="AO96" s="14">
        <v>0.12918245754198601</v>
      </c>
      <c r="AP96" s="14">
        <v>0.22167208790066301</v>
      </c>
      <c r="AQ96" s="14">
        <v>0.32393685844387798</v>
      </c>
      <c r="AR96" s="14"/>
      <c r="AS96" s="14">
        <v>0.21516342270341701</v>
      </c>
      <c r="AT96" s="14">
        <v>0.250307927953201</v>
      </c>
      <c r="AU96" s="14">
        <v>0.203841115059162</v>
      </c>
      <c r="AV96" s="14">
        <v>0.26801146418604999</v>
      </c>
      <c r="AW96" s="14">
        <v>4.8057051134046798E-2</v>
      </c>
      <c r="AX96" s="14"/>
      <c r="AY96" s="14">
        <v>0.36972468575065898</v>
      </c>
      <c r="AZ96" s="14">
        <v>0.23659432357124</v>
      </c>
      <c r="BA96" s="14">
        <v>0.21190376011422901</v>
      </c>
      <c r="BB96" s="14">
        <v>0.19419561846802499</v>
      </c>
      <c r="BC96" s="14">
        <v>0.177044701099559</v>
      </c>
      <c r="BD96" s="14">
        <v>0.29521451402091398</v>
      </c>
      <c r="BE96" s="14">
        <v>0.21310721414268399</v>
      </c>
      <c r="BF96" s="14">
        <v>0.28606021780808599</v>
      </c>
      <c r="BG96" s="14">
        <v>0.16054210525462501</v>
      </c>
      <c r="BH96" s="14">
        <v>0.30663725968082001</v>
      </c>
      <c r="BI96" s="14">
        <v>0.20529082919827199</v>
      </c>
      <c r="BJ96" s="14">
        <v>0.22838818771349201</v>
      </c>
      <c r="BK96" s="14">
        <v>0.214416252529951</v>
      </c>
      <c r="BL96" s="14">
        <v>0.20897415188190899</v>
      </c>
      <c r="BM96" s="14">
        <v>0.20545134024523801</v>
      </c>
      <c r="BN96" s="14">
        <v>9.5893466616163103E-2</v>
      </c>
      <c r="BO96" s="14"/>
      <c r="BP96" s="14">
        <v>0.21095923718137899</v>
      </c>
      <c r="BQ96" s="14">
        <v>0.26622729804233503</v>
      </c>
      <c r="BR96" s="14">
        <v>0.22927593467625201</v>
      </c>
      <c r="BS96" s="14">
        <v>0.16887681903235699</v>
      </c>
      <c r="BT96" s="14">
        <v>0.182589488189973</v>
      </c>
      <c r="BU96" s="14">
        <v>0.18657480912791799</v>
      </c>
      <c r="BV96" s="14"/>
      <c r="BW96" s="14">
        <v>0.17561806251985901</v>
      </c>
      <c r="BX96" s="14">
        <v>0.229460733638646</v>
      </c>
      <c r="BY96" s="14" t="s">
        <v>120</v>
      </c>
      <c r="BZ96" s="14">
        <v>0.226831368920828</v>
      </c>
      <c r="CA96" s="14">
        <v>0.24114731875964601</v>
      </c>
      <c r="CB96" s="14">
        <v>0.282461120792729</v>
      </c>
      <c r="CC96" s="14">
        <v>0.18859922358384301</v>
      </c>
      <c r="CD96" s="14"/>
      <c r="CE96" s="14">
        <v>0.26863047355299902</v>
      </c>
      <c r="CF96" s="14">
        <v>0.160041878511262</v>
      </c>
      <c r="CG96" s="14">
        <v>0.22159312147006399</v>
      </c>
      <c r="CH96" s="14">
        <v>0.1900983979209</v>
      </c>
      <c r="CI96" s="14"/>
      <c r="CJ96" s="14">
        <v>0.232827810236203</v>
      </c>
      <c r="CK96" s="14">
        <v>0.258055287146157</v>
      </c>
      <c r="CL96" s="14">
        <v>0.205505939358816</v>
      </c>
      <c r="CM96" s="14">
        <v>0.16475966052164501</v>
      </c>
      <c r="CN96" s="14"/>
      <c r="CO96" s="14">
        <v>0.25284764623205802</v>
      </c>
      <c r="CP96" s="14">
        <v>0.21065353411662999</v>
      </c>
      <c r="CQ96" s="14"/>
      <c r="CR96" s="14">
        <v>0.30772294949923901</v>
      </c>
      <c r="CS96" s="14">
        <v>0.20382917313594201</v>
      </c>
    </row>
    <row r="97" spans="2:97" x14ac:dyDescent="0.3">
      <c r="B97" t="s">
        <v>185</v>
      </c>
      <c r="C97" s="14">
        <v>0.146553674187726</v>
      </c>
      <c r="D97" s="14">
        <v>0.17165336098821099</v>
      </c>
      <c r="E97" s="14">
        <v>0.121955938509847</v>
      </c>
      <c r="F97" s="14"/>
      <c r="G97" s="14">
        <v>0.26062403082600499</v>
      </c>
      <c r="H97" s="14">
        <v>0.25881466819069199</v>
      </c>
      <c r="I97" s="14">
        <v>0.17394406814726801</v>
      </c>
      <c r="J97" s="14">
        <v>0.116781375240393</v>
      </c>
      <c r="K97" s="14">
        <v>6.88036400327936E-2</v>
      </c>
      <c r="L97" s="14">
        <v>5.7635169643367998E-2</v>
      </c>
      <c r="M97" s="14"/>
      <c r="N97" s="14">
        <v>0.19650926165586799</v>
      </c>
      <c r="O97" s="14">
        <v>0.132830788874023</v>
      </c>
      <c r="P97" s="14">
        <v>0.107103546057945</v>
      </c>
      <c r="Q97" s="14">
        <v>0.14111878538845499</v>
      </c>
      <c r="R97" s="14"/>
      <c r="S97" s="14">
        <v>0.20742673492920199</v>
      </c>
      <c r="T97" s="14">
        <v>0.17096475289202201</v>
      </c>
      <c r="U97" s="14">
        <v>5.4462882620949699E-2</v>
      </c>
      <c r="V97" s="14">
        <v>0.18444198309172699</v>
      </c>
      <c r="W97" s="14">
        <v>9.74019314734174E-2</v>
      </c>
      <c r="X97" s="14">
        <v>8.5104018553070607E-2</v>
      </c>
      <c r="Y97" s="14">
        <v>0.19802340109143199</v>
      </c>
      <c r="Z97" s="14">
        <v>0.127588094928129</v>
      </c>
      <c r="AA97" s="14">
        <v>0.221336377396706</v>
      </c>
      <c r="AB97" s="14">
        <v>6.6196554509847197E-2</v>
      </c>
      <c r="AC97" s="14">
        <v>6.0686873828991197E-2</v>
      </c>
      <c r="AD97" s="14">
        <v>0.14335733548715601</v>
      </c>
      <c r="AE97" s="14"/>
      <c r="AF97" s="14">
        <v>0.102712249793405</v>
      </c>
      <c r="AG97" s="14">
        <v>0.26840060656836001</v>
      </c>
      <c r="AH97" s="14">
        <v>0.140740540754521</v>
      </c>
      <c r="AI97" s="14">
        <v>4.1244967806385001E-2</v>
      </c>
      <c r="AJ97" s="14">
        <v>7.6568129290125006E-2</v>
      </c>
      <c r="AK97" s="14"/>
      <c r="AL97" s="14">
        <v>0.36402877703438002</v>
      </c>
      <c r="AM97" s="14">
        <v>0.131956812875243</v>
      </c>
      <c r="AN97" s="14">
        <v>0.13680559821181601</v>
      </c>
      <c r="AO97" s="14">
        <v>3.4051016971367899E-2</v>
      </c>
      <c r="AP97" s="14">
        <v>6.8850689373772006E-2</v>
      </c>
      <c r="AQ97" s="14">
        <v>0</v>
      </c>
      <c r="AR97" s="14"/>
      <c r="AS97" s="14">
        <v>7.8881594186746506E-2</v>
      </c>
      <c r="AT97" s="14">
        <v>0.133294612352167</v>
      </c>
      <c r="AU97" s="14">
        <v>0.19508799957366799</v>
      </c>
      <c r="AV97" s="14">
        <v>0.21685460142556401</v>
      </c>
      <c r="AW97" s="14">
        <v>0.40153256456408798</v>
      </c>
      <c r="AX97" s="14"/>
      <c r="AY97" s="14">
        <v>0</v>
      </c>
      <c r="AZ97" s="14">
        <v>8.4514882858274895E-2</v>
      </c>
      <c r="BA97" s="14">
        <v>9.5531994464268105E-2</v>
      </c>
      <c r="BB97" s="14">
        <v>9.7415453225048604E-2</v>
      </c>
      <c r="BC97" s="14">
        <v>0.17433679881662301</v>
      </c>
      <c r="BD97" s="14">
        <v>0.12793964952633799</v>
      </c>
      <c r="BE97" s="14">
        <v>0.16947458729960399</v>
      </c>
      <c r="BF97" s="14">
        <v>7.9629289603955294E-2</v>
      </c>
      <c r="BG97" s="14">
        <v>0.205676098364131</v>
      </c>
      <c r="BH97" s="14">
        <v>0.15882653459955501</v>
      </c>
      <c r="BI97" s="14">
        <v>0.152506552922091</v>
      </c>
      <c r="BJ97" s="14">
        <v>7.8801493418450094E-2</v>
      </c>
      <c r="BK97" s="14">
        <v>0.189522240453324</v>
      </c>
      <c r="BL97" s="14">
        <v>0.16671711302928399</v>
      </c>
      <c r="BM97" s="14">
        <v>0.18531553289030001</v>
      </c>
      <c r="BN97" s="14">
        <v>0.30449018642973602</v>
      </c>
      <c r="BO97" s="14"/>
      <c r="BP97" s="14">
        <v>0.25878038328975</v>
      </c>
      <c r="BQ97" s="14">
        <v>0.127174851834675</v>
      </c>
      <c r="BR97" s="14">
        <v>0.12539904405959701</v>
      </c>
      <c r="BS97" s="14">
        <v>0.11223725584737899</v>
      </c>
      <c r="BT97" s="14">
        <v>7.52038725699051E-2</v>
      </c>
      <c r="BU97" s="14">
        <v>5.04348220674323E-2</v>
      </c>
      <c r="BV97" s="14"/>
      <c r="BW97" s="14">
        <v>0.12148149039676499</v>
      </c>
      <c r="BX97" s="14">
        <v>0.16397900135132601</v>
      </c>
      <c r="BY97" s="14" t="s">
        <v>120</v>
      </c>
      <c r="BZ97" s="14">
        <v>8.9164901138602801E-2</v>
      </c>
      <c r="CA97" s="14">
        <v>0.12780918096042401</v>
      </c>
      <c r="CB97" s="14">
        <v>0.21471359629127801</v>
      </c>
      <c r="CC97" s="14">
        <v>0.16385347272207301</v>
      </c>
      <c r="CD97" s="14"/>
      <c r="CE97" s="14">
        <v>0.24706369377024801</v>
      </c>
      <c r="CF97" s="14">
        <v>0.23093792580748099</v>
      </c>
      <c r="CG97" s="14">
        <v>5.7380734954416902E-2</v>
      </c>
      <c r="CH97" s="14">
        <v>0.119554193291005</v>
      </c>
      <c r="CI97" s="14"/>
      <c r="CJ97" s="14">
        <v>0.171719798751094</v>
      </c>
      <c r="CK97" s="14">
        <v>0.17388133003731401</v>
      </c>
      <c r="CL97" s="14">
        <v>0.138448581352726</v>
      </c>
      <c r="CM97" s="14">
        <v>6.9698260683678598E-2</v>
      </c>
      <c r="CN97" s="14"/>
      <c r="CO97" s="14">
        <v>0.19058176913490399</v>
      </c>
      <c r="CP97" s="14">
        <v>0.14319724508833501</v>
      </c>
      <c r="CQ97" s="14"/>
      <c r="CR97" s="14">
        <v>0.17435602164140801</v>
      </c>
      <c r="CS97" s="14">
        <v>0.15021760942978599</v>
      </c>
    </row>
    <row r="98" spans="2:97" x14ac:dyDescent="0.3">
      <c r="B98" t="s">
        <v>186</v>
      </c>
      <c r="C98" s="14">
        <v>4.0549432014678803E-2</v>
      </c>
      <c r="D98" s="14">
        <v>4.7406960039490298E-2</v>
      </c>
      <c r="E98" s="14">
        <v>3.3829871900544602E-2</v>
      </c>
      <c r="F98" s="14"/>
      <c r="G98" s="14">
        <v>7.9092853286478706E-2</v>
      </c>
      <c r="H98" s="14">
        <v>0.11621778269555499</v>
      </c>
      <c r="I98" s="14">
        <v>4.8793300326855901E-2</v>
      </c>
      <c r="J98" s="14">
        <v>1.43442771843998E-2</v>
      </c>
      <c r="K98" s="14">
        <v>0</v>
      </c>
      <c r="L98" s="14">
        <v>7.0374777672426898E-3</v>
      </c>
      <c r="M98" s="14"/>
      <c r="N98" s="14">
        <v>8.6743444694905705E-2</v>
      </c>
      <c r="O98" s="14">
        <v>2.0268339313127499E-2</v>
      </c>
      <c r="P98" s="14">
        <v>2.6082494619991001E-2</v>
      </c>
      <c r="Q98" s="14">
        <v>2.2677871728969502E-2</v>
      </c>
      <c r="R98" s="14"/>
      <c r="S98" s="14">
        <v>0.106229144080994</v>
      </c>
      <c r="T98" s="14">
        <v>1.2911288052333599E-2</v>
      </c>
      <c r="U98" s="14">
        <v>4.3866840744808698E-2</v>
      </c>
      <c r="V98" s="14">
        <v>3.5157077122064298E-2</v>
      </c>
      <c r="W98" s="14">
        <v>3.8412017040371102E-2</v>
      </c>
      <c r="X98" s="14">
        <v>3.0479627735207401E-2</v>
      </c>
      <c r="Y98" s="14">
        <v>2.1244706698391201E-2</v>
      </c>
      <c r="Z98" s="14">
        <v>5.0682949134782898E-2</v>
      </c>
      <c r="AA98" s="14">
        <v>4.02859227737139E-2</v>
      </c>
      <c r="AB98" s="14">
        <v>2.21914538705783E-2</v>
      </c>
      <c r="AC98" s="14">
        <v>2.0347772490363999E-2</v>
      </c>
      <c r="AD98" s="14">
        <v>0</v>
      </c>
      <c r="AE98" s="14"/>
      <c r="AF98" s="14">
        <v>2.71432458311111E-2</v>
      </c>
      <c r="AG98" s="14">
        <v>7.9587703855704905E-2</v>
      </c>
      <c r="AH98" s="14">
        <v>1.80285876778991E-2</v>
      </c>
      <c r="AI98" s="14">
        <v>2.1600039672333999E-2</v>
      </c>
      <c r="AJ98" s="14">
        <v>4.8098753604501797E-2</v>
      </c>
      <c r="AK98" s="14"/>
      <c r="AL98" s="14">
        <v>0.11033646598991501</v>
      </c>
      <c r="AM98" s="14">
        <v>3.8980836851618399E-2</v>
      </c>
      <c r="AN98" s="14">
        <v>8.6193806284965094E-3</v>
      </c>
      <c r="AO98" s="14">
        <v>1.6602551717881098E-2</v>
      </c>
      <c r="AP98" s="14">
        <v>3.0491737054612899E-2</v>
      </c>
      <c r="AQ98" s="14">
        <v>0</v>
      </c>
      <c r="AR98" s="14"/>
      <c r="AS98" s="14">
        <v>7.4181187353754303E-3</v>
      </c>
      <c r="AT98" s="14">
        <v>3.6930726009149498E-2</v>
      </c>
      <c r="AU98" s="14">
        <v>2.4726235683294601E-2</v>
      </c>
      <c r="AV98" s="14">
        <v>0.14194546842170799</v>
      </c>
      <c r="AW98" s="14">
        <v>0.208881824416179</v>
      </c>
      <c r="AX98" s="14"/>
      <c r="AY98" s="14">
        <v>0</v>
      </c>
      <c r="AZ98" s="14">
        <v>8.1293541632298405E-2</v>
      </c>
      <c r="BA98" s="14">
        <v>0</v>
      </c>
      <c r="BB98" s="14">
        <v>2.6887057508306202E-2</v>
      </c>
      <c r="BC98" s="14">
        <v>2.19711108035767E-2</v>
      </c>
      <c r="BD98" s="14">
        <v>2.4364001456913701E-2</v>
      </c>
      <c r="BE98" s="14">
        <v>2.7265615817936201E-2</v>
      </c>
      <c r="BF98" s="14">
        <v>2.4156079832588401E-2</v>
      </c>
      <c r="BG98" s="14">
        <v>2.47578558917343E-2</v>
      </c>
      <c r="BH98" s="14">
        <v>4.0295553397428303E-2</v>
      </c>
      <c r="BI98" s="14">
        <v>6.3615327211700601E-2</v>
      </c>
      <c r="BJ98" s="14">
        <v>2.88845493381037E-2</v>
      </c>
      <c r="BK98" s="14">
        <v>0</v>
      </c>
      <c r="BL98" s="14">
        <v>4.6508379808404401E-2</v>
      </c>
      <c r="BM98" s="14">
        <v>6.2320868276757202E-2</v>
      </c>
      <c r="BN98" s="14">
        <v>0.19373948326448301</v>
      </c>
      <c r="BO98" s="14"/>
      <c r="BP98" s="14">
        <v>0.12056214334598001</v>
      </c>
      <c r="BQ98" s="14">
        <v>2.1329462286461098E-2</v>
      </c>
      <c r="BR98" s="14">
        <v>1.8746860098409E-2</v>
      </c>
      <c r="BS98" s="14">
        <v>1.2490023965203999E-2</v>
      </c>
      <c r="BT98" s="14">
        <v>8.1178356479598701E-3</v>
      </c>
      <c r="BU98" s="14">
        <v>0</v>
      </c>
      <c r="BV98" s="14"/>
      <c r="BW98" s="14">
        <v>4.1810010278143898E-2</v>
      </c>
      <c r="BX98" s="14">
        <v>4.2607821661499297E-2</v>
      </c>
      <c r="BY98" s="14" t="s">
        <v>120</v>
      </c>
      <c r="BZ98" s="14">
        <v>4.6778954710596003E-2</v>
      </c>
      <c r="CA98" s="14">
        <v>5.7219984187378697E-2</v>
      </c>
      <c r="CB98" s="14">
        <v>3.2942058376910402E-2</v>
      </c>
      <c r="CC98" s="14">
        <v>1.78356482651842E-2</v>
      </c>
      <c r="CD98" s="14"/>
      <c r="CE98" s="14">
        <v>5.6210520517771798E-2</v>
      </c>
      <c r="CF98" s="14">
        <v>8.2516146698159903E-2</v>
      </c>
      <c r="CG98" s="14">
        <v>1.65324673562618E-2</v>
      </c>
      <c r="CH98" s="14">
        <v>2.8666276630532998E-2</v>
      </c>
      <c r="CI98" s="14"/>
      <c r="CJ98" s="14">
        <v>3.3794819808211501E-2</v>
      </c>
      <c r="CK98" s="14">
        <v>3.2410793292097499E-2</v>
      </c>
      <c r="CL98" s="14">
        <v>4.5230254215374299E-2</v>
      </c>
      <c r="CM98" s="14">
        <v>4.3034366377276097E-2</v>
      </c>
      <c r="CN98" s="14"/>
      <c r="CO98" s="14">
        <v>8.0855051034404504E-2</v>
      </c>
      <c r="CP98" s="14">
        <v>3.5742984234607603E-2</v>
      </c>
      <c r="CQ98" s="14"/>
      <c r="CR98" s="14">
        <v>9.9614582347211003E-2</v>
      </c>
      <c r="CS98" s="14">
        <v>3.4501788881600798E-2</v>
      </c>
    </row>
    <row r="99" spans="2:97" x14ac:dyDescent="0.3">
      <c r="B99" t="s">
        <v>92</v>
      </c>
      <c r="C99" s="14">
        <v>4.27801539369932E-2</v>
      </c>
      <c r="D99" s="14">
        <v>2.9837281469763499E-2</v>
      </c>
      <c r="E99" s="14">
        <v>5.5656850789095602E-2</v>
      </c>
      <c r="F99" s="14"/>
      <c r="G99" s="14">
        <v>3.6278081599586398E-2</v>
      </c>
      <c r="H99" s="14">
        <v>5.7972428400191602E-2</v>
      </c>
      <c r="I99" s="14">
        <v>5.9583289779726697E-2</v>
      </c>
      <c r="J99" s="14">
        <v>3.7672993513719499E-2</v>
      </c>
      <c r="K99" s="14">
        <v>4.1566471763288398E-2</v>
      </c>
      <c r="L99" s="14">
        <v>2.8915876633364299E-2</v>
      </c>
      <c r="M99" s="14"/>
      <c r="N99" s="14">
        <v>2.14024122239608E-2</v>
      </c>
      <c r="O99" s="14">
        <v>5.4368811149997302E-2</v>
      </c>
      <c r="P99" s="14">
        <v>6.24520981388825E-2</v>
      </c>
      <c r="Q99" s="14">
        <v>3.8135874140622403E-2</v>
      </c>
      <c r="R99" s="14"/>
      <c r="S99" s="14">
        <v>3.2958435265109297E-2</v>
      </c>
      <c r="T99" s="14">
        <v>3.9515012372425197E-2</v>
      </c>
      <c r="U99" s="14">
        <v>9.8907673664239606E-3</v>
      </c>
      <c r="V99" s="14">
        <v>3.9348934844710803E-2</v>
      </c>
      <c r="W99" s="14">
        <v>4.41524504455598E-2</v>
      </c>
      <c r="X99" s="14">
        <v>6.7114097161585201E-2</v>
      </c>
      <c r="Y99" s="14">
        <v>3.2647899536606802E-2</v>
      </c>
      <c r="Z99" s="14">
        <v>7.2206635721378601E-2</v>
      </c>
      <c r="AA99" s="14">
        <v>4.3191220637373899E-2</v>
      </c>
      <c r="AB99" s="14">
        <v>6.7399244978026907E-2</v>
      </c>
      <c r="AC99" s="14">
        <v>7.9386217152680905E-2</v>
      </c>
      <c r="AD99" s="14">
        <v>0</v>
      </c>
      <c r="AE99" s="14"/>
      <c r="AF99" s="14">
        <v>2.1726690992664499E-2</v>
      </c>
      <c r="AG99" s="14">
        <v>3.8438345944778601E-2</v>
      </c>
      <c r="AH99" s="14">
        <v>5.7276762178951501E-2</v>
      </c>
      <c r="AI99" s="14">
        <v>1.40878664683267E-2</v>
      </c>
      <c r="AJ99" s="14">
        <v>4.0032027788243302E-2</v>
      </c>
      <c r="AK99" s="14"/>
      <c r="AL99" s="14">
        <v>4.4121482184109301E-2</v>
      </c>
      <c r="AM99" s="14">
        <v>1.8398267911720299E-2</v>
      </c>
      <c r="AN99" s="14">
        <v>4.6492118025859203E-2</v>
      </c>
      <c r="AO99" s="14">
        <v>3.8304863211140799E-3</v>
      </c>
      <c r="AP99" s="14">
        <v>4.73560353471714E-2</v>
      </c>
      <c r="AQ99" s="14">
        <v>0.107498250368493</v>
      </c>
      <c r="AR99" s="14"/>
      <c r="AS99" s="14">
        <v>3.2413935895804803E-2</v>
      </c>
      <c r="AT99" s="14">
        <v>5.0590097199299501E-2</v>
      </c>
      <c r="AU99" s="14">
        <v>5.8254134518714001E-2</v>
      </c>
      <c r="AV99" s="14">
        <v>2.6550077404187401E-2</v>
      </c>
      <c r="AW99" s="14">
        <v>0</v>
      </c>
      <c r="AX99" s="14"/>
      <c r="AY99" s="14">
        <v>9.0458086541454305E-2</v>
      </c>
      <c r="AZ99" s="14">
        <v>6.7471901945380899E-2</v>
      </c>
      <c r="BA99" s="14">
        <v>2.64677480136658E-2</v>
      </c>
      <c r="BB99" s="14">
        <v>9.7830128209914394E-2</v>
      </c>
      <c r="BC99" s="14">
        <v>1.1679418454391501E-2</v>
      </c>
      <c r="BD99" s="14">
        <v>0</v>
      </c>
      <c r="BE99" s="14">
        <v>2.1551845102129399E-2</v>
      </c>
      <c r="BF99" s="14">
        <v>3.2720292205217799E-2</v>
      </c>
      <c r="BG99" s="14">
        <v>3.8711130559739099E-2</v>
      </c>
      <c r="BH99" s="14">
        <v>0</v>
      </c>
      <c r="BI99" s="14">
        <v>4.1795570503396398E-2</v>
      </c>
      <c r="BJ99" s="14">
        <v>0.140923606236046</v>
      </c>
      <c r="BK99" s="14">
        <v>8.06134083013684E-2</v>
      </c>
      <c r="BL99" s="14">
        <v>4.4383428416336003E-2</v>
      </c>
      <c r="BM99" s="14">
        <v>3.6036693185067102E-2</v>
      </c>
      <c r="BN99" s="14">
        <v>1.3814083041356499E-2</v>
      </c>
      <c r="BO99" s="14"/>
      <c r="BP99" s="14">
        <v>2.3021615384541699E-2</v>
      </c>
      <c r="BQ99" s="14">
        <v>3.4486859611738398E-2</v>
      </c>
      <c r="BR99" s="14">
        <v>7.26972142658385E-2</v>
      </c>
      <c r="BS99" s="14">
        <v>3.9427484544950403E-2</v>
      </c>
      <c r="BT99" s="14">
        <v>5.4009828285997798E-2</v>
      </c>
      <c r="BU99" s="14">
        <v>9.2619937705124306E-2</v>
      </c>
      <c r="BV99" s="14"/>
      <c r="BW99" s="14">
        <v>3.5331200733381501E-2</v>
      </c>
      <c r="BX99" s="14">
        <v>5.5645637973430202E-2</v>
      </c>
      <c r="BY99" s="14" t="s">
        <v>120</v>
      </c>
      <c r="BZ99" s="14">
        <v>1.3913228264423601E-2</v>
      </c>
      <c r="CA99" s="14">
        <v>3.7773030278273202E-2</v>
      </c>
      <c r="CB99" s="14">
        <v>5.1172054701434197E-2</v>
      </c>
      <c r="CC99" s="14">
        <v>7.9224674498460199E-2</v>
      </c>
      <c r="CD99" s="14"/>
      <c r="CE99" s="14">
        <v>2.9141174711779998E-2</v>
      </c>
      <c r="CF99" s="14">
        <v>2.6615866814162701E-2</v>
      </c>
      <c r="CG99" s="14">
        <v>6.0159482419792201E-2</v>
      </c>
      <c r="CH99" s="14">
        <v>3.7142492606763597E-2</v>
      </c>
      <c r="CI99" s="14"/>
      <c r="CJ99" s="14">
        <v>3.6297138924981001E-2</v>
      </c>
      <c r="CK99" s="14">
        <v>3.5374795414080597E-2</v>
      </c>
      <c r="CL99" s="14">
        <v>3.6290533029516299E-2</v>
      </c>
      <c r="CM99" s="14">
        <v>0.133525524450779</v>
      </c>
      <c r="CN99" s="14"/>
      <c r="CO99" s="14">
        <v>2.9565234536859001E-2</v>
      </c>
      <c r="CP99" s="14">
        <v>4.2356265077458599E-2</v>
      </c>
      <c r="CQ99" s="14"/>
      <c r="CR99" s="14">
        <v>2.0427734303201099E-2</v>
      </c>
      <c r="CS99" s="14">
        <v>4.0667371351135899E-2</v>
      </c>
    </row>
    <row r="100" spans="2:97" x14ac:dyDescent="0.3">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row>
    <row r="101" spans="2:97" x14ac:dyDescent="0.3">
      <c r="B101" s="6" t="s">
        <v>190</v>
      </c>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row>
    <row r="102" spans="2:97" x14ac:dyDescent="0.3">
      <c r="B102" s="24" t="s">
        <v>188</v>
      </c>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row>
    <row r="103" spans="2:97" x14ac:dyDescent="0.3">
      <c r="B103" t="s">
        <v>182</v>
      </c>
      <c r="C103" s="14">
        <v>0.17822637193008001</v>
      </c>
      <c r="D103" s="14">
        <v>0.17326815348656799</v>
      </c>
      <c r="E103" s="14">
        <v>0.18342268852271801</v>
      </c>
      <c r="F103" s="14"/>
      <c r="G103" s="14">
        <v>6.4114030713812095E-2</v>
      </c>
      <c r="H103" s="14">
        <v>7.7884234870556596E-2</v>
      </c>
      <c r="I103" s="14">
        <v>0.13929666219992701</v>
      </c>
      <c r="J103" s="14">
        <v>0.20479850912949599</v>
      </c>
      <c r="K103" s="14">
        <v>0.30188063566588502</v>
      </c>
      <c r="L103" s="14">
        <v>0.23851589403972201</v>
      </c>
      <c r="M103" s="14"/>
      <c r="N103" s="14">
        <v>0.135663982982791</v>
      </c>
      <c r="O103" s="14">
        <v>0.17273035545743101</v>
      </c>
      <c r="P103" s="14">
        <v>0.22359810538779301</v>
      </c>
      <c r="Q103" s="14">
        <v>0.188262390289125</v>
      </c>
      <c r="R103" s="14"/>
      <c r="S103" s="14">
        <v>0.117071099436046</v>
      </c>
      <c r="T103" s="14">
        <v>0.173860967486372</v>
      </c>
      <c r="U103" s="14">
        <v>0.18438258111478201</v>
      </c>
      <c r="V103" s="14">
        <v>0.225495568559231</v>
      </c>
      <c r="W103" s="14">
        <v>0.11661696749162399</v>
      </c>
      <c r="X103" s="14">
        <v>0.20774282449351</v>
      </c>
      <c r="Y103" s="14">
        <v>0.17131171626535299</v>
      </c>
      <c r="Z103" s="14">
        <v>0.250545893471884</v>
      </c>
      <c r="AA103" s="14">
        <v>0.200202267250674</v>
      </c>
      <c r="AB103" s="14">
        <v>0.21732232666377199</v>
      </c>
      <c r="AC103" s="14">
        <v>0.17735971131905801</v>
      </c>
      <c r="AD103" s="14">
        <v>0.156091161280869</v>
      </c>
      <c r="AE103" s="14"/>
      <c r="AF103" s="14">
        <v>0.21741563740778999</v>
      </c>
      <c r="AG103" s="14">
        <v>6.7478733152879902E-2</v>
      </c>
      <c r="AH103" s="14">
        <v>0.13973333479108399</v>
      </c>
      <c r="AI103" s="14">
        <v>0.392360749327341</v>
      </c>
      <c r="AJ103" s="14">
        <v>0.31824167938668502</v>
      </c>
      <c r="AK103" s="14"/>
      <c r="AL103" s="14">
        <v>3.0346916191508599E-2</v>
      </c>
      <c r="AM103" s="14">
        <v>0.19646144528555801</v>
      </c>
      <c r="AN103" s="14">
        <v>8.8964866806792095E-2</v>
      </c>
      <c r="AO103" s="14">
        <v>0.35241818246267798</v>
      </c>
      <c r="AP103" s="14">
        <v>0.26123744308309599</v>
      </c>
      <c r="AQ103" s="14">
        <v>0.165271865325372</v>
      </c>
      <c r="AR103" s="14"/>
      <c r="AS103" s="14">
        <v>0.215684117103461</v>
      </c>
      <c r="AT103" s="14">
        <v>0.18780107874137</v>
      </c>
      <c r="AU103" s="14">
        <v>0.15231335035350599</v>
      </c>
      <c r="AV103" s="14">
        <v>9.7875259427558703E-2</v>
      </c>
      <c r="AW103" s="14">
        <v>0</v>
      </c>
      <c r="AX103" s="14"/>
      <c r="AY103" s="14">
        <v>0.193091328989031</v>
      </c>
      <c r="AZ103" s="14">
        <v>0.31617323132384301</v>
      </c>
      <c r="BA103" s="14">
        <v>0.22904794031376099</v>
      </c>
      <c r="BB103" s="14">
        <v>0.137584551097475</v>
      </c>
      <c r="BC103" s="14">
        <v>0.14249447731909801</v>
      </c>
      <c r="BD103" s="14">
        <v>0.165830581126024</v>
      </c>
      <c r="BE103" s="14">
        <v>0.16824489111577501</v>
      </c>
      <c r="BF103" s="14">
        <v>0.25990414815179502</v>
      </c>
      <c r="BG103" s="14">
        <v>0.14608066320906399</v>
      </c>
      <c r="BH103" s="14">
        <v>0.16357075246974101</v>
      </c>
      <c r="BI103" s="14">
        <v>0.17447756304766501</v>
      </c>
      <c r="BJ103" s="14">
        <v>0.14322309261954899</v>
      </c>
      <c r="BK103" s="14">
        <v>0.26787066052060499</v>
      </c>
      <c r="BL103" s="14">
        <v>4.1083378760185099E-2</v>
      </c>
      <c r="BM103" s="14">
        <v>0.15582557705788799</v>
      </c>
      <c r="BN103" s="14">
        <v>0.117657250811484</v>
      </c>
      <c r="BO103" s="14"/>
      <c r="BP103" s="14">
        <v>0.13071390507457301</v>
      </c>
      <c r="BQ103" s="14">
        <v>0.16081598823436</v>
      </c>
      <c r="BR103" s="14">
        <v>0.178386267921056</v>
      </c>
      <c r="BS103" s="14">
        <v>0.20168078646729001</v>
      </c>
      <c r="BT103" s="14">
        <v>0.234644616772931</v>
      </c>
      <c r="BU103" s="14">
        <v>0.310734548346013</v>
      </c>
      <c r="BV103" s="14"/>
      <c r="BW103" s="14">
        <v>0.213569263723143</v>
      </c>
      <c r="BX103" s="14">
        <v>0.163099884815604</v>
      </c>
      <c r="BY103" s="14" t="s">
        <v>120</v>
      </c>
      <c r="BZ103" s="14">
        <v>0.27368282001015898</v>
      </c>
      <c r="CA103" s="14">
        <v>0.18238027547468499</v>
      </c>
      <c r="CB103" s="14">
        <v>8.6788005098243998E-2</v>
      </c>
      <c r="CC103" s="14">
        <v>0.19036686465628599</v>
      </c>
      <c r="CD103" s="14"/>
      <c r="CE103" s="14">
        <v>0.101805741556181</v>
      </c>
      <c r="CF103" s="14">
        <v>0.173130441946165</v>
      </c>
      <c r="CG103" s="14">
        <v>0.22337002559364699</v>
      </c>
      <c r="CH103" s="14">
        <v>0.19772836106541899</v>
      </c>
      <c r="CI103" s="14"/>
      <c r="CJ103" s="14">
        <v>0.19681376226741701</v>
      </c>
      <c r="CK103" s="14">
        <v>0.17676458189968799</v>
      </c>
      <c r="CL103" s="14">
        <v>0.16963630551153</v>
      </c>
      <c r="CM103" s="14">
        <v>0.20400039683305299</v>
      </c>
      <c r="CN103" s="14"/>
      <c r="CO103" s="14">
        <v>0.17306425088930999</v>
      </c>
      <c r="CP103" s="14">
        <v>0.179333806101972</v>
      </c>
      <c r="CQ103" s="14"/>
      <c r="CR103" s="14">
        <v>0.199678666830022</v>
      </c>
      <c r="CS103" s="14">
        <v>0.176710529536723</v>
      </c>
    </row>
    <row r="104" spans="2:97" x14ac:dyDescent="0.3">
      <c r="B104" t="s">
        <v>183</v>
      </c>
      <c r="C104" s="14">
        <v>0.247198741964821</v>
      </c>
      <c r="D104" s="14">
        <v>0.23552524130588601</v>
      </c>
      <c r="E104" s="14">
        <v>0.25915215134388497</v>
      </c>
      <c r="F104" s="14"/>
      <c r="G104" s="14">
        <v>0.15723873982078901</v>
      </c>
      <c r="H104" s="14">
        <v>0.16210671262770501</v>
      </c>
      <c r="I104" s="14">
        <v>0.23843780541229601</v>
      </c>
      <c r="J104" s="14">
        <v>0.27700204972681203</v>
      </c>
      <c r="K104" s="14">
        <v>0.26245698532316197</v>
      </c>
      <c r="L104" s="14">
        <v>0.33166597380361901</v>
      </c>
      <c r="M104" s="14"/>
      <c r="N104" s="14">
        <v>0.232911837245214</v>
      </c>
      <c r="O104" s="14">
        <v>0.27187121890351801</v>
      </c>
      <c r="P104" s="14">
        <v>0.23866339039520101</v>
      </c>
      <c r="Q104" s="14">
        <v>0.24856632168201301</v>
      </c>
      <c r="R104" s="14"/>
      <c r="S104" s="14">
        <v>0.225502235007567</v>
      </c>
      <c r="T104" s="14">
        <v>0.23173674398981101</v>
      </c>
      <c r="U104" s="14">
        <v>0.35582721260361999</v>
      </c>
      <c r="V104" s="14">
        <v>0.20773620637639401</v>
      </c>
      <c r="W104" s="14">
        <v>0.26214922527575901</v>
      </c>
      <c r="X104" s="14">
        <v>0.175878770743577</v>
      </c>
      <c r="Y104" s="14">
        <v>0.26802419284700502</v>
      </c>
      <c r="Z104" s="14">
        <v>0.25161486857039</v>
      </c>
      <c r="AA104" s="14">
        <v>0.17179761569680699</v>
      </c>
      <c r="AB104" s="14">
        <v>0.28641173901485201</v>
      </c>
      <c r="AC104" s="14">
        <v>0.36248274360834198</v>
      </c>
      <c r="AD104" s="14">
        <v>0.32768821734551901</v>
      </c>
      <c r="AE104" s="14"/>
      <c r="AF104" s="14">
        <v>0.33225771900808598</v>
      </c>
      <c r="AG104" s="14">
        <v>0.18078615599379499</v>
      </c>
      <c r="AH104" s="14">
        <v>0.2234977316915</v>
      </c>
      <c r="AI104" s="14">
        <v>0.22345696377250501</v>
      </c>
      <c r="AJ104" s="14">
        <v>0.23970472385213701</v>
      </c>
      <c r="AK104" s="14"/>
      <c r="AL104" s="14">
        <v>0.11155841990926001</v>
      </c>
      <c r="AM104" s="14">
        <v>0.29467965825901299</v>
      </c>
      <c r="AN104" s="14">
        <v>0.30492840546682798</v>
      </c>
      <c r="AO104" s="14">
        <v>0.26327458570956602</v>
      </c>
      <c r="AP104" s="14">
        <v>0.24666946131157799</v>
      </c>
      <c r="AQ104" s="14">
        <v>0.29205958867022003</v>
      </c>
      <c r="AR104" s="14"/>
      <c r="AS104" s="14">
        <v>0.27979624378500501</v>
      </c>
      <c r="AT104" s="14">
        <v>0.262936645221093</v>
      </c>
      <c r="AU104" s="14">
        <v>0.237369414213392</v>
      </c>
      <c r="AV104" s="14">
        <v>0.21771112039663301</v>
      </c>
      <c r="AW104" s="14">
        <v>0.20271367999741099</v>
      </c>
      <c r="AX104" s="14"/>
      <c r="AY104" s="14">
        <v>0</v>
      </c>
      <c r="AZ104" s="14">
        <v>0.13394415829644399</v>
      </c>
      <c r="BA104" s="14">
        <v>0.25705451156736098</v>
      </c>
      <c r="BB104" s="14">
        <v>0.28349894447033802</v>
      </c>
      <c r="BC104" s="14">
        <v>0.27763604891624999</v>
      </c>
      <c r="BD104" s="14">
        <v>0.25487698373787099</v>
      </c>
      <c r="BE104" s="14">
        <v>0.256259711674585</v>
      </c>
      <c r="BF104" s="14">
        <v>0.186446109569506</v>
      </c>
      <c r="BG104" s="14">
        <v>0.237038852111777</v>
      </c>
      <c r="BH104" s="14">
        <v>0.32609314652176402</v>
      </c>
      <c r="BI104" s="14">
        <v>0.26502199243999403</v>
      </c>
      <c r="BJ104" s="14">
        <v>0.28818044151170802</v>
      </c>
      <c r="BK104" s="14">
        <v>0.16277888353749501</v>
      </c>
      <c r="BL104" s="14">
        <v>0.24175916623013699</v>
      </c>
      <c r="BM104" s="14">
        <v>0.326963233827054</v>
      </c>
      <c r="BN104" s="14">
        <v>0.147859781932555</v>
      </c>
      <c r="BO104" s="14"/>
      <c r="BP104" s="14">
        <v>0.15116369319501399</v>
      </c>
      <c r="BQ104" s="14">
        <v>0.264522081925187</v>
      </c>
      <c r="BR104" s="14">
        <v>0.25983373585611602</v>
      </c>
      <c r="BS104" s="14">
        <v>0.29730322240797002</v>
      </c>
      <c r="BT104" s="14">
        <v>0.28387341951237899</v>
      </c>
      <c r="BU104" s="14">
        <v>0.311607931428659</v>
      </c>
      <c r="BV104" s="14"/>
      <c r="BW104" s="14">
        <v>0.28841056697985201</v>
      </c>
      <c r="BX104" s="14">
        <v>0.25957287528225598</v>
      </c>
      <c r="BY104" s="14" t="s">
        <v>120</v>
      </c>
      <c r="BZ104" s="14">
        <v>0.257053615939006</v>
      </c>
      <c r="CA104" s="14">
        <v>0.14432929550102999</v>
      </c>
      <c r="CB104" s="14">
        <v>0.20962625953696201</v>
      </c>
      <c r="CC104" s="14">
        <v>0.147061060022598</v>
      </c>
      <c r="CD104" s="14"/>
      <c r="CE104" s="14">
        <v>0.17911254646060201</v>
      </c>
      <c r="CF104" s="14">
        <v>0.19527483813791599</v>
      </c>
      <c r="CG104" s="14">
        <v>0.21398409612725899</v>
      </c>
      <c r="CH104" s="14">
        <v>0.324132663606294</v>
      </c>
      <c r="CI104" s="14"/>
      <c r="CJ104" s="14">
        <v>0.30004203599693602</v>
      </c>
      <c r="CK104" s="14">
        <v>0.223195656441567</v>
      </c>
      <c r="CL104" s="14">
        <v>0.24456209677514601</v>
      </c>
      <c r="CM104" s="14">
        <v>0.19914049491320401</v>
      </c>
      <c r="CN104" s="14"/>
      <c r="CO104" s="14">
        <v>0.21053935340361099</v>
      </c>
      <c r="CP104" s="14">
        <v>0.25276202922656699</v>
      </c>
      <c r="CQ104" s="14"/>
      <c r="CR104" s="14">
        <v>0.22407239267823201</v>
      </c>
      <c r="CS104" s="14">
        <v>0.24863165321900499</v>
      </c>
    </row>
    <row r="105" spans="2:97" x14ac:dyDescent="0.3">
      <c r="B105" t="s">
        <v>184</v>
      </c>
      <c r="C105" s="14">
        <v>0.30836772383224698</v>
      </c>
      <c r="D105" s="14">
        <v>0.327222343062541</v>
      </c>
      <c r="E105" s="14">
        <v>0.29021293345317301</v>
      </c>
      <c r="F105" s="14"/>
      <c r="G105" s="14">
        <v>0.37107736997451801</v>
      </c>
      <c r="H105" s="14">
        <v>0.29552855906894598</v>
      </c>
      <c r="I105" s="14">
        <v>0.29051500981662798</v>
      </c>
      <c r="J105" s="14">
        <v>0.311589254297018</v>
      </c>
      <c r="K105" s="14">
        <v>0.29189340745532799</v>
      </c>
      <c r="L105" s="14">
        <v>0.30212180061538502</v>
      </c>
      <c r="M105" s="14"/>
      <c r="N105" s="14">
        <v>0.31541488976979298</v>
      </c>
      <c r="O105" s="14">
        <v>0.31294468709860201</v>
      </c>
      <c r="P105" s="14">
        <v>0.30520052347802801</v>
      </c>
      <c r="Q105" s="14">
        <v>0.298865122129439</v>
      </c>
      <c r="R105" s="14"/>
      <c r="S105" s="14">
        <v>0.311900755833526</v>
      </c>
      <c r="T105" s="14">
        <v>0.319978808723062</v>
      </c>
      <c r="U105" s="14">
        <v>0.29350835271684</v>
      </c>
      <c r="V105" s="14">
        <v>0.300768187021551</v>
      </c>
      <c r="W105" s="14">
        <v>0.37676559023924799</v>
      </c>
      <c r="X105" s="14">
        <v>0.36168581177665998</v>
      </c>
      <c r="Y105" s="14">
        <v>0.26965542655358998</v>
      </c>
      <c r="Z105" s="14">
        <v>0.273305344163423</v>
      </c>
      <c r="AA105" s="14">
        <v>0.295225247819695</v>
      </c>
      <c r="AB105" s="14">
        <v>0.30921874476848599</v>
      </c>
      <c r="AC105" s="14">
        <v>0.177831116374016</v>
      </c>
      <c r="AD105" s="14">
        <v>0.37489265124982102</v>
      </c>
      <c r="AE105" s="14"/>
      <c r="AF105" s="14">
        <v>0.272577886134165</v>
      </c>
      <c r="AG105" s="14">
        <v>0.34107074224745898</v>
      </c>
      <c r="AH105" s="14">
        <v>0.35285014051076702</v>
      </c>
      <c r="AI105" s="14">
        <v>0.24822891305397199</v>
      </c>
      <c r="AJ105" s="14">
        <v>0.21626733272836901</v>
      </c>
      <c r="AK105" s="14"/>
      <c r="AL105" s="14">
        <v>0.35194703020386903</v>
      </c>
      <c r="AM105" s="14">
        <v>0.29629576636270799</v>
      </c>
      <c r="AN105" s="14">
        <v>0.40364316222309099</v>
      </c>
      <c r="AO105" s="14">
        <v>0.24982351405626399</v>
      </c>
      <c r="AP105" s="14">
        <v>0.26190049572368301</v>
      </c>
      <c r="AQ105" s="14">
        <v>0.29573318258029002</v>
      </c>
      <c r="AR105" s="14"/>
      <c r="AS105" s="14">
        <v>0.32255687516897802</v>
      </c>
      <c r="AT105" s="14">
        <v>0.31824698155160902</v>
      </c>
      <c r="AU105" s="14">
        <v>0.30997410678362503</v>
      </c>
      <c r="AV105" s="14">
        <v>0.24999700641109501</v>
      </c>
      <c r="AW105" s="14">
        <v>0.24412294320553601</v>
      </c>
      <c r="AX105" s="14"/>
      <c r="AY105" s="14">
        <v>0.52833168154597998</v>
      </c>
      <c r="AZ105" s="14">
        <v>0.228772022091283</v>
      </c>
      <c r="BA105" s="14">
        <v>0.301801900361436</v>
      </c>
      <c r="BB105" s="14">
        <v>0.37470696079346499</v>
      </c>
      <c r="BC105" s="14">
        <v>0.323287833257698</v>
      </c>
      <c r="BD105" s="14">
        <v>0.36664380062634599</v>
      </c>
      <c r="BE105" s="14">
        <v>0.35254592116893102</v>
      </c>
      <c r="BF105" s="14">
        <v>0.32819201597210701</v>
      </c>
      <c r="BG105" s="14">
        <v>0.31836121873026602</v>
      </c>
      <c r="BH105" s="14">
        <v>0.26182998443847</v>
      </c>
      <c r="BI105" s="14">
        <v>0.27555654727558798</v>
      </c>
      <c r="BJ105" s="14">
        <v>0.25859669785496497</v>
      </c>
      <c r="BK105" s="14">
        <v>0.30027735336717898</v>
      </c>
      <c r="BL105" s="14">
        <v>0.37949375392356699</v>
      </c>
      <c r="BM105" s="14">
        <v>0.34381263528552702</v>
      </c>
      <c r="BN105" s="14">
        <v>0.22807988244032301</v>
      </c>
      <c r="BO105" s="14"/>
      <c r="BP105" s="14">
        <v>0.30778321514065099</v>
      </c>
      <c r="BQ105" s="14">
        <v>0.32050573692975198</v>
      </c>
      <c r="BR105" s="14">
        <v>0.317813935686594</v>
      </c>
      <c r="BS105" s="14">
        <v>0.29624971180223802</v>
      </c>
      <c r="BT105" s="14">
        <v>0.29916113149219598</v>
      </c>
      <c r="BU105" s="14">
        <v>0.27600428697113899</v>
      </c>
      <c r="BV105" s="14"/>
      <c r="BW105" s="14">
        <v>0.26918581948074799</v>
      </c>
      <c r="BX105" s="14">
        <v>0.293751807480025</v>
      </c>
      <c r="BY105" s="14" t="s">
        <v>120</v>
      </c>
      <c r="BZ105" s="14">
        <v>0.25095968277237302</v>
      </c>
      <c r="CA105" s="14">
        <v>0.37559471004624401</v>
      </c>
      <c r="CB105" s="14">
        <v>0.38060938157992003</v>
      </c>
      <c r="CC105" s="14">
        <v>0.33286230960739299</v>
      </c>
      <c r="CD105" s="14"/>
      <c r="CE105" s="14">
        <v>0.35577077888192199</v>
      </c>
      <c r="CF105" s="14">
        <v>0.26797669210853797</v>
      </c>
      <c r="CG105" s="14">
        <v>0.34656667804147601</v>
      </c>
      <c r="CH105" s="14">
        <v>0.27093871980796702</v>
      </c>
      <c r="CI105" s="14"/>
      <c r="CJ105" s="14">
        <v>0.231496306476352</v>
      </c>
      <c r="CK105" s="14">
        <v>0.28928892323758099</v>
      </c>
      <c r="CL105" s="14">
        <v>0.34559374560864498</v>
      </c>
      <c r="CM105" s="14">
        <v>0.25908727811161902</v>
      </c>
      <c r="CN105" s="14"/>
      <c r="CO105" s="14">
        <v>0.25117996468354498</v>
      </c>
      <c r="CP105" s="14">
        <v>0.31546220017406801</v>
      </c>
      <c r="CQ105" s="14"/>
      <c r="CR105" s="14">
        <v>0.24581698259235099</v>
      </c>
      <c r="CS105" s="14">
        <v>0.31252597458791298</v>
      </c>
    </row>
    <row r="106" spans="2:97" x14ac:dyDescent="0.3">
      <c r="B106" t="s">
        <v>185</v>
      </c>
      <c r="C106" s="14">
        <v>0.13647549166654099</v>
      </c>
      <c r="D106" s="14">
        <v>0.16449074856878501</v>
      </c>
      <c r="E106" s="14">
        <v>0.10734851749958201</v>
      </c>
      <c r="F106" s="14"/>
      <c r="G106" s="14">
        <v>0.24630529412039301</v>
      </c>
      <c r="H106" s="14">
        <v>0.239074515270529</v>
      </c>
      <c r="I106" s="14">
        <v>0.169157982522538</v>
      </c>
      <c r="J106" s="14">
        <v>9.8836942758539895E-2</v>
      </c>
      <c r="K106" s="14">
        <v>7.9160385781965395E-2</v>
      </c>
      <c r="L106" s="14">
        <v>4.5879878878388902E-2</v>
      </c>
      <c r="M106" s="14"/>
      <c r="N106" s="14">
        <v>0.18598142164072801</v>
      </c>
      <c r="O106" s="14">
        <v>0.112696528844661</v>
      </c>
      <c r="P106" s="14">
        <v>0.118540976255279</v>
      </c>
      <c r="Q106" s="14">
        <v>0.12305729540261599</v>
      </c>
      <c r="R106" s="14"/>
      <c r="S106" s="14">
        <v>0.19773682982090701</v>
      </c>
      <c r="T106" s="14">
        <v>0.12883268094394301</v>
      </c>
      <c r="U106" s="14">
        <v>7.3406032902749399E-2</v>
      </c>
      <c r="V106" s="14">
        <v>0.14836374520033699</v>
      </c>
      <c r="W106" s="14">
        <v>0.136919833665582</v>
      </c>
      <c r="X106" s="14">
        <v>9.4563530282556499E-2</v>
      </c>
      <c r="Y106" s="14">
        <v>0.117420098241761</v>
      </c>
      <c r="Z106" s="14">
        <v>0.102214745301035</v>
      </c>
      <c r="AA106" s="14">
        <v>0.21719087516384</v>
      </c>
      <c r="AB106" s="14">
        <v>6.4635827053516004E-2</v>
      </c>
      <c r="AC106" s="14">
        <v>0.14221448971794101</v>
      </c>
      <c r="AD106" s="14">
        <v>0.10895976241673599</v>
      </c>
      <c r="AE106" s="14"/>
      <c r="AF106" s="14">
        <v>6.5075248462410404E-2</v>
      </c>
      <c r="AG106" s="14">
        <v>0.27546176247318599</v>
      </c>
      <c r="AH106" s="14">
        <v>0.102432230923794</v>
      </c>
      <c r="AI106" s="14">
        <v>5.6619878511131302E-2</v>
      </c>
      <c r="AJ106" s="14">
        <v>7.0653136176680398E-2</v>
      </c>
      <c r="AK106" s="14"/>
      <c r="AL106" s="14">
        <v>0.33874425939754799</v>
      </c>
      <c r="AM106" s="14">
        <v>0.106266653475474</v>
      </c>
      <c r="AN106" s="14">
        <v>8.9162386965130902E-2</v>
      </c>
      <c r="AO106" s="14">
        <v>4.82954884416932E-2</v>
      </c>
      <c r="AP106" s="14">
        <v>8.0836506879713096E-2</v>
      </c>
      <c r="AQ106" s="14">
        <v>8.2383974658428102E-2</v>
      </c>
      <c r="AR106" s="14"/>
      <c r="AS106" s="14">
        <v>7.64324829259585E-2</v>
      </c>
      <c r="AT106" s="14">
        <v>0.103643894121332</v>
      </c>
      <c r="AU106" s="14">
        <v>0.17060789603276599</v>
      </c>
      <c r="AV106" s="14">
        <v>0.25977744248725099</v>
      </c>
      <c r="AW106" s="14">
        <v>0.34846520622332799</v>
      </c>
      <c r="AX106" s="14"/>
      <c r="AY106" s="14">
        <v>0</v>
      </c>
      <c r="AZ106" s="14">
        <v>0.149509252962192</v>
      </c>
      <c r="BA106" s="14">
        <v>0.109127075413261</v>
      </c>
      <c r="BB106" s="14">
        <v>9.48809285614019E-2</v>
      </c>
      <c r="BC106" s="14">
        <v>0.12479285697439101</v>
      </c>
      <c r="BD106" s="14">
        <v>0.123794146716183</v>
      </c>
      <c r="BE106" s="14">
        <v>0.142369775620522</v>
      </c>
      <c r="BF106" s="14">
        <v>9.1892334026285993E-2</v>
      </c>
      <c r="BG106" s="14">
        <v>0.211093317929823</v>
      </c>
      <c r="BH106" s="14">
        <v>0.117861598861888</v>
      </c>
      <c r="BI106" s="14">
        <v>0.161927596841448</v>
      </c>
      <c r="BJ106" s="14">
        <v>0.12884294747333599</v>
      </c>
      <c r="BK106" s="14">
        <v>0.16367511211347899</v>
      </c>
      <c r="BL106" s="14">
        <v>0.21322549283768799</v>
      </c>
      <c r="BM106" s="14">
        <v>3.5996038167843802E-2</v>
      </c>
      <c r="BN106" s="14">
        <v>0.262713055065046</v>
      </c>
      <c r="BO106" s="14"/>
      <c r="BP106" s="14">
        <v>0.25788180547385497</v>
      </c>
      <c r="BQ106" s="14">
        <v>0.11886573358036601</v>
      </c>
      <c r="BR106" s="14">
        <v>0.11614051460477801</v>
      </c>
      <c r="BS106" s="14">
        <v>0.100705486506658</v>
      </c>
      <c r="BT106" s="14">
        <v>3.6788535614637803E-2</v>
      </c>
      <c r="BU106" s="14">
        <v>4.6105280439634001E-2</v>
      </c>
      <c r="BV106" s="14"/>
      <c r="BW106" s="14">
        <v>0.117617452423637</v>
      </c>
      <c r="BX106" s="14">
        <v>0.13469745950398901</v>
      </c>
      <c r="BY106" s="14" t="s">
        <v>120</v>
      </c>
      <c r="BZ106" s="14">
        <v>0.12748491708821399</v>
      </c>
      <c r="CA106" s="14">
        <v>0.16060840767180601</v>
      </c>
      <c r="CB106" s="14">
        <v>0.18377905842214901</v>
      </c>
      <c r="CC106" s="14">
        <v>8.9731688416999703E-2</v>
      </c>
      <c r="CD106" s="14"/>
      <c r="CE106" s="14">
        <v>0.233797283577829</v>
      </c>
      <c r="CF106" s="14">
        <v>0.22233993602458299</v>
      </c>
      <c r="CG106" s="14">
        <v>6.0044156250083101E-2</v>
      </c>
      <c r="CH106" s="14">
        <v>0.100859621946321</v>
      </c>
      <c r="CI106" s="14"/>
      <c r="CJ106" s="14">
        <v>0.14635410046028599</v>
      </c>
      <c r="CK106" s="14">
        <v>0.19176041367546001</v>
      </c>
      <c r="CL106" s="14">
        <v>0.11671385170788801</v>
      </c>
      <c r="CM106" s="14">
        <v>0.115221761576815</v>
      </c>
      <c r="CN106" s="14"/>
      <c r="CO106" s="14">
        <v>0.21681222826652</v>
      </c>
      <c r="CP106" s="14">
        <v>0.12693720233136099</v>
      </c>
      <c r="CQ106" s="14"/>
      <c r="CR106" s="14">
        <v>0.184723229665613</v>
      </c>
      <c r="CS106" s="14">
        <v>0.136182673785465</v>
      </c>
    </row>
    <row r="107" spans="2:97" x14ac:dyDescent="0.3">
      <c r="B107" t="s">
        <v>186</v>
      </c>
      <c r="C107" s="14">
        <v>4.2667150883982097E-2</v>
      </c>
      <c r="D107" s="14">
        <v>4.9137032452861898E-2</v>
      </c>
      <c r="E107" s="14">
        <v>3.6334616814464697E-2</v>
      </c>
      <c r="F107" s="14"/>
      <c r="G107" s="14">
        <v>6.1135526957236098E-2</v>
      </c>
      <c r="H107" s="14">
        <v>0.116540936445877</v>
      </c>
      <c r="I107" s="14">
        <v>6.5522592366704394E-2</v>
      </c>
      <c r="J107" s="14">
        <v>2.3518547109946799E-2</v>
      </c>
      <c r="K107" s="14">
        <v>5.8042611738543196E-3</v>
      </c>
      <c r="L107" s="14">
        <v>3.6123328887407101E-3</v>
      </c>
      <c r="M107" s="14"/>
      <c r="N107" s="14">
        <v>8.3214639115195499E-2</v>
      </c>
      <c r="O107" s="14">
        <v>3.0311410488668401E-2</v>
      </c>
      <c r="P107" s="14">
        <v>2.3728388400235799E-2</v>
      </c>
      <c r="Q107" s="14">
        <v>2.6812099334047001E-2</v>
      </c>
      <c r="R107" s="14"/>
      <c r="S107" s="14">
        <v>7.9821371290459395E-2</v>
      </c>
      <c r="T107" s="14">
        <v>3.4543399682004101E-2</v>
      </c>
      <c r="U107" s="14">
        <v>3.16392367164752E-2</v>
      </c>
      <c r="V107" s="14">
        <v>5.2807525289530699E-2</v>
      </c>
      <c r="W107" s="14">
        <v>3.82561634292546E-2</v>
      </c>
      <c r="X107" s="14">
        <v>5.13520266570602E-2</v>
      </c>
      <c r="Y107" s="14">
        <v>2.9580488780158599E-2</v>
      </c>
      <c r="Z107" s="14">
        <v>7.4839528445609302E-2</v>
      </c>
      <c r="AA107" s="14">
        <v>2.62440213114736E-2</v>
      </c>
      <c r="AB107" s="14">
        <v>3.2591616882482403E-2</v>
      </c>
      <c r="AC107" s="14">
        <v>2.1101439053316101E-2</v>
      </c>
      <c r="AD107" s="14">
        <v>0</v>
      </c>
      <c r="AE107" s="14"/>
      <c r="AF107" s="14">
        <v>4.76292938140815E-2</v>
      </c>
      <c r="AG107" s="14">
        <v>6.4949256160137803E-2</v>
      </c>
      <c r="AH107" s="14">
        <v>5.2684399625871702E-2</v>
      </c>
      <c r="AI107" s="14">
        <v>2.2147615374905401E-2</v>
      </c>
      <c r="AJ107" s="14">
        <v>5.5953987193804899E-2</v>
      </c>
      <c r="AK107" s="14"/>
      <c r="AL107" s="14">
        <v>9.4437247885422695E-2</v>
      </c>
      <c r="AM107" s="14">
        <v>5.1251699562610199E-2</v>
      </c>
      <c r="AN107" s="14">
        <v>3.2387558586372399E-2</v>
      </c>
      <c r="AO107" s="14">
        <v>1.2816515328929801E-2</v>
      </c>
      <c r="AP107" s="14">
        <v>4.8872452485797503E-2</v>
      </c>
      <c r="AQ107" s="14">
        <v>0</v>
      </c>
      <c r="AR107" s="14"/>
      <c r="AS107" s="14">
        <v>3.02719841292521E-2</v>
      </c>
      <c r="AT107" s="14">
        <v>1.5282713282740199E-2</v>
      </c>
      <c r="AU107" s="14">
        <v>3.4538856476801598E-2</v>
      </c>
      <c r="AV107" s="14">
        <v>0.13499182756962599</v>
      </c>
      <c r="AW107" s="14">
        <v>0.158826032697126</v>
      </c>
      <c r="AX107" s="14"/>
      <c r="AY107" s="14">
        <v>0</v>
      </c>
      <c r="AZ107" s="14">
        <v>6.2631732851727101E-2</v>
      </c>
      <c r="BA107" s="14">
        <v>0</v>
      </c>
      <c r="BB107" s="14">
        <v>3.2111604764352097E-2</v>
      </c>
      <c r="BC107" s="14">
        <v>5.9757109304503002E-2</v>
      </c>
      <c r="BD107" s="14">
        <v>0</v>
      </c>
      <c r="BE107" s="14">
        <v>1.25528111322337E-2</v>
      </c>
      <c r="BF107" s="14">
        <v>2.4324244104641499E-2</v>
      </c>
      <c r="BG107" s="14">
        <v>1.29922316490842E-2</v>
      </c>
      <c r="BH107" s="14">
        <v>6.7588974359574699E-2</v>
      </c>
      <c r="BI107" s="14">
        <v>8.1053511865831096E-2</v>
      </c>
      <c r="BJ107" s="14">
        <v>4.4015469478373301E-2</v>
      </c>
      <c r="BK107" s="14">
        <v>0</v>
      </c>
      <c r="BL107" s="14">
        <v>0</v>
      </c>
      <c r="BM107" s="14">
        <v>0.101365822476619</v>
      </c>
      <c r="BN107" s="14">
        <v>0.19076896032327301</v>
      </c>
      <c r="BO107" s="14"/>
      <c r="BP107" s="14">
        <v>0.107141848026488</v>
      </c>
      <c r="BQ107" s="14">
        <v>2.61388897863403E-2</v>
      </c>
      <c r="BR107" s="14">
        <v>2.4832048603486499E-2</v>
      </c>
      <c r="BS107" s="14">
        <v>9.9862215569032197E-3</v>
      </c>
      <c r="BT107" s="14">
        <v>4.3517845051250198E-2</v>
      </c>
      <c r="BU107" s="14">
        <v>0</v>
      </c>
      <c r="BV107" s="14"/>
      <c r="BW107" s="14">
        <v>3.8828204018315299E-2</v>
      </c>
      <c r="BX107" s="14">
        <v>6.3721914765417803E-2</v>
      </c>
      <c r="BY107" s="14" t="s">
        <v>120</v>
      </c>
      <c r="BZ107" s="14">
        <v>2.5165472132055999E-2</v>
      </c>
      <c r="CA107" s="14">
        <v>2.04406308918684E-2</v>
      </c>
      <c r="CB107" s="14">
        <v>5.38212376018707E-2</v>
      </c>
      <c r="CC107" s="14">
        <v>1.78356482651842E-2</v>
      </c>
      <c r="CD107" s="14"/>
      <c r="CE107" s="14">
        <v>5.1637850081952097E-2</v>
      </c>
      <c r="CF107" s="14">
        <v>9.0000065642072205E-2</v>
      </c>
      <c r="CG107" s="14">
        <v>2.29106954759823E-2</v>
      </c>
      <c r="CH107" s="14">
        <v>4.1894821758377901E-2</v>
      </c>
      <c r="CI107" s="14"/>
      <c r="CJ107" s="14">
        <v>5.1942482867245801E-2</v>
      </c>
      <c r="CK107" s="14">
        <v>5.3159975880575902E-2</v>
      </c>
      <c r="CL107" s="14">
        <v>4.1293168613520899E-2</v>
      </c>
      <c r="CM107" s="14">
        <v>0</v>
      </c>
      <c r="CN107" s="14"/>
      <c r="CO107" s="14">
        <v>0.124792343436795</v>
      </c>
      <c r="CP107" s="14">
        <v>3.2133720382327001E-2</v>
      </c>
      <c r="CQ107" s="14"/>
      <c r="CR107" s="14">
        <v>0.10910121694995099</v>
      </c>
      <c r="CS107" s="14">
        <v>3.6988936157220403E-2</v>
      </c>
    </row>
    <row r="108" spans="2:97" x14ac:dyDescent="0.3">
      <c r="B108" t="s">
        <v>92</v>
      </c>
      <c r="C108" s="14">
        <v>8.7064519722328398E-2</v>
      </c>
      <c r="D108" s="14">
        <v>5.0356481123357902E-2</v>
      </c>
      <c r="E108" s="14">
        <v>0.123529092366177</v>
      </c>
      <c r="F108" s="14"/>
      <c r="G108" s="14">
        <v>0.10012903841325101</v>
      </c>
      <c r="H108" s="14">
        <v>0.108865041716387</v>
      </c>
      <c r="I108" s="14">
        <v>9.7069947681906604E-2</v>
      </c>
      <c r="J108" s="14">
        <v>8.4254696978187799E-2</v>
      </c>
      <c r="K108" s="14">
        <v>5.8804324599804898E-2</v>
      </c>
      <c r="L108" s="14">
        <v>7.8204119774144099E-2</v>
      </c>
      <c r="M108" s="14"/>
      <c r="N108" s="14">
        <v>4.6813229246277198E-2</v>
      </c>
      <c r="O108" s="14">
        <v>9.94457992071201E-2</v>
      </c>
      <c r="P108" s="14">
        <v>9.02686160834619E-2</v>
      </c>
      <c r="Q108" s="14">
        <v>0.11443677116276001</v>
      </c>
      <c r="R108" s="14"/>
      <c r="S108" s="14">
        <v>6.7967708611493802E-2</v>
      </c>
      <c r="T108" s="14">
        <v>0.11104739917480801</v>
      </c>
      <c r="U108" s="14">
        <v>6.1236583945533399E-2</v>
      </c>
      <c r="V108" s="14">
        <v>6.4828767552956496E-2</v>
      </c>
      <c r="W108" s="14">
        <v>6.92922198985335E-2</v>
      </c>
      <c r="X108" s="14">
        <v>0.10877703604663699</v>
      </c>
      <c r="Y108" s="14">
        <v>0.144008077312132</v>
      </c>
      <c r="Z108" s="14">
        <v>4.7479620047659002E-2</v>
      </c>
      <c r="AA108" s="14">
        <v>8.9339972757511002E-2</v>
      </c>
      <c r="AB108" s="14">
        <v>8.9819745616891003E-2</v>
      </c>
      <c r="AC108" s="14">
        <v>0.119010499927327</v>
      </c>
      <c r="AD108" s="14">
        <v>3.2368207707055903E-2</v>
      </c>
      <c r="AE108" s="14"/>
      <c r="AF108" s="14">
        <v>6.5044215173467201E-2</v>
      </c>
      <c r="AG108" s="14">
        <v>7.0253349972541901E-2</v>
      </c>
      <c r="AH108" s="14">
        <v>0.128802162456984</v>
      </c>
      <c r="AI108" s="14">
        <v>5.71858799601455E-2</v>
      </c>
      <c r="AJ108" s="14">
        <v>9.9179140662323695E-2</v>
      </c>
      <c r="AK108" s="14"/>
      <c r="AL108" s="14">
        <v>7.2966126412392002E-2</v>
      </c>
      <c r="AM108" s="14">
        <v>5.5044777054636902E-2</v>
      </c>
      <c r="AN108" s="14">
        <v>8.0913619951785698E-2</v>
      </c>
      <c r="AO108" s="14">
        <v>7.3371714000869601E-2</v>
      </c>
      <c r="AP108" s="14">
        <v>0.100483640516132</v>
      </c>
      <c r="AQ108" s="14">
        <v>0.16455138876568901</v>
      </c>
      <c r="AR108" s="14"/>
      <c r="AS108" s="14">
        <v>7.5258296887345894E-2</v>
      </c>
      <c r="AT108" s="14">
        <v>0.112088687081856</v>
      </c>
      <c r="AU108" s="14">
        <v>9.5196376139909E-2</v>
      </c>
      <c r="AV108" s="14">
        <v>3.9647343707837797E-2</v>
      </c>
      <c r="AW108" s="14">
        <v>4.5872137876599099E-2</v>
      </c>
      <c r="AX108" s="14"/>
      <c r="AY108" s="14">
        <v>0.27857698946498899</v>
      </c>
      <c r="AZ108" s="14">
        <v>0.108969602474511</v>
      </c>
      <c r="BA108" s="14">
        <v>0.102968572344181</v>
      </c>
      <c r="BB108" s="14">
        <v>7.7217010312967793E-2</v>
      </c>
      <c r="BC108" s="14">
        <v>7.2031674228060699E-2</v>
      </c>
      <c r="BD108" s="14">
        <v>8.8854487793575701E-2</v>
      </c>
      <c r="BE108" s="14">
        <v>6.8026889287953501E-2</v>
      </c>
      <c r="BF108" s="14">
        <v>0.10924114817566399</v>
      </c>
      <c r="BG108" s="14">
        <v>7.4433716369985997E-2</v>
      </c>
      <c r="BH108" s="14">
        <v>6.3055543348563003E-2</v>
      </c>
      <c r="BI108" s="14">
        <v>4.19627885294728E-2</v>
      </c>
      <c r="BJ108" s="14">
        <v>0.13714135106206801</v>
      </c>
      <c r="BK108" s="14">
        <v>0.105397990461242</v>
      </c>
      <c r="BL108" s="14">
        <v>0.124438208248422</v>
      </c>
      <c r="BM108" s="14">
        <v>3.6036693185067102E-2</v>
      </c>
      <c r="BN108" s="14">
        <v>5.2921069427319702E-2</v>
      </c>
      <c r="BO108" s="14"/>
      <c r="BP108" s="14">
        <v>4.5315533089419401E-2</v>
      </c>
      <c r="BQ108" s="14">
        <v>0.10915156954399501</v>
      </c>
      <c r="BR108" s="14">
        <v>0.10299349732797</v>
      </c>
      <c r="BS108" s="14">
        <v>9.4074571258940906E-2</v>
      </c>
      <c r="BT108" s="14">
        <v>0.102014451556607</v>
      </c>
      <c r="BU108" s="14">
        <v>5.5547952814555102E-2</v>
      </c>
      <c r="BV108" s="14"/>
      <c r="BW108" s="14">
        <v>7.2388693374305896E-2</v>
      </c>
      <c r="BX108" s="14">
        <v>8.5156058152708006E-2</v>
      </c>
      <c r="BY108" s="14" t="s">
        <v>120</v>
      </c>
      <c r="BZ108" s="14">
        <v>6.5653492058191806E-2</v>
      </c>
      <c r="CA108" s="14">
        <v>0.116646680414367</v>
      </c>
      <c r="CB108" s="14">
        <v>8.5376057760853899E-2</v>
      </c>
      <c r="CC108" s="14">
        <v>0.222142429031539</v>
      </c>
      <c r="CD108" s="14"/>
      <c r="CE108" s="14">
        <v>7.7875799441514806E-2</v>
      </c>
      <c r="CF108" s="14">
        <v>5.1278026140725699E-2</v>
      </c>
      <c r="CG108" s="14">
        <v>0.133124348511552</v>
      </c>
      <c r="CH108" s="14">
        <v>6.4445811815620896E-2</v>
      </c>
      <c r="CI108" s="14"/>
      <c r="CJ108" s="14">
        <v>7.3351311931763905E-2</v>
      </c>
      <c r="CK108" s="14">
        <v>6.5830448865127997E-2</v>
      </c>
      <c r="CL108" s="14">
        <v>8.2200831783270006E-2</v>
      </c>
      <c r="CM108" s="14">
        <v>0.22255006856530901</v>
      </c>
      <c r="CN108" s="14"/>
      <c r="CO108" s="14">
        <v>2.3611859320217799E-2</v>
      </c>
      <c r="CP108" s="14">
        <v>9.3371041783704395E-2</v>
      </c>
      <c r="CQ108" s="14"/>
      <c r="CR108" s="14">
        <v>3.6607511283831197E-2</v>
      </c>
      <c r="CS108" s="14">
        <v>8.8960232713673704E-2</v>
      </c>
    </row>
    <row r="109" spans="2:97" x14ac:dyDescent="0.3">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row>
    <row r="110" spans="2:97" x14ac:dyDescent="0.3">
      <c r="B110" s="6" t="s">
        <v>191</v>
      </c>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row>
    <row r="111" spans="2:97" x14ac:dyDescent="0.3">
      <c r="B111" s="24" t="s">
        <v>188</v>
      </c>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row>
    <row r="112" spans="2:97" x14ac:dyDescent="0.3">
      <c r="B112" t="s">
        <v>182</v>
      </c>
      <c r="C112" s="14">
        <v>0.186569398903804</v>
      </c>
      <c r="D112" s="14">
        <v>0.17126134701776</v>
      </c>
      <c r="E112" s="14">
        <v>0.20202052457215999</v>
      </c>
      <c r="F112" s="14"/>
      <c r="G112" s="14">
        <v>9.0224200693925699E-2</v>
      </c>
      <c r="H112" s="14">
        <v>8.6390702625291194E-2</v>
      </c>
      <c r="I112" s="14">
        <v>0.14750203951813101</v>
      </c>
      <c r="J112" s="14">
        <v>0.21880444927362</v>
      </c>
      <c r="K112" s="14">
        <v>0.29665633885710702</v>
      </c>
      <c r="L112" s="14">
        <v>0.24104013222972501</v>
      </c>
      <c r="M112" s="14"/>
      <c r="N112" s="14">
        <v>0.13371060782736299</v>
      </c>
      <c r="O112" s="14">
        <v>0.19326721651298601</v>
      </c>
      <c r="P112" s="14">
        <v>0.24450009298984099</v>
      </c>
      <c r="Q112" s="14">
        <v>0.184405720628665</v>
      </c>
      <c r="R112" s="14"/>
      <c r="S112" s="14">
        <v>0.105760468678603</v>
      </c>
      <c r="T112" s="14">
        <v>0.16679062042379</v>
      </c>
      <c r="U112" s="14">
        <v>0.18382070327557701</v>
      </c>
      <c r="V112" s="14">
        <v>0.253676696887086</v>
      </c>
      <c r="W112" s="14">
        <v>0.15114546327997799</v>
      </c>
      <c r="X112" s="14">
        <v>0.16699273141323101</v>
      </c>
      <c r="Y112" s="14">
        <v>0.18342650204222599</v>
      </c>
      <c r="Z112" s="14">
        <v>0.32393289443703699</v>
      </c>
      <c r="AA112" s="14">
        <v>0.20975423869354301</v>
      </c>
      <c r="AB112" s="14">
        <v>0.239020428466753</v>
      </c>
      <c r="AC112" s="14">
        <v>0.24323832643386001</v>
      </c>
      <c r="AD112" s="14">
        <v>0.156091161280869</v>
      </c>
      <c r="AE112" s="14"/>
      <c r="AF112" s="14">
        <v>0.25480234866193202</v>
      </c>
      <c r="AG112" s="14">
        <v>7.0346948497138295E-2</v>
      </c>
      <c r="AH112" s="14">
        <v>0.128141323528801</v>
      </c>
      <c r="AI112" s="14">
        <v>0.39240160409911001</v>
      </c>
      <c r="AJ112" s="14">
        <v>0.29556666263596398</v>
      </c>
      <c r="AK112" s="14"/>
      <c r="AL112" s="14">
        <v>3.8336527128234897E-2</v>
      </c>
      <c r="AM112" s="14">
        <v>0.23686320583732601</v>
      </c>
      <c r="AN112" s="14">
        <v>8.0345592746239397E-2</v>
      </c>
      <c r="AO112" s="14">
        <v>0.35065211620067199</v>
      </c>
      <c r="AP112" s="14">
        <v>0.25425524141283201</v>
      </c>
      <c r="AQ112" s="14">
        <v>0.14890472868228599</v>
      </c>
      <c r="AR112" s="14"/>
      <c r="AS112" s="14">
        <v>0.25177526861549998</v>
      </c>
      <c r="AT112" s="14">
        <v>0.19924558692205199</v>
      </c>
      <c r="AU112" s="14">
        <v>0.15298013496555199</v>
      </c>
      <c r="AV112" s="14">
        <v>0.1106297169205</v>
      </c>
      <c r="AW112" s="14">
        <v>5.3496433452165898E-2</v>
      </c>
      <c r="AX112" s="14"/>
      <c r="AY112" s="14">
        <v>0.193091328989031</v>
      </c>
      <c r="AZ112" s="14">
        <v>0.25134754047037999</v>
      </c>
      <c r="BA112" s="14">
        <v>0.24123144337129701</v>
      </c>
      <c r="BB112" s="14">
        <v>0.18471904126775701</v>
      </c>
      <c r="BC112" s="14">
        <v>0.160886637868006</v>
      </c>
      <c r="BD112" s="14">
        <v>0.20131388159449301</v>
      </c>
      <c r="BE112" s="14">
        <v>0.19426745568190101</v>
      </c>
      <c r="BF112" s="14">
        <v>0.22811686803918299</v>
      </c>
      <c r="BG112" s="14">
        <v>0.17562745454018</v>
      </c>
      <c r="BH112" s="14">
        <v>0.16254806097427399</v>
      </c>
      <c r="BI112" s="14">
        <v>0.145982193343178</v>
      </c>
      <c r="BJ112" s="14">
        <v>0.171072878486008</v>
      </c>
      <c r="BK112" s="14">
        <v>0.226961318342632</v>
      </c>
      <c r="BL112" s="14">
        <v>0.22171849012164599</v>
      </c>
      <c r="BM112" s="14">
        <v>0.18798438004458401</v>
      </c>
      <c r="BN112" s="14">
        <v>9.4103372830939599E-2</v>
      </c>
      <c r="BO112" s="14"/>
      <c r="BP112" s="14">
        <v>0.13534103730102301</v>
      </c>
      <c r="BQ112" s="14">
        <v>0.16548977012792801</v>
      </c>
      <c r="BR112" s="14">
        <v>0.198184460573022</v>
      </c>
      <c r="BS112" s="14">
        <v>0.22128490425848599</v>
      </c>
      <c r="BT112" s="14">
        <v>0.22093767328772601</v>
      </c>
      <c r="BU112" s="14">
        <v>0.32834436001800299</v>
      </c>
      <c r="BV112" s="14"/>
      <c r="BW112" s="14">
        <v>0.218776851687362</v>
      </c>
      <c r="BX112" s="14">
        <v>0.18481019057543499</v>
      </c>
      <c r="BY112" s="14" t="s">
        <v>120</v>
      </c>
      <c r="BZ112" s="14">
        <v>0.26146389440954498</v>
      </c>
      <c r="CA112" s="14">
        <v>0.210407847028065</v>
      </c>
      <c r="CB112" s="14">
        <v>9.0399673047239601E-2</v>
      </c>
      <c r="CC112" s="14">
        <v>0.18158748617590501</v>
      </c>
      <c r="CD112" s="14"/>
      <c r="CE112" s="14">
        <v>8.3072960642975105E-2</v>
      </c>
      <c r="CF112" s="14">
        <v>0.17781724254553</v>
      </c>
      <c r="CG112" s="14">
        <v>0.26461656993195298</v>
      </c>
      <c r="CH112" s="14">
        <v>0.23684185714589301</v>
      </c>
      <c r="CI112" s="14"/>
      <c r="CJ112" s="14">
        <v>0.18276078928273401</v>
      </c>
      <c r="CK112" s="14">
        <v>0.18826782239402801</v>
      </c>
      <c r="CL112" s="14">
        <v>0.187835713155489</v>
      </c>
      <c r="CM112" s="14">
        <v>0.18135033347225499</v>
      </c>
      <c r="CN112" s="14"/>
      <c r="CO112" s="14">
        <v>0.174811471222479</v>
      </c>
      <c r="CP112" s="14">
        <v>0.18866023727167999</v>
      </c>
      <c r="CQ112" s="14"/>
      <c r="CR112" s="14">
        <v>0.17173381083037401</v>
      </c>
      <c r="CS112" s="14">
        <v>0.191903134394763</v>
      </c>
    </row>
    <row r="113" spans="2:97" x14ac:dyDescent="0.3">
      <c r="B113" t="s">
        <v>183</v>
      </c>
      <c r="C113" s="14">
        <v>0.23106423537903301</v>
      </c>
      <c r="D113" s="14">
        <v>0.216503789151821</v>
      </c>
      <c r="E113" s="14">
        <v>0.244220174610877</v>
      </c>
      <c r="F113" s="14"/>
      <c r="G113" s="14">
        <v>0.17989503086880199</v>
      </c>
      <c r="H113" s="14">
        <v>0.15350193735047499</v>
      </c>
      <c r="I113" s="14">
        <v>0.226884122288915</v>
      </c>
      <c r="J113" s="14">
        <v>0.25705736619672998</v>
      </c>
      <c r="K113" s="14">
        <v>0.25209370518532997</v>
      </c>
      <c r="L113" s="14">
        <v>0.28368779085408402</v>
      </c>
      <c r="M113" s="14"/>
      <c r="N113" s="14">
        <v>0.20565383623214001</v>
      </c>
      <c r="O113" s="14">
        <v>0.25197727829288402</v>
      </c>
      <c r="P113" s="14">
        <v>0.224629199141822</v>
      </c>
      <c r="Q113" s="14">
        <v>0.24707400373039101</v>
      </c>
      <c r="R113" s="14"/>
      <c r="S113" s="14">
        <v>0.167413669949939</v>
      </c>
      <c r="T113" s="14">
        <v>0.25887884700277197</v>
      </c>
      <c r="U113" s="14">
        <v>0.30800476042846903</v>
      </c>
      <c r="V113" s="14">
        <v>0.171499894072559</v>
      </c>
      <c r="W113" s="14">
        <v>0.220117674912191</v>
      </c>
      <c r="X113" s="14">
        <v>0.18444048478591399</v>
      </c>
      <c r="Y113" s="14">
        <v>0.265195783141496</v>
      </c>
      <c r="Z113" s="14">
        <v>0.20571574761244801</v>
      </c>
      <c r="AA113" s="14">
        <v>0.23338964611558799</v>
      </c>
      <c r="AB113" s="14">
        <v>0.188962401577804</v>
      </c>
      <c r="AC113" s="14">
        <v>0.37833563259181602</v>
      </c>
      <c r="AD113" s="14">
        <v>0.36609748018914501</v>
      </c>
      <c r="AE113" s="14"/>
      <c r="AF113" s="14">
        <v>0.26231685759983298</v>
      </c>
      <c r="AG113" s="14">
        <v>0.17012744998107299</v>
      </c>
      <c r="AH113" s="14">
        <v>0.245801194517932</v>
      </c>
      <c r="AI113" s="14">
        <v>0.22637615909698</v>
      </c>
      <c r="AJ113" s="14">
        <v>0.25181994643836397</v>
      </c>
      <c r="AK113" s="14"/>
      <c r="AL113" s="14">
        <v>0.10524279713139501</v>
      </c>
      <c r="AM113" s="14">
        <v>0.277806526933776</v>
      </c>
      <c r="AN113" s="14">
        <v>0.30336909179752197</v>
      </c>
      <c r="AO113" s="14">
        <v>0.24670611116757099</v>
      </c>
      <c r="AP113" s="14">
        <v>0.25498650783147497</v>
      </c>
      <c r="AQ113" s="14">
        <v>0.26366631764522203</v>
      </c>
      <c r="AR113" s="14"/>
      <c r="AS113" s="14">
        <v>0.26344612799309503</v>
      </c>
      <c r="AT113" s="14">
        <v>0.25608427189556798</v>
      </c>
      <c r="AU113" s="14">
        <v>0.20121166015498401</v>
      </c>
      <c r="AV113" s="14">
        <v>0.18629041339734601</v>
      </c>
      <c r="AW113" s="14">
        <v>0.14921724654524501</v>
      </c>
      <c r="AX113" s="14"/>
      <c r="AY113" s="14">
        <v>0.105311591359281</v>
      </c>
      <c r="AZ113" s="14">
        <v>0.19048759297290099</v>
      </c>
      <c r="BA113" s="14">
        <v>0.30484949098249903</v>
      </c>
      <c r="BB113" s="14">
        <v>0.208016337249392</v>
      </c>
      <c r="BC113" s="14">
        <v>0.243598685772628</v>
      </c>
      <c r="BD113" s="14">
        <v>0.18505516149304399</v>
      </c>
      <c r="BE113" s="14">
        <v>0.22567530124849899</v>
      </c>
      <c r="BF113" s="14">
        <v>0.20527332098082099</v>
      </c>
      <c r="BG113" s="14">
        <v>0.241252937511475</v>
      </c>
      <c r="BH113" s="14">
        <v>0.31319153350753898</v>
      </c>
      <c r="BI113" s="14">
        <v>0.25213683849976198</v>
      </c>
      <c r="BJ113" s="14">
        <v>0.28544409353789901</v>
      </c>
      <c r="BK113" s="14">
        <v>0.13578521670077501</v>
      </c>
      <c r="BL113" s="14">
        <v>0.23511334402109901</v>
      </c>
      <c r="BM113" s="14">
        <v>0.29480443084035901</v>
      </c>
      <c r="BN113" s="14">
        <v>0.13038923852566101</v>
      </c>
      <c r="BO113" s="14"/>
      <c r="BP113" s="14">
        <v>0.14510476931844701</v>
      </c>
      <c r="BQ113" s="14">
        <v>0.26359419186177302</v>
      </c>
      <c r="BR113" s="14">
        <v>0.19167392971913799</v>
      </c>
      <c r="BS113" s="14">
        <v>0.26618781578652201</v>
      </c>
      <c r="BT113" s="14">
        <v>0.33480503674867301</v>
      </c>
      <c r="BU113" s="14">
        <v>0.22506800455902901</v>
      </c>
      <c r="BV113" s="14"/>
      <c r="BW113" s="14">
        <v>0.24542228519336201</v>
      </c>
      <c r="BX113" s="14">
        <v>0.23414311655790701</v>
      </c>
      <c r="BY113" s="14" t="s">
        <v>120</v>
      </c>
      <c r="BZ113" s="14">
        <v>0.19349689242550999</v>
      </c>
      <c r="CA113" s="14">
        <v>0.19988120548474</v>
      </c>
      <c r="CB113" s="14">
        <v>0.22200400286695501</v>
      </c>
      <c r="CC113" s="14">
        <v>0.248803327022701</v>
      </c>
      <c r="CD113" s="14"/>
      <c r="CE113" s="14">
        <v>0.22356757994924401</v>
      </c>
      <c r="CF113" s="14">
        <v>0.183421321665165</v>
      </c>
      <c r="CG113" s="14">
        <v>0.200027228282006</v>
      </c>
      <c r="CH113" s="14">
        <v>0.26060495238361803</v>
      </c>
      <c r="CI113" s="14"/>
      <c r="CJ113" s="14">
        <v>0.28086007160125098</v>
      </c>
      <c r="CK113" s="14">
        <v>0.20873830233333801</v>
      </c>
      <c r="CL113" s="14">
        <v>0.21944023158133699</v>
      </c>
      <c r="CM113" s="14">
        <v>0.25943845320695402</v>
      </c>
      <c r="CN113" s="14"/>
      <c r="CO113" s="14">
        <v>0.21547797496308899</v>
      </c>
      <c r="CP113" s="14">
        <v>0.23339765603069201</v>
      </c>
      <c r="CQ113" s="14"/>
      <c r="CR113" s="14">
        <v>0.202774865064063</v>
      </c>
      <c r="CS113" s="14">
        <v>0.23611262911417399</v>
      </c>
    </row>
    <row r="114" spans="2:97" x14ac:dyDescent="0.3">
      <c r="B114" t="s">
        <v>184</v>
      </c>
      <c r="C114" s="14">
        <v>0.30314321312543802</v>
      </c>
      <c r="D114" s="14">
        <v>0.32469091913214998</v>
      </c>
      <c r="E114" s="14">
        <v>0.282315091027246</v>
      </c>
      <c r="F114" s="14"/>
      <c r="G114" s="14">
        <v>0.37269089337119599</v>
      </c>
      <c r="H114" s="14">
        <v>0.28130712343813202</v>
      </c>
      <c r="I114" s="14">
        <v>0.26994674758106801</v>
      </c>
      <c r="J114" s="14">
        <v>0.31398114262516502</v>
      </c>
      <c r="K114" s="14">
        <v>0.28047538422624702</v>
      </c>
      <c r="L114" s="14">
        <v>0.308057011403574</v>
      </c>
      <c r="M114" s="14"/>
      <c r="N114" s="14">
        <v>0.29962381035553898</v>
      </c>
      <c r="O114" s="14">
        <v>0.32145754029586099</v>
      </c>
      <c r="P114" s="14">
        <v>0.28720986674725801</v>
      </c>
      <c r="Q114" s="14">
        <v>0.30233698071825499</v>
      </c>
      <c r="R114" s="14"/>
      <c r="S114" s="14">
        <v>0.31413720907285397</v>
      </c>
      <c r="T114" s="14">
        <v>0.29308423475300699</v>
      </c>
      <c r="U114" s="14">
        <v>0.22900058315759</v>
      </c>
      <c r="V114" s="14">
        <v>0.34847326523923899</v>
      </c>
      <c r="W114" s="14">
        <v>0.43098249277818301</v>
      </c>
      <c r="X114" s="14">
        <v>0.37271801433242002</v>
      </c>
      <c r="Y114" s="14">
        <v>0.311096125040284</v>
      </c>
      <c r="Z114" s="14">
        <v>0.121147799944391</v>
      </c>
      <c r="AA114" s="14">
        <v>0.240420503240248</v>
      </c>
      <c r="AB114" s="14">
        <v>0.38613851208687799</v>
      </c>
      <c r="AC114" s="14">
        <v>0.12231905055272101</v>
      </c>
      <c r="AD114" s="14">
        <v>0.30575727970176902</v>
      </c>
      <c r="AE114" s="14"/>
      <c r="AF114" s="14">
        <v>0.29474940943871197</v>
      </c>
      <c r="AG114" s="14">
        <v>0.35572665922653401</v>
      </c>
      <c r="AH114" s="14">
        <v>0.32854689071200999</v>
      </c>
      <c r="AI114" s="14">
        <v>0.200178717221275</v>
      </c>
      <c r="AJ114" s="14">
        <v>0.24704769070708099</v>
      </c>
      <c r="AK114" s="14"/>
      <c r="AL114" s="14">
        <v>0.36521353281171098</v>
      </c>
      <c r="AM114" s="14">
        <v>0.27846721690792497</v>
      </c>
      <c r="AN114" s="14">
        <v>0.39853331630288402</v>
      </c>
      <c r="AO114" s="14">
        <v>0.22178540423947901</v>
      </c>
      <c r="AP114" s="14">
        <v>0.263883520628239</v>
      </c>
      <c r="AQ114" s="14">
        <v>0.35627580985921897</v>
      </c>
      <c r="AR114" s="14"/>
      <c r="AS114" s="14">
        <v>0.30415611325167702</v>
      </c>
      <c r="AT114" s="14">
        <v>0.279934962570563</v>
      </c>
      <c r="AU114" s="14">
        <v>0.33651826618020297</v>
      </c>
      <c r="AV114" s="14">
        <v>0.23511158547826</v>
      </c>
      <c r="AW114" s="14">
        <v>0.14437817138464601</v>
      </c>
      <c r="AX114" s="14"/>
      <c r="AY114" s="14">
        <v>0.24245246591025299</v>
      </c>
      <c r="AZ114" s="14">
        <v>0.27440526198654902</v>
      </c>
      <c r="BA114" s="14">
        <v>0.25082639457539102</v>
      </c>
      <c r="BB114" s="14">
        <v>0.39364811597955002</v>
      </c>
      <c r="BC114" s="14">
        <v>0.34044058954283501</v>
      </c>
      <c r="BD114" s="14">
        <v>0.342861676265309</v>
      </c>
      <c r="BE114" s="14">
        <v>0.39736961046427999</v>
      </c>
      <c r="BF114" s="14">
        <v>0.28706876441333701</v>
      </c>
      <c r="BG114" s="14">
        <v>0.32137153986153999</v>
      </c>
      <c r="BH114" s="14">
        <v>0.28023351900955201</v>
      </c>
      <c r="BI114" s="14">
        <v>0.29585408281451397</v>
      </c>
      <c r="BJ114" s="14">
        <v>0.22676059024338099</v>
      </c>
      <c r="BK114" s="14">
        <v>0.38970681567679599</v>
      </c>
      <c r="BL114" s="14">
        <v>0.20432573939510401</v>
      </c>
      <c r="BM114" s="14">
        <v>0.23837674787675101</v>
      </c>
      <c r="BN114" s="14">
        <v>0.20195604954183399</v>
      </c>
      <c r="BO114" s="14"/>
      <c r="BP114" s="14">
        <v>0.28089766473162903</v>
      </c>
      <c r="BQ114" s="14">
        <v>0.30092431859737301</v>
      </c>
      <c r="BR114" s="14">
        <v>0.325213858479655</v>
      </c>
      <c r="BS114" s="14">
        <v>0.32542064286781702</v>
      </c>
      <c r="BT114" s="14">
        <v>0.25589043313938498</v>
      </c>
      <c r="BU114" s="14">
        <v>0.37388555532989098</v>
      </c>
      <c r="BV114" s="14"/>
      <c r="BW114" s="14">
        <v>0.28067727329518299</v>
      </c>
      <c r="BX114" s="14">
        <v>0.32239032250968402</v>
      </c>
      <c r="BY114" s="14" t="s">
        <v>120</v>
      </c>
      <c r="BZ114" s="14">
        <v>0.36284488202033999</v>
      </c>
      <c r="CA114" s="14">
        <v>0.28053469176143198</v>
      </c>
      <c r="CB114" s="14">
        <v>0.321749751462444</v>
      </c>
      <c r="CC114" s="14">
        <v>0.25899398235034299</v>
      </c>
      <c r="CD114" s="14"/>
      <c r="CE114" s="14">
        <v>0.313524881610319</v>
      </c>
      <c r="CF114" s="14">
        <v>0.297527423251429</v>
      </c>
      <c r="CG114" s="14">
        <v>0.29861699399363101</v>
      </c>
      <c r="CH114" s="14">
        <v>0.26544740011249601</v>
      </c>
      <c r="CI114" s="14"/>
      <c r="CJ114" s="14">
        <v>0.28150410486627703</v>
      </c>
      <c r="CK114" s="14">
        <v>0.29567681965604498</v>
      </c>
      <c r="CL114" s="14">
        <v>0.31673634415559099</v>
      </c>
      <c r="CM114" s="14">
        <v>0.26982621270537399</v>
      </c>
      <c r="CN114" s="14"/>
      <c r="CO114" s="14">
        <v>0.25254848983339101</v>
      </c>
      <c r="CP114" s="14">
        <v>0.31032165878351903</v>
      </c>
      <c r="CQ114" s="14"/>
      <c r="CR114" s="14">
        <v>0.29324468457066</v>
      </c>
      <c r="CS114" s="14">
        <v>0.30569451036777201</v>
      </c>
    </row>
    <row r="115" spans="2:97" x14ac:dyDescent="0.3">
      <c r="B115" t="s">
        <v>185</v>
      </c>
      <c r="C115" s="14">
        <v>0.13196145833412501</v>
      </c>
      <c r="D115" s="14">
        <v>0.14484463207366599</v>
      </c>
      <c r="E115" s="14">
        <v>0.11942828811678</v>
      </c>
      <c r="F115" s="14"/>
      <c r="G115" s="14">
        <v>0.19634432297132701</v>
      </c>
      <c r="H115" s="14">
        <v>0.29606284225070201</v>
      </c>
      <c r="I115" s="14">
        <v>0.14535259036711901</v>
      </c>
      <c r="J115" s="14">
        <v>8.0528528451360798E-2</v>
      </c>
      <c r="K115" s="14">
        <v>5.6344127818425502E-2</v>
      </c>
      <c r="L115" s="14">
        <v>6.0886606955706898E-2</v>
      </c>
      <c r="M115" s="14"/>
      <c r="N115" s="14">
        <v>0.202020191785519</v>
      </c>
      <c r="O115" s="14">
        <v>0.112375494287224</v>
      </c>
      <c r="P115" s="14">
        <v>0.110040994797051</v>
      </c>
      <c r="Q115" s="14">
        <v>9.3997805242543794E-2</v>
      </c>
      <c r="R115" s="14"/>
      <c r="S115" s="14">
        <v>0.238260061954326</v>
      </c>
      <c r="T115" s="14">
        <v>0.15217927254858901</v>
      </c>
      <c r="U115" s="14">
        <v>9.5213028293686094E-2</v>
      </c>
      <c r="V115" s="14">
        <v>0.115549886804805</v>
      </c>
      <c r="W115" s="14">
        <v>6.7477254469904394E-2</v>
      </c>
      <c r="X115" s="14">
        <v>0.118725863638712</v>
      </c>
      <c r="Y115" s="14">
        <v>0.101783245763547</v>
      </c>
      <c r="Z115" s="14">
        <v>0.178183747477694</v>
      </c>
      <c r="AA115" s="14">
        <v>0.13736321624679099</v>
      </c>
      <c r="AB115" s="14">
        <v>7.6277330069438098E-2</v>
      </c>
      <c r="AC115" s="14">
        <v>0.100649996347799</v>
      </c>
      <c r="AD115" s="14">
        <v>7.3720643173771E-2</v>
      </c>
      <c r="AE115" s="14"/>
      <c r="AF115" s="14">
        <v>6.6793100938580804E-2</v>
      </c>
      <c r="AG115" s="14">
        <v>0.245467546402729</v>
      </c>
      <c r="AH115" s="14">
        <v>0.134146308720591</v>
      </c>
      <c r="AI115" s="14">
        <v>9.0564115398301295E-2</v>
      </c>
      <c r="AJ115" s="14">
        <v>8.0086658628345894E-2</v>
      </c>
      <c r="AK115" s="14"/>
      <c r="AL115" s="14">
        <v>0.304652138600362</v>
      </c>
      <c r="AM115" s="14">
        <v>9.0630649460099799E-2</v>
      </c>
      <c r="AN115" s="14">
        <v>9.9923534880922996E-2</v>
      </c>
      <c r="AO115" s="14">
        <v>7.0021738565965996E-2</v>
      </c>
      <c r="AP115" s="14">
        <v>9.0765182826344007E-2</v>
      </c>
      <c r="AQ115" s="14">
        <v>6.3886932710776903E-2</v>
      </c>
      <c r="AR115" s="14"/>
      <c r="AS115" s="14">
        <v>6.7769057529977597E-2</v>
      </c>
      <c r="AT115" s="14">
        <v>0.10892783067136499</v>
      </c>
      <c r="AU115" s="14">
        <v>0.13943967446550601</v>
      </c>
      <c r="AV115" s="14">
        <v>0.288218146402623</v>
      </c>
      <c r="AW115" s="14">
        <v>0.45345275648438899</v>
      </c>
      <c r="AX115" s="14"/>
      <c r="AY115" s="14">
        <v>9.6328670934384394E-2</v>
      </c>
      <c r="AZ115" s="14">
        <v>8.6379211237431697E-2</v>
      </c>
      <c r="BA115" s="14">
        <v>7.5920958363750596E-2</v>
      </c>
      <c r="BB115" s="14">
        <v>8.5721828813281206E-2</v>
      </c>
      <c r="BC115" s="14">
        <v>0.11220324704840599</v>
      </c>
      <c r="BD115" s="14">
        <v>0.13063200602057401</v>
      </c>
      <c r="BE115" s="14">
        <v>0.116156361976087</v>
      </c>
      <c r="BF115" s="14">
        <v>0.101846235575432</v>
      </c>
      <c r="BG115" s="14">
        <v>0.15239641569691401</v>
      </c>
      <c r="BH115" s="14">
        <v>8.25734779113248E-2</v>
      </c>
      <c r="BI115" s="14">
        <v>0.19388008098380199</v>
      </c>
      <c r="BJ115" s="14">
        <v>8.4026532501830703E-2</v>
      </c>
      <c r="BK115" s="14">
        <v>0.100752962833346</v>
      </c>
      <c r="BL115" s="14">
        <v>0.17337789447715099</v>
      </c>
      <c r="BM115" s="14">
        <v>0.242797748053239</v>
      </c>
      <c r="BN115" s="14">
        <v>0.34619812384590098</v>
      </c>
      <c r="BO115" s="14"/>
      <c r="BP115" s="14">
        <v>0.25092583904579402</v>
      </c>
      <c r="BQ115" s="14">
        <v>0.12226970233481201</v>
      </c>
      <c r="BR115" s="14">
        <v>0.116248140529986</v>
      </c>
      <c r="BS115" s="14">
        <v>8.3428142113889797E-2</v>
      </c>
      <c r="BT115" s="14">
        <v>5.2316823372710201E-2</v>
      </c>
      <c r="BU115" s="14">
        <v>0</v>
      </c>
      <c r="BV115" s="14"/>
      <c r="BW115" s="14">
        <v>0.115236252293242</v>
      </c>
      <c r="BX115" s="14">
        <v>9.6907888993663094E-2</v>
      </c>
      <c r="BY115" s="14" t="s">
        <v>120</v>
      </c>
      <c r="BZ115" s="14">
        <v>7.3652887616175597E-2</v>
      </c>
      <c r="CA115" s="14">
        <v>0.17211303916500101</v>
      </c>
      <c r="CB115" s="14">
        <v>0.22306196082291799</v>
      </c>
      <c r="CC115" s="14">
        <v>7.2005868279792704E-2</v>
      </c>
      <c r="CD115" s="14"/>
      <c r="CE115" s="14">
        <v>0.253342553632949</v>
      </c>
      <c r="CF115" s="14">
        <v>0.155492849749061</v>
      </c>
      <c r="CG115" s="14">
        <v>5.1946427089097899E-2</v>
      </c>
      <c r="CH115" s="14">
        <v>0.120188519645565</v>
      </c>
      <c r="CI115" s="14"/>
      <c r="CJ115" s="14">
        <v>0.13122614540064301</v>
      </c>
      <c r="CK115" s="14">
        <v>0.18341677027337799</v>
      </c>
      <c r="CL115" s="14">
        <v>0.11876509267835</v>
      </c>
      <c r="CM115" s="14">
        <v>9.5672249708946194E-2</v>
      </c>
      <c r="CN115" s="14"/>
      <c r="CO115" s="14">
        <v>0.203189072544188</v>
      </c>
      <c r="CP115" s="14">
        <v>0.123595557766153</v>
      </c>
      <c r="CQ115" s="14"/>
      <c r="CR115" s="14">
        <v>0.20238477725840601</v>
      </c>
      <c r="CS115" s="14">
        <v>0.12500579398318601</v>
      </c>
    </row>
    <row r="116" spans="2:97" x14ac:dyDescent="0.3">
      <c r="B116" t="s">
        <v>186</v>
      </c>
      <c r="C116" s="14">
        <v>4.2553574820357903E-2</v>
      </c>
      <c r="D116" s="14">
        <v>5.8932554306674101E-2</v>
      </c>
      <c r="E116" s="14">
        <v>2.64157387262558E-2</v>
      </c>
      <c r="F116" s="14"/>
      <c r="G116" s="14">
        <v>4.4362718274899002E-2</v>
      </c>
      <c r="H116" s="14">
        <v>8.0543196423447094E-2</v>
      </c>
      <c r="I116" s="14">
        <v>0.10039263806110001</v>
      </c>
      <c r="J116" s="14">
        <v>3.6368086542939097E-2</v>
      </c>
      <c r="K116" s="14">
        <v>5.8042611738543196E-3</v>
      </c>
      <c r="L116" s="14">
        <v>3.6123328887407101E-3</v>
      </c>
      <c r="M116" s="14"/>
      <c r="N116" s="14">
        <v>7.8834186621500393E-2</v>
      </c>
      <c r="O116" s="14">
        <v>2.50771358839788E-2</v>
      </c>
      <c r="P116" s="14">
        <v>2.3393678041737E-2</v>
      </c>
      <c r="Q116" s="14">
        <v>3.7236109347256498E-2</v>
      </c>
      <c r="R116" s="14"/>
      <c r="S116" s="14">
        <v>7.9893826969644699E-2</v>
      </c>
      <c r="T116" s="14">
        <v>2.5744156924767898E-2</v>
      </c>
      <c r="U116" s="14">
        <v>4.2214620828267199E-2</v>
      </c>
      <c r="V116" s="14">
        <v>2.7309908203919601E-2</v>
      </c>
      <c r="W116" s="14">
        <v>3.8412017040371102E-2</v>
      </c>
      <c r="X116" s="14">
        <v>2.9493592257098099E-2</v>
      </c>
      <c r="Y116" s="14">
        <v>1.66608936790099E-2</v>
      </c>
      <c r="Z116" s="14">
        <v>0.10032825119512601</v>
      </c>
      <c r="AA116" s="14">
        <v>6.04850038781631E-2</v>
      </c>
      <c r="AB116" s="14">
        <v>4.3236142084249599E-2</v>
      </c>
      <c r="AC116" s="14">
        <v>2.13160225321729E-2</v>
      </c>
      <c r="AD116" s="14">
        <v>0</v>
      </c>
      <c r="AE116" s="14"/>
      <c r="AF116" s="14">
        <v>4.4154949510447301E-2</v>
      </c>
      <c r="AG116" s="14">
        <v>7.6413288310253499E-2</v>
      </c>
      <c r="AH116" s="14">
        <v>8.8998942336591096E-3</v>
      </c>
      <c r="AI116" s="14">
        <v>1.35941391940653E-2</v>
      </c>
      <c r="AJ116" s="14">
        <v>2.77174956404369E-2</v>
      </c>
      <c r="AK116" s="14"/>
      <c r="AL116" s="14">
        <v>0.10442150315352799</v>
      </c>
      <c r="AM116" s="14">
        <v>4.8108099023549102E-2</v>
      </c>
      <c r="AN116" s="14">
        <v>1.9480763594707701E-2</v>
      </c>
      <c r="AO116" s="14">
        <v>1.8319871634200301E-2</v>
      </c>
      <c r="AP116" s="14">
        <v>2.41934235345889E-2</v>
      </c>
      <c r="AQ116" s="14">
        <v>0</v>
      </c>
      <c r="AR116" s="14"/>
      <c r="AS116" s="14">
        <v>3.2353290944508201E-2</v>
      </c>
      <c r="AT116" s="14">
        <v>2.21952407033458E-2</v>
      </c>
      <c r="AU116" s="14">
        <v>4.5148126585154102E-2</v>
      </c>
      <c r="AV116" s="14">
        <v>0.115807830980056</v>
      </c>
      <c r="AW116" s="14">
        <v>0.15358325425695599</v>
      </c>
      <c r="AX116" s="14"/>
      <c r="AY116" s="14">
        <v>0</v>
      </c>
      <c r="AZ116" s="14">
        <v>6.2477286368729901E-2</v>
      </c>
      <c r="BA116" s="14">
        <v>1.3054587885437599E-2</v>
      </c>
      <c r="BB116" s="14">
        <v>4.8197249301065101E-2</v>
      </c>
      <c r="BC116" s="14">
        <v>3.1603389530318902E-2</v>
      </c>
      <c r="BD116" s="14">
        <v>3.9047663461878199E-2</v>
      </c>
      <c r="BE116" s="14">
        <v>3.0303281229540999E-2</v>
      </c>
      <c r="BF116" s="14">
        <v>2.5059837550160901E-2</v>
      </c>
      <c r="BG116" s="14">
        <v>2.2801064050864E-2</v>
      </c>
      <c r="BH116" s="14">
        <v>5.7292822376784798E-2</v>
      </c>
      <c r="BI116" s="14">
        <v>4.1421073805546597E-2</v>
      </c>
      <c r="BJ116" s="14">
        <v>4.4619261203869699E-2</v>
      </c>
      <c r="BK116" s="14">
        <v>2.3445277753370301E-2</v>
      </c>
      <c r="BL116" s="14">
        <v>4.0676522562442502E-2</v>
      </c>
      <c r="BM116" s="14">
        <v>0</v>
      </c>
      <c r="BN116" s="14">
        <v>0.17476032786851201</v>
      </c>
      <c r="BO116" s="14"/>
      <c r="BP116" s="14">
        <v>0.11844638502419801</v>
      </c>
      <c r="BQ116" s="14">
        <v>1.9488733681638601E-2</v>
      </c>
      <c r="BR116" s="14">
        <v>2.43674649599658E-2</v>
      </c>
      <c r="BS116" s="14">
        <v>1.5039571122467199E-2</v>
      </c>
      <c r="BT116" s="14">
        <v>2.6029565246833301E-2</v>
      </c>
      <c r="BU116" s="14">
        <v>0</v>
      </c>
      <c r="BV116" s="14"/>
      <c r="BW116" s="14">
        <v>4.14439628006502E-2</v>
      </c>
      <c r="BX116" s="14">
        <v>5.8570290899815303E-2</v>
      </c>
      <c r="BY116" s="14" t="s">
        <v>120</v>
      </c>
      <c r="BZ116" s="14">
        <v>4.4880997224552598E-2</v>
      </c>
      <c r="CA116" s="14">
        <v>1.98276264827781E-2</v>
      </c>
      <c r="CB116" s="14">
        <v>4.16971386264448E-2</v>
      </c>
      <c r="CC116" s="14">
        <v>3.6269942258667101E-2</v>
      </c>
      <c r="CD116" s="14"/>
      <c r="CE116" s="14">
        <v>5.0904905320972402E-2</v>
      </c>
      <c r="CF116" s="14">
        <v>9.7731346124755494E-2</v>
      </c>
      <c r="CG116" s="14">
        <v>2.2868282999713999E-2</v>
      </c>
      <c r="CH116" s="14">
        <v>3.6913712958999603E-2</v>
      </c>
      <c r="CI116" s="14"/>
      <c r="CJ116" s="14">
        <v>4.5499493519029599E-2</v>
      </c>
      <c r="CK116" s="14">
        <v>4.49967318629571E-2</v>
      </c>
      <c r="CL116" s="14">
        <v>4.5984652691659703E-2</v>
      </c>
      <c r="CM116" s="14">
        <v>0</v>
      </c>
      <c r="CN116" s="14"/>
      <c r="CO116" s="14">
        <v>0.10510880657909601</v>
      </c>
      <c r="CP116" s="14">
        <v>3.4716403986744603E-2</v>
      </c>
      <c r="CQ116" s="14"/>
      <c r="CR116" s="14">
        <v>9.2740765838478498E-2</v>
      </c>
      <c r="CS116" s="14">
        <v>3.7508152821053901E-2</v>
      </c>
    </row>
    <row r="117" spans="2:97" x14ac:dyDescent="0.3">
      <c r="B117" t="s">
        <v>92</v>
      </c>
      <c r="C117" s="14">
        <v>0.10470811943724199</v>
      </c>
      <c r="D117" s="14">
        <v>8.3766758317928902E-2</v>
      </c>
      <c r="E117" s="14">
        <v>0.12560018294668199</v>
      </c>
      <c r="F117" s="14"/>
      <c r="G117" s="14">
        <v>0.11648283381985</v>
      </c>
      <c r="H117" s="14">
        <v>0.102194197911953</v>
      </c>
      <c r="I117" s="14">
        <v>0.10992186218366699</v>
      </c>
      <c r="J117" s="14">
        <v>9.3260426910184602E-2</v>
      </c>
      <c r="K117" s="14">
        <v>0.108626182739037</v>
      </c>
      <c r="L117" s="14">
        <v>0.102716125668169</v>
      </c>
      <c r="M117" s="14"/>
      <c r="N117" s="14">
        <v>8.0157367177938199E-2</v>
      </c>
      <c r="O117" s="14">
        <v>9.5845334727066606E-2</v>
      </c>
      <c r="P117" s="14">
        <v>0.110226168282291</v>
      </c>
      <c r="Q117" s="14">
        <v>0.134949380332889</v>
      </c>
      <c r="R117" s="14"/>
      <c r="S117" s="14">
        <v>9.4534763374633096E-2</v>
      </c>
      <c r="T117" s="14">
        <v>0.10332286834707401</v>
      </c>
      <c r="U117" s="14">
        <v>0.14174630401641</v>
      </c>
      <c r="V117" s="14">
        <v>8.3490348792391603E-2</v>
      </c>
      <c r="W117" s="14">
        <v>9.1865097519372399E-2</v>
      </c>
      <c r="X117" s="14">
        <v>0.127629313572625</v>
      </c>
      <c r="Y117" s="14">
        <v>0.121837450333437</v>
      </c>
      <c r="Z117" s="14">
        <v>7.0691559333305204E-2</v>
      </c>
      <c r="AA117" s="14">
        <v>0.11858739182566699</v>
      </c>
      <c r="AB117" s="14">
        <v>6.6365185714876998E-2</v>
      </c>
      <c r="AC117" s="14">
        <v>0.13414097154163099</v>
      </c>
      <c r="AD117" s="14">
        <v>9.8333435654446799E-2</v>
      </c>
      <c r="AE117" s="14"/>
      <c r="AF117" s="14">
        <v>7.7183333850495001E-2</v>
      </c>
      <c r="AG117" s="14">
        <v>8.1918107582271804E-2</v>
      </c>
      <c r="AH117" s="14">
        <v>0.15446438828700701</v>
      </c>
      <c r="AI117" s="14">
        <v>7.6885264990268501E-2</v>
      </c>
      <c r="AJ117" s="14">
        <v>9.7761545949808307E-2</v>
      </c>
      <c r="AK117" s="14"/>
      <c r="AL117" s="14">
        <v>8.2133501174769502E-2</v>
      </c>
      <c r="AM117" s="14">
        <v>6.8124301837323001E-2</v>
      </c>
      <c r="AN117" s="14">
        <v>9.8347700677723596E-2</v>
      </c>
      <c r="AO117" s="14">
        <v>9.2514758192111995E-2</v>
      </c>
      <c r="AP117" s="14">
        <v>0.111916123766522</v>
      </c>
      <c r="AQ117" s="14">
        <v>0.16726621110249601</v>
      </c>
      <c r="AR117" s="14"/>
      <c r="AS117" s="14">
        <v>8.0500141665241595E-2</v>
      </c>
      <c r="AT117" s="14">
        <v>0.13361210723710701</v>
      </c>
      <c r="AU117" s="14">
        <v>0.124702137648601</v>
      </c>
      <c r="AV117" s="14">
        <v>6.39423068212151E-2</v>
      </c>
      <c r="AW117" s="14">
        <v>4.5872137876599099E-2</v>
      </c>
      <c r="AX117" s="14"/>
      <c r="AY117" s="14">
        <v>0.36281594280704998</v>
      </c>
      <c r="AZ117" s="14">
        <v>0.13490310696400901</v>
      </c>
      <c r="BA117" s="14">
        <v>0.114117124821626</v>
      </c>
      <c r="BB117" s="14">
        <v>7.9697427388955105E-2</v>
      </c>
      <c r="BC117" s="14">
        <v>0.111267450237806</v>
      </c>
      <c r="BD117" s="14">
        <v>0.101089611164702</v>
      </c>
      <c r="BE117" s="14">
        <v>3.62279893996914E-2</v>
      </c>
      <c r="BF117" s="14">
        <v>0.152634973441066</v>
      </c>
      <c r="BG117" s="14">
        <v>8.6550588339027706E-2</v>
      </c>
      <c r="BH117" s="14">
        <v>0.104160586220525</v>
      </c>
      <c r="BI117" s="14">
        <v>7.0725730553197697E-2</v>
      </c>
      <c r="BJ117" s="14">
        <v>0.18807664402701199</v>
      </c>
      <c r="BK117" s="14">
        <v>0.12334840869308</v>
      </c>
      <c r="BL117" s="14">
        <v>0.12478800942255699</v>
      </c>
      <c r="BM117" s="14">
        <v>3.6036693185067102E-2</v>
      </c>
      <c r="BN117" s="14">
        <v>5.2592887387151802E-2</v>
      </c>
      <c r="BO117" s="14"/>
      <c r="BP117" s="14">
        <v>6.9284304578908107E-2</v>
      </c>
      <c r="BQ117" s="14">
        <v>0.12823328339647599</v>
      </c>
      <c r="BR117" s="14">
        <v>0.14431214573823301</v>
      </c>
      <c r="BS117" s="14">
        <v>8.8638923850818896E-2</v>
      </c>
      <c r="BT117" s="14">
        <v>0.110020468204673</v>
      </c>
      <c r="BU117" s="14">
        <v>7.2702080093075994E-2</v>
      </c>
      <c r="BV117" s="14"/>
      <c r="BW117" s="14">
        <v>9.8443374730200706E-2</v>
      </c>
      <c r="BX117" s="14">
        <v>0.10317819046349599</v>
      </c>
      <c r="BY117" s="14" t="s">
        <v>120</v>
      </c>
      <c r="BZ117" s="14">
        <v>6.3660446303877405E-2</v>
      </c>
      <c r="CA117" s="14">
        <v>0.11723559007798399</v>
      </c>
      <c r="CB117" s="14">
        <v>0.10108747317399699</v>
      </c>
      <c r="CC117" s="14">
        <v>0.20233939391259101</v>
      </c>
      <c r="CD117" s="14"/>
      <c r="CE117" s="14">
        <v>7.5587118843540593E-2</v>
      </c>
      <c r="CF117" s="14">
        <v>8.8009816664060603E-2</v>
      </c>
      <c r="CG117" s="14">
        <v>0.16192449770359801</v>
      </c>
      <c r="CH117" s="14">
        <v>8.0003557753429405E-2</v>
      </c>
      <c r="CI117" s="14"/>
      <c r="CJ117" s="14">
        <v>7.8149395330065305E-2</v>
      </c>
      <c r="CK117" s="14">
        <v>7.8903553480253602E-2</v>
      </c>
      <c r="CL117" s="14">
        <v>0.111237965737573</v>
      </c>
      <c r="CM117" s="14">
        <v>0.19371275090647</v>
      </c>
      <c r="CN117" s="14"/>
      <c r="CO117" s="14">
        <v>4.8864184857757398E-2</v>
      </c>
      <c r="CP117" s="14">
        <v>0.109308486161211</v>
      </c>
      <c r="CQ117" s="14"/>
      <c r="CR117" s="14">
        <v>3.7121096438018898E-2</v>
      </c>
      <c r="CS117" s="14">
        <v>0.10377577931904999</v>
      </c>
    </row>
    <row r="118" spans="2:97"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row>
    <row r="119" spans="2:97" x14ac:dyDescent="0.3">
      <c r="B119" s="6" t="s">
        <v>192</v>
      </c>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row>
    <row r="120" spans="2:97" x14ac:dyDescent="0.3">
      <c r="B120" s="24" t="s">
        <v>188</v>
      </c>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row>
    <row r="121" spans="2:97" x14ac:dyDescent="0.3">
      <c r="B121" t="s">
        <v>182</v>
      </c>
      <c r="C121" s="14">
        <v>0</v>
      </c>
      <c r="D121" s="14">
        <v>0</v>
      </c>
      <c r="E121" s="14">
        <v>0</v>
      </c>
      <c r="F121" s="14"/>
      <c r="G121" s="14">
        <v>0</v>
      </c>
      <c r="H121" s="14">
        <v>0</v>
      </c>
      <c r="I121" s="14">
        <v>0</v>
      </c>
      <c r="J121" s="14">
        <v>0</v>
      </c>
      <c r="K121" s="14">
        <v>0</v>
      </c>
      <c r="L121" s="14">
        <v>0</v>
      </c>
      <c r="M121" s="14"/>
      <c r="N121" s="14">
        <v>0</v>
      </c>
      <c r="O121" s="14">
        <v>0</v>
      </c>
      <c r="P121" s="14">
        <v>0</v>
      </c>
      <c r="Q121" s="14">
        <v>0</v>
      </c>
      <c r="R121" s="14"/>
      <c r="S121" s="14">
        <v>0</v>
      </c>
      <c r="T121" s="14">
        <v>0</v>
      </c>
      <c r="U121" s="14">
        <v>0</v>
      </c>
      <c r="V121" s="14">
        <v>0</v>
      </c>
      <c r="W121" s="14">
        <v>0</v>
      </c>
      <c r="X121" s="14">
        <v>0</v>
      </c>
      <c r="Y121" s="14">
        <v>0</v>
      </c>
      <c r="Z121" s="14">
        <v>0</v>
      </c>
      <c r="AA121" s="14">
        <v>0</v>
      </c>
      <c r="AB121" s="14">
        <v>0</v>
      </c>
      <c r="AC121" s="14">
        <v>0</v>
      </c>
      <c r="AD121" s="14">
        <v>0</v>
      </c>
      <c r="AE121" s="14"/>
      <c r="AF121" s="14">
        <v>0</v>
      </c>
      <c r="AG121" s="14">
        <v>0</v>
      </c>
      <c r="AH121" s="14">
        <v>0</v>
      </c>
      <c r="AI121" s="14">
        <v>0</v>
      </c>
      <c r="AJ121" s="14">
        <v>0</v>
      </c>
      <c r="AK121" s="14"/>
      <c r="AL121" s="14">
        <v>0</v>
      </c>
      <c r="AM121" s="14">
        <v>0</v>
      </c>
      <c r="AN121" s="14">
        <v>0</v>
      </c>
      <c r="AO121" s="14">
        <v>0</v>
      </c>
      <c r="AP121" s="14">
        <v>0</v>
      </c>
      <c r="AQ121" s="14">
        <v>0</v>
      </c>
      <c r="AR121" s="14"/>
      <c r="AS121" s="14">
        <v>0</v>
      </c>
      <c r="AT121" s="14">
        <v>0</v>
      </c>
      <c r="AU121" s="14">
        <v>0</v>
      </c>
      <c r="AV121" s="14">
        <v>0</v>
      </c>
      <c r="AW121" s="14">
        <v>0</v>
      </c>
      <c r="AX121" s="14"/>
      <c r="AY121" s="14">
        <v>0</v>
      </c>
      <c r="AZ121" s="14">
        <v>0</v>
      </c>
      <c r="BA121" s="14">
        <v>0</v>
      </c>
      <c r="BB121" s="14">
        <v>0</v>
      </c>
      <c r="BC121" s="14">
        <v>0</v>
      </c>
      <c r="BD121" s="14">
        <v>0</v>
      </c>
      <c r="BE121" s="14">
        <v>0</v>
      </c>
      <c r="BF121" s="14">
        <v>0</v>
      </c>
      <c r="BG121" s="14">
        <v>0</v>
      </c>
      <c r="BH121" s="14">
        <v>0</v>
      </c>
      <c r="BI121" s="14">
        <v>0</v>
      </c>
      <c r="BJ121" s="14">
        <v>0</v>
      </c>
      <c r="BK121" s="14">
        <v>0</v>
      </c>
      <c r="BL121" s="14">
        <v>0</v>
      </c>
      <c r="BM121" s="14">
        <v>0</v>
      </c>
      <c r="BN121" s="14">
        <v>0</v>
      </c>
      <c r="BO121" s="14"/>
      <c r="BP121" s="14">
        <v>0</v>
      </c>
      <c r="BQ121" s="14">
        <v>0</v>
      </c>
      <c r="BR121" s="14">
        <v>0</v>
      </c>
      <c r="BS121" s="14">
        <v>0</v>
      </c>
      <c r="BT121" s="14">
        <v>0</v>
      </c>
      <c r="BU121" s="14">
        <v>0</v>
      </c>
      <c r="BV121" s="14"/>
      <c r="BW121" s="14">
        <v>0</v>
      </c>
      <c r="BX121" s="14">
        <v>0</v>
      </c>
      <c r="BY121" s="14" t="s">
        <v>120</v>
      </c>
      <c r="BZ121" s="14">
        <v>0</v>
      </c>
      <c r="CA121" s="14">
        <v>0</v>
      </c>
      <c r="CB121" s="14">
        <v>0</v>
      </c>
      <c r="CC121" s="14">
        <v>0</v>
      </c>
      <c r="CD121" s="14"/>
      <c r="CE121" s="14">
        <v>0</v>
      </c>
      <c r="CF121" s="14">
        <v>0</v>
      </c>
      <c r="CG121" s="14">
        <v>0</v>
      </c>
      <c r="CH121" s="14">
        <v>0</v>
      </c>
      <c r="CI121" s="14"/>
      <c r="CJ121" s="14">
        <v>0</v>
      </c>
      <c r="CK121" s="14">
        <v>0</v>
      </c>
      <c r="CL121" s="14">
        <v>0</v>
      </c>
      <c r="CM121" s="14">
        <v>0</v>
      </c>
      <c r="CN121" s="14"/>
      <c r="CO121" s="14">
        <v>0</v>
      </c>
      <c r="CP121" s="14">
        <v>0</v>
      </c>
      <c r="CQ121" s="14"/>
      <c r="CR121" s="14">
        <v>0</v>
      </c>
      <c r="CS121" s="14">
        <v>0</v>
      </c>
    </row>
    <row r="122" spans="2:97" x14ac:dyDescent="0.3">
      <c r="B122" t="s">
        <v>183</v>
      </c>
      <c r="C122" s="14">
        <v>1</v>
      </c>
      <c r="D122" s="14">
        <v>1</v>
      </c>
      <c r="E122" s="14">
        <v>1</v>
      </c>
      <c r="F122" s="14"/>
      <c r="G122" s="14">
        <v>1</v>
      </c>
      <c r="H122" s="14">
        <v>1</v>
      </c>
      <c r="I122" s="14">
        <v>1</v>
      </c>
      <c r="J122" s="14">
        <v>1</v>
      </c>
      <c r="K122" s="14">
        <v>1</v>
      </c>
      <c r="L122" s="14">
        <v>1</v>
      </c>
      <c r="M122" s="14"/>
      <c r="N122" s="14">
        <v>1</v>
      </c>
      <c r="O122" s="14">
        <v>1</v>
      </c>
      <c r="P122" s="14">
        <v>1</v>
      </c>
      <c r="Q122" s="14">
        <v>1</v>
      </c>
      <c r="R122" s="14"/>
      <c r="S122" s="14">
        <v>1</v>
      </c>
      <c r="T122" s="14">
        <v>1</v>
      </c>
      <c r="U122" s="14">
        <v>1</v>
      </c>
      <c r="V122" s="14">
        <v>1</v>
      </c>
      <c r="W122" s="14">
        <v>1</v>
      </c>
      <c r="X122" s="14">
        <v>1</v>
      </c>
      <c r="Y122" s="14">
        <v>1</v>
      </c>
      <c r="Z122" s="14">
        <v>1</v>
      </c>
      <c r="AA122" s="14">
        <v>1</v>
      </c>
      <c r="AB122" s="14">
        <v>1</v>
      </c>
      <c r="AC122" s="14">
        <v>1</v>
      </c>
      <c r="AD122" s="14">
        <v>1</v>
      </c>
      <c r="AE122" s="14"/>
      <c r="AF122" s="14">
        <v>1</v>
      </c>
      <c r="AG122" s="14">
        <v>1</v>
      </c>
      <c r="AH122" s="14">
        <v>1</v>
      </c>
      <c r="AI122" s="14">
        <v>1</v>
      </c>
      <c r="AJ122" s="14">
        <v>1</v>
      </c>
      <c r="AK122" s="14"/>
      <c r="AL122" s="14">
        <v>1</v>
      </c>
      <c r="AM122" s="14">
        <v>1</v>
      </c>
      <c r="AN122" s="14">
        <v>1</v>
      </c>
      <c r="AO122" s="14">
        <v>1</v>
      </c>
      <c r="AP122" s="14">
        <v>1</v>
      </c>
      <c r="AQ122" s="14">
        <v>1</v>
      </c>
      <c r="AR122" s="14"/>
      <c r="AS122" s="14">
        <v>1</v>
      </c>
      <c r="AT122" s="14">
        <v>1</v>
      </c>
      <c r="AU122" s="14">
        <v>1</v>
      </c>
      <c r="AV122" s="14">
        <v>1</v>
      </c>
      <c r="AW122" s="14">
        <v>1</v>
      </c>
      <c r="AX122" s="14"/>
      <c r="AY122" s="14">
        <v>1</v>
      </c>
      <c r="AZ122" s="14">
        <v>1</v>
      </c>
      <c r="BA122" s="14">
        <v>1</v>
      </c>
      <c r="BB122" s="14">
        <v>1</v>
      </c>
      <c r="BC122" s="14">
        <v>1</v>
      </c>
      <c r="BD122" s="14">
        <v>1</v>
      </c>
      <c r="BE122" s="14">
        <v>1</v>
      </c>
      <c r="BF122" s="14">
        <v>1</v>
      </c>
      <c r="BG122" s="14">
        <v>1</v>
      </c>
      <c r="BH122" s="14">
        <v>1</v>
      </c>
      <c r="BI122" s="14">
        <v>1</v>
      </c>
      <c r="BJ122" s="14">
        <v>1</v>
      </c>
      <c r="BK122" s="14">
        <v>1</v>
      </c>
      <c r="BL122" s="14">
        <v>1</v>
      </c>
      <c r="BM122" s="14">
        <v>1</v>
      </c>
      <c r="BN122" s="14">
        <v>1</v>
      </c>
      <c r="BO122" s="14"/>
      <c r="BP122" s="14">
        <v>1</v>
      </c>
      <c r="BQ122" s="14">
        <v>1</v>
      </c>
      <c r="BR122" s="14">
        <v>1</v>
      </c>
      <c r="BS122" s="14">
        <v>1</v>
      </c>
      <c r="BT122" s="14">
        <v>1</v>
      </c>
      <c r="BU122" s="14">
        <v>1</v>
      </c>
      <c r="BV122" s="14"/>
      <c r="BW122" s="14">
        <v>1</v>
      </c>
      <c r="BX122" s="14">
        <v>1</v>
      </c>
      <c r="BY122" s="14" t="s">
        <v>120</v>
      </c>
      <c r="BZ122" s="14">
        <v>1</v>
      </c>
      <c r="CA122" s="14">
        <v>1</v>
      </c>
      <c r="CB122" s="14">
        <v>1</v>
      </c>
      <c r="CC122" s="14">
        <v>1</v>
      </c>
      <c r="CD122" s="14"/>
      <c r="CE122" s="14">
        <v>1</v>
      </c>
      <c r="CF122" s="14">
        <v>1</v>
      </c>
      <c r="CG122" s="14">
        <v>1</v>
      </c>
      <c r="CH122" s="14">
        <v>1</v>
      </c>
      <c r="CI122" s="14"/>
      <c r="CJ122" s="14">
        <v>1</v>
      </c>
      <c r="CK122" s="14">
        <v>1</v>
      </c>
      <c r="CL122" s="14">
        <v>1</v>
      </c>
      <c r="CM122" s="14">
        <v>1</v>
      </c>
      <c r="CN122" s="14"/>
      <c r="CO122" s="14">
        <v>1</v>
      </c>
      <c r="CP122" s="14">
        <v>1</v>
      </c>
      <c r="CQ122" s="14"/>
      <c r="CR122" s="14">
        <v>1</v>
      </c>
      <c r="CS122" s="14">
        <v>1</v>
      </c>
    </row>
    <row r="123" spans="2:97" x14ac:dyDescent="0.3">
      <c r="B123" t="s">
        <v>184</v>
      </c>
      <c r="C123" s="14">
        <v>0</v>
      </c>
      <c r="D123" s="14">
        <v>0</v>
      </c>
      <c r="E123" s="14">
        <v>0</v>
      </c>
      <c r="F123" s="14"/>
      <c r="G123" s="14">
        <v>0</v>
      </c>
      <c r="H123" s="14">
        <v>0</v>
      </c>
      <c r="I123" s="14">
        <v>0</v>
      </c>
      <c r="J123" s="14">
        <v>0</v>
      </c>
      <c r="K123" s="14">
        <v>0</v>
      </c>
      <c r="L123" s="14">
        <v>0</v>
      </c>
      <c r="M123" s="14"/>
      <c r="N123" s="14">
        <v>0</v>
      </c>
      <c r="O123" s="14">
        <v>0</v>
      </c>
      <c r="P123" s="14">
        <v>0</v>
      </c>
      <c r="Q123" s="14">
        <v>0</v>
      </c>
      <c r="R123" s="14"/>
      <c r="S123" s="14">
        <v>0</v>
      </c>
      <c r="T123" s="14">
        <v>0</v>
      </c>
      <c r="U123" s="14">
        <v>0</v>
      </c>
      <c r="V123" s="14">
        <v>0</v>
      </c>
      <c r="W123" s="14">
        <v>0</v>
      </c>
      <c r="X123" s="14">
        <v>0</v>
      </c>
      <c r="Y123" s="14">
        <v>0</v>
      </c>
      <c r="Z123" s="14">
        <v>0</v>
      </c>
      <c r="AA123" s="14">
        <v>0</v>
      </c>
      <c r="AB123" s="14">
        <v>0</v>
      </c>
      <c r="AC123" s="14">
        <v>0</v>
      </c>
      <c r="AD123" s="14">
        <v>0</v>
      </c>
      <c r="AE123" s="14"/>
      <c r="AF123" s="14">
        <v>0</v>
      </c>
      <c r="AG123" s="14">
        <v>0</v>
      </c>
      <c r="AH123" s="14">
        <v>0</v>
      </c>
      <c r="AI123" s="14">
        <v>0</v>
      </c>
      <c r="AJ123" s="14">
        <v>0</v>
      </c>
      <c r="AK123" s="14"/>
      <c r="AL123" s="14">
        <v>0</v>
      </c>
      <c r="AM123" s="14">
        <v>0</v>
      </c>
      <c r="AN123" s="14">
        <v>0</v>
      </c>
      <c r="AO123" s="14">
        <v>0</v>
      </c>
      <c r="AP123" s="14">
        <v>0</v>
      </c>
      <c r="AQ123" s="14">
        <v>0</v>
      </c>
      <c r="AR123" s="14"/>
      <c r="AS123" s="14">
        <v>0</v>
      </c>
      <c r="AT123" s="14">
        <v>0</v>
      </c>
      <c r="AU123" s="14">
        <v>0</v>
      </c>
      <c r="AV123" s="14">
        <v>0</v>
      </c>
      <c r="AW123" s="14">
        <v>0</v>
      </c>
      <c r="AX123" s="14"/>
      <c r="AY123" s="14">
        <v>0</v>
      </c>
      <c r="AZ123" s="14">
        <v>0</v>
      </c>
      <c r="BA123" s="14">
        <v>0</v>
      </c>
      <c r="BB123" s="14">
        <v>0</v>
      </c>
      <c r="BC123" s="14">
        <v>0</v>
      </c>
      <c r="BD123" s="14">
        <v>0</v>
      </c>
      <c r="BE123" s="14">
        <v>0</v>
      </c>
      <c r="BF123" s="14">
        <v>0</v>
      </c>
      <c r="BG123" s="14">
        <v>0</v>
      </c>
      <c r="BH123" s="14">
        <v>0</v>
      </c>
      <c r="BI123" s="14">
        <v>0</v>
      </c>
      <c r="BJ123" s="14">
        <v>0</v>
      </c>
      <c r="BK123" s="14">
        <v>0</v>
      </c>
      <c r="BL123" s="14">
        <v>0</v>
      </c>
      <c r="BM123" s="14">
        <v>0</v>
      </c>
      <c r="BN123" s="14">
        <v>0</v>
      </c>
      <c r="BO123" s="14"/>
      <c r="BP123" s="14">
        <v>0</v>
      </c>
      <c r="BQ123" s="14">
        <v>0</v>
      </c>
      <c r="BR123" s="14">
        <v>0</v>
      </c>
      <c r="BS123" s="14">
        <v>0</v>
      </c>
      <c r="BT123" s="14">
        <v>0</v>
      </c>
      <c r="BU123" s="14">
        <v>0</v>
      </c>
      <c r="BV123" s="14"/>
      <c r="BW123" s="14">
        <v>0</v>
      </c>
      <c r="BX123" s="14">
        <v>0</v>
      </c>
      <c r="BY123" s="14" t="s">
        <v>120</v>
      </c>
      <c r="BZ123" s="14">
        <v>0</v>
      </c>
      <c r="CA123" s="14">
        <v>0</v>
      </c>
      <c r="CB123" s="14">
        <v>0</v>
      </c>
      <c r="CC123" s="14">
        <v>0</v>
      </c>
      <c r="CD123" s="14"/>
      <c r="CE123" s="14">
        <v>0</v>
      </c>
      <c r="CF123" s="14">
        <v>0</v>
      </c>
      <c r="CG123" s="14">
        <v>0</v>
      </c>
      <c r="CH123" s="14">
        <v>0</v>
      </c>
      <c r="CI123" s="14"/>
      <c r="CJ123" s="14">
        <v>0</v>
      </c>
      <c r="CK123" s="14">
        <v>0</v>
      </c>
      <c r="CL123" s="14">
        <v>0</v>
      </c>
      <c r="CM123" s="14">
        <v>0</v>
      </c>
      <c r="CN123" s="14"/>
      <c r="CO123" s="14">
        <v>0</v>
      </c>
      <c r="CP123" s="14">
        <v>0</v>
      </c>
      <c r="CQ123" s="14"/>
      <c r="CR123" s="14">
        <v>0</v>
      </c>
      <c r="CS123" s="14">
        <v>0</v>
      </c>
    </row>
    <row r="124" spans="2:97" x14ac:dyDescent="0.3">
      <c r="B124" t="s">
        <v>185</v>
      </c>
      <c r="C124" s="14">
        <v>0</v>
      </c>
      <c r="D124" s="14">
        <v>0</v>
      </c>
      <c r="E124" s="14">
        <v>0</v>
      </c>
      <c r="F124" s="14"/>
      <c r="G124" s="14">
        <v>0</v>
      </c>
      <c r="H124" s="14">
        <v>0</v>
      </c>
      <c r="I124" s="14">
        <v>0</v>
      </c>
      <c r="J124" s="14">
        <v>0</v>
      </c>
      <c r="K124" s="14">
        <v>0</v>
      </c>
      <c r="L124" s="14">
        <v>0</v>
      </c>
      <c r="M124" s="14"/>
      <c r="N124" s="14">
        <v>0</v>
      </c>
      <c r="O124" s="14">
        <v>0</v>
      </c>
      <c r="P124" s="14">
        <v>0</v>
      </c>
      <c r="Q124" s="14">
        <v>0</v>
      </c>
      <c r="R124" s="14"/>
      <c r="S124" s="14">
        <v>0</v>
      </c>
      <c r="T124" s="14">
        <v>0</v>
      </c>
      <c r="U124" s="14">
        <v>0</v>
      </c>
      <c r="V124" s="14">
        <v>0</v>
      </c>
      <c r="W124" s="14">
        <v>0</v>
      </c>
      <c r="X124" s="14">
        <v>0</v>
      </c>
      <c r="Y124" s="14">
        <v>0</v>
      </c>
      <c r="Z124" s="14">
        <v>0</v>
      </c>
      <c r="AA124" s="14">
        <v>0</v>
      </c>
      <c r="AB124" s="14">
        <v>0</v>
      </c>
      <c r="AC124" s="14">
        <v>0</v>
      </c>
      <c r="AD124" s="14">
        <v>0</v>
      </c>
      <c r="AE124" s="14"/>
      <c r="AF124" s="14">
        <v>0</v>
      </c>
      <c r="AG124" s="14">
        <v>0</v>
      </c>
      <c r="AH124" s="14">
        <v>0</v>
      </c>
      <c r="AI124" s="14">
        <v>0</v>
      </c>
      <c r="AJ124" s="14">
        <v>0</v>
      </c>
      <c r="AK124" s="14"/>
      <c r="AL124" s="14">
        <v>0</v>
      </c>
      <c r="AM124" s="14">
        <v>0</v>
      </c>
      <c r="AN124" s="14">
        <v>0</v>
      </c>
      <c r="AO124" s="14">
        <v>0</v>
      </c>
      <c r="AP124" s="14">
        <v>0</v>
      </c>
      <c r="AQ124" s="14">
        <v>0</v>
      </c>
      <c r="AR124" s="14"/>
      <c r="AS124" s="14">
        <v>0</v>
      </c>
      <c r="AT124" s="14">
        <v>0</v>
      </c>
      <c r="AU124" s="14">
        <v>0</v>
      </c>
      <c r="AV124" s="14">
        <v>0</v>
      </c>
      <c r="AW124" s="14">
        <v>0</v>
      </c>
      <c r="AX124" s="14"/>
      <c r="AY124" s="14">
        <v>0</v>
      </c>
      <c r="AZ124" s="14">
        <v>0</v>
      </c>
      <c r="BA124" s="14">
        <v>0</v>
      </c>
      <c r="BB124" s="14">
        <v>0</v>
      </c>
      <c r="BC124" s="14">
        <v>0</v>
      </c>
      <c r="BD124" s="14">
        <v>0</v>
      </c>
      <c r="BE124" s="14">
        <v>0</v>
      </c>
      <c r="BF124" s="14">
        <v>0</v>
      </c>
      <c r="BG124" s="14">
        <v>0</v>
      </c>
      <c r="BH124" s="14">
        <v>0</v>
      </c>
      <c r="BI124" s="14">
        <v>0</v>
      </c>
      <c r="BJ124" s="14">
        <v>0</v>
      </c>
      <c r="BK124" s="14">
        <v>0</v>
      </c>
      <c r="BL124" s="14">
        <v>0</v>
      </c>
      <c r="BM124" s="14">
        <v>0</v>
      </c>
      <c r="BN124" s="14">
        <v>0</v>
      </c>
      <c r="BO124" s="14"/>
      <c r="BP124" s="14">
        <v>0</v>
      </c>
      <c r="BQ124" s="14">
        <v>0</v>
      </c>
      <c r="BR124" s="14">
        <v>0</v>
      </c>
      <c r="BS124" s="14">
        <v>0</v>
      </c>
      <c r="BT124" s="14">
        <v>0</v>
      </c>
      <c r="BU124" s="14">
        <v>0</v>
      </c>
      <c r="BV124" s="14"/>
      <c r="BW124" s="14">
        <v>0</v>
      </c>
      <c r="BX124" s="14">
        <v>0</v>
      </c>
      <c r="BY124" s="14" t="s">
        <v>120</v>
      </c>
      <c r="BZ124" s="14">
        <v>0</v>
      </c>
      <c r="CA124" s="14">
        <v>0</v>
      </c>
      <c r="CB124" s="14">
        <v>0</v>
      </c>
      <c r="CC124" s="14">
        <v>0</v>
      </c>
      <c r="CD124" s="14"/>
      <c r="CE124" s="14">
        <v>0</v>
      </c>
      <c r="CF124" s="14">
        <v>0</v>
      </c>
      <c r="CG124" s="14">
        <v>0</v>
      </c>
      <c r="CH124" s="14">
        <v>0</v>
      </c>
      <c r="CI124" s="14"/>
      <c r="CJ124" s="14">
        <v>0</v>
      </c>
      <c r="CK124" s="14">
        <v>0</v>
      </c>
      <c r="CL124" s="14">
        <v>0</v>
      </c>
      <c r="CM124" s="14">
        <v>0</v>
      </c>
      <c r="CN124" s="14"/>
      <c r="CO124" s="14">
        <v>0</v>
      </c>
      <c r="CP124" s="14">
        <v>0</v>
      </c>
      <c r="CQ124" s="14"/>
      <c r="CR124" s="14">
        <v>0</v>
      </c>
      <c r="CS124" s="14">
        <v>0</v>
      </c>
    </row>
    <row r="125" spans="2:97" x14ac:dyDescent="0.3">
      <c r="B125" t="s">
        <v>186</v>
      </c>
      <c r="C125" s="14">
        <v>0</v>
      </c>
      <c r="D125" s="14">
        <v>0</v>
      </c>
      <c r="E125" s="14">
        <v>0</v>
      </c>
      <c r="F125" s="14"/>
      <c r="G125" s="14">
        <v>0</v>
      </c>
      <c r="H125" s="14">
        <v>0</v>
      </c>
      <c r="I125" s="14">
        <v>0</v>
      </c>
      <c r="J125" s="14">
        <v>0</v>
      </c>
      <c r="K125" s="14">
        <v>0</v>
      </c>
      <c r="L125" s="14">
        <v>0</v>
      </c>
      <c r="M125" s="14"/>
      <c r="N125" s="14">
        <v>0</v>
      </c>
      <c r="O125" s="14">
        <v>0</v>
      </c>
      <c r="P125" s="14">
        <v>0</v>
      </c>
      <c r="Q125" s="14">
        <v>0</v>
      </c>
      <c r="R125" s="14"/>
      <c r="S125" s="14">
        <v>0</v>
      </c>
      <c r="T125" s="14">
        <v>0</v>
      </c>
      <c r="U125" s="14">
        <v>0</v>
      </c>
      <c r="V125" s="14">
        <v>0</v>
      </c>
      <c r="W125" s="14">
        <v>0</v>
      </c>
      <c r="X125" s="14">
        <v>0</v>
      </c>
      <c r="Y125" s="14">
        <v>0</v>
      </c>
      <c r="Z125" s="14">
        <v>0</v>
      </c>
      <c r="AA125" s="14">
        <v>0</v>
      </c>
      <c r="AB125" s="14">
        <v>0</v>
      </c>
      <c r="AC125" s="14">
        <v>0</v>
      </c>
      <c r="AD125" s="14">
        <v>0</v>
      </c>
      <c r="AE125" s="14"/>
      <c r="AF125" s="14">
        <v>0</v>
      </c>
      <c r="AG125" s="14">
        <v>0</v>
      </c>
      <c r="AH125" s="14">
        <v>0</v>
      </c>
      <c r="AI125" s="14">
        <v>0</v>
      </c>
      <c r="AJ125" s="14">
        <v>0</v>
      </c>
      <c r="AK125" s="14"/>
      <c r="AL125" s="14">
        <v>0</v>
      </c>
      <c r="AM125" s="14">
        <v>0</v>
      </c>
      <c r="AN125" s="14">
        <v>0</v>
      </c>
      <c r="AO125" s="14">
        <v>0</v>
      </c>
      <c r="AP125" s="14">
        <v>0</v>
      </c>
      <c r="AQ125" s="14">
        <v>0</v>
      </c>
      <c r="AR125" s="14"/>
      <c r="AS125" s="14">
        <v>0</v>
      </c>
      <c r="AT125" s="14">
        <v>0</v>
      </c>
      <c r="AU125" s="14">
        <v>0</v>
      </c>
      <c r="AV125" s="14">
        <v>0</v>
      </c>
      <c r="AW125" s="14">
        <v>0</v>
      </c>
      <c r="AX125" s="14"/>
      <c r="AY125" s="14">
        <v>0</v>
      </c>
      <c r="AZ125" s="14">
        <v>0</v>
      </c>
      <c r="BA125" s="14">
        <v>0</v>
      </c>
      <c r="BB125" s="14">
        <v>0</v>
      </c>
      <c r="BC125" s="14">
        <v>0</v>
      </c>
      <c r="BD125" s="14">
        <v>0</v>
      </c>
      <c r="BE125" s="14">
        <v>0</v>
      </c>
      <c r="BF125" s="14">
        <v>0</v>
      </c>
      <c r="BG125" s="14">
        <v>0</v>
      </c>
      <c r="BH125" s="14">
        <v>0</v>
      </c>
      <c r="BI125" s="14">
        <v>0</v>
      </c>
      <c r="BJ125" s="14">
        <v>0</v>
      </c>
      <c r="BK125" s="14">
        <v>0</v>
      </c>
      <c r="BL125" s="14">
        <v>0</v>
      </c>
      <c r="BM125" s="14">
        <v>0</v>
      </c>
      <c r="BN125" s="14">
        <v>0</v>
      </c>
      <c r="BO125" s="14"/>
      <c r="BP125" s="14">
        <v>0</v>
      </c>
      <c r="BQ125" s="14">
        <v>0</v>
      </c>
      <c r="BR125" s="14">
        <v>0</v>
      </c>
      <c r="BS125" s="14">
        <v>0</v>
      </c>
      <c r="BT125" s="14">
        <v>0</v>
      </c>
      <c r="BU125" s="14">
        <v>0</v>
      </c>
      <c r="BV125" s="14"/>
      <c r="BW125" s="14">
        <v>0</v>
      </c>
      <c r="BX125" s="14">
        <v>0</v>
      </c>
      <c r="BY125" s="14" t="s">
        <v>120</v>
      </c>
      <c r="BZ125" s="14">
        <v>0</v>
      </c>
      <c r="CA125" s="14">
        <v>0</v>
      </c>
      <c r="CB125" s="14">
        <v>0</v>
      </c>
      <c r="CC125" s="14">
        <v>0</v>
      </c>
      <c r="CD125" s="14"/>
      <c r="CE125" s="14">
        <v>0</v>
      </c>
      <c r="CF125" s="14">
        <v>0</v>
      </c>
      <c r="CG125" s="14">
        <v>0</v>
      </c>
      <c r="CH125" s="14">
        <v>0</v>
      </c>
      <c r="CI125" s="14"/>
      <c r="CJ125" s="14">
        <v>0</v>
      </c>
      <c r="CK125" s="14">
        <v>0</v>
      </c>
      <c r="CL125" s="14">
        <v>0</v>
      </c>
      <c r="CM125" s="14">
        <v>0</v>
      </c>
      <c r="CN125" s="14"/>
      <c r="CO125" s="14">
        <v>0</v>
      </c>
      <c r="CP125" s="14">
        <v>0</v>
      </c>
      <c r="CQ125" s="14"/>
      <c r="CR125" s="14">
        <v>0</v>
      </c>
      <c r="CS125" s="14">
        <v>0</v>
      </c>
    </row>
    <row r="126" spans="2:97" x14ac:dyDescent="0.3">
      <c r="B126" t="s">
        <v>92</v>
      </c>
      <c r="C126" s="14">
        <v>0</v>
      </c>
      <c r="D126" s="14">
        <v>0</v>
      </c>
      <c r="E126" s="14">
        <v>0</v>
      </c>
      <c r="F126" s="14"/>
      <c r="G126" s="14">
        <v>0</v>
      </c>
      <c r="H126" s="14">
        <v>0</v>
      </c>
      <c r="I126" s="14">
        <v>0</v>
      </c>
      <c r="J126" s="14">
        <v>0</v>
      </c>
      <c r="K126" s="14">
        <v>0</v>
      </c>
      <c r="L126" s="14">
        <v>0</v>
      </c>
      <c r="M126" s="14"/>
      <c r="N126" s="14">
        <v>0</v>
      </c>
      <c r="O126" s="14">
        <v>0</v>
      </c>
      <c r="P126" s="14">
        <v>0</v>
      </c>
      <c r="Q126" s="14">
        <v>0</v>
      </c>
      <c r="R126" s="14"/>
      <c r="S126" s="14">
        <v>0</v>
      </c>
      <c r="T126" s="14">
        <v>0</v>
      </c>
      <c r="U126" s="14">
        <v>0</v>
      </c>
      <c r="V126" s="14">
        <v>0</v>
      </c>
      <c r="W126" s="14">
        <v>0</v>
      </c>
      <c r="X126" s="14">
        <v>0</v>
      </c>
      <c r="Y126" s="14">
        <v>0</v>
      </c>
      <c r="Z126" s="14">
        <v>0</v>
      </c>
      <c r="AA126" s="14">
        <v>0</v>
      </c>
      <c r="AB126" s="14">
        <v>0</v>
      </c>
      <c r="AC126" s="14">
        <v>0</v>
      </c>
      <c r="AD126" s="14">
        <v>0</v>
      </c>
      <c r="AE126" s="14"/>
      <c r="AF126" s="14">
        <v>0</v>
      </c>
      <c r="AG126" s="14">
        <v>0</v>
      </c>
      <c r="AH126" s="14">
        <v>0</v>
      </c>
      <c r="AI126" s="14">
        <v>0</v>
      </c>
      <c r="AJ126" s="14">
        <v>0</v>
      </c>
      <c r="AK126" s="14"/>
      <c r="AL126" s="14">
        <v>0</v>
      </c>
      <c r="AM126" s="14">
        <v>0</v>
      </c>
      <c r="AN126" s="14">
        <v>0</v>
      </c>
      <c r="AO126" s="14">
        <v>0</v>
      </c>
      <c r="AP126" s="14">
        <v>0</v>
      </c>
      <c r="AQ126" s="14">
        <v>0</v>
      </c>
      <c r="AR126" s="14"/>
      <c r="AS126" s="14">
        <v>0</v>
      </c>
      <c r="AT126" s="14">
        <v>0</v>
      </c>
      <c r="AU126" s="14">
        <v>0</v>
      </c>
      <c r="AV126" s="14">
        <v>0</v>
      </c>
      <c r="AW126" s="14">
        <v>0</v>
      </c>
      <c r="AX126" s="14"/>
      <c r="AY126" s="14">
        <v>0</v>
      </c>
      <c r="AZ126" s="14">
        <v>0</v>
      </c>
      <c r="BA126" s="14">
        <v>0</v>
      </c>
      <c r="BB126" s="14">
        <v>0</v>
      </c>
      <c r="BC126" s="14">
        <v>0</v>
      </c>
      <c r="BD126" s="14">
        <v>0</v>
      </c>
      <c r="BE126" s="14">
        <v>0</v>
      </c>
      <c r="BF126" s="14">
        <v>0</v>
      </c>
      <c r="BG126" s="14">
        <v>0</v>
      </c>
      <c r="BH126" s="14">
        <v>0</v>
      </c>
      <c r="BI126" s="14">
        <v>0</v>
      </c>
      <c r="BJ126" s="14">
        <v>0</v>
      </c>
      <c r="BK126" s="14">
        <v>0</v>
      </c>
      <c r="BL126" s="14">
        <v>0</v>
      </c>
      <c r="BM126" s="14">
        <v>0</v>
      </c>
      <c r="BN126" s="14">
        <v>0</v>
      </c>
      <c r="BO126" s="14"/>
      <c r="BP126" s="14">
        <v>0</v>
      </c>
      <c r="BQ126" s="14">
        <v>0</v>
      </c>
      <c r="BR126" s="14">
        <v>0</v>
      </c>
      <c r="BS126" s="14">
        <v>0</v>
      </c>
      <c r="BT126" s="14">
        <v>0</v>
      </c>
      <c r="BU126" s="14">
        <v>0</v>
      </c>
      <c r="BV126" s="14"/>
      <c r="BW126" s="14">
        <v>0</v>
      </c>
      <c r="BX126" s="14">
        <v>0</v>
      </c>
      <c r="BY126" s="14" t="s">
        <v>120</v>
      </c>
      <c r="BZ126" s="14">
        <v>0</v>
      </c>
      <c r="CA126" s="14">
        <v>0</v>
      </c>
      <c r="CB126" s="14">
        <v>0</v>
      </c>
      <c r="CC126" s="14">
        <v>0</v>
      </c>
      <c r="CD126" s="14"/>
      <c r="CE126" s="14">
        <v>0</v>
      </c>
      <c r="CF126" s="14">
        <v>0</v>
      </c>
      <c r="CG126" s="14">
        <v>0</v>
      </c>
      <c r="CH126" s="14">
        <v>0</v>
      </c>
      <c r="CI126" s="14"/>
      <c r="CJ126" s="14">
        <v>0</v>
      </c>
      <c r="CK126" s="14">
        <v>0</v>
      </c>
      <c r="CL126" s="14">
        <v>0</v>
      </c>
      <c r="CM126" s="14">
        <v>0</v>
      </c>
      <c r="CN126" s="14"/>
      <c r="CO126" s="14">
        <v>0</v>
      </c>
      <c r="CP126" s="14">
        <v>0</v>
      </c>
      <c r="CQ126" s="14"/>
      <c r="CR126" s="14">
        <v>0</v>
      </c>
      <c r="CS126" s="14">
        <v>0</v>
      </c>
    </row>
    <row r="127" spans="2:97"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row>
    <row r="128" spans="2:97" x14ac:dyDescent="0.3">
      <c r="B128" s="6" t="s">
        <v>193</v>
      </c>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row>
    <row r="129" spans="2:97" x14ac:dyDescent="0.3">
      <c r="B129" s="24" t="s">
        <v>188</v>
      </c>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row>
    <row r="130" spans="2:97" x14ac:dyDescent="0.3">
      <c r="B130" t="s">
        <v>182</v>
      </c>
      <c r="C130" s="14">
        <v>0.24735506679065</v>
      </c>
      <c r="D130" s="14">
        <v>0.22289627124422501</v>
      </c>
      <c r="E130" s="14">
        <v>0.27195986347916601</v>
      </c>
      <c r="F130" s="14"/>
      <c r="G130" s="14">
        <v>0.19375662693954401</v>
      </c>
      <c r="H130" s="14">
        <v>0.14126474783975199</v>
      </c>
      <c r="I130" s="14">
        <v>0.247591682464297</v>
      </c>
      <c r="J130" s="14">
        <v>0.26245267322849197</v>
      </c>
      <c r="K130" s="14">
        <v>0.28395463610976002</v>
      </c>
      <c r="L130" s="14">
        <v>0.31706020073902202</v>
      </c>
      <c r="M130" s="14"/>
      <c r="N130" s="14">
        <v>0.169466087726246</v>
      </c>
      <c r="O130" s="14">
        <v>0.23745783752877</v>
      </c>
      <c r="P130" s="14">
        <v>0.29239772208077702</v>
      </c>
      <c r="Q130" s="14">
        <v>0.29585011301669401</v>
      </c>
      <c r="R130" s="14"/>
      <c r="S130" s="14">
        <v>0.17750008257430899</v>
      </c>
      <c r="T130" s="14">
        <v>0.209227547025118</v>
      </c>
      <c r="U130" s="14">
        <v>0.27983418401687898</v>
      </c>
      <c r="V130" s="14">
        <v>0.34329166227561803</v>
      </c>
      <c r="W130" s="14">
        <v>0.237489975800348</v>
      </c>
      <c r="X130" s="14">
        <v>0.28395220110545299</v>
      </c>
      <c r="Y130" s="14">
        <v>0.19283283677451701</v>
      </c>
      <c r="Z130" s="14">
        <v>0.22440547791884499</v>
      </c>
      <c r="AA130" s="14">
        <v>0.26209775841708299</v>
      </c>
      <c r="AB130" s="14">
        <v>0.236620843609674</v>
      </c>
      <c r="AC130" s="14">
        <v>0.37810354980761801</v>
      </c>
      <c r="AD130" s="14">
        <v>0.23271189687044</v>
      </c>
      <c r="AE130" s="14"/>
      <c r="AF130" s="14">
        <v>0.32858270254439798</v>
      </c>
      <c r="AG130" s="14">
        <v>0.12945324015050499</v>
      </c>
      <c r="AH130" s="14">
        <v>0.162381499713139</v>
      </c>
      <c r="AI130" s="14">
        <v>0.44494023767614899</v>
      </c>
      <c r="AJ130" s="14">
        <v>0.25018624219408597</v>
      </c>
      <c r="AK130" s="14"/>
      <c r="AL130" s="14">
        <v>9.5379229604171001E-2</v>
      </c>
      <c r="AM130" s="14">
        <v>0.31955491163385802</v>
      </c>
      <c r="AN130" s="14">
        <v>0.13366886317498</v>
      </c>
      <c r="AO130" s="14">
        <v>0.43043042421810401</v>
      </c>
      <c r="AP130" s="14">
        <v>0.24442572115667099</v>
      </c>
      <c r="AQ130" s="14">
        <v>0.21169616194358401</v>
      </c>
      <c r="AR130" s="14"/>
      <c r="AS130" s="14">
        <v>0.32016074836296199</v>
      </c>
      <c r="AT130" s="14">
        <v>0.242996232610482</v>
      </c>
      <c r="AU130" s="14">
        <v>0.224878586681901</v>
      </c>
      <c r="AV130" s="14">
        <v>0.141422933693127</v>
      </c>
      <c r="AW130" s="14">
        <v>4.9408073593220102E-2</v>
      </c>
      <c r="AX130" s="14"/>
      <c r="AY130" s="14">
        <v>0.60920267623212099</v>
      </c>
      <c r="AZ130" s="14">
        <v>0.323356845187947</v>
      </c>
      <c r="BA130" s="14">
        <v>0.33929887717049201</v>
      </c>
      <c r="BB130" s="14">
        <v>0.28725746929739598</v>
      </c>
      <c r="BC130" s="14">
        <v>0.28885253002342198</v>
      </c>
      <c r="BD130" s="14">
        <v>0.26933953145239597</v>
      </c>
      <c r="BE130" s="14">
        <v>0.233549388134033</v>
      </c>
      <c r="BF130" s="14">
        <v>0.26225380520750702</v>
      </c>
      <c r="BG130" s="14">
        <v>0.26416850797674701</v>
      </c>
      <c r="BH130" s="14">
        <v>0.208335474832197</v>
      </c>
      <c r="BI130" s="14">
        <v>0.18440096463390199</v>
      </c>
      <c r="BJ130" s="14">
        <v>0.18582516970090401</v>
      </c>
      <c r="BK130" s="14">
        <v>0.22389015764672601</v>
      </c>
      <c r="BL130" s="14">
        <v>0.305181337606449</v>
      </c>
      <c r="BM130" s="14">
        <v>0.21840720700927199</v>
      </c>
      <c r="BN130" s="14">
        <v>0.10725765186184</v>
      </c>
      <c r="BO130" s="14"/>
      <c r="BP130" s="14">
        <v>0.16011239093511001</v>
      </c>
      <c r="BQ130" s="14">
        <v>0.24942221914898199</v>
      </c>
      <c r="BR130" s="14">
        <v>0.29250265623493199</v>
      </c>
      <c r="BS130" s="14">
        <v>0.28215575525632203</v>
      </c>
      <c r="BT130" s="14">
        <v>0.30322755598094497</v>
      </c>
      <c r="BU130" s="14">
        <v>0.28446829630981901</v>
      </c>
      <c r="BV130" s="14"/>
      <c r="BW130" s="14">
        <v>0.23753068030465299</v>
      </c>
      <c r="BX130" s="14">
        <v>0.242105284639552</v>
      </c>
      <c r="BY130" s="14" t="s">
        <v>120</v>
      </c>
      <c r="BZ130" s="14">
        <v>0.32993290015028298</v>
      </c>
      <c r="CA130" s="14">
        <v>0.285499451640363</v>
      </c>
      <c r="CB130" s="14">
        <v>0.212829145638989</v>
      </c>
      <c r="CC130" s="14">
        <v>0.267934604119269</v>
      </c>
      <c r="CD130" s="14"/>
      <c r="CE130" s="14">
        <v>0.19111199690042899</v>
      </c>
      <c r="CF130" s="14">
        <v>0.17785402233252601</v>
      </c>
      <c r="CG130" s="14">
        <v>0.33920671214762899</v>
      </c>
      <c r="CH130" s="14">
        <v>0.27849857196914701</v>
      </c>
      <c r="CI130" s="14"/>
      <c r="CJ130" s="14">
        <v>0.24145936155665201</v>
      </c>
      <c r="CK130" s="14">
        <v>0.22249328221494599</v>
      </c>
      <c r="CL130" s="14">
        <v>0.250883013083046</v>
      </c>
      <c r="CM130" s="14">
        <v>0.30437335810668797</v>
      </c>
      <c r="CN130" s="14"/>
      <c r="CO130" s="14">
        <v>0.20706293558696201</v>
      </c>
      <c r="CP130" s="14">
        <v>0.252295026130753</v>
      </c>
      <c r="CQ130" s="14"/>
      <c r="CR130" s="14">
        <v>0.189759118166623</v>
      </c>
      <c r="CS130" s="14">
        <v>0.25211222383110998</v>
      </c>
    </row>
    <row r="131" spans="2:97" x14ac:dyDescent="0.3">
      <c r="B131" t="s">
        <v>183</v>
      </c>
      <c r="C131" s="14">
        <v>0.29128287486638499</v>
      </c>
      <c r="D131" s="14">
        <v>0.27814785756488702</v>
      </c>
      <c r="E131" s="14">
        <v>0.30475422717690098</v>
      </c>
      <c r="F131" s="14"/>
      <c r="G131" s="14">
        <v>0.33988407361627199</v>
      </c>
      <c r="H131" s="14">
        <v>0.20748346426134101</v>
      </c>
      <c r="I131" s="14">
        <v>0.25326626256585699</v>
      </c>
      <c r="J131" s="14">
        <v>0.33038252237037802</v>
      </c>
      <c r="K131" s="14">
        <v>0.34356668333586399</v>
      </c>
      <c r="L131" s="14">
        <v>0.282541905508438</v>
      </c>
      <c r="M131" s="14"/>
      <c r="N131" s="14">
        <v>0.26543919211167899</v>
      </c>
      <c r="O131" s="14">
        <v>0.33924441672726102</v>
      </c>
      <c r="P131" s="14">
        <v>0.31590185572462098</v>
      </c>
      <c r="Q131" s="14">
        <v>0.25236579180118202</v>
      </c>
      <c r="R131" s="14"/>
      <c r="S131" s="14">
        <v>0.27009718065930999</v>
      </c>
      <c r="T131" s="14">
        <v>0.31663652528594199</v>
      </c>
      <c r="U131" s="14">
        <v>0.25897453206589599</v>
      </c>
      <c r="V131" s="14">
        <v>0.221608357180721</v>
      </c>
      <c r="W131" s="14">
        <v>0.306616360884373</v>
      </c>
      <c r="X131" s="14">
        <v>0.22428488491814599</v>
      </c>
      <c r="Y131" s="14">
        <v>0.312196327984752</v>
      </c>
      <c r="Z131" s="14">
        <v>0.22661992284542201</v>
      </c>
      <c r="AA131" s="14">
        <v>0.23748103374605201</v>
      </c>
      <c r="AB131" s="14">
        <v>0.40063965423109199</v>
      </c>
      <c r="AC131" s="14">
        <v>0.39344100948435201</v>
      </c>
      <c r="AD131" s="14">
        <v>0.45816356536193198</v>
      </c>
      <c r="AE131" s="14"/>
      <c r="AF131" s="14">
        <v>0.36384184899841898</v>
      </c>
      <c r="AG131" s="14">
        <v>0.21685562180227699</v>
      </c>
      <c r="AH131" s="14">
        <v>0.25243990073586903</v>
      </c>
      <c r="AI131" s="14">
        <v>0.28788872265273602</v>
      </c>
      <c r="AJ131" s="14">
        <v>0.29077557757382699</v>
      </c>
      <c r="AK131" s="14"/>
      <c r="AL131" s="14">
        <v>0.16526286325276501</v>
      </c>
      <c r="AM131" s="14">
        <v>0.323385123610896</v>
      </c>
      <c r="AN131" s="14">
        <v>0.36123518435351598</v>
      </c>
      <c r="AO131" s="14">
        <v>0.29734264637762697</v>
      </c>
      <c r="AP131" s="14">
        <v>0.34270804479828298</v>
      </c>
      <c r="AQ131" s="14">
        <v>0.33101250493403001</v>
      </c>
      <c r="AR131" s="14"/>
      <c r="AS131" s="14">
        <v>0.28348189061048201</v>
      </c>
      <c r="AT131" s="14">
        <v>0.35442212289362401</v>
      </c>
      <c r="AU131" s="14">
        <v>0.25415826396256802</v>
      </c>
      <c r="AV131" s="14">
        <v>0.26164772328337699</v>
      </c>
      <c r="AW131" s="14">
        <v>0.246385670903393</v>
      </c>
      <c r="AX131" s="14"/>
      <c r="AY131" s="14">
        <v>0.105311591359281</v>
      </c>
      <c r="AZ131" s="14">
        <v>0.20511924529730899</v>
      </c>
      <c r="BA131" s="14">
        <v>0.23607810548487601</v>
      </c>
      <c r="BB131" s="14">
        <v>0.26497094582401098</v>
      </c>
      <c r="BC131" s="14">
        <v>0.273152001360425</v>
      </c>
      <c r="BD131" s="14">
        <v>0.28498365146245502</v>
      </c>
      <c r="BE131" s="14">
        <v>0.25638817724990898</v>
      </c>
      <c r="BF131" s="14">
        <v>0.33307469205297502</v>
      </c>
      <c r="BG131" s="14">
        <v>0.384609476254551</v>
      </c>
      <c r="BH131" s="14">
        <v>0.35832116227331401</v>
      </c>
      <c r="BI131" s="14">
        <v>0.29247389353060499</v>
      </c>
      <c r="BJ131" s="14">
        <v>0.32443328875614902</v>
      </c>
      <c r="BK131" s="14">
        <v>0.28463717964354102</v>
      </c>
      <c r="BL131" s="14">
        <v>0.27427993247844101</v>
      </c>
      <c r="BM131" s="14">
        <v>0.29576708296974602</v>
      </c>
      <c r="BN131" s="14">
        <v>0.22036383242222801</v>
      </c>
      <c r="BO131" s="14"/>
      <c r="BP131" s="14">
        <v>0.25879692465874099</v>
      </c>
      <c r="BQ131" s="14">
        <v>0.280586037456245</v>
      </c>
      <c r="BR131" s="14">
        <v>0.26992481770103999</v>
      </c>
      <c r="BS131" s="14">
        <v>0.32438415166611501</v>
      </c>
      <c r="BT131" s="14">
        <v>0.35408012456932603</v>
      </c>
      <c r="BU131" s="14">
        <v>0.32167583567664698</v>
      </c>
      <c r="BV131" s="14"/>
      <c r="BW131" s="14">
        <v>0.30924951228680803</v>
      </c>
      <c r="BX131" s="14">
        <v>0.312813996053872</v>
      </c>
      <c r="BY131" s="14" t="s">
        <v>120</v>
      </c>
      <c r="BZ131" s="14">
        <v>0.26079808169156299</v>
      </c>
      <c r="CA131" s="14">
        <v>0.225824304016637</v>
      </c>
      <c r="CB131" s="14">
        <v>0.26972937762406202</v>
      </c>
      <c r="CC131" s="14">
        <v>0.28712245981003598</v>
      </c>
      <c r="CD131" s="14"/>
      <c r="CE131" s="14">
        <v>0.26024994648107802</v>
      </c>
      <c r="CF131" s="14">
        <v>0.290517057907626</v>
      </c>
      <c r="CG131" s="14">
        <v>0.262081989682376</v>
      </c>
      <c r="CH131" s="14">
        <v>0.30614417883179001</v>
      </c>
      <c r="CI131" s="14"/>
      <c r="CJ131" s="14">
        <v>0.31233400157005098</v>
      </c>
      <c r="CK131" s="14">
        <v>0.27457816900364701</v>
      </c>
      <c r="CL131" s="14">
        <v>0.28595535310803699</v>
      </c>
      <c r="CM131" s="14">
        <v>0.32723218546101202</v>
      </c>
      <c r="CN131" s="14"/>
      <c r="CO131" s="14">
        <v>0.19480156234867499</v>
      </c>
      <c r="CP131" s="14">
        <v>0.30277646702909999</v>
      </c>
      <c r="CQ131" s="14"/>
      <c r="CR131" s="14">
        <v>0.332537406927705</v>
      </c>
      <c r="CS131" s="14">
        <v>0.28740929470449</v>
      </c>
    </row>
    <row r="132" spans="2:97" x14ac:dyDescent="0.3">
      <c r="B132" t="s">
        <v>184</v>
      </c>
      <c r="C132" s="14">
        <v>0.20756406937136501</v>
      </c>
      <c r="D132" s="14">
        <v>0.20321984021625999</v>
      </c>
      <c r="E132" s="14">
        <v>0.21057274014451599</v>
      </c>
      <c r="F132" s="14"/>
      <c r="G132" s="14">
        <v>0.20115614082160799</v>
      </c>
      <c r="H132" s="14">
        <v>0.244984857248989</v>
      </c>
      <c r="I132" s="14">
        <v>0.20216880152344799</v>
      </c>
      <c r="J132" s="14">
        <v>0.14473257737753301</v>
      </c>
      <c r="K132" s="14">
        <v>0.23881886410140399</v>
      </c>
      <c r="L132" s="14">
        <v>0.218549732896582</v>
      </c>
      <c r="M132" s="14"/>
      <c r="N132" s="14">
        <v>0.21697692221256901</v>
      </c>
      <c r="O132" s="14">
        <v>0.19804557296596001</v>
      </c>
      <c r="P132" s="14">
        <v>0.188515779511887</v>
      </c>
      <c r="Q132" s="14">
        <v>0.22693274118127699</v>
      </c>
      <c r="R132" s="14"/>
      <c r="S132" s="14">
        <v>0.19965993972707899</v>
      </c>
      <c r="T132" s="14">
        <v>0.24308879156115501</v>
      </c>
      <c r="U132" s="14">
        <v>0.23948717304269099</v>
      </c>
      <c r="V132" s="14">
        <v>0.16900677088708099</v>
      </c>
      <c r="W132" s="14">
        <v>0.20793691911492601</v>
      </c>
      <c r="X132" s="14">
        <v>0.18975300247655</v>
      </c>
      <c r="Y132" s="14">
        <v>0.296464780246882</v>
      </c>
      <c r="Z132" s="14">
        <v>0.17503208438886</v>
      </c>
      <c r="AA132" s="14">
        <v>0.229557275297641</v>
      </c>
      <c r="AB132" s="14">
        <v>0.18379925841348199</v>
      </c>
      <c r="AC132" s="14">
        <v>0.112244589241278</v>
      </c>
      <c r="AD132" s="14">
        <v>0.137906436281168</v>
      </c>
      <c r="AE132" s="14"/>
      <c r="AF132" s="14">
        <v>0.174456818035128</v>
      </c>
      <c r="AG132" s="14">
        <v>0.236905882887613</v>
      </c>
      <c r="AH132" s="14">
        <v>0.30860068386960499</v>
      </c>
      <c r="AI132" s="14">
        <v>0.14220672789949801</v>
      </c>
      <c r="AJ132" s="14">
        <v>0.237079577146107</v>
      </c>
      <c r="AK132" s="14"/>
      <c r="AL132" s="14">
        <v>0.24274108999267299</v>
      </c>
      <c r="AM132" s="14">
        <v>0.17085525259506801</v>
      </c>
      <c r="AN132" s="14">
        <v>0.26451282009044602</v>
      </c>
      <c r="AO132" s="14">
        <v>0.174937258045261</v>
      </c>
      <c r="AP132" s="14">
        <v>0.21557076689478399</v>
      </c>
      <c r="AQ132" s="14">
        <v>0.21444029784447699</v>
      </c>
      <c r="AR132" s="14"/>
      <c r="AS132" s="14">
        <v>0.20308327516036201</v>
      </c>
      <c r="AT132" s="14">
        <v>0.197268864430132</v>
      </c>
      <c r="AU132" s="14">
        <v>0.217591881254111</v>
      </c>
      <c r="AV132" s="14">
        <v>0.20613231990119599</v>
      </c>
      <c r="AW132" s="14">
        <v>0.14763684364773899</v>
      </c>
      <c r="AX132" s="14"/>
      <c r="AY132" s="14">
        <v>0.28548573240859798</v>
      </c>
      <c r="AZ132" s="14">
        <v>0.14797849465014501</v>
      </c>
      <c r="BA132" s="14">
        <v>0.246380978629269</v>
      </c>
      <c r="BB132" s="14">
        <v>0.22958278030035001</v>
      </c>
      <c r="BC132" s="14">
        <v>0.229932687008158</v>
      </c>
      <c r="BD132" s="14">
        <v>0.23426559540345601</v>
      </c>
      <c r="BE132" s="14">
        <v>0.25937065386317198</v>
      </c>
      <c r="BF132" s="14">
        <v>0.2036689831905</v>
      </c>
      <c r="BG132" s="14">
        <v>0.18452784560058699</v>
      </c>
      <c r="BH132" s="14">
        <v>0.210262690879086</v>
      </c>
      <c r="BI132" s="14">
        <v>0.280847957705738</v>
      </c>
      <c r="BJ132" s="14">
        <v>0.13464350063566299</v>
      </c>
      <c r="BK132" s="14">
        <v>0.26663113860006199</v>
      </c>
      <c r="BL132" s="14">
        <v>0.11937965505598799</v>
      </c>
      <c r="BM132" s="14">
        <v>0.180684494441154</v>
      </c>
      <c r="BN132" s="14">
        <v>0.13388539585470299</v>
      </c>
      <c r="BO132" s="14"/>
      <c r="BP132" s="14">
        <v>0.197573695189631</v>
      </c>
      <c r="BQ132" s="14">
        <v>0.21492853990869101</v>
      </c>
      <c r="BR132" s="14">
        <v>0.22251235785815399</v>
      </c>
      <c r="BS132" s="14">
        <v>0.20393771777796599</v>
      </c>
      <c r="BT132" s="14">
        <v>0.20371822008153401</v>
      </c>
      <c r="BU132" s="14">
        <v>0.190642582647916</v>
      </c>
      <c r="BV132" s="14"/>
      <c r="BW132" s="14">
        <v>0.21453996573999501</v>
      </c>
      <c r="BX132" s="14">
        <v>0.168574223687979</v>
      </c>
      <c r="BY132" s="14" t="s">
        <v>120</v>
      </c>
      <c r="BZ132" s="14">
        <v>0.18776973762435301</v>
      </c>
      <c r="CA132" s="14">
        <v>0.26309798374228099</v>
      </c>
      <c r="CB132" s="14">
        <v>0.22586028562472399</v>
      </c>
      <c r="CC132" s="14">
        <v>0.17885827360217299</v>
      </c>
      <c r="CD132" s="14"/>
      <c r="CE132" s="14">
        <v>0.24351031079764399</v>
      </c>
      <c r="CF132" s="14">
        <v>0.215071154943583</v>
      </c>
      <c r="CG132" s="14">
        <v>0.196953874222243</v>
      </c>
      <c r="CH132" s="14">
        <v>0.168225125156934</v>
      </c>
      <c r="CI132" s="14"/>
      <c r="CJ132" s="14">
        <v>0.21561149574406899</v>
      </c>
      <c r="CK132" s="14">
        <v>0.21253680982932699</v>
      </c>
      <c r="CL132" s="14">
        <v>0.212282456745638</v>
      </c>
      <c r="CM132" s="14">
        <v>0.13407419022703501</v>
      </c>
      <c r="CN132" s="14"/>
      <c r="CO132" s="14">
        <v>0.24927566657782199</v>
      </c>
      <c r="CP132" s="14">
        <v>0.20464253103737701</v>
      </c>
      <c r="CQ132" s="14"/>
      <c r="CR132" s="14">
        <v>0.182438527761042</v>
      </c>
      <c r="CS132" s="14">
        <v>0.20799469288417299</v>
      </c>
    </row>
    <row r="133" spans="2:97" x14ac:dyDescent="0.3">
      <c r="B133" t="s">
        <v>185</v>
      </c>
      <c r="C133" s="14">
        <v>0.16431561150681701</v>
      </c>
      <c r="D133" s="14">
        <v>0.19570751498706601</v>
      </c>
      <c r="E133" s="14">
        <v>0.133520600202333</v>
      </c>
      <c r="F133" s="14"/>
      <c r="G133" s="14">
        <v>0.19303310617262501</v>
      </c>
      <c r="H133" s="14">
        <v>0.28510114281277399</v>
      </c>
      <c r="I133" s="14">
        <v>0.161237643528585</v>
      </c>
      <c r="J133" s="14">
        <v>0.18823085779531001</v>
      </c>
      <c r="K133" s="14">
        <v>7.5498252358325302E-2</v>
      </c>
      <c r="L133" s="14">
        <v>0.10384318081466</v>
      </c>
      <c r="M133" s="14"/>
      <c r="N133" s="14">
        <v>0.24471824782236601</v>
      </c>
      <c r="O133" s="14">
        <v>0.15764071377795499</v>
      </c>
      <c r="P133" s="14">
        <v>0.110835974376826</v>
      </c>
      <c r="Q133" s="14">
        <v>0.129194515993722</v>
      </c>
      <c r="R133" s="14"/>
      <c r="S133" s="14">
        <v>0.26377694679005498</v>
      </c>
      <c r="T133" s="14">
        <v>0.134734546796344</v>
      </c>
      <c r="U133" s="14">
        <v>0.116565785519699</v>
      </c>
      <c r="V133" s="14">
        <v>0.188553561108595</v>
      </c>
      <c r="W133" s="14">
        <v>0.15310731629558799</v>
      </c>
      <c r="X133" s="14">
        <v>0.18641497440560001</v>
      </c>
      <c r="Y133" s="14">
        <v>0.125917857620651</v>
      </c>
      <c r="Z133" s="14">
        <v>0.254256259077835</v>
      </c>
      <c r="AA133" s="14">
        <v>0.170396627189662</v>
      </c>
      <c r="AB133" s="14">
        <v>0.112030100043359</v>
      </c>
      <c r="AC133" s="14">
        <v>3.8111166794033903E-2</v>
      </c>
      <c r="AD133" s="14">
        <v>0.13884989377940399</v>
      </c>
      <c r="AE133" s="14"/>
      <c r="AF133" s="14">
        <v>8.2711867463927696E-2</v>
      </c>
      <c r="AG133" s="14">
        <v>0.305117828987712</v>
      </c>
      <c r="AH133" s="14">
        <v>0.18564316350565199</v>
      </c>
      <c r="AI133" s="14">
        <v>6.3825382289781907E-2</v>
      </c>
      <c r="AJ133" s="14">
        <v>0.122141196896956</v>
      </c>
      <c r="AK133" s="14"/>
      <c r="AL133" s="14">
        <v>0.35016781113348799</v>
      </c>
      <c r="AM133" s="14">
        <v>0.12189999521672799</v>
      </c>
      <c r="AN133" s="14">
        <v>0.17868423503782899</v>
      </c>
      <c r="AO133" s="14">
        <v>5.3644420543260199E-2</v>
      </c>
      <c r="AP133" s="14">
        <v>0.110609724824082</v>
      </c>
      <c r="AQ133" s="14">
        <v>0.140417917058061</v>
      </c>
      <c r="AR133" s="14"/>
      <c r="AS133" s="14">
        <v>0.110047071186072</v>
      </c>
      <c r="AT133" s="14">
        <v>0.14542470744972399</v>
      </c>
      <c r="AU133" s="14">
        <v>0.21767648227354799</v>
      </c>
      <c r="AV133" s="14">
        <v>0.25177029736728201</v>
      </c>
      <c r="AW133" s="14">
        <v>0.35410270061011301</v>
      </c>
      <c r="AX133" s="14"/>
      <c r="AY133" s="14">
        <v>0</v>
      </c>
      <c r="AZ133" s="14">
        <v>0.21378529564756299</v>
      </c>
      <c r="BA133" s="14">
        <v>0.10278444506692699</v>
      </c>
      <c r="BB133" s="14">
        <v>0.112126702920527</v>
      </c>
      <c r="BC133" s="14">
        <v>0.12452616337727</v>
      </c>
      <c r="BD133" s="14">
        <v>0.14439231529372101</v>
      </c>
      <c r="BE133" s="14">
        <v>0.19231828752490401</v>
      </c>
      <c r="BF133" s="14">
        <v>0.12082575324572201</v>
      </c>
      <c r="BG133" s="14">
        <v>0.11615196623276799</v>
      </c>
      <c r="BH133" s="14">
        <v>0.18242373752263699</v>
      </c>
      <c r="BI133" s="14">
        <v>0.138444278126995</v>
      </c>
      <c r="BJ133" s="14">
        <v>0.221486772278953</v>
      </c>
      <c r="BK133" s="14">
        <v>0.122920540734598</v>
      </c>
      <c r="BL133" s="14">
        <v>0.215452301599594</v>
      </c>
      <c r="BM133" s="14">
        <v>0.13525743907339899</v>
      </c>
      <c r="BN133" s="14">
        <v>0.40330437201853497</v>
      </c>
      <c r="BO133" s="14"/>
      <c r="BP133" s="14">
        <v>0.25693403272285398</v>
      </c>
      <c r="BQ133" s="14">
        <v>0.174885335041923</v>
      </c>
      <c r="BR133" s="14">
        <v>0.13814613175457199</v>
      </c>
      <c r="BS133" s="14">
        <v>0.122668464283315</v>
      </c>
      <c r="BT133" s="14">
        <v>5.1364484957941298E-2</v>
      </c>
      <c r="BU133" s="14">
        <v>0.11319320984553601</v>
      </c>
      <c r="BV133" s="14"/>
      <c r="BW133" s="14">
        <v>0.154617408726231</v>
      </c>
      <c r="BX133" s="14">
        <v>0.16081041179404101</v>
      </c>
      <c r="BY133" s="14" t="s">
        <v>120</v>
      </c>
      <c r="BZ133" s="14">
        <v>9.5852928774349699E-2</v>
      </c>
      <c r="CA133" s="14">
        <v>0.15892030954310701</v>
      </c>
      <c r="CB133" s="14">
        <v>0.21214057848203499</v>
      </c>
      <c r="CC133" s="14">
        <v>0.19092213150995199</v>
      </c>
      <c r="CD133" s="14"/>
      <c r="CE133" s="14">
        <v>0.22903006035033899</v>
      </c>
      <c r="CF133" s="14">
        <v>0.227019332496989</v>
      </c>
      <c r="CG133" s="14">
        <v>0.106992941728459</v>
      </c>
      <c r="CH133" s="14">
        <v>0.149242260397908</v>
      </c>
      <c r="CI133" s="14"/>
      <c r="CJ133" s="14">
        <v>0.152443690981513</v>
      </c>
      <c r="CK133" s="14">
        <v>0.21014945616300701</v>
      </c>
      <c r="CL133" s="14">
        <v>0.156921591919608</v>
      </c>
      <c r="CM133" s="14">
        <v>0.12564551151629799</v>
      </c>
      <c r="CN133" s="14"/>
      <c r="CO133" s="14">
        <v>0.23234699866945399</v>
      </c>
      <c r="CP133" s="14">
        <v>0.155911674187206</v>
      </c>
      <c r="CQ133" s="14"/>
      <c r="CR133" s="14">
        <v>0.21519951473672799</v>
      </c>
      <c r="CS133" s="14">
        <v>0.16129184473546301</v>
      </c>
    </row>
    <row r="134" spans="2:97" x14ac:dyDescent="0.3">
      <c r="B134" t="s">
        <v>186</v>
      </c>
      <c r="C134" s="14">
        <v>4.7915539552499997E-2</v>
      </c>
      <c r="D134" s="14">
        <v>6.6335379710797698E-2</v>
      </c>
      <c r="E134" s="14">
        <v>2.9766986999464701E-2</v>
      </c>
      <c r="F134" s="14"/>
      <c r="G134" s="14">
        <v>4.3775681711277499E-2</v>
      </c>
      <c r="H134" s="14">
        <v>7.0794879854774395E-2</v>
      </c>
      <c r="I134" s="14">
        <v>8.7955221256620503E-2</v>
      </c>
      <c r="J134" s="14">
        <v>3.6825376339505597E-2</v>
      </c>
      <c r="K134" s="14">
        <v>2.8458495293562199E-2</v>
      </c>
      <c r="L134" s="14">
        <v>2.80502607871598E-2</v>
      </c>
      <c r="M134" s="14"/>
      <c r="N134" s="14">
        <v>8.4295768302162802E-2</v>
      </c>
      <c r="O134" s="14">
        <v>3.1192274056233E-2</v>
      </c>
      <c r="P134" s="14">
        <v>3.9079122163212299E-2</v>
      </c>
      <c r="Q134" s="14">
        <v>3.2616595878201898E-2</v>
      </c>
      <c r="R134" s="14"/>
      <c r="S134" s="14">
        <v>7.2302168776458398E-2</v>
      </c>
      <c r="T134" s="14">
        <v>5.8079724673353803E-2</v>
      </c>
      <c r="U134" s="14">
        <v>5.4432854419028301E-2</v>
      </c>
      <c r="V134" s="14">
        <v>5.00338088131137E-2</v>
      </c>
      <c r="W134" s="14">
        <v>5.1447164067696699E-2</v>
      </c>
      <c r="X134" s="14">
        <v>3.8188372646323902E-2</v>
      </c>
      <c r="Y134" s="14">
        <v>0</v>
      </c>
      <c r="Z134" s="14">
        <v>2.5181816302580099E-2</v>
      </c>
      <c r="AA134" s="14">
        <v>8.32836735613115E-2</v>
      </c>
      <c r="AB134" s="14">
        <v>3.23854273735543E-2</v>
      </c>
      <c r="AC134" s="14">
        <v>1.8690328753379799E-2</v>
      </c>
      <c r="AD134" s="14">
        <v>0</v>
      </c>
      <c r="AE134" s="14"/>
      <c r="AF134" s="14">
        <v>3.4470007798247902E-2</v>
      </c>
      <c r="AG134" s="14">
        <v>8.5360905303482101E-2</v>
      </c>
      <c r="AH134" s="14">
        <v>3.5358382919167403E-2</v>
      </c>
      <c r="AI134" s="14">
        <v>2.0882362884297401E-2</v>
      </c>
      <c r="AJ134" s="14">
        <v>6.1370242468664203E-2</v>
      </c>
      <c r="AK134" s="14"/>
      <c r="AL134" s="14">
        <v>0.124959758845532</v>
      </c>
      <c r="AM134" s="14">
        <v>3.8120534561825702E-2</v>
      </c>
      <c r="AN134" s="14">
        <v>3.4243930634120803E-2</v>
      </c>
      <c r="AO134" s="14">
        <v>1.5668987186639598E-2</v>
      </c>
      <c r="AP134" s="14">
        <v>5.2974723328267297E-2</v>
      </c>
      <c r="AQ134" s="14">
        <v>0</v>
      </c>
      <c r="AR134" s="14"/>
      <c r="AS134" s="14">
        <v>3.7072155825722403E-2</v>
      </c>
      <c r="AT134" s="14">
        <v>2.739867113675E-2</v>
      </c>
      <c r="AU134" s="14">
        <v>4.1732560999734998E-2</v>
      </c>
      <c r="AV134" s="14">
        <v>0.107249818951914</v>
      </c>
      <c r="AW134" s="14">
        <v>0.15659457336893601</v>
      </c>
      <c r="AX134" s="14"/>
      <c r="AY134" s="14">
        <v>0</v>
      </c>
      <c r="AZ134" s="14">
        <v>2.0577848072640102E-2</v>
      </c>
      <c r="BA134" s="14">
        <v>2.2919506489602001E-2</v>
      </c>
      <c r="BB134" s="14">
        <v>5.9009213313207201E-2</v>
      </c>
      <c r="BC134" s="14">
        <v>4.1773864084747599E-2</v>
      </c>
      <c r="BD134" s="14">
        <v>2.6295802193296702E-2</v>
      </c>
      <c r="BE134" s="14">
        <v>4.0042332347334002E-2</v>
      </c>
      <c r="BF134" s="14">
        <v>4.7307575951425797E-2</v>
      </c>
      <c r="BG134" s="14">
        <v>1.18310733756084E-2</v>
      </c>
      <c r="BH134" s="14">
        <v>4.0656934492765903E-2</v>
      </c>
      <c r="BI134" s="14">
        <v>8.2286091352058402E-2</v>
      </c>
      <c r="BJ134" s="14">
        <v>4.0844033266577498E-2</v>
      </c>
      <c r="BK134" s="14">
        <v>4.3312887418993799E-2</v>
      </c>
      <c r="BL134" s="14">
        <v>8.5706773259528204E-2</v>
      </c>
      <c r="BM134" s="14">
        <v>0.133847083321362</v>
      </c>
      <c r="BN134" s="14">
        <v>0.121374664801338</v>
      </c>
      <c r="BO134" s="14"/>
      <c r="BP134" s="14">
        <v>0.10794094559976999</v>
      </c>
      <c r="BQ134" s="14">
        <v>3.4611884114804099E-2</v>
      </c>
      <c r="BR134" s="14">
        <v>2.4957366992486501E-2</v>
      </c>
      <c r="BS134" s="14">
        <v>1.99902121355739E-2</v>
      </c>
      <c r="BT134" s="14">
        <v>3.4251857160507201E-2</v>
      </c>
      <c r="BU134" s="14">
        <v>3.4472122705527401E-2</v>
      </c>
      <c r="BV134" s="14"/>
      <c r="BW134" s="14">
        <v>3.9281886911337001E-2</v>
      </c>
      <c r="BX134" s="14">
        <v>7.5686822015025093E-2</v>
      </c>
      <c r="BY134" s="14" t="s">
        <v>120</v>
      </c>
      <c r="BZ134" s="14">
        <v>8.6010589417445202E-2</v>
      </c>
      <c r="CA134" s="14">
        <v>1.91419130666972E-2</v>
      </c>
      <c r="CB134" s="14">
        <v>4.7285282128270399E-2</v>
      </c>
      <c r="CC134" s="14">
        <v>1.78356482651842E-2</v>
      </c>
      <c r="CD134" s="14"/>
      <c r="CE134" s="14">
        <v>6.02039081559958E-2</v>
      </c>
      <c r="CF134" s="14">
        <v>7.2524304805819603E-2</v>
      </c>
      <c r="CG134" s="14">
        <v>2.2669067297296699E-2</v>
      </c>
      <c r="CH134" s="14">
        <v>5.3248198185675798E-2</v>
      </c>
      <c r="CI134" s="14"/>
      <c r="CJ134" s="14">
        <v>2.91572862127959E-2</v>
      </c>
      <c r="CK134" s="14">
        <v>5.02496491074019E-2</v>
      </c>
      <c r="CL134" s="14">
        <v>5.7480890189539599E-2</v>
      </c>
      <c r="CM134" s="14">
        <v>1.2166141084139E-2</v>
      </c>
      <c r="CN134" s="14"/>
      <c r="CO134" s="14">
        <v>9.4919979329741694E-2</v>
      </c>
      <c r="CP134" s="14">
        <v>4.2321865140392698E-2</v>
      </c>
      <c r="CQ134" s="14"/>
      <c r="CR134" s="14">
        <v>8.0065432407901801E-2</v>
      </c>
      <c r="CS134" s="14">
        <v>4.7841047490094601E-2</v>
      </c>
    </row>
    <row r="135" spans="2:97" x14ac:dyDescent="0.3">
      <c r="B135" t="s">
        <v>92</v>
      </c>
      <c r="C135" s="14">
        <v>4.1566837912283702E-2</v>
      </c>
      <c r="D135" s="14">
        <v>3.3693136276763902E-2</v>
      </c>
      <c r="E135" s="14">
        <v>4.9425581997618602E-2</v>
      </c>
      <c r="F135" s="14"/>
      <c r="G135" s="14">
        <v>2.83943707386736E-2</v>
      </c>
      <c r="H135" s="14">
        <v>5.0370907982369303E-2</v>
      </c>
      <c r="I135" s="14">
        <v>4.7780388661192198E-2</v>
      </c>
      <c r="J135" s="14">
        <v>3.73759928887809E-2</v>
      </c>
      <c r="K135" s="14">
        <v>2.9703068801085499E-2</v>
      </c>
      <c r="L135" s="14">
        <v>4.9954719254137199E-2</v>
      </c>
      <c r="M135" s="14"/>
      <c r="N135" s="14">
        <v>1.9103781824977399E-2</v>
      </c>
      <c r="O135" s="14">
        <v>3.6419184943821098E-2</v>
      </c>
      <c r="P135" s="14">
        <v>5.3269546142677197E-2</v>
      </c>
      <c r="Q135" s="14">
        <v>6.3040242128922702E-2</v>
      </c>
      <c r="R135" s="14"/>
      <c r="S135" s="14">
        <v>1.66636814727892E-2</v>
      </c>
      <c r="T135" s="14">
        <v>3.8232864658087E-2</v>
      </c>
      <c r="U135" s="14">
        <v>5.0705470935807802E-2</v>
      </c>
      <c r="V135" s="14">
        <v>2.7505839734870901E-2</v>
      </c>
      <c r="W135" s="14">
        <v>4.34022638370683E-2</v>
      </c>
      <c r="X135" s="14">
        <v>7.7406564447927803E-2</v>
      </c>
      <c r="Y135" s="14">
        <v>7.2588197373197799E-2</v>
      </c>
      <c r="Z135" s="14">
        <v>9.4504439466457493E-2</v>
      </c>
      <c r="AA135" s="14">
        <v>1.71836317882504E-2</v>
      </c>
      <c r="AB135" s="14">
        <v>3.4524716328837898E-2</v>
      </c>
      <c r="AC135" s="14">
        <v>5.9409355919338498E-2</v>
      </c>
      <c r="AD135" s="14">
        <v>3.2368207707055903E-2</v>
      </c>
      <c r="AE135" s="14"/>
      <c r="AF135" s="14">
        <v>1.5936755159878802E-2</v>
      </c>
      <c r="AG135" s="14">
        <v>2.6306520868410701E-2</v>
      </c>
      <c r="AH135" s="14">
        <v>5.5576369256566803E-2</v>
      </c>
      <c r="AI135" s="14">
        <v>4.0256566597538797E-2</v>
      </c>
      <c r="AJ135" s="14">
        <v>3.8447163720359501E-2</v>
      </c>
      <c r="AK135" s="14"/>
      <c r="AL135" s="14">
        <v>2.14892471713709E-2</v>
      </c>
      <c r="AM135" s="14">
        <v>2.61841823816246E-2</v>
      </c>
      <c r="AN135" s="14">
        <v>2.7654966709108601E-2</v>
      </c>
      <c r="AO135" s="14">
        <v>2.79762636291087E-2</v>
      </c>
      <c r="AP135" s="14">
        <v>3.3711018997913497E-2</v>
      </c>
      <c r="AQ135" s="14">
        <v>0.102433118219848</v>
      </c>
      <c r="AR135" s="14"/>
      <c r="AS135" s="14">
        <v>4.6154858854398802E-2</v>
      </c>
      <c r="AT135" s="14">
        <v>3.2489401479288298E-2</v>
      </c>
      <c r="AU135" s="14">
        <v>4.3962224828135998E-2</v>
      </c>
      <c r="AV135" s="14">
        <v>3.1776906803104701E-2</v>
      </c>
      <c r="AW135" s="14">
        <v>4.5872137876599099E-2</v>
      </c>
      <c r="AX135" s="14"/>
      <c r="AY135" s="14">
        <v>0</v>
      </c>
      <c r="AZ135" s="14">
        <v>8.9182271144395697E-2</v>
      </c>
      <c r="BA135" s="14">
        <v>5.2538087158833999E-2</v>
      </c>
      <c r="BB135" s="14">
        <v>4.7052888344508499E-2</v>
      </c>
      <c r="BC135" s="14">
        <v>4.1762754145978097E-2</v>
      </c>
      <c r="BD135" s="14">
        <v>4.0723104194674897E-2</v>
      </c>
      <c r="BE135" s="14">
        <v>1.8331160880647901E-2</v>
      </c>
      <c r="BF135" s="14">
        <v>3.2869190351870602E-2</v>
      </c>
      <c r="BG135" s="14">
        <v>3.8711130559739099E-2</v>
      </c>
      <c r="BH135" s="14">
        <v>0</v>
      </c>
      <c r="BI135" s="14">
        <v>2.1546814650699901E-2</v>
      </c>
      <c r="BJ135" s="14">
        <v>9.2767235361753297E-2</v>
      </c>
      <c r="BK135" s="14">
        <v>5.8608095956079902E-2</v>
      </c>
      <c r="BL135" s="14">
        <v>0</v>
      </c>
      <c r="BM135" s="14">
        <v>3.6036693185067102E-2</v>
      </c>
      <c r="BN135" s="14">
        <v>1.3814083041356499E-2</v>
      </c>
      <c r="BO135" s="14"/>
      <c r="BP135" s="14">
        <v>1.8642010893894199E-2</v>
      </c>
      <c r="BQ135" s="14">
        <v>4.5565984329354603E-2</v>
      </c>
      <c r="BR135" s="14">
        <v>5.1956669458815601E-2</v>
      </c>
      <c r="BS135" s="14">
        <v>4.6863698880708599E-2</v>
      </c>
      <c r="BT135" s="14">
        <v>5.3357757249746597E-2</v>
      </c>
      <c r="BU135" s="14">
        <v>5.5547952814555102E-2</v>
      </c>
      <c r="BV135" s="14"/>
      <c r="BW135" s="14">
        <v>4.4780546030975303E-2</v>
      </c>
      <c r="BX135" s="14">
        <v>4.00092618095318E-2</v>
      </c>
      <c r="BY135" s="14" t="s">
        <v>120</v>
      </c>
      <c r="BZ135" s="14">
        <v>3.9635762342005797E-2</v>
      </c>
      <c r="CA135" s="14">
        <v>4.7516037990914403E-2</v>
      </c>
      <c r="CB135" s="14">
        <v>3.2155330501919703E-2</v>
      </c>
      <c r="CC135" s="14">
        <v>5.73268826933859E-2</v>
      </c>
      <c r="CD135" s="14"/>
      <c r="CE135" s="14">
        <v>1.58937773145157E-2</v>
      </c>
      <c r="CF135" s="14">
        <v>1.7014127513456399E-2</v>
      </c>
      <c r="CG135" s="14">
        <v>7.2095414921995504E-2</v>
      </c>
      <c r="CH135" s="14">
        <v>4.4641665458546101E-2</v>
      </c>
      <c r="CI135" s="14"/>
      <c r="CJ135" s="14">
        <v>4.8994163934918698E-2</v>
      </c>
      <c r="CK135" s="14">
        <v>2.9992633681670801E-2</v>
      </c>
      <c r="CL135" s="14">
        <v>3.6476694954131902E-2</v>
      </c>
      <c r="CM135" s="14">
        <v>9.6508613604828694E-2</v>
      </c>
      <c r="CN135" s="14"/>
      <c r="CO135" s="14">
        <v>2.1592857487346701E-2</v>
      </c>
      <c r="CP135" s="14">
        <v>4.20524364751712E-2</v>
      </c>
      <c r="CQ135" s="14"/>
      <c r="CR135" s="14">
        <v>0</v>
      </c>
      <c r="CS135" s="14">
        <v>4.3350896354670099E-2</v>
      </c>
    </row>
    <row r="136" spans="2:97"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row>
    <row r="137" spans="2:97" x14ac:dyDescent="0.3">
      <c r="B137" s="6" t="s">
        <v>194</v>
      </c>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row>
    <row r="138" spans="2:97" x14ac:dyDescent="0.3">
      <c r="B138" s="24" t="s">
        <v>188</v>
      </c>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row>
    <row r="139" spans="2:97" x14ac:dyDescent="0.3">
      <c r="B139" t="s">
        <v>182</v>
      </c>
      <c r="C139" s="14">
        <v>0.17558711766781901</v>
      </c>
      <c r="D139" s="14">
        <v>0.17929939634286901</v>
      </c>
      <c r="E139" s="14">
        <v>0.172199624376941</v>
      </c>
      <c r="F139" s="14"/>
      <c r="G139" s="14">
        <v>0.13195757831843399</v>
      </c>
      <c r="H139" s="14">
        <v>7.6810851853524306E-2</v>
      </c>
      <c r="I139" s="14">
        <v>0.164801588072161</v>
      </c>
      <c r="J139" s="14">
        <v>0.20796631426824999</v>
      </c>
      <c r="K139" s="14">
        <v>0.22297735395082</v>
      </c>
      <c r="L139" s="14">
        <v>0.22068800687383</v>
      </c>
      <c r="M139" s="14"/>
      <c r="N139" s="14">
        <v>9.2311774959316695E-2</v>
      </c>
      <c r="O139" s="14">
        <v>0.207927978146632</v>
      </c>
      <c r="P139" s="14">
        <v>0.22668222485131001</v>
      </c>
      <c r="Q139" s="14">
        <v>0.182815138474478</v>
      </c>
      <c r="R139" s="14"/>
      <c r="S139" s="14">
        <v>0.10962173598561099</v>
      </c>
      <c r="T139" s="14">
        <v>0.122150774434638</v>
      </c>
      <c r="U139" s="14">
        <v>0.17951422460781699</v>
      </c>
      <c r="V139" s="14">
        <v>0.24124248792833899</v>
      </c>
      <c r="W139" s="14">
        <v>0.18324709078389001</v>
      </c>
      <c r="X139" s="14">
        <v>0.22751806279247699</v>
      </c>
      <c r="Y139" s="14">
        <v>0.14504616034097201</v>
      </c>
      <c r="Z139" s="14">
        <v>0.19669326306313101</v>
      </c>
      <c r="AA139" s="14">
        <v>0.186520313327772</v>
      </c>
      <c r="AB139" s="14">
        <v>0.228047929056369</v>
      </c>
      <c r="AC139" s="14">
        <v>0.23618230853762001</v>
      </c>
      <c r="AD139" s="14">
        <v>0.13129724007848001</v>
      </c>
      <c r="AE139" s="14"/>
      <c r="AF139" s="14">
        <v>0.21576453450677699</v>
      </c>
      <c r="AG139" s="14">
        <v>7.3855257034426594E-2</v>
      </c>
      <c r="AH139" s="14">
        <v>0.134392564023362</v>
      </c>
      <c r="AI139" s="14">
        <v>0.39446550824059001</v>
      </c>
      <c r="AJ139" s="14">
        <v>0.210772221744184</v>
      </c>
      <c r="AK139" s="14"/>
      <c r="AL139" s="14">
        <v>4.3185856117258503E-2</v>
      </c>
      <c r="AM139" s="14">
        <v>0.201049477831824</v>
      </c>
      <c r="AN139" s="14">
        <v>0.11102472890585401</v>
      </c>
      <c r="AO139" s="14">
        <v>0.36688041350718897</v>
      </c>
      <c r="AP139" s="14">
        <v>0.22452073479748</v>
      </c>
      <c r="AQ139" s="14">
        <v>7.8659259930460607E-2</v>
      </c>
      <c r="AR139" s="14"/>
      <c r="AS139" s="14">
        <v>0.21710951004527099</v>
      </c>
      <c r="AT139" s="14">
        <v>0.191856574435328</v>
      </c>
      <c r="AU139" s="14">
        <v>0.13501969475828601</v>
      </c>
      <c r="AV139" s="14">
        <v>0.10836144217285699</v>
      </c>
      <c r="AW139" s="14">
        <v>5.3496433452165898E-2</v>
      </c>
      <c r="AX139" s="14"/>
      <c r="AY139" s="14">
        <v>0.38782284833908798</v>
      </c>
      <c r="AZ139" s="14">
        <v>0.24988457489726701</v>
      </c>
      <c r="BA139" s="14">
        <v>0.20634873328603401</v>
      </c>
      <c r="BB139" s="14">
        <v>0.12851166945694001</v>
      </c>
      <c r="BC139" s="14">
        <v>0.17423719850967601</v>
      </c>
      <c r="BD139" s="14">
        <v>0.23324940046447701</v>
      </c>
      <c r="BE139" s="14">
        <v>0.174083180265244</v>
      </c>
      <c r="BF139" s="14">
        <v>0.22225839002410999</v>
      </c>
      <c r="BG139" s="14">
        <v>0.16659730164801401</v>
      </c>
      <c r="BH139" s="14">
        <v>0.15845400841058399</v>
      </c>
      <c r="BI139" s="14">
        <v>0.12735691523029</v>
      </c>
      <c r="BJ139" s="14">
        <v>0.20027716413178401</v>
      </c>
      <c r="BK139" s="14">
        <v>0.26609570016295903</v>
      </c>
      <c r="BL139" s="14">
        <v>0.12907886090155901</v>
      </c>
      <c r="BM139" s="14">
        <v>7.7947082330404704E-2</v>
      </c>
      <c r="BN139" s="14">
        <v>6.7512928635640998E-2</v>
      </c>
      <c r="BO139" s="14"/>
      <c r="BP139" s="14">
        <v>0.12866630937610199</v>
      </c>
      <c r="BQ139" s="14">
        <v>0.15130932775127501</v>
      </c>
      <c r="BR139" s="14">
        <v>0.17282461871811799</v>
      </c>
      <c r="BS139" s="14">
        <v>0.23042614037491699</v>
      </c>
      <c r="BT139" s="14">
        <v>0.22347956063027699</v>
      </c>
      <c r="BU139" s="14">
        <v>0.25207306751209302</v>
      </c>
      <c r="BV139" s="14"/>
      <c r="BW139" s="14">
        <v>0.190759661803549</v>
      </c>
      <c r="BX139" s="14">
        <v>0.17186418928361299</v>
      </c>
      <c r="BY139" s="14" t="s">
        <v>120</v>
      </c>
      <c r="BZ139" s="14">
        <v>0.235441811572909</v>
      </c>
      <c r="CA139" s="14">
        <v>0.21257444289472899</v>
      </c>
      <c r="CB139" s="14">
        <v>0.10680048905218199</v>
      </c>
      <c r="CC139" s="14">
        <v>0.19256626892602099</v>
      </c>
      <c r="CD139" s="14"/>
      <c r="CE139" s="14">
        <v>0.107984836272309</v>
      </c>
      <c r="CF139" s="14">
        <v>0.14952992655269501</v>
      </c>
      <c r="CG139" s="14">
        <v>0.25360629348480002</v>
      </c>
      <c r="CH139" s="14">
        <v>0.214136844848276</v>
      </c>
      <c r="CI139" s="14"/>
      <c r="CJ139" s="14">
        <v>0.17772080635832399</v>
      </c>
      <c r="CK139" s="14">
        <v>0.15027322395637199</v>
      </c>
      <c r="CL139" s="14">
        <v>0.18306969417806601</v>
      </c>
      <c r="CM139" s="14">
        <v>0.18075469047989601</v>
      </c>
      <c r="CN139" s="14"/>
      <c r="CO139" s="14">
        <v>0.118157872620356</v>
      </c>
      <c r="CP139" s="14">
        <v>0.18156079157389199</v>
      </c>
      <c r="CQ139" s="14"/>
      <c r="CR139" s="14">
        <v>0.15798406577018601</v>
      </c>
      <c r="CS139" s="14">
        <v>0.17943566201285599</v>
      </c>
    </row>
    <row r="140" spans="2:97" x14ac:dyDescent="0.3">
      <c r="B140" t="s">
        <v>183</v>
      </c>
      <c r="C140" s="14">
        <v>0.26270484390301801</v>
      </c>
      <c r="D140" s="14">
        <v>0.25636981664300001</v>
      </c>
      <c r="E140" s="14">
        <v>0.26940104068661103</v>
      </c>
      <c r="F140" s="14"/>
      <c r="G140" s="14">
        <v>0.22836056646542099</v>
      </c>
      <c r="H140" s="14">
        <v>0.231984189803596</v>
      </c>
      <c r="I140" s="14">
        <v>0.27540656520275397</v>
      </c>
      <c r="J140" s="14">
        <v>0.26803033383570901</v>
      </c>
      <c r="K140" s="14">
        <v>0.29980040624779197</v>
      </c>
      <c r="L140" s="14">
        <v>0.26637282571486298</v>
      </c>
      <c r="M140" s="14"/>
      <c r="N140" s="14">
        <v>0.26059177349375701</v>
      </c>
      <c r="O140" s="14">
        <v>0.26448000586328202</v>
      </c>
      <c r="P140" s="14">
        <v>0.28808078079476501</v>
      </c>
      <c r="Q140" s="14">
        <v>0.24471742791117701</v>
      </c>
      <c r="R140" s="14"/>
      <c r="S140" s="14">
        <v>0.23147694983556799</v>
      </c>
      <c r="T140" s="14">
        <v>0.30466606201005603</v>
      </c>
      <c r="U140" s="14">
        <v>0.35183256694619902</v>
      </c>
      <c r="V140" s="14">
        <v>0.17555264907493001</v>
      </c>
      <c r="W140" s="14">
        <v>0.246125219226453</v>
      </c>
      <c r="X140" s="14">
        <v>0.22243939330352799</v>
      </c>
      <c r="Y140" s="14">
        <v>0.29571658749329399</v>
      </c>
      <c r="Z140" s="14">
        <v>0.20140820234211701</v>
      </c>
      <c r="AA140" s="14">
        <v>0.23330884367679799</v>
      </c>
      <c r="AB140" s="14">
        <v>0.341638223602103</v>
      </c>
      <c r="AC140" s="14">
        <v>0.25926665480503402</v>
      </c>
      <c r="AD140" s="14">
        <v>0.293422058692763</v>
      </c>
      <c r="AE140" s="14"/>
      <c r="AF140" s="14">
        <v>0.34234013645885902</v>
      </c>
      <c r="AG140" s="14">
        <v>0.205521097035061</v>
      </c>
      <c r="AH140" s="14">
        <v>0.27460350063530398</v>
      </c>
      <c r="AI140" s="14">
        <v>0.218555604015643</v>
      </c>
      <c r="AJ140" s="14">
        <v>0.26522404210432798</v>
      </c>
      <c r="AK140" s="14"/>
      <c r="AL140" s="14">
        <v>0.144177677703618</v>
      </c>
      <c r="AM140" s="14">
        <v>0.31811607117796498</v>
      </c>
      <c r="AN140" s="14">
        <v>0.267564778475537</v>
      </c>
      <c r="AO140" s="14">
        <v>0.30365184454272298</v>
      </c>
      <c r="AP140" s="14">
        <v>0.23191770383256499</v>
      </c>
      <c r="AQ140" s="14">
        <v>0.35283742662026102</v>
      </c>
      <c r="AR140" s="14"/>
      <c r="AS140" s="14">
        <v>0.25827628205064301</v>
      </c>
      <c r="AT140" s="14">
        <v>0.28996328928799497</v>
      </c>
      <c r="AU140" s="14">
        <v>0.26763023747145998</v>
      </c>
      <c r="AV140" s="14">
        <v>0.193592872585618</v>
      </c>
      <c r="AW140" s="14">
        <v>0.19458885043101001</v>
      </c>
      <c r="AX140" s="14"/>
      <c r="AY140" s="14">
        <v>0</v>
      </c>
      <c r="AZ140" s="14">
        <v>0.17143871304354499</v>
      </c>
      <c r="BA140" s="14">
        <v>0.28073595131894402</v>
      </c>
      <c r="BB140" s="14">
        <v>0.31999521464154601</v>
      </c>
      <c r="BC140" s="14">
        <v>0.236412702067887</v>
      </c>
      <c r="BD140" s="14">
        <v>0.19625619456259599</v>
      </c>
      <c r="BE140" s="14">
        <v>0.37439704678275498</v>
      </c>
      <c r="BF140" s="14">
        <v>0.18994270280772099</v>
      </c>
      <c r="BG140" s="14">
        <v>0.32336831295253199</v>
      </c>
      <c r="BH140" s="14">
        <v>0.24594255592948</v>
      </c>
      <c r="BI140" s="14">
        <v>0.29826973804615797</v>
      </c>
      <c r="BJ140" s="14">
        <v>0.20491365524900601</v>
      </c>
      <c r="BK140" s="14">
        <v>0.17119775768491799</v>
      </c>
      <c r="BL140" s="14">
        <v>0.37344436226628802</v>
      </c>
      <c r="BM140" s="14">
        <v>0.28881237916085001</v>
      </c>
      <c r="BN140" s="14">
        <v>0.26933046921936399</v>
      </c>
      <c r="BO140" s="14"/>
      <c r="BP140" s="14">
        <v>0.17601110540598</v>
      </c>
      <c r="BQ140" s="14">
        <v>0.278425288880289</v>
      </c>
      <c r="BR140" s="14">
        <v>0.28450101018584101</v>
      </c>
      <c r="BS140" s="14">
        <v>0.31325309941993501</v>
      </c>
      <c r="BT140" s="14">
        <v>0.31594487195988602</v>
      </c>
      <c r="BU140" s="14">
        <v>0.22787516463687901</v>
      </c>
      <c r="BV140" s="14"/>
      <c r="BW140" s="14">
        <v>0.24602377448245399</v>
      </c>
      <c r="BX140" s="14">
        <v>0.34174211088561501</v>
      </c>
      <c r="BY140" s="14" t="s">
        <v>120</v>
      </c>
      <c r="BZ140" s="14">
        <v>0.203481606583891</v>
      </c>
      <c r="CA140" s="14">
        <v>0.22988862261187701</v>
      </c>
      <c r="CB140" s="14">
        <v>0.22717901667155899</v>
      </c>
      <c r="CC140" s="14">
        <v>0.37891128036683203</v>
      </c>
      <c r="CD140" s="14"/>
      <c r="CE140" s="14">
        <v>0.25141776387425802</v>
      </c>
      <c r="CF140" s="14">
        <v>0.240962490056015</v>
      </c>
      <c r="CG140" s="14">
        <v>0.220370626017039</v>
      </c>
      <c r="CH140" s="14">
        <v>0.29847448944770499</v>
      </c>
      <c r="CI140" s="14"/>
      <c r="CJ140" s="14">
        <v>0.30451599509428601</v>
      </c>
      <c r="CK140" s="14">
        <v>0.26093591714121001</v>
      </c>
      <c r="CL140" s="14">
        <v>0.25158952259717898</v>
      </c>
      <c r="CM140" s="14">
        <v>0.249483127979133</v>
      </c>
      <c r="CN140" s="14"/>
      <c r="CO140" s="14">
        <v>0.24534925600719901</v>
      </c>
      <c r="CP140" s="14">
        <v>0.26481678387525798</v>
      </c>
      <c r="CQ140" s="14"/>
      <c r="CR140" s="14">
        <v>0.226028118602739</v>
      </c>
      <c r="CS140" s="14">
        <v>0.26096137812008202</v>
      </c>
    </row>
    <row r="141" spans="2:97" x14ac:dyDescent="0.3">
      <c r="B141" t="s">
        <v>184</v>
      </c>
      <c r="C141" s="14">
        <v>0.29662011155930901</v>
      </c>
      <c r="D141" s="14">
        <v>0.29597120926890802</v>
      </c>
      <c r="E141" s="14">
        <v>0.29611720275329401</v>
      </c>
      <c r="F141" s="14"/>
      <c r="G141" s="14">
        <v>0.29301693674281298</v>
      </c>
      <c r="H141" s="14">
        <v>0.27986676764430002</v>
      </c>
      <c r="I141" s="14">
        <v>0.24153319847834501</v>
      </c>
      <c r="J141" s="14">
        <v>0.31237298995763702</v>
      </c>
      <c r="K141" s="14">
        <v>0.29816483534242999</v>
      </c>
      <c r="L141" s="14">
        <v>0.33538167184877699</v>
      </c>
      <c r="M141" s="14"/>
      <c r="N141" s="14">
        <v>0.32838498904659902</v>
      </c>
      <c r="O141" s="14">
        <v>0.28642847770324598</v>
      </c>
      <c r="P141" s="14">
        <v>0.246068021484359</v>
      </c>
      <c r="Q141" s="14">
        <v>0.31634434391979099</v>
      </c>
      <c r="R141" s="14"/>
      <c r="S141" s="14">
        <v>0.26470495995273502</v>
      </c>
      <c r="T141" s="14">
        <v>0.339057828170928</v>
      </c>
      <c r="U141" s="14">
        <v>0.24041983833091701</v>
      </c>
      <c r="V141" s="14">
        <v>0.31574995463544597</v>
      </c>
      <c r="W141" s="14">
        <v>0.33818258893979902</v>
      </c>
      <c r="X141" s="14">
        <v>0.30219033763390402</v>
      </c>
      <c r="Y141" s="14">
        <v>0.36475288938144801</v>
      </c>
      <c r="Z141" s="14">
        <v>0.30243059490597302</v>
      </c>
      <c r="AA141" s="14">
        <v>0.25616680064505598</v>
      </c>
      <c r="AB141" s="14">
        <v>0.25528490382814301</v>
      </c>
      <c r="AC141" s="14">
        <v>0.240371303500624</v>
      </c>
      <c r="AD141" s="14">
        <v>0.40518419224213198</v>
      </c>
      <c r="AE141" s="14"/>
      <c r="AF141" s="14">
        <v>0.269763530433133</v>
      </c>
      <c r="AG141" s="14">
        <v>0.36621883604580202</v>
      </c>
      <c r="AH141" s="14">
        <v>0.30576113002870903</v>
      </c>
      <c r="AI141" s="14">
        <v>0.21042439062329199</v>
      </c>
      <c r="AJ141" s="14">
        <v>0.28183475665908803</v>
      </c>
      <c r="AK141" s="14"/>
      <c r="AL141" s="14">
        <v>0.33093742296193401</v>
      </c>
      <c r="AM141" s="14">
        <v>0.26555342895863998</v>
      </c>
      <c r="AN141" s="14">
        <v>0.41456032745020499</v>
      </c>
      <c r="AO141" s="14">
        <v>0.225209948783263</v>
      </c>
      <c r="AP141" s="14">
        <v>0.29306801284372702</v>
      </c>
      <c r="AQ141" s="14">
        <v>0.33296025867408502</v>
      </c>
      <c r="AR141" s="14"/>
      <c r="AS141" s="14">
        <v>0.324394212532927</v>
      </c>
      <c r="AT141" s="14">
        <v>0.26037776285160602</v>
      </c>
      <c r="AU141" s="14">
        <v>0.30722697511142799</v>
      </c>
      <c r="AV141" s="14">
        <v>0.31196246895387197</v>
      </c>
      <c r="AW141" s="14">
        <v>0.25044922140283199</v>
      </c>
      <c r="AX141" s="14"/>
      <c r="AY141" s="14">
        <v>0.46018277229211302</v>
      </c>
      <c r="AZ141" s="14">
        <v>0.209563169501959</v>
      </c>
      <c r="BA141" s="14">
        <v>0.28116797072378602</v>
      </c>
      <c r="BB141" s="14">
        <v>0.33361504152590599</v>
      </c>
      <c r="BC141" s="14">
        <v>0.36470173965399599</v>
      </c>
      <c r="BD141" s="14">
        <v>0.36887638867044198</v>
      </c>
      <c r="BE141" s="14">
        <v>0.24130429873409701</v>
      </c>
      <c r="BF141" s="14">
        <v>0.34289262070484</v>
      </c>
      <c r="BG141" s="14">
        <v>0.24614984823913399</v>
      </c>
      <c r="BH141" s="14">
        <v>0.30474616427519502</v>
      </c>
      <c r="BI141" s="14">
        <v>0.282155682372906</v>
      </c>
      <c r="BJ141" s="14">
        <v>0.269573231460216</v>
      </c>
      <c r="BK141" s="14">
        <v>0.36726511569144299</v>
      </c>
      <c r="BL141" s="14">
        <v>0.23504661913837399</v>
      </c>
      <c r="BM141" s="14">
        <v>0.35609696458146201</v>
      </c>
      <c r="BN141" s="14">
        <v>0.22814110267207899</v>
      </c>
      <c r="BO141" s="14"/>
      <c r="BP141" s="14">
        <v>0.29208640011405301</v>
      </c>
      <c r="BQ141" s="14">
        <v>0.33851829271377598</v>
      </c>
      <c r="BR141" s="14">
        <v>0.27733408275035398</v>
      </c>
      <c r="BS141" s="14">
        <v>0.243982010235441</v>
      </c>
      <c r="BT141" s="14">
        <v>0.29326447900449898</v>
      </c>
      <c r="BU141" s="14">
        <v>0.331965481232874</v>
      </c>
      <c r="BV141" s="14"/>
      <c r="BW141" s="14">
        <v>0.321902752903793</v>
      </c>
      <c r="BX141" s="14">
        <v>0.25716426617649002</v>
      </c>
      <c r="BY141" s="14" t="s">
        <v>120</v>
      </c>
      <c r="BZ141" s="14">
        <v>0.337231106530063</v>
      </c>
      <c r="CA141" s="14">
        <v>0.266570996866204</v>
      </c>
      <c r="CB141" s="14">
        <v>0.30949483265307498</v>
      </c>
      <c r="CC141" s="14">
        <v>0.16031002583676901</v>
      </c>
      <c r="CD141" s="14"/>
      <c r="CE141" s="14">
        <v>0.27589648267497702</v>
      </c>
      <c r="CF141" s="14">
        <v>0.29863651707233901</v>
      </c>
      <c r="CG141" s="14">
        <v>0.29715267347660601</v>
      </c>
      <c r="CH141" s="14">
        <v>0.29764808188747</v>
      </c>
      <c r="CI141" s="14"/>
      <c r="CJ141" s="14">
        <v>0.248879237880167</v>
      </c>
      <c r="CK141" s="14">
        <v>0.33795056794491601</v>
      </c>
      <c r="CL141" s="14">
        <v>0.30050291802332701</v>
      </c>
      <c r="CM141" s="14">
        <v>0.27215665456916499</v>
      </c>
      <c r="CN141" s="14"/>
      <c r="CO141" s="14">
        <v>0.28221016715074598</v>
      </c>
      <c r="CP141" s="14">
        <v>0.30096585590853098</v>
      </c>
      <c r="CQ141" s="14"/>
      <c r="CR141" s="14">
        <v>0.28307734209166002</v>
      </c>
      <c r="CS141" s="14">
        <v>0.29972534247761701</v>
      </c>
    </row>
    <row r="142" spans="2:97" x14ac:dyDescent="0.3">
      <c r="B142" t="s">
        <v>185</v>
      </c>
      <c r="C142" s="14">
        <v>0.150364588848826</v>
      </c>
      <c r="D142" s="14">
        <v>0.17272736672887101</v>
      </c>
      <c r="E142" s="14">
        <v>0.128481246055732</v>
      </c>
      <c r="F142" s="14"/>
      <c r="G142" s="14">
        <v>0.25211587570653998</v>
      </c>
      <c r="H142" s="14">
        <v>0.27382700063618098</v>
      </c>
      <c r="I142" s="14">
        <v>0.20208945961952099</v>
      </c>
      <c r="J142" s="14">
        <v>0.12573156833621099</v>
      </c>
      <c r="K142" s="14">
        <v>5.6652807131923402E-2</v>
      </c>
      <c r="L142" s="14">
        <v>5.0086540082822997E-2</v>
      </c>
      <c r="M142" s="14"/>
      <c r="N142" s="14">
        <v>0.20670435251923699</v>
      </c>
      <c r="O142" s="14">
        <v>0.12968098287528701</v>
      </c>
      <c r="P142" s="14">
        <v>0.12868978830750599</v>
      </c>
      <c r="Q142" s="14">
        <v>0.12934409378744499</v>
      </c>
      <c r="R142" s="14"/>
      <c r="S142" s="14">
        <v>0.271140940507336</v>
      </c>
      <c r="T142" s="14">
        <v>8.9648559131208005E-2</v>
      </c>
      <c r="U142" s="14">
        <v>8.3926695126689294E-2</v>
      </c>
      <c r="V142" s="14">
        <v>0.193723345553202</v>
      </c>
      <c r="W142" s="14">
        <v>9.0711333681662107E-2</v>
      </c>
      <c r="X142" s="14">
        <v>0.111905700094463</v>
      </c>
      <c r="Y142" s="14">
        <v>0.13192669022018499</v>
      </c>
      <c r="Z142" s="14">
        <v>0.17809343122069099</v>
      </c>
      <c r="AA142" s="14">
        <v>0.21626966957487501</v>
      </c>
      <c r="AB142" s="14">
        <v>9.8479960611696504E-2</v>
      </c>
      <c r="AC142" s="14">
        <v>0.126325868094601</v>
      </c>
      <c r="AD142" s="14">
        <v>7.3720643173771E-2</v>
      </c>
      <c r="AE142" s="14"/>
      <c r="AF142" s="14">
        <v>8.5807959246839496E-2</v>
      </c>
      <c r="AG142" s="14">
        <v>0.245311088558896</v>
      </c>
      <c r="AH142" s="14">
        <v>0.13931935564539799</v>
      </c>
      <c r="AI142" s="14">
        <v>9.0513062291531499E-2</v>
      </c>
      <c r="AJ142" s="14">
        <v>0.16439386124908001</v>
      </c>
      <c r="AK142" s="14"/>
      <c r="AL142" s="14">
        <v>0.33138680758693101</v>
      </c>
      <c r="AM142" s="14">
        <v>0.108823428021732</v>
      </c>
      <c r="AN142" s="14">
        <v>0.126480255657481</v>
      </c>
      <c r="AO142" s="14">
        <v>5.6285890992738903E-2</v>
      </c>
      <c r="AP142" s="14">
        <v>0.14536859159742899</v>
      </c>
      <c r="AQ142" s="14">
        <v>6.1872728431437103E-2</v>
      </c>
      <c r="AR142" s="14"/>
      <c r="AS142" s="14">
        <v>8.6850900306378098E-2</v>
      </c>
      <c r="AT142" s="14">
        <v>0.139807516797188</v>
      </c>
      <c r="AU142" s="14">
        <v>0.17959206724663301</v>
      </c>
      <c r="AV142" s="14">
        <v>0.24732230802381799</v>
      </c>
      <c r="AW142" s="14">
        <v>0.24802841938298001</v>
      </c>
      <c r="AX142" s="14"/>
      <c r="AY142" s="14">
        <v>0.151994379368799</v>
      </c>
      <c r="AZ142" s="14">
        <v>0.147486957426336</v>
      </c>
      <c r="BA142" s="14">
        <v>0.117767559497426</v>
      </c>
      <c r="BB142" s="14">
        <v>9.3329076127373997E-2</v>
      </c>
      <c r="BC142" s="14">
        <v>0.120920140857253</v>
      </c>
      <c r="BD142" s="14">
        <v>0.11761944226398</v>
      </c>
      <c r="BE142" s="14">
        <v>0.169802149474858</v>
      </c>
      <c r="BF142" s="14">
        <v>0.141426624890436</v>
      </c>
      <c r="BG142" s="14">
        <v>0.17675240750231799</v>
      </c>
      <c r="BH142" s="14">
        <v>0.222264405810434</v>
      </c>
      <c r="BI142" s="14">
        <v>0.18030624190838901</v>
      </c>
      <c r="BJ142" s="14">
        <v>0.148168461145536</v>
      </c>
      <c r="BK142" s="14">
        <v>6.3706399901209895E-2</v>
      </c>
      <c r="BL142" s="14">
        <v>0.17153834946903701</v>
      </c>
      <c r="BM142" s="14">
        <v>0.178786012465459</v>
      </c>
      <c r="BN142" s="14">
        <v>0.28805605196949402</v>
      </c>
      <c r="BO142" s="14"/>
      <c r="BP142" s="14">
        <v>0.27927727152299398</v>
      </c>
      <c r="BQ142" s="14">
        <v>0.13191226958713001</v>
      </c>
      <c r="BR142" s="14">
        <v>0.126326663181485</v>
      </c>
      <c r="BS142" s="14">
        <v>0.101267987677303</v>
      </c>
      <c r="BT142" s="14">
        <v>6.3541503615407696E-2</v>
      </c>
      <c r="BU142" s="14">
        <v>6.3491569865234507E-2</v>
      </c>
      <c r="BV142" s="14"/>
      <c r="BW142" s="14">
        <v>0.11855394534206699</v>
      </c>
      <c r="BX142" s="14">
        <v>0.13070275653355101</v>
      </c>
      <c r="BY142" s="14" t="s">
        <v>120</v>
      </c>
      <c r="BZ142" s="14">
        <v>9.3529475082191907E-2</v>
      </c>
      <c r="CA142" s="14">
        <v>0.16493775252440801</v>
      </c>
      <c r="CB142" s="14">
        <v>0.26213242767915201</v>
      </c>
      <c r="CC142" s="14">
        <v>9.5063316178300106E-2</v>
      </c>
      <c r="CD142" s="14"/>
      <c r="CE142" s="14">
        <v>0.28971824333896101</v>
      </c>
      <c r="CF142" s="14">
        <v>0.191551849498902</v>
      </c>
      <c r="CG142" s="14">
        <v>5.9984779554664303E-2</v>
      </c>
      <c r="CH142" s="14">
        <v>0.104128268510687</v>
      </c>
      <c r="CI142" s="14"/>
      <c r="CJ142" s="14">
        <v>0.152295530118367</v>
      </c>
      <c r="CK142" s="14">
        <v>0.17157668988175701</v>
      </c>
      <c r="CL142" s="14">
        <v>0.149882277100513</v>
      </c>
      <c r="CM142" s="14">
        <v>8.9181188708205503E-2</v>
      </c>
      <c r="CN142" s="14"/>
      <c r="CO142" s="14">
        <v>0.27559587661057999</v>
      </c>
      <c r="CP142" s="14">
        <v>0.132826515528253</v>
      </c>
      <c r="CQ142" s="14"/>
      <c r="CR142" s="14">
        <v>0.22244592417253101</v>
      </c>
      <c r="CS142" s="14">
        <v>0.14165851697465801</v>
      </c>
    </row>
    <row r="143" spans="2:97" x14ac:dyDescent="0.3">
      <c r="B143" t="s">
        <v>186</v>
      </c>
      <c r="C143" s="14">
        <v>3.0774639910043099E-2</v>
      </c>
      <c r="D143" s="14">
        <v>3.9569938620856102E-2</v>
      </c>
      <c r="E143" s="14">
        <v>2.2121731076426399E-2</v>
      </c>
      <c r="F143" s="14"/>
      <c r="G143" s="14">
        <v>4.5587611749507803E-2</v>
      </c>
      <c r="H143" s="14">
        <v>8.1036806295622502E-2</v>
      </c>
      <c r="I143" s="14">
        <v>3.3634931474403197E-2</v>
      </c>
      <c r="J143" s="14">
        <v>1.81366610233803E-2</v>
      </c>
      <c r="K143" s="14">
        <v>1.1889240251475501E-2</v>
      </c>
      <c r="L143" s="14">
        <v>7.30932250285955E-3</v>
      </c>
      <c r="M143" s="14"/>
      <c r="N143" s="14">
        <v>5.3801407289684799E-2</v>
      </c>
      <c r="O143" s="14">
        <v>3.4904294341921001E-2</v>
      </c>
      <c r="P143" s="14">
        <v>1.9680743351373702E-2</v>
      </c>
      <c r="Q143" s="14">
        <v>1.02927072000163E-2</v>
      </c>
      <c r="R143" s="14"/>
      <c r="S143" s="14">
        <v>5.07887383344982E-2</v>
      </c>
      <c r="T143" s="14">
        <v>2.0557245779667398E-2</v>
      </c>
      <c r="U143" s="14">
        <v>4.3402412196688799E-2</v>
      </c>
      <c r="V143" s="14">
        <v>9.1323871389116795E-3</v>
      </c>
      <c r="W143" s="14">
        <v>6.4483213257482297E-2</v>
      </c>
      <c r="X143" s="14">
        <v>1.9434267966855899E-2</v>
      </c>
      <c r="Y143" s="14">
        <v>1.1540959506241099E-2</v>
      </c>
      <c r="Z143" s="14">
        <v>5.0682949134782898E-2</v>
      </c>
      <c r="AA143" s="14">
        <v>3.9946791483787103E-2</v>
      </c>
      <c r="AB143" s="14">
        <v>1.10585121653076E-2</v>
      </c>
      <c r="AC143" s="14">
        <v>4.0704253605769597E-2</v>
      </c>
      <c r="AD143" s="14">
        <v>0</v>
      </c>
      <c r="AE143" s="14"/>
      <c r="AF143" s="14">
        <v>3.1439759601871703E-2</v>
      </c>
      <c r="AG143" s="14">
        <v>5.5573109851445597E-2</v>
      </c>
      <c r="AH143" s="14">
        <v>1.02320248152284E-2</v>
      </c>
      <c r="AI143" s="14">
        <v>1.55970377697871E-2</v>
      </c>
      <c r="AJ143" s="14">
        <v>2.77340894777869E-2</v>
      </c>
      <c r="AK143" s="14"/>
      <c r="AL143" s="14">
        <v>8.2077687979410299E-2</v>
      </c>
      <c r="AM143" s="14">
        <v>3.8667648281355597E-2</v>
      </c>
      <c r="AN143" s="14">
        <v>9.9095241097506108E-3</v>
      </c>
      <c r="AO143" s="14">
        <v>3.8202130812802302E-3</v>
      </c>
      <c r="AP143" s="14">
        <v>2.6211259355947401E-2</v>
      </c>
      <c r="AQ143" s="14">
        <v>0</v>
      </c>
      <c r="AR143" s="14"/>
      <c r="AS143" s="14">
        <v>1.9237115758155801E-2</v>
      </c>
      <c r="AT143" s="14">
        <v>2.5201197608191801E-2</v>
      </c>
      <c r="AU143" s="14">
        <v>2.5282577488193798E-2</v>
      </c>
      <c r="AV143" s="14">
        <v>6.6710056184386093E-2</v>
      </c>
      <c r="AW143" s="14">
        <v>0.20756493745441301</v>
      </c>
      <c r="AX143" s="14"/>
      <c r="AY143" s="14">
        <v>0</v>
      </c>
      <c r="AZ143" s="14">
        <v>6.0203545350309903E-2</v>
      </c>
      <c r="BA143" s="14">
        <v>1.3054587885437599E-2</v>
      </c>
      <c r="BB143" s="14">
        <v>1.51611025706079E-2</v>
      </c>
      <c r="BC143" s="14">
        <v>3.4348218420494299E-2</v>
      </c>
      <c r="BD143" s="14">
        <v>2.5700485222120401E-2</v>
      </c>
      <c r="BE143" s="14">
        <v>2.2082163862396999E-2</v>
      </c>
      <c r="BF143" s="14">
        <v>0</v>
      </c>
      <c r="BG143" s="14">
        <v>1.32949594946183E-2</v>
      </c>
      <c r="BH143" s="14">
        <v>2.7649494378203E-2</v>
      </c>
      <c r="BI143" s="14">
        <v>4.1477399985361603E-2</v>
      </c>
      <c r="BJ143" s="14">
        <v>1.40822937508982E-2</v>
      </c>
      <c r="BK143" s="14">
        <v>4.3312887418993799E-2</v>
      </c>
      <c r="BL143" s="14">
        <v>4.6508379808404401E-2</v>
      </c>
      <c r="BM143" s="14">
        <v>6.2320868276757202E-2</v>
      </c>
      <c r="BN143" s="14">
        <v>0.109355542320086</v>
      </c>
      <c r="BO143" s="14"/>
      <c r="BP143" s="14">
        <v>7.7423054630778296E-2</v>
      </c>
      <c r="BQ143" s="14">
        <v>2.0702532116346099E-2</v>
      </c>
      <c r="BR143" s="14">
        <v>2.0182966744167401E-2</v>
      </c>
      <c r="BS143" s="14">
        <v>1.01042579369491E-2</v>
      </c>
      <c r="BT143" s="14">
        <v>1.7030492832240202E-2</v>
      </c>
      <c r="BU143" s="14">
        <v>0</v>
      </c>
      <c r="BV143" s="14"/>
      <c r="BW143" s="14">
        <v>2.5573508877700001E-2</v>
      </c>
      <c r="BX143" s="14">
        <v>4.0972298156681401E-2</v>
      </c>
      <c r="BY143" s="14" t="s">
        <v>120</v>
      </c>
      <c r="BZ143" s="14">
        <v>1.3705960424537899E-2</v>
      </c>
      <c r="CA143" s="14">
        <v>5.6474166432753201E-2</v>
      </c>
      <c r="CB143" s="14">
        <v>2.4645831447163799E-2</v>
      </c>
      <c r="CC143" s="14">
        <v>3.8718244256544902E-2</v>
      </c>
      <c r="CD143" s="14"/>
      <c r="CE143" s="14">
        <v>3.8483487348032398E-2</v>
      </c>
      <c r="CF143" s="14">
        <v>5.4787490562589497E-2</v>
      </c>
      <c r="CG143" s="14">
        <v>1.65324673562618E-2</v>
      </c>
      <c r="CH143" s="14">
        <v>2.5213359780325299E-2</v>
      </c>
      <c r="CI143" s="14"/>
      <c r="CJ143" s="14">
        <v>1.9364088454855301E-2</v>
      </c>
      <c r="CK143" s="14">
        <v>2.8199676109189501E-2</v>
      </c>
      <c r="CL143" s="14">
        <v>3.6269885379037498E-2</v>
      </c>
      <c r="CM143" s="14">
        <v>2.2979824977849998E-2</v>
      </c>
      <c r="CN143" s="14"/>
      <c r="CO143" s="14">
        <v>3.50259744000627E-2</v>
      </c>
      <c r="CP143" s="14">
        <v>3.07584248093348E-2</v>
      </c>
      <c r="CQ143" s="14"/>
      <c r="CR143" s="14">
        <v>6.2585831973507006E-2</v>
      </c>
      <c r="CS143" s="14">
        <v>3.0080109652230302E-2</v>
      </c>
    </row>
    <row r="144" spans="2:97" x14ac:dyDescent="0.3">
      <c r="B144" t="s">
        <v>92</v>
      </c>
      <c r="C144" s="14">
        <v>8.3948698110983599E-2</v>
      </c>
      <c r="D144" s="14">
        <v>5.6062272395496403E-2</v>
      </c>
      <c r="E144" s="14">
        <v>0.111679155050995</v>
      </c>
      <c r="F144" s="14"/>
      <c r="G144" s="14">
        <v>4.8961431017283799E-2</v>
      </c>
      <c r="H144" s="14">
        <v>5.6474383766775799E-2</v>
      </c>
      <c r="I144" s="14">
        <v>8.2534257152816301E-2</v>
      </c>
      <c r="J144" s="14">
        <v>6.7762132578811807E-2</v>
      </c>
      <c r="K144" s="14">
        <v>0.11051535707556</v>
      </c>
      <c r="L144" s="14">
        <v>0.120161632976848</v>
      </c>
      <c r="M144" s="14"/>
      <c r="N144" s="14">
        <v>5.8205702691405403E-2</v>
      </c>
      <c r="O144" s="14">
        <v>7.6578261069631406E-2</v>
      </c>
      <c r="P144" s="14">
        <v>9.0798441210687406E-2</v>
      </c>
      <c r="Q144" s="14">
        <v>0.116486288707093</v>
      </c>
      <c r="R144" s="14"/>
      <c r="S144" s="14">
        <v>7.2266675384251203E-2</v>
      </c>
      <c r="T144" s="14">
        <v>0.123919530473503</v>
      </c>
      <c r="U144" s="14">
        <v>0.100904262791688</v>
      </c>
      <c r="V144" s="14">
        <v>6.4599175669171005E-2</v>
      </c>
      <c r="W144" s="14">
        <v>7.7250554110713798E-2</v>
      </c>
      <c r="X144" s="14">
        <v>0.116512238208773</v>
      </c>
      <c r="Y144" s="14">
        <v>5.1016713057859903E-2</v>
      </c>
      <c r="Z144" s="14">
        <v>7.0691559333305204E-2</v>
      </c>
      <c r="AA144" s="14">
        <v>6.7787581291712598E-2</v>
      </c>
      <c r="AB144" s="14">
        <v>6.5490470736380604E-2</v>
      </c>
      <c r="AC144" s="14">
        <v>9.7149611456350801E-2</v>
      </c>
      <c r="AD144" s="14">
        <v>9.6375865812853595E-2</v>
      </c>
      <c r="AE144" s="14"/>
      <c r="AF144" s="14">
        <v>5.488407975252E-2</v>
      </c>
      <c r="AG144" s="14">
        <v>5.3520611474369401E-2</v>
      </c>
      <c r="AH144" s="14">
        <v>0.135691424851999</v>
      </c>
      <c r="AI144" s="14">
        <v>7.0444397059155894E-2</v>
      </c>
      <c r="AJ144" s="14">
        <v>5.0041028765532403E-2</v>
      </c>
      <c r="AK144" s="14"/>
      <c r="AL144" s="14">
        <v>6.8234547650847702E-2</v>
      </c>
      <c r="AM144" s="14">
        <v>6.7789945728482903E-2</v>
      </c>
      <c r="AN144" s="14">
        <v>7.0460385401172401E-2</v>
      </c>
      <c r="AO144" s="14">
        <v>4.4151689092805001E-2</v>
      </c>
      <c r="AP144" s="14">
        <v>7.8913697572852007E-2</v>
      </c>
      <c r="AQ144" s="14">
        <v>0.17367032634375601</v>
      </c>
      <c r="AR144" s="14"/>
      <c r="AS144" s="14">
        <v>9.4131979306625299E-2</v>
      </c>
      <c r="AT144" s="14">
        <v>9.2793659019691499E-2</v>
      </c>
      <c r="AU144" s="14">
        <v>8.5248447923999396E-2</v>
      </c>
      <c r="AV144" s="14">
        <v>7.2050852079448599E-2</v>
      </c>
      <c r="AW144" s="14">
        <v>4.5872137876599099E-2</v>
      </c>
      <c r="AX144" s="14"/>
      <c r="AY144" s="14">
        <v>0</v>
      </c>
      <c r="AZ144" s="14">
        <v>0.16142303978058301</v>
      </c>
      <c r="BA144" s="14">
        <v>0.100925197288372</v>
      </c>
      <c r="BB144" s="14">
        <v>0.109387895677627</v>
      </c>
      <c r="BC144" s="14">
        <v>6.9380000490694094E-2</v>
      </c>
      <c r="BD144" s="14">
        <v>5.82980888163845E-2</v>
      </c>
      <c r="BE144" s="14">
        <v>1.8331160880647901E-2</v>
      </c>
      <c r="BF144" s="14">
        <v>0.103479661572895</v>
      </c>
      <c r="BG144" s="14">
        <v>7.3837170163382898E-2</v>
      </c>
      <c r="BH144" s="14">
        <v>4.0943371196104299E-2</v>
      </c>
      <c r="BI144" s="14">
        <v>7.0434022456894896E-2</v>
      </c>
      <c r="BJ144" s="14">
        <v>0.162985194262561</v>
      </c>
      <c r="BK144" s="14">
        <v>8.8422139140475906E-2</v>
      </c>
      <c r="BL144" s="14">
        <v>4.4383428416336003E-2</v>
      </c>
      <c r="BM144" s="14">
        <v>3.6036693185067102E-2</v>
      </c>
      <c r="BN144" s="14">
        <v>3.7603905183335597E-2</v>
      </c>
      <c r="BO144" s="14"/>
      <c r="BP144" s="14">
        <v>4.6535858950092802E-2</v>
      </c>
      <c r="BQ144" s="14">
        <v>7.9132288951182697E-2</v>
      </c>
      <c r="BR144" s="14">
        <v>0.118830658420035</v>
      </c>
      <c r="BS144" s="14">
        <v>0.100966504355455</v>
      </c>
      <c r="BT144" s="14">
        <v>8.6739091957689501E-2</v>
      </c>
      <c r="BU144" s="14">
        <v>0.12459471675292</v>
      </c>
      <c r="BV144" s="14"/>
      <c r="BW144" s="14">
        <v>9.7186356590436895E-2</v>
      </c>
      <c r="BX144" s="14">
        <v>5.7554378964049802E-2</v>
      </c>
      <c r="BY144" s="14" t="s">
        <v>120</v>
      </c>
      <c r="BZ144" s="14">
        <v>0.116610039806407</v>
      </c>
      <c r="CA144" s="14">
        <v>6.9554018670029194E-2</v>
      </c>
      <c r="CB144" s="14">
        <v>6.9747402496868297E-2</v>
      </c>
      <c r="CC144" s="14">
        <v>0.13443086443553401</v>
      </c>
      <c r="CD144" s="14"/>
      <c r="CE144" s="14">
        <v>3.6499186491463401E-2</v>
      </c>
      <c r="CF144" s="14">
        <v>6.4531726257459607E-2</v>
      </c>
      <c r="CG144" s="14">
        <v>0.15235316011062999</v>
      </c>
      <c r="CH144" s="14">
        <v>6.0398955525536299E-2</v>
      </c>
      <c r="CI144" s="14"/>
      <c r="CJ144" s="14">
        <v>9.7224342094000105E-2</v>
      </c>
      <c r="CK144" s="14">
        <v>5.1063924966555298E-2</v>
      </c>
      <c r="CL144" s="14">
        <v>7.8685702721876694E-2</v>
      </c>
      <c r="CM144" s="14">
        <v>0.18544451328575001</v>
      </c>
      <c r="CN144" s="14"/>
      <c r="CO144" s="14">
        <v>4.3660853211057699E-2</v>
      </c>
      <c r="CP144" s="14">
        <v>8.9071628304730296E-2</v>
      </c>
      <c r="CQ144" s="14"/>
      <c r="CR144" s="14">
        <v>4.7878717389377698E-2</v>
      </c>
      <c r="CS144" s="14">
        <v>8.8138990762556005E-2</v>
      </c>
    </row>
    <row r="145" spans="2:97"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row>
    <row r="146" spans="2:97" x14ac:dyDescent="0.3">
      <c r="B146" s="6" t="s">
        <v>195</v>
      </c>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row>
    <row r="147" spans="2:97" x14ac:dyDescent="0.3">
      <c r="B147" s="24" t="s">
        <v>188</v>
      </c>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row>
    <row r="148" spans="2:97" x14ac:dyDescent="0.3">
      <c r="B148" t="s">
        <v>182</v>
      </c>
      <c r="C148" s="14">
        <v>0.17888562231334701</v>
      </c>
      <c r="D148" s="14">
        <v>0.17541474903833101</v>
      </c>
      <c r="E148" s="14">
        <v>0.18261127430823601</v>
      </c>
      <c r="F148" s="14"/>
      <c r="G148" s="14">
        <v>6.8924213687871605E-2</v>
      </c>
      <c r="H148" s="14">
        <v>8.5420068338252206E-2</v>
      </c>
      <c r="I148" s="14">
        <v>0.15746310836315</v>
      </c>
      <c r="J148" s="14">
        <v>0.18023743223580299</v>
      </c>
      <c r="K148" s="14">
        <v>0.268282229797151</v>
      </c>
      <c r="L148" s="14">
        <v>0.26316031460582301</v>
      </c>
      <c r="M148" s="14"/>
      <c r="N148" s="14">
        <v>0.11584803596950501</v>
      </c>
      <c r="O148" s="14">
        <v>0.18486974940005499</v>
      </c>
      <c r="P148" s="14">
        <v>0.23943743055144701</v>
      </c>
      <c r="Q148" s="14">
        <v>0.18268900450532899</v>
      </c>
      <c r="R148" s="14"/>
      <c r="S148" s="14">
        <v>0.10389595217327501</v>
      </c>
      <c r="T148" s="14">
        <v>0.147617382364813</v>
      </c>
      <c r="U148" s="14">
        <v>0.19406605718196601</v>
      </c>
      <c r="V148" s="14">
        <v>0.261045474152452</v>
      </c>
      <c r="W148" s="14">
        <v>0.16267646406634201</v>
      </c>
      <c r="X148" s="14">
        <v>0.217686082410989</v>
      </c>
      <c r="Y148" s="14">
        <v>0.17266655573158299</v>
      </c>
      <c r="Z148" s="14">
        <v>0.22541783756846701</v>
      </c>
      <c r="AA148" s="14">
        <v>0.150960835649774</v>
      </c>
      <c r="AB148" s="14">
        <v>0.24069832049541501</v>
      </c>
      <c r="AC148" s="14">
        <v>0.25795016988123098</v>
      </c>
      <c r="AD148" s="14">
        <v>9.5122982519352098E-2</v>
      </c>
      <c r="AE148" s="14"/>
      <c r="AF148" s="14">
        <v>0.25693400869835598</v>
      </c>
      <c r="AG148" s="14">
        <v>6.8455126292629995E-2</v>
      </c>
      <c r="AH148" s="14">
        <v>0.139474341274783</v>
      </c>
      <c r="AI148" s="14">
        <v>0.42574586372981799</v>
      </c>
      <c r="AJ148" s="14">
        <v>0.181806380855841</v>
      </c>
      <c r="AK148" s="14"/>
      <c r="AL148" s="14">
        <v>3.3166271031252401E-2</v>
      </c>
      <c r="AM148" s="14">
        <v>0.22158732815330501</v>
      </c>
      <c r="AN148" s="14">
        <v>8.1820433609995205E-2</v>
      </c>
      <c r="AO148" s="14">
        <v>0.38389425894979501</v>
      </c>
      <c r="AP148" s="14">
        <v>0.14595765024735199</v>
      </c>
      <c r="AQ148" s="14">
        <v>0.12334706360332801</v>
      </c>
      <c r="AR148" s="14"/>
      <c r="AS148" s="14">
        <v>0.19992656244370099</v>
      </c>
      <c r="AT148" s="14">
        <v>0.18192948221910499</v>
      </c>
      <c r="AU148" s="14">
        <v>0.15345771098363301</v>
      </c>
      <c r="AV148" s="14">
        <v>0.125474869793431</v>
      </c>
      <c r="AW148" s="14">
        <v>0</v>
      </c>
      <c r="AX148" s="14"/>
      <c r="AY148" s="14">
        <v>0.193091328989031</v>
      </c>
      <c r="AZ148" s="14">
        <v>0.18633583083284</v>
      </c>
      <c r="BA148" s="14">
        <v>0.23799959945520299</v>
      </c>
      <c r="BB148" s="14">
        <v>0.18939476268387401</v>
      </c>
      <c r="BC148" s="14">
        <v>0.182266882878105</v>
      </c>
      <c r="BD148" s="14">
        <v>0.189500382939569</v>
      </c>
      <c r="BE148" s="14">
        <v>0.188619336847827</v>
      </c>
      <c r="BF148" s="14">
        <v>0.20161806274594499</v>
      </c>
      <c r="BG148" s="14">
        <v>0.14060444111927101</v>
      </c>
      <c r="BH148" s="14">
        <v>0.14818904848471301</v>
      </c>
      <c r="BI148" s="14">
        <v>0.16689532301906601</v>
      </c>
      <c r="BJ148" s="14">
        <v>0.22952935855089299</v>
      </c>
      <c r="BK148" s="14">
        <v>0.223887303244863</v>
      </c>
      <c r="BL148" s="14">
        <v>0.16960565253958801</v>
      </c>
      <c r="BM148" s="14">
        <v>0.123807287539187</v>
      </c>
      <c r="BN148" s="14">
        <v>8.0425485209267303E-2</v>
      </c>
      <c r="BO148" s="14"/>
      <c r="BP148" s="14">
        <v>0.111732693344226</v>
      </c>
      <c r="BQ148" s="14">
        <v>0.18480334532930301</v>
      </c>
      <c r="BR148" s="14">
        <v>0.170957409250342</v>
      </c>
      <c r="BS148" s="14">
        <v>0.21830616463963601</v>
      </c>
      <c r="BT148" s="14">
        <v>0.210623106100229</v>
      </c>
      <c r="BU148" s="14">
        <v>0.28090007243197601</v>
      </c>
      <c r="BV148" s="14"/>
      <c r="BW148" s="14">
        <v>0.22115070097648201</v>
      </c>
      <c r="BX148" s="14">
        <v>0.16307878992306399</v>
      </c>
      <c r="BY148" s="14" t="s">
        <v>120</v>
      </c>
      <c r="BZ148" s="14">
        <v>0.24855073518248</v>
      </c>
      <c r="CA148" s="14">
        <v>0.18030364682039399</v>
      </c>
      <c r="CB148" s="14">
        <v>8.7974750494556705E-2</v>
      </c>
      <c r="CC148" s="14">
        <v>0.17341321441181701</v>
      </c>
      <c r="CD148" s="14"/>
      <c r="CE148" s="14">
        <v>9.7094075867520599E-2</v>
      </c>
      <c r="CF148" s="14">
        <v>0.147992442658747</v>
      </c>
      <c r="CG148" s="14">
        <v>0.21913226232906899</v>
      </c>
      <c r="CH148" s="14">
        <v>0.22967993095928799</v>
      </c>
      <c r="CI148" s="14"/>
      <c r="CJ148" s="14">
        <v>0.158578084430258</v>
      </c>
      <c r="CK148" s="14">
        <v>0.175313425895328</v>
      </c>
      <c r="CL148" s="14">
        <v>0.18630861038365201</v>
      </c>
      <c r="CM148" s="14">
        <v>0.181361146799877</v>
      </c>
      <c r="CN148" s="14"/>
      <c r="CO148" s="14">
        <v>0.15541056531613301</v>
      </c>
      <c r="CP148" s="14">
        <v>0.18244974282395601</v>
      </c>
      <c r="CQ148" s="14"/>
      <c r="CR148" s="14">
        <v>0.15529180212493099</v>
      </c>
      <c r="CS148" s="14">
        <v>0.18142455935264301</v>
      </c>
    </row>
    <row r="149" spans="2:97" x14ac:dyDescent="0.3">
      <c r="B149" t="s">
        <v>183</v>
      </c>
      <c r="C149" s="14">
        <v>0.21685588356260699</v>
      </c>
      <c r="D149" s="14">
        <v>0.22299945401327101</v>
      </c>
      <c r="E149" s="14">
        <v>0.21112979082151201</v>
      </c>
      <c r="F149" s="14"/>
      <c r="G149" s="14">
        <v>0.19204882847851201</v>
      </c>
      <c r="H149" s="14">
        <v>0.156871359227514</v>
      </c>
      <c r="I149" s="14">
        <v>0.26707618567343699</v>
      </c>
      <c r="J149" s="14">
        <v>0.22027799488990499</v>
      </c>
      <c r="K149" s="14">
        <v>0.23424462402310101</v>
      </c>
      <c r="L149" s="14">
        <v>0.22437863969549901</v>
      </c>
      <c r="M149" s="14"/>
      <c r="N149" s="14">
        <v>0.17636701390582599</v>
      </c>
      <c r="O149" s="14">
        <v>0.24885584745832201</v>
      </c>
      <c r="P149" s="14">
        <v>0.23138067140986701</v>
      </c>
      <c r="Q149" s="14">
        <v>0.21953984013795799</v>
      </c>
      <c r="R149" s="14"/>
      <c r="S149" s="14">
        <v>0.17921622339660201</v>
      </c>
      <c r="T149" s="14">
        <v>0.233110822679784</v>
      </c>
      <c r="U149" s="14">
        <v>0.23442437642067601</v>
      </c>
      <c r="V149" s="14">
        <v>0.165648255572897</v>
      </c>
      <c r="W149" s="14">
        <v>0.22319009538055501</v>
      </c>
      <c r="X149" s="14">
        <v>0.206333183542699</v>
      </c>
      <c r="Y149" s="14">
        <v>0.18551578827302101</v>
      </c>
      <c r="Z149" s="14">
        <v>0.20052679654139299</v>
      </c>
      <c r="AA149" s="14">
        <v>0.259588287004834</v>
      </c>
      <c r="AB149" s="14">
        <v>0.286190408824404</v>
      </c>
      <c r="AC149" s="14">
        <v>0.161835232352464</v>
      </c>
      <c r="AD149" s="14">
        <v>0.29369660058395097</v>
      </c>
      <c r="AE149" s="14"/>
      <c r="AF149" s="14">
        <v>0.27156111392625898</v>
      </c>
      <c r="AG149" s="14">
        <v>0.152025654762667</v>
      </c>
      <c r="AH149" s="14">
        <v>0.22836152820831701</v>
      </c>
      <c r="AI149" s="14">
        <v>0.1831611920356</v>
      </c>
      <c r="AJ149" s="14">
        <v>0.19152329555703801</v>
      </c>
      <c r="AK149" s="14"/>
      <c r="AL149" s="14">
        <v>0.11223758035482199</v>
      </c>
      <c r="AM149" s="14">
        <v>0.27858133267526702</v>
      </c>
      <c r="AN149" s="14">
        <v>0.21501549870247599</v>
      </c>
      <c r="AO149" s="14">
        <v>0.24915909499302899</v>
      </c>
      <c r="AP149" s="14">
        <v>0.18732959949561701</v>
      </c>
      <c r="AQ149" s="14">
        <v>0.26520102059718897</v>
      </c>
      <c r="AR149" s="14"/>
      <c r="AS149" s="14">
        <v>0.26465961320303999</v>
      </c>
      <c r="AT149" s="14">
        <v>0.22333495917112001</v>
      </c>
      <c r="AU149" s="14">
        <v>0.214658950108821</v>
      </c>
      <c r="AV149" s="14">
        <v>0.12647872367697099</v>
      </c>
      <c r="AW149" s="14">
        <v>0.104172177786023</v>
      </c>
      <c r="AX149" s="14"/>
      <c r="AY149" s="14">
        <v>0.52833168154597998</v>
      </c>
      <c r="AZ149" s="14">
        <v>0.12962295503000301</v>
      </c>
      <c r="BA149" s="14">
        <v>0.22717062058628201</v>
      </c>
      <c r="BB149" s="14">
        <v>0.16219185013856499</v>
      </c>
      <c r="BC149" s="14">
        <v>0.29671439029726399</v>
      </c>
      <c r="BD149" s="14">
        <v>0.171704838188589</v>
      </c>
      <c r="BE149" s="14">
        <v>0.202362052629765</v>
      </c>
      <c r="BF149" s="14">
        <v>0.211156764675484</v>
      </c>
      <c r="BG149" s="14">
        <v>0.33417159405820501</v>
      </c>
      <c r="BH149" s="14">
        <v>0.207048925851955</v>
      </c>
      <c r="BI149" s="14">
        <v>0.20228251982133</v>
      </c>
      <c r="BJ149" s="14">
        <v>0.24527244240426399</v>
      </c>
      <c r="BK149" s="14">
        <v>0.171372234987824</v>
      </c>
      <c r="BL149" s="14">
        <v>0.19438361878643501</v>
      </c>
      <c r="BM149" s="14">
        <v>0.248629962540209</v>
      </c>
      <c r="BN149" s="14">
        <v>0.15709504417706499</v>
      </c>
      <c r="BO149" s="14"/>
      <c r="BP149" s="14">
        <v>0.143204777990358</v>
      </c>
      <c r="BQ149" s="14">
        <v>0.231533584334327</v>
      </c>
      <c r="BR149" s="14">
        <v>0.230160686916629</v>
      </c>
      <c r="BS149" s="14">
        <v>0.24572340126849401</v>
      </c>
      <c r="BT149" s="14">
        <v>0.28438491307403502</v>
      </c>
      <c r="BU149" s="14">
        <v>0.20257573087959499</v>
      </c>
      <c r="BV149" s="14"/>
      <c r="BW149" s="14">
        <v>0.208408688060227</v>
      </c>
      <c r="BX149" s="14">
        <v>0.23823508740656299</v>
      </c>
      <c r="BY149" s="14" t="s">
        <v>120</v>
      </c>
      <c r="BZ149" s="14">
        <v>0.16602832215792299</v>
      </c>
      <c r="CA149" s="14">
        <v>0.22711601294504599</v>
      </c>
      <c r="CB149" s="14">
        <v>0.20649360694024699</v>
      </c>
      <c r="CC149" s="14">
        <v>0.23493965164168501</v>
      </c>
      <c r="CD149" s="14"/>
      <c r="CE149" s="14">
        <v>0.19003363188087399</v>
      </c>
      <c r="CF149" s="14">
        <v>0.17399938753992999</v>
      </c>
      <c r="CG149" s="14">
        <v>0.224918405428049</v>
      </c>
      <c r="CH149" s="14">
        <v>0.23058762351170101</v>
      </c>
      <c r="CI149" s="14"/>
      <c r="CJ149" s="14">
        <v>0.21535679219352</v>
      </c>
      <c r="CK149" s="14">
        <v>0.18388553361197199</v>
      </c>
      <c r="CL149" s="14">
        <v>0.224446171854917</v>
      </c>
      <c r="CM149" s="14">
        <v>0.252289925647741</v>
      </c>
      <c r="CN149" s="14"/>
      <c r="CO149" s="14">
        <v>0.176673967377318</v>
      </c>
      <c r="CP149" s="14">
        <v>0.22022336831598299</v>
      </c>
      <c r="CQ149" s="14"/>
      <c r="CR149" s="14">
        <v>0.17933660088981099</v>
      </c>
      <c r="CS149" s="14">
        <v>0.22165959085309</v>
      </c>
    </row>
    <row r="150" spans="2:97" x14ac:dyDescent="0.3">
      <c r="B150" t="s">
        <v>184</v>
      </c>
      <c r="C150" s="14">
        <v>0.29709309094848602</v>
      </c>
      <c r="D150" s="14">
        <v>0.29198363281883699</v>
      </c>
      <c r="E150" s="14">
        <v>0.30100470123512102</v>
      </c>
      <c r="F150" s="14"/>
      <c r="G150" s="14">
        <v>0.33313320569848198</v>
      </c>
      <c r="H150" s="14">
        <v>0.21997901196366601</v>
      </c>
      <c r="I150" s="14">
        <v>0.235656442358748</v>
      </c>
      <c r="J150" s="14">
        <v>0.36320567119374197</v>
      </c>
      <c r="K150" s="14">
        <v>0.32361125364007398</v>
      </c>
      <c r="L150" s="14">
        <v>0.30257686443310999</v>
      </c>
      <c r="M150" s="14"/>
      <c r="N150" s="14">
        <v>0.30659739269573999</v>
      </c>
      <c r="O150" s="14">
        <v>0.301134611515677</v>
      </c>
      <c r="P150" s="14">
        <v>0.27515421390712702</v>
      </c>
      <c r="Q150" s="14">
        <v>0.305820660967276</v>
      </c>
      <c r="R150" s="14"/>
      <c r="S150" s="14">
        <v>0.221605748875947</v>
      </c>
      <c r="T150" s="14">
        <v>0.32640411859933999</v>
      </c>
      <c r="U150" s="14">
        <v>0.31453924187177801</v>
      </c>
      <c r="V150" s="14">
        <v>0.23126919013869701</v>
      </c>
      <c r="W150" s="14">
        <v>0.35812629002820601</v>
      </c>
      <c r="X150" s="14">
        <v>0.330425546930459</v>
      </c>
      <c r="Y150" s="14">
        <v>0.34201600511659602</v>
      </c>
      <c r="Z150" s="14">
        <v>0.22528701561710601</v>
      </c>
      <c r="AA150" s="14">
        <v>0.29206458144270397</v>
      </c>
      <c r="AB150" s="14">
        <v>0.29506959537787902</v>
      </c>
      <c r="AC150" s="14">
        <v>0.29451186078424302</v>
      </c>
      <c r="AD150" s="14">
        <v>0.43912633806847901</v>
      </c>
      <c r="AE150" s="14"/>
      <c r="AF150" s="14">
        <v>0.24483885307775999</v>
      </c>
      <c r="AG150" s="14">
        <v>0.34498808900107197</v>
      </c>
      <c r="AH150" s="14">
        <v>0.355460731244648</v>
      </c>
      <c r="AI150" s="14">
        <v>0.19774938164873199</v>
      </c>
      <c r="AJ150" s="14">
        <v>0.36106059542692098</v>
      </c>
      <c r="AK150" s="14"/>
      <c r="AL150" s="14">
        <v>0.30750333794495399</v>
      </c>
      <c r="AM150" s="14">
        <v>0.23823156798519701</v>
      </c>
      <c r="AN150" s="14">
        <v>0.46083260768190398</v>
      </c>
      <c r="AO150" s="14">
        <v>0.23220949522904799</v>
      </c>
      <c r="AP150" s="14">
        <v>0.37160396409929702</v>
      </c>
      <c r="AQ150" s="14">
        <v>0.32826341502498302</v>
      </c>
      <c r="AR150" s="14"/>
      <c r="AS150" s="14">
        <v>0.32326769805098299</v>
      </c>
      <c r="AT150" s="14">
        <v>0.31663039970533902</v>
      </c>
      <c r="AU150" s="14">
        <v>0.28061156961998002</v>
      </c>
      <c r="AV150" s="14">
        <v>0.263930849665101</v>
      </c>
      <c r="AW150" s="14">
        <v>0.29415534780622099</v>
      </c>
      <c r="AX150" s="14"/>
      <c r="AY150" s="14">
        <v>9.8698974932759101E-2</v>
      </c>
      <c r="AZ150" s="14">
        <v>0.27215999455964102</v>
      </c>
      <c r="BA150" s="14">
        <v>0.29657704324337603</v>
      </c>
      <c r="BB150" s="14">
        <v>0.35190849050523398</v>
      </c>
      <c r="BC150" s="14">
        <v>0.27320486031991598</v>
      </c>
      <c r="BD150" s="14">
        <v>0.354229645289589</v>
      </c>
      <c r="BE150" s="14">
        <v>0.30228649399685398</v>
      </c>
      <c r="BF150" s="14">
        <v>0.31772225357030798</v>
      </c>
      <c r="BG150" s="14">
        <v>0.25636945792555299</v>
      </c>
      <c r="BH150" s="14">
        <v>0.348711502395742</v>
      </c>
      <c r="BI150" s="14">
        <v>0.25092319385407102</v>
      </c>
      <c r="BJ150" s="14">
        <v>0.20368332518926799</v>
      </c>
      <c r="BK150" s="14">
        <v>0.38216630901992299</v>
      </c>
      <c r="BL150" s="14">
        <v>0.249402300970927</v>
      </c>
      <c r="BM150" s="14">
        <v>0.346982719060273</v>
      </c>
      <c r="BN150" s="14">
        <v>0.25571116468658101</v>
      </c>
      <c r="BO150" s="14"/>
      <c r="BP150" s="14">
        <v>0.238604079761598</v>
      </c>
      <c r="BQ150" s="14">
        <v>0.32442965202771601</v>
      </c>
      <c r="BR150" s="14">
        <v>0.320426476800794</v>
      </c>
      <c r="BS150" s="14">
        <v>0.262610913200784</v>
      </c>
      <c r="BT150" s="14">
        <v>0.31713132443257103</v>
      </c>
      <c r="BU150" s="14">
        <v>0.44402951666650797</v>
      </c>
      <c r="BV150" s="14"/>
      <c r="BW150" s="14">
        <v>0.31318874727185397</v>
      </c>
      <c r="BX150" s="14">
        <v>0.30308616256826099</v>
      </c>
      <c r="BY150" s="14" t="s">
        <v>120</v>
      </c>
      <c r="BZ150" s="14">
        <v>0.342924232205774</v>
      </c>
      <c r="CA150" s="14">
        <v>0.23853641104280399</v>
      </c>
      <c r="CB150" s="14">
        <v>0.257802844407587</v>
      </c>
      <c r="CC150" s="14">
        <v>0.343901717964331</v>
      </c>
      <c r="CD150" s="14"/>
      <c r="CE150" s="14">
        <v>0.257813387012094</v>
      </c>
      <c r="CF150" s="14">
        <v>0.31381689781116601</v>
      </c>
      <c r="CG150" s="14">
        <v>0.283159228061379</v>
      </c>
      <c r="CH150" s="14">
        <v>0.30111226629086502</v>
      </c>
      <c r="CI150" s="14"/>
      <c r="CJ150" s="14">
        <v>0.28467734106138698</v>
      </c>
      <c r="CK150" s="14">
        <v>0.30676174742289902</v>
      </c>
      <c r="CL150" s="14">
        <v>0.30701778055323298</v>
      </c>
      <c r="CM150" s="14">
        <v>0.22112943084905001</v>
      </c>
      <c r="CN150" s="14"/>
      <c r="CO150" s="14">
        <v>0.216211973679141</v>
      </c>
      <c r="CP150" s="14">
        <v>0.30941286852372402</v>
      </c>
      <c r="CQ150" s="14"/>
      <c r="CR150" s="14">
        <v>0.31967976835010098</v>
      </c>
      <c r="CS150" s="14">
        <v>0.29624577813967301</v>
      </c>
    </row>
    <row r="151" spans="2:97" x14ac:dyDescent="0.3">
      <c r="B151" t="s">
        <v>185</v>
      </c>
      <c r="C151" s="14">
        <v>0.16375292727887999</v>
      </c>
      <c r="D151" s="14">
        <v>0.16717584779747499</v>
      </c>
      <c r="E151" s="14">
        <v>0.160632491405134</v>
      </c>
      <c r="F151" s="14"/>
      <c r="G151" s="14">
        <v>0.28264165199008201</v>
      </c>
      <c r="H151" s="14">
        <v>0.32360709228336798</v>
      </c>
      <c r="I151" s="14">
        <v>0.17910170540364401</v>
      </c>
      <c r="J151" s="14">
        <v>0.13394607584111401</v>
      </c>
      <c r="K151" s="14">
        <v>6.0408659063960202E-2</v>
      </c>
      <c r="L151" s="14">
        <v>6.3747229712141806E-2</v>
      </c>
      <c r="M151" s="14"/>
      <c r="N151" s="14">
        <v>0.24028519228634501</v>
      </c>
      <c r="O151" s="14">
        <v>0.129713875723412</v>
      </c>
      <c r="P151" s="14">
        <v>0.118694561779552</v>
      </c>
      <c r="Q151" s="14">
        <v>0.15073876919090901</v>
      </c>
      <c r="R151" s="14"/>
      <c r="S151" s="14">
        <v>0.30006232134947902</v>
      </c>
      <c r="T151" s="14">
        <v>0.15209430515098701</v>
      </c>
      <c r="U151" s="14">
        <v>0.109219100653048</v>
      </c>
      <c r="V151" s="14">
        <v>0.24239114846627399</v>
      </c>
      <c r="W151" s="14">
        <v>7.92470741947775E-2</v>
      </c>
      <c r="X151" s="14">
        <v>0.120789277534154</v>
      </c>
      <c r="Y151" s="14">
        <v>0.114240170774071</v>
      </c>
      <c r="Z151" s="14">
        <v>0.25289497463714899</v>
      </c>
      <c r="AA151" s="14">
        <v>0.19973082206256701</v>
      </c>
      <c r="AB151" s="14">
        <v>6.7437188527305306E-2</v>
      </c>
      <c r="AC151" s="14">
        <v>8.4263029968084505E-2</v>
      </c>
      <c r="AD151" s="14">
        <v>6.91697637779152E-2</v>
      </c>
      <c r="AE151" s="14"/>
      <c r="AF151" s="14">
        <v>0.103411798001999</v>
      </c>
      <c r="AG151" s="14">
        <v>0.28066042858661899</v>
      </c>
      <c r="AH151" s="14">
        <v>0.13136451848684899</v>
      </c>
      <c r="AI151" s="14">
        <v>8.1166087421464903E-2</v>
      </c>
      <c r="AJ151" s="14">
        <v>0.136543107728826</v>
      </c>
      <c r="AK151" s="14"/>
      <c r="AL151" s="14">
        <v>0.38974091922877802</v>
      </c>
      <c r="AM151" s="14">
        <v>0.106260781253221</v>
      </c>
      <c r="AN151" s="14">
        <v>0.125171073931996</v>
      </c>
      <c r="AO151" s="14">
        <v>5.2584869987895001E-2</v>
      </c>
      <c r="AP151" s="14">
        <v>0.142805640505726</v>
      </c>
      <c r="AQ151" s="14">
        <v>7.3027544324324206E-2</v>
      </c>
      <c r="AR151" s="14"/>
      <c r="AS151" s="14">
        <v>0.101522241254608</v>
      </c>
      <c r="AT151" s="14">
        <v>0.14917308192488299</v>
      </c>
      <c r="AU151" s="14">
        <v>0.189353548655745</v>
      </c>
      <c r="AV151" s="14">
        <v>0.30005222643676099</v>
      </c>
      <c r="AW151" s="14">
        <v>0.19743792390090101</v>
      </c>
      <c r="AX151" s="14"/>
      <c r="AY151" s="14">
        <v>0</v>
      </c>
      <c r="AZ151" s="14">
        <v>0.21171040437880501</v>
      </c>
      <c r="BA151" s="14">
        <v>7.9917827180540094E-2</v>
      </c>
      <c r="BB151" s="14">
        <v>0.13791244539442901</v>
      </c>
      <c r="BC151" s="14">
        <v>0.11899304775368701</v>
      </c>
      <c r="BD151" s="14">
        <v>0.174501437481342</v>
      </c>
      <c r="BE151" s="14">
        <v>0.206857350650483</v>
      </c>
      <c r="BF151" s="14">
        <v>0.15477431451193999</v>
      </c>
      <c r="BG151" s="14">
        <v>0.199344313538387</v>
      </c>
      <c r="BH151" s="14">
        <v>0.18263163195270499</v>
      </c>
      <c r="BI151" s="14">
        <v>0.18377341644436901</v>
      </c>
      <c r="BJ151" s="14">
        <v>0.13216429572348001</v>
      </c>
      <c r="BK151" s="14">
        <v>0.12238240993614299</v>
      </c>
      <c r="BL151" s="14">
        <v>0.21110054144561999</v>
      </c>
      <c r="BM151" s="14">
        <v>0.10770687253735001</v>
      </c>
      <c r="BN151" s="14">
        <v>0.30424892133625397</v>
      </c>
      <c r="BO151" s="14"/>
      <c r="BP151" s="14">
        <v>0.32546768984943603</v>
      </c>
      <c r="BQ151" s="14">
        <v>0.11958434605829101</v>
      </c>
      <c r="BR151" s="14">
        <v>0.135325685908048</v>
      </c>
      <c r="BS151" s="14">
        <v>0.155489491721263</v>
      </c>
      <c r="BT151" s="14">
        <v>4.1041603646090198E-2</v>
      </c>
      <c r="BU151" s="14">
        <v>0</v>
      </c>
      <c r="BV151" s="14"/>
      <c r="BW151" s="14">
        <v>0.106237044746961</v>
      </c>
      <c r="BX151" s="14">
        <v>0.16694954000009801</v>
      </c>
      <c r="BY151" s="14" t="s">
        <v>120</v>
      </c>
      <c r="BZ151" s="14">
        <v>0.14035239020784801</v>
      </c>
      <c r="CA151" s="14">
        <v>0.20002087816043099</v>
      </c>
      <c r="CB151" s="14">
        <v>0.27725599899949399</v>
      </c>
      <c r="CC151" s="14">
        <v>0.15198544518005599</v>
      </c>
      <c r="CD151" s="14"/>
      <c r="CE151" s="14">
        <v>0.31130053683867998</v>
      </c>
      <c r="CF151" s="14">
        <v>0.20123449837316701</v>
      </c>
      <c r="CG151" s="14">
        <v>0.115213200155266</v>
      </c>
      <c r="CH151" s="14">
        <v>0.118043794376592</v>
      </c>
      <c r="CI151" s="14"/>
      <c r="CJ151" s="14">
        <v>0.18594764578902101</v>
      </c>
      <c r="CK151" s="14">
        <v>0.198039897006209</v>
      </c>
      <c r="CL151" s="14">
        <v>0.14809553408360701</v>
      </c>
      <c r="CM151" s="14">
        <v>0.136472571154898</v>
      </c>
      <c r="CN151" s="14"/>
      <c r="CO151" s="14">
        <v>0.238677947266875</v>
      </c>
      <c r="CP151" s="14">
        <v>0.15547106845084299</v>
      </c>
      <c r="CQ151" s="14"/>
      <c r="CR151" s="14">
        <v>0.21957556464592701</v>
      </c>
      <c r="CS151" s="14">
        <v>0.15640966024448799</v>
      </c>
    </row>
    <row r="152" spans="2:97" x14ac:dyDescent="0.3">
      <c r="B152" t="s">
        <v>186</v>
      </c>
      <c r="C152" s="14">
        <v>4.95887366294211E-2</v>
      </c>
      <c r="D152" s="14">
        <v>7.0957017306436804E-2</v>
      </c>
      <c r="E152" s="14">
        <v>2.85254066424631E-2</v>
      </c>
      <c r="F152" s="14"/>
      <c r="G152" s="14">
        <v>6.8881694224598403E-2</v>
      </c>
      <c r="H152" s="14">
        <v>0.121956386901477</v>
      </c>
      <c r="I152" s="14">
        <v>9.4265089252740006E-2</v>
      </c>
      <c r="J152" s="14">
        <v>2.2515023045427501E-2</v>
      </c>
      <c r="K152" s="14">
        <v>0</v>
      </c>
      <c r="L152" s="14">
        <v>1.0849787377477899E-2</v>
      </c>
      <c r="M152" s="14"/>
      <c r="N152" s="14">
        <v>9.60026399561386E-2</v>
      </c>
      <c r="O152" s="14">
        <v>3.3963201640052003E-2</v>
      </c>
      <c r="P152" s="14">
        <v>4.20670153216888E-2</v>
      </c>
      <c r="Q152" s="14">
        <v>2.0488265356135901E-2</v>
      </c>
      <c r="R152" s="14"/>
      <c r="S152" s="14">
        <v>0.119130677905116</v>
      </c>
      <c r="T152" s="14">
        <v>1.8919601028599999E-2</v>
      </c>
      <c r="U152" s="14">
        <v>6.5782700284773704E-2</v>
      </c>
      <c r="V152" s="14">
        <v>1.8829250963012401E-2</v>
      </c>
      <c r="W152" s="14">
        <v>8.9171454135185693E-2</v>
      </c>
      <c r="X152" s="14">
        <v>2.0070957092100099E-2</v>
      </c>
      <c r="Y152" s="14">
        <v>4.9551402888084101E-2</v>
      </c>
      <c r="Z152" s="14">
        <v>2.5181816302580099E-2</v>
      </c>
      <c r="AA152" s="14">
        <v>4.6819137411926601E-2</v>
      </c>
      <c r="AB152" s="14">
        <v>2.1252485668283701E-2</v>
      </c>
      <c r="AC152" s="14">
        <v>2.2013924852389798E-2</v>
      </c>
      <c r="AD152" s="14">
        <v>3.7576130426595501E-2</v>
      </c>
      <c r="AE152" s="14"/>
      <c r="AF152" s="14">
        <v>6.2864057677089497E-2</v>
      </c>
      <c r="AG152" s="14">
        <v>8.0169296642084401E-2</v>
      </c>
      <c r="AH152" s="14">
        <v>1.91068262101813E-2</v>
      </c>
      <c r="AI152" s="14">
        <v>3.00878619452188E-2</v>
      </c>
      <c r="AJ152" s="14">
        <v>2.77340894777869E-2</v>
      </c>
      <c r="AK152" s="14"/>
      <c r="AL152" s="14">
        <v>0.107433829285949</v>
      </c>
      <c r="AM152" s="14">
        <v>8.0188851465714694E-2</v>
      </c>
      <c r="AN152" s="14">
        <v>9.66363442231165E-3</v>
      </c>
      <c r="AO152" s="14">
        <v>1.63087611987578E-2</v>
      </c>
      <c r="AP152" s="14">
        <v>4.7813863499566601E-2</v>
      </c>
      <c r="AQ152" s="14">
        <v>0</v>
      </c>
      <c r="AR152" s="14"/>
      <c r="AS152" s="14">
        <v>1.4913388599066499E-2</v>
      </c>
      <c r="AT152" s="14">
        <v>2.0840134099652002E-2</v>
      </c>
      <c r="AU152" s="14">
        <v>6.4844354973334101E-2</v>
      </c>
      <c r="AV152" s="14">
        <v>0.13589336147682299</v>
      </c>
      <c r="AW152" s="14">
        <v>0.26103461039051501</v>
      </c>
      <c r="AX152" s="14"/>
      <c r="AY152" s="14">
        <v>0</v>
      </c>
      <c r="AZ152" s="14">
        <v>2.0577848072640102E-2</v>
      </c>
      <c r="BA152" s="14">
        <v>4.3313625823432997E-2</v>
      </c>
      <c r="BB152" s="14">
        <v>3.2950135768219202E-2</v>
      </c>
      <c r="BC152" s="14">
        <v>4.5003739867873302E-2</v>
      </c>
      <c r="BD152" s="14">
        <v>1.6945201548577E-2</v>
      </c>
      <c r="BE152" s="14">
        <v>3.0690802309835102E-2</v>
      </c>
      <c r="BF152" s="14">
        <v>2.2875072403760299E-2</v>
      </c>
      <c r="BG152" s="14">
        <v>2.0395572504263399E-2</v>
      </c>
      <c r="BH152" s="14">
        <v>6.9538366695619802E-2</v>
      </c>
      <c r="BI152" s="14">
        <v>0.107641905515224</v>
      </c>
      <c r="BJ152" s="14">
        <v>1.4674345094253E-2</v>
      </c>
      <c r="BK152" s="14">
        <v>5.9534065087004998E-2</v>
      </c>
      <c r="BL152" s="14">
        <v>4.6508379808404401E-2</v>
      </c>
      <c r="BM152" s="14">
        <v>0.136836465137915</v>
      </c>
      <c r="BN152" s="14">
        <v>0.16481344280563301</v>
      </c>
      <c r="BO152" s="14"/>
      <c r="BP152" s="14">
        <v>0.124769141959235</v>
      </c>
      <c r="BQ152" s="14">
        <v>4.0897468181126703E-2</v>
      </c>
      <c r="BR152" s="14">
        <v>2.0182966744167401E-2</v>
      </c>
      <c r="BS152" s="14">
        <v>1.44847046774514E-2</v>
      </c>
      <c r="BT152" s="14">
        <v>2.6204335315540599E-2</v>
      </c>
      <c r="BU152" s="14">
        <v>0</v>
      </c>
      <c r="BV152" s="14"/>
      <c r="BW152" s="14">
        <v>4.34003271913284E-2</v>
      </c>
      <c r="BX152" s="14">
        <v>5.3459918644627902E-2</v>
      </c>
      <c r="BY152" s="14" t="s">
        <v>120</v>
      </c>
      <c r="BZ152" s="14">
        <v>2.5803503427198001E-2</v>
      </c>
      <c r="CA152" s="14">
        <v>4.8319371787009097E-2</v>
      </c>
      <c r="CB152" s="14">
        <v>7.8154544893072997E-2</v>
      </c>
      <c r="CC152" s="14">
        <v>1.78356482651842E-2</v>
      </c>
      <c r="CD152" s="14"/>
      <c r="CE152" s="14">
        <v>9.2670598564425902E-2</v>
      </c>
      <c r="CF152" s="14">
        <v>8.6557446947230707E-2</v>
      </c>
      <c r="CG152" s="14">
        <v>5.6508732092683299E-3</v>
      </c>
      <c r="CH152" s="14">
        <v>3.99693901529675E-2</v>
      </c>
      <c r="CI152" s="14"/>
      <c r="CJ152" s="14">
        <v>4.9947549362884702E-2</v>
      </c>
      <c r="CK152" s="14">
        <v>7.1330902539693306E-2</v>
      </c>
      <c r="CL152" s="14">
        <v>4.6508992773088398E-2</v>
      </c>
      <c r="CM152" s="14">
        <v>1.2166141084139E-2</v>
      </c>
      <c r="CN152" s="14"/>
      <c r="CO152" s="14">
        <v>0.14000940636020601</v>
      </c>
      <c r="CP152" s="14">
        <v>3.7050832083852299E-2</v>
      </c>
      <c r="CQ152" s="14"/>
      <c r="CR152" s="14">
        <v>0.106935863949278</v>
      </c>
      <c r="CS152" s="14">
        <v>4.5756774602944798E-2</v>
      </c>
    </row>
    <row r="153" spans="2:97" x14ac:dyDescent="0.3">
      <c r="B153" t="s">
        <v>92</v>
      </c>
      <c r="C153" s="14">
        <v>9.3823739267258593E-2</v>
      </c>
      <c r="D153" s="14">
        <v>7.1469299025649399E-2</v>
      </c>
      <c r="E153" s="14">
        <v>0.116096335587534</v>
      </c>
      <c r="F153" s="14"/>
      <c r="G153" s="14">
        <v>5.4370405920454799E-2</v>
      </c>
      <c r="H153" s="14">
        <v>9.2166081285722901E-2</v>
      </c>
      <c r="I153" s="14">
        <v>6.6437468948280398E-2</v>
      </c>
      <c r="J153" s="14">
        <v>7.9817802794008894E-2</v>
      </c>
      <c r="K153" s="14">
        <v>0.113453233475713</v>
      </c>
      <c r="L153" s="14">
        <v>0.13528716417594799</v>
      </c>
      <c r="M153" s="14"/>
      <c r="N153" s="14">
        <v>6.4899725186445101E-2</v>
      </c>
      <c r="O153" s="14">
        <v>0.101462714262482</v>
      </c>
      <c r="P153" s="14">
        <v>9.3266107030318596E-2</v>
      </c>
      <c r="Q153" s="14">
        <v>0.12072345984239199</v>
      </c>
      <c r="R153" s="14"/>
      <c r="S153" s="14">
        <v>7.6089076299580893E-2</v>
      </c>
      <c r="T153" s="14">
        <v>0.121853770176475</v>
      </c>
      <c r="U153" s="14">
        <v>8.1968523587759107E-2</v>
      </c>
      <c r="V153" s="14">
        <v>8.0816680706668101E-2</v>
      </c>
      <c r="W153" s="14">
        <v>8.7588622194934102E-2</v>
      </c>
      <c r="X153" s="14">
        <v>0.10469495248959899</v>
      </c>
      <c r="Y153" s="14">
        <v>0.13601007721664399</v>
      </c>
      <c r="Z153" s="14">
        <v>7.0691559333305204E-2</v>
      </c>
      <c r="AA153" s="14">
        <v>5.0836336428194497E-2</v>
      </c>
      <c r="AB153" s="14">
        <v>8.9352001106713305E-2</v>
      </c>
      <c r="AC153" s="14">
        <v>0.179425782161587</v>
      </c>
      <c r="AD153" s="14">
        <v>6.5308184623707105E-2</v>
      </c>
      <c r="AE153" s="14"/>
      <c r="AF153" s="14">
        <v>6.0390168618537597E-2</v>
      </c>
      <c r="AG153" s="14">
        <v>7.3701404714928406E-2</v>
      </c>
      <c r="AH153" s="14">
        <v>0.12623205457522099</v>
      </c>
      <c r="AI153" s="14">
        <v>8.2089613219166399E-2</v>
      </c>
      <c r="AJ153" s="14">
        <v>0.10133253095358701</v>
      </c>
      <c r="AK153" s="14"/>
      <c r="AL153" s="14">
        <v>4.9918062154245303E-2</v>
      </c>
      <c r="AM153" s="14">
        <v>7.5150138467296096E-2</v>
      </c>
      <c r="AN153" s="14">
        <v>0.107496751651317</v>
      </c>
      <c r="AO153" s="14">
        <v>6.5843519641474904E-2</v>
      </c>
      <c r="AP153" s="14">
        <v>0.10448928215244099</v>
      </c>
      <c r="AQ153" s="14">
        <v>0.21016095645017499</v>
      </c>
      <c r="AR153" s="14"/>
      <c r="AS153" s="14">
        <v>9.5710496448600899E-2</v>
      </c>
      <c r="AT153" s="14">
        <v>0.108091942879901</v>
      </c>
      <c r="AU153" s="14">
        <v>9.7073865658485997E-2</v>
      </c>
      <c r="AV153" s="14">
        <v>4.8169968950912197E-2</v>
      </c>
      <c r="AW153" s="14">
        <v>0.14319994011633999</v>
      </c>
      <c r="AX153" s="14"/>
      <c r="AY153" s="14">
        <v>0.17987801453223001</v>
      </c>
      <c r="AZ153" s="14">
        <v>0.17959296712607101</v>
      </c>
      <c r="BA153" s="14">
        <v>0.115021283711166</v>
      </c>
      <c r="BB153" s="14">
        <v>0.125642315509678</v>
      </c>
      <c r="BC153" s="14">
        <v>8.38170788831544E-2</v>
      </c>
      <c r="BD153" s="14">
        <v>9.3118494552333703E-2</v>
      </c>
      <c r="BE153" s="14">
        <v>6.9183963565236206E-2</v>
      </c>
      <c r="BF153" s="14">
        <v>9.1853532092562695E-2</v>
      </c>
      <c r="BG153" s="14">
        <v>4.9114620854320397E-2</v>
      </c>
      <c r="BH153" s="14">
        <v>4.3880524619263998E-2</v>
      </c>
      <c r="BI153" s="14">
        <v>8.8483641345940695E-2</v>
      </c>
      <c r="BJ153" s="14">
        <v>0.17467623303784199</v>
      </c>
      <c r="BK153" s="14">
        <v>4.0657677724241899E-2</v>
      </c>
      <c r="BL153" s="14">
        <v>0.128999506449026</v>
      </c>
      <c r="BM153" s="14">
        <v>3.6036693185067102E-2</v>
      </c>
      <c r="BN153" s="14">
        <v>3.77059417852003E-2</v>
      </c>
      <c r="BO153" s="14"/>
      <c r="BP153" s="14">
        <v>5.6221617095146302E-2</v>
      </c>
      <c r="BQ153" s="14">
        <v>9.8751604069236304E-2</v>
      </c>
      <c r="BR153" s="14">
        <v>0.12294677438002</v>
      </c>
      <c r="BS153" s="14">
        <v>0.103385324492373</v>
      </c>
      <c r="BT153" s="14">
        <v>0.120614717431534</v>
      </c>
      <c r="BU153" s="14">
        <v>7.2494680021920999E-2</v>
      </c>
      <c r="BV153" s="14"/>
      <c r="BW153" s="14">
        <v>0.10761449175314799</v>
      </c>
      <c r="BX153" s="14">
        <v>7.5190501457386094E-2</v>
      </c>
      <c r="BY153" s="14" t="s">
        <v>120</v>
      </c>
      <c r="BZ153" s="14">
        <v>7.63408168187759E-2</v>
      </c>
      <c r="CA153" s="14">
        <v>0.10570367924431601</v>
      </c>
      <c r="CB153" s="14">
        <v>9.2318254265041505E-2</v>
      </c>
      <c r="CC153" s="14">
        <v>7.7924322536926299E-2</v>
      </c>
      <c r="CD153" s="14"/>
      <c r="CE153" s="14">
        <v>5.1087769836405103E-2</v>
      </c>
      <c r="CF153" s="14">
        <v>7.6399326669760001E-2</v>
      </c>
      <c r="CG153" s="14">
        <v>0.15192603081696901</v>
      </c>
      <c r="CH153" s="14">
        <v>8.0606994708587607E-2</v>
      </c>
      <c r="CI153" s="14"/>
      <c r="CJ153" s="14">
        <v>0.10549258716293</v>
      </c>
      <c r="CK153" s="14">
        <v>6.46684935239E-2</v>
      </c>
      <c r="CL153" s="14">
        <v>8.7622910351502103E-2</v>
      </c>
      <c r="CM153" s="14">
        <v>0.196580784464296</v>
      </c>
      <c r="CN153" s="14"/>
      <c r="CO153" s="14">
        <v>7.3016140000326898E-2</v>
      </c>
      <c r="CP153" s="14">
        <v>9.5392119801640904E-2</v>
      </c>
      <c r="CQ153" s="14"/>
      <c r="CR153" s="14">
        <v>1.9180400039951199E-2</v>
      </c>
      <c r="CS153" s="14">
        <v>9.8503636807161593E-2</v>
      </c>
    </row>
    <row r="154" spans="2:97" x14ac:dyDescent="0.3">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row>
    <row r="155" spans="2:97" x14ac:dyDescent="0.3">
      <c r="B155" s="6" t="s">
        <v>196</v>
      </c>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row>
    <row r="156" spans="2:97" x14ac:dyDescent="0.3">
      <c r="B156" s="24" t="s">
        <v>188</v>
      </c>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row>
    <row r="157" spans="2:97" x14ac:dyDescent="0.3">
      <c r="B157" t="s">
        <v>182</v>
      </c>
      <c r="C157" s="14">
        <v>0.15183981774706801</v>
      </c>
      <c r="D157" s="14">
        <v>0.14018470514825199</v>
      </c>
      <c r="E157" s="14">
        <v>0.16361980132988799</v>
      </c>
      <c r="F157" s="14"/>
      <c r="G157" s="14">
        <v>0.1011837838924</v>
      </c>
      <c r="H157" s="14">
        <v>8.1439613707058794E-2</v>
      </c>
      <c r="I157" s="14">
        <v>0.131258993696895</v>
      </c>
      <c r="J157" s="14">
        <v>0.157597644253053</v>
      </c>
      <c r="K157" s="14">
        <v>0.19573828312485</v>
      </c>
      <c r="L157" s="14">
        <v>0.21166607024447501</v>
      </c>
      <c r="M157" s="14"/>
      <c r="N157" s="14">
        <v>0.105342855508038</v>
      </c>
      <c r="O157" s="14">
        <v>0.16165254678501301</v>
      </c>
      <c r="P157" s="14">
        <v>0.18021142997366499</v>
      </c>
      <c r="Q157" s="14">
        <v>0.16433477712370201</v>
      </c>
      <c r="R157" s="14"/>
      <c r="S157" s="14">
        <v>0.10697787363432899</v>
      </c>
      <c r="T157" s="14">
        <v>0.12871416279772799</v>
      </c>
      <c r="U157" s="14">
        <v>0.111020094227355</v>
      </c>
      <c r="V157" s="14">
        <v>0.244043275842662</v>
      </c>
      <c r="W157" s="14">
        <v>0.13977065713600101</v>
      </c>
      <c r="X157" s="14">
        <v>0.15935518950156199</v>
      </c>
      <c r="Y157" s="14">
        <v>0.12173820646054601</v>
      </c>
      <c r="Z157" s="14">
        <v>0.14569702844669</v>
      </c>
      <c r="AA157" s="14">
        <v>0.12642200708623</v>
      </c>
      <c r="AB157" s="14">
        <v>0.238703680226999</v>
      </c>
      <c r="AC157" s="14">
        <v>0.19662094776993599</v>
      </c>
      <c r="AD157" s="14">
        <v>0.162440744097571</v>
      </c>
      <c r="AE157" s="14"/>
      <c r="AF157" s="14">
        <v>0.19779674119417801</v>
      </c>
      <c r="AG157" s="14">
        <v>6.9897068538601101E-2</v>
      </c>
      <c r="AH157" s="14">
        <v>0.10231747154640899</v>
      </c>
      <c r="AI157" s="14">
        <v>0.29985238634214101</v>
      </c>
      <c r="AJ157" s="14">
        <v>0.244429267529716</v>
      </c>
      <c r="AK157" s="14"/>
      <c r="AL157" s="14">
        <v>5.0411656977646199E-2</v>
      </c>
      <c r="AM157" s="14">
        <v>0.207005978250865</v>
      </c>
      <c r="AN157" s="14">
        <v>8.98244397504145E-2</v>
      </c>
      <c r="AO157" s="14">
        <v>0.26674630110730002</v>
      </c>
      <c r="AP157" s="14">
        <v>0.22832380049558301</v>
      </c>
      <c r="AQ157" s="14">
        <v>9.67312746541963E-2</v>
      </c>
      <c r="AR157" s="14"/>
      <c r="AS157" s="14">
        <v>0.18221700590148601</v>
      </c>
      <c r="AT157" s="14">
        <v>0.166710607844514</v>
      </c>
      <c r="AU157" s="14">
        <v>0.12703693007151801</v>
      </c>
      <c r="AV157" s="14">
        <v>0.11757244081594601</v>
      </c>
      <c r="AW157" s="14">
        <v>0</v>
      </c>
      <c r="AX157" s="14"/>
      <c r="AY157" s="14">
        <v>9.5592993289957795E-2</v>
      </c>
      <c r="AZ157" s="14">
        <v>0.25243201671041099</v>
      </c>
      <c r="BA157" s="14">
        <v>0.23238651765476201</v>
      </c>
      <c r="BB157" s="14">
        <v>0.125092909015731</v>
      </c>
      <c r="BC157" s="14">
        <v>0.13056363025408199</v>
      </c>
      <c r="BD157" s="14">
        <v>0.1676672943792</v>
      </c>
      <c r="BE157" s="14">
        <v>0.14573350775015401</v>
      </c>
      <c r="BF157" s="14">
        <v>0.165944066935793</v>
      </c>
      <c r="BG157" s="14">
        <v>0.150326168775054</v>
      </c>
      <c r="BH157" s="14">
        <v>0.17562897593406401</v>
      </c>
      <c r="BI157" s="14">
        <v>0.12476035916693499</v>
      </c>
      <c r="BJ157" s="14">
        <v>0.17412903466045501</v>
      </c>
      <c r="BK157" s="14">
        <v>0.142258902033055</v>
      </c>
      <c r="BL157" s="14">
        <v>0.12907886090155901</v>
      </c>
      <c r="BM157" s="14">
        <v>0.121205275412481</v>
      </c>
      <c r="BN157" s="14">
        <v>9.3578222171013095E-2</v>
      </c>
      <c r="BO157" s="14"/>
      <c r="BP157" s="14">
        <v>0.12563625062366901</v>
      </c>
      <c r="BQ157" s="14">
        <v>0.157500316839047</v>
      </c>
      <c r="BR157" s="14">
        <v>0.114095025329638</v>
      </c>
      <c r="BS157" s="14">
        <v>0.18620522318858701</v>
      </c>
      <c r="BT157" s="14">
        <v>0.12793633421787201</v>
      </c>
      <c r="BU157" s="14">
        <v>0.27479583588445999</v>
      </c>
      <c r="BV157" s="14"/>
      <c r="BW157" s="14">
        <v>0.189623718390979</v>
      </c>
      <c r="BX157" s="14">
        <v>0.13632239177632499</v>
      </c>
      <c r="BY157" s="14" t="s">
        <v>120</v>
      </c>
      <c r="BZ157" s="14">
        <v>0.20811578837122299</v>
      </c>
      <c r="CA157" s="14">
        <v>0.117508400108345</v>
      </c>
      <c r="CB157" s="14">
        <v>8.2778943439126396E-2</v>
      </c>
      <c r="CC157" s="14">
        <v>0.15986977160326499</v>
      </c>
      <c r="CD157" s="14"/>
      <c r="CE157" s="14">
        <v>8.3028259016414099E-2</v>
      </c>
      <c r="CF157" s="14">
        <v>0.13345478674990899</v>
      </c>
      <c r="CG157" s="14">
        <v>0.18396398541876399</v>
      </c>
      <c r="CH157" s="14">
        <v>0.20824615860030199</v>
      </c>
      <c r="CI157" s="14"/>
      <c r="CJ157" s="14">
        <v>0.15825984492460901</v>
      </c>
      <c r="CK157" s="14">
        <v>0.14042660483014999</v>
      </c>
      <c r="CL157" s="14">
        <v>0.156494494262096</v>
      </c>
      <c r="CM157" s="14">
        <v>0.12952235649110799</v>
      </c>
      <c r="CN157" s="14"/>
      <c r="CO157" s="14">
        <v>0.130428472187437</v>
      </c>
      <c r="CP157" s="14">
        <v>0.153609243468769</v>
      </c>
      <c r="CQ157" s="14"/>
      <c r="CR157" s="14">
        <v>0.10796353324505401</v>
      </c>
      <c r="CS157" s="14">
        <v>0.15824771244844199</v>
      </c>
    </row>
    <row r="158" spans="2:97" x14ac:dyDescent="0.3">
      <c r="B158" t="s">
        <v>183</v>
      </c>
      <c r="C158" s="14">
        <v>0.19620815113263601</v>
      </c>
      <c r="D158" s="14">
        <v>0.206904389626555</v>
      </c>
      <c r="E158" s="14">
        <v>0.184315695076332</v>
      </c>
      <c r="F158" s="14"/>
      <c r="G158" s="14">
        <v>0.198295127066798</v>
      </c>
      <c r="H158" s="14">
        <v>0.10093990830494901</v>
      </c>
      <c r="I158" s="14">
        <v>0.189880672831472</v>
      </c>
      <c r="J158" s="14">
        <v>0.25684383525729698</v>
      </c>
      <c r="K158" s="14">
        <v>0.247290284072401</v>
      </c>
      <c r="L158" s="14">
        <v>0.183678902604754</v>
      </c>
      <c r="M158" s="14"/>
      <c r="N158" s="14">
        <v>0.16574300667419001</v>
      </c>
      <c r="O158" s="14">
        <v>0.23031645521706001</v>
      </c>
      <c r="P158" s="14">
        <v>0.20487525902101</v>
      </c>
      <c r="Q158" s="14">
        <v>0.19004243871208801</v>
      </c>
      <c r="R158" s="14"/>
      <c r="S158" s="14">
        <v>0.15791702081838599</v>
      </c>
      <c r="T158" s="14">
        <v>0.217839991238236</v>
      </c>
      <c r="U158" s="14">
        <v>0.20571926383174899</v>
      </c>
      <c r="V158" s="14">
        <v>0.176282930502388</v>
      </c>
      <c r="W158" s="14">
        <v>0.216597537079145</v>
      </c>
      <c r="X158" s="14">
        <v>0.16358294512955801</v>
      </c>
      <c r="Y158" s="14">
        <v>0.25859308738503001</v>
      </c>
      <c r="Z158" s="14">
        <v>0.32760477441990998</v>
      </c>
      <c r="AA158" s="14">
        <v>0.16975123323626001</v>
      </c>
      <c r="AB158" s="14">
        <v>0.174075830093819</v>
      </c>
      <c r="AC158" s="14">
        <v>0.14673008155425199</v>
      </c>
      <c r="AD158" s="14">
        <v>0.294909727985457</v>
      </c>
      <c r="AE158" s="14"/>
      <c r="AF158" s="14">
        <v>0.222748676460057</v>
      </c>
      <c r="AG158" s="14">
        <v>0.138191112875479</v>
      </c>
      <c r="AH158" s="14">
        <v>0.21736545746094399</v>
      </c>
      <c r="AI158" s="14">
        <v>0.194299436459934</v>
      </c>
      <c r="AJ158" s="14">
        <v>0.27062857706292198</v>
      </c>
      <c r="AK158" s="14"/>
      <c r="AL158" s="14">
        <v>8.9346350777060601E-2</v>
      </c>
      <c r="AM158" s="14">
        <v>0.22104307261396999</v>
      </c>
      <c r="AN158" s="14">
        <v>0.23980773640227701</v>
      </c>
      <c r="AO158" s="14">
        <v>0.20703018942571</v>
      </c>
      <c r="AP158" s="14">
        <v>0.25814274979480401</v>
      </c>
      <c r="AQ158" s="14">
        <v>0.18307985789936099</v>
      </c>
      <c r="AR158" s="14"/>
      <c r="AS158" s="14">
        <v>0.23075128519197</v>
      </c>
      <c r="AT158" s="14">
        <v>0.19497321714392099</v>
      </c>
      <c r="AU158" s="14">
        <v>0.20321743018229599</v>
      </c>
      <c r="AV158" s="14">
        <v>0.12333343123174099</v>
      </c>
      <c r="AW158" s="14">
        <v>0.15344292889171701</v>
      </c>
      <c r="AX158" s="14"/>
      <c r="AY158" s="14">
        <v>0.20401056629204101</v>
      </c>
      <c r="AZ158" s="14">
        <v>0.105722797034792</v>
      </c>
      <c r="BA158" s="14">
        <v>0.21264337705449801</v>
      </c>
      <c r="BB158" s="14">
        <v>0.18264506625700899</v>
      </c>
      <c r="BC158" s="14">
        <v>0.18357936601196001</v>
      </c>
      <c r="BD158" s="14">
        <v>0.218582803053744</v>
      </c>
      <c r="BE158" s="14">
        <v>0.19466499239063301</v>
      </c>
      <c r="BF158" s="14">
        <v>0.14195532769001201</v>
      </c>
      <c r="BG158" s="14">
        <v>0.201373590824062</v>
      </c>
      <c r="BH158" s="14">
        <v>0.238957913573657</v>
      </c>
      <c r="BI158" s="14">
        <v>0.165848573624016</v>
      </c>
      <c r="BJ158" s="14">
        <v>0.18514021420920099</v>
      </c>
      <c r="BK158" s="14">
        <v>0.29925179819914299</v>
      </c>
      <c r="BL158" s="14">
        <v>0.24475711808484399</v>
      </c>
      <c r="BM158" s="14">
        <v>0.25562396374956797</v>
      </c>
      <c r="BN158" s="14">
        <v>0.154521599340324</v>
      </c>
      <c r="BO158" s="14"/>
      <c r="BP158" s="14">
        <v>0.133969785186319</v>
      </c>
      <c r="BQ158" s="14">
        <v>0.21012161214290001</v>
      </c>
      <c r="BR158" s="14">
        <v>0.209098510783081</v>
      </c>
      <c r="BS158" s="14">
        <v>0.193526953572009</v>
      </c>
      <c r="BT158" s="14">
        <v>0.27606231146898302</v>
      </c>
      <c r="BU158" s="14">
        <v>0.22724022685421699</v>
      </c>
      <c r="BV158" s="14"/>
      <c r="BW158" s="14">
        <v>0.19522668379512201</v>
      </c>
      <c r="BX158" s="14">
        <v>0.20114037771815499</v>
      </c>
      <c r="BY158" s="14" t="s">
        <v>120</v>
      </c>
      <c r="BZ158" s="14">
        <v>0.192664310128319</v>
      </c>
      <c r="CA158" s="14">
        <v>0.15944062528097999</v>
      </c>
      <c r="CB158" s="14">
        <v>0.204949871677543</v>
      </c>
      <c r="CC158" s="14">
        <v>0.19477610996953201</v>
      </c>
      <c r="CD158" s="14"/>
      <c r="CE158" s="14">
        <v>0.20765024503754301</v>
      </c>
      <c r="CF158" s="14">
        <v>0.14506229876665899</v>
      </c>
      <c r="CG158" s="14">
        <v>0.19451253642771199</v>
      </c>
      <c r="CH158" s="14">
        <v>0.196043748658669</v>
      </c>
      <c r="CI158" s="14"/>
      <c r="CJ158" s="14">
        <v>0.19887356565727299</v>
      </c>
      <c r="CK158" s="14">
        <v>0.21558989339461801</v>
      </c>
      <c r="CL158" s="14">
        <v>0.19186765137794901</v>
      </c>
      <c r="CM158" s="14">
        <v>0.16974409031217799</v>
      </c>
      <c r="CN158" s="14"/>
      <c r="CO158" s="14">
        <v>0.26235355264455101</v>
      </c>
      <c r="CP158" s="14">
        <v>0.18556957153838699</v>
      </c>
      <c r="CQ158" s="14"/>
      <c r="CR158" s="14">
        <v>0.195242147804781</v>
      </c>
      <c r="CS158" s="14">
        <v>0.19570316230940599</v>
      </c>
    </row>
    <row r="159" spans="2:97" x14ac:dyDescent="0.3">
      <c r="B159" t="s">
        <v>184</v>
      </c>
      <c r="C159" s="14">
        <v>0.33927568791601898</v>
      </c>
      <c r="D159" s="14">
        <v>0.33070073906986303</v>
      </c>
      <c r="E159" s="14">
        <v>0.34831294812862501</v>
      </c>
      <c r="F159" s="14"/>
      <c r="G159" s="14">
        <v>0.32960607663480301</v>
      </c>
      <c r="H159" s="14">
        <v>0.33906036109695897</v>
      </c>
      <c r="I159" s="14">
        <v>0.28919377438643101</v>
      </c>
      <c r="J159" s="14">
        <v>0.33257537271779303</v>
      </c>
      <c r="K159" s="14">
        <v>0.36172404126328001</v>
      </c>
      <c r="L159" s="14">
        <v>0.370496952364257</v>
      </c>
      <c r="M159" s="14"/>
      <c r="N159" s="14">
        <v>0.313908158667976</v>
      </c>
      <c r="O159" s="14">
        <v>0.33289382173598597</v>
      </c>
      <c r="P159" s="14">
        <v>0.37704780004162503</v>
      </c>
      <c r="Q159" s="14">
        <v>0.34277465046551397</v>
      </c>
      <c r="R159" s="14"/>
      <c r="S159" s="14">
        <v>0.27662934310026499</v>
      </c>
      <c r="T159" s="14">
        <v>0.33809274202837802</v>
      </c>
      <c r="U159" s="14">
        <v>0.39194563248515302</v>
      </c>
      <c r="V159" s="14">
        <v>0.28484795835753202</v>
      </c>
      <c r="W159" s="14">
        <v>0.39002346995765103</v>
      </c>
      <c r="X159" s="14">
        <v>0.361058314201607</v>
      </c>
      <c r="Y159" s="14">
        <v>0.36341046784350201</v>
      </c>
      <c r="Z159" s="14">
        <v>0.24954882999772501</v>
      </c>
      <c r="AA159" s="14">
        <v>0.37592132623313002</v>
      </c>
      <c r="AB159" s="14">
        <v>0.35104610371304101</v>
      </c>
      <c r="AC159" s="14">
        <v>0.33694990810998399</v>
      </c>
      <c r="AD159" s="14">
        <v>0.37642927160208201</v>
      </c>
      <c r="AE159" s="14"/>
      <c r="AF159" s="14">
        <v>0.32738540722856102</v>
      </c>
      <c r="AG159" s="14">
        <v>0.35998517811448799</v>
      </c>
      <c r="AH159" s="14">
        <v>0.381273491241784</v>
      </c>
      <c r="AI159" s="14">
        <v>0.30757716680525299</v>
      </c>
      <c r="AJ159" s="14">
        <v>0.26649543606981002</v>
      </c>
      <c r="AK159" s="14"/>
      <c r="AL159" s="14">
        <v>0.34697237583402202</v>
      </c>
      <c r="AM159" s="14">
        <v>0.28967298199862102</v>
      </c>
      <c r="AN159" s="14">
        <v>0.42358747698810101</v>
      </c>
      <c r="AO159" s="14">
        <v>0.34594709778613397</v>
      </c>
      <c r="AP159" s="14">
        <v>0.27253423958686701</v>
      </c>
      <c r="AQ159" s="14">
        <v>0.40141834356322698</v>
      </c>
      <c r="AR159" s="14"/>
      <c r="AS159" s="14">
        <v>0.35835146719333899</v>
      </c>
      <c r="AT159" s="14">
        <v>0.34669334609095098</v>
      </c>
      <c r="AU159" s="14">
        <v>0.32755420029757998</v>
      </c>
      <c r="AV159" s="14">
        <v>0.31933096751935902</v>
      </c>
      <c r="AW159" s="14">
        <v>0.14559187135629301</v>
      </c>
      <c r="AX159" s="14"/>
      <c r="AY159" s="14">
        <v>0.248323050303183</v>
      </c>
      <c r="AZ159" s="14">
        <v>0.37678477156705198</v>
      </c>
      <c r="BA159" s="14">
        <v>0.35975849797935999</v>
      </c>
      <c r="BB159" s="14">
        <v>0.43260974666791302</v>
      </c>
      <c r="BC159" s="14">
        <v>0.330014609434928</v>
      </c>
      <c r="BD159" s="14">
        <v>0.36032953016414399</v>
      </c>
      <c r="BE159" s="14">
        <v>0.33665650284546</v>
      </c>
      <c r="BF159" s="14">
        <v>0.42420414556867297</v>
      </c>
      <c r="BG159" s="14">
        <v>0.35291263079539298</v>
      </c>
      <c r="BH159" s="14">
        <v>0.311634209361488</v>
      </c>
      <c r="BI159" s="14">
        <v>0.37265557731472898</v>
      </c>
      <c r="BJ159" s="14">
        <v>0.27000959670022701</v>
      </c>
      <c r="BK159" s="14">
        <v>0.37053599549694</v>
      </c>
      <c r="BL159" s="14">
        <v>0.160549358069456</v>
      </c>
      <c r="BM159" s="14">
        <v>0.27136197481909402</v>
      </c>
      <c r="BN159" s="14">
        <v>0.23955571028447201</v>
      </c>
      <c r="BO159" s="14"/>
      <c r="BP159" s="14">
        <v>0.30435087769036601</v>
      </c>
      <c r="BQ159" s="14">
        <v>0.36607929644523401</v>
      </c>
      <c r="BR159" s="14">
        <v>0.34891545690681602</v>
      </c>
      <c r="BS159" s="14">
        <v>0.330995220656148</v>
      </c>
      <c r="BT159" s="14">
        <v>0.35943969420002803</v>
      </c>
      <c r="BU159" s="14">
        <v>0.31200917333141598</v>
      </c>
      <c r="BV159" s="14"/>
      <c r="BW159" s="14">
        <v>0.33008012274130699</v>
      </c>
      <c r="BX159" s="14">
        <v>0.34682193350814799</v>
      </c>
      <c r="BY159" s="14" t="s">
        <v>120</v>
      </c>
      <c r="BZ159" s="14">
        <v>0.28955238823726598</v>
      </c>
      <c r="CA159" s="14">
        <v>0.472130696625079</v>
      </c>
      <c r="CB159" s="14">
        <v>0.34390412456507502</v>
      </c>
      <c r="CC159" s="14">
        <v>0.217977028651583</v>
      </c>
      <c r="CD159" s="14"/>
      <c r="CE159" s="14">
        <v>0.34861436877484198</v>
      </c>
      <c r="CF159" s="14">
        <v>0.324637305783948</v>
      </c>
      <c r="CG159" s="14">
        <v>0.30644783477522203</v>
      </c>
      <c r="CH159" s="14">
        <v>0.31982015245649797</v>
      </c>
      <c r="CI159" s="14"/>
      <c r="CJ159" s="14">
        <v>0.33104865548776802</v>
      </c>
      <c r="CK159" s="14">
        <v>0.27960522230852303</v>
      </c>
      <c r="CL159" s="14">
        <v>0.36358794519043802</v>
      </c>
      <c r="CM159" s="14">
        <v>0.33156401049981199</v>
      </c>
      <c r="CN159" s="14"/>
      <c r="CO159" s="14">
        <v>0.19688654710314599</v>
      </c>
      <c r="CP159" s="14">
        <v>0.35980617637731099</v>
      </c>
      <c r="CQ159" s="14"/>
      <c r="CR159" s="14">
        <v>0.28549775861593901</v>
      </c>
      <c r="CS159" s="14">
        <v>0.35007111632629501</v>
      </c>
    </row>
    <row r="160" spans="2:97" x14ac:dyDescent="0.3">
      <c r="B160" t="s">
        <v>185</v>
      </c>
      <c r="C160" s="14">
        <v>0.15449540196763201</v>
      </c>
      <c r="D160" s="14">
        <v>0.18781167613505001</v>
      </c>
      <c r="E160" s="14">
        <v>0.12178022739698301</v>
      </c>
      <c r="F160" s="14"/>
      <c r="G160" s="14">
        <v>0.26801713817088202</v>
      </c>
      <c r="H160" s="14">
        <v>0.27659159949470702</v>
      </c>
      <c r="I160" s="14">
        <v>0.200188054535021</v>
      </c>
      <c r="J160" s="14">
        <v>0.10370739853425399</v>
      </c>
      <c r="K160" s="14">
        <v>8.5033020226061296E-2</v>
      </c>
      <c r="L160" s="14">
        <v>5.7609079761985003E-2</v>
      </c>
      <c r="M160" s="14"/>
      <c r="N160" s="14">
        <v>0.244886264110902</v>
      </c>
      <c r="O160" s="14">
        <v>0.12514204990932101</v>
      </c>
      <c r="P160" s="14">
        <v>0.10586712753040101</v>
      </c>
      <c r="Q160" s="14">
        <v>0.12765203487731899</v>
      </c>
      <c r="R160" s="14"/>
      <c r="S160" s="14">
        <v>0.28961952574274202</v>
      </c>
      <c r="T160" s="14">
        <v>0.16587750478251501</v>
      </c>
      <c r="U160" s="14">
        <v>9.81129980934696E-2</v>
      </c>
      <c r="V160" s="14">
        <v>0.17511237236008101</v>
      </c>
      <c r="W160" s="14">
        <v>5.9096182745542097E-2</v>
      </c>
      <c r="X160" s="14">
        <v>0.13772617501009901</v>
      </c>
      <c r="Y160" s="14">
        <v>0.12073759323189701</v>
      </c>
      <c r="Z160" s="14">
        <v>0.102230231507474</v>
      </c>
      <c r="AA160" s="14">
        <v>0.174971155724435</v>
      </c>
      <c r="AB160" s="14">
        <v>9.2767582136762505E-2</v>
      </c>
      <c r="AC160" s="14">
        <v>0.138848170606066</v>
      </c>
      <c r="AD160" s="14">
        <v>6.9153905826280102E-2</v>
      </c>
      <c r="AE160" s="14"/>
      <c r="AF160" s="14">
        <v>0.12129055648822799</v>
      </c>
      <c r="AG160" s="14">
        <v>0.27456036921455401</v>
      </c>
      <c r="AH160" s="14">
        <v>0.12452817053913599</v>
      </c>
      <c r="AI160" s="14">
        <v>8.0370810552009397E-2</v>
      </c>
      <c r="AJ160" s="14">
        <v>9.8784497895415796E-2</v>
      </c>
      <c r="AK160" s="14"/>
      <c r="AL160" s="14">
        <v>0.33523033043290201</v>
      </c>
      <c r="AM160" s="14">
        <v>0.12706141961091999</v>
      </c>
      <c r="AN160" s="14">
        <v>0.14718207980456299</v>
      </c>
      <c r="AO160" s="14">
        <v>6.5623026716533597E-2</v>
      </c>
      <c r="AP160" s="14">
        <v>0.118958331088513</v>
      </c>
      <c r="AQ160" s="14">
        <v>6.8436913319742707E-2</v>
      </c>
      <c r="AR160" s="14"/>
      <c r="AS160" s="14">
        <v>9.3837264579007595E-2</v>
      </c>
      <c r="AT160" s="14">
        <v>0.15133901619239501</v>
      </c>
      <c r="AU160" s="14">
        <v>0.15989626891690301</v>
      </c>
      <c r="AV160" s="14">
        <v>0.27414501967135602</v>
      </c>
      <c r="AW160" s="14">
        <v>0.501509807618436</v>
      </c>
      <c r="AX160" s="14"/>
      <c r="AY160" s="14">
        <v>0.17469703988351501</v>
      </c>
      <c r="AZ160" s="14">
        <v>0.10606067675116899</v>
      </c>
      <c r="BA160" s="14">
        <v>7.1245990694829398E-2</v>
      </c>
      <c r="BB160" s="14">
        <v>0.11654890134814901</v>
      </c>
      <c r="BC160" s="14">
        <v>0.14845333475479799</v>
      </c>
      <c r="BD160" s="14">
        <v>0.14326337814524601</v>
      </c>
      <c r="BE160" s="14">
        <v>0.186844650278154</v>
      </c>
      <c r="BF160" s="14">
        <v>0.103775884648671</v>
      </c>
      <c r="BG160" s="14">
        <v>0.16491647321279501</v>
      </c>
      <c r="BH160" s="14">
        <v>0.15744352284583901</v>
      </c>
      <c r="BI160" s="14">
        <v>0.21450709836607099</v>
      </c>
      <c r="BJ160" s="14">
        <v>0.158681515082117</v>
      </c>
      <c r="BK160" s="14">
        <v>6.3572715832493201E-2</v>
      </c>
      <c r="BL160" s="14">
        <v>0.22098532064437901</v>
      </c>
      <c r="BM160" s="14">
        <v>0.20703047667007199</v>
      </c>
      <c r="BN160" s="14">
        <v>0.32041082246722502</v>
      </c>
      <c r="BO160" s="14"/>
      <c r="BP160" s="14">
        <v>0.27035546434014002</v>
      </c>
      <c r="BQ160" s="14">
        <v>0.13033634636615099</v>
      </c>
      <c r="BR160" s="14">
        <v>0.139023439400834</v>
      </c>
      <c r="BS160" s="14">
        <v>0.136130092355848</v>
      </c>
      <c r="BT160" s="14">
        <v>4.2774680789356298E-2</v>
      </c>
      <c r="BU160" s="14">
        <v>7.4763546134012995E-2</v>
      </c>
      <c r="BV160" s="14"/>
      <c r="BW160" s="14">
        <v>0.13480690450716601</v>
      </c>
      <c r="BX160" s="14">
        <v>0.12874664415172099</v>
      </c>
      <c r="BY160" s="14" t="s">
        <v>120</v>
      </c>
      <c r="BZ160" s="14">
        <v>0.16996789904280599</v>
      </c>
      <c r="CA160" s="14">
        <v>0.104947994531116</v>
      </c>
      <c r="CB160" s="14">
        <v>0.21905493252042799</v>
      </c>
      <c r="CC160" s="14">
        <v>0.22606943396804499</v>
      </c>
      <c r="CD160" s="14"/>
      <c r="CE160" s="14">
        <v>0.25428535805071001</v>
      </c>
      <c r="CF160" s="14">
        <v>0.22118799754825799</v>
      </c>
      <c r="CG160" s="14">
        <v>0.101649168676295</v>
      </c>
      <c r="CH160" s="14">
        <v>0.12935635834772</v>
      </c>
      <c r="CI160" s="14"/>
      <c r="CJ160" s="14">
        <v>0.163288293273571</v>
      </c>
      <c r="CK160" s="14">
        <v>0.22143007452022501</v>
      </c>
      <c r="CL160" s="14">
        <v>0.136120432479128</v>
      </c>
      <c r="CM160" s="14">
        <v>9.1764777987489402E-2</v>
      </c>
      <c r="CN160" s="14"/>
      <c r="CO160" s="14">
        <v>0.25078333012897702</v>
      </c>
      <c r="CP160" s="14">
        <v>0.143096506270596</v>
      </c>
      <c r="CQ160" s="14"/>
      <c r="CR160" s="14">
        <v>0.26423048635641899</v>
      </c>
      <c r="CS160" s="14">
        <v>0.138587474759061</v>
      </c>
    </row>
    <row r="161" spans="2:97" x14ac:dyDescent="0.3">
      <c r="B161" t="s">
        <v>186</v>
      </c>
      <c r="C161" s="14">
        <v>4.0947985928085198E-2</v>
      </c>
      <c r="D161" s="14">
        <v>5.4974141991719197E-2</v>
      </c>
      <c r="E161" s="14">
        <v>2.71356703158524E-2</v>
      </c>
      <c r="F161" s="14"/>
      <c r="G161" s="14">
        <v>4.3069837057987802E-2</v>
      </c>
      <c r="H161" s="14">
        <v>7.7123757381075006E-2</v>
      </c>
      <c r="I161" s="14">
        <v>8.4263399827050001E-2</v>
      </c>
      <c r="J161" s="14">
        <v>3.1429011722856601E-2</v>
      </c>
      <c r="K161" s="14">
        <v>1.1878837001585801E-2</v>
      </c>
      <c r="L161" s="14">
        <v>1.0849787377477899E-2</v>
      </c>
      <c r="M161" s="14"/>
      <c r="N161" s="14">
        <v>8.4269825991499805E-2</v>
      </c>
      <c r="O161" s="14">
        <v>3.95719379942025E-2</v>
      </c>
      <c r="P161" s="14">
        <v>1.7995393456586899E-2</v>
      </c>
      <c r="Q161" s="14">
        <v>1.3746202915754201E-2</v>
      </c>
      <c r="R161" s="14"/>
      <c r="S161" s="14">
        <v>8.7386341487473596E-2</v>
      </c>
      <c r="T161" s="14">
        <v>1.9062416216709E-2</v>
      </c>
      <c r="U161" s="14">
        <v>2.8221133249381102E-2</v>
      </c>
      <c r="V161" s="14">
        <v>1.8470143232911101E-2</v>
      </c>
      <c r="W161" s="14">
        <v>9.4123688133168307E-2</v>
      </c>
      <c r="X161" s="14">
        <v>4.9575635693498203E-2</v>
      </c>
      <c r="Y161" s="14">
        <v>9.67307504217816E-3</v>
      </c>
      <c r="Z161" s="14">
        <v>2.5181816302580099E-2</v>
      </c>
      <c r="AA161" s="14">
        <v>4.3679070337284097E-2</v>
      </c>
      <c r="AB161" s="14">
        <v>3.3193769323212503E-2</v>
      </c>
      <c r="AC161" s="14">
        <v>2.2633574838853799E-2</v>
      </c>
      <c r="AD161" s="14">
        <v>0</v>
      </c>
      <c r="AE161" s="14"/>
      <c r="AF161" s="14">
        <v>3.1459890533106397E-2</v>
      </c>
      <c r="AG161" s="14">
        <v>7.1509027032036002E-2</v>
      </c>
      <c r="AH161" s="14">
        <v>1.0994033758989601E-2</v>
      </c>
      <c r="AI161" s="14">
        <v>2.6033385608681101E-2</v>
      </c>
      <c r="AJ161" s="14">
        <v>2.79369827355825E-2</v>
      </c>
      <c r="AK161" s="14"/>
      <c r="AL161" s="14">
        <v>9.61520695505476E-2</v>
      </c>
      <c r="AM161" s="14">
        <v>4.95818896772151E-2</v>
      </c>
      <c r="AN161" s="14">
        <v>1.06475154786543E-2</v>
      </c>
      <c r="AO161" s="14">
        <v>1.6446673242070501E-2</v>
      </c>
      <c r="AP161" s="14">
        <v>4.1087319376018901E-2</v>
      </c>
      <c r="AQ161" s="14">
        <v>1.12843824512172E-2</v>
      </c>
      <c r="AR161" s="14"/>
      <c r="AS161" s="14">
        <v>2.02644317122464E-2</v>
      </c>
      <c r="AT161" s="14">
        <v>6.8842255834970804E-3</v>
      </c>
      <c r="AU161" s="14">
        <v>4.81575269676488E-2</v>
      </c>
      <c r="AV161" s="14">
        <v>0.119398563898408</v>
      </c>
      <c r="AW161" s="14">
        <v>0.15358325425695599</v>
      </c>
      <c r="AX161" s="14"/>
      <c r="AY161" s="14">
        <v>0</v>
      </c>
      <c r="AZ161" s="14">
        <v>2.01938061783902E-2</v>
      </c>
      <c r="BA161" s="14">
        <v>1.24399717941519E-2</v>
      </c>
      <c r="BB161" s="14">
        <v>0</v>
      </c>
      <c r="BC161" s="14">
        <v>5.7177022138834001E-2</v>
      </c>
      <c r="BD161" s="14">
        <v>3.4097325190012802E-2</v>
      </c>
      <c r="BE161" s="14">
        <v>2.0601890623492498E-2</v>
      </c>
      <c r="BF161" s="14">
        <v>1.27038179643534E-2</v>
      </c>
      <c r="BG161" s="14">
        <v>4.3493878474315101E-2</v>
      </c>
      <c r="BH161" s="14">
        <v>4.8565501314853501E-2</v>
      </c>
      <c r="BI161" s="14">
        <v>5.08547972456651E-2</v>
      </c>
      <c r="BJ161" s="14">
        <v>1.3838317611720901E-2</v>
      </c>
      <c r="BK161" s="14">
        <v>6.1661423409652701E-2</v>
      </c>
      <c r="BL161" s="14">
        <v>0</v>
      </c>
      <c r="BM161" s="14">
        <v>7.4515596861157399E-2</v>
      </c>
      <c r="BN161" s="14">
        <v>0.18013850879666701</v>
      </c>
      <c r="BO161" s="14"/>
      <c r="BP161" s="14">
        <v>0.11803204938684</v>
      </c>
      <c r="BQ161" s="14">
        <v>1.7796808211628198E-2</v>
      </c>
      <c r="BR161" s="14">
        <v>2.57539545190641E-2</v>
      </c>
      <c r="BS161" s="14">
        <v>7.41773028210069E-3</v>
      </c>
      <c r="BT161" s="14">
        <v>2.8012262940209601E-2</v>
      </c>
      <c r="BU161" s="14">
        <v>0</v>
      </c>
      <c r="BV161" s="14"/>
      <c r="BW161" s="14">
        <v>3.8426806902903503E-2</v>
      </c>
      <c r="BX161" s="14">
        <v>5.1324734642778203E-2</v>
      </c>
      <c r="BY161" s="14" t="s">
        <v>120</v>
      </c>
      <c r="BZ161" s="14">
        <v>3.8019101111844499E-2</v>
      </c>
      <c r="CA161" s="14">
        <v>2.0258320559017801E-2</v>
      </c>
      <c r="CB161" s="14">
        <v>5.3348391168573303E-2</v>
      </c>
      <c r="CC161" s="14">
        <v>0</v>
      </c>
      <c r="CD161" s="14"/>
      <c r="CE161" s="14">
        <v>5.38619682847696E-2</v>
      </c>
      <c r="CF161" s="14">
        <v>7.2232441414484302E-2</v>
      </c>
      <c r="CG161" s="14">
        <v>1.9155859248807802E-2</v>
      </c>
      <c r="CH161" s="14">
        <v>4.4115519755488601E-2</v>
      </c>
      <c r="CI161" s="14"/>
      <c r="CJ161" s="14">
        <v>3.9443851390332102E-2</v>
      </c>
      <c r="CK161" s="14">
        <v>5.7405329572873899E-2</v>
      </c>
      <c r="CL161" s="14">
        <v>4.0732478293400202E-2</v>
      </c>
      <c r="CM161" s="14">
        <v>0</v>
      </c>
      <c r="CN161" s="14"/>
      <c r="CO161" s="14">
        <v>0.100386190785565</v>
      </c>
      <c r="CP161" s="14">
        <v>3.3510863033547202E-2</v>
      </c>
      <c r="CQ161" s="14"/>
      <c r="CR161" s="14">
        <v>6.1938427139478898E-2</v>
      </c>
      <c r="CS161" s="14">
        <v>4.0514948704300398E-2</v>
      </c>
    </row>
    <row r="162" spans="2:97" x14ac:dyDescent="0.3">
      <c r="B162" t="s">
        <v>92</v>
      </c>
      <c r="C162" s="14">
        <v>0.11723295530856</v>
      </c>
      <c r="D162" s="14">
        <v>7.9424348028560895E-2</v>
      </c>
      <c r="E162" s="14">
        <v>0.15483565775232</v>
      </c>
      <c r="F162" s="14"/>
      <c r="G162" s="14">
        <v>5.9828037177129298E-2</v>
      </c>
      <c r="H162" s="14">
        <v>0.12484476001525099</v>
      </c>
      <c r="I162" s="14">
        <v>0.105215104723132</v>
      </c>
      <c r="J162" s="14">
        <v>0.117846737514746</v>
      </c>
      <c r="K162" s="14">
        <v>9.8335534311821501E-2</v>
      </c>
      <c r="L162" s="14">
        <v>0.16569920764705101</v>
      </c>
      <c r="M162" s="14"/>
      <c r="N162" s="14">
        <v>8.5849889047394601E-2</v>
      </c>
      <c r="O162" s="14">
        <v>0.110423188358417</v>
      </c>
      <c r="P162" s="14">
        <v>0.114002989976712</v>
      </c>
      <c r="Q162" s="14">
        <v>0.161449895905623</v>
      </c>
      <c r="R162" s="14"/>
      <c r="S162" s="14">
        <v>8.1469895216803506E-2</v>
      </c>
      <c r="T162" s="14">
        <v>0.130413182936434</v>
      </c>
      <c r="U162" s="14">
        <v>0.164980878112892</v>
      </c>
      <c r="V162" s="14">
        <v>0.101243319704425</v>
      </c>
      <c r="W162" s="14">
        <v>0.100388464948493</v>
      </c>
      <c r="X162" s="14">
        <v>0.128701740463675</v>
      </c>
      <c r="Y162" s="14">
        <v>0.12584757003684699</v>
      </c>
      <c r="Z162" s="14">
        <v>0.14973731932562101</v>
      </c>
      <c r="AA162" s="14">
        <v>0.10925520738266201</v>
      </c>
      <c r="AB162" s="14">
        <v>0.110213034506166</v>
      </c>
      <c r="AC162" s="14">
        <v>0.158217317120909</v>
      </c>
      <c r="AD162" s="14">
        <v>9.7066350488610606E-2</v>
      </c>
      <c r="AE162" s="14"/>
      <c r="AF162" s="14">
        <v>9.9318728095869502E-2</v>
      </c>
      <c r="AG162" s="14">
        <v>8.58572442248422E-2</v>
      </c>
      <c r="AH162" s="14">
        <v>0.16352137545273801</v>
      </c>
      <c r="AI162" s="14">
        <v>9.1866814231982494E-2</v>
      </c>
      <c r="AJ162" s="14">
        <v>9.1725238706554094E-2</v>
      </c>
      <c r="AK162" s="14"/>
      <c r="AL162" s="14">
        <v>8.1887216427822596E-2</v>
      </c>
      <c r="AM162" s="14">
        <v>0.105634657848409</v>
      </c>
      <c r="AN162" s="14">
        <v>8.8950751575989806E-2</v>
      </c>
      <c r="AO162" s="14">
        <v>9.8206711722251497E-2</v>
      </c>
      <c r="AP162" s="14">
        <v>8.0953559658214297E-2</v>
      </c>
      <c r="AQ162" s="14">
        <v>0.23904922811225601</v>
      </c>
      <c r="AR162" s="14"/>
      <c r="AS162" s="14">
        <v>0.11457854542195101</v>
      </c>
      <c r="AT162" s="14">
        <v>0.133399587144722</v>
      </c>
      <c r="AU162" s="14">
        <v>0.134137643564055</v>
      </c>
      <c r="AV162" s="14">
        <v>4.62195768631899E-2</v>
      </c>
      <c r="AW162" s="14">
        <v>4.5872137876599099E-2</v>
      </c>
      <c r="AX162" s="14"/>
      <c r="AY162" s="14">
        <v>0.27737635023130303</v>
      </c>
      <c r="AZ162" s="14">
        <v>0.13880593175818701</v>
      </c>
      <c r="BA162" s="14">
        <v>0.111525644822398</v>
      </c>
      <c r="BB162" s="14">
        <v>0.14310337671119799</v>
      </c>
      <c r="BC162" s="14">
        <v>0.15021203740539801</v>
      </c>
      <c r="BD162" s="14">
        <v>7.6059669067652894E-2</v>
      </c>
      <c r="BE162" s="14">
        <v>0.115498456112107</v>
      </c>
      <c r="BF162" s="14">
        <v>0.151416757192498</v>
      </c>
      <c r="BG162" s="14">
        <v>8.6977257918381401E-2</v>
      </c>
      <c r="BH162" s="14">
        <v>6.7769876970098702E-2</v>
      </c>
      <c r="BI162" s="14">
        <v>7.1373594282584704E-2</v>
      </c>
      <c r="BJ162" s="14">
        <v>0.198201321736279</v>
      </c>
      <c r="BK162" s="14">
        <v>6.2719165028716897E-2</v>
      </c>
      <c r="BL162" s="14">
        <v>0.24462934229976099</v>
      </c>
      <c r="BM162" s="14">
        <v>7.0262712487627998E-2</v>
      </c>
      <c r="BN162" s="14">
        <v>1.17951369402985E-2</v>
      </c>
      <c r="BO162" s="14"/>
      <c r="BP162" s="14">
        <v>4.7655572772665203E-2</v>
      </c>
      <c r="BQ162" s="14">
        <v>0.11816561999503999</v>
      </c>
      <c r="BR162" s="14">
        <v>0.16311361306056801</v>
      </c>
      <c r="BS162" s="14">
        <v>0.145724779945307</v>
      </c>
      <c r="BT162" s="14">
        <v>0.16577471638355101</v>
      </c>
      <c r="BU162" s="14">
        <v>0.111191217795893</v>
      </c>
      <c r="BV162" s="14"/>
      <c r="BW162" s="14">
        <v>0.111835763662521</v>
      </c>
      <c r="BX162" s="14">
        <v>0.135643918202873</v>
      </c>
      <c r="BY162" s="14" t="s">
        <v>120</v>
      </c>
      <c r="BZ162" s="14">
        <v>0.101680513108541</v>
      </c>
      <c r="CA162" s="14">
        <v>0.12571396289546299</v>
      </c>
      <c r="CB162" s="14">
        <v>9.5963736629254698E-2</v>
      </c>
      <c r="CC162" s="14">
        <v>0.20130765580757501</v>
      </c>
      <c r="CD162" s="14"/>
      <c r="CE162" s="14">
        <v>5.2559800835721503E-2</v>
      </c>
      <c r="CF162" s="14">
        <v>0.103425169736741</v>
      </c>
      <c r="CG162" s="14">
        <v>0.19427061545319901</v>
      </c>
      <c r="CH162" s="14">
        <v>0.102418062181322</v>
      </c>
      <c r="CI162" s="14"/>
      <c r="CJ162" s="14">
        <v>0.10908578926644701</v>
      </c>
      <c r="CK162" s="14">
        <v>8.5542875373610106E-2</v>
      </c>
      <c r="CL162" s="14">
        <v>0.11119699839699</v>
      </c>
      <c r="CM162" s="14">
        <v>0.277404764709413</v>
      </c>
      <c r="CN162" s="14"/>
      <c r="CO162" s="14">
        <v>5.9161907150324398E-2</v>
      </c>
      <c r="CP162" s="14">
        <v>0.124407639311389</v>
      </c>
      <c r="CQ162" s="14"/>
      <c r="CR162" s="14">
        <v>8.51276468383282E-2</v>
      </c>
      <c r="CS162" s="14">
        <v>0.116875585452496</v>
      </c>
    </row>
    <row r="163" spans="2:97" x14ac:dyDescent="0.3">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row>
    <row r="164" spans="2:97" x14ac:dyDescent="0.3">
      <c r="B164" s="6" t="s">
        <v>197</v>
      </c>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row>
    <row r="165" spans="2:97" x14ac:dyDescent="0.3">
      <c r="B165" s="24" t="s">
        <v>188</v>
      </c>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row>
    <row r="166" spans="2:97" x14ac:dyDescent="0.3">
      <c r="B166" t="s">
        <v>182</v>
      </c>
      <c r="C166" s="14">
        <v>0.23927683492708199</v>
      </c>
      <c r="D166" s="14">
        <v>0.23794441186679699</v>
      </c>
      <c r="E166" s="14">
        <v>0.24098478471818999</v>
      </c>
      <c r="F166" s="14"/>
      <c r="G166" s="14">
        <v>0.14145256272818099</v>
      </c>
      <c r="H166" s="14">
        <v>0.103726748819953</v>
      </c>
      <c r="I166" s="14">
        <v>0.17412016117064999</v>
      </c>
      <c r="J166" s="14">
        <v>0.28433196939252597</v>
      </c>
      <c r="K166" s="14">
        <v>0.344983946285216</v>
      </c>
      <c r="L166" s="14">
        <v>0.33061516452062301</v>
      </c>
      <c r="M166" s="14"/>
      <c r="N166" s="14">
        <v>0.15770615445797301</v>
      </c>
      <c r="O166" s="14">
        <v>0.25902399607030102</v>
      </c>
      <c r="P166" s="14">
        <v>0.292361365877921</v>
      </c>
      <c r="Q166" s="14">
        <v>0.25716988786003298</v>
      </c>
      <c r="R166" s="14"/>
      <c r="S166" s="14">
        <v>0.16500223707490899</v>
      </c>
      <c r="T166" s="14">
        <v>0.213347598605758</v>
      </c>
      <c r="U166" s="14">
        <v>0.25365896332957599</v>
      </c>
      <c r="V166" s="14">
        <v>0.286690294987829</v>
      </c>
      <c r="W166" s="14">
        <v>0.23853015586616499</v>
      </c>
      <c r="X166" s="14">
        <v>0.305757207616565</v>
      </c>
      <c r="Y166" s="14">
        <v>0.250164109760245</v>
      </c>
      <c r="Z166" s="14">
        <v>0.25138842060580502</v>
      </c>
      <c r="AA166" s="14">
        <v>0.228937884933091</v>
      </c>
      <c r="AB166" s="14">
        <v>0.31070921756384901</v>
      </c>
      <c r="AC166" s="14">
        <v>0.29954764976707099</v>
      </c>
      <c r="AD166" s="14">
        <v>6.8300814799517495E-2</v>
      </c>
      <c r="AE166" s="14"/>
      <c r="AF166" s="14">
        <v>0.32728040398116998</v>
      </c>
      <c r="AG166" s="14">
        <v>7.8847953888791303E-2</v>
      </c>
      <c r="AH166" s="14">
        <v>0.168907060318401</v>
      </c>
      <c r="AI166" s="14">
        <v>0.56988824025519103</v>
      </c>
      <c r="AJ166" s="14">
        <v>0.28361040503653101</v>
      </c>
      <c r="AK166" s="14"/>
      <c r="AL166" s="14">
        <v>5.76412246730411E-2</v>
      </c>
      <c r="AM166" s="14">
        <v>0.27440461931311499</v>
      </c>
      <c r="AN166" s="14">
        <v>0.135756668440081</v>
      </c>
      <c r="AO166" s="14">
        <v>0.53580576731530705</v>
      </c>
      <c r="AP166" s="14">
        <v>0.257196232573915</v>
      </c>
      <c r="AQ166" s="14">
        <v>0.15476007568920599</v>
      </c>
      <c r="AR166" s="14"/>
      <c r="AS166" s="14">
        <v>0.306121011587768</v>
      </c>
      <c r="AT166" s="14">
        <v>0.23815367978450699</v>
      </c>
      <c r="AU166" s="14">
        <v>0.19134363057981199</v>
      </c>
      <c r="AV166" s="14">
        <v>0.13866831927354101</v>
      </c>
      <c r="AW166" s="14">
        <v>0</v>
      </c>
      <c r="AX166" s="14"/>
      <c r="AY166" s="14">
        <v>0.38121023191256598</v>
      </c>
      <c r="AZ166" s="14">
        <v>0.313737542102558</v>
      </c>
      <c r="BA166" s="14">
        <v>0.27532408974990502</v>
      </c>
      <c r="BB166" s="14">
        <v>0.18699798691576999</v>
      </c>
      <c r="BC166" s="14">
        <v>0.29769709137671202</v>
      </c>
      <c r="BD166" s="14">
        <v>0.269235461563746</v>
      </c>
      <c r="BE166" s="14">
        <v>0.27644131811593298</v>
      </c>
      <c r="BF166" s="14">
        <v>0.25369328022195498</v>
      </c>
      <c r="BG166" s="14">
        <v>0.22400834709133399</v>
      </c>
      <c r="BH166" s="14">
        <v>0.230618344912461</v>
      </c>
      <c r="BI166" s="14">
        <v>0.21079565677933401</v>
      </c>
      <c r="BJ166" s="14">
        <v>0.23712117956574999</v>
      </c>
      <c r="BK166" s="14">
        <v>0.29820180890659598</v>
      </c>
      <c r="BL166" s="14">
        <v>0.21296918283616301</v>
      </c>
      <c r="BM166" s="14">
        <v>0.148432656079791</v>
      </c>
      <c r="BN166" s="14">
        <v>7.9909867776982293E-2</v>
      </c>
      <c r="BO166" s="14"/>
      <c r="BP166" s="14">
        <v>0.15427853945884401</v>
      </c>
      <c r="BQ166" s="14">
        <v>0.219473782821031</v>
      </c>
      <c r="BR166" s="14">
        <v>0.29474668409531701</v>
      </c>
      <c r="BS166" s="14">
        <v>0.28738306507051198</v>
      </c>
      <c r="BT166" s="14">
        <v>0.316879532056762</v>
      </c>
      <c r="BU166" s="14">
        <v>0.27100089573531</v>
      </c>
      <c r="BV166" s="14"/>
      <c r="BW166" s="14">
        <v>0.27183974361316499</v>
      </c>
      <c r="BX166" s="14">
        <v>0.22508890462651701</v>
      </c>
      <c r="BY166" s="14" t="s">
        <v>120</v>
      </c>
      <c r="BZ166" s="14">
        <v>0.33594413159247999</v>
      </c>
      <c r="CA166" s="14">
        <v>0.27553216275127101</v>
      </c>
      <c r="CB166" s="14">
        <v>0.13655149461489799</v>
      </c>
      <c r="CC166" s="14">
        <v>0.245679532878219</v>
      </c>
      <c r="CD166" s="14"/>
      <c r="CE166" s="14">
        <v>0.14086839303459001</v>
      </c>
      <c r="CF166" s="14">
        <v>0.21114892707855701</v>
      </c>
      <c r="CG166" s="14">
        <v>0.310876071395499</v>
      </c>
      <c r="CH166" s="14">
        <v>0.28236568420651098</v>
      </c>
      <c r="CI166" s="14"/>
      <c r="CJ166" s="14">
        <v>0.26443590647338</v>
      </c>
      <c r="CK166" s="14">
        <v>0.20524432424076999</v>
      </c>
      <c r="CL166" s="14">
        <v>0.23660620174265001</v>
      </c>
      <c r="CM166" s="14">
        <v>0.29196416959049698</v>
      </c>
      <c r="CN166" s="14"/>
      <c r="CO166" s="14">
        <v>0.15355613048670599</v>
      </c>
      <c r="CP166" s="14">
        <v>0.25050713874436997</v>
      </c>
      <c r="CQ166" s="14"/>
      <c r="CR166" s="14">
        <v>0.20477193854411599</v>
      </c>
      <c r="CS166" s="14">
        <v>0.23909541792567901</v>
      </c>
    </row>
    <row r="167" spans="2:97" x14ac:dyDescent="0.3">
      <c r="B167" t="s">
        <v>183</v>
      </c>
      <c r="C167" s="14">
        <v>0.26790935346925399</v>
      </c>
      <c r="D167" s="14">
        <v>0.25920061660501598</v>
      </c>
      <c r="E167" s="14">
        <v>0.27696282361414998</v>
      </c>
      <c r="F167" s="14"/>
      <c r="G167" s="14">
        <v>0.28890748560248902</v>
      </c>
      <c r="H167" s="14">
        <v>0.21579512813016399</v>
      </c>
      <c r="I167" s="14">
        <v>0.27005288317903198</v>
      </c>
      <c r="J167" s="14">
        <v>0.260202681507816</v>
      </c>
      <c r="K167" s="14">
        <v>0.30844153376738298</v>
      </c>
      <c r="L167" s="14">
        <v>0.27045901079683898</v>
      </c>
      <c r="M167" s="14"/>
      <c r="N167" s="14">
        <v>0.21607740880558701</v>
      </c>
      <c r="O167" s="14">
        <v>0.31723128265537098</v>
      </c>
      <c r="P167" s="14">
        <v>0.27122257682170198</v>
      </c>
      <c r="Q167" s="14">
        <v>0.27583176491035499</v>
      </c>
      <c r="R167" s="14"/>
      <c r="S167" s="14">
        <v>0.29190075638919899</v>
      </c>
      <c r="T167" s="14">
        <v>0.31969210613196802</v>
      </c>
      <c r="U167" s="14">
        <v>0.31722779250145</v>
      </c>
      <c r="V167" s="14">
        <v>0.23821521051224001</v>
      </c>
      <c r="W167" s="14">
        <v>0.23482855598697999</v>
      </c>
      <c r="X167" s="14">
        <v>0.19924349403663999</v>
      </c>
      <c r="Y167" s="14">
        <v>0.24246660539986201</v>
      </c>
      <c r="Z167" s="14">
        <v>0.17996602343193499</v>
      </c>
      <c r="AA167" s="14">
        <v>0.253237963676334</v>
      </c>
      <c r="AB167" s="14">
        <v>0.249443068386491</v>
      </c>
      <c r="AC167" s="14">
        <v>0.30230583746960599</v>
      </c>
      <c r="AD167" s="14">
        <v>0.36275480690237999</v>
      </c>
      <c r="AE167" s="14"/>
      <c r="AF167" s="14">
        <v>0.312582747170909</v>
      </c>
      <c r="AG167" s="14">
        <v>0.24659952549204101</v>
      </c>
      <c r="AH167" s="14">
        <v>0.25857498751303098</v>
      </c>
      <c r="AI167" s="14">
        <v>0.25348346401356697</v>
      </c>
      <c r="AJ167" s="14">
        <v>0.193378012995301</v>
      </c>
      <c r="AK167" s="14"/>
      <c r="AL167" s="14">
        <v>0.150657230631008</v>
      </c>
      <c r="AM167" s="14">
        <v>0.31688488126143</v>
      </c>
      <c r="AN167" s="14">
        <v>0.28460546592205399</v>
      </c>
      <c r="AO167" s="14">
        <v>0.27805803381630601</v>
      </c>
      <c r="AP167" s="14">
        <v>0.23820065417931</v>
      </c>
      <c r="AQ167" s="14">
        <v>0.314955041375302</v>
      </c>
      <c r="AR167" s="14"/>
      <c r="AS167" s="14">
        <v>0.31379981812390201</v>
      </c>
      <c r="AT167" s="14">
        <v>0.29808337565325999</v>
      </c>
      <c r="AU167" s="14">
        <v>0.223027902993749</v>
      </c>
      <c r="AV167" s="14">
        <v>0.25325819813739597</v>
      </c>
      <c r="AW167" s="14">
        <v>0.151085224443401</v>
      </c>
      <c r="AX167" s="14"/>
      <c r="AY167" s="14">
        <v>0.43200301061159602</v>
      </c>
      <c r="AZ167" s="14">
        <v>0.16922251719056899</v>
      </c>
      <c r="BA167" s="14">
        <v>0.35232371560390602</v>
      </c>
      <c r="BB167" s="14">
        <v>0.29998477215694003</v>
      </c>
      <c r="BC167" s="14">
        <v>0.23944309754450999</v>
      </c>
      <c r="BD167" s="14">
        <v>0.279945054460153</v>
      </c>
      <c r="BE167" s="14">
        <v>0.200676742854345</v>
      </c>
      <c r="BF167" s="14">
        <v>0.26032787501780402</v>
      </c>
      <c r="BG167" s="14">
        <v>0.35707152002814502</v>
      </c>
      <c r="BH167" s="14">
        <v>0.27067818543116101</v>
      </c>
      <c r="BI167" s="14">
        <v>0.29387658057438498</v>
      </c>
      <c r="BJ167" s="14">
        <v>0.25774666376507599</v>
      </c>
      <c r="BK167" s="14">
        <v>0.22830424872591701</v>
      </c>
      <c r="BL167" s="14">
        <v>0.28650884582436398</v>
      </c>
      <c r="BM167" s="14">
        <v>0.224057265570759</v>
      </c>
      <c r="BN167" s="14">
        <v>0.22423969766035701</v>
      </c>
      <c r="BO167" s="14"/>
      <c r="BP167" s="14">
        <v>0.26876140845003099</v>
      </c>
      <c r="BQ167" s="14">
        <v>0.23849990882768601</v>
      </c>
      <c r="BR167" s="14">
        <v>0.26820291494139098</v>
      </c>
      <c r="BS167" s="14">
        <v>0.32613686888239402</v>
      </c>
      <c r="BT167" s="14">
        <v>0.26613493313297298</v>
      </c>
      <c r="BU167" s="14">
        <v>0.22004112252587299</v>
      </c>
      <c r="BV167" s="14"/>
      <c r="BW167" s="14">
        <v>0.27991087003665899</v>
      </c>
      <c r="BX167" s="14">
        <v>0.24623261999183499</v>
      </c>
      <c r="BY167" s="14" t="s">
        <v>120</v>
      </c>
      <c r="BZ167" s="14">
        <v>0.26754574464114</v>
      </c>
      <c r="CA167" s="14">
        <v>0.18875464931588701</v>
      </c>
      <c r="CB167" s="14">
        <v>0.26610656351017398</v>
      </c>
      <c r="CC167" s="14">
        <v>0.34519942225591899</v>
      </c>
      <c r="CD167" s="14"/>
      <c r="CE167" s="14">
        <v>0.25175021800344899</v>
      </c>
      <c r="CF167" s="14">
        <v>0.25161846693315298</v>
      </c>
      <c r="CG167" s="14">
        <v>0.26385177845302299</v>
      </c>
      <c r="CH167" s="14">
        <v>0.27051550112911998</v>
      </c>
      <c r="CI167" s="14"/>
      <c r="CJ167" s="14">
        <v>0.247654782934082</v>
      </c>
      <c r="CK167" s="14">
        <v>0.26437139502583001</v>
      </c>
      <c r="CL167" s="14">
        <v>0.27661608584123099</v>
      </c>
      <c r="CM167" s="14">
        <v>0.25968688245381</v>
      </c>
      <c r="CN167" s="14"/>
      <c r="CO167" s="14">
        <v>0.293202119020187</v>
      </c>
      <c r="CP167" s="14">
        <v>0.265262353773832</v>
      </c>
      <c r="CQ167" s="14"/>
      <c r="CR167" s="14">
        <v>0.30362330260214399</v>
      </c>
      <c r="CS167" s="14">
        <v>0.26653224652261998</v>
      </c>
    </row>
    <row r="168" spans="2:97" x14ac:dyDescent="0.3">
      <c r="B168" t="s">
        <v>184</v>
      </c>
      <c r="C168" s="14">
        <v>0.24155266287034799</v>
      </c>
      <c r="D168" s="14">
        <v>0.243705120046873</v>
      </c>
      <c r="E168" s="14">
        <v>0.239816005618052</v>
      </c>
      <c r="F168" s="14"/>
      <c r="G168" s="14">
        <v>0.222565832099026</v>
      </c>
      <c r="H168" s="14">
        <v>0.251648502244956</v>
      </c>
      <c r="I168" s="14">
        <v>0.25053182199275897</v>
      </c>
      <c r="J168" s="14">
        <v>0.224351924014145</v>
      </c>
      <c r="K168" s="14">
        <v>0.23465134262767501</v>
      </c>
      <c r="L168" s="14">
        <v>0.257716976762983</v>
      </c>
      <c r="M168" s="14"/>
      <c r="N168" s="14">
        <v>0.27850575210718198</v>
      </c>
      <c r="O168" s="14">
        <v>0.21721725447405099</v>
      </c>
      <c r="P168" s="14">
        <v>0.23882198539980801</v>
      </c>
      <c r="Q168" s="14">
        <v>0.22720770757051201</v>
      </c>
      <c r="R168" s="14"/>
      <c r="S168" s="14">
        <v>0.22417307104848699</v>
      </c>
      <c r="T168" s="14">
        <v>0.23211950052197</v>
      </c>
      <c r="U168" s="14">
        <v>0.26993561241611003</v>
      </c>
      <c r="V168" s="14">
        <v>0.17687908831489299</v>
      </c>
      <c r="W168" s="14">
        <v>0.28793720121447602</v>
      </c>
      <c r="X168" s="14">
        <v>0.26201258152316897</v>
      </c>
      <c r="Y168" s="14">
        <v>0.23491420237100399</v>
      </c>
      <c r="Z168" s="14">
        <v>0.26952306379208102</v>
      </c>
      <c r="AA168" s="14">
        <v>0.228522327604993</v>
      </c>
      <c r="AB168" s="14">
        <v>0.27353804064148801</v>
      </c>
      <c r="AC168" s="14">
        <v>0.193398720549284</v>
      </c>
      <c r="AD168" s="14">
        <v>0.33281322520163298</v>
      </c>
      <c r="AE168" s="14"/>
      <c r="AF168" s="14">
        <v>0.20653337722770099</v>
      </c>
      <c r="AG168" s="14">
        <v>0.276245524043431</v>
      </c>
      <c r="AH168" s="14">
        <v>0.25883254067004502</v>
      </c>
      <c r="AI168" s="14">
        <v>0.126820374010991</v>
      </c>
      <c r="AJ168" s="14">
        <v>0.32283563233745</v>
      </c>
      <c r="AK168" s="14"/>
      <c r="AL168" s="14">
        <v>0.28775275219218699</v>
      </c>
      <c r="AM168" s="14">
        <v>0.21712487338976899</v>
      </c>
      <c r="AN168" s="14">
        <v>0.31930022552388299</v>
      </c>
      <c r="AO168" s="14">
        <v>0.137602442511571</v>
      </c>
      <c r="AP168" s="14">
        <v>0.29721531289669001</v>
      </c>
      <c r="AQ168" s="14">
        <v>0.30430329716302301</v>
      </c>
      <c r="AR168" s="14"/>
      <c r="AS168" s="14">
        <v>0.213572310773019</v>
      </c>
      <c r="AT168" s="14">
        <v>0.23383690496257201</v>
      </c>
      <c r="AU168" s="14">
        <v>0.27398763201333398</v>
      </c>
      <c r="AV168" s="14">
        <v>0.24461516208675199</v>
      </c>
      <c r="AW168" s="14">
        <v>0.29591999932986002</v>
      </c>
      <c r="AX168" s="14"/>
      <c r="AY168" s="14">
        <v>0.186786757475839</v>
      </c>
      <c r="AZ168" s="14">
        <v>0.25191138903525001</v>
      </c>
      <c r="BA168" s="14">
        <v>0.19270597251566299</v>
      </c>
      <c r="BB168" s="14">
        <v>0.24367751881660801</v>
      </c>
      <c r="BC168" s="14">
        <v>0.22011901466141201</v>
      </c>
      <c r="BD168" s="14">
        <v>0.28581577159753302</v>
      </c>
      <c r="BE168" s="14">
        <v>0.30899840124558497</v>
      </c>
      <c r="BF168" s="14">
        <v>0.26671414897340101</v>
      </c>
      <c r="BG168" s="14">
        <v>0.19081864925561301</v>
      </c>
      <c r="BH168" s="14">
        <v>0.21778821019210901</v>
      </c>
      <c r="BI168" s="14">
        <v>0.19371743014919901</v>
      </c>
      <c r="BJ168" s="14">
        <v>0.218050246074661</v>
      </c>
      <c r="BK168" s="14">
        <v>0.22663815661596601</v>
      </c>
      <c r="BL168" s="14">
        <v>0.37413867551750302</v>
      </c>
      <c r="BM168" s="14">
        <v>0.27741842869345901</v>
      </c>
      <c r="BN168" s="14">
        <v>0.24382632885906999</v>
      </c>
      <c r="BO168" s="14"/>
      <c r="BP168" s="14">
        <v>0.19046784334262001</v>
      </c>
      <c r="BQ168" s="14">
        <v>0.29465363252900101</v>
      </c>
      <c r="BR168" s="14">
        <v>0.23312428989532899</v>
      </c>
      <c r="BS168" s="14">
        <v>0.196171114048006</v>
      </c>
      <c r="BT168" s="14">
        <v>0.27464288402454001</v>
      </c>
      <c r="BU168" s="14">
        <v>0.30425078628730201</v>
      </c>
      <c r="BV168" s="14"/>
      <c r="BW168" s="14">
        <v>0.22877627426510799</v>
      </c>
      <c r="BX168" s="14">
        <v>0.29195865545934502</v>
      </c>
      <c r="BY168" s="14" t="s">
        <v>120</v>
      </c>
      <c r="BZ168" s="14">
        <v>0.201334059705744</v>
      </c>
      <c r="CA168" s="14">
        <v>0.221222971595531</v>
      </c>
      <c r="CB168" s="14">
        <v>0.25195127179120802</v>
      </c>
      <c r="CC168" s="14">
        <v>0.19150116045757001</v>
      </c>
      <c r="CD168" s="14"/>
      <c r="CE168" s="14">
        <v>0.23907955438718001</v>
      </c>
      <c r="CF168" s="14">
        <v>0.252254167632814</v>
      </c>
      <c r="CG168" s="14">
        <v>0.21377925001432399</v>
      </c>
      <c r="CH168" s="14">
        <v>0.23025291422705199</v>
      </c>
      <c r="CI168" s="14"/>
      <c r="CJ168" s="14">
        <v>0.21110268399447599</v>
      </c>
      <c r="CK168" s="14">
        <v>0.24373444099479499</v>
      </c>
      <c r="CL168" s="14">
        <v>0.25470133553118901</v>
      </c>
      <c r="CM168" s="14">
        <v>0.20746070356319901</v>
      </c>
      <c r="CN168" s="14"/>
      <c r="CO168" s="14">
        <v>0.24102814206471199</v>
      </c>
      <c r="CP168" s="14">
        <v>0.240712534718034</v>
      </c>
      <c r="CQ168" s="14"/>
      <c r="CR168" s="14">
        <v>0.16716775657351701</v>
      </c>
      <c r="CS168" s="14">
        <v>0.24604340827798499</v>
      </c>
    </row>
    <row r="169" spans="2:97" x14ac:dyDescent="0.3">
      <c r="B169" t="s">
        <v>185</v>
      </c>
      <c r="C169" s="14">
        <v>0.15262378236861199</v>
      </c>
      <c r="D169" s="14">
        <v>0.16125238013863999</v>
      </c>
      <c r="E169" s="14">
        <v>0.14270632120031701</v>
      </c>
      <c r="F169" s="14"/>
      <c r="G169" s="14">
        <v>0.23049022579238901</v>
      </c>
      <c r="H169" s="14">
        <v>0.253705290735734</v>
      </c>
      <c r="I169" s="14">
        <v>0.1737835798539</v>
      </c>
      <c r="J169" s="14">
        <v>0.151264670238411</v>
      </c>
      <c r="K169" s="14">
        <v>6.4096186819539797E-2</v>
      </c>
      <c r="L169" s="14">
        <v>8.1129236488001105E-2</v>
      </c>
      <c r="M169" s="14"/>
      <c r="N169" s="14">
        <v>0.22357113094598599</v>
      </c>
      <c r="O169" s="14">
        <v>0.122940401843794</v>
      </c>
      <c r="P169" s="14">
        <v>0.107673095589212</v>
      </c>
      <c r="Q169" s="14">
        <v>0.145116066117326</v>
      </c>
      <c r="R169" s="14"/>
      <c r="S169" s="14">
        <v>0.20055979933512399</v>
      </c>
      <c r="T169" s="14">
        <v>0.14864377127072301</v>
      </c>
      <c r="U169" s="14">
        <v>8.3384146282164798E-2</v>
      </c>
      <c r="V169" s="14">
        <v>0.20867230122838501</v>
      </c>
      <c r="W169" s="14">
        <v>0.122878034384582</v>
      </c>
      <c r="X169" s="14">
        <v>0.126024607238298</v>
      </c>
      <c r="Y169" s="14">
        <v>0.17276529620265399</v>
      </c>
      <c r="Z169" s="14">
        <v>0.17681575375959699</v>
      </c>
      <c r="AA169" s="14">
        <v>0.19551349594171299</v>
      </c>
      <c r="AB169" s="14">
        <v>5.4748829212781201E-2</v>
      </c>
      <c r="AC169" s="14">
        <v>0.12612803053826499</v>
      </c>
      <c r="AD169" s="14">
        <v>0.17082296847276199</v>
      </c>
      <c r="AE169" s="14"/>
      <c r="AF169" s="14">
        <v>7.9678960948083397E-2</v>
      </c>
      <c r="AG169" s="14">
        <v>0.26710438937002101</v>
      </c>
      <c r="AH169" s="14">
        <v>0.195232664010976</v>
      </c>
      <c r="AI169" s="14">
        <v>2.2599058573673302E-2</v>
      </c>
      <c r="AJ169" s="14">
        <v>0.13945246397664701</v>
      </c>
      <c r="AK169" s="14"/>
      <c r="AL169" s="14">
        <v>0.34664727787625899</v>
      </c>
      <c r="AM169" s="14">
        <v>0.10337688698615401</v>
      </c>
      <c r="AN169" s="14">
        <v>0.18008005902794899</v>
      </c>
      <c r="AO169" s="14">
        <v>2.9161159269810302E-2</v>
      </c>
      <c r="AP169" s="14">
        <v>0.12969381756941101</v>
      </c>
      <c r="AQ169" s="14">
        <v>7.8725613228254498E-2</v>
      </c>
      <c r="AR169" s="14"/>
      <c r="AS169" s="14">
        <v>9.7996857487519101E-2</v>
      </c>
      <c r="AT169" s="14">
        <v>0.15739248547228499</v>
      </c>
      <c r="AU169" s="14">
        <v>0.158279208602707</v>
      </c>
      <c r="AV169" s="14">
        <v>0.26300747487849202</v>
      </c>
      <c r="AW169" s="14">
        <v>0.254260717067463</v>
      </c>
      <c r="AX169" s="14"/>
      <c r="AY169" s="14">
        <v>0</v>
      </c>
      <c r="AZ169" s="14">
        <v>0.10422043532536</v>
      </c>
      <c r="BA169" s="14">
        <v>0.11155042390953</v>
      </c>
      <c r="BB169" s="14">
        <v>0.158987281734977</v>
      </c>
      <c r="BC169" s="14">
        <v>0.17345348575597999</v>
      </c>
      <c r="BD169" s="14">
        <v>0.10271451132514101</v>
      </c>
      <c r="BE169" s="14">
        <v>0.17329574553344901</v>
      </c>
      <c r="BF169" s="14">
        <v>0.161630425552024</v>
      </c>
      <c r="BG169" s="14">
        <v>0.15402478993287799</v>
      </c>
      <c r="BH169" s="14">
        <v>0.16497766181221801</v>
      </c>
      <c r="BI169" s="14">
        <v>0.14671089440891899</v>
      </c>
      <c r="BJ169" s="14">
        <v>0.14941477244530499</v>
      </c>
      <c r="BK169" s="14">
        <v>0.122660651095701</v>
      </c>
      <c r="BL169" s="14">
        <v>3.9198393451123803E-2</v>
      </c>
      <c r="BM169" s="14">
        <v>0.27501000227106198</v>
      </c>
      <c r="BN169" s="14">
        <v>0.31799598126116702</v>
      </c>
      <c r="BO169" s="14"/>
      <c r="BP169" s="14">
        <v>0.262748353658461</v>
      </c>
      <c r="BQ169" s="14">
        <v>0.14843299068753901</v>
      </c>
      <c r="BR169" s="14">
        <v>8.5508994607668504E-2</v>
      </c>
      <c r="BS169" s="14">
        <v>0.118832500700342</v>
      </c>
      <c r="BT169" s="14">
        <v>6.1522596081925202E-2</v>
      </c>
      <c r="BU169" s="14">
        <v>0.14849210249424799</v>
      </c>
      <c r="BV169" s="14"/>
      <c r="BW169" s="14">
        <v>0.13958423743331999</v>
      </c>
      <c r="BX169" s="14">
        <v>0.111241636333323</v>
      </c>
      <c r="BY169" s="14" t="s">
        <v>120</v>
      </c>
      <c r="BZ169" s="14">
        <v>8.3595678922870106E-2</v>
      </c>
      <c r="CA169" s="14">
        <v>0.21325873889979799</v>
      </c>
      <c r="CB169" s="14">
        <v>0.23935952859284401</v>
      </c>
      <c r="CC169" s="14">
        <v>0.103127807871428</v>
      </c>
      <c r="CD169" s="14"/>
      <c r="CE169" s="14">
        <v>0.26490205111751097</v>
      </c>
      <c r="CF169" s="14">
        <v>0.17453658484683399</v>
      </c>
      <c r="CG169" s="14">
        <v>8.3375899679760807E-2</v>
      </c>
      <c r="CH169" s="14">
        <v>0.140125380621447</v>
      </c>
      <c r="CI169" s="14"/>
      <c r="CJ169" s="14">
        <v>0.19880990239677199</v>
      </c>
      <c r="CK169" s="14">
        <v>0.166614911539927</v>
      </c>
      <c r="CL169" s="14">
        <v>0.14137479583933901</v>
      </c>
      <c r="CM169" s="14">
        <v>8.4459872770530103E-2</v>
      </c>
      <c r="CN169" s="14"/>
      <c r="CO169" s="14">
        <v>0.20900644263271401</v>
      </c>
      <c r="CP169" s="14">
        <v>0.14668743027644399</v>
      </c>
      <c r="CQ169" s="14"/>
      <c r="CR169" s="14">
        <v>0.223045352301105</v>
      </c>
      <c r="CS169" s="14">
        <v>0.149616141951434</v>
      </c>
    </row>
    <row r="170" spans="2:97" x14ac:dyDescent="0.3">
      <c r="B170" t="s">
        <v>186</v>
      </c>
      <c r="C170" s="14">
        <v>4.6269691577656299E-2</v>
      </c>
      <c r="D170" s="14">
        <v>6.8508143579518094E-2</v>
      </c>
      <c r="E170" s="14">
        <v>2.4339918448081501E-2</v>
      </c>
      <c r="F170" s="14"/>
      <c r="G170" s="14">
        <v>5.59006220865488E-2</v>
      </c>
      <c r="H170" s="14">
        <v>0.11751035129977799</v>
      </c>
      <c r="I170" s="14">
        <v>7.1538929485874994E-2</v>
      </c>
      <c r="J170" s="14">
        <v>3.17134107160938E-2</v>
      </c>
      <c r="K170" s="14">
        <v>5.6660899667172098E-3</v>
      </c>
      <c r="L170" s="14">
        <v>1.1298012945263501E-2</v>
      </c>
      <c r="M170" s="14"/>
      <c r="N170" s="14">
        <v>8.7839698421101106E-2</v>
      </c>
      <c r="O170" s="14">
        <v>3.0253852731336E-2</v>
      </c>
      <c r="P170" s="14">
        <v>3.5530477628827099E-2</v>
      </c>
      <c r="Q170" s="14">
        <v>2.5933570492441899E-2</v>
      </c>
      <c r="R170" s="14"/>
      <c r="S170" s="14">
        <v>8.4824310925036506E-2</v>
      </c>
      <c r="T170" s="14">
        <v>3.3577717488663797E-2</v>
      </c>
      <c r="U170" s="14">
        <v>4.5351504849922702E-2</v>
      </c>
      <c r="V170" s="14">
        <v>5.3290546361179698E-2</v>
      </c>
      <c r="W170" s="14">
        <v>6.05152371254798E-2</v>
      </c>
      <c r="X170" s="14">
        <v>4.9596384680317199E-2</v>
      </c>
      <c r="Y170" s="14">
        <v>4.9394924125887002E-2</v>
      </c>
      <c r="Z170" s="14">
        <v>7.4827118362922898E-2</v>
      </c>
      <c r="AA170" s="14">
        <v>2.5739241819130999E-2</v>
      </c>
      <c r="AB170" s="14">
        <v>3.1673022024342398E-2</v>
      </c>
      <c r="AC170" s="14">
        <v>0</v>
      </c>
      <c r="AD170" s="14">
        <v>0</v>
      </c>
      <c r="AE170" s="14"/>
      <c r="AF170" s="14">
        <v>6.54136363092436E-2</v>
      </c>
      <c r="AG170" s="14">
        <v>8.9655507521902697E-2</v>
      </c>
      <c r="AH170" s="14">
        <v>9.1533741791459192E-3</v>
      </c>
      <c r="AI170" s="14">
        <v>1.43827734225234E-2</v>
      </c>
      <c r="AJ170" s="14">
        <v>1.3285377307712599E-2</v>
      </c>
      <c r="AK170" s="14"/>
      <c r="AL170" s="14">
        <v>0.116869213306068</v>
      </c>
      <c r="AM170" s="14">
        <v>6.45713664872479E-2</v>
      </c>
      <c r="AN170" s="14">
        <v>2.6948471721070899E-2</v>
      </c>
      <c r="AO170" s="14">
        <v>8.0105559334683208E-3</v>
      </c>
      <c r="AP170" s="14">
        <v>1.2055579396086801E-2</v>
      </c>
      <c r="AQ170" s="14">
        <v>0</v>
      </c>
      <c r="AR170" s="14"/>
      <c r="AS170" s="14">
        <v>3.2703372495579197E-2</v>
      </c>
      <c r="AT170" s="14">
        <v>7.53929268858181E-3</v>
      </c>
      <c r="AU170" s="14">
        <v>8.3913751387277802E-2</v>
      </c>
      <c r="AV170" s="14">
        <v>6.0597472544924098E-2</v>
      </c>
      <c r="AW170" s="14">
        <v>0.25286192128267598</v>
      </c>
      <c r="AX170" s="14"/>
      <c r="AY170" s="14">
        <v>0</v>
      </c>
      <c r="AZ170" s="14">
        <v>2.0577848072640102E-2</v>
      </c>
      <c r="BA170" s="14">
        <v>2.4715250702301898E-2</v>
      </c>
      <c r="BB170" s="14">
        <v>3.1824492163415603E-2</v>
      </c>
      <c r="BC170" s="14">
        <v>4.7724056817880202E-2</v>
      </c>
      <c r="BD170" s="14">
        <v>8.4082733009692209E-3</v>
      </c>
      <c r="BE170" s="14">
        <v>3.09514627248926E-2</v>
      </c>
      <c r="BF170" s="14">
        <v>3.4700009971399999E-2</v>
      </c>
      <c r="BG170" s="14">
        <v>2.4823305024692599E-2</v>
      </c>
      <c r="BH170" s="14">
        <v>5.3378612675181597E-2</v>
      </c>
      <c r="BI170" s="14">
        <v>0.100557229739635</v>
      </c>
      <c r="BJ170" s="14">
        <v>2.7218112991108E-2</v>
      </c>
      <c r="BK170" s="14">
        <v>8.3537456931578893E-2</v>
      </c>
      <c r="BL170" s="14">
        <v>8.7184902370846806E-2</v>
      </c>
      <c r="BM170" s="14">
        <v>3.9044954199861898E-2</v>
      </c>
      <c r="BN170" s="14">
        <v>0.121931402638878</v>
      </c>
      <c r="BO170" s="14"/>
      <c r="BP170" s="14">
        <v>9.5569572361344196E-2</v>
      </c>
      <c r="BQ170" s="14">
        <v>4.6660282163290802E-2</v>
      </c>
      <c r="BR170" s="14">
        <v>4.0341493508121398E-2</v>
      </c>
      <c r="BS170" s="14">
        <v>1.46632977654148E-2</v>
      </c>
      <c r="BT170" s="14">
        <v>1.6886556586563E-2</v>
      </c>
      <c r="BU170" s="14">
        <v>0</v>
      </c>
      <c r="BV170" s="14"/>
      <c r="BW170" s="14">
        <v>3.0151588023434199E-2</v>
      </c>
      <c r="BX170" s="14">
        <v>7.9881247133177805E-2</v>
      </c>
      <c r="BY170" s="14" t="s">
        <v>120</v>
      </c>
      <c r="BZ170" s="14">
        <v>3.3195634945352999E-2</v>
      </c>
      <c r="CA170" s="14">
        <v>3.95525675348678E-2</v>
      </c>
      <c r="CB170" s="14">
        <v>5.8307946129422902E-2</v>
      </c>
      <c r="CC170" s="14">
        <v>3.6780722910922797E-2</v>
      </c>
      <c r="CD170" s="14"/>
      <c r="CE170" s="14">
        <v>7.3981300152099902E-2</v>
      </c>
      <c r="CF170" s="14">
        <v>9.8067248991002803E-2</v>
      </c>
      <c r="CG170" s="14">
        <v>1.7123332415293301E-2</v>
      </c>
      <c r="CH170" s="14">
        <v>3.15863232562274E-2</v>
      </c>
      <c r="CI170" s="14"/>
      <c r="CJ170" s="14">
        <v>2.5268562663610199E-2</v>
      </c>
      <c r="CK170" s="14">
        <v>6.23775643128721E-2</v>
      </c>
      <c r="CL170" s="14">
        <v>4.90589719042187E-2</v>
      </c>
      <c r="CM170" s="14">
        <v>3.2568827967205803E-2</v>
      </c>
      <c r="CN170" s="14"/>
      <c r="CO170" s="14">
        <v>6.4671941036714503E-2</v>
      </c>
      <c r="CP170" s="14">
        <v>4.4589288027358301E-2</v>
      </c>
      <c r="CQ170" s="14"/>
      <c r="CR170" s="14">
        <v>7.2673352744515501E-2</v>
      </c>
      <c r="CS170" s="14">
        <v>4.5670281563332603E-2</v>
      </c>
    </row>
    <row r="171" spans="2:97" x14ac:dyDescent="0.3">
      <c r="B171" t="s">
        <v>92</v>
      </c>
      <c r="C171" s="14">
        <v>5.2367674787048103E-2</v>
      </c>
      <c r="D171" s="14">
        <v>2.93893277631565E-2</v>
      </c>
      <c r="E171" s="14">
        <v>7.5190146401209898E-2</v>
      </c>
      <c r="F171" s="14"/>
      <c r="G171" s="14">
        <v>6.0683271691367002E-2</v>
      </c>
      <c r="H171" s="14">
        <v>5.7613978769415E-2</v>
      </c>
      <c r="I171" s="14">
        <v>5.9972624317783801E-2</v>
      </c>
      <c r="J171" s="14">
        <v>4.8135344131009498E-2</v>
      </c>
      <c r="K171" s="14">
        <v>4.2160900533468701E-2</v>
      </c>
      <c r="L171" s="14">
        <v>4.8781598486290899E-2</v>
      </c>
      <c r="M171" s="14"/>
      <c r="N171" s="14">
        <v>3.6299855262170999E-2</v>
      </c>
      <c r="O171" s="14">
        <v>5.3333212225146802E-2</v>
      </c>
      <c r="P171" s="14">
        <v>5.4390498682529799E-2</v>
      </c>
      <c r="Q171" s="14">
        <v>6.8741003049332006E-2</v>
      </c>
      <c r="R171" s="14"/>
      <c r="S171" s="14">
        <v>3.3539825227244503E-2</v>
      </c>
      <c r="T171" s="14">
        <v>5.2619305980916499E-2</v>
      </c>
      <c r="U171" s="14">
        <v>3.0441980620776899E-2</v>
      </c>
      <c r="V171" s="14">
        <v>3.6252558595473799E-2</v>
      </c>
      <c r="W171" s="14">
        <v>5.5310815422317E-2</v>
      </c>
      <c r="X171" s="14">
        <v>5.7365724905010802E-2</v>
      </c>
      <c r="Y171" s="14">
        <v>5.0294862140348499E-2</v>
      </c>
      <c r="Z171" s="14">
        <v>4.7479620047659002E-2</v>
      </c>
      <c r="AA171" s="14">
        <v>6.8049086024737304E-2</v>
      </c>
      <c r="AB171" s="14">
        <v>7.9887822171048103E-2</v>
      </c>
      <c r="AC171" s="14">
        <v>7.8619761675774003E-2</v>
      </c>
      <c r="AD171" s="14">
        <v>6.5308184623707105E-2</v>
      </c>
      <c r="AE171" s="14"/>
      <c r="AF171" s="14">
        <v>8.5108743628920895E-3</v>
      </c>
      <c r="AG171" s="14">
        <v>4.15470996838131E-2</v>
      </c>
      <c r="AH171" s="14">
        <v>0.10929937330840001</v>
      </c>
      <c r="AI171" s="14">
        <v>1.28260897240541E-2</v>
      </c>
      <c r="AJ171" s="14">
        <v>4.7438108346357998E-2</v>
      </c>
      <c r="AK171" s="14"/>
      <c r="AL171" s="14">
        <v>4.0432301321437998E-2</v>
      </c>
      <c r="AM171" s="14">
        <v>2.3637372562283501E-2</v>
      </c>
      <c r="AN171" s="14">
        <v>5.3309109364962297E-2</v>
      </c>
      <c r="AO171" s="14">
        <v>1.13620411535369E-2</v>
      </c>
      <c r="AP171" s="14">
        <v>6.5638403384587596E-2</v>
      </c>
      <c r="AQ171" s="14">
        <v>0.14725597254421399</v>
      </c>
      <c r="AR171" s="14"/>
      <c r="AS171" s="14">
        <v>3.5806629532211802E-2</v>
      </c>
      <c r="AT171" s="14">
        <v>6.4994261438794304E-2</v>
      </c>
      <c r="AU171" s="14">
        <v>6.9447874423120906E-2</v>
      </c>
      <c r="AV171" s="14">
        <v>3.98533730788962E-2</v>
      </c>
      <c r="AW171" s="14">
        <v>4.5872137876599099E-2</v>
      </c>
      <c r="AX171" s="14"/>
      <c r="AY171" s="14">
        <v>0</v>
      </c>
      <c r="AZ171" s="14">
        <v>0.14033026827362299</v>
      </c>
      <c r="BA171" s="14">
        <v>4.3380547518693899E-2</v>
      </c>
      <c r="BB171" s="14">
        <v>7.8527948212289297E-2</v>
      </c>
      <c r="BC171" s="14">
        <v>2.15632538435056E-2</v>
      </c>
      <c r="BD171" s="14">
        <v>5.3880927752457397E-2</v>
      </c>
      <c r="BE171" s="14">
        <v>9.6363295257953906E-3</v>
      </c>
      <c r="BF171" s="14">
        <v>2.2934260263415902E-2</v>
      </c>
      <c r="BG171" s="14">
        <v>4.9253388667338402E-2</v>
      </c>
      <c r="BH171" s="14">
        <v>6.2558984976868903E-2</v>
      </c>
      <c r="BI171" s="14">
        <v>5.43422083485278E-2</v>
      </c>
      <c r="BJ171" s="14">
        <v>0.1104490251581</v>
      </c>
      <c r="BK171" s="14">
        <v>4.0657677724241899E-2</v>
      </c>
      <c r="BL171" s="14">
        <v>0</v>
      </c>
      <c r="BM171" s="14">
        <v>3.6036693185067102E-2</v>
      </c>
      <c r="BN171" s="14">
        <v>1.2096721803545299E-2</v>
      </c>
      <c r="BO171" s="14"/>
      <c r="BP171" s="14">
        <v>2.8174282728700199E-2</v>
      </c>
      <c r="BQ171" s="14">
        <v>5.2279402971451901E-2</v>
      </c>
      <c r="BR171" s="14">
        <v>7.8075622952173906E-2</v>
      </c>
      <c r="BS171" s="14">
        <v>5.6813153533331003E-2</v>
      </c>
      <c r="BT171" s="14">
        <v>6.3933498117237295E-2</v>
      </c>
      <c r="BU171" s="14">
        <v>5.62150929572676E-2</v>
      </c>
      <c r="BV171" s="14"/>
      <c r="BW171" s="14">
        <v>4.9737286628313802E-2</v>
      </c>
      <c r="BX171" s="14">
        <v>4.5596936455802498E-2</v>
      </c>
      <c r="BY171" s="14" t="s">
        <v>120</v>
      </c>
      <c r="BZ171" s="14">
        <v>7.8384750192412395E-2</v>
      </c>
      <c r="CA171" s="14">
        <v>6.1678909902645802E-2</v>
      </c>
      <c r="CB171" s="14">
        <v>4.7723195361452697E-2</v>
      </c>
      <c r="CC171" s="14">
        <v>7.7711353625942295E-2</v>
      </c>
      <c r="CD171" s="14"/>
      <c r="CE171" s="14">
        <v>2.9418483305170402E-2</v>
      </c>
      <c r="CF171" s="14">
        <v>1.23746045176386E-2</v>
      </c>
      <c r="CG171" s="14">
        <v>0.11099366804209999</v>
      </c>
      <c r="CH171" s="14">
        <v>4.51541965596432E-2</v>
      </c>
      <c r="CI171" s="14"/>
      <c r="CJ171" s="14">
        <v>5.2728161537679598E-2</v>
      </c>
      <c r="CK171" s="14">
        <v>5.7657363885806702E-2</v>
      </c>
      <c r="CL171" s="14">
        <v>4.1642609141372099E-2</v>
      </c>
      <c r="CM171" s="14">
        <v>0.123859543654758</v>
      </c>
      <c r="CN171" s="14"/>
      <c r="CO171" s="14">
        <v>3.8535224758966202E-2</v>
      </c>
      <c r="CP171" s="14">
        <v>5.2241254459962597E-2</v>
      </c>
      <c r="CQ171" s="14"/>
      <c r="CR171" s="14">
        <v>2.8718297234602699E-2</v>
      </c>
      <c r="CS171" s="14">
        <v>5.3042503758950199E-2</v>
      </c>
    </row>
    <row r="172" spans="2:97" x14ac:dyDescent="0.3">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row>
    <row r="173" spans="2:97" x14ac:dyDescent="0.3">
      <c r="B173" s="6" t="s">
        <v>198</v>
      </c>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row>
    <row r="174" spans="2:97" x14ac:dyDescent="0.3">
      <c r="B174" s="24" t="s">
        <v>188</v>
      </c>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row>
    <row r="175" spans="2:97" x14ac:dyDescent="0.3">
      <c r="B175" t="s">
        <v>182</v>
      </c>
      <c r="C175" s="14">
        <v>0.21997688773296101</v>
      </c>
      <c r="D175" s="14">
        <v>0.21731129342237901</v>
      </c>
      <c r="E175" s="14">
        <v>0.222972601633874</v>
      </c>
      <c r="F175" s="14"/>
      <c r="G175" s="14">
        <v>0.13614478102779601</v>
      </c>
      <c r="H175" s="14">
        <v>9.1784246891771906E-2</v>
      </c>
      <c r="I175" s="14">
        <v>0.181605049935326</v>
      </c>
      <c r="J175" s="14">
        <v>0.233036209169872</v>
      </c>
      <c r="K175" s="14">
        <v>0.29662728754011403</v>
      </c>
      <c r="L175" s="14">
        <v>0.32477766135733999</v>
      </c>
      <c r="M175" s="14"/>
      <c r="N175" s="14">
        <v>0.15249728531901499</v>
      </c>
      <c r="O175" s="14">
        <v>0.24365961070310199</v>
      </c>
      <c r="P175" s="14">
        <v>0.259239775512698</v>
      </c>
      <c r="Q175" s="14">
        <v>0.22949044016134701</v>
      </c>
      <c r="R175" s="14"/>
      <c r="S175" s="14">
        <v>0.14888835862097699</v>
      </c>
      <c r="T175" s="14">
        <v>0.177563683608808</v>
      </c>
      <c r="U175" s="14">
        <v>0.23263628043788001</v>
      </c>
      <c r="V175" s="14">
        <v>0.27029914121149201</v>
      </c>
      <c r="W175" s="14">
        <v>0.28087196048153601</v>
      </c>
      <c r="X175" s="14">
        <v>0.198423784506156</v>
      </c>
      <c r="Y175" s="14">
        <v>0.18924312906499999</v>
      </c>
      <c r="Z175" s="14">
        <v>0.170465272943881</v>
      </c>
      <c r="AA175" s="14">
        <v>0.16604968506857701</v>
      </c>
      <c r="AB175" s="14">
        <v>0.379277225983984</v>
      </c>
      <c r="AC175" s="14">
        <v>0.33269941773134798</v>
      </c>
      <c r="AD175" s="14">
        <v>0.18687074840826201</v>
      </c>
      <c r="AE175" s="14"/>
      <c r="AF175" s="14">
        <v>0.31613663527406799</v>
      </c>
      <c r="AG175" s="14">
        <v>9.34242360998781E-2</v>
      </c>
      <c r="AH175" s="14">
        <v>0.15768266819894899</v>
      </c>
      <c r="AI175" s="14">
        <v>0.40243902248756103</v>
      </c>
      <c r="AJ175" s="14">
        <v>0.22334759044255501</v>
      </c>
      <c r="AK175" s="14"/>
      <c r="AL175" s="14">
        <v>4.5192418790227201E-2</v>
      </c>
      <c r="AM175" s="14">
        <v>0.27925638353122201</v>
      </c>
      <c r="AN175" s="14">
        <v>0.14312251731544201</v>
      </c>
      <c r="AO175" s="14">
        <v>0.39021617816204601</v>
      </c>
      <c r="AP175" s="14">
        <v>0.21486381539501601</v>
      </c>
      <c r="AQ175" s="14">
        <v>0.20008028317260801</v>
      </c>
      <c r="AR175" s="14"/>
      <c r="AS175" s="14">
        <v>0.249699407218855</v>
      </c>
      <c r="AT175" s="14">
        <v>0.25352314310385698</v>
      </c>
      <c r="AU175" s="14">
        <v>0.18930253308678599</v>
      </c>
      <c r="AV175" s="14">
        <v>0.119672227568987</v>
      </c>
      <c r="AW175" s="14">
        <v>0</v>
      </c>
      <c r="AX175" s="14"/>
      <c r="AY175" s="14">
        <v>0.193091328989031</v>
      </c>
      <c r="AZ175" s="14">
        <v>0.29754181891914</v>
      </c>
      <c r="BA175" s="14">
        <v>0.349878697177396</v>
      </c>
      <c r="BB175" s="14">
        <v>0.24788663716232601</v>
      </c>
      <c r="BC175" s="14">
        <v>0.24508766751931399</v>
      </c>
      <c r="BD175" s="14">
        <v>0.23447811414077499</v>
      </c>
      <c r="BE175" s="14">
        <v>0.21229252814618499</v>
      </c>
      <c r="BF175" s="14">
        <v>0.23692351255112701</v>
      </c>
      <c r="BG175" s="14">
        <v>0.20243373171321999</v>
      </c>
      <c r="BH175" s="14">
        <v>0.17459594147303201</v>
      </c>
      <c r="BI175" s="14">
        <v>0.197191876892894</v>
      </c>
      <c r="BJ175" s="14">
        <v>0.21128892193394699</v>
      </c>
      <c r="BK175" s="14">
        <v>0.27013001693024202</v>
      </c>
      <c r="BL175" s="14">
        <v>0.13048365085508701</v>
      </c>
      <c r="BM175" s="14">
        <v>0.19922428360795899</v>
      </c>
      <c r="BN175" s="14">
        <v>0.11974506788467899</v>
      </c>
      <c r="BO175" s="14"/>
      <c r="BP175" s="14">
        <v>0.148820450807296</v>
      </c>
      <c r="BQ175" s="14">
        <v>0.20104739198062199</v>
      </c>
      <c r="BR175" s="14">
        <v>0.18601181575005599</v>
      </c>
      <c r="BS175" s="14">
        <v>0.31760547583520499</v>
      </c>
      <c r="BT175" s="14">
        <v>0.27579458771089499</v>
      </c>
      <c r="BU175" s="14">
        <v>0.2942259276243</v>
      </c>
      <c r="BV175" s="14"/>
      <c r="BW175" s="14">
        <v>0.27599476271144002</v>
      </c>
      <c r="BX175" s="14">
        <v>0.212054457620452</v>
      </c>
      <c r="BY175" s="14" t="s">
        <v>120</v>
      </c>
      <c r="BZ175" s="14">
        <v>0.32246237660749999</v>
      </c>
      <c r="CA175" s="14">
        <v>0.18455727388816801</v>
      </c>
      <c r="CB175" s="14">
        <v>0.105906974807569</v>
      </c>
      <c r="CC175" s="14">
        <v>0.18535878426907501</v>
      </c>
      <c r="CD175" s="14"/>
      <c r="CE175" s="14">
        <v>0.113278169493696</v>
      </c>
      <c r="CF175" s="14">
        <v>0.21356712734306099</v>
      </c>
      <c r="CG175" s="14">
        <v>0.25208337409653298</v>
      </c>
      <c r="CH175" s="14">
        <v>0.28610210788388302</v>
      </c>
      <c r="CI175" s="14"/>
      <c r="CJ175" s="14">
        <v>0.214896655999613</v>
      </c>
      <c r="CK175" s="14">
        <v>0.180271129555403</v>
      </c>
      <c r="CL175" s="14">
        <v>0.23256776792234199</v>
      </c>
      <c r="CM175" s="14">
        <v>0.243054532786979</v>
      </c>
      <c r="CN175" s="14"/>
      <c r="CO175" s="14">
        <v>0.141498725572307</v>
      </c>
      <c r="CP175" s="14">
        <v>0.22865059243973501</v>
      </c>
      <c r="CQ175" s="14"/>
      <c r="CR175" s="14">
        <v>0.18411547489785199</v>
      </c>
      <c r="CS175" s="14">
        <v>0.225456690602203</v>
      </c>
    </row>
    <row r="176" spans="2:97" x14ac:dyDescent="0.3">
      <c r="B176" t="s">
        <v>183</v>
      </c>
      <c r="C176" s="14">
        <v>0.25811126488161001</v>
      </c>
      <c r="D176" s="14">
        <v>0.25753408593124499</v>
      </c>
      <c r="E176" s="14">
        <v>0.25747469846702098</v>
      </c>
      <c r="F176" s="14"/>
      <c r="G176" s="14">
        <v>0.20114491296175699</v>
      </c>
      <c r="H176" s="14">
        <v>0.21701290009928301</v>
      </c>
      <c r="I176" s="14">
        <v>0.26827571825907998</v>
      </c>
      <c r="J176" s="14">
        <v>0.317615395618497</v>
      </c>
      <c r="K176" s="14">
        <v>0.271024828496855</v>
      </c>
      <c r="L176" s="14">
        <v>0.25618551466013301</v>
      </c>
      <c r="M176" s="14"/>
      <c r="N176" s="14">
        <v>0.21904996641020899</v>
      </c>
      <c r="O176" s="14">
        <v>0.26251216944183697</v>
      </c>
      <c r="P176" s="14">
        <v>0.28355980583073598</v>
      </c>
      <c r="Q176" s="14">
        <v>0.27549840592289099</v>
      </c>
      <c r="R176" s="14"/>
      <c r="S176" s="14">
        <v>0.17256804163863099</v>
      </c>
      <c r="T176" s="14">
        <v>0.285940848920546</v>
      </c>
      <c r="U176" s="14">
        <v>0.28948747627916999</v>
      </c>
      <c r="V176" s="14">
        <v>0.232523899331503</v>
      </c>
      <c r="W176" s="14">
        <v>0.252385414506267</v>
      </c>
      <c r="X176" s="14">
        <v>0.22281440469500399</v>
      </c>
      <c r="Y176" s="14">
        <v>0.34968990345763201</v>
      </c>
      <c r="Z176" s="14">
        <v>0.253996705623595</v>
      </c>
      <c r="AA176" s="14">
        <v>0.28737664884036401</v>
      </c>
      <c r="AB176" s="14">
        <v>0.27134446576543098</v>
      </c>
      <c r="AC176" s="14">
        <v>0.281236744537529</v>
      </c>
      <c r="AD176" s="14">
        <v>0.266824174938875</v>
      </c>
      <c r="AE176" s="14"/>
      <c r="AF176" s="14">
        <v>0.26523057335189298</v>
      </c>
      <c r="AG176" s="14">
        <v>0.21793520311616199</v>
      </c>
      <c r="AH176" s="14">
        <v>0.29540312062438001</v>
      </c>
      <c r="AI176" s="14">
        <v>0.23671267738429499</v>
      </c>
      <c r="AJ176" s="14">
        <v>0.330964010051228</v>
      </c>
      <c r="AK176" s="14"/>
      <c r="AL176" s="14">
        <v>0.135677242248155</v>
      </c>
      <c r="AM176" s="14">
        <v>0.27460828222457001</v>
      </c>
      <c r="AN176" s="14">
        <v>0.299137400021737</v>
      </c>
      <c r="AO176" s="14">
        <v>0.28882484093377397</v>
      </c>
      <c r="AP176" s="14">
        <v>0.34417972688401</v>
      </c>
      <c r="AQ176" s="14">
        <v>0.31364394333540402</v>
      </c>
      <c r="AR176" s="14"/>
      <c r="AS176" s="14">
        <v>0.29561678223693799</v>
      </c>
      <c r="AT176" s="14">
        <v>0.24666799187670299</v>
      </c>
      <c r="AU176" s="14">
        <v>0.25115507303585499</v>
      </c>
      <c r="AV176" s="14">
        <v>0.18637213521485599</v>
      </c>
      <c r="AW176" s="14">
        <v>0.24962672665478999</v>
      </c>
      <c r="AX176" s="14"/>
      <c r="AY176" s="14">
        <v>0.28000863124279701</v>
      </c>
      <c r="AZ176" s="14">
        <v>0.20809351860469499</v>
      </c>
      <c r="BA176" s="14">
        <v>0.26715201861173599</v>
      </c>
      <c r="BB176" s="14">
        <v>0.24830348202048699</v>
      </c>
      <c r="BC176" s="14">
        <v>0.27467212247213002</v>
      </c>
      <c r="BD176" s="14">
        <v>0.26466362011172401</v>
      </c>
      <c r="BE176" s="14">
        <v>0.332075010510888</v>
      </c>
      <c r="BF176" s="14">
        <v>0.19072292590492301</v>
      </c>
      <c r="BG176" s="14">
        <v>0.27651499690749598</v>
      </c>
      <c r="BH176" s="14">
        <v>0.231794868412767</v>
      </c>
      <c r="BI176" s="14">
        <v>0.29957475936106298</v>
      </c>
      <c r="BJ176" s="14">
        <v>0.27321601232568299</v>
      </c>
      <c r="BK176" s="14">
        <v>0.216388599301683</v>
      </c>
      <c r="BL176" s="14">
        <v>0.31578200546750401</v>
      </c>
      <c r="BM176" s="14">
        <v>0.14053404688745599</v>
      </c>
      <c r="BN176" s="14">
        <v>0.14201180555114201</v>
      </c>
      <c r="BO176" s="14"/>
      <c r="BP176" s="14">
        <v>0.19269941677358601</v>
      </c>
      <c r="BQ176" s="14">
        <v>0.27916531554979102</v>
      </c>
      <c r="BR176" s="14">
        <v>0.30458077917703902</v>
      </c>
      <c r="BS176" s="14">
        <v>0.260145620607729</v>
      </c>
      <c r="BT176" s="14">
        <v>0.28875214101302898</v>
      </c>
      <c r="BU176" s="14">
        <v>0.24709704791314599</v>
      </c>
      <c r="BV176" s="14"/>
      <c r="BW176" s="14">
        <v>0.234241105142241</v>
      </c>
      <c r="BX176" s="14">
        <v>0.27458345545449098</v>
      </c>
      <c r="BY176" s="14" t="s">
        <v>120</v>
      </c>
      <c r="BZ176" s="14">
        <v>0.29952636845025099</v>
      </c>
      <c r="CA176" s="14">
        <v>0.25263356248611402</v>
      </c>
      <c r="CB176" s="14">
        <v>0.25364593906174698</v>
      </c>
      <c r="CC176" s="14">
        <v>0.295225725415592</v>
      </c>
      <c r="CD176" s="14"/>
      <c r="CE176" s="14">
        <v>0.241227464987812</v>
      </c>
      <c r="CF176" s="14">
        <v>0.20059322130349</v>
      </c>
      <c r="CG176" s="14">
        <v>0.31268866471843298</v>
      </c>
      <c r="CH176" s="14">
        <v>0.235642093206262</v>
      </c>
      <c r="CI176" s="14"/>
      <c r="CJ176" s="14">
        <v>0.30240329729176602</v>
      </c>
      <c r="CK176" s="14">
        <v>0.26425399376911002</v>
      </c>
      <c r="CL176" s="14">
        <v>0.24197917193527299</v>
      </c>
      <c r="CM176" s="14">
        <v>0.25690960988105099</v>
      </c>
      <c r="CN176" s="14"/>
      <c r="CO176" s="14">
        <v>0.25095689446168901</v>
      </c>
      <c r="CP176" s="14">
        <v>0.26088959327288003</v>
      </c>
      <c r="CQ176" s="14"/>
      <c r="CR176" s="14">
        <v>0.211454667833789</v>
      </c>
      <c r="CS176" s="14">
        <v>0.264566565385981</v>
      </c>
    </row>
    <row r="177" spans="2:97" x14ac:dyDescent="0.3">
      <c r="B177" t="s">
        <v>184</v>
      </c>
      <c r="C177" s="14">
        <v>0.28735836417383898</v>
      </c>
      <c r="D177" s="14">
        <v>0.27584537803356501</v>
      </c>
      <c r="E177" s="14">
        <v>0.29921831750924299</v>
      </c>
      <c r="F177" s="14"/>
      <c r="G177" s="14">
        <v>0.33687751040161001</v>
      </c>
      <c r="H177" s="14">
        <v>0.256820838980787</v>
      </c>
      <c r="I177" s="14">
        <v>0.22796497244538699</v>
      </c>
      <c r="J177" s="14">
        <v>0.25595614284546597</v>
      </c>
      <c r="K177" s="14">
        <v>0.33642268877035902</v>
      </c>
      <c r="L177" s="14">
        <v>0.31466127978494002</v>
      </c>
      <c r="M177" s="14"/>
      <c r="N177" s="14">
        <v>0.28904559780035299</v>
      </c>
      <c r="O177" s="14">
        <v>0.29739535609080198</v>
      </c>
      <c r="P177" s="14">
        <v>0.27435679650262601</v>
      </c>
      <c r="Q177" s="14">
        <v>0.29058655233334602</v>
      </c>
      <c r="R177" s="14"/>
      <c r="S177" s="14">
        <v>0.27966616069933897</v>
      </c>
      <c r="T177" s="14">
        <v>0.35140793906281098</v>
      </c>
      <c r="U177" s="14">
        <v>0.280504006406322</v>
      </c>
      <c r="V177" s="14">
        <v>0.27842971516195802</v>
      </c>
      <c r="W177" s="14">
        <v>0.285701886788019</v>
      </c>
      <c r="X177" s="14">
        <v>0.354478020126689</v>
      </c>
      <c r="Y177" s="14">
        <v>0.28333298720027</v>
      </c>
      <c r="Z177" s="14">
        <v>0.30154182038778599</v>
      </c>
      <c r="AA177" s="14">
        <v>0.21899160907697801</v>
      </c>
      <c r="AB177" s="14">
        <v>0.26227276373087499</v>
      </c>
      <c r="AC177" s="14">
        <v>0.16027533187412901</v>
      </c>
      <c r="AD177" s="14">
        <v>0.40720683269293201</v>
      </c>
      <c r="AE177" s="14"/>
      <c r="AF177" s="14">
        <v>0.243359145689829</v>
      </c>
      <c r="AG177" s="14">
        <v>0.34121242721234502</v>
      </c>
      <c r="AH177" s="14">
        <v>0.37908689905359599</v>
      </c>
      <c r="AI177" s="14">
        <v>0.23224878992810899</v>
      </c>
      <c r="AJ177" s="14">
        <v>0.20287287007360399</v>
      </c>
      <c r="AK177" s="14"/>
      <c r="AL177" s="14">
        <v>0.350793202837897</v>
      </c>
      <c r="AM177" s="14">
        <v>0.25070303671830901</v>
      </c>
      <c r="AN177" s="14">
        <v>0.42931975466185002</v>
      </c>
      <c r="AO177" s="14">
        <v>0.236594486737258</v>
      </c>
      <c r="AP177" s="14">
        <v>0.183964813624163</v>
      </c>
      <c r="AQ177" s="14">
        <v>0.307073776035521</v>
      </c>
      <c r="AR177" s="14"/>
      <c r="AS177" s="14">
        <v>0.307423235462433</v>
      </c>
      <c r="AT177" s="14">
        <v>0.27116695173058503</v>
      </c>
      <c r="AU177" s="14">
        <v>0.29388481490385898</v>
      </c>
      <c r="AV177" s="14">
        <v>0.30948353448962201</v>
      </c>
      <c r="AW177" s="14">
        <v>0.24434212625395699</v>
      </c>
      <c r="AX177" s="14"/>
      <c r="AY177" s="14">
        <v>0.25069335430155798</v>
      </c>
      <c r="AZ177" s="14">
        <v>0.26578324052153701</v>
      </c>
      <c r="BA177" s="14">
        <v>0.208139995854113</v>
      </c>
      <c r="BB177" s="14">
        <v>0.32537796028337701</v>
      </c>
      <c r="BC177" s="14">
        <v>0.27839425624616598</v>
      </c>
      <c r="BD177" s="14">
        <v>0.37753031041087898</v>
      </c>
      <c r="BE177" s="14">
        <v>0.258339233997468</v>
      </c>
      <c r="BF177" s="14">
        <v>0.38841452785346697</v>
      </c>
      <c r="BG177" s="14">
        <v>0.29553803292146902</v>
      </c>
      <c r="BH177" s="14">
        <v>0.31403516943945903</v>
      </c>
      <c r="BI177" s="14">
        <v>0.244011451085026</v>
      </c>
      <c r="BJ177" s="14">
        <v>0.18864788380562</v>
      </c>
      <c r="BK177" s="14">
        <v>0.28514938437395698</v>
      </c>
      <c r="BL177" s="14">
        <v>0.21415968365301899</v>
      </c>
      <c r="BM177" s="14">
        <v>0.38242072200463001</v>
      </c>
      <c r="BN177" s="14">
        <v>0.30242912082453299</v>
      </c>
      <c r="BO177" s="14"/>
      <c r="BP177" s="14">
        <v>0.24575239986199901</v>
      </c>
      <c r="BQ177" s="14">
        <v>0.32748622132337701</v>
      </c>
      <c r="BR177" s="14">
        <v>0.25786631049233699</v>
      </c>
      <c r="BS177" s="14">
        <v>0.28088803003681001</v>
      </c>
      <c r="BT177" s="14">
        <v>0.30234750013860701</v>
      </c>
      <c r="BU177" s="14">
        <v>0.33089582408423102</v>
      </c>
      <c r="BV177" s="14"/>
      <c r="BW177" s="14">
        <v>0.30654098068465802</v>
      </c>
      <c r="BX177" s="14">
        <v>0.26999682391365798</v>
      </c>
      <c r="BY177" s="14" t="s">
        <v>120</v>
      </c>
      <c r="BZ177" s="14">
        <v>0.247092867180048</v>
      </c>
      <c r="CA177" s="14">
        <v>0.27253749878992101</v>
      </c>
      <c r="CB177" s="14">
        <v>0.29333108003293401</v>
      </c>
      <c r="CC177" s="14">
        <v>0.25938309666219</v>
      </c>
      <c r="CD177" s="14"/>
      <c r="CE177" s="14">
        <v>0.30399483982165199</v>
      </c>
      <c r="CF177" s="14">
        <v>0.30386468451610499</v>
      </c>
      <c r="CG177" s="14">
        <v>0.230598222784544</v>
      </c>
      <c r="CH177" s="14">
        <v>0.29032016230042601</v>
      </c>
      <c r="CI177" s="14"/>
      <c r="CJ177" s="14">
        <v>0.26797126653560499</v>
      </c>
      <c r="CK177" s="14">
        <v>0.28668889374983703</v>
      </c>
      <c r="CL177" s="14">
        <v>0.30511183478329801</v>
      </c>
      <c r="CM177" s="14">
        <v>0.19501696344523001</v>
      </c>
      <c r="CN177" s="14"/>
      <c r="CO177" s="14">
        <v>0.21652833990046499</v>
      </c>
      <c r="CP177" s="14">
        <v>0.29610641239817198</v>
      </c>
      <c r="CQ177" s="14"/>
      <c r="CR177" s="14">
        <v>0.273131543275002</v>
      </c>
      <c r="CS177" s="14">
        <v>0.29120348825943998</v>
      </c>
    </row>
    <row r="178" spans="2:97" x14ac:dyDescent="0.3">
      <c r="B178" t="s">
        <v>185</v>
      </c>
      <c r="C178" s="14">
        <v>0.13254601110316799</v>
      </c>
      <c r="D178" s="14">
        <v>0.14465490860389699</v>
      </c>
      <c r="E178" s="14">
        <v>0.120779943851839</v>
      </c>
      <c r="F178" s="14"/>
      <c r="G178" s="14">
        <v>0.199972748720295</v>
      </c>
      <c r="H178" s="14">
        <v>0.29224868605595999</v>
      </c>
      <c r="I178" s="14">
        <v>0.18388112266927401</v>
      </c>
      <c r="J178" s="14">
        <v>9.5187181643248506E-2</v>
      </c>
      <c r="K178" s="14">
        <v>4.1201197684476401E-2</v>
      </c>
      <c r="L178" s="14">
        <v>3.53636499013514E-2</v>
      </c>
      <c r="M178" s="14"/>
      <c r="N178" s="14">
        <v>0.21861023369976801</v>
      </c>
      <c r="O178" s="14">
        <v>9.4292943571506499E-2</v>
      </c>
      <c r="P178" s="14">
        <v>0.101008824084193</v>
      </c>
      <c r="Q178" s="14">
        <v>0.10466846601386399</v>
      </c>
      <c r="R178" s="14"/>
      <c r="S178" s="14">
        <v>0.26724613291782701</v>
      </c>
      <c r="T178" s="14">
        <v>0.10679035386103999</v>
      </c>
      <c r="U178" s="14">
        <v>9.9575295625366406E-2</v>
      </c>
      <c r="V178" s="14">
        <v>0.102725833440634</v>
      </c>
      <c r="W178" s="14">
        <v>8.6626815228548495E-2</v>
      </c>
      <c r="X178" s="14">
        <v>0.10720509592707</v>
      </c>
      <c r="Y178" s="14">
        <v>0.10691154991268</v>
      </c>
      <c r="Z178" s="14">
        <v>0.12671958052569299</v>
      </c>
      <c r="AA178" s="14">
        <v>0.21760116850966199</v>
      </c>
      <c r="AB178" s="14">
        <v>2.2294093125739701E-2</v>
      </c>
      <c r="AC178" s="14">
        <v>0.125180504350801</v>
      </c>
      <c r="AD178" s="14">
        <v>3.3009393079104499E-2</v>
      </c>
      <c r="AE178" s="14"/>
      <c r="AF178" s="14">
        <v>9.7542380929704006E-2</v>
      </c>
      <c r="AG178" s="14">
        <v>0.22955297124232099</v>
      </c>
      <c r="AH178" s="14">
        <v>9.40006031718994E-2</v>
      </c>
      <c r="AI178" s="14">
        <v>7.1745767552577E-2</v>
      </c>
      <c r="AJ178" s="14">
        <v>0.103771803167829</v>
      </c>
      <c r="AK178" s="14"/>
      <c r="AL178" s="14">
        <v>0.30238657451995998</v>
      </c>
      <c r="AM178" s="14">
        <v>0.107564939548087</v>
      </c>
      <c r="AN178" s="14">
        <v>6.2324424447279397E-2</v>
      </c>
      <c r="AO178" s="14">
        <v>4.41838866016213E-2</v>
      </c>
      <c r="AP178" s="14">
        <v>0.16824046888264599</v>
      </c>
      <c r="AQ178" s="14">
        <v>6.9685740634927704E-2</v>
      </c>
      <c r="AR178" s="14"/>
      <c r="AS178" s="14">
        <v>6.3711878963660401E-2</v>
      </c>
      <c r="AT178" s="14">
        <v>0.12514889205256099</v>
      </c>
      <c r="AU178" s="14">
        <v>0.158090659814277</v>
      </c>
      <c r="AV178" s="14">
        <v>0.259259927040698</v>
      </c>
      <c r="AW178" s="14">
        <v>0.303242916403971</v>
      </c>
      <c r="AX178" s="14"/>
      <c r="AY178" s="14">
        <v>9.6328670934384394E-2</v>
      </c>
      <c r="AZ178" s="14">
        <v>6.4338008063115001E-2</v>
      </c>
      <c r="BA178" s="14">
        <v>7.8508109144020399E-2</v>
      </c>
      <c r="BB178" s="14">
        <v>8.2392501226971906E-2</v>
      </c>
      <c r="BC178" s="14">
        <v>9.8860453938275306E-2</v>
      </c>
      <c r="BD178" s="14">
        <v>0.106643171980249</v>
      </c>
      <c r="BE178" s="14">
        <v>0.14539314793663299</v>
      </c>
      <c r="BF178" s="14">
        <v>6.9450569464948902E-2</v>
      </c>
      <c r="BG178" s="14">
        <v>0.17703970927654</v>
      </c>
      <c r="BH178" s="14">
        <v>0.15099787118807001</v>
      </c>
      <c r="BI178" s="14">
        <v>0.150901599165779</v>
      </c>
      <c r="BJ178" s="14">
        <v>0.20349538282740301</v>
      </c>
      <c r="BK178" s="14">
        <v>0.123560598418337</v>
      </c>
      <c r="BL178" s="14">
        <v>0.21322549283768799</v>
      </c>
      <c r="BM178" s="14">
        <v>0.14523736673557</v>
      </c>
      <c r="BN178" s="14">
        <v>0.25430668675942603</v>
      </c>
      <c r="BO178" s="14"/>
      <c r="BP178" s="14">
        <v>0.25130622732501601</v>
      </c>
      <c r="BQ178" s="14">
        <v>0.118062445893397</v>
      </c>
      <c r="BR178" s="14">
        <v>0.12759727043136199</v>
      </c>
      <c r="BS178" s="14">
        <v>6.8168182540104996E-2</v>
      </c>
      <c r="BT178" s="14">
        <v>4.70792783389892E-2</v>
      </c>
      <c r="BU178" s="14">
        <v>7.2012213704994402E-2</v>
      </c>
      <c r="BV178" s="14"/>
      <c r="BW178" s="14">
        <v>8.5829290990718204E-2</v>
      </c>
      <c r="BX178" s="14">
        <v>0.12906515538734201</v>
      </c>
      <c r="BY178" s="14" t="s">
        <v>120</v>
      </c>
      <c r="BZ178" s="14">
        <v>7.1758585978056094E-2</v>
      </c>
      <c r="CA178" s="14">
        <v>0.168516197986398</v>
      </c>
      <c r="CB178" s="14">
        <v>0.24520896911652099</v>
      </c>
      <c r="CC178" s="14">
        <v>0.12618830970279099</v>
      </c>
      <c r="CD178" s="14"/>
      <c r="CE178" s="14">
        <v>0.26049611549099</v>
      </c>
      <c r="CF178" s="14">
        <v>0.16230100435728501</v>
      </c>
      <c r="CG178" s="14">
        <v>7.6701239547591796E-2</v>
      </c>
      <c r="CH178" s="14">
        <v>8.8061478805053106E-2</v>
      </c>
      <c r="CI178" s="14"/>
      <c r="CJ178" s="14">
        <v>0.122740596190687</v>
      </c>
      <c r="CK178" s="14">
        <v>0.18107764428040299</v>
      </c>
      <c r="CL178" s="14">
        <v>0.12906947497440099</v>
      </c>
      <c r="CM178" s="14">
        <v>4.8925562331819203E-2</v>
      </c>
      <c r="CN178" s="14"/>
      <c r="CO178" s="14">
        <v>0.22694842954623801</v>
      </c>
      <c r="CP178" s="14">
        <v>0.121000574464163</v>
      </c>
      <c r="CQ178" s="14"/>
      <c r="CR178" s="14">
        <v>0.220048071766383</v>
      </c>
      <c r="CS178" s="14">
        <v>0.12617567433275201</v>
      </c>
    </row>
    <row r="179" spans="2:97" x14ac:dyDescent="0.3">
      <c r="B179" t="s">
        <v>186</v>
      </c>
      <c r="C179" s="14">
        <v>4.1572585364265502E-2</v>
      </c>
      <c r="D179" s="14">
        <v>5.8212089350429298E-2</v>
      </c>
      <c r="E179" s="14">
        <v>2.51753616646655E-2</v>
      </c>
      <c r="F179" s="14"/>
      <c r="G179" s="14">
        <v>7.9292585550756703E-2</v>
      </c>
      <c r="H179" s="14">
        <v>7.7947813336477906E-2</v>
      </c>
      <c r="I179" s="14">
        <v>7.8757062723751797E-2</v>
      </c>
      <c r="J179" s="14">
        <v>3.14152088423525E-2</v>
      </c>
      <c r="K179" s="14">
        <v>5.8189405950164396E-3</v>
      </c>
      <c r="L179" s="14">
        <v>0</v>
      </c>
      <c r="M179" s="14"/>
      <c r="N179" s="14">
        <v>7.6552684146359407E-2</v>
      </c>
      <c r="O179" s="14">
        <v>3.00720017293927E-2</v>
      </c>
      <c r="P179" s="14">
        <v>1.98874896855166E-2</v>
      </c>
      <c r="Q179" s="14">
        <v>3.3599668001946699E-2</v>
      </c>
      <c r="R179" s="14"/>
      <c r="S179" s="14">
        <v>6.9230688133907606E-2</v>
      </c>
      <c r="T179" s="14">
        <v>1.2771887683015201E-2</v>
      </c>
      <c r="U179" s="14">
        <v>3.8453086333877902E-2</v>
      </c>
      <c r="V179" s="14">
        <v>5.2647758128081097E-2</v>
      </c>
      <c r="W179" s="14">
        <v>6.2843400607104694E-2</v>
      </c>
      <c r="X179" s="14">
        <v>2.8973408621297599E-2</v>
      </c>
      <c r="Y179" s="14">
        <v>3.3066330595819399E-2</v>
      </c>
      <c r="Z179" s="14">
        <v>7.4495829267935201E-2</v>
      </c>
      <c r="AA179" s="14">
        <v>4.93823767781153E-2</v>
      </c>
      <c r="AB179" s="14">
        <v>3.2281180172708597E-2</v>
      </c>
      <c r="AC179" s="14">
        <v>0</v>
      </c>
      <c r="AD179" s="14">
        <v>3.7576130426595501E-2</v>
      </c>
      <c r="AE179" s="14"/>
      <c r="AF179" s="14">
        <v>3.7922497813849002E-2</v>
      </c>
      <c r="AG179" s="14">
        <v>7.7615873731683896E-2</v>
      </c>
      <c r="AH179" s="14">
        <v>0</v>
      </c>
      <c r="AI179" s="14">
        <v>1.3993378965673301E-2</v>
      </c>
      <c r="AJ179" s="14">
        <v>6.6360589086257304E-2</v>
      </c>
      <c r="AK179" s="14"/>
      <c r="AL179" s="14">
        <v>0.107567857661681</v>
      </c>
      <c r="AM179" s="14">
        <v>5.0668198358763898E-2</v>
      </c>
      <c r="AN179" s="14">
        <v>9.0697988002642407E-3</v>
      </c>
      <c r="AO179" s="14">
        <v>1.2138942769010201E-2</v>
      </c>
      <c r="AP179" s="14">
        <v>3.6264060713305797E-2</v>
      </c>
      <c r="AQ179" s="14">
        <v>0</v>
      </c>
      <c r="AR179" s="14"/>
      <c r="AS179" s="14">
        <v>3.2731277967539003E-2</v>
      </c>
      <c r="AT179" s="14">
        <v>2.81563581673068E-2</v>
      </c>
      <c r="AU179" s="14">
        <v>4.3662477612505898E-2</v>
      </c>
      <c r="AV179" s="14">
        <v>9.8216933857974906E-2</v>
      </c>
      <c r="AW179" s="14">
        <v>0.156916092810683</v>
      </c>
      <c r="AX179" s="14"/>
      <c r="AY179" s="14">
        <v>0</v>
      </c>
      <c r="AZ179" s="14">
        <v>0.10095681801197801</v>
      </c>
      <c r="BA179" s="14">
        <v>3.0331263662025001E-2</v>
      </c>
      <c r="BB179" s="14">
        <v>3.3012174188545101E-2</v>
      </c>
      <c r="BC179" s="14">
        <v>7.0189838849804398E-2</v>
      </c>
      <c r="BD179" s="14">
        <v>8.3915499231087595E-3</v>
      </c>
      <c r="BE179" s="14">
        <v>1.00889116863426E-2</v>
      </c>
      <c r="BF179" s="14">
        <v>3.4928015242498098E-2</v>
      </c>
      <c r="BG179" s="14">
        <v>1.21918802073621E-2</v>
      </c>
      <c r="BH179" s="14">
        <v>6.2368522785418698E-2</v>
      </c>
      <c r="BI179" s="14">
        <v>4.2161561513773302E-2</v>
      </c>
      <c r="BJ179" s="14">
        <v>1.3838317611720901E-2</v>
      </c>
      <c r="BK179" s="14">
        <v>0</v>
      </c>
      <c r="BL179" s="14">
        <v>0</v>
      </c>
      <c r="BM179" s="14">
        <v>6.2320868276757202E-2</v>
      </c>
      <c r="BN179" s="14">
        <v>0.18150731898022099</v>
      </c>
      <c r="BO179" s="14"/>
      <c r="BP179" s="14">
        <v>0.11396255947053099</v>
      </c>
      <c r="BQ179" s="14">
        <v>1.33364064979783E-2</v>
      </c>
      <c r="BR179" s="14">
        <v>3.4298243349372898E-2</v>
      </c>
      <c r="BS179" s="14">
        <v>2.18606815391757E-2</v>
      </c>
      <c r="BT179" s="14">
        <v>1.8086499667580701E-2</v>
      </c>
      <c r="BU179" s="14">
        <v>0</v>
      </c>
      <c r="BV179" s="14"/>
      <c r="BW179" s="14">
        <v>3.4288437190394802E-2</v>
      </c>
      <c r="BX179" s="14">
        <v>4.2484410268836398E-2</v>
      </c>
      <c r="BY179" s="14" t="s">
        <v>120</v>
      </c>
      <c r="BZ179" s="14">
        <v>4.6175802597511799E-2</v>
      </c>
      <c r="CA179" s="14">
        <v>4.6789525051465997E-2</v>
      </c>
      <c r="CB179" s="14">
        <v>5.5428120841067102E-2</v>
      </c>
      <c r="CC179" s="14">
        <v>3.6780722910922797E-2</v>
      </c>
      <c r="CD179" s="14"/>
      <c r="CE179" s="14">
        <v>4.7987399671256301E-2</v>
      </c>
      <c r="CF179" s="14">
        <v>7.4892302424823198E-2</v>
      </c>
      <c r="CG179" s="14">
        <v>5.66623830032277E-2</v>
      </c>
      <c r="CH179" s="14">
        <v>3.2644260454095499E-2</v>
      </c>
      <c r="CI179" s="14"/>
      <c r="CJ179" s="14">
        <v>5.10741257281997E-2</v>
      </c>
      <c r="CK179" s="14">
        <v>4.77255052843207E-2</v>
      </c>
      <c r="CL179" s="14">
        <v>3.6177738763682701E-2</v>
      </c>
      <c r="CM179" s="14">
        <v>4.3382511860916802E-2</v>
      </c>
      <c r="CN179" s="14"/>
      <c r="CO179" s="14">
        <v>0.12532184816342801</v>
      </c>
      <c r="CP179" s="14">
        <v>3.0794951086397002E-2</v>
      </c>
      <c r="CQ179" s="14"/>
      <c r="CR179" s="14">
        <v>8.1951791112275602E-2</v>
      </c>
      <c r="CS179" s="14">
        <v>3.5803667316527697E-2</v>
      </c>
    </row>
    <row r="180" spans="2:97" x14ac:dyDescent="0.3">
      <c r="B180" t="s">
        <v>92</v>
      </c>
      <c r="C180" s="14">
        <v>6.0434886744157E-2</v>
      </c>
      <c r="D180" s="14">
        <v>4.6442244658485003E-2</v>
      </c>
      <c r="E180" s="14">
        <v>7.4379076873358194E-2</v>
      </c>
      <c r="F180" s="14"/>
      <c r="G180" s="14">
        <v>4.6567461337785103E-2</v>
      </c>
      <c r="H180" s="14">
        <v>6.4185514635720198E-2</v>
      </c>
      <c r="I180" s="14">
        <v>5.9516073967182399E-2</v>
      </c>
      <c r="J180" s="14">
        <v>6.6789861880564599E-2</v>
      </c>
      <c r="K180" s="14">
        <v>4.8905056913178702E-2</v>
      </c>
      <c r="L180" s="14">
        <v>6.9011894296234902E-2</v>
      </c>
      <c r="M180" s="14"/>
      <c r="N180" s="14">
        <v>4.4244232624295901E-2</v>
      </c>
      <c r="O180" s="14">
        <v>7.20679184633604E-2</v>
      </c>
      <c r="P180" s="14">
        <v>6.1947308384229703E-2</v>
      </c>
      <c r="Q180" s="14">
        <v>6.6156467566606106E-2</v>
      </c>
      <c r="R180" s="14"/>
      <c r="S180" s="14">
        <v>6.24006179893178E-2</v>
      </c>
      <c r="T180" s="14">
        <v>6.5525286863780896E-2</v>
      </c>
      <c r="U180" s="14">
        <v>5.9343854917384101E-2</v>
      </c>
      <c r="V180" s="14">
        <v>6.3373652726332205E-2</v>
      </c>
      <c r="W180" s="14">
        <v>3.15705223885243E-2</v>
      </c>
      <c r="X180" s="14">
        <v>8.8105286123783003E-2</v>
      </c>
      <c r="Y180" s="14">
        <v>3.77560997685982E-2</v>
      </c>
      <c r="Z180" s="14">
        <v>7.2780791251109797E-2</v>
      </c>
      <c r="AA180" s="14">
        <v>6.0598511726302699E-2</v>
      </c>
      <c r="AB180" s="14">
        <v>3.25302712212623E-2</v>
      </c>
      <c r="AC180" s="14">
        <v>0.10060800150619199</v>
      </c>
      <c r="AD180" s="14">
        <v>6.8512720454231499E-2</v>
      </c>
      <c r="AE180" s="14"/>
      <c r="AF180" s="14">
        <v>3.9808766940656999E-2</v>
      </c>
      <c r="AG180" s="14">
        <v>4.0259288597609702E-2</v>
      </c>
      <c r="AH180" s="14">
        <v>7.3826708951175296E-2</v>
      </c>
      <c r="AI180" s="14">
        <v>4.2860363681785502E-2</v>
      </c>
      <c r="AJ180" s="14">
        <v>7.2683137178526994E-2</v>
      </c>
      <c r="AK180" s="14"/>
      <c r="AL180" s="14">
        <v>5.8382703942079901E-2</v>
      </c>
      <c r="AM180" s="14">
        <v>3.7199159619048197E-2</v>
      </c>
      <c r="AN180" s="14">
        <v>5.7026104753428099E-2</v>
      </c>
      <c r="AO180" s="14">
        <v>2.8041664796290802E-2</v>
      </c>
      <c r="AP180" s="14">
        <v>5.2487114500858197E-2</v>
      </c>
      <c r="AQ180" s="14">
        <v>0.10951625682154</v>
      </c>
      <c r="AR180" s="14"/>
      <c r="AS180" s="14">
        <v>5.0817418150574598E-2</v>
      </c>
      <c r="AT180" s="14">
        <v>7.5336663068986898E-2</v>
      </c>
      <c r="AU180" s="14">
        <v>6.3904441546715998E-2</v>
      </c>
      <c r="AV180" s="14">
        <v>2.69952418278625E-2</v>
      </c>
      <c r="AW180" s="14">
        <v>4.5872137876599099E-2</v>
      </c>
      <c r="AX180" s="14"/>
      <c r="AY180" s="14">
        <v>0.17987801453223001</v>
      </c>
      <c r="AZ180" s="14">
        <v>6.3286595879534793E-2</v>
      </c>
      <c r="BA180" s="14">
        <v>6.5989915550709002E-2</v>
      </c>
      <c r="BB180" s="14">
        <v>6.3027245118292802E-2</v>
      </c>
      <c r="BC180" s="14">
        <v>3.2795660974310803E-2</v>
      </c>
      <c r="BD180" s="14">
        <v>8.2932334332646903E-3</v>
      </c>
      <c r="BE180" s="14">
        <v>4.1811167722482903E-2</v>
      </c>
      <c r="BF180" s="14">
        <v>7.95604489830362E-2</v>
      </c>
      <c r="BG180" s="14">
        <v>3.62816489739115E-2</v>
      </c>
      <c r="BH180" s="14">
        <v>6.6207626701252104E-2</v>
      </c>
      <c r="BI180" s="14">
        <v>6.61587519814643E-2</v>
      </c>
      <c r="BJ180" s="14">
        <v>0.10951348149562599</v>
      </c>
      <c r="BK180" s="14">
        <v>0.104771400975781</v>
      </c>
      <c r="BL180" s="14">
        <v>0.126349167186702</v>
      </c>
      <c r="BM180" s="14">
        <v>7.0262712487627998E-2</v>
      </c>
      <c r="BN180" s="14">
        <v>0</v>
      </c>
      <c r="BO180" s="14"/>
      <c r="BP180" s="14">
        <v>4.7458945761572502E-2</v>
      </c>
      <c r="BQ180" s="14">
        <v>6.0902218754835299E-2</v>
      </c>
      <c r="BR180" s="14">
        <v>8.9645580799832605E-2</v>
      </c>
      <c r="BS180" s="14">
        <v>5.1332009440976101E-2</v>
      </c>
      <c r="BT180" s="14">
        <v>6.7939993130899101E-2</v>
      </c>
      <c r="BU180" s="14">
        <v>5.5768986673328198E-2</v>
      </c>
      <c r="BV180" s="14"/>
      <c r="BW180" s="14">
        <v>6.3105423280548495E-2</v>
      </c>
      <c r="BX180" s="14">
        <v>7.1815697355220101E-2</v>
      </c>
      <c r="BY180" s="14" t="s">
        <v>120</v>
      </c>
      <c r="BZ180" s="14">
        <v>1.29839991866326E-2</v>
      </c>
      <c r="CA180" s="14">
        <v>7.4965941797932506E-2</v>
      </c>
      <c r="CB180" s="14">
        <v>4.6478916140161197E-2</v>
      </c>
      <c r="CC180" s="14">
        <v>9.7063361039429197E-2</v>
      </c>
      <c r="CD180" s="14"/>
      <c r="CE180" s="14">
        <v>3.3016010534592799E-2</v>
      </c>
      <c r="CF180" s="14">
        <v>4.4781660055235498E-2</v>
      </c>
      <c r="CG180" s="14">
        <v>7.1266115849671102E-2</v>
      </c>
      <c r="CH180" s="14">
        <v>6.7229897350280898E-2</v>
      </c>
      <c r="CI180" s="14"/>
      <c r="CJ180" s="14">
        <v>4.0914058254129103E-2</v>
      </c>
      <c r="CK180" s="14">
        <v>3.99828333609255E-2</v>
      </c>
      <c r="CL180" s="14">
        <v>5.5094011621002997E-2</v>
      </c>
      <c r="CM180" s="14">
        <v>0.21271081969400399</v>
      </c>
      <c r="CN180" s="14"/>
      <c r="CO180" s="14">
        <v>3.8745762355874E-2</v>
      </c>
      <c r="CP180" s="14">
        <v>6.25578763386542E-2</v>
      </c>
      <c r="CQ180" s="14"/>
      <c r="CR180" s="14">
        <v>2.9298451114698299E-2</v>
      </c>
      <c r="CS180" s="14">
        <v>5.6793914103096498E-2</v>
      </c>
    </row>
    <row r="181" spans="2:97" x14ac:dyDescent="0.3">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row>
    <row r="182" spans="2:97" x14ac:dyDescent="0.3">
      <c r="B182" s="6" t="s">
        <v>206</v>
      </c>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row>
    <row r="183" spans="2:97" x14ac:dyDescent="0.3">
      <c r="B183" s="24" t="s">
        <v>188</v>
      </c>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row>
    <row r="184" spans="2:97" x14ac:dyDescent="0.3">
      <c r="B184" t="s">
        <v>201</v>
      </c>
      <c r="C184" s="14">
        <v>3.7624294543752101E-2</v>
      </c>
      <c r="D184" s="14">
        <v>3.2138355674389399E-2</v>
      </c>
      <c r="E184" s="14">
        <v>4.3162084143002502E-2</v>
      </c>
      <c r="F184" s="14"/>
      <c r="G184" s="14">
        <v>0</v>
      </c>
      <c r="H184" s="14">
        <v>4.1691127546138101E-2</v>
      </c>
      <c r="I184" s="14">
        <v>2.5253719104315699E-2</v>
      </c>
      <c r="J184" s="14">
        <v>6.0291923646380703E-2</v>
      </c>
      <c r="K184" s="14">
        <v>4.8115561574553302E-2</v>
      </c>
      <c r="L184" s="14">
        <v>4.2478061957703699E-2</v>
      </c>
      <c r="M184" s="14"/>
      <c r="N184" s="14">
        <v>3.8141347975845202E-2</v>
      </c>
      <c r="O184" s="14">
        <v>2.75057277776737E-2</v>
      </c>
      <c r="P184" s="14">
        <v>4.70813617834707E-2</v>
      </c>
      <c r="Q184" s="14">
        <v>4.05856039030306E-2</v>
      </c>
      <c r="R184" s="14"/>
      <c r="S184" s="14">
        <v>2.4124298295944702E-2</v>
      </c>
      <c r="T184" s="14">
        <v>5.8305505838825301E-2</v>
      </c>
      <c r="U184" s="14">
        <v>3.0050939930538499E-2</v>
      </c>
      <c r="V184" s="14">
        <v>2.7657548427345802E-2</v>
      </c>
      <c r="W184" s="14">
        <v>4.17413572481602E-2</v>
      </c>
      <c r="X184" s="14">
        <v>1.7996853475830101E-2</v>
      </c>
      <c r="Y184" s="14">
        <v>2.2066391094252499E-2</v>
      </c>
      <c r="Z184" s="14">
        <v>5.5857798710089397E-2</v>
      </c>
      <c r="AA184" s="14">
        <v>5.8524717134897097E-2</v>
      </c>
      <c r="AB184" s="14">
        <v>5.1828578709892201E-2</v>
      </c>
      <c r="AC184" s="14">
        <v>3.9752509630761802E-2</v>
      </c>
      <c r="AD184" s="14">
        <v>0</v>
      </c>
      <c r="AE184" s="14"/>
      <c r="AF184" s="14">
        <v>6.9318079219221604E-2</v>
      </c>
      <c r="AG184" s="14">
        <v>1.1091397825069699E-2</v>
      </c>
      <c r="AH184" s="14">
        <v>1.1662435542947399E-2</v>
      </c>
      <c r="AI184" s="14">
        <v>7.4955640682352997E-2</v>
      </c>
      <c r="AJ184" s="14">
        <v>1.92682337853202E-2</v>
      </c>
      <c r="AK184" s="14"/>
      <c r="AL184" s="14">
        <v>1.10433935002464E-2</v>
      </c>
      <c r="AM184" s="14">
        <v>5.3115544871609299E-2</v>
      </c>
      <c r="AN184" s="14">
        <v>3.7803151596006099E-2</v>
      </c>
      <c r="AO184" s="14">
        <v>6.8255633004023E-2</v>
      </c>
      <c r="AP184" s="14">
        <v>3.2620628225248798E-2</v>
      </c>
      <c r="AQ184" s="14">
        <v>2.2556117408426599E-2</v>
      </c>
      <c r="AR184" s="14"/>
      <c r="AS184" s="14">
        <v>3.7589204937657002E-2</v>
      </c>
      <c r="AT184" s="14">
        <v>5.1265353214170403E-2</v>
      </c>
      <c r="AU184" s="14">
        <v>2.8437684846349998E-2</v>
      </c>
      <c r="AV184" s="14">
        <v>4.0574561199543703E-2</v>
      </c>
      <c r="AW184" s="14">
        <v>0</v>
      </c>
      <c r="AX184" s="14"/>
      <c r="AY184" s="14">
        <v>0.16047331146060301</v>
      </c>
      <c r="AZ184" s="14">
        <v>0</v>
      </c>
      <c r="BA184" s="14">
        <v>5.3901361818630401E-2</v>
      </c>
      <c r="BB184" s="14">
        <v>2.7501420648230301E-2</v>
      </c>
      <c r="BC184" s="14">
        <v>5.1379065995675099E-2</v>
      </c>
      <c r="BD184" s="14">
        <v>2.6398673181244298E-2</v>
      </c>
      <c r="BE184" s="14">
        <v>3.9623098386382297E-2</v>
      </c>
      <c r="BF184" s="14">
        <v>1.30331484706407E-2</v>
      </c>
      <c r="BG184" s="14">
        <v>5.51032101505275E-2</v>
      </c>
      <c r="BH184" s="14">
        <v>4.7420669649636198E-2</v>
      </c>
      <c r="BI184" s="14">
        <v>5.6440277217463898E-2</v>
      </c>
      <c r="BJ184" s="14">
        <v>1.1307135667622E-2</v>
      </c>
      <c r="BK184" s="14">
        <v>2.3794453757399799E-2</v>
      </c>
      <c r="BL184" s="14">
        <v>0</v>
      </c>
      <c r="BM184" s="14">
        <v>3.1702905886398298E-2</v>
      </c>
      <c r="BN184" s="14">
        <v>4.6846151757608603E-2</v>
      </c>
      <c r="BO184" s="14"/>
      <c r="BP184" s="14">
        <v>2.49788519546199E-2</v>
      </c>
      <c r="BQ184" s="14">
        <v>2.9179321040452101E-2</v>
      </c>
      <c r="BR184" s="14">
        <v>7.7474889122376406E-2</v>
      </c>
      <c r="BS184" s="14">
        <v>2.37423988916831E-2</v>
      </c>
      <c r="BT184" s="14">
        <v>5.8462577831983498E-2</v>
      </c>
      <c r="BU184" s="14">
        <v>4.8665178291306697E-2</v>
      </c>
      <c r="BV184" s="14"/>
      <c r="BW184" s="14">
        <v>4.0632208275445302E-2</v>
      </c>
      <c r="BX184" s="14">
        <v>2.6691864253054198E-2</v>
      </c>
      <c r="BY184" s="14" t="s">
        <v>120</v>
      </c>
      <c r="BZ184" s="14">
        <v>7.9016327965667599E-2</v>
      </c>
      <c r="CA184" s="14">
        <v>2.9282099874913901E-2</v>
      </c>
      <c r="CB184" s="14">
        <v>2.98781454164566E-2</v>
      </c>
      <c r="CC184" s="14">
        <v>5.7514005972687403E-2</v>
      </c>
      <c r="CD184" s="14"/>
      <c r="CE184" s="14">
        <v>3.7335347178783299E-2</v>
      </c>
      <c r="CF184" s="14">
        <v>3.7110140252123898E-2</v>
      </c>
      <c r="CG184" s="14">
        <v>4.6704215165607202E-2</v>
      </c>
      <c r="CH184" s="14">
        <v>3.8254318925695099E-2</v>
      </c>
      <c r="CI184" s="14"/>
      <c r="CJ184" s="14">
        <v>5.0777197572442001E-3</v>
      </c>
      <c r="CK184" s="14">
        <v>3.1634623830486402E-2</v>
      </c>
      <c r="CL184" s="14">
        <v>5.0921018834135703E-2</v>
      </c>
      <c r="CM184" s="14">
        <v>2.9208308709744901E-2</v>
      </c>
      <c r="CN184" s="14"/>
      <c r="CO184" s="14">
        <v>5.2875042598832002E-2</v>
      </c>
      <c r="CP184" s="14">
        <v>3.5957003642235502E-2</v>
      </c>
      <c r="CQ184" s="14"/>
      <c r="CR184" s="14">
        <v>1.8244417421020301E-2</v>
      </c>
      <c r="CS184" s="14">
        <v>3.9161984509568003E-2</v>
      </c>
    </row>
    <row r="185" spans="2:97" x14ac:dyDescent="0.3">
      <c r="B185" t="s">
        <v>202</v>
      </c>
      <c r="C185" s="14">
        <v>8.0265770800005007E-2</v>
      </c>
      <c r="D185" s="14">
        <v>8.2314465043969304E-2</v>
      </c>
      <c r="E185" s="14">
        <v>7.8552033379599706E-2</v>
      </c>
      <c r="F185" s="14"/>
      <c r="G185" s="14">
        <v>0.102739798461866</v>
      </c>
      <c r="H185" s="14">
        <v>7.38555828286558E-2</v>
      </c>
      <c r="I185" s="14">
        <v>0.117456639899819</v>
      </c>
      <c r="J185" s="14">
        <v>5.4728147238369801E-2</v>
      </c>
      <c r="K185" s="14">
        <v>5.8385319072763502E-2</v>
      </c>
      <c r="L185" s="14">
        <v>7.5540370623436104E-2</v>
      </c>
      <c r="M185" s="14"/>
      <c r="N185" s="14">
        <v>7.5277043276092095E-2</v>
      </c>
      <c r="O185" s="14">
        <v>7.5067156648958605E-2</v>
      </c>
      <c r="P185" s="14">
        <v>0.109199753373053</v>
      </c>
      <c r="Q185" s="14">
        <v>6.7920843721861801E-2</v>
      </c>
      <c r="R185" s="14"/>
      <c r="S185" s="14">
        <v>8.2815175719992598E-2</v>
      </c>
      <c r="T185" s="14">
        <v>9.1065643517060799E-2</v>
      </c>
      <c r="U185" s="14">
        <v>9.6160321820396397E-2</v>
      </c>
      <c r="V185" s="14">
        <v>5.5455105614905603E-2</v>
      </c>
      <c r="W185" s="14">
        <v>9.84322421149504E-2</v>
      </c>
      <c r="X185" s="14">
        <v>9.7459024425498794E-2</v>
      </c>
      <c r="Y185" s="14">
        <v>4.15708198964524E-2</v>
      </c>
      <c r="Z185" s="14">
        <v>0.16389426165900101</v>
      </c>
      <c r="AA185" s="14">
        <v>3.9178841280021498E-2</v>
      </c>
      <c r="AB185" s="14">
        <v>7.3616642371589894E-2</v>
      </c>
      <c r="AC185" s="14">
        <v>8.0184235110469806E-2</v>
      </c>
      <c r="AD185" s="14">
        <v>0.100167746988053</v>
      </c>
      <c r="AE185" s="14"/>
      <c r="AF185" s="14">
        <v>7.4105696987611699E-2</v>
      </c>
      <c r="AG185" s="14">
        <v>3.7304916782727598E-2</v>
      </c>
      <c r="AH185" s="14">
        <v>0.11892820028692801</v>
      </c>
      <c r="AI185" s="14">
        <v>0.11526707584866699</v>
      </c>
      <c r="AJ185" s="14">
        <v>0.158764422157503</v>
      </c>
      <c r="AK185" s="14"/>
      <c r="AL185" s="14">
        <v>3.7742709047035E-2</v>
      </c>
      <c r="AM185" s="14">
        <v>6.6223095137291299E-2</v>
      </c>
      <c r="AN185" s="14">
        <v>6.2561672653694403E-2</v>
      </c>
      <c r="AO185" s="14">
        <v>0.114545350907562</v>
      </c>
      <c r="AP185" s="14">
        <v>0.17564650454004799</v>
      </c>
      <c r="AQ185" s="14">
        <v>8.0700207434611204E-2</v>
      </c>
      <c r="AR185" s="14"/>
      <c r="AS185" s="14">
        <v>8.7188505206133707E-2</v>
      </c>
      <c r="AT185" s="14">
        <v>9.5359877449306504E-2</v>
      </c>
      <c r="AU185" s="14">
        <v>7.9353524287192806E-2</v>
      </c>
      <c r="AV185" s="14">
        <v>5.7771153986140897E-2</v>
      </c>
      <c r="AW185" s="14">
        <v>2.9666489108518899E-2</v>
      </c>
      <c r="AX185" s="14"/>
      <c r="AY185" s="14">
        <v>0</v>
      </c>
      <c r="AZ185" s="14">
        <v>0</v>
      </c>
      <c r="BA185" s="14">
        <v>0.13060535413782701</v>
      </c>
      <c r="BB185" s="14">
        <v>6.9170336059162799E-2</v>
      </c>
      <c r="BC185" s="14">
        <v>7.38440473571913E-2</v>
      </c>
      <c r="BD185" s="14">
        <v>4.4129625096274001E-2</v>
      </c>
      <c r="BE185" s="14">
        <v>9.6853519798605403E-2</v>
      </c>
      <c r="BF185" s="14">
        <v>0.10276188312509101</v>
      </c>
      <c r="BG185" s="14">
        <v>0.18254655836974501</v>
      </c>
      <c r="BH185" s="14">
        <v>8.8996907095732006E-2</v>
      </c>
      <c r="BI185" s="14">
        <v>6.29234063197395E-2</v>
      </c>
      <c r="BJ185" s="14">
        <v>7.7590261634760502E-2</v>
      </c>
      <c r="BK185" s="14">
        <v>4.8736158682171397E-2</v>
      </c>
      <c r="BL185" s="14">
        <v>0.10187191899305401</v>
      </c>
      <c r="BM185" s="14">
        <v>8.9281258987709902E-2</v>
      </c>
      <c r="BN185" s="14">
        <v>2.94296738518906E-2</v>
      </c>
      <c r="BO185" s="14"/>
      <c r="BP185" s="14">
        <v>7.4644376352186001E-2</v>
      </c>
      <c r="BQ185" s="14">
        <v>7.67949310637525E-2</v>
      </c>
      <c r="BR185" s="14">
        <v>8.2853585459097795E-2</v>
      </c>
      <c r="BS185" s="14">
        <v>9.4546027872618205E-2</v>
      </c>
      <c r="BT185" s="14">
        <v>9.0068482473192796E-2</v>
      </c>
      <c r="BU185" s="14">
        <v>4.8785576422149E-2</v>
      </c>
      <c r="BV185" s="14"/>
      <c r="BW185" s="14">
        <v>7.1392255655874898E-2</v>
      </c>
      <c r="BX185" s="14">
        <v>5.9017400322038602E-2</v>
      </c>
      <c r="BY185" s="14" t="s">
        <v>120</v>
      </c>
      <c r="BZ185" s="14">
        <v>7.66026550940372E-2</v>
      </c>
      <c r="CA185" s="14">
        <v>8.7929601097438997E-2</v>
      </c>
      <c r="CB185" s="14">
        <v>8.3738215226933602E-2</v>
      </c>
      <c r="CC185" s="14">
        <v>0.31247560319213902</v>
      </c>
      <c r="CD185" s="14"/>
      <c r="CE185" s="14">
        <v>0.114369040759889</v>
      </c>
      <c r="CF185" s="14">
        <v>3.12352739013846E-2</v>
      </c>
      <c r="CG185" s="14">
        <v>7.7498133685545104E-2</v>
      </c>
      <c r="CH185" s="14">
        <v>8.2727037593309904E-2</v>
      </c>
      <c r="CI185" s="14"/>
      <c r="CJ185" s="14">
        <v>0.103737778753138</v>
      </c>
      <c r="CK185" s="14">
        <v>7.0893438853167207E-2</v>
      </c>
      <c r="CL185" s="14">
        <v>7.3303532207778299E-2</v>
      </c>
      <c r="CM185" s="14">
        <v>0.112857872939887</v>
      </c>
      <c r="CN185" s="14"/>
      <c r="CO185" s="14">
        <v>0.121021292931718</v>
      </c>
      <c r="CP185" s="14">
        <v>7.44870800957005E-2</v>
      </c>
      <c r="CQ185" s="14"/>
      <c r="CR185" s="14">
        <v>7.5621728208950495E-2</v>
      </c>
      <c r="CS185" s="14">
        <v>7.7607341044610298E-2</v>
      </c>
    </row>
    <row r="186" spans="2:97" x14ac:dyDescent="0.3">
      <c r="B186" t="s">
        <v>203</v>
      </c>
      <c r="C186" s="14">
        <v>0.25557814141047402</v>
      </c>
      <c r="D186" s="14">
        <v>0.23777137919194</v>
      </c>
      <c r="E186" s="14">
        <v>0.274054553955344</v>
      </c>
      <c r="F186" s="14"/>
      <c r="G186" s="14">
        <v>0.30396609898351201</v>
      </c>
      <c r="H186" s="14">
        <v>0.23955122045984301</v>
      </c>
      <c r="I186" s="14">
        <v>0.26702597171084902</v>
      </c>
      <c r="J186" s="14">
        <v>0.20519081435933201</v>
      </c>
      <c r="K186" s="14">
        <v>0.24910644096874601</v>
      </c>
      <c r="L186" s="14">
        <v>0.27269809131672301</v>
      </c>
      <c r="M186" s="14"/>
      <c r="N186" s="14">
        <v>0.23808922662491699</v>
      </c>
      <c r="O186" s="14">
        <v>0.230045057470049</v>
      </c>
      <c r="P186" s="14">
        <v>0.25620022800100001</v>
      </c>
      <c r="Q186" s="14">
        <v>0.30079730777430902</v>
      </c>
      <c r="R186" s="14"/>
      <c r="S186" s="14">
        <v>0.182633493701265</v>
      </c>
      <c r="T186" s="14">
        <v>0.24999105710820599</v>
      </c>
      <c r="U186" s="14">
        <v>0.20949362379266601</v>
      </c>
      <c r="V186" s="14">
        <v>0.16056057723936401</v>
      </c>
      <c r="W186" s="14">
        <v>0.29348809015127603</v>
      </c>
      <c r="X186" s="14">
        <v>0.27181251221913499</v>
      </c>
      <c r="Y186" s="14">
        <v>0.33422553739633398</v>
      </c>
      <c r="Z186" s="14">
        <v>0.31284846666579802</v>
      </c>
      <c r="AA186" s="14">
        <v>0.31577625517462199</v>
      </c>
      <c r="AB186" s="14">
        <v>0.31521495909798802</v>
      </c>
      <c r="AC186" s="14">
        <v>0.172755848252476</v>
      </c>
      <c r="AD186" s="14">
        <v>0.36369194726398202</v>
      </c>
      <c r="AE186" s="14"/>
      <c r="AF186" s="14">
        <v>0.25812420635602001</v>
      </c>
      <c r="AG186" s="14">
        <v>0.25173514015834397</v>
      </c>
      <c r="AH186" s="14">
        <v>0.23616263026516701</v>
      </c>
      <c r="AI186" s="14">
        <v>0.24164492390873399</v>
      </c>
      <c r="AJ186" s="14">
        <v>0.23658802282716199</v>
      </c>
      <c r="AK186" s="14"/>
      <c r="AL186" s="14">
        <v>0.20119852368820601</v>
      </c>
      <c r="AM186" s="14">
        <v>0.28930806729282199</v>
      </c>
      <c r="AN186" s="14">
        <v>0.30721813198787201</v>
      </c>
      <c r="AO186" s="14">
        <v>0.24779648033869001</v>
      </c>
      <c r="AP186" s="14">
        <v>0.218766577590364</v>
      </c>
      <c r="AQ186" s="14">
        <v>0.25355183025771</v>
      </c>
      <c r="AR186" s="14"/>
      <c r="AS186" s="14">
        <v>0.277880504013931</v>
      </c>
      <c r="AT186" s="14">
        <v>0.26576316763480201</v>
      </c>
      <c r="AU186" s="14">
        <v>0.22651625161744701</v>
      </c>
      <c r="AV186" s="14">
        <v>0.2616101729516</v>
      </c>
      <c r="AW186" s="14">
        <v>0.14922934524550899</v>
      </c>
      <c r="AX186" s="14"/>
      <c r="AY186" s="14">
        <v>0.32858815846594902</v>
      </c>
      <c r="AZ186" s="14">
        <v>0.31706786911392398</v>
      </c>
      <c r="BA186" s="14">
        <v>0.20704411417106799</v>
      </c>
      <c r="BB186" s="14">
        <v>0.31483922472937198</v>
      </c>
      <c r="BC186" s="14">
        <v>0.28629274538155097</v>
      </c>
      <c r="BD186" s="14">
        <v>0.316576663476138</v>
      </c>
      <c r="BE186" s="14">
        <v>0.278492014713629</v>
      </c>
      <c r="BF186" s="14">
        <v>0.21282239915246901</v>
      </c>
      <c r="BG186" s="14">
        <v>0.21614175968003799</v>
      </c>
      <c r="BH186" s="14">
        <v>0.15805822599851399</v>
      </c>
      <c r="BI186" s="14">
        <v>0.26963674183795799</v>
      </c>
      <c r="BJ186" s="14">
        <v>0.25920959527672999</v>
      </c>
      <c r="BK186" s="14">
        <v>0.269043687223123</v>
      </c>
      <c r="BL186" s="14">
        <v>0.15914094177233601</v>
      </c>
      <c r="BM186" s="14">
        <v>0.34152887531773901</v>
      </c>
      <c r="BN186" s="14">
        <v>0.19354123484115399</v>
      </c>
      <c r="BO186" s="14"/>
      <c r="BP186" s="14">
        <v>0.223197440614434</v>
      </c>
      <c r="BQ186" s="14">
        <v>0.276822248937588</v>
      </c>
      <c r="BR186" s="14">
        <v>0.28479747315645798</v>
      </c>
      <c r="BS186" s="14">
        <v>0.24502025878311701</v>
      </c>
      <c r="BT186" s="14">
        <v>0.23707958036075499</v>
      </c>
      <c r="BU186" s="14">
        <v>0.27879286358892003</v>
      </c>
      <c r="BV186" s="14"/>
      <c r="BW186" s="14">
        <v>0.240026631375653</v>
      </c>
      <c r="BX186" s="14">
        <v>0.29963268318141301</v>
      </c>
      <c r="BY186" s="14" t="s">
        <v>120</v>
      </c>
      <c r="BZ186" s="14">
        <v>0.27023253933706398</v>
      </c>
      <c r="CA186" s="14">
        <v>0.29588118097616201</v>
      </c>
      <c r="CB186" s="14">
        <v>0.22479741250283</v>
      </c>
      <c r="CC186" s="14">
        <v>0.131891518871039</v>
      </c>
      <c r="CD186" s="14"/>
      <c r="CE186" s="14">
        <v>0.22452175444068001</v>
      </c>
      <c r="CF186" s="14">
        <v>0.25617331088455397</v>
      </c>
      <c r="CG186" s="14">
        <v>0.28218308357125699</v>
      </c>
      <c r="CH186" s="14">
        <v>0.25699710809543003</v>
      </c>
      <c r="CI186" s="14"/>
      <c r="CJ186" s="14">
        <v>0.295631554825174</v>
      </c>
      <c r="CK186" s="14">
        <v>0.25203534961942903</v>
      </c>
      <c r="CL186" s="14">
        <v>0.24223755791519999</v>
      </c>
      <c r="CM186" s="14">
        <v>0.27756101398975103</v>
      </c>
      <c r="CN186" s="14"/>
      <c r="CO186" s="14">
        <v>0.21788273202611799</v>
      </c>
      <c r="CP186" s="14">
        <v>0.262920570915952</v>
      </c>
      <c r="CQ186" s="14"/>
      <c r="CR186" s="14">
        <v>0.27897790570304698</v>
      </c>
      <c r="CS186" s="14">
        <v>0.24695304141522301</v>
      </c>
    </row>
    <row r="187" spans="2:97" x14ac:dyDescent="0.3">
      <c r="B187" t="s">
        <v>204</v>
      </c>
      <c r="C187" s="14">
        <v>0.59205407973701196</v>
      </c>
      <c r="D187" s="14">
        <v>0.62722434089508605</v>
      </c>
      <c r="E187" s="14">
        <v>0.55592501936132399</v>
      </c>
      <c r="F187" s="14"/>
      <c r="G187" s="14">
        <v>0.546424470532618</v>
      </c>
      <c r="H187" s="14">
        <v>0.59145246725490597</v>
      </c>
      <c r="I187" s="14">
        <v>0.55857820182402895</v>
      </c>
      <c r="J187" s="14">
        <v>0.66373409728585497</v>
      </c>
      <c r="K187" s="14">
        <v>0.59701716537254901</v>
      </c>
      <c r="L187" s="14">
        <v>0.59008624170426605</v>
      </c>
      <c r="M187" s="14"/>
      <c r="N187" s="14">
        <v>0.61525775970039798</v>
      </c>
      <c r="O187" s="14">
        <v>0.63299585408674197</v>
      </c>
      <c r="P187" s="14">
        <v>0.55372441871049305</v>
      </c>
      <c r="Q187" s="14">
        <v>0.55370486216794901</v>
      </c>
      <c r="R187" s="14"/>
      <c r="S187" s="14">
        <v>0.65557556124333605</v>
      </c>
      <c r="T187" s="14">
        <v>0.57240919884006403</v>
      </c>
      <c r="U187" s="14">
        <v>0.62459346556700701</v>
      </c>
      <c r="V187" s="14">
        <v>0.72838498066233603</v>
      </c>
      <c r="W187" s="14">
        <v>0.55334948467120004</v>
      </c>
      <c r="X187" s="14">
        <v>0.55538354572736504</v>
      </c>
      <c r="Y187" s="14">
        <v>0.57048175425846004</v>
      </c>
      <c r="Z187" s="14">
        <v>0.44923911295795099</v>
      </c>
      <c r="AA187" s="14">
        <v>0.56172149856629305</v>
      </c>
      <c r="AB187" s="14">
        <v>0.52559950420583401</v>
      </c>
      <c r="AC187" s="14">
        <v>0.66598953846165498</v>
      </c>
      <c r="AD187" s="14">
        <v>0.53614030574796501</v>
      </c>
      <c r="AE187" s="14"/>
      <c r="AF187" s="14">
        <v>0.55909918759792698</v>
      </c>
      <c r="AG187" s="14">
        <v>0.67814851113839902</v>
      </c>
      <c r="AH187" s="14">
        <v>0.633246733904958</v>
      </c>
      <c r="AI187" s="14">
        <v>0.508704136699764</v>
      </c>
      <c r="AJ187" s="14">
        <v>0.56574396372430302</v>
      </c>
      <c r="AK187" s="14"/>
      <c r="AL187" s="14">
        <v>0.72068321109317701</v>
      </c>
      <c r="AM187" s="14">
        <v>0.55918381900783098</v>
      </c>
      <c r="AN187" s="14">
        <v>0.59241704376242799</v>
      </c>
      <c r="AO187" s="14">
        <v>0.52354003264031101</v>
      </c>
      <c r="AP187" s="14">
        <v>0.55768443413691005</v>
      </c>
      <c r="AQ187" s="14">
        <v>0.59613702093045495</v>
      </c>
      <c r="AR187" s="14"/>
      <c r="AS187" s="14">
        <v>0.55730797963871204</v>
      </c>
      <c r="AT187" s="14">
        <v>0.56665278004180397</v>
      </c>
      <c r="AU187" s="14">
        <v>0.61554947524689296</v>
      </c>
      <c r="AV187" s="14">
        <v>0.59184410437791801</v>
      </c>
      <c r="AW187" s="14">
        <v>0.821104165645972</v>
      </c>
      <c r="AX187" s="14"/>
      <c r="AY187" s="14">
        <v>0.51093853007344803</v>
      </c>
      <c r="AZ187" s="14">
        <v>0.68293213088607596</v>
      </c>
      <c r="BA187" s="14">
        <v>0.56468223440624599</v>
      </c>
      <c r="BB187" s="14">
        <v>0.55913874325005897</v>
      </c>
      <c r="BC187" s="14">
        <v>0.56767558582848898</v>
      </c>
      <c r="BD187" s="14">
        <v>0.56843648126927904</v>
      </c>
      <c r="BE187" s="14">
        <v>0.56132005352251502</v>
      </c>
      <c r="BF187" s="14">
        <v>0.619934469602197</v>
      </c>
      <c r="BG187" s="14">
        <v>0.52001538724403196</v>
      </c>
      <c r="BH187" s="14">
        <v>0.68941723054466497</v>
      </c>
      <c r="BI187" s="14">
        <v>0.57873794105808996</v>
      </c>
      <c r="BJ187" s="14">
        <v>0.639123124778329</v>
      </c>
      <c r="BK187" s="14">
        <v>0.63572919351824497</v>
      </c>
      <c r="BL187" s="14">
        <v>0.603966351297342</v>
      </c>
      <c r="BM187" s="14">
        <v>0.42756364558307303</v>
      </c>
      <c r="BN187" s="14">
        <v>0.700060919677851</v>
      </c>
      <c r="BO187" s="14"/>
      <c r="BP187" s="14">
        <v>0.65994314111282004</v>
      </c>
      <c r="BQ187" s="14">
        <v>0.57570851556096003</v>
      </c>
      <c r="BR187" s="14">
        <v>0.52742587413797204</v>
      </c>
      <c r="BS187" s="14">
        <v>0.59249498384862598</v>
      </c>
      <c r="BT187" s="14">
        <v>0.56776977109340099</v>
      </c>
      <c r="BU187" s="14">
        <v>0.58617214203688806</v>
      </c>
      <c r="BV187" s="14"/>
      <c r="BW187" s="14">
        <v>0.61968245302221903</v>
      </c>
      <c r="BX187" s="14">
        <v>0.57457089772437298</v>
      </c>
      <c r="BY187" s="14" t="s">
        <v>120</v>
      </c>
      <c r="BZ187" s="14">
        <v>0.52336949688349599</v>
      </c>
      <c r="CA187" s="14">
        <v>0.56581464155109895</v>
      </c>
      <c r="CB187" s="14">
        <v>0.61778617073613096</v>
      </c>
      <c r="CC187" s="14">
        <v>0.47101505895532197</v>
      </c>
      <c r="CD187" s="14"/>
      <c r="CE187" s="14">
        <v>0.58567642554108101</v>
      </c>
      <c r="CF187" s="14">
        <v>0.64618847431956195</v>
      </c>
      <c r="CG187" s="14">
        <v>0.56691881150087697</v>
      </c>
      <c r="CH187" s="14">
        <v>0.59754336095022398</v>
      </c>
      <c r="CI187" s="14"/>
      <c r="CJ187" s="14">
        <v>0.55873097123165605</v>
      </c>
      <c r="CK187" s="14">
        <v>0.61617684229561198</v>
      </c>
      <c r="CL187" s="14">
        <v>0.60559075779647298</v>
      </c>
      <c r="CM187" s="14">
        <v>0.46615467389399801</v>
      </c>
      <c r="CN187" s="14"/>
      <c r="CO187" s="14">
        <v>0.57948081937511697</v>
      </c>
      <c r="CP187" s="14">
        <v>0.59595302646010795</v>
      </c>
      <c r="CQ187" s="14"/>
      <c r="CR187" s="14">
        <v>0.58164010594792104</v>
      </c>
      <c r="CS187" s="14">
        <v>0.60335962577428603</v>
      </c>
    </row>
    <row r="188" spans="2:97" x14ac:dyDescent="0.3">
      <c r="B188" t="s">
        <v>92</v>
      </c>
      <c r="C188" s="14">
        <v>3.4477713508756801E-2</v>
      </c>
      <c r="D188" s="14">
        <v>2.0551459194615401E-2</v>
      </c>
      <c r="E188" s="14">
        <v>4.8306309160730199E-2</v>
      </c>
      <c r="F188" s="14"/>
      <c r="G188" s="14">
        <v>4.6869632022004303E-2</v>
      </c>
      <c r="H188" s="14">
        <v>5.3449601910456501E-2</v>
      </c>
      <c r="I188" s="14">
        <v>3.1685467460987403E-2</v>
      </c>
      <c r="J188" s="14">
        <v>1.60550174700619E-2</v>
      </c>
      <c r="K188" s="14">
        <v>4.7375513011388301E-2</v>
      </c>
      <c r="L188" s="14">
        <v>1.9197234397871299E-2</v>
      </c>
      <c r="M188" s="14"/>
      <c r="N188" s="14">
        <v>3.3234622422748501E-2</v>
      </c>
      <c r="O188" s="14">
        <v>3.4386204016577097E-2</v>
      </c>
      <c r="P188" s="14">
        <v>3.3794238131984497E-2</v>
      </c>
      <c r="Q188" s="14">
        <v>3.6991382432850099E-2</v>
      </c>
      <c r="R188" s="14"/>
      <c r="S188" s="14">
        <v>5.4851471039462203E-2</v>
      </c>
      <c r="T188" s="14">
        <v>2.8228594695843601E-2</v>
      </c>
      <c r="U188" s="14">
        <v>3.9701648889392899E-2</v>
      </c>
      <c r="V188" s="14">
        <v>2.79417880560488E-2</v>
      </c>
      <c r="W188" s="14">
        <v>1.2988825814414E-2</v>
      </c>
      <c r="X188" s="14">
        <v>5.7348064152171502E-2</v>
      </c>
      <c r="Y188" s="14">
        <v>3.1655497354501599E-2</v>
      </c>
      <c r="Z188" s="14">
        <v>1.8160360007160498E-2</v>
      </c>
      <c r="AA188" s="14">
        <v>2.47986878441665E-2</v>
      </c>
      <c r="AB188" s="14">
        <v>3.3740315614695898E-2</v>
      </c>
      <c r="AC188" s="14">
        <v>4.1317868544636899E-2</v>
      </c>
      <c r="AD188" s="14">
        <v>0</v>
      </c>
      <c r="AE188" s="14"/>
      <c r="AF188" s="14">
        <v>3.9352829839219797E-2</v>
      </c>
      <c r="AG188" s="14">
        <v>2.17200340954594E-2</v>
      </c>
      <c r="AH188" s="14">
        <v>0</v>
      </c>
      <c r="AI188" s="14">
        <v>5.9428222860482403E-2</v>
      </c>
      <c r="AJ188" s="14">
        <v>1.96353575057115E-2</v>
      </c>
      <c r="AK188" s="14"/>
      <c r="AL188" s="14">
        <v>2.93321626713355E-2</v>
      </c>
      <c r="AM188" s="14">
        <v>3.2169473690446197E-2</v>
      </c>
      <c r="AN188" s="14">
        <v>0</v>
      </c>
      <c r="AO188" s="14">
        <v>4.5862503109414102E-2</v>
      </c>
      <c r="AP188" s="14">
        <v>1.5281855507429901E-2</v>
      </c>
      <c r="AQ188" s="14">
        <v>4.7054823968797101E-2</v>
      </c>
      <c r="AR188" s="14"/>
      <c r="AS188" s="14">
        <v>4.0033806203566703E-2</v>
      </c>
      <c r="AT188" s="14">
        <v>2.0958821659917599E-2</v>
      </c>
      <c r="AU188" s="14">
        <v>5.0143064002117099E-2</v>
      </c>
      <c r="AV188" s="14">
        <v>4.8200007484798003E-2</v>
      </c>
      <c r="AW188" s="14">
        <v>0</v>
      </c>
      <c r="AX188" s="14"/>
      <c r="AY188" s="14">
        <v>0</v>
      </c>
      <c r="AZ188" s="14">
        <v>0</v>
      </c>
      <c r="BA188" s="14">
        <v>4.3766935466228202E-2</v>
      </c>
      <c r="BB188" s="14">
        <v>2.9350275313175599E-2</v>
      </c>
      <c r="BC188" s="14">
        <v>2.0808555437093298E-2</v>
      </c>
      <c r="BD188" s="14">
        <v>4.44585569770653E-2</v>
      </c>
      <c r="BE188" s="14">
        <v>2.3711313578867702E-2</v>
      </c>
      <c r="BF188" s="14">
        <v>5.1448099649602098E-2</v>
      </c>
      <c r="BG188" s="14">
        <v>2.6193084555657001E-2</v>
      </c>
      <c r="BH188" s="14">
        <v>1.61069667114528E-2</v>
      </c>
      <c r="BI188" s="14">
        <v>3.2261633566748903E-2</v>
      </c>
      <c r="BJ188" s="14">
        <v>1.2769882642558499E-2</v>
      </c>
      <c r="BK188" s="14">
        <v>2.2696506819060599E-2</v>
      </c>
      <c r="BL188" s="14">
        <v>0.13502078793726799</v>
      </c>
      <c r="BM188" s="14">
        <v>0.10992331422508</v>
      </c>
      <c r="BN188" s="14">
        <v>3.0122019871496399E-2</v>
      </c>
      <c r="BO188" s="14"/>
      <c r="BP188" s="14">
        <v>1.7236189965940198E-2</v>
      </c>
      <c r="BQ188" s="14">
        <v>4.14949833972472E-2</v>
      </c>
      <c r="BR188" s="14">
        <v>2.74481781240953E-2</v>
      </c>
      <c r="BS188" s="14">
        <v>4.4196330603956398E-2</v>
      </c>
      <c r="BT188" s="14">
        <v>4.6619588240667698E-2</v>
      </c>
      <c r="BU188" s="14">
        <v>3.7584239660735701E-2</v>
      </c>
      <c r="BV188" s="14"/>
      <c r="BW188" s="14">
        <v>2.82664516708078E-2</v>
      </c>
      <c r="BX188" s="14">
        <v>4.0087154519120698E-2</v>
      </c>
      <c r="BY188" s="14" t="s">
        <v>120</v>
      </c>
      <c r="BZ188" s="14">
        <v>5.0778980719735599E-2</v>
      </c>
      <c r="CA188" s="14">
        <v>2.10924765003861E-2</v>
      </c>
      <c r="CB188" s="14">
        <v>4.3800056117649103E-2</v>
      </c>
      <c r="CC188" s="14">
        <v>2.71038130088125E-2</v>
      </c>
      <c r="CD188" s="14"/>
      <c r="CE188" s="14">
        <v>3.8097432079566403E-2</v>
      </c>
      <c r="CF188" s="14">
        <v>2.9292800642376299E-2</v>
      </c>
      <c r="CG188" s="14">
        <v>2.6695756076712901E-2</v>
      </c>
      <c r="CH188" s="14">
        <v>2.4478174435341199E-2</v>
      </c>
      <c r="CI188" s="14"/>
      <c r="CJ188" s="14">
        <v>3.6821975432788E-2</v>
      </c>
      <c r="CK188" s="14">
        <v>2.9259745401304701E-2</v>
      </c>
      <c r="CL188" s="14">
        <v>2.7947133246413399E-2</v>
      </c>
      <c r="CM188" s="14">
        <v>0.11421813046661899</v>
      </c>
      <c r="CN188" s="14"/>
      <c r="CO188" s="14">
        <v>2.8740113068214699E-2</v>
      </c>
      <c r="CP188" s="14">
        <v>3.0682318886003999E-2</v>
      </c>
      <c r="CQ188" s="14"/>
      <c r="CR188" s="14">
        <v>4.5515842719060701E-2</v>
      </c>
      <c r="CS188" s="14">
        <v>3.2918007256311797E-2</v>
      </c>
    </row>
    <row r="189" spans="2:97" x14ac:dyDescent="0.3">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row>
    <row r="190" spans="2:97" x14ac:dyDescent="0.3">
      <c r="B190" s="6" t="s">
        <v>207</v>
      </c>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row>
    <row r="191" spans="2:97" x14ac:dyDescent="0.3">
      <c r="B191" s="24" t="s">
        <v>188</v>
      </c>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row>
    <row r="192" spans="2:97" x14ac:dyDescent="0.3">
      <c r="B192" t="s">
        <v>201</v>
      </c>
      <c r="C192" s="14">
        <v>7.3997440409469706E-2</v>
      </c>
      <c r="D192" s="14">
        <v>8.1047400183357002E-2</v>
      </c>
      <c r="E192" s="14">
        <v>6.7340475746726997E-2</v>
      </c>
      <c r="F192" s="14"/>
      <c r="G192" s="14">
        <v>3.1354103591032099E-2</v>
      </c>
      <c r="H192" s="14">
        <v>6.1712107123734102E-2</v>
      </c>
      <c r="I192" s="14">
        <v>7.9228988751541302E-2</v>
      </c>
      <c r="J192" s="14">
        <v>5.9930117762049699E-2</v>
      </c>
      <c r="K192" s="14">
        <v>0.104774169378819</v>
      </c>
      <c r="L192" s="14">
        <v>9.4273698285085694E-2</v>
      </c>
      <c r="M192" s="14"/>
      <c r="N192" s="14">
        <v>5.7352474600391203E-2</v>
      </c>
      <c r="O192" s="14">
        <v>6.0720571402986298E-2</v>
      </c>
      <c r="P192" s="14">
        <v>0.102275894970301</v>
      </c>
      <c r="Q192" s="14">
        <v>8.6072973264289504E-2</v>
      </c>
      <c r="R192" s="14"/>
      <c r="S192" s="14">
        <v>4.8492595741888501E-2</v>
      </c>
      <c r="T192" s="14">
        <v>0.12919642958431299</v>
      </c>
      <c r="U192" s="14">
        <v>2.0677746370310199E-2</v>
      </c>
      <c r="V192" s="14">
        <v>6.4204512539724506E-2</v>
      </c>
      <c r="W192" s="14">
        <v>6.5781787990642202E-2</v>
      </c>
      <c r="X192" s="14">
        <v>5.4341366681166903E-2</v>
      </c>
      <c r="Y192" s="14">
        <v>0.101277883672667</v>
      </c>
      <c r="Z192" s="14">
        <v>0.14644209241363601</v>
      </c>
      <c r="AA192" s="14">
        <v>8.6507906843613994E-2</v>
      </c>
      <c r="AB192" s="14">
        <v>9.3629672696382699E-2</v>
      </c>
      <c r="AC192" s="14">
        <v>2.01619962036119E-2</v>
      </c>
      <c r="AD192" s="14">
        <v>0</v>
      </c>
      <c r="AE192" s="14"/>
      <c r="AF192" s="14">
        <v>0.116044583332805</v>
      </c>
      <c r="AG192" s="14">
        <v>2.35256417551463E-2</v>
      </c>
      <c r="AH192" s="14">
        <v>6.6449798940970597E-2</v>
      </c>
      <c r="AI192" s="14">
        <v>0.153954758809079</v>
      </c>
      <c r="AJ192" s="14">
        <v>9.6121712508812907E-2</v>
      </c>
      <c r="AK192" s="14"/>
      <c r="AL192" s="14">
        <v>1.12350463670505E-2</v>
      </c>
      <c r="AM192" s="14">
        <v>0.102335971339841</v>
      </c>
      <c r="AN192" s="14">
        <v>4.5709736441992999E-2</v>
      </c>
      <c r="AO192" s="14">
        <v>0.14440856131291099</v>
      </c>
      <c r="AP192" s="14">
        <v>9.7046377534725906E-2</v>
      </c>
      <c r="AQ192" s="14">
        <v>2.0816456412170701E-2</v>
      </c>
      <c r="AR192" s="14"/>
      <c r="AS192" s="14">
        <v>0.104969620105219</v>
      </c>
      <c r="AT192" s="14">
        <v>0.101419563376887</v>
      </c>
      <c r="AU192" s="14">
        <v>5.38577475437454E-2</v>
      </c>
      <c r="AV192" s="14">
        <v>2.01160211619241E-2</v>
      </c>
      <c r="AW192" s="14">
        <v>2.9666489108518899E-2</v>
      </c>
      <c r="AX192" s="14"/>
      <c r="AY192" s="14">
        <v>0.16047331146060301</v>
      </c>
      <c r="AZ192" s="14">
        <v>4.9922998364519799E-2</v>
      </c>
      <c r="BA192" s="14">
        <v>9.7678950687441604E-2</v>
      </c>
      <c r="BB192" s="14">
        <v>9.1385243780287798E-2</v>
      </c>
      <c r="BC192" s="14">
        <v>3.03903705696539E-2</v>
      </c>
      <c r="BD192" s="14">
        <v>0.10408427863102</v>
      </c>
      <c r="BE192" s="14">
        <v>8.3442642121494395E-2</v>
      </c>
      <c r="BF192" s="14">
        <v>5.7980233353224803E-2</v>
      </c>
      <c r="BG192" s="14">
        <v>9.4188244154633199E-2</v>
      </c>
      <c r="BH192" s="14">
        <v>3.3983328015776602E-2</v>
      </c>
      <c r="BI192" s="14">
        <v>8.9477775707316395E-2</v>
      </c>
      <c r="BJ192" s="14">
        <v>0.111844665242797</v>
      </c>
      <c r="BK192" s="14">
        <v>2.3794453757399799E-2</v>
      </c>
      <c r="BL192" s="14">
        <v>3.7863869904238401E-2</v>
      </c>
      <c r="BM192" s="14">
        <v>6.06426348189881E-2</v>
      </c>
      <c r="BN192" s="14">
        <v>3.0183265427650999E-2</v>
      </c>
      <c r="BO192" s="14"/>
      <c r="BP192" s="14">
        <v>4.9388601150810799E-2</v>
      </c>
      <c r="BQ192" s="14">
        <v>7.4185263967203804E-2</v>
      </c>
      <c r="BR192" s="14">
        <v>9.03280396452322E-2</v>
      </c>
      <c r="BS192" s="14">
        <v>7.3911593605109405E-2</v>
      </c>
      <c r="BT192" s="14">
        <v>0.10720546835426201</v>
      </c>
      <c r="BU192" s="14">
        <v>8.1004292233368802E-2</v>
      </c>
      <c r="BV192" s="14"/>
      <c r="BW192" s="14">
        <v>9.0391736862208596E-2</v>
      </c>
      <c r="BX192" s="14">
        <v>5.7605831178347798E-2</v>
      </c>
      <c r="BY192" s="14" t="s">
        <v>120</v>
      </c>
      <c r="BZ192" s="14">
        <v>8.8831541708125406E-2</v>
      </c>
      <c r="CA192" s="14">
        <v>6.0289643700849799E-2</v>
      </c>
      <c r="CB192" s="14">
        <v>6.9193720633951405E-2</v>
      </c>
      <c r="CC192" s="14">
        <v>2.55745963796008E-2</v>
      </c>
      <c r="CD192" s="14"/>
      <c r="CE192" s="14">
        <v>5.0226837979512801E-2</v>
      </c>
      <c r="CF192" s="14">
        <v>6.6144256157049205E-2</v>
      </c>
      <c r="CG192" s="14">
        <v>9.6345945418171E-2</v>
      </c>
      <c r="CH192" s="14">
        <v>7.7478103059433895E-2</v>
      </c>
      <c r="CI192" s="14"/>
      <c r="CJ192" s="14">
        <v>5.7833896869610997E-2</v>
      </c>
      <c r="CK192" s="14">
        <v>5.52002927773853E-2</v>
      </c>
      <c r="CL192" s="14">
        <v>9.0343526347976905E-2</v>
      </c>
      <c r="CM192" s="14">
        <v>3.1766188461064097E-2</v>
      </c>
      <c r="CN192" s="14"/>
      <c r="CO192" s="14">
        <v>6.6290223892774405E-2</v>
      </c>
      <c r="CP192" s="14">
        <v>7.6242450423982505E-2</v>
      </c>
      <c r="CQ192" s="14"/>
      <c r="CR192" s="14">
        <v>4.30501038775176E-2</v>
      </c>
      <c r="CS192" s="14">
        <v>7.7004728401923198E-2</v>
      </c>
    </row>
    <row r="193" spans="2:97" x14ac:dyDescent="0.3">
      <c r="B193" t="s">
        <v>202</v>
      </c>
      <c r="C193" s="14">
        <v>0.195276128163655</v>
      </c>
      <c r="D193" s="14">
        <v>0.21263606027540599</v>
      </c>
      <c r="E193" s="14">
        <v>0.17893298994427101</v>
      </c>
      <c r="F193" s="14"/>
      <c r="G193" s="14">
        <v>0.17890620212130201</v>
      </c>
      <c r="H193" s="14">
        <v>0.13820722913644501</v>
      </c>
      <c r="I193" s="14">
        <v>0.21674876841944499</v>
      </c>
      <c r="J193" s="14">
        <v>0.19864906590012901</v>
      </c>
      <c r="K193" s="14">
        <v>0.16152278417524699</v>
      </c>
      <c r="L193" s="14">
        <v>0.25348638718111599</v>
      </c>
      <c r="M193" s="14"/>
      <c r="N193" s="14">
        <v>0.202748810853076</v>
      </c>
      <c r="O193" s="14">
        <v>0.213882413462714</v>
      </c>
      <c r="P193" s="14">
        <v>0.175592605156495</v>
      </c>
      <c r="Q193" s="14">
        <v>0.179658975966135</v>
      </c>
      <c r="R193" s="14"/>
      <c r="S193" s="14">
        <v>0.118967212511147</v>
      </c>
      <c r="T193" s="14">
        <v>0.17860517319303501</v>
      </c>
      <c r="U193" s="14">
        <v>0.26276116370001601</v>
      </c>
      <c r="V193" s="14">
        <v>0.19643861810865301</v>
      </c>
      <c r="W193" s="14">
        <v>0.28217942580435901</v>
      </c>
      <c r="X193" s="14">
        <v>0.18918891256182399</v>
      </c>
      <c r="Y193" s="14">
        <v>0.16427979919253299</v>
      </c>
      <c r="Z193" s="14">
        <v>0.25269090451131998</v>
      </c>
      <c r="AA193" s="14">
        <v>0.19097913507842501</v>
      </c>
      <c r="AB193" s="14">
        <v>0.20495989648945101</v>
      </c>
      <c r="AC193" s="14">
        <v>0.246466130377197</v>
      </c>
      <c r="AD193" s="14">
        <v>0.14169593859494301</v>
      </c>
      <c r="AE193" s="14"/>
      <c r="AF193" s="14">
        <v>0.23606287747749</v>
      </c>
      <c r="AG193" s="14">
        <v>0.14234852955441399</v>
      </c>
      <c r="AH193" s="14">
        <v>0.213123835831832</v>
      </c>
      <c r="AI193" s="14">
        <v>0.23907319622807699</v>
      </c>
      <c r="AJ193" s="14">
        <v>0.20072819713544299</v>
      </c>
      <c r="AK193" s="14"/>
      <c r="AL193" s="14">
        <v>0.12093956104268699</v>
      </c>
      <c r="AM193" s="14">
        <v>0.18067100648308501</v>
      </c>
      <c r="AN193" s="14">
        <v>0.247445808306575</v>
      </c>
      <c r="AO193" s="14">
        <v>0.25060584960375099</v>
      </c>
      <c r="AP193" s="14">
        <v>0.18936397590138401</v>
      </c>
      <c r="AQ193" s="14">
        <v>0.23094619599053301</v>
      </c>
      <c r="AR193" s="14"/>
      <c r="AS193" s="14">
        <v>0.194585246700404</v>
      </c>
      <c r="AT193" s="14">
        <v>0.179621858823798</v>
      </c>
      <c r="AU193" s="14">
        <v>0.22892565640512699</v>
      </c>
      <c r="AV193" s="14">
        <v>0.21207283467393601</v>
      </c>
      <c r="AW193" s="14">
        <v>9.3941128303541899E-2</v>
      </c>
      <c r="AX193" s="14"/>
      <c r="AY193" s="14">
        <v>0.16316303573929899</v>
      </c>
      <c r="AZ193" s="14">
        <v>4.8133438811293401E-2</v>
      </c>
      <c r="BA193" s="14">
        <v>0.230290717952462</v>
      </c>
      <c r="BB193" s="14">
        <v>0.21869442124337099</v>
      </c>
      <c r="BC193" s="14">
        <v>0.18477403254830099</v>
      </c>
      <c r="BD193" s="14">
        <v>0.184095567902022</v>
      </c>
      <c r="BE193" s="14">
        <v>0.175270345779383</v>
      </c>
      <c r="BF193" s="14">
        <v>0.21735895242914399</v>
      </c>
      <c r="BG193" s="14">
        <v>0.28491103346722402</v>
      </c>
      <c r="BH193" s="14">
        <v>0.228413446217029</v>
      </c>
      <c r="BI193" s="14">
        <v>0.18710861764575701</v>
      </c>
      <c r="BJ193" s="14">
        <v>0.17186836112513099</v>
      </c>
      <c r="BK193" s="14">
        <v>0.16596326561479799</v>
      </c>
      <c r="BL193" s="14">
        <v>0.31473879939096699</v>
      </c>
      <c r="BM193" s="14">
        <v>0.184790388210051</v>
      </c>
      <c r="BN193" s="14">
        <v>0.13649544302393701</v>
      </c>
      <c r="BO193" s="14"/>
      <c r="BP193" s="14">
        <v>0.157432443857353</v>
      </c>
      <c r="BQ193" s="14">
        <v>0.174754946392778</v>
      </c>
      <c r="BR193" s="14">
        <v>0.23450480652052599</v>
      </c>
      <c r="BS193" s="14">
        <v>0.220909534932065</v>
      </c>
      <c r="BT193" s="14">
        <v>0.245009152089774</v>
      </c>
      <c r="BU193" s="14">
        <v>0.19372029187627501</v>
      </c>
      <c r="BV193" s="14"/>
      <c r="BW193" s="14">
        <v>0.206816929054565</v>
      </c>
      <c r="BX193" s="14">
        <v>0.173855556352038</v>
      </c>
      <c r="BY193" s="14" t="s">
        <v>120</v>
      </c>
      <c r="BZ193" s="14">
        <v>0.15538188939921099</v>
      </c>
      <c r="CA193" s="14">
        <v>0.166264886752722</v>
      </c>
      <c r="CB193" s="14">
        <v>0.20091205806507401</v>
      </c>
      <c r="CC193" s="14">
        <v>0.32359117991064701</v>
      </c>
      <c r="CD193" s="14"/>
      <c r="CE193" s="14">
        <v>0.20407809930336501</v>
      </c>
      <c r="CF193" s="14">
        <v>0.203831355737673</v>
      </c>
      <c r="CG193" s="14">
        <v>0.19755764152212399</v>
      </c>
      <c r="CH193" s="14">
        <v>0.18489482111994099</v>
      </c>
      <c r="CI193" s="14"/>
      <c r="CJ193" s="14">
        <v>0.22572622093442801</v>
      </c>
      <c r="CK193" s="14">
        <v>0.16914752380839099</v>
      </c>
      <c r="CL193" s="14">
        <v>0.19316970969281599</v>
      </c>
      <c r="CM193" s="14">
        <v>0.22113192891099201</v>
      </c>
      <c r="CN193" s="14"/>
      <c r="CO193" s="14">
        <v>0.12544474017165699</v>
      </c>
      <c r="CP193" s="14">
        <v>0.20576041371164699</v>
      </c>
      <c r="CQ193" s="14"/>
      <c r="CR193" s="14">
        <v>0.13814376799096201</v>
      </c>
      <c r="CS193" s="14">
        <v>0.20509830847037899</v>
      </c>
    </row>
    <row r="194" spans="2:97" x14ac:dyDescent="0.3">
      <c r="B194" t="s">
        <v>203</v>
      </c>
      <c r="C194" s="14">
        <v>0.37788031473968697</v>
      </c>
      <c r="D194" s="14">
        <v>0.37955197020509301</v>
      </c>
      <c r="E194" s="14">
        <v>0.37765552002760799</v>
      </c>
      <c r="F194" s="14"/>
      <c r="G194" s="14">
        <v>0.40039766042025998</v>
      </c>
      <c r="H194" s="14">
        <v>0.36460887235886102</v>
      </c>
      <c r="I194" s="14">
        <v>0.39548258727592001</v>
      </c>
      <c r="J194" s="14">
        <v>0.340885276842605</v>
      </c>
      <c r="K194" s="14">
        <v>0.42931003916473798</v>
      </c>
      <c r="L194" s="14">
        <v>0.35441778861838302</v>
      </c>
      <c r="M194" s="14"/>
      <c r="N194" s="14">
        <v>0.41707289115808899</v>
      </c>
      <c r="O194" s="14">
        <v>0.36798225162482601</v>
      </c>
      <c r="P194" s="14">
        <v>0.40685513684964703</v>
      </c>
      <c r="Q194" s="14">
        <v>0.317428066686684</v>
      </c>
      <c r="R194" s="14"/>
      <c r="S194" s="14">
        <v>0.37176955635148401</v>
      </c>
      <c r="T194" s="14">
        <v>0.36643388070934801</v>
      </c>
      <c r="U194" s="14">
        <v>0.4284403172165</v>
      </c>
      <c r="V194" s="14">
        <v>0.35359100563325002</v>
      </c>
      <c r="W194" s="14">
        <v>0.29427609222460099</v>
      </c>
      <c r="X194" s="14">
        <v>0.46564381756339901</v>
      </c>
      <c r="Y194" s="14">
        <v>0.40402266063862002</v>
      </c>
      <c r="Z194" s="14">
        <v>0.34943223824825398</v>
      </c>
      <c r="AA194" s="14">
        <v>0.37769475320643098</v>
      </c>
      <c r="AB194" s="14">
        <v>0.40952092988382399</v>
      </c>
      <c r="AC194" s="14">
        <v>0.23239191261962699</v>
      </c>
      <c r="AD194" s="14">
        <v>0.43305289016109699</v>
      </c>
      <c r="AE194" s="14"/>
      <c r="AF194" s="14">
        <v>0.35540815712540702</v>
      </c>
      <c r="AG194" s="14">
        <v>0.40278060749615302</v>
      </c>
      <c r="AH194" s="14">
        <v>0.42933672516503602</v>
      </c>
      <c r="AI194" s="14">
        <v>0.30086386112249502</v>
      </c>
      <c r="AJ194" s="14">
        <v>0.35405046665444301</v>
      </c>
      <c r="AK194" s="14"/>
      <c r="AL194" s="14">
        <v>0.407697893837286</v>
      </c>
      <c r="AM194" s="14">
        <v>0.39181989144041501</v>
      </c>
      <c r="AN194" s="14">
        <v>0.38458872978283598</v>
      </c>
      <c r="AO194" s="14">
        <v>0.31971333015561199</v>
      </c>
      <c r="AP194" s="14">
        <v>0.43184276657846898</v>
      </c>
      <c r="AQ194" s="14">
        <v>0.38897066200882702</v>
      </c>
      <c r="AR194" s="14"/>
      <c r="AS194" s="14">
        <v>0.364024725299604</v>
      </c>
      <c r="AT194" s="14">
        <v>0.390503449560691</v>
      </c>
      <c r="AU194" s="14">
        <v>0.34502158248609799</v>
      </c>
      <c r="AV194" s="14">
        <v>0.38615637140602399</v>
      </c>
      <c r="AW194" s="14">
        <v>0.19469311725106</v>
      </c>
      <c r="AX194" s="14"/>
      <c r="AY194" s="14">
        <v>0.51017872876703496</v>
      </c>
      <c r="AZ194" s="14">
        <v>0.52060736581131095</v>
      </c>
      <c r="BA194" s="14">
        <v>0.306243845881774</v>
      </c>
      <c r="BB194" s="14">
        <v>0.34314851714254702</v>
      </c>
      <c r="BC194" s="14">
        <v>0.41933836648837403</v>
      </c>
      <c r="BD194" s="14">
        <v>0.35529429145080499</v>
      </c>
      <c r="BE194" s="14">
        <v>0.43117287190026299</v>
      </c>
      <c r="BF194" s="14">
        <v>0.31989845937920097</v>
      </c>
      <c r="BG194" s="14">
        <v>0.339319088464199</v>
      </c>
      <c r="BH194" s="14">
        <v>0.48186079276202298</v>
      </c>
      <c r="BI194" s="14">
        <v>0.38525901444542399</v>
      </c>
      <c r="BJ194" s="14">
        <v>0.38632862751215502</v>
      </c>
      <c r="BK194" s="14">
        <v>0.50199389698502594</v>
      </c>
      <c r="BL194" s="14">
        <v>0.25567101241009099</v>
      </c>
      <c r="BM194" s="14">
        <v>0.43716330491518801</v>
      </c>
      <c r="BN194" s="14">
        <v>0.33404661648289302</v>
      </c>
      <c r="BO194" s="14"/>
      <c r="BP194" s="14">
        <v>0.36320859171036901</v>
      </c>
      <c r="BQ194" s="14">
        <v>0.42225476493911701</v>
      </c>
      <c r="BR194" s="14">
        <v>0.36813408508033502</v>
      </c>
      <c r="BS194" s="14">
        <v>0.40545220810023502</v>
      </c>
      <c r="BT194" s="14">
        <v>0.292698794214798</v>
      </c>
      <c r="BU194" s="14">
        <v>0.32846237639797798</v>
      </c>
      <c r="BV194" s="14"/>
      <c r="BW194" s="14">
        <v>0.35501697843864499</v>
      </c>
      <c r="BX194" s="14">
        <v>0.41294845685416198</v>
      </c>
      <c r="BY194" s="14" t="s">
        <v>120</v>
      </c>
      <c r="BZ194" s="14">
        <v>0.34838716073934201</v>
      </c>
      <c r="CA194" s="14">
        <v>0.37735189072681702</v>
      </c>
      <c r="CB194" s="14">
        <v>0.37789471981829198</v>
      </c>
      <c r="CC194" s="14">
        <v>0.47315791900716098</v>
      </c>
      <c r="CD194" s="14"/>
      <c r="CE194" s="14">
        <v>0.391600510553125</v>
      </c>
      <c r="CF194" s="14">
        <v>0.38525251863487697</v>
      </c>
      <c r="CG194" s="14">
        <v>0.35381330122632798</v>
      </c>
      <c r="CH194" s="14">
        <v>0.38574009996451403</v>
      </c>
      <c r="CI194" s="14"/>
      <c r="CJ194" s="14">
        <v>0.31299755712989902</v>
      </c>
      <c r="CK194" s="14">
        <v>0.38403834429550598</v>
      </c>
      <c r="CL194" s="14">
        <v>0.39995368193633601</v>
      </c>
      <c r="CM194" s="14">
        <v>0.33589316703411198</v>
      </c>
      <c r="CN194" s="14"/>
      <c r="CO194" s="14">
        <v>0.390777018002536</v>
      </c>
      <c r="CP194" s="14">
        <v>0.37760339645483898</v>
      </c>
      <c r="CQ194" s="14"/>
      <c r="CR194" s="14">
        <v>0.45277911006434501</v>
      </c>
      <c r="CS194" s="14">
        <v>0.36071598330259202</v>
      </c>
    </row>
    <row r="195" spans="2:97" x14ac:dyDescent="0.3">
      <c r="B195" t="s">
        <v>204</v>
      </c>
      <c r="C195" s="14">
        <v>0.303047410564799</v>
      </c>
      <c r="D195" s="14">
        <v>0.291371773485194</v>
      </c>
      <c r="E195" s="14">
        <v>0.31191432458797302</v>
      </c>
      <c r="F195" s="14"/>
      <c r="G195" s="14">
        <v>0.33567095830962701</v>
      </c>
      <c r="H195" s="14">
        <v>0.371174488390075</v>
      </c>
      <c r="I195" s="14">
        <v>0.26832653437951298</v>
      </c>
      <c r="J195" s="14">
        <v>0.36269570535643503</v>
      </c>
      <c r="K195" s="14">
        <v>0.23276878682823199</v>
      </c>
      <c r="L195" s="14">
        <v>0.25990736067034598</v>
      </c>
      <c r="M195" s="14"/>
      <c r="N195" s="14">
        <v>0.280096264722973</v>
      </c>
      <c r="O195" s="14">
        <v>0.31530345269920801</v>
      </c>
      <c r="P195" s="14">
        <v>0.27227353758960399</v>
      </c>
      <c r="Q195" s="14">
        <v>0.346881179507746</v>
      </c>
      <c r="R195" s="14"/>
      <c r="S195" s="14">
        <v>0.411338115849752</v>
      </c>
      <c r="T195" s="14">
        <v>0.24960995995628699</v>
      </c>
      <c r="U195" s="14">
        <v>0.23743096951229101</v>
      </c>
      <c r="V195" s="14">
        <v>0.36678001605363397</v>
      </c>
      <c r="W195" s="14">
        <v>0.32450855922953298</v>
      </c>
      <c r="X195" s="14">
        <v>0.23329107066187699</v>
      </c>
      <c r="Y195" s="14">
        <v>0.25740329508793103</v>
      </c>
      <c r="Z195" s="14">
        <v>0.233264062137573</v>
      </c>
      <c r="AA195" s="14">
        <v>0.28879213664012299</v>
      </c>
      <c r="AB195" s="14">
        <v>0.268885647076123</v>
      </c>
      <c r="AC195" s="14">
        <v>0.402040753594131</v>
      </c>
      <c r="AD195" s="14">
        <v>0.42525117124396</v>
      </c>
      <c r="AE195" s="14"/>
      <c r="AF195" s="14">
        <v>0.24065309940351801</v>
      </c>
      <c r="AG195" s="14">
        <v>0.40489507419179299</v>
      </c>
      <c r="AH195" s="14">
        <v>0.23296268537960599</v>
      </c>
      <c r="AI195" s="14">
        <v>0.241634629291997</v>
      </c>
      <c r="AJ195" s="14">
        <v>0.31005718913553099</v>
      </c>
      <c r="AK195" s="14"/>
      <c r="AL195" s="14">
        <v>0.42510995257126499</v>
      </c>
      <c r="AM195" s="14">
        <v>0.27651907828516198</v>
      </c>
      <c r="AN195" s="14">
        <v>0.27409739051017701</v>
      </c>
      <c r="AO195" s="14">
        <v>0.23140191522408199</v>
      </c>
      <c r="AP195" s="14">
        <v>0.216416155649436</v>
      </c>
      <c r="AQ195" s="14">
        <v>0.29067074225996897</v>
      </c>
      <c r="AR195" s="14"/>
      <c r="AS195" s="14">
        <v>0.28495498587632401</v>
      </c>
      <c r="AT195" s="14">
        <v>0.26665717165341102</v>
      </c>
      <c r="AU195" s="14">
        <v>0.31032762946354397</v>
      </c>
      <c r="AV195" s="14">
        <v>0.34725560664952598</v>
      </c>
      <c r="AW195" s="14">
        <v>0.61425590215149295</v>
      </c>
      <c r="AX195" s="14"/>
      <c r="AY195" s="14">
        <v>0.16618492403306201</v>
      </c>
      <c r="AZ195" s="14">
        <v>0.35510035618484298</v>
      </c>
      <c r="BA195" s="14">
        <v>0.32304261290603797</v>
      </c>
      <c r="BB195" s="14">
        <v>0.28985324792318401</v>
      </c>
      <c r="BC195" s="14">
        <v>0.32915839616957299</v>
      </c>
      <c r="BD195" s="14">
        <v>0.276921382299119</v>
      </c>
      <c r="BE195" s="14">
        <v>0.25266914902868398</v>
      </c>
      <c r="BF195" s="14">
        <v>0.36618593764033103</v>
      </c>
      <c r="BG195" s="14">
        <v>0.18979474866721299</v>
      </c>
      <c r="BH195" s="14">
        <v>0.23955258230895499</v>
      </c>
      <c r="BI195" s="14">
        <v>0.31874336259031399</v>
      </c>
      <c r="BJ195" s="14">
        <v>0.30346332064853299</v>
      </c>
      <c r="BK195" s="14">
        <v>0.194083402675607</v>
      </c>
      <c r="BL195" s="14">
        <v>0.28959440285906402</v>
      </c>
      <c r="BM195" s="14">
        <v>0.228775701774144</v>
      </c>
      <c r="BN195" s="14">
        <v>0.48159681919615599</v>
      </c>
      <c r="BO195" s="14"/>
      <c r="BP195" s="14">
        <v>0.40653561670750099</v>
      </c>
      <c r="BQ195" s="14">
        <v>0.26259411531757698</v>
      </c>
      <c r="BR195" s="14">
        <v>0.25628246496111901</v>
      </c>
      <c r="BS195" s="14">
        <v>0.26688196162879801</v>
      </c>
      <c r="BT195" s="14">
        <v>0.26910869912607899</v>
      </c>
      <c r="BU195" s="14">
        <v>0.325354177115871</v>
      </c>
      <c r="BV195" s="14"/>
      <c r="BW195" s="14">
        <v>0.30180657152711599</v>
      </c>
      <c r="BX195" s="14">
        <v>0.31951539891723202</v>
      </c>
      <c r="BY195" s="14" t="s">
        <v>120</v>
      </c>
      <c r="BZ195" s="14">
        <v>0.34291980851147302</v>
      </c>
      <c r="CA195" s="14">
        <v>0.32387088362406202</v>
      </c>
      <c r="CB195" s="14">
        <v>0.29100470391837702</v>
      </c>
      <c r="CC195" s="14">
        <v>0.15123220567086099</v>
      </c>
      <c r="CD195" s="14"/>
      <c r="CE195" s="14">
        <v>0.29503290797570197</v>
      </c>
      <c r="CF195" s="14">
        <v>0.31064094076384602</v>
      </c>
      <c r="CG195" s="14">
        <v>0.29239138947002902</v>
      </c>
      <c r="CH195" s="14">
        <v>0.32321577868785401</v>
      </c>
      <c r="CI195" s="14"/>
      <c r="CJ195" s="14">
        <v>0.36359691156684798</v>
      </c>
      <c r="CK195" s="14">
        <v>0.36173606680631698</v>
      </c>
      <c r="CL195" s="14">
        <v>0.26530199937323901</v>
      </c>
      <c r="CM195" s="14">
        <v>0.2664069862799</v>
      </c>
      <c r="CN195" s="14"/>
      <c r="CO195" s="14">
        <v>0.38961790707704003</v>
      </c>
      <c r="CP195" s="14">
        <v>0.29078261718767701</v>
      </c>
      <c r="CQ195" s="14"/>
      <c r="CR195" s="14">
        <v>0.32747019858723903</v>
      </c>
      <c r="CS195" s="14">
        <v>0.30772700409145598</v>
      </c>
    </row>
    <row r="196" spans="2:97" x14ac:dyDescent="0.3">
      <c r="B196" t="s">
        <v>92</v>
      </c>
      <c r="C196" s="14">
        <v>4.9798706122389097E-2</v>
      </c>
      <c r="D196" s="14">
        <v>3.5392795850950599E-2</v>
      </c>
      <c r="E196" s="14">
        <v>6.4156689693421406E-2</v>
      </c>
      <c r="F196" s="14"/>
      <c r="G196" s="14">
        <v>5.3671075557778399E-2</v>
      </c>
      <c r="H196" s="14">
        <v>6.4297302990885499E-2</v>
      </c>
      <c r="I196" s="14">
        <v>4.0213121173581799E-2</v>
      </c>
      <c r="J196" s="14">
        <v>3.7839834138780302E-2</v>
      </c>
      <c r="K196" s="14">
        <v>7.1624220452964196E-2</v>
      </c>
      <c r="L196" s="14">
        <v>3.7914765245069197E-2</v>
      </c>
      <c r="M196" s="14"/>
      <c r="N196" s="14">
        <v>4.2729558665470901E-2</v>
      </c>
      <c r="O196" s="14">
        <v>4.2111310810266402E-2</v>
      </c>
      <c r="P196" s="14">
        <v>4.3002825433953E-2</v>
      </c>
      <c r="Q196" s="14">
        <v>6.9958804575146194E-2</v>
      </c>
      <c r="R196" s="14"/>
      <c r="S196" s="14">
        <v>4.9432519545729602E-2</v>
      </c>
      <c r="T196" s="14">
        <v>7.6154556557017805E-2</v>
      </c>
      <c r="U196" s="14">
        <v>5.0689803200882802E-2</v>
      </c>
      <c r="V196" s="14">
        <v>1.8985847664737598E-2</v>
      </c>
      <c r="W196" s="14">
        <v>3.3254134750864597E-2</v>
      </c>
      <c r="X196" s="14">
        <v>5.7534832531733103E-2</v>
      </c>
      <c r="Y196" s="14">
        <v>7.3016361408249394E-2</v>
      </c>
      <c r="Z196" s="14">
        <v>1.8170702689217201E-2</v>
      </c>
      <c r="AA196" s="14">
        <v>5.60260682314071E-2</v>
      </c>
      <c r="AB196" s="14">
        <v>2.30038538542192E-2</v>
      </c>
      <c r="AC196" s="14">
        <v>9.8939207205433602E-2</v>
      </c>
      <c r="AD196" s="14">
        <v>0</v>
      </c>
      <c r="AE196" s="14"/>
      <c r="AF196" s="14">
        <v>5.1831282660779299E-2</v>
      </c>
      <c r="AG196" s="14">
        <v>2.64501470024931E-2</v>
      </c>
      <c r="AH196" s="14">
        <v>5.8126954682555902E-2</v>
      </c>
      <c r="AI196" s="14">
        <v>6.4473554548352602E-2</v>
      </c>
      <c r="AJ196" s="14">
        <v>3.9042434565770799E-2</v>
      </c>
      <c r="AK196" s="14"/>
      <c r="AL196" s="14">
        <v>3.5017546181710803E-2</v>
      </c>
      <c r="AM196" s="14">
        <v>4.8654052451497697E-2</v>
      </c>
      <c r="AN196" s="14">
        <v>4.8158334958419202E-2</v>
      </c>
      <c r="AO196" s="14">
        <v>5.3870343703643499E-2</v>
      </c>
      <c r="AP196" s="14">
        <v>6.5330724335985593E-2</v>
      </c>
      <c r="AQ196" s="14">
        <v>6.8595943328500594E-2</v>
      </c>
      <c r="AR196" s="14"/>
      <c r="AS196" s="14">
        <v>5.1465422018449003E-2</v>
      </c>
      <c r="AT196" s="14">
        <v>6.17979565852129E-2</v>
      </c>
      <c r="AU196" s="14">
        <v>6.1867384101486199E-2</v>
      </c>
      <c r="AV196" s="14">
        <v>3.4399166108589702E-2</v>
      </c>
      <c r="AW196" s="14">
        <v>6.7443363185386795E-2</v>
      </c>
      <c r="AX196" s="14"/>
      <c r="AY196" s="14">
        <v>0</v>
      </c>
      <c r="AZ196" s="14">
        <v>2.62358408280331E-2</v>
      </c>
      <c r="BA196" s="14">
        <v>4.2743872572285103E-2</v>
      </c>
      <c r="BB196" s="14">
        <v>5.6918569910610201E-2</v>
      </c>
      <c r="BC196" s="14">
        <v>3.6338834224097602E-2</v>
      </c>
      <c r="BD196" s="14">
        <v>7.9604479717033397E-2</v>
      </c>
      <c r="BE196" s="14">
        <v>5.7444991170175999E-2</v>
      </c>
      <c r="BF196" s="14">
        <v>3.8576417198098602E-2</v>
      </c>
      <c r="BG196" s="14">
        <v>9.1786885246730898E-2</v>
      </c>
      <c r="BH196" s="14">
        <v>1.6189850696215799E-2</v>
      </c>
      <c r="BI196" s="14">
        <v>1.9411229611188199E-2</v>
      </c>
      <c r="BJ196" s="14">
        <v>2.6495025471383601E-2</v>
      </c>
      <c r="BK196" s="14">
        <v>0.114164980967169</v>
      </c>
      <c r="BL196" s="14">
        <v>0.10213191543564</v>
      </c>
      <c r="BM196" s="14">
        <v>8.86279702816299E-2</v>
      </c>
      <c r="BN196" s="14">
        <v>1.7677855869363199E-2</v>
      </c>
      <c r="BO196" s="14"/>
      <c r="BP196" s="14">
        <v>2.3434746573966901E-2</v>
      </c>
      <c r="BQ196" s="14">
        <v>6.6210909383323496E-2</v>
      </c>
      <c r="BR196" s="14">
        <v>5.0750603792787299E-2</v>
      </c>
      <c r="BS196" s="14">
        <v>3.2844701733792801E-2</v>
      </c>
      <c r="BT196" s="14">
        <v>8.5977886215086494E-2</v>
      </c>
      <c r="BU196" s="14">
        <v>7.1458862376507504E-2</v>
      </c>
      <c r="BV196" s="14"/>
      <c r="BW196" s="14">
        <v>4.5967784117465403E-2</v>
      </c>
      <c r="BX196" s="14">
        <v>3.6074756698220599E-2</v>
      </c>
      <c r="BY196" s="14" t="s">
        <v>120</v>
      </c>
      <c r="BZ196" s="14">
        <v>6.4479599641849197E-2</v>
      </c>
      <c r="CA196" s="14">
        <v>7.2222695195548803E-2</v>
      </c>
      <c r="CB196" s="14">
        <v>6.09947975643053E-2</v>
      </c>
      <c r="CC196" s="14">
        <v>2.6444099031729399E-2</v>
      </c>
      <c r="CD196" s="14"/>
      <c r="CE196" s="14">
        <v>5.9061644188295501E-2</v>
      </c>
      <c r="CF196" s="14">
        <v>3.4130928706554202E-2</v>
      </c>
      <c r="CG196" s="14">
        <v>5.9891722363349303E-2</v>
      </c>
      <c r="CH196" s="14">
        <v>2.8671197168257001E-2</v>
      </c>
      <c r="CI196" s="14"/>
      <c r="CJ196" s="14">
        <v>3.9845413499214298E-2</v>
      </c>
      <c r="CK196" s="14">
        <v>2.9877772312400502E-2</v>
      </c>
      <c r="CL196" s="14">
        <v>5.1231082649632699E-2</v>
      </c>
      <c r="CM196" s="14">
        <v>0.14480172931393201</v>
      </c>
      <c r="CN196" s="14"/>
      <c r="CO196" s="14">
        <v>2.7870110855992E-2</v>
      </c>
      <c r="CP196" s="14">
        <v>4.9611122221854299E-2</v>
      </c>
      <c r="CQ196" s="14"/>
      <c r="CR196" s="14">
        <v>3.8556819479936298E-2</v>
      </c>
      <c r="CS196" s="14">
        <v>4.94539757336507E-2</v>
      </c>
    </row>
    <row r="197" spans="2:97" x14ac:dyDescent="0.3">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row>
    <row r="198" spans="2:97" x14ac:dyDescent="0.3">
      <c r="B198" s="6" t="s">
        <v>208</v>
      </c>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row>
    <row r="199" spans="2:97" x14ac:dyDescent="0.3">
      <c r="B199" s="24" t="s">
        <v>188</v>
      </c>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row>
    <row r="200" spans="2:97" x14ac:dyDescent="0.3">
      <c r="B200" t="s">
        <v>201</v>
      </c>
      <c r="C200" s="14">
        <v>7.6244356090405696E-2</v>
      </c>
      <c r="D200" s="14">
        <v>8.24256727739658E-2</v>
      </c>
      <c r="E200" s="14">
        <v>7.0450305202262198E-2</v>
      </c>
      <c r="F200" s="14"/>
      <c r="G200" s="14">
        <v>4.0721573764082301E-2</v>
      </c>
      <c r="H200" s="14">
        <v>5.6247982751098199E-2</v>
      </c>
      <c r="I200" s="14">
        <v>9.3473738094495204E-2</v>
      </c>
      <c r="J200" s="14">
        <v>8.1375542246311702E-2</v>
      </c>
      <c r="K200" s="14">
        <v>0.111043987775384</v>
      </c>
      <c r="L200" s="14">
        <v>7.2100254776056E-2</v>
      </c>
      <c r="M200" s="14"/>
      <c r="N200" s="14">
        <v>8.3375560207366597E-2</v>
      </c>
      <c r="O200" s="14">
        <v>6.0357298303976098E-2</v>
      </c>
      <c r="P200" s="14">
        <v>8.0147111942867694E-2</v>
      </c>
      <c r="Q200" s="14">
        <v>8.2577809775215102E-2</v>
      </c>
      <c r="R200" s="14"/>
      <c r="S200" s="14">
        <v>4.7637435836510603E-2</v>
      </c>
      <c r="T200" s="14">
        <v>0.13656745128723199</v>
      </c>
      <c r="U200" s="14">
        <v>9.6895920588202806E-3</v>
      </c>
      <c r="V200" s="14">
        <v>6.7203081907452403E-2</v>
      </c>
      <c r="W200" s="14">
        <v>7.8771064172280497E-2</v>
      </c>
      <c r="X200" s="14">
        <v>0.11151574443554001</v>
      </c>
      <c r="Y200" s="14">
        <v>0.10327812387214801</v>
      </c>
      <c r="Z200" s="14">
        <v>0.11275414718729999</v>
      </c>
      <c r="AA200" s="14">
        <v>8.0835101417460101E-2</v>
      </c>
      <c r="AB200" s="14">
        <v>7.1258105638477801E-2</v>
      </c>
      <c r="AC200" s="14">
        <v>1.9345727828774601E-2</v>
      </c>
      <c r="AD200" s="14">
        <v>0</v>
      </c>
      <c r="AE200" s="14"/>
      <c r="AF200" s="14">
        <v>0.10879379552328</v>
      </c>
      <c r="AG200" s="14">
        <v>3.6726962646891799E-2</v>
      </c>
      <c r="AH200" s="14">
        <v>4.3927858768216803E-2</v>
      </c>
      <c r="AI200" s="14">
        <v>0.16189149137092801</v>
      </c>
      <c r="AJ200" s="14">
        <v>0.13627800946827401</v>
      </c>
      <c r="AK200" s="14"/>
      <c r="AL200" s="14">
        <v>3.1982120097592402E-2</v>
      </c>
      <c r="AM200" s="14">
        <v>8.4694742462970998E-2</v>
      </c>
      <c r="AN200" s="14">
        <v>6.7450421569225205E-2</v>
      </c>
      <c r="AO200" s="14">
        <v>0.146996967562635</v>
      </c>
      <c r="AP200" s="14">
        <v>8.0132126029450496E-2</v>
      </c>
      <c r="AQ200" s="14">
        <v>1.94174653860722E-2</v>
      </c>
      <c r="AR200" s="14"/>
      <c r="AS200" s="14">
        <v>9.8699347147578498E-2</v>
      </c>
      <c r="AT200" s="14">
        <v>9.1913938298036194E-2</v>
      </c>
      <c r="AU200" s="14">
        <v>7.6326718892847104E-2</v>
      </c>
      <c r="AV200" s="14">
        <v>3.36107410478617E-2</v>
      </c>
      <c r="AW200" s="14">
        <v>2.9666489108518899E-2</v>
      </c>
      <c r="AX200" s="14"/>
      <c r="AY200" s="14">
        <v>0.16047331146060301</v>
      </c>
      <c r="AZ200" s="14">
        <v>7.5331439960189303E-2</v>
      </c>
      <c r="BA200" s="14">
        <v>4.2724015591633899E-2</v>
      </c>
      <c r="BB200" s="14">
        <v>9.3324247379825101E-2</v>
      </c>
      <c r="BC200" s="14">
        <v>4.0327250398024601E-2</v>
      </c>
      <c r="BD200" s="14">
        <v>7.7921364817835098E-2</v>
      </c>
      <c r="BE200" s="14">
        <v>9.8979213952654299E-2</v>
      </c>
      <c r="BF200" s="14">
        <v>5.9433494492820697E-2</v>
      </c>
      <c r="BG200" s="14">
        <v>0.12292753979938401</v>
      </c>
      <c r="BH200" s="14">
        <v>4.9837720914898902E-2</v>
      </c>
      <c r="BI200" s="14">
        <v>7.4216692695266095E-2</v>
      </c>
      <c r="BJ200" s="14">
        <v>7.4319360140035401E-2</v>
      </c>
      <c r="BK200" s="14">
        <v>7.0957187598113397E-2</v>
      </c>
      <c r="BL200" s="14">
        <v>3.0981529778549299E-2</v>
      </c>
      <c r="BM200" s="14">
        <v>0.11999309437139601</v>
      </c>
      <c r="BN200" s="14">
        <v>5.8253149484361499E-2</v>
      </c>
      <c r="BO200" s="14"/>
      <c r="BP200" s="14">
        <v>5.6982427281803798E-2</v>
      </c>
      <c r="BQ200" s="14">
        <v>7.1530187822980804E-2</v>
      </c>
      <c r="BR200" s="14">
        <v>7.9438938847157498E-2</v>
      </c>
      <c r="BS200" s="14">
        <v>9.1889244864729894E-2</v>
      </c>
      <c r="BT200" s="14">
        <v>0.107573211853453</v>
      </c>
      <c r="BU200" s="14">
        <v>6.4506391938816701E-2</v>
      </c>
      <c r="BV200" s="14"/>
      <c r="BW200" s="14">
        <v>8.5008941475148106E-2</v>
      </c>
      <c r="BX200" s="14">
        <v>6.01516333666638E-2</v>
      </c>
      <c r="BY200" s="14" t="s">
        <v>120</v>
      </c>
      <c r="BZ200" s="14">
        <v>7.7038661605515493E-2</v>
      </c>
      <c r="CA200" s="14">
        <v>6.2369727397467101E-2</v>
      </c>
      <c r="CB200" s="14">
        <v>7.9180796623201002E-2</v>
      </c>
      <c r="CC200" s="14">
        <v>0.106650233551238</v>
      </c>
      <c r="CD200" s="14"/>
      <c r="CE200" s="14">
        <v>6.43518833741068E-2</v>
      </c>
      <c r="CF200" s="14">
        <v>8.0488912177875793E-2</v>
      </c>
      <c r="CG200" s="14">
        <v>0.103109932921907</v>
      </c>
      <c r="CH200" s="14">
        <v>7.0746596572416595E-2</v>
      </c>
      <c r="CI200" s="14"/>
      <c r="CJ200" s="14">
        <v>6.9560555500344401E-2</v>
      </c>
      <c r="CK200" s="14">
        <v>6.4270270251241907E-2</v>
      </c>
      <c r="CL200" s="14">
        <v>8.2673861576574803E-2</v>
      </c>
      <c r="CM200" s="14">
        <v>7.8555279325126501E-2</v>
      </c>
      <c r="CN200" s="14"/>
      <c r="CO200" s="14">
        <v>7.5492761226452806E-2</v>
      </c>
      <c r="CP200" s="14">
        <v>7.6486779652663206E-2</v>
      </c>
      <c r="CQ200" s="14"/>
      <c r="CR200" s="14">
        <v>2.6132772324295499E-2</v>
      </c>
      <c r="CS200" s="14">
        <v>8.4553799719950598E-2</v>
      </c>
    </row>
    <row r="201" spans="2:97" x14ac:dyDescent="0.3">
      <c r="B201" t="s">
        <v>202</v>
      </c>
      <c r="C201" s="14">
        <v>0.205386549677396</v>
      </c>
      <c r="D201" s="14">
        <v>0.21215078100632301</v>
      </c>
      <c r="E201" s="14">
        <v>0.19950424446579801</v>
      </c>
      <c r="F201" s="14"/>
      <c r="G201" s="14">
        <v>0.17772105317154199</v>
      </c>
      <c r="H201" s="14">
        <v>0.13028185581669599</v>
      </c>
      <c r="I201" s="14">
        <v>0.22873663060379801</v>
      </c>
      <c r="J201" s="14">
        <v>0.196368896702586</v>
      </c>
      <c r="K201" s="14">
        <v>0.19569902148703</v>
      </c>
      <c r="L201" s="14">
        <v>0.276378563751561</v>
      </c>
      <c r="M201" s="14"/>
      <c r="N201" s="14">
        <v>0.19025336259849199</v>
      </c>
      <c r="O201" s="14">
        <v>0.22477928206096201</v>
      </c>
      <c r="P201" s="14">
        <v>0.20531881831305299</v>
      </c>
      <c r="Q201" s="14">
        <v>0.20034801145703601</v>
      </c>
      <c r="R201" s="14"/>
      <c r="S201" s="14">
        <v>0.13568327359886401</v>
      </c>
      <c r="T201" s="14">
        <v>0.21081830217443401</v>
      </c>
      <c r="U201" s="14">
        <v>0.217519726474453</v>
      </c>
      <c r="V201" s="14">
        <v>0.17035609393494899</v>
      </c>
      <c r="W201" s="14">
        <v>0.24995048076510701</v>
      </c>
      <c r="X201" s="14">
        <v>0.16763309843770399</v>
      </c>
      <c r="Y201" s="14">
        <v>0.19198117243780399</v>
      </c>
      <c r="Z201" s="14">
        <v>0.28632567781116097</v>
      </c>
      <c r="AA201" s="14">
        <v>0.20877748001499299</v>
      </c>
      <c r="AB201" s="14">
        <v>0.25973149546423402</v>
      </c>
      <c r="AC201" s="14">
        <v>0.34048120744225002</v>
      </c>
      <c r="AD201" s="14">
        <v>9.1011176475148198E-2</v>
      </c>
      <c r="AE201" s="14"/>
      <c r="AF201" s="14">
        <v>0.25798471695393999</v>
      </c>
      <c r="AG201" s="14">
        <v>0.16076323686177801</v>
      </c>
      <c r="AH201" s="14">
        <v>0.18007954056474901</v>
      </c>
      <c r="AI201" s="14">
        <v>0.2013564701668</v>
      </c>
      <c r="AJ201" s="14">
        <v>0.17812354670091601</v>
      </c>
      <c r="AK201" s="14"/>
      <c r="AL201" s="14">
        <v>0.12172688760164101</v>
      </c>
      <c r="AM201" s="14">
        <v>0.216262157666856</v>
      </c>
      <c r="AN201" s="14">
        <v>0.22494328527757601</v>
      </c>
      <c r="AO201" s="14">
        <v>0.23995585295634</v>
      </c>
      <c r="AP201" s="14">
        <v>0.31440091034918699</v>
      </c>
      <c r="AQ201" s="14">
        <v>0.230422324679388</v>
      </c>
      <c r="AR201" s="14"/>
      <c r="AS201" s="14">
        <v>0.20857967371455199</v>
      </c>
      <c r="AT201" s="14">
        <v>0.229788661955452</v>
      </c>
      <c r="AU201" s="14">
        <v>0.22985902175166101</v>
      </c>
      <c r="AV201" s="14">
        <v>0.16089613167796199</v>
      </c>
      <c r="AW201" s="14">
        <v>3.27969748991261E-2</v>
      </c>
      <c r="AX201" s="14"/>
      <c r="AY201" s="14">
        <v>0.16618492403306201</v>
      </c>
      <c r="AZ201" s="14">
        <v>0.11942421943088299</v>
      </c>
      <c r="BA201" s="14">
        <v>0.20400391116022701</v>
      </c>
      <c r="BB201" s="14">
        <v>0.27216178669052499</v>
      </c>
      <c r="BC201" s="14">
        <v>0.251477556850836</v>
      </c>
      <c r="BD201" s="14">
        <v>0.18481689068281101</v>
      </c>
      <c r="BE201" s="14">
        <v>0.18383142352200399</v>
      </c>
      <c r="BF201" s="14">
        <v>0.19899182319545</v>
      </c>
      <c r="BG201" s="14">
        <v>0.25997514777258302</v>
      </c>
      <c r="BH201" s="14">
        <v>0.27545577884583999</v>
      </c>
      <c r="BI201" s="14">
        <v>0.23113437911860099</v>
      </c>
      <c r="BJ201" s="14">
        <v>0.19110323859415601</v>
      </c>
      <c r="BK201" s="14">
        <v>0.22219156211545299</v>
      </c>
      <c r="BL201" s="14">
        <v>0.19395808032703901</v>
      </c>
      <c r="BM201" s="14">
        <v>0.154222108140388</v>
      </c>
      <c r="BN201" s="14">
        <v>0.105489635488436</v>
      </c>
      <c r="BO201" s="14"/>
      <c r="BP201" s="14">
        <v>0.13220448864485401</v>
      </c>
      <c r="BQ201" s="14">
        <v>0.21035645305219899</v>
      </c>
      <c r="BR201" s="14">
        <v>0.26436635312879198</v>
      </c>
      <c r="BS201" s="14">
        <v>0.20677457615634101</v>
      </c>
      <c r="BT201" s="14">
        <v>0.28364288980902502</v>
      </c>
      <c r="BU201" s="14">
        <v>0.21333667530098299</v>
      </c>
      <c r="BV201" s="14"/>
      <c r="BW201" s="14">
        <v>0.22116208339464399</v>
      </c>
      <c r="BX201" s="14">
        <v>0.20331745173851301</v>
      </c>
      <c r="BY201" s="14" t="s">
        <v>120</v>
      </c>
      <c r="BZ201" s="14">
        <v>0.21163149170222101</v>
      </c>
      <c r="CA201" s="14">
        <v>0.168996278378552</v>
      </c>
      <c r="CB201" s="14">
        <v>0.183482774909875</v>
      </c>
      <c r="CC201" s="14">
        <v>0.246879432332963</v>
      </c>
      <c r="CD201" s="14"/>
      <c r="CE201" s="14">
        <v>0.19844279272983401</v>
      </c>
      <c r="CF201" s="14">
        <v>0.21665431770701099</v>
      </c>
      <c r="CG201" s="14">
        <v>0.168619759091787</v>
      </c>
      <c r="CH201" s="14">
        <v>0.20530827013075201</v>
      </c>
      <c r="CI201" s="14"/>
      <c r="CJ201" s="14">
        <v>0.21004978626000201</v>
      </c>
      <c r="CK201" s="14">
        <v>0.16498996099308</v>
      </c>
      <c r="CL201" s="14">
        <v>0.221986975169888</v>
      </c>
      <c r="CM201" s="14">
        <v>0.17802646068255701</v>
      </c>
      <c r="CN201" s="14"/>
      <c r="CO201" s="14">
        <v>0.169064336425509</v>
      </c>
      <c r="CP201" s="14">
        <v>0.212173163183841</v>
      </c>
      <c r="CQ201" s="14"/>
      <c r="CR201" s="14">
        <v>0.14628512270538399</v>
      </c>
      <c r="CS201" s="14">
        <v>0.21132419845606601</v>
      </c>
    </row>
    <row r="202" spans="2:97" x14ac:dyDescent="0.3">
      <c r="B202" t="s">
        <v>203</v>
      </c>
      <c r="C202" s="14">
        <v>0.377377204763577</v>
      </c>
      <c r="D202" s="14">
        <v>0.40784477287480397</v>
      </c>
      <c r="E202" s="14">
        <v>0.34882436088820701</v>
      </c>
      <c r="F202" s="14"/>
      <c r="G202" s="14">
        <v>0.46246107873515302</v>
      </c>
      <c r="H202" s="14">
        <v>0.39141045092377102</v>
      </c>
      <c r="I202" s="14">
        <v>0.38449943554530303</v>
      </c>
      <c r="J202" s="14">
        <v>0.36031292534805898</v>
      </c>
      <c r="K202" s="14">
        <v>0.37546054690050401</v>
      </c>
      <c r="L202" s="14">
        <v>0.324874753673282</v>
      </c>
      <c r="M202" s="14"/>
      <c r="N202" s="14">
        <v>0.42338482078645001</v>
      </c>
      <c r="O202" s="14">
        <v>0.362828239138271</v>
      </c>
      <c r="P202" s="14">
        <v>0.37413797663697401</v>
      </c>
      <c r="Q202" s="14">
        <v>0.341651619734679</v>
      </c>
      <c r="R202" s="14"/>
      <c r="S202" s="14">
        <v>0.41121099077949602</v>
      </c>
      <c r="T202" s="14">
        <v>0.35044686948853399</v>
      </c>
      <c r="U202" s="14">
        <v>0.43803457960733899</v>
      </c>
      <c r="V202" s="14">
        <v>0.37625994968336102</v>
      </c>
      <c r="W202" s="14">
        <v>0.311979999008068</v>
      </c>
      <c r="X202" s="14">
        <v>0.38308579160629802</v>
      </c>
      <c r="Y202" s="14">
        <v>0.35053797744451198</v>
      </c>
      <c r="Z202" s="14">
        <v>0.42190524815504699</v>
      </c>
      <c r="AA202" s="14">
        <v>0.369798935672285</v>
      </c>
      <c r="AB202" s="14">
        <v>0.41122570859531399</v>
      </c>
      <c r="AC202" s="14">
        <v>0.27389580639682998</v>
      </c>
      <c r="AD202" s="14">
        <v>0.39244524297146</v>
      </c>
      <c r="AE202" s="14"/>
      <c r="AF202" s="14">
        <v>0.32006440158487298</v>
      </c>
      <c r="AG202" s="14">
        <v>0.418868390188883</v>
      </c>
      <c r="AH202" s="14">
        <v>0.42510539330721198</v>
      </c>
      <c r="AI202" s="14">
        <v>0.33132613031542901</v>
      </c>
      <c r="AJ202" s="14">
        <v>0.252175382819609</v>
      </c>
      <c r="AK202" s="14"/>
      <c r="AL202" s="14">
        <v>0.453549970967284</v>
      </c>
      <c r="AM202" s="14">
        <v>0.33854365333629799</v>
      </c>
      <c r="AN202" s="14">
        <v>0.42963841675099901</v>
      </c>
      <c r="AO202" s="14">
        <v>0.32538163611236598</v>
      </c>
      <c r="AP202" s="14">
        <v>0.32315537490359197</v>
      </c>
      <c r="AQ202" s="14">
        <v>0.37630744127628901</v>
      </c>
      <c r="AR202" s="14"/>
      <c r="AS202" s="14">
        <v>0.34999642240402001</v>
      </c>
      <c r="AT202" s="14">
        <v>0.380774490517164</v>
      </c>
      <c r="AU202" s="14">
        <v>0.33638047709837399</v>
      </c>
      <c r="AV202" s="14">
        <v>0.43908998288114998</v>
      </c>
      <c r="AW202" s="14">
        <v>0.34717121045190402</v>
      </c>
      <c r="AX202" s="14"/>
      <c r="AY202" s="14">
        <v>0.67334176450633398</v>
      </c>
      <c r="AZ202" s="14">
        <v>0.41715274057729401</v>
      </c>
      <c r="BA202" s="14">
        <v>0.35311897146846</v>
      </c>
      <c r="BB202" s="14">
        <v>0.28082247969837298</v>
      </c>
      <c r="BC202" s="14">
        <v>0.36083707343877702</v>
      </c>
      <c r="BD202" s="14">
        <v>0.31693889618660098</v>
      </c>
      <c r="BE202" s="14">
        <v>0.38423742016590101</v>
      </c>
      <c r="BF202" s="14">
        <v>0.46302381013570099</v>
      </c>
      <c r="BG202" s="14">
        <v>0.35858050770253702</v>
      </c>
      <c r="BH202" s="14">
        <v>0.38883731006262101</v>
      </c>
      <c r="BI202" s="14">
        <v>0.33412035779819899</v>
      </c>
      <c r="BJ202" s="14">
        <v>0.429517237670406</v>
      </c>
      <c r="BK202" s="14">
        <v>0.43376300092571601</v>
      </c>
      <c r="BL202" s="14">
        <v>0.56276468538636204</v>
      </c>
      <c r="BM202" s="14">
        <v>0.43854468425457799</v>
      </c>
      <c r="BN202" s="14">
        <v>0.43255642299557501</v>
      </c>
      <c r="BO202" s="14"/>
      <c r="BP202" s="14">
        <v>0.419555862808209</v>
      </c>
      <c r="BQ202" s="14">
        <v>0.376603138724875</v>
      </c>
      <c r="BR202" s="14">
        <v>0.36229696619753998</v>
      </c>
      <c r="BS202" s="14">
        <v>0.418130265927738</v>
      </c>
      <c r="BT202" s="14">
        <v>0.24564596765237301</v>
      </c>
      <c r="BU202" s="14">
        <v>0.36296425183519798</v>
      </c>
      <c r="BV202" s="14"/>
      <c r="BW202" s="14">
        <v>0.34370300498179601</v>
      </c>
      <c r="BX202" s="14">
        <v>0.42162098282218302</v>
      </c>
      <c r="BY202" s="14" t="s">
        <v>120</v>
      </c>
      <c r="BZ202" s="14">
        <v>0.27223727320679603</v>
      </c>
      <c r="CA202" s="14">
        <v>0.41962223468953502</v>
      </c>
      <c r="CB202" s="14">
        <v>0.41452942558918299</v>
      </c>
      <c r="CC202" s="14">
        <v>0.39624519194199298</v>
      </c>
      <c r="CD202" s="14"/>
      <c r="CE202" s="14">
        <v>0.37943618821736502</v>
      </c>
      <c r="CF202" s="14">
        <v>0.40627969211491799</v>
      </c>
      <c r="CG202" s="14">
        <v>0.41550055626673299</v>
      </c>
      <c r="CH202" s="14">
        <v>0.368006437256511</v>
      </c>
      <c r="CI202" s="14"/>
      <c r="CJ202" s="14">
        <v>0.37006926293590198</v>
      </c>
      <c r="CK202" s="14">
        <v>0.34425081951032299</v>
      </c>
      <c r="CL202" s="14">
        <v>0.39672194046433801</v>
      </c>
      <c r="CM202" s="14">
        <v>0.33193880539506898</v>
      </c>
      <c r="CN202" s="14"/>
      <c r="CO202" s="14">
        <v>0.360735404980703</v>
      </c>
      <c r="CP202" s="14">
        <v>0.382411518307539</v>
      </c>
      <c r="CQ202" s="14"/>
      <c r="CR202" s="14">
        <v>0.43102738432998</v>
      </c>
      <c r="CS202" s="14">
        <v>0.37392293860640402</v>
      </c>
    </row>
    <row r="203" spans="2:97" x14ac:dyDescent="0.3">
      <c r="B203" t="s">
        <v>204</v>
      </c>
      <c r="C203" s="14">
        <v>0.29311559509559798</v>
      </c>
      <c r="D203" s="14">
        <v>0.26131161814394499</v>
      </c>
      <c r="E203" s="14">
        <v>0.321745180272</v>
      </c>
      <c r="F203" s="14"/>
      <c r="G203" s="14">
        <v>0.27943628860894099</v>
      </c>
      <c r="H203" s="14">
        <v>0.38559914238547099</v>
      </c>
      <c r="I203" s="14">
        <v>0.26620519306767099</v>
      </c>
      <c r="J203" s="14">
        <v>0.31806852098753702</v>
      </c>
      <c r="K203" s="14">
        <v>0.22049200679459799</v>
      </c>
      <c r="L203" s="14">
        <v>0.27769966961284298</v>
      </c>
      <c r="M203" s="14"/>
      <c r="N203" s="14">
        <v>0.262756680538765</v>
      </c>
      <c r="O203" s="14">
        <v>0.30859484490169198</v>
      </c>
      <c r="P203" s="14">
        <v>0.29087805858038301</v>
      </c>
      <c r="Q203" s="14">
        <v>0.31771950759319101</v>
      </c>
      <c r="R203" s="14"/>
      <c r="S203" s="14">
        <v>0.364004598659254</v>
      </c>
      <c r="T203" s="14">
        <v>0.24666200709344499</v>
      </c>
      <c r="U203" s="14">
        <v>0.27463591456942699</v>
      </c>
      <c r="V203" s="14">
        <v>0.34917917331892001</v>
      </c>
      <c r="W203" s="14">
        <v>0.33596124676703198</v>
      </c>
      <c r="X203" s="14">
        <v>0.24282088664929799</v>
      </c>
      <c r="Y203" s="14">
        <v>0.29083809420656798</v>
      </c>
      <c r="Z203" s="14">
        <v>0.17901492684649201</v>
      </c>
      <c r="AA203" s="14">
        <v>0.28502865018566997</v>
      </c>
      <c r="AB203" s="14">
        <v>0.24791402942933599</v>
      </c>
      <c r="AC203" s="14">
        <v>0.32753136995877702</v>
      </c>
      <c r="AD203" s="14">
        <v>0.41721351890899899</v>
      </c>
      <c r="AE203" s="14"/>
      <c r="AF203" s="14">
        <v>0.25059748019135197</v>
      </c>
      <c r="AG203" s="14">
        <v>0.36315723502828501</v>
      </c>
      <c r="AH203" s="14">
        <v>0.28233716625407301</v>
      </c>
      <c r="AI203" s="14">
        <v>0.24226056490308301</v>
      </c>
      <c r="AJ203" s="14">
        <v>0.355532184543562</v>
      </c>
      <c r="AK203" s="14"/>
      <c r="AL203" s="14">
        <v>0.36778999056746597</v>
      </c>
      <c r="AM203" s="14">
        <v>0.30101507430781099</v>
      </c>
      <c r="AN203" s="14">
        <v>0.230546096111855</v>
      </c>
      <c r="AO203" s="14">
        <v>0.23514405539383301</v>
      </c>
      <c r="AP203" s="14">
        <v>0.23620211936056301</v>
      </c>
      <c r="AQ203" s="14">
        <v>0.29984148105172298</v>
      </c>
      <c r="AR203" s="14"/>
      <c r="AS203" s="14">
        <v>0.28739456001212399</v>
      </c>
      <c r="AT203" s="14">
        <v>0.246969643355996</v>
      </c>
      <c r="AU203" s="14">
        <v>0.30050189393907401</v>
      </c>
      <c r="AV203" s="14">
        <v>0.34031993335350502</v>
      </c>
      <c r="AW203" s="14">
        <v>0.52891098150952998</v>
      </c>
      <c r="AX203" s="14"/>
      <c r="AY203" s="14">
        <v>0</v>
      </c>
      <c r="AZ203" s="14">
        <v>0.38809160003163401</v>
      </c>
      <c r="BA203" s="14">
        <v>0.32716278380488201</v>
      </c>
      <c r="BB203" s="14">
        <v>0.325138544221656</v>
      </c>
      <c r="BC203" s="14">
        <v>0.30130472892479199</v>
      </c>
      <c r="BD203" s="14">
        <v>0.327818037032994</v>
      </c>
      <c r="BE203" s="14">
        <v>0.30866752177362899</v>
      </c>
      <c r="BF203" s="14">
        <v>0.22959651813177201</v>
      </c>
      <c r="BG203" s="14">
        <v>0.218901005480166</v>
      </c>
      <c r="BH203" s="14">
        <v>0.254524221361765</v>
      </c>
      <c r="BI203" s="14">
        <v>0.30013991504530702</v>
      </c>
      <c r="BJ203" s="14">
        <v>0.27856513812401901</v>
      </c>
      <c r="BK203" s="14">
        <v>0.14616283945740799</v>
      </c>
      <c r="BL203" s="14">
        <v>0.15012739811634601</v>
      </c>
      <c r="BM203" s="14">
        <v>0.20007855152564</v>
      </c>
      <c r="BN203" s="14">
        <v>0.40370079203162701</v>
      </c>
      <c r="BO203" s="14"/>
      <c r="BP203" s="14">
        <v>0.380736190899639</v>
      </c>
      <c r="BQ203" s="14">
        <v>0.27422081726134301</v>
      </c>
      <c r="BR203" s="14">
        <v>0.24970063940534501</v>
      </c>
      <c r="BS203" s="14">
        <v>0.24442981110025699</v>
      </c>
      <c r="BT203" s="14">
        <v>0.26264588387964</v>
      </c>
      <c r="BU203" s="14">
        <v>0.30485054152622298</v>
      </c>
      <c r="BV203" s="14"/>
      <c r="BW203" s="14">
        <v>0.29421568770906997</v>
      </c>
      <c r="BX203" s="14">
        <v>0.26552006983433302</v>
      </c>
      <c r="BY203" s="14" t="s">
        <v>120</v>
      </c>
      <c r="BZ203" s="14">
        <v>0.37362188502927401</v>
      </c>
      <c r="CA203" s="14">
        <v>0.32780106729146402</v>
      </c>
      <c r="CB203" s="14">
        <v>0.287314371479578</v>
      </c>
      <c r="CC203" s="14">
        <v>0.208764493283181</v>
      </c>
      <c r="CD203" s="14"/>
      <c r="CE203" s="14">
        <v>0.32093861094923298</v>
      </c>
      <c r="CF203" s="14">
        <v>0.26236077330369001</v>
      </c>
      <c r="CG203" s="14">
        <v>0.27926432451130101</v>
      </c>
      <c r="CH203" s="14">
        <v>0.31780355331909099</v>
      </c>
      <c r="CI203" s="14"/>
      <c r="CJ203" s="14">
        <v>0.28847520850039798</v>
      </c>
      <c r="CK203" s="14">
        <v>0.40142027092631599</v>
      </c>
      <c r="CL203" s="14">
        <v>0.25254468059780599</v>
      </c>
      <c r="CM203" s="14">
        <v>0.30093259611294898</v>
      </c>
      <c r="CN203" s="14"/>
      <c r="CO203" s="14">
        <v>0.36474897121264199</v>
      </c>
      <c r="CP203" s="14">
        <v>0.28185649284432901</v>
      </c>
      <c r="CQ203" s="14"/>
      <c r="CR203" s="14">
        <v>0.37834005120308301</v>
      </c>
      <c r="CS203" s="14">
        <v>0.27995517985596102</v>
      </c>
    </row>
    <row r="204" spans="2:97" x14ac:dyDescent="0.3">
      <c r="B204" t="s">
        <v>92</v>
      </c>
      <c r="C204" s="14">
        <v>4.7876294373023202E-2</v>
      </c>
      <c r="D204" s="14">
        <v>3.6267155200962298E-2</v>
      </c>
      <c r="E204" s="14">
        <v>5.9475909171732899E-2</v>
      </c>
      <c r="F204" s="14"/>
      <c r="G204" s="14">
        <v>3.9660005720281603E-2</v>
      </c>
      <c r="H204" s="14">
        <v>3.6460568122963402E-2</v>
      </c>
      <c r="I204" s="14">
        <v>2.7085002688732599E-2</v>
      </c>
      <c r="J204" s="14">
        <v>4.3874114715506798E-2</v>
      </c>
      <c r="K204" s="14">
        <v>9.7304437042484496E-2</v>
      </c>
      <c r="L204" s="14">
        <v>4.8946758186258502E-2</v>
      </c>
      <c r="M204" s="14"/>
      <c r="N204" s="14">
        <v>4.0229575868926198E-2</v>
      </c>
      <c r="O204" s="14">
        <v>4.3440335595099099E-2</v>
      </c>
      <c r="P204" s="14">
        <v>4.9518034526722897E-2</v>
      </c>
      <c r="Q204" s="14">
        <v>5.7703051439879201E-2</v>
      </c>
      <c r="R204" s="14"/>
      <c r="S204" s="14">
        <v>4.1463701125875302E-2</v>
      </c>
      <c r="T204" s="14">
        <v>5.55053699563548E-2</v>
      </c>
      <c r="U204" s="14">
        <v>6.0120187289960401E-2</v>
      </c>
      <c r="V204" s="14">
        <v>3.7001701155317403E-2</v>
      </c>
      <c r="W204" s="14">
        <v>2.3337209287512602E-2</v>
      </c>
      <c r="X204" s="14">
        <v>9.4944478871161003E-2</v>
      </c>
      <c r="Y204" s="14">
        <v>6.3364632038967902E-2</v>
      </c>
      <c r="Z204" s="14">
        <v>0</v>
      </c>
      <c r="AA204" s="14">
        <v>5.5559832709592402E-2</v>
      </c>
      <c r="AB204" s="14">
        <v>9.8706608726380797E-3</v>
      </c>
      <c r="AC204" s="14">
        <v>3.8745888373367302E-2</v>
      </c>
      <c r="AD204" s="14">
        <v>9.9330061644391898E-2</v>
      </c>
      <c r="AE204" s="14"/>
      <c r="AF204" s="14">
        <v>6.25596057465546E-2</v>
      </c>
      <c r="AG204" s="14">
        <v>2.04841752741628E-2</v>
      </c>
      <c r="AH204" s="14">
        <v>6.8550041105748999E-2</v>
      </c>
      <c r="AI204" s="14">
        <v>6.3165343243760094E-2</v>
      </c>
      <c r="AJ204" s="14">
        <v>7.7890876467639203E-2</v>
      </c>
      <c r="AK204" s="14"/>
      <c r="AL204" s="14">
        <v>2.4951030766017401E-2</v>
      </c>
      <c r="AM204" s="14">
        <v>5.9484372226063703E-2</v>
      </c>
      <c r="AN204" s="14">
        <v>4.7421780290344898E-2</v>
      </c>
      <c r="AO204" s="14">
        <v>5.2521487974826399E-2</v>
      </c>
      <c r="AP204" s="14">
        <v>4.6109469357207299E-2</v>
      </c>
      <c r="AQ204" s="14">
        <v>7.4011287606527601E-2</v>
      </c>
      <c r="AR204" s="14"/>
      <c r="AS204" s="14">
        <v>5.5329996721724499E-2</v>
      </c>
      <c r="AT204" s="14">
        <v>5.05532658733523E-2</v>
      </c>
      <c r="AU204" s="14">
        <v>5.6931888318043897E-2</v>
      </c>
      <c r="AV204" s="14">
        <v>2.6083211039521499E-2</v>
      </c>
      <c r="AW204" s="14">
        <v>6.1454344030921003E-2</v>
      </c>
      <c r="AX204" s="14"/>
      <c r="AY204" s="14">
        <v>0</v>
      </c>
      <c r="AZ204" s="14">
        <v>0</v>
      </c>
      <c r="BA204" s="14">
        <v>7.2990317974798102E-2</v>
      </c>
      <c r="BB204" s="14">
        <v>2.8552942009620799E-2</v>
      </c>
      <c r="BC204" s="14">
        <v>4.60533903875711E-2</v>
      </c>
      <c r="BD204" s="14">
        <v>9.2504811279758903E-2</v>
      </c>
      <c r="BE204" s="14">
        <v>2.4284420585811199E-2</v>
      </c>
      <c r="BF204" s="14">
        <v>4.8954354044255903E-2</v>
      </c>
      <c r="BG204" s="14">
        <v>3.9615799245328903E-2</v>
      </c>
      <c r="BH204" s="14">
        <v>3.13449688148753E-2</v>
      </c>
      <c r="BI204" s="14">
        <v>6.0388655342626898E-2</v>
      </c>
      <c r="BJ204" s="14">
        <v>2.6495025471383601E-2</v>
      </c>
      <c r="BK204" s="14">
        <v>0.12692540990331</v>
      </c>
      <c r="BL204" s="14">
        <v>6.2168306391704002E-2</v>
      </c>
      <c r="BM204" s="14">
        <v>8.7161561707997395E-2</v>
      </c>
      <c r="BN204" s="14">
        <v>0</v>
      </c>
      <c r="BO204" s="14"/>
      <c r="BP204" s="14">
        <v>1.05210303654939E-2</v>
      </c>
      <c r="BQ204" s="14">
        <v>6.7289403138602599E-2</v>
      </c>
      <c r="BR204" s="14">
        <v>4.4197102421166201E-2</v>
      </c>
      <c r="BS204" s="14">
        <v>3.8776101950933999E-2</v>
      </c>
      <c r="BT204" s="14">
        <v>0.10049204680550899</v>
      </c>
      <c r="BU204" s="14">
        <v>5.4342139398779098E-2</v>
      </c>
      <c r="BV204" s="14"/>
      <c r="BW204" s="14">
        <v>5.59102824393427E-2</v>
      </c>
      <c r="BX204" s="14">
        <v>4.9389862238307602E-2</v>
      </c>
      <c r="BY204" s="14" t="s">
        <v>120</v>
      </c>
      <c r="BZ204" s="14">
        <v>6.5470688456192694E-2</v>
      </c>
      <c r="CA204" s="14">
        <v>2.1210692242981801E-2</v>
      </c>
      <c r="CB204" s="14">
        <v>3.5492631398162999E-2</v>
      </c>
      <c r="CC204" s="14">
        <v>4.1460648890625403E-2</v>
      </c>
      <c r="CD204" s="14"/>
      <c r="CE204" s="14">
        <v>3.68305247294613E-2</v>
      </c>
      <c r="CF204" s="14">
        <v>3.4216304696504898E-2</v>
      </c>
      <c r="CG204" s="14">
        <v>3.3505427208271397E-2</v>
      </c>
      <c r="CH204" s="14">
        <v>3.8135142721228699E-2</v>
      </c>
      <c r="CI204" s="14"/>
      <c r="CJ204" s="14">
        <v>6.1845186803353498E-2</v>
      </c>
      <c r="CK204" s="14">
        <v>2.5068678319039701E-2</v>
      </c>
      <c r="CL204" s="14">
        <v>4.6072542191392701E-2</v>
      </c>
      <c r="CM204" s="14">
        <v>0.110546858484299</v>
      </c>
      <c r="CN204" s="14"/>
      <c r="CO204" s="14">
        <v>2.99585261546929E-2</v>
      </c>
      <c r="CP204" s="14">
        <v>4.7072046011627899E-2</v>
      </c>
      <c r="CQ204" s="14"/>
      <c r="CR204" s="14">
        <v>1.8214669437257299E-2</v>
      </c>
      <c r="CS204" s="14">
        <v>5.0243883361618003E-2</v>
      </c>
    </row>
    <row r="205" spans="2:97" x14ac:dyDescent="0.3">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row>
    <row r="206" spans="2:97" x14ac:dyDescent="0.3">
      <c r="B206" s="6" t="s">
        <v>209</v>
      </c>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row>
    <row r="207" spans="2:97" x14ac:dyDescent="0.3">
      <c r="B207" s="24" t="s">
        <v>188</v>
      </c>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row>
    <row r="208" spans="2:97" x14ac:dyDescent="0.3">
      <c r="B208" t="s">
        <v>201</v>
      </c>
      <c r="C208" s="14">
        <v>0</v>
      </c>
      <c r="D208" s="14">
        <v>0</v>
      </c>
      <c r="E208" s="14">
        <v>0</v>
      </c>
      <c r="F208" s="14"/>
      <c r="G208" s="14">
        <v>0</v>
      </c>
      <c r="H208" s="14">
        <v>0</v>
      </c>
      <c r="I208" s="14">
        <v>0</v>
      </c>
      <c r="J208" s="14">
        <v>0</v>
      </c>
      <c r="K208" s="14">
        <v>0</v>
      </c>
      <c r="L208" s="14">
        <v>0</v>
      </c>
      <c r="M208" s="14"/>
      <c r="N208" s="14">
        <v>0</v>
      </c>
      <c r="O208" s="14">
        <v>0</v>
      </c>
      <c r="P208" s="14">
        <v>0</v>
      </c>
      <c r="Q208" s="14">
        <v>0</v>
      </c>
      <c r="R208" s="14"/>
      <c r="S208" s="14">
        <v>0</v>
      </c>
      <c r="T208" s="14">
        <v>0</v>
      </c>
      <c r="U208" s="14">
        <v>0</v>
      </c>
      <c r="V208" s="14">
        <v>0</v>
      </c>
      <c r="W208" s="14">
        <v>0</v>
      </c>
      <c r="X208" s="14">
        <v>0</v>
      </c>
      <c r="Y208" s="14">
        <v>0</v>
      </c>
      <c r="Z208" s="14">
        <v>0</v>
      </c>
      <c r="AA208" s="14">
        <v>0</v>
      </c>
      <c r="AB208" s="14">
        <v>0</v>
      </c>
      <c r="AC208" s="14">
        <v>0</v>
      </c>
      <c r="AD208" s="14">
        <v>0</v>
      </c>
      <c r="AE208" s="14"/>
      <c r="AF208" s="14">
        <v>0</v>
      </c>
      <c r="AG208" s="14">
        <v>0</v>
      </c>
      <c r="AH208" s="14">
        <v>0</v>
      </c>
      <c r="AI208" s="14">
        <v>0</v>
      </c>
      <c r="AJ208" s="14">
        <v>0</v>
      </c>
      <c r="AK208" s="14"/>
      <c r="AL208" s="14">
        <v>0</v>
      </c>
      <c r="AM208" s="14">
        <v>0</v>
      </c>
      <c r="AN208" s="14">
        <v>0</v>
      </c>
      <c r="AO208" s="14">
        <v>0</v>
      </c>
      <c r="AP208" s="14">
        <v>0</v>
      </c>
      <c r="AQ208" s="14">
        <v>0</v>
      </c>
      <c r="AR208" s="14"/>
      <c r="AS208" s="14">
        <v>0</v>
      </c>
      <c r="AT208" s="14">
        <v>0</v>
      </c>
      <c r="AU208" s="14">
        <v>0</v>
      </c>
      <c r="AV208" s="14">
        <v>0</v>
      </c>
      <c r="AW208" s="14">
        <v>0</v>
      </c>
      <c r="AX208" s="14"/>
      <c r="AY208" s="14">
        <v>0</v>
      </c>
      <c r="AZ208" s="14">
        <v>0</v>
      </c>
      <c r="BA208" s="14">
        <v>0</v>
      </c>
      <c r="BB208" s="14">
        <v>0</v>
      </c>
      <c r="BC208" s="14">
        <v>0</v>
      </c>
      <c r="BD208" s="14">
        <v>0</v>
      </c>
      <c r="BE208" s="14">
        <v>0</v>
      </c>
      <c r="BF208" s="14">
        <v>0</v>
      </c>
      <c r="BG208" s="14">
        <v>0</v>
      </c>
      <c r="BH208" s="14">
        <v>0</v>
      </c>
      <c r="BI208" s="14">
        <v>0</v>
      </c>
      <c r="BJ208" s="14">
        <v>0</v>
      </c>
      <c r="BK208" s="14">
        <v>0</v>
      </c>
      <c r="BL208" s="14">
        <v>0</v>
      </c>
      <c r="BM208" s="14">
        <v>0</v>
      </c>
      <c r="BN208" s="14">
        <v>0</v>
      </c>
      <c r="BO208" s="14"/>
      <c r="BP208" s="14">
        <v>0</v>
      </c>
      <c r="BQ208" s="14">
        <v>0</v>
      </c>
      <c r="BR208" s="14">
        <v>0</v>
      </c>
      <c r="BS208" s="14">
        <v>0</v>
      </c>
      <c r="BT208" s="14">
        <v>0</v>
      </c>
      <c r="BU208" s="14">
        <v>0</v>
      </c>
      <c r="BV208" s="14"/>
      <c r="BW208" s="14">
        <v>0</v>
      </c>
      <c r="BX208" s="14">
        <v>0</v>
      </c>
      <c r="BY208" s="14" t="s">
        <v>120</v>
      </c>
      <c r="BZ208" s="14">
        <v>0</v>
      </c>
      <c r="CA208" s="14">
        <v>0</v>
      </c>
      <c r="CB208" s="14">
        <v>0</v>
      </c>
      <c r="CC208" s="14">
        <v>0</v>
      </c>
      <c r="CD208" s="14"/>
      <c r="CE208" s="14">
        <v>0</v>
      </c>
      <c r="CF208" s="14">
        <v>0</v>
      </c>
      <c r="CG208" s="14">
        <v>0</v>
      </c>
      <c r="CH208" s="14">
        <v>0</v>
      </c>
      <c r="CI208" s="14"/>
      <c r="CJ208" s="14">
        <v>0</v>
      </c>
      <c r="CK208" s="14">
        <v>0</v>
      </c>
      <c r="CL208" s="14">
        <v>0</v>
      </c>
      <c r="CM208" s="14">
        <v>0</v>
      </c>
      <c r="CN208" s="14"/>
      <c r="CO208" s="14">
        <v>0</v>
      </c>
      <c r="CP208" s="14">
        <v>0</v>
      </c>
      <c r="CQ208" s="14"/>
      <c r="CR208" s="14">
        <v>0</v>
      </c>
      <c r="CS208" s="14">
        <v>0</v>
      </c>
    </row>
    <row r="209" spans="2:97" x14ac:dyDescent="0.3">
      <c r="B209" t="s">
        <v>202</v>
      </c>
      <c r="C209" s="14">
        <v>0</v>
      </c>
      <c r="D209" s="14">
        <v>0</v>
      </c>
      <c r="E209" s="14">
        <v>0</v>
      </c>
      <c r="F209" s="14"/>
      <c r="G209" s="14">
        <v>0</v>
      </c>
      <c r="H209" s="14">
        <v>0</v>
      </c>
      <c r="I209" s="14">
        <v>0</v>
      </c>
      <c r="J209" s="14">
        <v>0</v>
      </c>
      <c r="K209" s="14">
        <v>0</v>
      </c>
      <c r="L209" s="14">
        <v>0</v>
      </c>
      <c r="M209" s="14"/>
      <c r="N209" s="14">
        <v>0</v>
      </c>
      <c r="O209" s="14">
        <v>0</v>
      </c>
      <c r="P209" s="14">
        <v>0</v>
      </c>
      <c r="Q209" s="14">
        <v>0</v>
      </c>
      <c r="R209" s="14"/>
      <c r="S209" s="14">
        <v>0</v>
      </c>
      <c r="T209" s="14">
        <v>0</v>
      </c>
      <c r="U209" s="14">
        <v>0</v>
      </c>
      <c r="V209" s="14">
        <v>0</v>
      </c>
      <c r="W209" s="14">
        <v>0</v>
      </c>
      <c r="X209" s="14">
        <v>0</v>
      </c>
      <c r="Y209" s="14">
        <v>0</v>
      </c>
      <c r="Z209" s="14">
        <v>0</v>
      </c>
      <c r="AA209" s="14">
        <v>0</v>
      </c>
      <c r="AB209" s="14">
        <v>0</v>
      </c>
      <c r="AC209" s="14">
        <v>0</v>
      </c>
      <c r="AD209" s="14">
        <v>0</v>
      </c>
      <c r="AE209" s="14"/>
      <c r="AF209" s="14">
        <v>0</v>
      </c>
      <c r="AG209" s="14">
        <v>0</v>
      </c>
      <c r="AH209" s="14">
        <v>0</v>
      </c>
      <c r="AI209" s="14">
        <v>0</v>
      </c>
      <c r="AJ209" s="14">
        <v>0</v>
      </c>
      <c r="AK209" s="14"/>
      <c r="AL209" s="14">
        <v>0</v>
      </c>
      <c r="AM209" s="14">
        <v>0</v>
      </c>
      <c r="AN209" s="14">
        <v>0</v>
      </c>
      <c r="AO209" s="14">
        <v>0</v>
      </c>
      <c r="AP209" s="14">
        <v>0</v>
      </c>
      <c r="AQ209" s="14">
        <v>0</v>
      </c>
      <c r="AR209" s="14"/>
      <c r="AS209" s="14">
        <v>0</v>
      </c>
      <c r="AT209" s="14">
        <v>0</v>
      </c>
      <c r="AU209" s="14">
        <v>0</v>
      </c>
      <c r="AV209" s="14">
        <v>0</v>
      </c>
      <c r="AW209" s="14">
        <v>0</v>
      </c>
      <c r="AX209" s="14"/>
      <c r="AY209" s="14">
        <v>0</v>
      </c>
      <c r="AZ209" s="14">
        <v>0</v>
      </c>
      <c r="BA209" s="14">
        <v>0</v>
      </c>
      <c r="BB209" s="14">
        <v>0</v>
      </c>
      <c r="BC209" s="14">
        <v>0</v>
      </c>
      <c r="BD209" s="14">
        <v>0</v>
      </c>
      <c r="BE209" s="14">
        <v>0</v>
      </c>
      <c r="BF209" s="14">
        <v>0</v>
      </c>
      <c r="BG209" s="14">
        <v>0</v>
      </c>
      <c r="BH209" s="14">
        <v>0</v>
      </c>
      <c r="BI209" s="14">
        <v>0</v>
      </c>
      <c r="BJ209" s="14">
        <v>0</v>
      </c>
      <c r="BK209" s="14">
        <v>0</v>
      </c>
      <c r="BL209" s="14">
        <v>0</v>
      </c>
      <c r="BM209" s="14">
        <v>0</v>
      </c>
      <c r="BN209" s="14">
        <v>0</v>
      </c>
      <c r="BO209" s="14"/>
      <c r="BP209" s="14">
        <v>0</v>
      </c>
      <c r="BQ209" s="14">
        <v>0</v>
      </c>
      <c r="BR209" s="14">
        <v>0</v>
      </c>
      <c r="BS209" s="14">
        <v>0</v>
      </c>
      <c r="BT209" s="14">
        <v>0</v>
      </c>
      <c r="BU209" s="14">
        <v>0</v>
      </c>
      <c r="BV209" s="14"/>
      <c r="BW209" s="14">
        <v>0</v>
      </c>
      <c r="BX209" s="14">
        <v>0</v>
      </c>
      <c r="BY209" s="14" t="s">
        <v>120</v>
      </c>
      <c r="BZ209" s="14">
        <v>0</v>
      </c>
      <c r="CA209" s="14">
        <v>0</v>
      </c>
      <c r="CB209" s="14">
        <v>0</v>
      </c>
      <c r="CC209" s="14">
        <v>0</v>
      </c>
      <c r="CD209" s="14"/>
      <c r="CE209" s="14">
        <v>0</v>
      </c>
      <c r="CF209" s="14">
        <v>0</v>
      </c>
      <c r="CG209" s="14">
        <v>0</v>
      </c>
      <c r="CH209" s="14">
        <v>0</v>
      </c>
      <c r="CI209" s="14"/>
      <c r="CJ209" s="14">
        <v>0</v>
      </c>
      <c r="CK209" s="14">
        <v>0</v>
      </c>
      <c r="CL209" s="14">
        <v>0</v>
      </c>
      <c r="CM209" s="14">
        <v>0</v>
      </c>
      <c r="CN209" s="14"/>
      <c r="CO209" s="14">
        <v>0</v>
      </c>
      <c r="CP209" s="14">
        <v>0</v>
      </c>
      <c r="CQ209" s="14"/>
      <c r="CR209" s="14">
        <v>0</v>
      </c>
      <c r="CS209" s="14">
        <v>0</v>
      </c>
    </row>
    <row r="210" spans="2:97" x14ac:dyDescent="0.3">
      <c r="B210" t="s">
        <v>203</v>
      </c>
      <c r="C210" s="14">
        <v>0</v>
      </c>
      <c r="D210" s="14">
        <v>0</v>
      </c>
      <c r="E210" s="14">
        <v>0</v>
      </c>
      <c r="F210" s="14"/>
      <c r="G210" s="14">
        <v>0</v>
      </c>
      <c r="H210" s="14">
        <v>0</v>
      </c>
      <c r="I210" s="14">
        <v>0</v>
      </c>
      <c r="J210" s="14">
        <v>0</v>
      </c>
      <c r="K210" s="14">
        <v>0</v>
      </c>
      <c r="L210" s="14">
        <v>0</v>
      </c>
      <c r="M210" s="14"/>
      <c r="N210" s="14">
        <v>0</v>
      </c>
      <c r="O210" s="14">
        <v>0</v>
      </c>
      <c r="P210" s="14">
        <v>0</v>
      </c>
      <c r="Q210" s="14">
        <v>0</v>
      </c>
      <c r="R210" s="14"/>
      <c r="S210" s="14">
        <v>0</v>
      </c>
      <c r="T210" s="14">
        <v>0</v>
      </c>
      <c r="U210" s="14">
        <v>0</v>
      </c>
      <c r="V210" s="14">
        <v>0</v>
      </c>
      <c r="W210" s="14">
        <v>0</v>
      </c>
      <c r="X210" s="14">
        <v>0</v>
      </c>
      <c r="Y210" s="14">
        <v>0</v>
      </c>
      <c r="Z210" s="14">
        <v>0</v>
      </c>
      <c r="AA210" s="14">
        <v>0</v>
      </c>
      <c r="AB210" s="14">
        <v>0</v>
      </c>
      <c r="AC210" s="14">
        <v>0</v>
      </c>
      <c r="AD210" s="14">
        <v>0</v>
      </c>
      <c r="AE210" s="14"/>
      <c r="AF210" s="14">
        <v>0</v>
      </c>
      <c r="AG210" s="14">
        <v>0</v>
      </c>
      <c r="AH210" s="14">
        <v>0</v>
      </c>
      <c r="AI210" s="14">
        <v>0</v>
      </c>
      <c r="AJ210" s="14">
        <v>0</v>
      </c>
      <c r="AK210" s="14"/>
      <c r="AL210" s="14">
        <v>0</v>
      </c>
      <c r="AM210" s="14">
        <v>0</v>
      </c>
      <c r="AN210" s="14">
        <v>0</v>
      </c>
      <c r="AO210" s="14">
        <v>0</v>
      </c>
      <c r="AP210" s="14">
        <v>0</v>
      </c>
      <c r="AQ210" s="14">
        <v>0</v>
      </c>
      <c r="AR210" s="14"/>
      <c r="AS210" s="14">
        <v>0</v>
      </c>
      <c r="AT210" s="14">
        <v>0</v>
      </c>
      <c r="AU210" s="14">
        <v>0</v>
      </c>
      <c r="AV210" s="14">
        <v>0</v>
      </c>
      <c r="AW210" s="14">
        <v>0</v>
      </c>
      <c r="AX210" s="14"/>
      <c r="AY210" s="14">
        <v>0</v>
      </c>
      <c r="AZ210" s="14">
        <v>0</v>
      </c>
      <c r="BA210" s="14">
        <v>0</v>
      </c>
      <c r="BB210" s="14">
        <v>0</v>
      </c>
      <c r="BC210" s="14">
        <v>0</v>
      </c>
      <c r="BD210" s="14">
        <v>0</v>
      </c>
      <c r="BE210" s="14">
        <v>0</v>
      </c>
      <c r="BF210" s="14">
        <v>0</v>
      </c>
      <c r="BG210" s="14">
        <v>0</v>
      </c>
      <c r="BH210" s="14">
        <v>0</v>
      </c>
      <c r="BI210" s="14">
        <v>0</v>
      </c>
      <c r="BJ210" s="14">
        <v>0</v>
      </c>
      <c r="BK210" s="14">
        <v>0</v>
      </c>
      <c r="BL210" s="14">
        <v>0</v>
      </c>
      <c r="BM210" s="14">
        <v>0</v>
      </c>
      <c r="BN210" s="14">
        <v>0</v>
      </c>
      <c r="BO210" s="14"/>
      <c r="BP210" s="14">
        <v>0</v>
      </c>
      <c r="BQ210" s="14">
        <v>0</v>
      </c>
      <c r="BR210" s="14">
        <v>0</v>
      </c>
      <c r="BS210" s="14">
        <v>0</v>
      </c>
      <c r="BT210" s="14">
        <v>0</v>
      </c>
      <c r="BU210" s="14">
        <v>0</v>
      </c>
      <c r="BV210" s="14"/>
      <c r="BW210" s="14">
        <v>0</v>
      </c>
      <c r="BX210" s="14">
        <v>0</v>
      </c>
      <c r="BY210" s="14" t="s">
        <v>120</v>
      </c>
      <c r="BZ210" s="14">
        <v>0</v>
      </c>
      <c r="CA210" s="14">
        <v>0</v>
      </c>
      <c r="CB210" s="14">
        <v>0</v>
      </c>
      <c r="CC210" s="14">
        <v>0</v>
      </c>
      <c r="CD210" s="14"/>
      <c r="CE210" s="14">
        <v>0</v>
      </c>
      <c r="CF210" s="14">
        <v>0</v>
      </c>
      <c r="CG210" s="14">
        <v>0</v>
      </c>
      <c r="CH210" s="14">
        <v>0</v>
      </c>
      <c r="CI210" s="14"/>
      <c r="CJ210" s="14">
        <v>0</v>
      </c>
      <c r="CK210" s="14">
        <v>0</v>
      </c>
      <c r="CL210" s="14">
        <v>0</v>
      </c>
      <c r="CM210" s="14">
        <v>0</v>
      </c>
      <c r="CN210" s="14"/>
      <c r="CO210" s="14">
        <v>0</v>
      </c>
      <c r="CP210" s="14">
        <v>0</v>
      </c>
      <c r="CQ210" s="14"/>
      <c r="CR210" s="14">
        <v>0</v>
      </c>
      <c r="CS210" s="14">
        <v>0</v>
      </c>
    </row>
    <row r="211" spans="2:97" x14ac:dyDescent="0.3">
      <c r="B211" t="s">
        <v>204</v>
      </c>
      <c r="C211" s="14">
        <v>1</v>
      </c>
      <c r="D211" s="14">
        <v>1</v>
      </c>
      <c r="E211" s="14">
        <v>1</v>
      </c>
      <c r="F211" s="14"/>
      <c r="G211" s="14">
        <v>1</v>
      </c>
      <c r="H211" s="14">
        <v>1</v>
      </c>
      <c r="I211" s="14">
        <v>1</v>
      </c>
      <c r="J211" s="14">
        <v>1</v>
      </c>
      <c r="K211" s="14">
        <v>1</v>
      </c>
      <c r="L211" s="14">
        <v>1</v>
      </c>
      <c r="M211" s="14"/>
      <c r="N211" s="14">
        <v>1</v>
      </c>
      <c r="O211" s="14">
        <v>1</v>
      </c>
      <c r="P211" s="14">
        <v>1</v>
      </c>
      <c r="Q211" s="14">
        <v>1</v>
      </c>
      <c r="R211" s="14"/>
      <c r="S211" s="14">
        <v>1</v>
      </c>
      <c r="T211" s="14">
        <v>1</v>
      </c>
      <c r="U211" s="14">
        <v>1</v>
      </c>
      <c r="V211" s="14">
        <v>1</v>
      </c>
      <c r="W211" s="14">
        <v>1</v>
      </c>
      <c r="X211" s="14">
        <v>1</v>
      </c>
      <c r="Y211" s="14">
        <v>1</v>
      </c>
      <c r="Z211" s="14">
        <v>1</v>
      </c>
      <c r="AA211" s="14">
        <v>1</v>
      </c>
      <c r="AB211" s="14">
        <v>1</v>
      </c>
      <c r="AC211" s="14">
        <v>1</v>
      </c>
      <c r="AD211" s="14">
        <v>1</v>
      </c>
      <c r="AE211" s="14"/>
      <c r="AF211" s="14">
        <v>1</v>
      </c>
      <c r="AG211" s="14">
        <v>1</v>
      </c>
      <c r="AH211" s="14">
        <v>1</v>
      </c>
      <c r="AI211" s="14">
        <v>1</v>
      </c>
      <c r="AJ211" s="14">
        <v>1</v>
      </c>
      <c r="AK211" s="14"/>
      <c r="AL211" s="14">
        <v>1</v>
      </c>
      <c r="AM211" s="14">
        <v>1</v>
      </c>
      <c r="AN211" s="14">
        <v>1</v>
      </c>
      <c r="AO211" s="14">
        <v>1</v>
      </c>
      <c r="AP211" s="14">
        <v>1</v>
      </c>
      <c r="AQ211" s="14">
        <v>1</v>
      </c>
      <c r="AR211" s="14"/>
      <c r="AS211" s="14">
        <v>1</v>
      </c>
      <c r="AT211" s="14">
        <v>1</v>
      </c>
      <c r="AU211" s="14">
        <v>1</v>
      </c>
      <c r="AV211" s="14">
        <v>1</v>
      </c>
      <c r="AW211" s="14">
        <v>1</v>
      </c>
      <c r="AX211" s="14"/>
      <c r="AY211" s="14">
        <v>1</v>
      </c>
      <c r="AZ211" s="14">
        <v>1</v>
      </c>
      <c r="BA211" s="14">
        <v>1</v>
      </c>
      <c r="BB211" s="14">
        <v>1</v>
      </c>
      <c r="BC211" s="14">
        <v>1</v>
      </c>
      <c r="BD211" s="14">
        <v>1</v>
      </c>
      <c r="BE211" s="14">
        <v>1</v>
      </c>
      <c r="BF211" s="14">
        <v>1</v>
      </c>
      <c r="BG211" s="14">
        <v>1</v>
      </c>
      <c r="BH211" s="14">
        <v>1</v>
      </c>
      <c r="BI211" s="14">
        <v>1</v>
      </c>
      <c r="BJ211" s="14">
        <v>1</v>
      </c>
      <c r="BK211" s="14">
        <v>1</v>
      </c>
      <c r="BL211" s="14">
        <v>1</v>
      </c>
      <c r="BM211" s="14">
        <v>1</v>
      </c>
      <c r="BN211" s="14">
        <v>1</v>
      </c>
      <c r="BO211" s="14"/>
      <c r="BP211" s="14">
        <v>1</v>
      </c>
      <c r="BQ211" s="14">
        <v>1</v>
      </c>
      <c r="BR211" s="14">
        <v>1</v>
      </c>
      <c r="BS211" s="14">
        <v>1</v>
      </c>
      <c r="BT211" s="14">
        <v>1</v>
      </c>
      <c r="BU211" s="14">
        <v>1</v>
      </c>
      <c r="BV211" s="14"/>
      <c r="BW211" s="14">
        <v>1</v>
      </c>
      <c r="BX211" s="14">
        <v>1</v>
      </c>
      <c r="BY211" s="14" t="s">
        <v>120</v>
      </c>
      <c r="BZ211" s="14">
        <v>1</v>
      </c>
      <c r="CA211" s="14">
        <v>1</v>
      </c>
      <c r="CB211" s="14">
        <v>1</v>
      </c>
      <c r="CC211" s="14">
        <v>1</v>
      </c>
      <c r="CD211" s="14"/>
      <c r="CE211" s="14">
        <v>1</v>
      </c>
      <c r="CF211" s="14">
        <v>1</v>
      </c>
      <c r="CG211" s="14">
        <v>1</v>
      </c>
      <c r="CH211" s="14">
        <v>1</v>
      </c>
      <c r="CI211" s="14"/>
      <c r="CJ211" s="14">
        <v>1</v>
      </c>
      <c r="CK211" s="14">
        <v>1</v>
      </c>
      <c r="CL211" s="14">
        <v>1</v>
      </c>
      <c r="CM211" s="14">
        <v>1</v>
      </c>
      <c r="CN211" s="14"/>
      <c r="CO211" s="14">
        <v>1</v>
      </c>
      <c r="CP211" s="14">
        <v>1</v>
      </c>
      <c r="CQ211" s="14"/>
      <c r="CR211" s="14">
        <v>1</v>
      </c>
      <c r="CS211" s="14">
        <v>1</v>
      </c>
    </row>
    <row r="212" spans="2:97" x14ac:dyDescent="0.3">
      <c r="B212" t="s">
        <v>92</v>
      </c>
      <c r="C212" s="14">
        <v>0</v>
      </c>
      <c r="D212" s="14">
        <v>0</v>
      </c>
      <c r="E212" s="14">
        <v>0</v>
      </c>
      <c r="F212" s="14"/>
      <c r="G212" s="14">
        <v>0</v>
      </c>
      <c r="H212" s="14">
        <v>0</v>
      </c>
      <c r="I212" s="14">
        <v>0</v>
      </c>
      <c r="J212" s="14">
        <v>0</v>
      </c>
      <c r="K212" s="14">
        <v>0</v>
      </c>
      <c r="L212" s="14">
        <v>0</v>
      </c>
      <c r="M212" s="14"/>
      <c r="N212" s="14">
        <v>0</v>
      </c>
      <c r="O212" s="14">
        <v>0</v>
      </c>
      <c r="P212" s="14">
        <v>0</v>
      </c>
      <c r="Q212" s="14">
        <v>0</v>
      </c>
      <c r="R212" s="14"/>
      <c r="S212" s="14">
        <v>0</v>
      </c>
      <c r="T212" s="14">
        <v>0</v>
      </c>
      <c r="U212" s="14">
        <v>0</v>
      </c>
      <c r="V212" s="14">
        <v>0</v>
      </c>
      <c r="W212" s="14">
        <v>0</v>
      </c>
      <c r="X212" s="14">
        <v>0</v>
      </c>
      <c r="Y212" s="14">
        <v>0</v>
      </c>
      <c r="Z212" s="14">
        <v>0</v>
      </c>
      <c r="AA212" s="14">
        <v>0</v>
      </c>
      <c r="AB212" s="14">
        <v>0</v>
      </c>
      <c r="AC212" s="14">
        <v>0</v>
      </c>
      <c r="AD212" s="14">
        <v>0</v>
      </c>
      <c r="AE212" s="14"/>
      <c r="AF212" s="14">
        <v>0</v>
      </c>
      <c r="AG212" s="14">
        <v>0</v>
      </c>
      <c r="AH212" s="14">
        <v>0</v>
      </c>
      <c r="AI212" s="14">
        <v>0</v>
      </c>
      <c r="AJ212" s="14">
        <v>0</v>
      </c>
      <c r="AK212" s="14"/>
      <c r="AL212" s="14">
        <v>0</v>
      </c>
      <c r="AM212" s="14">
        <v>0</v>
      </c>
      <c r="AN212" s="14">
        <v>0</v>
      </c>
      <c r="AO212" s="14">
        <v>0</v>
      </c>
      <c r="AP212" s="14">
        <v>0</v>
      </c>
      <c r="AQ212" s="14">
        <v>0</v>
      </c>
      <c r="AR212" s="14"/>
      <c r="AS212" s="14">
        <v>0</v>
      </c>
      <c r="AT212" s="14">
        <v>0</v>
      </c>
      <c r="AU212" s="14">
        <v>0</v>
      </c>
      <c r="AV212" s="14">
        <v>0</v>
      </c>
      <c r="AW212" s="14">
        <v>0</v>
      </c>
      <c r="AX212" s="14"/>
      <c r="AY212" s="14">
        <v>0</v>
      </c>
      <c r="AZ212" s="14">
        <v>0</v>
      </c>
      <c r="BA212" s="14">
        <v>0</v>
      </c>
      <c r="BB212" s="14">
        <v>0</v>
      </c>
      <c r="BC212" s="14">
        <v>0</v>
      </c>
      <c r="BD212" s="14">
        <v>0</v>
      </c>
      <c r="BE212" s="14">
        <v>0</v>
      </c>
      <c r="BF212" s="14">
        <v>0</v>
      </c>
      <c r="BG212" s="14">
        <v>0</v>
      </c>
      <c r="BH212" s="14">
        <v>0</v>
      </c>
      <c r="BI212" s="14">
        <v>0</v>
      </c>
      <c r="BJ212" s="14">
        <v>0</v>
      </c>
      <c r="BK212" s="14">
        <v>0</v>
      </c>
      <c r="BL212" s="14">
        <v>0</v>
      </c>
      <c r="BM212" s="14">
        <v>0</v>
      </c>
      <c r="BN212" s="14">
        <v>0</v>
      </c>
      <c r="BO212" s="14"/>
      <c r="BP212" s="14">
        <v>0</v>
      </c>
      <c r="BQ212" s="14">
        <v>0</v>
      </c>
      <c r="BR212" s="14">
        <v>0</v>
      </c>
      <c r="BS212" s="14">
        <v>0</v>
      </c>
      <c r="BT212" s="14">
        <v>0</v>
      </c>
      <c r="BU212" s="14">
        <v>0</v>
      </c>
      <c r="BV212" s="14"/>
      <c r="BW212" s="14">
        <v>0</v>
      </c>
      <c r="BX212" s="14">
        <v>0</v>
      </c>
      <c r="BY212" s="14" t="s">
        <v>120</v>
      </c>
      <c r="BZ212" s="14">
        <v>0</v>
      </c>
      <c r="CA212" s="14">
        <v>0</v>
      </c>
      <c r="CB212" s="14">
        <v>0</v>
      </c>
      <c r="CC212" s="14">
        <v>0</v>
      </c>
      <c r="CD212" s="14"/>
      <c r="CE212" s="14">
        <v>0</v>
      </c>
      <c r="CF212" s="14">
        <v>0</v>
      </c>
      <c r="CG212" s="14">
        <v>0</v>
      </c>
      <c r="CH212" s="14">
        <v>0</v>
      </c>
      <c r="CI212" s="14"/>
      <c r="CJ212" s="14">
        <v>0</v>
      </c>
      <c r="CK212" s="14">
        <v>0</v>
      </c>
      <c r="CL212" s="14">
        <v>0</v>
      </c>
      <c r="CM212" s="14">
        <v>0</v>
      </c>
      <c r="CN212" s="14"/>
      <c r="CO212" s="14">
        <v>0</v>
      </c>
      <c r="CP212" s="14">
        <v>0</v>
      </c>
      <c r="CQ212" s="14"/>
      <c r="CR212" s="14">
        <v>0</v>
      </c>
      <c r="CS212" s="14">
        <v>0</v>
      </c>
    </row>
    <row r="213" spans="2:97"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row>
    <row r="214" spans="2:97" x14ac:dyDescent="0.3">
      <c r="B214" s="6" t="s">
        <v>210</v>
      </c>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row>
    <row r="215" spans="2:97" x14ac:dyDescent="0.3">
      <c r="B215" s="24" t="s">
        <v>188</v>
      </c>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row>
    <row r="216" spans="2:97" x14ac:dyDescent="0.3">
      <c r="B216" t="s">
        <v>201</v>
      </c>
      <c r="C216" s="14">
        <v>3.9638785854463898E-2</v>
      </c>
      <c r="D216" s="14">
        <v>3.6202112673767502E-2</v>
      </c>
      <c r="E216" s="14">
        <v>4.3168307729879001E-2</v>
      </c>
      <c r="F216" s="14"/>
      <c r="G216" s="14">
        <v>3.4449387850346798E-2</v>
      </c>
      <c r="H216" s="14">
        <v>4.22596418498698E-2</v>
      </c>
      <c r="I216" s="14">
        <v>3.0006061109198599E-2</v>
      </c>
      <c r="J216" s="14">
        <v>6.1333679862548E-2</v>
      </c>
      <c r="K216" s="14">
        <v>2.9873680775490501E-2</v>
      </c>
      <c r="L216" s="14">
        <v>3.8859798230467597E-2</v>
      </c>
      <c r="M216" s="14"/>
      <c r="N216" s="14">
        <v>3.4653697833473503E-2</v>
      </c>
      <c r="O216" s="14">
        <v>3.1348439899912803E-2</v>
      </c>
      <c r="P216" s="14">
        <v>4.7797306892908897E-2</v>
      </c>
      <c r="Q216" s="14">
        <v>4.8579731477365599E-2</v>
      </c>
      <c r="R216" s="14"/>
      <c r="S216" s="14">
        <v>3.6669803037795802E-2</v>
      </c>
      <c r="T216" s="14">
        <v>4.58583207910555E-2</v>
      </c>
      <c r="U216" s="14">
        <v>1.9970971216786801E-2</v>
      </c>
      <c r="V216" s="14">
        <v>9.9359073790175195E-3</v>
      </c>
      <c r="W216" s="14">
        <v>3.7900582160461403E-2</v>
      </c>
      <c r="X216" s="14">
        <v>3.7940457665569499E-2</v>
      </c>
      <c r="Y216" s="14">
        <v>1.13060955206083E-2</v>
      </c>
      <c r="Z216" s="14">
        <v>3.7311538380158098E-2</v>
      </c>
      <c r="AA216" s="14">
        <v>5.8524717134897097E-2</v>
      </c>
      <c r="AB216" s="14">
        <v>8.2905467062075702E-2</v>
      </c>
      <c r="AC216" s="14">
        <v>7.3424295801486295E-2</v>
      </c>
      <c r="AD216" s="14">
        <v>0</v>
      </c>
      <c r="AE216" s="14"/>
      <c r="AF216" s="14">
        <v>6.0076795361626301E-2</v>
      </c>
      <c r="AG216" s="14">
        <v>1.1037167809956699E-2</v>
      </c>
      <c r="AH216" s="14">
        <v>3.5014444368084298E-2</v>
      </c>
      <c r="AI216" s="14">
        <v>7.0393514440169905E-2</v>
      </c>
      <c r="AJ216" s="14">
        <v>7.9714913940032397E-2</v>
      </c>
      <c r="AK216" s="14"/>
      <c r="AL216" s="14">
        <v>1.1000579069731E-2</v>
      </c>
      <c r="AM216" s="14">
        <v>3.5728126139763901E-2</v>
      </c>
      <c r="AN216" s="14">
        <v>3.7598084768038401E-2</v>
      </c>
      <c r="AO216" s="14">
        <v>6.5319861507889806E-2</v>
      </c>
      <c r="AP216" s="14">
        <v>9.3174102560220004E-2</v>
      </c>
      <c r="AQ216" s="14">
        <v>4.2738087974143503E-2</v>
      </c>
      <c r="AR216" s="14"/>
      <c r="AS216" s="14">
        <v>5.1519896814724499E-2</v>
      </c>
      <c r="AT216" s="14">
        <v>4.3468622648602802E-2</v>
      </c>
      <c r="AU216" s="14">
        <v>3.70118433338886E-2</v>
      </c>
      <c r="AV216" s="14">
        <v>2.1021124039241602E-2</v>
      </c>
      <c r="AW216" s="14">
        <v>0</v>
      </c>
      <c r="AX216" s="14"/>
      <c r="AY216" s="14">
        <v>0.16047331146060301</v>
      </c>
      <c r="AZ216" s="14">
        <v>2.4584082548250102E-2</v>
      </c>
      <c r="BA216" s="14">
        <v>8.7256477951058398E-2</v>
      </c>
      <c r="BB216" s="14">
        <v>5.5053536769526699E-2</v>
      </c>
      <c r="BC216" s="14">
        <v>4.2361234190055899E-2</v>
      </c>
      <c r="BD216" s="14">
        <v>2.6683620165132701E-2</v>
      </c>
      <c r="BE216" s="14">
        <v>2.40164312430588E-2</v>
      </c>
      <c r="BF216" s="14">
        <v>3.79648003413805E-2</v>
      </c>
      <c r="BG216" s="14">
        <v>6.9001937499709204E-2</v>
      </c>
      <c r="BH216" s="14">
        <v>6.5205626646700904E-2</v>
      </c>
      <c r="BI216" s="14">
        <v>3.7623861834494197E-2</v>
      </c>
      <c r="BJ216" s="14">
        <v>1.3072388007895E-2</v>
      </c>
      <c r="BK216" s="14">
        <v>2.3794453757399799E-2</v>
      </c>
      <c r="BL216" s="14">
        <v>3.7863869904238401E-2</v>
      </c>
      <c r="BM216" s="14">
        <v>0</v>
      </c>
      <c r="BN216" s="14">
        <v>1.35747670003179E-2</v>
      </c>
      <c r="BO216" s="14"/>
      <c r="BP216" s="14">
        <v>3.8689905081770698E-2</v>
      </c>
      <c r="BQ216" s="14">
        <v>2.9242384223048298E-2</v>
      </c>
      <c r="BR216" s="14">
        <v>4.0013915670629702E-2</v>
      </c>
      <c r="BS216" s="14">
        <v>2.7801643609590799E-2</v>
      </c>
      <c r="BT216" s="14">
        <v>9.1238462968179807E-2</v>
      </c>
      <c r="BU216" s="14">
        <v>3.2433857017526699E-2</v>
      </c>
      <c r="BV216" s="14"/>
      <c r="BW216" s="14">
        <v>3.6046070223195802E-2</v>
      </c>
      <c r="BX216" s="14">
        <v>2.3709128958407599E-2</v>
      </c>
      <c r="BY216" s="14" t="s">
        <v>120</v>
      </c>
      <c r="BZ216" s="14">
        <v>0.102054946738882</v>
      </c>
      <c r="CA216" s="14">
        <v>3.2230468400591399E-2</v>
      </c>
      <c r="CB216" s="14">
        <v>4.5483033354720703E-2</v>
      </c>
      <c r="CC216" s="14">
        <v>5.7514005972687403E-2</v>
      </c>
      <c r="CD216" s="14"/>
      <c r="CE216" s="14">
        <v>6.3099886651751494E-2</v>
      </c>
      <c r="CF216" s="14">
        <v>2.35292571867248E-2</v>
      </c>
      <c r="CG216" s="14">
        <v>4.0288212871150503E-2</v>
      </c>
      <c r="CH216" s="14">
        <v>3.5425111122060302E-2</v>
      </c>
      <c r="CI216" s="14"/>
      <c r="CJ216" s="14">
        <v>2.4933939915465199E-2</v>
      </c>
      <c r="CK216" s="14">
        <v>4.8999668408403502E-2</v>
      </c>
      <c r="CL216" s="14">
        <v>4.3122181314648601E-2</v>
      </c>
      <c r="CM216" s="14">
        <v>1.4600647226507399E-2</v>
      </c>
      <c r="CN216" s="14"/>
      <c r="CO216" s="14">
        <v>5.4771304168818397E-2</v>
      </c>
      <c r="CP216" s="14">
        <v>3.8019192611655803E-2</v>
      </c>
      <c r="CQ216" s="14"/>
      <c r="CR216" s="14">
        <v>3.55472495914117E-2</v>
      </c>
      <c r="CS216" s="14">
        <v>3.9454207428790897E-2</v>
      </c>
    </row>
    <row r="217" spans="2:97" x14ac:dyDescent="0.3">
      <c r="B217" t="s">
        <v>202</v>
      </c>
      <c r="C217" s="14">
        <v>6.6046708214045902E-2</v>
      </c>
      <c r="D217" s="14">
        <v>6.2494241908346203E-2</v>
      </c>
      <c r="E217" s="14">
        <v>6.9789341439488201E-2</v>
      </c>
      <c r="F217" s="14"/>
      <c r="G217" s="14">
        <v>5.4281274139423297E-2</v>
      </c>
      <c r="H217" s="14">
        <v>5.8741086578294001E-2</v>
      </c>
      <c r="I217" s="14">
        <v>0.120719252774402</v>
      </c>
      <c r="J217" s="14">
        <v>7.6316633880959994E-2</v>
      </c>
      <c r="K217" s="14">
        <v>5.4668424995568198E-2</v>
      </c>
      <c r="L217" s="14">
        <v>3.4276308077399502E-2</v>
      </c>
      <c r="M217" s="14"/>
      <c r="N217" s="14">
        <v>3.4012695609835303E-2</v>
      </c>
      <c r="O217" s="14">
        <v>6.2990966261026196E-2</v>
      </c>
      <c r="P217" s="14">
        <v>0.103162239173391</v>
      </c>
      <c r="Q217" s="14">
        <v>7.4591149331853901E-2</v>
      </c>
      <c r="R217" s="14"/>
      <c r="S217" s="14">
        <v>4.1922746779628602E-2</v>
      </c>
      <c r="T217" s="14">
        <v>6.5743372550072093E-2</v>
      </c>
      <c r="U217" s="14">
        <v>7.8547031938258197E-2</v>
      </c>
      <c r="V217" s="14">
        <v>2.79935646088222E-2</v>
      </c>
      <c r="W217" s="14">
        <v>6.1317294473461799E-2</v>
      </c>
      <c r="X217" s="14">
        <v>8.7353707735397398E-2</v>
      </c>
      <c r="Y217" s="14">
        <v>4.8051757910732899E-2</v>
      </c>
      <c r="Z217" s="14">
        <v>0.12860701849352801</v>
      </c>
      <c r="AA217" s="14">
        <v>6.6537847247757007E-2</v>
      </c>
      <c r="AB217" s="14">
        <v>8.5818647690918001E-2</v>
      </c>
      <c r="AC217" s="14">
        <v>4.0330934304482501E-2</v>
      </c>
      <c r="AD217" s="14">
        <v>0.15136792952790601</v>
      </c>
      <c r="AE217" s="14"/>
      <c r="AF217" s="14">
        <v>8.5892165740713497E-2</v>
      </c>
      <c r="AG217" s="14">
        <v>2.83284809071985E-2</v>
      </c>
      <c r="AH217" s="14">
        <v>7.45687215184134E-2</v>
      </c>
      <c r="AI217" s="14">
        <v>8.02261710393085E-2</v>
      </c>
      <c r="AJ217" s="14">
        <v>7.9690708883501798E-2</v>
      </c>
      <c r="AK217" s="14"/>
      <c r="AL217" s="14">
        <v>2.1800597488681E-2</v>
      </c>
      <c r="AM217" s="14">
        <v>9.0982524129100406E-2</v>
      </c>
      <c r="AN217" s="14">
        <v>7.4236708375879895E-2</v>
      </c>
      <c r="AO217" s="14">
        <v>7.4964191124810606E-2</v>
      </c>
      <c r="AP217" s="14">
        <v>8.2222949063136097E-2</v>
      </c>
      <c r="AQ217" s="14">
        <v>8.9755111483348707E-2</v>
      </c>
      <c r="AR217" s="14"/>
      <c r="AS217" s="14">
        <v>0.106689735568007</v>
      </c>
      <c r="AT217" s="14">
        <v>7.1758873845012297E-2</v>
      </c>
      <c r="AU217" s="14">
        <v>5.6737149435026397E-2</v>
      </c>
      <c r="AV217" s="14">
        <v>5.4131164596599501E-2</v>
      </c>
      <c r="AW217" s="14">
        <v>3.0452438329519899E-2</v>
      </c>
      <c r="AX217" s="14"/>
      <c r="AY217" s="14">
        <v>0</v>
      </c>
      <c r="AZ217" s="14">
        <v>0</v>
      </c>
      <c r="BA217" s="14">
        <v>8.3316409333295802E-2</v>
      </c>
      <c r="BB217" s="14">
        <v>4.2779504587864003E-2</v>
      </c>
      <c r="BC217" s="14">
        <v>4.3214055562536199E-2</v>
      </c>
      <c r="BD217" s="14">
        <v>6.5295817924612906E-2</v>
      </c>
      <c r="BE217" s="14">
        <v>6.2794266954232403E-2</v>
      </c>
      <c r="BF217" s="14">
        <v>0.12304845941991301</v>
      </c>
      <c r="BG217" s="14">
        <v>0.132926631885146</v>
      </c>
      <c r="BH217" s="14">
        <v>3.1652669569719301E-2</v>
      </c>
      <c r="BI217" s="14">
        <v>5.9262328976844601E-2</v>
      </c>
      <c r="BJ217" s="14">
        <v>9.0944632193032907E-2</v>
      </c>
      <c r="BK217" s="14">
        <v>6.1962395584097198E-2</v>
      </c>
      <c r="BL217" s="14">
        <v>6.9857632012548396E-2</v>
      </c>
      <c r="BM217" s="14">
        <v>9.4695696930400197E-2</v>
      </c>
      <c r="BN217" s="14">
        <v>0</v>
      </c>
      <c r="BO217" s="14"/>
      <c r="BP217" s="14">
        <v>4.0457665384202403E-2</v>
      </c>
      <c r="BQ217" s="14">
        <v>7.9584569416341705E-2</v>
      </c>
      <c r="BR217" s="14">
        <v>7.8828005549735097E-2</v>
      </c>
      <c r="BS217" s="14">
        <v>9.1470192305764406E-2</v>
      </c>
      <c r="BT217" s="14">
        <v>4.7966962164538801E-2</v>
      </c>
      <c r="BU217" s="14">
        <v>3.2215356684313697E-2</v>
      </c>
      <c r="BV217" s="14"/>
      <c r="BW217" s="14">
        <v>4.8037703335845103E-2</v>
      </c>
      <c r="BX217" s="14">
        <v>0.112946845176174</v>
      </c>
      <c r="BY217" s="14" t="s">
        <v>120</v>
      </c>
      <c r="BZ217" s="14">
        <v>4.9073045222789699E-2</v>
      </c>
      <c r="CA217" s="14">
        <v>5.8466489840105898E-2</v>
      </c>
      <c r="CB217" s="14">
        <v>4.7744135578701101E-2</v>
      </c>
      <c r="CC217" s="14">
        <v>0.12259461271019099</v>
      </c>
      <c r="CD217" s="14"/>
      <c r="CE217" s="14">
        <v>6.6082562921223498E-2</v>
      </c>
      <c r="CF217" s="14">
        <v>6.3458644176168102E-2</v>
      </c>
      <c r="CG217" s="14">
        <v>4.5489696708410299E-2</v>
      </c>
      <c r="CH217" s="14">
        <v>8.1781999015067094E-2</v>
      </c>
      <c r="CI217" s="14"/>
      <c r="CJ217" s="14">
        <v>9.2543440080491104E-2</v>
      </c>
      <c r="CK217" s="14">
        <v>5.8222539103561802E-2</v>
      </c>
      <c r="CL217" s="14">
        <v>6.2521987699173998E-2</v>
      </c>
      <c r="CM217" s="14">
        <v>4.7679768744953402E-2</v>
      </c>
      <c r="CN217" s="14"/>
      <c r="CO217" s="14">
        <v>9.3161880318658699E-2</v>
      </c>
      <c r="CP217" s="14">
        <v>6.1437332746329502E-2</v>
      </c>
      <c r="CQ217" s="14"/>
      <c r="CR217" s="14">
        <v>8.5252578125153897E-2</v>
      </c>
      <c r="CS217" s="14">
        <v>6.5370288754975095E-2</v>
      </c>
    </row>
    <row r="218" spans="2:97" x14ac:dyDescent="0.3">
      <c r="B218" t="s">
        <v>203</v>
      </c>
      <c r="C218" s="14">
        <v>0.26257650508918501</v>
      </c>
      <c r="D218" s="14">
        <v>0.26446681733316901</v>
      </c>
      <c r="E218" s="14">
        <v>0.25956446379690301</v>
      </c>
      <c r="F218" s="14"/>
      <c r="G218" s="14">
        <v>0.27803148847857001</v>
      </c>
      <c r="H218" s="14">
        <v>0.27819014879399201</v>
      </c>
      <c r="I218" s="14">
        <v>0.29640924895222698</v>
      </c>
      <c r="J218" s="14">
        <v>0.21916358949776901</v>
      </c>
      <c r="K218" s="14">
        <v>0.235943284813356</v>
      </c>
      <c r="L218" s="14">
        <v>0.26307908584609802</v>
      </c>
      <c r="M218" s="14"/>
      <c r="N218" s="14">
        <v>0.306733438980965</v>
      </c>
      <c r="O218" s="14">
        <v>0.23611750306680701</v>
      </c>
      <c r="P218" s="14">
        <v>0.24337924761923099</v>
      </c>
      <c r="Q218" s="14">
        <v>0.25203163781052801</v>
      </c>
      <c r="R218" s="14"/>
      <c r="S218" s="14">
        <v>0.27679610367651503</v>
      </c>
      <c r="T218" s="14">
        <v>0.25690328110487298</v>
      </c>
      <c r="U218" s="14">
        <v>0.23458992810683499</v>
      </c>
      <c r="V218" s="14">
        <v>0.27771353015386702</v>
      </c>
      <c r="W218" s="14">
        <v>0.27240557382120301</v>
      </c>
      <c r="X218" s="14">
        <v>0.28086722249738</v>
      </c>
      <c r="Y218" s="14">
        <v>0.29479425550810601</v>
      </c>
      <c r="Z218" s="14">
        <v>0.26643413324537801</v>
      </c>
      <c r="AA218" s="14">
        <v>0.23647920646357601</v>
      </c>
      <c r="AB218" s="14">
        <v>0.20524664099435</v>
      </c>
      <c r="AC218" s="14">
        <v>0.28644123307925201</v>
      </c>
      <c r="AD218" s="14">
        <v>0.31884893581548301</v>
      </c>
      <c r="AE218" s="14"/>
      <c r="AF218" s="14">
        <v>0.26606984124691602</v>
      </c>
      <c r="AG218" s="14">
        <v>0.246872356593413</v>
      </c>
      <c r="AH218" s="14">
        <v>0.23530751617710499</v>
      </c>
      <c r="AI218" s="14">
        <v>0.30462884734749301</v>
      </c>
      <c r="AJ218" s="14">
        <v>0.29034180895786499</v>
      </c>
      <c r="AK218" s="14"/>
      <c r="AL218" s="14">
        <v>0.19015881182491901</v>
      </c>
      <c r="AM218" s="14">
        <v>0.30380963552125201</v>
      </c>
      <c r="AN218" s="14">
        <v>0.225891053865167</v>
      </c>
      <c r="AO218" s="14">
        <v>0.298833232599719</v>
      </c>
      <c r="AP218" s="14">
        <v>0.27566643565729898</v>
      </c>
      <c r="AQ218" s="14">
        <v>0.32443106815072598</v>
      </c>
      <c r="AR218" s="14"/>
      <c r="AS218" s="14">
        <v>0.22769952685314099</v>
      </c>
      <c r="AT218" s="14">
        <v>0.30522088234483002</v>
      </c>
      <c r="AU218" s="14">
        <v>0.24188684023308299</v>
      </c>
      <c r="AV218" s="14">
        <v>0.34052626032903299</v>
      </c>
      <c r="AW218" s="14">
        <v>0.35302047539768699</v>
      </c>
      <c r="AX218" s="14"/>
      <c r="AY218" s="14">
        <v>0.16618492403306201</v>
      </c>
      <c r="AZ218" s="14">
        <v>0.33488370121736</v>
      </c>
      <c r="BA218" s="14">
        <v>0.27133948072860198</v>
      </c>
      <c r="BB218" s="14">
        <v>0.22534033937560999</v>
      </c>
      <c r="BC218" s="14">
        <v>0.25016559620162898</v>
      </c>
      <c r="BD218" s="14">
        <v>0.31538411516339898</v>
      </c>
      <c r="BE218" s="14">
        <v>0.31594952119812603</v>
      </c>
      <c r="BF218" s="14">
        <v>0.13836451166928701</v>
      </c>
      <c r="BG218" s="14">
        <v>0.26014436701223098</v>
      </c>
      <c r="BH218" s="14">
        <v>0.18852287527071801</v>
      </c>
      <c r="BI218" s="14">
        <v>0.26800740029977899</v>
      </c>
      <c r="BJ218" s="14">
        <v>0.20726245443453301</v>
      </c>
      <c r="BK218" s="14">
        <v>0.32500286463897998</v>
      </c>
      <c r="BL218" s="14">
        <v>0.34944956029250002</v>
      </c>
      <c r="BM218" s="14">
        <v>0.29313059641571598</v>
      </c>
      <c r="BN218" s="14">
        <v>0.34107575261164402</v>
      </c>
      <c r="BO218" s="14"/>
      <c r="BP218" s="14">
        <v>0.25456929312705101</v>
      </c>
      <c r="BQ218" s="14">
        <v>0.24676457332945601</v>
      </c>
      <c r="BR218" s="14">
        <v>0.28443400575695699</v>
      </c>
      <c r="BS218" s="14">
        <v>0.23270380956791301</v>
      </c>
      <c r="BT218" s="14">
        <v>0.290037924185781</v>
      </c>
      <c r="BU218" s="14">
        <v>0.358577818753466</v>
      </c>
      <c r="BV218" s="14"/>
      <c r="BW218" s="14">
        <v>0.27941669032642102</v>
      </c>
      <c r="BX218" s="14">
        <v>0.25482795263496599</v>
      </c>
      <c r="BY218" s="14" t="s">
        <v>120</v>
      </c>
      <c r="BZ218" s="14">
        <v>0.219305489969778</v>
      </c>
      <c r="CA218" s="14">
        <v>0.312746376006589</v>
      </c>
      <c r="CB218" s="14">
        <v>0.25080808377716401</v>
      </c>
      <c r="CC218" s="14">
        <v>0.14482936386419701</v>
      </c>
      <c r="CD218" s="14"/>
      <c r="CE218" s="14">
        <v>0.23907180749001899</v>
      </c>
      <c r="CF218" s="14">
        <v>0.29745580516380199</v>
      </c>
      <c r="CG218" s="14">
        <v>0.269231556188326</v>
      </c>
      <c r="CH218" s="14">
        <v>0.26799190326797301</v>
      </c>
      <c r="CI218" s="14"/>
      <c r="CJ218" s="14">
        <v>0.32138867659695203</v>
      </c>
      <c r="CK218" s="14">
        <v>0.25053854700824202</v>
      </c>
      <c r="CL218" s="14">
        <v>0.249316507397007</v>
      </c>
      <c r="CM218" s="14">
        <v>0.25670444383075303</v>
      </c>
      <c r="CN218" s="14"/>
      <c r="CO218" s="14">
        <v>0.246594783811423</v>
      </c>
      <c r="CP218" s="14">
        <v>0.268877295039613</v>
      </c>
      <c r="CQ218" s="14"/>
      <c r="CR218" s="14">
        <v>0.25360298230963202</v>
      </c>
      <c r="CS218" s="14">
        <v>0.26264048040251903</v>
      </c>
    </row>
    <row r="219" spans="2:97" x14ac:dyDescent="0.3">
      <c r="B219" t="s">
        <v>204</v>
      </c>
      <c r="C219" s="14">
        <v>0.60585172127680798</v>
      </c>
      <c r="D219" s="14">
        <v>0.61597049484654598</v>
      </c>
      <c r="E219" s="14">
        <v>0.59655630502152202</v>
      </c>
      <c r="F219" s="14"/>
      <c r="G219" s="14">
        <v>0.58161721328286398</v>
      </c>
      <c r="H219" s="14">
        <v>0.60536354965392902</v>
      </c>
      <c r="I219" s="14">
        <v>0.532819421512297</v>
      </c>
      <c r="J219" s="14">
        <v>0.63083329347135897</v>
      </c>
      <c r="K219" s="14">
        <v>0.619865776474257</v>
      </c>
      <c r="L219" s="14">
        <v>0.65198580038008003</v>
      </c>
      <c r="M219" s="14"/>
      <c r="N219" s="14">
        <v>0.60392515314152595</v>
      </c>
      <c r="O219" s="14">
        <v>0.64110500566661299</v>
      </c>
      <c r="P219" s="14">
        <v>0.581896848834772</v>
      </c>
      <c r="Q219" s="14">
        <v>0.59323495283017103</v>
      </c>
      <c r="R219" s="14"/>
      <c r="S219" s="14">
        <v>0.61599891633825599</v>
      </c>
      <c r="T219" s="14">
        <v>0.60036715089405801</v>
      </c>
      <c r="U219" s="14">
        <v>0.63682020868537703</v>
      </c>
      <c r="V219" s="14">
        <v>0.66624565262601698</v>
      </c>
      <c r="W219" s="14">
        <v>0.61538772373045902</v>
      </c>
      <c r="X219" s="14">
        <v>0.56536286828390103</v>
      </c>
      <c r="Y219" s="14">
        <v>0.62424816525323301</v>
      </c>
      <c r="Z219" s="14">
        <v>0.549304851151872</v>
      </c>
      <c r="AA219" s="14">
        <v>0.61328744856302697</v>
      </c>
      <c r="AB219" s="14">
        <v>0.58175781926891501</v>
      </c>
      <c r="AC219" s="14">
        <v>0.58021302338762903</v>
      </c>
      <c r="AD219" s="14">
        <v>0.52978313465661098</v>
      </c>
      <c r="AE219" s="14"/>
      <c r="AF219" s="14">
        <v>0.55497983483305402</v>
      </c>
      <c r="AG219" s="14">
        <v>0.70021478606755205</v>
      </c>
      <c r="AH219" s="14">
        <v>0.65510931793639804</v>
      </c>
      <c r="AI219" s="14">
        <v>0.51672577559164001</v>
      </c>
      <c r="AJ219" s="14">
        <v>0.53061721071288903</v>
      </c>
      <c r="AK219" s="14"/>
      <c r="AL219" s="14">
        <v>0.76024626338977597</v>
      </c>
      <c r="AM219" s="14">
        <v>0.54895248669966301</v>
      </c>
      <c r="AN219" s="14">
        <v>0.64269873346182305</v>
      </c>
      <c r="AO219" s="14">
        <v>0.53135649716192201</v>
      </c>
      <c r="AP219" s="14">
        <v>0.53365465721191496</v>
      </c>
      <c r="AQ219" s="14">
        <v>0.52334064656651802</v>
      </c>
      <c r="AR219" s="14"/>
      <c r="AS219" s="14">
        <v>0.57496710124041295</v>
      </c>
      <c r="AT219" s="14">
        <v>0.55452626101956204</v>
      </c>
      <c r="AU219" s="14">
        <v>0.63110091104463295</v>
      </c>
      <c r="AV219" s="14">
        <v>0.57716517917990395</v>
      </c>
      <c r="AW219" s="14">
        <v>0.61652708627279296</v>
      </c>
      <c r="AX219" s="14"/>
      <c r="AY219" s="14">
        <v>0.67334176450633398</v>
      </c>
      <c r="AZ219" s="14">
        <v>0.64053221623439005</v>
      </c>
      <c r="BA219" s="14">
        <v>0.54301774302211803</v>
      </c>
      <c r="BB219" s="14">
        <v>0.63455738448091903</v>
      </c>
      <c r="BC219" s="14">
        <v>0.63974229423578599</v>
      </c>
      <c r="BD219" s="14">
        <v>0.55133582901499201</v>
      </c>
      <c r="BE219" s="14">
        <v>0.58188604196417804</v>
      </c>
      <c r="BF219" s="14">
        <v>0.67327955101979198</v>
      </c>
      <c r="BG219" s="14">
        <v>0.52483379943208197</v>
      </c>
      <c r="BH219" s="14">
        <v>0.67947881240117902</v>
      </c>
      <c r="BI219" s="14">
        <v>0.62393597651517896</v>
      </c>
      <c r="BJ219" s="14">
        <v>0.67589735010916796</v>
      </c>
      <c r="BK219" s="14">
        <v>0.56654377920046195</v>
      </c>
      <c r="BL219" s="14">
        <v>0.44284976021196498</v>
      </c>
      <c r="BM219" s="14">
        <v>0.52320849130718405</v>
      </c>
      <c r="BN219" s="14">
        <v>0.64534948038803797</v>
      </c>
      <c r="BO219" s="14"/>
      <c r="BP219" s="14">
        <v>0.64582839590243801</v>
      </c>
      <c r="BQ219" s="14">
        <v>0.61550609636819398</v>
      </c>
      <c r="BR219" s="14">
        <v>0.56649891437322897</v>
      </c>
      <c r="BS219" s="14">
        <v>0.62322632950642498</v>
      </c>
      <c r="BT219" s="14">
        <v>0.53991923464828195</v>
      </c>
      <c r="BU219" s="14">
        <v>0.55802754371635199</v>
      </c>
      <c r="BV219" s="14"/>
      <c r="BW219" s="14">
        <v>0.61258286534138195</v>
      </c>
      <c r="BX219" s="14">
        <v>0.59258565398651897</v>
      </c>
      <c r="BY219" s="14" t="s">
        <v>120</v>
      </c>
      <c r="BZ219" s="14">
        <v>0.60177193619147296</v>
      </c>
      <c r="CA219" s="14">
        <v>0.57556053100632398</v>
      </c>
      <c r="CB219" s="14">
        <v>0.63133289977409801</v>
      </c>
      <c r="CC219" s="14">
        <v>0.53974099393905794</v>
      </c>
      <c r="CD219" s="14"/>
      <c r="CE219" s="14">
        <v>0.58424076443635298</v>
      </c>
      <c r="CF219" s="14">
        <v>0.60098647540913197</v>
      </c>
      <c r="CG219" s="14">
        <v>0.63183129188267095</v>
      </c>
      <c r="CH219" s="14">
        <v>0.59954298965433594</v>
      </c>
      <c r="CI219" s="14"/>
      <c r="CJ219" s="14">
        <v>0.561133943407092</v>
      </c>
      <c r="CK219" s="14">
        <v>0.62915959822677203</v>
      </c>
      <c r="CL219" s="14">
        <v>0.61444839545163898</v>
      </c>
      <c r="CM219" s="14">
        <v>0.57029360174556398</v>
      </c>
      <c r="CN219" s="14"/>
      <c r="CO219" s="14">
        <v>0.56601329151121305</v>
      </c>
      <c r="CP219" s="14">
        <v>0.61150311005416602</v>
      </c>
      <c r="CQ219" s="14"/>
      <c r="CR219" s="14">
        <v>0.61710102977595005</v>
      </c>
      <c r="CS219" s="14">
        <v>0.60683251058253196</v>
      </c>
    </row>
    <row r="220" spans="2:97" x14ac:dyDescent="0.3">
      <c r="B220" t="s">
        <v>92</v>
      </c>
      <c r="C220" s="14">
        <v>2.5886279565497199E-2</v>
      </c>
      <c r="D220" s="14">
        <v>2.0866333238171102E-2</v>
      </c>
      <c r="E220" s="14">
        <v>3.0921582012208002E-2</v>
      </c>
      <c r="F220" s="14"/>
      <c r="G220" s="14">
        <v>5.1620636248796002E-2</v>
      </c>
      <c r="H220" s="14">
        <v>1.54455731239149E-2</v>
      </c>
      <c r="I220" s="14">
        <v>2.00460156518758E-2</v>
      </c>
      <c r="J220" s="14">
        <v>1.23528032873643E-2</v>
      </c>
      <c r="K220" s="14">
        <v>5.9648832941327903E-2</v>
      </c>
      <c r="L220" s="14">
        <v>1.17990074659547E-2</v>
      </c>
      <c r="M220" s="14"/>
      <c r="N220" s="14">
        <v>2.0675014434200199E-2</v>
      </c>
      <c r="O220" s="14">
        <v>2.84380851056408E-2</v>
      </c>
      <c r="P220" s="14">
        <v>2.3764357479696501E-2</v>
      </c>
      <c r="Q220" s="14">
        <v>3.1562528550081903E-2</v>
      </c>
      <c r="R220" s="14"/>
      <c r="S220" s="14">
        <v>2.8612430167804698E-2</v>
      </c>
      <c r="T220" s="14">
        <v>3.11278746599419E-2</v>
      </c>
      <c r="U220" s="14">
        <v>3.0071860052743201E-2</v>
      </c>
      <c r="V220" s="14">
        <v>1.8111345232276501E-2</v>
      </c>
      <c r="W220" s="14">
        <v>1.2988825814414E-2</v>
      </c>
      <c r="X220" s="14">
        <v>2.8475743817751899E-2</v>
      </c>
      <c r="Y220" s="14">
        <v>2.1599725807319801E-2</v>
      </c>
      <c r="Z220" s="14">
        <v>1.8342458729063E-2</v>
      </c>
      <c r="AA220" s="14">
        <v>2.5170780590743E-2</v>
      </c>
      <c r="AB220" s="14">
        <v>4.4271424983741203E-2</v>
      </c>
      <c r="AC220" s="14">
        <v>1.9590513427149799E-2</v>
      </c>
      <c r="AD220" s="14">
        <v>0</v>
      </c>
      <c r="AE220" s="14"/>
      <c r="AF220" s="14">
        <v>3.2981362817689999E-2</v>
      </c>
      <c r="AG220" s="14">
        <v>1.35472086218793E-2</v>
      </c>
      <c r="AH220" s="14">
        <v>0</v>
      </c>
      <c r="AI220" s="14">
        <v>2.8025691581389001E-2</v>
      </c>
      <c r="AJ220" s="14">
        <v>1.96353575057115E-2</v>
      </c>
      <c r="AK220" s="14"/>
      <c r="AL220" s="14">
        <v>1.6793748226892401E-2</v>
      </c>
      <c r="AM220" s="14">
        <v>2.05272275102205E-2</v>
      </c>
      <c r="AN220" s="14">
        <v>1.9575419529091798E-2</v>
      </c>
      <c r="AO220" s="14">
        <v>2.95262176056586E-2</v>
      </c>
      <c r="AP220" s="14">
        <v>1.5281855507429901E-2</v>
      </c>
      <c r="AQ220" s="14">
        <v>1.9735085825263999E-2</v>
      </c>
      <c r="AR220" s="14"/>
      <c r="AS220" s="14">
        <v>3.9123739523715E-2</v>
      </c>
      <c r="AT220" s="14">
        <v>2.5025360141992602E-2</v>
      </c>
      <c r="AU220" s="14">
        <v>3.3263255953368501E-2</v>
      </c>
      <c r="AV220" s="14">
        <v>7.1562718552224697E-3</v>
      </c>
      <c r="AW220" s="14">
        <v>0</v>
      </c>
      <c r="AX220" s="14"/>
      <c r="AY220" s="14">
        <v>0</v>
      </c>
      <c r="AZ220" s="14">
        <v>0</v>
      </c>
      <c r="BA220" s="14">
        <v>1.50698889649262E-2</v>
      </c>
      <c r="BB220" s="14">
        <v>4.2269234786080197E-2</v>
      </c>
      <c r="BC220" s="14">
        <v>2.4516819809993401E-2</v>
      </c>
      <c r="BD220" s="14">
        <v>4.1300617731863401E-2</v>
      </c>
      <c r="BE220" s="14">
        <v>1.53537386404049E-2</v>
      </c>
      <c r="BF220" s="14">
        <v>2.7342677549626999E-2</v>
      </c>
      <c r="BG220" s="14">
        <v>1.30932641708318E-2</v>
      </c>
      <c r="BH220" s="14">
        <v>3.5140016111682798E-2</v>
      </c>
      <c r="BI220" s="14">
        <v>1.11704323737035E-2</v>
      </c>
      <c r="BJ220" s="14">
        <v>1.28231752553717E-2</v>
      </c>
      <c r="BK220" s="14">
        <v>2.2696506819060599E-2</v>
      </c>
      <c r="BL220" s="14">
        <v>9.9979177578748302E-2</v>
      </c>
      <c r="BM220" s="14">
        <v>8.8965215346699503E-2</v>
      </c>
      <c r="BN220" s="14">
        <v>0</v>
      </c>
      <c r="BO220" s="14"/>
      <c r="BP220" s="14">
        <v>2.04547405045373E-2</v>
      </c>
      <c r="BQ220" s="14">
        <v>2.8902376662960201E-2</v>
      </c>
      <c r="BR220" s="14">
        <v>3.0225158649448601E-2</v>
      </c>
      <c r="BS220" s="14">
        <v>2.47980250103076E-2</v>
      </c>
      <c r="BT220" s="14">
        <v>3.0837416033218101E-2</v>
      </c>
      <c r="BU220" s="14">
        <v>1.8745423828342399E-2</v>
      </c>
      <c r="BV220" s="14"/>
      <c r="BW220" s="14">
        <v>2.3916670773156401E-2</v>
      </c>
      <c r="BX220" s="14">
        <v>1.59304192439325E-2</v>
      </c>
      <c r="BY220" s="14" t="s">
        <v>120</v>
      </c>
      <c r="BZ220" s="14">
        <v>2.77945818770775E-2</v>
      </c>
      <c r="CA220" s="14">
        <v>2.0996134746390501E-2</v>
      </c>
      <c r="CB220" s="14">
        <v>2.4631847515316201E-2</v>
      </c>
      <c r="CC220" s="14">
        <v>0.13532102351386599</v>
      </c>
      <c r="CD220" s="14"/>
      <c r="CE220" s="14">
        <v>4.7504978500652599E-2</v>
      </c>
      <c r="CF220" s="14">
        <v>1.4569818064172501E-2</v>
      </c>
      <c r="CG220" s="14">
        <v>1.31592423494423E-2</v>
      </c>
      <c r="CH220" s="14">
        <v>1.5257996940563E-2</v>
      </c>
      <c r="CI220" s="14"/>
      <c r="CJ220" s="14">
        <v>0</v>
      </c>
      <c r="CK220" s="14">
        <v>1.3079647253021199E-2</v>
      </c>
      <c r="CL220" s="14">
        <v>3.0590928137530699E-2</v>
      </c>
      <c r="CM220" s="14">
        <v>0.110721538452222</v>
      </c>
      <c r="CN220" s="14"/>
      <c r="CO220" s="14">
        <v>3.9458740189887001E-2</v>
      </c>
      <c r="CP220" s="14">
        <v>2.0163069548235799E-2</v>
      </c>
      <c r="CQ220" s="14"/>
      <c r="CR220" s="14">
        <v>8.4961601978527698E-3</v>
      </c>
      <c r="CS220" s="14">
        <v>2.5702512831182901E-2</v>
      </c>
    </row>
    <row r="221" spans="2:97"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row>
    <row r="222" spans="2:97" x14ac:dyDescent="0.3">
      <c r="B222" s="6" t="s">
        <v>211</v>
      </c>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row>
    <row r="223" spans="2:97" x14ac:dyDescent="0.3">
      <c r="B223" s="24" t="s">
        <v>188</v>
      </c>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row>
    <row r="224" spans="2:97" x14ac:dyDescent="0.3">
      <c r="B224" t="s">
        <v>201</v>
      </c>
      <c r="C224" s="14">
        <v>5.40205184407994E-2</v>
      </c>
      <c r="D224" s="14">
        <v>5.25327460464204E-2</v>
      </c>
      <c r="E224" s="14">
        <v>5.5686960489890601E-2</v>
      </c>
      <c r="F224" s="14"/>
      <c r="G224" s="14">
        <v>1.80845821461783E-2</v>
      </c>
      <c r="H224" s="14">
        <v>5.8214012823974898E-2</v>
      </c>
      <c r="I224" s="14">
        <v>7.0050951177252699E-2</v>
      </c>
      <c r="J224" s="14">
        <v>4.9902209776058498E-2</v>
      </c>
      <c r="K224" s="14">
        <v>7.8454337207887401E-2</v>
      </c>
      <c r="L224" s="14">
        <v>4.51495830024011E-2</v>
      </c>
      <c r="M224" s="14"/>
      <c r="N224" s="14">
        <v>5.9670114404667102E-2</v>
      </c>
      <c r="O224" s="14">
        <v>3.5263361523936498E-2</v>
      </c>
      <c r="P224" s="14">
        <v>6.6295777350657406E-2</v>
      </c>
      <c r="Q224" s="14">
        <v>5.8059098688833903E-2</v>
      </c>
      <c r="R224" s="14"/>
      <c r="S224" s="14">
        <v>3.5733611926384898E-2</v>
      </c>
      <c r="T224" s="14">
        <v>7.1741262821753193E-2</v>
      </c>
      <c r="U224" s="14">
        <v>3.6397530418480303E-2</v>
      </c>
      <c r="V224" s="14">
        <v>1.9764975316264598E-2</v>
      </c>
      <c r="W224" s="14">
        <v>7.9763167843518001E-2</v>
      </c>
      <c r="X224" s="14">
        <v>2.75551190049995E-2</v>
      </c>
      <c r="Y224" s="14">
        <v>4.0611389287482903E-2</v>
      </c>
      <c r="Z224" s="14">
        <v>0.113388088777399</v>
      </c>
      <c r="AA224" s="14">
        <v>6.7631560322040998E-2</v>
      </c>
      <c r="AB224" s="14">
        <v>0.10271723307585599</v>
      </c>
      <c r="AC224" s="14">
        <v>4.0418560315365198E-2</v>
      </c>
      <c r="AD224" s="14">
        <v>0</v>
      </c>
      <c r="AE224" s="14"/>
      <c r="AF224" s="14">
        <v>6.9422286240971201E-2</v>
      </c>
      <c r="AG224" s="14">
        <v>1.8990984212014402E-2</v>
      </c>
      <c r="AH224" s="14">
        <v>6.4561768914307899E-2</v>
      </c>
      <c r="AI224" s="14">
        <v>9.7066509254284797E-2</v>
      </c>
      <c r="AJ224" s="14">
        <v>7.7146821599399201E-2</v>
      </c>
      <c r="AK224" s="14"/>
      <c r="AL224" s="14">
        <v>1.45770326639617E-2</v>
      </c>
      <c r="AM224" s="14">
        <v>6.7432698245314199E-2</v>
      </c>
      <c r="AN224" s="14">
        <v>5.3948369023569198E-2</v>
      </c>
      <c r="AO224" s="14">
        <v>8.5877006867865702E-2</v>
      </c>
      <c r="AP224" s="14">
        <v>9.9362281831050794E-2</v>
      </c>
      <c r="AQ224" s="14">
        <v>2.1232636638900199E-2</v>
      </c>
      <c r="AR224" s="14"/>
      <c r="AS224" s="14">
        <v>6.2589734832840194E-2</v>
      </c>
      <c r="AT224" s="14">
        <v>6.4876528282850093E-2</v>
      </c>
      <c r="AU224" s="14">
        <v>5.4120346306500103E-2</v>
      </c>
      <c r="AV224" s="14">
        <v>5.62590101226133E-2</v>
      </c>
      <c r="AW224" s="14">
        <v>0</v>
      </c>
      <c r="AX224" s="14"/>
      <c r="AY224" s="14">
        <v>0.16047331146060301</v>
      </c>
      <c r="AZ224" s="14">
        <v>2.4584082548250102E-2</v>
      </c>
      <c r="BA224" s="14">
        <v>5.4790255134856698E-2</v>
      </c>
      <c r="BB224" s="14">
        <v>8.4199890995268006E-2</v>
      </c>
      <c r="BC224" s="14">
        <v>6.2064135931141101E-2</v>
      </c>
      <c r="BD224" s="14">
        <v>3.4797664655423999E-2</v>
      </c>
      <c r="BE224" s="14">
        <v>4.6484333887607199E-2</v>
      </c>
      <c r="BF224" s="14">
        <v>3.2338877374729902E-2</v>
      </c>
      <c r="BG224" s="14">
        <v>0.109813891106916</v>
      </c>
      <c r="BH224" s="14">
        <v>6.5848455418040894E-2</v>
      </c>
      <c r="BI224" s="14">
        <v>7.4831884093514198E-2</v>
      </c>
      <c r="BJ224" s="14">
        <v>1.28231752553717E-2</v>
      </c>
      <c r="BK224" s="14">
        <v>2.3794453757399799E-2</v>
      </c>
      <c r="BL224" s="14">
        <v>0</v>
      </c>
      <c r="BM224" s="14">
        <v>9.1053365438806502E-2</v>
      </c>
      <c r="BN224" s="14">
        <v>4.6846151757608603E-2</v>
      </c>
      <c r="BO224" s="14"/>
      <c r="BP224" s="14">
        <v>4.6347313220574803E-2</v>
      </c>
      <c r="BQ224" s="14">
        <v>3.4750174520855701E-2</v>
      </c>
      <c r="BR224" s="14">
        <v>7.1236084915421397E-2</v>
      </c>
      <c r="BS224" s="14">
        <v>4.7012883672421298E-2</v>
      </c>
      <c r="BT224" s="14">
        <v>8.2833025938873997E-2</v>
      </c>
      <c r="BU224" s="14">
        <v>0.11612644986394199</v>
      </c>
      <c r="BV224" s="14"/>
      <c r="BW224" s="14">
        <v>5.7082622807644097E-2</v>
      </c>
      <c r="BX224" s="14">
        <v>4.26999320989115E-2</v>
      </c>
      <c r="BY224" s="14" t="s">
        <v>120</v>
      </c>
      <c r="BZ224" s="14">
        <v>9.1506998437801204E-2</v>
      </c>
      <c r="CA224" s="14">
        <v>4.3069516834619702E-2</v>
      </c>
      <c r="CB224" s="14">
        <v>4.0036699516366098E-2</v>
      </c>
      <c r="CC224" s="14">
        <v>0.124949867699574</v>
      </c>
      <c r="CD224" s="14"/>
      <c r="CE224" s="14">
        <v>6.2199041593260201E-2</v>
      </c>
      <c r="CF224" s="14">
        <v>4.6603416326477E-2</v>
      </c>
      <c r="CG224" s="14">
        <v>5.3040682802984199E-2</v>
      </c>
      <c r="CH224" s="14">
        <v>5.5085384233106799E-2</v>
      </c>
      <c r="CI224" s="14"/>
      <c r="CJ224" s="14">
        <v>3.2127026554042697E-2</v>
      </c>
      <c r="CK224" s="14">
        <v>6.1039655435596002E-2</v>
      </c>
      <c r="CL224" s="14">
        <v>5.4043533603244397E-2</v>
      </c>
      <c r="CM224" s="14">
        <v>9.6631521773903606E-2</v>
      </c>
      <c r="CN224" s="14"/>
      <c r="CO224" s="14">
        <v>5.69162025927889E-2</v>
      </c>
      <c r="CP224" s="14">
        <v>5.33934430363203E-2</v>
      </c>
      <c r="CQ224" s="14"/>
      <c r="CR224" s="14">
        <v>2.790970389818E-2</v>
      </c>
      <c r="CS224" s="14">
        <v>5.6660585062699699E-2</v>
      </c>
    </row>
    <row r="225" spans="2:97" x14ac:dyDescent="0.3">
      <c r="B225" t="s">
        <v>202</v>
      </c>
      <c r="C225" s="14">
        <v>0.14440985245849799</v>
      </c>
      <c r="D225" s="14">
        <v>0.123264726929459</v>
      </c>
      <c r="E225" s="14">
        <v>0.16575254073745799</v>
      </c>
      <c r="F225" s="14"/>
      <c r="G225" s="14">
        <v>0.12006228251390701</v>
      </c>
      <c r="H225" s="14">
        <v>7.0415757145697297E-2</v>
      </c>
      <c r="I225" s="14">
        <v>0.17360037560783401</v>
      </c>
      <c r="J225" s="14">
        <v>0.17298658268794301</v>
      </c>
      <c r="K225" s="14">
        <v>0.129246470561895</v>
      </c>
      <c r="L225" s="14">
        <v>0.18379348670746701</v>
      </c>
      <c r="M225" s="14"/>
      <c r="N225" s="14">
        <v>0.108041588817565</v>
      </c>
      <c r="O225" s="14">
        <v>0.170500392889742</v>
      </c>
      <c r="P225" s="14">
        <v>0.131433094924083</v>
      </c>
      <c r="Q225" s="14">
        <v>0.16922138457173599</v>
      </c>
      <c r="R225" s="14"/>
      <c r="S225" s="14">
        <v>7.8958095827662098E-2</v>
      </c>
      <c r="T225" s="14">
        <v>0.120831387445458</v>
      </c>
      <c r="U225" s="14">
        <v>0.209712228257908</v>
      </c>
      <c r="V225" s="14">
        <v>0.1045090480646</v>
      </c>
      <c r="W225" s="14">
        <v>0.145652813548656</v>
      </c>
      <c r="X225" s="14">
        <v>0.17420519477082</v>
      </c>
      <c r="Y225" s="14">
        <v>0.141860633707207</v>
      </c>
      <c r="Z225" s="14">
        <v>0.233786722597463</v>
      </c>
      <c r="AA225" s="14">
        <v>0.14497435029370301</v>
      </c>
      <c r="AB225" s="14">
        <v>0.176338397974174</v>
      </c>
      <c r="AC225" s="14">
        <v>0.157426711011175</v>
      </c>
      <c r="AD225" s="14">
        <v>0.14169593859494301</v>
      </c>
      <c r="AE225" s="14"/>
      <c r="AF225" s="14">
        <v>0.20156091483823499</v>
      </c>
      <c r="AG225" s="14">
        <v>9.3856526338690696E-2</v>
      </c>
      <c r="AH225" s="14">
        <v>0.15498332563841999</v>
      </c>
      <c r="AI225" s="14">
        <v>0.153395973362669</v>
      </c>
      <c r="AJ225" s="14">
        <v>0.213074095246886</v>
      </c>
      <c r="AK225" s="14"/>
      <c r="AL225" s="14">
        <v>5.2192186536436001E-2</v>
      </c>
      <c r="AM225" s="14">
        <v>0.174023022021597</v>
      </c>
      <c r="AN225" s="14">
        <v>0.14265917219777999</v>
      </c>
      <c r="AO225" s="14">
        <v>0.19259028825608901</v>
      </c>
      <c r="AP225" s="14">
        <v>0.184869406389323</v>
      </c>
      <c r="AQ225" s="14">
        <v>0.19210460912848701</v>
      </c>
      <c r="AR225" s="14"/>
      <c r="AS225" s="14">
        <v>0.18096804575466599</v>
      </c>
      <c r="AT225" s="14">
        <v>0.17668216996015401</v>
      </c>
      <c r="AU225" s="14">
        <v>0.13546833458315599</v>
      </c>
      <c r="AV225" s="14">
        <v>9.6824967631175193E-2</v>
      </c>
      <c r="AW225" s="14">
        <v>2.9666489108518899E-2</v>
      </c>
      <c r="AX225" s="14"/>
      <c r="AY225" s="14">
        <v>0</v>
      </c>
      <c r="AZ225" s="14">
        <v>4.7300436746533302E-2</v>
      </c>
      <c r="BA225" s="14">
        <v>0.17567021723454701</v>
      </c>
      <c r="BB225" s="14">
        <v>0.16086097140132999</v>
      </c>
      <c r="BC225" s="14">
        <v>0.156536575652376</v>
      </c>
      <c r="BD225" s="14">
        <v>0.13916529982277101</v>
      </c>
      <c r="BE225" s="14">
        <v>0.13265538650523101</v>
      </c>
      <c r="BF225" s="14">
        <v>0.11804341689466499</v>
      </c>
      <c r="BG225" s="14">
        <v>0.177727285070654</v>
      </c>
      <c r="BH225" s="14">
        <v>0.184007190061658</v>
      </c>
      <c r="BI225" s="14">
        <v>0.20218574424101701</v>
      </c>
      <c r="BJ225" s="14">
        <v>0.131595553213326</v>
      </c>
      <c r="BK225" s="14">
        <v>9.2624758088270004E-2</v>
      </c>
      <c r="BL225" s="14">
        <v>0.14199505257588199</v>
      </c>
      <c r="BM225" s="14">
        <v>0.10227737247700699</v>
      </c>
      <c r="BN225" s="14">
        <v>0.10500688242884899</v>
      </c>
      <c r="BO225" s="14"/>
      <c r="BP225" s="14">
        <v>0.116658221537857</v>
      </c>
      <c r="BQ225" s="14">
        <v>0.14470818378498401</v>
      </c>
      <c r="BR225" s="14">
        <v>0.1448645716775</v>
      </c>
      <c r="BS225" s="14">
        <v>0.149887617822689</v>
      </c>
      <c r="BT225" s="14">
        <v>0.18272661343687999</v>
      </c>
      <c r="BU225" s="14">
        <v>0.177748139972387</v>
      </c>
      <c r="BV225" s="14"/>
      <c r="BW225" s="14">
        <v>0.16103884035618299</v>
      </c>
      <c r="BX225" s="14">
        <v>0.140008800506085</v>
      </c>
      <c r="BY225" s="14" t="s">
        <v>120</v>
      </c>
      <c r="BZ225" s="14">
        <v>0.13665552325705399</v>
      </c>
      <c r="CA225" s="14">
        <v>0.11948504492927201</v>
      </c>
      <c r="CB225" s="14">
        <v>0.131940997310001</v>
      </c>
      <c r="CC225" s="14">
        <v>0.134344016378033</v>
      </c>
      <c r="CD225" s="14"/>
      <c r="CE225" s="14">
        <v>0.116870878602748</v>
      </c>
      <c r="CF225" s="14">
        <v>0.15748772087091001</v>
      </c>
      <c r="CG225" s="14">
        <v>0.151517991845037</v>
      </c>
      <c r="CH225" s="14">
        <v>0.15784944273408599</v>
      </c>
      <c r="CI225" s="14"/>
      <c r="CJ225" s="14">
        <v>0.17374713174301301</v>
      </c>
      <c r="CK225" s="14">
        <v>0.13010852777725401</v>
      </c>
      <c r="CL225" s="14">
        <v>0.14693905813427399</v>
      </c>
      <c r="CM225" s="14">
        <v>8.01924613522257E-2</v>
      </c>
      <c r="CN225" s="14"/>
      <c r="CO225" s="14">
        <v>0.10508875769485</v>
      </c>
      <c r="CP225" s="14">
        <v>0.15026479093577499</v>
      </c>
      <c r="CQ225" s="14"/>
      <c r="CR225" s="14">
        <v>0.110786765960288</v>
      </c>
      <c r="CS225" s="14">
        <v>0.146340023372066</v>
      </c>
    </row>
    <row r="226" spans="2:97" x14ac:dyDescent="0.3">
      <c r="B226" t="s">
        <v>203</v>
      </c>
      <c r="C226" s="14">
        <v>0.35663505134627199</v>
      </c>
      <c r="D226" s="14">
        <v>0.39568338186538998</v>
      </c>
      <c r="E226" s="14">
        <v>0.31956350229776698</v>
      </c>
      <c r="F226" s="14"/>
      <c r="G226" s="14">
        <v>0.35790471091889597</v>
      </c>
      <c r="H226" s="14">
        <v>0.30485209030301702</v>
      </c>
      <c r="I226" s="14">
        <v>0.36189230700168901</v>
      </c>
      <c r="J226" s="14">
        <v>0.29355974146924302</v>
      </c>
      <c r="K226" s="14">
        <v>0.44154615527055302</v>
      </c>
      <c r="L226" s="14">
        <v>0.38371916559577701</v>
      </c>
      <c r="M226" s="14"/>
      <c r="N226" s="14">
        <v>0.40314845071503003</v>
      </c>
      <c r="O226" s="14">
        <v>0.32412619344928301</v>
      </c>
      <c r="P226" s="14">
        <v>0.34277902895539097</v>
      </c>
      <c r="Q226" s="14">
        <v>0.34607662608171802</v>
      </c>
      <c r="R226" s="14"/>
      <c r="S226" s="14">
        <v>0.338024031016746</v>
      </c>
      <c r="T226" s="14">
        <v>0.36533116844214097</v>
      </c>
      <c r="U226" s="14">
        <v>0.45456968038781698</v>
      </c>
      <c r="V226" s="14">
        <v>0.346787363182883</v>
      </c>
      <c r="W226" s="14">
        <v>0.34952878920512198</v>
      </c>
      <c r="X226" s="14">
        <v>0.323284492578858</v>
      </c>
      <c r="Y226" s="14">
        <v>0.35639816122467499</v>
      </c>
      <c r="Z226" s="14">
        <v>0.33101846666922402</v>
      </c>
      <c r="AA226" s="14">
        <v>0.36049404680431402</v>
      </c>
      <c r="AB226" s="14">
        <v>0.29492201874068302</v>
      </c>
      <c r="AC226" s="14">
        <v>0.33919683603713602</v>
      </c>
      <c r="AD226" s="14">
        <v>0.56331529241471401</v>
      </c>
      <c r="AE226" s="14"/>
      <c r="AF226" s="14">
        <v>0.35898181828855702</v>
      </c>
      <c r="AG226" s="14">
        <v>0.37485890884182299</v>
      </c>
      <c r="AH226" s="14">
        <v>0.34686499954340699</v>
      </c>
      <c r="AI226" s="14">
        <v>0.32894809215982002</v>
      </c>
      <c r="AJ226" s="14">
        <v>0.37520190691595501</v>
      </c>
      <c r="AK226" s="14"/>
      <c r="AL226" s="14">
        <v>0.36913444885480001</v>
      </c>
      <c r="AM226" s="14">
        <v>0.34515257111439501</v>
      </c>
      <c r="AN226" s="14">
        <v>0.38662955867876297</v>
      </c>
      <c r="AO226" s="14">
        <v>0.344835428438035</v>
      </c>
      <c r="AP226" s="14">
        <v>0.43615816362319498</v>
      </c>
      <c r="AQ226" s="14">
        <v>0.32219811180338698</v>
      </c>
      <c r="AR226" s="14"/>
      <c r="AS226" s="14">
        <v>0.33913515953737</v>
      </c>
      <c r="AT226" s="14">
        <v>0.39056820584768098</v>
      </c>
      <c r="AU226" s="14">
        <v>0.36004412332404101</v>
      </c>
      <c r="AV226" s="14">
        <v>0.31546989019868399</v>
      </c>
      <c r="AW226" s="14">
        <v>0.226691475005457</v>
      </c>
      <c r="AX226" s="14"/>
      <c r="AY226" s="14">
        <v>0.49468151559128798</v>
      </c>
      <c r="AZ226" s="14">
        <v>0.43842300626121899</v>
      </c>
      <c r="BA226" s="14">
        <v>0.357362743201112</v>
      </c>
      <c r="BB226" s="14">
        <v>0.27581488855977498</v>
      </c>
      <c r="BC226" s="14">
        <v>0.29983039159332098</v>
      </c>
      <c r="BD226" s="14">
        <v>0.38361607604988102</v>
      </c>
      <c r="BE226" s="14">
        <v>0.33652794015628401</v>
      </c>
      <c r="BF226" s="14">
        <v>0.36337202059122198</v>
      </c>
      <c r="BG226" s="14">
        <v>0.37014453865359398</v>
      </c>
      <c r="BH226" s="14">
        <v>0.42826620403355797</v>
      </c>
      <c r="BI226" s="14">
        <v>0.26932584936020199</v>
      </c>
      <c r="BJ226" s="14">
        <v>0.43299735320312099</v>
      </c>
      <c r="BK226" s="14">
        <v>0.57672328900744296</v>
      </c>
      <c r="BL226" s="14">
        <v>0.36741860504923501</v>
      </c>
      <c r="BM226" s="14">
        <v>0.48775686654480099</v>
      </c>
      <c r="BN226" s="14">
        <v>0.28500862266978599</v>
      </c>
      <c r="BO226" s="14"/>
      <c r="BP226" s="14">
        <v>0.311448621192153</v>
      </c>
      <c r="BQ226" s="14">
        <v>0.36622885408990802</v>
      </c>
      <c r="BR226" s="14">
        <v>0.37166166735519002</v>
      </c>
      <c r="BS226" s="14">
        <v>0.39967571082605002</v>
      </c>
      <c r="BT226" s="14">
        <v>0.37983781080463402</v>
      </c>
      <c r="BU226" s="14">
        <v>0.288586794569484</v>
      </c>
      <c r="BV226" s="14"/>
      <c r="BW226" s="14">
        <v>0.36841189476339498</v>
      </c>
      <c r="BX226" s="14">
        <v>0.35991052639953097</v>
      </c>
      <c r="BY226" s="14" t="s">
        <v>120</v>
      </c>
      <c r="BZ226" s="14">
        <v>0.25444341241389801</v>
      </c>
      <c r="CA226" s="14">
        <v>0.38313841151235301</v>
      </c>
      <c r="CB226" s="14">
        <v>0.36294452945044398</v>
      </c>
      <c r="CC226" s="14">
        <v>0.26992661505492999</v>
      </c>
      <c r="CD226" s="14"/>
      <c r="CE226" s="14">
        <v>0.31188996137774899</v>
      </c>
      <c r="CF226" s="14">
        <v>0.36215191340446101</v>
      </c>
      <c r="CG226" s="14">
        <v>0.38525050584600101</v>
      </c>
      <c r="CH226" s="14">
        <v>0.35956756697207498</v>
      </c>
      <c r="CI226" s="14"/>
      <c r="CJ226" s="14">
        <v>0.33830395080075498</v>
      </c>
      <c r="CK226" s="14">
        <v>0.33465107247840398</v>
      </c>
      <c r="CL226" s="14">
        <v>0.37729143684473399</v>
      </c>
      <c r="CM226" s="14">
        <v>0.289641057231042</v>
      </c>
      <c r="CN226" s="14"/>
      <c r="CO226" s="14">
        <v>0.30748340474949498</v>
      </c>
      <c r="CP226" s="14">
        <v>0.367174957007528</v>
      </c>
      <c r="CQ226" s="14"/>
      <c r="CR226" s="14">
        <v>0.338700213933678</v>
      </c>
      <c r="CS226" s="14">
        <v>0.36239685452146397</v>
      </c>
    </row>
    <row r="227" spans="2:97" x14ac:dyDescent="0.3">
      <c r="B227" t="s">
        <v>204</v>
      </c>
      <c r="C227" s="14">
        <v>0.403695389624949</v>
      </c>
      <c r="D227" s="14">
        <v>0.40257206016705099</v>
      </c>
      <c r="E227" s="14">
        <v>0.40256024426699499</v>
      </c>
      <c r="F227" s="14"/>
      <c r="G227" s="14">
        <v>0.46709923541301401</v>
      </c>
      <c r="H227" s="14">
        <v>0.53188441048777502</v>
      </c>
      <c r="I227" s="14">
        <v>0.36895905235892001</v>
      </c>
      <c r="J227" s="14">
        <v>0.456593191775931</v>
      </c>
      <c r="K227" s="14">
        <v>0.29738482184773402</v>
      </c>
      <c r="L227" s="14">
        <v>0.322931048950373</v>
      </c>
      <c r="M227" s="14"/>
      <c r="N227" s="14">
        <v>0.39744140554676799</v>
      </c>
      <c r="O227" s="14">
        <v>0.437841433562496</v>
      </c>
      <c r="P227" s="14">
        <v>0.40964403944387101</v>
      </c>
      <c r="Q227" s="14">
        <v>0.37033212971415602</v>
      </c>
      <c r="R227" s="14"/>
      <c r="S227" s="14">
        <v>0.50962350026143299</v>
      </c>
      <c r="T227" s="14">
        <v>0.36363898876775502</v>
      </c>
      <c r="U227" s="14">
        <v>0.25012209616861902</v>
      </c>
      <c r="V227" s="14">
        <v>0.51048335625119201</v>
      </c>
      <c r="W227" s="14">
        <v>0.40081399642939203</v>
      </c>
      <c r="X227" s="14">
        <v>0.40280420746641399</v>
      </c>
      <c r="Y227" s="14">
        <v>0.43145591537568201</v>
      </c>
      <c r="Z227" s="14">
        <v>0.32180672195591398</v>
      </c>
      <c r="AA227" s="14">
        <v>0.378655284228335</v>
      </c>
      <c r="AB227" s="14">
        <v>0.41497739079214802</v>
      </c>
      <c r="AC227" s="14">
        <v>0.42258745989587199</v>
      </c>
      <c r="AD227" s="14">
        <v>0.24062388166065199</v>
      </c>
      <c r="AE227" s="14"/>
      <c r="AF227" s="14">
        <v>0.31911971516034898</v>
      </c>
      <c r="AG227" s="14">
        <v>0.50105716989521198</v>
      </c>
      <c r="AH227" s="14">
        <v>0.40026960590660599</v>
      </c>
      <c r="AI227" s="14">
        <v>0.34128631254644598</v>
      </c>
      <c r="AJ227" s="14">
        <v>0.31494181873204802</v>
      </c>
      <c r="AK227" s="14"/>
      <c r="AL227" s="14">
        <v>0.54602723719394497</v>
      </c>
      <c r="AM227" s="14">
        <v>0.370266198990166</v>
      </c>
      <c r="AN227" s="14">
        <v>0.37853866943539599</v>
      </c>
      <c r="AO227" s="14">
        <v>0.31751714116753799</v>
      </c>
      <c r="AP227" s="14">
        <v>0.26432829264900198</v>
      </c>
      <c r="AQ227" s="14">
        <v>0.40566021434718702</v>
      </c>
      <c r="AR227" s="14"/>
      <c r="AS227" s="14">
        <v>0.36432376312845</v>
      </c>
      <c r="AT227" s="14">
        <v>0.32868218847604003</v>
      </c>
      <c r="AU227" s="14">
        <v>0.39986318286926398</v>
      </c>
      <c r="AV227" s="14">
        <v>0.50819539084417698</v>
      </c>
      <c r="AW227" s="14">
        <v>0.68132515284765505</v>
      </c>
      <c r="AX227" s="14"/>
      <c r="AY227" s="14">
        <v>0.34484517294810901</v>
      </c>
      <c r="AZ227" s="14">
        <v>0.46428403284832798</v>
      </c>
      <c r="BA227" s="14">
        <v>0.327718107471002</v>
      </c>
      <c r="BB227" s="14">
        <v>0.43561712312600898</v>
      </c>
      <c r="BC227" s="14">
        <v>0.449108928435343</v>
      </c>
      <c r="BD227" s="14">
        <v>0.37556641403925201</v>
      </c>
      <c r="BE227" s="14">
        <v>0.44390899255570199</v>
      </c>
      <c r="BF227" s="14">
        <v>0.41665807313828901</v>
      </c>
      <c r="BG227" s="14">
        <v>0.30269848592350601</v>
      </c>
      <c r="BH227" s="14">
        <v>0.30618583581319703</v>
      </c>
      <c r="BI227" s="14">
        <v>0.44388555586022499</v>
      </c>
      <c r="BJ227" s="14">
        <v>0.39783681833002998</v>
      </c>
      <c r="BK227" s="14">
        <v>0.26214945450850102</v>
      </c>
      <c r="BL227" s="14">
        <v>0.38845442693924298</v>
      </c>
      <c r="BM227" s="14">
        <v>0.25970711471713498</v>
      </c>
      <c r="BN227" s="14">
        <v>0.56313834314375699</v>
      </c>
      <c r="BO227" s="14"/>
      <c r="BP227" s="14">
        <v>0.50685922879924605</v>
      </c>
      <c r="BQ227" s="14">
        <v>0.39354665202087102</v>
      </c>
      <c r="BR227" s="14">
        <v>0.37190519470193301</v>
      </c>
      <c r="BS227" s="14">
        <v>0.37540841745298897</v>
      </c>
      <c r="BT227" s="14">
        <v>0.30145732354312599</v>
      </c>
      <c r="BU227" s="14">
        <v>0.346619562997179</v>
      </c>
      <c r="BV227" s="14"/>
      <c r="BW227" s="14">
        <v>0.36799314497101698</v>
      </c>
      <c r="BX227" s="14">
        <v>0.41568323749253799</v>
      </c>
      <c r="BY227" s="14" t="s">
        <v>120</v>
      </c>
      <c r="BZ227" s="14">
        <v>0.47909607041310698</v>
      </c>
      <c r="CA227" s="14">
        <v>0.423722021314553</v>
      </c>
      <c r="CB227" s="14">
        <v>0.43211833958055801</v>
      </c>
      <c r="CC227" s="14">
        <v>0.40300096180522499</v>
      </c>
      <c r="CD227" s="14"/>
      <c r="CE227" s="14">
        <v>0.47460807675268701</v>
      </c>
      <c r="CF227" s="14">
        <v>0.40256151095402698</v>
      </c>
      <c r="CG227" s="14">
        <v>0.377696398675338</v>
      </c>
      <c r="CH227" s="14">
        <v>0.39904878573688002</v>
      </c>
      <c r="CI227" s="14"/>
      <c r="CJ227" s="14">
        <v>0.420263401545937</v>
      </c>
      <c r="CK227" s="14">
        <v>0.46168676439759099</v>
      </c>
      <c r="CL227" s="14">
        <v>0.380364631140507</v>
      </c>
      <c r="CM227" s="14">
        <v>0.36321909387144602</v>
      </c>
      <c r="CN227" s="14"/>
      <c r="CO227" s="14">
        <v>0.49991766195271697</v>
      </c>
      <c r="CP227" s="14">
        <v>0.38989753935520499</v>
      </c>
      <c r="CQ227" s="14"/>
      <c r="CR227" s="14">
        <v>0.51361085271694296</v>
      </c>
      <c r="CS227" s="14">
        <v>0.39393343275682302</v>
      </c>
    </row>
    <row r="228" spans="2:97" x14ac:dyDescent="0.3">
      <c r="B228" t="s">
        <v>92</v>
      </c>
      <c r="C228" s="14">
        <v>4.1239188129480797E-2</v>
      </c>
      <c r="D228" s="14">
        <v>2.5947084991679099E-2</v>
      </c>
      <c r="E228" s="14">
        <v>5.6436752207889601E-2</v>
      </c>
      <c r="F228" s="14"/>
      <c r="G228" s="14">
        <v>3.68491890080044E-2</v>
      </c>
      <c r="H228" s="14">
        <v>3.46337292395364E-2</v>
      </c>
      <c r="I228" s="14">
        <v>2.54973138543046E-2</v>
      </c>
      <c r="J228" s="14">
        <v>2.6958274290825202E-2</v>
      </c>
      <c r="K228" s="14">
        <v>5.3368215111930399E-2</v>
      </c>
      <c r="L228" s="14">
        <v>6.4406715743981796E-2</v>
      </c>
      <c r="M228" s="14"/>
      <c r="N228" s="14">
        <v>3.16984405159699E-2</v>
      </c>
      <c r="O228" s="14">
        <v>3.22686185745426E-2</v>
      </c>
      <c r="P228" s="14">
        <v>4.9848059325997597E-2</v>
      </c>
      <c r="Q228" s="14">
        <v>5.6310760943555402E-2</v>
      </c>
      <c r="R228" s="14"/>
      <c r="S228" s="14">
        <v>3.7660760967773002E-2</v>
      </c>
      <c r="T228" s="14">
        <v>7.8457192522893598E-2</v>
      </c>
      <c r="U228" s="14">
        <v>4.9198464767177097E-2</v>
      </c>
      <c r="V228" s="14">
        <v>1.8455257185059502E-2</v>
      </c>
      <c r="W228" s="14">
        <v>2.4241232973311998E-2</v>
      </c>
      <c r="X228" s="14">
        <v>7.2150986178908097E-2</v>
      </c>
      <c r="Y228" s="14">
        <v>2.9673900404953001E-2</v>
      </c>
      <c r="Z228" s="14">
        <v>0</v>
      </c>
      <c r="AA228" s="14">
        <v>4.8244758351607603E-2</v>
      </c>
      <c r="AB228" s="14">
        <v>1.10449594171386E-2</v>
      </c>
      <c r="AC228" s="14">
        <v>4.0370432740451399E-2</v>
      </c>
      <c r="AD228" s="14">
        <v>5.4364887329691497E-2</v>
      </c>
      <c r="AE228" s="14"/>
      <c r="AF228" s="14">
        <v>5.0915265471887801E-2</v>
      </c>
      <c r="AG228" s="14">
        <v>1.123641071226E-2</v>
      </c>
      <c r="AH228" s="14">
        <v>3.3320299997259002E-2</v>
      </c>
      <c r="AI228" s="14">
        <v>7.9303112676780002E-2</v>
      </c>
      <c r="AJ228" s="14">
        <v>1.96353575057115E-2</v>
      </c>
      <c r="AK228" s="14"/>
      <c r="AL228" s="14">
        <v>1.8069094750857401E-2</v>
      </c>
      <c r="AM228" s="14">
        <v>4.3125509628527701E-2</v>
      </c>
      <c r="AN228" s="14">
        <v>3.8224230664492299E-2</v>
      </c>
      <c r="AO228" s="14">
        <v>5.9180135270472702E-2</v>
      </c>
      <c r="AP228" s="14">
        <v>1.5281855507429901E-2</v>
      </c>
      <c r="AQ228" s="14">
        <v>5.8804428082039097E-2</v>
      </c>
      <c r="AR228" s="14"/>
      <c r="AS228" s="14">
        <v>5.2983296746673E-2</v>
      </c>
      <c r="AT228" s="14">
        <v>3.9190907433275503E-2</v>
      </c>
      <c r="AU228" s="14">
        <v>5.0504012917038703E-2</v>
      </c>
      <c r="AV228" s="14">
        <v>2.3250741203350599E-2</v>
      </c>
      <c r="AW228" s="14">
        <v>6.2316883038369603E-2</v>
      </c>
      <c r="AX228" s="14"/>
      <c r="AY228" s="14">
        <v>0</v>
      </c>
      <c r="AZ228" s="14">
        <v>2.54084415956695E-2</v>
      </c>
      <c r="BA228" s="14">
        <v>8.4458676958482998E-2</v>
      </c>
      <c r="BB228" s="14">
        <v>4.3507125917617899E-2</v>
      </c>
      <c r="BC228" s="14">
        <v>3.2459968387819303E-2</v>
      </c>
      <c r="BD228" s="14">
        <v>6.6854545432672594E-2</v>
      </c>
      <c r="BE228" s="14">
        <v>4.0423346895175898E-2</v>
      </c>
      <c r="BF228" s="14">
        <v>6.9587612001093202E-2</v>
      </c>
      <c r="BG228" s="14">
        <v>3.9615799245328903E-2</v>
      </c>
      <c r="BH228" s="14">
        <v>1.5692314673545898E-2</v>
      </c>
      <c r="BI228" s="14">
        <v>9.7709664450413708E-3</v>
      </c>
      <c r="BJ228" s="14">
        <v>2.4747099998151501E-2</v>
      </c>
      <c r="BK228" s="14">
        <v>4.47080446383862E-2</v>
      </c>
      <c r="BL228" s="14">
        <v>0.10213191543564</v>
      </c>
      <c r="BM228" s="14">
        <v>5.9205280822250801E-2</v>
      </c>
      <c r="BN228" s="14">
        <v>0</v>
      </c>
      <c r="BO228" s="14"/>
      <c r="BP228" s="14">
        <v>1.8686615250168601E-2</v>
      </c>
      <c r="BQ228" s="14">
        <v>6.0766135583380801E-2</v>
      </c>
      <c r="BR228" s="14">
        <v>4.0332481349955498E-2</v>
      </c>
      <c r="BS228" s="14">
        <v>2.80153702258506E-2</v>
      </c>
      <c r="BT228" s="14">
        <v>5.3145226276486497E-2</v>
      </c>
      <c r="BU228" s="14">
        <v>7.0919052597008397E-2</v>
      </c>
      <c r="BV228" s="14"/>
      <c r="BW228" s="14">
        <v>4.5473497101761601E-2</v>
      </c>
      <c r="BX228" s="14">
        <v>4.1697503502933803E-2</v>
      </c>
      <c r="BY228" s="14" t="s">
        <v>120</v>
      </c>
      <c r="BZ228" s="14">
        <v>3.8297995478140098E-2</v>
      </c>
      <c r="CA228" s="14">
        <v>3.0585005409202101E-2</v>
      </c>
      <c r="CB228" s="14">
        <v>3.2959434142630299E-2</v>
      </c>
      <c r="CC228" s="14">
        <v>6.7778539062238505E-2</v>
      </c>
      <c r="CD228" s="14"/>
      <c r="CE228" s="14">
        <v>3.44320416735555E-2</v>
      </c>
      <c r="CF228" s="14">
        <v>3.1195438444124701E-2</v>
      </c>
      <c r="CG228" s="14">
        <v>3.2494420830640303E-2</v>
      </c>
      <c r="CH228" s="14">
        <v>2.8448820323852798E-2</v>
      </c>
      <c r="CI228" s="14"/>
      <c r="CJ228" s="14">
        <v>3.55584893562522E-2</v>
      </c>
      <c r="CK228" s="14">
        <v>1.25139799111555E-2</v>
      </c>
      <c r="CL228" s="14">
        <v>4.1361340277241698E-2</v>
      </c>
      <c r="CM228" s="14">
        <v>0.170315865771382</v>
      </c>
      <c r="CN228" s="14"/>
      <c r="CO228" s="14">
        <v>3.0593973010149201E-2</v>
      </c>
      <c r="CP228" s="14">
        <v>3.92692696651714E-2</v>
      </c>
      <c r="CQ228" s="14"/>
      <c r="CR228" s="14">
        <v>8.9924634909109204E-3</v>
      </c>
      <c r="CS228" s="14">
        <v>4.0669104286947602E-2</v>
      </c>
    </row>
    <row r="229" spans="2:97" x14ac:dyDescent="0.3">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row>
    <row r="230" spans="2:97" x14ac:dyDescent="0.3">
      <c r="B230" s="6" t="s">
        <v>212</v>
      </c>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row>
    <row r="231" spans="2:97" x14ac:dyDescent="0.3">
      <c r="B231" s="24" t="s">
        <v>188</v>
      </c>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row>
    <row r="232" spans="2:97" x14ac:dyDescent="0.3">
      <c r="B232" t="s">
        <v>201</v>
      </c>
      <c r="C232" s="14">
        <v>4.7728883439588699E-2</v>
      </c>
      <c r="D232" s="14">
        <v>4.59048117572292E-2</v>
      </c>
      <c r="E232" s="14">
        <v>4.9702502744816697E-2</v>
      </c>
      <c r="F232" s="14"/>
      <c r="G232" s="14">
        <v>7.1515992988140601E-3</v>
      </c>
      <c r="H232" s="14">
        <v>4.1326606482539101E-2</v>
      </c>
      <c r="I232" s="14">
        <v>3.92838240118287E-2</v>
      </c>
      <c r="J232" s="14">
        <v>5.0257356614526898E-2</v>
      </c>
      <c r="K232" s="14">
        <v>8.4305746691355696E-2</v>
      </c>
      <c r="L232" s="14">
        <v>5.7101569855377003E-2</v>
      </c>
      <c r="M232" s="14"/>
      <c r="N232" s="14">
        <v>4.6446638372125398E-2</v>
      </c>
      <c r="O232" s="14">
        <v>3.0417701416146699E-2</v>
      </c>
      <c r="P232" s="14">
        <v>6.4285196641523101E-2</v>
      </c>
      <c r="Q232" s="14">
        <v>5.5073725018477897E-2</v>
      </c>
      <c r="R232" s="14"/>
      <c r="S232" s="14">
        <v>4.2216382425795597E-2</v>
      </c>
      <c r="T232" s="14">
        <v>8.5781044653826799E-2</v>
      </c>
      <c r="U232" s="14">
        <v>1.9869807271098001E-2</v>
      </c>
      <c r="V232" s="14">
        <v>9.8290679372470893E-3</v>
      </c>
      <c r="W232" s="14">
        <v>0</v>
      </c>
      <c r="X232" s="14">
        <v>4.6331229550898703E-2</v>
      </c>
      <c r="Y232" s="14">
        <v>5.1313647503868902E-2</v>
      </c>
      <c r="Z232" s="14">
        <v>5.5277562627443502E-2</v>
      </c>
      <c r="AA232" s="14">
        <v>7.4587699232932195E-2</v>
      </c>
      <c r="AB232" s="14">
        <v>9.2438555469204306E-2</v>
      </c>
      <c r="AC232" s="14">
        <v>2.01619962036119E-2</v>
      </c>
      <c r="AD232" s="14">
        <v>0</v>
      </c>
      <c r="AE232" s="14"/>
      <c r="AF232" s="14">
        <v>6.0441994522675797E-2</v>
      </c>
      <c r="AG232" s="14">
        <v>2.14057192396894E-2</v>
      </c>
      <c r="AH232" s="14">
        <v>4.45070651318763E-2</v>
      </c>
      <c r="AI232" s="14">
        <v>0.103290581271721</v>
      </c>
      <c r="AJ232" s="14">
        <v>0.112424574656423</v>
      </c>
      <c r="AK232" s="14"/>
      <c r="AL232" s="14">
        <v>7.0221105656402601E-3</v>
      </c>
      <c r="AM232" s="14">
        <v>6.4079441667662301E-2</v>
      </c>
      <c r="AN232" s="14">
        <v>1.8683695853722201E-2</v>
      </c>
      <c r="AO232" s="14">
        <v>9.7261328087223597E-2</v>
      </c>
      <c r="AP232" s="14">
        <v>7.6877021181184502E-2</v>
      </c>
      <c r="AQ232" s="14">
        <v>4.1219260882851397E-2</v>
      </c>
      <c r="AR232" s="14"/>
      <c r="AS232" s="14">
        <v>6.5885095662730694E-2</v>
      </c>
      <c r="AT232" s="14">
        <v>4.7041201845901097E-2</v>
      </c>
      <c r="AU232" s="14">
        <v>4.64585486755415E-2</v>
      </c>
      <c r="AV232" s="14">
        <v>2.6995289940703601E-2</v>
      </c>
      <c r="AW232" s="14">
        <v>2.9666489108518899E-2</v>
      </c>
      <c r="AX232" s="14"/>
      <c r="AY232" s="14">
        <v>0.16047331146060301</v>
      </c>
      <c r="AZ232" s="14">
        <v>2.54084415956695E-2</v>
      </c>
      <c r="BA232" s="14">
        <v>8.4508876219361304E-2</v>
      </c>
      <c r="BB232" s="14">
        <v>5.5221792378109799E-2</v>
      </c>
      <c r="BC232" s="14">
        <v>6.0801426919548499E-2</v>
      </c>
      <c r="BD232" s="14">
        <v>6.21877080401207E-2</v>
      </c>
      <c r="BE232" s="14">
        <v>3.1199384038669498E-2</v>
      </c>
      <c r="BF232" s="14">
        <v>3.5621811686633503E-2</v>
      </c>
      <c r="BG232" s="14">
        <v>8.1768460101096604E-2</v>
      </c>
      <c r="BH232" s="14">
        <v>6.4126338378380804E-2</v>
      </c>
      <c r="BI232" s="14">
        <v>4.5803119167978301E-2</v>
      </c>
      <c r="BJ232" s="14">
        <v>1.2347964273210801E-2</v>
      </c>
      <c r="BK232" s="14">
        <v>7.5138215124076299E-2</v>
      </c>
      <c r="BL232" s="14">
        <v>0</v>
      </c>
      <c r="BM232" s="14">
        <v>0</v>
      </c>
      <c r="BN232" s="14">
        <v>2.8606602667618601E-2</v>
      </c>
      <c r="BO232" s="14"/>
      <c r="BP232" s="14">
        <v>4.1842790712307801E-2</v>
      </c>
      <c r="BQ232" s="14">
        <v>4.0523090448733402E-2</v>
      </c>
      <c r="BR232" s="14">
        <v>3.3452616383381803E-2</v>
      </c>
      <c r="BS232" s="14">
        <v>4.7005670890920601E-2</v>
      </c>
      <c r="BT232" s="14">
        <v>7.4027596269539794E-2</v>
      </c>
      <c r="BU232" s="14">
        <v>9.9346000519865002E-2</v>
      </c>
      <c r="BV232" s="14"/>
      <c r="BW232" s="14">
        <v>5.86420864636596E-2</v>
      </c>
      <c r="BX232" s="14">
        <v>3.05856004752155E-2</v>
      </c>
      <c r="BY232" s="14" t="s">
        <v>120</v>
      </c>
      <c r="BZ232" s="14">
        <v>7.9672995418271997E-2</v>
      </c>
      <c r="CA232" s="14">
        <v>4.11896588689157E-2</v>
      </c>
      <c r="CB232" s="14">
        <v>3.9962055935661198E-2</v>
      </c>
      <c r="CC232" s="14">
        <v>3.03939253702297E-2</v>
      </c>
      <c r="CD232" s="14"/>
      <c r="CE232" s="14">
        <v>3.7960716336804701E-2</v>
      </c>
      <c r="CF232" s="14">
        <v>4.53086432571225E-2</v>
      </c>
      <c r="CG232" s="14">
        <v>5.3252593340182203E-2</v>
      </c>
      <c r="CH232" s="14">
        <v>4.8807951583115801E-2</v>
      </c>
      <c r="CI232" s="14"/>
      <c r="CJ232" s="14">
        <v>1.9007197074746698E-2</v>
      </c>
      <c r="CK232" s="14">
        <v>4.0150822590025198E-2</v>
      </c>
      <c r="CL232" s="14">
        <v>6.2845243603858597E-2</v>
      </c>
      <c r="CM232" s="14">
        <v>1.4600647226507399E-2</v>
      </c>
      <c r="CN232" s="14"/>
      <c r="CO232" s="14">
        <v>3.3574172261622501E-2</v>
      </c>
      <c r="CP232" s="14">
        <v>4.9478573869279903E-2</v>
      </c>
      <c r="CQ232" s="14"/>
      <c r="CR232" s="14">
        <v>2.6464598644139099E-2</v>
      </c>
      <c r="CS232" s="14">
        <v>5.1277488620883202E-2</v>
      </c>
    </row>
    <row r="233" spans="2:97" x14ac:dyDescent="0.3">
      <c r="B233" t="s">
        <v>202</v>
      </c>
      <c r="C233" s="14">
        <v>0.130138541984094</v>
      </c>
      <c r="D233" s="14">
        <v>0.123724936164405</v>
      </c>
      <c r="E233" s="14">
        <v>0.13693641547976701</v>
      </c>
      <c r="F233" s="14"/>
      <c r="G233" s="14">
        <v>7.2295476819491902E-2</v>
      </c>
      <c r="H233" s="14">
        <v>7.6989711893560797E-2</v>
      </c>
      <c r="I233" s="14">
        <v>0.171615335731162</v>
      </c>
      <c r="J233" s="14">
        <v>0.15131752926116199</v>
      </c>
      <c r="K233" s="14">
        <v>0.100111975750069</v>
      </c>
      <c r="L233" s="14">
        <v>0.17726948112871399</v>
      </c>
      <c r="M233" s="14"/>
      <c r="N233" s="14">
        <v>0.116654700919695</v>
      </c>
      <c r="O233" s="14">
        <v>0.12257007441185599</v>
      </c>
      <c r="P233" s="14">
        <v>0.15643607196179801</v>
      </c>
      <c r="Q233" s="14">
        <v>0.130358563434085</v>
      </c>
      <c r="R233" s="14"/>
      <c r="S233" s="14">
        <v>8.9516912727820599E-2</v>
      </c>
      <c r="T233" s="14">
        <v>7.97292895859954E-2</v>
      </c>
      <c r="U233" s="14">
        <v>0.179402548828696</v>
      </c>
      <c r="V233" s="14">
        <v>9.4311447615962204E-2</v>
      </c>
      <c r="W233" s="14">
        <v>0.22984794195425301</v>
      </c>
      <c r="X233" s="14">
        <v>0.133368118463906</v>
      </c>
      <c r="Y233" s="14">
        <v>0.106552052537842</v>
      </c>
      <c r="Z233" s="14">
        <v>0.25057753495694701</v>
      </c>
      <c r="AA233" s="14">
        <v>0.13012372524546201</v>
      </c>
      <c r="AB233" s="14">
        <v>0.11284049147189799</v>
      </c>
      <c r="AC233" s="14">
        <v>0.162831588447262</v>
      </c>
      <c r="AD233" s="14">
        <v>0.14221135901500101</v>
      </c>
      <c r="AE233" s="14"/>
      <c r="AF233" s="14">
        <v>0.17455103588557899</v>
      </c>
      <c r="AG233" s="14">
        <v>7.3124343490029997E-2</v>
      </c>
      <c r="AH233" s="14">
        <v>0.131732611194084</v>
      </c>
      <c r="AI233" s="14">
        <v>0.15298961519888701</v>
      </c>
      <c r="AJ233" s="14">
        <v>0.14027256155666001</v>
      </c>
      <c r="AK233" s="14"/>
      <c r="AL233" s="14">
        <v>4.4080924884000797E-2</v>
      </c>
      <c r="AM233" s="14">
        <v>0.16279726202532399</v>
      </c>
      <c r="AN233" s="14">
        <v>0.160236198686843</v>
      </c>
      <c r="AO233" s="14">
        <v>0.15929493087505101</v>
      </c>
      <c r="AP233" s="14">
        <v>0.11221942021553701</v>
      </c>
      <c r="AQ233" s="14">
        <v>0.19215216428250201</v>
      </c>
      <c r="AR233" s="14"/>
      <c r="AS233" s="14">
        <v>0.14728215790177701</v>
      </c>
      <c r="AT233" s="14">
        <v>0.157536633889238</v>
      </c>
      <c r="AU233" s="14">
        <v>0.13173391855653299</v>
      </c>
      <c r="AV233" s="14">
        <v>0.11178832194207799</v>
      </c>
      <c r="AW233" s="14">
        <v>0</v>
      </c>
      <c r="AX233" s="14"/>
      <c r="AY233" s="14">
        <v>0</v>
      </c>
      <c r="AZ233" s="14">
        <v>2.3549356263043299E-2</v>
      </c>
      <c r="BA233" s="14">
        <v>0.19165787595378</v>
      </c>
      <c r="BB233" s="14">
        <v>9.7372401023232094E-2</v>
      </c>
      <c r="BC233" s="14">
        <v>0.111580221146123</v>
      </c>
      <c r="BD233" s="14">
        <v>0.13845270960458</v>
      </c>
      <c r="BE233" s="14">
        <v>0.149004573472969</v>
      </c>
      <c r="BF233" s="14">
        <v>0.11534276099108801</v>
      </c>
      <c r="BG233" s="14">
        <v>0.178143377001378</v>
      </c>
      <c r="BH233" s="14">
        <v>0.14249411636951501</v>
      </c>
      <c r="BI233" s="14">
        <v>0.142941478596042</v>
      </c>
      <c r="BJ233" s="14">
        <v>0.141174014789649</v>
      </c>
      <c r="BK233" s="14">
        <v>7.53822963385265E-2</v>
      </c>
      <c r="BL233" s="14">
        <v>0.12736678292116099</v>
      </c>
      <c r="BM233" s="14">
        <v>0.18880493682913299</v>
      </c>
      <c r="BN233" s="14">
        <v>6.1365028654828499E-2</v>
      </c>
      <c r="BO233" s="14"/>
      <c r="BP233" s="14">
        <v>8.0758799158102398E-2</v>
      </c>
      <c r="BQ233" s="14">
        <v>0.16553465158500699</v>
      </c>
      <c r="BR233" s="14">
        <v>0.133415585368232</v>
      </c>
      <c r="BS233" s="14">
        <v>0.13843866388608</v>
      </c>
      <c r="BT233" s="14">
        <v>0.14331603244830099</v>
      </c>
      <c r="BU233" s="14">
        <v>0.114616479964968</v>
      </c>
      <c r="BV233" s="14"/>
      <c r="BW233" s="14">
        <v>0.155240869085148</v>
      </c>
      <c r="BX233" s="14">
        <v>0.145973791688284</v>
      </c>
      <c r="BY233" s="14" t="s">
        <v>120</v>
      </c>
      <c r="BZ233" s="14">
        <v>0.10153818969572199</v>
      </c>
      <c r="CA233" s="14">
        <v>6.2180163177713701E-2</v>
      </c>
      <c r="CB233" s="14">
        <v>0.10769959190744501</v>
      </c>
      <c r="CC233" s="14">
        <v>7.8772719526402593E-2</v>
      </c>
      <c r="CD233" s="14"/>
      <c r="CE233" s="14">
        <v>9.1982651520900197E-2</v>
      </c>
      <c r="CF233" s="14">
        <v>0.13911421720524</v>
      </c>
      <c r="CG233" s="14">
        <v>9.5332499498997206E-2</v>
      </c>
      <c r="CH233" s="14">
        <v>0.162176714465704</v>
      </c>
      <c r="CI233" s="14"/>
      <c r="CJ233" s="14">
        <v>0.16861123114541199</v>
      </c>
      <c r="CK233" s="14">
        <v>0.10679598750682601</v>
      </c>
      <c r="CL233" s="14">
        <v>0.127085729189854</v>
      </c>
      <c r="CM233" s="14">
        <v>0.12907772211391599</v>
      </c>
      <c r="CN233" s="14"/>
      <c r="CO233" s="14">
        <v>0.113158422571927</v>
      </c>
      <c r="CP233" s="14">
        <v>0.133571428807157</v>
      </c>
      <c r="CQ233" s="14"/>
      <c r="CR233" s="14">
        <v>8.4541904290276595E-2</v>
      </c>
      <c r="CS233" s="14">
        <v>0.13749012256794599</v>
      </c>
    </row>
    <row r="234" spans="2:97" x14ac:dyDescent="0.3">
      <c r="B234" t="s">
        <v>203</v>
      </c>
      <c r="C234" s="14">
        <v>0.39358458790349099</v>
      </c>
      <c r="D234" s="14">
        <v>0.41706308005053799</v>
      </c>
      <c r="E234" s="14">
        <v>0.37034996457446401</v>
      </c>
      <c r="F234" s="14"/>
      <c r="G234" s="14">
        <v>0.459383364519864</v>
      </c>
      <c r="H234" s="14">
        <v>0.32117394784071301</v>
      </c>
      <c r="I234" s="14">
        <v>0.43959159252841601</v>
      </c>
      <c r="J234" s="14">
        <v>0.34704083690831999</v>
      </c>
      <c r="K234" s="14">
        <v>0.41161823646958301</v>
      </c>
      <c r="L234" s="14">
        <v>0.39918551744596098</v>
      </c>
      <c r="M234" s="14"/>
      <c r="N234" s="14">
        <v>0.40182394386252401</v>
      </c>
      <c r="O234" s="14">
        <v>0.39488733814834898</v>
      </c>
      <c r="P234" s="14">
        <v>0.361569292940981</v>
      </c>
      <c r="Q234" s="14">
        <v>0.41241172480355298</v>
      </c>
      <c r="R234" s="14"/>
      <c r="S234" s="14">
        <v>0.353713028493092</v>
      </c>
      <c r="T234" s="14">
        <v>0.38831287721084701</v>
      </c>
      <c r="U234" s="14">
        <v>0.37808880955916402</v>
      </c>
      <c r="V234" s="14">
        <v>0.41635692124557599</v>
      </c>
      <c r="W234" s="14">
        <v>0.31869462998356202</v>
      </c>
      <c r="X234" s="14">
        <v>0.39694523474430199</v>
      </c>
      <c r="Y234" s="14">
        <v>0.46639483547379801</v>
      </c>
      <c r="Z234" s="14">
        <v>0.35632075287115</v>
      </c>
      <c r="AA234" s="14">
        <v>0.45809968057108003</v>
      </c>
      <c r="AB234" s="14">
        <v>0.37189071120202299</v>
      </c>
      <c r="AC234" s="14">
        <v>0.31076706601875398</v>
      </c>
      <c r="AD234" s="14">
        <v>0.61225393719812804</v>
      </c>
      <c r="AE234" s="14"/>
      <c r="AF234" s="14">
        <v>0.42085621774026699</v>
      </c>
      <c r="AG234" s="14">
        <v>0.42016645833989802</v>
      </c>
      <c r="AH234" s="14">
        <v>0.39818916494185702</v>
      </c>
      <c r="AI234" s="14">
        <v>0.35733031288915001</v>
      </c>
      <c r="AJ234" s="14">
        <v>0.41398743170931301</v>
      </c>
      <c r="AK234" s="14"/>
      <c r="AL234" s="14">
        <v>0.39776255141476402</v>
      </c>
      <c r="AM234" s="14">
        <v>0.43439280272158498</v>
      </c>
      <c r="AN234" s="14">
        <v>0.419170425675573</v>
      </c>
      <c r="AO234" s="14">
        <v>0.350820904296198</v>
      </c>
      <c r="AP234" s="14">
        <v>0.52255518746979002</v>
      </c>
      <c r="AQ234" s="14">
        <v>0.35109068679975802</v>
      </c>
      <c r="AR234" s="14"/>
      <c r="AS234" s="14">
        <v>0.438135734309201</v>
      </c>
      <c r="AT234" s="14">
        <v>0.40857267970926398</v>
      </c>
      <c r="AU234" s="14">
        <v>0.400111903329671</v>
      </c>
      <c r="AV234" s="14">
        <v>0.34737947381556999</v>
      </c>
      <c r="AW234" s="14">
        <v>0.30743095670078502</v>
      </c>
      <c r="AX234" s="14"/>
      <c r="AY234" s="14">
        <v>0.32556627017218498</v>
      </c>
      <c r="AZ234" s="14">
        <v>0.50635603230307902</v>
      </c>
      <c r="BA234" s="14">
        <v>0.32490291522704101</v>
      </c>
      <c r="BB234" s="14">
        <v>0.39694946285874599</v>
      </c>
      <c r="BC234" s="14">
        <v>0.46061708337748197</v>
      </c>
      <c r="BD234" s="14">
        <v>0.45626057803463099</v>
      </c>
      <c r="BE234" s="14">
        <v>0.32062319592709398</v>
      </c>
      <c r="BF234" s="14">
        <v>0.41584816922705198</v>
      </c>
      <c r="BG234" s="14">
        <v>0.39043014934621101</v>
      </c>
      <c r="BH234" s="14">
        <v>0.42437020955715699</v>
      </c>
      <c r="BI234" s="14">
        <v>0.41087164663110898</v>
      </c>
      <c r="BJ234" s="14">
        <v>0.40086571933345799</v>
      </c>
      <c r="BK234" s="14">
        <v>0.41638013792866302</v>
      </c>
      <c r="BL234" s="14">
        <v>0.27237187957992198</v>
      </c>
      <c r="BM234" s="14">
        <v>0.37759936641542702</v>
      </c>
      <c r="BN234" s="14">
        <v>0.314326088925522</v>
      </c>
      <c r="BO234" s="14"/>
      <c r="BP234" s="14">
        <v>0.361483561636818</v>
      </c>
      <c r="BQ234" s="14">
        <v>0.36340840000799901</v>
      </c>
      <c r="BR234" s="14">
        <v>0.44695823205169599</v>
      </c>
      <c r="BS234" s="14">
        <v>0.43206493221292502</v>
      </c>
      <c r="BT234" s="14">
        <v>0.43067215507940099</v>
      </c>
      <c r="BU234" s="14">
        <v>0.33687152955857402</v>
      </c>
      <c r="BV234" s="14"/>
      <c r="BW234" s="14">
        <v>0.38674261316938202</v>
      </c>
      <c r="BX234" s="14">
        <v>0.36167554497278198</v>
      </c>
      <c r="BY234" s="14" t="s">
        <v>120</v>
      </c>
      <c r="BZ234" s="14">
        <v>0.34703064684321999</v>
      </c>
      <c r="CA234" s="14">
        <v>0.45775474199373201</v>
      </c>
      <c r="CB234" s="14">
        <v>0.412013758828709</v>
      </c>
      <c r="CC234" s="14">
        <v>0.55820298653831302</v>
      </c>
      <c r="CD234" s="14"/>
      <c r="CE234" s="14">
        <v>0.423567766770165</v>
      </c>
      <c r="CF234" s="14">
        <v>0.363582198442087</v>
      </c>
      <c r="CG234" s="14">
        <v>0.43954888617405502</v>
      </c>
      <c r="CH234" s="14">
        <v>0.380343105906159</v>
      </c>
      <c r="CI234" s="14"/>
      <c r="CJ234" s="14">
        <v>0.33817576130926902</v>
      </c>
      <c r="CK234" s="14">
        <v>0.43256569372732101</v>
      </c>
      <c r="CL234" s="14">
        <v>0.40295836693402498</v>
      </c>
      <c r="CM234" s="14">
        <v>0.323199163540692</v>
      </c>
      <c r="CN234" s="14"/>
      <c r="CO234" s="14">
        <v>0.37191034182476301</v>
      </c>
      <c r="CP234" s="14">
        <v>0.39860714207456299</v>
      </c>
      <c r="CQ234" s="14"/>
      <c r="CR234" s="14">
        <v>0.445155520964364</v>
      </c>
      <c r="CS234" s="14">
        <v>0.38246541869826001</v>
      </c>
    </row>
    <row r="235" spans="2:97" x14ac:dyDescent="0.3">
      <c r="B235" t="s">
        <v>204</v>
      </c>
      <c r="C235" s="14">
        <v>0.38360087713336499</v>
      </c>
      <c r="D235" s="14">
        <v>0.37623451831922899</v>
      </c>
      <c r="E235" s="14">
        <v>0.39014915569053299</v>
      </c>
      <c r="F235" s="14"/>
      <c r="G235" s="14">
        <v>0.42348494369919898</v>
      </c>
      <c r="H235" s="14">
        <v>0.522616742896446</v>
      </c>
      <c r="I235" s="14">
        <v>0.32391318758759902</v>
      </c>
      <c r="J235" s="14">
        <v>0.40285931767976801</v>
      </c>
      <c r="K235" s="14">
        <v>0.33289107397404899</v>
      </c>
      <c r="L235" s="14">
        <v>0.31580283900099099</v>
      </c>
      <c r="M235" s="14"/>
      <c r="N235" s="14">
        <v>0.39633411877936298</v>
      </c>
      <c r="O235" s="14">
        <v>0.40897915335246898</v>
      </c>
      <c r="P235" s="14">
        <v>0.36865661717446802</v>
      </c>
      <c r="Q235" s="14">
        <v>0.35436635199976602</v>
      </c>
      <c r="R235" s="14"/>
      <c r="S235" s="14">
        <v>0.46592297866481902</v>
      </c>
      <c r="T235" s="14">
        <v>0.36747625898727998</v>
      </c>
      <c r="U235" s="14">
        <v>0.372865837049277</v>
      </c>
      <c r="V235" s="14">
        <v>0.43162570848257698</v>
      </c>
      <c r="W235" s="14">
        <v>0.43879573391029097</v>
      </c>
      <c r="X235" s="14">
        <v>0.35069441369571702</v>
      </c>
      <c r="Y235" s="14">
        <v>0.35413973867717102</v>
      </c>
      <c r="Z235" s="14">
        <v>0.337824149544459</v>
      </c>
      <c r="AA235" s="14">
        <v>0.29572066818072801</v>
      </c>
      <c r="AB235" s="14">
        <v>0.39093978133184198</v>
      </c>
      <c r="AC235" s="14">
        <v>0.44561235247816799</v>
      </c>
      <c r="AD235" s="14">
        <v>0.24553470378687101</v>
      </c>
      <c r="AE235" s="14"/>
      <c r="AF235" s="14">
        <v>0.28744375166727898</v>
      </c>
      <c r="AG235" s="14">
        <v>0.47501649626154502</v>
      </c>
      <c r="AH235" s="14">
        <v>0.39347183703810001</v>
      </c>
      <c r="AI235" s="14">
        <v>0.312720474717745</v>
      </c>
      <c r="AJ235" s="14">
        <v>0.27515479530860298</v>
      </c>
      <c r="AK235" s="14"/>
      <c r="AL235" s="14">
        <v>0.54005571872190605</v>
      </c>
      <c r="AM235" s="14">
        <v>0.29379347247888998</v>
      </c>
      <c r="AN235" s="14">
        <v>0.37436911302095399</v>
      </c>
      <c r="AO235" s="14">
        <v>0.32984161627806802</v>
      </c>
      <c r="AP235" s="14">
        <v>0.242429068790049</v>
      </c>
      <c r="AQ235" s="14">
        <v>0.33767407279254802</v>
      </c>
      <c r="AR235" s="14"/>
      <c r="AS235" s="14">
        <v>0.312476111245376</v>
      </c>
      <c r="AT235" s="14">
        <v>0.33197282137504103</v>
      </c>
      <c r="AU235" s="14">
        <v>0.37830453440626</v>
      </c>
      <c r="AV235" s="14">
        <v>0.48757845519536902</v>
      </c>
      <c r="AW235" s="14">
        <v>0.63103810948184702</v>
      </c>
      <c r="AX235" s="14"/>
      <c r="AY235" s="14">
        <v>0.51396041836721096</v>
      </c>
      <c r="AZ235" s="14">
        <v>0.393007354748246</v>
      </c>
      <c r="BA235" s="14">
        <v>0.34143547226566101</v>
      </c>
      <c r="BB235" s="14">
        <v>0.39481612969396102</v>
      </c>
      <c r="BC235" s="14">
        <v>0.33834347507865697</v>
      </c>
      <c r="BD235" s="14">
        <v>0.28304825481762202</v>
      </c>
      <c r="BE235" s="14">
        <v>0.46702427703023403</v>
      </c>
      <c r="BF235" s="14">
        <v>0.36969505976144401</v>
      </c>
      <c r="BG235" s="14">
        <v>0.28019707323898702</v>
      </c>
      <c r="BH235" s="14">
        <v>0.353317021021402</v>
      </c>
      <c r="BI235" s="14">
        <v>0.37308633900687999</v>
      </c>
      <c r="BJ235" s="14">
        <v>0.40841011803739202</v>
      </c>
      <c r="BK235" s="14">
        <v>0.41040284378967401</v>
      </c>
      <c r="BL235" s="14">
        <v>0.49812942206327698</v>
      </c>
      <c r="BM235" s="14">
        <v>0.29473265359777101</v>
      </c>
      <c r="BN235" s="14">
        <v>0.59570227975203005</v>
      </c>
      <c r="BO235" s="14"/>
      <c r="BP235" s="14">
        <v>0.48376924036726499</v>
      </c>
      <c r="BQ235" s="14">
        <v>0.36568912652876401</v>
      </c>
      <c r="BR235" s="14">
        <v>0.35447938809387203</v>
      </c>
      <c r="BS235" s="14">
        <v>0.35789555290342001</v>
      </c>
      <c r="BT235" s="14">
        <v>0.29671772562333298</v>
      </c>
      <c r="BU235" s="14">
        <v>0.362493376297159</v>
      </c>
      <c r="BV235" s="14"/>
      <c r="BW235" s="14">
        <v>0.35465799895146199</v>
      </c>
      <c r="BX235" s="14">
        <v>0.408051657144268</v>
      </c>
      <c r="BY235" s="14" t="s">
        <v>120</v>
      </c>
      <c r="BZ235" s="14">
        <v>0.42184465293704998</v>
      </c>
      <c r="CA235" s="14">
        <v>0.40780096505163099</v>
      </c>
      <c r="CB235" s="14">
        <v>0.39684223491114301</v>
      </c>
      <c r="CC235" s="14">
        <v>0.30682408454084398</v>
      </c>
      <c r="CD235" s="14"/>
      <c r="CE235" s="14">
        <v>0.41726268239645098</v>
      </c>
      <c r="CF235" s="14">
        <v>0.40205479484248502</v>
      </c>
      <c r="CG235" s="14">
        <v>0.36596135435084698</v>
      </c>
      <c r="CH235" s="14">
        <v>0.37634734027502798</v>
      </c>
      <c r="CI235" s="14"/>
      <c r="CJ235" s="14">
        <v>0.42861714532260797</v>
      </c>
      <c r="CK235" s="14">
        <v>0.40418672648007598</v>
      </c>
      <c r="CL235" s="14">
        <v>0.36690335615075798</v>
      </c>
      <c r="CM235" s="14">
        <v>0.32988503035313399</v>
      </c>
      <c r="CN235" s="14"/>
      <c r="CO235" s="14">
        <v>0.45337619060830397</v>
      </c>
      <c r="CP235" s="14">
        <v>0.37333962961519901</v>
      </c>
      <c r="CQ235" s="14"/>
      <c r="CR235" s="14">
        <v>0.43429426953037298</v>
      </c>
      <c r="CS235" s="14">
        <v>0.38377511135605602</v>
      </c>
    </row>
    <row r="236" spans="2:97" x14ac:dyDescent="0.3">
      <c r="B236" t="s">
        <v>92</v>
      </c>
      <c r="C236" s="14">
        <v>4.4947109539461003E-2</v>
      </c>
      <c r="D236" s="14">
        <v>3.7072653708598302E-2</v>
      </c>
      <c r="E236" s="14">
        <v>5.2861961510420101E-2</v>
      </c>
      <c r="F236" s="14"/>
      <c r="G236" s="14">
        <v>3.7684615662631003E-2</v>
      </c>
      <c r="H236" s="14">
        <v>3.78929908867413E-2</v>
      </c>
      <c r="I236" s="14">
        <v>2.55960601409937E-2</v>
      </c>
      <c r="J236" s="14">
        <v>4.8524959536222503E-2</v>
      </c>
      <c r="K236" s="14">
        <v>7.1072967114943E-2</v>
      </c>
      <c r="L236" s="14">
        <v>5.0640592568957497E-2</v>
      </c>
      <c r="M236" s="14"/>
      <c r="N236" s="14">
        <v>3.8740598066292098E-2</v>
      </c>
      <c r="O236" s="14">
        <v>4.31457326711783E-2</v>
      </c>
      <c r="P236" s="14">
        <v>4.9052821281229599E-2</v>
      </c>
      <c r="Q236" s="14">
        <v>4.77896347441185E-2</v>
      </c>
      <c r="R236" s="14"/>
      <c r="S236" s="14">
        <v>4.8630697688473702E-2</v>
      </c>
      <c r="T236" s="14">
        <v>7.8700529562050994E-2</v>
      </c>
      <c r="U236" s="14">
        <v>4.9772997291765202E-2</v>
      </c>
      <c r="V236" s="14">
        <v>4.7876854718637799E-2</v>
      </c>
      <c r="W236" s="14">
        <v>1.2661694151894699E-2</v>
      </c>
      <c r="X236" s="14">
        <v>7.2661003545176794E-2</v>
      </c>
      <c r="Y236" s="14">
        <v>2.1599725807319801E-2</v>
      </c>
      <c r="Z236" s="14">
        <v>0</v>
      </c>
      <c r="AA236" s="14">
        <v>4.1468226769798097E-2</v>
      </c>
      <c r="AB236" s="14">
        <v>3.1890460525032797E-2</v>
      </c>
      <c r="AC236" s="14">
        <v>6.0626996852204601E-2</v>
      </c>
      <c r="AD236" s="14">
        <v>0</v>
      </c>
      <c r="AE236" s="14"/>
      <c r="AF236" s="14">
        <v>5.6707000184199198E-2</v>
      </c>
      <c r="AG236" s="14">
        <v>1.0286982668837701E-2</v>
      </c>
      <c r="AH236" s="14">
        <v>3.2099321694081702E-2</v>
      </c>
      <c r="AI236" s="14">
        <v>7.3669015922497902E-2</v>
      </c>
      <c r="AJ236" s="14">
        <v>5.8160636769000802E-2</v>
      </c>
      <c r="AK236" s="14"/>
      <c r="AL236" s="14">
        <v>1.10786944136888E-2</v>
      </c>
      <c r="AM236" s="14">
        <v>4.4937021106538397E-2</v>
      </c>
      <c r="AN236" s="14">
        <v>2.7540566762907202E-2</v>
      </c>
      <c r="AO236" s="14">
        <v>6.27812204634592E-2</v>
      </c>
      <c r="AP236" s="14">
        <v>4.5919302343439501E-2</v>
      </c>
      <c r="AQ236" s="14">
        <v>7.7863815242340498E-2</v>
      </c>
      <c r="AR236" s="14"/>
      <c r="AS236" s="14">
        <v>3.6220900880915501E-2</v>
      </c>
      <c r="AT236" s="14">
        <v>5.4876663180556097E-2</v>
      </c>
      <c r="AU236" s="14">
        <v>4.3391095031994599E-2</v>
      </c>
      <c r="AV236" s="14">
        <v>2.6258459106278699E-2</v>
      </c>
      <c r="AW236" s="14">
        <v>3.18644447088497E-2</v>
      </c>
      <c r="AX236" s="14"/>
      <c r="AY236" s="14">
        <v>0</v>
      </c>
      <c r="AZ236" s="14">
        <v>5.1678815089962603E-2</v>
      </c>
      <c r="BA236" s="14">
        <v>5.74948603341561E-2</v>
      </c>
      <c r="BB236" s="14">
        <v>5.5640214045950702E-2</v>
      </c>
      <c r="BC236" s="14">
        <v>2.8657793478189902E-2</v>
      </c>
      <c r="BD236" s="14">
        <v>6.0050749503046001E-2</v>
      </c>
      <c r="BE236" s="14">
        <v>3.2148569531033899E-2</v>
      </c>
      <c r="BF236" s="14">
        <v>6.3492198333783306E-2</v>
      </c>
      <c r="BG236" s="14">
        <v>6.9460940312327801E-2</v>
      </c>
      <c r="BH236" s="14">
        <v>1.5692314673545898E-2</v>
      </c>
      <c r="BI236" s="14">
        <v>2.7297416597990499E-2</v>
      </c>
      <c r="BJ236" s="14">
        <v>3.7202183566290403E-2</v>
      </c>
      <c r="BK236" s="14">
        <v>2.2696506819060599E-2</v>
      </c>
      <c r="BL236" s="14">
        <v>0.10213191543564</v>
      </c>
      <c r="BM236" s="14">
        <v>0.13886304315767001</v>
      </c>
      <c r="BN236" s="14">
        <v>0</v>
      </c>
      <c r="BO236" s="14"/>
      <c r="BP236" s="14">
        <v>3.2145608125506903E-2</v>
      </c>
      <c r="BQ236" s="14">
        <v>6.4844731429496899E-2</v>
      </c>
      <c r="BR236" s="14">
        <v>3.16941781028173E-2</v>
      </c>
      <c r="BS236" s="14">
        <v>2.4595180106653802E-2</v>
      </c>
      <c r="BT236" s="14">
        <v>5.52664905794251E-2</v>
      </c>
      <c r="BU236" s="14">
        <v>8.6672613659434405E-2</v>
      </c>
      <c r="BV236" s="14"/>
      <c r="BW236" s="14">
        <v>4.4716432330348103E-2</v>
      </c>
      <c r="BX236" s="14">
        <v>5.3713405719449797E-2</v>
      </c>
      <c r="BY236" s="14" t="s">
        <v>120</v>
      </c>
      <c r="BZ236" s="14">
        <v>4.9913515105736203E-2</v>
      </c>
      <c r="CA236" s="14">
        <v>3.1074470908007801E-2</v>
      </c>
      <c r="CB236" s="14">
        <v>4.3482358417041303E-2</v>
      </c>
      <c r="CC236" s="14">
        <v>2.5806284024211E-2</v>
      </c>
      <c r="CD236" s="14"/>
      <c r="CE236" s="14">
        <v>2.92261829756792E-2</v>
      </c>
      <c r="CF236" s="14">
        <v>4.9940146253065601E-2</v>
      </c>
      <c r="CG236" s="14">
        <v>4.5904666635917697E-2</v>
      </c>
      <c r="CH236" s="14">
        <v>3.2324887769993503E-2</v>
      </c>
      <c r="CI236" s="14"/>
      <c r="CJ236" s="14">
        <v>4.55886651479636E-2</v>
      </c>
      <c r="CK236" s="14">
        <v>1.63007696957525E-2</v>
      </c>
      <c r="CL236" s="14">
        <v>4.0207304121505298E-2</v>
      </c>
      <c r="CM236" s="14">
        <v>0.20323743676575101</v>
      </c>
      <c r="CN236" s="14"/>
      <c r="CO236" s="14">
        <v>2.7980872733383299E-2</v>
      </c>
      <c r="CP236" s="14">
        <v>4.5003225633800402E-2</v>
      </c>
      <c r="CQ236" s="14"/>
      <c r="CR236" s="14">
        <v>9.5437065708466398E-3</v>
      </c>
      <c r="CS236" s="14">
        <v>4.4991858756855303E-2</v>
      </c>
    </row>
    <row r="237" spans="2:97" x14ac:dyDescent="0.3">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row>
    <row r="238" spans="2:97" x14ac:dyDescent="0.3">
      <c r="B238" s="6" t="s">
        <v>213</v>
      </c>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row>
    <row r="239" spans="2:97" x14ac:dyDescent="0.3">
      <c r="B239" s="24" t="s">
        <v>188</v>
      </c>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row>
    <row r="240" spans="2:97" x14ac:dyDescent="0.3">
      <c r="B240" t="s">
        <v>201</v>
      </c>
      <c r="C240" s="14">
        <v>6.8098027607283798E-2</v>
      </c>
      <c r="D240" s="14">
        <v>7.7817069814141507E-2</v>
      </c>
      <c r="E240" s="14">
        <v>5.8793359346548002E-2</v>
      </c>
      <c r="F240" s="14"/>
      <c r="G240" s="14">
        <v>3.7976037014832299E-2</v>
      </c>
      <c r="H240" s="14">
        <v>4.6787677667205103E-2</v>
      </c>
      <c r="I240" s="14">
        <v>7.0243054365587101E-2</v>
      </c>
      <c r="J240" s="14">
        <v>6.92644351908457E-2</v>
      </c>
      <c r="K240" s="14">
        <v>0.114756869783827</v>
      </c>
      <c r="L240" s="14">
        <v>6.9222280524310897E-2</v>
      </c>
      <c r="M240" s="14"/>
      <c r="N240" s="14">
        <v>5.3169766472325998E-2</v>
      </c>
      <c r="O240" s="14">
        <v>6.3658639185507696E-2</v>
      </c>
      <c r="P240" s="14">
        <v>8.82251535690525E-2</v>
      </c>
      <c r="Q240" s="14">
        <v>7.4960160656242406E-2</v>
      </c>
      <c r="R240" s="14"/>
      <c r="S240" s="14">
        <v>3.58682166243178E-2</v>
      </c>
      <c r="T240" s="14">
        <v>0.105214768505507</v>
      </c>
      <c r="U240" s="14">
        <v>1.9374531402598701E-2</v>
      </c>
      <c r="V240" s="14">
        <v>6.7020445544887397E-2</v>
      </c>
      <c r="W240" s="14">
        <v>7.4673649705623305E-2</v>
      </c>
      <c r="X240" s="14">
        <v>7.11408339108099E-2</v>
      </c>
      <c r="Y240" s="14">
        <v>6.03874143862086E-2</v>
      </c>
      <c r="Z240" s="14">
        <v>0.11297241986251901</v>
      </c>
      <c r="AA240" s="14">
        <v>8.0763863281742607E-2</v>
      </c>
      <c r="AB240" s="14">
        <v>8.47131655056583E-2</v>
      </c>
      <c r="AC240" s="14">
        <v>7.9627765653004098E-2</v>
      </c>
      <c r="AD240" s="14">
        <v>0</v>
      </c>
      <c r="AE240" s="14"/>
      <c r="AF240" s="14">
        <v>9.9108887845190494E-2</v>
      </c>
      <c r="AG240" s="14">
        <v>4.1179016285982001E-2</v>
      </c>
      <c r="AH240" s="14">
        <v>4.4840416676686597E-2</v>
      </c>
      <c r="AI240" s="14">
        <v>0.13884971503804699</v>
      </c>
      <c r="AJ240" s="14">
        <v>3.8981887791588898E-2</v>
      </c>
      <c r="AK240" s="14"/>
      <c r="AL240" s="14">
        <v>2.43504238767231E-2</v>
      </c>
      <c r="AM240" s="14">
        <v>8.3262920514970806E-2</v>
      </c>
      <c r="AN240" s="14">
        <v>3.8441847393003097E-2</v>
      </c>
      <c r="AO240" s="14">
        <v>0.13592885442744801</v>
      </c>
      <c r="AP240" s="14">
        <v>9.6682523647865296E-2</v>
      </c>
      <c r="AQ240" s="14">
        <v>2.97311103886841E-2</v>
      </c>
      <c r="AR240" s="14"/>
      <c r="AS240" s="14">
        <v>8.0006724438474605E-2</v>
      </c>
      <c r="AT240" s="14">
        <v>8.9671103351761303E-2</v>
      </c>
      <c r="AU240" s="14">
        <v>6.5343396456710001E-2</v>
      </c>
      <c r="AV240" s="14">
        <v>1.5090861341302501E-2</v>
      </c>
      <c r="AW240" s="14">
        <v>5.8082687401165498E-2</v>
      </c>
      <c r="AX240" s="14"/>
      <c r="AY240" s="14">
        <v>0.16047331146060301</v>
      </c>
      <c r="AZ240" s="14">
        <v>5.4535421791693198E-2</v>
      </c>
      <c r="BA240" s="14">
        <v>6.9930158934836298E-2</v>
      </c>
      <c r="BB240" s="14">
        <v>0.109222960100634</v>
      </c>
      <c r="BC240" s="14">
        <v>7.5964650454435206E-2</v>
      </c>
      <c r="BD240" s="14">
        <v>8.6332178676490706E-2</v>
      </c>
      <c r="BE240" s="14">
        <v>7.7907865115001002E-2</v>
      </c>
      <c r="BF240" s="14">
        <v>3.3726833156340202E-2</v>
      </c>
      <c r="BG240" s="14">
        <v>0.11168428525061901</v>
      </c>
      <c r="BH240" s="14">
        <v>6.4579045429761797E-2</v>
      </c>
      <c r="BI240" s="14">
        <v>3.7629813946738901E-2</v>
      </c>
      <c r="BJ240" s="14">
        <v>7.7048869709906806E-2</v>
      </c>
      <c r="BK240" s="14">
        <v>4.8219247783803897E-2</v>
      </c>
      <c r="BL240" s="14">
        <v>3.5300748944678703E-2</v>
      </c>
      <c r="BM240" s="14">
        <v>8.8025074610126902E-2</v>
      </c>
      <c r="BN240" s="14">
        <v>1.4440729153768201E-2</v>
      </c>
      <c r="BO240" s="14"/>
      <c r="BP240" s="14">
        <v>4.28672718608707E-2</v>
      </c>
      <c r="BQ240" s="14">
        <v>5.4681291483531597E-2</v>
      </c>
      <c r="BR240" s="14">
        <v>7.6882965365880102E-2</v>
      </c>
      <c r="BS240" s="14">
        <v>8.7578039395594706E-2</v>
      </c>
      <c r="BT240" s="14">
        <v>0.108520316155268</v>
      </c>
      <c r="BU240" s="14">
        <v>8.4170822450357702E-2</v>
      </c>
      <c r="BV240" s="14"/>
      <c r="BW240" s="14">
        <v>8.0218151147202696E-2</v>
      </c>
      <c r="BX240" s="14">
        <v>7.2433242570011297E-2</v>
      </c>
      <c r="BY240" s="14" t="s">
        <v>120</v>
      </c>
      <c r="BZ240" s="14">
        <v>4.4668866822381102E-2</v>
      </c>
      <c r="CA240" s="14">
        <v>6.6789844441783403E-2</v>
      </c>
      <c r="CB240" s="14">
        <v>5.88736975403635E-2</v>
      </c>
      <c r="CC240" s="14">
        <v>0</v>
      </c>
      <c r="CD240" s="14"/>
      <c r="CE240" s="14">
        <v>5.1231759032645902E-2</v>
      </c>
      <c r="CF240" s="14">
        <v>8.6685830711699705E-2</v>
      </c>
      <c r="CG240" s="14">
        <v>6.21747110378639E-2</v>
      </c>
      <c r="CH240" s="14">
        <v>7.5574436682174603E-2</v>
      </c>
      <c r="CI240" s="14"/>
      <c r="CJ240" s="14">
        <v>7.4549332642089502E-2</v>
      </c>
      <c r="CK240" s="14">
        <v>5.1565772086075302E-2</v>
      </c>
      <c r="CL240" s="14">
        <v>7.9023637197301697E-2</v>
      </c>
      <c r="CM240" s="14">
        <v>0</v>
      </c>
      <c r="CN240" s="14"/>
      <c r="CO240" s="14">
        <v>3.33385841785293E-2</v>
      </c>
      <c r="CP240" s="14">
        <v>7.3109914811844298E-2</v>
      </c>
      <c r="CQ240" s="14"/>
      <c r="CR240" s="14">
        <v>5.2837146886874103E-2</v>
      </c>
      <c r="CS240" s="14">
        <v>6.8360668794068602E-2</v>
      </c>
    </row>
    <row r="241" spans="2:97" x14ac:dyDescent="0.3">
      <c r="B241" t="s">
        <v>202</v>
      </c>
      <c r="C241" s="14">
        <v>0.19295009015994999</v>
      </c>
      <c r="D241" s="14">
        <v>0.21370377565384999</v>
      </c>
      <c r="E241" s="14">
        <v>0.17325982326675901</v>
      </c>
      <c r="F241" s="14"/>
      <c r="G241" s="14">
        <v>0.142507167371039</v>
      </c>
      <c r="H241" s="14">
        <v>0.151779101070737</v>
      </c>
      <c r="I241" s="14">
        <v>0.20971871881177201</v>
      </c>
      <c r="J241" s="14">
        <v>0.200017495121244</v>
      </c>
      <c r="K241" s="14">
        <v>0.21657910179550299</v>
      </c>
      <c r="L241" s="14">
        <v>0.220970330308843</v>
      </c>
      <c r="M241" s="14"/>
      <c r="N241" s="14">
        <v>0.20554045951156899</v>
      </c>
      <c r="O241" s="14">
        <v>0.19585070653129</v>
      </c>
      <c r="P241" s="14">
        <v>0.21850775045850501</v>
      </c>
      <c r="Q241" s="14">
        <v>0.152984312749223</v>
      </c>
      <c r="R241" s="14"/>
      <c r="S241" s="14">
        <v>0.123672270933446</v>
      </c>
      <c r="T241" s="14">
        <v>0.195865910227422</v>
      </c>
      <c r="U241" s="14">
        <v>0.218037955182003</v>
      </c>
      <c r="V241" s="14">
        <v>0.146279773728098</v>
      </c>
      <c r="W241" s="14">
        <v>0.247509847744146</v>
      </c>
      <c r="X241" s="14">
        <v>0.19864499956271101</v>
      </c>
      <c r="Y241" s="14">
        <v>0.20517819847139401</v>
      </c>
      <c r="Z241" s="14">
        <v>0.163039640605603</v>
      </c>
      <c r="AA241" s="14">
        <v>0.22046735479452401</v>
      </c>
      <c r="AB241" s="14">
        <v>0.26773131895595598</v>
      </c>
      <c r="AC241" s="14">
        <v>0.178481109560609</v>
      </c>
      <c r="AD241" s="14">
        <v>0.14592578330009401</v>
      </c>
      <c r="AE241" s="14"/>
      <c r="AF241" s="14">
        <v>0.26223283905486999</v>
      </c>
      <c r="AG241" s="14">
        <v>0.124698941120476</v>
      </c>
      <c r="AH241" s="14">
        <v>0.20637762619762101</v>
      </c>
      <c r="AI241" s="14">
        <v>0.225481429038561</v>
      </c>
      <c r="AJ241" s="14">
        <v>0.15723423627400199</v>
      </c>
      <c r="AK241" s="14"/>
      <c r="AL241" s="14">
        <v>0.122412310513283</v>
      </c>
      <c r="AM241" s="14">
        <v>0.22472973919730199</v>
      </c>
      <c r="AN241" s="14">
        <v>0.171119500529236</v>
      </c>
      <c r="AO241" s="14">
        <v>0.22579739792727299</v>
      </c>
      <c r="AP241" s="14">
        <v>0.204750781198277</v>
      </c>
      <c r="AQ241" s="14">
        <v>0.21368650059962599</v>
      </c>
      <c r="AR241" s="14"/>
      <c r="AS241" s="14">
        <v>0.17557480327789701</v>
      </c>
      <c r="AT241" s="14">
        <v>0.21490690247674399</v>
      </c>
      <c r="AU241" s="14">
        <v>0.20525693371782699</v>
      </c>
      <c r="AV241" s="14">
        <v>0.201061650134153</v>
      </c>
      <c r="AW241" s="14">
        <v>6.5570058669293302E-2</v>
      </c>
      <c r="AX241" s="14"/>
      <c r="AY241" s="14">
        <v>0.18168213720880999</v>
      </c>
      <c r="AZ241" s="14">
        <v>0.191801689453616</v>
      </c>
      <c r="BA241" s="14">
        <v>0.15124719417280499</v>
      </c>
      <c r="BB241" s="14">
        <v>0.21195239043967701</v>
      </c>
      <c r="BC241" s="14">
        <v>0.15424495048678799</v>
      </c>
      <c r="BD241" s="14">
        <v>0.17737619190374601</v>
      </c>
      <c r="BE241" s="14">
        <v>0.21562258573239201</v>
      </c>
      <c r="BF241" s="14">
        <v>0.19184339977102899</v>
      </c>
      <c r="BG241" s="14">
        <v>0.26026177970901399</v>
      </c>
      <c r="BH241" s="14">
        <v>0.24695653020958599</v>
      </c>
      <c r="BI241" s="14">
        <v>0.157289374944415</v>
      </c>
      <c r="BJ241" s="14">
        <v>0.23541478277820599</v>
      </c>
      <c r="BK241" s="14">
        <v>0.26159223464362702</v>
      </c>
      <c r="BL241" s="14">
        <v>0.31299265382239999</v>
      </c>
      <c r="BM241" s="14">
        <v>0.20991666785555901</v>
      </c>
      <c r="BN241" s="14">
        <v>9.2865598186187406E-2</v>
      </c>
      <c r="BO241" s="14"/>
      <c r="BP241" s="14">
        <v>0.16161978253597101</v>
      </c>
      <c r="BQ241" s="14">
        <v>0.20206196148251099</v>
      </c>
      <c r="BR241" s="14">
        <v>0.17847936501228301</v>
      </c>
      <c r="BS241" s="14">
        <v>0.226434931609033</v>
      </c>
      <c r="BT241" s="14">
        <v>0.202309800651819</v>
      </c>
      <c r="BU241" s="14">
        <v>0.196271337073053</v>
      </c>
      <c r="BV241" s="14"/>
      <c r="BW241" s="14">
        <v>0.21909860034430101</v>
      </c>
      <c r="BX241" s="14">
        <v>0.17839556288973499</v>
      </c>
      <c r="BY241" s="14" t="s">
        <v>120</v>
      </c>
      <c r="BZ241" s="14">
        <v>0.13978298770417999</v>
      </c>
      <c r="CA241" s="14">
        <v>0.14182766935433599</v>
      </c>
      <c r="CB241" s="14">
        <v>0.187786247271718</v>
      </c>
      <c r="CC241" s="14">
        <v>0.26137428802991097</v>
      </c>
      <c r="CD241" s="14"/>
      <c r="CE241" s="14">
        <v>0.16717823593457701</v>
      </c>
      <c r="CF241" s="14">
        <v>0.17387177660810099</v>
      </c>
      <c r="CG241" s="14">
        <v>0.162348892514525</v>
      </c>
      <c r="CH241" s="14">
        <v>0.22905225883969699</v>
      </c>
      <c r="CI241" s="14"/>
      <c r="CJ241" s="14">
        <v>0.17135157379177701</v>
      </c>
      <c r="CK241" s="14">
        <v>0.16887346231890199</v>
      </c>
      <c r="CL241" s="14">
        <v>0.21194648941427399</v>
      </c>
      <c r="CM241" s="14">
        <v>0.16161003829960799</v>
      </c>
      <c r="CN241" s="14"/>
      <c r="CO241" s="14">
        <v>0.15017387453475101</v>
      </c>
      <c r="CP241" s="14">
        <v>0.201083119639652</v>
      </c>
      <c r="CQ241" s="14"/>
      <c r="CR241" s="14">
        <v>0.16711768381620301</v>
      </c>
      <c r="CS241" s="14">
        <v>0.19395206633093101</v>
      </c>
    </row>
    <row r="242" spans="2:97" x14ac:dyDescent="0.3">
      <c r="B242" t="s">
        <v>203</v>
      </c>
      <c r="C242" s="14">
        <v>0.39548297561000201</v>
      </c>
      <c r="D242" s="14">
        <v>0.39525306442064201</v>
      </c>
      <c r="E242" s="14">
        <v>0.39719485518846098</v>
      </c>
      <c r="F242" s="14"/>
      <c r="G242" s="14">
        <v>0.36525462174801099</v>
      </c>
      <c r="H242" s="14">
        <v>0.40316318419126501</v>
      </c>
      <c r="I242" s="14">
        <v>0.392950724428001</v>
      </c>
      <c r="J242" s="14">
        <v>0.38228536893866999</v>
      </c>
      <c r="K242" s="14">
        <v>0.37156517397160199</v>
      </c>
      <c r="L242" s="14">
        <v>0.43436160407385599</v>
      </c>
      <c r="M242" s="14"/>
      <c r="N242" s="14">
        <v>0.43485535684933901</v>
      </c>
      <c r="O242" s="14">
        <v>0.39289876302744797</v>
      </c>
      <c r="P242" s="14">
        <v>0.34962092066002098</v>
      </c>
      <c r="Q242" s="14">
        <v>0.38812790539685998</v>
      </c>
      <c r="R242" s="14"/>
      <c r="S242" s="14">
        <v>0.38966683881237701</v>
      </c>
      <c r="T242" s="14">
        <v>0.37394249951453701</v>
      </c>
      <c r="U242" s="14">
        <v>0.42518378500711701</v>
      </c>
      <c r="V242" s="14">
        <v>0.43658874550089</v>
      </c>
      <c r="W242" s="14">
        <v>0.31990388062707698</v>
      </c>
      <c r="X242" s="14">
        <v>0.41821224112515998</v>
      </c>
      <c r="Y242" s="14">
        <v>0.41002108253865299</v>
      </c>
      <c r="Z242" s="14">
        <v>0.44856898576203602</v>
      </c>
      <c r="AA242" s="14">
        <v>0.40154918497188002</v>
      </c>
      <c r="AB242" s="14">
        <v>0.35069122740970099</v>
      </c>
      <c r="AC242" s="14">
        <v>0.29284237572900401</v>
      </c>
      <c r="AD242" s="14">
        <v>0.60230450468788299</v>
      </c>
      <c r="AE242" s="14"/>
      <c r="AF242" s="14">
        <v>0.39819096770985601</v>
      </c>
      <c r="AG242" s="14">
        <v>0.41406380892842898</v>
      </c>
      <c r="AH242" s="14">
        <v>0.40468635493747401</v>
      </c>
      <c r="AI242" s="14">
        <v>0.31647969393465902</v>
      </c>
      <c r="AJ242" s="14">
        <v>0.31639535603625801</v>
      </c>
      <c r="AK242" s="14"/>
      <c r="AL242" s="14">
        <v>0.410594716974788</v>
      </c>
      <c r="AM242" s="14">
        <v>0.426588331581992</v>
      </c>
      <c r="AN242" s="14">
        <v>0.42045487005306198</v>
      </c>
      <c r="AO242" s="14">
        <v>0.32653306859292702</v>
      </c>
      <c r="AP242" s="14">
        <v>0.36000433136146998</v>
      </c>
      <c r="AQ242" s="14">
        <v>0.48073503965637399</v>
      </c>
      <c r="AR242" s="14"/>
      <c r="AS242" s="14">
        <v>0.38754165458227102</v>
      </c>
      <c r="AT242" s="14">
        <v>0.39370226842943701</v>
      </c>
      <c r="AU242" s="14">
        <v>0.397280688246823</v>
      </c>
      <c r="AV242" s="14">
        <v>0.33487764272531101</v>
      </c>
      <c r="AW242" s="14">
        <v>0.47438521650215398</v>
      </c>
      <c r="AX242" s="14"/>
      <c r="AY242" s="14">
        <v>0.49165962729752399</v>
      </c>
      <c r="AZ242" s="14">
        <v>0.36934123382020001</v>
      </c>
      <c r="BA242" s="14">
        <v>0.44050453602308698</v>
      </c>
      <c r="BB242" s="14">
        <v>0.36734275301439701</v>
      </c>
      <c r="BC242" s="14">
        <v>0.40135672484125101</v>
      </c>
      <c r="BD242" s="14">
        <v>0.41672891006243301</v>
      </c>
      <c r="BE242" s="14">
        <v>0.37030815549603102</v>
      </c>
      <c r="BF242" s="14">
        <v>0.35320180012700703</v>
      </c>
      <c r="BG242" s="14">
        <v>0.37502117729489898</v>
      </c>
      <c r="BH242" s="14">
        <v>0.30637335497461099</v>
      </c>
      <c r="BI242" s="14">
        <v>0.43720219947445199</v>
      </c>
      <c r="BJ242" s="14">
        <v>0.40413241364374403</v>
      </c>
      <c r="BK242" s="14">
        <v>0.40981323142750897</v>
      </c>
      <c r="BL242" s="14">
        <v>0.34155776120945602</v>
      </c>
      <c r="BM242" s="14">
        <v>0.39993192718005199</v>
      </c>
      <c r="BN242" s="14">
        <v>0.39529382497523902</v>
      </c>
      <c r="BO242" s="14"/>
      <c r="BP242" s="14">
        <v>0.38129108582614901</v>
      </c>
      <c r="BQ242" s="14">
        <v>0.39726769378614402</v>
      </c>
      <c r="BR242" s="14">
        <v>0.43924410642996298</v>
      </c>
      <c r="BS242" s="14">
        <v>0.39473012469670199</v>
      </c>
      <c r="BT242" s="14">
        <v>0.33814586662212698</v>
      </c>
      <c r="BU242" s="14">
        <v>0.45064901208563302</v>
      </c>
      <c r="BV242" s="14"/>
      <c r="BW242" s="14">
        <v>0.41112819371078202</v>
      </c>
      <c r="BX242" s="14">
        <v>0.38039538744212498</v>
      </c>
      <c r="BY242" s="14" t="s">
        <v>120</v>
      </c>
      <c r="BZ242" s="14">
        <v>0.38258625883179997</v>
      </c>
      <c r="CA242" s="14">
        <v>0.41873146875957201</v>
      </c>
      <c r="CB242" s="14">
        <v>0.37685607468904803</v>
      </c>
      <c r="CC242" s="14">
        <v>0.34826420229027899</v>
      </c>
      <c r="CD242" s="14"/>
      <c r="CE242" s="14">
        <v>0.38577677052137599</v>
      </c>
      <c r="CF242" s="14">
        <v>0.41532973997317701</v>
      </c>
      <c r="CG242" s="14">
        <v>0.38473887013059799</v>
      </c>
      <c r="CH242" s="14">
        <v>0.413294904945745</v>
      </c>
      <c r="CI242" s="14"/>
      <c r="CJ242" s="14">
        <v>0.43017252702266601</v>
      </c>
      <c r="CK242" s="14">
        <v>0.40617127548463</v>
      </c>
      <c r="CL242" s="14">
        <v>0.38127698501375401</v>
      </c>
      <c r="CM242" s="14">
        <v>0.38800122909322199</v>
      </c>
      <c r="CN242" s="14"/>
      <c r="CO242" s="14">
        <v>0.36588225052225098</v>
      </c>
      <c r="CP242" s="14">
        <v>0.40166978825377397</v>
      </c>
      <c r="CQ242" s="14"/>
      <c r="CR242" s="14">
        <v>0.40336729039110902</v>
      </c>
      <c r="CS242" s="14">
        <v>0.40411974646050097</v>
      </c>
    </row>
    <row r="243" spans="2:97" x14ac:dyDescent="0.3">
      <c r="B243" t="s">
        <v>204</v>
      </c>
      <c r="C243" s="14">
        <v>0.29876772518404499</v>
      </c>
      <c r="D243" s="14">
        <v>0.29512295057451099</v>
      </c>
      <c r="E243" s="14">
        <v>0.299718708233503</v>
      </c>
      <c r="F243" s="14"/>
      <c r="G243" s="14">
        <v>0.40866420934007402</v>
      </c>
      <c r="H243" s="14">
        <v>0.36068403718470898</v>
      </c>
      <c r="I243" s="14">
        <v>0.29110645399271101</v>
      </c>
      <c r="J243" s="14">
        <v>0.29871054403989999</v>
      </c>
      <c r="K243" s="14">
        <v>0.23655808921612501</v>
      </c>
      <c r="L243" s="14">
        <v>0.23260127674211001</v>
      </c>
      <c r="M243" s="14"/>
      <c r="N243" s="14">
        <v>0.286275165167173</v>
      </c>
      <c r="O243" s="14">
        <v>0.29918140019375999</v>
      </c>
      <c r="P243" s="14">
        <v>0.30540933262764802</v>
      </c>
      <c r="Q243" s="14">
        <v>0.31041830824148797</v>
      </c>
      <c r="R243" s="14"/>
      <c r="S243" s="14">
        <v>0.40703299442138802</v>
      </c>
      <c r="T243" s="14">
        <v>0.238854413960117</v>
      </c>
      <c r="U243" s="14">
        <v>0.28671392520739802</v>
      </c>
      <c r="V243" s="14">
        <v>0.32250228074658399</v>
      </c>
      <c r="W243" s="14">
        <v>0.33210855584485499</v>
      </c>
      <c r="X243" s="14">
        <v>0.24463759076465399</v>
      </c>
      <c r="Y243" s="14">
        <v>0.28193041003149599</v>
      </c>
      <c r="Z243" s="14">
        <v>0.27541895376984199</v>
      </c>
      <c r="AA243" s="14">
        <v>0.27296794773681499</v>
      </c>
      <c r="AB243" s="14">
        <v>0.26478066807064798</v>
      </c>
      <c r="AC243" s="14">
        <v>0.36677967395524502</v>
      </c>
      <c r="AD243" s="14">
        <v>0.25176971201202297</v>
      </c>
      <c r="AE243" s="14"/>
      <c r="AF243" s="14">
        <v>0.20562731439622001</v>
      </c>
      <c r="AG243" s="14">
        <v>0.39876147662156503</v>
      </c>
      <c r="AH243" s="14">
        <v>0.29697656840410303</v>
      </c>
      <c r="AI243" s="14">
        <v>0.26086211908382101</v>
      </c>
      <c r="AJ243" s="14">
        <v>0.38553717978426899</v>
      </c>
      <c r="AK243" s="14"/>
      <c r="AL243" s="14">
        <v>0.418970719402179</v>
      </c>
      <c r="AM243" s="14">
        <v>0.23832274685781099</v>
      </c>
      <c r="AN243" s="14">
        <v>0.33033989344960502</v>
      </c>
      <c r="AO243" s="14">
        <v>0.25109745696617197</v>
      </c>
      <c r="AP243" s="14">
        <v>0.28868005533258501</v>
      </c>
      <c r="AQ243" s="14">
        <v>0.225960296464014</v>
      </c>
      <c r="AR243" s="14"/>
      <c r="AS243" s="14">
        <v>0.29511898682943999</v>
      </c>
      <c r="AT243" s="14">
        <v>0.245497368596961</v>
      </c>
      <c r="AU243" s="14">
        <v>0.284725919169737</v>
      </c>
      <c r="AV243" s="14">
        <v>0.44181357394401199</v>
      </c>
      <c r="AW243" s="14">
        <v>0.36552057994340098</v>
      </c>
      <c r="AX243" s="14"/>
      <c r="AY243" s="14">
        <v>0.16618492403306201</v>
      </c>
      <c r="AZ243" s="14">
        <v>0.35864654421199899</v>
      </c>
      <c r="BA243" s="14">
        <v>0.27943321668340798</v>
      </c>
      <c r="BB243" s="14">
        <v>0.225713715397552</v>
      </c>
      <c r="BC243" s="14">
        <v>0.343916854407532</v>
      </c>
      <c r="BD243" s="14">
        <v>0.24922657286642499</v>
      </c>
      <c r="BE243" s="14">
        <v>0.27167992124531298</v>
      </c>
      <c r="BF243" s="14">
        <v>0.36977986729602202</v>
      </c>
      <c r="BG243" s="14">
        <v>0.23993949357463701</v>
      </c>
      <c r="BH243" s="14">
        <v>0.36475549787764</v>
      </c>
      <c r="BI243" s="14">
        <v>0.33791822107601699</v>
      </c>
      <c r="BJ243" s="14">
        <v>0.27063405122558498</v>
      </c>
      <c r="BK243" s="14">
        <v>0.25767877932599897</v>
      </c>
      <c r="BL243" s="14">
        <v>0.24798052963176101</v>
      </c>
      <c r="BM243" s="14">
        <v>0.24292104953201099</v>
      </c>
      <c r="BN243" s="14">
        <v>0.464676255319105</v>
      </c>
      <c r="BO243" s="14"/>
      <c r="BP243" s="14">
        <v>0.37601744708401202</v>
      </c>
      <c r="BQ243" s="14">
        <v>0.30832904623799701</v>
      </c>
      <c r="BR243" s="14">
        <v>0.25915432784096998</v>
      </c>
      <c r="BS243" s="14">
        <v>0.248307023777502</v>
      </c>
      <c r="BT243" s="14">
        <v>0.269057920857243</v>
      </c>
      <c r="BU243" s="14">
        <v>0.23132458873022099</v>
      </c>
      <c r="BV243" s="14"/>
      <c r="BW243" s="14">
        <v>0.25331007727770799</v>
      </c>
      <c r="BX243" s="14">
        <v>0.32487267585831198</v>
      </c>
      <c r="BY243" s="14" t="s">
        <v>120</v>
      </c>
      <c r="BZ243" s="14">
        <v>0.35595965070236402</v>
      </c>
      <c r="CA243" s="14">
        <v>0.30912587618906401</v>
      </c>
      <c r="CB243" s="14">
        <v>0.33589092777498097</v>
      </c>
      <c r="CC243" s="14">
        <v>0.32258297061757102</v>
      </c>
      <c r="CD243" s="14"/>
      <c r="CE243" s="14">
        <v>0.355524597478453</v>
      </c>
      <c r="CF243" s="14">
        <v>0.29176318265346102</v>
      </c>
      <c r="CG243" s="14">
        <v>0.31647794047377198</v>
      </c>
      <c r="CH243" s="14">
        <v>0.252799074627515</v>
      </c>
      <c r="CI243" s="14"/>
      <c r="CJ243" s="14">
        <v>0.291744809065762</v>
      </c>
      <c r="CK243" s="14">
        <v>0.33554504380775602</v>
      </c>
      <c r="CL243" s="14">
        <v>0.283079773410293</v>
      </c>
      <c r="CM243" s="14">
        <v>0.338475622204916</v>
      </c>
      <c r="CN243" s="14"/>
      <c r="CO243" s="14">
        <v>0.41161334165508301</v>
      </c>
      <c r="CP243" s="14">
        <v>0.28204700837654401</v>
      </c>
      <c r="CQ243" s="14"/>
      <c r="CR243" s="14">
        <v>0.34913477859145697</v>
      </c>
      <c r="CS243" s="14">
        <v>0.28932693455358099</v>
      </c>
    </row>
    <row r="244" spans="2:97" x14ac:dyDescent="0.3">
      <c r="B244" t="s">
        <v>92</v>
      </c>
      <c r="C244" s="14">
        <v>4.4701181438719102E-2</v>
      </c>
      <c r="D244" s="14">
        <v>1.81031395368547E-2</v>
      </c>
      <c r="E244" s="14">
        <v>7.1033253964728899E-2</v>
      </c>
      <c r="F244" s="14"/>
      <c r="G244" s="14">
        <v>4.5597964526043498E-2</v>
      </c>
      <c r="H244" s="14">
        <v>3.7585999886084201E-2</v>
      </c>
      <c r="I244" s="14">
        <v>3.5981048401929103E-2</v>
      </c>
      <c r="J244" s="14">
        <v>4.972215670934E-2</v>
      </c>
      <c r="K244" s="14">
        <v>6.0540765232942599E-2</v>
      </c>
      <c r="L244" s="14">
        <v>4.2844508350879398E-2</v>
      </c>
      <c r="M244" s="14"/>
      <c r="N244" s="14">
        <v>2.0159251999594199E-2</v>
      </c>
      <c r="O244" s="14">
        <v>4.8410491061995103E-2</v>
      </c>
      <c r="P244" s="14">
        <v>3.8236842684773197E-2</v>
      </c>
      <c r="Q244" s="14">
        <v>7.3509312956185693E-2</v>
      </c>
      <c r="R244" s="14"/>
      <c r="S244" s="14">
        <v>4.3759679208470799E-2</v>
      </c>
      <c r="T244" s="14">
        <v>8.61224077924167E-2</v>
      </c>
      <c r="U244" s="14">
        <v>5.0689803200882802E-2</v>
      </c>
      <c r="V244" s="14">
        <v>2.7608754479540299E-2</v>
      </c>
      <c r="W244" s="14">
        <v>2.5804066078298701E-2</v>
      </c>
      <c r="X244" s="14">
        <v>6.7364334636665593E-2</v>
      </c>
      <c r="Y244" s="14">
        <v>4.2482894572248603E-2</v>
      </c>
      <c r="Z244" s="14">
        <v>0</v>
      </c>
      <c r="AA244" s="14">
        <v>2.42516492150389E-2</v>
      </c>
      <c r="AB244" s="14">
        <v>3.2083620058037103E-2</v>
      </c>
      <c r="AC244" s="14">
        <v>8.2269075102137795E-2</v>
      </c>
      <c r="AD244" s="14">
        <v>0</v>
      </c>
      <c r="AE244" s="14"/>
      <c r="AF244" s="14">
        <v>3.4839990993863701E-2</v>
      </c>
      <c r="AG244" s="14">
        <v>2.1296757043547401E-2</v>
      </c>
      <c r="AH244" s="14">
        <v>4.7119033784115097E-2</v>
      </c>
      <c r="AI244" s="14">
        <v>5.8327042904911697E-2</v>
      </c>
      <c r="AJ244" s="14">
        <v>0.101851340113882</v>
      </c>
      <c r="AK244" s="14"/>
      <c r="AL244" s="14">
        <v>2.3671829233026801E-2</v>
      </c>
      <c r="AM244" s="14">
        <v>2.70962618479248E-2</v>
      </c>
      <c r="AN244" s="14">
        <v>3.9643888575093801E-2</v>
      </c>
      <c r="AO244" s="14">
        <v>6.06432220861804E-2</v>
      </c>
      <c r="AP244" s="14">
        <v>4.9882308459802099E-2</v>
      </c>
      <c r="AQ244" s="14">
        <v>4.9887052891301603E-2</v>
      </c>
      <c r="AR244" s="14"/>
      <c r="AS244" s="14">
        <v>6.1757830871917802E-2</v>
      </c>
      <c r="AT244" s="14">
        <v>5.6222357145097199E-2</v>
      </c>
      <c r="AU244" s="14">
        <v>4.7393062408903397E-2</v>
      </c>
      <c r="AV244" s="14">
        <v>7.1562718552224697E-3</v>
      </c>
      <c r="AW244" s="14">
        <v>3.6441457483985702E-2</v>
      </c>
      <c r="AX244" s="14"/>
      <c r="AY244" s="14">
        <v>0</v>
      </c>
      <c r="AZ244" s="14">
        <v>2.5675110722491099E-2</v>
      </c>
      <c r="BA244" s="14">
        <v>5.8884894185863297E-2</v>
      </c>
      <c r="BB244" s="14">
        <v>8.57681810477397E-2</v>
      </c>
      <c r="BC244" s="14">
        <v>2.4516819809993401E-2</v>
      </c>
      <c r="BD244" s="14">
        <v>7.0336146490905596E-2</v>
      </c>
      <c r="BE244" s="14">
        <v>6.4481472411262494E-2</v>
      </c>
      <c r="BF244" s="14">
        <v>5.1448099649602098E-2</v>
      </c>
      <c r="BG244" s="14">
        <v>1.30932641708318E-2</v>
      </c>
      <c r="BH244" s="14">
        <v>1.7335571508401499E-2</v>
      </c>
      <c r="BI244" s="14">
        <v>2.99603905583775E-2</v>
      </c>
      <c r="BJ244" s="14">
        <v>1.2769882642558499E-2</v>
      </c>
      <c r="BK244" s="14">
        <v>2.2696506819060599E-2</v>
      </c>
      <c r="BL244" s="14">
        <v>6.2168306391704002E-2</v>
      </c>
      <c r="BM244" s="14">
        <v>5.9205280822250801E-2</v>
      </c>
      <c r="BN244" s="14">
        <v>3.2723592365700702E-2</v>
      </c>
      <c r="BO244" s="14"/>
      <c r="BP244" s="14">
        <v>3.8204412692998402E-2</v>
      </c>
      <c r="BQ244" s="14">
        <v>3.7660007009816601E-2</v>
      </c>
      <c r="BR244" s="14">
        <v>4.62392353509039E-2</v>
      </c>
      <c r="BS244" s="14">
        <v>4.2949880521168798E-2</v>
      </c>
      <c r="BT244" s="14">
        <v>8.19660957135427E-2</v>
      </c>
      <c r="BU244" s="14">
        <v>3.7584239660735701E-2</v>
      </c>
      <c r="BV244" s="14"/>
      <c r="BW244" s="14">
        <v>3.6244977520006702E-2</v>
      </c>
      <c r="BX244" s="14">
        <v>4.39031312398169E-2</v>
      </c>
      <c r="BY244" s="14" t="s">
        <v>120</v>
      </c>
      <c r="BZ244" s="14">
        <v>7.7002235939274993E-2</v>
      </c>
      <c r="CA244" s="14">
        <v>6.3525141255244499E-2</v>
      </c>
      <c r="CB244" s="14">
        <v>4.0593052723889501E-2</v>
      </c>
      <c r="CC244" s="14">
        <v>6.7778539062238505E-2</v>
      </c>
      <c r="CD244" s="14"/>
      <c r="CE244" s="14">
        <v>4.0288637032947001E-2</v>
      </c>
      <c r="CF244" s="14">
        <v>3.2349470053560501E-2</v>
      </c>
      <c r="CG244" s="14">
        <v>7.4259585843241702E-2</v>
      </c>
      <c r="CH244" s="14">
        <v>2.92793249048676E-2</v>
      </c>
      <c r="CI244" s="14"/>
      <c r="CJ244" s="14">
        <v>3.21817574777052E-2</v>
      </c>
      <c r="CK244" s="14">
        <v>3.7844446302636399E-2</v>
      </c>
      <c r="CL244" s="14">
        <v>4.46731149643773E-2</v>
      </c>
      <c r="CM244" s="14">
        <v>0.111913110402255</v>
      </c>
      <c r="CN244" s="14"/>
      <c r="CO244" s="14">
        <v>3.8991949109385603E-2</v>
      </c>
      <c r="CP244" s="14">
        <v>4.2090168918186399E-2</v>
      </c>
      <c r="CQ244" s="14"/>
      <c r="CR244" s="14">
        <v>2.7543100314357399E-2</v>
      </c>
      <c r="CS244" s="14">
        <v>4.4240583860917997E-2</v>
      </c>
    </row>
    <row r="245" spans="2:97" x14ac:dyDescent="0.3">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row>
    <row r="246" spans="2:97" x14ac:dyDescent="0.3">
      <c r="B246" s="6" t="s">
        <v>214</v>
      </c>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row>
    <row r="247" spans="2:97" x14ac:dyDescent="0.3">
      <c r="B247" s="24" t="s">
        <v>188</v>
      </c>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row>
    <row r="248" spans="2:97" x14ac:dyDescent="0.3">
      <c r="B248" t="s">
        <v>201</v>
      </c>
      <c r="C248" s="14">
        <v>4.5354621772007199E-2</v>
      </c>
      <c r="D248" s="14">
        <v>4.0554902385358901E-2</v>
      </c>
      <c r="E248" s="14">
        <v>5.0246427003531803E-2</v>
      </c>
      <c r="F248" s="14"/>
      <c r="G248" s="14">
        <v>7.3946256729296401E-3</v>
      </c>
      <c r="H248" s="14">
        <v>3.2111076375365699E-2</v>
      </c>
      <c r="I248" s="14">
        <v>4.39565536562571E-2</v>
      </c>
      <c r="J248" s="14">
        <v>6.5094114694757094E-2</v>
      </c>
      <c r="K248" s="14">
        <v>7.9618645107250002E-2</v>
      </c>
      <c r="L248" s="14">
        <v>4.1898848052862002E-2</v>
      </c>
      <c r="M248" s="14"/>
      <c r="N248" s="14">
        <v>3.4630548177951401E-2</v>
      </c>
      <c r="O248" s="14">
        <v>3.21019030610529E-2</v>
      </c>
      <c r="P248" s="14">
        <v>4.7032507206386402E-2</v>
      </c>
      <c r="Q248" s="14">
        <v>7.2859539595575104E-2</v>
      </c>
      <c r="R248" s="14"/>
      <c r="S248" s="14">
        <v>4.25433355688647E-2</v>
      </c>
      <c r="T248" s="14">
        <v>6.4432760774555994E-2</v>
      </c>
      <c r="U248" s="14">
        <v>3.0667230170678E-2</v>
      </c>
      <c r="V248" s="14">
        <v>9.9359073790175195E-3</v>
      </c>
      <c r="W248" s="14">
        <v>5.0197610735987101E-2</v>
      </c>
      <c r="X248" s="14">
        <v>4.62975216602226E-2</v>
      </c>
      <c r="Y248" s="14">
        <v>1.1228937656993799E-2</v>
      </c>
      <c r="Z248" s="14">
        <v>3.5765697999449397E-2</v>
      </c>
      <c r="AA248" s="14">
        <v>9.2424130417990705E-2</v>
      </c>
      <c r="AB248" s="14">
        <v>7.1899512718413799E-2</v>
      </c>
      <c r="AC248" s="14">
        <v>2.01619962036119E-2</v>
      </c>
      <c r="AD248" s="14">
        <v>0</v>
      </c>
      <c r="AE248" s="14"/>
      <c r="AF248" s="14">
        <v>6.9482166630623204E-2</v>
      </c>
      <c r="AG248" s="14">
        <v>2.16437763199521E-2</v>
      </c>
      <c r="AH248" s="14">
        <v>4.7922279848222497E-2</v>
      </c>
      <c r="AI248" s="14">
        <v>8.9997079913762795E-2</v>
      </c>
      <c r="AJ248" s="14">
        <v>3.8759346596157297E-2</v>
      </c>
      <c r="AK248" s="14"/>
      <c r="AL248" s="14">
        <v>6.9376142756701004E-3</v>
      </c>
      <c r="AM248" s="14">
        <v>6.8621458360207901E-2</v>
      </c>
      <c r="AN248" s="14">
        <v>1.9341696618594899E-2</v>
      </c>
      <c r="AO248" s="14">
        <v>8.9876430050169001E-2</v>
      </c>
      <c r="AP248" s="14">
        <v>1.53231722004433E-2</v>
      </c>
      <c r="AQ248" s="14">
        <v>5.2316736922588397E-2</v>
      </c>
      <c r="AR248" s="14"/>
      <c r="AS248" s="14">
        <v>5.4528707925200703E-2</v>
      </c>
      <c r="AT248" s="14">
        <v>5.8696308200675201E-2</v>
      </c>
      <c r="AU248" s="14">
        <v>4.7441119521968098E-2</v>
      </c>
      <c r="AV248" s="14">
        <v>2.7279270531827601E-2</v>
      </c>
      <c r="AW248" s="14">
        <v>0</v>
      </c>
      <c r="AX248" s="14"/>
      <c r="AY248" s="14">
        <v>0.16047331146060301</v>
      </c>
      <c r="AZ248" s="14">
        <v>2.9958289248504699E-2</v>
      </c>
      <c r="BA248" s="14">
        <v>8.3008579622706594E-2</v>
      </c>
      <c r="BB248" s="14">
        <v>3.9695242459477101E-2</v>
      </c>
      <c r="BC248" s="14">
        <v>3.1255931797018903E-2</v>
      </c>
      <c r="BD248" s="14">
        <v>4.4214297349171199E-2</v>
      </c>
      <c r="BE248" s="14">
        <v>4.6856119922087602E-2</v>
      </c>
      <c r="BF248" s="14">
        <v>2.3971987332276599E-2</v>
      </c>
      <c r="BG248" s="14">
        <v>8.2136954100277604E-2</v>
      </c>
      <c r="BH248" s="14">
        <v>3.2703486549188102E-2</v>
      </c>
      <c r="BI248" s="14">
        <v>6.6323411055429701E-2</v>
      </c>
      <c r="BJ248" s="14">
        <v>0</v>
      </c>
      <c r="BK248" s="14">
        <v>5.1989185993740403E-2</v>
      </c>
      <c r="BL248" s="14">
        <v>3.7863869904238401E-2</v>
      </c>
      <c r="BM248" s="14">
        <v>2.8939728932589701E-2</v>
      </c>
      <c r="BN248" s="14">
        <v>2.8093643897537799E-2</v>
      </c>
      <c r="BO248" s="14"/>
      <c r="BP248" s="14">
        <v>4.64201172730897E-2</v>
      </c>
      <c r="BQ248" s="14">
        <v>4.7724302517840898E-2</v>
      </c>
      <c r="BR248" s="14">
        <v>3.93088599484296E-2</v>
      </c>
      <c r="BS248" s="14">
        <v>3.1771676456194303E-2</v>
      </c>
      <c r="BT248" s="14">
        <v>4.9415393570516802E-2</v>
      </c>
      <c r="BU248" s="14">
        <v>8.5021688428100303E-2</v>
      </c>
      <c r="BV248" s="14"/>
      <c r="BW248" s="14">
        <v>4.6190608505513903E-2</v>
      </c>
      <c r="BX248" s="14">
        <v>4.6333716221512597E-2</v>
      </c>
      <c r="BY248" s="14" t="s">
        <v>120</v>
      </c>
      <c r="BZ248" s="14">
        <v>7.7224237083415706E-2</v>
      </c>
      <c r="CA248" s="14">
        <v>3.0010660278556499E-2</v>
      </c>
      <c r="CB248" s="14">
        <v>3.5821142710775897E-2</v>
      </c>
      <c r="CC248" s="14">
        <v>5.7514005972687403E-2</v>
      </c>
      <c r="CD248" s="14"/>
      <c r="CE248" s="14">
        <v>3.2893894241940502E-2</v>
      </c>
      <c r="CF248" s="14">
        <v>4.5576255162250903E-2</v>
      </c>
      <c r="CG248" s="14">
        <v>6.1251027431053602E-2</v>
      </c>
      <c r="CH248" s="14">
        <v>4.1737608075246797E-2</v>
      </c>
      <c r="CI248" s="14"/>
      <c r="CJ248" s="14">
        <v>1.5119264918741E-2</v>
      </c>
      <c r="CK248" s="14">
        <v>3.9954189998209898E-2</v>
      </c>
      <c r="CL248" s="14">
        <v>5.8457649521310703E-2</v>
      </c>
      <c r="CM248" s="14">
        <v>2.9208308709744901E-2</v>
      </c>
      <c r="CN248" s="14"/>
      <c r="CO248" s="14">
        <v>3.36179061392484E-2</v>
      </c>
      <c r="CP248" s="14">
        <v>4.7758172953861103E-2</v>
      </c>
      <c r="CQ248" s="14"/>
      <c r="CR248" s="14">
        <v>1.8985340897203801E-2</v>
      </c>
      <c r="CS248" s="14">
        <v>4.7111340090487903E-2</v>
      </c>
    </row>
    <row r="249" spans="2:97" x14ac:dyDescent="0.3">
      <c r="B249" t="s">
        <v>202</v>
      </c>
      <c r="C249" s="14">
        <v>0.119181373694566</v>
      </c>
      <c r="D249" s="14">
        <v>0.115525826264854</v>
      </c>
      <c r="E249" s="14">
        <v>0.123225018544556</v>
      </c>
      <c r="F249" s="14"/>
      <c r="G249" s="14">
        <v>9.6563107681948396E-2</v>
      </c>
      <c r="H249" s="14">
        <v>7.3488885809694496E-2</v>
      </c>
      <c r="I249" s="14">
        <v>0.15471606828238299</v>
      </c>
      <c r="J249" s="14">
        <v>0.13180069931664401</v>
      </c>
      <c r="K249" s="14">
        <v>7.02652339905597E-2</v>
      </c>
      <c r="L249" s="14">
        <v>0.163584462464437</v>
      </c>
      <c r="M249" s="14"/>
      <c r="N249" s="14">
        <v>0.114922605510814</v>
      </c>
      <c r="O249" s="14">
        <v>0.124335883495708</v>
      </c>
      <c r="P249" s="14">
        <v>0.129129748410722</v>
      </c>
      <c r="Q249" s="14">
        <v>0.107388074028911</v>
      </c>
      <c r="R249" s="14"/>
      <c r="S249" s="14">
        <v>6.3023447652493805E-2</v>
      </c>
      <c r="T249" s="14">
        <v>0.130560244523661</v>
      </c>
      <c r="U249" s="14">
        <v>0.107992043927697</v>
      </c>
      <c r="V249" s="14">
        <v>0.103452558530277</v>
      </c>
      <c r="W249" s="14">
        <v>0.12468353322457</v>
      </c>
      <c r="X249" s="14">
        <v>0.120973405548938</v>
      </c>
      <c r="Y249" s="14">
        <v>0.13023975030541601</v>
      </c>
      <c r="Z249" s="14">
        <v>0.17881284512530299</v>
      </c>
      <c r="AA249" s="14">
        <v>0.12602316345878001</v>
      </c>
      <c r="AB249" s="14">
        <v>0.14833238082386699</v>
      </c>
      <c r="AC249" s="14">
        <v>0.18175541205149801</v>
      </c>
      <c r="AD249" s="14">
        <v>4.52462915555987E-2</v>
      </c>
      <c r="AE249" s="14"/>
      <c r="AF249" s="14">
        <v>0.14033282371946601</v>
      </c>
      <c r="AG249" s="14">
        <v>7.4477841898227204E-2</v>
      </c>
      <c r="AH249" s="14">
        <v>0.13263152609166501</v>
      </c>
      <c r="AI249" s="14">
        <v>0.15383075188987799</v>
      </c>
      <c r="AJ249" s="14">
        <v>0.19601480706527499</v>
      </c>
      <c r="AK249" s="14"/>
      <c r="AL249" s="14">
        <v>5.2568692480898502E-2</v>
      </c>
      <c r="AM249" s="14">
        <v>0.13150320589459799</v>
      </c>
      <c r="AN249" s="14">
        <v>0.10295229296932699</v>
      </c>
      <c r="AO249" s="14">
        <v>0.156285106319211</v>
      </c>
      <c r="AP249" s="14">
        <v>0.18369225394112501</v>
      </c>
      <c r="AQ249" s="14">
        <v>0.12284878529356</v>
      </c>
      <c r="AR249" s="14"/>
      <c r="AS249" s="14">
        <v>0.10932755960085699</v>
      </c>
      <c r="AT249" s="14">
        <v>0.120240192170794</v>
      </c>
      <c r="AU249" s="14">
        <v>0.128873682442741</v>
      </c>
      <c r="AV249" s="14">
        <v>0.13704862266381501</v>
      </c>
      <c r="AW249" s="14">
        <v>6.2463464007644999E-2</v>
      </c>
      <c r="AX249" s="14"/>
      <c r="AY249" s="14">
        <v>0</v>
      </c>
      <c r="AZ249" s="14">
        <v>0.10112868177685801</v>
      </c>
      <c r="BA249" s="14">
        <v>7.83104992952217E-2</v>
      </c>
      <c r="BB249" s="14">
        <v>0.137981184450786</v>
      </c>
      <c r="BC249" s="14">
        <v>0.14980058812757099</v>
      </c>
      <c r="BD249" s="14">
        <v>0.102336765508085</v>
      </c>
      <c r="BE249" s="14">
        <v>0.10510513626913801</v>
      </c>
      <c r="BF249" s="14">
        <v>0.11647249744474999</v>
      </c>
      <c r="BG249" s="14">
        <v>0.17769791321664399</v>
      </c>
      <c r="BH249" s="14">
        <v>0.11827409563741099</v>
      </c>
      <c r="BI249" s="14">
        <v>0.14453970043730199</v>
      </c>
      <c r="BJ249" s="14">
        <v>0.101512760964816</v>
      </c>
      <c r="BK249" s="14">
        <v>0.18834549259069799</v>
      </c>
      <c r="BL249" s="14">
        <v>0.12736678292116099</v>
      </c>
      <c r="BM249" s="14">
        <v>0.14968621675899099</v>
      </c>
      <c r="BN249" s="14">
        <v>4.7620084678684997E-2</v>
      </c>
      <c r="BO249" s="14"/>
      <c r="BP249" s="14">
        <v>8.4937826811157496E-2</v>
      </c>
      <c r="BQ249" s="14">
        <v>0.13527413769402399</v>
      </c>
      <c r="BR249" s="14">
        <v>0.103325978990344</v>
      </c>
      <c r="BS249" s="14">
        <v>0.117292673133488</v>
      </c>
      <c r="BT249" s="14">
        <v>0.189992946908177</v>
      </c>
      <c r="BU249" s="14">
        <v>9.6427517487210707E-2</v>
      </c>
      <c r="BV249" s="14"/>
      <c r="BW249" s="14">
        <v>0.140618266397707</v>
      </c>
      <c r="BX249" s="14">
        <v>0.124791925181524</v>
      </c>
      <c r="BY249" s="14" t="s">
        <v>120</v>
      </c>
      <c r="BZ249" s="14">
        <v>9.2330602389974106E-2</v>
      </c>
      <c r="CA249" s="14">
        <v>5.30941452948663E-2</v>
      </c>
      <c r="CB249" s="14">
        <v>0.101605654554679</v>
      </c>
      <c r="CC249" s="14">
        <v>0.14649035810524499</v>
      </c>
      <c r="CD249" s="14"/>
      <c r="CE249" s="14">
        <v>9.9686595173080303E-2</v>
      </c>
      <c r="CF249" s="14">
        <v>0.14364493868507799</v>
      </c>
      <c r="CG249" s="14">
        <v>8.2032145860251801E-2</v>
      </c>
      <c r="CH249" s="14">
        <v>0.11864189514741</v>
      </c>
      <c r="CI249" s="14"/>
      <c r="CJ249" s="14">
        <v>0.13403575793758801</v>
      </c>
      <c r="CK249" s="14">
        <v>8.7639605576360496E-2</v>
      </c>
      <c r="CL249" s="14">
        <v>0.12858967013640299</v>
      </c>
      <c r="CM249" s="14">
        <v>9.8243316626036803E-2</v>
      </c>
      <c r="CN249" s="14"/>
      <c r="CO249" s="14">
        <v>9.1314209516640502E-2</v>
      </c>
      <c r="CP249" s="14">
        <v>0.12506155878168099</v>
      </c>
      <c r="CQ249" s="14"/>
      <c r="CR249" s="14">
        <v>6.6491928875221804E-2</v>
      </c>
      <c r="CS249" s="14">
        <v>0.12814069594529501</v>
      </c>
    </row>
    <row r="250" spans="2:97" x14ac:dyDescent="0.3">
      <c r="B250" t="s">
        <v>203</v>
      </c>
      <c r="C250" s="14">
        <v>0.32037507327242598</v>
      </c>
      <c r="D250" s="14">
        <v>0.32345934392639097</v>
      </c>
      <c r="E250" s="14">
        <v>0.31854467653222202</v>
      </c>
      <c r="F250" s="14"/>
      <c r="G250" s="14">
        <v>0.30692587035889601</v>
      </c>
      <c r="H250" s="14">
        <v>0.32741902763734199</v>
      </c>
      <c r="I250" s="14">
        <v>0.33552914652266602</v>
      </c>
      <c r="J250" s="14">
        <v>0.260079680912777</v>
      </c>
      <c r="K250" s="14">
        <v>0.30810525272830103</v>
      </c>
      <c r="L250" s="14">
        <v>0.36262250259747197</v>
      </c>
      <c r="M250" s="14"/>
      <c r="N250" s="14">
        <v>0.39140039627128997</v>
      </c>
      <c r="O250" s="14">
        <v>0.28937336748178499</v>
      </c>
      <c r="P250" s="14">
        <v>0.29028308277026799</v>
      </c>
      <c r="Q250" s="14">
        <v>0.29487705863081798</v>
      </c>
      <c r="R250" s="14"/>
      <c r="S250" s="14">
        <v>0.20867922212377499</v>
      </c>
      <c r="T250" s="14">
        <v>0.336229717961602</v>
      </c>
      <c r="U250" s="14">
        <v>0.42977952269845099</v>
      </c>
      <c r="V250" s="14">
        <v>0.34576640839963402</v>
      </c>
      <c r="W250" s="14">
        <v>0.29868656857396803</v>
      </c>
      <c r="X250" s="14">
        <v>0.28791655700138702</v>
      </c>
      <c r="Y250" s="14">
        <v>0.280450201038555</v>
      </c>
      <c r="Z250" s="14">
        <v>0.29260567020383799</v>
      </c>
      <c r="AA250" s="14">
        <v>0.38535451443126101</v>
      </c>
      <c r="AB250" s="14">
        <v>0.327543053193939</v>
      </c>
      <c r="AC250" s="14">
        <v>0.31547018426319101</v>
      </c>
      <c r="AD250" s="14">
        <v>0.48259998306972501</v>
      </c>
      <c r="AE250" s="14"/>
      <c r="AF250" s="14">
        <v>0.29914882361849399</v>
      </c>
      <c r="AG250" s="14">
        <v>0.35357311496740701</v>
      </c>
      <c r="AH250" s="14">
        <v>0.36283551836887901</v>
      </c>
      <c r="AI250" s="14">
        <v>0.23674809060195001</v>
      </c>
      <c r="AJ250" s="14">
        <v>0.177903585066644</v>
      </c>
      <c r="AK250" s="14"/>
      <c r="AL250" s="14">
        <v>0.34057293516825299</v>
      </c>
      <c r="AM250" s="14">
        <v>0.34820106723855498</v>
      </c>
      <c r="AN250" s="14">
        <v>0.42889583343978099</v>
      </c>
      <c r="AO250" s="14">
        <v>0.234182651534246</v>
      </c>
      <c r="AP250" s="14">
        <v>0.25417196711185103</v>
      </c>
      <c r="AQ250" s="14">
        <v>0.345502105914124</v>
      </c>
      <c r="AR250" s="14"/>
      <c r="AS250" s="14">
        <v>0.314037868299686</v>
      </c>
      <c r="AT250" s="14">
        <v>0.31928416566149298</v>
      </c>
      <c r="AU250" s="14">
        <v>0.34149230216196103</v>
      </c>
      <c r="AV250" s="14">
        <v>0.28147607857312401</v>
      </c>
      <c r="AW250" s="14">
        <v>0.34772884456591602</v>
      </c>
      <c r="AX250" s="14"/>
      <c r="AY250" s="14">
        <v>0.32934795977236098</v>
      </c>
      <c r="AZ250" s="14">
        <v>0.31909691667882001</v>
      </c>
      <c r="BA250" s="14">
        <v>0.34714249908815198</v>
      </c>
      <c r="BB250" s="14">
        <v>0.334993531579383</v>
      </c>
      <c r="BC250" s="14">
        <v>0.291329887382551</v>
      </c>
      <c r="BD250" s="14">
        <v>0.38081682893519397</v>
      </c>
      <c r="BE250" s="14">
        <v>0.31807468797062999</v>
      </c>
      <c r="BF250" s="14">
        <v>0.225007746924761</v>
      </c>
      <c r="BG250" s="14">
        <v>0.37328700314206797</v>
      </c>
      <c r="BH250" s="14">
        <v>0.37161204864020297</v>
      </c>
      <c r="BI250" s="14">
        <v>0.25642135680997302</v>
      </c>
      <c r="BJ250" s="14">
        <v>0.382144999866187</v>
      </c>
      <c r="BK250" s="14">
        <v>0.306205908933186</v>
      </c>
      <c r="BL250" s="14">
        <v>0.31662891948143101</v>
      </c>
      <c r="BM250" s="14">
        <v>0.30065793722149697</v>
      </c>
      <c r="BN250" s="14">
        <v>0.36358399475299502</v>
      </c>
      <c r="BO250" s="14"/>
      <c r="BP250" s="14">
        <v>0.25097007992838999</v>
      </c>
      <c r="BQ250" s="14">
        <v>0.34887336320717399</v>
      </c>
      <c r="BR250" s="14">
        <v>0.370445297491651</v>
      </c>
      <c r="BS250" s="14">
        <v>0.31260655205162002</v>
      </c>
      <c r="BT250" s="14">
        <v>0.36594747178203502</v>
      </c>
      <c r="BU250" s="14">
        <v>0.312913751386872</v>
      </c>
      <c r="BV250" s="14"/>
      <c r="BW250" s="14">
        <v>0.33198986470306602</v>
      </c>
      <c r="BX250" s="14">
        <v>0.28443918433854698</v>
      </c>
      <c r="BY250" s="14" t="s">
        <v>120</v>
      </c>
      <c r="BZ250" s="14">
        <v>0.210905059536803</v>
      </c>
      <c r="CA250" s="14">
        <v>0.372410231887978</v>
      </c>
      <c r="CB250" s="14">
        <v>0.34927637996266098</v>
      </c>
      <c r="CC250" s="14">
        <v>0.35576962484765901</v>
      </c>
      <c r="CD250" s="14"/>
      <c r="CE250" s="14">
        <v>0.338755827131002</v>
      </c>
      <c r="CF250" s="14">
        <v>0.31191483938682102</v>
      </c>
      <c r="CG250" s="14">
        <v>0.32234363308279101</v>
      </c>
      <c r="CH250" s="14">
        <v>0.31477205800626701</v>
      </c>
      <c r="CI250" s="14"/>
      <c r="CJ250" s="14">
        <v>0.340571087516719</v>
      </c>
      <c r="CK250" s="14">
        <v>0.31694301617044002</v>
      </c>
      <c r="CL250" s="14">
        <v>0.31408659930258298</v>
      </c>
      <c r="CM250" s="14">
        <v>0.33339296893077702</v>
      </c>
      <c r="CN250" s="14"/>
      <c r="CO250" s="14">
        <v>0.38052004187059102</v>
      </c>
      <c r="CP250" s="14">
        <v>0.31426777721803001</v>
      </c>
      <c r="CQ250" s="14"/>
      <c r="CR250" s="14">
        <v>0.35375141051450498</v>
      </c>
      <c r="CS250" s="14">
        <v>0.31929788839363699</v>
      </c>
    </row>
    <row r="251" spans="2:97" x14ac:dyDescent="0.3">
      <c r="B251" t="s">
        <v>204</v>
      </c>
      <c r="C251" s="14">
        <v>0.48536518447742699</v>
      </c>
      <c r="D251" s="14">
        <v>0.50047306125253899</v>
      </c>
      <c r="E251" s="14">
        <v>0.46857042641206698</v>
      </c>
      <c r="F251" s="14"/>
      <c r="G251" s="14">
        <v>0.56272265928360299</v>
      </c>
      <c r="H251" s="14">
        <v>0.54026164273050503</v>
      </c>
      <c r="I251" s="14">
        <v>0.438843135223009</v>
      </c>
      <c r="J251" s="14">
        <v>0.50922735582688905</v>
      </c>
      <c r="K251" s="14">
        <v>0.49218208615083298</v>
      </c>
      <c r="L251" s="14">
        <v>0.41189774836528698</v>
      </c>
      <c r="M251" s="14"/>
      <c r="N251" s="14">
        <v>0.43853168463488501</v>
      </c>
      <c r="O251" s="14">
        <v>0.504613275494318</v>
      </c>
      <c r="P251" s="14">
        <v>0.503737006961126</v>
      </c>
      <c r="Q251" s="14">
        <v>0.50988598154752496</v>
      </c>
      <c r="R251" s="14"/>
      <c r="S251" s="14">
        <v>0.66248301515060803</v>
      </c>
      <c r="T251" s="14">
        <v>0.42745989995155997</v>
      </c>
      <c r="U251" s="14">
        <v>0.401356370191565</v>
      </c>
      <c r="V251" s="14">
        <v>0.52185927802633403</v>
      </c>
      <c r="W251" s="14">
        <v>0.51344346165106103</v>
      </c>
      <c r="X251" s="14">
        <v>0.496770606116616</v>
      </c>
      <c r="Y251" s="14">
        <v>0.53358603497368196</v>
      </c>
      <c r="Z251" s="14">
        <v>0.49281578667141002</v>
      </c>
      <c r="AA251" s="14">
        <v>0.37994821726684802</v>
      </c>
      <c r="AB251" s="14">
        <v>0.43011596310329497</v>
      </c>
      <c r="AC251" s="14">
        <v>0.442281473177216</v>
      </c>
      <c r="AD251" s="14">
        <v>0.37282366373028403</v>
      </c>
      <c r="AE251" s="14"/>
      <c r="AF251" s="14">
        <v>0.469301755421072</v>
      </c>
      <c r="AG251" s="14">
        <v>0.53887971256100198</v>
      </c>
      <c r="AH251" s="14">
        <v>0.43390640486756099</v>
      </c>
      <c r="AI251" s="14">
        <v>0.47280622353704099</v>
      </c>
      <c r="AJ251" s="14">
        <v>0.54762592127468601</v>
      </c>
      <c r="AK251" s="14"/>
      <c r="AL251" s="14">
        <v>0.59237475063365597</v>
      </c>
      <c r="AM251" s="14">
        <v>0.43344446450026197</v>
      </c>
      <c r="AN251" s="14">
        <v>0.419620666194153</v>
      </c>
      <c r="AO251" s="14">
        <v>0.489699260865603</v>
      </c>
      <c r="AP251" s="14">
        <v>0.496243715914928</v>
      </c>
      <c r="AQ251" s="14">
        <v>0.39784965549206103</v>
      </c>
      <c r="AR251" s="14"/>
      <c r="AS251" s="14">
        <v>0.49194046185173101</v>
      </c>
      <c r="AT251" s="14">
        <v>0.47012130231303201</v>
      </c>
      <c r="AU251" s="14">
        <v>0.44723958245265699</v>
      </c>
      <c r="AV251" s="14">
        <v>0.51945996483313694</v>
      </c>
      <c r="AW251" s="14">
        <v>0.55935525309691903</v>
      </c>
      <c r="AX251" s="14"/>
      <c r="AY251" s="14">
        <v>0.51017872876703496</v>
      </c>
      <c r="AZ251" s="14">
        <v>0.51939736138759596</v>
      </c>
      <c r="BA251" s="14">
        <v>0.461717545267123</v>
      </c>
      <c r="BB251" s="14">
        <v>0.47183031077124998</v>
      </c>
      <c r="BC251" s="14">
        <v>0.498723641445312</v>
      </c>
      <c r="BD251" s="14">
        <v>0.43652795429303498</v>
      </c>
      <c r="BE251" s="14">
        <v>0.51334024011866697</v>
      </c>
      <c r="BF251" s="14">
        <v>0.609246937334461</v>
      </c>
      <c r="BG251" s="14">
        <v>0.29706278326824298</v>
      </c>
      <c r="BH251" s="14">
        <v>0.461303402461745</v>
      </c>
      <c r="BI251" s="14">
        <v>0.51047739348195298</v>
      </c>
      <c r="BJ251" s="14">
        <v>0.50357235652643795</v>
      </c>
      <c r="BK251" s="14">
        <v>0.37169456952872698</v>
      </c>
      <c r="BL251" s="14">
        <v>0.45597212130146603</v>
      </c>
      <c r="BM251" s="14">
        <v>0.410792802861842</v>
      </c>
      <c r="BN251" s="14">
        <v>0.56070227667078198</v>
      </c>
      <c r="BO251" s="14"/>
      <c r="BP251" s="14">
        <v>0.60364549253042599</v>
      </c>
      <c r="BQ251" s="14">
        <v>0.42898291007748302</v>
      </c>
      <c r="BR251" s="14">
        <v>0.45981484903637598</v>
      </c>
      <c r="BS251" s="14">
        <v>0.507060755939444</v>
      </c>
      <c r="BT251" s="14">
        <v>0.34728871978252002</v>
      </c>
      <c r="BU251" s="14">
        <v>0.48689161886947502</v>
      </c>
      <c r="BV251" s="14"/>
      <c r="BW251" s="14">
        <v>0.45534295258456597</v>
      </c>
      <c r="BX251" s="14">
        <v>0.49892806316826999</v>
      </c>
      <c r="BY251" s="14" t="s">
        <v>120</v>
      </c>
      <c r="BZ251" s="14">
        <v>0.61954010098980705</v>
      </c>
      <c r="CA251" s="14">
        <v>0.51053795706181304</v>
      </c>
      <c r="CB251" s="14">
        <v>0.48996502889783</v>
      </c>
      <c r="CC251" s="14">
        <v>0.38382488485699501</v>
      </c>
      <c r="CD251" s="14"/>
      <c r="CE251" s="14">
        <v>0.501947052523943</v>
      </c>
      <c r="CF251" s="14">
        <v>0.47375390908033499</v>
      </c>
      <c r="CG251" s="14">
        <v>0.52761338988728101</v>
      </c>
      <c r="CH251" s="14">
        <v>0.49745287233083102</v>
      </c>
      <c r="CI251" s="14"/>
      <c r="CJ251" s="14">
        <v>0.47401230963032798</v>
      </c>
      <c r="CK251" s="14">
        <v>0.53431389200257895</v>
      </c>
      <c r="CL251" s="14">
        <v>0.474497781313514</v>
      </c>
      <c r="CM251" s="14">
        <v>0.442084028499796</v>
      </c>
      <c r="CN251" s="14"/>
      <c r="CO251" s="14">
        <v>0.47131217235031497</v>
      </c>
      <c r="CP251" s="14">
        <v>0.48389866248582603</v>
      </c>
      <c r="CQ251" s="14"/>
      <c r="CR251" s="14">
        <v>0.54135522089354804</v>
      </c>
      <c r="CS251" s="14">
        <v>0.47519089057693598</v>
      </c>
    </row>
    <row r="252" spans="2:97" x14ac:dyDescent="0.3">
      <c r="B252" t="s">
        <v>92</v>
      </c>
      <c r="C252" s="14">
        <v>2.9723746783573399E-2</v>
      </c>
      <c r="D252" s="14">
        <v>1.9986866170857098E-2</v>
      </c>
      <c r="E252" s="14">
        <v>3.94134515076228E-2</v>
      </c>
      <c r="F252" s="14"/>
      <c r="G252" s="14">
        <v>2.63937370026236E-2</v>
      </c>
      <c r="H252" s="14">
        <v>2.6719367447093099E-2</v>
      </c>
      <c r="I252" s="14">
        <v>2.6955096315685299E-2</v>
      </c>
      <c r="J252" s="14">
        <v>3.3798149248932798E-2</v>
      </c>
      <c r="K252" s="14">
        <v>4.9828782023056697E-2</v>
      </c>
      <c r="L252" s="14">
        <v>1.99964385199424E-2</v>
      </c>
      <c r="M252" s="14"/>
      <c r="N252" s="14">
        <v>2.0514765405059799E-2</v>
      </c>
      <c r="O252" s="14">
        <v>4.9575570467136197E-2</v>
      </c>
      <c r="P252" s="14">
        <v>2.9817654651496901E-2</v>
      </c>
      <c r="Q252" s="14">
        <v>1.49893461971714E-2</v>
      </c>
      <c r="R252" s="14"/>
      <c r="S252" s="14">
        <v>2.3270979504258899E-2</v>
      </c>
      <c r="T252" s="14">
        <v>4.1317376788621601E-2</v>
      </c>
      <c r="U252" s="14">
        <v>3.0204833011608801E-2</v>
      </c>
      <c r="V252" s="14">
        <v>1.8985847664737598E-2</v>
      </c>
      <c r="W252" s="14">
        <v>1.2988825814414E-2</v>
      </c>
      <c r="X252" s="14">
        <v>4.8041909672835399E-2</v>
      </c>
      <c r="Y252" s="14">
        <v>4.4495076025353797E-2</v>
      </c>
      <c r="Z252" s="14">
        <v>0</v>
      </c>
      <c r="AA252" s="14">
        <v>1.6249974425119801E-2</v>
      </c>
      <c r="AB252" s="14">
        <v>2.2109090160485501E-2</v>
      </c>
      <c r="AC252" s="14">
        <v>4.0330934304482501E-2</v>
      </c>
      <c r="AD252" s="14">
        <v>9.9330061644391898E-2</v>
      </c>
      <c r="AE252" s="14"/>
      <c r="AF252" s="14">
        <v>2.1734430610344701E-2</v>
      </c>
      <c r="AG252" s="14">
        <v>1.1425554253411799E-2</v>
      </c>
      <c r="AH252" s="14">
        <v>2.2704270823672001E-2</v>
      </c>
      <c r="AI252" s="14">
        <v>4.6617854057368097E-2</v>
      </c>
      <c r="AJ252" s="14">
        <v>3.9696339997237901E-2</v>
      </c>
      <c r="AK252" s="14"/>
      <c r="AL252" s="14">
        <v>7.5460074415225403E-3</v>
      </c>
      <c r="AM252" s="14">
        <v>1.8229804006376599E-2</v>
      </c>
      <c r="AN252" s="14">
        <v>2.91895107781442E-2</v>
      </c>
      <c r="AO252" s="14">
        <v>2.9956551230771299E-2</v>
      </c>
      <c r="AP252" s="14">
        <v>5.0568890831652301E-2</v>
      </c>
      <c r="AQ252" s="14">
        <v>8.1482716377666797E-2</v>
      </c>
      <c r="AR252" s="14"/>
      <c r="AS252" s="14">
        <v>3.0165402322525601E-2</v>
      </c>
      <c r="AT252" s="14">
        <v>3.1658031654005298E-2</v>
      </c>
      <c r="AU252" s="14">
        <v>3.4953313420672302E-2</v>
      </c>
      <c r="AV252" s="14">
        <v>3.4736063398096699E-2</v>
      </c>
      <c r="AW252" s="14">
        <v>3.0452438329519899E-2</v>
      </c>
      <c r="AX252" s="14"/>
      <c r="AY252" s="14">
        <v>0</v>
      </c>
      <c r="AZ252" s="14">
        <v>3.0418750908221E-2</v>
      </c>
      <c r="BA252" s="14">
        <v>2.9820876726797299E-2</v>
      </c>
      <c r="BB252" s="14">
        <v>1.5499730739104401E-2</v>
      </c>
      <c r="BC252" s="14">
        <v>2.8889951247546699E-2</v>
      </c>
      <c r="BD252" s="14">
        <v>3.6104153914514797E-2</v>
      </c>
      <c r="BE252" s="14">
        <v>1.6623815719478199E-2</v>
      </c>
      <c r="BF252" s="14">
        <v>2.5300830963751301E-2</v>
      </c>
      <c r="BG252" s="14">
        <v>6.9815346272767406E-2</v>
      </c>
      <c r="BH252" s="14">
        <v>1.61069667114528E-2</v>
      </c>
      <c r="BI252" s="14">
        <v>2.2238138215342498E-2</v>
      </c>
      <c r="BJ252" s="14">
        <v>1.2769882642558499E-2</v>
      </c>
      <c r="BK252" s="14">
        <v>8.1764842953648303E-2</v>
      </c>
      <c r="BL252" s="14">
        <v>6.2168306391704002E-2</v>
      </c>
      <c r="BM252" s="14">
        <v>0.10992331422508</v>
      </c>
      <c r="BN252" s="14">
        <v>0</v>
      </c>
      <c r="BO252" s="14"/>
      <c r="BP252" s="14">
        <v>1.40264834569365E-2</v>
      </c>
      <c r="BQ252" s="14">
        <v>3.9145286503477997E-2</v>
      </c>
      <c r="BR252" s="14">
        <v>2.71050145331997E-2</v>
      </c>
      <c r="BS252" s="14">
        <v>3.1268342419253498E-2</v>
      </c>
      <c r="BT252" s="14">
        <v>4.7355467956751503E-2</v>
      </c>
      <c r="BU252" s="14">
        <v>1.8745423828342399E-2</v>
      </c>
      <c r="BV252" s="14"/>
      <c r="BW252" s="14">
        <v>2.5858307809146198E-2</v>
      </c>
      <c r="BX252" s="14">
        <v>4.5507111090146497E-2</v>
      </c>
      <c r="BY252" s="14" t="s">
        <v>120</v>
      </c>
      <c r="BZ252" s="14">
        <v>0</v>
      </c>
      <c r="CA252" s="14">
        <v>3.3947005476786203E-2</v>
      </c>
      <c r="CB252" s="14">
        <v>2.33317938740536E-2</v>
      </c>
      <c r="CC252" s="14">
        <v>5.6401126217413E-2</v>
      </c>
      <c r="CD252" s="14"/>
      <c r="CE252" s="14">
        <v>2.6716630930034201E-2</v>
      </c>
      <c r="CF252" s="14">
        <v>2.5110057685514799E-2</v>
      </c>
      <c r="CG252" s="14">
        <v>6.7598037386219804E-3</v>
      </c>
      <c r="CH252" s="14">
        <v>2.7395566440245801E-2</v>
      </c>
      <c r="CI252" s="14"/>
      <c r="CJ252" s="14">
        <v>3.6261579996623203E-2</v>
      </c>
      <c r="CK252" s="14">
        <v>2.1149296252411499E-2</v>
      </c>
      <c r="CL252" s="14">
        <v>2.4368299726190298E-2</v>
      </c>
      <c r="CM252" s="14">
        <v>9.7071377233645506E-2</v>
      </c>
      <c r="CN252" s="14"/>
      <c r="CO252" s="14">
        <v>2.32356701232047E-2</v>
      </c>
      <c r="CP252" s="14">
        <v>2.90138285606019E-2</v>
      </c>
      <c r="CQ252" s="14"/>
      <c r="CR252" s="14">
        <v>1.9416098819521398E-2</v>
      </c>
      <c r="CS252" s="14">
        <v>3.0259184993645299E-2</v>
      </c>
    </row>
    <row r="253" spans="2:97" x14ac:dyDescent="0.3">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row>
    <row r="254" spans="2:97" x14ac:dyDescent="0.3">
      <c r="B254" s="6" t="s">
        <v>215</v>
      </c>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row>
    <row r="255" spans="2:97" x14ac:dyDescent="0.3">
      <c r="B255" s="24" t="s">
        <v>188</v>
      </c>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row>
    <row r="256" spans="2:97" x14ac:dyDescent="0.3">
      <c r="B256" t="s">
        <v>201</v>
      </c>
      <c r="C256" s="14">
        <v>0.12533227021070101</v>
      </c>
      <c r="D256" s="14">
        <v>0.110619008577703</v>
      </c>
      <c r="E256" s="14">
        <v>0.140276349742426</v>
      </c>
      <c r="F256" s="14"/>
      <c r="G256" s="14">
        <v>6.2412720690640203E-2</v>
      </c>
      <c r="H256" s="14">
        <v>6.6943003117797703E-2</v>
      </c>
      <c r="I256" s="14">
        <v>0.12945738467412099</v>
      </c>
      <c r="J256" s="14">
        <v>0.115026119212221</v>
      </c>
      <c r="K256" s="14">
        <v>0.14516789604886199</v>
      </c>
      <c r="L256" s="14">
        <v>0.20012549535271301</v>
      </c>
      <c r="M256" s="14"/>
      <c r="N256" s="14">
        <v>0.121008744733596</v>
      </c>
      <c r="O256" s="14">
        <v>0.109171412222724</v>
      </c>
      <c r="P256" s="14">
        <v>0.145345896532316</v>
      </c>
      <c r="Q256" s="14">
        <v>0.13275059476598799</v>
      </c>
      <c r="R256" s="14"/>
      <c r="S256" s="14">
        <v>7.0195550901948803E-2</v>
      </c>
      <c r="T256" s="14">
        <v>0.15828941479422401</v>
      </c>
      <c r="U256" s="14">
        <v>0.10807729787478899</v>
      </c>
      <c r="V256" s="14">
        <v>8.4498203367740193E-2</v>
      </c>
      <c r="W256" s="14">
        <v>0.114238391647087</v>
      </c>
      <c r="X256" s="14">
        <v>0.11076832668777099</v>
      </c>
      <c r="Y256" s="14">
        <v>0.11150683308722301</v>
      </c>
      <c r="Z256" s="14">
        <v>0.18096766806662401</v>
      </c>
      <c r="AA256" s="14">
        <v>0.18603704987008601</v>
      </c>
      <c r="AB256" s="14">
        <v>0.186247344908788</v>
      </c>
      <c r="AC256" s="14">
        <v>8.3780985233231395E-2</v>
      </c>
      <c r="AD256" s="14">
        <v>9.6446474095451998E-2</v>
      </c>
      <c r="AE256" s="14"/>
      <c r="AF256" s="14">
        <v>0.180455556971436</v>
      </c>
      <c r="AG256" s="14">
        <v>5.2046898639542698E-2</v>
      </c>
      <c r="AH256" s="14">
        <v>0.121437465850236</v>
      </c>
      <c r="AI256" s="14">
        <v>0.18759077020075099</v>
      </c>
      <c r="AJ256" s="14">
        <v>0.178295752040143</v>
      </c>
      <c r="AK256" s="14"/>
      <c r="AL256" s="14">
        <v>2.1231688813458299E-2</v>
      </c>
      <c r="AM256" s="14">
        <v>0.15502444118980199</v>
      </c>
      <c r="AN256" s="14">
        <v>0.105528805649866</v>
      </c>
      <c r="AO256" s="14">
        <v>0.20054530608266399</v>
      </c>
      <c r="AP256" s="14">
        <v>0.18607829643512599</v>
      </c>
      <c r="AQ256" s="14">
        <v>0.111896477582784</v>
      </c>
      <c r="AR256" s="14"/>
      <c r="AS256" s="14">
        <v>0.12983319758598799</v>
      </c>
      <c r="AT256" s="14">
        <v>0.15782601585140699</v>
      </c>
      <c r="AU256" s="14">
        <v>0.13496529022546</v>
      </c>
      <c r="AV256" s="14">
        <v>6.0140863897472301E-2</v>
      </c>
      <c r="AW256" s="14">
        <v>9.3131287953581998E-2</v>
      </c>
      <c r="AX256" s="14"/>
      <c r="AY256" s="14">
        <v>0.16047331146060301</v>
      </c>
      <c r="AZ256" s="14">
        <v>7.5598109087010895E-2</v>
      </c>
      <c r="BA256" s="14">
        <v>0.13053840878169401</v>
      </c>
      <c r="BB256" s="14">
        <v>0.139451354042856</v>
      </c>
      <c r="BC256" s="14">
        <v>0.149988839063604</v>
      </c>
      <c r="BD256" s="14">
        <v>0.14391942665229801</v>
      </c>
      <c r="BE256" s="14">
        <v>0.116927791604245</v>
      </c>
      <c r="BF256" s="14">
        <v>0.10864288159063699</v>
      </c>
      <c r="BG256" s="14">
        <v>0.16212345029873099</v>
      </c>
      <c r="BH256" s="14">
        <v>9.6379064802128905E-2</v>
      </c>
      <c r="BI256" s="14">
        <v>0.148723031851379</v>
      </c>
      <c r="BJ256" s="14">
        <v>0.11231688266468801</v>
      </c>
      <c r="BK256" s="14">
        <v>9.4542150258896895E-2</v>
      </c>
      <c r="BL256" s="14">
        <v>3.0981529778549299E-2</v>
      </c>
      <c r="BM256" s="14">
        <v>0.122741191084024</v>
      </c>
      <c r="BN256" s="14">
        <v>8.8615955705653698E-2</v>
      </c>
      <c r="BO256" s="14"/>
      <c r="BP256" s="14">
        <v>5.5346885281215299E-2</v>
      </c>
      <c r="BQ256" s="14">
        <v>0.14397392103485701</v>
      </c>
      <c r="BR256" s="14">
        <v>0.13845742043713699</v>
      </c>
      <c r="BS256" s="14">
        <v>0.129455497208052</v>
      </c>
      <c r="BT256" s="14">
        <v>0.19004630161639899</v>
      </c>
      <c r="BU256" s="14">
        <v>0.178874530171685</v>
      </c>
      <c r="BV256" s="14"/>
      <c r="BW256" s="14">
        <v>0.17493334020033199</v>
      </c>
      <c r="BX256" s="14">
        <v>9.6047987018291703E-2</v>
      </c>
      <c r="BY256" s="14" t="s">
        <v>120</v>
      </c>
      <c r="BZ256" s="14">
        <v>0.101931551102858</v>
      </c>
      <c r="CA256" s="14">
        <v>4.8670869151367299E-2</v>
      </c>
      <c r="CB256" s="14">
        <v>8.19301611263306E-2</v>
      </c>
      <c r="CC256" s="14">
        <v>0.20402954883876601</v>
      </c>
      <c r="CD256" s="14"/>
      <c r="CE256" s="14">
        <v>7.9393799754904001E-2</v>
      </c>
      <c r="CF256" s="14">
        <v>0.13531188824211099</v>
      </c>
      <c r="CG256" s="14">
        <v>9.7389823501360995E-2</v>
      </c>
      <c r="CH256" s="14">
        <v>0.14417089605153399</v>
      </c>
      <c r="CI256" s="14"/>
      <c r="CJ256" s="14">
        <v>0.120454705623967</v>
      </c>
      <c r="CK256" s="14">
        <v>8.4509667615644796E-2</v>
      </c>
      <c r="CL256" s="14">
        <v>0.14366651714340301</v>
      </c>
      <c r="CM256" s="14">
        <v>0.112483080289287</v>
      </c>
      <c r="CN256" s="14"/>
      <c r="CO256" s="14">
        <v>5.2588913857751197E-2</v>
      </c>
      <c r="CP256" s="14">
        <v>0.13683664201924201</v>
      </c>
      <c r="CQ256" s="14"/>
      <c r="CR256" s="14">
        <v>5.06762967999431E-2</v>
      </c>
      <c r="CS256" s="14">
        <v>0.13498334640728399</v>
      </c>
    </row>
    <row r="257" spans="2:97" x14ac:dyDescent="0.3">
      <c r="B257" t="s">
        <v>202</v>
      </c>
      <c r="C257" s="14">
        <v>0.20775600244617601</v>
      </c>
      <c r="D257" s="14">
        <v>0.19607239645003899</v>
      </c>
      <c r="E257" s="14">
        <v>0.22002949264331501</v>
      </c>
      <c r="F257" s="14"/>
      <c r="G257" s="14">
        <v>0.12666996258469099</v>
      </c>
      <c r="H257" s="14">
        <v>0.145292962465847</v>
      </c>
      <c r="I257" s="14">
        <v>0.257325927084055</v>
      </c>
      <c r="J257" s="14">
        <v>0.19744809013027201</v>
      </c>
      <c r="K257" s="14">
        <v>0.226892542387054</v>
      </c>
      <c r="L257" s="14">
        <v>0.25983627512394603</v>
      </c>
      <c r="M257" s="14"/>
      <c r="N257" s="14">
        <v>0.20567708392567599</v>
      </c>
      <c r="O257" s="14">
        <v>0.23331108306586801</v>
      </c>
      <c r="P257" s="14">
        <v>0.235409561547302</v>
      </c>
      <c r="Q257" s="14">
        <v>0.15517630061639601</v>
      </c>
      <c r="R257" s="14"/>
      <c r="S257" s="14">
        <v>0.17441945417419499</v>
      </c>
      <c r="T257" s="14">
        <v>0.24307903315998899</v>
      </c>
      <c r="U257" s="14">
        <v>0.303244135010244</v>
      </c>
      <c r="V257" s="14">
        <v>0.21928042270551501</v>
      </c>
      <c r="W257" s="14">
        <v>0.22925768103992999</v>
      </c>
      <c r="X257" s="14">
        <v>0.14276919403927399</v>
      </c>
      <c r="Y257" s="14">
        <v>0.21263938023772999</v>
      </c>
      <c r="Z257" s="14">
        <v>0.23444830733265601</v>
      </c>
      <c r="AA257" s="14">
        <v>0.15789828324815999</v>
      </c>
      <c r="AB257" s="14">
        <v>0.195816157305165</v>
      </c>
      <c r="AC257" s="14">
        <v>0.179813532761813</v>
      </c>
      <c r="AD257" s="14">
        <v>0.28964065051782301</v>
      </c>
      <c r="AE257" s="14"/>
      <c r="AF257" s="14">
        <v>0.23951559142859699</v>
      </c>
      <c r="AG257" s="14">
        <v>0.169412818937201</v>
      </c>
      <c r="AH257" s="14">
        <v>0.17953793258432699</v>
      </c>
      <c r="AI257" s="14">
        <v>0.20610093160689699</v>
      </c>
      <c r="AJ257" s="14">
        <v>0.239264824302891</v>
      </c>
      <c r="AK257" s="14"/>
      <c r="AL257" s="14">
        <v>0.14619618007259899</v>
      </c>
      <c r="AM257" s="14">
        <v>0.270295192267894</v>
      </c>
      <c r="AN257" s="14">
        <v>0.245697812894349</v>
      </c>
      <c r="AO257" s="14">
        <v>0.169492175279082</v>
      </c>
      <c r="AP257" s="14">
        <v>0.23624762519183401</v>
      </c>
      <c r="AQ257" s="14">
        <v>0.26276353554384602</v>
      </c>
      <c r="AR257" s="14"/>
      <c r="AS257" s="14">
        <v>0.179208383598746</v>
      </c>
      <c r="AT257" s="14">
        <v>0.25361168273566898</v>
      </c>
      <c r="AU257" s="14">
        <v>0.215855275752942</v>
      </c>
      <c r="AV257" s="14">
        <v>0.20851067861629</v>
      </c>
      <c r="AW257" s="14">
        <v>0.18234391288034499</v>
      </c>
      <c r="AX257" s="14"/>
      <c r="AY257" s="14">
        <v>0.16316303573929899</v>
      </c>
      <c r="AZ257" s="14">
        <v>9.7319651070872898E-2</v>
      </c>
      <c r="BA257" s="14">
        <v>0.14071913447218901</v>
      </c>
      <c r="BB257" s="14">
        <v>0.21546349178976601</v>
      </c>
      <c r="BC257" s="14">
        <v>0.12415341191033299</v>
      </c>
      <c r="BD257" s="14">
        <v>0.19154341931927699</v>
      </c>
      <c r="BE257" s="14">
        <v>0.186860257602146</v>
      </c>
      <c r="BF257" s="14">
        <v>0.24855469986273901</v>
      </c>
      <c r="BG257" s="14">
        <v>0.32154028513284499</v>
      </c>
      <c r="BH257" s="14">
        <v>0.323524898832452</v>
      </c>
      <c r="BI257" s="14">
        <v>0.175825617619358</v>
      </c>
      <c r="BJ257" s="14">
        <v>0.24841471309464999</v>
      </c>
      <c r="BK257" s="14">
        <v>0.34424767077920598</v>
      </c>
      <c r="BL257" s="14">
        <v>0.44056320434646801</v>
      </c>
      <c r="BM257" s="14">
        <v>0.18363780850062</v>
      </c>
      <c r="BN257" s="14">
        <v>0.14005506685768701</v>
      </c>
      <c r="BO257" s="14"/>
      <c r="BP257" s="14">
        <v>0.141712113780249</v>
      </c>
      <c r="BQ257" s="14">
        <v>0.20122923349268501</v>
      </c>
      <c r="BR257" s="14">
        <v>0.19365626968772601</v>
      </c>
      <c r="BS257" s="14">
        <v>0.257489522583569</v>
      </c>
      <c r="BT257" s="14">
        <v>0.28156171710514799</v>
      </c>
      <c r="BU257" s="14">
        <v>0.235743587065702</v>
      </c>
      <c r="BV257" s="14"/>
      <c r="BW257" s="14">
        <v>0.22555663228560399</v>
      </c>
      <c r="BX257" s="14">
        <v>0.227490157180126</v>
      </c>
      <c r="BY257" s="14" t="s">
        <v>120</v>
      </c>
      <c r="BZ257" s="14">
        <v>0.110248291062753</v>
      </c>
      <c r="CA257" s="14">
        <v>0.19124022740486099</v>
      </c>
      <c r="CB257" s="14">
        <v>0.192897639535345</v>
      </c>
      <c r="CC257" s="14">
        <v>0.150096333081675</v>
      </c>
      <c r="CD257" s="14"/>
      <c r="CE257" s="14">
        <v>0.144876229070486</v>
      </c>
      <c r="CF257" s="14">
        <v>0.23865259451352</v>
      </c>
      <c r="CG257" s="14">
        <v>0.21759990896865</v>
      </c>
      <c r="CH257" s="14">
        <v>0.21457841730551799</v>
      </c>
      <c r="CI257" s="14"/>
      <c r="CJ257" s="14">
        <v>0.19984987499610399</v>
      </c>
      <c r="CK257" s="14">
        <v>0.191620824253838</v>
      </c>
      <c r="CL257" s="14">
        <v>0.22410169814189901</v>
      </c>
      <c r="CM257" s="14">
        <v>0.12864836089489301</v>
      </c>
      <c r="CN257" s="14"/>
      <c r="CO257" s="14">
        <v>0.14998905353424499</v>
      </c>
      <c r="CP257" s="14">
        <v>0.21935271321778901</v>
      </c>
      <c r="CQ257" s="14"/>
      <c r="CR257" s="14">
        <v>0.18597902046935799</v>
      </c>
      <c r="CS257" s="14">
        <v>0.21384269376861001</v>
      </c>
    </row>
    <row r="258" spans="2:97" x14ac:dyDescent="0.3">
      <c r="B258" t="s">
        <v>203</v>
      </c>
      <c r="C258" s="14">
        <v>0.36177028253502003</v>
      </c>
      <c r="D258" s="14">
        <v>0.37935641571747503</v>
      </c>
      <c r="E258" s="14">
        <v>0.342073384864575</v>
      </c>
      <c r="F258" s="14"/>
      <c r="G258" s="14">
        <v>0.45278000638954802</v>
      </c>
      <c r="H258" s="14">
        <v>0.38075570753053301</v>
      </c>
      <c r="I258" s="14">
        <v>0.34279931740001401</v>
      </c>
      <c r="J258" s="14">
        <v>0.31919423743425202</v>
      </c>
      <c r="K258" s="14">
        <v>0.386297894128181</v>
      </c>
      <c r="L258" s="14">
        <v>0.32428687745075702</v>
      </c>
      <c r="M258" s="14"/>
      <c r="N258" s="14">
        <v>0.37891583850320598</v>
      </c>
      <c r="O258" s="14">
        <v>0.370352020401157</v>
      </c>
      <c r="P258" s="14">
        <v>0.322144148585988</v>
      </c>
      <c r="Q258" s="14">
        <v>0.367457704123616</v>
      </c>
      <c r="R258" s="14"/>
      <c r="S258" s="14">
        <v>0.36065569543252102</v>
      </c>
      <c r="T258" s="14">
        <v>0.31285582785170601</v>
      </c>
      <c r="U258" s="14">
        <v>0.32251909801707501</v>
      </c>
      <c r="V258" s="14">
        <v>0.324460459109157</v>
      </c>
      <c r="W258" s="14">
        <v>0.33193348208961099</v>
      </c>
      <c r="X258" s="14">
        <v>0.44274121366560698</v>
      </c>
      <c r="Y258" s="14">
        <v>0.384097737243565</v>
      </c>
      <c r="Z258" s="14">
        <v>0.41425496266322698</v>
      </c>
      <c r="AA258" s="14">
        <v>0.409067727253216</v>
      </c>
      <c r="AB258" s="14">
        <v>0.33870902187375601</v>
      </c>
      <c r="AC258" s="14">
        <v>0.39616772864121602</v>
      </c>
      <c r="AD258" s="14">
        <v>0.29783824623924499</v>
      </c>
      <c r="AE258" s="14"/>
      <c r="AF258" s="14">
        <v>0.34979654538281002</v>
      </c>
      <c r="AG258" s="14">
        <v>0.41642555112410401</v>
      </c>
      <c r="AH258" s="14">
        <v>0.36718806398013698</v>
      </c>
      <c r="AI258" s="14">
        <v>0.314610837460088</v>
      </c>
      <c r="AJ258" s="14">
        <v>0.30881568713492402</v>
      </c>
      <c r="AK258" s="14"/>
      <c r="AL258" s="14">
        <v>0.44543096375431901</v>
      </c>
      <c r="AM258" s="14">
        <v>0.35777004127089901</v>
      </c>
      <c r="AN258" s="14">
        <v>0.33760241990814499</v>
      </c>
      <c r="AO258" s="14">
        <v>0.32906983756027902</v>
      </c>
      <c r="AP258" s="14">
        <v>0.31300700960625699</v>
      </c>
      <c r="AQ258" s="14">
        <v>0.36925618087409101</v>
      </c>
      <c r="AR258" s="14"/>
      <c r="AS258" s="14">
        <v>0.40089268783248599</v>
      </c>
      <c r="AT258" s="14">
        <v>0.34418089312533701</v>
      </c>
      <c r="AU258" s="14">
        <v>0.31351660460575398</v>
      </c>
      <c r="AV258" s="14">
        <v>0.37608593306868698</v>
      </c>
      <c r="AW258" s="14">
        <v>0.35822209946198402</v>
      </c>
      <c r="AX258" s="14"/>
      <c r="AY258" s="14">
        <v>0.16240323443288601</v>
      </c>
      <c r="AZ258" s="14">
        <v>0.46470521334238302</v>
      </c>
      <c r="BA258" s="14">
        <v>0.39020016506287702</v>
      </c>
      <c r="BB258" s="14">
        <v>0.26963996246097399</v>
      </c>
      <c r="BC258" s="14">
        <v>0.44546359880439901</v>
      </c>
      <c r="BD258" s="14">
        <v>0.399100218636532</v>
      </c>
      <c r="BE258" s="14">
        <v>0.394434871612175</v>
      </c>
      <c r="BF258" s="14">
        <v>0.324108140475518</v>
      </c>
      <c r="BG258" s="14">
        <v>0.25603177790696802</v>
      </c>
      <c r="BH258" s="14">
        <v>0.327678665977995</v>
      </c>
      <c r="BI258" s="14">
        <v>0.38426081863061101</v>
      </c>
      <c r="BJ258" s="14">
        <v>0.34880179278335499</v>
      </c>
      <c r="BK258" s="14">
        <v>0.33760399415856701</v>
      </c>
      <c r="BL258" s="14">
        <v>0.17890853760886599</v>
      </c>
      <c r="BM258" s="14">
        <v>0.28070465208110701</v>
      </c>
      <c r="BN258" s="14">
        <v>0.41544957227391999</v>
      </c>
      <c r="BO258" s="14"/>
      <c r="BP258" s="14">
        <v>0.394378489516022</v>
      </c>
      <c r="BQ258" s="14">
        <v>0.36570544366915603</v>
      </c>
      <c r="BR258" s="14">
        <v>0.36436826209518902</v>
      </c>
      <c r="BS258" s="14">
        <v>0.34447557552985503</v>
      </c>
      <c r="BT258" s="14">
        <v>0.31941297730753199</v>
      </c>
      <c r="BU258" s="14">
        <v>0.34078874416700999</v>
      </c>
      <c r="BV258" s="14"/>
      <c r="BW258" s="14">
        <v>0.36684213692708501</v>
      </c>
      <c r="BX258" s="14">
        <v>0.30340393884275701</v>
      </c>
      <c r="BY258" s="14" t="s">
        <v>120</v>
      </c>
      <c r="BZ258" s="14">
        <v>0.40523067539188401</v>
      </c>
      <c r="CA258" s="14">
        <v>0.394604669537861</v>
      </c>
      <c r="CB258" s="14">
        <v>0.39561674008043302</v>
      </c>
      <c r="CC258" s="14">
        <v>0.34623220473350103</v>
      </c>
      <c r="CD258" s="14"/>
      <c r="CE258" s="14">
        <v>0.42336632437086302</v>
      </c>
      <c r="CF258" s="14">
        <v>0.34753530723631598</v>
      </c>
      <c r="CG258" s="14">
        <v>0.35260292678242999</v>
      </c>
      <c r="CH258" s="14">
        <v>0.35067690189197398</v>
      </c>
      <c r="CI258" s="14"/>
      <c r="CJ258" s="14">
        <v>0.319681296845572</v>
      </c>
      <c r="CK258" s="14">
        <v>0.44053684261484</v>
      </c>
      <c r="CL258" s="14">
        <v>0.348405565272704</v>
      </c>
      <c r="CM258" s="14">
        <v>0.32631286032141699</v>
      </c>
      <c r="CN258" s="14"/>
      <c r="CO258" s="14">
        <v>0.35677115979080698</v>
      </c>
      <c r="CP258" s="14">
        <v>0.36326663612510401</v>
      </c>
      <c r="CQ258" s="14"/>
      <c r="CR258" s="14">
        <v>0.36162771279110201</v>
      </c>
      <c r="CS258" s="14">
        <v>0.35944054110087598</v>
      </c>
    </row>
    <row r="259" spans="2:97" x14ac:dyDescent="0.3">
      <c r="B259" t="s">
        <v>204</v>
      </c>
      <c r="C259" s="14">
        <v>0.267705117337589</v>
      </c>
      <c r="D259" s="14">
        <v>0.28488262107231699</v>
      </c>
      <c r="E259" s="14">
        <v>0.25181352696815801</v>
      </c>
      <c r="F259" s="14"/>
      <c r="G259" s="14">
        <v>0.32525144531154299</v>
      </c>
      <c r="H259" s="14">
        <v>0.38564523827455399</v>
      </c>
      <c r="I259" s="14">
        <v>0.23921517724892999</v>
      </c>
      <c r="J259" s="14">
        <v>0.32428649561109602</v>
      </c>
      <c r="K259" s="14">
        <v>0.176038628083763</v>
      </c>
      <c r="L259" s="14">
        <v>0.181128385298191</v>
      </c>
      <c r="M259" s="14"/>
      <c r="N259" s="14">
        <v>0.265326095763043</v>
      </c>
      <c r="O259" s="14">
        <v>0.24397579229974101</v>
      </c>
      <c r="P259" s="14">
        <v>0.28012422762584699</v>
      </c>
      <c r="Q259" s="14">
        <v>0.28895582277882098</v>
      </c>
      <c r="R259" s="14"/>
      <c r="S259" s="14">
        <v>0.356288813058381</v>
      </c>
      <c r="T259" s="14">
        <v>0.25158608973962598</v>
      </c>
      <c r="U259" s="14">
        <v>0.20639383935094599</v>
      </c>
      <c r="V259" s="14">
        <v>0.32422410957660203</v>
      </c>
      <c r="W259" s="14">
        <v>0.28994341028398302</v>
      </c>
      <c r="X259" s="14">
        <v>0.256404371492302</v>
      </c>
      <c r="Y259" s="14">
        <v>0.25102601571007999</v>
      </c>
      <c r="Z259" s="14">
        <v>0.170329061937493</v>
      </c>
      <c r="AA259" s="14">
        <v>0.2149639805337</v>
      </c>
      <c r="AB259" s="14">
        <v>0.25773120684037998</v>
      </c>
      <c r="AC259" s="14">
        <v>0.29990681905925698</v>
      </c>
      <c r="AD259" s="14">
        <v>0.27207441359892598</v>
      </c>
      <c r="AE259" s="14"/>
      <c r="AF259" s="14">
        <v>0.20452125352443801</v>
      </c>
      <c r="AG259" s="14">
        <v>0.33546300878352597</v>
      </c>
      <c r="AH259" s="14">
        <v>0.29886021657414102</v>
      </c>
      <c r="AI259" s="14">
        <v>0.24038497963661001</v>
      </c>
      <c r="AJ259" s="14">
        <v>0.25398837901633098</v>
      </c>
      <c r="AK259" s="14"/>
      <c r="AL259" s="14">
        <v>0.34889878340686198</v>
      </c>
      <c r="AM259" s="14">
        <v>0.19908887455782501</v>
      </c>
      <c r="AN259" s="14">
        <v>0.28310662427553002</v>
      </c>
      <c r="AO259" s="14">
        <v>0.25949053742662498</v>
      </c>
      <c r="AP259" s="14">
        <v>0.24938521325935301</v>
      </c>
      <c r="AQ259" s="14">
        <v>0.19832763995389699</v>
      </c>
      <c r="AR259" s="14"/>
      <c r="AS259" s="14">
        <v>0.24898872445476999</v>
      </c>
      <c r="AT259" s="14">
        <v>0.22471616959996699</v>
      </c>
      <c r="AU259" s="14">
        <v>0.28471577689424099</v>
      </c>
      <c r="AV259" s="14">
        <v>0.33042452311571702</v>
      </c>
      <c r="AW259" s="14">
        <v>0.33530079400268797</v>
      </c>
      <c r="AX259" s="14"/>
      <c r="AY259" s="14">
        <v>0.51396041836721096</v>
      </c>
      <c r="AZ259" s="14">
        <v>0.27544145361442302</v>
      </c>
      <c r="BA259" s="14">
        <v>0.28111122672203998</v>
      </c>
      <c r="BB259" s="14">
        <v>0.31953991049883401</v>
      </c>
      <c r="BC259" s="14">
        <v>0.25235845276791402</v>
      </c>
      <c r="BD259" s="14">
        <v>0.20294651333720001</v>
      </c>
      <c r="BE259" s="14">
        <v>0.26889876342789298</v>
      </c>
      <c r="BF259" s="14">
        <v>0.26851462459929099</v>
      </c>
      <c r="BG259" s="14">
        <v>0.24721122249062499</v>
      </c>
      <c r="BH259" s="14">
        <v>0.25241737038742401</v>
      </c>
      <c r="BI259" s="14">
        <v>0.282081554311713</v>
      </c>
      <c r="BJ259" s="14">
        <v>0.27730112571495402</v>
      </c>
      <c r="BK259" s="14">
        <v>0.11508924044233799</v>
      </c>
      <c r="BL259" s="14">
        <v>0.28737842187441198</v>
      </c>
      <c r="BM259" s="14">
        <v>0.35371106751199899</v>
      </c>
      <c r="BN259" s="14">
        <v>0.35587940516274003</v>
      </c>
      <c r="BO259" s="14"/>
      <c r="BP259" s="14">
        <v>0.37730224903186499</v>
      </c>
      <c r="BQ259" s="14">
        <v>0.24859074376423501</v>
      </c>
      <c r="BR259" s="14">
        <v>0.27003836064215903</v>
      </c>
      <c r="BS259" s="14">
        <v>0.22541314728147299</v>
      </c>
      <c r="BT259" s="14">
        <v>0.169863347140744</v>
      </c>
      <c r="BU259" s="14">
        <v>0.20700889893486701</v>
      </c>
      <c r="BV259" s="14"/>
      <c r="BW259" s="14">
        <v>0.19722900246310901</v>
      </c>
      <c r="BX259" s="14">
        <v>0.35317869197198898</v>
      </c>
      <c r="BY259" s="14" t="s">
        <v>120</v>
      </c>
      <c r="BZ259" s="14">
        <v>0.33234086385783601</v>
      </c>
      <c r="CA259" s="14">
        <v>0.303417599693936</v>
      </c>
      <c r="CB259" s="14">
        <v>0.28384635455775098</v>
      </c>
      <c r="CC259" s="14">
        <v>0.243878602136163</v>
      </c>
      <c r="CD259" s="14"/>
      <c r="CE259" s="14">
        <v>0.30197316674978097</v>
      </c>
      <c r="CF259" s="14">
        <v>0.26953366912374799</v>
      </c>
      <c r="CG259" s="14">
        <v>0.278560432443203</v>
      </c>
      <c r="CH259" s="14">
        <v>0.270458825100304</v>
      </c>
      <c r="CI259" s="14"/>
      <c r="CJ259" s="14">
        <v>0.32964783697412697</v>
      </c>
      <c r="CK259" s="14">
        <v>0.26664776848288302</v>
      </c>
      <c r="CL259" s="14">
        <v>0.24500068206089601</v>
      </c>
      <c r="CM259" s="14">
        <v>0.30568323249222901</v>
      </c>
      <c r="CN259" s="14"/>
      <c r="CO259" s="14">
        <v>0.42130363518268699</v>
      </c>
      <c r="CP259" s="14">
        <v>0.24300028798616399</v>
      </c>
      <c r="CQ259" s="14"/>
      <c r="CR259" s="14">
        <v>0.38395671991709202</v>
      </c>
      <c r="CS259" s="14">
        <v>0.25715163817807302</v>
      </c>
    </row>
    <row r="260" spans="2:97" x14ac:dyDescent="0.3">
      <c r="B260" t="s">
        <v>92</v>
      </c>
      <c r="C260" s="14">
        <v>3.7436327470514202E-2</v>
      </c>
      <c r="D260" s="14">
        <v>2.90695581824667E-2</v>
      </c>
      <c r="E260" s="14">
        <v>4.5807245781527298E-2</v>
      </c>
      <c r="F260" s="14"/>
      <c r="G260" s="14">
        <v>3.2885865023577598E-2</v>
      </c>
      <c r="H260" s="14">
        <v>2.1363088611268202E-2</v>
      </c>
      <c r="I260" s="14">
        <v>3.12021935928803E-2</v>
      </c>
      <c r="J260" s="14">
        <v>4.4045057612159301E-2</v>
      </c>
      <c r="K260" s="14">
        <v>6.5603039352141096E-2</v>
      </c>
      <c r="L260" s="14">
        <v>3.4622966774393298E-2</v>
      </c>
      <c r="M260" s="14"/>
      <c r="N260" s="14">
        <v>2.90722370744796E-2</v>
      </c>
      <c r="O260" s="14">
        <v>4.3189692010509199E-2</v>
      </c>
      <c r="P260" s="14">
        <v>1.69761657085469E-2</v>
      </c>
      <c r="Q260" s="14">
        <v>5.5659577715179001E-2</v>
      </c>
      <c r="R260" s="14"/>
      <c r="S260" s="14">
        <v>3.8440486432953898E-2</v>
      </c>
      <c r="T260" s="14">
        <v>3.4189634454454901E-2</v>
      </c>
      <c r="U260" s="14">
        <v>5.9765629746945798E-2</v>
      </c>
      <c r="V260" s="14">
        <v>4.7536805240984803E-2</v>
      </c>
      <c r="W260" s="14">
        <v>3.4627034939389102E-2</v>
      </c>
      <c r="X260" s="14">
        <v>4.73168941150457E-2</v>
      </c>
      <c r="Y260" s="14">
        <v>4.0730033721401201E-2</v>
      </c>
      <c r="Z260" s="14">
        <v>0</v>
      </c>
      <c r="AA260" s="14">
        <v>3.2032959094838401E-2</v>
      </c>
      <c r="AB260" s="14">
        <v>2.1496269071911302E-2</v>
      </c>
      <c r="AC260" s="14">
        <v>4.0330934304482501E-2</v>
      </c>
      <c r="AD260" s="14">
        <v>4.4000215548553698E-2</v>
      </c>
      <c r="AE260" s="14"/>
      <c r="AF260" s="14">
        <v>2.5711052692719599E-2</v>
      </c>
      <c r="AG260" s="14">
        <v>2.6651722515626398E-2</v>
      </c>
      <c r="AH260" s="14">
        <v>3.2976321011158098E-2</v>
      </c>
      <c r="AI260" s="14">
        <v>5.1312481095653298E-2</v>
      </c>
      <c r="AJ260" s="14">
        <v>1.96353575057115E-2</v>
      </c>
      <c r="AK260" s="14"/>
      <c r="AL260" s="14">
        <v>3.8242383952761999E-2</v>
      </c>
      <c r="AM260" s="14">
        <v>1.7821450713579601E-2</v>
      </c>
      <c r="AN260" s="14">
        <v>2.80643372721107E-2</v>
      </c>
      <c r="AO260" s="14">
        <v>4.1402143651350302E-2</v>
      </c>
      <c r="AP260" s="14">
        <v>1.5281855507429901E-2</v>
      </c>
      <c r="AQ260" s="14">
        <v>5.7756166045382203E-2</v>
      </c>
      <c r="AR260" s="14"/>
      <c r="AS260" s="14">
        <v>4.1077006528009601E-2</v>
      </c>
      <c r="AT260" s="14">
        <v>1.96652386876205E-2</v>
      </c>
      <c r="AU260" s="14">
        <v>5.0947052521602199E-2</v>
      </c>
      <c r="AV260" s="14">
        <v>2.4838001301834101E-2</v>
      </c>
      <c r="AW260" s="14">
        <v>3.10019057014011E-2</v>
      </c>
      <c r="AX260" s="14"/>
      <c r="AY260" s="14">
        <v>0</v>
      </c>
      <c r="AZ260" s="14">
        <v>8.6935572885309995E-2</v>
      </c>
      <c r="BA260" s="14">
        <v>5.7431064961200103E-2</v>
      </c>
      <c r="BB260" s="14">
        <v>5.5905281207569699E-2</v>
      </c>
      <c r="BC260" s="14">
        <v>2.80356974537503E-2</v>
      </c>
      <c r="BD260" s="14">
        <v>6.2490422054692699E-2</v>
      </c>
      <c r="BE260" s="14">
        <v>3.2878315753541699E-2</v>
      </c>
      <c r="BF260" s="14">
        <v>5.0179653471815203E-2</v>
      </c>
      <c r="BG260" s="14">
        <v>1.30932641708318E-2</v>
      </c>
      <c r="BH260" s="14">
        <v>0</v>
      </c>
      <c r="BI260" s="14">
        <v>9.1089775869392306E-3</v>
      </c>
      <c r="BJ260" s="14">
        <v>1.3165485742353201E-2</v>
      </c>
      <c r="BK260" s="14">
        <v>0.108516944360993</v>
      </c>
      <c r="BL260" s="14">
        <v>6.2168306391704002E-2</v>
      </c>
      <c r="BM260" s="14">
        <v>5.9205280822250801E-2</v>
      </c>
      <c r="BN260" s="14">
        <v>0</v>
      </c>
      <c r="BO260" s="14"/>
      <c r="BP260" s="14">
        <v>3.12602623906479E-2</v>
      </c>
      <c r="BQ260" s="14">
        <v>4.0500658039066599E-2</v>
      </c>
      <c r="BR260" s="14">
        <v>3.3479687137788303E-2</v>
      </c>
      <c r="BS260" s="14">
        <v>4.3166257397051398E-2</v>
      </c>
      <c r="BT260" s="14">
        <v>3.9115656830176398E-2</v>
      </c>
      <c r="BU260" s="14">
        <v>3.7584239660735701E-2</v>
      </c>
      <c r="BV260" s="14"/>
      <c r="BW260" s="14">
        <v>3.5438888123870499E-2</v>
      </c>
      <c r="BX260" s="14">
        <v>1.98792249868367E-2</v>
      </c>
      <c r="BY260" s="14" t="s">
        <v>120</v>
      </c>
      <c r="BZ260" s="14">
        <v>5.0248618584668399E-2</v>
      </c>
      <c r="CA260" s="14">
        <v>6.2066634211973899E-2</v>
      </c>
      <c r="CB260" s="14">
        <v>4.5709104700139801E-2</v>
      </c>
      <c r="CC260" s="14">
        <v>5.5763311209894598E-2</v>
      </c>
      <c r="CD260" s="14"/>
      <c r="CE260" s="14">
        <v>5.0390480053965798E-2</v>
      </c>
      <c r="CF260" s="14">
        <v>8.9665408843040608E-3</v>
      </c>
      <c r="CG260" s="14">
        <v>5.3846908304356698E-2</v>
      </c>
      <c r="CH260" s="14">
        <v>2.0114959650669902E-2</v>
      </c>
      <c r="CI260" s="14"/>
      <c r="CJ260" s="14">
        <v>3.03662855602304E-2</v>
      </c>
      <c r="CK260" s="14">
        <v>1.6684897032794101E-2</v>
      </c>
      <c r="CL260" s="14">
        <v>3.88255373810968E-2</v>
      </c>
      <c r="CM260" s="14">
        <v>0.126872466002173</v>
      </c>
      <c r="CN260" s="14"/>
      <c r="CO260" s="14">
        <v>1.93472376345095E-2</v>
      </c>
      <c r="CP260" s="14">
        <v>3.7543720651701598E-2</v>
      </c>
      <c r="CQ260" s="14"/>
      <c r="CR260" s="14">
        <v>1.7760250022505902E-2</v>
      </c>
      <c r="CS260" s="14">
        <v>3.4581780545157301E-2</v>
      </c>
    </row>
    <row r="261" spans="2:97" x14ac:dyDescent="0.3">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row>
    <row r="262" spans="2:97" x14ac:dyDescent="0.3">
      <c r="B262" s="6" t="s">
        <v>219</v>
      </c>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row>
    <row r="263" spans="2:97" x14ac:dyDescent="0.3">
      <c r="B263" s="24" t="s">
        <v>118</v>
      </c>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row>
    <row r="264" spans="2:97" x14ac:dyDescent="0.3">
      <c r="B264" t="s">
        <v>47</v>
      </c>
      <c r="C264" s="14">
        <v>0.22706547555374201</v>
      </c>
      <c r="D264" s="14">
        <v>0.24645763343038599</v>
      </c>
      <c r="E264" s="14">
        <v>0.208769201927581</v>
      </c>
      <c r="F264" s="14"/>
      <c r="G264" s="14">
        <v>0.35553277250767601</v>
      </c>
      <c r="H264" s="14">
        <v>0.307764706792029</v>
      </c>
      <c r="I264" s="14">
        <v>0.210507317295895</v>
      </c>
      <c r="J264" s="14">
        <v>0.20073793509558399</v>
      </c>
      <c r="K264" s="14">
        <v>0.18900537517899199</v>
      </c>
      <c r="L264" s="14">
        <v>0.13676917367764799</v>
      </c>
      <c r="M264" s="14"/>
      <c r="N264" s="14">
        <v>0.29089657882041198</v>
      </c>
      <c r="O264" s="14">
        <v>0.21989518395558599</v>
      </c>
      <c r="P264" s="14">
        <v>0.20572164242427399</v>
      </c>
      <c r="Q264" s="14">
        <v>0.18718124909714801</v>
      </c>
      <c r="R264" s="14"/>
      <c r="S264" s="14">
        <v>0.31981439508562998</v>
      </c>
      <c r="T264" s="14">
        <v>0.21334868888090799</v>
      </c>
      <c r="U264" s="14">
        <v>0.164343550948371</v>
      </c>
      <c r="V264" s="14">
        <v>0.166702850484029</v>
      </c>
      <c r="W264" s="14">
        <v>0.234098048040151</v>
      </c>
      <c r="X264" s="14">
        <v>0.16361593834018601</v>
      </c>
      <c r="Y264" s="14">
        <v>0.22888529733724899</v>
      </c>
      <c r="Z264" s="14">
        <v>0.30564171792216499</v>
      </c>
      <c r="AA264" s="14">
        <v>0.27285366945718598</v>
      </c>
      <c r="AB264" s="14">
        <v>0.19905677804288799</v>
      </c>
      <c r="AC264" s="14">
        <v>0.22606347143293201</v>
      </c>
      <c r="AD264" s="14">
        <v>0.183637548396273</v>
      </c>
      <c r="AE264" s="14"/>
      <c r="AF264" s="14">
        <v>2.7708594824525999E-2</v>
      </c>
      <c r="AG264" s="14">
        <v>0.51963898437297296</v>
      </c>
      <c r="AH264" s="14">
        <v>0.155394447920921</v>
      </c>
      <c r="AI264" s="14">
        <v>1.6515842035416499E-2</v>
      </c>
      <c r="AJ264" s="14">
        <v>0.121561237059893</v>
      </c>
      <c r="AK264" s="14"/>
      <c r="AL264" s="14">
        <v>0.73887963395009104</v>
      </c>
      <c r="AM264" s="14">
        <v>1.5912115560019001E-2</v>
      </c>
      <c r="AN264" s="14">
        <v>0.13602115452510699</v>
      </c>
      <c r="AO264" s="14">
        <v>2.1139175330442499E-2</v>
      </c>
      <c r="AP264" s="14">
        <v>0.141680946321315</v>
      </c>
      <c r="AQ264" s="14">
        <v>7.2730484609530799E-2</v>
      </c>
      <c r="AR264" s="14"/>
      <c r="AS264" s="14">
        <v>0.165157602416594</v>
      </c>
      <c r="AT264" s="14">
        <v>0.21156447641452</v>
      </c>
      <c r="AU264" s="14">
        <v>0.283174009118215</v>
      </c>
      <c r="AV264" s="14">
        <v>0.31782905411395901</v>
      </c>
      <c r="AW264" s="14">
        <v>0.39972012916372501</v>
      </c>
      <c r="AX264" s="14"/>
      <c r="AY264" s="14">
        <v>0.126775127720338</v>
      </c>
      <c r="AZ264" s="14">
        <v>0.166957303297318</v>
      </c>
      <c r="BA264" s="14">
        <v>0.184569254284386</v>
      </c>
      <c r="BB264" s="14">
        <v>0.18226944255031799</v>
      </c>
      <c r="BC264" s="14">
        <v>0.22923488126052299</v>
      </c>
      <c r="BD264" s="14">
        <v>0.19735635337634</v>
      </c>
      <c r="BE264" s="14">
        <v>0.240580490030951</v>
      </c>
      <c r="BF264" s="14">
        <v>0.164704654829815</v>
      </c>
      <c r="BG264" s="14">
        <v>0.20547481106545501</v>
      </c>
      <c r="BH264" s="14">
        <v>0.28111318196443802</v>
      </c>
      <c r="BI264" s="14">
        <v>0.23803476535259399</v>
      </c>
      <c r="BJ264" s="14">
        <v>0.24261083674335099</v>
      </c>
      <c r="BK264" s="14">
        <v>0.35700909299071998</v>
      </c>
      <c r="BL264" s="14">
        <v>0.22363834926593501</v>
      </c>
      <c r="BM264" s="14">
        <v>0.36820604554354303</v>
      </c>
      <c r="BN264" s="14">
        <v>0.34802206155503301</v>
      </c>
      <c r="BO264" s="14"/>
      <c r="BP264" s="14">
        <v>0.34310307714146199</v>
      </c>
      <c r="BQ264" s="14">
        <v>0.228013403931835</v>
      </c>
      <c r="BR264" s="14">
        <v>0.19210814765260301</v>
      </c>
      <c r="BS264" s="14">
        <v>0.185188219955121</v>
      </c>
      <c r="BT264" s="14">
        <v>0.12401083870027201</v>
      </c>
      <c r="BU264" s="14">
        <v>0.13107495684911899</v>
      </c>
      <c r="BV264" s="14"/>
      <c r="BW264" s="14">
        <v>0.19493384846105599</v>
      </c>
      <c r="BX264" s="14">
        <v>0.26117765374066299</v>
      </c>
      <c r="BY264" s="14" t="s">
        <v>120</v>
      </c>
      <c r="BZ264" s="14">
        <v>0.17491403090014099</v>
      </c>
      <c r="CA264" s="14">
        <v>0.21554087844543801</v>
      </c>
      <c r="CB264" s="14">
        <v>0.27073751818997399</v>
      </c>
      <c r="CC264" s="14">
        <v>0.24739786396240099</v>
      </c>
      <c r="CD264" s="14"/>
      <c r="CE264" s="14">
        <v>0.30581891014364199</v>
      </c>
      <c r="CF264" s="14">
        <v>0.26091777637645203</v>
      </c>
      <c r="CG264" s="14">
        <v>0.13560393505412699</v>
      </c>
      <c r="CH264" s="14">
        <v>0.22555809829892701</v>
      </c>
      <c r="CI264" s="14"/>
      <c r="CJ264" s="14">
        <v>0.22522049388033799</v>
      </c>
      <c r="CK264" s="14">
        <v>0.25621912495181698</v>
      </c>
      <c r="CL264" s="14">
        <v>0.22077386203124399</v>
      </c>
      <c r="CM264" s="14">
        <v>0.194384855197928</v>
      </c>
      <c r="CN264" s="14"/>
      <c r="CO264" s="14">
        <v>0.28968964935880998</v>
      </c>
      <c r="CP264" s="14">
        <v>0.220337147405714</v>
      </c>
      <c r="CQ264" s="14"/>
      <c r="CR264" s="14">
        <v>0.31320793261000002</v>
      </c>
      <c r="CS264" s="14">
        <v>0.22203966416116899</v>
      </c>
    </row>
    <row r="265" spans="2:97" x14ac:dyDescent="0.3">
      <c r="B265" t="s">
        <v>48</v>
      </c>
      <c r="C265" s="14">
        <v>0.226236007435029</v>
      </c>
      <c r="D265" s="14">
        <v>0.245627236690731</v>
      </c>
      <c r="E265" s="14">
        <v>0.20586165686116401</v>
      </c>
      <c r="F265" s="14"/>
      <c r="G265" s="14">
        <v>0.12223622262798201</v>
      </c>
      <c r="H265" s="14">
        <v>0.210800476243658</v>
      </c>
      <c r="I265" s="14">
        <v>0.20919425844218401</v>
      </c>
      <c r="J265" s="14">
        <v>0.19667394995656701</v>
      </c>
      <c r="K265" s="14">
        <v>0.24627637347959899</v>
      </c>
      <c r="L265" s="14">
        <v>0.33198244096489499</v>
      </c>
      <c r="M265" s="14"/>
      <c r="N265" s="14">
        <v>0.27092881913984601</v>
      </c>
      <c r="O265" s="14">
        <v>0.24163166536546399</v>
      </c>
      <c r="P265" s="14">
        <v>0.193302634545124</v>
      </c>
      <c r="Q265" s="14">
        <v>0.191852727688886</v>
      </c>
      <c r="R265" s="14"/>
      <c r="S265" s="14">
        <v>0.25180181844100102</v>
      </c>
      <c r="T265" s="14">
        <v>0.213287169918143</v>
      </c>
      <c r="U265" s="14">
        <v>0.25890446303273201</v>
      </c>
      <c r="V265" s="14">
        <v>0.22499465164254201</v>
      </c>
      <c r="W265" s="14">
        <v>0.18482660331023201</v>
      </c>
      <c r="X265" s="14">
        <v>0.272496988267806</v>
      </c>
      <c r="Y265" s="14">
        <v>0.24480509464549</v>
      </c>
      <c r="Z265" s="14">
        <v>0.16549929179967299</v>
      </c>
      <c r="AA265" s="14">
        <v>0.20313921039004601</v>
      </c>
      <c r="AB265" s="14">
        <v>0.205344841589545</v>
      </c>
      <c r="AC265" s="14">
        <v>0.19626614219558999</v>
      </c>
      <c r="AD265" s="14">
        <v>0.26586614043981899</v>
      </c>
      <c r="AE265" s="14"/>
      <c r="AF265" s="14">
        <v>0.704001059282372</v>
      </c>
      <c r="AG265" s="14">
        <v>9.1791337195401002E-2</v>
      </c>
      <c r="AH265" s="14">
        <v>0.184424333420283</v>
      </c>
      <c r="AI265" s="14">
        <v>0.112198507241169</v>
      </c>
      <c r="AJ265" s="14">
        <v>7.7747419035749304E-2</v>
      </c>
      <c r="AK265" s="14"/>
      <c r="AL265" s="14">
        <v>6.93088776588036E-2</v>
      </c>
      <c r="AM265" s="14">
        <v>0.80459091806800098</v>
      </c>
      <c r="AN265" s="14">
        <v>0.111030437506731</v>
      </c>
      <c r="AO265" s="14">
        <v>0.12950964613435301</v>
      </c>
      <c r="AP265" s="14">
        <v>3.8353212042738803E-2</v>
      </c>
      <c r="AQ265" s="14">
        <v>0.122542640675596</v>
      </c>
      <c r="AR265" s="14"/>
      <c r="AS265" s="14">
        <v>0.23368267527309999</v>
      </c>
      <c r="AT265" s="14">
        <v>0.204649877651671</v>
      </c>
      <c r="AU265" s="14">
        <v>0.217075579569694</v>
      </c>
      <c r="AV265" s="14">
        <v>0.23896579220460301</v>
      </c>
      <c r="AW265" s="14">
        <v>0.24289509163643699</v>
      </c>
      <c r="AX265" s="14"/>
      <c r="AY265" s="14">
        <v>0.143924893322318</v>
      </c>
      <c r="AZ265" s="14">
        <v>0.185404815041881</v>
      </c>
      <c r="BA265" s="14">
        <v>0.176307574256231</v>
      </c>
      <c r="BB265" s="14">
        <v>0.205411972364687</v>
      </c>
      <c r="BC265" s="14">
        <v>0.156051573307353</v>
      </c>
      <c r="BD265" s="14">
        <v>0.20914304462536501</v>
      </c>
      <c r="BE265" s="14">
        <v>0.20240079052198801</v>
      </c>
      <c r="BF265" s="14">
        <v>0.25391775586556098</v>
      </c>
      <c r="BG265" s="14">
        <v>0.27985307675938997</v>
      </c>
      <c r="BH265" s="14">
        <v>0.230844194326354</v>
      </c>
      <c r="BI265" s="14">
        <v>0.26471215925416802</v>
      </c>
      <c r="BJ265" s="14">
        <v>0.24606705072030199</v>
      </c>
      <c r="BK265" s="14">
        <v>0.29788948378174601</v>
      </c>
      <c r="BL265" s="14">
        <v>0.39376452978734</v>
      </c>
      <c r="BM265" s="14">
        <v>0.22704517610856001</v>
      </c>
      <c r="BN265" s="14">
        <v>0.289958295274032</v>
      </c>
      <c r="BO265" s="14"/>
      <c r="BP265" s="14">
        <v>0.19243436871313399</v>
      </c>
      <c r="BQ265" s="14">
        <v>0.23557320990522301</v>
      </c>
      <c r="BR265" s="14">
        <v>0.188208577684331</v>
      </c>
      <c r="BS265" s="14">
        <v>0.230705170281987</v>
      </c>
      <c r="BT265" s="14">
        <v>0.28043138196960898</v>
      </c>
      <c r="BU265" s="14">
        <v>0.30171322670612</v>
      </c>
      <c r="BV265" s="14"/>
      <c r="BW265" s="14">
        <v>0.30065219726209502</v>
      </c>
      <c r="BX265" s="14">
        <v>0.21822260652182801</v>
      </c>
      <c r="BY265" s="14" t="s">
        <v>120</v>
      </c>
      <c r="BZ265" s="14">
        <v>0.14316976906085699</v>
      </c>
      <c r="CA265" s="14">
        <v>0.12776785701958701</v>
      </c>
      <c r="CB265" s="14">
        <v>0.179422311861475</v>
      </c>
      <c r="CC265" s="14">
        <v>0.193214980003454</v>
      </c>
      <c r="CD265" s="14"/>
      <c r="CE265" s="14">
        <v>0.17647838122057599</v>
      </c>
      <c r="CF265" s="14">
        <v>0.247283979183818</v>
      </c>
      <c r="CG265" s="14">
        <v>0.15605844522072199</v>
      </c>
      <c r="CH265" s="14">
        <v>0.27613958368641101</v>
      </c>
      <c r="CI265" s="14"/>
      <c r="CJ265" s="14">
        <v>0.20171792355295401</v>
      </c>
      <c r="CK265" s="14">
        <v>0.207721209661099</v>
      </c>
      <c r="CL265" s="14">
        <v>0.247999426475563</v>
      </c>
      <c r="CM265" s="14">
        <v>0.16317127660103101</v>
      </c>
      <c r="CN265" s="14"/>
      <c r="CO265" s="14">
        <v>0.19634440472567999</v>
      </c>
      <c r="CP265" s="14">
        <v>0.23328122327071399</v>
      </c>
      <c r="CQ265" s="14"/>
      <c r="CR265" s="14">
        <v>0.185265740879864</v>
      </c>
      <c r="CS265" s="14">
        <v>0.236514495618252</v>
      </c>
    </row>
    <row r="266" spans="2:97" x14ac:dyDescent="0.3">
      <c r="B266" t="s">
        <v>44</v>
      </c>
      <c r="C266" s="14">
        <v>6.3580761416534196E-2</v>
      </c>
      <c r="D266" s="14">
        <v>6.0901415099172698E-2</v>
      </c>
      <c r="E266" s="14">
        <v>6.5503311132789399E-2</v>
      </c>
      <c r="F266" s="14"/>
      <c r="G266" s="14">
        <v>6.7699204047195205E-2</v>
      </c>
      <c r="H266" s="14">
        <v>7.9955822268428206E-2</v>
      </c>
      <c r="I266" s="14">
        <v>6.7700293211488696E-2</v>
      </c>
      <c r="J266" s="14">
        <v>5.5805561983862301E-2</v>
      </c>
      <c r="K266" s="14">
        <v>4.49980417581387E-2</v>
      </c>
      <c r="L266" s="14">
        <v>6.2955289275452506E-2</v>
      </c>
      <c r="M266" s="14"/>
      <c r="N266" s="14">
        <v>7.6940021559836397E-2</v>
      </c>
      <c r="O266" s="14">
        <v>6.9157264440021002E-2</v>
      </c>
      <c r="P266" s="14">
        <v>4.9398379413945301E-2</v>
      </c>
      <c r="Q266" s="14">
        <v>5.6615018824657401E-2</v>
      </c>
      <c r="R266" s="14"/>
      <c r="S266" s="14">
        <v>5.9473204711185099E-2</v>
      </c>
      <c r="T266" s="14">
        <v>9.9781574757400696E-2</v>
      </c>
      <c r="U266" s="14">
        <v>7.7931625363490895E-2</v>
      </c>
      <c r="V266" s="14">
        <v>7.3699594039844801E-2</v>
      </c>
      <c r="W266" s="14">
        <v>4.8428957700567099E-2</v>
      </c>
      <c r="X266" s="14">
        <v>5.0760836788163399E-2</v>
      </c>
      <c r="Y266" s="14">
        <v>4.9913002557325697E-2</v>
      </c>
      <c r="Z266" s="14">
        <v>3.5254126780850499E-2</v>
      </c>
      <c r="AA266" s="14">
        <v>5.8944000282942402E-2</v>
      </c>
      <c r="AB266" s="14">
        <v>8.0020658923494595E-2</v>
      </c>
      <c r="AC266" s="14">
        <v>1.1180890494351E-2</v>
      </c>
      <c r="AD266" s="14">
        <v>6.0785640013288803E-2</v>
      </c>
      <c r="AE266" s="14"/>
      <c r="AF266" s="14">
        <v>2.1020338297793598E-2</v>
      </c>
      <c r="AG266" s="14">
        <v>4.9877894839426097E-2</v>
      </c>
      <c r="AH266" s="14">
        <v>0.35333286987150098</v>
      </c>
      <c r="AI266" s="14">
        <v>1.7887805579236998E-2</v>
      </c>
      <c r="AJ266" s="14">
        <v>1.7108480311328701E-2</v>
      </c>
      <c r="AK266" s="14"/>
      <c r="AL266" s="14">
        <v>2.3461074274475201E-2</v>
      </c>
      <c r="AM266" s="14">
        <v>1.6254316526946599E-2</v>
      </c>
      <c r="AN266" s="14">
        <v>0.46337056276197802</v>
      </c>
      <c r="AO266" s="14">
        <v>1.13086500203323E-2</v>
      </c>
      <c r="AP266" s="14">
        <v>2.27091953942033E-2</v>
      </c>
      <c r="AQ266" s="14">
        <v>2.0993909634647201E-2</v>
      </c>
      <c r="AR266" s="14"/>
      <c r="AS266" s="14">
        <v>2.9126926141169501E-2</v>
      </c>
      <c r="AT266" s="14">
        <v>5.6581866411783803E-2</v>
      </c>
      <c r="AU266" s="14">
        <v>8.9350191561291301E-2</v>
      </c>
      <c r="AV266" s="14">
        <v>9.6198384464080494E-2</v>
      </c>
      <c r="AW266" s="14">
        <v>0.12639626480018401</v>
      </c>
      <c r="AX266" s="14"/>
      <c r="AY266" s="14">
        <v>0.110300133706337</v>
      </c>
      <c r="AZ266" s="14">
        <v>3.6975726181200402E-2</v>
      </c>
      <c r="BA266" s="14">
        <v>5.6758590182843897E-2</v>
      </c>
      <c r="BB266" s="14">
        <v>2.4153198750164001E-2</v>
      </c>
      <c r="BC266" s="14">
        <v>9.83810771660142E-2</v>
      </c>
      <c r="BD266" s="14">
        <v>5.8849439234455403E-2</v>
      </c>
      <c r="BE266" s="14">
        <v>8.8683388225592893E-2</v>
      </c>
      <c r="BF266" s="14">
        <v>6.4353243788251899E-2</v>
      </c>
      <c r="BG266" s="14">
        <v>7.4649192495796393E-2</v>
      </c>
      <c r="BH266" s="14">
        <v>8.1739711938372595E-2</v>
      </c>
      <c r="BI266" s="14">
        <v>5.4591314264305198E-2</v>
      </c>
      <c r="BJ266" s="14">
        <v>6.4449881063913805E-2</v>
      </c>
      <c r="BK266" s="14">
        <v>6.3114951555726898E-2</v>
      </c>
      <c r="BL266" s="14">
        <v>6.0140316503384597E-2</v>
      </c>
      <c r="BM266" s="14">
        <v>0</v>
      </c>
      <c r="BN266" s="14">
        <v>7.5239773544498401E-2</v>
      </c>
      <c r="BO266" s="14"/>
      <c r="BP266" s="14">
        <v>7.3707127281613202E-2</v>
      </c>
      <c r="BQ266" s="14">
        <v>6.0621396061599102E-2</v>
      </c>
      <c r="BR266" s="14">
        <v>6.3937279828704494E-2</v>
      </c>
      <c r="BS266" s="14">
        <v>5.1833955743559999E-2</v>
      </c>
      <c r="BT266" s="14">
        <v>6.8706744571524203E-2</v>
      </c>
      <c r="BU266" s="14">
        <v>6.4178950008015295E-2</v>
      </c>
      <c r="BV266" s="14"/>
      <c r="BW266" s="14">
        <v>5.23105096137867E-2</v>
      </c>
      <c r="BX266" s="14">
        <v>7.7231122272042305E-2</v>
      </c>
      <c r="BY266" s="14" t="s">
        <v>120</v>
      </c>
      <c r="BZ266" s="14">
        <v>6.1243504342726802E-2</v>
      </c>
      <c r="CA266" s="14">
        <v>6.7485453837605805E-2</v>
      </c>
      <c r="CB266" s="14">
        <v>6.3768927586098006E-2</v>
      </c>
      <c r="CC266" s="14">
        <v>8.3281415235749195E-2</v>
      </c>
      <c r="CD266" s="14"/>
      <c r="CE266" s="14">
        <v>6.2625612387708807E-2</v>
      </c>
      <c r="CF266" s="14">
        <v>7.0097044396514804E-2</v>
      </c>
      <c r="CG266" s="14">
        <v>7.6628397869313705E-2</v>
      </c>
      <c r="CH266" s="14">
        <v>6.9262290410012306E-2</v>
      </c>
      <c r="CI266" s="14"/>
      <c r="CJ266" s="14">
        <v>6.0742352326699202E-2</v>
      </c>
      <c r="CK266" s="14">
        <v>8.8264689506905705E-2</v>
      </c>
      <c r="CL266" s="14">
        <v>6.1168480254408998E-2</v>
      </c>
      <c r="CM266" s="14">
        <v>1.4168354289632101E-2</v>
      </c>
      <c r="CN266" s="14"/>
      <c r="CO266" s="14">
        <v>0.11368892522127</v>
      </c>
      <c r="CP266" s="14">
        <v>5.7209030874245101E-2</v>
      </c>
      <c r="CQ266" s="14"/>
      <c r="CR266" s="14">
        <v>8.0933707226968701E-2</v>
      </c>
      <c r="CS266" s="14">
        <v>6.1845631921202397E-2</v>
      </c>
    </row>
    <row r="267" spans="2:97" x14ac:dyDescent="0.3">
      <c r="B267" t="s">
        <v>49</v>
      </c>
      <c r="C267" s="14">
        <v>4.2063809722157897E-2</v>
      </c>
      <c r="D267" s="14">
        <v>3.4889766595664097E-2</v>
      </c>
      <c r="E267" s="14">
        <v>4.9206003718132003E-2</v>
      </c>
      <c r="F267" s="14"/>
      <c r="G267" s="14">
        <v>8.0698054340521005E-2</v>
      </c>
      <c r="H267" s="14">
        <v>6.3622197162307895E-2</v>
      </c>
      <c r="I267" s="14">
        <v>5.8746107390804901E-2</v>
      </c>
      <c r="J267" s="14">
        <v>2.7214893389038E-2</v>
      </c>
      <c r="K267" s="14">
        <v>1.9584819885709499E-2</v>
      </c>
      <c r="L267" s="14">
        <v>1.2524748870159899E-2</v>
      </c>
      <c r="M267" s="14"/>
      <c r="N267" s="14">
        <v>3.57941428314607E-2</v>
      </c>
      <c r="O267" s="14">
        <v>4.6234736574681599E-2</v>
      </c>
      <c r="P267" s="14">
        <v>4.23834824351575E-2</v>
      </c>
      <c r="Q267" s="14">
        <v>4.4713698346863902E-2</v>
      </c>
      <c r="R267" s="14"/>
      <c r="S267" s="14">
        <v>3.9820178117184198E-2</v>
      </c>
      <c r="T267" s="14">
        <v>3.4526502993758403E-2</v>
      </c>
      <c r="U267" s="14">
        <v>3.54513758404141E-2</v>
      </c>
      <c r="V267" s="14">
        <v>5.6663653937737701E-2</v>
      </c>
      <c r="W267" s="14">
        <v>4.8218615133838898E-2</v>
      </c>
      <c r="X267" s="14">
        <v>3.07372219169047E-2</v>
      </c>
      <c r="Y267" s="14">
        <v>6.4308667404350303E-2</v>
      </c>
      <c r="Z267" s="14">
        <v>2.2537908221654999E-2</v>
      </c>
      <c r="AA267" s="14">
        <v>5.0912293387372201E-2</v>
      </c>
      <c r="AB267" s="14">
        <v>5.5498982938936001E-2</v>
      </c>
      <c r="AC267" s="14">
        <v>1.11420156529883E-2</v>
      </c>
      <c r="AD267" s="14">
        <v>2.4089806751440599E-2</v>
      </c>
      <c r="AE267" s="14"/>
      <c r="AF267" s="14">
        <v>4.9711644210591998E-3</v>
      </c>
      <c r="AG267" s="14">
        <v>2.99565867157096E-2</v>
      </c>
      <c r="AH267" s="14">
        <v>1.23169651030932E-2</v>
      </c>
      <c r="AI267" s="14">
        <v>2.15877144450492E-2</v>
      </c>
      <c r="AJ267" s="14">
        <v>0.37276566156553498</v>
      </c>
      <c r="AK267" s="14"/>
      <c r="AL267" s="14">
        <v>2.1213145313487201E-2</v>
      </c>
      <c r="AM267" s="14">
        <v>7.6593715902908604E-3</v>
      </c>
      <c r="AN267" s="14">
        <v>2.58097759436434E-2</v>
      </c>
      <c r="AO267" s="14">
        <v>2.4581764402874701E-2</v>
      </c>
      <c r="AP267" s="14">
        <v>0.381402729719233</v>
      </c>
      <c r="AQ267" s="14">
        <v>1.03934379765742E-2</v>
      </c>
      <c r="AR267" s="14"/>
      <c r="AS267" s="14">
        <v>2.6667702537712099E-2</v>
      </c>
      <c r="AT267" s="14">
        <v>7.4951788270072497E-2</v>
      </c>
      <c r="AU267" s="14">
        <v>3.3115741530638301E-2</v>
      </c>
      <c r="AV267" s="14">
        <v>4.7067514088699497E-2</v>
      </c>
      <c r="AW267" s="14">
        <v>5.2793140331703001E-2</v>
      </c>
      <c r="AX267" s="14"/>
      <c r="AY267" s="14">
        <v>0</v>
      </c>
      <c r="AZ267" s="14">
        <v>5.0643672920420699E-2</v>
      </c>
      <c r="BA267" s="14">
        <v>7.24892302696723E-2</v>
      </c>
      <c r="BB267" s="14">
        <v>3.9765834823452702E-2</v>
      </c>
      <c r="BC267" s="14">
        <v>5.5096754809955101E-2</v>
      </c>
      <c r="BD267" s="14">
        <v>4.0163178340307401E-2</v>
      </c>
      <c r="BE267" s="14">
        <v>4.71184917116277E-2</v>
      </c>
      <c r="BF267" s="14">
        <v>3.4767040981981197E-2</v>
      </c>
      <c r="BG267" s="14">
        <v>4.06845589364319E-2</v>
      </c>
      <c r="BH267" s="14">
        <v>2.2846145854378299E-2</v>
      </c>
      <c r="BI267" s="14">
        <v>3.6115046382053997E-2</v>
      </c>
      <c r="BJ267" s="14">
        <v>2.4470113532466201E-2</v>
      </c>
      <c r="BK267" s="14">
        <v>1.2814852397997499E-2</v>
      </c>
      <c r="BL267" s="14">
        <v>4.2671138749468998E-2</v>
      </c>
      <c r="BM267" s="14">
        <v>3.9965531877794197E-2</v>
      </c>
      <c r="BN267" s="14">
        <v>4.67139328550948E-2</v>
      </c>
      <c r="BO267" s="14"/>
      <c r="BP267" s="14">
        <v>6.1931710675916997E-2</v>
      </c>
      <c r="BQ267" s="14">
        <v>3.4127332641816603E-2</v>
      </c>
      <c r="BR267" s="14">
        <v>5.6767751346060602E-2</v>
      </c>
      <c r="BS267" s="14">
        <v>3.9142338489940101E-2</v>
      </c>
      <c r="BT267" s="14">
        <v>1.8788951190030701E-2</v>
      </c>
      <c r="BU267" s="14">
        <v>9.3600064152029507E-3</v>
      </c>
      <c r="BV267" s="14"/>
      <c r="BW267" s="14">
        <v>1.8964637380165801E-2</v>
      </c>
      <c r="BX267" s="14">
        <v>5.5261902893875101E-2</v>
      </c>
      <c r="BY267" s="14" t="s">
        <v>120</v>
      </c>
      <c r="BZ267" s="14">
        <v>3.7704097101365901E-2</v>
      </c>
      <c r="CA267" s="14">
        <v>7.0153063945599003E-2</v>
      </c>
      <c r="CB267" s="14">
        <v>6.0177256608337698E-2</v>
      </c>
      <c r="CC267" s="14">
        <v>4.5938325712032699E-2</v>
      </c>
      <c r="CD267" s="14"/>
      <c r="CE267" s="14">
        <v>6.6295619919137599E-2</v>
      </c>
      <c r="CF267" s="14">
        <v>4.2386057679790298E-2</v>
      </c>
      <c r="CG267" s="14">
        <v>4.5498525008080402E-2</v>
      </c>
      <c r="CH267" s="14">
        <v>3.5598403709618399E-2</v>
      </c>
      <c r="CI267" s="14"/>
      <c r="CJ267" s="14">
        <v>3.3244481465481299E-2</v>
      </c>
      <c r="CK267" s="14">
        <v>6.5792575905501596E-2</v>
      </c>
      <c r="CL267" s="14">
        <v>3.9229259780191303E-2</v>
      </c>
      <c r="CM267" s="14">
        <v>1.5591969565312501E-2</v>
      </c>
      <c r="CN267" s="14"/>
      <c r="CO267" s="14">
        <v>7.0034883041300997E-2</v>
      </c>
      <c r="CP267" s="14">
        <v>3.7199100783989303E-2</v>
      </c>
      <c r="CQ267" s="14"/>
      <c r="CR267" s="14">
        <v>6.3797747762011206E-2</v>
      </c>
      <c r="CS267" s="14">
        <v>4.0575693217911803E-2</v>
      </c>
    </row>
    <row r="268" spans="2:97" x14ac:dyDescent="0.3">
      <c r="B268" t="s">
        <v>45</v>
      </c>
      <c r="C268" s="14">
        <v>0.16148199448483699</v>
      </c>
      <c r="D268" s="14">
        <v>0.19329298077642401</v>
      </c>
      <c r="E268" s="14">
        <v>0.13084345700091099</v>
      </c>
      <c r="F268" s="14"/>
      <c r="G268" s="14">
        <v>0.110365629943089</v>
      </c>
      <c r="H268" s="14">
        <v>0.13363781515791201</v>
      </c>
      <c r="I268" s="14">
        <v>0.15818909267499201</v>
      </c>
      <c r="J268" s="14">
        <v>0.19060009442679501</v>
      </c>
      <c r="K268" s="14">
        <v>0.204407477156063</v>
      </c>
      <c r="L268" s="14">
        <v>0.16819122753552501</v>
      </c>
      <c r="M268" s="14"/>
      <c r="N268" s="14">
        <v>0.10138570585145699</v>
      </c>
      <c r="O268" s="14">
        <v>0.104929072323537</v>
      </c>
      <c r="P268" s="14">
        <v>0.25387555377910997</v>
      </c>
      <c r="Q268" s="14">
        <v>0.20352141134177301</v>
      </c>
      <c r="R268" s="14"/>
      <c r="S268" s="14">
        <v>9.0187824113285006E-2</v>
      </c>
      <c r="T268" s="14">
        <v>0.18022402668587001</v>
      </c>
      <c r="U268" s="14">
        <v>0.17024676434586999</v>
      </c>
      <c r="V268" s="14">
        <v>0.21413507319924899</v>
      </c>
      <c r="W268" s="14">
        <v>0.19632714572496701</v>
      </c>
      <c r="X268" s="14">
        <v>0.17680553449142</v>
      </c>
      <c r="Y268" s="14">
        <v>0.123769317543765</v>
      </c>
      <c r="Z268" s="14">
        <v>0.19690075438985799</v>
      </c>
      <c r="AA268" s="14">
        <v>0.184103142483176</v>
      </c>
      <c r="AB268" s="14">
        <v>0.13276991761160301</v>
      </c>
      <c r="AC268" s="14">
        <v>0.22083323645664299</v>
      </c>
      <c r="AD268" s="14">
        <v>6.2225698725488297E-2</v>
      </c>
      <c r="AE268" s="14"/>
      <c r="AF268" s="14">
        <v>0.105934230122795</v>
      </c>
      <c r="AG268" s="14">
        <v>7.3903456186569794E-2</v>
      </c>
      <c r="AH268" s="14">
        <v>5.5788388811223701E-2</v>
      </c>
      <c r="AI268" s="14">
        <v>0.67268577231496895</v>
      </c>
      <c r="AJ268" s="14">
        <v>4.1692217718250699E-2</v>
      </c>
      <c r="AK268" s="14"/>
      <c r="AL268" s="14">
        <v>1.40227385893951E-2</v>
      </c>
      <c r="AM268" s="14">
        <v>2.8782130726410299E-2</v>
      </c>
      <c r="AN268" s="14">
        <v>2.5234519722118199E-2</v>
      </c>
      <c r="AO268" s="14">
        <v>0.65199531550530299</v>
      </c>
      <c r="AP268" s="14">
        <v>3.3874412324754501E-2</v>
      </c>
      <c r="AQ268" s="14">
        <v>3.7744892821457501E-2</v>
      </c>
      <c r="AR268" s="14"/>
      <c r="AS268" s="14">
        <v>0.22189815009134101</v>
      </c>
      <c r="AT268" s="14">
        <v>0.15869735298613299</v>
      </c>
      <c r="AU268" s="14">
        <v>0.10650050523051301</v>
      </c>
      <c r="AV268" s="14">
        <v>0.110927186472194</v>
      </c>
      <c r="AW268" s="14">
        <v>7.9814528856699998E-2</v>
      </c>
      <c r="AX268" s="14"/>
      <c r="AY268" s="14">
        <v>0.13651518056999101</v>
      </c>
      <c r="AZ268" s="14">
        <v>0.18043063774616899</v>
      </c>
      <c r="BA268" s="14">
        <v>0.179218352606929</v>
      </c>
      <c r="BB268" s="14">
        <v>0.18625886953854801</v>
      </c>
      <c r="BC268" s="14">
        <v>0.190709884570264</v>
      </c>
      <c r="BD268" s="14">
        <v>0.14011636989079901</v>
      </c>
      <c r="BE268" s="14">
        <v>0.144565615536702</v>
      </c>
      <c r="BF268" s="14">
        <v>0.23120856499207601</v>
      </c>
      <c r="BG268" s="14">
        <v>0.17534725795390299</v>
      </c>
      <c r="BH268" s="14">
        <v>0.18029556876428399</v>
      </c>
      <c r="BI268" s="14">
        <v>0.15092814315309599</v>
      </c>
      <c r="BJ268" s="14">
        <v>0.186273701183575</v>
      </c>
      <c r="BK268" s="14">
        <v>9.7649763154246394E-2</v>
      </c>
      <c r="BL268" s="14">
        <v>0.16450754537930801</v>
      </c>
      <c r="BM268" s="14">
        <v>0.16286863188512599</v>
      </c>
      <c r="BN268" s="14">
        <v>7.4271913326341796E-2</v>
      </c>
      <c r="BO268" s="14"/>
      <c r="BP268" s="14">
        <v>0.118536214064107</v>
      </c>
      <c r="BQ268" s="14">
        <v>0.14153863808737799</v>
      </c>
      <c r="BR268" s="14">
        <v>0.22261575970984099</v>
      </c>
      <c r="BS268" s="14">
        <v>0.17610259489518201</v>
      </c>
      <c r="BT268" s="14">
        <v>0.173938109730287</v>
      </c>
      <c r="BU268" s="14">
        <v>0.23630827752772199</v>
      </c>
      <c r="BV268" s="14"/>
      <c r="BW268" s="14">
        <v>0.15471389764846899</v>
      </c>
      <c r="BX268" s="14">
        <v>0.152739707869849</v>
      </c>
      <c r="BY268" s="14" t="s">
        <v>120</v>
      </c>
      <c r="BZ268" s="14">
        <v>0.230497132363604</v>
      </c>
      <c r="CA268" s="14">
        <v>0.21002267266828201</v>
      </c>
      <c r="CB268" s="14">
        <v>0.13919501845291599</v>
      </c>
      <c r="CC268" s="14">
        <v>0.14928041920187299</v>
      </c>
      <c r="CD268" s="14"/>
      <c r="CE268" s="14">
        <v>0.14189644469850901</v>
      </c>
      <c r="CF268" s="14">
        <v>0.18587729368144601</v>
      </c>
      <c r="CG268" s="14">
        <v>0.208006510006014</v>
      </c>
      <c r="CH268" s="14">
        <v>0.14228960257072301</v>
      </c>
      <c r="CI268" s="14"/>
      <c r="CJ268" s="14">
        <v>0.18300815330846201</v>
      </c>
      <c r="CK268" s="14">
        <v>0.14394191569961701</v>
      </c>
      <c r="CL268" s="14">
        <v>0.16950947173069</v>
      </c>
      <c r="CM268" s="14">
        <v>8.8910517942892106E-2</v>
      </c>
      <c r="CN268" s="14"/>
      <c r="CO268" s="14">
        <v>0.188347350430773</v>
      </c>
      <c r="CP268" s="14">
        <v>0.15953438362870401</v>
      </c>
      <c r="CQ268" s="14"/>
      <c r="CR268" s="14">
        <v>0.18154091231618499</v>
      </c>
      <c r="CS268" s="14">
        <v>0.156451889320427</v>
      </c>
    </row>
    <row r="269" spans="2:97" x14ac:dyDescent="0.3">
      <c r="B269" t="s">
        <v>216</v>
      </c>
      <c r="C269" s="14">
        <v>1.35744656613737E-2</v>
      </c>
      <c r="D269" s="14">
        <v>1.51733643756734E-2</v>
      </c>
      <c r="E269" s="14">
        <v>1.2050670669287399E-2</v>
      </c>
      <c r="F269" s="14"/>
      <c r="G269" s="14">
        <v>1.4753990068391599E-2</v>
      </c>
      <c r="H269" s="14">
        <v>0</v>
      </c>
      <c r="I269" s="14">
        <v>2.3725823545255001E-2</v>
      </c>
      <c r="J269" s="14">
        <v>2.4267964055483801E-2</v>
      </c>
      <c r="K269" s="14">
        <v>7.1054482969909304E-3</v>
      </c>
      <c r="L269" s="14">
        <v>1.12589456702618E-2</v>
      </c>
      <c r="M269" s="14"/>
      <c r="N269" s="14">
        <v>7.3827155960018397E-3</v>
      </c>
      <c r="O269" s="14">
        <v>2.2940781566279801E-2</v>
      </c>
      <c r="P269" s="14">
        <v>1.7329322511945199E-2</v>
      </c>
      <c r="Q269" s="14">
        <v>7.3900854258682697E-3</v>
      </c>
      <c r="R269" s="14"/>
      <c r="S269" s="14">
        <v>0</v>
      </c>
      <c r="T269" s="14">
        <v>3.6662240987643002E-3</v>
      </c>
      <c r="U269" s="14">
        <v>1.7166946523661599E-2</v>
      </c>
      <c r="V269" s="14">
        <v>5.6860595370749403E-3</v>
      </c>
      <c r="W269" s="14">
        <v>1.7987182555055901E-2</v>
      </c>
      <c r="X269" s="14">
        <v>5.1342920498126396E-3</v>
      </c>
      <c r="Y269" s="14">
        <v>2.19888978971945E-2</v>
      </c>
      <c r="Z269" s="14">
        <v>0</v>
      </c>
      <c r="AA269" s="14">
        <v>0</v>
      </c>
      <c r="AB269" s="14">
        <v>7.9731240706032103E-2</v>
      </c>
      <c r="AC269" s="14">
        <v>1.1041184050198501E-2</v>
      </c>
      <c r="AD269" s="14">
        <v>0</v>
      </c>
      <c r="AE269" s="14"/>
      <c r="AF269" s="14">
        <v>5.0476230895358703E-3</v>
      </c>
      <c r="AG269" s="14">
        <v>6.0798293088730497E-3</v>
      </c>
      <c r="AH269" s="14">
        <v>5.05765529038081E-3</v>
      </c>
      <c r="AI269" s="14">
        <v>4.1766379374253799E-3</v>
      </c>
      <c r="AJ269" s="14">
        <v>2.1916943420568099E-2</v>
      </c>
      <c r="AK269" s="14"/>
      <c r="AL269" s="14">
        <v>0</v>
      </c>
      <c r="AM269" s="14">
        <v>2.6564661303191402E-3</v>
      </c>
      <c r="AN269" s="14">
        <v>5.3445026018002903E-3</v>
      </c>
      <c r="AO269" s="14">
        <v>4.7815373454155301E-3</v>
      </c>
      <c r="AP269" s="14">
        <v>2.5485197598639601E-2</v>
      </c>
      <c r="AQ269" s="14">
        <v>6.1003806990187802E-3</v>
      </c>
      <c r="AR269" s="14"/>
      <c r="AS269" s="14">
        <v>1.09712864640466E-2</v>
      </c>
      <c r="AT269" s="14">
        <v>2.02718702531966E-2</v>
      </c>
      <c r="AU269" s="14">
        <v>1.37571261803708E-2</v>
      </c>
      <c r="AV269" s="14">
        <v>1.1739723700880901E-2</v>
      </c>
      <c r="AW269" s="14">
        <v>2.5367572812828799E-2</v>
      </c>
      <c r="AX269" s="14"/>
      <c r="AY269" s="14">
        <v>0</v>
      </c>
      <c r="AZ269" s="14">
        <v>1.3040122445980001E-2</v>
      </c>
      <c r="BA269" s="14">
        <v>6.9751519342976798E-3</v>
      </c>
      <c r="BB269" s="14">
        <v>0</v>
      </c>
      <c r="BC269" s="14">
        <v>1.12829615855643E-2</v>
      </c>
      <c r="BD269" s="14">
        <v>1.2034808659505901E-2</v>
      </c>
      <c r="BE269" s="14">
        <v>2.0059279950960799E-2</v>
      </c>
      <c r="BF269" s="14">
        <v>4.0244863709468101E-2</v>
      </c>
      <c r="BG269" s="14">
        <v>2.2492072026426099E-2</v>
      </c>
      <c r="BH269" s="14">
        <v>0</v>
      </c>
      <c r="BI269" s="14">
        <v>1.22744673665086E-2</v>
      </c>
      <c r="BJ269" s="14">
        <v>2.2645199484235198E-2</v>
      </c>
      <c r="BK269" s="14">
        <v>0</v>
      </c>
      <c r="BL269" s="14">
        <v>0</v>
      </c>
      <c r="BM269" s="14">
        <v>0</v>
      </c>
      <c r="BN269" s="14">
        <v>9.3803530650216904E-3</v>
      </c>
      <c r="BO269" s="14"/>
      <c r="BP269" s="14">
        <v>9.6514000762724893E-3</v>
      </c>
      <c r="BQ269" s="14">
        <v>1.0872464389789701E-2</v>
      </c>
      <c r="BR269" s="14">
        <v>6.6320224220525496E-3</v>
      </c>
      <c r="BS269" s="14">
        <v>2.1549105980892901E-2</v>
      </c>
      <c r="BT269" s="14">
        <v>1.88152180471087E-2</v>
      </c>
      <c r="BU269" s="14">
        <v>2.71185129448775E-2</v>
      </c>
      <c r="BV269" s="14"/>
      <c r="BW269" s="14">
        <v>1.0388130874805199E-2</v>
      </c>
      <c r="BX269" s="14">
        <v>1.0052092187574699E-2</v>
      </c>
      <c r="BY269" s="14" t="s">
        <v>120</v>
      </c>
      <c r="BZ269" s="14">
        <v>2.0585910937292898E-2</v>
      </c>
      <c r="CA269" s="14">
        <v>1.60883827753424E-2</v>
      </c>
      <c r="CB269" s="14">
        <v>1.9732950909191301E-2</v>
      </c>
      <c r="CC269" s="14">
        <v>0</v>
      </c>
      <c r="CD269" s="14"/>
      <c r="CE269" s="14">
        <v>1.8989994061438999E-2</v>
      </c>
      <c r="CF269" s="14">
        <v>5.7698856159000304E-3</v>
      </c>
      <c r="CG269" s="14">
        <v>1.30571283682611E-2</v>
      </c>
      <c r="CH269" s="14">
        <v>9.05362518647072E-3</v>
      </c>
      <c r="CI269" s="14"/>
      <c r="CJ269" s="14">
        <v>5.9114177447554201E-3</v>
      </c>
      <c r="CK269" s="14">
        <v>4.6157221280635303E-3</v>
      </c>
      <c r="CL269" s="14">
        <v>1.7653612662192002E-2</v>
      </c>
      <c r="CM269" s="14">
        <v>2.7442270229484499E-2</v>
      </c>
      <c r="CN269" s="14"/>
      <c r="CO269" s="14">
        <v>1.2057516093083E-2</v>
      </c>
      <c r="CP269" s="14">
        <v>1.40303251268001E-2</v>
      </c>
      <c r="CQ269" s="14"/>
      <c r="CR269" s="14">
        <v>4.8079856577947404E-3</v>
      </c>
      <c r="CS269" s="14">
        <v>1.34964346428264E-2</v>
      </c>
    </row>
    <row r="270" spans="2:97" x14ac:dyDescent="0.3">
      <c r="B270" t="s">
        <v>217</v>
      </c>
      <c r="C270" s="14">
        <v>0.128650180464183</v>
      </c>
      <c r="D270" s="14">
        <v>0.116643035489601</v>
      </c>
      <c r="E270" s="14">
        <v>0.140776625973314</v>
      </c>
      <c r="F270" s="14"/>
      <c r="G270" s="14">
        <v>6.8284545471710895E-2</v>
      </c>
      <c r="H270" s="14">
        <v>9.6764574099448705E-2</v>
      </c>
      <c r="I270" s="14">
        <v>0.13739321387256101</v>
      </c>
      <c r="J270" s="14">
        <v>0.161829394780342</v>
      </c>
      <c r="K270" s="14">
        <v>0.148360954819</v>
      </c>
      <c r="L270" s="14">
        <v>0.147269584601359</v>
      </c>
      <c r="M270" s="14"/>
      <c r="N270" s="14">
        <v>0.106332126627946</v>
      </c>
      <c r="O270" s="14">
        <v>0.14822639788790901</v>
      </c>
      <c r="P270" s="14">
        <v>0.103053669814281</v>
      </c>
      <c r="Q270" s="14">
        <v>0.15461282051921599</v>
      </c>
      <c r="R270" s="14"/>
      <c r="S270" s="14">
        <v>9.3424491784171004E-2</v>
      </c>
      <c r="T270" s="14">
        <v>0.121678357114019</v>
      </c>
      <c r="U270" s="14">
        <v>0.14389361529285399</v>
      </c>
      <c r="V270" s="14">
        <v>0.12038584114528</v>
      </c>
      <c r="W270" s="14">
        <v>0.111370938868203</v>
      </c>
      <c r="X270" s="14">
        <v>0.13571161389512701</v>
      </c>
      <c r="Y270" s="14">
        <v>0.12851017747085</v>
      </c>
      <c r="Z270" s="14">
        <v>0.16389725897072999</v>
      </c>
      <c r="AA270" s="14">
        <v>9.8801665901130403E-2</v>
      </c>
      <c r="AB270" s="14">
        <v>0.13897416538386301</v>
      </c>
      <c r="AC270" s="14">
        <v>0.206628193595492</v>
      </c>
      <c r="AD270" s="14">
        <v>0.22886584910174601</v>
      </c>
      <c r="AE270" s="14"/>
      <c r="AF270" s="14">
        <v>7.0244564385023398E-2</v>
      </c>
      <c r="AG270" s="14">
        <v>0.111964558696956</v>
      </c>
      <c r="AH270" s="14">
        <v>0.127952211976265</v>
      </c>
      <c r="AI270" s="14">
        <v>5.9986266930512899E-2</v>
      </c>
      <c r="AJ270" s="14">
        <v>0.15935627489878501</v>
      </c>
      <c r="AK270" s="14"/>
      <c r="AL270" s="14">
        <v>5.9252304815907202E-2</v>
      </c>
      <c r="AM270" s="14">
        <v>7.4118566092113203E-2</v>
      </c>
      <c r="AN270" s="14">
        <v>0.127259793186279</v>
      </c>
      <c r="AO270" s="14">
        <v>5.5977524271966998E-2</v>
      </c>
      <c r="AP270" s="14">
        <v>0.16388614653031</v>
      </c>
      <c r="AQ270" s="14">
        <v>0.28373387074378198</v>
      </c>
      <c r="AR270" s="14"/>
      <c r="AS270" s="14">
        <v>0.152620985628662</v>
      </c>
      <c r="AT270" s="14">
        <v>0.13383988755516599</v>
      </c>
      <c r="AU270" s="14">
        <v>0.120789742411231</v>
      </c>
      <c r="AV270" s="14">
        <v>8.1171169487537304E-2</v>
      </c>
      <c r="AW270" s="14">
        <v>4.7627206972640702E-2</v>
      </c>
      <c r="AX270" s="14"/>
      <c r="AY270" s="14">
        <v>6.9370459520003397E-2</v>
      </c>
      <c r="AZ270" s="14">
        <v>0.197688194006365</v>
      </c>
      <c r="BA270" s="14">
        <v>0.20405959683161101</v>
      </c>
      <c r="BB270" s="14">
        <v>0.185156907908782</v>
      </c>
      <c r="BC270" s="14">
        <v>0.139718899409423</v>
      </c>
      <c r="BD270" s="14">
        <v>0.177292935551946</v>
      </c>
      <c r="BE270" s="14">
        <v>9.8849812504006498E-2</v>
      </c>
      <c r="BF270" s="14">
        <v>8.3469457075962095E-2</v>
      </c>
      <c r="BG270" s="14">
        <v>0.114786203284775</v>
      </c>
      <c r="BH270" s="14">
        <v>0.11966015197044</v>
      </c>
      <c r="BI270" s="14">
        <v>0.12905243454861301</v>
      </c>
      <c r="BJ270" s="14">
        <v>9.2386760013048297E-2</v>
      </c>
      <c r="BK270" s="14">
        <v>6.9919373848462293E-2</v>
      </c>
      <c r="BL270" s="14">
        <v>7.6964593269829101E-2</v>
      </c>
      <c r="BM270" s="14">
        <v>0.101887000641398</v>
      </c>
      <c r="BN270" s="14">
        <v>4.35821135967982E-2</v>
      </c>
      <c r="BO270" s="14"/>
      <c r="BP270" s="14">
        <v>0.103764975462598</v>
      </c>
      <c r="BQ270" s="14">
        <v>0.14273617374438299</v>
      </c>
      <c r="BR270" s="14">
        <v>0.124956419118731</v>
      </c>
      <c r="BS270" s="14">
        <v>0.13248063540167801</v>
      </c>
      <c r="BT270" s="14">
        <v>0.148966720137302</v>
      </c>
      <c r="BU270" s="14">
        <v>0.124743252357364</v>
      </c>
      <c r="BV270" s="14"/>
      <c r="BW270" s="14">
        <v>0.14655995151929399</v>
      </c>
      <c r="BX270" s="14">
        <v>9.7516017996487001E-2</v>
      </c>
      <c r="BY270" s="14" t="s">
        <v>120</v>
      </c>
      <c r="BZ270" s="14">
        <v>0.146238061521098</v>
      </c>
      <c r="CA270" s="14">
        <v>0.15150208772953599</v>
      </c>
      <c r="CB270" s="14">
        <v>0.118137105866102</v>
      </c>
      <c r="CC270" s="14">
        <v>0.103566251210336</v>
      </c>
      <c r="CD270" s="14"/>
      <c r="CE270" s="14">
        <v>0.10679391789547001</v>
      </c>
      <c r="CF270" s="14">
        <v>9.7208668352429695E-2</v>
      </c>
      <c r="CG270" s="14">
        <v>0.17310213540240299</v>
      </c>
      <c r="CH270" s="14">
        <v>0.139789104329792</v>
      </c>
      <c r="CI270" s="14"/>
      <c r="CJ270" s="14">
        <v>0.13711061535073599</v>
      </c>
      <c r="CK270" s="14">
        <v>0.114680163504115</v>
      </c>
      <c r="CL270" s="14">
        <v>0.12286381044328901</v>
      </c>
      <c r="CM270" s="14">
        <v>0.19983652878938299</v>
      </c>
      <c r="CN270" s="14"/>
      <c r="CO270" s="14">
        <v>6.0319472684042703E-2</v>
      </c>
      <c r="CP270" s="14">
        <v>0.13591281321479401</v>
      </c>
      <c r="CQ270" s="14"/>
      <c r="CR270" s="14">
        <v>9.1047055966818793E-2</v>
      </c>
      <c r="CS270" s="14">
        <v>0.13361638072606499</v>
      </c>
    </row>
    <row r="271" spans="2:97" x14ac:dyDescent="0.3">
      <c r="B271" t="s">
        <v>92</v>
      </c>
      <c r="C271" s="14">
        <v>0.137347305262143</v>
      </c>
      <c r="D271" s="14">
        <v>8.7014567542348695E-2</v>
      </c>
      <c r="E271" s="14">
        <v>0.186989072716821</v>
      </c>
      <c r="F271" s="14"/>
      <c r="G271" s="14">
        <v>0.18042958099343401</v>
      </c>
      <c r="H271" s="14">
        <v>0.107454408276216</v>
      </c>
      <c r="I271" s="14">
        <v>0.13454389356682001</v>
      </c>
      <c r="J271" s="14">
        <v>0.142870206312329</v>
      </c>
      <c r="K271" s="14">
        <v>0.140261509425508</v>
      </c>
      <c r="L271" s="14">
        <v>0.12904858940469899</v>
      </c>
      <c r="M271" s="14"/>
      <c r="N271" s="14">
        <v>0.11033988957304</v>
      </c>
      <c r="O271" s="14">
        <v>0.146984897886521</v>
      </c>
      <c r="P271" s="14">
        <v>0.13493531507616199</v>
      </c>
      <c r="Q271" s="14">
        <v>0.15411298875558799</v>
      </c>
      <c r="R271" s="14"/>
      <c r="S271" s="14">
        <v>0.145478087747544</v>
      </c>
      <c r="T271" s="14">
        <v>0.133487455551136</v>
      </c>
      <c r="U271" s="14">
        <v>0.132061658652605</v>
      </c>
      <c r="V271" s="14">
        <v>0.13773227601424301</v>
      </c>
      <c r="W271" s="14">
        <v>0.158742508666986</v>
      </c>
      <c r="X271" s="14">
        <v>0.16473757425058</v>
      </c>
      <c r="Y271" s="14">
        <v>0.13781954514377501</v>
      </c>
      <c r="Z271" s="14">
        <v>0.110268941915069</v>
      </c>
      <c r="AA271" s="14">
        <v>0.13124601809814801</v>
      </c>
      <c r="AB271" s="14">
        <v>0.108603414803638</v>
      </c>
      <c r="AC271" s="14">
        <v>0.116844866121806</v>
      </c>
      <c r="AD271" s="14">
        <v>0.17452931657194301</v>
      </c>
      <c r="AE271" s="14"/>
      <c r="AF271" s="14">
        <v>6.1072425576894997E-2</v>
      </c>
      <c r="AG271" s="14">
        <v>0.116787352684091</v>
      </c>
      <c r="AH271" s="14">
        <v>0.10573312760633299</v>
      </c>
      <c r="AI271" s="14">
        <v>9.4961453516221303E-2</v>
      </c>
      <c r="AJ271" s="14">
        <v>0.18785176598989001</v>
      </c>
      <c r="AK271" s="14"/>
      <c r="AL271" s="14">
        <v>7.38622253978405E-2</v>
      </c>
      <c r="AM271" s="14">
        <v>5.0026115305900301E-2</v>
      </c>
      <c r="AN271" s="14">
        <v>0.10592925375234299</v>
      </c>
      <c r="AO271" s="14">
        <v>0.100706386989312</v>
      </c>
      <c r="AP271" s="14">
        <v>0.19260816006880599</v>
      </c>
      <c r="AQ271" s="14">
        <v>0.44576038283939301</v>
      </c>
      <c r="AR271" s="14"/>
      <c r="AS271" s="14">
        <v>0.15987467144737399</v>
      </c>
      <c r="AT271" s="14">
        <v>0.13944288045745801</v>
      </c>
      <c r="AU271" s="14">
        <v>0.13623710439804701</v>
      </c>
      <c r="AV271" s="14">
        <v>9.6101175468047001E-2</v>
      </c>
      <c r="AW271" s="14">
        <v>2.5386065425781999E-2</v>
      </c>
      <c r="AX271" s="14"/>
      <c r="AY271" s="14">
        <v>0.41311420516101199</v>
      </c>
      <c r="AZ271" s="14">
        <v>0.16885952836066601</v>
      </c>
      <c r="BA271" s="14">
        <v>0.119622249634029</v>
      </c>
      <c r="BB271" s="14">
        <v>0.176983774064049</v>
      </c>
      <c r="BC271" s="14">
        <v>0.119523967890902</v>
      </c>
      <c r="BD271" s="14">
        <v>0.16504387032128101</v>
      </c>
      <c r="BE271" s="14">
        <v>0.15774213151817201</v>
      </c>
      <c r="BF271" s="14">
        <v>0.127334418756886</v>
      </c>
      <c r="BG271" s="14">
        <v>8.6712827477821802E-2</v>
      </c>
      <c r="BH271" s="14">
        <v>8.3501045181734096E-2</v>
      </c>
      <c r="BI271" s="14">
        <v>0.114291669678662</v>
      </c>
      <c r="BJ271" s="14">
        <v>0.12109645725911</v>
      </c>
      <c r="BK271" s="14">
        <v>0.1016024822711</v>
      </c>
      <c r="BL271" s="14">
        <v>3.8313527044734598E-2</v>
      </c>
      <c r="BM271" s="14">
        <v>0.10002761394357999</v>
      </c>
      <c r="BN271" s="14">
        <v>0.11283155678318001</v>
      </c>
      <c r="BO271" s="14"/>
      <c r="BP271" s="14">
        <v>9.6871126584896494E-2</v>
      </c>
      <c r="BQ271" s="14">
        <v>0.146517381237976</v>
      </c>
      <c r="BR271" s="14">
        <v>0.14477404223767601</v>
      </c>
      <c r="BS271" s="14">
        <v>0.162997979251639</v>
      </c>
      <c r="BT271" s="14">
        <v>0.16634203565386699</v>
      </c>
      <c r="BU271" s="14">
        <v>0.10550281719158</v>
      </c>
      <c r="BV271" s="14"/>
      <c r="BW271" s="14">
        <v>0.121476827240328</v>
      </c>
      <c r="BX271" s="14">
        <v>0.127798896517681</v>
      </c>
      <c r="BY271" s="14" t="s">
        <v>120</v>
      </c>
      <c r="BZ271" s="14">
        <v>0.18564749377291401</v>
      </c>
      <c r="CA271" s="14">
        <v>0.14143960357860999</v>
      </c>
      <c r="CB271" s="14">
        <v>0.14882891052590599</v>
      </c>
      <c r="CC271" s="14">
        <v>0.17732074467415501</v>
      </c>
      <c r="CD271" s="14"/>
      <c r="CE271" s="14">
        <v>0.121101119673518</v>
      </c>
      <c r="CF271" s="14">
        <v>9.0459294713649593E-2</v>
      </c>
      <c r="CG271" s="14">
        <v>0.19204492307107801</v>
      </c>
      <c r="CH271" s="14">
        <v>0.102309291808045</v>
      </c>
      <c r="CI271" s="14"/>
      <c r="CJ271" s="14">
        <v>0.15304456237057401</v>
      </c>
      <c r="CK271" s="14">
        <v>0.118764598642881</v>
      </c>
      <c r="CL271" s="14">
        <v>0.120802076622421</v>
      </c>
      <c r="CM271" s="14">
        <v>0.29649422738433701</v>
      </c>
      <c r="CN271" s="14"/>
      <c r="CO271" s="14">
        <v>6.9517798445038803E-2</v>
      </c>
      <c r="CP271" s="14">
        <v>0.14249597569503999</v>
      </c>
      <c r="CQ271" s="14"/>
      <c r="CR271" s="14">
        <v>7.9398917580357095E-2</v>
      </c>
      <c r="CS271" s="14">
        <v>0.135459810392146</v>
      </c>
    </row>
    <row r="272" spans="2:97" x14ac:dyDescent="0.3">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row>
    <row r="273" spans="2:97" x14ac:dyDescent="0.3">
      <c r="B273" s="6" t="s">
        <v>220</v>
      </c>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row>
    <row r="274" spans="2:97" x14ac:dyDescent="0.3">
      <c r="B274" s="24" t="s">
        <v>118</v>
      </c>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row>
    <row r="275" spans="2:97" x14ac:dyDescent="0.3">
      <c r="B275" t="s">
        <v>47</v>
      </c>
      <c r="C275" s="14">
        <v>0.189642248004015</v>
      </c>
      <c r="D275" s="14">
        <v>0.21377716318075199</v>
      </c>
      <c r="E275" s="14">
        <v>0.16569174122337699</v>
      </c>
      <c r="F275" s="14"/>
      <c r="G275" s="14">
        <v>0.288611677484506</v>
      </c>
      <c r="H275" s="14">
        <v>0.28841450578605599</v>
      </c>
      <c r="I275" s="14">
        <v>0.223543233571766</v>
      </c>
      <c r="J275" s="14">
        <v>0.141058433050265</v>
      </c>
      <c r="K275" s="14">
        <v>0.128175995817458</v>
      </c>
      <c r="L275" s="14">
        <v>9.6852616710473599E-2</v>
      </c>
      <c r="M275" s="14"/>
      <c r="N275" s="14">
        <v>0.26138267583271801</v>
      </c>
      <c r="O275" s="14">
        <v>0.20017485460916201</v>
      </c>
      <c r="P275" s="14">
        <v>0.14320224429792999</v>
      </c>
      <c r="Q275" s="14">
        <v>0.144460645664967</v>
      </c>
      <c r="R275" s="14"/>
      <c r="S275" s="14">
        <v>0.29451938030959901</v>
      </c>
      <c r="T275" s="14">
        <v>0.16324946078924199</v>
      </c>
      <c r="U275" s="14">
        <v>0.115257388313108</v>
      </c>
      <c r="V275" s="14">
        <v>0.183174335397356</v>
      </c>
      <c r="W275" s="14">
        <v>0.152691945190087</v>
      </c>
      <c r="X275" s="14">
        <v>0.17062256014490701</v>
      </c>
      <c r="Y275" s="14">
        <v>0.17276122524911</v>
      </c>
      <c r="Z275" s="14">
        <v>0.27068253298459199</v>
      </c>
      <c r="AA275" s="14">
        <v>0.25638461752612002</v>
      </c>
      <c r="AB275" s="14">
        <v>0.124683717021734</v>
      </c>
      <c r="AC275" s="14">
        <v>0.127867532295593</v>
      </c>
      <c r="AD275" s="14">
        <v>0.16582713855956399</v>
      </c>
      <c r="AE275" s="14"/>
      <c r="AF275" s="14">
        <v>5.0440695358207097E-2</v>
      </c>
      <c r="AG275" s="14">
        <v>0.45782899450089298</v>
      </c>
      <c r="AH275" s="14">
        <v>0.114506246583925</v>
      </c>
      <c r="AI275" s="14">
        <v>1.42559145243751E-2</v>
      </c>
      <c r="AJ275" s="14">
        <v>4.2087736187919E-2</v>
      </c>
      <c r="AK275" s="14"/>
      <c r="AL275" s="14">
        <v>0.63219777688141499</v>
      </c>
      <c r="AM275" s="14">
        <v>4.3425477527694503E-2</v>
      </c>
      <c r="AN275" s="14">
        <v>0.117761396230865</v>
      </c>
      <c r="AO275" s="14">
        <v>1.5627021673774201E-2</v>
      </c>
      <c r="AP275" s="14">
        <v>5.6003211027511698E-2</v>
      </c>
      <c r="AQ275" s="14">
        <v>3.3795914727650603E-2</v>
      </c>
      <c r="AR275" s="14"/>
      <c r="AS275" s="14">
        <v>0.11767803336191</v>
      </c>
      <c r="AT275" s="14">
        <v>0.18716929340004701</v>
      </c>
      <c r="AU275" s="14">
        <v>0.21275377938110601</v>
      </c>
      <c r="AV275" s="14">
        <v>0.32047731101535498</v>
      </c>
      <c r="AW275" s="14">
        <v>0.27417141079297203</v>
      </c>
      <c r="AX275" s="14"/>
      <c r="AY275" s="14">
        <v>0.126775127720338</v>
      </c>
      <c r="AZ275" s="14">
        <v>0.17635970644176699</v>
      </c>
      <c r="BA275" s="14">
        <v>0.15368997883412899</v>
      </c>
      <c r="BB275" s="14">
        <v>0.16631470047709901</v>
      </c>
      <c r="BC275" s="14">
        <v>0.16505572451297401</v>
      </c>
      <c r="BD275" s="14">
        <v>0.18012523252073001</v>
      </c>
      <c r="BE275" s="14">
        <v>0.18887542281481001</v>
      </c>
      <c r="BF275" s="14">
        <v>0.15859453964025999</v>
      </c>
      <c r="BG275" s="14">
        <v>0.165989612724328</v>
      </c>
      <c r="BH275" s="14">
        <v>0.18360222673121801</v>
      </c>
      <c r="BI275" s="14">
        <v>0.20271003093724699</v>
      </c>
      <c r="BJ275" s="14">
        <v>0.198880689021881</v>
      </c>
      <c r="BK275" s="14">
        <v>0.30524974079300998</v>
      </c>
      <c r="BL275" s="14">
        <v>0.19589522464325701</v>
      </c>
      <c r="BM275" s="14">
        <v>0.28244112928572801</v>
      </c>
      <c r="BN275" s="14">
        <v>0.304304933997808</v>
      </c>
      <c r="BO275" s="14"/>
      <c r="BP275" s="14">
        <v>0.31552940038063299</v>
      </c>
      <c r="BQ275" s="14">
        <v>0.16832131978526099</v>
      </c>
      <c r="BR275" s="14">
        <v>0.19530052064157399</v>
      </c>
      <c r="BS275" s="14">
        <v>0.12650160366420399</v>
      </c>
      <c r="BT275" s="14">
        <v>9.7814367855961995E-2</v>
      </c>
      <c r="BU275" s="14">
        <v>0.11400323488101299</v>
      </c>
      <c r="BV275" s="14"/>
      <c r="BW275" s="14">
        <v>0.15228621329421199</v>
      </c>
      <c r="BX275" s="14">
        <v>0.22598121985049099</v>
      </c>
      <c r="BY275" s="14" t="s">
        <v>120</v>
      </c>
      <c r="BZ275" s="14">
        <v>0.168624093690597</v>
      </c>
      <c r="CA275" s="14">
        <v>0.20535492223217</v>
      </c>
      <c r="CB275" s="14">
        <v>0.231679315990972</v>
      </c>
      <c r="CC275" s="14">
        <v>0.159732365957412</v>
      </c>
      <c r="CD275" s="14"/>
      <c r="CE275" s="14">
        <v>0.28839845182806201</v>
      </c>
      <c r="CF275" s="14">
        <v>0.241377959477626</v>
      </c>
      <c r="CG275" s="14">
        <v>9.2135389156419598E-2</v>
      </c>
      <c r="CH275" s="14">
        <v>0.174788709248099</v>
      </c>
      <c r="CI275" s="14"/>
      <c r="CJ275" s="14">
        <v>0.17725173713666001</v>
      </c>
      <c r="CK275" s="14">
        <v>0.21973581837294101</v>
      </c>
      <c r="CL275" s="14">
        <v>0.182848050226258</v>
      </c>
      <c r="CM275" s="14">
        <v>0.18702524441479601</v>
      </c>
      <c r="CN275" s="14"/>
      <c r="CO275" s="14">
        <v>0.28545457363003901</v>
      </c>
      <c r="CP275" s="14">
        <v>0.17763896816567201</v>
      </c>
      <c r="CQ275" s="14"/>
      <c r="CR275" s="14">
        <v>0.275825571047494</v>
      </c>
      <c r="CS275" s="14">
        <v>0.181935624220911</v>
      </c>
    </row>
    <row r="276" spans="2:97" x14ac:dyDescent="0.3">
      <c r="B276" t="s">
        <v>48</v>
      </c>
      <c r="C276" s="14">
        <v>0.14099015562388501</v>
      </c>
      <c r="D276" s="14">
        <v>0.15582158334868901</v>
      </c>
      <c r="E276" s="14">
        <v>0.12572757015612801</v>
      </c>
      <c r="F276" s="14"/>
      <c r="G276" s="14">
        <v>0.111987272283818</v>
      </c>
      <c r="H276" s="14">
        <v>0.15580610501053299</v>
      </c>
      <c r="I276" s="14">
        <v>0.125935794942167</v>
      </c>
      <c r="J276" s="14">
        <v>0.14215415460199099</v>
      </c>
      <c r="K276" s="14">
        <v>0.138696088327428</v>
      </c>
      <c r="L276" s="14">
        <v>0.160947176382467</v>
      </c>
      <c r="M276" s="14"/>
      <c r="N276" s="14">
        <v>0.16331041534266</v>
      </c>
      <c r="O276" s="14">
        <v>0.137042102360491</v>
      </c>
      <c r="P276" s="14">
        <v>0.14667064296113</v>
      </c>
      <c r="Q276" s="14">
        <v>0.115852765689284</v>
      </c>
      <c r="R276" s="14"/>
      <c r="S276" s="14">
        <v>0.15237292062504301</v>
      </c>
      <c r="T276" s="14">
        <v>0.114027257536747</v>
      </c>
      <c r="U276" s="14">
        <v>0.15327744907618501</v>
      </c>
      <c r="V276" s="14">
        <v>0.167100761354148</v>
      </c>
      <c r="W276" s="14">
        <v>0.20476751438017601</v>
      </c>
      <c r="X276" s="14">
        <v>0.14361158457753601</v>
      </c>
      <c r="Y276" s="14">
        <v>0.15081219512897201</v>
      </c>
      <c r="Z276" s="14">
        <v>0.117908754394557</v>
      </c>
      <c r="AA276" s="14">
        <v>0.14237263292989399</v>
      </c>
      <c r="AB276" s="14">
        <v>0.105850483828657</v>
      </c>
      <c r="AC276" s="14">
        <v>8.7348312405652495E-2</v>
      </c>
      <c r="AD276" s="14">
        <v>0.13085140888435101</v>
      </c>
      <c r="AE276" s="14"/>
      <c r="AF276" s="14">
        <v>0.47983990064675802</v>
      </c>
      <c r="AG276" s="14">
        <v>6.01017886352525E-2</v>
      </c>
      <c r="AH276" s="14">
        <v>6.0045011076145398E-2</v>
      </c>
      <c r="AI276" s="14">
        <v>6.9315947359712804E-2</v>
      </c>
      <c r="AJ276" s="14">
        <v>2.47637766500476E-2</v>
      </c>
      <c r="AK276" s="14"/>
      <c r="AL276" s="14">
        <v>5.8048389061229402E-2</v>
      </c>
      <c r="AM276" s="14">
        <v>0.55893926627868296</v>
      </c>
      <c r="AN276" s="14">
        <v>2.37417552890355E-2</v>
      </c>
      <c r="AO276" s="14">
        <v>6.81043492840087E-2</v>
      </c>
      <c r="AP276" s="14">
        <v>2.8608238547770601E-2</v>
      </c>
      <c r="AQ276" s="14">
        <v>2.5717271797315401E-2</v>
      </c>
      <c r="AR276" s="14"/>
      <c r="AS276" s="14">
        <v>0.13140534092662501</v>
      </c>
      <c r="AT276" s="14">
        <v>0.13196033864231699</v>
      </c>
      <c r="AU276" s="14">
        <v>0.13051760174400601</v>
      </c>
      <c r="AV276" s="14">
        <v>0.17464107917670399</v>
      </c>
      <c r="AW276" s="14">
        <v>0.22639294141997199</v>
      </c>
      <c r="AX276" s="14"/>
      <c r="AY276" s="14">
        <v>6.7501787046979705E-2</v>
      </c>
      <c r="AZ276" s="14">
        <v>0.161298189094773</v>
      </c>
      <c r="BA276" s="14">
        <v>0.10426238256255201</v>
      </c>
      <c r="BB276" s="14">
        <v>0.145471910786553</v>
      </c>
      <c r="BC276" s="14">
        <v>9.9037356416560807E-2</v>
      </c>
      <c r="BD276" s="14">
        <v>0.13986018473987699</v>
      </c>
      <c r="BE276" s="14">
        <v>0.107879620332582</v>
      </c>
      <c r="BF276" s="14">
        <v>0.15476657758304799</v>
      </c>
      <c r="BG276" s="14">
        <v>0.15504534168263401</v>
      </c>
      <c r="BH276" s="14">
        <v>0.17453401667676499</v>
      </c>
      <c r="BI276" s="14">
        <v>0.13865063814842399</v>
      </c>
      <c r="BJ276" s="14">
        <v>0.16210919217490499</v>
      </c>
      <c r="BK276" s="14">
        <v>0.19392283176296399</v>
      </c>
      <c r="BL276" s="14">
        <v>0.19784957110953699</v>
      </c>
      <c r="BM276" s="14">
        <v>0.13181609076247899</v>
      </c>
      <c r="BN276" s="14">
        <v>0.20603431105305001</v>
      </c>
      <c r="BO276" s="14"/>
      <c r="BP276" s="14">
        <v>0.139142838552306</v>
      </c>
      <c r="BQ276" s="14">
        <v>0.14362015987212601</v>
      </c>
      <c r="BR276" s="14">
        <v>0.132862924288183</v>
      </c>
      <c r="BS276" s="14">
        <v>0.13088278002624201</v>
      </c>
      <c r="BT276" s="14">
        <v>0.13750425535379501</v>
      </c>
      <c r="BU276" s="14">
        <v>0.19008016393771601</v>
      </c>
      <c r="BV276" s="14"/>
      <c r="BW276" s="14">
        <v>0.17220650331616899</v>
      </c>
      <c r="BX276" s="14">
        <v>0.14053519325819699</v>
      </c>
      <c r="BY276" s="14" t="s">
        <v>120</v>
      </c>
      <c r="BZ276" s="14">
        <v>5.0567473000390703E-2</v>
      </c>
      <c r="CA276" s="14">
        <v>0.101281100495971</v>
      </c>
      <c r="CB276" s="14">
        <v>0.141175929965038</v>
      </c>
      <c r="CC276" s="14">
        <v>0.123665270920955</v>
      </c>
      <c r="CD276" s="14"/>
      <c r="CE276" s="14">
        <v>0.13283381814279699</v>
      </c>
      <c r="CF276" s="14">
        <v>0.15817950174242701</v>
      </c>
      <c r="CG276" s="14">
        <v>9.6738913276811903E-2</v>
      </c>
      <c r="CH276" s="14">
        <v>0.172812577503834</v>
      </c>
      <c r="CI276" s="14"/>
      <c r="CJ276" s="14">
        <v>0.13886890797242701</v>
      </c>
      <c r="CK276" s="14">
        <v>0.133525534252106</v>
      </c>
      <c r="CL276" s="14">
        <v>0.151117041959276</v>
      </c>
      <c r="CM276" s="14">
        <v>8.2745273310237705E-2</v>
      </c>
      <c r="CN276" s="14"/>
      <c r="CO276" s="14">
        <v>0.16457371411060201</v>
      </c>
      <c r="CP276" s="14">
        <v>0.13966695481462499</v>
      </c>
      <c r="CQ276" s="14"/>
      <c r="CR276" s="14">
        <v>0.15886320754232999</v>
      </c>
      <c r="CS276" s="14">
        <v>0.14578605614340101</v>
      </c>
    </row>
    <row r="277" spans="2:97" x14ac:dyDescent="0.3">
      <c r="B277" t="s">
        <v>44</v>
      </c>
      <c r="C277" s="14">
        <v>6.5643011044103694E-2</v>
      </c>
      <c r="D277" s="14">
        <v>6.9458885905494802E-2</v>
      </c>
      <c r="E277" s="14">
        <v>6.2104895392554899E-2</v>
      </c>
      <c r="F277" s="14"/>
      <c r="G277" s="14">
        <v>6.0841852585865198E-2</v>
      </c>
      <c r="H277" s="14">
        <v>7.5364095675100107E-2</v>
      </c>
      <c r="I277" s="14">
        <v>6.10666817294368E-2</v>
      </c>
      <c r="J277" s="14">
        <v>6.9794593711102595E-2</v>
      </c>
      <c r="K277" s="14">
        <v>5.4176398177976398E-2</v>
      </c>
      <c r="L277" s="14">
        <v>6.89550723660068E-2</v>
      </c>
      <c r="M277" s="14"/>
      <c r="N277" s="14">
        <v>7.0662969937965101E-2</v>
      </c>
      <c r="O277" s="14">
        <v>7.3262315912445405E-2</v>
      </c>
      <c r="P277" s="14">
        <v>5.7100330727243603E-2</v>
      </c>
      <c r="Q277" s="14">
        <v>6.06145737692328E-2</v>
      </c>
      <c r="R277" s="14"/>
      <c r="S277" s="14">
        <v>4.94959411158815E-2</v>
      </c>
      <c r="T277" s="14">
        <v>8.4599478793065105E-2</v>
      </c>
      <c r="U277" s="14">
        <v>8.4921338368079302E-2</v>
      </c>
      <c r="V277" s="14">
        <v>7.0140223220142905E-2</v>
      </c>
      <c r="W277" s="14">
        <v>6.8471797699142203E-2</v>
      </c>
      <c r="X277" s="14">
        <v>6.3239607366690404E-2</v>
      </c>
      <c r="Y277" s="14">
        <v>6.4161695614522604E-2</v>
      </c>
      <c r="Z277" s="14">
        <v>4.6456908371755701E-2</v>
      </c>
      <c r="AA277" s="14">
        <v>7.6510332303302203E-2</v>
      </c>
      <c r="AB277" s="14">
        <v>5.5502762628343201E-2</v>
      </c>
      <c r="AC277" s="14">
        <v>6.0819634574085499E-2</v>
      </c>
      <c r="AD277" s="14">
        <v>2.26874838449251E-2</v>
      </c>
      <c r="AE277" s="14"/>
      <c r="AF277" s="14">
        <v>4.1106571925974701E-2</v>
      </c>
      <c r="AG277" s="14">
        <v>5.7245512603054799E-2</v>
      </c>
      <c r="AH277" s="14">
        <v>0.32046643339018299</v>
      </c>
      <c r="AI277" s="14">
        <v>2.54187163681747E-2</v>
      </c>
      <c r="AJ277" s="14">
        <v>3.0896355832811698E-2</v>
      </c>
      <c r="AK277" s="14"/>
      <c r="AL277" s="14">
        <v>4.2637916026682203E-2</v>
      </c>
      <c r="AM277" s="14">
        <v>3.4449653066013601E-2</v>
      </c>
      <c r="AN277" s="14">
        <v>0.39375832281323497</v>
      </c>
      <c r="AO277" s="14">
        <v>2.1979402630421401E-2</v>
      </c>
      <c r="AP277" s="14">
        <v>3.9303567433072999E-2</v>
      </c>
      <c r="AQ277" s="14">
        <v>1.7945299931827099E-2</v>
      </c>
      <c r="AR277" s="14"/>
      <c r="AS277" s="14">
        <v>5.4962761811341798E-2</v>
      </c>
      <c r="AT277" s="14">
        <v>5.3492568894826197E-2</v>
      </c>
      <c r="AU277" s="14">
        <v>8.7378389538129903E-2</v>
      </c>
      <c r="AV277" s="14">
        <v>8.0944762917880206E-2</v>
      </c>
      <c r="AW277" s="14">
        <v>5.1407674202978003E-2</v>
      </c>
      <c r="AX277" s="14"/>
      <c r="AY277" s="14">
        <v>0.110300133706337</v>
      </c>
      <c r="AZ277" s="14">
        <v>5.0236961463189199E-2</v>
      </c>
      <c r="BA277" s="14">
        <v>2.05547479587583E-2</v>
      </c>
      <c r="BB277" s="14">
        <v>6.2895690840164303E-2</v>
      </c>
      <c r="BC277" s="14">
        <v>8.2450146472225802E-2</v>
      </c>
      <c r="BD277" s="14">
        <v>4.9364235557502599E-2</v>
      </c>
      <c r="BE277" s="14">
        <v>8.8035913525831594E-2</v>
      </c>
      <c r="BF277" s="14">
        <v>4.4378125204213997E-2</v>
      </c>
      <c r="BG277" s="14">
        <v>8.2578408869535394E-2</v>
      </c>
      <c r="BH277" s="14">
        <v>6.9794646762616305E-2</v>
      </c>
      <c r="BI277" s="14">
        <v>8.1902931870374701E-2</v>
      </c>
      <c r="BJ277" s="14">
        <v>8.9722411494347898E-2</v>
      </c>
      <c r="BK277" s="14">
        <v>5.1506067996681899E-2</v>
      </c>
      <c r="BL277" s="14">
        <v>2.2888936999715299E-2</v>
      </c>
      <c r="BM277" s="14">
        <v>5.6067607746264098E-2</v>
      </c>
      <c r="BN277" s="14">
        <v>0.10000740366163199</v>
      </c>
      <c r="BO277" s="14"/>
      <c r="BP277" s="14">
        <v>7.4067412061356197E-2</v>
      </c>
      <c r="BQ277" s="14">
        <v>5.9064354533969597E-2</v>
      </c>
      <c r="BR277" s="14">
        <v>5.7258661199912401E-2</v>
      </c>
      <c r="BS277" s="14">
        <v>6.9917377561260804E-2</v>
      </c>
      <c r="BT277" s="14">
        <v>7.0832167888116804E-2</v>
      </c>
      <c r="BU277" s="14">
        <v>5.9373388169017501E-2</v>
      </c>
      <c r="BV277" s="14"/>
      <c r="BW277" s="14">
        <v>6.2062531879193E-2</v>
      </c>
      <c r="BX277" s="14">
        <v>7.6623047091928506E-2</v>
      </c>
      <c r="BY277" s="14" t="s">
        <v>120</v>
      </c>
      <c r="BZ277" s="14">
        <v>6.4301501058976099E-2</v>
      </c>
      <c r="CA277" s="14">
        <v>4.7098523259398103E-2</v>
      </c>
      <c r="CB277" s="14">
        <v>6.8192276452226405E-2</v>
      </c>
      <c r="CC277" s="14">
        <v>6.6284831185731793E-2</v>
      </c>
      <c r="CD277" s="14"/>
      <c r="CE277" s="14">
        <v>5.91382373584073E-2</v>
      </c>
      <c r="CF277" s="14">
        <v>8.4228857425218795E-2</v>
      </c>
      <c r="CG277" s="14">
        <v>7.1514535859413697E-2</v>
      </c>
      <c r="CH277" s="14">
        <v>7.0133239913549E-2</v>
      </c>
      <c r="CI277" s="14"/>
      <c r="CJ277" s="14">
        <v>8.1813695006620099E-2</v>
      </c>
      <c r="CK277" s="14">
        <v>9.0456510863275996E-2</v>
      </c>
      <c r="CL277" s="14">
        <v>5.5594960912398697E-2</v>
      </c>
      <c r="CM277" s="14">
        <v>3.0166033251321799E-2</v>
      </c>
      <c r="CN277" s="14"/>
      <c r="CO277" s="14">
        <v>0.11282839861661401</v>
      </c>
      <c r="CP277" s="14">
        <v>5.7980702165882698E-2</v>
      </c>
      <c r="CQ277" s="14"/>
      <c r="CR277" s="14">
        <v>0.11854722508139</v>
      </c>
      <c r="CS277" s="14">
        <v>6.1296321758711303E-2</v>
      </c>
    </row>
    <row r="278" spans="2:97" x14ac:dyDescent="0.3">
      <c r="B278" t="s">
        <v>49</v>
      </c>
      <c r="C278" s="14">
        <v>0.15688719112555199</v>
      </c>
      <c r="D278" s="14">
        <v>0.13222827153099101</v>
      </c>
      <c r="E278" s="14">
        <v>0.180586340354671</v>
      </c>
      <c r="F278" s="14"/>
      <c r="G278" s="14">
        <v>0.2193754270095</v>
      </c>
      <c r="H278" s="14">
        <v>0.147952467028692</v>
      </c>
      <c r="I278" s="14">
        <v>0.18489823799938501</v>
      </c>
      <c r="J278" s="14">
        <v>0.131052053734796</v>
      </c>
      <c r="K278" s="14">
        <v>0.11986911969535401</v>
      </c>
      <c r="L278" s="14">
        <v>0.14587265996925</v>
      </c>
      <c r="M278" s="14"/>
      <c r="N278" s="14">
        <v>0.16005767525863701</v>
      </c>
      <c r="O278" s="14">
        <v>0.14714870048109999</v>
      </c>
      <c r="P278" s="14">
        <v>0.14550008415669499</v>
      </c>
      <c r="Q278" s="14">
        <v>0.17327334526326599</v>
      </c>
      <c r="R278" s="14"/>
      <c r="S278" s="14">
        <v>0.129081308019659</v>
      </c>
      <c r="T278" s="14">
        <v>0.190082477002182</v>
      </c>
      <c r="U278" s="14">
        <v>0.209810816359109</v>
      </c>
      <c r="V278" s="14">
        <v>0.150947580621969</v>
      </c>
      <c r="W278" s="14">
        <v>0.14264642985088799</v>
      </c>
      <c r="X278" s="14">
        <v>0.15738827797396299</v>
      </c>
      <c r="Y278" s="14">
        <v>0.19327175766504501</v>
      </c>
      <c r="Z278" s="14">
        <v>0.104449320716422</v>
      </c>
      <c r="AA278" s="14">
        <v>0.117610236514408</v>
      </c>
      <c r="AB278" s="14">
        <v>0.16330252255952599</v>
      </c>
      <c r="AC278" s="14">
        <v>0.106475479350299</v>
      </c>
      <c r="AD278" s="14">
        <v>0.23355920204557001</v>
      </c>
      <c r="AE278" s="14"/>
      <c r="AF278" s="14">
        <v>6.6343308601337095E-2</v>
      </c>
      <c r="AG278" s="14">
        <v>0.134155366240928</v>
      </c>
      <c r="AH278" s="14">
        <v>0.197797697905671</v>
      </c>
      <c r="AI278" s="14">
        <v>8.7691367558129299E-2</v>
      </c>
      <c r="AJ278" s="14">
        <v>0.61580189695249998</v>
      </c>
      <c r="AK278" s="14"/>
      <c r="AL278" s="14">
        <v>0.105846166040062</v>
      </c>
      <c r="AM278" s="14">
        <v>8.3819512908201901E-2</v>
      </c>
      <c r="AN278" s="14">
        <v>0.21514586836376101</v>
      </c>
      <c r="AO278" s="14">
        <v>0.115914545071842</v>
      </c>
      <c r="AP278" s="14">
        <v>0.62973402261688305</v>
      </c>
      <c r="AQ278" s="14">
        <v>0.104286725225281</v>
      </c>
      <c r="AR278" s="14"/>
      <c r="AS278" s="14">
        <v>0.13714681639972601</v>
      </c>
      <c r="AT278" s="14">
        <v>0.18809579715060901</v>
      </c>
      <c r="AU278" s="14">
        <v>0.185327840964646</v>
      </c>
      <c r="AV278" s="14">
        <v>0.115522237398808</v>
      </c>
      <c r="AW278" s="14">
        <v>0.15569076340541399</v>
      </c>
      <c r="AX278" s="14"/>
      <c r="AY278" s="14">
        <v>0.14206723786610201</v>
      </c>
      <c r="AZ278" s="14">
        <v>0.10005938479933101</v>
      </c>
      <c r="BA278" s="14">
        <v>0.188807995616706</v>
      </c>
      <c r="BB278" s="14">
        <v>0.103587083905511</v>
      </c>
      <c r="BC278" s="14">
        <v>0.164908526677541</v>
      </c>
      <c r="BD278" s="14">
        <v>0.18452411934483601</v>
      </c>
      <c r="BE278" s="14">
        <v>0.15869849507141301</v>
      </c>
      <c r="BF278" s="14">
        <v>0.19068897845508001</v>
      </c>
      <c r="BG278" s="14">
        <v>0.151343813864386</v>
      </c>
      <c r="BH278" s="14">
        <v>0.16776529965622899</v>
      </c>
      <c r="BI278" s="14">
        <v>0.128708124982194</v>
      </c>
      <c r="BJ278" s="14">
        <v>0.16896845991692799</v>
      </c>
      <c r="BK278" s="14">
        <v>0.17359507879262001</v>
      </c>
      <c r="BL278" s="14">
        <v>0.25879503081057498</v>
      </c>
      <c r="BM278" s="14">
        <v>0.12868507854255601</v>
      </c>
      <c r="BN278" s="14">
        <v>0.12746493439279899</v>
      </c>
      <c r="BO278" s="14"/>
      <c r="BP278" s="14">
        <v>0.14557307334585101</v>
      </c>
      <c r="BQ278" s="14">
        <v>0.17802020535743299</v>
      </c>
      <c r="BR278" s="14">
        <v>0.14232614709927199</v>
      </c>
      <c r="BS278" s="14">
        <v>0.16382536757827401</v>
      </c>
      <c r="BT278" s="14">
        <v>0.134904959120595</v>
      </c>
      <c r="BU278" s="14">
        <v>0.15608208260815201</v>
      </c>
      <c r="BV278" s="14"/>
      <c r="BW278" s="14">
        <v>0.13248390055075501</v>
      </c>
      <c r="BX278" s="14">
        <v>0.17752255963400099</v>
      </c>
      <c r="BY278" s="14" t="s">
        <v>120</v>
      </c>
      <c r="BZ278" s="14">
        <v>0.142923589573586</v>
      </c>
      <c r="CA278" s="14">
        <v>0.17182351474445501</v>
      </c>
      <c r="CB278" s="14">
        <v>0.16358142277407201</v>
      </c>
      <c r="CC278" s="14">
        <v>0.22551648507764199</v>
      </c>
      <c r="CD278" s="14"/>
      <c r="CE278" s="14">
        <v>0.18120114838517001</v>
      </c>
      <c r="CF278" s="14">
        <v>0.17244043457942901</v>
      </c>
      <c r="CG278" s="14">
        <v>0.15175172801379</v>
      </c>
      <c r="CH278" s="14">
        <v>0.14617000573798899</v>
      </c>
      <c r="CI278" s="14"/>
      <c r="CJ278" s="14">
        <v>0.168271885744775</v>
      </c>
      <c r="CK278" s="14">
        <v>0.16445092062303601</v>
      </c>
      <c r="CL278" s="14">
        <v>0.15598538530745701</v>
      </c>
      <c r="CM278" s="14">
        <v>0.10981813792857099</v>
      </c>
      <c r="CN278" s="14"/>
      <c r="CO278" s="14">
        <v>0.105204380618761</v>
      </c>
      <c r="CP278" s="14">
        <v>0.16356844922573299</v>
      </c>
      <c r="CQ278" s="14"/>
      <c r="CR278" s="14">
        <v>0.116854969460553</v>
      </c>
      <c r="CS278" s="14">
        <v>0.15987721271989</v>
      </c>
    </row>
    <row r="279" spans="2:97" x14ac:dyDescent="0.3">
      <c r="B279" t="s">
        <v>45</v>
      </c>
      <c r="C279" s="14">
        <v>0.10579953457909</v>
      </c>
      <c r="D279" s="14">
        <v>0.12992735291853999</v>
      </c>
      <c r="E279" s="14">
        <v>8.2511559802895595E-2</v>
      </c>
      <c r="F279" s="14"/>
      <c r="G279" s="14">
        <v>8.1122168191035404E-2</v>
      </c>
      <c r="H279" s="14">
        <v>9.7215662379949705E-2</v>
      </c>
      <c r="I279" s="14">
        <v>0.111903350024708</v>
      </c>
      <c r="J279" s="14">
        <v>0.125303455621457</v>
      </c>
      <c r="K279" s="14">
        <v>0.15159503438701299</v>
      </c>
      <c r="L279" s="14">
        <v>7.7563397983977503E-2</v>
      </c>
      <c r="M279" s="14"/>
      <c r="N279" s="14">
        <v>5.8298050809586097E-2</v>
      </c>
      <c r="O279" s="14">
        <v>8.2611168202463697E-2</v>
      </c>
      <c r="P279" s="14">
        <v>0.18347572355938899</v>
      </c>
      <c r="Q279" s="14">
        <v>0.114084473759741</v>
      </c>
      <c r="R279" s="14"/>
      <c r="S279" s="14">
        <v>7.1523637037641294E-2</v>
      </c>
      <c r="T279" s="14">
        <v>0.11989443637408299</v>
      </c>
      <c r="U279" s="14">
        <v>8.4258233736467E-2</v>
      </c>
      <c r="V279" s="14">
        <v>0.114637126399089</v>
      </c>
      <c r="W279" s="14">
        <v>0.12309180633971099</v>
      </c>
      <c r="X279" s="14">
        <v>0.13188940938352101</v>
      </c>
      <c r="Y279" s="14">
        <v>9.7281833070636897E-2</v>
      </c>
      <c r="Z279" s="14">
        <v>0.10471010210851101</v>
      </c>
      <c r="AA279" s="14">
        <v>0.122299772111904</v>
      </c>
      <c r="AB279" s="14">
        <v>0.10608647395806201</v>
      </c>
      <c r="AC279" s="14">
        <v>0.12983175522191401</v>
      </c>
      <c r="AD279" s="14">
        <v>3.9766604543907E-2</v>
      </c>
      <c r="AE279" s="14"/>
      <c r="AF279" s="14">
        <v>7.2898149659731001E-2</v>
      </c>
      <c r="AG279" s="14">
        <v>4.2779685111209803E-2</v>
      </c>
      <c r="AH279" s="14">
        <v>3.4060854876353498E-2</v>
      </c>
      <c r="AI279" s="14">
        <v>0.46063493671084299</v>
      </c>
      <c r="AJ279" s="14">
        <v>4.3204887235510497E-2</v>
      </c>
      <c r="AK279" s="14"/>
      <c r="AL279" s="14">
        <v>8.0891705118709099E-3</v>
      </c>
      <c r="AM279" s="14">
        <v>1.2697701041496199E-2</v>
      </c>
      <c r="AN279" s="14">
        <v>1.61188349489397E-2</v>
      </c>
      <c r="AO279" s="14">
        <v>0.44491958885442501</v>
      </c>
      <c r="AP279" s="14">
        <v>2.61422301041652E-2</v>
      </c>
      <c r="AQ279" s="14">
        <v>0</v>
      </c>
      <c r="AR279" s="14"/>
      <c r="AS279" s="14">
        <v>0.158764097138789</v>
      </c>
      <c r="AT279" s="14">
        <v>0.107324250615209</v>
      </c>
      <c r="AU279" s="14">
        <v>7.1141898179753499E-2</v>
      </c>
      <c r="AV279" s="14">
        <v>8.9474747769603805E-2</v>
      </c>
      <c r="AW279" s="14">
        <v>2.7278084968798799E-2</v>
      </c>
      <c r="AX279" s="14"/>
      <c r="AY279" s="14">
        <v>6.4890754871020195E-2</v>
      </c>
      <c r="AZ279" s="14">
        <v>0.128052845394309</v>
      </c>
      <c r="BA279" s="14">
        <v>0.16550245982414899</v>
      </c>
      <c r="BB279" s="14">
        <v>8.0037865019627397E-2</v>
      </c>
      <c r="BC279" s="14">
        <v>0.111604073836283</v>
      </c>
      <c r="BD279" s="14">
        <v>7.6254563752807203E-2</v>
      </c>
      <c r="BE279" s="14">
        <v>9.9307419246864398E-2</v>
      </c>
      <c r="BF279" s="14">
        <v>0.114292130432372</v>
      </c>
      <c r="BG279" s="14">
        <v>0.13484585750212499</v>
      </c>
      <c r="BH279" s="14">
        <v>0.124473235523598</v>
      </c>
      <c r="BI279" s="14">
        <v>0.134082400086943</v>
      </c>
      <c r="BJ279" s="14">
        <v>0.12623317450277199</v>
      </c>
      <c r="BK279" s="14">
        <v>3.8508757234012501E-2</v>
      </c>
      <c r="BL279" s="14">
        <v>9.9853993628368401E-2</v>
      </c>
      <c r="BM279" s="14">
        <v>0.12430543681728901</v>
      </c>
      <c r="BN279" s="14">
        <v>5.8256079797659302E-2</v>
      </c>
      <c r="BO279" s="14"/>
      <c r="BP279" s="14">
        <v>8.5573228967951803E-2</v>
      </c>
      <c r="BQ279" s="14">
        <v>0.114339570186148</v>
      </c>
      <c r="BR279" s="14">
        <v>0.12583818296259899</v>
      </c>
      <c r="BS279" s="14">
        <v>0.10404927811449299</v>
      </c>
      <c r="BT279" s="14">
        <v>9.9181078634200004E-2</v>
      </c>
      <c r="BU279" s="14">
        <v>0.12250278236897</v>
      </c>
      <c r="BV279" s="14"/>
      <c r="BW279" s="14">
        <v>9.6774009368026007E-2</v>
      </c>
      <c r="BX279" s="14">
        <v>0.11968395587858199</v>
      </c>
      <c r="BY279" s="14" t="s">
        <v>120</v>
      </c>
      <c r="BZ279" s="14">
        <v>0.17175020678422101</v>
      </c>
      <c r="CA279" s="14">
        <v>0.123359072931396</v>
      </c>
      <c r="CB279" s="14">
        <v>7.9855521678045993E-2</v>
      </c>
      <c r="CC279" s="14">
        <v>7.7475176834619505E-2</v>
      </c>
      <c r="CD279" s="14"/>
      <c r="CE279" s="14">
        <v>8.5133361555497097E-2</v>
      </c>
      <c r="CF279" s="14">
        <v>0.105190362747243</v>
      </c>
      <c r="CG279" s="14">
        <v>0.138017486210157</v>
      </c>
      <c r="CH279" s="14">
        <v>0.110689807928252</v>
      </c>
      <c r="CI279" s="14"/>
      <c r="CJ279" s="14">
        <v>0.115565846994326</v>
      </c>
      <c r="CK279" s="14">
        <v>0.10608309984884801</v>
      </c>
      <c r="CL279" s="14">
        <v>0.10720037863734801</v>
      </c>
      <c r="CM279" s="14">
        <v>6.6218889582193005E-2</v>
      </c>
      <c r="CN279" s="14"/>
      <c r="CO279" s="14">
        <v>0.13317668994828499</v>
      </c>
      <c r="CP279" s="14">
        <v>0.10332853965599199</v>
      </c>
      <c r="CQ279" s="14"/>
      <c r="CR279" s="14">
        <v>0.124233379354938</v>
      </c>
      <c r="CS279" s="14">
        <v>9.8411813235518203E-2</v>
      </c>
    </row>
    <row r="280" spans="2:97" x14ac:dyDescent="0.3">
      <c r="B280" t="s">
        <v>216</v>
      </c>
      <c r="C280" s="14">
        <v>1.6007287594208702E-2</v>
      </c>
      <c r="D280" s="14">
        <v>2.01269069068843E-2</v>
      </c>
      <c r="E280" s="14">
        <v>1.2024968695616299E-2</v>
      </c>
      <c r="F280" s="14"/>
      <c r="G280" s="14">
        <v>2.89367420054308E-2</v>
      </c>
      <c r="H280" s="14">
        <v>8.8414106859606798E-3</v>
      </c>
      <c r="I280" s="14">
        <v>2.0766314182021298E-2</v>
      </c>
      <c r="J280" s="14">
        <v>1.7758528037052398E-2</v>
      </c>
      <c r="K280" s="14">
        <v>3.6834914898795802E-3</v>
      </c>
      <c r="L280" s="14">
        <v>1.6276827275749799E-2</v>
      </c>
      <c r="M280" s="14"/>
      <c r="N280" s="14">
        <v>1.49091005938468E-2</v>
      </c>
      <c r="O280" s="14">
        <v>1.48882653185858E-2</v>
      </c>
      <c r="P280" s="14">
        <v>2.3239818861168798E-2</v>
      </c>
      <c r="Q280" s="14">
        <v>1.2189811916183201E-2</v>
      </c>
      <c r="R280" s="14"/>
      <c r="S280" s="14">
        <v>1.02340685596408E-2</v>
      </c>
      <c r="T280" s="14">
        <v>7.38298323801319E-3</v>
      </c>
      <c r="U280" s="14">
        <v>1.09109113745649E-2</v>
      </c>
      <c r="V280" s="14">
        <v>0</v>
      </c>
      <c r="W280" s="14">
        <v>2.4023011100840399E-2</v>
      </c>
      <c r="X280" s="14">
        <v>1.07822000665751E-2</v>
      </c>
      <c r="Y280" s="14">
        <v>1.58829173636694E-2</v>
      </c>
      <c r="Z280" s="14">
        <v>1.2187834857926599E-2</v>
      </c>
      <c r="AA280" s="14">
        <v>0</v>
      </c>
      <c r="AB280" s="14">
        <v>7.35560904464551E-2</v>
      </c>
      <c r="AC280" s="14">
        <v>2.15168615008062E-2</v>
      </c>
      <c r="AD280" s="14">
        <v>2.10792975261338E-2</v>
      </c>
      <c r="AE280" s="14"/>
      <c r="AF280" s="14">
        <v>2.4396985822243201E-3</v>
      </c>
      <c r="AG280" s="14">
        <v>7.0811744042271196E-3</v>
      </c>
      <c r="AH280" s="14">
        <v>0</v>
      </c>
      <c r="AI280" s="14">
        <v>1.0831711290349599E-2</v>
      </c>
      <c r="AJ280" s="14">
        <v>1.36099618709299E-2</v>
      </c>
      <c r="AK280" s="14"/>
      <c r="AL280" s="14">
        <v>0</v>
      </c>
      <c r="AM280" s="14">
        <v>5.3563980812738696E-3</v>
      </c>
      <c r="AN280" s="14">
        <v>9.8290038661894008E-3</v>
      </c>
      <c r="AO280" s="14">
        <v>8.7527515261745202E-3</v>
      </c>
      <c r="AP280" s="14">
        <v>1.8745814357596698E-2</v>
      </c>
      <c r="AQ280" s="14">
        <v>0</v>
      </c>
      <c r="AR280" s="14"/>
      <c r="AS280" s="14">
        <v>1.6677073419949399E-2</v>
      </c>
      <c r="AT280" s="14">
        <v>1.37477311496474E-2</v>
      </c>
      <c r="AU280" s="14">
        <v>1.9626383545499299E-2</v>
      </c>
      <c r="AV280" s="14">
        <v>2.0659988048326802E-2</v>
      </c>
      <c r="AW280" s="14">
        <v>2.5367572812828799E-2</v>
      </c>
      <c r="AX280" s="14"/>
      <c r="AY280" s="14">
        <v>0</v>
      </c>
      <c r="AZ280" s="14">
        <v>1.3040122445980001E-2</v>
      </c>
      <c r="BA280" s="14">
        <v>6.9751519342976798E-3</v>
      </c>
      <c r="BB280" s="14">
        <v>2.6464109455976999E-2</v>
      </c>
      <c r="BC280" s="14">
        <v>5.4595064233098102E-3</v>
      </c>
      <c r="BD280" s="14">
        <v>1.23872260196769E-2</v>
      </c>
      <c r="BE280" s="14">
        <v>3.7876680369579398E-2</v>
      </c>
      <c r="BF280" s="14">
        <v>2.64182688179193E-2</v>
      </c>
      <c r="BG280" s="14">
        <v>8.0828502022514404E-3</v>
      </c>
      <c r="BH280" s="14">
        <v>0</v>
      </c>
      <c r="BI280" s="14">
        <v>2.3955346584975199E-2</v>
      </c>
      <c r="BJ280" s="14">
        <v>7.6149215899712101E-3</v>
      </c>
      <c r="BK280" s="14">
        <v>0</v>
      </c>
      <c r="BL280" s="14">
        <v>0</v>
      </c>
      <c r="BM280" s="14">
        <v>2.5029596058541801E-2</v>
      </c>
      <c r="BN280" s="14">
        <v>1.90100758585258E-2</v>
      </c>
      <c r="BO280" s="14"/>
      <c r="BP280" s="14">
        <v>1.5909933541989298E-2</v>
      </c>
      <c r="BQ280" s="14">
        <v>1.53008962680545E-2</v>
      </c>
      <c r="BR280" s="14">
        <v>7.3542891615788596E-3</v>
      </c>
      <c r="BS280" s="14">
        <v>2.4009355125831602E-2</v>
      </c>
      <c r="BT280" s="14">
        <v>9.4967220090193608E-3</v>
      </c>
      <c r="BU280" s="14">
        <v>2.926763466678E-2</v>
      </c>
      <c r="BV280" s="14"/>
      <c r="BW280" s="14">
        <v>1.29347878478392E-2</v>
      </c>
      <c r="BX280" s="14">
        <v>1.21171516018673E-2</v>
      </c>
      <c r="BY280" s="14" t="s">
        <v>120</v>
      </c>
      <c r="BZ280" s="14">
        <v>2.7472188415199099E-2</v>
      </c>
      <c r="CA280" s="14">
        <v>1.57056633981895E-2</v>
      </c>
      <c r="CB280" s="14">
        <v>2.00815680018002E-2</v>
      </c>
      <c r="CC280" s="14">
        <v>1.12599249969947E-2</v>
      </c>
      <c r="CD280" s="14"/>
      <c r="CE280" s="14">
        <v>1.8904720899377701E-2</v>
      </c>
      <c r="CF280" s="14">
        <v>1.5828712748382701E-2</v>
      </c>
      <c r="CG280" s="14">
        <v>2.3624921831178699E-2</v>
      </c>
      <c r="CH280" s="14">
        <v>7.9410203870572404E-3</v>
      </c>
      <c r="CI280" s="14"/>
      <c r="CJ280" s="14">
        <v>9.0080001233364005E-3</v>
      </c>
      <c r="CK280" s="14">
        <v>1.48380776168381E-2</v>
      </c>
      <c r="CL280" s="14">
        <v>1.8089330981343101E-2</v>
      </c>
      <c r="CM280" s="14">
        <v>2.0730709106611001E-2</v>
      </c>
      <c r="CN280" s="14"/>
      <c r="CO280" s="14">
        <v>2.01918980807488E-2</v>
      </c>
      <c r="CP280" s="14">
        <v>1.51724852112834E-2</v>
      </c>
      <c r="CQ280" s="14"/>
      <c r="CR280" s="14">
        <v>2.6756282967848401E-2</v>
      </c>
      <c r="CS280" s="14">
        <v>1.6250128962129001E-2</v>
      </c>
    </row>
    <row r="281" spans="2:97" x14ac:dyDescent="0.3">
      <c r="B281" t="s">
        <v>217</v>
      </c>
      <c r="C281" s="14">
        <v>0.15579167755961301</v>
      </c>
      <c r="D281" s="14">
        <v>0.15140694196066101</v>
      </c>
      <c r="E281" s="14">
        <v>0.16054241855912799</v>
      </c>
      <c r="F281" s="14"/>
      <c r="G281" s="14">
        <v>6.0956620706878198E-2</v>
      </c>
      <c r="H281" s="14">
        <v>9.6999522800717497E-2</v>
      </c>
      <c r="I281" s="14">
        <v>0.15025382112579699</v>
      </c>
      <c r="J281" s="14">
        <v>0.18767593869141699</v>
      </c>
      <c r="K281" s="14">
        <v>0.19606960855611499</v>
      </c>
      <c r="L281" s="14">
        <v>0.21798224198396901</v>
      </c>
      <c r="M281" s="14"/>
      <c r="N281" s="14">
        <v>0.127209162497148</v>
      </c>
      <c r="O281" s="14">
        <v>0.16833618023460301</v>
      </c>
      <c r="P281" s="14">
        <v>0.140049599094902</v>
      </c>
      <c r="Q281" s="14">
        <v>0.18747073453971499</v>
      </c>
      <c r="R281" s="14"/>
      <c r="S281" s="14">
        <v>0.125685295385149</v>
      </c>
      <c r="T281" s="14">
        <v>0.12826717954361999</v>
      </c>
      <c r="U281" s="14">
        <v>0.159294404545374</v>
      </c>
      <c r="V281" s="14">
        <v>0.15367124015313999</v>
      </c>
      <c r="W281" s="14">
        <v>0.10906241830773</v>
      </c>
      <c r="X281" s="14">
        <v>0.16559417424560199</v>
      </c>
      <c r="Y281" s="14">
        <v>0.134989321070734</v>
      </c>
      <c r="Z281" s="14">
        <v>0.20986766251156599</v>
      </c>
      <c r="AA281" s="14">
        <v>0.12105111045762899</v>
      </c>
      <c r="AB281" s="14">
        <v>0.21625110232442599</v>
      </c>
      <c r="AC281" s="14">
        <v>0.27146365450473298</v>
      </c>
      <c r="AD281" s="14">
        <v>0.228931353696808</v>
      </c>
      <c r="AE281" s="14"/>
      <c r="AF281" s="14">
        <v>0.13715149349769301</v>
      </c>
      <c r="AG281" s="14">
        <v>0.106740693506872</v>
      </c>
      <c r="AH281" s="14">
        <v>0.144285034912878</v>
      </c>
      <c r="AI281" s="14">
        <v>0.15024273759523499</v>
      </c>
      <c r="AJ281" s="14">
        <v>0.110212547922975</v>
      </c>
      <c r="AK281" s="14"/>
      <c r="AL281" s="14">
        <v>6.7491411601586407E-2</v>
      </c>
      <c r="AM281" s="14">
        <v>0.134000779092185</v>
      </c>
      <c r="AN281" s="14">
        <v>0.11366091725097301</v>
      </c>
      <c r="AO281" s="14">
        <v>0.15895570466815601</v>
      </c>
      <c r="AP281" s="14">
        <v>7.7987712016829594E-2</v>
      </c>
      <c r="AQ281" s="14">
        <v>0.30367025982116402</v>
      </c>
      <c r="AR281" s="14"/>
      <c r="AS281" s="14">
        <v>0.17435736090704201</v>
      </c>
      <c r="AT281" s="14">
        <v>0.15526474476891799</v>
      </c>
      <c r="AU281" s="14">
        <v>0.14724687360841199</v>
      </c>
      <c r="AV281" s="14">
        <v>8.4139924192977306E-2</v>
      </c>
      <c r="AW281" s="14">
        <v>0.141519185270155</v>
      </c>
      <c r="AX281" s="14"/>
      <c r="AY281" s="14">
        <v>0.139274789719186</v>
      </c>
      <c r="AZ281" s="14">
        <v>0.19049847678165399</v>
      </c>
      <c r="BA281" s="14">
        <v>0.20863390312663899</v>
      </c>
      <c r="BB281" s="14">
        <v>0.20850379844706801</v>
      </c>
      <c r="BC281" s="14">
        <v>0.167488676865061</v>
      </c>
      <c r="BD281" s="14">
        <v>0.209787881569445</v>
      </c>
      <c r="BE281" s="14">
        <v>0.14657609180202799</v>
      </c>
      <c r="BF281" s="14">
        <v>0.164647585673697</v>
      </c>
      <c r="BG281" s="14">
        <v>0.142848309947466</v>
      </c>
      <c r="BH281" s="14">
        <v>0.104369356779899</v>
      </c>
      <c r="BI281" s="14">
        <v>0.14772093042541501</v>
      </c>
      <c r="BJ281" s="14">
        <v>9.0816903184728501E-2</v>
      </c>
      <c r="BK281" s="14">
        <v>0.12817311457019601</v>
      </c>
      <c r="BL281" s="14">
        <v>0.14390899963597001</v>
      </c>
      <c r="BM281" s="14">
        <v>0.154093255876699</v>
      </c>
      <c r="BN281" s="14">
        <v>6.8083020788334003E-2</v>
      </c>
      <c r="BO281" s="14"/>
      <c r="BP281" s="14">
        <v>0.114552987188005</v>
      </c>
      <c r="BQ281" s="14">
        <v>0.15681215578473201</v>
      </c>
      <c r="BR281" s="14">
        <v>0.14862002758969001</v>
      </c>
      <c r="BS281" s="14">
        <v>0.16522849357968999</v>
      </c>
      <c r="BT281" s="14">
        <v>0.21903797676609099</v>
      </c>
      <c r="BU281" s="14">
        <v>0.20524253169324</v>
      </c>
      <c r="BV281" s="14"/>
      <c r="BW281" s="14">
        <v>0.19667136344581099</v>
      </c>
      <c r="BX281" s="14">
        <v>0.11638088492007501</v>
      </c>
      <c r="BY281" s="14" t="s">
        <v>120</v>
      </c>
      <c r="BZ281" s="14">
        <v>0.15558889643847801</v>
      </c>
      <c r="CA281" s="14">
        <v>0.155944177040894</v>
      </c>
      <c r="CB281" s="14">
        <v>0.13740127799094901</v>
      </c>
      <c r="CC281" s="14">
        <v>9.5871163186420097E-2</v>
      </c>
      <c r="CD281" s="14"/>
      <c r="CE281" s="14">
        <v>9.8926828441281506E-2</v>
      </c>
      <c r="CF281" s="14">
        <v>0.12732103269968401</v>
      </c>
      <c r="CG281" s="14">
        <v>0.19885194482582999</v>
      </c>
      <c r="CH281" s="14">
        <v>0.17687070596231599</v>
      </c>
      <c r="CI281" s="14"/>
      <c r="CJ281" s="14">
        <v>0.13625898745232201</v>
      </c>
      <c r="CK281" s="14">
        <v>0.131567228163116</v>
      </c>
      <c r="CL281" s="14">
        <v>0.16236531050480801</v>
      </c>
      <c r="CM281" s="14">
        <v>0.228608320565694</v>
      </c>
      <c r="CN281" s="14"/>
      <c r="CO281" s="14">
        <v>9.8085673439522805E-2</v>
      </c>
      <c r="CP281" s="14">
        <v>0.16147769620224101</v>
      </c>
      <c r="CQ281" s="14"/>
      <c r="CR281" s="14">
        <v>9.2689106188231701E-2</v>
      </c>
      <c r="CS281" s="14">
        <v>0.16275922626639699</v>
      </c>
    </row>
    <row r="282" spans="2:97" x14ac:dyDescent="0.3">
      <c r="B282" t="s">
        <v>92</v>
      </c>
      <c r="C282" s="14">
        <v>0.169238894469532</v>
      </c>
      <c r="D282" s="14">
        <v>0.127252894247989</v>
      </c>
      <c r="E282" s="14">
        <v>0.21081050581562899</v>
      </c>
      <c r="F282" s="14"/>
      <c r="G282" s="14">
        <v>0.148168239732967</v>
      </c>
      <c r="H282" s="14">
        <v>0.129406230632991</v>
      </c>
      <c r="I282" s="14">
        <v>0.12163256642471899</v>
      </c>
      <c r="J282" s="14">
        <v>0.18520284255191799</v>
      </c>
      <c r="K282" s="14">
        <v>0.207734263548775</v>
      </c>
      <c r="L282" s="14">
        <v>0.215550007328107</v>
      </c>
      <c r="M282" s="14"/>
      <c r="N282" s="14">
        <v>0.14416994972743899</v>
      </c>
      <c r="O282" s="14">
        <v>0.17653641288114899</v>
      </c>
      <c r="P282" s="14">
        <v>0.16076155634154099</v>
      </c>
      <c r="Q282" s="14">
        <v>0.19205364939761099</v>
      </c>
      <c r="R282" s="14"/>
      <c r="S282" s="14">
        <v>0.167087448947387</v>
      </c>
      <c r="T282" s="14">
        <v>0.19249672672304699</v>
      </c>
      <c r="U282" s="14">
        <v>0.18226945822711299</v>
      </c>
      <c r="V282" s="14">
        <v>0.160328732854156</v>
      </c>
      <c r="W282" s="14">
        <v>0.17524507713142501</v>
      </c>
      <c r="X282" s="14">
        <v>0.156872186241206</v>
      </c>
      <c r="Y282" s="14">
        <v>0.17083905483731099</v>
      </c>
      <c r="Z282" s="14">
        <v>0.13373688405466899</v>
      </c>
      <c r="AA282" s="14">
        <v>0.16377129815674299</v>
      </c>
      <c r="AB282" s="14">
        <v>0.15476684723279699</v>
      </c>
      <c r="AC282" s="14">
        <v>0.19467677014691601</v>
      </c>
      <c r="AD282" s="14">
        <v>0.157297510898741</v>
      </c>
      <c r="AE282" s="14"/>
      <c r="AF282" s="14">
        <v>0.149780181728075</v>
      </c>
      <c r="AG282" s="14">
        <v>0.134066784997563</v>
      </c>
      <c r="AH282" s="14">
        <v>0.128838721254844</v>
      </c>
      <c r="AI282" s="14">
        <v>0.18160866859318001</v>
      </c>
      <c r="AJ282" s="14">
        <v>0.11942283734730701</v>
      </c>
      <c r="AK282" s="14"/>
      <c r="AL282" s="14">
        <v>8.5689169877154803E-2</v>
      </c>
      <c r="AM282" s="14">
        <v>0.127311212004451</v>
      </c>
      <c r="AN282" s="14">
        <v>0.109983901237001</v>
      </c>
      <c r="AO282" s="14">
        <v>0.16574663629119801</v>
      </c>
      <c r="AP282" s="14">
        <v>0.123475203896171</v>
      </c>
      <c r="AQ282" s="14">
        <v>0.51458452849676195</v>
      </c>
      <c r="AR282" s="14"/>
      <c r="AS282" s="14">
        <v>0.20900851603461801</v>
      </c>
      <c r="AT282" s="14">
        <v>0.16294527537842499</v>
      </c>
      <c r="AU282" s="14">
        <v>0.14600723303844701</v>
      </c>
      <c r="AV282" s="14">
        <v>0.11413994948034401</v>
      </c>
      <c r="AW282" s="14">
        <v>9.8172367126880794E-2</v>
      </c>
      <c r="AX282" s="14"/>
      <c r="AY282" s="14">
        <v>0.34919016907003803</v>
      </c>
      <c r="AZ282" s="14">
        <v>0.18045431357899699</v>
      </c>
      <c r="BA282" s="14">
        <v>0.151573380142768</v>
      </c>
      <c r="BB282" s="14">
        <v>0.20672484106799999</v>
      </c>
      <c r="BC282" s="14">
        <v>0.203995988796045</v>
      </c>
      <c r="BD282" s="14">
        <v>0.147696556495125</v>
      </c>
      <c r="BE282" s="14">
        <v>0.17275035683689099</v>
      </c>
      <c r="BF282" s="14">
        <v>0.14621379419340999</v>
      </c>
      <c r="BG282" s="14">
        <v>0.15926580520727401</v>
      </c>
      <c r="BH282" s="14">
        <v>0.175461217869675</v>
      </c>
      <c r="BI282" s="14">
        <v>0.14226959696442701</v>
      </c>
      <c r="BJ282" s="14">
        <v>0.15565424811446499</v>
      </c>
      <c r="BK282" s="14">
        <v>0.109044408850517</v>
      </c>
      <c r="BL282" s="14">
        <v>8.0808243172577301E-2</v>
      </c>
      <c r="BM282" s="14">
        <v>9.7561804910442307E-2</v>
      </c>
      <c r="BN282" s="14">
        <v>0.11683924045019201</v>
      </c>
      <c r="BO282" s="14"/>
      <c r="BP282" s="14">
        <v>0.109651125961907</v>
      </c>
      <c r="BQ282" s="14">
        <v>0.16452133821227699</v>
      </c>
      <c r="BR282" s="14">
        <v>0.19043924705719001</v>
      </c>
      <c r="BS282" s="14">
        <v>0.21558574435000499</v>
      </c>
      <c r="BT282" s="14">
        <v>0.23122847237222</v>
      </c>
      <c r="BU282" s="14">
        <v>0.12344818167511</v>
      </c>
      <c r="BV282" s="14"/>
      <c r="BW282" s="14">
        <v>0.174580690297993</v>
      </c>
      <c r="BX282" s="14">
        <v>0.13115598776485801</v>
      </c>
      <c r="BY282" s="14" t="s">
        <v>120</v>
      </c>
      <c r="BZ282" s="14">
        <v>0.21877205103855299</v>
      </c>
      <c r="CA282" s="14">
        <v>0.17943302589752699</v>
      </c>
      <c r="CB282" s="14">
        <v>0.158032687146897</v>
      </c>
      <c r="CC282" s="14">
        <v>0.240194781840226</v>
      </c>
      <c r="CD282" s="14"/>
      <c r="CE282" s="14">
        <v>0.135463433389407</v>
      </c>
      <c r="CF282" s="14">
        <v>9.5433138579989696E-2</v>
      </c>
      <c r="CG282" s="14">
        <v>0.227365080826399</v>
      </c>
      <c r="CH282" s="14">
        <v>0.14059393331890399</v>
      </c>
      <c r="CI282" s="14"/>
      <c r="CJ282" s="14">
        <v>0.17296093956953401</v>
      </c>
      <c r="CK282" s="14">
        <v>0.139342810259839</v>
      </c>
      <c r="CL282" s="14">
        <v>0.16679954147111101</v>
      </c>
      <c r="CM282" s="14">
        <v>0.274687391840575</v>
      </c>
      <c r="CN282" s="14"/>
      <c r="CO282" s="14">
        <v>8.04846715554276E-2</v>
      </c>
      <c r="CP282" s="14">
        <v>0.18116620455857099</v>
      </c>
      <c r="CQ282" s="14"/>
      <c r="CR282" s="14">
        <v>8.6230258357215803E-2</v>
      </c>
      <c r="CS282" s="14">
        <v>0.173683616693043</v>
      </c>
    </row>
    <row r="283" spans="2:97" x14ac:dyDescent="0.3">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row>
    <row r="284" spans="2:97" x14ac:dyDescent="0.3">
      <c r="B284" s="6" t="s">
        <v>221</v>
      </c>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row>
    <row r="285" spans="2:97" x14ac:dyDescent="0.3">
      <c r="B285" s="24" t="s">
        <v>118</v>
      </c>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row>
    <row r="286" spans="2:97" x14ac:dyDescent="0.3">
      <c r="B286" t="s">
        <v>47</v>
      </c>
      <c r="C286" s="14">
        <v>0.192220824934659</v>
      </c>
      <c r="D286" s="14">
        <v>0.22013153891735401</v>
      </c>
      <c r="E286" s="14">
        <v>0.1645845265035</v>
      </c>
      <c r="F286" s="14"/>
      <c r="G286" s="14">
        <v>0.30345734521261702</v>
      </c>
      <c r="H286" s="14">
        <v>0.30468198612772102</v>
      </c>
      <c r="I286" s="14">
        <v>0.21209726019236599</v>
      </c>
      <c r="J286" s="14">
        <v>0.15178016294157701</v>
      </c>
      <c r="K286" s="14">
        <v>0.12033621719625801</v>
      </c>
      <c r="L286" s="14">
        <v>9.1968571405122407E-2</v>
      </c>
      <c r="M286" s="14"/>
      <c r="N286" s="14">
        <v>0.27469135099151998</v>
      </c>
      <c r="O286" s="14">
        <v>0.19225354200233599</v>
      </c>
      <c r="P286" s="14">
        <v>0.15854129223389599</v>
      </c>
      <c r="Q286" s="14">
        <v>0.135193730674944</v>
      </c>
      <c r="R286" s="14"/>
      <c r="S286" s="14">
        <v>0.31102794916291898</v>
      </c>
      <c r="T286" s="14">
        <v>0.16689677561329</v>
      </c>
      <c r="U286" s="14">
        <v>0.13595003840765801</v>
      </c>
      <c r="V286" s="14">
        <v>0.154439604605142</v>
      </c>
      <c r="W286" s="14">
        <v>0.18598051876313901</v>
      </c>
      <c r="X286" s="14">
        <v>0.173767714116878</v>
      </c>
      <c r="Y286" s="14">
        <v>0.18336744853562001</v>
      </c>
      <c r="Z286" s="14">
        <v>0.269873160518179</v>
      </c>
      <c r="AA286" s="14">
        <v>0.23343265431749399</v>
      </c>
      <c r="AB286" s="14">
        <v>0.118593187103177</v>
      </c>
      <c r="AC286" s="14">
        <v>0.14843340902260299</v>
      </c>
      <c r="AD286" s="14">
        <v>0.14313965471463799</v>
      </c>
      <c r="AE286" s="14"/>
      <c r="AF286" s="14">
        <v>5.3268068795190297E-2</v>
      </c>
      <c r="AG286" s="14">
        <v>0.46327451302303502</v>
      </c>
      <c r="AH286" s="14">
        <v>8.9314946721093899E-2</v>
      </c>
      <c r="AI286" s="14">
        <v>1.7715988213765101E-2</v>
      </c>
      <c r="AJ286" s="14">
        <v>4.95177551423195E-2</v>
      </c>
      <c r="AK286" s="14"/>
      <c r="AL286" s="14">
        <v>0.64349229287004195</v>
      </c>
      <c r="AM286" s="14">
        <v>5.6677000507554399E-2</v>
      </c>
      <c r="AN286" s="14">
        <v>9.7401910656535098E-2</v>
      </c>
      <c r="AO286" s="14">
        <v>6.3169542408309503E-3</v>
      </c>
      <c r="AP286" s="14">
        <v>6.97656075844654E-2</v>
      </c>
      <c r="AQ286" s="14">
        <v>3.9735739791836998E-2</v>
      </c>
      <c r="AR286" s="14"/>
      <c r="AS286" s="14">
        <v>0.13036482164952301</v>
      </c>
      <c r="AT286" s="14">
        <v>0.171516278317905</v>
      </c>
      <c r="AU286" s="14">
        <v>0.23280344463949099</v>
      </c>
      <c r="AV286" s="14">
        <v>0.317949824056315</v>
      </c>
      <c r="AW286" s="14">
        <v>0.27165865001415301</v>
      </c>
      <c r="AX286" s="14"/>
      <c r="AY286" s="14">
        <v>0.126775127720338</v>
      </c>
      <c r="AZ286" s="14">
        <v>0.154342213868671</v>
      </c>
      <c r="BA286" s="14">
        <v>0.17911808462852899</v>
      </c>
      <c r="BB286" s="14">
        <v>0.15738501942564101</v>
      </c>
      <c r="BC286" s="14">
        <v>0.129272493464684</v>
      </c>
      <c r="BD286" s="14">
        <v>0.18986840797056101</v>
      </c>
      <c r="BE286" s="14">
        <v>0.21552723936272</v>
      </c>
      <c r="BF286" s="14">
        <v>0.14455906236101501</v>
      </c>
      <c r="BG286" s="14">
        <v>0.15767277395781801</v>
      </c>
      <c r="BH286" s="14">
        <v>0.16867627784014899</v>
      </c>
      <c r="BI286" s="14">
        <v>0.236646143730806</v>
      </c>
      <c r="BJ286" s="14">
        <v>0.19995115051415599</v>
      </c>
      <c r="BK286" s="14">
        <v>0.26898279012125897</v>
      </c>
      <c r="BL286" s="14">
        <v>0.21951708551296301</v>
      </c>
      <c r="BM286" s="14">
        <v>0.24441411966002799</v>
      </c>
      <c r="BN286" s="14">
        <v>0.38053133101172898</v>
      </c>
      <c r="BO286" s="14"/>
      <c r="BP286" s="14">
        <v>0.34233201669397201</v>
      </c>
      <c r="BQ286" s="14">
        <v>0.16569805144569699</v>
      </c>
      <c r="BR286" s="14">
        <v>0.171928429035375</v>
      </c>
      <c r="BS286" s="14">
        <v>0.132019903990232</v>
      </c>
      <c r="BT286" s="14">
        <v>8.64599484257845E-2</v>
      </c>
      <c r="BU286" s="14">
        <v>0.119556766603288</v>
      </c>
      <c r="BV286" s="14"/>
      <c r="BW286" s="14">
        <v>0.15891151026539199</v>
      </c>
      <c r="BX286" s="14">
        <v>0.21845206750749099</v>
      </c>
      <c r="BY286" s="14" t="s">
        <v>120</v>
      </c>
      <c r="BZ286" s="14">
        <v>0.168753636684733</v>
      </c>
      <c r="CA286" s="14">
        <v>0.20300213228151101</v>
      </c>
      <c r="CB286" s="14">
        <v>0.236445435005815</v>
      </c>
      <c r="CC286" s="14">
        <v>0.17016135057850301</v>
      </c>
      <c r="CD286" s="14"/>
      <c r="CE286" s="14">
        <v>0.28764269089670502</v>
      </c>
      <c r="CF286" s="14">
        <v>0.244873525099636</v>
      </c>
      <c r="CG286" s="14">
        <v>9.4390905583849105E-2</v>
      </c>
      <c r="CH286" s="14">
        <v>0.18615314568713101</v>
      </c>
      <c r="CI286" s="14"/>
      <c r="CJ286" s="14">
        <v>0.176693687385481</v>
      </c>
      <c r="CK286" s="14">
        <v>0.22717302187350399</v>
      </c>
      <c r="CL286" s="14">
        <v>0.185660182551771</v>
      </c>
      <c r="CM286" s="14">
        <v>0.18076250256427301</v>
      </c>
      <c r="CN286" s="14"/>
      <c r="CO286" s="14">
        <v>0.28136910247292302</v>
      </c>
      <c r="CP286" s="14">
        <v>0.18000352015045301</v>
      </c>
      <c r="CQ286" s="14"/>
      <c r="CR286" s="14">
        <v>0.28435465943211702</v>
      </c>
      <c r="CS286" s="14">
        <v>0.18722749510568501</v>
      </c>
    </row>
    <row r="287" spans="2:97" x14ac:dyDescent="0.3">
      <c r="B287" t="s">
        <v>48</v>
      </c>
      <c r="C287" s="14">
        <v>0.122469495723411</v>
      </c>
      <c r="D287" s="14">
        <v>0.121102623225277</v>
      </c>
      <c r="E287" s="14">
        <v>0.122996975245382</v>
      </c>
      <c r="F287" s="14"/>
      <c r="G287" s="14">
        <v>8.1110916432229202E-2</v>
      </c>
      <c r="H287" s="14">
        <v>0.13450114763415999</v>
      </c>
      <c r="I287" s="14">
        <v>0.12496615523249401</v>
      </c>
      <c r="J287" s="14">
        <v>0.12039161846606999</v>
      </c>
      <c r="K287" s="14">
        <v>0.12738550034986501</v>
      </c>
      <c r="L287" s="14">
        <v>0.13637316431965801</v>
      </c>
      <c r="M287" s="14"/>
      <c r="N287" s="14">
        <v>0.13409611257840301</v>
      </c>
      <c r="O287" s="14">
        <v>0.12607983236432799</v>
      </c>
      <c r="P287" s="14">
        <v>0.118210300872211</v>
      </c>
      <c r="Q287" s="14">
        <v>0.109522574981762</v>
      </c>
      <c r="R287" s="14"/>
      <c r="S287" s="14">
        <v>0.12910338719095299</v>
      </c>
      <c r="T287" s="14">
        <v>0.101015023551177</v>
      </c>
      <c r="U287" s="14">
        <v>0.134548574201664</v>
      </c>
      <c r="V287" s="14">
        <v>0.127670484604232</v>
      </c>
      <c r="W287" s="14">
        <v>0.15339762894667</v>
      </c>
      <c r="X287" s="14">
        <v>0.129999304361021</v>
      </c>
      <c r="Y287" s="14">
        <v>0.13823715171515399</v>
      </c>
      <c r="Z287" s="14">
        <v>9.6790281896052502E-2</v>
      </c>
      <c r="AA287" s="14">
        <v>0.119085767341242</v>
      </c>
      <c r="AB287" s="14">
        <v>0.106284020063873</v>
      </c>
      <c r="AC287" s="14">
        <v>0.10022858141909601</v>
      </c>
      <c r="AD287" s="14">
        <v>0.13175525822400899</v>
      </c>
      <c r="AE287" s="14"/>
      <c r="AF287" s="14">
        <v>0.42764544949736399</v>
      </c>
      <c r="AG287" s="14">
        <v>4.8351997230760099E-2</v>
      </c>
      <c r="AH287" s="14">
        <v>7.4836063557877502E-2</v>
      </c>
      <c r="AI287" s="14">
        <v>5.3636501130857099E-2</v>
      </c>
      <c r="AJ287" s="14">
        <v>0</v>
      </c>
      <c r="AK287" s="14"/>
      <c r="AL287" s="14">
        <v>4.3819358157165103E-2</v>
      </c>
      <c r="AM287" s="14">
        <v>0.494810832430851</v>
      </c>
      <c r="AN287" s="14">
        <v>3.0887802717989001E-2</v>
      </c>
      <c r="AO287" s="14">
        <v>5.5972732206032001E-2</v>
      </c>
      <c r="AP287" s="14">
        <v>2.10764159544224E-2</v>
      </c>
      <c r="AQ287" s="14">
        <v>1.49700070592193E-2</v>
      </c>
      <c r="AR287" s="14"/>
      <c r="AS287" s="14">
        <v>0.110811299229942</v>
      </c>
      <c r="AT287" s="14">
        <v>0.112485532163225</v>
      </c>
      <c r="AU287" s="14">
        <v>0.12433669671570501</v>
      </c>
      <c r="AV287" s="14">
        <v>0.13279517635715399</v>
      </c>
      <c r="AW287" s="14">
        <v>0.227148007043769</v>
      </c>
      <c r="AX287" s="14"/>
      <c r="AY287" s="14">
        <v>0.143924893322318</v>
      </c>
      <c r="AZ287" s="14">
        <v>0.12453673300278301</v>
      </c>
      <c r="BA287" s="14">
        <v>9.6006655576983499E-2</v>
      </c>
      <c r="BB287" s="14">
        <v>0.122064739340044</v>
      </c>
      <c r="BC287" s="14">
        <v>0.114422301215386</v>
      </c>
      <c r="BD287" s="14">
        <v>9.7142281519096998E-2</v>
      </c>
      <c r="BE287" s="14">
        <v>9.9517673623035693E-2</v>
      </c>
      <c r="BF287" s="14">
        <v>0.114653353303819</v>
      </c>
      <c r="BG287" s="14">
        <v>0.169428251170928</v>
      </c>
      <c r="BH287" s="14">
        <v>0.12893861251439101</v>
      </c>
      <c r="BI287" s="14">
        <v>0.13505705194895001</v>
      </c>
      <c r="BJ287" s="14">
        <v>0.12138144348456199</v>
      </c>
      <c r="BK287" s="14">
        <v>0.17035984008427901</v>
      </c>
      <c r="BL287" s="14">
        <v>0.242311414711601</v>
      </c>
      <c r="BM287" s="14">
        <v>9.6220864915386006E-2</v>
      </c>
      <c r="BN287" s="14">
        <v>0.14965937909365201</v>
      </c>
      <c r="BO287" s="14"/>
      <c r="BP287" s="14">
        <v>0.11423891461748201</v>
      </c>
      <c r="BQ287" s="14">
        <v>0.12380936784103699</v>
      </c>
      <c r="BR287" s="14">
        <v>9.8521633653503707E-2</v>
      </c>
      <c r="BS287" s="14">
        <v>0.14043172282725999</v>
      </c>
      <c r="BT287" s="14">
        <v>0.11581017128568299</v>
      </c>
      <c r="BU287" s="14">
        <v>0.15531559409894</v>
      </c>
      <c r="BV287" s="14"/>
      <c r="BW287" s="14">
        <v>0.13873495680742201</v>
      </c>
      <c r="BX287" s="14">
        <v>0.14650972171160001</v>
      </c>
      <c r="BY287" s="14" t="s">
        <v>120</v>
      </c>
      <c r="BZ287" s="14">
        <v>6.5708894917266905E-2</v>
      </c>
      <c r="CA287" s="14">
        <v>7.8033414247294805E-2</v>
      </c>
      <c r="CB287" s="14">
        <v>0.114475984634689</v>
      </c>
      <c r="CC287" s="14">
        <v>0.10162112012635501</v>
      </c>
      <c r="CD287" s="14"/>
      <c r="CE287" s="14">
        <v>0.112176875804404</v>
      </c>
      <c r="CF287" s="14">
        <v>0.12702258972133201</v>
      </c>
      <c r="CG287" s="14">
        <v>8.0404196214185694E-2</v>
      </c>
      <c r="CH287" s="14">
        <v>0.161394598719795</v>
      </c>
      <c r="CI287" s="14"/>
      <c r="CJ287" s="14">
        <v>0.132101696932898</v>
      </c>
      <c r="CK287" s="14">
        <v>0.11939836177011701</v>
      </c>
      <c r="CL287" s="14">
        <v>0.12679448140512201</v>
      </c>
      <c r="CM287" s="14">
        <v>6.8559014224825104E-2</v>
      </c>
      <c r="CN287" s="14"/>
      <c r="CO287" s="14">
        <v>0.15641750378031499</v>
      </c>
      <c r="CP287" s="14">
        <v>0.11882120184511399</v>
      </c>
      <c r="CQ287" s="14"/>
      <c r="CR287" s="14">
        <v>0.120863329224039</v>
      </c>
      <c r="CS287" s="14">
        <v>0.12564131717339799</v>
      </c>
    </row>
    <row r="288" spans="2:97" x14ac:dyDescent="0.3">
      <c r="B288" t="s">
        <v>44</v>
      </c>
      <c r="C288" s="14">
        <v>5.7719478386224703E-2</v>
      </c>
      <c r="D288" s="14">
        <v>6.0404995461442797E-2</v>
      </c>
      <c r="E288" s="14">
        <v>5.52635829719424E-2</v>
      </c>
      <c r="F288" s="14"/>
      <c r="G288" s="14">
        <v>5.0702048887979703E-2</v>
      </c>
      <c r="H288" s="14">
        <v>6.6298079375657695E-2</v>
      </c>
      <c r="I288" s="14">
        <v>4.8582454823579403E-2</v>
      </c>
      <c r="J288" s="14">
        <v>6.3677372995488604E-2</v>
      </c>
      <c r="K288" s="14">
        <v>3.6916286621058302E-2</v>
      </c>
      <c r="L288" s="14">
        <v>7.1943208111457296E-2</v>
      </c>
      <c r="M288" s="14"/>
      <c r="N288" s="14">
        <v>6.0615014585732999E-2</v>
      </c>
      <c r="O288" s="14">
        <v>6.1349350933209403E-2</v>
      </c>
      <c r="P288" s="14">
        <v>5.5010363148088402E-2</v>
      </c>
      <c r="Q288" s="14">
        <v>5.3901526213759099E-2</v>
      </c>
      <c r="R288" s="14"/>
      <c r="S288" s="14">
        <v>6.2915941205129805E-2</v>
      </c>
      <c r="T288" s="14">
        <v>8.3544332466927704E-2</v>
      </c>
      <c r="U288" s="14">
        <v>5.5584335505765199E-2</v>
      </c>
      <c r="V288" s="14">
        <v>7.6111873273175604E-2</v>
      </c>
      <c r="W288" s="14">
        <v>4.7386381276708703E-2</v>
      </c>
      <c r="X288" s="14">
        <v>6.19387120791412E-2</v>
      </c>
      <c r="Y288" s="14">
        <v>3.8481497667067897E-2</v>
      </c>
      <c r="Z288" s="14">
        <v>4.6456908371755701E-2</v>
      </c>
      <c r="AA288" s="14">
        <v>4.9959596170631601E-2</v>
      </c>
      <c r="AB288" s="14">
        <v>6.2551279198113693E-2</v>
      </c>
      <c r="AC288" s="14">
        <v>2.1604912373711101E-2</v>
      </c>
      <c r="AD288" s="14">
        <v>2.4192087382501198E-2</v>
      </c>
      <c r="AE288" s="14"/>
      <c r="AF288" s="14">
        <v>3.0728130841320801E-2</v>
      </c>
      <c r="AG288" s="14">
        <v>4.0194988415685501E-2</v>
      </c>
      <c r="AH288" s="14">
        <v>0.31263109736314698</v>
      </c>
      <c r="AI288" s="14">
        <v>2.6929274233249E-2</v>
      </c>
      <c r="AJ288" s="14">
        <v>2.7820255136246998E-2</v>
      </c>
      <c r="AK288" s="14"/>
      <c r="AL288" s="14">
        <v>2.3474056622432501E-2</v>
      </c>
      <c r="AM288" s="14">
        <v>4.3088057291379003E-2</v>
      </c>
      <c r="AN288" s="14">
        <v>0.38418568778387702</v>
      </c>
      <c r="AO288" s="14">
        <v>1.8908874152447699E-2</v>
      </c>
      <c r="AP288" s="14">
        <v>7.5313683618146096E-3</v>
      </c>
      <c r="AQ288" s="14">
        <v>0</v>
      </c>
      <c r="AR288" s="14"/>
      <c r="AS288" s="14">
        <v>3.8867918190438597E-2</v>
      </c>
      <c r="AT288" s="14">
        <v>4.5387155918639503E-2</v>
      </c>
      <c r="AU288" s="14">
        <v>7.3800750067332596E-2</v>
      </c>
      <c r="AV288" s="14">
        <v>8.6390572053807596E-2</v>
      </c>
      <c r="AW288" s="14">
        <v>0.105707147696774</v>
      </c>
      <c r="AX288" s="14"/>
      <c r="AY288" s="14">
        <v>0.110300133706337</v>
      </c>
      <c r="AZ288" s="14">
        <v>4.9698096857094198E-2</v>
      </c>
      <c r="BA288" s="14">
        <v>3.8495222098467001E-2</v>
      </c>
      <c r="BB288" s="14">
        <v>6.5747466809183003E-2</v>
      </c>
      <c r="BC288" s="14">
        <v>0.105603762327661</v>
      </c>
      <c r="BD288" s="14">
        <v>6.4074801909220394E-2</v>
      </c>
      <c r="BE288" s="14">
        <v>5.6020397263647999E-2</v>
      </c>
      <c r="BF288" s="14">
        <v>3.1712455993176597E-2</v>
      </c>
      <c r="BG288" s="14">
        <v>4.0843069913884998E-2</v>
      </c>
      <c r="BH288" s="14">
        <v>6.3099283845452006E-2</v>
      </c>
      <c r="BI288" s="14">
        <v>5.5683880767889403E-2</v>
      </c>
      <c r="BJ288" s="14">
        <v>8.1342584175945698E-2</v>
      </c>
      <c r="BK288" s="14">
        <v>3.76736301906965E-2</v>
      </c>
      <c r="BL288" s="14">
        <v>1.9970122487585399E-2</v>
      </c>
      <c r="BM288" s="14">
        <v>3.7843562043539697E-2</v>
      </c>
      <c r="BN288" s="14">
        <v>7.3258115108458199E-2</v>
      </c>
      <c r="BO288" s="14"/>
      <c r="BP288" s="14">
        <v>6.0242849432495998E-2</v>
      </c>
      <c r="BQ288" s="14">
        <v>5.7496393179227799E-2</v>
      </c>
      <c r="BR288" s="14">
        <v>6.1362421098170798E-2</v>
      </c>
      <c r="BS288" s="14">
        <v>5.2579849606734098E-2</v>
      </c>
      <c r="BT288" s="14">
        <v>6.5940000708912899E-2</v>
      </c>
      <c r="BU288" s="14">
        <v>3.8685899352309601E-2</v>
      </c>
      <c r="BV288" s="14"/>
      <c r="BW288" s="14">
        <v>5.8225012626884003E-2</v>
      </c>
      <c r="BX288" s="14">
        <v>5.11883135705722E-2</v>
      </c>
      <c r="BY288" s="14" t="s">
        <v>120</v>
      </c>
      <c r="BZ288" s="14">
        <v>4.58782414343002E-2</v>
      </c>
      <c r="CA288" s="14">
        <v>5.7188471849428303E-2</v>
      </c>
      <c r="CB288" s="14">
        <v>7.3587516280454804E-2</v>
      </c>
      <c r="CC288" s="14">
        <v>2.9931948713550701E-2</v>
      </c>
      <c r="CD288" s="14"/>
      <c r="CE288" s="14">
        <v>5.2798290197437397E-2</v>
      </c>
      <c r="CF288" s="14">
        <v>7.4707440600756597E-2</v>
      </c>
      <c r="CG288" s="14">
        <v>7.4595321692812896E-2</v>
      </c>
      <c r="CH288" s="14">
        <v>5.2420889000750898E-2</v>
      </c>
      <c r="CI288" s="14"/>
      <c r="CJ288" s="14">
        <v>5.4957243731664301E-2</v>
      </c>
      <c r="CK288" s="14">
        <v>7.6054940104271399E-2</v>
      </c>
      <c r="CL288" s="14">
        <v>5.51063581992925E-2</v>
      </c>
      <c r="CM288" s="14">
        <v>2.9898354595659302E-2</v>
      </c>
      <c r="CN288" s="14"/>
      <c r="CO288" s="14">
        <v>8.2360596148362802E-2</v>
      </c>
      <c r="CP288" s="14">
        <v>5.42139273745251E-2</v>
      </c>
      <c r="CQ288" s="14"/>
      <c r="CR288" s="14">
        <v>7.8073781410627693E-2</v>
      </c>
      <c r="CS288" s="14">
        <v>5.4069068637244699E-2</v>
      </c>
    </row>
    <row r="289" spans="2:97" x14ac:dyDescent="0.3">
      <c r="B289" t="s">
        <v>49</v>
      </c>
      <c r="C289" s="14">
        <v>0.16983445916703099</v>
      </c>
      <c r="D289" s="14">
        <v>0.148263189853369</v>
      </c>
      <c r="E289" s="14">
        <v>0.19055167922461699</v>
      </c>
      <c r="F289" s="14"/>
      <c r="G289" s="14">
        <v>0.25530251133016502</v>
      </c>
      <c r="H289" s="14">
        <v>0.13554923103118999</v>
      </c>
      <c r="I289" s="14">
        <v>0.199614319309803</v>
      </c>
      <c r="J289" s="14">
        <v>0.15965541160323499</v>
      </c>
      <c r="K289" s="14">
        <v>0.14417184661503099</v>
      </c>
      <c r="L289" s="14">
        <v>0.14250339572571999</v>
      </c>
      <c r="M289" s="14"/>
      <c r="N289" s="14">
        <v>0.18186783256681499</v>
      </c>
      <c r="O289" s="14">
        <v>0.157173426705291</v>
      </c>
      <c r="P289" s="14">
        <v>0.14735697246658899</v>
      </c>
      <c r="Q289" s="14">
        <v>0.189599821000761</v>
      </c>
      <c r="R289" s="14"/>
      <c r="S289" s="14">
        <v>0.14436300953402401</v>
      </c>
      <c r="T289" s="14">
        <v>0.14622460757601499</v>
      </c>
      <c r="U289" s="14">
        <v>0.20842519889099601</v>
      </c>
      <c r="V289" s="14">
        <v>0.175890996994161</v>
      </c>
      <c r="W289" s="14">
        <v>0.202505962802251</v>
      </c>
      <c r="X289" s="14">
        <v>0.142876847422267</v>
      </c>
      <c r="Y289" s="14">
        <v>0.21328261918282301</v>
      </c>
      <c r="Z289" s="14">
        <v>0.12932654344406</v>
      </c>
      <c r="AA289" s="14">
        <v>0.18719181248560701</v>
      </c>
      <c r="AB289" s="14">
        <v>0.163280678169753</v>
      </c>
      <c r="AC289" s="14">
        <v>0.12796314299616801</v>
      </c>
      <c r="AD289" s="14">
        <v>0.238742727351339</v>
      </c>
      <c r="AE289" s="14"/>
      <c r="AF289" s="14">
        <v>8.8711573664419494E-2</v>
      </c>
      <c r="AG289" s="14">
        <v>0.159502683816624</v>
      </c>
      <c r="AH289" s="14">
        <v>0.18831559258335401</v>
      </c>
      <c r="AI289" s="14">
        <v>9.0242988407353994E-2</v>
      </c>
      <c r="AJ289" s="14">
        <v>0.63653273857027504</v>
      </c>
      <c r="AK289" s="14"/>
      <c r="AL289" s="14">
        <v>0.119828120174966</v>
      </c>
      <c r="AM289" s="14">
        <v>0.106813284281737</v>
      </c>
      <c r="AN289" s="14">
        <v>0.22999023230489299</v>
      </c>
      <c r="AO289" s="14">
        <v>0.12771246314106799</v>
      </c>
      <c r="AP289" s="14">
        <v>0.64246495870588705</v>
      </c>
      <c r="AQ289" s="14">
        <v>0.110191625466125</v>
      </c>
      <c r="AR289" s="14"/>
      <c r="AS289" s="14">
        <v>0.13305014878271801</v>
      </c>
      <c r="AT289" s="14">
        <v>0.20850699034530601</v>
      </c>
      <c r="AU289" s="14">
        <v>0.18481096887672299</v>
      </c>
      <c r="AV289" s="14">
        <v>0.165173586622856</v>
      </c>
      <c r="AW289" s="14">
        <v>0.15017213932898801</v>
      </c>
      <c r="AX289" s="14"/>
      <c r="AY289" s="14">
        <v>6.56441315907631E-2</v>
      </c>
      <c r="AZ289" s="14">
        <v>0.14610506754344399</v>
      </c>
      <c r="BA289" s="14">
        <v>0.17520972584253</v>
      </c>
      <c r="BB289" s="14">
        <v>0.12831872334477101</v>
      </c>
      <c r="BC289" s="14">
        <v>0.17538776513693799</v>
      </c>
      <c r="BD289" s="14">
        <v>0.17681067424068</v>
      </c>
      <c r="BE289" s="14">
        <v>0.143742309216016</v>
      </c>
      <c r="BF289" s="14">
        <v>0.23712609853073499</v>
      </c>
      <c r="BG289" s="14">
        <v>0.20807715594836301</v>
      </c>
      <c r="BH289" s="14">
        <v>0.203719113736062</v>
      </c>
      <c r="BI289" s="14">
        <v>0.12679078221319701</v>
      </c>
      <c r="BJ289" s="14">
        <v>0.173535426794409</v>
      </c>
      <c r="BK289" s="14">
        <v>0.233227078261767</v>
      </c>
      <c r="BL289" s="14">
        <v>0.21432983476436299</v>
      </c>
      <c r="BM289" s="14">
        <v>0.21744687516519201</v>
      </c>
      <c r="BN289" s="14">
        <v>0.109368752987858</v>
      </c>
      <c r="BO289" s="14"/>
      <c r="BP289" s="14">
        <v>0.13158398679887701</v>
      </c>
      <c r="BQ289" s="14">
        <v>0.20351898323513701</v>
      </c>
      <c r="BR289" s="14">
        <v>0.16878622461410001</v>
      </c>
      <c r="BS289" s="14">
        <v>0.184849432838258</v>
      </c>
      <c r="BT289" s="14">
        <v>0.15539813924138701</v>
      </c>
      <c r="BU289" s="14">
        <v>0.14439384155597701</v>
      </c>
      <c r="BV289" s="14"/>
      <c r="BW289" s="14">
        <v>0.15624472460713401</v>
      </c>
      <c r="BX289" s="14">
        <v>0.19488379450247401</v>
      </c>
      <c r="BY289" s="14" t="s">
        <v>120</v>
      </c>
      <c r="BZ289" s="14">
        <v>0.16309923457069</v>
      </c>
      <c r="CA289" s="14">
        <v>0.137323393631473</v>
      </c>
      <c r="CB289" s="14">
        <v>0.159590789269973</v>
      </c>
      <c r="CC289" s="14">
        <v>0.284344754282635</v>
      </c>
      <c r="CD289" s="14"/>
      <c r="CE289" s="14">
        <v>0.18947937635353801</v>
      </c>
      <c r="CF289" s="14">
        <v>0.19396527115331699</v>
      </c>
      <c r="CG289" s="14">
        <v>0.14035734268849101</v>
      </c>
      <c r="CH289" s="14">
        <v>0.16858349307978299</v>
      </c>
      <c r="CI289" s="14"/>
      <c r="CJ289" s="14">
        <v>0.201961663065303</v>
      </c>
      <c r="CK289" s="14">
        <v>0.180251482620053</v>
      </c>
      <c r="CL289" s="14">
        <v>0.16171485459947599</v>
      </c>
      <c r="CM289" s="14">
        <v>0.119762939448512</v>
      </c>
      <c r="CN289" s="14"/>
      <c r="CO289" s="14">
        <v>0.13295695449339001</v>
      </c>
      <c r="CP289" s="14">
        <v>0.174648557582057</v>
      </c>
      <c r="CQ289" s="14"/>
      <c r="CR289" s="14">
        <v>0.15144085981257199</v>
      </c>
      <c r="CS289" s="14">
        <v>0.172820746637526</v>
      </c>
    </row>
    <row r="290" spans="2:97" x14ac:dyDescent="0.3">
      <c r="B290" t="s">
        <v>45</v>
      </c>
      <c r="C290" s="14">
        <v>0.10802474357071599</v>
      </c>
      <c r="D290" s="14">
        <v>0.13571079133379099</v>
      </c>
      <c r="E290" s="14">
        <v>8.1262753290763004E-2</v>
      </c>
      <c r="F290" s="14"/>
      <c r="G290" s="14">
        <v>7.6448309463018005E-2</v>
      </c>
      <c r="H290" s="14">
        <v>0.103816166520841</v>
      </c>
      <c r="I290" s="14">
        <v>0.117200768153762</v>
      </c>
      <c r="J290" s="14">
        <v>0.119735676292198</v>
      </c>
      <c r="K290" s="14">
        <v>0.15797146841853299</v>
      </c>
      <c r="L290" s="14">
        <v>8.1823084559124806E-2</v>
      </c>
      <c r="M290" s="14"/>
      <c r="N290" s="14">
        <v>6.3298506228243706E-2</v>
      </c>
      <c r="O290" s="14">
        <v>8.2997129518596099E-2</v>
      </c>
      <c r="P290" s="14">
        <v>0.18922305136714901</v>
      </c>
      <c r="Q290" s="14">
        <v>0.112160154022169</v>
      </c>
      <c r="R290" s="14"/>
      <c r="S290" s="14">
        <v>7.36378619248865E-2</v>
      </c>
      <c r="T290" s="14">
        <v>0.12706581251509799</v>
      </c>
      <c r="U290" s="14">
        <v>9.9516518387127995E-2</v>
      </c>
      <c r="V290" s="14">
        <v>0.13640755133138699</v>
      </c>
      <c r="W290" s="14">
        <v>9.6534258283247298E-2</v>
      </c>
      <c r="X290" s="14">
        <v>0.13696654350464299</v>
      </c>
      <c r="Y290" s="14">
        <v>8.8534529360608696E-2</v>
      </c>
      <c r="Z290" s="14">
        <v>0.11689793696643801</v>
      </c>
      <c r="AA290" s="14">
        <v>0.114417114888132</v>
      </c>
      <c r="AB290" s="14">
        <v>0.111715856926169</v>
      </c>
      <c r="AC290" s="14">
        <v>0.125795465350412</v>
      </c>
      <c r="AD290" s="14">
        <v>3.9766604543907E-2</v>
      </c>
      <c r="AE290" s="14"/>
      <c r="AF290" s="14">
        <v>8.0313020081911199E-2</v>
      </c>
      <c r="AG290" s="14">
        <v>4.4388708495058E-2</v>
      </c>
      <c r="AH290" s="14">
        <v>3.29987922644625E-2</v>
      </c>
      <c r="AI290" s="14">
        <v>0.48794406390571599</v>
      </c>
      <c r="AJ290" s="14">
        <v>8.8605094642779693E-3</v>
      </c>
      <c r="AK290" s="14"/>
      <c r="AL290" s="14">
        <v>1.1552283418235901E-2</v>
      </c>
      <c r="AM290" s="14">
        <v>1.41196678252558E-2</v>
      </c>
      <c r="AN290" s="14">
        <v>9.5500725653520392E-3</v>
      </c>
      <c r="AO290" s="14">
        <v>0.45591096823770599</v>
      </c>
      <c r="AP290" s="14">
        <v>3.21334478821729E-2</v>
      </c>
      <c r="AQ290" s="14">
        <v>0</v>
      </c>
      <c r="AR290" s="14"/>
      <c r="AS290" s="14">
        <v>0.16686033715743301</v>
      </c>
      <c r="AT290" s="14">
        <v>0.11100211070043101</v>
      </c>
      <c r="AU290" s="14">
        <v>6.2653905954154404E-2</v>
      </c>
      <c r="AV290" s="14">
        <v>9.4220060784322004E-2</v>
      </c>
      <c r="AW290" s="14">
        <v>5.2793140331703001E-2</v>
      </c>
      <c r="AX290" s="14"/>
      <c r="AY290" s="14">
        <v>6.4890754871020195E-2</v>
      </c>
      <c r="AZ290" s="14">
        <v>0.11568835908606601</v>
      </c>
      <c r="BA290" s="14">
        <v>0.13612272604748499</v>
      </c>
      <c r="BB290" s="14">
        <v>8.8423459774927202E-2</v>
      </c>
      <c r="BC290" s="14">
        <v>0.12794943707220699</v>
      </c>
      <c r="BD290" s="14">
        <v>8.9024657486692901E-2</v>
      </c>
      <c r="BE290" s="14">
        <v>9.8202022277592102E-2</v>
      </c>
      <c r="BF290" s="14">
        <v>0.12636807175118001</v>
      </c>
      <c r="BG290" s="14">
        <v>0.137189025376069</v>
      </c>
      <c r="BH290" s="14">
        <v>0.12413489663209901</v>
      </c>
      <c r="BI290" s="14">
        <v>0.128328437126246</v>
      </c>
      <c r="BJ290" s="14">
        <v>9.6815685332932902E-2</v>
      </c>
      <c r="BK290" s="14">
        <v>5.1290654178673303E-2</v>
      </c>
      <c r="BL290" s="14">
        <v>9.8044234627844007E-2</v>
      </c>
      <c r="BM290" s="14">
        <v>0.14377745626567501</v>
      </c>
      <c r="BN290" s="14">
        <v>7.6641107395726493E-2</v>
      </c>
      <c r="BO290" s="14"/>
      <c r="BP290" s="14">
        <v>9.8287966984901401E-2</v>
      </c>
      <c r="BQ290" s="14">
        <v>0.106312716693425</v>
      </c>
      <c r="BR290" s="14">
        <v>0.13975977774846399</v>
      </c>
      <c r="BS290" s="14">
        <v>0.107053047253068</v>
      </c>
      <c r="BT290" s="14">
        <v>9.3548857511140407E-2</v>
      </c>
      <c r="BU290" s="14">
        <v>0.11259337838736901</v>
      </c>
      <c r="BV290" s="14"/>
      <c r="BW290" s="14">
        <v>9.7077089315988893E-2</v>
      </c>
      <c r="BX290" s="14">
        <v>0.11915171094587899</v>
      </c>
      <c r="BY290" s="14" t="s">
        <v>120</v>
      </c>
      <c r="BZ290" s="14">
        <v>0.173908036177602</v>
      </c>
      <c r="CA290" s="14">
        <v>0.135658845371222</v>
      </c>
      <c r="CB290" s="14">
        <v>8.4911272420417294E-2</v>
      </c>
      <c r="CC290" s="14">
        <v>7.7475176834619505E-2</v>
      </c>
      <c r="CD290" s="14"/>
      <c r="CE290" s="14">
        <v>8.6322461770736797E-2</v>
      </c>
      <c r="CF290" s="14">
        <v>0.116003309519137</v>
      </c>
      <c r="CG290" s="14">
        <v>0.15457862616703399</v>
      </c>
      <c r="CH290" s="14">
        <v>0.103705624713848</v>
      </c>
      <c r="CI290" s="14"/>
      <c r="CJ290" s="14">
        <v>0.116371014711167</v>
      </c>
      <c r="CK290" s="14">
        <v>0.11639309638880201</v>
      </c>
      <c r="CL290" s="14">
        <v>0.10807726331846999</v>
      </c>
      <c r="CM290" s="14">
        <v>5.8422797996777701E-2</v>
      </c>
      <c r="CN290" s="14"/>
      <c r="CO290" s="14">
        <v>0.14331118601359999</v>
      </c>
      <c r="CP290" s="14">
        <v>0.103941554889022</v>
      </c>
      <c r="CQ290" s="14"/>
      <c r="CR290" s="14">
        <v>0.141816534498998</v>
      </c>
      <c r="CS290" s="14">
        <v>0.10068499433037301</v>
      </c>
    </row>
    <row r="291" spans="2:97" x14ac:dyDescent="0.3">
      <c r="B291" t="s">
        <v>216</v>
      </c>
      <c r="C291" s="14">
        <v>1.38666856798232E-2</v>
      </c>
      <c r="D291" s="14">
        <v>1.7709856938408E-2</v>
      </c>
      <c r="E291" s="14">
        <v>1.0148441125760001E-2</v>
      </c>
      <c r="F291" s="14"/>
      <c r="G291" s="14">
        <v>1.8263155444315098E-2</v>
      </c>
      <c r="H291" s="14">
        <v>1.18285252227287E-2</v>
      </c>
      <c r="I291" s="14">
        <v>2.0860713878953101E-2</v>
      </c>
      <c r="J291" s="14">
        <v>1.4588237392115301E-2</v>
      </c>
      <c r="K291" s="14">
        <v>6.71913573816836E-3</v>
      </c>
      <c r="L291" s="14">
        <v>1.11430992034305E-2</v>
      </c>
      <c r="M291" s="14"/>
      <c r="N291" s="14">
        <v>1.25517251240547E-2</v>
      </c>
      <c r="O291" s="14">
        <v>1.29928515304814E-2</v>
      </c>
      <c r="P291" s="14">
        <v>2.3715725952715899E-2</v>
      </c>
      <c r="Q291" s="14">
        <v>7.7042048157017302E-3</v>
      </c>
      <c r="R291" s="14"/>
      <c r="S291" s="14">
        <v>3.4014649969111E-3</v>
      </c>
      <c r="T291" s="14">
        <v>1.50872872032492E-2</v>
      </c>
      <c r="U291" s="14">
        <v>1.1177030324717599E-2</v>
      </c>
      <c r="V291" s="14">
        <v>0</v>
      </c>
      <c r="W291" s="14">
        <v>2.3973455828664201E-2</v>
      </c>
      <c r="X291" s="14">
        <v>0</v>
      </c>
      <c r="Y291" s="14">
        <v>1.58829173636694E-2</v>
      </c>
      <c r="Z291" s="14">
        <v>0</v>
      </c>
      <c r="AA291" s="14">
        <v>4.5676122388691003E-3</v>
      </c>
      <c r="AB291" s="14">
        <v>7.8702873361942399E-2</v>
      </c>
      <c r="AC291" s="14">
        <v>0</v>
      </c>
      <c r="AD291" s="14">
        <v>0</v>
      </c>
      <c r="AE291" s="14"/>
      <c r="AF291" s="14">
        <v>4.9967251892100101E-3</v>
      </c>
      <c r="AG291" s="14">
        <v>7.1475923667846802E-3</v>
      </c>
      <c r="AH291" s="14">
        <v>5.8655763578051101E-3</v>
      </c>
      <c r="AI291" s="14">
        <v>3.7811080788547301E-3</v>
      </c>
      <c r="AJ291" s="14">
        <v>2.9724802345935001E-2</v>
      </c>
      <c r="AK291" s="14"/>
      <c r="AL291" s="14">
        <v>2.21440377804508E-3</v>
      </c>
      <c r="AM291" s="14">
        <v>2.4976490505631802E-3</v>
      </c>
      <c r="AN291" s="14">
        <v>1.5441840715968999E-2</v>
      </c>
      <c r="AO291" s="14">
        <v>8.69420618559524E-3</v>
      </c>
      <c r="AP291" s="14">
        <v>2.5125142840273899E-2</v>
      </c>
      <c r="AQ291" s="14">
        <v>0</v>
      </c>
      <c r="AR291" s="14"/>
      <c r="AS291" s="14">
        <v>1.22263767195014E-2</v>
      </c>
      <c r="AT291" s="14">
        <v>2.0274608167279499E-2</v>
      </c>
      <c r="AU291" s="14">
        <v>1.78729000288405E-2</v>
      </c>
      <c r="AV291" s="14">
        <v>3.3262877236610601E-3</v>
      </c>
      <c r="AW291" s="14">
        <v>2.5367572812828799E-2</v>
      </c>
      <c r="AX291" s="14"/>
      <c r="AY291" s="14">
        <v>0</v>
      </c>
      <c r="AZ291" s="14">
        <v>2.6304896395177101E-2</v>
      </c>
      <c r="BA291" s="14">
        <v>2.1381556528056001E-2</v>
      </c>
      <c r="BB291" s="14">
        <v>0</v>
      </c>
      <c r="BC291" s="14">
        <v>5.9235162824199401E-3</v>
      </c>
      <c r="BD291" s="14">
        <v>7.73212851298189E-3</v>
      </c>
      <c r="BE291" s="14">
        <v>2.8439150618810201E-2</v>
      </c>
      <c r="BF291" s="14">
        <v>1.9991798163651001E-2</v>
      </c>
      <c r="BG291" s="14">
        <v>1.5422451892307501E-2</v>
      </c>
      <c r="BH291" s="14">
        <v>9.0475863653312304E-3</v>
      </c>
      <c r="BI291" s="14">
        <v>1.74263399536447E-2</v>
      </c>
      <c r="BJ291" s="14">
        <v>2.1809143465451299E-2</v>
      </c>
      <c r="BK291" s="14">
        <v>0</v>
      </c>
      <c r="BL291" s="14">
        <v>0</v>
      </c>
      <c r="BM291" s="14">
        <v>0</v>
      </c>
      <c r="BN291" s="14">
        <v>9.3803530650216904E-3</v>
      </c>
      <c r="BO291" s="14"/>
      <c r="BP291" s="14">
        <v>1.5603636574397299E-2</v>
      </c>
      <c r="BQ291" s="14">
        <v>1.2299561620738199E-2</v>
      </c>
      <c r="BR291" s="14">
        <v>6.9785589153507502E-3</v>
      </c>
      <c r="BS291" s="14">
        <v>1.36110319659116E-2</v>
      </c>
      <c r="BT291" s="14">
        <v>9.2391335677987508E-3</v>
      </c>
      <c r="BU291" s="14">
        <v>4.54848147257534E-2</v>
      </c>
      <c r="BV291" s="14"/>
      <c r="BW291" s="14">
        <v>9.98910048238651E-3</v>
      </c>
      <c r="BX291" s="14">
        <v>9.6886984153934392E-3</v>
      </c>
      <c r="BY291" s="14" t="s">
        <v>120</v>
      </c>
      <c r="BZ291" s="14">
        <v>1.3470934506736001E-2</v>
      </c>
      <c r="CA291" s="14">
        <v>3.1581835301947699E-2</v>
      </c>
      <c r="CB291" s="14">
        <v>1.77104355758783E-2</v>
      </c>
      <c r="CC291" s="14">
        <v>0</v>
      </c>
      <c r="CD291" s="14"/>
      <c r="CE291" s="14">
        <v>2.3678155707555399E-2</v>
      </c>
      <c r="CF291" s="14">
        <v>1.3535072619718201E-2</v>
      </c>
      <c r="CG291" s="14">
        <v>1.30030276976561E-2</v>
      </c>
      <c r="CH291" s="14">
        <v>3.5414330328424701E-3</v>
      </c>
      <c r="CI291" s="14"/>
      <c r="CJ291" s="14">
        <v>5.7912763921875304E-3</v>
      </c>
      <c r="CK291" s="14">
        <v>1.2116897650774601E-2</v>
      </c>
      <c r="CL291" s="14">
        <v>1.5458190693890201E-2</v>
      </c>
      <c r="CM291" s="14">
        <v>2.7595450272782599E-2</v>
      </c>
      <c r="CN291" s="14"/>
      <c r="CO291" s="14">
        <v>2.8638623659567802E-2</v>
      </c>
      <c r="CP291" s="14">
        <v>1.1505045676905501E-2</v>
      </c>
      <c r="CQ291" s="14"/>
      <c r="CR291" s="14">
        <v>1.56011185991337E-2</v>
      </c>
      <c r="CS291" s="14">
        <v>1.3168360782041101E-2</v>
      </c>
    </row>
    <row r="292" spans="2:97" x14ac:dyDescent="0.3">
      <c r="B292" t="s">
        <v>217</v>
      </c>
      <c r="C292" s="14">
        <v>0.16138926719400701</v>
      </c>
      <c r="D292" s="14">
        <v>0.15588481154868999</v>
      </c>
      <c r="E292" s="14">
        <v>0.167251889669881</v>
      </c>
      <c r="F292" s="14"/>
      <c r="G292" s="14">
        <v>8.2163738075114401E-2</v>
      </c>
      <c r="H292" s="14">
        <v>9.0918680419202202E-2</v>
      </c>
      <c r="I292" s="14">
        <v>0.132987869072309</v>
      </c>
      <c r="J292" s="14">
        <v>0.18508354913703701</v>
      </c>
      <c r="K292" s="14">
        <v>0.212485358110823</v>
      </c>
      <c r="L292" s="14">
        <v>0.24075419955010999</v>
      </c>
      <c r="M292" s="14"/>
      <c r="N292" s="14">
        <v>0.13840569072088399</v>
      </c>
      <c r="O292" s="14">
        <v>0.17796355193301699</v>
      </c>
      <c r="P292" s="14">
        <v>0.14387062906558901</v>
      </c>
      <c r="Q292" s="14">
        <v>0.184479690941662</v>
      </c>
      <c r="R292" s="14"/>
      <c r="S292" s="14">
        <v>0.129012531978803</v>
      </c>
      <c r="T292" s="14">
        <v>0.15157849921908501</v>
      </c>
      <c r="U292" s="14">
        <v>0.13192164184251201</v>
      </c>
      <c r="V292" s="14">
        <v>0.153769788675584</v>
      </c>
      <c r="W292" s="14">
        <v>0.12202736741008099</v>
      </c>
      <c r="X292" s="14">
        <v>0.176468730724437</v>
      </c>
      <c r="Y292" s="14">
        <v>0.132875270917307</v>
      </c>
      <c r="Z292" s="14">
        <v>0.209991237145703</v>
      </c>
      <c r="AA292" s="14">
        <v>0.13406850424744199</v>
      </c>
      <c r="AB292" s="14">
        <v>0.209385062316473</v>
      </c>
      <c r="AC292" s="14">
        <v>0.28484432399371601</v>
      </c>
      <c r="AD292" s="14">
        <v>0.265106156884864</v>
      </c>
      <c r="AE292" s="14"/>
      <c r="AF292" s="14">
        <v>0.160263246811049</v>
      </c>
      <c r="AG292" s="14">
        <v>0.114583936541721</v>
      </c>
      <c r="AH292" s="14">
        <v>0.141839369613151</v>
      </c>
      <c r="AI292" s="14">
        <v>0.15254047770937201</v>
      </c>
      <c r="AJ292" s="14">
        <v>0.104718546934346</v>
      </c>
      <c r="AK292" s="14"/>
      <c r="AL292" s="14">
        <v>7.1394577321490696E-2</v>
      </c>
      <c r="AM292" s="14">
        <v>0.13483982767034999</v>
      </c>
      <c r="AN292" s="14">
        <v>0.111035956474914</v>
      </c>
      <c r="AO292" s="14">
        <v>0.15925013474253699</v>
      </c>
      <c r="AP292" s="14">
        <v>7.3159406926055506E-2</v>
      </c>
      <c r="AQ292" s="14">
        <v>0.33145703084817402</v>
      </c>
      <c r="AR292" s="14"/>
      <c r="AS292" s="14">
        <v>0.20630339325765401</v>
      </c>
      <c r="AT292" s="14">
        <v>0.15793501007993499</v>
      </c>
      <c r="AU292" s="14">
        <v>0.14242402534732099</v>
      </c>
      <c r="AV292" s="14">
        <v>9.3211899700186202E-2</v>
      </c>
      <c r="AW292" s="14">
        <v>0.117770661533711</v>
      </c>
      <c r="AX292" s="14"/>
      <c r="AY292" s="14">
        <v>6.9370459520003397E-2</v>
      </c>
      <c r="AZ292" s="14">
        <v>0.226443352806391</v>
      </c>
      <c r="BA292" s="14">
        <v>0.19497394049070299</v>
      </c>
      <c r="BB292" s="14">
        <v>0.14963778324030499</v>
      </c>
      <c r="BC292" s="14">
        <v>0.17426705414183699</v>
      </c>
      <c r="BD292" s="14">
        <v>0.22009520525043599</v>
      </c>
      <c r="BE292" s="14">
        <v>0.159976068993962</v>
      </c>
      <c r="BF292" s="14">
        <v>0.15422900019906</v>
      </c>
      <c r="BG292" s="14">
        <v>0.117030560966707</v>
      </c>
      <c r="BH292" s="14">
        <v>0.129615430688403</v>
      </c>
      <c r="BI292" s="14">
        <v>0.153130797470756</v>
      </c>
      <c r="BJ292" s="14">
        <v>0.128053348908962</v>
      </c>
      <c r="BK292" s="14">
        <v>0.117532809402868</v>
      </c>
      <c r="BL292" s="14">
        <v>0.12501906472306601</v>
      </c>
      <c r="BM292" s="14">
        <v>0.179122851935241</v>
      </c>
      <c r="BN292" s="14">
        <v>0.10272313363530799</v>
      </c>
      <c r="BO292" s="14"/>
      <c r="BP292" s="14">
        <v>0.11941905939450501</v>
      </c>
      <c r="BQ292" s="14">
        <v>0.15244725929493499</v>
      </c>
      <c r="BR292" s="14">
        <v>0.16485023342852401</v>
      </c>
      <c r="BS292" s="14">
        <v>0.155569171320556</v>
      </c>
      <c r="BT292" s="14">
        <v>0.24236847238748399</v>
      </c>
      <c r="BU292" s="14">
        <v>0.26208787373888198</v>
      </c>
      <c r="BV292" s="14"/>
      <c r="BW292" s="14">
        <v>0.20115362732296799</v>
      </c>
      <c r="BX292" s="14">
        <v>0.12504830113894699</v>
      </c>
      <c r="BY292" s="14" t="s">
        <v>120</v>
      </c>
      <c r="BZ292" s="14">
        <v>0.15174560206828799</v>
      </c>
      <c r="CA292" s="14">
        <v>0.17378223397347201</v>
      </c>
      <c r="CB292" s="14">
        <v>0.136363928344858</v>
      </c>
      <c r="CC292" s="14">
        <v>0.115614508604759</v>
      </c>
      <c r="CD292" s="14"/>
      <c r="CE292" s="14">
        <v>0.111899341599517</v>
      </c>
      <c r="CF292" s="14">
        <v>0.105601002505342</v>
      </c>
      <c r="CG292" s="14">
        <v>0.198958344369945</v>
      </c>
      <c r="CH292" s="14">
        <v>0.17833221888343301</v>
      </c>
      <c r="CI292" s="14"/>
      <c r="CJ292" s="14">
        <v>0.133675992213973</v>
      </c>
      <c r="CK292" s="14">
        <v>0.123913232362541</v>
      </c>
      <c r="CL292" s="14">
        <v>0.175444737406871</v>
      </c>
      <c r="CM292" s="14">
        <v>0.23361168886888201</v>
      </c>
      <c r="CN292" s="14"/>
      <c r="CO292" s="14">
        <v>8.0545026393644803E-2</v>
      </c>
      <c r="CP292" s="14">
        <v>0.171574351452767</v>
      </c>
      <c r="CQ292" s="14"/>
      <c r="CR292" s="14">
        <v>0.113887111716461</v>
      </c>
      <c r="CS292" s="14">
        <v>0.169508633711315</v>
      </c>
    </row>
    <row r="293" spans="2:97" x14ac:dyDescent="0.3">
      <c r="B293" t="s">
        <v>92</v>
      </c>
      <c r="C293" s="14">
        <v>0.174475045344129</v>
      </c>
      <c r="D293" s="14">
        <v>0.14079219272166801</v>
      </c>
      <c r="E293" s="14">
        <v>0.20794015196815399</v>
      </c>
      <c r="F293" s="14"/>
      <c r="G293" s="14">
        <v>0.13255197515456099</v>
      </c>
      <c r="H293" s="14">
        <v>0.15240618366849801</v>
      </c>
      <c r="I293" s="14">
        <v>0.14369045933673399</v>
      </c>
      <c r="J293" s="14">
        <v>0.18508797117227799</v>
      </c>
      <c r="K293" s="14">
        <v>0.19401418695026301</v>
      </c>
      <c r="L293" s="14">
        <v>0.223491277125378</v>
      </c>
      <c r="M293" s="14"/>
      <c r="N293" s="14">
        <v>0.13447376720434601</v>
      </c>
      <c r="O293" s="14">
        <v>0.189190315012741</v>
      </c>
      <c r="P293" s="14">
        <v>0.16407166489376199</v>
      </c>
      <c r="Q293" s="14">
        <v>0.20743829734924199</v>
      </c>
      <c r="R293" s="14"/>
      <c r="S293" s="14">
        <v>0.14653785400637301</v>
      </c>
      <c r="T293" s="14">
        <v>0.20858766185515701</v>
      </c>
      <c r="U293" s="14">
        <v>0.22287666243956</v>
      </c>
      <c r="V293" s="14">
        <v>0.17570970051631901</v>
      </c>
      <c r="W293" s="14">
        <v>0.16819442668923901</v>
      </c>
      <c r="X293" s="14">
        <v>0.177982147791613</v>
      </c>
      <c r="Y293" s="14">
        <v>0.18933856525775</v>
      </c>
      <c r="Z293" s="14">
        <v>0.13066393165781101</v>
      </c>
      <c r="AA293" s="14">
        <v>0.15727693831058301</v>
      </c>
      <c r="AB293" s="14">
        <v>0.14948704286049899</v>
      </c>
      <c r="AC293" s="14">
        <v>0.19113016484429399</v>
      </c>
      <c r="AD293" s="14">
        <v>0.157297510898741</v>
      </c>
      <c r="AE293" s="14"/>
      <c r="AF293" s="14">
        <v>0.15407378511953501</v>
      </c>
      <c r="AG293" s="14">
        <v>0.122555580110332</v>
      </c>
      <c r="AH293" s="14">
        <v>0.15419856153910899</v>
      </c>
      <c r="AI293" s="14">
        <v>0.16720959832083199</v>
      </c>
      <c r="AJ293" s="14">
        <v>0.142825392406599</v>
      </c>
      <c r="AK293" s="14"/>
      <c r="AL293" s="14">
        <v>8.4224907657622E-2</v>
      </c>
      <c r="AM293" s="14">
        <v>0.14715368094230999</v>
      </c>
      <c r="AN293" s="14">
        <v>0.121506496780471</v>
      </c>
      <c r="AO293" s="14">
        <v>0.16723366709378301</v>
      </c>
      <c r="AP293" s="14">
        <v>0.12874365174490801</v>
      </c>
      <c r="AQ293" s="14">
        <v>0.50364559683464505</v>
      </c>
      <c r="AR293" s="14"/>
      <c r="AS293" s="14">
        <v>0.20151570501279101</v>
      </c>
      <c r="AT293" s="14">
        <v>0.172892314307279</v>
      </c>
      <c r="AU293" s="14">
        <v>0.16129730837043299</v>
      </c>
      <c r="AV293" s="14">
        <v>0.106932592701698</v>
      </c>
      <c r="AW293" s="14">
        <v>4.9382681238073302E-2</v>
      </c>
      <c r="AX293" s="14"/>
      <c r="AY293" s="14">
        <v>0.41909449926921999</v>
      </c>
      <c r="AZ293" s="14">
        <v>0.156881280440374</v>
      </c>
      <c r="BA293" s="14">
        <v>0.158692088787248</v>
      </c>
      <c r="BB293" s="14">
        <v>0.28842280806512799</v>
      </c>
      <c r="BC293" s="14">
        <v>0.16717367035886699</v>
      </c>
      <c r="BD293" s="14">
        <v>0.15525184311033199</v>
      </c>
      <c r="BE293" s="14">
        <v>0.198575138644216</v>
      </c>
      <c r="BF293" s="14">
        <v>0.17136015969736401</v>
      </c>
      <c r="BG293" s="14">
        <v>0.154336710773923</v>
      </c>
      <c r="BH293" s="14">
        <v>0.17276879837811299</v>
      </c>
      <c r="BI293" s="14">
        <v>0.146936566788511</v>
      </c>
      <c r="BJ293" s="14">
        <v>0.17711121732358201</v>
      </c>
      <c r="BK293" s="14">
        <v>0.120933197760457</v>
      </c>
      <c r="BL293" s="14">
        <v>8.0808243172577301E-2</v>
      </c>
      <c r="BM293" s="14">
        <v>8.1174270014938002E-2</v>
      </c>
      <c r="BN293" s="14">
        <v>9.8437827702246003E-2</v>
      </c>
      <c r="BO293" s="14"/>
      <c r="BP293" s="14">
        <v>0.118291569503371</v>
      </c>
      <c r="BQ293" s="14">
        <v>0.178417666689803</v>
      </c>
      <c r="BR293" s="14">
        <v>0.18781272150651199</v>
      </c>
      <c r="BS293" s="14">
        <v>0.21388584019798099</v>
      </c>
      <c r="BT293" s="14">
        <v>0.231235276871809</v>
      </c>
      <c r="BU293" s="14">
        <v>0.12188183153748</v>
      </c>
      <c r="BV293" s="14"/>
      <c r="BW293" s="14">
        <v>0.17966397857182501</v>
      </c>
      <c r="BX293" s="14">
        <v>0.135077392207645</v>
      </c>
      <c r="BY293" s="14" t="s">
        <v>120</v>
      </c>
      <c r="BZ293" s="14">
        <v>0.21743541964038399</v>
      </c>
      <c r="CA293" s="14">
        <v>0.18342967334365101</v>
      </c>
      <c r="CB293" s="14">
        <v>0.176914638467915</v>
      </c>
      <c r="CC293" s="14">
        <v>0.22085114085957799</v>
      </c>
      <c r="CD293" s="14"/>
      <c r="CE293" s="14">
        <v>0.136002807670106</v>
      </c>
      <c r="CF293" s="14">
        <v>0.12429178878076</v>
      </c>
      <c r="CG293" s="14">
        <v>0.243712235586026</v>
      </c>
      <c r="CH293" s="14">
        <v>0.14586859688241699</v>
      </c>
      <c r="CI293" s="14"/>
      <c r="CJ293" s="14">
        <v>0.17844742556732601</v>
      </c>
      <c r="CK293" s="14">
        <v>0.144698967229937</v>
      </c>
      <c r="CL293" s="14">
        <v>0.171743931825107</v>
      </c>
      <c r="CM293" s="14">
        <v>0.28138725202828802</v>
      </c>
      <c r="CN293" s="14"/>
      <c r="CO293" s="14">
        <v>9.4401007038196802E-2</v>
      </c>
      <c r="CP293" s="14">
        <v>0.185291841029156</v>
      </c>
      <c r="CQ293" s="14"/>
      <c r="CR293" s="14">
        <v>9.39626053060513E-2</v>
      </c>
      <c r="CS293" s="14">
        <v>0.17687938362241801</v>
      </c>
    </row>
    <row r="294" spans="2:97" x14ac:dyDescent="0.3">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row>
    <row r="295" spans="2:97" x14ac:dyDescent="0.3">
      <c r="B295" s="6" t="s">
        <v>222</v>
      </c>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row>
    <row r="296" spans="2:97" x14ac:dyDescent="0.3">
      <c r="B296" s="24" t="s">
        <v>118</v>
      </c>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row>
    <row r="297" spans="2:97" x14ac:dyDescent="0.3">
      <c r="B297" t="s">
        <v>47</v>
      </c>
      <c r="C297" s="14">
        <v>0.27586014932417102</v>
      </c>
      <c r="D297" s="14">
        <v>0.31306662644683098</v>
      </c>
      <c r="E297" s="14">
        <v>0.23937871462938701</v>
      </c>
      <c r="F297" s="14"/>
      <c r="G297" s="14">
        <v>0.34473685857751601</v>
      </c>
      <c r="H297" s="14">
        <v>0.38379910337149198</v>
      </c>
      <c r="I297" s="14">
        <v>0.26080851778766301</v>
      </c>
      <c r="J297" s="14">
        <v>0.243715306593873</v>
      </c>
      <c r="K297" s="14">
        <v>0.23017940765532499</v>
      </c>
      <c r="L297" s="14">
        <v>0.21139583047143601</v>
      </c>
      <c r="M297" s="14"/>
      <c r="N297" s="14">
        <v>0.38611263820055203</v>
      </c>
      <c r="O297" s="14">
        <v>0.26244634836645803</v>
      </c>
      <c r="P297" s="14">
        <v>0.22666158758407801</v>
      </c>
      <c r="Q297" s="14">
        <v>0.21748110637630599</v>
      </c>
      <c r="R297" s="14"/>
      <c r="S297" s="14">
        <v>0.36835599304767902</v>
      </c>
      <c r="T297" s="14">
        <v>0.26369294859693199</v>
      </c>
      <c r="U297" s="14">
        <v>0.210720688652558</v>
      </c>
      <c r="V297" s="14">
        <v>0.246588124055095</v>
      </c>
      <c r="W297" s="14">
        <v>0.27597231091604801</v>
      </c>
      <c r="X297" s="14">
        <v>0.231211901717259</v>
      </c>
      <c r="Y297" s="14">
        <v>0.31607936373937301</v>
      </c>
      <c r="Z297" s="14">
        <v>0.355587818068688</v>
      </c>
      <c r="AA297" s="14">
        <v>0.31567901856225999</v>
      </c>
      <c r="AB297" s="14">
        <v>0.22533548905093001</v>
      </c>
      <c r="AC297" s="14">
        <v>0.20166122370353001</v>
      </c>
      <c r="AD297" s="14">
        <v>0.20772735514771401</v>
      </c>
      <c r="AE297" s="14"/>
      <c r="AF297" s="14">
        <v>8.5604611336495898E-2</v>
      </c>
      <c r="AG297" s="14">
        <v>0.58533712028186302</v>
      </c>
      <c r="AH297" s="14">
        <v>0.20897864796157301</v>
      </c>
      <c r="AI297" s="14">
        <v>6.5548452842227795E-2</v>
      </c>
      <c r="AJ297" s="14">
        <v>0.16006179919133501</v>
      </c>
      <c r="AK297" s="14"/>
      <c r="AL297" s="14">
        <v>0.77493541438461899</v>
      </c>
      <c r="AM297" s="14">
        <v>9.8730233703453005E-2</v>
      </c>
      <c r="AN297" s="14">
        <v>0.181179004603163</v>
      </c>
      <c r="AO297" s="14">
        <v>6.9876222952533998E-2</v>
      </c>
      <c r="AP297" s="14">
        <v>0.17976526639544099</v>
      </c>
      <c r="AQ297" s="14">
        <v>0.14238056728312201</v>
      </c>
      <c r="AR297" s="14"/>
      <c r="AS297" s="14">
        <v>0.19487506088438999</v>
      </c>
      <c r="AT297" s="14">
        <v>0.24715754714427601</v>
      </c>
      <c r="AU297" s="14">
        <v>0.357633019885154</v>
      </c>
      <c r="AV297" s="14">
        <v>0.37860374407337699</v>
      </c>
      <c r="AW297" s="14">
        <v>0.448988231293525</v>
      </c>
      <c r="AX297" s="14"/>
      <c r="AY297" s="14">
        <v>0.19241925931110099</v>
      </c>
      <c r="AZ297" s="14">
        <v>0.17669860835145401</v>
      </c>
      <c r="BA297" s="14">
        <v>0.19703480718911601</v>
      </c>
      <c r="BB297" s="14">
        <v>0.24856229264649601</v>
      </c>
      <c r="BC297" s="14">
        <v>0.232212144601434</v>
      </c>
      <c r="BD297" s="14">
        <v>0.25184265114500498</v>
      </c>
      <c r="BE297" s="14">
        <v>0.29324359339431699</v>
      </c>
      <c r="BF297" s="14">
        <v>0.23783883421605001</v>
      </c>
      <c r="BG297" s="14">
        <v>0.26396480011850199</v>
      </c>
      <c r="BH297" s="14">
        <v>0.28204514522443702</v>
      </c>
      <c r="BI297" s="14">
        <v>0.343334081339224</v>
      </c>
      <c r="BJ297" s="14">
        <v>0.29746814424854301</v>
      </c>
      <c r="BK297" s="14">
        <v>0.41922890581910399</v>
      </c>
      <c r="BL297" s="14">
        <v>0.32985652563080697</v>
      </c>
      <c r="BM297" s="14">
        <v>0.280538106503048</v>
      </c>
      <c r="BN297" s="14">
        <v>0.43248726658973302</v>
      </c>
      <c r="BO297" s="14"/>
      <c r="BP297" s="14">
        <v>0.391527140664225</v>
      </c>
      <c r="BQ297" s="14">
        <v>0.29117929100152801</v>
      </c>
      <c r="BR297" s="14">
        <v>0.23637650567618701</v>
      </c>
      <c r="BS297" s="14">
        <v>0.204303069707335</v>
      </c>
      <c r="BT297" s="14">
        <v>0.18997237304503101</v>
      </c>
      <c r="BU297" s="14">
        <v>0.18828113252380599</v>
      </c>
      <c r="BV297" s="14"/>
      <c r="BW297" s="14">
        <v>0.25922959758202702</v>
      </c>
      <c r="BX297" s="14">
        <v>0.29853360071734603</v>
      </c>
      <c r="BY297" s="14" t="s">
        <v>120</v>
      </c>
      <c r="BZ297" s="14">
        <v>0.212756012430033</v>
      </c>
      <c r="CA297" s="14">
        <v>0.25319804899911202</v>
      </c>
      <c r="CB297" s="14">
        <v>0.30509990881798998</v>
      </c>
      <c r="CC297" s="14">
        <v>0.31697548269399001</v>
      </c>
      <c r="CD297" s="14"/>
      <c r="CE297" s="14">
        <v>0.355106902989757</v>
      </c>
      <c r="CF297" s="14">
        <v>0.32026839376331101</v>
      </c>
      <c r="CG297" s="14">
        <v>0.16623474914092601</v>
      </c>
      <c r="CH297" s="14">
        <v>0.26829438852597498</v>
      </c>
      <c r="CI297" s="14"/>
      <c r="CJ297" s="14">
        <v>0.236481632327987</v>
      </c>
      <c r="CK297" s="14">
        <v>0.31665243388393899</v>
      </c>
      <c r="CL297" s="14">
        <v>0.27464520218076299</v>
      </c>
      <c r="CM297" s="14">
        <v>0.26458480592976902</v>
      </c>
      <c r="CN297" s="14"/>
      <c r="CO297" s="14">
        <v>0.28532599994093999</v>
      </c>
      <c r="CP297" s="14">
        <v>0.274499631786562</v>
      </c>
      <c r="CQ297" s="14"/>
      <c r="CR297" s="14">
        <v>0.29326599672225601</v>
      </c>
      <c r="CS297" s="14">
        <v>0.27616592967742298</v>
      </c>
    </row>
    <row r="298" spans="2:97" x14ac:dyDescent="0.3">
      <c r="B298" t="s">
        <v>48</v>
      </c>
      <c r="C298" s="14">
        <v>0.14115756487537701</v>
      </c>
      <c r="D298" s="14">
        <v>0.139534319302937</v>
      </c>
      <c r="E298" s="14">
        <v>0.141991202949138</v>
      </c>
      <c r="F298" s="14"/>
      <c r="G298" s="14">
        <v>9.4344181905167399E-2</v>
      </c>
      <c r="H298" s="14">
        <v>0.14592547140808301</v>
      </c>
      <c r="I298" s="14">
        <v>0.13678571698820799</v>
      </c>
      <c r="J298" s="14">
        <v>0.13025958659806</v>
      </c>
      <c r="K298" s="14">
        <v>0.12651373833240401</v>
      </c>
      <c r="L298" s="14">
        <v>0.19046706295323801</v>
      </c>
      <c r="M298" s="14"/>
      <c r="N298" s="14">
        <v>0.16961055818784601</v>
      </c>
      <c r="O298" s="14">
        <v>0.13667211532610701</v>
      </c>
      <c r="P298" s="14">
        <v>0.128745856547094</v>
      </c>
      <c r="Q298" s="14">
        <v>0.12586447242037799</v>
      </c>
      <c r="R298" s="14"/>
      <c r="S298" s="14">
        <v>0.151570769858097</v>
      </c>
      <c r="T298" s="14">
        <v>0.12458947426503</v>
      </c>
      <c r="U298" s="14">
        <v>0.135559656800122</v>
      </c>
      <c r="V298" s="14">
        <v>0.129939444637686</v>
      </c>
      <c r="W298" s="14">
        <v>0.124237598261128</v>
      </c>
      <c r="X298" s="14">
        <v>0.16679313011886601</v>
      </c>
      <c r="Y298" s="14">
        <v>0.193443031705714</v>
      </c>
      <c r="Z298" s="14">
        <v>0.14248685425962601</v>
      </c>
      <c r="AA298" s="14">
        <v>0.137196089786215</v>
      </c>
      <c r="AB298" s="14">
        <v>0.123161785755998</v>
      </c>
      <c r="AC298" s="14">
        <v>0.110729808731985</v>
      </c>
      <c r="AD298" s="14">
        <v>0.15360975328626</v>
      </c>
      <c r="AE298" s="14"/>
      <c r="AF298" s="14">
        <v>0.48433952216908799</v>
      </c>
      <c r="AG298" s="14">
        <v>6.6621436511347706E-2</v>
      </c>
      <c r="AH298" s="14">
        <v>5.4555018703358597E-2</v>
      </c>
      <c r="AI298" s="14">
        <v>3.6679913974979099E-2</v>
      </c>
      <c r="AJ298" s="14">
        <v>7.5345544699095199E-2</v>
      </c>
      <c r="AK298" s="14"/>
      <c r="AL298" s="14">
        <v>5.2579843816571603E-2</v>
      </c>
      <c r="AM298" s="14">
        <v>0.56032904709753995</v>
      </c>
      <c r="AN298" s="14">
        <v>3.4019509653430799E-2</v>
      </c>
      <c r="AO298" s="14">
        <v>4.4756785468217701E-2</v>
      </c>
      <c r="AP298" s="14">
        <v>5.4836536198704301E-2</v>
      </c>
      <c r="AQ298" s="14">
        <v>2.2094226134025001E-2</v>
      </c>
      <c r="AR298" s="14"/>
      <c r="AS298" s="14">
        <v>0.131861885706446</v>
      </c>
      <c r="AT298" s="14">
        <v>0.12897841950375599</v>
      </c>
      <c r="AU298" s="14">
        <v>0.12647755338733399</v>
      </c>
      <c r="AV298" s="14">
        <v>0.171551838526976</v>
      </c>
      <c r="AW298" s="14">
        <v>0.224135440912132</v>
      </c>
      <c r="AX298" s="14"/>
      <c r="AY298" s="14">
        <v>6.7501787046979705E-2</v>
      </c>
      <c r="AZ298" s="14">
        <v>0.174522472837391</v>
      </c>
      <c r="BA298" s="14">
        <v>0.11711874379673901</v>
      </c>
      <c r="BB298" s="14">
        <v>0.148361215603555</v>
      </c>
      <c r="BC298" s="14">
        <v>0.134561660216441</v>
      </c>
      <c r="BD298" s="14">
        <v>0.14492977757693301</v>
      </c>
      <c r="BE298" s="14">
        <v>0.12991390090385599</v>
      </c>
      <c r="BF298" s="14">
        <v>0.13641653544388299</v>
      </c>
      <c r="BG298" s="14">
        <v>0.15327628633245599</v>
      </c>
      <c r="BH298" s="14">
        <v>0.15614771860365001</v>
      </c>
      <c r="BI298" s="14">
        <v>0.12208011310528501</v>
      </c>
      <c r="BJ298" s="14">
        <v>0.11448665440900301</v>
      </c>
      <c r="BK298" s="14">
        <v>0.17083533522173</v>
      </c>
      <c r="BL298" s="14">
        <v>0.25912370196968298</v>
      </c>
      <c r="BM298" s="14">
        <v>0.14963866445546001</v>
      </c>
      <c r="BN298" s="14">
        <v>0.17676241134527401</v>
      </c>
      <c r="BO298" s="14"/>
      <c r="BP298" s="14">
        <v>0.13470767700726999</v>
      </c>
      <c r="BQ298" s="14">
        <v>0.136702968662714</v>
      </c>
      <c r="BR298" s="14">
        <v>0.124950738775645</v>
      </c>
      <c r="BS298" s="14">
        <v>0.16385703474695201</v>
      </c>
      <c r="BT298" s="14">
        <v>0.13593045319324701</v>
      </c>
      <c r="BU298" s="14">
        <v>0.155610773567465</v>
      </c>
      <c r="BV298" s="14"/>
      <c r="BW298" s="14">
        <v>0.16547133452547999</v>
      </c>
      <c r="BX298" s="14">
        <v>0.145873499190733</v>
      </c>
      <c r="BY298" s="14" t="s">
        <v>120</v>
      </c>
      <c r="BZ298" s="14">
        <v>0.100718618589903</v>
      </c>
      <c r="CA298" s="14">
        <v>0.122604458690206</v>
      </c>
      <c r="CB298" s="14">
        <v>0.13341271241331801</v>
      </c>
      <c r="CC298" s="14">
        <v>6.5551302561173197E-2</v>
      </c>
      <c r="CD298" s="14"/>
      <c r="CE298" s="14">
        <v>0.12905350084745101</v>
      </c>
      <c r="CF298" s="14">
        <v>0.15530262782166801</v>
      </c>
      <c r="CG298" s="14">
        <v>0.107500317421794</v>
      </c>
      <c r="CH298" s="14">
        <v>0.17069440583367301</v>
      </c>
      <c r="CI298" s="14"/>
      <c r="CJ298" s="14">
        <v>0.119576700316727</v>
      </c>
      <c r="CK298" s="14">
        <v>0.149819445786913</v>
      </c>
      <c r="CL298" s="14">
        <v>0.148724798244116</v>
      </c>
      <c r="CM298" s="14">
        <v>0.107029835205633</v>
      </c>
      <c r="CN298" s="14"/>
      <c r="CO298" s="14">
        <v>0.17218641078016</v>
      </c>
      <c r="CP298" s="14">
        <v>0.13819496418704599</v>
      </c>
      <c r="CQ298" s="14"/>
      <c r="CR298" s="14">
        <v>0.183756572862384</v>
      </c>
      <c r="CS298" s="14">
        <v>0.13998747788982399</v>
      </c>
    </row>
    <row r="299" spans="2:97" x14ac:dyDescent="0.3">
      <c r="B299" t="s">
        <v>44</v>
      </c>
      <c r="C299" s="14">
        <v>8.2444230037074004E-2</v>
      </c>
      <c r="D299" s="14">
        <v>8.2885508786985904E-2</v>
      </c>
      <c r="E299" s="14">
        <v>8.1370126496943099E-2</v>
      </c>
      <c r="F299" s="14"/>
      <c r="G299" s="14">
        <v>0.109093009793808</v>
      </c>
      <c r="H299" s="14">
        <v>7.8879526576812894E-2</v>
      </c>
      <c r="I299" s="14">
        <v>8.4922621395580294E-2</v>
      </c>
      <c r="J299" s="14">
        <v>7.8463630228017195E-2</v>
      </c>
      <c r="K299" s="14">
        <v>6.7826791038747905E-2</v>
      </c>
      <c r="L299" s="14">
        <v>7.8754696283108203E-2</v>
      </c>
      <c r="M299" s="14"/>
      <c r="N299" s="14">
        <v>7.3888363133426199E-2</v>
      </c>
      <c r="O299" s="14">
        <v>0.115100311688976</v>
      </c>
      <c r="P299" s="14">
        <v>6.2224296380294301E-2</v>
      </c>
      <c r="Q299" s="14">
        <v>7.6521045927701203E-2</v>
      </c>
      <c r="R299" s="14"/>
      <c r="S299" s="14">
        <v>6.9777662513165001E-2</v>
      </c>
      <c r="T299" s="14">
        <v>0.107924423074107</v>
      </c>
      <c r="U299" s="14">
        <v>0.113792966770768</v>
      </c>
      <c r="V299" s="14">
        <v>5.4266067423312303E-2</v>
      </c>
      <c r="W299" s="14">
        <v>0.10048977446957399</v>
      </c>
      <c r="X299" s="14">
        <v>8.2415626189403193E-2</v>
      </c>
      <c r="Y299" s="14">
        <v>6.74216037579278E-2</v>
      </c>
      <c r="Z299" s="14">
        <v>5.8895062116612801E-2</v>
      </c>
      <c r="AA299" s="14">
        <v>7.9928497331908696E-2</v>
      </c>
      <c r="AB299" s="14">
        <v>9.6572468419163005E-2</v>
      </c>
      <c r="AC299" s="14">
        <v>2.1609920149358801E-2</v>
      </c>
      <c r="AD299" s="14">
        <v>0.13046168896747501</v>
      </c>
      <c r="AE299" s="14"/>
      <c r="AF299" s="14">
        <v>3.4083697675417503E-2</v>
      </c>
      <c r="AG299" s="14">
        <v>6.3267427911966503E-2</v>
      </c>
      <c r="AH299" s="14">
        <v>0.416293389480833</v>
      </c>
      <c r="AI299" s="14">
        <v>2.6941169942437199E-2</v>
      </c>
      <c r="AJ299" s="14">
        <v>4.2887425368121498E-2</v>
      </c>
      <c r="AK299" s="14"/>
      <c r="AL299" s="14">
        <v>3.3434232166978099E-2</v>
      </c>
      <c r="AM299" s="14">
        <v>4.1277332535058997E-2</v>
      </c>
      <c r="AN299" s="14">
        <v>0.51631248744781699</v>
      </c>
      <c r="AO299" s="14">
        <v>1.9945924235161699E-2</v>
      </c>
      <c r="AP299" s="14">
        <v>7.7472602426967296E-2</v>
      </c>
      <c r="AQ299" s="14">
        <v>2.3534365169199399E-2</v>
      </c>
      <c r="AR299" s="14"/>
      <c r="AS299" s="14">
        <v>6.0995116847448301E-2</v>
      </c>
      <c r="AT299" s="14">
        <v>6.9735565930900106E-2</v>
      </c>
      <c r="AU299" s="14">
        <v>9.2856972750518102E-2</v>
      </c>
      <c r="AV299" s="14">
        <v>0.138245542955099</v>
      </c>
      <c r="AW299" s="14">
        <v>7.4883699774118198E-2</v>
      </c>
      <c r="AX299" s="14"/>
      <c r="AY299" s="14">
        <v>0.110300133706337</v>
      </c>
      <c r="AZ299" s="14">
        <v>5.0236961463189199E-2</v>
      </c>
      <c r="BA299" s="14">
        <v>7.3584900681093704E-2</v>
      </c>
      <c r="BB299" s="14">
        <v>7.5489261631326507E-2</v>
      </c>
      <c r="BC299" s="14">
        <v>0.10792220188066499</v>
      </c>
      <c r="BD299" s="14">
        <v>8.49236616796024E-2</v>
      </c>
      <c r="BE299" s="14">
        <v>9.5769003996031596E-2</v>
      </c>
      <c r="BF299" s="14">
        <v>9.9110900759034004E-2</v>
      </c>
      <c r="BG299" s="14">
        <v>9.37547964985396E-2</v>
      </c>
      <c r="BH299" s="14">
        <v>5.6292229431412003E-2</v>
      </c>
      <c r="BI299" s="14">
        <v>7.5341577214321706E-2</v>
      </c>
      <c r="BJ299" s="14">
        <v>0.12071475590410199</v>
      </c>
      <c r="BK299" s="14">
        <v>5.2747409882250497E-2</v>
      </c>
      <c r="BL299" s="14">
        <v>2.0389436753292401E-2</v>
      </c>
      <c r="BM299" s="14">
        <v>7.6126513512891195E-2</v>
      </c>
      <c r="BN299" s="14">
        <v>8.9294316384056494E-2</v>
      </c>
      <c r="BO299" s="14"/>
      <c r="BP299" s="14">
        <v>8.9798198651482697E-2</v>
      </c>
      <c r="BQ299" s="14">
        <v>7.5425503755364706E-2</v>
      </c>
      <c r="BR299" s="14">
        <v>9.25412034213033E-2</v>
      </c>
      <c r="BS299" s="14">
        <v>7.4488157235934202E-2</v>
      </c>
      <c r="BT299" s="14">
        <v>9.0332574043066896E-2</v>
      </c>
      <c r="BU299" s="14">
        <v>7.2296740107204202E-2</v>
      </c>
      <c r="BV299" s="14"/>
      <c r="BW299" s="14">
        <v>8.3267974964739103E-2</v>
      </c>
      <c r="BX299" s="14">
        <v>8.0967412232342398E-2</v>
      </c>
      <c r="BY299" s="14" t="s">
        <v>120</v>
      </c>
      <c r="BZ299" s="14">
        <v>7.3052761369420696E-2</v>
      </c>
      <c r="CA299" s="14">
        <v>6.2399387607632299E-2</v>
      </c>
      <c r="CB299" s="14">
        <v>0.100062780860609</v>
      </c>
      <c r="CC299" s="14">
        <v>6.0325285764397399E-2</v>
      </c>
      <c r="CD299" s="14"/>
      <c r="CE299" s="14">
        <v>8.1637658988984299E-2</v>
      </c>
      <c r="CF299" s="14">
        <v>0.100493907265748</v>
      </c>
      <c r="CG299" s="14">
        <v>9.0205052652701095E-2</v>
      </c>
      <c r="CH299" s="14">
        <v>8.8276455446698002E-2</v>
      </c>
      <c r="CI299" s="14"/>
      <c r="CJ299" s="14">
        <v>9.4121337123456106E-2</v>
      </c>
      <c r="CK299" s="14">
        <v>8.8963294340349802E-2</v>
      </c>
      <c r="CL299" s="14">
        <v>7.9564679388538506E-2</v>
      </c>
      <c r="CM299" s="14">
        <v>5.4989501545636997E-2</v>
      </c>
      <c r="CN299" s="14"/>
      <c r="CO299" s="14">
        <v>0.119944174398792</v>
      </c>
      <c r="CP299" s="14">
        <v>7.7608074220018697E-2</v>
      </c>
      <c r="CQ299" s="14"/>
      <c r="CR299" s="14">
        <v>0.10047536110725599</v>
      </c>
      <c r="CS299" s="14">
        <v>8.1888226816413903E-2</v>
      </c>
    </row>
    <row r="300" spans="2:97" x14ac:dyDescent="0.3">
      <c r="B300" t="s">
        <v>49</v>
      </c>
      <c r="C300" s="14">
        <v>3.9614774256744298E-2</v>
      </c>
      <c r="D300" s="14">
        <v>3.37685296816281E-2</v>
      </c>
      <c r="E300" s="14">
        <v>4.5450877401388798E-2</v>
      </c>
      <c r="F300" s="14"/>
      <c r="G300" s="14">
        <v>8.7000878204402901E-2</v>
      </c>
      <c r="H300" s="14">
        <v>6.5623441760836398E-2</v>
      </c>
      <c r="I300" s="14">
        <v>4.4397188896983797E-2</v>
      </c>
      <c r="J300" s="14">
        <v>2.5452956458032201E-2</v>
      </c>
      <c r="K300" s="14">
        <v>1.9562370069573801E-2</v>
      </c>
      <c r="L300" s="14">
        <v>8.1584519658064892E-3</v>
      </c>
      <c r="M300" s="14"/>
      <c r="N300" s="14">
        <v>2.3471497504498701E-2</v>
      </c>
      <c r="O300" s="14">
        <v>4.9783006736965098E-2</v>
      </c>
      <c r="P300" s="14">
        <v>2.9871163472151799E-2</v>
      </c>
      <c r="Q300" s="14">
        <v>5.54922336239069E-2</v>
      </c>
      <c r="R300" s="14"/>
      <c r="S300" s="14">
        <v>3.0664177624974701E-2</v>
      </c>
      <c r="T300" s="14">
        <v>2.8448576113196501E-2</v>
      </c>
      <c r="U300" s="14">
        <v>3.5256548058241202E-2</v>
      </c>
      <c r="V300" s="14">
        <v>7.3163432159794803E-2</v>
      </c>
      <c r="W300" s="14">
        <v>4.1707932850221098E-2</v>
      </c>
      <c r="X300" s="14">
        <v>4.7109195591482703E-2</v>
      </c>
      <c r="Y300" s="14">
        <v>4.5814505878914398E-2</v>
      </c>
      <c r="Z300" s="14">
        <v>2.2537908221654999E-2</v>
      </c>
      <c r="AA300" s="14">
        <v>4.1117710139821101E-2</v>
      </c>
      <c r="AB300" s="14">
        <v>5.83291777024788E-2</v>
      </c>
      <c r="AC300" s="14">
        <v>0</v>
      </c>
      <c r="AD300" s="14">
        <v>2.4089806751440599E-2</v>
      </c>
      <c r="AE300" s="14"/>
      <c r="AF300" s="14">
        <v>2.2547182094228E-3</v>
      </c>
      <c r="AG300" s="14">
        <v>2.6717602131906801E-2</v>
      </c>
      <c r="AH300" s="14">
        <v>1.6744772591595802E-2</v>
      </c>
      <c r="AI300" s="14">
        <v>1.8606104398699998E-2</v>
      </c>
      <c r="AJ300" s="14">
        <v>0.335228620847009</v>
      </c>
      <c r="AK300" s="14"/>
      <c r="AL300" s="14">
        <v>1.8133033015792301E-2</v>
      </c>
      <c r="AM300" s="14">
        <v>1.07030413421191E-2</v>
      </c>
      <c r="AN300" s="14">
        <v>1.8654620023607599E-2</v>
      </c>
      <c r="AO300" s="14">
        <v>2.1713604371716901E-2</v>
      </c>
      <c r="AP300" s="14">
        <v>0.35726455823193498</v>
      </c>
      <c r="AQ300" s="14">
        <v>5.7169716836741004E-3</v>
      </c>
      <c r="AR300" s="14"/>
      <c r="AS300" s="14">
        <v>4.1594433935365903E-2</v>
      </c>
      <c r="AT300" s="14">
        <v>6.2456771584600099E-2</v>
      </c>
      <c r="AU300" s="14">
        <v>3.4642218289413697E-2</v>
      </c>
      <c r="AV300" s="14">
        <v>3.1579853623595701E-2</v>
      </c>
      <c r="AW300" s="14">
        <v>2.6779570555173899E-2</v>
      </c>
      <c r="AX300" s="14"/>
      <c r="AY300" s="14">
        <v>0</v>
      </c>
      <c r="AZ300" s="14">
        <v>4.9844207002241701E-2</v>
      </c>
      <c r="BA300" s="14">
        <v>8.2207535514294702E-2</v>
      </c>
      <c r="BB300" s="14">
        <v>3.8524570422466702E-2</v>
      </c>
      <c r="BC300" s="14">
        <v>7.1006083258213296E-2</v>
      </c>
      <c r="BD300" s="14">
        <v>3.3320172789721603E-2</v>
      </c>
      <c r="BE300" s="14">
        <v>3.3221290011845102E-2</v>
      </c>
      <c r="BF300" s="14">
        <v>3.2542862804686899E-2</v>
      </c>
      <c r="BG300" s="14">
        <v>2.4705491787365599E-2</v>
      </c>
      <c r="BH300" s="14">
        <v>5.3088352355875203E-2</v>
      </c>
      <c r="BI300" s="14">
        <v>3.1622580311218298E-2</v>
      </c>
      <c r="BJ300" s="14">
        <v>2.44206196732587E-2</v>
      </c>
      <c r="BK300" s="14">
        <v>1.2814852397997499E-2</v>
      </c>
      <c r="BL300" s="14">
        <v>6.5141774207123707E-2</v>
      </c>
      <c r="BM300" s="14">
        <v>3.9336233651877002E-2</v>
      </c>
      <c r="BN300" s="14">
        <v>2.81410479564046E-2</v>
      </c>
      <c r="BO300" s="14"/>
      <c r="BP300" s="14">
        <v>5.7145048912949803E-2</v>
      </c>
      <c r="BQ300" s="14">
        <v>2.6807370317810102E-2</v>
      </c>
      <c r="BR300" s="14">
        <v>4.0054779955137801E-2</v>
      </c>
      <c r="BS300" s="14">
        <v>5.1546707280606403E-2</v>
      </c>
      <c r="BT300" s="14">
        <v>2.1755625829071801E-2</v>
      </c>
      <c r="BU300" s="14">
        <v>1.91634396312509E-2</v>
      </c>
      <c r="BV300" s="14"/>
      <c r="BW300" s="14">
        <v>2.0152126817657701E-2</v>
      </c>
      <c r="BX300" s="14">
        <v>5.5473247547230403E-2</v>
      </c>
      <c r="BY300" s="14" t="s">
        <v>120</v>
      </c>
      <c r="BZ300" s="14">
        <v>6.3635021264755606E-2</v>
      </c>
      <c r="CA300" s="14">
        <v>4.8964563367091402E-2</v>
      </c>
      <c r="CB300" s="14">
        <v>3.6943270007163603E-2</v>
      </c>
      <c r="CC300" s="14">
        <v>7.9999588802608795E-2</v>
      </c>
      <c r="CD300" s="14"/>
      <c r="CE300" s="14">
        <v>7.0228637789044396E-2</v>
      </c>
      <c r="CF300" s="14">
        <v>4.3826742731841499E-2</v>
      </c>
      <c r="CG300" s="14">
        <v>2.59003726672602E-2</v>
      </c>
      <c r="CH300" s="14">
        <v>3.1481079379852901E-2</v>
      </c>
      <c r="CI300" s="14"/>
      <c r="CJ300" s="14">
        <v>5.9112078747110497E-2</v>
      </c>
      <c r="CK300" s="14">
        <v>5.5145317018917402E-2</v>
      </c>
      <c r="CL300" s="14">
        <v>3.05875587479911E-2</v>
      </c>
      <c r="CM300" s="14">
        <v>1.5591969565312501E-2</v>
      </c>
      <c r="CN300" s="14"/>
      <c r="CO300" s="14">
        <v>8.1254009974484995E-2</v>
      </c>
      <c r="CP300" s="14">
        <v>3.2257756044952103E-2</v>
      </c>
      <c r="CQ300" s="14"/>
      <c r="CR300" s="14">
        <v>6.4487035463102194E-2</v>
      </c>
      <c r="CS300" s="14">
        <v>3.7515108321134298E-2</v>
      </c>
    </row>
    <row r="301" spans="2:97" x14ac:dyDescent="0.3">
      <c r="B301" t="s">
        <v>45</v>
      </c>
      <c r="C301" s="14">
        <v>0.15413769776862299</v>
      </c>
      <c r="D301" s="14">
        <v>0.18218728525706299</v>
      </c>
      <c r="E301" s="14">
        <v>0.12715674387617401</v>
      </c>
      <c r="F301" s="14"/>
      <c r="G301" s="14">
        <v>0.110608000256037</v>
      </c>
      <c r="H301" s="14">
        <v>0.115928224013085</v>
      </c>
      <c r="I301" s="14">
        <v>0.162668462255459</v>
      </c>
      <c r="J301" s="14">
        <v>0.18656913424514601</v>
      </c>
      <c r="K301" s="14">
        <v>0.208414586417252</v>
      </c>
      <c r="L301" s="14">
        <v>0.14434043787872</v>
      </c>
      <c r="M301" s="14"/>
      <c r="N301" s="14">
        <v>8.7975417925535704E-2</v>
      </c>
      <c r="O301" s="14">
        <v>0.116306075909342</v>
      </c>
      <c r="P301" s="14">
        <v>0.25947604918291001</v>
      </c>
      <c r="Q301" s="14">
        <v>0.17182489287630801</v>
      </c>
      <c r="R301" s="14"/>
      <c r="S301" s="14">
        <v>0.106486270315667</v>
      </c>
      <c r="T301" s="14">
        <v>0.17353110661291299</v>
      </c>
      <c r="U301" s="14">
        <v>0.15588695497712199</v>
      </c>
      <c r="V301" s="14">
        <v>0.222315873363709</v>
      </c>
      <c r="W301" s="14">
        <v>0.15733380618975701</v>
      </c>
      <c r="X301" s="14">
        <v>0.14692513631013901</v>
      </c>
      <c r="Y301" s="14">
        <v>0.13551374793854401</v>
      </c>
      <c r="Z301" s="14">
        <v>0.16289127736912001</v>
      </c>
      <c r="AA301" s="14">
        <v>0.176449460143351</v>
      </c>
      <c r="AB301" s="14">
        <v>0.12694863258412001</v>
      </c>
      <c r="AC301" s="14">
        <v>0.19793876013314199</v>
      </c>
      <c r="AD301" s="14">
        <v>6.2225698725488297E-2</v>
      </c>
      <c r="AE301" s="14"/>
      <c r="AF301" s="14">
        <v>0.119689762489139</v>
      </c>
      <c r="AG301" s="14">
        <v>7.2162359475181195E-2</v>
      </c>
      <c r="AH301" s="14">
        <v>5.50952991045605E-2</v>
      </c>
      <c r="AI301" s="14">
        <v>0.64079603969158405</v>
      </c>
      <c r="AJ301" s="14">
        <v>3.4480868451468298E-2</v>
      </c>
      <c r="AK301" s="14"/>
      <c r="AL301" s="14">
        <v>1.9124155340953901E-2</v>
      </c>
      <c r="AM301" s="14">
        <v>2.8276136806913099E-2</v>
      </c>
      <c r="AN301" s="14">
        <v>9.9033118307586508E-3</v>
      </c>
      <c r="AO301" s="14">
        <v>0.6216013114308</v>
      </c>
      <c r="AP301" s="14">
        <v>5.9495208355888701E-2</v>
      </c>
      <c r="AQ301" s="14">
        <v>2.8085354471219799E-2</v>
      </c>
      <c r="AR301" s="14"/>
      <c r="AS301" s="14">
        <v>0.21425815324590899</v>
      </c>
      <c r="AT301" s="14">
        <v>0.171644005762666</v>
      </c>
      <c r="AU301" s="14">
        <v>9.9343538554629102E-2</v>
      </c>
      <c r="AV301" s="14">
        <v>9.0942033628283597E-2</v>
      </c>
      <c r="AW301" s="14">
        <v>7.8605069740491501E-2</v>
      </c>
      <c r="AX301" s="14"/>
      <c r="AY301" s="14">
        <v>6.4890754871020195E-2</v>
      </c>
      <c r="AZ301" s="14">
        <v>0.16774093157136299</v>
      </c>
      <c r="BA301" s="14">
        <v>0.193133008234422</v>
      </c>
      <c r="BB301" s="14">
        <v>0.114183036005084</v>
      </c>
      <c r="BC301" s="14">
        <v>0.179601853792696</v>
      </c>
      <c r="BD301" s="14">
        <v>0.14299930417822601</v>
      </c>
      <c r="BE301" s="14">
        <v>0.15560651229237801</v>
      </c>
      <c r="BF301" s="14">
        <v>0.17678267692156999</v>
      </c>
      <c r="BG301" s="14">
        <v>0.19815185086254</v>
      </c>
      <c r="BH301" s="14">
        <v>0.18814131242822699</v>
      </c>
      <c r="BI301" s="14">
        <v>0.135323942888224</v>
      </c>
      <c r="BJ301" s="14">
        <v>0.18854827198978899</v>
      </c>
      <c r="BK301" s="14">
        <v>7.6159603308768004E-2</v>
      </c>
      <c r="BL301" s="14">
        <v>7.5883856330325294E-2</v>
      </c>
      <c r="BM301" s="14">
        <v>0.19975657820402401</v>
      </c>
      <c r="BN301" s="14">
        <v>9.5081931832186606E-2</v>
      </c>
      <c r="BO301" s="14"/>
      <c r="BP301" s="14">
        <v>0.11112151887980699</v>
      </c>
      <c r="BQ301" s="14">
        <v>0.15800254787561899</v>
      </c>
      <c r="BR301" s="14">
        <v>0.183935659761192</v>
      </c>
      <c r="BS301" s="14">
        <v>0.158462926900208</v>
      </c>
      <c r="BT301" s="14">
        <v>0.15873608741654699</v>
      </c>
      <c r="BU301" s="14">
        <v>0.23713724440107001</v>
      </c>
      <c r="BV301" s="14"/>
      <c r="BW301" s="14">
        <v>0.148044468767565</v>
      </c>
      <c r="BX301" s="14">
        <v>0.15958413128621199</v>
      </c>
      <c r="BY301" s="14" t="s">
        <v>120</v>
      </c>
      <c r="BZ301" s="14">
        <v>0.21303530213550301</v>
      </c>
      <c r="CA301" s="14">
        <v>0.16967913714984101</v>
      </c>
      <c r="CB301" s="14">
        <v>0.13550536408630301</v>
      </c>
      <c r="CC301" s="14">
        <v>0.134489583378267</v>
      </c>
      <c r="CD301" s="14"/>
      <c r="CE301" s="14">
        <v>0.126375323524756</v>
      </c>
      <c r="CF301" s="14">
        <v>0.164184409977046</v>
      </c>
      <c r="CG301" s="14">
        <v>0.19940077284441901</v>
      </c>
      <c r="CH301" s="14">
        <v>0.146521063730738</v>
      </c>
      <c r="CI301" s="14"/>
      <c r="CJ301" s="14">
        <v>0.15343944234618401</v>
      </c>
      <c r="CK301" s="14">
        <v>0.140224252079138</v>
      </c>
      <c r="CL301" s="14">
        <v>0.16607018592602399</v>
      </c>
      <c r="CM301" s="14">
        <v>9.6780743429918395E-2</v>
      </c>
      <c r="CN301" s="14"/>
      <c r="CO301" s="14">
        <v>0.13798759573399</v>
      </c>
      <c r="CP301" s="14">
        <v>0.15747970765259001</v>
      </c>
      <c r="CQ301" s="14"/>
      <c r="CR301" s="14">
        <v>0.14703046234137801</v>
      </c>
      <c r="CS301" s="14">
        <v>0.154294935600924</v>
      </c>
    </row>
    <row r="302" spans="2:97" x14ac:dyDescent="0.3">
      <c r="B302" t="s">
        <v>216</v>
      </c>
      <c r="C302" s="14">
        <v>1.6521021170013701E-2</v>
      </c>
      <c r="D302" s="14">
        <v>1.9503869274356201E-2</v>
      </c>
      <c r="E302" s="14">
        <v>1.3652198042823201E-2</v>
      </c>
      <c r="F302" s="14"/>
      <c r="G302" s="14">
        <v>2.5256236241616801E-2</v>
      </c>
      <c r="H302" s="14">
        <v>1.20859121041054E-2</v>
      </c>
      <c r="I302" s="14">
        <v>1.81973651679589E-2</v>
      </c>
      <c r="J302" s="14">
        <v>2.1008180761049301E-2</v>
      </c>
      <c r="K302" s="14">
        <v>1.3552926441288299E-2</v>
      </c>
      <c r="L302" s="14">
        <v>1.1345142096581899E-2</v>
      </c>
      <c r="M302" s="14"/>
      <c r="N302" s="14">
        <v>1.28987561952187E-2</v>
      </c>
      <c r="O302" s="14">
        <v>1.9229049696690401E-2</v>
      </c>
      <c r="P302" s="14">
        <v>2.5652853256599901E-2</v>
      </c>
      <c r="Q302" s="14">
        <v>9.7894487911315397E-3</v>
      </c>
      <c r="R302" s="14"/>
      <c r="S302" s="14">
        <v>8.8494184666872699E-3</v>
      </c>
      <c r="T302" s="14">
        <v>3.80904731015384E-3</v>
      </c>
      <c r="U302" s="14">
        <v>5.7917137313453102E-3</v>
      </c>
      <c r="V302" s="14">
        <v>5.6860595370749403E-3</v>
      </c>
      <c r="W302" s="14">
        <v>1.7987182555055901E-2</v>
      </c>
      <c r="X302" s="14">
        <v>5.1342920498126396E-3</v>
      </c>
      <c r="Y302" s="14">
        <v>1.58829173636694E-2</v>
      </c>
      <c r="Z302" s="14">
        <v>1.1754767245765199E-2</v>
      </c>
      <c r="AA302" s="14">
        <v>4.7724783292327697E-3</v>
      </c>
      <c r="AB302" s="14">
        <v>8.3925804444747107E-2</v>
      </c>
      <c r="AC302" s="14">
        <v>4.5213819905686903E-2</v>
      </c>
      <c r="AD302" s="14">
        <v>0</v>
      </c>
      <c r="AE302" s="14"/>
      <c r="AF302" s="14">
        <v>7.3541840440935697E-3</v>
      </c>
      <c r="AG302" s="14">
        <v>3.25773948667505E-3</v>
      </c>
      <c r="AH302" s="14">
        <v>6.4110843679319098E-3</v>
      </c>
      <c r="AI302" s="14">
        <v>1.08173992353125E-2</v>
      </c>
      <c r="AJ302" s="14">
        <v>1.36099618709299E-2</v>
      </c>
      <c r="AK302" s="14"/>
      <c r="AL302" s="14">
        <v>0</v>
      </c>
      <c r="AM302" s="14">
        <v>6.6691069887964902E-3</v>
      </c>
      <c r="AN302" s="14">
        <v>1.1476157701736499E-2</v>
      </c>
      <c r="AO302" s="14">
        <v>1.11098705557419E-2</v>
      </c>
      <c r="AP302" s="14">
        <v>1.1503936412366401E-2</v>
      </c>
      <c r="AQ302" s="14">
        <v>6.1003806990187802E-3</v>
      </c>
      <c r="AR302" s="14"/>
      <c r="AS302" s="14">
        <v>1.0253201440875E-2</v>
      </c>
      <c r="AT302" s="14">
        <v>2.1829856784149199E-2</v>
      </c>
      <c r="AU302" s="14">
        <v>2.2551927997010002E-2</v>
      </c>
      <c r="AV302" s="14">
        <v>4.5155056893666301E-3</v>
      </c>
      <c r="AW302" s="14">
        <v>2.5367572812828799E-2</v>
      </c>
      <c r="AX302" s="14"/>
      <c r="AY302" s="14">
        <v>0</v>
      </c>
      <c r="AZ302" s="14">
        <v>1.3040122445980001E-2</v>
      </c>
      <c r="BA302" s="14">
        <v>1.44883710917489E-2</v>
      </c>
      <c r="BB302" s="14">
        <v>1.8913428434258299E-2</v>
      </c>
      <c r="BC302" s="14">
        <v>0</v>
      </c>
      <c r="BD302" s="14">
        <v>1.31862063106631E-2</v>
      </c>
      <c r="BE302" s="14">
        <v>3.7125152919793201E-2</v>
      </c>
      <c r="BF302" s="14">
        <v>2.7401220366042499E-2</v>
      </c>
      <c r="BG302" s="14">
        <v>2.1342809766118801E-2</v>
      </c>
      <c r="BH302" s="14">
        <v>7.9349316070071001E-3</v>
      </c>
      <c r="BI302" s="14">
        <v>1.186202414239E-2</v>
      </c>
      <c r="BJ302" s="14">
        <v>2.22488815061779E-2</v>
      </c>
      <c r="BK302" s="14">
        <v>0</v>
      </c>
      <c r="BL302" s="14">
        <v>0</v>
      </c>
      <c r="BM302" s="14">
        <v>0</v>
      </c>
      <c r="BN302" s="14">
        <v>1.9810672646816099E-2</v>
      </c>
      <c r="BO302" s="14"/>
      <c r="BP302" s="14">
        <v>1.8353695527429201E-2</v>
      </c>
      <c r="BQ302" s="14">
        <v>1.5020245041331801E-2</v>
      </c>
      <c r="BR302" s="14">
        <v>1.4865307604119801E-2</v>
      </c>
      <c r="BS302" s="14">
        <v>1.3789602206577E-2</v>
      </c>
      <c r="BT302" s="14">
        <v>1.7896283747450101E-2</v>
      </c>
      <c r="BU302" s="14">
        <v>2.8656227938879199E-2</v>
      </c>
      <c r="BV302" s="14"/>
      <c r="BW302" s="14">
        <v>1.43830071754455E-2</v>
      </c>
      <c r="BX302" s="14">
        <v>1.4259225968369199E-2</v>
      </c>
      <c r="BY302" s="14" t="s">
        <v>120</v>
      </c>
      <c r="BZ302" s="14">
        <v>2.7458742768518299E-2</v>
      </c>
      <c r="CA302" s="14">
        <v>2.2987776624354701E-2</v>
      </c>
      <c r="CB302" s="14">
        <v>1.2334847657501201E-2</v>
      </c>
      <c r="CC302" s="14">
        <v>1.7814394083566699E-2</v>
      </c>
      <c r="CD302" s="14"/>
      <c r="CE302" s="14">
        <v>2.3325270017385099E-2</v>
      </c>
      <c r="CF302" s="14">
        <v>1.0852865430118401E-2</v>
      </c>
      <c r="CG302" s="14">
        <v>9.9167964837495702E-3</v>
      </c>
      <c r="CH302" s="14">
        <v>1.6568186304429699E-2</v>
      </c>
      <c r="CI302" s="14"/>
      <c r="CJ302" s="14">
        <v>1.2718473717489E-2</v>
      </c>
      <c r="CK302" s="14">
        <v>1.45080867197069E-2</v>
      </c>
      <c r="CL302" s="14">
        <v>1.6217301459931499E-2</v>
      </c>
      <c r="CM302" s="14">
        <v>3.58529846631526E-2</v>
      </c>
      <c r="CN302" s="14"/>
      <c r="CO302" s="14">
        <v>2.2152446596737398E-2</v>
      </c>
      <c r="CP302" s="14">
        <v>1.6035812132727E-2</v>
      </c>
      <c r="CQ302" s="14"/>
      <c r="CR302" s="14">
        <v>9.8239925252542604E-3</v>
      </c>
      <c r="CS302" s="14">
        <v>1.6185129801178401E-2</v>
      </c>
    </row>
    <row r="303" spans="2:97" x14ac:dyDescent="0.3">
      <c r="B303" t="s">
        <v>217</v>
      </c>
      <c r="C303" s="14">
        <v>0.15224570113969901</v>
      </c>
      <c r="D303" s="14">
        <v>0.12991525623943301</v>
      </c>
      <c r="E303" s="14">
        <v>0.17454017208355099</v>
      </c>
      <c r="F303" s="14"/>
      <c r="G303" s="14">
        <v>7.3105371577921505E-2</v>
      </c>
      <c r="H303" s="14">
        <v>9.6199799234089306E-2</v>
      </c>
      <c r="I303" s="14">
        <v>0.135870505197353</v>
      </c>
      <c r="J303" s="14">
        <v>0.17245166625160299</v>
      </c>
      <c r="K303" s="14">
        <v>0.207369993410259</v>
      </c>
      <c r="L303" s="14">
        <v>0.21014423164983401</v>
      </c>
      <c r="M303" s="14"/>
      <c r="N303" s="14">
        <v>0.13159759887756101</v>
      </c>
      <c r="O303" s="14">
        <v>0.14496102058101701</v>
      </c>
      <c r="P303" s="14">
        <v>0.14609126563354299</v>
      </c>
      <c r="Q303" s="14">
        <v>0.18530593557772199</v>
      </c>
      <c r="R303" s="14"/>
      <c r="S303" s="14">
        <v>0.11372530211224199</v>
      </c>
      <c r="T303" s="14">
        <v>0.15988106850807399</v>
      </c>
      <c r="U303" s="14">
        <v>0.139832605306355</v>
      </c>
      <c r="V303" s="14">
        <v>0.12408943827822599</v>
      </c>
      <c r="W303" s="14">
        <v>0.13817694364358199</v>
      </c>
      <c r="X303" s="14">
        <v>0.17797986035982599</v>
      </c>
      <c r="Y303" s="14">
        <v>0.13428791030492099</v>
      </c>
      <c r="Z303" s="14">
        <v>0.172785653790161</v>
      </c>
      <c r="AA303" s="14">
        <v>0.116037290514305</v>
      </c>
      <c r="AB303" s="14">
        <v>0.171417496778283</v>
      </c>
      <c r="AC303" s="14">
        <v>0.26134786830043</v>
      </c>
      <c r="AD303" s="14">
        <v>0.28650133889786</v>
      </c>
      <c r="AE303" s="14"/>
      <c r="AF303" s="14">
        <v>0.15892141848677599</v>
      </c>
      <c r="AG303" s="14">
        <v>9.6540851043137005E-2</v>
      </c>
      <c r="AH303" s="14">
        <v>0.14809782298788399</v>
      </c>
      <c r="AI303" s="14">
        <v>9.6538934945739396E-2</v>
      </c>
      <c r="AJ303" s="14">
        <v>0.146284059951163</v>
      </c>
      <c r="AK303" s="14"/>
      <c r="AL303" s="14">
        <v>4.4575599111130799E-2</v>
      </c>
      <c r="AM303" s="14">
        <v>0.161470737552287</v>
      </c>
      <c r="AN303" s="14">
        <v>0.15486566505907701</v>
      </c>
      <c r="AO303" s="14">
        <v>9.4908586431075498E-2</v>
      </c>
      <c r="AP303" s="14">
        <v>9.5046610298041401E-2</v>
      </c>
      <c r="AQ303" s="14">
        <v>0.32242545385551502</v>
      </c>
      <c r="AR303" s="14"/>
      <c r="AS303" s="14">
        <v>0.197349348307053</v>
      </c>
      <c r="AT303" s="14">
        <v>0.153233695104003</v>
      </c>
      <c r="AU303" s="14">
        <v>0.138431143844916</v>
      </c>
      <c r="AV303" s="14">
        <v>8.5326062053493398E-2</v>
      </c>
      <c r="AW303" s="14">
        <v>4.8148271431289302E-2</v>
      </c>
      <c r="AX303" s="14"/>
      <c r="AY303" s="14">
        <v>0.145793565795342</v>
      </c>
      <c r="AZ303" s="14">
        <v>0.185152013366191</v>
      </c>
      <c r="BA303" s="14">
        <v>0.20080849988281299</v>
      </c>
      <c r="BB303" s="14">
        <v>0.188583952318501</v>
      </c>
      <c r="BC303" s="14">
        <v>0.14574695537105301</v>
      </c>
      <c r="BD303" s="14">
        <v>0.19005662082142499</v>
      </c>
      <c r="BE303" s="14">
        <v>0.143643935942387</v>
      </c>
      <c r="BF303" s="14">
        <v>0.15235076676495299</v>
      </c>
      <c r="BG303" s="14">
        <v>0.11628409901617801</v>
      </c>
      <c r="BH303" s="14">
        <v>0.122898137762556</v>
      </c>
      <c r="BI303" s="14">
        <v>0.16637338774715901</v>
      </c>
      <c r="BJ303" s="14">
        <v>0.11992368469836701</v>
      </c>
      <c r="BK303" s="14">
        <v>0.12793142211325401</v>
      </c>
      <c r="BL303" s="14">
        <v>0.166176954601883</v>
      </c>
      <c r="BM303" s="14">
        <v>0.103346865542001</v>
      </c>
      <c r="BN303" s="14">
        <v>7.0185452332368503E-2</v>
      </c>
      <c r="BO303" s="14"/>
      <c r="BP303" s="14">
        <v>9.9106426898953201E-2</v>
      </c>
      <c r="BQ303" s="14">
        <v>0.15477144856698399</v>
      </c>
      <c r="BR303" s="14">
        <v>0.158086255093077</v>
      </c>
      <c r="BS303" s="14">
        <v>0.15841544962691001</v>
      </c>
      <c r="BT303" s="14">
        <v>0.21622098069287499</v>
      </c>
      <c r="BU303" s="14">
        <v>0.22593838869800401</v>
      </c>
      <c r="BV303" s="14"/>
      <c r="BW303" s="14">
        <v>0.183353927058235</v>
      </c>
      <c r="BX303" s="14">
        <v>0.113896584401508</v>
      </c>
      <c r="BY303" s="14" t="s">
        <v>120</v>
      </c>
      <c r="BZ303" s="14">
        <v>0.16472567483242501</v>
      </c>
      <c r="CA303" s="14">
        <v>0.156786438731327</v>
      </c>
      <c r="CB303" s="14">
        <v>0.13646954265198699</v>
      </c>
      <c r="CC303" s="14">
        <v>0.13152724156110199</v>
      </c>
      <c r="CD303" s="14"/>
      <c r="CE303" s="14">
        <v>0.104669193332645</v>
      </c>
      <c r="CF303" s="14">
        <v>0.10847017302494399</v>
      </c>
      <c r="CG303" s="14">
        <v>0.207792685617671</v>
      </c>
      <c r="CH303" s="14">
        <v>0.16850179091461401</v>
      </c>
      <c r="CI303" s="14"/>
      <c r="CJ303" s="14">
        <v>0.16205121930734201</v>
      </c>
      <c r="CK303" s="14">
        <v>0.118088971573777</v>
      </c>
      <c r="CL303" s="14">
        <v>0.158350448050531</v>
      </c>
      <c r="CM303" s="14">
        <v>0.18069814878037799</v>
      </c>
      <c r="CN303" s="14"/>
      <c r="CO303" s="14">
        <v>0.103326778315307</v>
      </c>
      <c r="CP303" s="14">
        <v>0.16069460281558301</v>
      </c>
      <c r="CQ303" s="14"/>
      <c r="CR303" s="14">
        <v>0.103912566911863</v>
      </c>
      <c r="CS303" s="14">
        <v>0.15979876926584399</v>
      </c>
    </row>
    <row r="304" spans="2:97" x14ac:dyDescent="0.3">
      <c r="B304" t="s">
        <v>92</v>
      </c>
      <c r="C304" s="14">
        <v>0.138018861428299</v>
      </c>
      <c r="D304" s="14">
        <v>9.9138605010765199E-2</v>
      </c>
      <c r="E304" s="14">
        <v>0.17645996452059501</v>
      </c>
      <c r="F304" s="14"/>
      <c r="G304" s="14">
        <v>0.15585546344353099</v>
      </c>
      <c r="H304" s="14">
        <v>0.101558521531496</v>
      </c>
      <c r="I304" s="14">
        <v>0.156349622310794</v>
      </c>
      <c r="J304" s="14">
        <v>0.14207953886421901</v>
      </c>
      <c r="K304" s="14">
        <v>0.12658018663515</v>
      </c>
      <c r="L304" s="14">
        <v>0.14539414670127501</v>
      </c>
      <c r="M304" s="14"/>
      <c r="N304" s="14">
        <v>0.114445169975362</v>
      </c>
      <c r="O304" s="14">
        <v>0.15550207169444499</v>
      </c>
      <c r="P304" s="14">
        <v>0.12127692794333</v>
      </c>
      <c r="Q304" s="14">
        <v>0.15772086440654601</v>
      </c>
      <c r="R304" s="14"/>
      <c r="S304" s="14">
        <v>0.150570406061487</v>
      </c>
      <c r="T304" s="14">
        <v>0.13812335551959401</v>
      </c>
      <c r="U304" s="14">
        <v>0.20315886570348901</v>
      </c>
      <c r="V304" s="14">
        <v>0.143951560545103</v>
      </c>
      <c r="W304" s="14">
        <v>0.14409445111463501</v>
      </c>
      <c r="X304" s="14">
        <v>0.14243085766321101</v>
      </c>
      <c r="Y304" s="14">
        <v>9.1556919310936902E-2</v>
      </c>
      <c r="Z304" s="14">
        <v>7.3060658928372102E-2</v>
      </c>
      <c r="AA304" s="14">
        <v>0.128819455192906</v>
      </c>
      <c r="AB304" s="14">
        <v>0.114309145264279</v>
      </c>
      <c r="AC304" s="14">
        <v>0.161498599075867</v>
      </c>
      <c r="AD304" s="14">
        <v>0.13538435822376199</v>
      </c>
      <c r="AE304" s="14"/>
      <c r="AF304" s="14">
        <v>0.107752085589568</v>
      </c>
      <c r="AG304" s="14">
        <v>8.6095463157922603E-2</v>
      </c>
      <c r="AH304" s="14">
        <v>9.3823964802263696E-2</v>
      </c>
      <c r="AI304" s="14">
        <v>0.10407198496902</v>
      </c>
      <c r="AJ304" s="14">
        <v>0.19210171962087799</v>
      </c>
      <c r="AK304" s="14"/>
      <c r="AL304" s="14">
        <v>5.7217722163954002E-2</v>
      </c>
      <c r="AM304" s="14">
        <v>9.2544363973831603E-2</v>
      </c>
      <c r="AN304" s="14">
        <v>7.3589243680409297E-2</v>
      </c>
      <c r="AO304" s="14">
        <v>0.116087694554752</v>
      </c>
      <c r="AP304" s="14">
        <v>0.16461528168065601</v>
      </c>
      <c r="AQ304" s="14">
        <v>0.44966268070422599</v>
      </c>
      <c r="AR304" s="14"/>
      <c r="AS304" s="14">
        <v>0.14881279963251301</v>
      </c>
      <c r="AT304" s="14">
        <v>0.14496413818564999</v>
      </c>
      <c r="AU304" s="14">
        <v>0.128063625291024</v>
      </c>
      <c r="AV304" s="14">
        <v>9.9235419449807502E-2</v>
      </c>
      <c r="AW304" s="14">
        <v>7.3092143480441504E-2</v>
      </c>
      <c r="AX304" s="14"/>
      <c r="AY304" s="14">
        <v>0.41909449926921999</v>
      </c>
      <c r="AZ304" s="14">
        <v>0.18276468296219101</v>
      </c>
      <c r="BA304" s="14">
        <v>0.12162413360977301</v>
      </c>
      <c r="BB304" s="14">
        <v>0.167382242938313</v>
      </c>
      <c r="BC304" s="14">
        <v>0.12894910087949801</v>
      </c>
      <c r="BD304" s="14">
        <v>0.13874160549842399</v>
      </c>
      <c r="BE304" s="14">
        <v>0.11147661053939199</v>
      </c>
      <c r="BF304" s="14">
        <v>0.137556202723781</v>
      </c>
      <c r="BG304" s="14">
        <v>0.12851986561829901</v>
      </c>
      <c r="BH304" s="14">
        <v>0.133452172586836</v>
      </c>
      <c r="BI304" s="14">
        <v>0.114062293252177</v>
      </c>
      <c r="BJ304" s="14">
        <v>0.112188987570761</v>
      </c>
      <c r="BK304" s="14">
        <v>0.140282471256895</v>
      </c>
      <c r="BL304" s="14">
        <v>8.3427750506885695E-2</v>
      </c>
      <c r="BM304" s="14">
        <v>0.15125703813069899</v>
      </c>
      <c r="BN304" s="14">
        <v>8.8236900913160596E-2</v>
      </c>
      <c r="BO304" s="14"/>
      <c r="BP304" s="14">
        <v>9.8240293457882599E-2</v>
      </c>
      <c r="BQ304" s="14">
        <v>0.14209062477864901</v>
      </c>
      <c r="BR304" s="14">
        <v>0.149189549713339</v>
      </c>
      <c r="BS304" s="14">
        <v>0.17513705229547799</v>
      </c>
      <c r="BT304" s="14">
        <v>0.16915562203271101</v>
      </c>
      <c r="BU304" s="14">
        <v>7.2916053132321398E-2</v>
      </c>
      <c r="BV304" s="14"/>
      <c r="BW304" s="14">
        <v>0.12609756310885001</v>
      </c>
      <c r="BX304" s="14">
        <v>0.131412298656259</v>
      </c>
      <c r="BY304" s="14" t="s">
        <v>120</v>
      </c>
      <c r="BZ304" s="14">
        <v>0.14461786660944201</v>
      </c>
      <c r="CA304" s="14">
        <v>0.16338018883043501</v>
      </c>
      <c r="CB304" s="14">
        <v>0.14017157350512799</v>
      </c>
      <c r="CC304" s="14">
        <v>0.19331712115489399</v>
      </c>
      <c r="CD304" s="14"/>
      <c r="CE304" s="14">
        <v>0.10960351250997701</v>
      </c>
      <c r="CF304" s="14">
        <v>9.6600879985323296E-2</v>
      </c>
      <c r="CG304" s="14">
        <v>0.19304925317148</v>
      </c>
      <c r="CH304" s="14">
        <v>0.10966262986401901</v>
      </c>
      <c r="CI304" s="14"/>
      <c r="CJ304" s="14">
        <v>0.16249911611370499</v>
      </c>
      <c r="CK304" s="14">
        <v>0.11659819859725901</v>
      </c>
      <c r="CL304" s="14">
        <v>0.125839826002105</v>
      </c>
      <c r="CM304" s="14">
        <v>0.24447201088019899</v>
      </c>
      <c r="CN304" s="14"/>
      <c r="CO304" s="14">
        <v>7.7822584259588906E-2</v>
      </c>
      <c r="CP304" s="14">
        <v>0.14322945116052099</v>
      </c>
      <c r="CQ304" s="14"/>
      <c r="CR304" s="14">
        <v>9.7248012066506101E-2</v>
      </c>
      <c r="CS304" s="14">
        <v>0.134164422627258</v>
      </c>
    </row>
    <row r="305" spans="2:97" x14ac:dyDescent="0.3">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row>
    <row r="306" spans="2:97" x14ac:dyDescent="0.3">
      <c r="B306" s="6" t="s">
        <v>223</v>
      </c>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row>
    <row r="307" spans="2:97" x14ac:dyDescent="0.3">
      <c r="B307" s="24" t="s">
        <v>118</v>
      </c>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row>
    <row r="308" spans="2:97" x14ac:dyDescent="0.3">
      <c r="B308" t="s">
        <v>47</v>
      </c>
      <c r="C308" s="14">
        <v>0.245416347471272</v>
      </c>
      <c r="D308" s="14">
        <v>0.26513844222786898</v>
      </c>
      <c r="E308" s="14">
        <v>0.22596495651847801</v>
      </c>
      <c r="F308" s="14"/>
      <c r="G308" s="14">
        <v>0.39826732304177398</v>
      </c>
      <c r="H308" s="14">
        <v>0.35303816965371898</v>
      </c>
      <c r="I308" s="14">
        <v>0.235028820274293</v>
      </c>
      <c r="J308" s="14">
        <v>0.19355903496190299</v>
      </c>
      <c r="K308" s="14">
        <v>0.18456708711244299</v>
      </c>
      <c r="L308" s="14">
        <v>0.148064057374823</v>
      </c>
      <c r="M308" s="14"/>
      <c r="N308" s="14">
        <v>0.32830492780503201</v>
      </c>
      <c r="O308" s="14">
        <v>0.237637823137136</v>
      </c>
      <c r="P308" s="14">
        <v>0.20656271138693</v>
      </c>
      <c r="Q308" s="14">
        <v>0.19904409879178001</v>
      </c>
      <c r="R308" s="14"/>
      <c r="S308" s="14">
        <v>0.35786120838288799</v>
      </c>
      <c r="T308" s="14">
        <v>0.20746965314961599</v>
      </c>
      <c r="U308" s="14">
        <v>0.18474855452792499</v>
      </c>
      <c r="V308" s="14">
        <v>0.21751594042630601</v>
      </c>
      <c r="W308" s="14">
        <v>0.24077794500577401</v>
      </c>
      <c r="X308" s="14">
        <v>0.19685228633823901</v>
      </c>
      <c r="Y308" s="14">
        <v>0.24093928795182501</v>
      </c>
      <c r="Z308" s="14">
        <v>0.32872098140391798</v>
      </c>
      <c r="AA308" s="14">
        <v>0.30742942568567799</v>
      </c>
      <c r="AB308" s="14">
        <v>0.175653197063453</v>
      </c>
      <c r="AC308" s="14">
        <v>0.22232930290056199</v>
      </c>
      <c r="AD308" s="14">
        <v>0.20779218495009499</v>
      </c>
      <c r="AE308" s="14"/>
      <c r="AF308" s="14">
        <v>4.8738842198002702E-2</v>
      </c>
      <c r="AG308" s="14">
        <v>0.55025201081678998</v>
      </c>
      <c r="AH308" s="14">
        <v>0.161669519665255</v>
      </c>
      <c r="AI308" s="14">
        <v>5.2524597140803903E-2</v>
      </c>
      <c r="AJ308" s="14">
        <v>0.14104501658381099</v>
      </c>
      <c r="AK308" s="14"/>
      <c r="AL308" s="14">
        <v>0.75394774063615499</v>
      </c>
      <c r="AM308" s="14">
        <v>4.90627155326777E-2</v>
      </c>
      <c r="AN308" s="14">
        <v>0.143090139087409</v>
      </c>
      <c r="AO308" s="14">
        <v>3.9168316320946701E-2</v>
      </c>
      <c r="AP308" s="14">
        <v>0.16075136267932699</v>
      </c>
      <c r="AQ308" s="14">
        <v>0.111464846540115</v>
      </c>
      <c r="AR308" s="14"/>
      <c r="AS308" s="14">
        <v>0.176860440123292</v>
      </c>
      <c r="AT308" s="14">
        <v>0.24921566296682099</v>
      </c>
      <c r="AU308" s="14">
        <v>0.28828163394561601</v>
      </c>
      <c r="AV308" s="14">
        <v>0.37075386884749501</v>
      </c>
      <c r="AW308" s="14">
        <v>0.37716061132508499</v>
      </c>
      <c r="AX308" s="14"/>
      <c r="AY308" s="14">
        <v>0.126775127720338</v>
      </c>
      <c r="AZ308" s="14">
        <v>0.20150793664368</v>
      </c>
      <c r="BA308" s="14">
        <v>0.18754110644335001</v>
      </c>
      <c r="BB308" s="14">
        <v>0.22940435221990399</v>
      </c>
      <c r="BC308" s="14">
        <v>0.20815755187791599</v>
      </c>
      <c r="BD308" s="14">
        <v>0.21989764664175601</v>
      </c>
      <c r="BE308" s="14">
        <v>0.26472778748013898</v>
      </c>
      <c r="BF308" s="14">
        <v>0.222892977642415</v>
      </c>
      <c r="BG308" s="14">
        <v>0.212272988426943</v>
      </c>
      <c r="BH308" s="14">
        <v>0.25084145187596901</v>
      </c>
      <c r="BI308" s="14">
        <v>0.25451515009214098</v>
      </c>
      <c r="BJ308" s="14">
        <v>0.28862373840934802</v>
      </c>
      <c r="BK308" s="14">
        <v>0.334013150213542</v>
      </c>
      <c r="BL308" s="14">
        <v>0.24154297490264701</v>
      </c>
      <c r="BM308" s="14">
        <v>0.41179407659985201</v>
      </c>
      <c r="BN308" s="14">
        <v>0.37487194346557401</v>
      </c>
      <c r="BO308" s="14"/>
      <c r="BP308" s="14">
        <v>0.390874078591605</v>
      </c>
      <c r="BQ308" s="14">
        <v>0.24371679911491601</v>
      </c>
      <c r="BR308" s="14">
        <v>0.20815201385006599</v>
      </c>
      <c r="BS308" s="14">
        <v>0.17323577195546999</v>
      </c>
      <c r="BT308" s="14">
        <v>0.152080484006102</v>
      </c>
      <c r="BU308" s="14">
        <v>0.11979161374439801</v>
      </c>
      <c r="BV308" s="14"/>
      <c r="BW308" s="14">
        <v>0.21447867789677999</v>
      </c>
      <c r="BX308" s="14">
        <v>0.258092022737544</v>
      </c>
      <c r="BY308" s="14" t="s">
        <v>120</v>
      </c>
      <c r="BZ308" s="14">
        <v>0.175151653826538</v>
      </c>
      <c r="CA308" s="14">
        <v>0.24812772162161401</v>
      </c>
      <c r="CB308" s="14">
        <v>0.30420189804393699</v>
      </c>
      <c r="CC308" s="14">
        <v>0.28863353521285101</v>
      </c>
      <c r="CD308" s="14"/>
      <c r="CE308" s="14">
        <v>0.36768138267768802</v>
      </c>
      <c r="CF308" s="14">
        <v>0.26985016014838398</v>
      </c>
      <c r="CG308" s="14">
        <v>0.11686001355064</v>
      </c>
      <c r="CH308" s="14">
        <v>0.23944899126925701</v>
      </c>
      <c r="CI308" s="14"/>
      <c r="CJ308" s="14">
        <v>0.22449254505087399</v>
      </c>
      <c r="CK308" s="14">
        <v>0.26966361866897498</v>
      </c>
      <c r="CL308" s="14">
        <v>0.24894531966192199</v>
      </c>
      <c r="CM308" s="14">
        <v>0.195184755174242</v>
      </c>
      <c r="CN308" s="14"/>
      <c r="CO308" s="14">
        <v>0.30933036301760902</v>
      </c>
      <c r="CP308" s="14">
        <v>0.23825916292942301</v>
      </c>
      <c r="CQ308" s="14"/>
      <c r="CR308" s="14">
        <v>0.34630294587822502</v>
      </c>
      <c r="CS308" s="14">
        <v>0.238376996463732</v>
      </c>
    </row>
    <row r="309" spans="2:97" x14ac:dyDescent="0.3">
      <c r="B309" t="s">
        <v>48</v>
      </c>
      <c r="C309" s="14">
        <v>0.158248371729316</v>
      </c>
      <c r="D309" s="14">
        <v>0.16482325898511499</v>
      </c>
      <c r="E309" s="14">
        <v>0.150209318001051</v>
      </c>
      <c r="F309" s="14"/>
      <c r="G309" s="14">
        <v>9.1661465063388306E-2</v>
      </c>
      <c r="H309" s="14">
        <v>0.15254078171420399</v>
      </c>
      <c r="I309" s="14">
        <v>0.15221425256246501</v>
      </c>
      <c r="J309" s="14">
        <v>0.13364896162029899</v>
      </c>
      <c r="K309" s="14">
        <v>0.17348106369094299</v>
      </c>
      <c r="L309" s="14">
        <v>0.22157395087130899</v>
      </c>
      <c r="M309" s="14"/>
      <c r="N309" s="14">
        <v>0.18290619090776999</v>
      </c>
      <c r="O309" s="14">
        <v>0.162309009460256</v>
      </c>
      <c r="P309" s="14">
        <v>0.134457982005626</v>
      </c>
      <c r="Q309" s="14">
        <v>0.14837603837792501</v>
      </c>
      <c r="R309" s="14"/>
      <c r="S309" s="14">
        <v>0.14649817463643899</v>
      </c>
      <c r="T309" s="14">
        <v>0.13528812665048001</v>
      </c>
      <c r="U309" s="14">
        <v>0.151681330034168</v>
      </c>
      <c r="V309" s="14">
        <v>0.17503108149972199</v>
      </c>
      <c r="W309" s="14">
        <v>0.17403197159962</v>
      </c>
      <c r="X309" s="14">
        <v>0.20607855506079301</v>
      </c>
      <c r="Y309" s="14">
        <v>0.19501904968262801</v>
      </c>
      <c r="Z309" s="14">
        <v>0.14641163144915201</v>
      </c>
      <c r="AA309" s="14">
        <v>0.166530185014376</v>
      </c>
      <c r="AB309" s="14">
        <v>0.12391221325962</v>
      </c>
      <c r="AC309" s="14">
        <v>0.131521822904939</v>
      </c>
      <c r="AD309" s="14">
        <v>0.134249164618989</v>
      </c>
      <c r="AE309" s="14"/>
      <c r="AF309" s="14">
        <v>0.57440482328966203</v>
      </c>
      <c r="AG309" s="14">
        <v>6.1639248546818001E-2</v>
      </c>
      <c r="AH309" s="14">
        <v>6.65266114100726E-2</v>
      </c>
      <c r="AI309" s="14">
        <v>4.4326488005055197E-2</v>
      </c>
      <c r="AJ309" s="14">
        <v>5.0568446800840501E-2</v>
      </c>
      <c r="AK309" s="14"/>
      <c r="AL309" s="14">
        <v>4.4389711138919402E-2</v>
      </c>
      <c r="AM309" s="14">
        <v>0.64148419129252698</v>
      </c>
      <c r="AN309" s="14">
        <v>2.3454123102113401E-2</v>
      </c>
      <c r="AO309" s="14">
        <v>8.2597808583005597E-2</v>
      </c>
      <c r="AP309" s="14">
        <v>4.9678821669255697E-2</v>
      </c>
      <c r="AQ309" s="14">
        <v>4.4822130634485403E-2</v>
      </c>
      <c r="AR309" s="14"/>
      <c r="AS309" s="14">
        <v>0.16109468140053099</v>
      </c>
      <c r="AT309" s="14">
        <v>0.12691931397032599</v>
      </c>
      <c r="AU309" s="14">
        <v>0.149204409611054</v>
      </c>
      <c r="AV309" s="14">
        <v>0.15382284834565599</v>
      </c>
      <c r="AW309" s="14">
        <v>0.296376995122896</v>
      </c>
      <c r="AX309" s="14"/>
      <c r="AY309" s="14">
        <v>0.143924893322318</v>
      </c>
      <c r="AZ309" s="14">
        <v>0.18643415396194499</v>
      </c>
      <c r="BA309" s="14">
        <v>0.119314177222016</v>
      </c>
      <c r="BB309" s="14">
        <v>0.184069090261302</v>
      </c>
      <c r="BC309" s="14">
        <v>0.13752285620951199</v>
      </c>
      <c r="BD309" s="14">
        <v>0.14845766716727701</v>
      </c>
      <c r="BE309" s="14">
        <v>0.11600237299553499</v>
      </c>
      <c r="BF309" s="14">
        <v>0.123457138722604</v>
      </c>
      <c r="BG309" s="14">
        <v>0.21656272517379299</v>
      </c>
      <c r="BH309" s="14">
        <v>0.17260059750567</v>
      </c>
      <c r="BI309" s="14">
        <v>0.16718871015761699</v>
      </c>
      <c r="BJ309" s="14">
        <v>0.15293158514198599</v>
      </c>
      <c r="BK309" s="14">
        <v>0.23207770603511599</v>
      </c>
      <c r="BL309" s="14">
        <v>0.30706512901959299</v>
      </c>
      <c r="BM309" s="14">
        <v>0.12774712322499901</v>
      </c>
      <c r="BN309" s="14">
        <v>0.19518419955087599</v>
      </c>
      <c r="BO309" s="14"/>
      <c r="BP309" s="14">
        <v>0.15027848011091399</v>
      </c>
      <c r="BQ309" s="14">
        <v>0.15563466750333299</v>
      </c>
      <c r="BR309" s="14">
        <v>0.11440286139613</v>
      </c>
      <c r="BS309" s="14">
        <v>0.17036988818229801</v>
      </c>
      <c r="BT309" s="14">
        <v>0.18274576212697799</v>
      </c>
      <c r="BU309" s="14">
        <v>0.22519494619284899</v>
      </c>
      <c r="BV309" s="14"/>
      <c r="BW309" s="14">
        <v>0.197907316575231</v>
      </c>
      <c r="BX309" s="14">
        <v>0.16101455950250201</v>
      </c>
      <c r="BY309" s="14" t="s">
        <v>120</v>
      </c>
      <c r="BZ309" s="14">
        <v>0.13259813797653</v>
      </c>
      <c r="CA309" s="14">
        <v>9.40512626798089E-2</v>
      </c>
      <c r="CB309" s="14">
        <v>0.135883065525645</v>
      </c>
      <c r="CC309" s="14">
        <v>9.4283948900601003E-2</v>
      </c>
      <c r="CD309" s="14"/>
      <c r="CE309" s="14">
        <v>0.13158434564119501</v>
      </c>
      <c r="CF309" s="14">
        <v>0.17682600935405901</v>
      </c>
      <c r="CG309" s="14">
        <v>0.110633300646705</v>
      </c>
      <c r="CH309" s="14">
        <v>0.19849882696117099</v>
      </c>
      <c r="CI309" s="14"/>
      <c r="CJ309" s="14">
        <v>0.13351592363509901</v>
      </c>
      <c r="CK309" s="14">
        <v>0.15139998973687599</v>
      </c>
      <c r="CL309" s="14">
        <v>0.17397116272351401</v>
      </c>
      <c r="CM309" s="14">
        <v>0.111155794761422</v>
      </c>
      <c r="CN309" s="14"/>
      <c r="CO309" s="14">
        <v>0.187871854539894</v>
      </c>
      <c r="CP309" s="14">
        <v>0.15637604481584799</v>
      </c>
      <c r="CQ309" s="14"/>
      <c r="CR309" s="14">
        <v>0.136928523019647</v>
      </c>
      <c r="CS309" s="14">
        <v>0.16613313858851</v>
      </c>
    </row>
    <row r="310" spans="2:97" x14ac:dyDescent="0.3">
      <c r="B310" t="s">
        <v>44</v>
      </c>
      <c r="C310" s="14">
        <v>9.0432093466359595E-2</v>
      </c>
      <c r="D310" s="14">
        <v>9.5133631665990495E-2</v>
      </c>
      <c r="E310" s="14">
        <v>8.6101091620584297E-2</v>
      </c>
      <c r="F310" s="14"/>
      <c r="G310" s="14">
        <v>9.1015657714991705E-2</v>
      </c>
      <c r="H310" s="14">
        <v>9.3018230612814001E-2</v>
      </c>
      <c r="I310" s="14">
        <v>0.106900261575071</v>
      </c>
      <c r="J310" s="14">
        <v>9.1250132021799393E-2</v>
      </c>
      <c r="K310" s="14">
        <v>5.5510759650335702E-2</v>
      </c>
      <c r="L310" s="14">
        <v>9.7327990955479005E-2</v>
      </c>
      <c r="M310" s="14"/>
      <c r="N310" s="14">
        <v>0.113052693415718</v>
      </c>
      <c r="O310" s="14">
        <v>0.101581736267748</v>
      </c>
      <c r="P310" s="14">
        <v>7.5592666036711706E-2</v>
      </c>
      <c r="Q310" s="14">
        <v>6.8599566743544504E-2</v>
      </c>
      <c r="R310" s="14"/>
      <c r="S310" s="14">
        <v>8.0233440586870805E-2</v>
      </c>
      <c r="T310" s="14">
        <v>0.154450843182003</v>
      </c>
      <c r="U310" s="14">
        <v>9.6985246957962498E-2</v>
      </c>
      <c r="V310" s="14">
        <v>8.8313969352626406E-2</v>
      </c>
      <c r="W310" s="14">
        <v>4.6997580426955197E-2</v>
      </c>
      <c r="X310" s="14">
        <v>7.8491680468992395E-2</v>
      </c>
      <c r="Y310" s="14">
        <v>8.69818267074014E-2</v>
      </c>
      <c r="Z310" s="14">
        <v>4.7568594495661101E-2</v>
      </c>
      <c r="AA310" s="14">
        <v>7.7728464825691096E-2</v>
      </c>
      <c r="AB310" s="14">
        <v>0.113101539429489</v>
      </c>
      <c r="AC310" s="14">
        <v>3.4246007534656897E-2</v>
      </c>
      <c r="AD310" s="14">
        <v>0.12616245593942099</v>
      </c>
      <c r="AE310" s="14"/>
      <c r="AF310" s="14">
        <v>5.03198992278747E-2</v>
      </c>
      <c r="AG310" s="14">
        <v>6.3242912278665298E-2</v>
      </c>
      <c r="AH310" s="14">
        <v>0.42819289209030698</v>
      </c>
      <c r="AI310" s="14">
        <v>3.5410647838560697E-2</v>
      </c>
      <c r="AJ310" s="14">
        <v>4.09312443316458E-2</v>
      </c>
      <c r="AK310" s="14"/>
      <c r="AL310" s="14">
        <v>4.28392698551293E-2</v>
      </c>
      <c r="AM310" s="14">
        <v>5.9899251309818498E-2</v>
      </c>
      <c r="AN310" s="14">
        <v>0.52456194692953295</v>
      </c>
      <c r="AO310" s="14">
        <v>2.0286390945321999E-2</v>
      </c>
      <c r="AP310" s="14">
        <v>3.4878268929828697E-2</v>
      </c>
      <c r="AQ310" s="14">
        <v>3.5941462602982303E-2</v>
      </c>
      <c r="AR310" s="14"/>
      <c r="AS310" s="14">
        <v>5.5663394206598701E-2</v>
      </c>
      <c r="AT310" s="14">
        <v>7.9063579784749802E-2</v>
      </c>
      <c r="AU310" s="14">
        <v>0.11807903285532</v>
      </c>
      <c r="AV310" s="14">
        <v>0.130259192714619</v>
      </c>
      <c r="AW310" s="14">
        <v>0.127475199738081</v>
      </c>
      <c r="AX310" s="14"/>
      <c r="AY310" s="14">
        <v>0.110300133706337</v>
      </c>
      <c r="AZ310" s="14">
        <v>3.7557057735423699E-2</v>
      </c>
      <c r="BA310" s="14">
        <v>5.6634544164311101E-2</v>
      </c>
      <c r="BB310" s="14">
        <v>4.9959731592899501E-2</v>
      </c>
      <c r="BC310" s="14">
        <v>0.102505817420583</v>
      </c>
      <c r="BD310" s="14">
        <v>9.9289872136489293E-2</v>
      </c>
      <c r="BE310" s="14">
        <v>0.127355602494021</v>
      </c>
      <c r="BF310" s="14">
        <v>7.2429583825764504E-2</v>
      </c>
      <c r="BG310" s="14">
        <v>0.116447692077449</v>
      </c>
      <c r="BH310" s="14">
        <v>9.4099565892712997E-2</v>
      </c>
      <c r="BI310" s="14">
        <v>7.5670194777263999E-2</v>
      </c>
      <c r="BJ310" s="14">
        <v>9.2075380960814399E-2</v>
      </c>
      <c r="BK310" s="14">
        <v>8.9236658959448503E-2</v>
      </c>
      <c r="BL310" s="14">
        <v>0.124314694912429</v>
      </c>
      <c r="BM310" s="14">
        <v>0.111023024313194</v>
      </c>
      <c r="BN310" s="14">
        <v>0.11928335218175901</v>
      </c>
      <c r="BO310" s="14"/>
      <c r="BP310" s="14">
        <v>8.8164042196743994E-2</v>
      </c>
      <c r="BQ310" s="14">
        <v>8.5763342027108197E-2</v>
      </c>
      <c r="BR310" s="14">
        <v>9.0576258512905503E-2</v>
      </c>
      <c r="BS310" s="14">
        <v>0.105538588033216</v>
      </c>
      <c r="BT310" s="14">
        <v>8.1138467258025607E-2</v>
      </c>
      <c r="BU310" s="14">
        <v>9.2405213265729702E-2</v>
      </c>
      <c r="BV310" s="14"/>
      <c r="BW310" s="14">
        <v>8.8987658987389598E-2</v>
      </c>
      <c r="BX310" s="14">
        <v>0.102577188515834</v>
      </c>
      <c r="BY310" s="14" t="s">
        <v>120</v>
      </c>
      <c r="BZ310" s="14">
        <v>4.69785704486093E-2</v>
      </c>
      <c r="CA310" s="14">
        <v>7.3693395815225798E-2</v>
      </c>
      <c r="CB310" s="14">
        <v>9.7928891009487595E-2</v>
      </c>
      <c r="CC310" s="14">
        <v>0.115417580612435</v>
      </c>
      <c r="CD310" s="14"/>
      <c r="CE310" s="14">
        <v>8.6108833811894103E-2</v>
      </c>
      <c r="CF310" s="14">
        <v>0.110527357929618</v>
      </c>
      <c r="CG310" s="14">
        <v>9.0975124691738907E-2</v>
      </c>
      <c r="CH310" s="14">
        <v>0.10748177710682599</v>
      </c>
      <c r="CI310" s="14"/>
      <c r="CJ310" s="14">
        <v>0.103868847728374</v>
      </c>
      <c r="CK310" s="14">
        <v>0.12152040008185901</v>
      </c>
      <c r="CL310" s="14">
        <v>8.1721230879364601E-2</v>
      </c>
      <c r="CM310" s="14">
        <v>3.0996207995773399E-2</v>
      </c>
      <c r="CN310" s="14"/>
      <c r="CO310" s="14">
        <v>0.107762446455422</v>
      </c>
      <c r="CP310" s="14">
        <v>8.9653071568133097E-2</v>
      </c>
      <c r="CQ310" s="14"/>
      <c r="CR310" s="14">
        <v>8.8582712078448506E-2</v>
      </c>
      <c r="CS310" s="14">
        <v>9.3162106702192896E-2</v>
      </c>
    </row>
    <row r="311" spans="2:97" x14ac:dyDescent="0.3">
      <c r="B311" t="s">
        <v>49</v>
      </c>
      <c r="C311" s="14">
        <v>4.8744643614930201E-2</v>
      </c>
      <c r="D311" s="14">
        <v>4.5212766407624498E-2</v>
      </c>
      <c r="E311" s="14">
        <v>5.2343919902467097E-2</v>
      </c>
      <c r="F311" s="14"/>
      <c r="G311" s="14">
        <v>0.11836402814468799</v>
      </c>
      <c r="H311" s="14">
        <v>5.5802143024477099E-2</v>
      </c>
      <c r="I311" s="14">
        <v>5.5461158455999998E-2</v>
      </c>
      <c r="J311" s="14">
        <v>3.1531764598787398E-2</v>
      </c>
      <c r="K311" s="14">
        <v>2.61934116566028E-2</v>
      </c>
      <c r="L311" s="14">
        <v>2.06023289105563E-2</v>
      </c>
      <c r="M311" s="14"/>
      <c r="N311" s="14">
        <v>3.42015885162337E-2</v>
      </c>
      <c r="O311" s="14">
        <v>5.4012666188757399E-2</v>
      </c>
      <c r="P311" s="14">
        <v>5.9456496949215197E-2</v>
      </c>
      <c r="Q311" s="14">
        <v>5.0122519289632697E-2</v>
      </c>
      <c r="R311" s="14"/>
      <c r="S311" s="14">
        <v>5.91913178009945E-2</v>
      </c>
      <c r="T311" s="14">
        <v>3.4367913392984201E-2</v>
      </c>
      <c r="U311" s="14">
        <v>6.3117150133288197E-2</v>
      </c>
      <c r="V311" s="14">
        <v>5.2435832278657099E-2</v>
      </c>
      <c r="W311" s="14">
        <v>5.4166140537240601E-2</v>
      </c>
      <c r="X311" s="14">
        <v>4.2179677166147601E-2</v>
      </c>
      <c r="Y311" s="14">
        <v>8.5446116560590202E-2</v>
      </c>
      <c r="Z311" s="14">
        <v>2.2537908221654999E-2</v>
      </c>
      <c r="AA311" s="14">
        <v>4.0935903842062402E-2</v>
      </c>
      <c r="AB311" s="14">
        <v>4.6181463652593402E-2</v>
      </c>
      <c r="AC311" s="14">
        <v>3.1655837873784801E-2</v>
      </c>
      <c r="AD311" s="14">
        <v>2.1262161635441201E-2</v>
      </c>
      <c r="AE311" s="14"/>
      <c r="AF311" s="14">
        <v>9.5162019806211799E-3</v>
      </c>
      <c r="AG311" s="14">
        <v>3.1989890236513101E-2</v>
      </c>
      <c r="AH311" s="14">
        <v>1.23169651030932E-2</v>
      </c>
      <c r="AI311" s="14">
        <v>3.4874261561385497E-2</v>
      </c>
      <c r="AJ311" s="14">
        <v>0.40148649899540001</v>
      </c>
      <c r="AK311" s="14"/>
      <c r="AL311" s="14">
        <v>1.9974250365017501E-2</v>
      </c>
      <c r="AM311" s="14">
        <v>7.37822064047048E-3</v>
      </c>
      <c r="AN311" s="14">
        <v>1.1046237289453901E-2</v>
      </c>
      <c r="AO311" s="14">
        <v>3.2654266776024801E-2</v>
      </c>
      <c r="AP311" s="14">
        <v>0.46976470793041503</v>
      </c>
      <c r="AQ311" s="14">
        <v>1.1043369107154E-2</v>
      </c>
      <c r="AR311" s="14"/>
      <c r="AS311" s="14">
        <v>3.17973702981433E-2</v>
      </c>
      <c r="AT311" s="14">
        <v>7.7600006935324498E-2</v>
      </c>
      <c r="AU311" s="14">
        <v>5.0539995145091797E-2</v>
      </c>
      <c r="AV311" s="14">
        <v>3.1408226240377597E-2</v>
      </c>
      <c r="AW311" s="14">
        <v>2.5515055362904101E-2</v>
      </c>
      <c r="AX311" s="14"/>
      <c r="AY311" s="14">
        <v>0</v>
      </c>
      <c r="AZ311" s="14">
        <v>4.9524604235442103E-2</v>
      </c>
      <c r="BA311" s="14">
        <v>5.65280921063002E-2</v>
      </c>
      <c r="BB311" s="14">
        <v>2.4245875747842802E-2</v>
      </c>
      <c r="BC311" s="14">
        <v>7.0851094400441905E-2</v>
      </c>
      <c r="BD311" s="14">
        <v>5.6369911903121399E-2</v>
      </c>
      <c r="BE311" s="14">
        <v>6.02874314521991E-2</v>
      </c>
      <c r="BF311" s="14">
        <v>5.2922508904949497E-2</v>
      </c>
      <c r="BG311" s="14">
        <v>4.1068356718200499E-2</v>
      </c>
      <c r="BH311" s="14">
        <v>2.8624594063739701E-2</v>
      </c>
      <c r="BI311" s="14">
        <v>5.9212925417764503E-2</v>
      </c>
      <c r="BJ311" s="14">
        <v>4.6676449142167599E-2</v>
      </c>
      <c r="BK311" s="14">
        <v>2.61419720541867E-2</v>
      </c>
      <c r="BL311" s="14">
        <v>0.110119751247354</v>
      </c>
      <c r="BM311" s="14">
        <v>3.9965531877794197E-2</v>
      </c>
      <c r="BN311" s="14">
        <v>2.8545469934693798E-2</v>
      </c>
      <c r="BO311" s="14"/>
      <c r="BP311" s="14">
        <v>6.4936133982877203E-2</v>
      </c>
      <c r="BQ311" s="14">
        <v>4.9456640005483499E-2</v>
      </c>
      <c r="BR311" s="14">
        <v>5.8800871214109297E-2</v>
      </c>
      <c r="BS311" s="14">
        <v>4.6521588904152901E-2</v>
      </c>
      <c r="BT311" s="14">
        <v>2.3069672523880601E-2</v>
      </c>
      <c r="BU311" s="14">
        <v>0</v>
      </c>
      <c r="BV311" s="14"/>
      <c r="BW311" s="14">
        <v>2.60423415072891E-2</v>
      </c>
      <c r="BX311" s="14">
        <v>6.4603456796294603E-2</v>
      </c>
      <c r="BY311" s="14" t="s">
        <v>120</v>
      </c>
      <c r="BZ311" s="14">
        <v>5.4744183953226097E-2</v>
      </c>
      <c r="CA311" s="14">
        <v>5.1106869042905297E-2</v>
      </c>
      <c r="CB311" s="14">
        <v>6.8494816732272298E-2</v>
      </c>
      <c r="CC311" s="14">
        <v>6.6978253851566402E-2</v>
      </c>
      <c r="CD311" s="14"/>
      <c r="CE311" s="14">
        <v>7.1640503118247406E-2</v>
      </c>
      <c r="CF311" s="14">
        <v>5.8665748073662503E-2</v>
      </c>
      <c r="CG311" s="14">
        <v>5.0716824437345598E-2</v>
      </c>
      <c r="CH311" s="14">
        <v>3.1867342384792698E-2</v>
      </c>
      <c r="CI311" s="14"/>
      <c r="CJ311" s="14">
        <v>4.1300277393974301E-2</v>
      </c>
      <c r="CK311" s="14">
        <v>7.0395666054718406E-2</v>
      </c>
      <c r="CL311" s="14">
        <v>4.2922154580593001E-2</v>
      </c>
      <c r="CM311" s="14">
        <v>5.0945634580732001E-2</v>
      </c>
      <c r="CN311" s="14"/>
      <c r="CO311" s="14">
        <v>4.5643007679976901E-2</v>
      </c>
      <c r="CP311" s="14">
        <v>4.67161337777766E-2</v>
      </c>
      <c r="CQ311" s="14"/>
      <c r="CR311" s="14">
        <v>3.9687875744708702E-2</v>
      </c>
      <c r="CS311" s="14">
        <v>4.6939975672581701E-2</v>
      </c>
    </row>
    <row r="312" spans="2:97" x14ac:dyDescent="0.3">
      <c r="B312" t="s">
        <v>45</v>
      </c>
      <c r="C312" s="14">
        <v>0.15284229312869399</v>
      </c>
      <c r="D312" s="14">
        <v>0.19138184453939699</v>
      </c>
      <c r="E312" s="14">
        <v>0.115596367026105</v>
      </c>
      <c r="F312" s="14"/>
      <c r="G312" s="14">
        <v>9.5883810638984907E-2</v>
      </c>
      <c r="H312" s="14">
        <v>0.114201331960624</v>
      </c>
      <c r="I312" s="14">
        <v>0.15730340938988599</v>
      </c>
      <c r="J312" s="14">
        <v>0.18322234758025199</v>
      </c>
      <c r="K312" s="14">
        <v>0.20389329848840601</v>
      </c>
      <c r="L312" s="14">
        <v>0.159419595151436</v>
      </c>
      <c r="M312" s="14"/>
      <c r="N312" s="14">
        <v>9.3793015847476097E-2</v>
      </c>
      <c r="O312" s="14">
        <v>0.102986946170374</v>
      </c>
      <c r="P312" s="14">
        <v>0.241296340535536</v>
      </c>
      <c r="Q312" s="14">
        <v>0.19015983092576499</v>
      </c>
      <c r="R312" s="14"/>
      <c r="S312" s="14">
        <v>9.5827689692477E-2</v>
      </c>
      <c r="T312" s="14">
        <v>0.16203941932491001</v>
      </c>
      <c r="U312" s="14">
        <v>0.122296529203794</v>
      </c>
      <c r="V312" s="14">
        <v>0.18312239873847899</v>
      </c>
      <c r="W312" s="14">
        <v>0.221068638481691</v>
      </c>
      <c r="X312" s="14">
        <v>0.16592284242538999</v>
      </c>
      <c r="Y312" s="14">
        <v>0.13581244146441299</v>
      </c>
      <c r="Z312" s="14">
        <v>0.18624258494109699</v>
      </c>
      <c r="AA312" s="14">
        <v>0.15299933670876001</v>
      </c>
      <c r="AB312" s="14">
        <v>0.180162118667264</v>
      </c>
      <c r="AC312" s="14">
        <v>0.17068086645092001</v>
      </c>
      <c r="AD312" s="14">
        <v>6.0045635511598403E-2</v>
      </c>
      <c r="AE312" s="14"/>
      <c r="AF312" s="14">
        <v>0.107472942842394</v>
      </c>
      <c r="AG312" s="14">
        <v>7.0311243985577004E-2</v>
      </c>
      <c r="AH312" s="14">
        <v>6.2736904299534296E-2</v>
      </c>
      <c r="AI312" s="14">
        <v>0.63269045712354899</v>
      </c>
      <c r="AJ312" s="14">
        <v>1.64479855364149E-2</v>
      </c>
      <c r="AK312" s="14"/>
      <c r="AL312" s="14">
        <v>1.37455592591283E-2</v>
      </c>
      <c r="AM312" s="14">
        <v>2.9709271871898601E-2</v>
      </c>
      <c r="AN312" s="14">
        <v>1.78694238029782E-2</v>
      </c>
      <c r="AO312" s="14">
        <v>0.62037274941076404</v>
      </c>
      <c r="AP312" s="14">
        <v>2.66172590442884E-2</v>
      </c>
      <c r="AQ312" s="14">
        <v>4.8033691056346001E-2</v>
      </c>
      <c r="AR312" s="14"/>
      <c r="AS312" s="14">
        <v>0.21655541817545201</v>
      </c>
      <c r="AT312" s="14">
        <v>0.16001757300286501</v>
      </c>
      <c r="AU312" s="14">
        <v>9.2105402197533895E-2</v>
      </c>
      <c r="AV312" s="14">
        <v>0.119831692987245</v>
      </c>
      <c r="AW312" s="14">
        <v>5.1034601821867698E-2</v>
      </c>
      <c r="AX312" s="14"/>
      <c r="AY312" s="14">
        <v>6.4890754871020195E-2</v>
      </c>
      <c r="AZ312" s="14">
        <v>0.12729396158283299</v>
      </c>
      <c r="BA312" s="14">
        <v>0.229600833096923</v>
      </c>
      <c r="BB312" s="14">
        <v>0.12846816915760101</v>
      </c>
      <c r="BC312" s="14">
        <v>0.197015527834667</v>
      </c>
      <c r="BD312" s="14">
        <v>0.137514176507227</v>
      </c>
      <c r="BE312" s="14">
        <v>0.153362116278637</v>
      </c>
      <c r="BF312" s="14">
        <v>0.18335415413606401</v>
      </c>
      <c r="BG312" s="14">
        <v>0.187583308416085</v>
      </c>
      <c r="BH312" s="14">
        <v>0.19605957868688201</v>
      </c>
      <c r="BI312" s="14">
        <v>0.13359110600589</v>
      </c>
      <c r="BJ312" s="14">
        <v>0.19062866607850401</v>
      </c>
      <c r="BK312" s="14">
        <v>6.3678910999161495E-2</v>
      </c>
      <c r="BL312" s="14">
        <v>9.6987594624419596E-2</v>
      </c>
      <c r="BM312" s="14">
        <v>0.12430543681728901</v>
      </c>
      <c r="BN312" s="14">
        <v>8.2199597689355197E-2</v>
      </c>
      <c r="BO312" s="14"/>
      <c r="BP312" s="14">
        <v>9.6832392628637701E-2</v>
      </c>
      <c r="BQ312" s="14">
        <v>0.16987807898464299</v>
      </c>
      <c r="BR312" s="14">
        <v>0.20231572907557499</v>
      </c>
      <c r="BS312" s="14">
        <v>0.147284276909981</v>
      </c>
      <c r="BT312" s="14">
        <v>0.169903247233264</v>
      </c>
      <c r="BU312" s="14">
        <v>0.178086904715681</v>
      </c>
      <c r="BV312" s="14"/>
      <c r="BW312" s="14">
        <v>0.152487581591744</v>
      </c>
      <c r="BX312" s="14">
        <v>0.14802933643628499</v>
      </c>
      <c r="BY312" s="14" t="s">
        <v>120</v>
      </c>
      <c r="BZ312" s="14">
        <v>0.21879205006751901</v>
      </c>
      <c r="CA312" s="14">
        <v>0.171799975211018</v>
      </c>
      <c r="CB312" s="14">
        <v>0.125194087700053</v>
      </c>
      <c r="CC312" s="14">
        <v>0.15349207139887699</v>
      </c>
      <c r="CD312" s="14"/>
      <c r="CE312" s="14">
        <v>0.11161251826391699</v>
      </c>
      <c r="CF312" s="14">
        <v>0.158278605204621</v>
      </c>
      <c r="CG312" s="14">
        <v>0.22125005562841099</v>
      </c>
      <c r="CH312" s="14">
        <v>0.14527668864333901</v>
      </c>
      <c r="CI312" s="14"/>
      <c r="CJ312" s="14">
        <v>0.16671045237354501</v>
      </c>
      <c r="CK312" s="14">
        <v>0.137600571703031</v>
      </c>
      <c r="CL312" s="14">
        <v>0.162279478850406</v>
      </c>
      <c r="CM312" s="14">
        <v>8.1644659556257201E-2</v>
      </c>
      <c r="CN312" s="14"/>
      <c r="CO312" s="14">
        <v>0.16478041734993201</v>
      </c>
      <c r="CP312" s="14">
        <v>0.15281156979013999</v>
      </c>
      <c r="CQ312" s="14"/>
      <c r="CR312" s="14">
        <v>0.16373293498813801</v>
      </c>
      <c r="CS312" s="14">
        <v>0.149315013420564</v>
      </c>
    </row>
    <row r="313" spans="2:97" x14ac:dyDescent="0.3">
      <c r="B313" t="s">
        <v>216</v>
      </c>
      <c r="C313" s="14">
        <v>1.9496459722105699E-2</v>
      </c>
      <c r="D313" s="14">
        <v>2.26688330168635E-2</v>
      </c>
      <c r="E313" s="14">
        <v>1.6451062817754401E-2</v>
      </c>
      <c r="F313" s="14"/>
      <c r="G313" s="14">
        <v>2.1201212237942399E-2</v>
      </c>
      <c r="H313" s="14">
        <v>1.48155035118657E-2</v>
      </c>
      <c r="I313" s="14">
        <v>2.6417537514148302E-2</v>
      </c>
      <c r="J313" s="14">
        <v>2.9714672506655802E-2</v>
      </c>
      <c r="K313" s="14">
        <v>1.6976860220320598E-2</v>
      </c>
      <c r="L313" s="14">
        <v>9.9509897358662606E-3</v>
      </c>
      <c r="M313" s="14"/>
      <c r="N313" s="14">
        <v>1.33428458205324E-2</v>
      </c>
      <c r="O313" s="14">
        <v>2.3561276419950199E-2</v>
      </c>
      <c r="P313" s="14">
        <v>2.4006925564598901E-2</v>
      </c>
      <c r="Q313" s="14">
        <v>1.8180122955108301E-2</v>
      </c>
      <c r="R313" s="14"/>
      <c r="S313" s="14">
        <v>3.3470865536787599E-3</v>
      </c>
      <c r="T313" s="14">
        <v>2.40019940394063E-2</v>
      </c>
      <c r="U313" s="14">
        <v>1.15470408397811E-2</v>
      </c>
      <c r="V313" s="14">
        <v>5.6860595370749403E-3</v>
      </c>
      <c r="W313" s="14">
        <v>3.1660241966759602E-2</v>
      </c>
      <c r="X313" s="14">
        <v>5.3578088064515899E-3</v>
      </c>
      <c r="Y313" s="14">
        <v>1.58829173636694E-2</v>
      </c>
      <c r="Z313" s="14">
        <v>0</v>
      </c>
      <c r="AA313" s="14">
        <v>4.7277895560324697E-3</v>
      </c>
      <c r="AB313" s="14">
        <v>9.7274498039478699E-2</v>
      </c>
      <c r="AC313" s="14">
        <v>1.19452778468788E-2</v>
      </c>
      <c r="AD313" s="14">
        <v>2.10792975261338E-2</v>
      </c>
      <c r="AE313" s="14"/>
      <c r="AF313" s="14">
        <v>2.5570266069857E-3</v>
      </c>
      <c r="AG313" s="14">
        <v>7.7459885382768099E-3</v>
      </c>
      <c r="AH313" s="14">
        <v>4.9648909854579804E-3</v>
      </c>
      <c r="AI313" s="14">
        <v>7.0817239890467801E-3</v>
      </c>
      <c r="AJ313" s="14">
        <v>2.1916943420568099E-2</v>
      </c>
      <c r="AK313" s="14"/>
      <c r="AL313" s="14">
        <v>9.5033730766755902E-3</v>
      </c>
      <c r="AM313" s="14">
        <v>0</v>
      </c>
      <c r="AN313" s="14">
        <v>1.9911414669927699E-2</v>
      </c>
      <c r="AO313" s="14">
        <v>4.3575542610823602E-3</v>
      </c>
      <c r="AP313" s="14">
        <v>1.8525483455040799E-2</v>
      </c>
      <c r="AQ313" s="14">
        <v>1.1650115200945299E-2</v>
      </c>
      <c r="AR313" s="14"/>
      <c r="AS313" s="14">
        <v>2.4066545495689502E-2</v>
      </c>
      <c r="AT313" s="14">
        <v>1.8684185701825701E-2</v>
      </c>
      <c r="AU313" s="14">
        <v>2.0601057361412298E-2</v>
      </c>
      <c r="AV313" s="14">
        <v>1.6154530641175099E-2</v>
      </c>
      <c r="AW313" s="14">
        <v>2.5367572812828799E-2</v>
      </c>
      <c r="AX313" s="14"/>
      <c r="AY313" s="14">
        <v>0</v>
      </c>
      <c r="AZ313" s="14">
        <v>2.5591934979442101E-2</v>
      </c>
      <c r="BA313" s="14">
        <v>2.1230649534960198E-2</v>
      </c>
      <c r="BB313" s="14">
        <v>8.5526206534146196E-3</v>
      </c>
      <c r="BC313" s="14">
        <v>2.57536213381718E-2</v>
      </c>
      <c r="BD313" s="14">
        <v>1.19558916297398E-2</v>
      </c>
      <c r="BE313" s="14">
        <v>3.0054520525621999E-2</v>
      </c>
      <c r="BF313" s="14">
        <v>4.0527927073277799E-2</v>
      </c>
      <c r="BG313" s="14">
        <v>1.45424738635276E-2</v>
      </c>
      <c r="BH313" s="14">
        <v>1.6982517972338299E-2</v>
      </c>
      <c r="BI313" s="14">
        <v>1.26938629810099E-2</v>
      </c>
      <c r="BJ313" s="14">
        <v>2.2553377448739701E-2</v>
      </c>
      <c r="BK313" s="14">
        <v>0</v>
      </c>
      <c r="BL313" s="14">
        <v>0</v>
      </c>
      <c r="BM313" s="14">
        <v>2.5029596058541801E-2</v>
      </c>
      <c r="BN313" s="14">
        <v>9.3803530650216904E-3</v>
      </c>
      <c r="BO313" s="14"/>
      <c r="BP313" s="14">
        <v>1.4822800735475899E-2</v>
      </c>
      <c r="BQ313" s="14">
        <v>1.5859955736145299E-2</v>
      </c>
      <c r="BR313" s="14">
        <v>1.8004708439200101E-2</v>
      </c>
      <c r="BS313" s="14">
        <v>2.1502312252159199E-2</v>
      </c>
      <c r="BT313" s="14">
        <v>1.44015716237269E-2</v>
      </c>
      <c r="BU313" s="14">
        <v>7.2185400085603299E-2</v>
      </c>
      <c r="BV313" s="14"/>
      <c r="BW313" s="14">
        <v>1.05479469354803E-2</v>
      </c>
      <c r="BX313" s="14">
        <v>2.3671211646248198E-2</v>
      </c>
      <c r="BY313" s="14" t="s">
        <v>120</v>
      </c>
      <c r="BZ313" s="14">
        <v>2.7115743005690401E-2</v>
      </c>
      <c r="CA313" s="14">
        <v>4.40366679646172E-2</v>
      </c>
      <c r="CB313" s="14">
        <v>1.5109977536218899E-2</v>
      </c>
      <c r="CC313" s="14">
        <v>1.77601659315452E-2</v>
      </c>
      <c r="CD313" s="14"/>
      <c r="CE313" s="14">
        <v>2.9741818796919301E-2</v>
      </c>
      <c r="CF313" s="14">
        <v>1.1220997594097899E-2</v>
      </c>
      <c r="CG313" s="14">
        <v>1.6672811519689398E-2</v>
      </c>
      <c r="CH313" s="14">
        <v>1.8343592772409999E-2</v>
      </c>
      <c r="CI313" s="14"/>
      <c r="CJ313" s="14">
        <v>1.1946206506780299E-2</v>
      </c>
      <c r="CK313" s="14">
        <v>2.0021486908756801E-2</v>
      </c>
      <c r="CL313" s="14">
        <v>2.0725112531384399E-2</v>
      </c>
      <c r="CM313" s="14">
        <v>2.7747158064703101E-2</v>
      </c>
      <c r="CN313" s="14"/>
      <c r="CO313" s="14">
        <v>3.5378493268892801E-2</v>
      </c>
      <c r="CP313" s="14">
        <v>1.70819817008801E-2</v>
      </c>
      <c r="CQ313" s="14"/>
      <c r="CR313" s="14">
        <v>3.6944468020932597E-2</v>
      </c>
      <c r="CS313" s="14">
        <v>1.6924971872798001E-2</v>
      </c>
    </row>
    <row r="314" spans="2:97" x14ac:dyDescent="0.3">
      <c r="B314" t="s">
        <v>217</v>
      </c>
      <c r="C314" s="14">
        <v>0.13524687068196001</v>
      </c>
      <c r="D314" s="14">
        <v>0.12041046758443701</v>
      </c>
      <c r="E314" s="14">
        <v>0.15016040412581599</v>
      </c>
      <c r="F314" s="14"/>
      <c r="G314" s="14">
        <v>7.5380170747838496E-2</v>
      </c>
      <c r="H314" s="14">
        <v>0.10070892372382</v>
      </c>
      <c r="I314" s="14">
        <v>0.12734223960645999</v>
      </c>
      <c r="J314" s="14">
        <v>0.17032236332599099</v>
      </c>
      <c r="K314" s="14">
        <v>0.181034264015907</v>
      </c>
      <c r="L314" s="14">
        <v>0.15019177910943901</v>
      </c>
      <c r="M314" s="14"/>
      <c r="N314" s="14">
        <v>0.117200912092364</v>
      </c>
      <c r="O314" s="14">
        <v>0.14944738985632999</v>
      </c>
      <c r="P314" s="14">
        <v>0.112856778325733</v>
      </c>
      <c r="Q314" s="14">
        <v>0.15944673171961701</v>
      </c>
      <c r="R314" s="14"/>
      <c r="S314" s="14">
        <v>0.10678942418003499</v>
      </c>
      <c r="T314" s="14">
        <v>0.12166840152813301</v>
      </c>
      <c r="U314" s="14">
        <v>0.15742799211054001</v>
      </c>
      <c r="V314" s="14">
        <v>0.124602417603149</v>
      </c>
      <c r="W314" s="14">
        <v>9.1097718885287393E-2</v>
      </c>
      <c r="X314" s="14">
        <v>0.15161121239848099</v>
      </c>
      <c r="Y314" s="14">
        <v>0.10691676619551101</v>
      </c>
      <c r="Z314" s="14">
        <v>0.16022783967674001</v>
      </c>
      <c r="AA314" s="14">
        <v>0.119351210305693</v>
      </c>
      <c r="AB314" s="14">
        <v>0.15425431201053599</v>
      </c>
      <c r="AC314" s="14">
        <v>0.22477252320158</v>
      </c>
      <c r="AD314" s="14">
        <v>0.24829200233089599</v>
      </c>
      <c r="AE314" s="14"/>
      <c r="AF314" s="14">
        <v>9.7340553531222104E-2</v>
      </c>
      <c r="AG314" s="14">
        <v>9.9938463535848399E-2</v>
      </c>
      <c r="AH314" s="14">
        <v>0.13264155487743101</v>
      </c>
      <c r="AI314" s="14">
        <v>6.9542380348080995E-2</v>
      </c>
      <c r="AJ314" s="14">
        <v>0.14865496789823801</v>
      </c>
      <c r="AK314" s="14"/>
      <c r="AL314" s="14">
        <v>4.6036600637241298E-2</v>
      </c>
      <c r="AM314" s="14">
        <v>0.108236374244849</v>
      </c>
      <c r="AN314" s="14">
        <v>0.129198439859328</v>
      </c>
      <c r="AO314" s="14">
        <v>8.4582675326260501E-2</v>
      </c>
      <c r="AP314" s="14">
        <v>0.110231625519308</v>
      </c>
      <c r="AQ314" s="14">
        <v>0.27085441167980401</v>
      </c>
      <c r="AR314" s="14"/>
      <c r="AS314" s="14">
        <v>0.14461456491187699</v>
      </c>
      <c r="AT314" s="14">
        <v>0.14705139024869901</v>
      </c>
      <c r="AU314" s="14">
        <v>0.14407546613781699</v>
      </c>
      <c r="AV314" s="14">
        <v>7.84998557366441E-2</v>
      </c>
      <c r="AW314" s="14">
        <v>2.29629542291163E-2</v>
      </c>
      <c r="AX314" s="14"/>
      <c r="AY314" s="14">
        <v>0.135014591110767</v>
      </c>
      <c r="AZ314" s="14">
        <v>0.19107091370524401</v>
      </c>
      <c r="BA314" s="14">
        <v>0.190772344039804</v>
      </c>
      <c r="BB314" s="14">
        <v>0.19414832740496099</v>
      </c>
      <c r="BC314" s="14">
        <v>0.101845554420167</v>
      </c>
      <c r="BD314" s="14">
        <v>0.19623618810499499</v>
      </c>
      <c r="BE314" s="14">
        <v>0.107342709231824</v>
      </c>
      <c r="BF314" s="14">
        <v>0.146324024901756</v>
      </c>
      <c r="BG314" s="14">
        <v>0.114946766357283</v>
      </c>
      <c r="BH314" s="14">
        <v>9.02282855755355E-2</v>
      </c>
      <c r="BI314" s="14">
        <v>0.14662111047931001</v>
      </c>
      <c r="BJ314" s="14">
        <v>8.4485225080555101E-2</v>
      </c>
      <c r="BK314" s="14">
        <v>0.13609490537671601</v>
      </c>
      <c r="BL314" s="14">
        <v>7.8933860142749807E-2</v>
      </c>
      <c r="BM314" s="14">
        <v>5.8506902398496603E-2</v>
      </c>
      <c r="BN314" s="14">
        <v>7.5975803770735706E-2</v>
      </c>
      <c r="BO314" s="14"/>
      <c r="BP314" s="14">
        <v>0.100713507446893</v>
      </c>
      <c r="BQ314" s="14">
        <v>0.13684758863354601</v>
      </c>
      <c r="BR314" s="14">
        <v>0.14594789761798799</v>
      </c>
      <c r="BS314" s="14">
        <v>0.12910293669745401</v>
      </c>
      <c r="BT314" s="14">
        <v>0.17374202512037701</v>
      </c>
      <c r="BU314" s="14">
        <v>0.20987425579975</v>
      </c>
      <c r="BV314" s="14"/>
      <c r="BW314" s="14">
        <v>0.15225955465310401</v>
      </c>
      <c r="BX314" s="14">
        <v>0.11398321091757101</v>
      </c>
      <c r="BY314" s="14" t="s">
        <v>120</v>
      </c>
      <c r="BZ314" s="14">
        <v>0.17238073566602199</v>
      </c>
      <c r="CA314" s="14">
        <v>0.151478975563684</v>
      </c>
      <c r="CB314" s="14">
        <v>0.111444820659043</v>
      </c>
      <c r="CC314" s="14">
        <v>0.120383166148014</v>
      </c>
      <c r="CD314" s="14"/>
      <c r="CE314" s="14">
        <v>0.10224776908835501</v>
      </c>
      <c r="CF314" s="14">
        <v>0.101135596135897</v>
      </c>
      <c r="CG314" s="14">
        <v>0.18516207868821499</v>
      </c>
      <c r="CH314" s="14">
        <v>0.14938862346319501</v>
      </c>
      <c r="CI314" s="14"/>
      <c r="CJ314" s="14">
        <v>0.131959080323553</v>
      </c>
      <c r="CK314" s="14">
        <v>0.103199745330092</v>
      </c>
      <c r="CL314" s="14">
        <v>0.14152405006294499</v>
      </c>
      <c r="CM314" s="14">
        <v>0.19115797642810101</v>
      </c>
      <c r="CN314" s="14"/>
      <c r="CO314" s="14">
        <v>8.2666358044738694E-2</v>
      </c>
      <c r="CP314" s="14">
        <v>0.13990240621612601</v>
      </c>
      <c r="CQ314" s="14"/>
      <c r="CR314" s="14">
        <v>9.8846243077474E-2</v>
      </c>
      <c r="CS314" s="14">
        <v>0.139256848397109</v>
      </c>
    </row>
    <row r="315" spans="2:97" x14ac:dyDescent="0.3">
      <c r="B315" t="s">
        <v>92</v>
      </c>
      <c r="C315" s="14">
        <v>0.149572920185363</v>
      </c>
      <c r="D315" s="14">
        <v>9.5230755572702705E-2</v>
      </c>
      <c r="E315" s="14">
        <v>0.203172879987744</v>
      </c>
      <c r="F315" s="14"/>
      <c r="G315" s="14">
        <v>0.10822633241039201</v>
      </c>
      <c r="H315" s="14">
        <v>0.115874915798476</v>
      </c>
      <c r="I315" s="14">
        <v>0.139332320621676</v>
      </c>
      <c r="J315" s="14">
        <v>0.16675072338431199</v>
      </c>
      <c r="K315" s="14">
        <v>0.158343255165042</v>
      </c>
      <c r="L315" s="14">
        <v>0.192869307891092</v>
      </c>
      <c r="M315" s="14"/>
      <c r="N315" s="14">
        <v>0.117197825594874</v>
      </c>
      <c r="O315" s="14">
        <v>0.16846315249944899</v>
      </c>
      <c r="P315" s="14">
        <v>0.14577009919565001</v>
      </c>
      <c r="Q315" s="14">
        <v>0.166071091196628</v>
      </c>
      <c r="R315" s="14"/>
      <c r="S315" s="14">
        <v>0.15025165816661701</v>
      </c>
      <c r="T315" s="14">
        <v>0.16071364873246799</v>
      </c>
      <c r="U315" s="14">
        <v>0.21219615619254101</v>
      </c>
      <c r="V315" s="14">
        <v>0.15329230056398499</v>
      </c>
      <c r="W315" s="14">
        <v>0.14019976309667201</v>
      </c>
      <c r="X315" s="14">
        <v>0.15350593733550499</v>
      </c>
      <c r="Y315" s="14">
        <v>0.133001594073962</v>
      </c>
      <c r="Z315" s="14">
        <v>0.108290459811776</v>
      </c>
      <c r="AA315" s="14">
        <v>0.130297684061709</v>
      </c>
      <c r="AB315" s="14">
        <v>0.10946065787756699</v>
      </c>
      <c r="AC315" s="14">
        <v>0.17284836128667799</v>
      </c>
      <c r="AD315" s="14">
        <v>0.18111709748742499</v>
      </c>
      <c r="AE315" s="14"/>
      <c r="AF315" s="14">
        <v>0.109649710323237</v>
      </c>
      <c r="AG315" s="14">
        <v>0.114880242061511</v>
      </c>
      <c r="AH315" s="14">
        <v>0.13095066156884799</v>
      </c>
      <c r="AI315" s="14">
        <v>0.123549443993518</v>
      </c>
      <c r="AJ315" s="14">
        <v>0.17894889643308201</v>
      </c>
      <c r="AK315" s="14"/>
      <c r="AL315" s="14">
        <v>6.9563495031733494E-2</v>
      </c>
      <c r="AM315" s="14">
        <v>0.104229975107759</v>
      </c>
      <c r="AN315" s="14">
        <v>0.13086827525925601</v>
      </c>
      <c r="AO315" s="14">
        <v>0.11598023837659401</v>
      </c>
      <c r="AP315" s="14">
        <v>0.12955247077253701</v>
      </c>
      <c r="AQ315" s="14">
        <v>0.46618997317816802</v>
      </c>
      <c r="AR315" s="14"/>
      <c r="AS315" s="14">
        <v>0.18934758538841601</v>
      </c>
      <c r="AT315" s="14">
        <v>0.14144828738939</v>
      </c>
      <c r="AU315" s="14">
        <v>0.13711300274615401</v>
      </c>
      <c r="AV315" s="14">
        <v>9.9269784486787804E-2</v>
      </c>
      <c r="AW315" s="14">
        <v>7.41070095872218E-2</v>
      </c>
      <c r="AX315" s="14"/>
      <c r="AY315" s="14">
        <v>0.41909449926921999</v>
      </c>
      <c r="AZ315" s="14">
        <v>0.18101943715599</v>
      </c>
      <c r="BA315" s="14">
        <v>0.138378253392335</v>
      </c>
      <c r="BB315" s="14">
        <v>0.18115183296207599</v>
      </c>
      <c r="BC315" s="14">
        <v>0.15634797649854101</v>
      </c>
      <c r="BD315" s="14">
        <v>0.130278645909395</v>
      </c>
      <c r="BE315" s="14">
        <v>0.14086745954202401</v>
      </c>
      <c r="BF315" s="14">
        <v>0.15809168479316801</v>
      </c>
      <c r="BG315" s="14">
        <v>9.6575688966718795E-2</v>
      </c>
      <c r="BH315" s="14">
        <v>0.15056340842715099</v>
      </c>
      <c r="BI315" s="14">
        <v>0.150506940089004</v>
      </c>
      <c r="BJ315" s="14">
        <v>0.122025577737885</v>
      </c>
      <c r="BK315" s="14">
        <v>0.11875669636183001</v>
      </c>
      <c r="BL315" s="14">
        <v>4.1035995150806699E-2</v>
      </c>
      <c r="BM315" s="14">
        <v>0.101628308709833</v>
      </c>
      <c r="BN315" s="14">
        <v>0.114559280341984</v>
      </c>
      <c r="BO315" s="14"/>
      <c r="BP315" s="14">
        <v>9.3378564306853304E-2</v>
      </c>
      <c r="BQ315" s="14">
        <v>0.14284292799482601</v>
      </c>
      <c r="BR315" s="14">
        <v>0.161799659894026</v>
      </c>
      <c r="BS315" s="14">
        <v>0.206444637065268</v>
      </c>
      <c r="BT315" s="14">
        <v>0.202918770107646</v>
      </c>
      <c r="BU315" s="14">
        <v>0.102461666195989</v>
      </c>
      <c r="BV315" s="14"/>
      <c r="BW315" s="14">
        <v>0.15728892185298199</v>
      </c>
      <c r="BX315" s="14">
        <v>0.128029013447721</v>
      </c>
      <c r="BY315" s="14" t="s">
        <v>120</v>
      </c>
      <c r="BZ315" s="14">
        <v>0.17223892505586499</v>
      </c>
      <c r="CA315" s="14">
        <v>0.165705132101126</v>
      </c>
      <c r="CB315" s="14">
        <v>0.141742442793344</v>
      </c>
      <c r="CC315" s="14">
        <v>0.14305127794410999</v>
      </c>
      <c r="CD315" s="14"/>
      <c r="CE315" s="14">
        <v>9.9382828601784406E-2</v>
      </c>
      <c r="CF315" s="14">
        <v>0.113495525559662</v>
      </c>
      <c r="CG315" s="14">
        <v>0.20772979083725601</v>
      </c>
      <c r="CH315" s="14">
        <v>0.10969415739901001</v>
      </c>
      <c r="CI315" s="14"/>
      <c r="CJ315" s="14">
        <v>0.186206666987801</v>
      </c>
      <c r="CK315" s="14">
        <v>0.126198521515692</v>
      </c>
      <c r="CL315" s="14">
        <v>0.12791149070987201</v>
      </c>
      <c r="CM315" s="14">
        <v>0.31116781343876898</v>
      </c>
      <c r="CN315" s="14"/>
      <c r="CO315" s="14">
        <v>6.6567059643535403E-2</v>
      </c>
      <c r="CP315" s="14">
        <v>0.15919962920167399</v>
      </c>
      <c r="CQ315" s="14"/>
      <c r="CR315" s="14">
        <v>8.8974297192425306E-2</v>
      </c>
      <c r="CS315" s="14">
        <v>0.149890948882512</v>
      </c>
    </row>
    <row r="316" spans="2:97" x14ac:dyDescent="0.3">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row>
    <row r="317" spans="2:97" x14ac:dyDescent="0.3">
      <c r="B317" s="6" t="s">
        <v>224</v>
      </c>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row>
    <row r="318" spans="2:97" x14ac:dyDescent="0.3">
      <c r="B318" s="24" t="s">
        <v>118</v>
      </c>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row>
    <row r="319" spans="2:97" x14ac:dyDescent="0.3">
      <c r="B319" t="s">
        <v>47</v>
      </c>
      <c r="C319" s="14">
        <v>0.25062830104647998</v>
      </c>
      <c r="D319" s="14">
        <v>0.27239746278004001</v>
      </c>
      <c r="E319" s="14">
        <v>0.22918994278129601</v>
      </c>
      <c r="F319" s="14"/>
      <c r="G319" s="14">
        <v>0.37082901653619099</v>
      </c>
      <c r="H319" s="14">
        <v>0.34484882945423501</v>
      </c>
      <c r="I319" s="14">
        <v>0.25220795377399702</v>
      </c>
      <c r="J319" s="14">
        <v>0.20783314197611999</v>
      </c>
      <c r="K319" s="14">
        <v>0.19626204990299301</v>
      </c>
      <c r="L319" s="14">
        <v>0.164339721869388</v>
      </c>
      <c r="M319" s="14"/>
      <c r="N319" s="14">
        <v>0.33589054237807697</v>
      </c>
      <c r="O319" s="14">
        <v>0.25215649573146898</v>
      </c>
      <c r="P319" s="14">
        <v>0.20830620473377801</v>
      </c>
      <c r="Q319" s="14">
        <v>0.19514830629799301</v>
      </c>
      <c r="R319" s="14"/>
      <c r="S319" s="14">
        <v>0.32826277880647298</v>
      </c>
      <c r="T319" s="14">
        <v>0.21823788719116599</v>
      </c>
      <c r="U319" s="14">
        <v>0.20379732334808801</v>
      </c>
      <c r="V319" s="14">
        <v>0.21487378439638499</v>
      </c>
      <c r="W319" s="14">
        <v>0.25271347065154898</v>
      </c>
      <c r="X319" s="14">
        <v>0.21738372996942101</v>
      </c>
      <c r="Y319" s="14">
        <v>0.28846512549638897</v>
      </c>
      <c r="Z319" s="14">
        <v>0.34120681479902698</v>
      </c>
      <c r="AA319" s="14">
        <v>0.30405773160753402</v>
      </c>
      <c r="AB319" s="14">
        <v>0.19467583268192901</v>
      </c>
      <c r="AC319" s="14">
        <v>0.20224876438525999</v>
      </c>
      <c r="AD319" s="14">
        <v>0.186465193512273</v>
      </c>
      <c r="AE319" s="14"/>
      <c r="AF319" s="14">
        <v>5.1864483761150798E-2</v>
      </c>
      <c r="AG319" s="14">
        <v>0.56297973134741097</v>
      </c>
      <c r="AH319" s="14">
        <v>0.15607558884602499</v>
      </c>
      <c r="AI319" s="14">
        <v>3.8099374952936298E-2</v>
      </c>
      <c r="AJ319" s="14">
        <v>0.15980413368556501</v>
      </c>
      <c r="AK319" s="14"/>
      <c r="AL319" s="14">
        <v>0.76045784935138705</v>
      </c>
      <c r="AM319" s="14">
        <v>4.7473734236620199E-2</v>
      </c>
      <c r="AN319" s="14">
        <v>0.1697495676305</v>
      </c>
      <c r="AO319" s="14">
        <v>4.3739149846001399E-2</v>
      </c>
      <c r="AP319" s="14">
        <v>0.16054766763945499</v>
      </c>
      <c r="AQ319" s="14">
        <v>9.9936744785299195E-2</v>
      </c>
      <c r="AR319" s="14"/>
      <c r="AS319" s="14">
        <v>0.18729943872159299</v>
      </c>
      <c r="AT319" s="14">
        <v>0.24647546040983401</v>
      </c>
      <c r="AU319" s="14">
        <v>0.28776957789932101</v>
      </c>
      <c r="AV319" s="14">
        <v>0.36686968427153099</v>
      </c>
      <c r="AW319" s="14">
        <v>0.40204223905953301</v>
      </c>
      <c r="AX319" s="14"/>
      <c r="AY319" s="14">
        <v>0.126775127720338</v>
      </c>
      <c r="AZ319" s="14">
        <v>0.202576570239131</v>
      </c>
      <c r="BA319" s="14">
        <v>0.147675061490849</v>
      </c>
      <c r="BB319" s="14">
        <v>0.22139285585787499</v>
      </c>
      <c r="BC319" s="14">
        <v>0.232293829275138</v>
      </c>
      <c r="BD319" s="14">
        <v>0.24297390669277399</v>
      </c>
      <c r="BE319" s="14">
        <v>0.27164875194965798</v>
      </c>
      <c r="BF319" s="14">
        <v>0.21443294396024301</v>
      </c>
      <c r="BG319" s="14">
        <v>0.215958069176129</v>
      </c>
      <c r="BH319" s="14">
        <v>0.25698165580863103</v>
      </c>
      <c r="BI319" s="14">
        <v>0.286292930757375</v>
      </c>
      <c r="BJ319" s="14">
        <v>0.26670722767205202</v>
      </c>
      <c r="BK319" s="14">
        <v>0.39489201313575401</v>
      </c>
      <c r="BL319" s="14">
        <v>0.282857821434011</v>
      </c>
      <c r="BM319" s="14">
        <v>0.31851517099238802</v>
      </c>
      <c r="BN319" s="14">
        <v>0.374381034593749</v>
      </c>
      <c r="BO319" s="14"/>
      <c r="BP319" s="14">
        <v>0.38457967922681002</v>
      </c>
      <c r="BQ319" s="14">
        <v>0.24456706739899201</v>
      </c>
      <c r="BR319" s="14">
        <v>0.22484192110759599</v>
      </c>
      <c r="BS319" s="14">
        <v>0.19000780795310501</v>
      </c>
      <c r="BT319" s="14">
        <v>0.15144822001653199</v>
      </c>
      <c r="BU319" s="14">
        <v>0.14345315869896</v>
      </c>
      <c r="BV319" s="14"/>
      <c r="BW319" s="14">
        <v>0.218036936362869</v>
      </c>
      <c r="BX319" s="14">
        <v>0.27648762973972502</v>
      </c>
      <c r="BY319" s="14" t="s">
        <v>120</v>
      </c>
      <c r="BZ319" s="14">
        <v>0.21252819316244401</v>
      </c>
      <c r="CA319" s="14">
        <v>0.22740494196001801</v>
      </c>
      <c r="CB319" s="14">
        <v>0.30171878098861499</v>
      </c>
      <c r="CC319" s="14">
        <v>0.278036392827057</v>
      </c>
      <c r="CD319" s="14"/>
      <c r="CE319" s="14">
        <v>0.35901262317749899</v>
      </c>
      <c r="CF319" s="14">
        <v>0.28568770146808398</v>
      </c>
      <c r="CG319" s="14">
        <v>0.13537821785422899</v>
      </c>
      <c r="CH319" s="14">
        <v>0.242383260065547</v>
      </c>
      <c r="CI319" s="14"/>
      <c r="CJ319" s="14">
        <v>0.229342836241445</v>
      </c>
      <c r="CK319" s="14">
        <v>0.279965643661296</v>
      </c>
      <c r="CL319" s="14">
        <v>0.248848822333578</v>
      </c>
      <c r="CM319" s="14">
        <v>0.231217014883012</v>
      </c>
      <c r="CN319" s="14"/>
      <c r="CO319" s="14">
        <v>0.29920484036772599</v>
      </c>
      <c r="CP319" s="14">
        <v>0.24627883201475501</v>
      </c>
      <c r="CQ319" s="14"/>
      <c r="CR319" s="14">
        <v>0.30743968530859</v>
      </c>
      <c r="CS319" s="14">
        <v>0.24954138211000901</v>
      </c>
    </row>
    <row r="320" spans="2:97" x14ac:dyDescent="0.3">
      <c r="B320" t="s">
        <v>48</v>
      </c>
      <c r="C320" s="14">
        <v>0.170635074409862</v>
      </c>
      <c r="D320" s="14">
        <v>0.17540712870227401</v>
      </c>
      <c r="E320" s="14">
        <v>0.16530027131813699</v>
      </c>
      <c r="F320" s="14"/>
      <c r="G320" s="14">
        <v>0.121272962240323</v>
      </c>
      <c r="H320" s="14">
        <v>0.16656346753106899</v>
      </c>
      <c r="I320" s="14">
        <v>0.16021009699895</v>
      </c>
      <c r="J320" s="14">
        <v>0.15030290991100501</v>
      </c>
      <c r="K320" s="14">
        <v>0.15274990171105399</v>
      </c>
      <c r="L320" s="14">
        <v>0.24358799996191099</v>
      </c>
      <c r="M320" s="14"/>
      <c r="N320" s="14">
        <v>0.19526385913118299</v>
      </c>
      <c r="O320" s="14">
        <v>0.17694846254294899</v>
      </c>
      <c r="P320" s="14">
        <v>0.13929238550841899</v>
      </c>
      <c r="Q320" s="14">
        <v>0.165238655072938</v>
      </c>
      <c r="R320" s="14"/>
      <c r="S320" s="14">
        <v>0.185687608006121</v>
      </c>
      <c r="T320" s="14">
        <v>0.14148262394298899</v>
      </c>
      <c r="U320" s="14">
        <v>0.191501081164727</v>
      </c>
      <c r="V320" s="14">
        <v>0.18494659815037001</v>
      </c>
      <c r="W320" s="14">
        <v>0.16481130320613699</v>
      </c>
      <c r="X320" s="14">
        <v>0.18581467630918999</v>
      </c>
      <c r="Y320" s="14">
        <v>0.17964197187803899</v>
      </c>
      <c r="Z320" s="14">
        <v>0.13001868116424101</v>
      </c>
      <c r="AA320" s="14">
        <v>0.190106792736952</v>
      </c>
      <c r="AB320" s="14">
        <v>0.16539607545974</v>
      </c>
      <c r="AC320" s="14">
        <v>0.13215452141539999</v>
      </c>
      <c r="AD320" s="14">
        <v>0.134249164618989</v>
      </c>
      <c r="AE320" s="14"/>
      <c r="AF320" s="14">
        <v>0.57104842766071395</v>
      </c>
      <c r="AG320" s="14">
        <v>7.4241438313143199E-2</v>
      </c>
      <c r="AH320" s="14">
        <v>8.9236657898845897E-2</v>
      </c>
      <c r="AI320" s="14">
        <v>5.5576544893303798E-2</v>
      </c>
      <c r="AJ320" s="14">
        <v>2.68454397927105E-2</v>
      </c>
      <c r="AK320" s="14"/>
      <c r="AL320" s="14">
        <v>5.5701411841543397E-2</v>
      </c>
      <c r="AM320" s="14">
        <v>0.65908116568347697</v>
      </c>
      <c r="AN320" s="14">
        <v>6.4729607237215395E-2</v>
      </c>
      <c r="AO320" s="14">
        <v>8.1747032044388504E-2</v>
      </c>
      <c r="AP320" s="14">
        <v>4.56672250604922E-2</v>
      </c>
      <c r="AQ320" s="14">
        <v>5.9036533160619901E-2</v>
      </c>
      <c r="AR320" s="14"/>
      <c r="AS320" s="14">
        <v>0.171657416568542</v>
      </c>
      <c r="AT320" s="14">
        <v>0.14721779188960599</v>
      </c>
      <c r="AU320" s="14">
        <v>0.18033031662284699</v>
      </c>
      <c r="AV320" s="14">
        <v>0.16839293408387199</v>
      </c>
      <c r="AW320" s="14">
        <v>0.25203182672973301</v>
      </c>
      <c r="AX320" s="14"/>
      <c r="AY320" s="14">
        <v>6.7501787046979705E-2</v>
      </c>
      <c r="AZ320" s="14">
        <v>0.19944652740577201</v>
      </c>
      <c r="BA320" s="14">
        <v>0.120312785129834</v>
      </c>
      <c r="BB320" s="14">
        <v>0.16133831408207999</v>
      </c>
      <c r="BC320" s="14">
        <v>0.15372738281623499</v>
      </c>
      <c r="BD320" s="14">
        <v>0.15681456222332499</v>
      </c>
      <c r="BE320" s="14">
        <v>0.11204639757080299</v>
      </c>
      <c r="BF320" s="14">
        <v>0.17491228045792201</v>
      </c>
      <c r="BG320" s="14">
        <v>0.241166447760192</v>
      </c>
      <c r="BH320" s="14">
        <v>0.22191511817408399</v>
      </c>
      <c r="BI320" s="14">
        <v>0.18971637248517401</v>
      </c>
      <c r="BJ320" s="14">
        <v>0.171843966995711</v>
      </c>
      <c r="BK320" s="14">
        <v>0.20752387251184901</v>
      </c>
      <c r="BL320" s="14">
        <v>0.263961420051046</v>
      </c>
      <c r="BM320" s="14">
        <v>0.190135276790422</v>
      </c>
      <c r="BN320" s="14">
        <v>0.18787690767769999</v>
      </c>
      <c r="BO320" s="14"/>
      <c r="BP320" s="14">
        <v>0.15148941104494201</v>
      </c>
      <c r="BQ320" s="14">
        <v>0.17813941170869499</v>
      </c>
      <c r="BR320" s="14">
        <v>0.133932210807548</v>
      </c>
      <c r="BS320" s="14">
        <v>0.18373016072863099</v>
      </c>
      <c r="BT320" s="14">
        <v>0.20762285530716099</v>
      </c>
      <c r="BU320" s="14">
        <v>0.18307545136679901</v>
      </c>
      <c r="BV320" s="14"/>
      <c r="BW320" s="14">
        <v>0.21712760531962599</v>
      </c>
      <c r="BX320" s="14">
        <v>0.164418819444966</v>
      </c>
      <c r="BY320" s="14" t="s">
        <v>120</v>
      </c>
      <c r="BZ320" s="14">
        <v>8.5251585147945702E-2</v>
      </c>
      <c r="CA320" s="14">
        <v>0.123289026560778</v>
      </c>
      <c r="CB320" s="14">
        <v>0.14258437560163501</v>
      </c>
      <c r="CC320" s="14">
        <v>0.18171789375969699</v>
      </c>
      <c r="CD320" s="14"/>
      <c r="CE320" s="14">
        <v>0.14283236187118101</v>
      </c>
      <c r="CF320" s="14">
        <v>0.18921007145204199</v>
      </c>
      <c r="CG320" s="14">
        <v>0.119217271816335</v>
      </c>
      <c r="CH320" s="14">
        <v>0.21289235646482901</v>
      </c>
      <c r="CI320" s="14"/>
      <c r="CJ320" s="14">
        <v>0.15870120852897701</v>
      </c>
      <c r="CK320" s="14">
        <v>0.16360105123152499</v>
      </c>
      <c r="CL320" s="14">
        <v>0.184856470657284</v>
      </c>
      <c r="CM320" s="14">
        <v>0.10230212134912001</v>
      </c>
      <c r="CN320" s="14"/>
      <c r="CO320" s="14">
        <v>0.214897431733309</v>
      </c>
      <c r="CP320" s="14">
        <v>0.16639006702190301</v>
      </c>
      <c r="CQ320" s="14"/>
      <c r="CR320" s="14">
        <v>0.16370961938265199</v>
      </c>
      <c r="CS320" s="14">
        <v>0.17721210341516599</v>
      </c>
    </row>
    <row r="321" spans="2:97" x14ac:dyDescent="0.3">
      <c r="B321" t="s">
        <v>44</v>
      </c>
      <c r="C321" s="14">
        <v>8.4445061412534703E-2</v>
      </c>
      <c r="D321" s="14">
        <v>8.3896038527098496E-2</v>
      </c>
      <c r="E321" s="14">
        <v>8.5232342489533E-2</v>
      </c>
      <c r="F321" s="14"/>
      <c r="G321" s="14">
        <v>7.5224087626446307E-2</v>
      </c>
      <c r="H321" s="14">
        <v>8.0545440203965299E-2</v>
      </c>
      <c r="I321" s="14">
        <v>8.4140120675606403E-2</v>
      </c>
      <c r="J321" s="14">
        <v>8.1349752717293305E-2</v>
      </c>
      <c r="K321" s="14">
        <v>7.8720750825323996E-2</v>
      </c>
      <c r="L321" s="14">
        <v>0.100323652275566</v>
      </c>
      <c r="M321" s="14"/>
      <c r="N321" s="14">
        <v>8.6843784631711496E-2</v>
      </c>
      <c r="O321" s="14">
        <v>9.8681219721090493E-2</v>
      </c>
      <c r="P321" s="14">
        <v>7.8381396024452696E-2</v>
      </c>
      <c r="Q321" s="14">
        <v>7.3421155166094695E-2</v>
      </c>
      <c r="R321" s="14"/>
      <c r="S321" s="14">
        <v>6.9790169353584799E-2</v>
      </c>
      <c r="T321" s="14">
        <v>0.12146078749006201</v>
      </c>
      <c r="U321" s="14">
        <v>9.6061633877142602E-2</v>
      </c>
      <c r="V321" s="14">
        <v>7.4724311148171199E-2</v>
      </c>
      <c r="W321" s="14">
        <v>8.54638610565773E-2</v>
      </c>
      <c r="X321" s="14">
        <v>9.28430533792753E-2</v>
      </c>
      <c r="Y321" s="14">
        <v>6.0709435334852402E-2</v>
      </c>
      <c r="Z321" s="14">
        <v>7.0381080143667299E-2</v>
      </c>
      <c r="AA321" s="14">
        <v>7.6643389903387704E-2</v>
      </c>
      <c r="AB321" s="14">
        <v>9.6458196531539295E-2</v>
      </c>
      <c r="AC321" s="14">
        <v>4.5034790466617299E-2</v>
      </c>
      <c r="AD321" s="14">
        <v>0.104038333164748</v>
      </c>
      <c r="AE321" s="14"/>
      <c r="AF321" s="14">
        <v>4.03834466364646E-2</v>
      </c>
      <c r="AG321" s="14">
        <v>6.0692910698220102E-2</v>
      </c>
      <c r="AH321" s="14">
        <v>0.41855248262645001</v>
      </c>
      <c r="AI321" s="14">
        <v>3.0711948664961301E-2</v>
      </c>
      <c r="AJ321" s="14">
        <v>6.8507209582818501E-2</v>
      </c>
      <c r="AK321" s="14"/>
      <c r="AL321" s="14">
        <v>2.5353061407287301E-2</v>
      </c>
      <c r="AM321" s="14">
        <v>4.3715027928694597E-2</v>
      </c>
      <c r="AN321" s="14">
        <v>0.50341084542869496</v>
      </c>
      <c r="AO321" s="14">
        <v>3.5610963576310002E-2</v>
      </c>
      <c r="AP321" s="14">
        <v>4.4470313837701898E-2</v>
      </c>
      <c r="AQ321" s="14">
        <v>3.6919776610027398E-2</v>
      </c>
      <c r="AR321" s="14"/>
      <c r="AS321" s="14">
        <v>7.11934991497611E-2</v>
      </c>
      <c r="AT321" s="14">
        <v>7.8730263197449593E-2</v>
      </c>
      <c r="AU321" s="14">
        <v>9.6839245652633604E-2</v>
      </c>
      <c r="AV321" s="14">
        <v>0.113540145008984</v>
      </c>
      <c r="AW321" s="14">
        <v>0.123757691487329</v>
      </c>
      <c r="AX321" s="14"/>
      <c r="AY321" s="14">
        <v>0.186723239981675</v>
      </c>
      <c r="AZ321" s="14">
        <v>6.2381644384051402E-2</v>
      </c>
      <c r="BA321" s="14">
        <v>8.9624358397268206E-2</v>
      </c>
      <c r="BB321" s="14">
        <v>6.7145863434531397E-2</v>
      </c>
      <c r="BC321" s="14">
        <v>9.1542503557397598E-2</v>
      </c>
      <c r="BD321" s="14">
        <v>0.109659848026377</v>
      </c>
      <c r="BE321" s="14">
        <v>9.3604393202568706E-2</v>
      </c>
      <c r="BF321" s="14">
        <v>6.5654089955121203E-2</v>
      </c>
      <c r="BG321" s="14">
        <v>0.103299863204096</v>
      </c>
      <c r="BH321" s="14">
        <v>5.6573823323733799E-2</v>
      </c>
      <c r="BI321" s="14">
        <v>9.2197469743673099E-2</v>
      </c>
      <c r="BJ321" s="14">
        <v>0.107414358463592</v>
      </c>
      <c r="BK321" s="14">
        <v>6.3391263142059798E-2</v>
      </c>
      <c r="BL321" s="14">
        <v>2.0389436753292401E-2</v>
      </c>
      <c r="BM321" s="14">
        <v>3.5240878824145998E-2</v>
      </c>
      <c r="BN321" s="14">
        <v>0.124573297544009</v>
      </c>
      <c r="BO321" s="14"/>
      <c r="BP321" s="14">
        <v>8.0523329930603793E-2</v>
      </c>
      <c r="BQ321" s="14">
        <v>7.0168720467679205E-2</v>
      </c>
      <c r="BR321" s="14">
        <v>9.0442081805156505E-2</v>
      </c>
      <c r="BS321" s="14">
        <v>9.3600834314409395E-2</v>
      </c>
      <c r="BT321" s="14">
        <v>9.8288870529135597E-2</v>
      </c>
      <c r="BU321" s="14">
        <v>0.106193285307545</v>
      </c>
      <c r="BV321" s="14"/>
      <c r="BW321" s="14">
        <v>9.9366525975094197E-2</v>
      </c>
      <c r="BX321" s="14">
        <v>7.8559993830381397E-2</v>
      </c>
      <c r="BY321" s="14" t="s">
        <v>120</v>
      </c>
      <c r="BZ321" s="14">
        <v>5.9498843317324301E-2</v>
      </c>
      <c r="CA321" s="14">
        <v>7.1580214246559998E-2</v>
      </c>
      <c r="CB321" s="14">
        <v>7.7426605417726196E-2</v>
      </c>
      <c r="CC321" s="14">
        <v>7.7109656992846901E-2</v>
      </c>
      <c r="CD321" s="14"/>
      <c r="CE321" s="14">
        <v>6.7066638516748697E-2</v>
      </c>
      <c r="CF321" s="14">
        <v>9.0232474089013706E-2</v>
      </c>
      <c r="CG321" s="14">
        <v>8.7257158281036404E-2</v>
      </c>
      <c r="CH321" s="14">
        <v>0.10813288643480599</v>
      </c>
      <c r="CI321" s="14"/>
      <c r="CJ321" s="14">
        <v>8.6880856288736694E-2</v>
      </c>
      <c r="CK321" s="14">
        <v>0.107636243356039</v>
      </c>
      <c r="CL321" s="14">
        <v>8.1308241943957194E-2</v>
      </c>
      <c r="CM321" s="14">
        <v>3.1670414223679499E-2</v>
      </c>
      <c r="CN321" s="14"/>
      <c r="CO321" s="14">
        <v>7.9078228679026794E-2</v>
      </c>
      <c r="CP321" s="14">
        <v>8.4989443006244003E-2</v>
      </c>
      <c r="CQ321" s="14"/>
      <c r="CR321" s="14">
        <v>7.8150333235424099E-2</v>
      </c>
      <c r="CS321" s="14">
        <v>8.5759300111933501E-2</v>
      </c>
    </row>
    <row r="322" spans="2:97" x14ac:dyDescent="0.3">
      <c r="B322" t="s">
        <v>49</v>
      </c>
      <c r="C322" s="14">
        <v>4.4278783727832199E-2</v>
      </c>
      <c r="D322" s="14">
        <v>3.2772652838571302E-2</v>
      </c>
      <c r="E322" s="14">
        <v>5.5665127974983998E-2</v>
      </c>
      <c r="F322" s="14"/>
      <c r="G322" s="14">
        <v>8.5321964837875894E-2</v>
      </c>
      <c r="H322" s="14">
        <v>6.1701216770387299E-2</v>
      </c>
      <c r="I322" s="14">
        <v>5.7428991327935698E-2</v>
      </c>
      <c r="J322" s="14">
        <v>3.7393119657515198E-2</v>
      </c>
      <c r="K322" s="14">
        <v>2.2769810916644401E-2</v>
      </c>
      <c r="L322" s="14">
        <v>1.2276456123017299E-2</v>
      </c>
      <c r="M322" s="14"/>
      <c r="N322" s="14">
        <v>2.8473475887785701E-2</v>
      </c>
      <c r="O322" s="14">
        <v>5.0721253498528601E-2</v>
      </c>
      <c r="P322" s="14">
        <v>3.6945719699499398E-2</v>
      </c>
      <c r="Q322" s="14">
        <v>6.1596908687581498E-2</v>
      </c>
      <c r="R322" s="14"/>
      <c r="S322" s="14">
        <v>5.0081967331939897E-2</v>
      </c>
      <c r="T322" s="14">
        <v>3.7882793592507097E-2</v>
      </c>
      <c r="U322" s="14">
        <v>3.5556932326656202E-2</v>
      </c>
      <c r="V322" s="14">
        <v>6.1561881308574803E-2</v>
      </c>
      <c r="W322" s="14">
        <v>5.6467141086538698E-2</v>
      </c>
      <c r="X322" s="14">
        <v>2.8272402662002299E-2</v>
      </c>
      <c r="Y322" s="14">
        <v>4.6443668015726101E-2</v>
      </c>
      <c r="Z322" s="14">
        <v>4.4540615885193702E-2</v>
      </c>
      <c r="AA322" s="14">
        <v>4.1992290179862599E-2</v>
      </c>
      <c r="AB322" s="14">
        <v>5.7111147650569301E-2</v>
      </c>
      <c r="AC322" s="14">
        <v>1.7729982445719401E-2</v>
      </c>
      <c r="AD322" s="14">
        <v>4.3949645480366298E-2</v>
      </c>
      <c r="AE322" s="14"/>
      <c r="AF322" s="14">
        <v>9.9614356382740302E-3</v>
      </c>
      <c r="AG322" s="14">
        <v>3.7319417485050001E-2</v>
      </c>
      <c r="AH322" s="14">
        <v>2.2507066995869299E-2</v>
      </c>
      <c r="AI322" s="14">
        <v>7.6719887278318298E-3</v>
      </c>
      <c r="AJ322" s="14">
        <v>0.37173016394610597</v>
      </c>
      <c r="AK322" s="14"/>
      <c r="AL322" s="14">
        <v>2.3738024956656601E-2</v>
      </c>
      <c r="AM322" s="14">
        <v>7.9232362837672893E-3</v>
      </c>
      <c r="AN322" s="14">
        <v>1.0023002189342E-2</v>
      </c>
      <c r="AO322" s="14">
        <v>1.7630656826746902E-2</v>
      </c>
      <c r="AP322" s="14">
        <v>0.44393222253131398</v>
      </c>
      <c r="AQ322" s="14">
        <v>0</v>
      </c>
      <c r="AR322" s="14"/>
      <c r="AS322" s="14">
        <v>3.05140260219872E-2</v>
      </c>
      <c r="AT322" s="14">
        <v>6.9371932524537994E-2</v>
      </c>
      <c r="AU322" s="14">
        <v>4.0442962055985202E-2</v>
      </c>
      <c r="AV322" s="14">
        <v>5.3978240466591103E-2</v>
      </c>
      <c r="AW322" s="14">
        <v>0</v>
      </c>
      <c r="AX322" s="14"/>
      <c r="AY322" s="14">
        <v>0</v>
      </c>
      <c r="AZ322" s="14">
        <v>6.30340377113012E-2</v>
      </c>
      <c r="BA322" s="14">
        <v>8.2778390224671802E-2</v>
      </c>
      <c r="BB322" s="14">
        <v>5.4699003533235299E-2</v>
      </c>
      <c r="BC322" s="14">
        <v>6.1245250260652299E-2</v>
      </c>
      <c r="BD322" s="14">
        <v>2.2006360704527699E-2</v>
      </c>
      <c r="BE322" s="14">
        <v>5.2964681554634602E-2</v>
      </c>
      <c r="BF322" s="14">
        <v>6.7821040880648803E-2</v>
      </c>
      <c r="BG322" s="14">
        <v>2.06099404089874E-2</v>
      </c>
      <c r="BH322" s="14">
        <v>3.9192636478862099E-2</v>
      </c>
      <c r="BI322" s="14">
        <v>3.1034867268555599E-2</v>
      </c>
      <c r="BJ322" s="14">
        <v>3.9347397201841203E-2</v>
      </c>
      <c r="BK322" s="14">
        <v>2.61419720541867E-2</v>
      </c>
      <c r="BL322" s="14">
        <v>4.2671138749468998E-2</v>
      </c>
      <c r="BM322" s="14">
        <v>3.9965531877794197E-2</v>
      </c>
      <c r="BN322" s="14">
        <v>3.63152848461318E-2</v>
      </c>
      <c r="BO322" s="14"/>
      <c r="BP322" s="14">
        <v>5.96491063130868E-2</v>
      </c>
      <c r="BQ322" s="14">
        <v>3.13209262660262E-2</v>
      </c>
      <c r="BR322" s="14">
        <v>6.2102658199622601E-2</v>
      </c>
      <c r="BS322" s="14">
        <v>4.92961955774966E-2</v>
      </c>
      <c r="BT322" s="14">
        <v>2.3197080083704701E-2</v>
      </c>
      <c r="BU322" s="14">
        <v>1.91634396312509E-2</v>
      </c>
      <c r="BV322" s="14"/>
      <c r="BW322" s="14">
        <v>1.92599956547332E-2</v>
      </c>
      <c r="BX322" s="14">
        <v>5.4079732363748897E-2</v>
      </c>
      <c r="BY322" s="14" t="s">
        <v>120</v>
      </c>
      <c r="BZ322" s="14">
        <v>0.10387770563601</v>
      </c>
      <c r="CA322" s="14">
        <v>7.5209996983699304E-2</v>
      </c>
      <c r="CB322" s="14">
        <v>4.74667018484475E-2</v>
      </c>
      <c r="CC322" s="14">
        <v>3.4678400715037999E-2</v>
      </c>
      <c r="CD322" s="14"/>
      <c r="CE322" s="14">
        <v>8.3329645302877106E-2</v>
      </c>
      <c r="CF322" s="14">
        <v>3.61125720584154E-2</v>
      </c>
      <c r="CG322" s="14">
        <v>3.8797175605206902E-2</v>
      </c>
      <c r="CH322" s="14">
        <v>3.3711277190498101E-2</v>
      </c>
      <c r="CI322" s="14"/>
      <c r="CJ322" s="14">
        <v>6.15555198772176E-2</v>
      </c>
      <c r="CK322" s="14">
        <v>6.3385922963877794E-2</v>
      </c>
      <c r="CL322" s="14">
        <v>3.3330043271350203E-2</v>
      </c>
      <c r="CM322" s="14">
        <v>3.1616657643058398E-2</v>
      </c>
      <c r="CN322" s="14"/>
      <c r="CO322" s="14">
        <v>7.04909183342914E-2</v>
      </c>
      <c r="CP322" s="14">
        <v>3.9151561058145601E-2</v>
      </c>
      <c r="CQ322" s="14"/>
      <c r="CR322" s="14">
        <v>6.7782215296617196E-2</v>
      </c>
      <c r="CS322" s="14">
        <v>4.2091843835132398E-2</v>
      </c>
    </row>
    <row r="323" spans="2:97" x14ac:dyDescent="0.3">
      <c r="B323" t="s">
        <v>45</v>
      </c>
      <c r="C323" s="14">
        <v>0.14256286443713301</v>
      </c>
      <c r="D323" s="14">
        <v>0.17397453831245899</v>
      </c>
      <c r="E323" s="14">
        <v>0.11135482617878099</v>
      </c>
      <c r="F323" s="14"/>
      <c r="G323" s="14">
        <v>9.7884123274075696E-2</v>
      </c>
      <c r="H323" s="14">
        <v>0.11728142660808601</v>
      </c>
      <c r="I323" s="14">
        <v>0.151872951356335</v>
      </c>
      <c r="J323" s="14">
        <v>0.16866547386854699</v>
      </c>
      <c r="K323" s="14">
        <v>0.208385647401885</v>
      </c>
      <c r="L323" s="14">
        <v>0.119742235675104</v>
      </c>
      <c r="M323" s="14"/>
      <c r="N323" s="14">
        <v>9.3519894785972807E-2</v>
      </c>
      <c r="O323" s="14">
        <v>9.3628472391348805E-2</v>
      </c>
      <c r="P323" s="14">
        <v>0.23841927326298901</v>
      </c>
      <c r="Q323" s="14">
        <v>0.16369785593424499</v>
      </c>
      <c r="R323" s="14"/>
      <c r="S323" s="14">
        <v>0.10722887580667299</v>
      </c>
      <c r="T323" s="14">
        <v>0.17061946834401601</v>
      </c>
      <c r="U323" s="14">
        <v>0.15200607407161601</v>
      </c>
      <c r="V323" s="14">
        <v>0.179240788641923</v>
      </c>
      <c r="W323" s="14">
        <v>0.156446741097921</v>
      </c>
      <c r="X323" s="14">
        <v>0.15449998907936199</v>
      </c>
      <c r="Y323" s="14">
        <v>0.115988794047258</v>
      </c>
      <c r="Z323" s="14">
        <v>0.16482115271925801</v>
      </c>
      <c r="AA323" s="14">
        <v>0.15007466609467901</v>
      </c>
      <c r="AB323" s="14">
        <v>0.111012992485528</v>
      </c>
      <c r="AC323" s="14">
        <v>0.173168945620649</v>
      </c>
      <c r="AD323" s="14">
        <v>3.9766604543907E-2</v>
      </c>
      <c r="AE323" s="14"/>
      <c r="AF323" s="14">
        <v>0.105483818110332</v>
      </c>
      <c r="AG323" s="14">
        <v>5.81846649764058E-2</v>
      </c>
      <c r="AH323" s="14">
        <v>4.8382769033981997E-2</v>
      </c>
      <c r="AI323" s="14">
        <v>0.63460771169275199</v>
      </c>
      <c r="AJ323" s="14">
        <v>2.4610497607488901E-2</v>
      </c>
      <c r="AK323" s="14"/>
      <c r="AL323" s="14">
        <v>1.8717960180212798E-2</v>
      </c>
      <c r="AM323" s="14">
        <v>2.3189310267925201E-2</v>
      </c>
      <c r="AN323" s="14">
        <v>1.84867119475603E-2</v>
      </c>
      <c r="AO323" s="14">
        <v>0.59035659231996995</v>
      </c>
      <c r="AP323" s="14">
        <v>2.3350481372729499E-2</v>
      </c>
      <c r="AQ323" s="14">
        <v>2.1192987072694701E-2</v>
      </c>
      <c r="AR323" s="14"/>
      <c r="AS323" s="14">
        <v>0.21062988322677101</v>
      </c>
      <c r="AT323" s="14">
        <v>0.133575827109228</v>
      </c>
      <c r="AU323" s="14">
        <v>9.4612954769023802E-2</v>
      </c>
      <c r="AV323" s="14">
        <v>0.107953580247692</v>
      </c>
      <c r="AW323" s="14">
        <v>7.8308195694607105E-2</v>
      </c>
      <c r="AX323" s="14"/>
      <c r="AY323" s="14">
        <v>0.13651518056999101</v>
      </c>
      <c r="AZ323" s="14">
        <v>0.14282760140600101</v>
      </c>
      <c r="BA323" s="14">
        <v>0.17224182108094399</v>
      </c>
      <c r="BB323" s="14">
        <v>0.10289285161607301</v>
      </c>
      <c r="BC323" s="14">
        <v>0.186088417133558</v>
      </c>
      <c r="BD323" s="14">
        <v>0.115309721078384</v>
      </c>
      <c r="BE323" s="14">
        <v>0.14363981654854199</v>
      </c>
      <c r="BF323" s="14">
        <v>0.186123681219653</v>
      </c>
      <c r="BG323" s="14">
        <v>0.17213810646095401</v>
      </c>
      <c r="BH323" s="14">
        <v>0.164552281895469</v>
      </c>
      <c r="BI323" s="14">
        <v>0.13345756753646901</v>
      </c>
      <c r="BJ323" s="14">
        <v>0.14136842588495999</v>
      </c>
      <c r="BK323" s="14">
        <v>6.4084747237294903E-2</v>
      </c>
      <c r="BL323" s="14">
        <v>0.16463735985852801</v>
      </c>
      <c r="BM323" s="14">
        <v>0.23376580692294599</v>
      </c>
      <c r="BN323" s="14">
        <v>0.10167356027763499</v>
      </c>
      <c r="BO323" s="14"/>
      <c r="BP323" s="14">
        <v>0.10549020412888099</v>
      </c>
      <c r="BQ323" s="14">
        <v>0.144520628342134</v>
      </c>
      <c r="BR323" s="14">
        <v>0.170637265734987</v>
      </c>
      <c r="BS323" s="14">
        <v>0.15192621309143101</v>
      </c>
      <c r="BT323" s="14">
        <v>0.149141596967448</v>
      </c>
      <c r="BU323" s="14">
        <v>0.18800474800717301</v>
      </c>
      <c r="BV323" s="14"/>
      <c r="BW323" s="14">
        <v>0.133650931563953</v>
      </c>
      <c r="BX323" s="14">
        <v>0.15592745738546901</v>
      </c>
      <c r="BY323" s="14" t="s">
        <v>120</v>
      </c>
      <c r="BZ323" s="14">
        <v>0.192698051302857</v>
      </c>
      <c r="CA323" s="14">
        <v>0.16554347923700799</v>
      </c>
      <c r="CB323" s="14">
        <v>0.119628928517702</v>
      </c>
      <c r="CC323" s="14">
        <v>0.123907542455455</v>
      </c>
      <c r="CD323" s="14"/>
      <c r="CE323" s="14">
        <v>0.101179032490302</v>
      </c>
      <c r="CF323" s="14">
        <v>0.157166084457668</v>
      </c>
      <c r="CG323" s="14">
        <v>0.19535321010623</v>
      </c>
      <c r="CH323" s="14">
        <v>0.13709044005242799</v>
      </c>
      <c r="CI323" s="14"/>
      <c r="CJ323" s="14">
        <v>0.16724235529874101</v>
      </c>
      <c r="CK323" s="14">
        <v>0.129066363147121</v>
      </c>
      <c r="CL323" s="14">
        <v>0.14842978745094501</v>
      </c>
      <c r="CM323" s="14">
        <v>6.7325974199152497E-2</v>
      </c>
      <c r="CN323" s="14"/>
      <c r="CO323" s="14">
        <v>0.15045237593427599</v>
      </c>
      <c r="CP323" s="14">
        <v>0.142916012687032</v>
      </c>
      <c r="CQ323" s="14"/>
      <c r="CR323" s="14">
        <v>0.17056770312695799</v>
      </c>
      <c r="CS323" s="14">
        <v>0.13932986864373101</v>
      </c>
    </row>
    <row r="324" spans="2:97" x14ac:dyDescent="0.3">
      <c r="B324" t="s">
        <v>216</v>
      </c>
      <c r="C324" s="14">
        <v>1.9806353969045998E-2</v>
      </c>
      <c r="D324" s="14">
        <v>2.7428812820428E-2</v>
      </c>
      <c r="E324" s="14">
        <v>1.2408864950919999E-2</v>
      </c>
      <c r="F324" s="14"/>
      <c r="G324" s="14">
        <v>3.3634145451945603E-2</v>
      </c>
      <c r="H324" s="14">
        <v>1.21982842130473E-2</v>
      </c>
      <c r="I324" s="14">
        <v>2.65243702437408E-2</v>
      </c>
      <c r="J324" s="14">
        <v>2.4026732164659999E-2</v>
      </c>
      <c r="K324" s="14">
        <v>1.35884053165821E-2</v>
      </c>
      <c r="L324" s="14">
        <v>1.21439289003246E-2</v>
      </c>
      <c r="M324" s="14"/>
      <c r="N324" s="14">
        <v>1.7168680215373901E-2</v>
      </c>
      <c r="O324" s="14">
        <v>2.1332951783704E-2</v>
      </c>
      <c r="P324" s="14">
        <v>2.9510401874265599E-2</v>
      </c>
      <c r="Q324" s="14">
        <v>1.27764277477555E-2</v>
      </c>
      <c r="R324" s="14"/>
      <c r="S324" s="14">
        <v>1.5478441428373501E-2</v>
      </c>
      <c r="T324" s="14">
        <v>3.7029862952367102E-3</v>
      </c>
      <c r="U324" s="14">
        <v>1.1177030324717599E-2</v>
      </c>
      <c r="V324" s="14">
        <v>1.09647395605118E-2</v>
      </c>
      <c r="W324" s="14">
        <v>2.8996753826374601E-2</v>
      </c>
      <c r="X324" s="14">
        <v>0</v>
      </c>
      <c r="Y324" s="14">
        <v>2.19888978971945E-2</v>
      </c>
      <c r="Z324" s="14">
        <v>0</v>
      </c>
      <c r="AA324" s="14">
        <v>4.7724783292327697E-3</v>
      </c>
      <c r="AB324" s="14">
        <v>8.9888738304194402E-2</v>
      </c>
      <c r="AC324" s="14">
        <v>4.4529664796622397E-2</v>
      </c>
      <c r="AD324" s="14">
        <v>2.10792975261338E-2</v>
      </c>
      <c r="AE324" s="14"/>
      <c r="AF324" s="14">
        <v>7.4884119246048002E-3</v>
      </c>
      <c r="AG324" s="14">
        <v>5.3146639081247601E-3</v>
      </c>
      <c r="AH324" s="14">
        <v>0</v>
      </c>
      <c r="AI324" s="14">
        <v>7.75942955810675E-3</v>
      </c>
      <c r="AJ324" s="14">
        <v>3.0386048703885501E-2</v>
      </c>
      <c r="AK324" s="14"/>
      <c r="AL324" s="14">
        <v>3.1313825981589302E-3</v>
      </c>
      <c r="AM324" s="14">
        <v>1.44201616972331E-2</v>
      </c>
      <c r="AN324" s="14">
        <v>5.3594295526751398E-3</v>
      </c>
      <c r="AO324" s="14">
        <v>4.8459680439173602E-3</v>
      </c>
      <c r="AP324" s="14">
        <v>1.7901841173298499E-2</v>
      </c>
      <c r="AQ324" s="14">
        <v>6.1003806990187802E-3</v>
      </c>
      <c r="AR324" s="14"/>
      <c r="AS324" s="14">
        <v>1.7018941624386701E-2</v>
      </c>
      <c r="AT324" s="14">
        <v>2.1320099486831601E-2</v>
      </c>
      <c r="AU324" s="14">
        <v>2.74876022875736E-2</v>
      </c>
      <c r="AV324" s="14">
        <v>1.30426991077523E-2</v>
      </c>
      <c r="AW324" s="14">
        <v>2.5367572812828799E-2</v>
      </c>
      <c r="AX324" s="14"/>
      <c r="AY324" s="14">
        <v>0</v>
      </c>
      <c r="AZ324" s="14">
        <v>1.3040122445980001E-2</v>
      </c>
      <c r="BA324" s="14">
        <v>1.86489242546314E-2</v>
      </c>
      <c r="BB324" s="14">
        <v>2.7216867196464298E-2</v>
      </c>
      <c r="BC324" s="14">
        <v>0</v>
      </c>
      <c r="BD324" s="14">
        <v>1.23628575995083E-2</v>
      </c>
      <c r="BE324" s="14">
        <v>4.7396164402633598E-2</v>
      </c>
      <c r="BF324" s="14">
        <v>4.0893907474502403E-2</v>
      </c>
      <c r="BG324" s="14">
        <v>2.1342809766118801E-2</v>
      </c>
      <c r="BH324" s="14">
        <v>7.9349316070071001E-3</v>
      </c>
      <c r="BI324" s="14">
        <v>1.83429190162979E-2</v>
      </c>
      <c r="BJ324" s="14">
        <v>2.18080987455741E-2</v>
      </c>
      <c r="BK324" s="14">
        <v>0</v>
      </c>
      <c r="BL324" s="14">
        <v>0</v>
      </c>
      <c r="BM324" s="14">
        <v>2.5029596058541801E-2</v>
      </c>
      <c r="BN324" s="14">
        <v>9.3803530650216904E-3</v>
      </c>
      <c r="BO324" s="14"/>
      <c r="BP324" s="14">
        <v>1.8029247536675699E-2</v>
      </c>
      <c r="BQ324" s="14">
        <v>1.1629866047139E-2</v>
      </c>
      <c r="BR324" s="14">
        <v>1.1137749550695301E-2</v>
      </c>
      <c r="BS324" s="14">
        <v>2.65823308301938E-2</v>
      </c>
      <c r="BT324" s="14">
        <v>2.38982936327462E-2</v>
      </c>
      <c r="BU324" s="14">
        <v>6.6770816335393807E-2</v>
      </c>
      <c r="BV324" s="14"/>
      <c r="BW324" s="14">
        <v>1.06721107875755E-2</v>
      </c>
      <c r="BX324" s="14">
        <v>1.6807701615997098E-2</v>
      </c>
      <c r="BY324" s="14" t="s">
        <v>120</v>
      </c>
      <c r="BZ324" s="14">
        <v>4.2314791285956499E-2</v>
      </c>
      <c r="CA324" s="14">
        <v>3.79976010621845E-2</v>
      </c>
      <c r="CB324" s="14">
        <v>2.1520804017242198E-2</v>
      </c>
      <c r="CC324" s="14">
        <v>1.7814394083566699E-2</v>
      </c>
      <c r="CD324" s="14"/>
      <c r="CE324" s="14">
        <v>3.0830962421067001E-2</v>
      </c>
      <c r="CF324" s="14">
        <v>1.3459044183288801E-2</v>
      </c>
      <c r="CG324" s="14">
        <v>2.6969880516943101E-2</v>
      </c>
      <c r="CH324" s="14">
        <v>9.5716058746958699E-3</v>
      </c>
      <c r="CI324" s="14"/>
      <c r="CJ324" s="14">
        <v>6.64385798054524E-3</v>
      </c>
      <c r="CK324" s="14">
        <v>1.7622377035988901E-2</v>
      </c>
      <c r="CL324" s="14">
        <v>2.2864612186411299E-2</v>
      </c>
      <c r="CM324" s="14">
        <v>3.6056885289513597E-2</v>
      </c>
      <c r="CN324" s="14"/>
      <c r="CO324" s="14">
        <v>3.5354699392424797E-2</v>
      </c>
      <c r="CP324" s="14">
        <v>1.7459573841805801E-2</v>
      </c>
      <c r="CQ324" s="14"/>
      <c r="CR324" s="14">
        <v>3.4782865796873098E-2</v>
      </c>
      <c r="CS324" s="14">
        <v>1.7262398500465001E-2</v>
      </c>
    </row>
    <row r="325" spans="2:97" x14ac:dyDescent="0.3">
      <c r="B325" t="s">
        <v>217</v>
      </c>
      <c r="C325" s="14">
        <v>0.133884610764124</v>
      </c>
      <c r="D325" s="14">
        <v>0.12394727905141401</v>
      </c>
      <c r="E325" s="14">
        <v>0.1440019054733</v>
      </c>
      <c r="F325" s="14"/>
      <c r="G325" s="14">
        <v>5.1526921839775801E-2</v>
      </c>
      <c r="H325" s="14">
        <v>0.10815110812855699</v>
      </c>
      <c r="I325" s="14">
        <v>0.12960211948470099</v>
      </c>
      <c r="J325" s="14">
        <v>0.15499750255151001</v>
      </c>
      <c r="K325" s="14">
        <v>0.17858210930010401</v>
      </c>
      <c r="L325" s="14">
        <v>0.16564598578010201</v>
      </c>
      <c r="M325" s="14"/>
      <c r="N325" s="14">
        <v>0.11252770951360599</v>
      </c>
      <c r="O325" s="14">
        <v>0.150309147322993</v>
      </c>
      <c r="P325" s="14">
        <v>0.110400535685338</v>
      </c>
      <c r="Q325" s="14">
        <v>0.160289212326438</v>
      </c>
      <c r="R325" s="14"/>
      <c r="S325" s="14">
        <v>0.105484287085613</v>
      </c>
      <c r="T325" s="14">
        <v>0.13899706125792299</v>
      </c>
      <c r="U325" s="14">
        <v>0.104003730478557</v>
      </c>
      <c r="V325" s="14">
        <v>0.13355491985676901</v>
      </c>
      <c r="W325" s="14">
        <v>8.4749106189964493E-2</v>
      </c>
      <c r="X325" s="14">
        <v>0.17330666796872601</v>
      </c>
      <c r="Y325" s="14">
        <v>0.15312057414354099</v>
      </c>
      <c r="Z325" s="14">
        <v>0.139094341530482</v>
      </c>
      <c r="AA325" s="14">
        <v>6.7944934543839694E-2</v>
      </c>
      <c r="AB325" s="14">
        <v>0.180484996953368</v>
      </c>
      <c r="AC325" s="14">
        <v>0.204314327273833</v>
      </c>
      <c r="AD325" s="14">
        <v>0.248114817873889</v>
      </c>
      <c r="AE325" s="14"/>
      <c r="AF325" s="14">
        <v>0.108767256270904</v>
      </c>
      <c r="AG325" s="14">
        <v>9.7429694432416003E-2</v>
      </c>
      <c r="AH325" s="14">
        <v>0.136104500421347</v>
      </c>
      <c r="AI325" s="14">
        <v>8.2322322480479201E-2</v>
      </c>
      <c r="AJ325" s="14">
        <v>0.134851576270205</v>
      </c>
      <c r="AK325" s="14"/>
      <c r="AL325" s="14">
        <v>5.2397659993130501E-2</v>
      </c>
      <c r="AM325" s="14">
        <v>0.101929250276211</v>
      </c>
      <c r="AN325" s="14">
        <v>0.119431913516547</v>
      </c>
      <c r="AO325" s="14">
        <v>8.7776081050189095E-2</v>
      </c>
      <c r="AP325" s="14">
        <v>0.104172044579755</v>
      </c>
      <c r="AQ325" s="14">
        <v>0.281233415842159</v>
      </c>
      <c r="AR325" s="14"/>
      <c r="AS325" s="14">
        <v>0.14654513734256799</v>
      </c>
      <c r="AT325" s="14">
        <v>0.142313905991623</v>
      </c>
      <c r="AU325" s="14">
        <v>0.13256927723406101</v>
      </c>
      <c r="AV325" s="14">
        <v>7.0495034436404994E-2</v>
      </c>
      <c r="AW325" s="14">
        <v>9.3106408790187001E-2</v>
      </c>
      <c r="AX325" s="14"/>
      <c r="AY325" s="14">
        <v>6.9370459520003397E-2</v>
      </c>
      <c r="AZ325" s="14">
        <v>0.150325117561348</v>
      </c>
      <c r="BA325" s="14">
        <v>0.216567757055767</v>
      </c>
      <c r="BB325" s="14">
        <v>0.20781479489544</v>
      </c>
      <c r="BC325" s="14">
        <v>0.111420732840686</v>
      </c>
      <c r="BD325" s="14">
        <v>0.18288840923431601</v>
      </c>
      <c r="BE325" s="14">
        <v>0.109847810855994</v>
      </c>
      <c r="BF325" s="14">
        <v>0.10472365525757001</v>
      </c>
      <c r="BG325" s="14">
        <v>8.61488263220134E-2</v>
      </c>
      <c r="BH325" s="14">
        <v>9.4435193515835306E-2</v>
      </c>
      <c r="BI325" s="14">
        <v>0.159068495404253</v>
      </c>
      <c r="BJ325" s="14">
        <v>0.100308173440059</v>
      </c>
      <c r="BK325" s="14">
        <v>0.12752344487393499</v>
      </c>
      <c r="BL325" s="14">
        <v>0.12207203830336601</v>
      </c>
      <c r="BM325" s="14">
        <v>7.6173468518824006E-2</v>
      </c>
      <c r="BN325" s="14">
        <v>6.7986383287099203E-2</v>
      </c>
      <c r="BO325" s="14"/>
      <c r="BP325" s="14">
        <v>8.80316952216737E-2</v>
      </c>
      <c r="BQ325" s="14">
        <v>0.14692641825529801</v>
      </c>
      <c r="BR325" s="14">
        <v>0.14103033674111901</v>
      </c>
      <c r="BS325" s="14">
        <v>0.13009925709453601</v>
      </c>
      <c r="BT325" s="14">
        <v>0.18096081442892301</v>
      </c>
      <c r="BU325" s="14">
        <v>0.180786558635841</v>
      </c>
      <c r="BV325" s="14"/>
      <c r="BW325" s="14">
        <v>0.154912965730677</v>
      </c>
      <c r="BX325" s="14">
        <v>0.11183204204191501</v>
      </c>
      <c r="BY325" s="14" t="s">
        <v>120</v>
      </c>
      <c r="BZ325" s="14">
        <v>0.138158141854691</v>
      </c>
      <c r="CA325" s="14">
        <v>0.141042559153568</v>
      </c>
      <c r="CB325" s="14">
        <v>0.13546095641874201</v>
      </c>
      <c r="CC325" s="14">
        <v>5.0834263353079202E-2</v>
      </c>
      <c r="CD325" s="14"/>
      <c r="CE325" s="14">
        <v>9.2958161189667099E-2</v>
      </c>
      <c r="CF325" s="14">
        <v>9.8283825786803794E-2</v>
      </c>
      <c r="CG325" s="14">
        <v>0.186715776664623</v>
      </c>
      <c r="CH325" s="14">
        <v>0.136236201387755</v>
      </c>
      <c r="CI325" s="14"/>
      <c r="CJ325" s="14">
        <v>0.12517807450222301</v>
      </c>
      <c r="CK325" s="14">
        <v>0.117289280101329</v>
      </c>
      <c r="CL325" s="14">
        <v>0.13334999659282001</v>
      </c>
      <c r="CM325" s="14">
        <v>0.21463415547812201</v>
      </c>
      <c r="CN325" s="14"/>
      <c r="CO325" s="14">
        <v>8.6587455932131296E-2</v>
      </c>
      <c r="CP325" s="14">
        <v>0.13831450884643701</v>
      </c>
      <c r="CQ325" s="14"/>
      <c r="CR325" s="14">
        <v>8.4035642813018605E-2</v>
      </c>
      <c r="CS325" s="14">
        <v>0.138789560227076</v>
      </c>
    </row>
    <row r="326" spans="2:97" x14ac:dyDescent="0.3">
      <c r="B326" t="s">
        <v>92</v>
      </c>
      <c r="C326" s="14">
        <v>0.153758950232988</v>
      </c>
      <c r="D326" s="14">
        <v>0.110176086967716</v>
      </c>
      <c r="E326" s="14">
        <v>0.19684671883304899</v>
      </c>
      <c r="F326" s="14"/>
      <c r="G326" s="14">
        <v>0.164306778193367</v>
      </c>
      <c r="H326" s="14">
        <v>0.10871022709065301</v>
      </c>
      <c r="I326" s="14">
        <v>0.13801339613873301</v>
      </c>
      <c r="J326" s="14">
        <v>0.175431367153349</v>
      </c>
      <c r="K326" s="14">
        <v>0.14894132462541401</v>
      </c>
      <c r="L326" s="14">
        <v>0.18194001941458701</v>
      </c>
      <c r="M326" s="14"/>
      <c r="N326" s="14">
        <v>0.13031205345628999</v>
      </c>
      <c r="O326" s="14">
        <v>0.156221997007916</v>
      </c>
      <c r="P326" s="14">
        <v>0.15874408321125799</v>
      </c>
      <c r="Q326" s="14">
        <v>0.16783147876695401</v>
      </c>
      <c r="R326" s="14"/>
      <c r="S326" s="14">
        <v>0.13798587218122199</v>
      </c>
      <c r="T326" s="14">
        <v>0.1676163918861</v>
      </c>
      <c r="U326" s="14">
        <v>0.20589619440849599</v>
      </c>
      <c r="V326" s="14">
        <v>0.14013297693729601</v>
      </c>
      <c r="W326" s="14">
        <v>0.17035162288493699</v>
      </c>
      <c r="X326" s="14">
        <v>0.147879480632024</v>
      </c>
      <c r="Y326" s="14">
        <v>0.13364153318699901</v>
      </c>
      <c r="Z326" s="14">
        <v>0.109937313758131</v>
      </c>
      <c r="AA326" s="14">
        <v>0.16440771660451101</v>
      </c>
      <c r="AB326" s="14">
        <v>0.104972019933132</v>
      </c>
      <c r="AC326" s="14">
        <v>0.180819003595899</v>
      </c>
      <c r="AD326" s="14">
        <v>0.222336943279695</v>
      </c>
      <c r="AE326" s="14"/>
      <c r="AF326" s="14">
        <v>0.10500271999755501</v>
      </c>
      <c r="AG326" s="14">
        <v>0.103837478839229</v>
      </c>
      <c r="AH326" s="14">
        <v>0.12914093417748099</v>
      </c>
      <c r="AI326" s="14">
        <v>0.14325067902962901</v>
      </c>
      <c r="AJ326" s="14">
        <v>0.18326493041122099</v>
      </c>
      <c r="AK326" s="14"/>
      <c r="AL326" s="14">
        <v>6.0502649671623498E-2</v>
      </c>
      <c r="AM326" s="14">
        <v>0.10226811362607199</v>
      </c>
      <c r="AN326" s="14">
        <v>0.108808922497465</v>
      </c>
      <c r="AO326" s="14">
        <v>0.138293556292477</v>
      </c>
      <c r="AP326" s="14">
        <v>0.159958203805254</v>
      </c>
      <c r="AQ326" s="14">
        <v>0.495580161830181</v>
      </c>
      <c r="AR326" s="14"/>
      <c r="AS326" s="14">
        <v>0.16514165734439101</v>
      </c>
      <c r="AT326" s="14">
        <v>0.16099471939089</v>
      </c>
      <c r="AU326" s="14">
        <v>0.13994806347855501</v>
      </c>
      <c r="AV326" s="14">
        <v>0.105727682377174</v>
      </c>
      <c r="AW326" s="14">
        <v>2.5386065425781999E-2</v>
      </c>
      <c r="AX326" s="14"/>
      <c r="AY326" s="14">
        <v>0.41311420516101199</v>
      </c>
      <c r="AZ326" s="14">
        <v>0.166368378846415</v>
      </c>
      <c r="BA326" s="14">
        <v>0.15215090236603501</v>
      </c>
      <c r="BB326" s="14">
        <v>0.15749944938430099</v>
      </c>
      <c r="BC326" s="14">
        <v>0.163681884116333</v>
      </c>
      <c r="BD326" s="14">
        <v>0.15798433444078799</v>
      </c>
      <c r="BE326" s="14">
        <v>0.16885198391516601</v>
      </c>
      <c r="BF326" s="14">
        <v>0.14543840079433901</v>
      </c>
      <c r="BG326" s="14">
        <v>0.139335936901509</v>
      </c>
      <c r="BH326" s="14">
        <v>0.158414359196378</v>
      </c>
      <c r="BI326" s="14">
        <v>8.9889377788203106E-2</v>
      </c>
      <c r="BJ326" s="14">
        <v>0.15120235159621001</v>
      </c>
      <c r="BK326" s="14">
        <v>0.116442687044921</v>
      </c>
      <c r="BL326" s="14">
        <v>0.103410784850289</v>
      </c>
      <c r="BM326" s="14">
        <v>8.1174270014938002E-2</v>
      </c>
      <c r="BN326" s="14">
        <v>9.7813178708655496E-2</v>
      </c>
      <c r="BO326" s="14"/>
      <c r="BP326" s="14">
        <v>0.112207326597326</v>
      </c>
      <c r="BQ326" s="14">
        <v>0.17272696151403699</v>
      </c>
      <c r="BR326" s="14">
        <v>0.165875776053275</v>
      </c>
      <c r="BS326" s="14">
        <v>0.17475720041019799</v>
      </c>
      <c r="BT326" s="14">
        <v>0.16544226903435</v>
      </c>
      <c r="BU326" s="14">
        <v>0.112552542017037</v>
      </c>
      <c r="BV326" s="14"/>
      <c r="BW326" s="14">
        <v>0.14697292860547201</v>
      </c>
      <c r="BX326" s="14">
        <v>0.14188662357779699</v>
      </c>
      <c r="BY326" s="14" t="s">
        <v>120</v>
      </c>
      <c r="BZ326" s="14">
        <v>0.16567268829277201</v>
      </c>
      <c r="CA326" s="14">
        <v>0.15793218079618501</v>
      </c>
      <c r="CB326" s="14">
        <v>0.15419284718988899</v>
      </c>
      <c r="CC326" s="14">
        <v>0.23590145581326</v>
      </c>
      <c r="CD326" s="14"/>
      <c r="CE326" s="14">
        <v>0.122790575030657</v>
      </c>
      <c r="CF326" s="14">
        <v>0.129848226504685</v>
      </c>
      <c r="CG326" s="14">
        <v>0.210311309155396</v>
      </c>
      <c r="CH326" s="14">
        <v>0.119981972529441</v>
      </c>
      <c r="CI326" s="14"/>
      <c r="CJ326" s="14">
        <v>0.164455291282114</v>
      </c>
      <c r="CK326" s="14">
        <v>0.121433118502822</v>
      </c>
      <c r="CL326" s="14">
        <v>0.147012025563654</v>
      </c>
      <c r="CM326" s="14">
        <v>0.28517677693434201</v>
      </c>
      <c r="CN326" s="14"/>
      <c r="CO326" s="14">
        <v>6.3934049626814496E-2</v>
      </c>
      <c r="CP326" s="14">
        <v>0.164500001523678</v>
      </c>
      <c r="CQ326" s="14"/>
      <c r="CR326" s="14">
        <v>9.3531935039865705E-2</v>
      </c>
      <c r="CS326" s="14">
        <v>0.15001354315648799</v>
      </c>
    </row>
    <row r="327" spans="2:97" x14ac:dyDescent="0.3">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c r="CQ327" s="14"/>
      <c r="CR327" s="14"/>
      <c r="CS327" s="14"/>
    </row>
    <row r="328" spans="2:97" x14ac:dyDescent="0.3">
      <c r="B328" s="6" t="s">
        <v>225</v>
      </c>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row>
    <row r="329" spans="2:97" x14ac:dyDescent="0.3">
      <c r="B329" s="24" t="s">
        <v>118</v>
      </c>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row>
    <row r="330" spans="2:97" x14ac:dyDescent="0.3">
      <c r="B330" t="s">
        <v>47</v>
      </c>
      <c r="C330" s="14">
        <v>0.195667642730802</v>
      </c>
      <c r="D330" s="14">
        <v>0.221015071743041</v>
      </c>
      <c r="E330" s="14">
        <v>0.170548927111869</v>
      </c>
      <c r="F330" s="14"/>
      <c r="G330" s="14">
        <v>0.312806240512436</v>
      </c>
      <c r="H330" s="14">
        <v>0.28251273433766799</v>
      </c>
      <c r="I330" s="14">
        <v>0.21503070534458199</v>
      </c>
      <c r="J330" s="14">
        <v>0.137458334619383</v>
      </c>
      <c r="K330" s="14">
        <v>0.15126896056261799</v>
      </c>
      <c r="L330" s="14">
        <v>0.10875578836452</v>
      </c>
      <c r="M330" s="14"/>
      <c r="N330" s="14">
        <v>0.27067438486928402</v>
      </c>
      <c r="O330" s="14">
        <v>0.201189516189552</v>
      </c>
      <c r="P330" s="14">
        <v>0.149996513313811</v>
      </c>
      <c r="Q330" s="14">
        <v>0.15156292233309199</v>
      </c>
      <c r="R330" s="14"/>
      <c r="S330" s="14">
        <v>0.30645280281154302</v>
      </c>
      <c r="T330" s="14">
        <v>0.15807434628914699</v>
      </c>
      <c r="U330" s="14">
        <v>0.144382545888014</v>
      </c>
      <c r="V330" s="14">
        <v>0.16282933855415599</v>
      </c>
      <c r="W330" s="14">
        <v>0.20336136638107399</v>
      </c>
      <c r="X330" s="14">
        <v>0.16956728541703001</v>
      </c>
      <c r="Y330" s="14">
        <v>0.203760533852793</v>
      </c>
      <c r="Z330" s="14">
        <v>0.25846659177207798</v>
      </c>
      <c r="AA330" s="14">
        <v>0.23803236798674199</v>
      </c>
      <c r="AB330" s="14">
        <v>0.12093546322121899</v>
      </c>
      <c r="AC330" s="14">
        <v>0.15793296879829499</v>
      </c>
      <c r="AD330" s="14">
        <v>0.16293837266671701</v>
      </c>
      <c r="AE330" s="14"/>
      <c r="AF330" s="14">
        <v>5.1841930707532298E-2</v>
      </c>
      <c r="AG330" s="14">
        <v>0.45925554097834498</v>
      </c>
      <c r="AH330" s="14">
        <v>0.10729911514714</v>
      </c>
      <c r="AI330" s="14">
        <v>2.05183013675653E-2</v>
      </c>
      <c r="AJ330" s="14">
        <v>4.9190481823579303E-2</v>
      </c>
      <c r="AK330" s="14"/>
      <c r="AL330" s="14">
        <v>0.61051427526457702</v>
      </c>
      <c r="AM330" s="14">
        <v>6.2069071136895901E-2</v>
      </c>
      <c r="AN330" s="14">
        <v>0.113772635977126</v>
      </c>
      <c r="AO330" s="14">
        <v>2.3910771040314801E-2</v>
      </c>
      <c r="AP330" s="14">
        <v>6.8248900095242898E-2</v>
      </c>
      <c r="AQ330" s="14">
        <v>7.0554634282078699E-2</v>
      </c>
      <c r="AR330" s="14"/>
      <c r="AS330" s="14">
        <v>0.133623864262741</v>
      </c>
      <c r="AT330" s="14">
        <v>0.174365968324807</v>
      </c>
      <c r="AU330" s="14">
        <v>0.226883223518832</v>
      </c>
      <c r="AV330" s="14">
        <v>0.314887639982871</v>
      </c>
      <c r="AW330" s="14">
        <v>0.27365225948426403</v>
      </c>
      <c r="AX330" s="14"/>
      <c r="AY330" s="14">
        <v>0.126775127720338</v>
      </c>
      <c r="AZ330" s="14">
        <v>0.14034451336251</v>
      </c>
      <c r="BA330" s="14">
        <v>0.18201005458125799</v>
      </c>
      <c r="BB330" s="14">
        <v>0.165357811347597</v>
      </c>
      <c r="BC330" s="14">
        <v>0.17588219864746699</v>
      </c>
      <c r="BD330" s="14">
        <v>0.17554197432312901</v>
      </c>
      <c r="BE330" s="14">
        <v>0.195811845617615</v>
      </c>
      <c r="BF330" s="14">
        <v>0.145712496254538</v>
      </c>
      <c r="BG330" s="14">
        <v>0.212434999043428</v>
      </c>
      <c r="BH330" s="14">
        <v>0.17813916722013501</v>
      </c>
      <c r="BI330" s="14">
        <v>0.25855442623791403</v>
      </c>
      <c r="BJ330" s="14">
        <v>0.23328186567287901</v>
      </c>
      <c r="BK330" s="14">
        <v>0.25800030588899697</v>
      </c>
      <c r="BL330" s="14">
        <v>0.152096677787284</v>
      </c>
      <c r="BM330" s="14">
        <v>0.24441411966002799</v>
      </c>
      <c r="BN330" s="14">
        <v>0.31631985188397499</v>
      </c>
      <c r="BO330" s="14"/>
      <c r="BP330" s="14">
        <v>0.31795985208896499</v>
      </c>
      <c r="BQ330" s="14">
        <v>0.17830175834600301</v>
      </c>
      <c r="BR330" s="14">
        <v>0.203180976082103</v>
      </c>
      <c r="BS330" s="14">
        <v>0.14149747666366899</v>
      </c>
      <c r="BT330" s="14">
        <v>9.5948054114773904E-2</v>
      </c>
      <c r="BU330" s="14">
        <v>9.2442385533574506E-2</v>
      </c>
      <c r="BV330" s="14"/>
      <c r="BW330" s="14">
        <v>0.16403273880618599</v>
      </c>
      <c r="BX330" s="14">
        <v>0.21980441751348001</v>
      </c>
      <c r="BY330" s="14" t="s">
        <v>120</v>
      </c>
      <c r="BZ330" s="14">
        <v>0.16040186594771599</v>
      </c>
      <c r="CA330" s="14">
        <v>0.187409665293721</v>
      </c>
      <c r="CB330" s="14">
        <v>0.25683392274490002</v>
      </c>
      <c r="CC330" s="14">
        <v>0.17957157350841699</v>
      </c>
      <c r="CD330" s="14"/>
      <c r="CE330" s="14">
        <v>0.30211440895478398</v>
      </c>
      <c r="CF330" s="14">
        <v>0.24035926025100501</v>
      </c>
      <c r="CG330" s="14">
        <v>9.1324168212699397E-2</v>
      </c>
      <c r="CH330" s="14">
        <v>0.175350487882586</v>
      </c>
      <c r="CI330" s="14"/>
      <c r="CJ330" s="14">
        <v>0.17768325062411799</v>
      </c>
      <c r="CK330" s="14">
        <v>0.228715375512346</v>
      </c>
      <c r="CL330" s="14">
        <v>0.187414486723466</v>
      </c>
      <c r="CM330" s="14">
        <v>0.21155288412943701</v>
      </c>
      <c r="CN330" s="14"/>
      <c r="CO330" s="14">
        <v>0.28360460611778499</v>
      </c>
      <c r="CP330" s="14">
        <v>0.18286043807833499</v>
      </c>
      <c r="CQ330" s="14"/>
      <c r="CR330" s="14">
        <v>0.29191589653129102</v>
      </c>
      <c r="CS330" s="14">
        <v>0.18890136056750401</v>
      </c>
    </row>
    <row r="331" spans="2:97" x14ac:dyDescent="0.3">
      <c r="B331" t="s">
        <v>48</v>
      </c>
      <c r="C331" s="14">
        <v>0.12674096395104101</v>
      </c>
      <c r="D331" s="14">
        <v>0.12575106040702799</v>
      </c>
      <c r="E331" s="14">
        <v>0.12691235537530299</v>
      </c>
      <c r="F331" s="14"/>
      <c r="G331" s="14">
        <v>9.2695944680173503E-2</v>
      </c>
      <c r="H331" s="14">
        <v>0.14889030499613001</v>
      </c>
      <c r="I331" s="14">
        <v>0.118971823952849</v>
      </c>
      <c r="J331" s="14">
        <v>0.121772186880119</v>
      </c>
      <c r="K331" s="14">
        <v>0.14200627372903199</v>
      </c>
      <c r="L331" s="14">
        <v>0.13131513166845099</v>
      </c>
      <c r="M331" s="14"/>
      <c r="N331" s="14">
        <v>0.14788979388776699</v>
      </c>
      <c r="O331" s="14">
        <v>0.12282320753614499</v>
      </c>
      <c r="P331" s="14">
        <v>0.11805303901168</v>
      </c>
      <c r="Q331" s="14">
        <v>0.115286708514381</v>
      </c>
      <c r="R331" s="14"/>
      <c r="S331" s="14">
        <v>0.164352541019677</v>
      </c>
      <c r="T331" s="14">
        <v>6.82703802459141E-2</v>
      </c>
      <c r="U331" s="14">
        <v>0.124871616128252</v>
      </c>
      <c r="V331" s="14">
        <v>0.15697100881317</v>
      </c>
      <c r="W331" s="14">
        <v>0.13270881491976799</v>
      </c>
      <c r="X331" s="14">
        <v>0.16034032718146901</v>
      </c>
      <c r="Y331" s="14">
        <v>0.13738837425546699</v>
      </c>
      <c r="Z331" s="14">
        <v>8.48420576633135E-2</v>
      </c>
      <c r="AA331" s="14">
        <v>0.12155696570229101</v>
      </c>
      <c r="AB331" s="14">
        <v>0.108260189139759</v>
      </c>
      <c r="AC331" s="14">
        <v>0.110716074961832</v>
      </c>
      <c r="AD331" s="14">
        <v>0.13175525822400899</v>
      </c>
      <c r="AE331" s="14"/>
      <c r="AF331" s="14">
        <v>0.43838080641399302</v>
      </c>
      <c r="AG331" s="14">
        <v>5.9214659090962803E-2</v>
      </c>
      <c r="AH331" s="14">
        <v>3.9739459395278898E-2</v>
      </c>
      <c r="AI331" s="14">
        <v>5.6400369341743001E-2</v>
      </c>
      <c r="AJ331" s="14">
        <v>1.68796525316019E-2</v>
      </c>
      <c r="AK331" s="14"/>
      <c r="AL331" s="14">
        <v>5.7732731164645203E-2</v>
      </c>
      <c r="AM331" s="14">
        <v>0.49220354790647203</v>
      </c>
      <c r="AN331" s="14">
        <v>1.9137342482704399E-2</v>
      </c>
      <c r="AO331" s="14">
        <v>5.7187597656061497E-2</v>
      </c>
      <c r="AP331" s="14">
        <v>2.1283516219444201E-2</v>
      </c>
      <c r="AQ331" s="14">
        <v>3.5730468692416903E-2</v>
      </c>
      <c r="AR331" s="14"/>
      <c r="AS331" s="14">
        <v>0.115175543831633</v>
      </c>
      <c r="AT331" s="14">
        <v>0.118768152414873</v>
      </c>
      <c r="AU331" s="14">
        <v>0.121896348531432</v>
      </c>
      <c r="AV331" s="14">
        <v>0.15265807604639001</v>
      </c>
      <c r="AW331" s="14">
        <v>0.25153235553256897</v>
      </c>
      <c r="AX331" s="14"/>
      <c r="AY331" s="14">
        <v>6.7501787046979705E-2</v>
      </c>
      <c r="AZ331" s="14">
        <v>0.163797558267051</v>
      </c>
      <c r="BA331" s="14">
        <v>0.104576800332468</v>
      </c>
      <c r="BB331" s="14">
        <v>0.112276176237369</v>
      </c>
      <c r="BC331" s="14">
        <v>0.12164483604908</v>
      </c>
      <c r="BD331" s="14">
        <v>0.12315046137989399</v>
      </c>
      <c r="BE331" s="14">
        <v>8.6681176347783301E-2</v>
      </c>
      <c r="BF331" s="14">
        <v>0.124670092000254</v>
      </c>
      <c r="BG331" s="14">
        <v>0.148758501288554</v>
      </c>
      <c r="BH331" s="14">
        <v>0.16649268437996401</v>
      </c>
      <c r="BI331" s="14">
        <v>0.117321492580378</v>
      </c>
      <c r="BJ331" s="14">
        <v>0.115707606452686</v>
      </c>
      <c r="BK331" s="14">
        <v>0.13412714888830701</v>
      </c>
      <c r="BL331" s="14">
        <v>0.15618113741865</v>
      </c>
      <c r="BM331" s="14">
        <v>0.12738927224316099</v>
      </c>
      <c r="BN331" s="14">
        <v>0.19332463102504799</v>
      </c>
      <c r="BO331" s="14"/>
      <c r="BP331" s="14">
        <v>0.12913912703427799</v>
      </c>
      <c r="BQ331" s="14">
        <v>0.131329185036309</v>
      </c>
      <c r="BR331" s="14">
        <v>8.0899876646820607E-2</v>
      </c>
      <c r="BS331" s="14">
        <v>0.12692885073665999</v>
      </c>
      <c r="BT331" s="14">
        <v>0.157852911876708</v>
      </c>
      <c r="BU331" s="14">
        <v>0.136347321727668</v>
      </c>
      <c r="BV331" s="14"/>
      <c r="BW331" s="14">
        <v>0.150593611272276</v>
      </c>
      <c r="BX331" s="14">
        <v>0.119293812422594</v>
      </c>
      <c r="BY331" s="14" t="s">
        <v>120</v>
      </c>
      <c r="BZ331" s="14">
        <v>6.64228338833842E-2</v>
      </c>
      <c r="CA331" s="14">
        <v>9.5245784125626204E-2</v>
      </c>
      <c r="CB331" s="14">
        <v>0.13760183249570501</v>
      </c>
      <c r="CC331" s="14">
        <v>9.3531230336319798E-2</v>
      </c>
      <c r="CD331" s="14"/>
      <c r="CE331" s="14">
        <v>0.11160509949408</v>
      </c>
      <c r="CF331" s="14">
        <v>0.13931635296807901</v>
      </c>
      <c r="CG331" s="14">
        <v>0.108099452484221</v>
      </c>
      <c r="CH331" s="14">
        <v>0.153529923282539</v>
      </c>
      <c r="CI331" s="14"/>
      <c r="CJ331" s="14">
        <v>0.139960451603965</v>
      </c>
      <c r="CK331" s="14">
        <v>0.13082177094780201</v>
      </c>
      <c r="CL331" s="14">
        <v>0.128742968410685</v>
      </c>
      <c r="CM331" s="14">
        <v>6.05672907685815E-2</v>
      </c>
      <c r="CN331" s="14"/>
      <c r="CO331" s="14">
        <v>0.14705529070194301</v>
      </c>
      <c r="CP331" s="14">
        <v>0.125065948805514</v>
      </c>
      <c r="CQ331" s="14"/>
      <c r="CR331" s="14">
        <v>0.15166409067507899</v>
      </c>
      <c r="CS331" s="14">
        <v>0.127185341817209</v>
      </c>
    </row>
    <row r="332" spans="2:97" x14ac:dyDescent="0.3">
      <c r="B332" t="s">
        <v>44</v>
      </c>
      <c r="C332" s="14">
        <v>6.3259153787888295E-2</v>
      </c>
      <c r="D332" s="14">
        <v>6.6860217593046306E-2</v>
      </c>
      <c r="E332" s="14">
        <v>5.99240992112888E-2</v>
      </c>
      <c r="F332" s="14"/>
      <c r="G332" s="14">
        <v>6.0306299248833503E-2</v>
      </c>
      <c r="H332" s="14">
        <v>6.7191028579033599E-2</v>
      </c>
      <c r="I332" s="14">
        <v>5.4914905012003398E-2</v>
      </c>
      <c r="J332" s="14">
        <v>7.7324472981662298E-2</v>
      </c>
      <c r="K332" s="14">
        <v>4.4286900020360398E-2</v>
      </c>
      <c r="L332" s="14">
        <v>7.0126551264588902E-2</v>
      </c>
      <c r="M332" s="14"/>
      <c r="N332" s="14">
        <v>7.1378424285042999E-2</v>
      </c>
      <c r="O332" s="14">
        <v>6.8642281794607504E-2</v>
      </c>
      <c r="P332" s="14">
        <v>7.1786588894821701E-2</v>
      </c>
      <c r="Q332" s="14">
        <v>4.2187084086908799E-2</v>
      </c>
      <c r="R332" s="14"/>
      <c r="S332" s="14">
        <v>4.6219469633640597E-2</v>
      </c>
      <c r="T332" s="14">
        <v>0.105675452760047</v>
      </c>
      <c r="U332" s="14">
        <v>5.05744024504843E-2</v>
      </c>
      <c r="V332" s="14">
        <v>4.99354383481284E-2</v>
      </c>
      <c r="W332" s="14">
        <v>7.4552226292946E-2</v>
      </c>
      <c r="X332" s="14">
        <v>4.9389332752222598E-2</v>
      </c>
      <c r="Y332" s="14">
        <v>5.5130550585054797E-2</v>
      </c>
      <c r="Z332" s="14">
        <v>4.7608287709727602E-2</v>
      </c>
      <c r="AA332" s="14">
        <v>7.6540283652456603E-2</v>
      </c>
      <c r="AB332" s="14">
        <v>7.3064812214836003E-2</v>
      </c>
      <c r="AC332" s="14">
        <v>4.2888743786754203E-2</v>
      </c>
      <c r="AD332" s="14">
        <v>4.6879571227426302E-2</v>
      </c>
      <c r="AE332" s="14"/>
      <c r="AF332" s="14">
        <v>3.9248592184675198E-2</v>
      </c>
      <c r="AG332" s="14">
        <v>4.7255200840844398E-2</v>
      </c>
      <c r="AH332" s="14">
        <v>0.32502102727932403</v>
      </c>
      <c r="AI332" s="14">
        <v>2.8120758624819199E-2</v>
      </c>
      <c r="AJ332" s="14">
        <v>3.3148279976023098E-2</v>
      </c>
      <c r="AK332" s="14"/>
      <c r="AL332" s="14">
        <v>3.2680505623739101E-2</v>
      </c>
      <c r="AM332" s="14">
        <v>4.42683403559141E-2</v>
      </c>
      <c r="AN332" s="14">
        <v>0.39746199832982698</v>
      </c>
      <c r="AO332" s="14">
        <v>2.00552822222883E-2</v>
      </c>
      <c r="AP332" s="14">
        <v>7.2233016669754103E-3</v>
      </c>
      <c r="AQ332" s="14">
        <v>1.1740769837474199E-2</v>
      </c>
      <c r="AR332" s="14"/>
      <c r="AS332" s="14">
        <v>4.9165562660747203E-2</v>
      </c>
      <c r="AT332" s="14">
        <v>6.1215411147452499E-2</v>
      </c>
      <c r="AU332" s="14">
        <v>7.1515001193394004E-2</v>
      </c>
      <c r="AV332" s="14">
        <v>0.100361508952466</v>
      </c>
      <c r="AW332" s="14">
        <v>5.1407674202978003E-2</v>
      </c>
      <c r="AX332" s="14"/>
      <c r="AY332" s="14">
        <v>0.110300133706337</v>
      </c>
      <c r="AZ332" s="14">
        <v>8.7986219622857506E-2</v>
      </c>
      <c r="BA332" s="14">
        <v>3.8225675424270897E-2</v>
      </c>
      <c r="BB332" s="14">
        <v>4.23330320452849E-2</v>
      </c>
      <c r="BC332" s="14">
        <v>6.94159069482779E-2</v>
      </c>
      <c r="BD332" s="14">
        <v>6.78003700902097E-2</v>
      </c>
      <c r="BE332" s="14">
        <v>7.81417815110763E-2</v>
      </c>
      <c r="BF332" s="14">
        <v>4.9969829969971402E-2</v>
      </c>
      <c r="BG332" s="14">
        <v>4.7340976889519201E-2</v>
      </c>
      <c r="BH332" s="14">
        <v>7.7681301180136206E-2</v>
      </c>
      <c r="BI332" s="14">
        <v>7.6867852857611593E-2</v>
      </c>
      <c r="BJ332" s="14">
        <v>6.7775652551843493E-2</v>
      </c>
      <c r="BK332" s="14">
        <v>2.44661521449289E-2</v>
      </c>
      <c r="BL332" s="14">
        <v>4.1721182512387003E-2</v>
      </c>
      <c r="BM332" s="14">
        <v>3.8480479769896402E-2</v>
      </c>
      <c r="BN332" s="14">
        <v>0.108031426745253</v>
      </c>
      <c r="BO332" s="14"/>
      <c r="BP332" s="14">
        <v>6.8658158935031993E-2</v>
      </c>
      <c r="BQ332" s="14">
        <v>5.9913828069572198E-2</v>
      </c>
      <c r="BR332" s="14">
        <v>7.1396799256293705E-2</v>
      </c>
      <c r="BS332" s="14">
        <v>5.4129603480148801E-2</v>
      </c>
      <c r="BT332" s="14">
        <v>7.6222603580554105E-2</v>
      </c>
      <c r="BU332" s="14">
        <v>4.0190091051450098E-2</v>
      </c>
      <c r="BV332" s="14"/>
      <c r="BW332" s="14">
        <v>6.3110102926352593E-2</v>
      </c>
      <c r="BX332" s="14">
        <v>7.1618526711701797E-2</v>
      </c>
      <c r="BY332" s="14" t="s">
        <v>120</v>
      </c>
      <c r="BZ332" s="14">
        <v>5.3215118125910801E-2</v>
      </c>
      <c r="CA332" s="14">
        <v>6.7968493413121001E-2</v>
      </c>
      <c r="CB332" s="14">
        <v>5.8943188472674601E-2</v>
      </c>
      <c r="CC332" s="14">
        <v>4.1191873710545397E-2</v>
      </c>
      <c r="CD332" s="14"/>
      <c r="CE332" s="14">
        <v>5.1796874312832801E-2</v>
      </c>
      <c r="CF332" s="14">
        <v>7.9057929302121896E-2</v>
      </c>
      <c r="CG332" s="14">
        <v>6.7898876684558102E-2</v>
      </c>
      <c r="CH332" s="14">
        <v>6.85947818739579E-2</v>
      </c>
      <c r="CI332" s="14"/>
      <c r="CJ332" s="14">
        <v>5.2596484192414701E-2</v>
      </c>
      <c r="CK332" s="14">
        <v>8.5600133066660797E-2</v>
      </c>
      <c r="CL332" s="14">
        <v>6.1413382057341703E-2</v>
      </c>
      <c r="CM332" s="14">
        <v>3.7633509720694902E-2</v>
      </c>
      <c r="CN332" s="14"/>
      <c r="CO332" s="14">
        <v>9.8850988644913595E-2</v>
      </c>
      <c r="CP332" s="14">
        <v>5.8322848493420502E-2</v>
      </c>
      <c r="CQ332" s="14"/>
      <c r="CR332" s="14">
        <v>7.0395965135332306E-2</v>
      </c>
      <c r="CS332" s="14">
        <v>6.1075015163972797E-2</v>
      </c>
    </row>
    <row r="333" spans="2:97" x14ac:dyDescent="0.3">
      <c r="B333" t="s">
        <v>49</v>
      </c>
      <c r="C333" s="14">
        <v>0.219678949561874</v>
      </c>
      <c r="D333" s="14">
        <v>0.217007477334756</v>
      </c>
      <c r="E333" s="14">
        <v>0.22205636021342301</v>
      </c>
      <c r="F333" s="14"/>
      <c r="G333" s="14">
        <v>0.26824005812326601</v>
      </c>
      <c r="H333" s="14">
        <v>0.184307802650268</v>
      </c>
      <c r="I333" s="14">
        <v>0.23425188862759</v>
      </c>
      <c r="J333" s="14">
        <v>0.21617904471316399</v>
      </c>
      <c r="K333" s="14">
        <v>0.201917841138752</v>
      </c>
      <c r="L333" s="14">
        <v>0.21928703857398299</v>
      </c>
      <c r="M333" s="14"/>
      <c r="N333" s="14">
        <v>0.22134648857290701</v>
      </c>
      <c r="O333" s="14">
        <v>0.22513710437838599</v>
      </c>
      <c r="P333" s="14">
        <v>0.20581389716322199</v>
      </c>
      <c r="Q333" s="14">
        <v>0.224840333801229</v>
      </c>
      <c r="R333" s="14"/>
      <c r="S333" s="14">
        <v>0.13475978024611401</v>
      </c>
      <c r="T333" s="14">
        <v>0.27415169277374601</v>
      </c>
      <c r="U333" s="14">
        <v>0.29661379391276499</v>
      </c>
      <c r="V333" s="14">
        <v>0.23556766118938299</v>
      </c>
      <c r="W333" s="14">
        <v>0.25655874595189898</v>
      </c>
      <c r="X333" s="14">
        <v>0.15513412955179101</v>
      </c>
      <c r="Y333" s="14">
        <v>0.24518336932881701</v>
      </c>
      <c r="Z333" s="14">
        <v>0.198986042622743</v>
      </c>
      <c r="AA333" s="14">
        <v>0.186440922265659</v>
      </c>
      <c r="AB333" s="14">
        <v>0.26307571120182199</v>
      </c>
      <c r="AC333" s="14">
        <v>0.17823376775810301</v>
      </c>
      <c r="AD333" s="14">
        <v>0.25618610693303301</v>
      </c>
      <c r="AE333" s="14"/>
      <c r="AF333" s="14">
        <v>0.13917734226279399</v>
      </c>
      <c r="AG333" s="14">
        <v>0.191162474384244</v>
      </c>
      <c r="AH333" s="14">
        <v>0.267424299055946</v>
      </c>
      <c r="AI333" s="14">
        <v>0.16620479009625799</v>
      </c>
      <c r="AJ333" s="14">
        <v>0.67259922702458597</v>
      </c>
      <c r="AK333" s="14"/>
      <c r="AL333" s="14">
        <v>0.16458595058209999</v>
      </c>
      <c r="AM333" s="14">
        <v>0.13675989091339699</v>
      </c>
      <c r="AN333" s="14">
        <v>0.282954984662523</v>
      </c>
      <c r="AO333" s="14">
        <v>0.19891572981594899</v>
      </c>
      <c r="AP333" s="14">
        <v>0.72873508279372301</v>
      </c>
      <c r="AQ333" s="14">
        <v>0.17068105038543299</v>
      </c>
      <c r="AR333" s="14"/>
      <c r="AS333" s="14">
        <v>0.199308181032846</v>
      </c>
      <c r="AT333" s="14">
        <v>0.26760214744418098</v>
      </c>
      <c r="AU333" s="14">
        <v>0.23562628760171</v>
      </c>
      <c r="AV333" s="14">
        <v>0.18581364868640299</v>
      </c>
      <c r="AW333" s="14">
        <v>0.22778745976245601</v>
      </c>
      <c r="AX333" s="14"/>
      <c r="AY333" s="14">
        <v>7.6423106275338604E-2</v>
      </c>
      <c r="AZ333" s="14">
        <v>0.15730721428840899</v>
      </c>
      <c r="BA333" s="14">
        <v>0.20266756555555701</v>
      </c>
      <c r="BB333" s="14">
        <v>0.210313376456152</v>
      </c>
      <c r="BC333" s="14">
        <v>0.18681503063791699</v>
      </c>
      <c r="BD333" s="14">
        <v>0.25075307021419102</v>
      </c>
      <c r="BE333" s="14">
        <v>0.217298979117478</v>
      </c>
      <c r="BF333" s="14">
        <v>0.30561541423239003</v>
      </c>
      <c r="BG333" s="14">
        <v>0.237782471609228</v>
      </c>
      <c r="BH333" s="14">
        <v>0.24430761456848099</v>
      </c>
      <c r="BI333" s="14">
        <v>0.184479010083965</v>
      </c>
      <c r="BJ333" s="14">
        <v>0.227453669639923</v>
      </c>
      <c r="BK333" s="14">
        <v>0.25833584046166103</v>
      </c>
      <c r="BL333" s="14">
        <v>0.278741784308429</v>
      </c>
      <c r="BM333" s="14">
        <v>0.25500603261438898</v>
      </c>
      <c r="BN333" s="14">
        <v>0.17461659898305601</v>
      </c>
      <c r="BO333" s="14"/>
      <c r="BP333" s="14">
        <v>0.186950657270534</v>
      </c>
      <c r="BQ333" s="14">
        <v>0.24667146669811299</v>
      </c>
      <c r="BR333" s="14">
        <v>0.199413952872387</v>
      </c>
      <c r="BS333" s="14">
        <v>0.230815552357306</v>
      </c>
      <c r="BT333" s="14">
        <v>0.22553299941246799</v>
      </c>
      <c r="BU333" s="14">
        <v>0.232451702419327</v>
      </c>
      <c r="BV333" s="14"/>
      <c r="BW333" s="14">
        <v>0.209155649114108</v>
      </c>
      <c r="BX333" s="14">
        <v>0.25135293256902402</v>
      </c>
      <c r="BY333" s="14" t="s">
        <v>120</v>
      </c>
      <c r="BZ333" s="14">
        <v>0.21071339863177499</v>
      </c>
      <c r="CA333" s="14">
        <v>0.20631639673893101</v>
      </c>
      <c r="CB333" s="14">
        <v>0.18726976923341199</v>
      </c>
      <c r="CC333" s="14">
        <v>0.33052160210556503</v>
      </c>
      <c r="CD333" s="14"/>
      <c r="CE333" s="14">
        <v>0.22149809650427299</v>
      </c>
      <c r="CF333" s="14">
        <v>0.26197278018407599</v>
      </c>
      <c r="CG333" s="14">
        <v>0.197086406341416</v>
      </c>
      <c r="CH333" s="14">
        <v>0.211177584414529</v>
      </c>
      <c r="CI333" s="14"/>
      <c r="CJ333" s="14">
        <v>0.236143806598441</v>
      </c>
      <c r="CK333" s="14">
        <v>0.21223517149386301</v>
      </c>
      <c r="CL333" s="14">
        <v>0.222979514670338</v>
      </c>
      <c r="CM333" s="14">
        <v>0.16986151640706401</v>
      </c>
      <c r="CN333" s="14"/>
      <c r="CO333" s="14">
        <v>0.17863195649735</v>
      </c>
      <c r="CP333" s="14">
        <v>0.225126393759467</v>
      </c>
      <c r="CQ333" s="14"/>
      <c r="CR333" s="14">
        <v>0.17950619025598999</v>
      </c>
      <c r="CS333" s="14">
        <v>0.22456388044327899</v>
      </c>
    </row>
    <row r="334" spans="2:97" x14ac:dyDescent="0.3">
      <c r="B334" t="s">
        <v>45</v>
      </c>
      <c r="C334" s="14">
        <v>9.2296515931639803E-2</v>
      </c>
      <c r="D334" s="14">
        <v>0.10822309917838201</v>
      </c>
      <c r="E334" s="14">
        <v>7.6990859436073297E-2</v>
      </c>
      <c r="F334" s="14"/>
      <c r="G334" s="14">
        <v>7.3606502734527596E-2</v>
      </c>
      <c r="H334" s="14">
        <v>9.6401117487211405E-2</v>
      </c>
      <c r="I334" s="14">
        <v>0.101194202725923</v>
      </c>
      <c r="J334" s="14">
        <v>9.7157109015812995E-2</v>
      </c>
      <c r="K334" s="14">
        <v>0.11700884156475699</v>
      </c>
      <c r="L334" s="14">
        <v>7.3532998939711894E-2</v>
      </c>
      <c r="M334" s="14"/>
      <c r="N334" s="14">
        <v>5.7924106287591703E-2</v>
      </c>
      <c r="O334" s="14">
        <v>6.8546421226517606E-2</v>
      </c>
      <c r="P334" s="14">
        <v>0.15574018263301101</v>
      </c>
      <c r="Q334" s="14">
        <v>9.9357063818260899E-2</v>
      </c>
      <c r="R334" s="14"/>
      <c r="S334" s="14">
        <v>7.04164901775714E-2</v>
      </c>
      <c r="T334" s="14">
        <v>0.11605845272660401</v>
      </c>
      <c r="U334" s="14">
        <v>8.4874978260779096E-2</v>
      </c>
      <c r="V334" s="14">
        <v>0.123234516632809</v>
      </c>
      <c r="W334" s="14">
        <v>8.25050964627497E-2</v>
      </c>
      <c r="X334" s="14">
        <v>0.12164070379863499</v>
      </c>
      <c r="Y334" s="14">
        <v>6.6031438984774302E-2</v>
      </c>
      <c r="Z334" s="14">
        <v>7.0831067607201301E-2</v>
      </c>
      <c r="AA334" s="14">
        <v>0.122381402077494</v>
      </c>
      <c r="AB334" s="14">
        <v>6.2607966296223796E-2</v>
      </c>
      <c r="AC334" s="14">
        <v>8.67223859056903E-2</v>
      </c>
      <c r="AD334" s="14">
        <v>4.0162333239644903E-2</v>
      </c>
      <c r="AE334" s="14"/>
      <c r="AF334" s="14">
        <v>6.4054298154799696E-2</v>
      </c>
      <c r="AG334" s="14">
        <v>4.2160242262588001E-2</v>
      </c>
      <c r="AH334" s="14">
        <v>2.57236746331088E-2</v>
      </c>
      <c r="AI334" s="14">
        <v>0.40748433319701299</v>
      </c>
      <c r="AJ334" s="14">
        <v>1.5903449222795799E-2</v>
      </c>
      <c r="AK334" s="14"/>
      <c r="AL334" s="14">
        <v>8.2111873694399196E-3</v>
      </c>
      <c r="AM334" s="14">
        <v>2.7952700436406502E-2</v>
      </c>
      <c r="AN334" s="14">
        <v>7.9347352644987094E-3</v>
      </c>
      <c r="AO334" s="14">
        <v>0.37379375244958302</v>
      </c>
      <c r="AP334" s="14">
        <v>2.4946462580431199E-2</v>
      </c>
      <c r="AQ334" s="14">
        <v>0</v>
      </c>
      <c r="AR334" s="14"/>
      <c r="AS334" s="14">
        <v>0.12845826505379099</v>
      </c>
      <c r="AT334" s="14">
        <v>8.7634008402629804E-2</v>
      </c>
      <c r="AU334" s="14">
        <v>7.4137569626660502E-2</v>
      </c>
      <c r="AV334" s="14">
        <v>7.7814399164824799E-2</v>
      </c>
      <c r="AW334" s="14">
        <v>2.5515055362904101E-2</v>
      </c>
      <c r="AX334" s="14"/>
      <c r="AY334" s="14">
        <v>6.4890754871020195E-2</v>
      </c>
      <c r="AZ334" s="14">
        <v>0.13040325975508399</v>
      </c>
      <c r="BA334" s="14">
        <v>0.112744435938092</v>
      </c>
      <c r="BB334" s="14">
        <v>8.1770051083841694E-2</v>
      </c>
      <c r="BC334" s="14">
        <v>0.114477528184687</v>
      </c>
      <c r="BD334" s="14">
        <v>6.3546597969040594E-2</v>
      </c>
      <c r="BE334" s="14">
        <v>8.4348712902895404E-2</v>
      </c>
      <c r="BF334" s="14">
        <v>0.10991074620791801</v>
      </c>
      <c r="BG334" s="14">
        <v>0.114521126987881</v>
      </c>
      <c r="BH334" s="14">
        <v>9.9176956793960103E-2</v>
      </c>
      <c r="BI334" s="14">
        <v>0.106467248650801</v>
      </c>
      <c r="BJ334" s="14">
        <v>0.111355890833398</v>
      </c>
      <c r="BK334" s="14">
        <v>5.1290654178673303E-2</v>
      </c>
      <c r="BL334" s="14">
        <v>0.10186994220932</v>
      </c>
      <c r="BM334" s="14">
        <v>0.101272908896077</v>
      </c>
      <c r="BN334" s="14">
        <v>5.68163186351653E-2</v>
      </c>
      <c r="BO334" s="14"/>
      <c r="BP334" s="14">
        <v>7.4198977244524705E-2</v>
      </c>
      <c r="BQ334" s="14">
        <v>9.47611388786678E-2</v>
      </c>
      <c r="BR334" s="14">
        <v>0.121479349677521</v>
      </c>
      <c r="BS334" s="14">
        <v>9.7228684464243195E-2</v>
      </c>
      <c r="BT334" s="14">
        <v>7.2133958872865694E-2</v>
      </c>
      <c r="BU334" s="14">
        <v>0.111146488061082</v>
      </c>
      <c r="BV334" s="14"/>
      <c r="BW334" s="14">
        <v>8.4607229971749506E-2</v>
      </c>
      <c r="BX334" s="14">
        <v>9.9423070396470498E-2</v>
      </c>
      <c r="BY334" s="14" t="s">
        <v>120</v>
      </c>
      <c r="BZ334" s="14">
        <v>0.14039979278819301</v>
      </c>
      <c r="CA334" s="14">
        <v>0.109406798249055</v>
      </c>
      <c r="CB334" s="14">
        <v>7.6033918062856795E-2</v>
      </c>
      <c r="CC334" s="14">
        <v>7.2352180159221097E-2</v>
      </c>
      <c r="CD334" s="14"/>
      <c r="CE334" s="14">
        <v>7.3683376232525494E-2</v>
      </c>
      <c r="CF334" s="14">
        <v>0.10059619908567501</v>
      </c>
      <c r="CG334" s="14">
        <v>0.124449426962735</v>
      </c>
      <c r="CH334" s="14">
        <v>8.7443602454372202E-2</v>
      </c>
      <c r="CI334" s="14"/>
      <c r="CJ334" s="14">
        <v>0.107352358786921</v>
      </c>
      <c r="CK334" s="14">
        <v>9.7380754316456902E-2</v>
      </c>
      <c r="CL334" s="14">
        <v>9.04679030847617E-2</v>
      </c>
      <c r="CM334" s="14">
        <v>5.1093729873673097E-2</v>
      </c>
      <c r="CN334" s="14"/>
      <c r="CO334" s="14">
        <v>0.13755302909365799</v>
      </c>
      <c r="CP334" s="14">
        <v>8.7095205186293101E-2</v>
      </c>
      <c r="CQ334" s="14"/>
      <c r="CR334" s="14">
        <v>0.104037896300041</v>
      </c>
      <c r="CS334" s="14">
        <v>8.6692764058556401E-2</v>
      </c>
    </row>
    <row r="335" spans="2:97" x14ac:dyDescent="0.3">
      <c r="B335" t="s">
        <v>216</v>
      </c>
      <c r="C335" s="14">
        <v>1.37836004914076E-2</v>
      </c>
      <c r="D335" s="14">
        <v>2.0400390367439802E-2</v>
      </c>
      <c r="E335" s="14">
        <v>7.35199543714755E-3</v>
      </c>
      <c r="F335" s="14"/>
      <c r="G335" s="14">
        <v>3.0117062195810701E-2</v>
      </c>
      <c r="H335" s="14">
        <v>1.22935395206475E-2</v>
      </c>
      <c r="I335" s="14">
        <v>1.85415205600859E-2</v>
      </c>
      <c r="J335" s="14">
        <v>1.7225202193028501E-2</v>
      </c>
      <c r="K335" s="14">
        <v>0</v>
      </c>
      <c r="L335" s="14">
        <v>6.7882692043796803E-3</v>
      </c>
      <c r="M335" s="14"/>
      <c r="N335" s="14">
        <v>5.5906559294321197E-3</v>
      </c>
      <c r="O335" s="14">
        <v>1.3392827119250101E-2</v>
      </c>
      <c r="P335" s="14">
        <v>2.8014215091960299E-2</v>
      </c>
      <c r="Q335" s="14">
        <v>1.0681960051223099E-2</v>
      </c>
      <c r="R335" s="14"/>
      <c r="S335" s="14">
        <v>1.24285119415139E-2</v>
      </c>
      <c r="T335" s="14">
        <v>9.9962824701168192E-3</v>
      </c>
      <c r="U335" s="14">
        <v>0</v>
      </c>
      <c r="V335" s="14">
        <v>0</v>
      </c>
      <c r="W335" s="14">
        <v>1.7514046148123599E-2</v>
      </c>
      <c r="X335" s="14">
        <v>5.5757939918716602E-3</v>
      </c>
      <c r="Y335" s="14">
        <v>1.58829173636694E-2</v>
      </c>
      <c r="Z335" s="14">
        <v>0</v>
      </c>
      <c r="AA335" s="14">
        <v>0</v>
      </c>
      <c r="AB335" s="14">
        <v>6.7161165701153103E-2</v>
      </c>
      <c r="AC335" s="14">
        <v>3.3801586227776702E-2</v>
      </c>
      <c r="AD335" s="14">
        <v>0</v>
      </c>
      <c r="AE335" s="14"/>
      <c r="AF335" s="14">
        <v>2.4396985822243201E-3</v>
      </c>
      <c r="AG335" s="14">
        <v>2.9212607784147499E-3</v>
      </c>
      <c r="AH335" s="14">
        <v>0</v>
      </c>
      <c r="AI335" s="14">
        <v>1.9484184963304299E-2</v>
      </c>
      <c r="AJ335" s="14">
        <v>1.36099618709299E-2</v>
      </c>
      <c r="AK335" s="14"/>
      <c r="AL335" s="14">
        <v>5.1391343389010904E-3</v>
      </c>
      <c r="AM335" s="14">
        <v>6.6691069887964902E-3</v>
      </c>
      <c r="AN335" s="14">
        <v>5.3445026018002903E-3</v>
      </c>
      <c r="AO335" s="14">
        <v>1.43700377380621E-2</v>
      </c>
      <c r="AP335" s="14">
        <v>1.1503936412366401E-2</v>
      </c>
      <c r="AQ335" s="14">
        <v>0</v>
      </c>
      <c r="AR335" s="14"/>
      <c r="AS335" s="14">
        <v>1.65425545388623E-2</v>
      </c>
      <c r="AT335" s="14">
        <v>1.4877956715194001E-2</v>
      </c>
      <c r="AU335" s="14">
        <v>1.42337629137266E-2</v>
      </c>
      <c r="AV335" s="14">
        <v>4.03101766699074E-3</v>
      </c>
      <c r="AW335" s="14">
        <v>2.5367572812828799E-2</v>
      </c>
      <c r="AX335" s="14"/>
      <c r="AY335" s="14">
        <v>0</v>
      </c>
      <c r="AZ335" s="14">
        <v>2.5723669972937201E-2</v>
      </c>
      <c r="BA335" s="14">
        <v>7.5874620646892996E-3</v>
      </c>
      <c r="BB335" s="14">
        <v>0</v>
      </c>
      <c r="BC335" s="14">
        <v>1.45415079416189E-2</v>
      </c>
      <c r="BD335" s="14">
        <v>7.73212851298189E-3</v>
      </c>
      <c r="BE335" s="14">
        <v>2.76401862187486E-2</v>
      </c>
      <c r="BF335" s="14">
        <v>2.7425489200153499E-2</v>
      </c>
      <c r="BG335" s="14">
        <v>2.0970333631959999E-2</v>
      </c>
      <c r="BH335" s="14">
        <v>0</v>
      </c>
      <c r="BI335" s="14">
        <v>6.1816232021840497E-3</v>
      </c>
      <c r="BJ335" s="14">
        <v>7.6149215899712101E-3</v>
      </c>
      <c r="BK335" s="14">
        <v>0</v>
      </c>
      <c r="BL335" s="14">
        <v>2.2888936999715299E-2</v>
      </c>
      <c r="BM335" s="14">
        <v>0</v>
      </c>
      <c r="BN335" s="14">
        <v>1.8691558807842901E-2</v>
      </c>
      <c r="BO335" s="14"/>
      <c r="BP335" s="14">
        <v>1.94479027642687E-2</v>
      </c>
      <c r="BQ335" s="14">
        <v>9.9535371143642509E-3</v>
      </c>
      <c r="BR335" s="14">
        <v>3.4477659439782599E-3</v>
      </c>
      <c r="BS335" s="14">
        <v>1.3314752704785901E-2</v>
      </c>
      <c r="BT335" s="14">
        <v>4.3701265433897796E-3</v>
      </c>
      <c r="BU335" s="14">
        <v>6.0150351910083097E-2</v>
      </c>
      <c r="BV335" s="14"/>
      <c r="BW335" s="14">
        <v>6.2932569572080096E-3</v>
      </c>
      <c r="BX335" s="14">
        <v>1.2304059406412301E-2</v>
      </c>
      <c r="BY335" s="14" t="s">
        <v>120</v>
      </c>
      <c r="BZ335" s="14">
        <v>2.7705581649170599E-2</v>
      </c>
      <c r="CA335" s="14">
        <v>2.2987776624354701E-2</v>
      </c>
      <c r="CB335" s="14">
        <v>9.6709998592284206E-3</v>
      </c>
      <c r="CC335" s="14">
        <v>4.72202534382909E-2</v>
      </c>
      <c r="CD335" s="14"/>
      <c r="CE335" s="14">
        <v>2.4329906188103802E-2</v>
      </c>
      <c r="CF335" s="14">
        <v>1.3996525278929899E-2</v>
      </c>
      <c r="CG335" s="14">
        <v>1.72808290957484E-2</v>
      </c>
      <c r="CH335" s="14">
        <v>3.6513439609556901E-3</v>
      </c>
      <c r="CI335" s="14"/>
      <c r="CJ335" s="14">
        <v>6.64385798054524E-3</v>
      </c>
      <c r="CK335" s="14">
        <v>1.45461529709943E-2</v>
      </c>
      <c r="CL335" s="14">
        <v>1.5919367003773499E-2</v>
      </c>
      <c r="CM335" s="14">
        <v>1.23199946729429E-2</v>
      </c>
      <c r="CN335" s="14"/>
      <c r="CO335" s="14">
        <v>1.5586700132520099E-2</v>
      </c>
      <c r="CP335" s="14">
        <v>1.32009670191547E-2</v>
      </c>
      <c r="CQ335" s="14"/>
      <c r="CR335" s="14">
        <v>1.08498634358497E-2</v>
      </c>
      <c r="CS335" s="14">
        <v>1.27321597190517E-2</v>
      </c>
    </row>
    <row r="336" spans="2:97" x14ac:dyDescent="0.3">
      <c r="B336" t="s">
        <v>217</v>
      </c>
      <c r="C336" s="14">
        <v>0.140231411018059</v>
      </c>
      <c r="D336" s="14">
        <v>0.135042911349949</v>
      </c>
      <c r="E336" s="14">
        <v>0.14572227311340699</v>
      </c>
      <c r="F336" s="14"/>
      <c r="G336" s="14">
        <v>4.9757501683252499E-2</v>
      </c>
      <c r="H336" s="14">
        <v>9.8663639603145295E-2</v>
      </c>
      <c r="I336" s="14">
        <v>0.12616879340854301</v>
      </c>
      <c r="J336" s="14">
        <v>0.17487885860115801</v>
      </c>
      <c r="K336" s="14">
        <v>0.17918443189452901</v>
      </c>
      <c r="L336" s="14">
        <v>0.19109141426710899</v>
      </c>
      <c r="M336" s="14"/>
      <c r="N336" s="14">
        <v>0.108980669944706</v>
      </c>
      <c r="O336" s="14">
        <v>0.14840387919765999</v>
      </c>
      <c r="P336" s="14">
        <v>0.127654936504672</v>
      </c>
      <c r="Q336" s="14">
        <v>0.17635657816191599</v>
      </c>
      <c r="R336" s="14"/>
      <c r="S336" s="14">
        <v>0.103588661039428</v>
      </c>
      <c r="T336" s="14">
        <v>0.11041790121485399</v>
      </c>
      <c r="U336" s="14">
        <v>0.12763838700810001</v>
      </c>
      <c r="V336" s="14">
        <v>0.13341301576148601</v>
      </c>
      <c r="W336" s="14">
        <v>9.6354749039485002E-2</v>
      </c>
      <c r="X336" s="14">
        <v>0.18052103933132699</v>
      </c>
      <c r="Y336" s="14">
        <v>0.14407273060565001</v>
      </c>
      <c r="Z336" s="14">
        <v>0.20920172853243699</v>
      </c>
      <c r="AA336" s="14">
        <v>0.112899966489715</v>
      </c>
      <c r="AB336" s="14">
        <v>0.167844717137416</v>
      </c>
      <c r="AC336" s="14">
        <v>0.24005387934321501</v>
      </c>
      <c r="AD336" s="14">
        <v>0.22527610187678401</v>
      </c>
      <c r="AE336" s="14"/>
      <c r="AF336" s="14">
        <v>0.12968749898385401</v>
      </c>
      <c r="AG336" s="14">
        <v>9.7216339906581004E-2</v>
      </c>
      <c r="AH336" s="14">
        <v>0.113435939947473</v>
      </c>
      <c r="AI336" s="14">
        <v>0.134707977716546</v>
      </c>
      <c r="AJ336" s="14">
        <v>8.9849920424136198E-2</v>
      </c>
      <c r="AK336" s="14"/>
      <c r="AL336" s="14">
        <v>5.3092807726178401E-2</v>
      </c>
      <c r="AM336" s="14">
        <v>0.110352959797014</v>
      </c>
      <c r="AN336" s="14">
        <v>8.9646343991688804E-2</v>
      </c>
      <c r="AO336" s="14">
        <v>0.16333096746887399</v>
      </c>
      <c r="AP336" s="14">
        <v>5.86218974212196E-2</v>
      </c>
      <c r="AQ336" s="14">
        <v>0.25927865685944201</v>
      </c>
      <c r="AR336" s="14"/>
      <c r="AS336" s="14">
        <v>0.180507079062072</v>
      </c>
      <c r="AT336" s="14">
        <v>0.145954258881871</v>
      </c>
      <c r="AU336" s="14">
        <v>0.121052129932205</v>
      </c>
      <c r="AV336" s="14">
        <v>6.8593974512149603E-2</v>
      </c>
      <c r="AW336" s="14">
        <v>4.54712087009215E-2</v>
      </c>
      <c r="AX336" s="14"/>
      <c r="AY336" s="14">
        <v>0.14099488521897399</v>
      </c>
      <c r="AZ336" s="14">
        <v>0.18598048289604099</v>
      </c>
      <c r="BA336" s="14">
        <v>0.19581621838081001</v>
      </c>
      <c r="BB336" s="14">
        <v>0.189739643270979</v>
      </c>
      <c r="BC336" s="14">
        <v>0.169550483004277</v>
      </c>
      <c r="BD336" s="14">
        <v>0.16624369825895799</v>
      </c>
      <c r="BE336" s="14">
        <v>0.137991541878799</v>
      </c>
      <c r="BF336" s="14">
        <v>0.119140269122118</v>
      </c>
      <c r="BG336" s="14">
        <v>0.131159201196349</v>
      </c>
      <c r="BH336" s="14">
        <v>0.101483900052025</v>
      </c>
      <c r="BI336" s="14">
        <v>0.15079875640822499</v>
      </c>
      <c r="BJ336" s="14">
        <v>7.7346049390896898E-2</v>
      </c>
      <c r="BK336" s="14">
        <v>0.15359607565106001</v>
      </c>
      <c r="BL336" s="14">
        <v>0.12042703519013601</v>
      </c>
      <c r="BM336" s="14">
        <v>9.4448303390656005E-2</v>
      </c>
      <c r="BN336" s="14">
        <v>4.1795509464284397E-2</v>
      </c>
      <c r="BO336" s="14"/>
      <c r="BP336" s="14">
        <v>9.3753132619587606E-2</v>
      </c>
      <c r="BQ336" s="14">
        <v>0.13598483203223799</v>
      </c>
      <c r="BR336" s="14">
        <v>0.16096674104694</v>
      </c>
      <c r="BS336" s="14">
        <v>0.14028687635217199</v>
      </c>
      <c r="BT336" s="14">
        <v>0.210421282463507</v>
      </c>
      <c r="BU336" s="14">
        <v>0.18695109306771099</v>
      </c>
      <c r="BV336" s="14"/>
      <c r="BW336" s="14">
        <v>0.16616454266826799</v>
      </c>
      <c r="BX336" s="14">
        <v>0.11984107707637499</v>
      </c>
      <c r="BY336" s="14" t="s">
        <v>120</v>
      </c>
      <c r="BZ336" s="14">
        <v>0.156899984168615</v>
      </c>
      <c r="CA336" s="14">
        <v>0.13854815491154501</v>
      </c>
      <c r="CB336" s="14">
        <v>0.12717160510362299</v>
      </c>
      <c r="CC336" s="14">
        <v>6.7903695062844993E-2</v>
      </c>
      <c r="CD336" s="14"/>
      <c r="CE336" s="14">
        <v>9.9570633972745598E-2</v>
      </c>
      <c r="CF336" s="14">
        <v>8.7634863142166203E-2</v>
      </c>
      <c r="CG336" s="14">
        <v>0.181926003438595</v>
      </c>
      <c r="CH336" s="14">
        <v>0.173399024352001</v>
      </c>
      <c r="CI336" s="14"/>
      <c r="CJ336" s="14">
        <v>0.14737450688017001</v>
      </c>
      <c r="CK336" s="14">
        <v>0.11036744765294999</v>
      </c>
      <c r="CL336" s="14">
        <v>0.14407799386814199</v>
      </c>
      <c r="CM336" s="14">
        <v>0.181895501911018</v>
      </c>
      <c r="CN336" s="14"/>
      <c r="CO336" s="14">
        <v>8.5477707423818702E-2</v>
      </c>
      <c r="CP336" s="14">
        <v>0.14755074243001701</v>
      </c>
      <c r="CQ336" s="14"/>
      <c r="CR336" s="14">
        <v>0.100658003478798</v>
      </c>
      <c r="CS336" s="14">
        <v>0.14589193396126601</v>
      </c>
    </row>
    <row r="337" spans="2:97" x14ac:dyDescent="0.3">
      <c r="B337" t="s">
        <v>92</v>
      </c>
      <c r="C337" s="14">
        <v>0.14834176252729001</v>
      </c>
      <c r="D337" s="14">
        <v>0.105699772026359</v>
      </c>
      <c r="E337" s="14">
        <v>0.190493130101488</v>
      </c>
      <c r="F337" s="14"/>
      <c r="G337" s="14">
        <v>0.1124703908217</v>
      </c>
      <c r="H337" s="14">
        <v>0.109739832825896</v>
      </c>
      <c r="I337" s="14">
        <v>0.130926160368425</v>
      </c>
      <c r="J337" s="14">
        <v>0.158004790995672</v>
      </c>
      <c r="K337" s="14">
        <v>0.16432675108995101</v>
      </c>
      <c r="L337" s="14">
        <v>0.199102807717257</v>
      </c>
      <c r="M337" s="14"/>
      <c r="N337" s="14">
        <v>0.116215476223269</v>
      </c>
      <c r="O337" s="14">
        <v>0.15186476255788101</v>
      </c>
      <c r="P337" s="14">
        <v>0.142940627386823</v>
      </c>
      <c r="Q337" s="14">
        <v>0.179727349232989</v>
      </c>
      <c r="R337" s="14"/>
      <c r="S337" s="14">
        <v>0.161781743130512</v>
      </c>
      <c r="T337" s="14">
        <v>0.15735549151957101</v>
      </c>
      <c r="U337" s="14">
        <v>0.17104427635160499</v>
      </c>
      <c r="V337" s="14">
        <v>0.138049020700869</v>
      </c>
      <c r="W337" s="14">
        <v>0.13644495480395399</v>
      </c>
      <c r="X337" s="14">
        <v>0.15783138797565499</v>
      </c>
      <c r="Y337" s="14">
        <v>0.13255008502377499</v>
      </c>
      <c r="Z337" s="14">
        <v>0.13006422409249899</v>
      </c>
      <c r="AA337" s="14">
        <v>0.142148091825642</v>
      </c>
      <c r="AB337" s="14">
        <v>0.137049975087572</v>
      </c>
      <c r="AC337" s="14">
        <v>0.14965059321833299</v>
      </c>
      <c r="AD337" s="14">
        <v>0.136802255832387</v>
      </c>
      <c r="AE337" s="14"/>
      <c r="AF337" s="14">
        <v>0.135169832710127</v>
      </c>
      <c r="AG337" s="14">
        <v>0.10081428175802</v>
      </c>
      <c r="AH337" s="14">
        <v>0.121356484541729</v>
      </c>
      <c r="AI337" s="14">
        <v>0.16707928469275199</v>
      </c>
      <c r="AJ337" s="14">
        <v>0.108819027126348</v>
      </c>
      <c r="AK337" s="14"/>
      <c r="AL337" s="14">
        <v>6.8043407930419603E-2</v>
      </c>
      <c r="AM337" s="14">
        <v>0.119724382465103</v>
      </c>
      <c r="AN337" s="14">
        <v>8.3747456689832203E-2</v>
      </c>
      <c r="AO337" s="14">
        <v>0.14843586160886801</v>
      </c>
      <c r="AP337" s="14">
        <v>7.9436902810597398E-2</v>
      </c>
      <c r="AQ337" s="14">
        <v>0.452014419943156</v>
      </c>
      <c r="AR337" s="14"/>
      <c r="AS337" s="14">
        <v>0.17721894955730699</v>
      </c>
      <c r="AT337" s="14">
        <v>0.12958209666899101</v>
      </c>
      <c r="AU337" s="14">
        <v>0.13465567668204101</v>
      </c>
      <c r="AV337" s="14">
        <v>9.5839734987905906E-2</v>
      </c>
      <c r="AW337" s="14">
        <v>9.9266414141078202E-2</v>
      </c>
      <c r="AX337" s="14"/>
      <c r="AY337" s="14">
        <v>0.41311420516101199</v>
      </c>
      <c r="AZ337" s="14">
        <v>0.10845708183511001</v>
      </c>
      <c r="BA337" s="14">
        <v>0.15637178772285501</v>
      </c>
      <c r="BB337" s="14">
        <v>0.19820990955877599</v>
      </c>
      <c r="BC337" s="14">
        <v>0.147672508586674</v>
      </c>
      <c r="BD337" s="14">
        <v>0.14523169925159601</v>
      </c>
      <c r="BE337" s="14">
        <v>0.17208577640560499</v>
      </c>
      <c r="BF337" s="14">
        <v>0.11755566301265701</v>
      </c>
      <c r="BG337" s="14">
        <v>8.7032389353080705E-2</v>
      </c>
      <c r="BH337" s="14">
        <v>0.13271837580529899</v>
      </c>
      <c r="BI337" s="14">
        <v>9.9329589978921898E-2</v>
      </c>
      <c r="BJ337" s="14">
        <v>0.159464343868403</v>
      </c>
      <c r="BK337" s="14">
        <v>0.120183822786373</v>
      </c>
      <c r="BL337" s="14">
        <v>0.12607330357407801</v>
      </c>
      <c r="BM337" s="14">
        <v>0.13898888342579299</v>
      </c>
      <c r="BN337" s="14">
        <v>9.0404104455375306E-2</v>
      </c>
      <c r="BO337" s="14"/>
      <c r="BP337" s="14">
        <v>0.10989219204280901</v>
      </c>
      <c r="BQ337" s="14">
        <v>0.143084253824733</v>
      </c>
      <c r="BR337" s="14">
        <v>0.159214538473956</v>
      </c>
      <c r="BS337" s="14">
        <v>0.19579820324101399</v>
      </c>
      <c r="BT337" s="14">
        <v>0.15751806313573399</v>
      </c>
      <c r="BU337" s="14">
        <v>0.14032056622910499</v>
      </c>
      <c r="BV337" s="14"/>
      <c r="BW337" s="14">
        <v>0.156042868283854</v>
      </c>
      <c r="BX337" s="14">
        <v>0.106362103903941</v>
      </c>
      <c r="BY337" s="14" t="s">
        <v>120</v>
      </c>
      <c r="BZ337" s="14">
        <v>0.184241424805235</v>
      </c>
      <c r="CA337" s="14">
        <v>0.172116930643646</v>
      </c>
      <c r="CB337" s="14">
        <v>0.14647476402760001</v>
      </c>
      <c r="CC337" s="14">
        <v>0.16770759167879501</v>
      </c>
      <c r="CD337" s="14"/>
      <c r="CE337" s="14">
        <v>0.115401604340654</v>
      </c>
      <c r="CF337" s="14">
        <v>7.7066089787946906E-2</v>
      </c>
      <c r="CG337" s="14">
        <v>0.211934836780026</v>
      </c>
      <c r="CH337" s="14">
        <v>0.12685325177906001</v>
      </c>
      <c r="CI337" s="14"/>
      <c r="CJ337" s="14">
        <v>0.132245283333425</v>
      </c>
      <c r="CK337" s="14">
        <v>0.120333194038927</v>
      </c>
      <c r="CL337" s="14">
        <v>0.14898438418149201</v>
      </c>
      <c r="CM337" s="14">
        <v>0.27507557251658998</v>
      </c>
      <c r="CN337" s="14"/>
      <c r="CO337" s="14">
        <v>5.3239721388011203E-2</v>
      </c>
      <c r="CP337" s="14">
        <v>0.16077745622779799</v>
      </c>
      <c r="CQ337" s="14"/>
      <c r="CR337" s="14">
        <v>9.0972094187618105E-2</v>
      </c>
      <c r="CS337" s="14">
        <v>0.15295754426916</v>
      </c>
    </row>
    <row r="338" spans="2:97" x14ac:dyDescent="0.3">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row>
    <row r="339" spans="2:97" x14ac:dyDescent="0.3">
      <c r="B339" s="6" t="s">
        <v>226</v>
      </c>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row>
    <row r="340" spans="2:97" x14ac:dyDescent="0.3">
      <c r="B340" s="24" t="s">
        <v>118</v>
      </c>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c r="CE340" s="14"/>
      <c r="CF340" s="14"/>
      <c r="CG340" s="14"/>
      <c r="CH340" s="14"/>
      <c r="CI340" s="14"/>
      <c r="CJ340" s="14"/>
      <c r="CK340" s="14"/>
      <c r="CL340" s="14"/>
      <c r="CM340" s="14"/>
      <c r="CN340" s="14"/>
      <c r="CO340" s="14"/>
      <c r="CP340" s="14"/>
      <c r="CQ340" s="14"/>
      <c r="CR340" s="14"/>
      <c r="CS340" s="14"/>
    </row>
    <row r="341" spans="2:97" x14ac:dyDescent="0.3">
      <c r="B341" t="s">
        <v>47</v>
      </c>
      <c r="C341" s="14">
        <v>0.21364406825072299</v>
      </c>
      <c r="D341" s="14">
        <v>0.230221761894774</v>
      </c>
      <c r="E341" s="14">
        <v>0.197157052330968</v>
      </c>
      <c r="F341" s="14"/>
      <c r="G341" s="14">
        <v>0.30886168863082503</v>
      </c>
      <c r="H341" s="14">
        <v>0.29282020949723903</v>
      </c>
      <c r="I341" s="14">
        <v>0.238302218296402</v>
      </c>
      <c r="J341" s="14">
        <v>0.174299812721248</v>
      </c>
      <c r="K341" s="14">
        <v>0.177844676952225</v>
      </c>
      <c r="L341" s="14">
        <v>0.122084226421694</v>
      </c>
      <c r="M341" s="14"/>
      <c r="N341" s="14">
        <v>0.295186036501497</v>
      </c>
      <c r="O341" s="14">
        <v>0.19382932065445299</v>
      </c>
      <c r="P341" s="14">
        <v>0.184913333395019</v>
      </c>
      <c r="Q341" s="14">
        <v>0.174124939077134</v>
      </c>
      <c r="R341" s="14"/>
      <c r="S341" s="14">
        <v>0.29686182895192798</v>
      </c>
      <c r="T341" s="14">
        <v>0.210262363351465</v>
      </c>
      <c r="U341" s="14">
        <v>0.188566901783075</v>
      </c>
      <c r="V341" s="14">
        <v>0.194227711104106</v>
      </c>
      <c r="W341" s="14">
        <v>0.195742446077972</v>
      </c>
      <c r="X341" s="14">
        <v>0.18012845530277799</v>
      </c>
      <c r="Y341" s="14">
        <v>0.208914049358498</v>
      </c>
      <c r="Z341" s="14">
        <v>0.32789612009567898</v>
      </c>
      <c r="AA341" s="14">
        <v>0.23584602494243401</v>
      </c>
      <c r="AB341" s="14">
        <v>0.15686127305716399</v>
      </c>
      <c r="AC341" s="14">
        <v>0.14843340902260299</v>
      </c>
      <c r="AD341" s="14">
        <v>0.16565944903115801</v>
      </c>
      <c r="AE341" s="14"/>
      <c r="AF341" s="14">
        <v>5.3605105435615502E-2</v>
      </c>
      <c r="AG341" s="14">
        <v>0.488225491851907</v>
      </c>
      <c r="AH341" s="14">
        <v>0.133534998582788</v>
      </c>
      <c r="AI341" s="14">
        <v>7.6407974906265302E-3</v>
      </c>
      <c r="AJ341" s="14">
        <v>0.117276621769605</v>
      </c>
      <c r="AK341" s="14"/>
      <c r="AL341" s="14">
        <v>0.67241307753623203</v>
      </c>
      <c r="AM341" s="14">
        <v>5.8930776350758801E-2</v>
      </c>
      <c r="AN341" s="14">
        <v>0.159712992807124</v>
      </c>
      <c r="AO341" s="14">
        <v>1.33796772972206E-2</v>
      </c>
      <c r="AP341" s="14">
        <v>0.13268028310160701</v>
      </c>
      <c r="AQ341" s="14">
        <v>3.7184754990091502E-2</v>
      </c>
      <c r="AR341" s="14"/>
      <c r="AS341" s="14">
        <v>0.15023646946244901</v>
      </c>
      <c r="AT341" s="14">
        <v>0.20918248613721499</v>
      </c>
      <c r="AU341" s="14">
        <v>0.24506980652503099</v>
      </c>
      <c r="AV341" s="14">
        <v>0.31438467965586703</v>
      </c>
      <c r="AW341" s="14">
        <v>0.35005884394664799</v>
      </c>
      <c r="AX341" s="14"/>
      <c r="AY341" s="14">
        <v>0.126775127720338</v>
      </c>
      <c r="AZ341" s="14">
        <v>0.14054615453460301</v>
      </c>
      <c r="BA341" s="14">
        <v>0.161625648269178</v>
      </c>
      <c r="BB341" s="14">
        <v>0.189947319274269</v>
      </c>
      <c r="BC341" s="14">
        <v>0.18138541887572701</v>
      </c>
      <c r="BD341" s="14">
        <v>0.17861193733534</v>
      </c>
      <c r="BE341" s="14">
        <v>0.23123265930835399</v>
      </c>
      <c r="BF341" s="14">
        <v>0.17894164075458899</v>
      </c>
      <c r="BG341" s="14">
        <v>0.19857687991273601</v>
      </c>
      <c r="BH341" s="14">
        <v>0.292657420175021</v>
      </c>
      <c r="BI341" s="14">
        <v>0.225062784137262</v>
      </c>
      <c r="BJ341" s="14">
        <v>0.25035420247377599</v>
      </c>
      <c r="BK341" s="14">
        <v>0.31941105148440302</v>
      </c>
      <c r="BL341" s="14">
        <v>0.24387286073442499</v>
      </c>
      <c r="BM341" s="14">
        <v>0.30041643053741801</v>
      </c>
      <c r="BN341" s="14">
        <v>0.32790468383073801</v>
      </c>
      <c r="BO341" s="14"/>
      <c r="BP341" s="14">
        <v>0.33509466089895401</v>
      </c>
      <c r="BQ341" s="14">
        <v>0.20433690736118501</v>
      </c>
      <c r="BR341" s="14">
        <v>0.19716357122963299</v>
      </c>
      <c r="BS341" s="14">
        <v>0.15177199527140101</v>
      </c>
      <c r="BT341" s="14">
        <v>0.13845253486109299</v>
      </c>
      <c r="BU341" s="14">
        <v>0.113012724484144</v>
      </c>
      <c r="BV341" s="14"/>
      <c r="BW341" s="14">
        <v>0.19671755748855299</v>
      </c>
      <c r="BX341" s="14">
        <v>0.21346253732605699</v>
      </c>
      <c r="BY341" s="14" t="s">
        <v>120</v>
      </c>
      <c r="BZ341" s="14">
        <v>0.19403475309770199</v>
      </c>
      <c r="CA341" s="14">
        <v>0.20194086698781499</v>
      </c>
      <c r="CB341" s="14">
        <v>0.25662261964852001</v>
      </c>
      <c r="CC341" s="14">
        <v>0.22961356449783399</v>
      </c>
      <c r="CD341" s="14"/>
      <c r="CE341" s="14">
        <v>0.30413575445070801</v>
      </c>
      <c r="CF341" s="14">
        <v>0.23968479861830699</v>
      </c>
      <c r="CG341" s="14">
        <v>0.12081140675586501</v>
      </c>
      <c r="CH341" s="14">
        <v>0.210603087973843</v>
      </c>
      <c r="CI341" s="14"/>
      <c r="CJ341" s="14">
        <v>0.213358256581684</v>
      </c>
      <c r="CK341" s="14">
        <v>0.23632661364504901</v>
      </c>
      <c r="CL341" s="14">
        <v>0.20518881838606701</v>
      </c>
      <c r="CM341" s="14">
        <v>0.215887504884442</v>
      </c>
      <c r="CN341" s="14"/>
      <c r="CO341" s="14">
        <v>0.27290436710327298</v>
      </c>
      <c r="CP341" s="14">
        <v>0.20601152120483501</v>
      </c>
      <c r="CQ341" s="14"/>
      <c r="CR341" s="14">
        <v>0.29071042117380302</v>
      </c>
      <c r="CS341" s="14">
        <v>0.20784332034479799</v>
      </c>
    </row>
    <row r="342" spans="2:97" x14ac:dyDescent="0.3">
      <c r="B342" t="s">
        <v>48</v>
      </c>
      <c r="C342" s="14">
        <v>0.186203338573531</v>
      </c>
      <c r="D342" s="14">
        <v>0.18994867449694999</v>
      </c>
      <c r="E342" s="14">
        <v>0.18191898997968001</v>
      </c>
      <c r="F342" s="14"/>
      <c r="G342" s="14">
        <v>0.118503135432656</v>
      </c>
      <c r="H342" s="14">
        <v>0.174598745852099</v>
      </c>
      <c r="I342" s="14">
        <v>0.16329876868162699</v>
      </c>
      <c r="J342" s="14">
        <v>0.16460972065960899</v>
      </c>
      <c r="K342" s="14">
        <v>0.217046089540684</v>
      </c>
      <c r="L342" s="14">
        <v>0.25587360019405397</v>
      </c>
      <c r="M342" s="14"/>
      <c r="N342" s="14">
        <v>0.21432389908746799</v>
      </c>
      <c r="O342" s="14">
        <v>0.20025931352044399</v>
      </c>
      <c r="P342" s="14">
        <v>0.14561364022012599</v>
      </c>
      <c r="Q342" s="14">
        <v>0.17731768082921401</v>
      </c>
      <c r="R342" s="14"/>
      <c r="S342" s="14">
        <v>0.17248291927340201</v>
      </c>
      <c r="T342" s="14">
        <v>0.181687592238228</v>
      </c>
      <c r="U342" s="14">
        <v>0.230909489689514</v>
      </c>
      <c r="V342" s="14">
        <v>0.16129311298208701</v>
      </c>
      <c r="W342" s="14">
        <v>0.16363902405217101</v>
      </c>
      <c r="X342" s="14">
        <v>0.22330348191957899</v>
      </c>
      <c r="Y342" s="14">
        <v>0.21312162471377299</v>
      </c>
      <c r="Z342" s="14">
        <v>0.157394430778553</v>
      </c>
      <c r="AA342" s="14">
        <v>0.18073532103972401</v>
      </c>
      <c r="AB342" s="14">
        <v>0.13845994665113601</v>
      </c>
      <c r="AC342" s="14">
        <v>0.209180538027296</v>
      </c>
      <c r="AD342" s="14">
        <v>0.25832400583388798</v>
      </c>
      <c r="AE342" s="14"/>
      <c r="AF342" s="14">
        <v>0.56383924236353999</v>
      </c>
      <c r="AG342" s="14">
        <v>9.7300732201568998E-2</v>
      </c>
      <c r="AH342" s="14">
        <v>0.16959559178723499</v>
      </c>
      <c r="AI342" s="14">
        <v>6.6783372588205103E-2</v>
      </c>
      <c r="AJ342" s="14">
        <v>4.2782195515768798E-2</v>
      </c>
      <c r="AK342" s="14"/>
      <c r="AL342" s="14">
        <v>9.5841046294467602E-2</v>
      </c>
      <c r="AM342" s="14">
        <v>0.66175735410603997</v>
      </c>
      <c r="AN342" s="14">
        <v>9.6514944092497099E-2</v>
      </c>
      <c r="AO342" s="14">
        <v>5.8172980803210497E-2</v>
      </c>
      <c r="AP342" s="14">
        <v>6.72713683169327E-2</v>
      </c>
      <c r="AQ342" s="14">
        <v>7.8722522619825805E-2</v>
      </c>
      <c r="AR342" s="14"/>
      <c r="AS342" s="14">
        <v>0.202066191496201</v>
      </c>
      <c r="AT342" s="14">
        <v>0.166791536831908</v>
      </c>
      <c r="AU342" s="14">
        <v>0.19513252592796199</v>
      </c>
      <c r="AV342" s="14">
        <v>0.18228131976905301</v>
      </c>
      <c r="AW342" s="14">
        <v>0.32316008210498298</v>
      </c>
      <c r="AX342" s="14"/>
      <c r="AY342" s="14">
        <v>0.143924893322318</v>
      </c>
      <c r="AZ342" s="14">
        <v>0.17543285563809399</v>
      </c>
      <c r="BA342" s="14">
        <v>0.14117266731228401</v>
      </c>
      <c r="BB342" s="14">
        <v>0.17744267069078801</v>
      </c>
      <c r="BC342" s="14">
        <v>0.225188147858811</v>
      </c>
      <c r="BD342" s="14">
        <v>0.151943743764935</v>
      </c>
      <c r="BE342" s="14">
        <v>0.133661093970843</v>
      </c>
      <c r="BF342" s="14">
        <v>0.18472285100441299</v>
      </c>
      <c r="BG342" s="14">
        <v>0.22628163522830599</v>
      </c>
      <c r="BH342" s="14">
        <v>0.20305648527765</v>
      </c>
      <c r="BI342" s="14">
        <v>0.19743354163488</v>
      </c>
      <c r="BJ342" s="14">
        <v>0.181557879339798</v>
      </c>
      <c r="BK342" s="14">
        <v>0.27133779138194303</v>
      </c>
      <c r="BL342" s="14">
        <v>0.30609343137440398</v>
      </c>
      <c r="BM342" s="14">
        <v>0.205237353753499</v>
      </c>
      <c r="BN342" s="14">
        <v>0.212661924133935</v>
      </c>
      <c r="BO342" s="14"/>
      <c r="BP342" s="14">
        <v>0.17000999473210801</v>
      </c>
      <c r="BQ342" s="14">
        <v>0.18556478213286201</v>
      </c>
      <c r="BR342" s="14">
        <v>0.127222568310811</v>
      </c>
      <c r="BS342" s="14">
        <v>0.19852380955137899</v>
      </c>
      <c r="BT342" s="14">
        <v>0.241979710618592</v>
      </c>
      <c r="BU342" s="14">
        <v>0.25777705991189598</v>
      </c>
      <c r="BV342" s="14"/>
      <c r="BW342" s="14">
        <v>0.24296301409332999</v>
      </c>
      <c r="BX342" s="14">
        <v>0.19991310296411099</v>
      </c>
      <c r="BY342" s="14" t="s">
        <v>120</v>
      </c>
      <c r="BZ342" s="14">
        <v>7.6963099114993896E-2</v>
      </c>
      <c r="CA342" s="14">
        <v>0.105821571492517</v>
      </c>
      <c r="CB342" s="14">
        <v>0.15982066081082799</v>
      </c>
      <c r="CC342" s="14">
        <v>0.11125353289148</v>
      </c>
      <c r="CD342" s="14"/>
      <c r="CE342" s="14">
        <v>0.14349871858725399</v>
      </c>
      <c r="CF342" s="14">
        <v>0.21371918216083799</v>
      </c>
      <c r="CG342" s="14">
        <v>0.110462425252551</v>
      </c>
      <c r="CH342" s="14">
        <v>0.24213266768231601</v>
      </c>
      <c r="CI342" s="14"/>
      <c r="CJ342" s="14">
        <v>0.177885289262047</v>
      </c>
      <c r="CK342" s="14">
        <v>0.19062191047274599</v>
      </c>
      <c r="CL342" s="14">
        <v>0.19577374457521299</v>
      </c>
      <c r="CM342" s="14">
        <v>0.112078136177784</v>
      </c>
      <c r="CN342" s="14"/>
      <c r="CO342" s="14">
        <v>0.19124646018864999</v>
      </c>
      <c r="CP342" s="14">
        <v>0.188274434097327</v>
      </c>
      <c r="CQ342" s="14"/>
      <c r="CR342" s="14">
        <v>0.15962118665877201</v>
      </c>
      <c r="CS342" s="14">
        <v>0.19547831138389099</v>
      </c>
    </row>
    <row r="343" spans="2:97" x14ac:dyDescent="0.3">
      <c r="B343" t="s">
        <v>44</v>
      </c>
      <c r="C343" s="14">
        <v>6.3916380668898196E-2</v>
      </c>
      <c r="D343" s="14">
        <v>6.4890972853218501E-2</v>
      </c>
      <c r="E343" s="14">
        <v>6.3152450837478794E-2</v>
      </c>
      <c r="F343" s="14"/>
      <c r="G343" s="14">
        <v>9.3264714103097696E-2</v>
      </c>
      <c r="H343" s="14">
        <v>8.18381832476789E-2</v>
      </c>
      <c r="I343" s="14">
        <v>7.6738126710896595E-2</v>
      </c>
      <c r="J343" s="14">
        <v>6.4073892182765699E-2</v>
      </c>
      <c r="K343" s="14">
        <v>1.3693119312896599E-2</v>
      </c>
      <c r="L343" s="14">
        <v>5.3076965959345197E-2</v>
      </c>
      <c r="M343" s="14"/>
      <c r="N343" s="14">
        <v>7.9402655434163305E-2</v>
      </c>
      <c r="O343" s="14">
        <v>6.4334266578649393E-2</v>
      </c>
      <c r="P343" s="14">
        <v>6.3635603332429305E-2</v>
      </c>
      <c r="Q343" s="14">
        <v>4.7803886410745601E-2</v>
      </c>
      <c r="R343" s="14"/>
      <c r="S343" s="14">
        <v>4.8935560152129E-2</v>
      </c>
      <c r="T343" s="14">
        <v>7.4469626501714903E-2</v>
      </c>
      <c r="U343" s="14">
        <v>5.6222280576501998E-2</v>
      </c>
      <c r="V343" s="14">
        <v>8.6007256225964598E-2</v>
      </c>
      <c r="W343" s="14">
        <v>4.1110589225940901E-2</v>
      </c>
      <c r="X343" s="14">
        <v>7.1192850141440694E-2</v>
      </c>
      <c r="Y343" s="14">
        <v>5.5857624857138098E-2</v>
      </c>
      <c r="Z343" s="14">
        <v>5.8583980813738203E-2</v>
      </c>
      <c r="AA343" s="14">
        <v>7.2497594780663296E-2</v>
      </c>
      <c r="AB343" s="14">
        <v>9.7121505619818596E-2</v>
      </c>
      <c r="AC343" s="14">
        <v>3.4604420776425601E-2</v>
      </c>
      <c r="AD343" s="14">
        <v>2.0446392829420498E-2</v>
      </c>
      <c r="AE343" s="14"/>
      <c r="AF343" s="14">
        <v>2.6116512748529299E-2</v>
      </c>
      <c r="AG343" s="14">
        <v>5.26496294814695E-2</v>
      </c>
      <c r="AH343" s="14">
        <v>0.33552458706995397</v>
      </c>
      <c r="AI343" s="14">
        <v>2.2000193638446301E-2</v>
      </c>
      <c r="AJ343" s="14">
        <v>3.1942835774293001E-2</v>
      </c>
      <c r="AK343" s="14"/>
      <c r="AL343" s="14">
        <v>3.4345018444643598E-2</v>
      </c>
      <c r="AM343" s="14">
        <v>2.6844100332948099E-2</v>
      </c>
      <c r="AN343" s="14">
        <v>0.42449129974039101</v>
      </c>
      <c r="AO343" s="14">
        <v>1.5819994801898701E-2</v>
      </c>
      <c r="AP343" s="14">
        <v>2.0388176400021201E-2</v>
      </c>
      <c r="AQ343" s="14">
        <v>1.2840874032343399E-2</v>
      </c>
      <c r="AR343" s="14"/>
      <c r="AS343" s="14">
        <v>3.1836730491321297E-2</v>
      </c>
      <c r="AT343" s="14">
        <v>4.8478015866723401E-2</v>
      </c>
      <c r="AU343" s="14">
        <v>9.4330923861877705E-2</v>
      </c>
      <c r="AV343" s="14">
        <v>0.108534818128006</v>
      </c>
      <c r="AW343" s="14">
        <v>5.1407674202978003E-2</v>
      </c>
      <c r="AX343" s="14"/>
      <c r="AY343" s="14">
        <v>0.110300133706337</v>
      </c>
      <c r="AZ343" s="14">
        <v>3.7553519068215503E-2</v>
      </c>
      <c r="BA343" s="14">
        <v>5.3543208896778403E-2</v>
      </c>
      <c r="BB343" s="14">
        <v>5.0955347055480701E-2</v>
      </c>
      <c r="BC343" s="14">
        <v>8.3132336082874403E-2</v>
      </c>
      <c r="BD343" s="14">
        <v>6.0984146615527701E-2</v>
      </c>
      <c r="BE343" s="14">
        <v>9.4265298156705299E-2</v>
      </c>
      <c r="BF343" s="14">
        <v>5.5322531394930499E-2</v>
      </c>
      <c r="BG343" s="14">
        <v>6.8114360098319393E-2</v>
      </c>
      <c r="BH343" s="14">
        <v>4.0532482563307902E-2</v>
      </c>
      <c r="BI343" s="14">
        <v>6.5256421894323305E-2</v>
      </c>
      <c r="BJ343" s="14">
        <v>7.8179473238941699E-2</v>
      </c>
      <c r="BK343" s="14">
        <v>4.8864750952062497E-2</v>
      </c>
      <c r="BL343" s="14">
        <v>3.9750879750092297E-2</v>
      </c>
      <c r="BM343" s="14">
        <v>3.9829411020110103E-2</v>
      </c>
      <c r="BN343" s="14">
        <v>0.101131762540418</v>
      </c>
      <c r="BO343" s="14"/>
      <c r="BP343" s="14">
        <v>8.1721412291107798E-2</v>
      </c>
      <c r="BQ343" s="14">
        <v>6.3501537916529099E-2</v>
      </c>
      <c r="BR343" s="14">
        <v>6.6711197703647696E-2</v>
      </c>
      <c r="BS343" s="14">
        <v>4.1624756576268199E-2</v>
      </c>
      <c r="BT343" s="14">
        <v>6.7224479023166403E-2</v>
      </c>
      <c r="BU343" s="14">
        <v>4.8696766564035203E-2</v>
      </c>
      <c r="BV343" s="14"/>
      <c r="BW343" s="14">
        <v>5.3067959661160902E-2</v>
      </c>
      <c r="BX343" s="14">
        <v>6.6587600919635295E-2</v>
      </c>
      <c r="BY343" s="14" t="s">
        <v>120</v>
      </c>
      <c r="BZ343" s="14">
        <v>5.3899817036367002E-2</v>
      </c>
      <c r="CA343" s="14">
        <v>7.8284697031625994E-2</v>
      </c>
      <c r="CB343" s="14">
        <v>7.8186349334133598E-2</v>
      </c>
      <c r="CC343" s="14">
        <v>6.4423603314218494E-2</v>
      </c>
      <c r="CD343" s="14"/>
      <c r="CE343" s="14">
        <v>7.0394471443943701E-2</v>
      </c>
      <c r="CF343" s="14">
        <v>7.6769516686778394E-2</v>
      </c>
      <c r="CG343" s="14">
        <v>8.4490778692504001E-2</v>
      </c>
      <c r="CH343" s="14">
        <v>6.2599946141676105E-2</v>
      </c>
      <c r="CI343" s="14"/>
      <c r="CJ343" s="14">
        <v>5.7134576195582799E-2</v>
      </c>
      <c r="CK343" s="14">
        <v>8.3838436455026893E-2</v>
      </c>
      <c r="CL343" s="14">
        <v>6.2592763671096799E-2</v>
      </c>
      <c r="CM343" s="14">
        <v>3.0860795037204201E-2</v>
      </c>
      <c r="CN343" s="14"/>
      <c r="CO343" s="14">
        <v>0.107593660410315</v>
      </c>
      <c r="CP343" s="14">
        <v>5.7268096357581802E-2</v>
      </c>
      <c r="CQ343" s="14"/>
      <c r="CR343" s="14">
        <v>8.7638331267806902E-2</v>
      </c>
      <c r="CS343" s="14">
        <v>6.2015566059559199E-2</v>
      </c>
    </row>
    <row r="344" spans="2:97" x14ac:dyDescent="0.3">
      <c r="B344" t="s">
        <v>49</v>
      </c>
      <c r="C344" s="14">
        <v>4.1463273720267903E-2</v>
      </c>
      <c r="D344" s="14">
        <v>3.7085088661480102E-2</v>
      </c>
      <c r="E344" s="14">
        <v>4.49820629419211E-2</v>
      </c>
      <c r="F344" s="14"/>
      <c r="G344" s="14">
        <v>9.1793174912788794E-2</v>
      </c>
      <c r="H344" s="14">
        <v>6.20429240940336E-2</v>
      </c>
      <c r="I344" s="14">
        <v>5.4901783710287803E-2</v>
      </c>
      <c r="J344" s="14">
        <v>2.0589060303085601E-2</v>
      </c>
      <c r="K344" s="14">
        <v>2.5850780049048599E-2</v>
      </c>
      <c r="L344" s="14">
        <v>7.9042536431247201E-3</v>
      </c>
      <c r="M344" s="14"/>
      <c r="N344" s="14">
        <v>2.9450928054274499E-2</v>
      </c>
      <c r="O344" s="14">
        <v>4.2846500686750701E-2</v>
      </c>
      <c r="P344" s="14">
        <v>4.0325184193294297E-2</v>
      </c>
      <c r="Q344" s="14">
        <v>5.4468642006088197E-2</v>
      </c>
      <c r="R344" s="14"/>
      <c r="S344" s="14">
        <v>4.4524195150386497E-2</v>
      </c>
      <c r="T344" s="14">
        <v>2.6798090776892498E-2</v>
      </c>
      <c r="U344" s="14">
        <v>4.5822467279863E-2</v>
      </c>
      <c r="V344" s="14">
        <v>4.6220529250674602E-2</v>
      </c>
      <c r="W344" s="14">
        <v>4.95495994478449E-2</v>
      </c>
      <c r="X344" s="14">
        <v>3.0803804370576601E-2</v>
      </c>
      <c r="Y344" s="14">
        <v>4.7052150372019999E-2</v>
      </c>
      <c r="Z344" s="14">
        <v>3.2514662529984702E-2</v>
      </c>
      <c r="AA344" s="14">
        <v>5.4805091143414503E-2</v>
      </c>
      <c r="AB344" s="14">
        <v>4.1145106873341802E-2</v>
      </c>
      <c r="AC344" s="14">
        <v>1.7729982445719401E-2</v>
      </c>
      <c r="AD344" s="14">
        <v>6.6637129325291394E-2</v>
      </c>
      <c r="AE344" s="14"/>
      <c r="AF344" s="14">
        <v>1.51162113535383E-2</v>
      </c>
      <c r="AG344" s="14">
        <v>2.7592775371429099E-2</v>
      </c>
      <c r="AH344" s="14">
        <v>1.13232368435187E-2</v>
      </c>
      <c r="AI344" s="14">
        <v>2.04377530948451E-2</v>
      </c>
      <c r="AJ344" s="14">
        <v>0.33363937935381299</v>
      </c>
      <c r="AK344" s="14"/>
      <c r="AL344" s="14">
        <v>1.8855357001332999E-2</v>
      </c>
      <c r="AM344" s="14">
        <v>1.8922917881468201E-2</v>
      </c>
      <c r="AN344" s="14">
        <v>1.8220483960064499E-2</v>
      </c>
      <c r="AO344" s="14">
        <v>2.13921319885911E-2</v>
      </c>
      <c r="AP344" s="14">
        <v>0.36767313731047502</v>
      </c>
      <c r="AQ344" s="14">
        <v>0</v>
      </c>
      <c r="AR344" s="14"/>
      <c r="AS344" s="14">
        <v>3.19904188171019E-2</v>
      </c>
      <c r="AT344" s="14">
        <v>6.5288512131318602E-2</v>
      </c>
      <c r="AU344" s="14">
        <v>3.5105743142970297E-2</v>
      </c>
      <c r="AV344" s="14">
        <v>3.5486252795495998E-2</v>
      </c>
      <c r="AW344" s="14">
        <v>5.2793140331703001E-2</v>
      </c>
      <c r="AX344" s="14"/>
      <c r="AY344" s="14">
        <v>0</v>
      </c>
      <c r="AZ344" s="14">
        <v>6.4096847631669507E-2</v>
      </c>
      <c r="BA344" s="14">
        <v>7.5053314317954103E-2</v>
      </c>
      <c r="BB344" s="14">
        <v>4.6206925743438702E-2</v>
      </c>
      <c r="BC344" s="14">
        <v>5.4322936957460898E-2</v>
      </c>
      <c r="BD344" s="14">
        <v>3.12555607373756E-2</v>
      </c>
      <c r="BE344" s="14">
        <v>3.1701792997361498E-2</v>
      </c>
      <c r="BF344" s="14">
        <v>6.6181876224493896E-2</v>
      </c>
      <c r="BG344" s="14">
        <v>4.12549616436554E-2</v>
      </c>
      <c r="BH344" s="14">
        <v>1.54756298750148E-2</v>
      </c>
      <c r="BI344" s="14">
        <v>1.8172497561286801E-2</v>
      </c>
      <c r="BJ344" s="14">
        <v>3.8668729529044703E-2</v>
      </c>
      <c r="BK344" s="14">
        <v>1.2814852397997499E-2</v>
      </c>
      <c r="BL344" s="14">
        <v>4.2671138749468998E-2</v>
      </c>
      <c r="BM344" s="14">
        <v>3.9965531877794197E-2</v>
      </c>
      <c r="BN344" s="14">
        <v>6.6175121119350602E-2</v>
      </c>
      <c r="BO344" s="14"/>
      <c r="BP344" s="14">
        <v>5.4166405143345198E-2</v>
      </c>
      <c r="BQ344" s="14">
        <v>3.4747442912424001E-2</v>
      </c>
      <c r="BR344" s="14">
        <v>5.5396098224873E-2</v>
      </c>
      <c r="BS344" s="14">
        <v>5.4107314942853202E-2</v>
      </c>
      <c r="BT344" s="14">
        <v>4.85181699065876E-3</v>
      </c>
      <c r="BU344" s="14">
        <v>9.0062953656729807E-3</v>
      </c>
      <c r="BV344" s="14"/>
      <c r="BW344" s="14">
        <v>1.8518743772454101E-2</v>
      </c>
      <c r="BX344" s="14">
        <v>6.4789766612216804E-2</v>
      </c>
      <c r="BY344" s="14" t="s">
        <v>120</v>
      </c>
      <c r="BZ344" s="14">
        <v>8.1895802546464697E-2</v>
      </c>
      <c r="CA344" s="14">
        <v>4.3427593409176499E-2</v>
      </c>
      <c r="CB344" s="14">
        <v>4.3029763855770398E-2</v>
      </c>
      <c r="CC344" s="14">
        <v>4.55442022306633E-2</v>
      </c>
      <c r="CD344" s="14"/>
      <c r="CE344" s="14">
        <v>6.4008846246416895E-2</v>
      </c>
      <c r="CF344" s="14">
        <v>4.9025798352534997E-2</v>
      </c>
      <c r="CG344" s="14">
        <v>3.5065428332632403E-2</v>
      </c>
      <c r="CH344" s="14">
        <v>3.2450237401235503E-2</v>
      </c>
      <c r="CI344" s="14"/>
      <c r="CJ344" s="14">
        <v>5.4204524088052201E-2</v>
      </c>
      <c r="CK344" s="14">
        <v>5.6030404801716199E-2</v>
      </c>
      <c r="CL344" s="14">
        <v>3.2788501761117798E-2</v>
      </c>
      <c r="CM344" s="14">
        <v>3.5813939789177601E-2</v>
      </c>
      <c r="CN344" s="14"/>
      <c r="CO344" s="14">
        <v>5.3978117749249897E-2</v>
      </c>
      <c r="CP344" s="14">
        <v>3.8749269116921801E-2</v>
      </c>
      <c r="CQ344" s="14"/>
      <c r="CR344" s="14">
        <v>6.4258201511369906E-2</v>
      </c>
      <c r="CS344" s="14">
        <v>3.9364279595097897E-2</v>
      </c>
    </row>
    <row r="345" spans="2:97" x14ac:dyDescent="0.3">
      <c r="B345" t="s">
        <v>45</v>
      </c>
      <c r="C345" s="14">
        <v>0.202926492761241</v>
      </c>
      <c r="D345" s="14">
        <v>0.24753679998149899</v>
      </c>
      <c r="E345" s="14">
        <v>0.15989065334797101</v>
      </c>
      <c r="F345" s="14"/>
      <c r="G345" s="14">
        <v>0.136905519428378</v>
      </c>
      <c r="H345" s="14">
        <v>0.15669730921062699</v>
      </c>
      <c r="I345" s="14">
        <v>0.18256037994329</v>
      </c>
      <c r="J345" s="14">
        <v>0.22453585285390501</v>
      </c>
      <c r="K345" s="14">
        <v>0.26293836114785601</v>
      </c>
      <c r="L345" s="14">
        <v>0.24297876398815099</v>
      </c>
      <c r="M345" s="14"/>
      <c r="N345" s="14">
        <v>0.132149600250896</v>
      </c>
      <c r="O345" s="14">
        <v>0.163762532093774</v>
      </c>
      <c r="P345" s="14">
        <v>0.31056415107167101</v>
      </c>
      <c r="Q345" s="14">
        <v>0.22553279623707301</v>
      </c>
      <c r="R345" s="14"/>
      <c r="S345" s="14">
        <v>0.156078936690832</v>
      </c>
      <c r="T345" s="14">
        <v>0.22963108368322699</v>
      </c>
      <c r="U345" s="14">
        <v>0.19979466913736199</v>
      </c>
      <c r="V345" s="14">
        <v>0.27449629921242702</v>
      </c>
      <c r="W345" s="14">
        <v>0.255867591409984</v>
      </c>
      <c r="X345" s="14">
        <v>0.204712824337932</v>
      </c>
      <c r="Y345" s="14">
        <v>0.17288301738022099</v>
      </c>
      <c r="Z345" s="14">
        <v>0.18551357798086501</v>
      </c>
      <c r="AA345" s="14">
        <v>0.20264026038347599</v>
      </c>
      <c r="AB345" s="14">
        <v>0.208116040706955</v>
      </c>
      <c r="AC345" s="14">
        <v>0.202373284754716</v>
      </c>
      <c r="AD345" s="14">
        <v>6.0045635511598403E-2</v>
      </c>
      <c r="AE345" s="14"/>
      <c r="AF345" s="14">
        <v>0.16905468674801499</v>
      </c>
      <c r="AG345" s="14">
        <v>9.8871458754443906E-2</v>
      </c>
      <c r="AH345" s="14">
        <v>8.39889131268131E-2</v>
      </c>
      <c r="AI345" s="14">
        <v>0.76545363897340402</v>
      </c>
      <c r="AJ345" s="14">
        <v>7.4070954599095407E-2</v>
      </c>
      <c r="AK345" s="14"/>
      <c r="AL345" s="14">
        <v>3.3216780594748502E-2</v>
      </c>
      <c r="AM345" s="14">
        <v>5.83021785675839E-2</v>
      </c>
      <c r="AN345" s="14">
        <v>5.6152976726603299E-2</v>
      </c>
      <c r="AO345" s="14">
        <v>0.75178316184661897</v>
      </c>
      <c r="AP345" s="14">
        <v>5.8070671072052001E-2</v>
      </c>
      <c r="AQ345" s="14">
        <v>8.1702062238116005E-2</v>
      </c>
      <c r="AR345" s="14"/>
      <c r="AS345" s="14">
        <v>0.26382808153737403</v>
      </c>
      <c r="AT345" s="14">
        <v>0.213436633245143</v>
      </c>
      <c r="AU345" s="14">
        <v>0.131432688157366</v>
      </c>
      <c r="AV345" s="14">
        <v>0.16966775849643401</v>
      </c>
      <c r="AW345" s="14">
        <v>9.9535161458911794E-2</v>
      </c>
      <c r="AX345" s="14"/>
      <c r="AY345" s="14">
        <v>0.20588564008999399</v>
      </c>
      <c r="AZ345" s="14">
        <v>0.22788215317455199</v>
      </c>
      <c r="BA345" s="14">
        <v>0.24529150334132599</v>
      </c>
      <c r="BB345" s="14">
        <v>0.17901722057439901</v>
      </c>
      <c r="BC345" s="14">
        <v>0.20439653592493001</v>
      </c>
      <c r="BD345" s="14">
        <v>0.22822173216901401</v>
      </c>
      <c r="BE345" s="14">
        <v>0.200117761336538</v>
      </c>
      <c r="BF345" s="14">
        <v>0.230992493460417</v>
      </c>
      <c r="BG345" s="14">
        <v>0.224445057756232</v>
      </c>
      <c r="BH345" s="14">
        <v>0.21129063799746201</v>
      </c>
      <c r="BI345" s="14">
        <v>0.20540537135305101</v>
      </c>
      <c r="BJ345" s="14">
        <v>0.22058655178178199</v>
      </c>
      <c r="BK345" s="14">
        <v>0.14944376791910999</v>
      </c>
      <c r="BL345" s="14">
        <v>0.183610838393824</v>
      </c>
      <c r="BM345" s="14">
        <v>0.21576274682893801</v>
      </c>
      <c r="BN345" s="14">
        <v>0.122752441342015</v>
      </c>
      <c r="BO345" s="14"/>
      <c r="BP345" s="14">
        <v>0.143192560721664</v>
      </c>
      <c r="BQ345" s="14">
        <v>0.20098221972395999</v>
      </c>
      <c r="BR345" s="14">
        <v>0.25333760377860598</v>
      </c>
      <c r="BS345" s="14">
        <v>0.20880602884260899</v>
      </c>
      <c r="BT345" s="14">
        <v>0.216575281017855</v>
      </c>
      <c r="BU345" s="14">
        <v>0.31930086050720102</v>
      </c>
      <c r="BV345" s="14"/>
      <c r="BW345" s="14">
        <v>0.199183992842239</v>
      </c>
      <c r="BX345" s="14">
        <v>0.20947504579809301</v>
      </c>
      <c r="BY345" s="14" t="s">
        <v>120</v>
      </c>
      <c r="BZ345" s="14">
        <v>0.26689157140998598</v>
      </c>
      <c r="CA345" s="14">
        <v>0.22960766101859401</v>
      </c>
      <c r="CB345" s="14">
        <v>0.156511408329434</v>
      </c>
      <c r="CC345" s="14">
        <v>0.253753937585108</v>
      </c>
      <c r="CD345" s="14"/>
      <c r="CE345" s="14">
        <v>0.15914545304044</v>
      </c>
      <c r="CF345" s="14">
        <v>0.22776765760890599</v>
      </c>
      <c r="CG345" s="14">
        <v>0.25661179220736102</v>
      </c>
      <c r="CH345" s="14">
        <v>0.18340168568965901</v>
      </c>
      <c r="CI345" s="14"/>
      <c r="CJ345" s="14">
        <v>0.19505821119754599</v>
      </c>
      <c r="CK345" s="14">
        <v>0.19030670858141799</v>
      </c>
      <c r="CL345" s="14">
        <v>0.22171382206315299</v>
      </c>
      <c r="CM345" s="14">
        <v>0.101687340143911</v>
      </c>
      <c r="CN345" s="14"/>
      <c r="CO345" s="14">
        <v>0.199424334522494</v>
      </c>
      <c r="CP345" s="14">
        <v>0.20595014745173101</v>
      </c>
      <c r="CQ345" s="14"/>
      <c r="CR345" s="14">
        <v>0.20906706439529901</v>
      </c>
      <c r="CS345" s="14">
        <v>0.20000982053126701</v>
      </c>
    </row>
    <row r="346" spans="2:97" x14ac:dyDescent="0.3">
      <c r="B346" t="s">
        <v>216</v>
      </c>
      <c r="C346" s="14">
        <v>1.38184535140488E-2</v>
      </c>
      <c r="D346" s="14">
        <v>1.7425958490214902E-2</v>
      </c>
      <c r="E346" s="14">
        <v>1.03305914410485E-2</v>
      </c>
      <c r="F346" s="14"/>
      <c r="G346" s="14">
        <v>2.44473371830491E-2</v>
      </c>
      <c r="H346" s="14">
        <v>8.6708734855564205E-3</v>
      </c>
      <c r="I346" s="14">
        <v>1.49898676088219E-2</v>
      </c>
      <c r="J346" s="14">
        <v>2.08564415197229E-2</v>
      </c>
      <c r="K346" s="14">
        <v>3.4219568071113498E-3</v>
      </c>
      <c r="L346" s="14">
        <v>1.1300278364706E-2</v>
      </c>
      <c r="M346" s="14"/>
      <c r="N346" s="14">
        <v>1.3038557051036201E-2</v>
      </c>
      <c r="O346" s="14">
        <v>1.8650820460088299E-2</v>
      </c>
      <c r="P346" s="14">
        <v>2.0735264632585099E-2</v>
      </c>
      <c r="Q346" s="14">
        <v>3.7325129272223101E-3</v>
      </c>
      <c r="R346" s="14"/>
      <c r="S346" s="14">
        <v>6.79083889348585E-3</v>
      </c>
      <c r="T346" s="14">
        <v>7.38298323801319E-3</v>
      </c>
      <c r="U346" s="14">
        <v>9.5619727154160495E-3</v>
      </c>
      <c r="V346" s="14">
        <v>5.6860595370749403E-3</v>
      </c>
      <c r="W346" s="14">
        <v>2.4407077388977998E-2</v>
      </c>
      <c r="X346" s="14">
        <v>1.08205375556359E-2</v>
      </c>
      <c r="Y346" s="14">
        <v>1.58829173636694E-2</v>
      </c>
      <c r="Z346" s="14">
        <v>0</v>
      </c>
      <c r="AA346" s="14">
        <v>5.1753330837454696E-3</v>
      </c>
      <c r="AB346" s="14">
        <v>6.7844413475846299E-2</v>
      </c>
      <c r="AC346" s="14">
        <v>0</v>
      </c>
      <c r="AD346" s="14">
        <v>0</v>
      </c>
      <c r="AE346" s="14"/>
      <c r="AF346" s="14">
        <v>7.6231504828907599E-3</v>
      </c>
      <c r="AG346" s="14">
        <v>4.4281343599920104E-3</v>
      </c>
      <c r="AH346" s="14">
        <v>0</v>
      </c>
      <c r="AI346" s="14">
        <v>5.76561864697509E-3</v>
      </c>
      <c r="AJ346" s="14">
        <v>1.36099618709299E-2</v>
      </c>
      <c r="AK346" s="14"/>
      <c r="AL346" s="14">
        <v>0</v>
      </c>
      <c r="AM346" s="14">
        <v>5.2931703509066699E-3</v>
      </c>
      <c r="AN346" s="14">
        <v>0</v>
      </c>
      <c r="AO346" s="14">
        <v>5.7738976321113702E-3</v>
      </c>
      <c r="AP346" s="14">
        <v>1.8146099929256899E-2</v>
      </c>
      <c r="AQ346" s="14">
        <v>1.1950169975865701E-2</v>
      </c>
      <c r="AR346" s="14"/>
      <c r="AS346" s="14">
        <v>7.3701944239816996E-3</v>
      </c>
      <c r="AT346" s="14">
        <v>1.6610512272204E-2</v>
      </c>
      <c r="AU346" s="14">
        <v>2.36825648165092E-2</v>
      </c>
      <c r="AV346" s="14">
        <v>0</v>
      </c>
      <c r="AW346" s="14">
        <v>2.5367572812828799E-2</v>
      </c>
      <c r="AX346" s="14"/>
      <c r="AY346" s="14">
        <v>0</v>
      </c>
      <c r="AZ346" s="14">
        <v>1.3040122445980001E-2</v>
      </c>
      <c r="BA346" s="14">
        <v>0</v>
      </c>
      <c r="BB346" s="14">
        <v>0</v>
      </c>
      <c r="BC346" s="14">
        <v>5.7629292831507702E-3</v>
      </c>
      <c r="BD346" s="14">
        <v>2.42352400267754E-2</v>
      </c>
      <c r="BE346" s="14">
        <v>2.46444087295381E-2</v>
      </c>
      <c r="BF346" s="14">
        <v>1.9991798163651001E-2</v>
      </c>
      <c r="BG346" s="14">
        <v>1.45424738635276E-2</v>
      </c>
      <c r="BH346" s="14">
        <v>8.1341317434421492E-3</v>
      </c>
      <c r="BI346" s="14">
        <v>1.83429190162979E-2</v>
      </c>
      <c r="BJ346" s="14">
        <v>2.22488815061779E-2</v>
      </c>
      <c r="BK346" s="14">
        <v>0</v>
      </c>
      <c r="BL346" s="14">
        <v>0</v>
      </c>
      <c r="BM346" s="14">
        <v>0</v>
      </c>
      <c r="BN346" s="14">
        <v>9.3803530650216904E-3</v>
      </c>
      <c r="BO346" s="14"/>
      <c r="BP346" s="14">
        <v>1.15685242204737E-2</v>
      </c>
      <c r="BQ346" s="14">
        <v>1.3426713667577399E-2</v>
      </c>
      <c r="BR346" s="14">
        <v>1.1241160183657201E-2</v>
      </c>
      <c r="BS346" s="14">
        <v>1.60454917650278E-2</v>
      </c>
      <c r="BT346" s="14">
        <v>1.8522947828814099E-2</v>
      </c>
      <c r="BU346" s="14">
        <v>1.6194028055928299E-2</v>
      </c>
      <c r="BV346" s="14"/>
      <c r="BW346" s="14">
        <v>6.2560116986733203E-3</v>
      </c>
      <c r="BX346" s="14">
        <v>1.44628811076327E-2</v>
      </c>
      <c r="BY346" s="14" t="s">
        <v>120</v>
      </c>
      <c r="BZ346" s="14">
        <v>2.0585910937292898E-2</v>
      </c>
      <c r="CA346" s="14">
        <v>2.6952342919867998E-2</v>
      </c>
      <c r="CB346" s="14">
        <v>1.91141535119209E-2</v>
      </c>
      <c r="CC346" s="14">
        <v>0</v>
      </c>
      <c r="CD346" s="14"/>
      <c r="CE346" s="14">
        <v>2.2885862154560201E-2</v>
      </c>
      <c r="CF346" s="14">
        <v>1.09394027610443E-2</v>
      </c>
      <c r="CG346" s="14">
        <v>1.31165041559175E-2</v>
      </c>
      <c r="CH346" s="14">
        <v>3.3575085304405499E-3</v>
      </c>
      <c r="CI346" s="14"/>
      <c r="CJ346" s="14">
        <v>7.5890378800024397E-3</v>
      </c>
      <c r="CK346" s="14">
        <v>1.18357393810607E-2</v>
      </c>
      <c r="CL346" s="14">
        <v>1.49266942866427E-2</v>
      </c>
      <c r="CM346" s="14">
        <v>2.7442270229484499E-2</v>
      </c>
      <c r="CN346" s="14"/>
      <c r="CO346" s="14">
        <v>1.42112398678106E-2</v>
      </c>
      <c r="CP346" s="14">
        <v>1.3445273439371E-2</v>
      </c>
      <c r="CQ346" s="14"/>
      <c r="CR346" s="14">
        <v>0</v>
      </c>
      <c r="CS346" s="14">
        <v>1.44260365540658E-2</v>
      </c>
    </row>
    <row r="347" spans="2:97" x14ac:dyDescent="0.3">
      <c r="B347" t="s">
        <v>217</v>
      </c>
      <c r="C347" s="14">
        <v>0.13075698567371299</v>
      </c>
      <c r="D347" s="14">
        <v>0.11333576801468601</v>
      </c>
      <c r="E347" s="14">
        <v>0.14818564316546101</v>
      </c>
      <c r="F347" s="14"/>
      <c r="G347" s="14">
        <v>5.6897149895643401E-2</v>
      </c>
      <c r="H347" s="14">
        <v>9.5843748387806904E-2</v>
      </c>
      <c r="I347" s="14">
        <v>0.13325950922316601</v>
      </c>
      <c r="J347" s="14">
        <v>0.16615342800085001</v>
      </c>
      <c r="K347" s="14">
        <v>0.164969301106489</v>
      </c>
      <c r="L347" s="14">
        <v>0.15430639678064001</v>
      </c>
      <c r="M347" s="14"/>
      <c r="N347" s="14">
        <v>0.11074289009327801</v>
      </c>
      <c r="O347" s="14">
        <v>0.14546011010597401</v>
      </c>
      <c r="P347" s="14">
        <v>0.111859180832057</v>
      </c>
      <c r="Q347" s="14">
        <v>0.153434668760589</v>
      </c>
      <c r="R347" s="14"/>
      <c r="S347" s="14">
        <v>0.128079422931524</v>
      </c>
      <c r="T347" s="14">
        <v>0.11146363424884501</v>
      </c>
      <c r="U347" s="14">
        <v>0.131134434575046</v>
      </c>
      <c r="V347" s="14">
        <v>8.2702855886462201E-2</v>
      </c>
      <c r="W347" s="14">
        <v>0.10515046366618599</v>
      </c>
      <c r="X347" s="14">
        <v>0.13579742569220499</v>
      </c>
      <c r="Y347" s="14">
        <v>0.138427759773989</v>
      </c>
      <c r="Z347" s="14">
        <v>0.11776811495573</v>
      </c>
      <c r="AA347" s="14">
        <v>0.10797192504754199</v>
      </c>
      <c r="AB347" s="14">
        <v>0.15988483963959599</v>
      </c>
      <c r="AC347" s="14">
        <v>0.25047929006030201</v>
      </c>
      <c r="AD347" s="14">
        <v>0.20742122020207199</v>
      </c>
      <c r="AE347" s="14"/>
      <c r="AF347" s="14">
        <v>6.6985078460455802E-2</v>
      </c>
      <c r="AG347" s="14">
        <v>0.11805548662610001</v>
      </c>
      <c r="AH347" s="14">
        <v>0.119681253050179</v>
      </c>
      <c r="AI347" s="14">
        <v>4.5806390518947297E-2</v>
      </c>
      <c r="AJ347" s="14">
        <v>0.164960774587394</v>
      </c>
      <c r="AK347" s="14"/>
      <c r="AL347" s="14">
        <v>6.3496918452638898E-2</v>
      </c>
      <c r="AM347" s="14">
        <v>9.44719556181121E-2</v>
      </c>
      <c r="AN347" s="14">
        <v>0.12540919581865401</v>
      </c>
      <c r="AO347" s="14">
        <v>5.9416046573118601E-2</v>
      </c>
      <c r="AP347" s="14">
        <v>0.133416037916261</v>
      </c>
      <c r="AQ347" s="14">
        <v>0.29590284819179902</v>
      </c>
      <c r="AR347" s="14"/>
      <c r="AS347" s="14">
        <v>0.153665323171607</v>
      </c>
      <c r="AT347" s="14">
        <v>0.132849287858887</v>
      </c>
      <c r="AU347" s="14">
        <v>0.13413592128770399</v>
      </c>
      <c r="AV347" s="14">
        <v>8.3036372437377395E-2</v>
      </c>
      <c r="AW347" s="14">
        <v>4.7627206972640702E-2</v>
      </c>
      <c r="AX347" s="14"/>
      <c r="AY347" s="14">
        <v>0</v>
      </c>
      <c r="AZ347" s="14">
        <v>0.17389008159113201</v>
      </c>
      <c r="BA347" s="14">
        <v>0.19493862750098601</v>
      </c>
      <c r="BB347" s="14">
        <v>0.16462794359034699</v>
      </c>
      <c r="BC347" s="14">
        <v>0.13000908354878099</v>
      </c>
      <c r="BD347" s="14">
        <v>0.16552652909356599</v>
      </c>
      <c r="BE347" s="14">
        <v>0.15657637279141801</v>
      </c>
      <c r="BF347" s="14">
        <v>9.6425149060565901E-2</v>
      </c>
      <c r="BG347" s="14">
        <v>0.120023159803478</v>
      </c>
      <c r="BH347" s="14">
        <v>9.6484269504025499E-2</v>
      </c>
      <c r="BI347" s="14">
        <v>0.14278524163214601</v>
      </c>
      <c r="BJ347" s="14">
        <v>6.9703689816333805E-2</v>
      </c>
      <c r="BK347" s="14">
        <v>6.8365513610991094E-2</v>
      </c>
      <c r="BL347" s="14">
        <v>0.12458286913193301</v>
      </c>
      <c r="BM347" s="14">
        <v>0.101226721071799</v>
      </c>
      <c r="BN347" s="14">
        <v>4.52522929304651E-2</v>
      </c>
      <c r="BO347" s="14"/>
      <c r="BP347" s="14">
        <v>0.101010287851783</v>
      </c>
      <c r="BQ347" s="14">
        <v>0.14509493205628701</v>
      </c>
      <c r="BR347" s="14">
        <v>0.12929146915077899</v>
      </c>
      <c r="BS347" s="14">
        <v>0.13122515105983101</v>
      </c>
      <c r="BT347" s="14">
        <v>0.16481573321894</v>
      </c>
      <c r="BU347" s="14">
        <v>0.12625482886459499</v>
      </c>
      <c r="BV347" s="14"/>
      <c r="BW347" s="14">
        <v>0.148700967867373</v>
      </c>
      <c r="BX347" s="14">
        <v>0.101629497236967</v>
      </c>
      <c r="BY347" s="14" t="s">
        <v>120</v>
      </c>
      <c r="BZ347" s="14">
        <v>0.13297732796363201</v>
      </c>
      <c r="CA347" s="14">
        <v>0.13942887309504101</v>
      </c>
      <c r="CB347" s="14">
        <v>0.13450003321168599</v>
      </c>
      <c r="CC347" s="14">
        <v>0.10089284533626899</v>
      </c>
      <c r="CD347" s="14"/>
      <c r="CE347" s="14">
        <v>9.9231765648936099E-2</v>
      </c>
      <c r="CF347" s="14">
        <v>8.4788084764949298E-2</v>
      </c>
      <c r="CG347" s="14">
        <v>0.18432568076849501</v>
      </c>
      <c r="CH347" s="14">
        <v>0.15021959520072101</v>
      </c>
      <c r="CI347" s="14"/>
      <c r="CJ347" s="14">
        <v>0.128124155154445</v>
      </c>
      <c r="CK347" s="14">
        <v>0.111020069615619</v>
      </c>
      <c r="CL347" s="14">
        <v>0.13277411505842199</v>
      </c>
      <c r="CM347" s="14">
        <v>0.18283810247231799</v>
      </c>
      <c r="CN347" s="14"/>
      <c r="CO347" s="14">
        <v>6.6345179055177797E-2</v>
      </c>
      <c r="CP347" s="14">
        <v>0.138094646396765</v>
      </c>
      <c r="CQ347" s="14"/>
      <c r="CR347" s="14">
        <v>0.109558725171936</v>
      </c>
      <c r="CS347" s="14">
        <v>0.13337162408541001</v>
      </c>
    </row>
    <row r="348" spans="2:97" x14ac:dyDescent="0.3">
      <c r="B348" t="s">
        <v>92</v>
      </c>
      <c r="C348" s="14">
        <v>0.14727100683757599</v>
      </c>
      <c r="D348" s="14">
        <v>9.9554975607177298E-2</v>
      </c>
      <c r="E348" s="14">
        <v>0.19438255595547099</v>
      </c>
      <c r="F348" s="14"/>
      <c r="G348" s="14">
        <v>0.16932728041356301</v>
      </c>
      <c r="H348" s="14">
        <v>0.12748800622495901</v>
      </c>
      <c r="I348" s="14">
        <v>0.13594934582550899</v>
      </c>
      <c r="J348" s="14">
        <v>0.16488179175881401</v>
      </c>
      <c r="K348" s="14">
        <v>0.13423571508368901</v>
      </c>
      <c r="L348" s="14">
        <v>0.15247551464828499</v>
      </c>
      <c r="M348" s="14"/>
      <c r="N348" s="14">
        <v>0.125705433527387</v>
      </c>
      <c r="O348" s="14">
        <v>0.17085713589986701</v>
      </c>
      <c r="P348" s="14">
        <v>0.12235364232281901</v>
      </c>
      <c r="Q348" s="14">
        <v>0.16358487375193401</v>
      </c>
      <c r="R348" s="14"/>
      <c r="S348" s="14">
        <v>0.146246297956313</v>
      </c>
      <c r="T348" s="14">
        <v>0.15830462596161399</v>
      </c>
      <c r="U348" s="14">
        <v>0.137987784243221</v>
      </c>
      <c r="V348" s="14">
        <v>0.14936617580120401</v>
      </c>
      <c r="W348" s="14">
        <v>0.164533208730923</v>
      </c>
      <c r="X348" s="14">
        <v>0.14324062067985299</v>
      </c>
      <c r="Y348" s="14">
        <v>0.147860856180691</v>
      </c>
      <c r="Z348" s="14">
        <v>0.120329112845449</v>
      </c>
      <c r="AA348" s="14">
        <v>0.14032844957900101</v>
      </c>
      <c r="AB348" s="14">
        <v>0.130566873976143</v>
      </c>
      <c r="AC348" s="14">
        <v>0.13719907491293801</v>
      </c>
      <c r="AD348" s="14">
        <v>0.22146616726657101</v>
      </c>
      <c r="AE348" s="14"/>
      <c r="AF348" s="14">
        <v>9.76600124074153E-2</v>
      </c>
      <c r="AG348" s="14">
        <v>0.11287629135309001</v>
      </c>
      <c r="AH348" s="14">
        <v>0.146351419539512</v>
      </c>
      <c r="AI348" s="14">
        <v>6.6112235048550294E-2</v>
      </c>
      <c r="AJ348" s="14">
        <v>0.221717276529101</v>
      </c>
      <c r="AK348" s="14"/>
      <c r="AL348" s="14">
        <v>8.1831801675936303E-2</v>
      </c>
      <c r="AM348" s="14">
        <v>7.5477546792182104E-2</v>
      </c>
      <c r="AN348" s="14">
        <v>0.119498106854665</v>
      </c>
      <c r="AO348" s="14">
        <v>7.4262109057230005E-2</v>
      </c>
      <c r="AP348" s="14">
        <v>0.202354225953395</v>
      </c>
      <c r="AQ348" s="14">
        <v>0.48169676795195898</v>
      </c>
      <c r="AR348" s="14"/>
      <c r="AS348" s="14">
        <v>0.159006590599964</v>
      </c>
      <c r="AT348" s="14">
        <v>0.14736301565660101</v>
      </c>
      <c r="AU348" s="14">
        <v>0.141109826280581</v>
      </c>
      <c r="AV348" s="14">
        <v>0.106608798717766</v>
      </c>
      <c r="AW348" s="14">
        <v>5.0050318169306302E-2</v>
      </c>
      <c r="AX348" s="14"/>
      <c r="AY348" s="14">
        <v>0.41311420516101199</v>
      </c>
      <c r="AZ348" s="14">
        <v>0.16755826591575501</v>
      </c>
      <c r="BA348" s="14">
        <v>0.128375030361493</v>
      </c>
      <c r="BB348" s="14">
        <v>0.19180257307127799</v>
      </c>
      <c r="BC348" s="14">
        <v>0.115802611468264</v>
      </c>
      <c r="BD348" s="14">
        <v>0.15922111025746499</v>
      </c>
      <c r="BE348" s="14">
        <v>0.12780061270924301</v>
      </c>
      <c r="BF348" s="14">
        <v>0.16742165993694</v>
      </c>
      <c r="BG348" s="14">
        <v>0.106761471693746</v>
      </c>
      <c r="BH348" s="14">
        <v>0.13236894286407699</v>
      </c>
      <c r="BI348" s="14">
        <v>0.127541222770752</v>
      </c>
      <c r="BJ348" s="14">
        <v>0.138700592314146</v>
      </c>
      <c r="BK348" s="14">
        <v>0.12976227225349299</v>
      </c>
      <c r="BL348" s="14">
        <v>5.9417981865853002E-2</v>
      </c>
      <c r="BM348" s="14">
        <v>9.7561804910442307E-2</v>
      </c>
      <c r="BN348" s="14">
        <v>0.114741421038057</v>
      </c>
      <c r="BO348" s="14"/>
      <c r="BP348" s="14">
        <v>0.103236154140565</v>
      </c>
      <c r="BQ348" s="14">
        <v>0.152345464229176</v>
      </c>
      <c r="BR348" s="14">
        <v>0.15963633141799399</v>
      </c>
      <c r="BS348" s="14">
        <v>0.19789545199063099</v>
      </c>
      <c r="BT348" s="14">
        <v>0.147577496440881</v>
      </c>
      <c r="BU348" s="14">
        <v>0.10975743624652699</v>
      </c>
      <c r="BV348" s="14"/>
      <c r="BW348" s="14">
        <v>0.134591752576215</v>
      </c>
      <c r="BX348" s="14">
        <v>0.12967956803528599</v>
      </c>
      <c r="BY348" s="14" t="s">
        <v>120</v>
      </c>
      <c r="BZ348" s="14">
        <v>0.172751717893562</v>
      </c>
      <c r="CA348" s="14">
        <v>0.174536394045363</v>
      </c>
      <c r="CB348" s="14">
        <v>0.15221501129770801</v>
      </c>
      <c r="CC348" s="14">
        <v>0.194518314144427</v>
      </c>
      <c r="CD348" s="14"/>
      <c r="CE348" s="14">
        <v>0.13669912842774001</v>
      </c>
      <c r="CF348" s="14">
        <v>9.7305559046642495E-2</v>
      </c>
      <c r="CG348" s="14">
        <v>0.19511598383467399</v>
      </c>
      <c r="CH348" s="14">
        <v>0.115235271380108</v>
      </c>
      <c r="CI348" s="14"/>
      <c r="CJ348" s="14">
        <v>0.166645949640641</v>
      </c>
      <c r="CK348" s="14">
        <v>0.120020117047364</v>
      </c>
      <c r="CL348" s="14">
        <v>0.13424154019828699</v>
      </c>
      <c r="CM348" s="14">
        <v>0.29339191126567898</v>
      </c>
      <c r="CN348" s="14"/>
      <c r="CO348" s="14">
        <v>9.4296641103030099E-2</v>
      </c>
      <c r="CP348" s="14">
        <v>0.152206611935467</v>
      </c>
      <c r="CQ348" s="14"/>
      <c r="CR348" s="14">
        <v>7.9146069821012605E-2</v>
      </c>
      <c r="CS348" s="14">
        <v>0.14749104144591099</v>
      </c>
    </row>
    <row r="349" spans="2:97" x14ac:dyDescent="0.3">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c r="CE349" s="14"/>
      <c r="CF349" s="14"/>
      <c r="CG349" s="14"/>
      <c r="CH349" s="14"/>
      <c r="CI349" s="14"/>
      <c r="CJ349" s="14"/>
      <c r="CK349" s="14"/>
      <c r="CL349" s="14"/>
      <c r="CM349" s="14"/>
      <c r="CN349" s="14"/>
      <c r="CO349" s="14"/>
      <c r="CP349" s="14"/>
      <c r="CQ349" s="14"/>
      <c r="CR349" s="14"/>
      <c r="CS349" s="14"/>
    </row>
    <row r="350" spans="2:97" x14ac:dyDescent="0.3">
      <c r="B350" s="6" t="s">
        <v>227</v>
      </c>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c r="CE350" s="14"/>
      <c r="CF350" s="14"/>
      <c r="CG350" s="14"/>
      <c r="CH350" s="14"/>
      <c r="CI350" s="14"/>
      <c r="CJ350" s="14"/>
      <c r="CK350" s="14"/>
      <c r="CL350" s="14"/>
      <c r="CM350" s="14"/>
      <c r="CN350" s="14"/>
      <c r="CO350" s="14"/>
      <c r="CP350" s="14"/>
      <c r="CQ350" s="14"/>
      <c r="CR350" s="14"/>
      <c r="CS350" s="14"/>
    </row>
    <row r="351" spans="2:97" x14ac:dyDescent="0.3">
      <c r="B351" s="24" t="s">
        <v>118</v>
      </c>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c r="CE351" s="14"/>
      <c r="CF351" s="14"/>
      <c r="CG351" s="14"/>
      <c r="CH351" s="14"/>
      <c r="CI351" s="14"/>
      <c r="CJ351" s="14"/>
      <c r="CK351" s="14"/>
      <c r="CL351" s="14"/>
      <c r="CM351" s="14"/>
      <c r="CN351" s="14"/>
      <c r="CO351" s="14"/>
      <c r="CP351" s="14"/>
      <c r="CQ351" s="14"/>
      <c r="CR351" s="14"/>
      <c r="CS351" s="14"/>
    </row>
    <row r="352" spans="2:97" x14ac:dyDescent="0.3">
      <c r="B352" t="s">
        <v>47</v>
      </c>
      <c r="C352" s="14">
        <v>0.20761630968014599</v>
      </c>
      <c r="D352" s="14">
        <v>0.234777466482294</v>
      </c>
      <c r="E352" s="14">
        <v>0.18075883861863001</v>
      </c>
      <c r="F352" s="14"/>
      <c r="G352" s="14">
        <v>0.345798434762429</v>
      </c>
      <c r="H352" s="14">
        <v>0.31877550609905198</v>
      </c>
      <c r="I352" s="14">
        <v>0.23017529502959999</v>
      </c>
      <c r="J352" s="14">
        <v>0.16957387477232999</v>
      </c>
      <c r="K352" s="14">
        <v>0.139229603386756</v>
      </c>
      <c r="L352" s="14">
        <v>8.4127142449461303E-2</v>
      </c>
      <c r="M352" s="14"/>
      <c r="N352" s="14">
        <v>0.29085580788134802</v>
      </c>
      <c r="O352" s="14">
        <v>0.18747277857689501</v>
      </c>
      <c r="P352" s="14">
        <v>0.177472173658136</v>
      </c>
      <c r="Q352" s="14">
        <v>0.16777860653618201</v>
      </c>
      <c r="R352" s="14"/>
      <c r="S352" s="14">
        <v>0.31684148697450298</v>
      </c>
      <c r="T352" s="14">
        <v>0.15381136398812201</v>
      </c>
      <c r="U352" s="14">
        <v>0.165582310436724</v>
      </c>
      <c r="V352" s="14">
        <v>0.163603696567065</v>
      </c>
      <c r="W352" s="14">
        <v>0.17794973005257</v>
      </c>
      <c r="X352" s="14">
        <v>0.184278960506919</v>
      </c>
      <c r="Y352" s="14">
        <v>0.20367776155533701</v>
      </c>
      <c r="Z352" s="14">
        <v>0.32877092660794799</v>
      </c>
      <c r="AA352" s="14">
        <v>0.26904931669652099</v>
      </c>
      <c r="AB352" s="14">
        <v>0.149473018911357</v>
      </c>
      <c r="AC352" s="14">
        <v>0.16492699133536301</v>
      </c>
      <c r="AD352" s="14">
        <v>0.183637548396273</v>
      </c>
      <c r="AE352" s="14"/>
      <c r="AF352" s="14">
        <v>4.5452173173480798E-2</v>
      </c>
      <c r="AG352" s="14">
        <v>0.47994487067416097</v>
      </c>
      <c r="AH352" s="14">
        <v>0.10030773907214199</v>
      </c>
      <c r="AI352" s="14">
        <v>3.1299605240051397E-2</v>
      </c>
      <c r="AJ352" s="14">
        <v>0.10893580921922701</v>
      </c>
      <c r="AK352" s="14"/>
      <c r="AL352" s="14">
        <v>0.67031579958757204</v>
      </c>
      <c r="AM352" s="14">
        <v>4.2847482599297403E-2</v>
      </c>
      <c r="AN352" s="14">
        <v>0.11521631310734699</v>
      </c>
      <c r="AO352" s="14">
        <v>2.50944630158247E-2</v>
      </c>
      <c r="AP352" s="14">
        <v>0.10183980968329299</v>
      </c>
      <c r="AQ352" s="14">
        <v>5.0023572742799199E-2</v>
      </c>
      <c r="AR352" s="14"/>
      <c r="AS352" s="14">
        <v>0.14363510258982301</v>
      </c>
      <c r="AT352" s="14">
        <v>0.18652492682753999</v>
      </c>
      <c r="AU352" s="14">
        <v>0.24745825085644901</v>
      </c>
      <c r="AV352" s="14">
        <v>0.33441273087145501</v>
      </c>
      <c r="AW352" s="14">
        <v>0.40333262055465002</v>
      </c>
      <c r="AX352" s="14"/>
      <c r="AY352" s="14">
        <v>0.126775127720338</v>
      </c>
      <c r="AZ352" s="14">
        <v>0.179768870167585</v>
      </c>
      <c r="BA352" s="14">
        <v>0.13833008818630901</v>
      </c>
      <c r="BB352" s="14">
        <v>0.19035131920583601</v>
      </c>
      <c r="BC352" s="14">
        <v>0.17026197388968001</v>
      </c>
      <c r="BD352" s="14">
        <v>0.18854702967190501</v>
      </c>
      <c r="BE352" s="14">
        <v>0.212928684563083</v>
      </c>
      <c r="BF352" s="14">
        <v>0.19228056873052099</v>
      </c>
      <c r="BG352" s="14">
        <v>0.19069137749134801</v>
      </c>
      <c r="BH352" s="14">
        <v>0.234101561938346</v>
      </c>
      <c r="BI352" s="14">
        <v>0.21331902030408401</v>
      </c>
      <c r="BJ352" s="14">
        <v>0.23931470776456501</v>
      </c>
      <c r="BK352" s="14">
        <v>0.33441749054424202</v>
      </c>
      <c r="BL352" s="14">
        <v>0.24089163950826201</v>
      </c>
      <c r="BM352" s="14">
        <v>0.24822595534000999</v>
      </c>
      <c r="BN352" s="14">
        <v>0.33787376517996098</v>
      </c>
      <c r="BO352" s="14"/>
      <c r="BP352" s="14">
        <v>0.35343573438541198</v>
      </c>
      <c r="BQ352" s="14">
        <v>0.20987686742880299</v>
      </c>
      <c r="BR352" s="14">
        <v>0.15344900198658401</v>
      </c>
      <c r="BS352" s="14">
        <v>0.14274474167960799</v>
      </c>
      <c r="BT352" s="14">
        <v>0.101901448711048</v>
      </c>
      <c r="BU352" s="14">
        <v>0.104021902071862</v>
      </c>
      <c r="BV352" s="14"/>
      <c r="BW352" s="14">
        <v>0.167371731958564</v>
      </c>
      <c r="BX352" s="14">
        <v>0.24311402538051299</v>
      </c>
      <c r="BY352" s="14" t="s">
        <v>120</v>
      </c>
      <c r="BZ352" s="14">
        <v>0.19157685153273701</v>
      </c>
      <c r="CA352" s="14">
        <v>0.18762607143371299</v>
      </c>
      <c r="CB352" s="14">
        <v>0.25376789114621201</v>
      </c>
      <c r="CC352" s="14">
        <v>0.22530437519181701</v>
      </c>
      <c r="CD352" s="14"/>
      <c r="CE352" s="14">
        <v>0.29935520047881198</v>
      </c>
      <c r="CF352" s="14">
        <v>0.26441019935871801</v>
      </c>
      <c r="CG352" s="14">
        <v>0.11646095748713101</v>
      </c>
      <c r="CH352" s="14">
        <v>0.18775527732245001</v>
      </c>
      <c r="CI352" s="14"/>
      <c r="CJ352" s="14">
        <v>0.19554583987708499</v>
      </c>
      <c r="CK352" s="14">
        <v>0.238689073443379</v>
      </c>
      <c r="CL352" s="14">
        <v>0.20071452908662701</v>
      </c>
      <c r="CM352" s="14">
        <v>0.20196513097315699</v>
      </c>
      <c r="CN352" s="14"/>
      <c r="CO352" s="14">
        <v>0.28538361774462601</v>
      </c>
      <c r="CP352" s="14">
        <v>0.197859804271596</v>
      </c>
      <c r="CQ352" s="14"/>
      <c r="CR352" s="14">
        <v>0.30088286784470902</v>
      </c>
      <c r="CS352" s="14">
        <v>0.19837439383268801</v>
      </c>
    </row>
    <row r="353" spans="2:97" x14ac:dyDescent="0.3">
      <c r="B353" t="s">
        <v>48</v>
      </c>
      <c r="C353" s="14">
        <v>0.14932692458454599</v>
      </c>
      <c r="D353" s="14">
        <v>0.14893118831604199</v>
      </c>
      <c r="E353" s="14">
        <v>0.148984038643063</v>
      </c>
      <c r="F353" s="14"/>
      <c r="G353" s="14">
        <v>9.5691542497578899E-2</v>
      </c>
      <c r="H353" s="14">
        <v>0.16887002618301999</v>
      </c>
      <c r="I353" s="14">
        <v>0.12976807377153399</v>
      </c>
      <c r="J353" s="14">
        <v>0.14748378266745801</v>
      </c>
      <c r="K353" s="14">
        <v>0.12976935479794699</v>
      </c>
      <c r="L353" s="14">
        <v>0.199422234146792</v>
      </c>
      <c r="M353" s="14"/>
      <c r="N353" s="14">
        <v>0.18491578121980001</v>
      </c>
      <c r="O353" s="14">
        <v>0.15894107926001699</v>
      </c>
      <c r="P353" s="14">
        <v>0.12689810939680601</v>
      </c>
      <c r="Q353" s="14">
        <v>0.120607864847791</v>
      </c>
      <c r="R353" s="14"/>
      <c r="S353" s="14">
        <v>0.14980836672255299</v>
      </c>
      <c r="T353" s="14">
        <v>0.13184913684465999</v>
      </c>
      <c r="U353" s="14">
        <v>0.165684754018458</v>
      </c>
      <c r="V353" s="14">
        <v>0.13593133516792499</v>
      </c>
      <c r="W353" s="14">
        <v>0.1807941285089</v>
      </c>
      <c r="X353" s="14">
        <v>0.187451421366465</v>
      </c>
      <c r="Y353" s="14">
        <v>0.182164794976482</v>
      </c>
      <c r="Z353" s="14">
        <v>8.4990120455578702E-2</v>
      </c>
      <c r="AA353" s="14">
        <v>0.144840089418904</v>
      </c>
      <c r="AB353" s="14">
        <v>0.12956626757394299</v>
      </c>
      <c r="AC353" s="14">
        <v>0.131303175183139</v>
      </c>
      <c r="AD353" s="14">
        <v>0.13483532585614499</v>
      </c>
      <c r="AE353" s="14"/>
      <c r="AF353" s="14">
        <v>0.52160789262241203</v>
      </c>
      <c r="AG353" s="14">
        <v>7.4014612950475095E-2</v>
      </c>
      <c r="AH353" s="14">
        <v>5.07003440290765E-2</v>
      </c>
      <c r="AI353" s="14">
        <v>4.5350129334330198E-2</v>
      </c>
      <c r="AJ353" s="14">
        <v>8.3731227118029605E-3</v>
      </c>
      <c r="AK353" s="14"/>
      <c r="AL353" s="14">
        <v>6.0449851147542401E-2</v>
      </c>
      <c r="AM353" s="14">
        <v>0.60293501918390202</v>
      </c>
      <c r="AN353" s="14">
        <v>3.9994728870408301E-2</v>
      </c>
      <c r="AO353" s="14">
        <v>4.8595058171222699E-2</v>
      </c>
      <c r="AP353" s="14">
        <v>2.1012806931462E-2</v>
      </c>
      <c r="AQ353" s="14">
        <v>3.62505654438363E-2</v>
      </c>
      <c r="AR353" s="14"/>
      <c r="AS353" s="14">
        <v>0.145616350797378</v>
      </c>
      <c r="AT353" s="14">
        <v>0.11764145501781</v>
      </c>
      <c r="AU353" s="14">
        <v>0.16029246129154401</v>
      </c>
      <c r="AV353" s="14">
        <v>0.19042130840306401</v>
      </c>
      <c r="AW353" s="14">
        <v>0.215903250968463</v>
      </c>
      <c r="AX353" s="14"/>
      <c r="AY353" s="14">
        <v>6.7501787046979705E-2</v>
      </c>
      <c r="AZ353" s="14">
        <v>0.113061972492807</v>
      </c>
      <c r="BA353" s="14">
        <v>0.12751085192974801</v>
      </c>
      <c r="BB353" s="14">
        <v>0.16678681006903501</v>
      </c>
      <c r="BC353" s="14">
        <v>0.153407979495848</v>
      </c>
      <c r="BD353" s="14">
        <v>0.10593140520673699</v>
      </c>
      <c r="BE353" s="14">
        <v>0.122587833517354</v>
      </c>
      <c r="BF353" s="14">
        <v>0.14176244200267299</v>
      </c>
      <c r="BG353" s="14">
        <v>0.190173610228353</v>
      </c>
      <c r="BH353" s="14">
        <v>0.12105395616973599</v>
      </c>
      <c r="BI353" s="14">
        <v>0.153651768587134</v>
      </c>
      <c r="BJ353" s="14">
        <v>0.146392282743566</v>
      </c>
      <c r="BK353" s="14">
        <v>0.21911378630659201</v>
      </c>
      <c r="BL353" s="14">
        <v>0.24117708237806801</v>
      </c>
      <c r="BM353" s="14">
        <v>0.200313261510178</v>
      </c>
      <c r="BN353" s="14">
        <v>0.22246324276180801</v>
      </c>
      <c r="BO353" s="14"/>
      <c r="BP353" s="14">
        <v>0.15261079229759</v>
      </c>
      <c r="BQ353" s="14">
        <v>0.13277359953411499</v>
      </c>
      <c r="BR353" s="14">
        <v>0.14060261898634599</v>
      </c>
      <c r="BS353" s="14">
        <v>0.15239905396063499</v>
      </c>
      <c r="BT353" s="14">
        <v>0.15635567794824901</v>
      </c>
      <c r="BU353" s="14">
        <v>0.21297640827731701</v>
      </c>
      <c r="BV353" s="14"/>
      <c r="BW353" s="14">
        <v>0.181797494490266</v>
      </c>
      <c r="BX353" s="14">
        <v>0.147235459874268</v>
      </c>
      <c r="BY353" s="14" t="s">
        <v>120</v>
      </c>
      <c r="BZ353" s="14">
        <v>8.1439869751838603E-2</v>
      </c>
      <c r="CA353" s="14">
        <v>0.109304807461482</v>
      </c>
      <c r="CB353" s="14">
        <v>0.139827566726584</v>
      </c>
      <c r="CC353" s="14">
        <v>0.13557315879409099</v>
      </c>
      <c r="CD353" s="14"/>
      <c r="CE353" s="14">
        <v>0.13785701166285</v>
      </c>
      <c r="CF353" s="14">
        <v>0.16225904728087601</v>
      </c>
      <c r="CG353" s="14">
        <v>0.107984010397553</v>
      </c>
      <c r="CH353" s="14">
        <v>0.18144999434263701</v>
      </c>
      <c r="CI353" s="14"/>
      <c r="CJ353" s="14">
        <v>0.160705810293547</v>
      </c>
      <c r="CK353" s="14">
        <v>0.15343723876606399</v>
      </c>
      <c r="CL353" s="14">
        <v>0.150170580394303</v>
      </c>
      <c r="CM353" s="14">
        <v>9.8087216808560501E-2</v>
      </c>
      <c r="CN353" s="14"/>
      <c r="CO353" s="14">
        <v>0.2035983375098</v>
      </c>
      <c r="CP353" s="14">
        <v>0.142737477089426</v>
      </c>
      <c r="CQ353" s="14"/>
      <c r="CR353" s="14">
        <v>0.154331879296149</v>
      </c>
      <c r="CS353" s="14">
        <v>0.15298081965242799</v>
      </c>
    </row>
    <row r="354" spans="2:97" x14ac:dyDescent="0.3">
      <c r="B354" t="s">
        <v>44</v>
      </c>
      <c r="C354" s="14">
        <v>8.2264596057002995E-2</v>
      </c>
      <c r="D354" s="14">
        <v>9.0403060465043997E-2</v>
      </c>
      <c r="E354" s="14">
        <v>7.4547439247590996E-2</v>
      </c>
      <c r="F354" s="14"/>
      <c r="G354" s="14">
        <v>5.4047345876207901E-2</v>
      </c>
      <c r="H354" s="14">
        <v>6.8603068086891594E-2</v>
      </c>
      <c r="I354" s="14">
        <v>0.106988617235411</v>
      </c>
      <c r="J354" s="14">
        <v>8.25330022882792E-2</v>
      </c>
      <c r="K354" s="14">
        <v>6.3519333904809405E-2</v>
      </c>
      <c r="L354" s="14">
        <v>0.104306855766246</v>
      </c>
      <c r="M354" s="14"/>
      <c r="N354" s="14">
        <v>8.0289297999679002E-2</v>
      </c>
      <c r="O354" s="14">
        <v>9.7984266843455403E-2</v>
      </c>
      <c r="P354" s="14">
        <v>7.02066628829041E-2</v>
      </c>
      <c r="Q354" s="14">
        <v>7.9654683458178693E-2</v>
      </c>
      <c r="R354" s="14"/>
      <c r="S354" s="14">
        <v>7.3580226239426103E-2</v>
      </c>
      <c r="T354" s="14">
        <v>0.14980680488099499</v>
      </c>
      <c r="U354" s="14">
        <v>0.105186995498153</v>
      </c>
      <c r="V354" s="14">
        <v>8.2561498843918502E-2</v>
      </c>
      <c r="W354" s="14">
        <v>6.6178804410731595E-2</v>
      </c>
      <c r="X354" s="14">
        <v>8.5304795542640893E-2</v>
      </c>
      <c r="Y354" s="14">
        <v>7.0059623677470206E-2</v>
      </c>
      <c r="Z354" s="14">
        <v>4.7692478231117601E-2</v>
      </c>
      <c r="AA354" s="14">
        <v>7.1079117172718503E-2</v>
      </c>
      <c r="AB354" s="14">
        <v>6.7174554139536394E-2</v>
      </c>
      <c r="AC354" s="14">
        <v>3.3536252918359197E-2</v>
      </c>
      <c r="AD354" s="14">
        <v>4.3133876674345602E-2</v>
      </c>
      <c r="AE354" s="14"/>
      <c r="AF354" s="14">
        <v>4.6058493539487599E-2</v>
      </c>
      <c r="AG354" s="14">
        <v>5.35219487771154E-2</v>
      </c>
      <c r="AH354" s="14">
        <v>0.46051046742839602</v>
      </c>
      <c r="AI354" s="14">
        <v>9.8474591807999091E-3</v>
      </c>
      <c r="AJ354" s="14">
        <v>5.1878077119558198E-2</v>
      </c>
      <c r="AK354" s="14"/>
      <c r="AL354" s="14">
        <v>3.54983698289053E-2</v>
      </c>
      <c r="AM354" s="14">
        <v>4.6220378595638399E-2</v>
      </c>
      <c r="AN354" s="14">
        <v>0.50187020936208604</v>
      </c>
      <c r="AO354" s="14">
        <v>1.4992694624030099E-2</v>
      </c>
      <c r="AP354" s="14">
        <v>5.8884623578902902E-2</v>
      </c>
      <c r="AQ354" s="14">
        <v>5.6702183548757903E-2</v>
      </c>
      <c r="AR354" s="14"/>
      <c r="AS354" s="14">
        <v>6.5410128109603602E-2</v>
      </c>
      <c r="AT354" s="14">
        <v>7.05619717122285E-2</v>
      </c>
      <c r="AU354" s="14">
        <v>9.5253330154281904E-2</v>
      </c>
      <c r="AV354" s="14">
        <v>9.3769231053606503E-2</v>
      </c>
      <c r="AW354" s="14">
        <v>0.127475199738081</v>
      </c>
      <c r="AX354" s="14"/>
      <c r="AY354" s="14">
        <v>0.186723239981675</v>
      </c>
      <c r="AZ354" s="14">
        <v>8.8109117171292106E-2</v>
      </c>
      <c r="BA354" s="14">
        <v>6.3725792919206201E-2</v>
      </c>
      <c r="BB354" s="14">
        <v>5.0075457442901997E-2</v>
      </c>
      <c r="BC354" s="14">
        <v>9.7378477586834294E-2</v>
      </c>
      <c r="BD354" s="14">
        <v>6.9791195724492702E-2</v>
      </c>
      <c r="BE354" s="14">
        <v>0.13617636931178601</v>
      </c>
      <c r="BF354" s="14">
        <v>7.4431972334677299E-2</v>
      </c>
      <c r="BG354" s="14">
        <v>8.2271019811326507E-2</v>
      </c>
      <c r="BH354" s="14">
        <v>8.9530012489489594E-2</v>
      </c>
      <c r="BI354" s="14">
        <v>6.6993998952558906E-2</v>
      </c>
      <c r="BJ354" s="14">
        <v>7.5585762711000995E-2</v>
      </c>
      <c r="BK354" s="14">
        <v>3.7153199131892897E-2</v>
      </c>
      <c r="BL354" s="14">
        <v>7.8914499981831296E-2</v>
      </c>
      <c r="BM354" s="14">
        <v>9.3440264589088495E-2</v>
      </c>
      <c r="BN354" s="14">
        <v>0.12568119822120999</v>
      </c>
      <c r="BO354" s="14"/>
      <c r="BP354" s="14">
        <v>6.6900798166970393E-2</v>
      </c>
      <c r="BQ354" s="14">
        <v>8.0274297320341206E-2</v>
      </c>
      <c r="BR354" s="14">
        <v>8.1557773020000293E-2</v>
      </c>
      <c r="BS354" s="14">
        <v>8.9935009076045305E-2</v>
      </c>
      <c r="BT354" s="14">
        <v>0.109460325011893</v>
      </c>
      <c r="BU354" s="14">
        <v>8.5378103216030996E-2</v>
      </c>
      <c r="BV354" s="14"/>
      <c r="BW354" s="14">
        <v>9.0540210049679604E-2</v>
      </c>
      <c r="BX354" s="14">
        <v>7.3114024735033298E-2</v>
      </c>
      <c r="BY354" s="14" t="s">
        <v>120</v>
      </c>
      <c r="BZ354" s="14">
        <v>6.7254950393944093E-2</v>
      </c>
      <c r="CA354" s="14">
        <v>8.6647341284621204E-2</v>
      </c>
      <c r="CB354" s="14">
        <v>7.2682451632532702E-2</v>
      </c>
      <c r="CC354" s="14">
        <v>0.10807733768802399</v>
      </c>
      <c r="CD354" s="14"/>
      <c r="CE354" s="14">
        <v>6.7513302787587298E-2</v>
      </c>
      <c r="CF354" s="14">
        <v>9.4542991542869298E-2</v>
      </c>
      <c r="CG354" s="14">
        <v>9.3454490375780602E-2</v>
      </c>
      <c r="CH354" s="14">
        <v>9.48213320121475E-2</v>
      </c>
      <c r="CI354" s="14"/>
      <c r="CJ354" s="14">
        <v>9.7958318788146606E-2</v>
      </c>
      <c r="CK354" s="14">
        <v>0.112774656425206</v>
      </c>
      <c r="CL354" s="14">
        <v>7.0273561515255406E-2</v>
      </c>
      <c r="CM354" s="14">
        <v>4.68918680934787E-2</v>
      </c>
      <c r="CN354" s="14"/>
      <c r="CO354" s="14">
        <v>9.7686107677389E-2</v>
      </c>
      <c r="CP354" s="14">
        <v>7.9339713792328501E-2</v>
      </c>
      <c r="CQ354" s="14"/>
      <c r="CR354" s="14">
        <v>8.98292845300665E-2</v>
      </c>
      <c r="CS354" s="14">
        <v>8.2550292617843093E-2</v>
      </c>
    </row>
    <row r="355" spans="2:97" x14ac:dyDescent="0.3">
      <c r="B355" t="s">
        <v>49</v>
      </c>
      <c r="C355" s="14">
        <v>7.0893067287052497E-2</v>
      </c>
      <c r="D355" s="14">
        <v>5.7871443210960397E-2</v>
      </c>
      <c r="E355" s="14">
        <v>8.29539544950951E-2</v>
      </c>
      <c r="F355" s="14"/>
      <c r="G355" s="14">
        <v>0.13555716402774501</v>
      </c>
      <c r="H355" s="14">
        <v>0.10394994221831801</v>
      </c>
      <c r="I355" s="14">
        <v>7.1978652735495696E-2</v>
      </c>
      <c r="J355" s="14">
        <v>5.0824054916148297E-2</v>
      </c>
      <c r="K355" s="14">
        <v>4.9137680468487002E-2</v>
      </c>
      <c r="L355" s="14">
        <v>3.12143647091432E-2</v>
      </c>
      <c r="M355" s="14"/>
      <c r="N355" s="14">
        <v>4.4311522153483399E-2</v>
      </c>
      <c r="O355" s="14">
        <v>9.2955257738184194E-2</v>
      </c>
      <c r="P355" s="14">
        <v>6.6320150155717295E-2</v>
      </c>
      <c r="Q355" s="14">
        <v>8.1507070376419799E-2</v>
      </c>
      <c r="R355" s="14"/>
      <c r="S355" s="14">
        <v>4.81148826416474E-2</v>
      </c>
      <c r="T355" s="14">
        <v>7.0901974299015805E-2</v>
      </c>
      <c r="U355" s="14">
        <v>8.0400721200000899E-2</v>
      </c>
      <c r="V355" s="14">
        <v>8.0152299938732005E-2</v>
      </c>
      <c r="W355" s="14">
        <v>7.8404688221553304E-2</v>
      </c>
      <c r="X355" s="14">
        <v>5.42535834745623E-2</v>
      </c>
      <c r="Y355" s="14">
        <v>0.104097660901533</v>
      </c>
      <c r="Z355" s="14">
        <v>3.4237798256112902E-2</v>
      </c>
      <c r="AA355" s="14">
        <v>8.4041209072283699E-2</v>
      </c>
      <c r="AB355" s="14">
        <v>8.5009651453767002E-2</v>
      </c>
      <c r="AC355" s="14">
        <v>3.1625027676584899E-2</v>
      </c>
      <c r="AD355" s="14">
        <v>9.1923868622871996E-2</v>
      </c>
      <c r="AE355" s="14"/>
      <c r="AF355" s="14">
        <v>3.0019486505987899E-2</v>
      </c>
      <c r="AG355" s="14">
        <v>5.2990896840637798E-2</v>
      </c>
      <c r="AH355" s="14">
        <v>5.6999144028612399E-2</v>
      </c>
      <c r="AI355" s="14">
        <v>2.8865102772454399E-2</v>
      </c>
      <c r="AJ355" s="14">
        <v>0.47345039431151698</v>
      </c>
      <c r="AK355" s="14"/>
      <c r="AL355" s="14">
        <v>3.5191074115167899E-2</v>
      </c>
      <c r="AM355" s="14">
        <v>3.4277832040702803E-2</v>
      </c>
      <c r="AN355" s="14">
        <v>6.4255227071153401E-2</v>
      </c>
      <c r="AO355" s="14">
        <v>4.3808003739089801E-2</v>
      </c>
      <c r="AP355" s="14">
        <v>0.50240304084882204</v>
      </c>
      <c r="AQ355" s="14">
        <v>2.8640145053405099E-2</v>
      </c>
      <c r="AR355" s="14"/>
      <c r="AS355" s="14">
        <v>5.57733321572439E-2</v>
      </c>
      <c r="AT355" s="14">
        <v>0.105514550616266</v>
      </c>
      <c r="AU355" s="14">
        <v>7.7301023985643799E-2</v>
      </c>
      <c r="AV355" s="14">
        <v>5.5477562987842101E-2</v>
      </c>
      <c r="AW355" s="14">
        <v>5.3694173599258599E-2</v>
      </c>
      <c r="AX355" s="14"/>
      <c r="AY355" s="14">
        <v>0</v>
      </c>
      <c r="AZ355" s="14">
        <v>7.4799427052102699E-2</v>
      </c>
      <c r="BA355" s="14">
        <v>9.6009702737213806E-2</v>
      </c>
      <c r="BB355" s="14">
        <v>4.0710767883009397E-2</v>
      </c>
      <c r="BC355" s="14">
        <v>7.5641385234127903E-2</v>
      </c>
      <c r="BD355" s="14">
        <v>9.8972202485549901E-2</v>
      </c>
      <c r="BE355" s="14">
        <v>6.0712408433496498E-2</v>
      </c>
      <c r="BF355" s="14">
        <v>9.4908413862959895E-2</v>
      </c>
      <c r="BG355" s="14">
        <v>8.9485516248818606E-2</v>
      </c>
      <c r="BH355" s="14">
        <v>0.113622445905337</v>
      </c>
      <c r="BI355" s="14">
        <v>5.8791194638392698E-2</v>
      </c>
      <c r="BJ355" s="14">
        <v>8.1018761748093193E-2</v>
      </c>
      <c r="BK355" s="14">
        <v>2.5832035332990999E-2</v>
      </c>
      <c r="BL355" s="14">
        <v>6.5141774207123707E-2</v>
      </c>
      <c r="BM355" s="14">
        <v>1.9668116825938501E-2</v>
      </c>
      <c r="BN355" s="14">
        <v>3.8980818014036203E-2</v>
      </c>
      <c r="BO355" s="14"/>
      <c r="BP355" s="14">
        <v>8.8936023261525707E-2</v>
      </c>
      <c r="BQ355" s="14">
        <v>6.6020920777739203E-2</v>
      </c>
      <c r="BR355" s="14">
        <v>6.6584662012739396E-2</v>
      </c>
      <c r="BS355" s="14">
        <v>7.73500004466873E-2</v>
      </c>
      <c r="BT355" s="14">
        <v>5.1564037847893297E-2</v>
      </c>
      <c r="BU355" s="14">
        <v>4.0001391291203003E-2</v>
      </c>
      <c r="BV355" s="14"/>
      <c r="BW355" s="14">
        <v>5.0044323552858101E-2</v>
      </c>
      <c r="BX355" s="14">
        <v>9.8577298074456601E-2</v>
      </c>
      <c r="BY355" s="14" t="s">
        <v>120</v>
      </c>
      <c r="BZ355" s="14">
        <v>6.4258398652840998E-2</v>
      </c>
      <c r="CA355" s="14">
        <v>9.6081309470228998E-2</v>
      </c>
      <c r="CB355" s="14">
        <v>6.7614574285922102E-2</v>
      </c>
      <c r="CC355" s="14">
        <v>8.9905309401790298E-2</v>
      </c>
      <c r="CD355" s="14"/>
      <c r="CE355" s="14">
        <v>9.0153622278045104E-2</v>
      </c>
      <c r="CF355" s="14">
        <v>9.1889510768281599E-2</v>
      </c>
      <c r="CG355" s="14">
        <v>6.75712130814691E-2</v>
      </c>
      <c r="CH355" s="14">
        <v>6.4022734300485995E-2</v>
      </c>
      <c r="CI355" s="14"/>
      <c r="CJ355" s="14">
        <v>8.6822179800178201E-2</v>
      </c>
      <c r="CK355" s="14">
        <v>7.50634396436312E-2</v>
      </c>
      <c r="CL355" s="14">
        <v>6.73536810907545E-2</v>
      </c>
      <c r="CM355" s="14">
        <v>4.5001769279687402E-2</v>
      </c>
      <c r="CN355" s="14"/>
      <c r="CO355" s="14">
        <v>7.4042909615674501E-2</v>
      </c>
      <c r="CP355" s="14">
        <v>6.8955644092334706E-2</v>
      </c>
      <c r="CQ355" s="14"/>
      <c r="CR355" s="14">
        <v>8.5191923099435102E-2</v>
      </c>
      <c r="CS355" s="14">
        <v>6.9607965633112098E-2</v>
      </c>
    </row>
    <row r="356" spans="2:97" x14ac:dyDescent="0.3">
      <c r="B356" t="s">
        <v>45</v>
      </c>
      <c r="C356" s="14">
        <v>0.138633376208989</v>
      </c>
      <c r="D356" s="14">
        <v>0.17106063805725599</v>
      </c>
      <c r="E356" s="14">
        <v>0.10732429979373199</v>
      </c>
      <c r="F356" s="14"/>
      <c r="G356" s="14">
        <v>9.3718604032254599E-2</v>
      </c>
      <c r="H356" s="14">
        <v>0.118023340908468</v>
      </c>
      <c r="I356" s="14">
        <v>0.137451042602768</v>
      </c>
      <c r="J356" s="14">
        <v>0.16804465201954899</v>
      </c>
      <c r="K356" s="14">
        <v>0.20165216650014101</v>
      </c>
      <c r="L356" s="14">
        <v>0.119899400195775</v>
      </c>
      <c r="M356" s="14"/>
      <c r="N356" s="14">
        <v>8.3687452319858899E-2</v>
      </c>
      <c r="O356" s="14">
        <v>9.7251952987023799E-2</v>
      </c>
      <c r="P356" s="14">
        <v>0.22070030949746799</v>
      </c>
      <c r="Q356" s="14">
        <v>0.17035797580998199</v>
      </c>
      <c r="R356" s="14"/>
      <c r="S356" s="14">
        <v>0.10160287313937</v>
      </c>
      <c r="T356" s="14">
        <v>0.15674630022964001</v>
      </c>
      <c r="U356" s="14">
        <v>0.13029322868666501</v>
      </c>
      <c r="V356" s="14">
        <v>0.18103716019674501</v>
      </c>
      <c r="W356" s="14">
        <v>0.16342054184607399</v>
      </c>
      <c r="X356" s="14">
        <v>0.17040357638819201</v>
      </c>
      <c r="Y356" s="14">
        <v>0.11508734042112601</v>
      </c>
      <c r="Z356" s="14">
        <v>0.152055806389785</v>
      </c>
      <c r="AA356" s="14">
        <v>0.152876613375729</v>
      </c>
      <c r="AB356" s="14">
        <v>0.106858438585099</v>
      </c>
      <c r="AC356" s="14">
        <v>0.15251447204054699</v>
      </c>
      <c r="AD356" s="14">
        <v>3.9766604543907E-2</v>
      </c>
      <c r="AE356" s="14"/>
      <c r="AF356" s="14">
        <v>0.10642926232593899</v>
      </c>
      <c r="AG356" s="14">
        <v>5.82056826274856E-2</v>
      </c>
      <c r="AH356" s="14">
        <v>3.07813299234896E-2</v>
      </c>
      <c r="AI356" s="14">
        <v>0.59967504934607696</v>
      </c>
      <c r="AJ356" s="14">
        <v>4.7955238362152298E-2</v>
      </c>
      <c r="AK356" s="14"/>
      <c r="AL356" s="14">
        <v>1.4502682223100199E-2</v>
      </c>
      <c r="AM356" s="14">
        <v>1.7403072872230599E-2</v>
      </c>
      <c r="AN356" s="14">
        <v>1.85439497365842E-2</v>
      </c>
      <c r="AO356" s="14">
        <v>0.56930999035395602</v>
      </c>
      <c r="AP356" s="14">
        <v>4.9447193613698502E-2</v>
      </c>
      <c r="AQ356" s="14">
        <v>2.6510026129018899E-2</v>
      </c>
      <c r="AR356" s="14"/>
      <c r="AS356" s="14">
        <v>0.18876407458107999</v>
      </c>
      <c r="AT356" s="14">
        <v>0.15686898832153001</v>
      </c>
      <c r="AU356" s="14">
        <v>8.6648917090698899E-2</v>
      </c>
      <c r="AV356" s="14">
        <v>9.9311262194469396E-2</v>
      </c>
      <c r="AW356" s="14">
        <v>5.2793140331703001E-2</v>
      </c>
      <c r="AX356" s="14"/>
      <c r="AY356" s="14">
        <v>0.13651518056999101</v>
      </c>
      <c r="AZ356" s="14">
        <v>0.155192087714244</v>
      </c>
      <c r="BA356" s="14">
        <v>0.16596334836007401</v>
      </c>
      <c r="BB356" s="14">
        <v>0.134453512350001</v>
      </c>
      <c r="BC356" s="14">
        <v>0.192510474069361</v>
      </c>
      <c r="BD356" s="14">
        <v>9.8879566011129197E-2</v>
      </c>
      <c r="BE356" s="14">
        <v>0.13095168887193601</v>
      </c>
      <c r="BF356" s="14">
        <v>0.17036762309402301</v>
      </c>
      <c r="BG356" s="14">
        <v>0.18488333978226901</v>
      </c>
      <c r="BH356" s="14">
        <v>0.123771141869566</v>
      </c>
      <c r="BI356" s="14">
        <v>0.15497933061291999</v>
      </c>
      <c r="BJ356" s="14">
        <v>0.15095071550804501</v>
      </c>
      <c r="BK356" s="14">
        <v>7.6518758858764205E-2</v>
      </c>
      <c r="BL356" s="14">
        <v>0.14247698156100899</v>
      </c>
      <c r="BM356" s="14">
        <v>0.175832623438681</v>
      </c>
      <c r="BN356" s="14">
        <v>6.4224396678050799E-2</v>
      </c>
      <c r="BO356" s="14"/>
      <c r="BP356" s="14">
        <v>0.100290523814351</v>
      </c>
      <c r="BQ356" s="14">
        <v>0.13761286097382699</v>
      </c>
      <c r="BR356" s="14">
        <v>0.17291242499369799</v>
      </c>
      <c r="BS356" s="14">
        <v>0.149895409929797</v>
      </c>
      <c r="BT356" s="14">
        <v>0.15566286375212199</v>
      </c>
      <c r="BU356" s="14">
        <v>0.159767187223706</v>
      </c>
      <c r="BV356" s="14"/>
      <c r="BW356" s="14">
        <v>0.12596080770531801</v>
      </c>
      <c r="BX356" s="14">
        <v>0.14603647806203501</v>
      </c>
      <c r="BY356" s="14" t="s">
        <v>120</v>
      </c>
      <c r="BZ356" s="14">
        <v>0.20802899688122001</v>
      </c>
      <c r="CA356" s="14">
        <v>0.14532884358759099</v>
      </c>
      <c r="CB356" s="14">
        <v>0.13264077292519399</v>
      </c>
      <c r="CC356" s="14">
        <v>0.11139402298711699</v>
      </c>
      <c r="CD356" s="14"/>
      <c r="CE356" s="14">
        <v>0.117136462521283</v>
      </c>
      <c r="CF356" s="14">
        <v>0.14468241961516001</v>
      </c>
      <c r="CG356" s="14">
        <v>0.17868727997303399</v>
      </c>
      <c r="CH356" s="14">
        <v>0.128044914101105</v>
      </c>
      <c r="CI356" s="14"/>
      <c r="CJ356" s="14">
        <v>0.12416529566272</v>
      </c>
      <c r="CK356" s="14">
        <v>0.12604842005226299</v>
      </c>
      <c r="CL356" s="14">
        <v>0.15374445831536299</v>
      </c>
      <c r="CM356" s="14">
        <v>8.7038670757756606E-2</v>
      </c>
      <c r="CN356" s="14"/>
      <c r="CO356" s="14">
        <v>0.130393661450902</v>
      </c>
      <c r="CP356" s="14">
        <v>0.14115613311876199</v>
      </c>
      <c r="CQ356" s="14"/>
      <c r="CR356" s="14">
        <v>0.154681398499393</v>
      </c>
      <c r="CS356" s="14">
        <v>0.13483591256317001</v>
      </c>
    </row>
    <row r="357" spans="2:97" x14ac:dyDescent="0.3">
      <c r="B357" t="s">
        <v>216</v>
      </c>
      <c r="C357" s="14">
        <v>2.4085612960993701E-2</v>
      </c>
      <c r="D357" s="14">
        <v>2.7488507469351199E-2</v>
      </c>
      <c r="E357" s="14">
        <v>2.08283224473612E-2</v>
      </c>
      <c r="F357" s="14"/>
      <c r="G357" s="14">
        <v>2.4704390650097899E-2</v>
      </c>
      <c r="H357" s="14">
        <v>1.82518195459427E-2</v>
      </c>
      <c r="I357" s="14">
        <v>3.1256749347477401E-2</v>
      </c>
      <c r="J357" s="14">
        <v>2.9701673158208802E-2</v>
      </c>
      <c r="K357" s="14">
        <v>2.5161022430103E-2</v>
      </c>
      <c r="L357" s="14">
        <v>1.7314044451184299E-2</v>
      </c>
      <c r="M357" s="14"/>
      <c r="N357" s="14">
        <v>2.1542097723688002E-2</v>
      </c>
      <c r="O357" s="14">
        <v>3.8203794945172599E-2</v>
      </c>
      <c r="P357" s="14">
        <v>2.7159758092904499E-2</v>
      </c>
      <c r="Q357" s="14">
        <v>9.7614787064489502E-3</v>
      </c>
      <c r="R357" s="14"/>
      <c r="S357" s="14">
        <v>3.6240472468468299E-3</v>
      </c>
      <c r="T357" s="14">
        <v>1.51307072166875E-2</v>
      </c>
      <c r="U357" s="14">
        <v>9.5619727154160495E-3</v>
      </c>
      <c r="V357" s="14">
        <v>5.6860595370749403E-3</v>
      </c>
      <c r="W357" s="14">
        <v>3.7717797754956699E-2</v>
      </c>
      <c r="X357" s="14">
        <v>5.6862455058232699E-3</v>
      </c>
      <c r="Y357" s="14">
        <v>3.3800621692888701E-2</v>
      </c>
      <c r="Z357" s="14">
        <v>0</v>
      </c>
      <c r="AA357" s="14">
        <v>4.7724783292327697E-3</v>
      </c>
      <c r="AB357" s="14">
        <v>0.10128987332088001</v>
      </c>
      <c r="AC357" s="14">
        <v>4.5307327511085099E-2</v>
      </c>
      <c r="AD357" s="14">
        <v>8.5740958616930596E-2</v>
      </c>
      <c r="AE357" s="14"/>
      <c r="AF357" s="14">
        <v>5.3036629127799001E-3</v>
      </c>
      <c r="AG357" s="14">
        <v>4.4824593357180699E-3</v>
      </c>
      <c r="AH357" s="14">
        <v>1.16802580255561E-2</v>
      </c>
      <c r="AI357" s="14">
        <v>1.9781895923686801E-2</v>
      </c>
      <c r="AJ357" s="14">
        <v>3.0777452884846099E-2</v>
      </c>
      <c r="AK357" s="14"/>
      <c r="AL357" s="14">
        <v>4.3862004618141302E-3</v>
      </c>
      <c r="AM357" s="14">
        <v>1.0990568912126301E-2</v>
      </c>
      <c r="AN357" s="14">
        <v>1.5290429360240001E-2</v>
      </c>
      <c r="AO357" s="14">
        <v>1.2512781611759E-2</v>
      </c>
      <c r="AP357" s="14">
        <v>3.2657068207999698E-2</v>
      </c>
      <c r="AQ357" s="14">
        <v>1.1650115200945299E-2</v>
      </c>
      <c r="AR357" s="14"/>
      <c r="AS357" s="14">
        <v>1.80678414499446E-2</v>
      </c>
      <c r="AT357" s="14">
        <v>3.5129248545737499E-2</v>
      </c>
      <c r="AU357" s="14">
        <v>2.2317200738071599E-2</v>
      </c>
      <c r="AV357" s="14">
        <v>1.7925542473945101E-2</v>
      </c>
      <c r="AW357" s="14">
        <v>2.5367572812828799E-2</v>
      </c>
      <c r="AX357" s="14"/>
      <c r="AY357" s="14">
        <v>0</v>
      </c>
      <c r="AZ357" s="14">
        <v>2.51847002348588E-2</v>
      </c>
      <c r="BA357" s="14">
        <v>1.3855518334745499E-2</v>
      </c>
      <c r="BB357" s="14">
        <v>2.0796827394184699E-2</v>
      </c>
      <c r="BC357" s="14">
        <v>1.68389414942666E-2</v>
      </c>
      <c r="BD357" s="14">
        <v>2.4526844881898598E-2</v>
      </c>
      <c r="BE357" s="14">
        <v>4.4588798003835903E-2</v>
      </c>
      <c r="BF357" s="14">
        <v>4.24308003563586E-2</v>
      </c>
      <c r="BG357" s="14">
        <v>1.5422451892307501E-2</v>
      </c>
      <c r="BH357" s="14">
        <v>7.9349316070071001E-3</v>
      </c>
      <c r="BI357" s="14">
        <v>1.186202414239E-2</v>
      </c>
      <c r="BJ357" s="14">
        <v>1.50836271594169E-2</v>
      </c>
      <c r="BK357" s="14">
        <v>1.76880356401929E-2</v>
      </c>
      <c r="BL357" s="14">
        <v>7.1478723521273199E-2</v>
      </c>
      <c r="BM357" s="14">
        <v>2.5029596058541801E-2</v>
      </c>
      <c r="BN357" s="14">
        <v>1.8691558807842901E-2</v>
      </c>
      <c r="BO357" s="14"/>
      <c r="BP357" s="14">
        <v>1.8041288616645602E-2</v>
      </c>
      <c r="BQ357" s="14">
        <v>2.0774762682891499E-2</v>
      </c>
      <c r="BR357" s="14">
        <v>1.7672420909449899E-2</v>
      </c>
      <c r="BS357" s="14">
        <v>3.2120686899761199E-2</v>
      </c>
      <c r="BT357" s="14">
        <v>2.8933519910829299E-2</v>
      </c>
      <c r="BU357" s="14">
        <v>5.1089840964933797E-2</v>
      </c>
      <c r="BV357" s="14"/>
      <c r="BW357" s="14">
        <v>1.7357861581437199E-2</v>
      </c>
      <c r="BX357" s="14">
        <v>2.7684174758663398E-2</v>
      </c>
      <c r="BY357" s="14" t="s">
        <v>120</v>
      </c>
      <c r="BZ357" s="14">
        <v>3.4310658037538598E-2</v>
      </c>
      <c r="CA357" s="14">
        <v>4.5720769775316597E-2</v>
      </c>
      <c r="CB357" s="14">
        <v>1.8961837863822401E-2</v>
      </c>
      <c r="CC357" s="14">
        <v>1.12599249969947E-2</v>
      </c>
      <c r="CD357" s="14"/>
      <c r="CE357" s="14">
        <v>2.7733960638415499E-2</v>
      </c>
      <c r="CF357" s="14">
        <v>1.8201310858628101E-2</v>
      </c>
      <c r="CG357" s="14">
        <v>2.7360777416359599E-2</v>
      </c>
      <c r="CH357" s="14">
        <v>2.5156973479731198E-2</v>
      </c>
      <c r="CI357" s="14"/>
      <c r="CJ357" s="14">
        <v>2.32834750029026E-2</v>
      </c>
      <c r="CK357" s="14">
        <v>2.5584103976052701E-2</v>
      </c>
      <c r="CL357" s="14">
        <v>2.4231798022630001E-2</v>
      </c>
      <c r="CM357" s="14">
        <v>2.02677940502787E-2</v>
      </c>
      <c r="CN357" s="14"/>
      <c r="CO357" s="14">
        <v>3.7449071848981899E-2</v>
      </c>
      <c r="CP357" s="14">
        <v>2.2661465021157502E-2</v>
      </c>
      <c r="CQ357" s="14"/>
      <c r="CR357" s="14">
        <v>1.6852789808648901E-2</v>
      </c>
      <c r="CS357" s="14">
        <v>2.4897377471990698E-2</v>
      </c>
    </row>
    <row r="358" spans="2:97" x14ac:dyDescent="0.3">
      <c r="B358" t="s">
        <v>217</v>
      </c>
      <c r="C358" s="14">
        <v>0.166568020939169</v>
      </c>
      <c r="D358" s="14">
        <v>0.158486211802633</v>
      </c>
      <c r="E358" s="14">
        <v>0.17496712007228199</v>
      </c>
      <c r="F358" s="14"/>
      <c r="G358" s="14">
        <v>8.2561171012102599E-2</v>
      </c>
      <c r="H358" s="14">
        <v>0.10586437150185</v>
      </c>
      <c r="I358" s="14">
        <v>0.16722970862605599</v>
      </c>
      <c r="J358" s="14">
        <v>0.161375533678941</v>
      </c>
      <c r="K358" s="14">
        <v>0.22354738152447101</v>
      </c>
      <c r="L358" s="14">
        <v>0.23698012069610699</v>
      </c>
      <c r="M358" s="14"/>
      <c r="N358" s="14">
        <v>0.15042039219130901</v>
      </c>
      <c r="O358" s="14">
        <v>0.16542263427001699</v>
      </c>
      <c r="P358" s="14">
        <v>0.155332031254626</v>
      </c>
      <c r="Q358" s="14">
        <v>0.19522443202349499</v>
      </c>
      <c r="R358" s="14"/>
      <c r="S358" s="14">
        <v>0.122936329894338</v>
      </c>
      <c r="T358" s="14">
        <v>0.15749101321015799</v>
      </c>
      <c r="U358" s="14">
        <v>0.166254918259433</v>
      </c>
      <c r="V358" s="14">
        <v>0.16547950992169699</v>
      </c>
      <c r="W358" s="14">
        <v>0.12614803902482499</v>
      </c>
      <c r="X358" s="14">
        <v>0.17023909849520999</v>
      </c>
      <c r="Y358" s="14">
        <v>0.145009877955394</v>
      </c>
      <c r="Z358" s="14">
        <v>0.20821038702556299</v>
      </c>
      <c r="AA358" s="14">
        <v>0.14801464197929801</v>
      </c>
      <c r="AB358" s="14">
        <v>0.20838389329926199</v>
      </c>
      <c r="AC358" s="14">
        <v>0.25896799654180602</v>
      </c>
      <c r="AD358" s="14">
        <v>0.28821570758010501</v>
      </c>
      <c r="AE358" s="14"/>
      <c r="AF358" s="14">
        <v>0.12318596837689</v>
      </c>
      <c r="AG358" s="14">
        <v>0.143678704377629</v>
      </c>
      <c r="AH358" s="14">
        <v>0.15757220679975301</v>
      </c>
      <c r="AI358" s="14">
        <v>0.128524383110659</v>
      </c>
      <c r="AJ358" s="14">
        <v>0.134616625654949</v>
      </c>
      <c r="AK358" s="14"/>
      <c r="AL358" s="14">
        <v>8.4875866266027403E-2</v>
      </c>
      <c r="AM358" s="14">
        <v>0.131766111157747</v>
      </c>
      <c r="AN358" s="14">
        <v>0.13819441388524301</v>
      </c>
      <c r="AO358" s="14">
        <v>0.14136062370379199</v>
      </c>
      <c r="AP358" s="14">
        <v>0.12551454795341499</v>
      </c>
      <c r="AQ358" s="14">
        <v>0.31295769924241001</v>
      </c>
      <c r="AR358" s="14"/>
      <c r="AS358" s="14">
        <v>0.187555536797608</v>
      </c>
      <c r="AT358" s="14">
        <v>0.16229404334148301</v>
      </c>
      <c r="AU358" s="14">
        <v>0.16753951962646599</v>
      </c>
      <c r="AV358" s="14">
        <v>0.101496859649281</v>
      </c>
      <c r="AW358" s="14">
        <v>7.1383723825709497E-2</v>
      </c>
      <c r="AX358" s="14"/>
      <c r="AY358" s="14">
        <v>6.9370459520003397E-2</v>
      </c>
      <c r="AZ358" s="14">
        <v>0.182734577527429</v>
      </c>
      <c r="BA358" s="14">
        <v>0.240657362645018</v>
      </c>
      <c r="BB358" s="14">
        <v>0.17402148427099901</v>
      </c>
      <c r="BC358" s="14">
        <v>0.15574529101280599</v>
      </c>
      <c r="BD358" s="14">
        <v>0.23753879452224</v>
      </c>
      <c r="BE358" s="14">
        <v>0.14353032345907801</v>
      </c>
      <c r="BF358" s="14">
        <v>0.14634784233784401</v>
      </c>
      <c r="BG358" s="14">
        <v>0.12042860993773601</v>
      </c>
      <c r="BH358" s="14">
        <v>0.14711793917866101</v>
      </c>
      <c r="BI358" s="14">
        <v>0.20816694822944601</v>
      </c>
      <c r="BJ358" s="14">
        <v>0.14163664750101701</v>
      </c>
      <c r="BK358" s="14">
        <v>0.17930609723858301</v>
      </c>
      <c r="BL358" s="14">
        <v>7.8933860142749807E-2</v>
      </c>
      <c r="BM358" s="14">
        <v>0.13746256829398301</v>
      </c>
      <c r="BN358" s="14">
        <v>8.6581294851850801E-2</v>
      </c>
      <c r="BO358" s="14"/>
      <c r="BP358" s="14">
        <v>0.11892169580775901</v>
      </c>
      <c r="BQ358" s="14">
        <v>0.17403732496461599</v>
      </c>
      <c r="BR358" s="14">
        <v>0.17289036117786699</v>
      </c>
      <c r="BS358" s="14">
        <v>0.179862038916212</v>
      </c>
      <c r="BT358" s="14">
        <v>0.19972340350190501</v>
      </c>
      <c r="BU358" s="14">
        <v>0.22266513732658899</v>
      </c>
      <c r="BV358" s="14"/>
      <c r="BW358" s="14">
        <v>0.20443848973013001</v>
      </c>
      <c r="BX358" s="14">
        <v>0.13118270784057401</v>
      </c>
      <c r="BY358" s="14" t="s">
        <v>120</v>
      </c>
      <c r="BZ358" s="14">
        <v>0.169112170475235</v>
      </c>
      <c r="CA358" s="14">
        <v>0.14797796888196399</v>
      </c>
      <c r="CB358" s="14">
        <v>0.15648026614716601</v>
      </c>
      <c r="CC358" s="14">
        <v>0.114121748249851</v>
      </c>
      <c r="CD358" s="14"/>
      <c r="CE358" s="14">
        <v>0.12884358246097299</v>
      </c>
      <c r="CF358" s="14">
        <v>0.13314073284299099</v>
      </c>
      <c r="CG358" s="14">
        <v>0.197444852559644</v>
      </c>
      <c r="CH358" s="14">
        <v>0.179247963761376</v>
      </c>
      <c r="CI358" s="14"/>
      <c r="CJ358" s="14">
        <v>0.15585755361262801</v>
      </c>
      <c r="CK358" s="14">
        <v>0.13641117589920401</v>
      </c>
      <c r="CL358" s="14">
        <v>0.17737792961431001</v>
      </c>
      <c r="CM358" s="14">
        <v>0.19748646365561401</v>
      </c>
      <c r="CN358" s="14"/>
      <c r="CO358" s="14">
        <v>9.8882015907937298E-2</v>
      </c>
      <c r="CP358" s="14">
        <v>0.17496410657490499</v>
      </c>
      <c r="CQ358" s="14"/>
      <c r="CR358" s="14">
        <v>0.101003714263324</v>
      </c>
      <c r="CS358" s="14">
        <v>0.17649306932949399</v>
      </c>
    </row>
    <row r="359" spans="2:97" x14ac:dyDescent="0.3">
      <c r="B359" t="s">
        <v>92</v>
      </c>
      <c r="C359" s="14">
        <v>0.16061209228210099</v>
      </c>
      <c r="D359" s="14">
        <v>0.11098148419642</v>
      </c>
      <c r="E359" s="14">
        <v>0.20963598668224601</v>
      </c>
      <c r="F359" s="14"/>
      <c r="G359" s="14">
        <v>0.16792134714158399</v>
      </c>
      <c r="H359" s="14">
        <v>9.7661925456457799E-2</v>
      </c>
      <c r="I359" s="14">
        <v>0.12515186065165701</v>
      </c>
      <c r="J359" s="14">
        <v>0.19046342649908499</v>
      </c>
      <c r="K359" s="14">
        <v>0.16798345698728601</v>
      </c>
      <c r="L359" s="14">
        <v>0.20673583758529099</v>
      </c>
      <c r="M359" s="14"/>
      <c r="N359" s="14">
        <v>0.143977648510833</v>
      </c>
      <c r="O359" s="14">
        <v>0.16176823537923499</v>
      </c>
      <c r="P359" s="14">
        <v>0.15591080506143901</v>
      </c>
      <c r="Q359" s="14">
        <v>0.175107888241504</v>
      </c>
      <c r="R359" s="14"/>
      <c r="S359" s="14">
        <v>0.183491787141315</v>
      </c>
      <c r="T359" s="14">
        <v>0.16426269933072099</v>
      </c>
      <c r="U359" s="14">
        <v>0.17703509918515001</v>
      </c>
      <c r="V359" s="14">
        <v>0.18554843982684299</v>
      </c>
      <c r="W359" s="14">
        <v>0.16938627018038799</v>
      </c>
      <c r="X359" s="14">
        <v>0.142382318720188</v>
      </c>
      <c r="Y359" s="14">
        <v>0.14610231881977001</v>
      </c>
      <c r="Z359" s="14">
        <v>0.144042483033894</v>
      </c>
      <c r="AA359" s="14">
        <v>0.12532653395531301</v>
      </c>
      <c r="AB359" s="14">
        <v>0.15224430271615499</v>
      </c>
      <c r="AC359" s="14">
        <v>0.18181875679311599</v>
      </c>
      <c r="AD359" s="14">
        <v>0.13274610970942199</v>
      </c>
      <c r="AE359" s="14"/>
      <c r="AF359" s="14">
        <v>0.12194306054302299</v>
      </c>
      <c r="AG359" s="14">
        <v>0.13316082441677801</v>
      </c>
      <c r="AH359" s="14">
        <v>0.131448510692975</v>
      </c>
      <c r="AI359" s="14">
        <v>0.13665637509194201</v>
      </c>
      <c r="AJ359" s="14">
        <v>0.14401327973594699</v>
      </c>
      <c r="AK359" s="14"/>
      <c r="AL359" s="14">
        <v>9.4780156369870694E-2</v>
      </c>
      <c r="AM359" s="14">
        <v>0.113559534638355</v>
      </c>
      <c r="AN359" s="14">
        <v>0.106634728606937</v>
      </c>
      <c r="AO359" s="14">
        <v>0.144326384780326</v>
      </c>
      <c r="AP359" s="14">
        <v>0.108240909182406</v>
      </c>
      <c r="AQ359" s="14">
        <v>0.47726569263882801</v>
      </c>
      <c r="AR359" s="14"/>
      <c r="AS359" s="14">
        <v>0.19517763351731901</v>
      </c>
      <c r="AT359" s="14">
        <v>0.165464815617407</v>
      </c>
      <c r="AU359" s="14">
        <v>0.14318929625684501</v>
      </c>
      <c r="AV359" s="14">
        <v>0.107185502366337</v>
      </c>
      <c r="AW359" s="14">
        <v>5.0050318169306302E-2</v>
      </c>
      <c r="AX359" s="14"/>
      <c r="AY359" s="14">
        <v>0.41311420516101199</v>
      </c>
      <c r="AZ359" s="14">
        <v>0.18114924763968199</v>
      </c>
      <c r="BA359" s="14">
        <v>0.153947334887685</v>
      </c>
      <c r="BB359" s="14">
        <v>0.22280382138403201</v>
      </c>
      <c r="BC359" s="14">
        <v>0.138215477217076</v>
      </c>
      <c r="BD359" s="14">
        <v>0.175812961496048</v>
      </c>
      <c r="BE359" s="14">
        <v>0.14852389383943199</v>
      </c>
      <c r="BF359" s="14">
        <v>0.13747033728094299</v>
      </c>
      <c r="BG359" s="14">
        <v>0.126644074607841</v>
      </c>
      <c r="BH359" s="14">
        <v>0.16286801084185601</v>
      </c>
      <c r="BI359" s="14">
        <v>0.13223571453307501</v>
      </c>
      <c r="BJ359" s="14">
        <v>0.150017494864297</v>
      </c>
      <c r="BK359" s="14">
        <v>0.10997059694674199</v>
      </c>
      <c r="BL359" s="14">
        <v>8.0985438699682999E-2</v>
      </c>
      <c r="BM359" s="14">
        <v>0.10002761394357999</v>
      </c>
      <c r="BN359" s="14">
        <v>0.10550372548524101</v>
      </c>
      <c r="BO359" s="14"/>
      <c r="BP359" s="14">
        <v>0.100863143649745</v>
      </c>
      <c r="BQ359" s="14">
        <v>0.17862936631766699</v>
      </c>
      <c r="BR359" s="14">
        <v>0.19433073691331501</v>
      </c>
      <c r="BS359" s="14">
        <v>0.17569305909125499</v>
      </c>
      <c r="BT359" s="14">
        <v>0.19639872331606101</v>
      </c>
      <c r="BU359" s="14">
        <v>0.124100029628359</v>
      </c>
      <c r="BV359" s="14"/>
      <c r="BW359" s="14">
        <v>0.16248908093174599</v>
      </c>
      <c r="BX359" s="14">
        <v>0.133055831274457</v>
      </c>
      <c r="BY359" s="14" t="s">
        <v>120</v>
      </c>
      <c r="BZ359" s="14">
        <v>0.18401810427464599</v>
      </c>
      <c r="CA359" s="14">
        <v>0.181312888105083</v>
      </c>
      <c r="CB359" s="14">
        <v>0.15802463927256699</v>
      </c>
      <c r="CC359" s="14">
        <v>0.20436412269031501</v>
      </c>
      <c r="CD359" s="14"/>
      <c r="CE359" s="14">
        <v>0.13140685717203399</v>
      </c>
      <c r="CF359" s="14">
        <v>9.0873787732475897E-2</v>
      </c>
      <c r="CG359" s="14">
        <v>0.21103641870902801</v>
      </c>
      <c r="CH359" s="14">
        <v>0.139500810680068</v>
      </c>
      <c r="CI359" s="14"/>
      <c r="CJ359" s="14">
        <v>0.15566152696279201</v>
      </c>
      <c r="CK359" s="14">
        <v>0.13199189179419901</v>
      </c>
      <c r="CL359" s="14">
        <v>0.156133461960758</v>
      </c>
      <c r="CM359" s="14">
        <v>0.30326108638146698</v>
      </c>
      <c r="CN359" s="14"/>
      <c r="CO359" s="14">
        <v>7.2564278244689501E-2</v>
      </c>
      <c r="CP359" s="14">
        <v>0.17232565603948999</v>
      </c>
      <c r="CQ359" s="14"/>
      <c r="CR359" s="14">
        <v>9.7226142658275103E-2</v>
      </c>
      <c r="CS359" s="14">
        <v>0.160260168899274</v>
      </c>
    </row>
    <row r="360" spans="2:97" x14ac:dyDescent="0.3">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row>
    <row r="361" spans="2:97" x14ac:dyDescent="0.3">
      <c r="B361" s="6" t="s">
        <v>239</v>
      </c>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c r="BY361" s="14"/>
      <c r="BZ361" s="14"/>
      <c r="CA361" s="14"/>
      <c r="CB361" s="14"/>
      <c r="CC361" s="14"/>
      <c r="CD361" s="14"/>
      <c r="CE361" s="14"/>
      <c r="CF361" s="14"/>
      <c r="CG361" s="14"/>
      <c r="CH361" s="14"/>
      <c r="CI361" s="14"/>
      <c r="CJ361" s="14"/>
      <c r="CK361" s="14"/>
      <c r="CL361" s="14"/>
      <c r="CM361" s="14"/>
      <c r="CN361" s="14"/>
      <c r="CO361" s="14"/>
      <c r="CP361" s="14"/>
      <c r="CQ361" s="14"/>
      <c r="CR361" s="14"/>
      <c r="CS361" s="14"/>
    </row>
    <row r="362" spans="2:97" x14ac:dyDescent="0.3">
      <c r="B362" s="24" t="s">
        <v>118</v>
      </c>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c r="BZ362" s="14"/>
      <c r="CA362" s="14"/>
      <c r="CB362" s="14"/>
      <c r="CC362" s="14"/>
      <c r="CD362" s="14"/>
      <c r="CE362" s="14"/>
      <c r="CF362" s="14"/>
      <c r="CG362" s="14"/>
      <c r="CH362" s="14"/>
      <c r="CI362" s="14"/>
      <c r="CJ362" s="14"/>
      <c r="CK362" s="14"/>
      <c r="CL362" s="14"/>
      <c r="CM362" s="14"/>
      <c r="CN362" s="14"/>
      <c r="CO362" s="14"/>
      <c r="CP362" s="14"/>
      <c r="CQ362" s="14"/>
      <c r="CR362" s="14"/>
      <c r="CS362" s="14"/>
    </row>
    <row r="363" spans="2:97" x14ac:dyDescent="0.3">
      <c r="B363" t="s">
        <v>230</v>
      </c>
      <c r="C363" s="14">
        <v>0.32976296438471198</v>
      </c>
      <c r="D363" s="14">
        <v>0.32305633865894701</v>
      </c>
      <c r="E363" s="14">
        <v>0.33550967526386899</v>
      </c>
      <c r="F363" s="14"/>
      <c r="G363" s="14">
        <v>0.21449236176685699</v>
      </c>
      <c r="H363" s="14">
        <v>0.25401083648973399</v>
      </c>
      <c r="I363" s="14">
        <v>0.33509197948064101</v>
      </c>
      <c r="J363" s="14">
        <v>0.36634335383915401</v>
      </c>
      <c r="K363" s="14">
        <v>0.39331320360796401</v>
      </c>
      <c r="L363" s="14">
        <v>0.39100119208696299</v>
      </c>
      <c r="M363" s="14"/>
      <c r="N363" s="14">
        <v>0.24591917174716901</v>
      </c>
      <c r="O363" s="14">
        <v>0.34323824934372299</v>
      </c>
      <c r="P363" s="14">
        <v>0.35192972542145701</v>
      </c>
      <c r="Q363" s="14">
        <v>0.382783280337749</v>
      </c>
      <c r="R363" s="14"/>
      <c r="S363" s="14">
        <v>0.26231613534179599</v>
      </c>
      <c r="T363" s="14">
        <v>0.34734524184826299</v>
      </c>
      <c r="U363" s="14">
        <v>0.31182570843753199</v>
      </c>
      <c r="V363" s="14">
        <v>0.33760375213895799</v>
      </c>
      <c r="W363" s="14">
        <v>0.34261053732683</v>
      </c>
      <c r="X363" s="14">
        <v>0.30485986824965799</v>
      </c>
      <c r="Y363" s="14">
        <v>0.35774278998109899</v>
      </c>
      <c r="Z363" s="14">
        <v>0.39351027123250198</v>
      </c>
      <c r="AA363" s="14">
        <v>0.35691802027235803</v>
      </c>
      <c r="AB363" s="14">
        <v>0.33072604349163398</v>
      </c>
      <c r="AC363" s="14">
        <v>0.39137078810700898</v>
      </c>
      <c r="AD363" s="14">
        <v>0.27325593543439902</v>
      </c>
      <c r="AE363" s="14"/>
      <c r="AF363" s="14">
        <v>0.363478066103674</v>
      </c>
      <c r="AG363" s="14">
        <v>0.22978628518889799</v>
      </c>
      <c r="AH363" s="14">
        <v>0.27862879376667199</v>
      </c>
      <c r="AI363" s="14">
        <v>0.56416784109357399</v>
      </c>
      <c r="AJ363" s="14">
        <v>0.37110390778677799</v>
      </c>
      <c r="AK363" s="14"/>
      <c r="AL363" s="14">
        <v>0.18209468569722001</v>
      </c>
      <c r="AM363" s="14">
        <v>0.33535465467590098</v>
      </c>
      <c r="AN363" s="14">
        <v>0.22835553954943899</v>
      </c>
      <c r="AO363" s="14">
        <v>0.541003784856671</v>
      </c>
      <c r="AP363" s="14">
        <v>0.35757604662477599</v>
      </c>
      <c r="AQ363" s="14">
        <v>0.27477165861550401</v>
      </c>
      <c r="AR363" s="14"/>
      <c r="AS363" s="14">
        <v>0.37966192342219302</v>
      </c>
      <c r="AT363" s="14">
        <v>0.36326486648545198</v>
      </c>
      <c r="AU363" s="14">
        <v>0.26824526823464601</v>
      </c>
      <c r="AV363" s="14">
        <v>0.24871659463474</v>
      </c>
      <c r="AW363" s="14">
        <v>0.285390865356559</v>
      </c>
      <c r="AX363" s="14"/>
      <c r="AY363" s="14">
        <v>0.47091569394319499</v>
      </c>
      <c r="AZ363" s="14">
        <v>0.30868001757829</v>
      </c>
      <c r="BA363" s="14">
        <v>0.43580454831148002</v>
      </c>
      <c r="BB363" s="14">
        <v>0.36309048806387401</v>
      </c>
      <c r="BC363" s="14">
        <v>0.329421375245882</v>
      </c>
      <c r="BD363" s="14">
        <v>0.324317312286932</v>
      </c>
      <c r="BE363" s="14">
        <v>0.32746086268577801</v>
      </c>
      <c r="BF363" s="14">
        <v>0.34533348876896602</v>
      </c>
      <c r="BG363" s="14">
        <v>0.355189279542934</v>
      </c>
      <c r="BH363" s="14">
        <v>0.28639553591510802</v>
      </c>
      <c r="BI363" s="14">
        <v>0.32919856451183899</v>
      </c>
      <c r="BJ363" s="14">
        <v>0.30508529971716097</v>
      </c>
      <c r="BK363" s="14">
        <v>0.31496691410476102</v>
      </c>
      <c r="BL363" s="14">
        <v>0.22391863428035999</v>
      </c>
      <c r="BM363" s="14">
        <v>0.25829152477668998</v>
      </c>
      <c r="BN363" s="14">
        <v>0.28131345860632301</v>
      </c>
      <c r="BO363" s="14"/>
      <c r="BP363" s="14">
        <v>0.29228280375426902</v>
      </c>
      <c r="BQ363" s="14">
        <v>0.29483821172575497</v>
      </c>
      <c r="BR363" s="14">
        <v>0.340643397649744</v>
      </c>
      <c r="BS363" s="14">
        <v>0.38048052686633899</v>
      </c>
      <c r="BT363" s="14">
        <v>0.37944804704574903</v>
      </c>
      <c r="BU363" s="14">
        <v>0.37511572638110502</v>
      </c>
      <c r="BV363" s="14"/>
      <c r="BW363" s="14">
        <v>0.35039827574516902</v>
      </c>
      <c r="BX363" s="14">
        <v>0.31963268395280497</v>
      </c>
      <c r="BY363" s="14" t="s">
        <v>120</v>
      </c>
      <c r="BZ363" s="14">
        <v>0.389675318979742</v>
      </c>
      <c r="CA363" s="14">
        <v>0.36767436102776901</v>
      </c>
      <c r="CB363" s="14">
        <v>0.276946947330865</v>
      </c>
      <c r="CC363" s="14">
        <v>0.25939984263368998</v>
      </c>
      <c r="CD363" s="14"/>
      <c r="CE363" s="14">
        <v>0.23137191179045</v>
      </c>
      <c r="CF363" s="14">
        <v>0.31507889995115601</v>
      </c>
      <c r="CG363" s="14">
        <v>0.434422330709541</v>
      </c>
      <c r="CH363" s="14">
        <v>0.34818457807674202</v>
      </c>
      <c r="CI363" s="14"/>
      <c r="CJ363" s="14">
        <v>0.35480583172485702</v>
      </c>
      <c r="CK363" s="14">
        <v>0.31614378999584097</v>
      </c>
      <c r="CL363" s="14">
        <v>0.315232072964649</v>
      </c>
      <c r="CM363" s="14">
        <v>0.43037790632911799</v>
      </c>
      <c r="CN363" s="14"/>
      <c r="CO363" s="14">
        <v>0.26624537643983398</v>
      </c>
      <c r="CP363" s="14">
        <v>0.33767958840815798</v>
      </c>
      <c r="CQ363" s="14"/>
      <c r="CR363" s="14">
        <v>0.325552543975272</v>
      </c>
      <c r="CS363" s="14">
        <v>0.32910471038208799</v>
      </c>
    </row>
    <row r="364" spans="2:97" x14ac:dyDescent="0.3">
      <c r="B364" t="s">
        <v>231</v>
      </c>
      <c r="C364" s="14">
        <v>0.34903211440174597</v>
      </c>
      <c r="D364" s="14">
        <v>0.34266046964982499</v>
      </c>
      <c r="E364" s="14">
        <v>0.35629904797256601</v>
      </c>
      <c r="F364" s="14"/>
      <c r="G364" s="14">
        <v>0.402575207201052</v>
      </c>
      <c r="H364" s="14">
        <v>0.33825484104334402</v>
      </c>
      <c r="I364" s="14">
        <v>0.32975956086115099</v>
      </c>
      <c r="J364" s="14">
        <v>0.34640360738437198</v>
      </c>
      <c r="K364" s="14">
        <v>0.32689787130995501</v>
      </c>
      <c r="L364" s="14">
        <v>0.35508132305553303</v>
      </c>
      <c r="M364" s="14"/>
      <c r="N364" s="14">
        <v>0.33624120600658403</v>
      </c>
      <c r="O364" s="14">
        <v>0.36873241711418903</v>
      </c>
      <c r="P364" s="14">
        <v>0.36415189930634501</v>
      </c>
      <c r="Q364" s="14">
        <v>0.32912792552929099</v>
      </c>
      <c r="R364" s="14"/>
      <c r="S364" s="14">
        <v>0.27071684084535802</v>
      </c>
      <c r="T364" s="14">
        <v>0.34783488272886198</v>
      </c>
      <c r="U364" s="14">
        <v>0.37145906973890502</v>
      </c>
      <c r="V364" s="14">
        <v>0.33178262022492599</v>
      </c>
      <c r="W364" s="14">
        <v>0.325268247414084</v>
      </c>
      <c r="X364" s="14">
        <v>0.42070089899594998</v>
      </c>
      <c r="Y364" s="14">
        <v>0.35546804431634299</v>
      </c>
      <c r="Z364" s="14">
        <v>0.25152580092368199</v>
      </c>
      <c r="AA364" s="14">
        <v>0.32191930925476098</v>
      </c>
      <c r="AB364" s="14">
        <v>0.45256944625881301</v>
      </c>
      <c r="AC364" s="14">
        <v>0.34110849378728603</v>
      </c>
      <c r="AD364" s="14">
        <v>0.46766224463963302</v>
      </c>
      <c r="AE364" s="14"/>
      <c r="AF364" s="14">
        <v>0.40346638886179198</v>
      </c>
      <c r="AG364" s="14">
        <v>0.32274481442824399</v>
      </c>
      <c r="AH364" s="14">
        <v>0.391412186146264</v>
      </c>
      <c r="AI364" s="14">
        <v>0.24199021516019101</v>
      </c>
      <c r="AJ364" s="14">
        <v>0.37335944120353398</v>
      </c>
      <c r="AK364" s="14"/>
      <c r="AL364" s="14">
        <v>0.28243305010531999</v>
      </c>
      <c r="AM364" s="14">
        <v>0.41506747770444602</v>
      </c>
      <c r="AN364" s="14">
        <v>0.41696299410986898</v>
      </c>
      <c r="AO364" s="14">
        <v>0.28754356619196703</v>
      </c>
      <c r="AP364" s="14">
        <v>0.395472786803096</v>
      </c>
      <c r="AQ364" s="14">
        <v>0.44098782896754801</v>
      </c>
      <c r="AR364" s="14"/>
      <c r="AS364" s="14">
        <v>0.362078134536091</v>
      </c>
      <c r="AT364" s="14">
        <v>0.36387689786037303</v>
      </c>
      <c r="AU364" s="14">
        <v>0.3510704532153</v>
      </c>
      <c r="AV364" s="14">
        <v>0.33656502724067899</v>
      </c>
      <c r="AW364" s="14">
        <v>0.121677607152403</v>
      </c>
      <c r="AX364" s="14"/>
      <c r="AY364" s="14">
        <v>0.418784172350468</v>
      </c>
      <c r="AZ364" s="14">
        <v>0.33812710566660997</v>
      </c>
      <c r="BA364" s="14">
        <v>0.27703706637292502</v>
      </c>
      <c r="BB364" s="14">
        <v>0.37008621376267797</v>
      </c>
      <c r="BC364" s="14">
        <v>0.41677744155507102</v>
      </c>
      <c r="BD364" s="14">
        <v>0.32305797907099398</v>
      </c>
      <c r="BE364" s="14">
        <v>0.37649833431600399</v>
      </c>
      <c r="BF364" s="14">
        <v>0.37305560219091599</v>
      </c>
      <c r="BG364" s="14">
        <v>0.37868090090268802</v>
      </c>
      <c r="BH364" s="14">
        <v>0.42384088374169598</v>
      </c>
      <c r="BI364" s="14">
        <v>0.31638384873548903</v>
      </c>
      <c r="BJ364" s="14">
        <v>0.35763035153056499</v>
      </c>
      <c r="BK364" s="14">
        <v>0.26231282411964302</v>
      </c>
      <c r="BL364" s="14">
        <v>0.38055587052614698</v>
      </c>
      <c r="BM364" s="14">
        <v>0.338079613604093</v>
      </c>
      <c r="BN364" s="14">
        <v>0.24489444558576201</v>
      </c>
      <c r="BO364" s="14"/>
      <c r="BP364" s="14">
        <v>0.26880199100656899</v>
      </c>
      <c r="BQ364" s="14">
        <v>0.40320771505958702</v>
      </c>
      <c r="BR364" s="14">
        <v>0.37211696028334801</v>
      </c>
      <c r="BS364" s="14">
        <v>0.33731772928626702</v>
      </c>
      <c r="BT364" s="14">
        <v>0.37769026150575602</v>
      </c>
      <c r="BU364" s="14">
        <v>0.35635676037497499</v>
      </c>
      <c r="BV364" s="14"/>
      <c r="BW364" s="14">
        <v>0.33622349733306001</v>
      </c>
      <c r="BX364" s="14">
        <v>0.38235435734138901</v>
      </c>
      <c r="BY364" s="14" t="s">
        <v>120</v>
      </c>
      <c r="BZ364" s="14">
        <v>0.32582335383707001</v>
      </c>
      <c r="CA364" s="14">
        <v>0.31753558630624001</v>
      </c>
      <c r="CB364" s="14">
        <v>0.361768096683733</v>
      </c>
      <c r="CC364" s="14">
        <v>0.34158344491592502</v>
      </c>
      <c r="CD364" s="14"/>
      <c r="CE364" s="14">
        <v>0.39752326030588903</v>
      </c>
      <c r="CF364" s="14">
        <v>0.36356802615892903</v>
      </c>
      <c r="CG364" s="14">
        <v>0.27894024021814801</v>
      </c>
      <c r="CH364" s="14">
        <v>0.357684602187957</v>
      </c>
      <c r="CI364" s="14"/>
      <c r="CJ364" s="14">
        <v>0.35738919695279903</v>
      </c>
      <c r="CK364" s="14">
        <v>0.314845417113646</v>
      </c>
      <c r="CL364" s="14">
        <v>0.37084279191548303</v>
      </c>
      <c r="CM364" s="14">
        <v>0.245654122740773</v>
      </c>
      <c r="CN364" s="14"/>
      <c r="CO364" s="14">
        <v>0.37125337849490098</v>
      </c>
      <c r="CP364" s="14">
        <v>0.34791007347490399</v>
      </c>
      <c r="CQ364" s="14"/>
      <c r="CR364" s="14">
        <v>0.32453687042366802</v>
      </c>
      <c r="CS364" s="14">
        <v>0.34711135900086298</v>
      </c>
    </row>
    <row r="365" spans="2:97" x14ac:dyDescent="0.3">
      <c r="B365" t="s">
        <v>232</v>
      </c>
      <c r="C365" s="14">
        <v>0.151882550762764</v>
      </c>
      <c r="D365" s="14">
        <v>0.15608216878172501</v>
      </c>
      <c r="E365" s="14">
        <v>0.148224615256175</v>
      </c>
      <c r="F365" s="14"/>
      <c r="G365" s="14">
        <v>0.16388341257133501</v>
      </c>
      <c r="H365" s="14">
        <v>0.14042888236093901</v>
      </c>
      <c r="I365" s="14">
        <v>0.15733314376803001</v>
      </c>
      <c r="J365" s="14">
        <v>0.15087260250147899</v>
      </c>
      <c r="K365" s="14">
        <v>0.174811791266447</v>
      </c>
      <c r="L365" s="14">
        <v>0.13426191812697399</v>
      </c>
      <c r="M365" s="14"/>
      <c r="N365" s="14">
        <v>0.179513819076172</v>
      </c>
      <c r="O365" s="14">
        <v>0.14843651302924299</v>
      </c>
      <c r="P365" s="14">
        <v>0.12705053318193199</v>
      </c>
      <c r="Q365" s="14">
        <v>0.149311006060242</v>
      </c>
      <c r="R365" s="14"/>
      <c r="S365" s="14">
        <v>0.17468985881355301</v>
      </c>
      <c r="T365" s="14">
        <v>0.16965642943383299</v>
      </c>
      <c r="U365" s="14">
        <v>0.140654651296756</v>
      </c>
      <c r="V365" s="14">
        <v>0.17591877189979199</v>
      </c>
      <c r="W365" s="14">
        <v>0.19229553484169201</v>
      </c>
      <c r="X365" s="14">
        <v>0.158956531083945</v>
      </c>
      <c r="Y365" s="14">
        <v>0.130317563430218</v>
      </c>
      <c r="Z365" s="14">
        <v>0.118099376396556</v>
      </c>
      <c r="AA365" s="14">
        <v>0.13888701888998101</v>
      </c>
      <c r="AB365" s="14">
        <v>0.12761415434551901</v>
      </c>
      <c r="AC365" s="14">
        <v>8.6021561955741205E-2</v>
      </c>
      <c r="AD365" s="14">
        <v>0.143443083772126</v>
      </c>
      <c r="AE365" s="14"/>
      <c r="AF365" s="14">
        <v>0.13295750121480299</v>
      </c>
      <c r="AG365" s="14">
        <v>0.17822947718298501</v>
      </c>
      <c r="AH365" s="14">
        <v>0.183348111904924</v>
      </c>
      <c r="AI365" s="14">
        <v>0.111637357319343</v>
      </c>
      <c r="AJ365" s="14">
        <v>0.102316162810178</v>
      </c>
      <c r="AK365" s="14"/>
      <c r="AL365" s="14">
        <v>0.19508395829907399</v>
      </c>
      <c r="AM365" s="14">
        <v>0.14798477875104701</v>
      </c>
      <c r="AN365" s="14">
        <v>0.20897922460280599</v>
      </c>
      <c r="AO365" s="14">
        <v>9.0196869053977904E-2</v>
      </c>
      <c r="AP365" s="14">
        <v>0.105305406943247</v>
      </c>
      <c r="AQ365" s="14">
        <v>0.14541555169803899</v>
      </c>
      <c r="AR365" s="14"/>
      <c r="AS365" s="14">
        <v>0.148917891976936</v>
      </c>
      <c r="AT365" s="14">
        <v>0.14382096082092899</v>
      </c>
      <c r="AU365" s="14">
        <v>0.164663067222064</v>
      </c>
      <c r="AV365" s="14">
        <v>0.171884734813016</v>
      </c>
      <c r="AW365" s="14">
        <v>0.20447417685316199</v>
      </c>
      <c r="AX365" s="14"/>
      <c r="AY365" s="14">
        <v>0.110300133706337</v>
      </c>
      <c r="AZ365" s="14">
        <v>0.20645024933062101</v>
      </c>
      <c r="BA365" s="14">
        <v>0.15855154655577899</v>
      </c>
      <c r="BB365" s="14">
        <v>0.15925952532881099</v>
      </c>
      <c r="BC365" s="14">
        <v>0.123027031001474</v>
      </c>
      <c r="BD365" s="14">
        <v>0.18589159326063501</v>
      </c>
      <c r="BE365" s="14">
        <v>0.14373961796542101</v>
      </c>
      <c r="BF365" s="14">
        <v>0.131843177751954</v>
      </c>
      <c r="BG365" s="14">
        <v>0.114167408448296</v>
      </c>
      <c r="BH365" s="14">
        <v>0.16311915611984101</v>
      </c>
      <c r="BI365" s="14">
        <v>0.14542404771086301</v>
      </c>
      <c r="BJ365" s="14">
        <v>0.124639889214729</v>
      </c>
      <c r="BK365" s="14">
        <v>0.162491606444508</v>
      </c>
      <c r="BL365" s="14">
        <v>0.205977640298104</v>
      </c>
      <c r="BM365" s="14">
        <v>0.16572413439134101</v>
      </c>
      <c r="BN365" s="14">
        <v>0.13317758225338799</v>
      </c>
      <c r="BO365" s="14"/>
      <c r="BP365" s="14">
        <v>0.172303474497842</v>
      </c>
      <c r="BQ365" s="14">
        <v>0.15631394611920699</v>
      </c>
      <c r="BR365" s="14">
        <v>0.15111447105121301</v>
      </c>
      <c r="BS365" s="14">
        <v>0.14640604574864199</v>
      </c>
      <c r="BT365" s="14">
        <v>0.12173247530541099</v>
      </c>
      <c r="BU365" s="14">
        <v>0.11545406598807099</v>
      </c>
      <c r="BV365" s="14"/>
      <c r="BW365" s="14">
        <v>0.14907634529946001</v>
      </c>
      <c r="BX365" s="14">
        <v>0.15291128489122399</v>
      </c>
      <c r="BY365" s="14" t="s">
        <v>120</v>
      </c>
      <c r="BZ365" s="14">
        <v>0.150696622306499</v>
      </c>
      <c r="CA365" s="14">
        <v>0.12617519919624701</v>
      </c>
      <c r="CB365" s="14">
        <v>0.166518788501369</v>
      </c>
      <c r="CC365" s="14">
        <v>0.138312231045121</v>
      </c>
      <c r="CD365" s="14"/>
      <c r="CE365" s="14">
        <v>0.14120968504418099</v>
      </c>
      <c r="CF365" s="14">
        <v>0.118785060833905</v>
      </c>
      <c r="CG365" s="14">
        <v>0.143386727140937</v>
      </c>
      <c r="CH365" s="14">
        <v>0.14443386306795999</v>
      </c>
      <c r="CI365" s="14"/>
      <c r="CJ365" s="14">
        <v>0.14018103369437701</v>
      </c>
      <c r="CK365" s="14">
        <v>0.17131459421542</v>
      </c>
      <c r="CL365" s="14">
        <v>0.14704108218099099</v>
      </c>
      <c r="CM365" s="14">
        <v>0.16418949457370599</v>
      </c>
      <c r="CN365" s="14"/>
      <c r="CO365" s="14">
        <v>0.16605534373365599</v>
      </c>
      <c r="CP365" s="14">
        <v>0.150858833721152</v>
      </c>
      <c r="CQ365" s="14"/>
      <c r="CR365" s="14">
        <v>0.182859970495001</v>
      </c>
      <c r="CS365" s="14">
        <v>0.150908713689412</v>
      </c>
    </row>
    <row r="366" spans="2:97" x14ac:dyDescent="0.3">
      <c r="B366" t="s">
        <v>233</v>
      </c>
      <c r="C366" s="14">
        <v>0.100918639051472</v>
      </c>
      <c r="D366" s="14">
        <v>0.111442225673061</v>
      </c>
      <c r="E366" s="14">
        <v>9.0923666831919603E-2</v>
      </c>
      <c r="F366" s="14"/>
      <c r="G366" s="14">
        <v>0.12897783591049899</v>
      </c>
      <c r="H366" s="14">
        <v>0.160515615451369</v>
      </c>
      <c r="I366" s="14">
        <v>0.106216242786684</v>
      </c>
      <c r="J366" s="14">
        <v>8.8101960830672593E-2</v>
      </c>
      <c r="K366" s="14">
        <v>5.9715630267754699E-2</v>
      </c>
      <c r="L366" s="14">
        <v>6.7576826765034695E-2</v>
      </c>
      <c r="M366" s="14"/>
      <c r="N366" s="14">
        <v>0.136919538322229</v>
      </c>
      <c r="O366" s="14">
        <v>8.6888684760127399E-2</v>
      </c>
      <c r="P366" s="14">
        <v>0.100067430306382</v>
      </c>
      <c r="Q366" s="14">
        <v>7.8635799551878396E-2</v>
      </c>
      <c r="R366" s="14"/>
      <c r="S366" s="14">
        <v>0.20190060938211099</v>
      </c>
      <c r="T366" s="14">
        <v>8.9810721761694301E-2</v>
      </c>
      <c r="U366" s="14">
        <v>0.117982473140366</v>
      </c>
      <c r="V366" s="14">
        <v>9.7312442638492896E-2</v>
      </c>
      <c r="W366" s="14">
        <v>5.0788170788980201E-2</v>
      </c>
      <c r="X366" s="14">
        <v>4.9899756737683397E-2</v>
      </c>
      <c r="Y366" s="14">
        <v>5.0108174390915299E-2</v>
      </c>
      <c r="Z366" s="14">
        <v>0.13066022575473399</v>
      </c>
      <c r="AA366" s="14">
        <v>0.123115712545059</v>
      </c>
      <c r="AB366" s="14">
        <v>4.8761792236281798E-2</v>
      </c>
      <c r="AC366" s="14">
        <v>9.6070118473124896E-2</v>
      </c>
      <c r="AD366" s="14">
        <v>9.1446648771340497E-2</v>
      </c>
      <c r="AE366" s="14"/>
      <c r="AF366" s="14">
        <v>5.9457870615593503E-2</v>
      </c>
      <c r="AG366" s="14">
        <v>0.17799871402214401</v>
      </c>
      <c r="AH366" s="14">
        <v>0.108000986070948</v>
      </c>
      <c r="AI366" s="14">
        <v>3.9907883321314598E-2</v>
      </c>
      <c r="AJ366" s="14">
        <v>6.7705719020428601E-2</v>
      </c>
      <c r="AK366" s="14"/>
      <c r="AL366" s="14">
        <v>0.22069927305515499</v>
      </c>
      <c r="AM366" s="14">
        <v>5.7748669496085099E-2</v>
      </c>
      <c r="AN366" s="14">
        <v>8.6387573571422002E-2</v>
      </c>
      <c r="AO366" s="14">
        <v>5.2615949609160002E-2</v>
      </c>
      <c r="AP366" s="14">
        <v>8.5779257113328497E-2</v>
      </c>
      <c r="AQ366" s="14">
        <v>4.4855683233188899E-2</v>
      </c>
      <c r="AR366" s="14"/>
      <c r="AS366" s="14">
        <v>6.3150683669556104E-2</v>
      </c>
      <c r="AT366" s="14">
        <v>7.0643052341442802E-2</v>
      </c>
      <c r="AU366" s="14">
        <v>0.13647147070847099</v>
      </c>
      <c r="AV366" s="14">
        <v>0.16278485016624999</v>
      </c>
      <c r="AW366" s="14">
        <v>0.25690368420557103</v>
      </c>
      <c r="AX366" s="14"/>
      <c r="AY366" s="14">
        <v>0</v>
      </c>
      <c r="AZ366" s="14">
        <v>7.9031497259109698E-2</v>
      </c>
      <c r="BA366" s="14">
        <v>7.08651239207784E-2</v>
      </c>
      <c r="BB366" s="14">
        <v>6.5961478088987002E-2</v>
      </c>
      <c r="BC366" s="14">
        <v>7.0584833938380304E-2</v>
      </c>
      <c r="BD366" s="14">
        <v>7.7191403810754594E-2</v>
      </c>
      <c r="BE366" s="14">
        <v>9.6331434226385598E-2</v>
      </c>
      <c r="BF366" s="14">
        <v>9.9678634713090797E-2</v>
      </c>
      <c r="BG366" s="14">
        <v>0.13413450180885</v>
      </c>
      <c r="BH366" s="14">
        <v>5.4816013538827403E-2</v>
      </c>
      <c r="BI366" s="14">
        <v>0.14981191963343499</v>
      </c>
      <c r="BJ366" s="14">
        <v>0.12899113444612001</v>
      </c>
      <c r="BK366" s="14">
        <v>0.16081654694151201</v>
      </c>
      <c r="BL366" s="14">
        <v>6.6734442219061704E-2</v>
      </c>
      <c r="BM366" s="14">
        <v>0.14464677114204699</v>
      </c>
      <c r="BN366" s="14">
        <v>0.20508302590025401</v>
      </c>
      <c r="BO366" s="14"/>
      <c r="BP366" s="14">
        <v>0.18468682132306299</v>
      </c>
      <c r="BQ366" s="14">
        <v>7.29307454502547E-2</v>
      </c>
      <c r="BR366" s="14">
        <v>6.8093555465175606E-2</v>
      </c>
      <c r="BS366" s="14">
        <v>7.4139947938550096E-2</v>
      </c>
      <c r="BT366" s="14">
        <v>7.5194443995708196E-2</v>
      </c>
      <c r="BU366" s="14">
        <v>0.10026602750413401</v>
      </c>
      <c r="BV366" s="14"/>
      <c r="BW366" s="14">
        <v>9.83864163393674E-2</v>
      </c>
      <c r="BX366" s="14">
        <v>9.3410695774305497E-2</v>
      </c>
      <c r="BY366" s="14" t="s">
        <v>120</v>
      </c>
      <c r="BZ366" s="14">
        <v>8.0262792339043307E-2</v>
      </c>
      <c r="CA366" s="14">
        <v>0.11115857890119001</v>
      </c>
      <c r="CB366" s="14">
        <v>0.11022664179679099</v>
      </c>
      <c r="CC366" s="14">
        <v>0.13926499888765501</v>
      </c>
      <c r="CD366" s="14"/>
      <c r="CE366" s="14">
        <v>0.13750793259142799</v>
      </c>
      <c r="CF366" s="14">
        <v>0.14169792874623199</v>
      </c>
      <c r="CG366" s="14">
        <v>7.1836490401781694E-2</v>
      </c>
      <c r="CH366" s="14">
        <v>8.3294809807646003E-2</v>
      </c>
      <c r="CI366" s="14"/>
      <c r="CJ366" s="14">
        <v>9.3381782808555996E-2</v>
      </c>
      <c r="CK366" s="14">
        <v>0.13736427505323701</v>
      </c>
      <c r="CL366" s="14">
        <v>9.4995761067790493E-2</v>
      </c>
      <c r="CM366" s="14">
        <v>5.7488737009075398E-2</v>
      </c>
      <c r="CN366" s="14"/>
      <c r="CO366" s="14">
        <v>0.13533782489077401</v>
      </c>
      <c r="CP366" s="14">
        <v>9.4584560178637395E-2</v>
      </c>
      <c r="CQ366" s="14"/>
      <c r="CR366" s="14">
        <v>0.114956943593495</v>
      </c>
      <c r="CS366" s="14">
        <v>0.102858682560991</v>
      </c>
    </row>
    <row r="367" spans="2:97" x14ac:dyDescent="0.3">
      <c r="B367" t="s">
        <v>234</v>
      </c>
      <c r="C367" s="14">
        <v>4.2092009469811002E-2</v>
      </c>
      <c r="D367" s="14">
        <v>4.81940290184322E-2</v>
      </c>
      <c r="E367" s="14">
        <v>3.5075343670853201E-2</v>
      </c>
      <c r="F367" s="14"/>
      <c r="G367" s="14">
        <v>4.4292508938692098E-2</v>
      </c>
      <c r="H367" s="14">
        <v>7.4246655835442099E-2</v>
      </c>
      <c r="I367" s="14">
        <v>3.9576649996303899E-2</v>
      </c>
      <c r="J367" s="14">
        <v>4.00081513525921E-2</v>
      </c>
      <c r="K367" s="14">
        <v>2.8932650525984299E-2</v>
      </c>
      <c r="L367" s="14">
        <v>2.7019599648772999E-2</v>
      </c>
      <c r="M367" s="14"/>
      <c r="N367" s="14">
        <v>6.4219935248153101E-2</v>
      </c>
      <c r="O367" s="14">
        <v>3.4958269501052797E-2</v>
      </c>
      <c r="P367" s="14">
        <v>3.1069803210023499E-2</v>
      </c>
      <c r="Q367" s="14">
        <v>3.5834670216872901E-2</v>
      </c>
      <c r="R367" s="14"/>
      <c r="S367" s="14">
        <v>6.3593017231597104E-2</v>
      </c>
      <c r="T367" s="14">
        <v>3.7913611807748E-2</v>
      </c>
      <c r="U367" s="14">
        <v>3.6329854719008299E-2</v>
      </c>
      <c r="V367" s="14">
        <v>3.1021725081658302E-2</v>
      </c>
      <c r="W367" s="14">
        <v>4.0444582781536703E-2</v>
      </c>
      <c r="X367" s="14">
        <v>2.1552833892581998E-2</v>
      </c>
      <c r="Y367" s="14">
        <v>6.7080746772618105E-2</v>
      </c>
      <c r="Z367" s="14">
        <v>5.8359822815795E-2</v>
      </c>
      <c r="AA367" s="14">
        <v>3.6915639948768099E-2</v>
      </c>
      <c r="AB367" s="14">
        <v>2.3249510483103E-2</v>
      </c>
      <c r="AC367" s="14">
        <v>6.3963510017969405E-2</v>
      </c>
      <c r="AD367" s="14">
        <v>2.4192087382501198E-2</v>
      </c>
      <c r="AE367" s="14"/>
      <c r="AF367" s="14">
        <v>3.3861050655299901E-2</v>
      </c>
      <c r="AG367" s="14">
        <v>6.8423957006198396E-2</v>
      </c>
      <c r="AH367" s="14">
        <v>2.31591358674746E-2</v>
      </c>
      <c r="AI367" s="14">
        <v>2.7590048425645702E-2</v>
      </c>
      <c r="AJ367" s="14">
        <v>3.5602292771065802E-2</v>
      </c>
      <c r="AK367" s="14"/>
      <c r="AL367" s="14">
        <v>9.7299163646563103E-2</v>
      </c>
      <c r="AM367" s="14">
        <v>3.11058013869836E-2</v>
      </c>
      <c r="AN367" s="14">
        <v>4.4993366194715001E-2</v>
      </c>
      <c r="AO367" s="14">
        <v>1.92542394575555E-2</v>
      </c>
      <c r="AP367" s="14">
        <v>2.1157019092182199E-2</v>
      </c>
      <c r="AQ367" s="14">
        <v>1.7578601544766499E-2</v>
      </c>
      <c r="AR367" s="14"/>
      <c r="AS367" s="14">
        <v>2.9950047731561801E-2</v>
      </c>
      <c r="AT367" s="14">
        <v>2.9369669539109598E-2</v>
      </c>
      <c r="AU367" s="14">
        <v>5.0473351803390701E-2</v>
      </c>
      <c r="AV367" s="14">
        <v>4.9456423631013602E-2</v>
      </c>
      <c r="AW367" s="14">
        <v>0.104774095877131</v>
      </c>
      <c r="AX367" s="14"/>
      <c r="AY367" s="14">
        <v>0</v>
      </c>
      <c r="AZ367" s="14">
        <v>3.9723304014172303E-2</v>
      </c>
      <c r="BA367" s="14">
        <v>3.8071231046319098E-2</v>
      </c>
      <c r="BB367" s="14">
        <v>1.6834505974224701E-2</v>
      </c>
      <c r="BC367" s="14">
        <v>4.8928177678517801E-2</v>
      </c>
      <c r="BD367" s="14">
        <v>5.3724458621787201E-2</v>
      </c>
      <c r="BE367" s="14">
        <v>3.3451972163674001E-2</v>
      </c>
      <c r="BF367" s="14">
        <v>3.0227713203083199E-2</v>
      </c>
      <c r="BG367" s="14">
        <v>6.6572869518624796E-3</v>
      </c>
      <c r="BH367" s="14">
        <v>4.6727755543974799E-2</v>
      </c>
      <c r="BI367" s="14">
        <v>4.7296226645554398E-2</v>
      </c>
      <c r="BJ367" s="14">
        <v>4.0815339571051101E-2</v>
      </c>
      <c r="BK367" s="14">
        <v>2.4795782798954401E-2</v>
      </c>
      <c r="BL367" s="14">
        <v>6.5854957755414598E-2</v>
      </c>
      <c r="BM367" s="14">
        <v>5.5377594361716499E-2</v>
      </c>
      <c r="BN367" s="14">
        <v>0.126742307201513</v>
      </c>
      <c r="BO367" s="14"/>
      <c r="BP367" s="14">
        <v>7.2521212362464602E-2</v>
      </c>
      <c r="BQ367" s="14">
        <v>4.29241331738099E-2</v>
      </c>
      <c r="BR367" s="14">
        <v>2.7913659080400999E-2</v>
      </c>
      <c r="BS367" s="14">
        <v>3.0431924068973801E-2</v>
      </c>
      <c r="BT367" s="14">
        <v>1.95199923806905E-2</v>
      </c>
      <c r="BU367" s="14">
        <v>2.0528101205496099E-2</v>
      </c>
      <c r="BV367" s="14"/>
      <c r="BW367" s="14">
        <v>4.4692541829879501E-2</v>
      </c>
      <c r="BX367" s="14">
        <v>3.8087251487178703E-2</v>
      </c>
      <c r="BY367" s="14" t="s">
        <v>120</v>
      </c>
      <c r="BZ367" s="14">
        <v>2.7694970608060102E-2</v>
      </c>
      <c r="CA367" s="14">
        <v>3.7705352553380901E-2</v>
      </c>
      <c r="CB367" s="14">
        <v>5.0786785359757197E-2</v>
      </c>
      <c r="CC367" s="14">
        <v>4.1711385098236797E-2</v>
      </c>
      <c r="CD367" s="14"/>
      <c r="CE367" s="14">
        <v>5.3367049303937097E-2</v>
      </c>
      <c r="CF367" s="14">
        <v>4.8719784428271899E-2</v>
      </c>
      <c r="CG367" s="14">
        <v>3.3314767650458502E-2</v>
      </c>
      <c r="CH367" s="14">
        <v>4.74520873809176E-2</v>
      </c>
      <c r="CI367" s="14"/>
      <c r="CJ367" s="14">
        <v>2.72214246701795E-2</v>
      </c>
      <c r="CK367" s="14">
        <v>4.4548632142974498E-2</v>
      </c>
      <c r="CL367" s="14">
        <v>4.6415646030005898E-2</v>
      </c>
      <c r="CM367" s="14">
        <v>3.7378400727876702E-2</v>
      </c>
      <c r="CN367" s="14"/>
      <c r="CO367" s="14">
        <v>4.0764018240849999E-2</v>
      </c>
      <c r="CP367" s="14">
        <v>4.1894019997530403E-2</v>
      </c>
      <c r="CQ367" s="14"/>
      <c r="CR367" s="14">
        <v>3.1265912897983202E-2</v>
      </c>
      <c r="CS367" s="14">
        <v>4.44408419616628E-2</v>
      </c>
    </row>
    <row r="368" spans="2:97" x14ac:dyDescent="0.3">
      <c r="B368" t="s">
        <v>92</v>
      </c>
      <c r="C368" s="14">
        <v>2.6311721929495199E-2</v>
      </c>
      <c r="D368" s="14">
        <v>1.8564768218009901E-2</v>
      </c>
      <c r="E368" s="14">
        <v>3.39676510046171E-2</v>
      </c>
      <c r="F368" s="14"/>
      <c r="G368" s="14">
        <v>4.5778673611564E-2</v>
      </c>
      <c r="H368" s="14">
        <v>3.2543168819171603E-2</v>
      </c>
      <c r="I368" s="14">
        <v>3.2022423107189397E-2</v>
      </c>
      <c r="J368" s="14">
        <v>8.2703240917298103E-3</v>
      </c>
      <c r="K368" s="14">
        <v>1.6328853021894501E-2</v>
      </c>
      <c r="L368" s="14">
        <v>2.5059140316721899E-2</v>
      </c>
      <c r="M368" s="14"/>
      <c r="N368" s="14">
        <v>3.7186329599693202E-2</v>
      </c>
      <c r="O368" s="14">
        <v>1.7745866251664699E-2</v>
      </c>
      <c r="P368" s="14">
        <v>2.5730608573859899E-2</v>
      </c>
      <c r="Q368" s="14">
        <v>2.43073183039666E-2</v>
      </c>
      <c r="R368" s="14"/>
      <c r="S368" s="14">
        <v>2.6783538385585001E-2</v>
      </c>
      <c r="T368" s="14">
        <v>7.4391124195991604E-3</v>
      </c>
      <c r="U368" s="14">
        <v>2.1748242667432399E-2</v>
      </c>
      <c r="V368" s="14">
        <v>2.6360688016172099E-2</v>
      </c>
      <c r="W368" s="14">
        <v>4.8592926846876598E-2</v>
      </c>
      <c r="X368" s="14">
        <v>4.4030111040181001E-2</v>
      </c>
      <c r="Y368" s="14">
        <v>3.9282681108806297E-2</v>
      </c>
      <c r="Z368" s="14">
        <v>4.7844502876731303E-2</v>
      </c>
      <c r="AA368" s="14">
        <v>2.2244299089073001E-2</v>
      </c>
      <c r="AB368" s="14">
        <v>1.7079053184649799E-2</v>
      </c>
      <c r="AC368" s="14">
        <v>2.1465527658869901E-2</v>
      </c>
      <c r="AD368" s="14">
        <v>0</v>
      </c>
      <c r="AE368" s="14"/>
      <c r="AF368" s="14">
        <v>6.77912254883803E-3</v>
      </c>
      <c r="AG368" s="14">
        <v>2.2816752171530699E-2</v>
      </c>
      <c r="AH368" s="14">
        <v>1.5450786243716701E-2</v>
      </c>
      <c r="AI368" s="14">
        <v>1.4706654679931101E-2</v>
      </c>
      <c r="AJ368" s="14">
        <v>4.9912476408016097E-2</v>
      </c>
      <c r="AK368" s="14"/>
      <c r="AL368" s="14">
        <v>2.2389869196668601E-2</v>
      </c>
      <c r="AM368" s="14">
        <v>1.27386179855375E-2</v>
      </c>
      <c r="AN368" s="14">
        <v>1.4321301971748799E-2</v>
      </c>
      <c r="AO368" s="14">
        <v>9.3855908306688003E-3</v>
      </c>
      <c r="AP368" s="14">
        <v>3.4709483423369998E-2</v>
      </c>
      <c r="AQ368" s="14">
        <v>7.6390675940953695E-2</v>
      </c>
      <c r="AR368" s="14"/>
      <c r="AS368" s="14">
        <v>1.6241318663662199E-2</v>
      </c>
      <c r="AT368" s="14">
        <v>2.9024552952693999E-2</v>
      </c>
      <c r="AU368" s="14">
        <v>2.90763888161285E-2</v>
      </c>
      <c r="AV368" s="14">
        <v>3.05923695143007E-2</v>
      </c>
      <c r="AW368" s="14">
        <v>2.6779570555173899E-2</v>
      </c>
      <c r="AX368" s="14"/>
      <c r="AY368" s="14">
        <v>0</v>
      </c>
      <c r="AZ368" s="14">
        <v>2.7987826151196799E-2</v>
      </c>
      <c r="BA368" s="14">
        <v>1.9670483792718099E-2</v>
      </c>
      <c r="BB368" s="14">
        <v>2.4767788781424299E-2</v>
      </c>
      <c r="BC368" s="14">
        <v>1.12611405806741E-2</v>
      </c>
      <c r="BD368" s="14">
        <v>3.5817252948897003E-2</v>
      </c>
      <c r="BE368" s="14">
        <v>2.25177786427374E-2</v>
      </c>
      <c r="BF368" s="14">
        <v>1.9861383371989699E-2</v>
      </c>
      <c r="BG368" s="14">
        <v>1.11706223453698E-2</v>
      </c>
      <c r="BH368" s="14">
        <v>2.5100655140553301E-2</v>
      </c>
      <c r="BI368" s="14">
        <v>1.1885392762819001E-2</v>
      </c>
      <c r="BJ368" s="14">
        <v>4.2837985520373802E-2</v>
      </c>
      <c r="BK368" s="14">
        <v>7.4616325590620994E-2</v>
      </c>
      <c r="BL368" s="14">
        <v>5.6958454920913601E-2</v>
      </c>
      <c r="BM368" s="14">
        <v>3.7880361724112903E-2</v>
      </c>
      <c r="BN368" s="14">
        <v>8.7891804527590704E-3</v>
      </c>
      <c r="BO368" s="14"/>
      <c r="BP368" s="14">
        <v>9.4036970557923195E-3</v>
      </c>
      <c r="BQ368" s="14">
        <v>2.97852484713854E-2</v>
      </c>
      <c r="BR368" s="14">
        <v>4.0117956470118697E-2</v>
      </c>
      <c r="BS368" s="14">
        <v>3.1223826091228101E-2</v>
      </c>
      <c r="BT368" s="14">
        <v>2.6414779766684899E-2</v>
      </c>
      <c r="BU368" s="14">
        <v>3.2279318546218898E-2</v>
      </c>
      <c r="BV368" s="14"/>
      <c r="BW368" s="14">
        <v>2.12229234530634E-2</v>
      </c>
      <c r="BX368" s="14">
        <v>1.36037265530967E-2</v>
      </c>
      <c r="BY368" s="14" t="s">
        <v>120</v>
      </c>
      <c r="BZ368" s="14">
        <v>2.5846941929585299E-2</v>
      </c>
      <c r="CA368" s="14">
        <v>3.9750922015172697E-2</v>
      </c>
      <c r="CB368" s="14">
        <v>3.3752740327485202E-2</v>
      </c>
      <c r="CC368" s="14">
        <v>7.9728097419371702E-2</v>
      </c>
      <c r="CD368" s="14"/>
      <c r="CE368" s="14">
        <v>3.9020160964114703E-2</v>
      </c>
      <c r="CF368" s="14">
        <v>1.21502998815065E-2</v>
      </c>
      <c r="CG368" s="14">
        <v>3.8099443879133797E-2</v>
      </c>
      <c r="CH368" s="14">
        <v>1.8950059478777301E-2</v>
      </c>
      <c r="CI368" s="14"/>
      <c r="CJ368" s="14">
        <v>2.7020730149231901E-2</v>
      </c>
      <c r="CK368" s="14">
        <v>1.5783291478882501E-2</v>
      </c>
      <c r="CL368" s="14">
        <v>2.5472645841080499E-2</v>
      </c>
      <c r="CM368" s="14">
        <v>6.4911338619451697E-2</v>
      </c>
      <c r="CN368" s="14"/>
      <c r="CO368" s="14">
        <v>2.03440581999852E-2</v>
      </c>
      <c r="CP368" s="14">
        <v>2.7072924219618901E-2</v>
      </c>
      <c r="CQ368" s="14"/>
      <c r="CR368" s="14">
        <v>2.08277586145817E-2</v>
      </c>
      <c r="CS368" s="14">
        <v>2.5575692404982E-2</v>
      </c>
    </row>
    <row r="369" spans="2:97" x14ac:dyDescent="0.3">
      <c r="B369" t="s">
        <v>235</v>
      </c>
      <c r="C369" s="14">
        <v>0.67879507878645795</v>
      </c>
      <c r="D369" s="14">
        <v>0.665716808308772</v>
      </c>
      <c r="E369" s="14">
        <v>0.69180872323643505</v>
      </c>
      <c r="F369" s="14"/>
      <c r="G369" s="14">
        <v>0.61706756896790904</v>
      </c>
      <c r="H369" s="14">
        <v>0.59226567753307902</v>
      </c>
      <c r="I369" s="14">
        <v>0.66485154034179295</v>
      </c>
      <c r="J369" s="14">
        <v>0.71274696122352599</v>
      </c>
      <c r="K369" s="14">
        <v>0.72021107491791903</v>
      </c>
      <c r="L369" s="14">
        <v>0.74608251514249602</v>
      </c>
      <c r="M369" s="14"/>
      <c r="N369" s="14">
        <v>0.58216037775375296</v>
      </c>
      <c r="O369" s="14">
        <v>0.71197066645791196</v>
      </c>
      <c r="P369" s="14">
        <v>0.71608162472780201</v>
      </c>
      <c r="Q369" s="14">
        <v>0.71191120586704004</v>
      </c>
      <c r="R369" s="14"/>
      <c r="S369" s="14">
        <v>0.53303297618715395</v>
      </c>
      <c r="T369" s="14">
        <v>0.69518012457712597</v>
      </c>
      <c r="U369" s="14">
        <v>0.68328477817643696</v>
      </c>
      <c r="V369" s="14">
        <v>0.66938637236388399</v>
      </c>
      <c r="W369" s="14">
        <v>0.667878784740914</v>
      </c>
      <c r="X369" s="14">
        <v>0.72556076724560803</v>
      </c>
      <c r="Y369" s="14">
        <v>0.71321083429744203</v>
      </c>
      <c r="Z369" s="14">
        <v>0.64503607215618497</v>
      </c>
      <c r="AA369" s="14">
        <v>0.67883732952711895</v>
      </c>
      <c r="AB369" s="14">
        <v>0.78329548975044705</v>
      </c>
      <c r="AC369" s="14">
        <v>0.73247928189429501</v>
      </c>
      <c r="AD369" s="14">
        <v>0.74091818007403198</v>
      </c>
      <c r="AE369" s="14"/>
      <c r="AF369" s="14">
        <v>0.76694445496546604</v>
      </c>
      <c r="AG369" s="14">
        <v>0.55253109961714097</v>
      </c>
      <c r="AH369" s="14">
        <v>0.67004097991293599</v>
      </c>
      <c r="AI369" s="14">
        <v>0.80615805625376502</v>
      </c>
      <c r="AJ369" s="14">
        <v>0.74446334899031197</v>
      </c>
      <c r="AK369" s="14"/>
      <c r="AL369" s="14">
        <v>0.46452773580253898</v>
      </c>
      <c r="AM369" s="14">
        <v>0.75042213238034705</v>
      </c>
      <c r="AN369" s="14">
        <v>0.64531853365930802</v>
      </c>
      <c r="AO369" s="14">
        <v>0.82854735104863797</v>
      </c>
      <c r="AP369" s="14">
        <v>0.75304883342787299</v>
      </c>
      <c r="AQ369" s="14">
        <v>0.71575948758305197</v>
      </c>
      <c r="AR369" s="14"/>
      <c r="AS369" s="14">
        <v>0.74174005795828402</v>
      </c>
      <c r="AT369" s="14">
        <v>0.727141764345825</v>
      </c>
      <c r="AU369" s="14">
        <v>0.61931572144994596</v>
      </c>
      <c r="AV369" s="14">
        <v>0.58528162187541999</v>
      </c>
      <c r="AW369" s="14">
        <v>0.407068472508962</v>
      </c>
      <c r="AX369" s="14"/>
      <c r="AY369" s="14">
        <v>0.88969986629366304</v>
      </c>
      <c r="AZ369" s="14">
        <v>0.64680712324489997</v>
      </c>
      <c r="BA369" s="14">
        <v>0.71284161468440499</v>
      </c>
      <c r="BB369" s="14">
        <v>0.73317670182655204</v>
      </c>
      <c r="BC369" s="14">
        <v>0.74619881680095301</v>
      </c>
      <c r="BD369" s="14">
        <v>0.64737529135792604</v>
      </c>
      <c r="BE369" s="14">
        <v>0.703959197001782</v>
      </c>
      <c r="BF369" s="14">
        <v>0.71838909095988202</v>
      </c>
      <c r="BG369" s="14">
        <v>0.73387018044562202</v>
      </c>
      <c r="BH369" s="14">
        <v>0.71023641965680395</v>
      </c>
      <c r="BI369" s="14">
        <v>0.64558241324732801</v>
      </c>
      <c r="BJ369" s="14">
        <v>0.66271565124772602</v>
      </c>
      <c r="BK369" s="14">
        <v>0.57727973822440504</v>
      </c>
      <c r="BL369" s="14">
        <v>0.604474504806507</v>
      </c>
      <c r="BM369" s="14">
        <v>0.59637113838078304</v>
      </c>
      <c r="BN369" s="14">
        <v>0.52620790419208496</v>
      </c>
      <c r="BO369" s="14"/>
      <c r="BP369" s="14">
        <v>0.56108479476083795</v>
      </c>
      <c r="BQ369" s="14">
        <v>0.69804592678534305</v>
      </c>
      <c r="BR369" s="14">
        <v>0.712760357933092</v>
      </c>
      <c r="BS369" s="14">
        <v>0.71779825615260595</v>
      </c>
      <c r="BT369" s="14">
        <v>0.75713830855150599</v>
      </c>
      <c r="BU369" s="14">
        <v>0.73147248675608001</v>
      </c>
      <c r="BV369" s="14"/>
      <c r="BW369" s="14">
        <v>0.68662177307823002</v>
      </c>
      <c r="BX369" s="14">
        <v>0.70198704129419498</v>
      </c>
      <c r="BY369" s="14" t="s">
        <v>120</v>
      </c>
      <c r="BZ369" s="14">
        <v>0.71549867281681201</v>
      </c>
      <c r="CA369" s="14">
        <v>0.68520994733400897</v>
      </c>
      <c r="CB369" s="14">
        <v>0.638715044014598</v>
      </c>
      <c r="CC369" s="14">
        <v>0.60098328754961505</v>
      </c>
      <c r="CD369" s="14"/>
      <c r="CE369" s="14">
        <v>0.62889517209633905</v>
      </c>
      <c r="CF369" s="14">
        <v>0.67864692611008404</v>
      </c>
      <c r="CG369" s="14">
        <v>0.71336257092768895</v>
      </c>
      <c r="CH369" s="14">
        <v>0.70586918026469903</v>
      </c>
      <c r="CI369" s="14"/>
      <c r="CJ369" s="14">
        <v>0.71219502867765605</v>
      </c>
      <c r="CK369" s="14">
        <v>0.63098920710948703</v>
      </c>
      <c r="CL369" s="14">
        <v>0.68607486488013203</v>
      </c>
      <c r="CM369" s="14">
        <v>0.67603202906989002</v>
      </c>
      <c r="CN369" s="14"/>
      <c r="CO369" s="14">
        <v>0.63749875493473496</v>
      </c>
      <c r="CP369" s="14">
        <v>0.68558966188306203</v>
      </c>
      <c r="CQ369" s="14"/>
      <c r="CR369" s="14">
        <v>0.65008941439893997</v>
      </c>
      <c r="CS369" s="14">
        <v>0.67621606938295098</v>
      </c>
    </row>
    <row r="370" spans="2:97" x14ac:dyDescent="0.3">
      <c r="B370" t="s">
        <v>236</v>
      </c>
      <c r="C370" s="14">
        <v>0.14301064852128301</v>
      </c>
      <c r="D370" s="14">
        <v>0.15963625469149301</v>
      </c>
      <c r="E370" s="14">
        <v>0.12599901050277301</v>
      </c>
      <c r="F370" s="14"/>
      <c r="G370" s="14">
        <v>0.17327034484919099</v>
      </c>
      <c r="H370" s="14">
        <v>0.23476227128681099</v>
      </c>
      <c r="I370" s="14">
        <v>0.14579289278298799</v>
      </c>
      <c r="J370" s="14">
        <v>0.12811011218326501</v>
      </c>
      <c r="K370" s="14">
        <v>8.8648280793739001E-2</v>
      </c>
      <c r="L370" s="14">
        <v>9.4596426413807694E-2</v>
      </c>
      <c r="M370" s="14"/>
      <c r="N370" s="14">
        <v>0.201139473570382</v>
      </c>
      <c r="O370" s="14">
        <v>0.12184695426118</v>
      </c>
      <c r="P370" s="14">
        <v>0.13113723351640599</v>
      </c>
      <c r="Q370" s="14">
        <v>0.114470469768751</v>
      </c>
      <c r="R370" s="14"/>
      <c r="S370" s="14">
        <v>0.26549362661370801</v>
      </c>
      <c r="T370" s="14">
        <v>0.12772433356944199</v>
      </c>
      <c r="U370" s="14">
        <v>0.15431232785937399</v>
      </c>
      <c r="V370" s="14">
        <v>0.12833416772015099</v>
      </c>
      <c r="W370" s="14">
        <v>9.1232753570516897E-2</v>
      </c>
      <c r="X370" s="14">
        <v>7.1452590630265295E-2</v>
      </c>
      <c r="Y370" s="14">
        <v>0.11718892116353299</v>
      </c>
      <c r="Z370" s="14">
        <v>0.18902004857052901</v>
      </c>
      <c r="AA370" s="14">
        <v>0.16003135249382699</v>
      </c>
      <c r="AB370" s="14">
        <v>7.2011302719384801E-2</v>
      </c>
      <c r="AC370" s="14">
        <v>0.16003362849109401</v>
      </c>
      <c r="AD370" s="14">
        <v>0.115638736153842</v>
      </c>
      <c r="AE370" s="14"/>
      <c r="AF370" s="14">
        <v>9.3318921270893404E-2</v>
      </c>
      <c r="AG370" s="14">
        <v>0.246422671028343</v>
      </c>
      <c r="AH370" s="14">
        <v>0.131160121938423</v>
      </c>
      <c r="AI370" s="14">
        <v>6.7497931746960199E-2</v>
      </c>
      <c r="AJ370" s="14">
        <v>0.103308011791494</v>
      </c>
      <c r="AK370" s="14"/>
      <c r="AL370" s="14">
        <v>0.31799843670171801</v>
      </c>
      <c r="AM370" s="14">
        <v>8.8854470883068706E-2</v>
      </c>
      <c r="AN370" s="14">
        <v>0.13138093976613699</v>
      </c>
      <c r="AO370" s="14">
        <v>7.1870189066715606E-2</v>
      </c>
      <c r="AP370" s="14">
        <v>0.10693627620551099</v>
      </c>
      <c r="AQ370" s="14">
        <v>6.2434284777955401E-2</v>
      </c>
      <c r="AR370" s="14"/>
      <c r="AS370" s="14">
        <v>9.3100731401117895E-2</v>
      </c>
      <c r="AT370" s="14">
        <v>0.10001272188055201</v>
      </c>
      <c r="AU370" s="14">
        <v>0.18694482251186201</v>
      </c>
      <c r="AV370" s="14">
        <v>0.21224127379726301</v>
      </c>
      <c r="AW370" s="14">
        <v>0.36167778008270302</v>
      </c>
      <c r="AX370" s="14"/>
      <c r="AY370" s="14">
        <v>0</v>
      </c>
      <c r="AZ370" s="14">
        <v>0.118754801273282</v>
      </c>
      <c r="BA370" s="14">
        <v>0.108936354967097</v>
      </c>
      <c r="BB370" s="14">
        <v>8.2795984063211703E-2</v>
      </c>
      <c r="BC370" s="14">
        <v>0.11951301161689799</v>
      </c>
      <c r="BD370" s="14">
        <v>0.130915862432542</v>
      </c>
      <c r="BE370" s="14">
        <v>0.12978340639006</v>
      </c>
      <c r="BF370" s="14">
        <v>0.129906347916174</v>
      </c>
      <c r="BG370" s="14">
        <v>0.14079178876071299</v>
      </c>
      <c r="BH370" s="14">
        <v>0.10154376908280199</v>
      </c>
      <c r="BI370" s="14">
        <v>0.19710814627898901</v>
      </c>
      <c r="BJ370" s="14">
        <v>0.169806474017171</v>
      </c>
      <c r="BK370" s="14">
        <v>0.18561232974046599</v>
      </c>
      <c r="BL370" s="14">
        <v>0.132589399974476</v>
      </c>
      <c r="BM370" s="14">
        <v>0.20002436550376301</v>
      </c>
      <c r="BN370" s="14">
        <v>0.33182533310176798</v>
      </c>
      <c r="BO370" s="14"/>
      <c r="BP370" s="14">
        <v>0.25720803368552803</v>
      </c>
      <c r="BQ370" s="14">
        <v>0.115854878624065</v>
      </c>
      <c r="BR370" s="14">
        <v>9.6007214545576605E-2</v>
      </c>
      <c r="BS370" s="14">
        <v>0.10457187200752401</v>
      </c>
      <c r="BT370" s="14">
        <v>9.4714436376398703E-2</v>
      </c>
      <c r="BU370" s="14">
        <v>0.12079412870962999</v>
      </c>
      <c r="BV370" s="14"/>
      <c r="BW370" s="14">
        <v>0.14307895816924701</v>
      </c>
      <c r="BX370" s="14">
        <v>0.13149794726148401</v>
      </c>
      <c r="BY370" s="14" t="s">
        <v>120</v>
      </c>
      <c r="BZ370" s="14">
        <v>0.10795776294710301</v>
      </c>
      <c r="CA370" s="14">
        <v>0.148863931454571</v>
      </c>
      <c r="CB370" s="14">
        <v>0.16101342715654801</v>
      </c>
      <c r="CC370" s="14">
        <v>0.180976383985892</v>
      </c>
      <c r="CD370" s="14"/>
      <c r="CE370" s="14">
        <v>0.190874981895365</v>
      </c>
      <c r="CF370" s="14">
        <v>0.19041771317450401</v>
      </c>
      <c r="CG370" s="14">
        <v>0.10515125805224</v>
      </c>
      <c r="CH370" s="14">
        <v>0.130746897188564</v>
      </c>
      <c r="CI370" s="14"/>
      <c r="CJ370" s="14">
        <v>0.120603207478735</v>
      </c>
      <c r="CK370" s="14">
        <v>0.181912907196211</v>
      </c>
      <c r="CL370" s="14">
        <v>0.14141140709779601</v>
      </c>
      <c r="CM370" s="14">
        <v>9.4867137736952101E-2</v>
      </c>
      <c r="CN370" s="14"/>
      <c r="CO370" s="14">
        <v>0.176101843131624</v>
      </c>
      <c r="CP370" s="14">
        <v>0.13647858017616801</v>
      </c>
      <c r="CQ370" s="14"/>
      <c r="CR370" s="14">
        <v>0.14622285649147801</v>
      </c>
      <c r="CS370" s="14">
        <v>0.14729952452265399</v>
      </c>
    </row>
    <row r="371" spans="2:97" x14ac:dyDescent="0.3">
      <c r="B371" t="s">
        <v>237</v>
      </c>
      <c r="C371" s="14">
        <v>0.53578443026517597</v>
      </c>
      <c r="D371" s="14">
        <v>0.50608055361727899</v>
      </c>
      <c r="E371" s="14">
        <v>0.56580971273366298</v>
      </c>
      <c r="F371" s="14"/>
      <c r="G371" s="14">
        <v>0.44379722411871803</v>
      </c>
      <c r="H371" s="14">
        <v>0.35750340624626797</v>
      </c>
      <c r="I371" s="14">
        <v>0.51905864755880504</v>
      </c>
      <c r="J371" s="14">
        <v>0.58463684904026103</v>
      </c>
      <c r="K371" s="14">
        <v>0.63156279412418004</v>
      </c>
      <c r="L371" s="14">
        <v>0.65148608872868896</v>
      </c>
      <c r="M371" s="14"/>
      <c r="N371" s="14">
        <v>0.38102090418337098</v>
      </c>
      <c r="O371" s="14">
        <v>0.59012371219673199</v>
      </c>
      <c r="P371" s="14">
        <v>0.58494439121139696</v>
      </c>
      <c r="Q371" s="14">
        <v>0.59744073609828896</v>
      </c>
      <c r="R371" s="14"/>
      <c r="S371" s="14">
        <v>0.26753934957344599</v>
      </c>
      <c r="T371" s="14">
        <v>0.56745579100768295</v>
      </c>
      <c r="U371" s="14">
        <v>0.52897245031706297</v>
      </c>
      <c r="V371" s="14">
        <v>0.54105220464373305</v>
      </c>
      <c r="W371" s="14">
        <v>0.57664603117039703</v>
      </c>
      <c r="X371" s="14">
        <v>0.65410817661534304</v>
      </c>
      <c r="Y371" s="14">
        <v>0.59602191313390895</v>
      </c>
      <c r="Z371" s="14">
        <v>0.45601602358565602</v>
      </c>
      <c r="AA371" s="14">
        <v>0.51880597703329201</v>
      </c>
      <c r="AB371" s="14">
        <v>0.711284187031062</v>
      </c>
      <c r="AC371" s="14">
        <v>0.57244565340319997</v>
      </c>
      <c r="AD371" s="14">
        <v>0.62527944392018997</v>
      </c>
      <c r="AE371" s="14"/>
      <c r="AF371" s="14">
        <v>0.67362553369457301</v>
      </c>
      <c r="AG371" s="14">
        <v>0.306108428588799</v>
      </c>
      <c r="AH371" s="14">
        <v>0.53888085797451302</v>
      </c>
      <c r="AI371" s="14">
        <v>0.73866012450680496</v>
      </c>
      <c r="AJ371" s="14">
        <v>0.64115533719881701</v>
      </c>
      <c r="AK371" s="14"/>
      <c r="AL371" s="14">
        <v>0.14652929910082099</v>
      </c>
      <c r="AM371" s="14">
        <v>0.66156766149727797</v>
      </c>
      <c r="AN371" s="14">
        <v>0.51393759389317095</v>
      </c>
      <c r="AO371" s="14">
        <v>0.75667716198192203</v>
      </c>
      <c r="AP371" s="14">
        <v>0.64611255722236205</v>
      </c>
      <c r="AQ371" s="14">
        <v>0.65332520280509598</v>
      </c>
      <c r="AR371" s="14"/>
      <c r="AS371" s="14">
        <v>0.64863932655716605</v>
      </c>
      <c r="AT371" s="14">
        <v>0.62712904246527201</v>
      </c>
      <c r="AU371" s="14">
        <v>0.432370898938083</v>
      </c>
      <c r="AV371" s="14">
        <v>0.373040348078156</v>
      </c>
      <c r="AW371" s="14">
        <v>4.5390692426259198E-2</v>
      </c>
      <c r="AX371" s="14"/>
      <c r="AY371" s="14">
        <v>0.88969986629366304</v>
      </c>
      <c r="AZ371" s="14">
        <v>0.528052321971618</v>
      </c>
      <c r="BA371" s="14">
        <v>0.60390525971730802</v>
      </c>
      <c r="BB371" s="14">
        <v>0.65038071776334105</v>
      </c>
      <c r="BC371" s="14">
        <v>0.62668580518405503</v>
      </c>
      <c r="BD371" s="14">
        <v>0.51645942892538499</v>
      </c>
      <c r="BE371" s="14">
        <v>0.57417579061172297</v>
      </c>
      <c r="BF371" s="14">
        <v>0.58848274304370796</v>
      </c>
      <c r="BG371" s="14">
        <v>0.59307839168490895</v>
      </c>
      <c r="BH371" s="14">
        <v>0.60869265057400102</v>
      </c>
      <c r="BI371" s="14">
        <v>0.44847426696833897</v>
      </c>
      <c r="BJ371" s="14">
        <v>0.492909177230555</v>
      </c>
      <c r="BK371" s="14">
        <v>0.39166740848393899</v>
      </c>
      <c r="BL371" s="14">
        <v>0.47188510483203</v>
      </c>
      <c r="BM371" s="14">
        <v>0.39634677287702003</v>
      </c>
      <c r="BN371" s="14">
        <v>0.19438257109031701</v>
      </c>
      <c r="BO371" s="14"/>
      <c r="BP371" s="14">
        <v>0.30387676107530998</v>
      </c>
      <c r="BQ371" s="14">
        <v>0.58219104816127798</v>
      </c>
      <c r="BR371" s="14">
        <v>0.61675314338751497</v>
      </c>
      <c r="BS371" s="14">
        <v>0.61322638414508202</v>
      </c>
      <c r="BT371" s="14">
        <v>0.66242387217510701</v>
      </c>
      <c r="BU371" s="14">
        <v>0.61067835804644999</v>
      </c>
      <c r="BV371" s="14"/>
      <c r="BW371" s="14">
        <v>0.54354281490898304</v>
      </c>
      <c r="BX371" s="14">
        <v>0.57048909403270998</v>
      </c>
      <c r="BY371" s="14" t="s">
        <v>120</v>
      </c>
      <c r="BZ371" s="14">
        <v>0.60754090986970899</v>
      </c>
      <c r="CA371" s="14">
        <v>0.53634601587943798</v>
      </c>
      <c r="CB371" s="14">
        <v>0.47770161685805002</v>
      </c>
      <c r="CC371" s="14">
        <v>0.420006903563723</v>
      </c>
      <c r="CD371" s="14"/>
      <c r="CE371" s="14">
        <v>0.43802019020097399</v>
      </c>
      <c r="CF371" s="14">
        <v>0.48822921293558103</v>
      </c>
      <c r="CG371" s="14">
        <v>0.60821131287544905</v>
      </c>
      <c r="CH371" s="14">
        <v>0.575122283076135</v>
      </c>
      <c r="CI371" s="14"/>
      <c r="CJ371" s="14">
        <v>0.59159182119892095</v>
      </c>
      <c r="CK371" s="14">
        <v>0.44907629991327602</v>
      </c>
      <c r="CL371" s="14">
        <v>0.54466345778233605</v>
      </c>
      <c r="CM371" s="14">
        <v>0.58116489133293803</v>
      </c>
      <c r="CN371" s="14"/>
      <c r="CO371" s="14">
        <v>0.46139691180310999</v>
      </c>
      <c r="CP371" s="14">
        <v>0.54911108170689404</v>
      </c>
      <c r="CQ371" s="14"/>
      <c r="CR371" s="14">
        <v>0.50386655790746204</v>
      </c>
      <c r="CS371" s="14">
        <v>0.52891654486029704</v>
      </c>
    </row>
    <row r="372" spans="2:97" x14ac:dyDescent="0.3">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c r="BZ372" s="14"/>
      <c r="CA372" s="14"/>
      <c r="CB372" s="14"/>
      <c r="CC372" s="14"/>
      <c r="CD372" s="14"/>
      <c r="CE372" s="14"/>
      <c r="CF372" s="14"/>
      <c r="CG372" s="14"/>
      <c r="CH372" s="14"/>
      <c r="CI372" s="14"/>
      <c r="CJ372" s="14"/>
      <c r="CK372" s="14"/>
      <c r="CL372" s="14"/>
      <c r="CM372" s="14"/>
      <c r="CN372" s="14"/>
      <c r="CO372" s="14"/>
      <c r="CP372" s="14"/>
      <c r="CQ372" s="14"/>
      <c r="CR372" s="14"/>
      <c r="CS372" s="14"/>
    </row>
    <row r="373" spans="2:97" x14ac:dyDescent="0.3">
      <c r="B373" s="6" t="s">
        <v>240</v>
      </c>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row>
    <row r="374" spans="2:97" x14ac:dyDescent="0.3">
      <c r="B374" s="24" t="s">
        <v>118</v>
      </c>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row>
    <row r="375" spans="2:97" x14ac:dyDescent="0.3">
      <c r="B375" t="s">
        <v>230</v>
      </c>
      <c r="C375" s="14">
        <v>0.41299717293784499</v>
      </c>
      <c r="D375" s="14">
        <v>0.41109294533789498</v>
      </c>
      <c r="E375" s="14">
        <v>0.41608368920258798</v>
      </c>
      <c r="F375" s="14"/>
      <c r="G375" s="14">
        <v>0.26948316392600802</v>
      </c>
      <c r="H375" s="14">
        <v>0.32892779576632403</v>
      </c>
      <c r="I375" s="14">
        <v>0.44460238997949802</v>
      </c>
      <c r="J375" s="14">
        <v>0.43827993048128699</v>
      </c>
      <c r="K375" s="14">
        <v>0.46890485641153101</v>
      </c>
      <c r="L375" s="14">
        <v>0.49260772929823998</v>
      </c>
      <c r="M375" s="14"/>
      <c r="N375" s="14">
        <v>0.32117318723754801</v>
      </c>
      <c r="O375" s="14">
        <v>0.42267800306098502</v>
      </c>
      <c r="P375" s="14">
        <v>0.46415117914945497</v>
      </c>
      <c r="Q375" s="14">
        <v>0.45408566726865401</v>
      </c>
      <c r="R375" s="14"/>
      <c r="S375" s="14">
        <v>0.33880462681740098</v>
      </c>
      <c r="T375" s="14">
        <v>0.43715316862318199</v>
      </c>
      <c r="U375" s="14">
        <v>0.386771465347101</v>
      </c>
      <c r="V375" s="14">
        <v>0.406069883357977</v>
      </c>
      <c r="W375" s="14">
        <v>0.41019944418488102</v>
      </c>
      <c r="X375" s="14">
        <v>0.38227156610991297</v>
      </c>
      <c r="Y375" s="14">
        <v>0.47518928339187699</v>
      </c>
      <c r="Z375" s="14">
        <v>0.40719467330280901</v>
      </c>
      <c r="AA375" s="14">
        <v>0.42259074254307399</v>
      </c>
      <c r="AB375" s="14">
        <v>0.45409080911774102</v>
      </c>
      <c r="AC375" s="14">
        <v>0.49971715471101302</v>
      </c>
      <c r="AD375" s="14">
        <v>0.38300880368450402</v>
      </c>
      <c r="AE375" s="14"/>
      <c r="AF375" s="14">
        <v>0.48783054125731501</v>
      </c>
      <c r="AG375" s="14">
        <v>0.27963161388771302</v>
      </c>
      <c r="AH375" s="14">
        <v>0.378079456047269</v>
      </c>
      <c r="AI375" s="14">
        <v>0.630914781165405</v>
      </c>
      <c r="AJ375" s="14">
        <v>0.46645338651816698</v>
      </c>
      <c r="AK375" s="14"/>
      <c r="AL375" s="14">
        <v>0.231177278936196</v>
      </c>
      <c r="AM375" s="14">
        <v>0.45289377460450703</v>
      </c>
      <c r="AN375" s="14">
        <v>0.33243016540959303</v>
      </c>
      <c r="AO375" s="14">
        <v>0.61787443307295997</v>
      </c>
      <c r="AP375" s="14">
        <v>0.39582260867006702</v>
      </c>
      <c r="AQ375" s="14">
        <v>0.37045574038062601</v>
      </c>
      <c r="AR375" s="14"/>
      <c r="AS375" s="14">
        <v>0.474993820325599</v>
      </c>
      <c r="AT375" s="14">
        <v>0.42900586392748102</v>
      </c>
      <c r="AU375" s="14">
        <v>0.34396922705879601</v>
      </c>
      <c r="AV375" s="14">
        <v>0.35466463231338402</v>
      </c>
      <c r="AW375" s="14">
        <v>0.21899200347004399</v>
      </c>
      <c r="AX375" s="14"/>
      <c r="AY375" s="14">
        <v>0.64685995924029505</v>
      </c>
      <c r="AZ375" s="14">
        <v>0.39632248832328998</v>
      </c>
      <c r="BA375" s="14">
        <v>0.47187128182582999</v>
      </c>
      <c r="BB375" s="14">
        <v>0.49550714960275899</v>
      </c>
      <c r="BC375" s="14">
        <v>0.43952991853032702</v>
      </c>
      <c r="BD375" s="14">
        <v>0.39986196380653599</v>
      </c>
      <c r="BE375" s="14">
        <v>0.39131388462238897</v>
      </c>
      <c r="BF375" s="14">
        <v>0.42712081358679899</v>
      </c>
      <c r="BG375" s="14">
        <v>0.45735921267331697</v>
      </c>
      <c r="BH375" s="14">
        <v>0.42631750749119801</v>
      </c>
      <c r="BI375" s="14">
        <v>0.39955502716617602</v>
      </c>
      <c r="BJ375" s="14">
        <v>0.33844851524149999</v>
      </c>
      <c r="BK375" s="14">
        <v>0.40800315320945002</v>
      </c>
      <c r="BL375" s="14">
        <v>0.36904549781337598</v>
      </c>
      <c r="BM375" s="14">
        <v>0.37301733303184298</v>
      </c>
      <c r="BN375" s="14">
        <v>0.30262144572701699</v>
      </c>
      <c r="BO375" s="14"/>
      <c r="BP375" s="14">
        <v>0.33565177840810501</v>
      </c>
      <c r="BQ375" s="14">
        <v>0.38036847072067198</v>
      </c>
      <c r="BR375" s="14">
        <v>0.43728098962900003</v>
      </c>
      <c r="BS375" s="14">
        <v>0.46879422586956299</v>
      </c>
      <c r="BT375" s="14">
        <v>0.51299369230098801</v>
      </c>
      <c r="BU375" s="14">
        <v>0.477985529474312</v>
      </c>
      <c r="BV375" s="14"/>
      <c r="BW375" s="14">
        <v>0.428861717478694</v>
      </c>
      <c r="BX375" s="14">
        <v>0.413610154578891</v>
      </c>
      <c r="BY375" s="14" t="s">
        <v>120</v>
      </c>
      <c r="BZ375" s="14">
        <v>0.47109041294603399</v>
      </c>
      <c r="CA375" s="14">
        <v>0.46108297668452602</v>
      </c>
      <c r="CB375" s="14">
        <v>0.37859838330766499</v>
      </c>
      <c r="CC375" s="14">
        <v>0.216987466077013</v>
      </c>
      <c r="CD375" s="14"/>
      <c r="CE375" s="14">
        <v>0.32451349415576303</v>
      </c>
      <c r="CF375" s="14">
        <v>0.37685632237007499</v>
      </c>
      <c r="CG375" s="14">
        <v>0.49029372379354902</v>
      </c>
      <c r="CH375" s="14">
        <v>0.442393874445147</v>
      </c>
      <c r="CI375" s="14"/>
      <c r="CJ375" s="14">
        <v>0.43441727368882999</v>
      </c>
      <c r="CK375" s="14">
        <v>0.37251225642194602</v>
      </c>
      <c r="CL375" s="14">
        <v>0.415428428571888</v>
      </c>
      <c r="CM375" s="14">
        <v>0.46163026013474401</v>
      </c>
      <c r="CN375" s="14"/>
      <c r="CO375" s="14">
        <v>0.37016916157776403</v>
      </c>
      <c r="CP375" s="14">
        <v>0.420708748619049</v>
      </c>
      <c r="CQ375" s="14"/>
      <c r="CR375" s="14">
        <v>0.36154660782371301</v>
      </c>
      <c r="CS375" s="14">
        <v>0.41880134118684098</v>
      </c>
    </row>
    <row r="376" spans="2:97" x14ac:dyDescent="0.3">
      <c r="B376" t="s">
        <v>231</v>
      </c>
      <c r="C376" s="14">
        <v>0.30806306355372098</v>
      </c>
      <c r="D376" s="14">
        <v>0.303646351673446</v>
      </c>
      <c r="E376" s="14">
        <v>0.31240955004753401</v>
      </c>
      <c r="F376" s="14"/>
      <c r="G376" s="14">
        <v>0.40894506380261803</v>
      </c>
      <c r="H376" s="14">
        <v>0.349208468288569</v>
      </c>
      <c r="I376" s="14">
        <v>0.29646190038230302</v>
      </c>
      <c r="J376" s="14">
        <v>0.29382015465523598</v>
      </c>
      <c r="K376" s="14">
        <v>0.26974070297684999</v>
      </c>
      <c r="L376" s="14">
        <v>0.25456540815164902</v>
      </c>
      <c r="M376" s="14"/>
      <c r="N376" s="14">
        <v>0.35301308387755498</v>
      </c>
      <c r="O376" s="14">
        <v>0.30344898792009001</v>
      </c>
      <c r="P376" s="14">
        <v>0.29602762809439398</v>
      </c>
      <c r="Q376" s="14">
        <v>0.27671524163222</v>
      </c>
      <c r="R376" s="14"/>
      <c r="S376" s="14">
        <v>0.31507389000691</v>
      </c>
      <c r="T376" s="14">
        <v>0.285015986196685</v>
      </c>
      <c r="U376" s="14">
        <v>0.33209618488058301</v>
      </c>
      <c r="V376" s="14">
        <v>0.30967533985679002</v>
      </c>
      <c r="W376" s="14">
        <v>0.328541285431659</v>
      </c>
      <c r="X376" s="14">
        <v>0.33707334380933901</v>
      </c>
      <c r="Y376" s="14">
        <v>0.26571677638926999</v>
      </c>
      <c r="Z376" s="14">
        <v>0.32181340803402297</v>
      </c>
      <c r="AA376" s="14">
        <v>0.28230459223083998</v>
      </c>
      <c r="AB376" s="14">
        <v>0.316330806542862</v>
      </c>
      <c r="AC376" s="14">
        <v>0.26554750028950302</v>
      </c>
      <c r="AD376" s="14">
        <v>0.40710162742068001</v>
      </c>
      <c r="AE376" s="14"/>
      <c r="AF376" s="14">
        <v>0.34150296280855702</v>
      </c>
      <c r="AG376" s="14">
        <v>0.31795331897678902</v>
      </c>
      <c r="AH376" s="14">
        <v>0.30198366036493302</v>
      </c>
      <c r="AI376" s="14">
        <v>0.20864600134352501</v>
      </c>
      <c r="AJ376" s="14">
        <v>0.26374392874181701</v>
      </c>
      <c r="AK376" s="14"/>
      <c r="AL376" s="14">
        <v>0.29984987107179101</v>
      </c>
      <c r="AM376" s="14">
        <v>0.35091356725362399</v>
      </c>
      <c r="AN376" s="14">
        <v>0.37899442345036599</v>
      </c>
      <c r="AO376" s="14">
        <v>0.22654253490535001</v>
      </c>
      <c r="AP376" s="14">
        <v>0.34077503570156198</v>
      </c>
      <c r="AQ376" s="14">
        <v>0.39891960977032898</v>
      </c>
      <c r="AR376" s="14"/>
      <c r="AS376" s="14">
        <v>0.30000604502040001</v>
      </c>
      <c r="AT376" s="14">
        <v>0.30325243334603902</v>
      </c>
      <c r="AU376" s="14">
        <v>0.32494552484068601</v>
      </c>
      <c r="AV376" s="14">
        <v>0.34037973097707702</v>
      </c>
      <c r="AW376" s="14">
        <v>0.35055618671963501</v>
      </c>
      <c r="AX376" s="14"/>
      <c r="AY376" s="14">
        <v>0.214602512976657</v>
      </c>
      <c r="AZ376" s="14">
        <v>0.331186041735334</v>
      </c>
      <c r="BA376" s="14">
        <v>0.32267342309698399</v>
      </c>
      <c r="BB376" s="14">
        <v>0.21278976398348601</v>
      </c>
      <c r="BC376" s="14">
        <v>0.31691554186698601</v>
      </c>
      <c r="BD376" s="14">
        <v>0.28780120217132898</v>
      </c>
      <c r="BE376" s="14">
        <v>0.33174212366292199</v>
      </c>
      <c r="BF376" s="14">
        <v>0.333508703374084</v>
      </c>
      <c r="BG376" s="14">
        <v>0.31797934548609702</v>
      </c>
      <c r="BH376" s="14">
        <v>0.30514220077717502</v>
      </c>
      <c r="BI376" s="14">
        <v>0.28389274664446401</v>
      </c>
      <c r="BJ376" s="14">
        <v>0.34098372114506598</v>
      </c>
      <c r="BK376" s="14">
        <v>0.35360830896094197</v>
      </c>
      <c r="BL376" s="14">
        <v>0.20694019673327499</v>
      </c>
      <c r="BM376" s="14">
        <v>0.32545362056517102</v>
      </c>
      <c r="BN376" s="14">
        <v>0.31778216426712502</v>
      </c>
      <c r="BO376" s="14"/>
      <c r="BP376" s="14">
        <v>0.35674877994266202</v>
      </c>
      <c r="BQ376" s="14">
        <v>0.31189720997222797</v>
      </c>
      <c r="BR376" s="14">
        <v>0.27848422944999002</v>
      </c>
      <c r="BS376" s="14">
        <v>0.28744997382140602</v>
      </c>
      <c r="BT376" s="14">
        <v>0.26816511862102399</v>
      </c>
      <c r="BU376" s="14">
        <v>0.29870240132138098</v>
      </c>
      <c r="BV376" s="14"/>
      <c r="BW376" s="14">
        <v>0.29233504844575597</v>
      </c>
      <c r="BX376" s="14">
        <v>0.29561149084476901</v>
      </c>
      <c r="BY376" s="14" t="s">
        <v>120</v>
      </c>
      <c r="BZ376" s="14">
        <v>0.31598658104116201</v>
      </c>
      <c r="CA376" s="14">
        <v>0.28353275070810702</v>
      </c>
      <c r="CB376" s="14">
        <v>0.34713701403567199</v>
      </c>
      <c r="CC376" s="14">
        <v>0.390384610974502</v>
      </c>
      <c r="CD376" s="14"/>
      <c r="CE376" s="14">
        <v>0.38703988567248099</v>
      </c>
      <c r="CF376" s="14">
        <v>0.331158953306596</v>
      </c>
      <c r="CG376" s="14">
        <v>0.26034167253590901</v>
      </c>
      <c r="CH376" s="14">
        <v>0.28352866434812302</v>
      </c>
      <c r="CI376" s="14"/>
      <c r="CJ376" s="14">
        <v>0.32450424530980598</v>
      </c>
      <c r="CK376" s="14">
        <v>0.32357816189337502</v>
      </c>
      <c r="CL376" s="14">
        <v>0.30323258874648901</v>
      </c>
      <c r="CM376" s="14">
        <v>0.25609819490628699</v>
      </c>
      <c r="CN376" s="14"/>
      <c r="CO376" s="14">
        <v>0.35136548000937601</v>
      </c>
      <c r="CP376" s="14">
        <v>0.30094820664030097</v>
      </c>
      <c r="CQ376" s="14"/>
      <c r="CR376" s="14">
        <v>0.37334511111528601</v>
      </c>
      <c r="CS376" s="14">
        <v>0.30135415492668299</v>
      </c>
    </row>
    <row r="377" spans="2:97" x14ac:dyDescent="0.3">
      <c r="B377" t="s">
        <v>232</v>
      </c>
      <c r="C377" s="14">
        <v>0.13340270151749101</v>
      </c>
      <c r="D377" s="14">
        <v>0.13086328843019801</v>
      </c>
      <c r="E377" s="14">
        <v>0.13628202937984599</v>
      </c>
      <c r="F377" s="14"/>
      <c r="G377" s="14">
        <v>0.16471358620781701</v>
      </c>
      <c r="H377" s="14">
        <v>0.148447603629182</v>
      </c>
      <c r="I377" s="14">
        <v>0.11389304986984999</v>
      </c>
      <c r="J377" s="14">
        <v>0.13573566588106101</v>
      </c>
      <c r="K377" s="14">
        <v>0.112808889017635</v>
      </c>
      <c r="L377" s="14">
        <v>0.12825287200396501</v>
      </c>
      <c r="M377" s="14"/>
      <c r="N377" s="14">
        <v>0.14765909673128999</v>
      </c>
      <c r="O377" s="14">
        <v>0.134939974762982</v>
      </c>
      <c r="P377" s="14">
        <v>0.108282311321678</v>
      </c>
      <c r="Q377" s="14">
        <v>0.13792295940841501</v>
      </c>
      <c r="R377" s="14"/>
      <c r="S377" s="14">
        <v>0.171062190155093</v>
      </c>
      <c r="T377" s="14">
        <v>0.14771434774897699</v>
      </c>
      <c r="U377" s="14">
        <v>0.12411301520998901</v>
      </c>
      <c r="V377" s="14">
        <v>0.14240866411172901</v>
      </c>
      <c r="W377" s="14">
        <v>0.125332811183932</v>
      </c>
      <c r="X377" s="14">
        <v>0.12728044114316001</v>
      </c>
      <c r="Y377" s="14">
        <v>0.11516755685183901</v>
      </c>
      <c r="Z377" s="14">
        <v>0.10583655958757</v>
      </c>
      <c r="AA377" s="14">
        <v>0.14240204332211301</v>
      </c>
      <c r="AB377" s="14">
        <v>9.1257122115792996E-2</v>
      </c>
      <c r="AC377" s="14">
        <v>7.33481678092405E-2</v>
      </c>
      <c r="AD377" s="14">
        <v>0.209889568894815</v>
      </c>
      <c r="AE377" s="14"/>
      <c r="AF377" s="14">
        <v>0.11132128977832401</v>
      </c>
      <c r="AG377" s="14">
        <v>0.15506668693239201</v>
      </c>
      <c r="AH377" s="14">
        <v>0.17700563334685901</v>
      </c>
      <c r="AI377" s="14">
        <v>0.101247880982849</v>
      </c>
      <c r="AJ377" s="14">
        <v>0.13947123607279599</v>
      </c>
      <c r="AK377" s="14"/>
      <c r="AL377" s="14">
        <v>0.170277126007124</v>
      </c>
      <c r="AM377" s="14">
        <v>0.13290896519568099</v>
      </c>
      <c r="AN377" s="14">
        <v>0.13819847842203101</v>
      </c>
      <c r="AO377" s="14">
        <v>9.9021533846585602E-2</v>
      </c>
      <c r="AP377" s="14">
        <v>0.139792151354935</v>
      </c>
      <c r="AQ377" s="14">
        <v>0.101491057568662</v>
      </c>
      <c r="AR377" s="14"/>
      <c r="AS377" s="14">
        <v>0.118794108640944</v>
      </c>
      <c r="AT377" s="14">
        <v>0.12618137561277001</v>
      </c>
      <c r="AU377" s="14">
        <v>0.15823422568526299</v>
      </c>
      <c r="AV377" s="14">
        <v>0.14308157398329899</v>
      </c>
      <c r="AW377" s="14">
        <v>0.14633569373157301</v>
      </c>
      <c r="AX377" s="14"/>
      <c r="AY377" s="14">
        <v>6.9904330199182393E-2</v>
      </c>
      <c r="AZ377" s="14">
        <v>0.12929774371567901</v>
      </c>
      <c r="BA377" s="14">
        <v>9.2277379541305202E-2</v>
      </c>
      <c r="BB377" s="14">
        <v>0.15214313438108101</v>
      </c>
      <c r="BC377" s="14">
        <v>0.13797564840146401</v>
      </c>
      <c r="BD377" s="14">
        <v>0.157892639982985</v>
      </c>
      <c r="BE377" s="14">
        <v>0.154123497802864</v>
      </c>
      <c r="BF377" s="14">
        <v>0.12368795081078</v>
      </c>
      <c r="BG377" s="14">
        <v>0.12298196846081801</v>
      </c>
      <c r="BH377" s="14">
        <v>0.134515409844193</v>
      </c>
      <c r="BI377" s="14">
        <v>0.101907819097508</v>
      </c>
      <c r="BJ377" s="14">
        <v>0.17715567613101299</v>
      </c>
      <c r="BK377" s="14">
        <v>7.7396736783864398E-2</v>
      </c>
      <c r="BL377" s="14">
        <v>0.19394049724661999</v>
      </c>
      <c r="BM377" s="14">
        <v>0.116811527215649</v>
      </c>
      <c r="BN377" s="14">
        <v>0.141963488258709</v>
      </c>
      <c r="BO377" s="14"/>
      <c r="BP377" s="14">
        <v>0.15756488302750599</v>
      </c>
      <c r="BQ377" s="14">
        <v>0.142540407394942</v>
      </c>
      <c r="BR377" s="14">
        <v>0.16498248010378799</v>
      </c>
      <c r="BS377" s="14">
        <v>0.104471531947646</v>
      </c>
      <c r="BT377" s="14">
        <v>7.7105404421013296E-2</v>
      </c>
      <c r="BU377" s="14">
        <v>0.104569613180389</v>
      </c>
      <c r="BV377" s="14"/>
      <c r="BW377" s="14">
        <v>0.12931348635703399</v>
      </c>
      <c r="BX377" s="14">
        <v>0.13837155053673</v>
      </c>
      <c r="BY377" s="14" t="s">
        <v>120</v>
      </c>
      <c r="BZ377" s="14">
        <v>0.11539112816620101</v>
      </c>
      <c r="CA377" s="14">
        <v>0.143976856106377</v>
      </c>
      <c r="CB377" s="14">
        <v>0.13786853388262801</v>
      </c>
      <c r="CC377" s="14">
        <v>0.15576459104640999</v>
      </c>
      <c r="CD377" s="14"/>
      <c r="CE377" s="14">
        <v>0.14020756131547499</v>
      </c>
      <c r="CF377" s="14">
        <v>0.133013716900058</v>
      </c>
      <c r="CG377" s="14">
        <v>0.13585588221204201</v>
      </c>
      <c r="CH377" s="14">
        <v>0.126781649795949</v>
      </c>
      <c r="CI377" s="14"/>
      <c r="CJ377" s="14">
        <v>0.113106613325237</v>
      </c>
      <c r="CK377" s="14">
        <v>0.14056566424840899</v>
      </c>
      <c r="CL377" s="14">
        <v>0.13587202473245599</v>
      </c>
      <c r="CM377" s="14">
        <v>0.144616486359531</v>
      </c>
      <c r="CN377" s="14"/>
      <c r="CO377" s="14">
        <v>0.13046630175642401</v>
      </c>
      <c r="CP377" s="14">
        <v>0.13279792416715899</v>
      </c>
      <c r="CQ377" s="14"/>
      <c r="CR377" s="14">
        <v>0.13547842231986101</v>
      </c>
      <c r="CS377" s="14">
        <v>0.13146357006777701</v>
      </c>
    </row>
    <row r="378" spans="2:97" x14ac:dyDescent="0.3">
      <c r="B378" t="s">
        <v>233</v>
      </c>
      <c r="C378" s="14">
        <v>7.8767728606853896E-2</v>
      </c>
      <c r="D378" s="14">
        <v>8.9071663893447506E-2</v>
      </c>
      <c r="E378" s="14">
        <v>6.6845449400375706E-2</v>
      </c>
      <c r="F378" s="14"/>
      <c r="G378" s="14">
        <v>8.5553922891506096E-2</v>
      </c>
      <c r="H378" s="14">
        <v>8.6032880774735296E-2</v>
      </c>
      <c r="I378" s="14">
        <v>8.05824395862237E-2</v>
      </c>
      <c r="J378" s="14">
        <v>7.0585296073969198E-2</v>
      </c>
      <c r="K378" s="14">
        <v>9.1145943817697597E-2</v>
      </c>
      <c r="L378" s="14">
        <v>6.5212146511009705E-2</v>
      </c>
      <c r="M378" s="14"/>
      <c r="N378" s="14">
        <v>0.103137118643926</v>
      </c>
      <c r="O378" s="14">
        <v>8.2863254020164603E-2</v>
      </c>
      <c r="P378" s="14">
        <v>6.6532962783639293E-2</v>
      </c>
      <c r="Q378" s="14">
        <v>5.9944081892287997E-2</v>
      </c>
      <c r="R378" s="14"/>
      <c r="S378" s="14">
        <v>9.1004445093742406E-2</v>
      </c>
      <c r="T378" s="14">
        <v>8.3562464767082206E-2</v>
      </c>
      <c r="U378" s="14">
        <v>0.10550194261788</v>
      </c>
      <c r="V378" s="14">
        <v>6.8828503403300503E-2</v>
      </c>
      <c r="W378" s="14">
        <v>7.1508846893909198E-2</v>
      </c>
      <c r="X378" s="14">
        <v>6.2814906986904395E-2</v>
      </c>
      <c r="Y378" s="14">
        <v>8.1278061121326198E-2</v>
      </c>
      <c r="Z378" s="14">
        <v>7.1413963254245399E-2</v>
      </c>
      <c r="AA378" s="14">
        <v>8.1960965253875404E-2</v>
      </c>
      <c r="AB378" s="14">
        <v>8.1316955279396003E-2</v>
      </c>
      <c r="AC378" s="14">
        <v>8.3191908931809597E-2</v>
      </c>
      <c r="AD378" s="14">
        <v>0</v>
      </c>
      <c r="AE378" s="14"/>
      <c r="AF378" s="14">
        <v>5.0099580447083999E-2</v>
      </c>
      <c r="AG378" s="14">
        <v>0.145971501416405</v>
      </c>
      <c r="AH378" s="14">
        <v>8.95946209841397E-2</v>
      </c>
      <c r="AI378" s="14">
        <v>2.6773467675203399E-2</v>
      </c>
      <c r="AJ378" s="14">
        <v>6.0466866819425397E-2</v>
      </c>
      <c r="AK378" s="14"/>
      <c r="AL378" s="14">
        <v>0.180748936461996</v>
      </c>
      <c r="AM378" s="14">
        <v>4.5742453726014001E-2</v>
      </c>
      <c r="AN378" s="14">
        <v>7.81511588417894E-2</v>
      </c>
      <c r="AO378" s="14">
        <v>2.7798338309011999E-2</v>
      </c>
      <c r="AP378" s="14">
        <v>6.5526840327621905E-2</v>
      </c>
      <c r="AQ378" s="14">
        <v>5.0439947359722903E-2</v>
      </c>
      <c r="AR378" s="14"/>
      <c r="AS378" s="14">
        <v>5.21168660944335E-2</v>
      </c>
      <c r="AT378" s="14">
        <v>7.0136587406910797E-2</v>
      </c>
      <c r="AU378" s="14">
        <v>9.5416070087743193E-2</v>
      </c>
      <c r="AV378" s="14">
        <v>0.102903215673867</v>
      </c>
      <c r="AW378" s="14">
        <v>0.18159052808211701</v>
      </c>
      <c r="AX378" s="14"/>
      <c r="AY378" s="14">
        <v>6.8633197583866198E-2</v>
      </c>
      <c r="AZ378" s="14">
        <v>7.5879575987975303E-2</v>
      </c>
      <c r="BA378" s="14">
        <v>5.7275502346807401E-2</v>
      </c>
      <c r="BB378" s="14">
        <v>7.49288586333101E-2</v>
      </c>
      <c r="BC378" s="14">
        <v>5.2300509879378697E-2</v>
      </c>
      <c r="BD378" s="14">
        <v>7.4182278484805894E-2</v>
      </c>
      <c r="BE378" s="14">
        <v>7.0912722975119996E-2</v>
      </c>
      <c r="BF378" s="14">
        <v>6.5086440032321405E-2</v>
      </c>
      <c r="BG378" s="14">
        <v>7.2888759362704905E-2</v>
      </c>
      <c r="BH378" s="14">
        <v>6.0960745385819901E-2</v>
      </c>
      <c r="BI378" s="14">
        <v>0.14103300571865099</v>
      </c>
      <c r="BJ378" s="14">
        <v>8.2829727258330696E-2</v>
      </c>
      <c r="BK378" s="14">
        <v>8.6275881588662201E-2</v>
      </c>
      <c r="BL378" s="14">
        <v>0.111093345602372</v>
      </c>
      <c r="BM378" s="14">
        <v>9.1756518125709396E-2</v>
      </c>
      <c r="BN378" s="14">
        <v>0.126489139525119</v>
      </c>
      <c r="BO378" s="14"/>
      <c r="BP378" s="14">
        <v>9.0451929384923593E-2</v>
      </c>
      <c r="BQ378" s="14">
        <v>8.9051572790957295E-2</v>
      </c>
      <c r="BR378" s="14">
        <v>6.8287221132033796E-2</v>
      </c>
      <c r="BS378" s="14">
        <v>6.9608274409289503E-2</v>
      </c>
      <c r="BT378" s="14">
        <v>6.9764478143284306E-2</v>
      </c>
      <c r="BU378" s="14">
        <v>4.66045989889309E-2</v>
      </c>
      <c r="BV378" s="14"/>
      <c r="BW378" s="14">
        <v>8.8560444546438105E-2</v>
      </c>
      <c r="BX378" s="14">
        <v>8.7437311803727102E-2</v>
      </c>
      <c r="BY378" s="14" t="s">
        <v>120</v>
      </c>
      <c r="BZ378" s="14">
        <v>4.30044877754958E-2</v>
      </c>
      <c r="CA378" s="14">
        <v>3.7673911183642099E-2</v>
      </c>
      <c r="CB378" s="14">
        <v>6.7573237283932594E-2</v>
      </c>
      <c r="CC378" s="14">
        <v>0.123327326085355</v>
      </c>
      <c r="CD378" s="14"/>
      <c r="CE378" s="14">
        <v>8.0257344401380201E-2</v>
      </c>
      <c r="CF378" s="14">
        <v>0.105249576593688</v>
      </c>
      <c r="CG378" s="14">
        <v>3.2316835781702503E-2</v>
      </c>
      <c r="CH378" s="14">
        <v>8.0312435503241505E-2</v>
      </c>
      <c r="CI378" s="14"/>
      <c r="CJ378" s="14">
        <v>6.3662655022120596E-2</v>
      </c>
      <c r="CK378" s="14">
        <v>0.12169620013440401</v>
      </c>
      <c r="CL378" s="14">
        <v>7.0225270297184103E-2</v>
      </c>
      <c r="CM378" s="14">
        <v>5.8100142061509902E-2</v>
      </c>
      <c r="CN378" s="14"/>
      <c r="CO378" s="14">
        <v>0.10206782534761601</v>
      </c>
      <c r="CP378" s="14">
        <v>7.5801272363988995E-2</v>
      </c>
      <c r="CQ378" s="14"/>
      <c r="CR378" s="14">
        <v>9.0464982206373598E-2</v>
      </c>
      <c r="CS378" s="14">
        <v>7.73457040857599E-2</v>
      </c>
    </row>
    <row r="379" spans="2:97" x14ac:dyDescent="0.3">
      <c r="B379" t="s">
        <v>234</v>
      </c>
      <c r="C379" s="14">
        <v>4.0355126506221202E-2</v>
      </c>
      <c r="D379" s="14">
        <v>4.8984125993613403E-2</v>
      </c>
      <c r="E379" s="14">
        <v>3.2033945597567601E-2</v>
      </c>
      <c r="F379" s="14"/>
      <c r="G379" s="14">
        <v>2.4416755617674101E-2</v>
      </c>
      <c r="H379" s="14">
        <v>5.4942224036492598E-2</v>
      </c>
      <c r="I379" s="14">
        <v>3.1405751943629802E-2</v>
      </c>
      <c r="J379" s="14">
        <v>5.0830279644059798E-2</v>
      </c>
      <c r="K379" s="14">
        <v>3.6996810529250697E-2</v>
      </c>
      <c r="L379" s="14">
        <v>4.0050424621763503E-2</v>
      </c>
      <c r="M379" s="14"/>
      <c r="N379" s="14">
        <v>4.3424473253692399E-2</v>
      </c>
      <c r="O379" s="14">
        <v>3.2293175345788301E-2</v>
      </c>
      <c r="P379" s="14">
        <v>4.1152739691259502E-2</v>
      </c>
      <c r="Q379" s="14">
        <v>4.51960494317971E-2</v>
      </c>
      <c r="R379" s="14"/>
      <c r="S379" s="14">
        <v>4.70970049629598E-2</v>
      </c>
      <c r="T379" s="14">
        <v>4.2851046368836902E-2</v>
      </c>
      <c r="U379" s="14">
        <v>4.0643270610731398E-2</v>
      </c>
      <c r="V379" s="14">
        <v>3.5490292027831799E-2</v>
      </c>
      <c r="W379" s="14">
        <v>2.69141835344088E-2</v>
      </c>
      <c r="X379" s="14">
        <v>4.0656388645386503E-2</v>
      </c>
      <c r="Y379" s="14">
        <v>2.9185346658262799E-2</v>
      </c>
      <c r="Z379" s="14">
        <v>5.8036519951257401E-2</v>
      </c>
      <c r="AA379" s="14">
        <v>5.2261307452693501E-2</v>
      </c>
      <c r="AB379" s="14">
        <v>4.0247507346991097E-2</v>
      </c>
      <c r="AC379" s="14">
        <v>4.3479680135284901E-2</v>
      </c>
      <c r="AD379" s="14">
        <v>0</v>
      </c>
      <c r="AE379" s="14"/>
      <c r="AF379" s="14">
        <v>7.0082721211247598E-3</v>
      </c>
      <c r="AG379" s="14">
        <v>8.2839579389254403E-2</v>
      </c>
      <c r="AH379" s="14">
        <v>3.7572422980249598E-2</v>
      </c>
      <c r="AI379" s="14">
        <v>2.1252498163646501E-2</v>
      </c>
      <c r="AJ379" s="14">
        <v>1.7151635538997199E-2</v>
      </c>
      <c r="AK379" s="14"/>
      <c r="AL379" s="14">
        <v>9.8247971177445298E-2</v>
      </c>
      <c r="AM379" s="14">
        <v>1.3105974936760601E-2</v>
      </c>
      <c r="AN379" s="14">
        <v>5.3338154015317003E-2</v>
      </c>
      <c r="AO379" s="14">
        <v>1.93775690354238E-2</v>
      </c>
      <c r="AP379" s="14">
        <v>2.10067594409265E-2</v>
      </c>
      <c r="AQ379" s="14">
        <v>6.0373931994339098E-3</v>
      </c>
      <c r="AR379" s="14"/>
      <c r="AS379" s="14">
        <v>3.84079332978376E-2</v>
      </c>
      <c r="AT379" s="14">
        <v>4.5234458256945803E-2</v>
      </c>
      <c r="AU379" s="14">
        <v>3.5649438444679597E-2</v>
      </c>
      <c r="AV379" s="14">
        <v>3.5523605219420197E-2</v>
      </c>
      <c r="AW379" s="14">
        <v>0.10252558799663</v>
      </c>
      <c r="AX379" s="14"/>
      <c r="AY379" s="14">
        <v>0</v>
      </c>
      <c r="AZ379" s="14">
        <v>5.3578964715953303E-2</v>
      </c>
      <c r="BA379" s="14">
        <v>4.9293993082333502E-2</v>
      </c>
      <c r="BB379" s="14">
        <v>4.7959454463559301E-2</v>
      </c>
      <c r="BC379" s="14">
        <v>2.73905992146753E-2</v>
      </c>
      <c r="BD379" s="14">
        <v>4.41730367331176E-2</v>
      </c>
      <c r="BE379" s="14">
        <v>2.80307129219949E-2</v>
      </c>
      <c r="BF379" s="14">
        <v>3.09563688951036E-2</v>
      </c>
      <c r="BG379" s="14">
        <v>2.12145729745679E-2</v>
      </c>
      <c r="BH379" s="14">
        <v>4.8491098159183302E-2</v>
      </c>
      <c r="BI379" s="14">
        <v>3.7411401964325498E-2</v>
      </c>
      <c r="BJ379" s="14">
        <v>2.4468846289874099E-2</v>
      </c>
      <c r="BK379" s="14">
        <v>3.7288833957295001E-2</v>
      </c>
      <c r="BL379" s="14">
        <v>3.8129874888235001E-2</v>
      </c>
      <c r="BM379" s="14">
        <v>7.4281114350809405E-2</v>
      </c>
      <c r="BN379" s="14">
        <v>9.3485471676417894E-2</v>
      </c>
      <c r="BO379" s="14"/>
      <c r="BP379" s="14">
        <v>4.1960297386144797E-2</v>
      </c>
      <c r="BQ379" s="14">
        <v>5.2251023317921703E-2</v>
      </c>
      <c r="BR379" s="14">
        <v>2.7391109422832599E-2</v>
      </c>
      <c r="BS379" s="14">
        <v>3.0263621470171399E-2</v>
      </c>
      <c r="BT379" s="14">
        <v>3.6144052361137297E-2</v>
      </c>
      <c r="BU379" s="14">
        <v>4.8864833854441597E-2</v>
      </c>
      <c r="BV379" s="14"/>
      <c r="BW379" s="14">
        <v>4.1863199057597299E-2</v>
      </c>
      <c r="BX379" s="14">
        <v>3.9405639949093497E-2</v>
      </c>
      <c r="BY379" s="14" t="s">
        <v>120</v>
      </c>
      <c r="BZ379" s="14">
        <v>4.0627852788642199E-2</v>
      </c>
      <c r="CA379" s="14">
        <v>4.7782858241322897E-2</v>
      </c>
      <c r="CB379" s="14">
        <v>3.2557379231847101E-2</v>
      </c>
      <c r="CC379" s="14">
        <v>4.5194828430181903E-2</v>
      </c>
      <c r="CD379" s="14"/>
      <c r="CE379" s="14">
        <v>3.7149925391870203E-2</v>
      </c>
      <c r="CF379" s="14">
        <v>4.1111113837707297E-2</v>
      </c>
      <c r="CG379" s="14">
        <v>4.5264153424377597E-2</v>
      </c>
      <c r="CH379" s="14">
        <v>4.4155176658258702E-2</v>
      </c>
      <c r="CI379" s="14"/>
      <c r="CJ379" s="14">
        <v>3.5227152430013398E-2</v>
      </c>
      <c r="CK379" s="14">
        <v>2.8132771327478899E-2</v>
      </c>
      <c r="CL379" s="14">
        <v>4.9383520090379399E-2</v>
      </c>
      <c r="CM379" s="14">
        <v>1.4826191730981399E-2</v>
      </c>
      <c r="CN379" s="14"/>
      <c r="CO379" s="14">
        <v>4.2102627146955798E-2</v>
      </c>
      <c r="CP379" s="14">
        <v>4.0840063395750803E-2</v>
      </c>
      <c r="CQ379" s="14"/>
      <c r="CR379" s="14">
        <v>2.39751816472893E-2</v>
      </c>
      <c r="CS379" s="14">
        <v>4.3229109157008103E-2</v>
      </c>
    </row>
    <row r="380" spans="2:97" x14ac:dyDescent="0.3">
      <c r="B380" t="s">
        <v>92</v>
      </c>
      <c r="C380" s="14">
        <v>2.64142068778681E-2</v>
      </c>
      <c r="D380" s="14">
        <v>1.63416246713999E-2</v>
      </c>
      <c r="E380" s="14">
        <v>3.6345336372089102E-2</v>
      </c>
      <c r="F380" s="14"/>
      <c r="G380" s="14">
        <v>4.6887507554376602E-2</v>
      </c>
      <c r="H380" s="14">
        <v>3.24410275046964E-2</v>
      </c>
      <c r="I380" s="14">
        <v>3.3054468238495303E-2</v>
      </c>
      <c r="J380" s="14">
        <v>1.0748673264387099E-2</v>
      </c>
      <c r="K380" s="14">
        <v>2.0402797247035899E-2</v>
      </c>
      <c r="L380" s="14">
        <v>1.9311419413372999E-2</v>
      </c>
      <c r="M380" s="14"/>
      <c r="N380" s="14">
        <v>3.1593040255987997E-2</v>
      </c>
      <c r="O380" s="14">
        <v>2.3776604889990199E-2</v>
      </c>
      <c r="P380" s="14">
        <v>2.3853178959574301E-2</v>
      </c>
      <c r="Q380" s="14">
        <v>2.6136000366625799E-2</v>
      </c>
      <c r="R380" s="14"/>
      <c r="S380" s="14">
        <v>3.6957842963892797E-2</v>
      </c>
      <c r="T380" s="14">
        <v>3.7029862952367102E-3</v>
      </c>
      <c r="U380" s="14">
        <v>1.0874121333716199E-2</v>
      </c>
      <c r="V380" s="14">
        <v>3.7527317242372397E-2</v>
      </c>
      <c r="W380" s="14">
        <v>3.7503428771209497E-2</v>
      </c>
      <c r="X380" s="14">
        <v>4.9903353305297903E-2</v>
      </c>
      <c r="Y380" s="14">
        <v>3.3462975587425503E-2</v>
      </c>
      <c r="Z380" s="14">
        <v>3.57048758700962E-2</v>
      </c>
      <c r="AA380" s="14">
        <v>1.8480349197404301E-2</v>
      </c>
      <c r="AB380" s="14">
        <v>1.6756799597217702E-2</v>
      </c>
      <c r="AC380" s="14">
        <v>3.4715588123149302E-2</v>
      </c>
      <c r="AD380" s="14">
        <v>0</v>
      </c>
      <c r="AE380" s="14"/>
      <c r="AF380" s="14">
        <v>2.2373535875952599E-3</v>
      </c>
      <c r="AG380" s="14">
        <v>1.8537299397446701E-2</v>
      </c>
      <c r="AH380" s="14">
        <v>1.5764206276549099E-2</v>
      </c>
      <c r="AI380" s="14">
        <v>1.1165370669371E-2</v>
      </c>
      <c r="AJ380" s="14">
        <v>5.2712946308796797E-2</v>
      </c>
      <c r="AK380" s="14"/>
      <c r="AL380" s="14">
        <v>1.9698816345446801E-2</v>
      </c>
      <c r="AM380" s="14">
        <v>4.4352642834138501E-3</v>
      </c>
      <c r="AN380" s="14">
        <v>1.88876198609042E-2</v>
      </c>
      <c r="AO380" s="14">
        <v>9.3855908306688003E-3</v>
      </c>
      <c r="AP380" s="14">
        <v>3.7076604504887402E-2</v>
      </c>
      <c r="AQ380" s="14">
        <v>7.2656251721226903E-2</v>
      </c>
      <c r="AR380" s="14"/>
      <c r="AS380" s="14">
        <v>1.5681226620785201E-2</v>
      </c>
      <c r="AT380" s="14">
        <v>2.6189281449853701E-2</v>
      </c>
      <c r="AU380" s="14">
        <v>4.1785513882831901E-2</v>
      </c>
      <c r="AV380" s="14">
        <v>2.3447241832952999E-2</v>
      </c>
      <c r="AW380" s="14">
        <v>0</v>
      </c>
      <c r="AX380" s="14"/>
      <c r="AY380" s="14">
        <v>0</v>
      </c>
      <c r="AZ380" s="14">
        <v>1.3735185521769E-2</v>
      </c>
      <c r="BA380" s="14">
        <v>6.6084201067405299E-3</v>
      </c>
      <c r="BB380" s="14">
        <v>1.66716389358052E-2</v>
      </c>
      <c r="BC380" s="14">
        <v>2.5887782107169102E-2</v>
      </c>
      <c r="BD380" s="14">
        <v>3.6088878821226897E-2</v>
      </c>
      <c r="BE380" s="14">
        <v>2.3877058014710101E-2</v>
      </c>
      <c r="BF380" s="14">
        <v>1.96397233009129E-2</v>
      </c>
      <c r="BG380" s="14">
        <v>7.5761410424939899E-3</v>
      </c>
      <c r="BH380" s="14">
        <v>2.4573038342431301E-2</v>
      </c>
      <c r="BI380" s="14">
        <v>3.6199999408875298E-2</v>
      </c>
      <c r="BJ380" s="14">
        <v>3.61135139342166E-2</v>
      </c>
      <c r="BK380" s="14">
        <v>3.7427085499786697E-2</v>
      </c>
      <c r="BL380" s="14">
        <v>8.0850587716122205E-2</v>
      </c>
      <c r="BM380" s="14">
        <v>1.86798867108189E-2</v>
      </c>
      <c r="BN380" s="14">
        <v>1.7658290545611601E-2</v>
      </c>
      <c r="BO380" s="14"/>
      <c r="BP380" s="14">
        <v>1.7622331850658202E-2</v>
      </c>
      <c r="BQ380" s="14">
        <v>2.3891315803278398E-2</v>
      </c>
      <c r="BR380" s="14">
        <v>2.3573970262354801E-2</v>
      </c>
      <c r="BS380" s="14">
        <v>3.9412372481924099E-2</v>
      </c>
      <c r="BT380" s="14">
        <v>3.58272541525528E-2</v>
      </c>
      <c r="BU380" s="14">
        <v>2.3273023180545901E-2</v>
      </c>
      <c r="BV380" s="14"/>
      <c r="BW380" s="14">
        <v>1.9066104114481099E-2</v>
      </c>
      <c r="BX380" s="14">
        <v>2.5563852286788102E-2</v>
      </c>
      <c r="BY380" s="14" t="s">
        <v>120</v>
      </c>
      <c r="BZ380" s="14">
        <v>1.38995372824645E-2</v>
      </c>
      <c r="CA380" s="14">
        <v>2.59506470760246E-2</v>
      </c>
      <c r="CB380" s="14">
        <v>3.6265452258255199E-2</v>
      </c>
      <c r="CC380" s="14">
        <v>6.8341177386538707E-2</v>
      </c>
      <c r="CD380" s="14"/>
      <c r="CE380" s="14">
        <v>3.0831789063030801E-2</v>
      </c>
      <c r="CF380" s="14">
        <v>1.26103169918766E-2</v>
      </c>
      <c r="CG380" s="14">
        <v>3.5927732252420297E-2</v>
      </c>
      <c r="CH380" s="14">
        <v>2.28281992492811E-2</v>
      </c>
      <c r="CI380" s="14"/>
      <c r="CJ380" s="14">
        <v>2.9082060223992599E-2</v>
      </c>
      <c r="CK380" s="14">
        <v>1.35149459743856E-2</v>
      </c>
      <c r="CL380" s="14">
        <v>2.5858167561604001E-2</v>
      </c>
      <c r="CM380" s="14">
        <v>6.4728724806946303E-2</v>
      </c>
      <c r="CN380" s="14"/>
      <c r="CO380" s="14">
        <v>3.82860416186341E-3</v>
      </c>
      <c r="CP380" s="14">
        <v>2.8903784813751401E-2</v>
      </c>
      <c r="CQ380" s="14"/>
      <c r="CR380" s="14">
        <v>1.51896948874768E-2</v>
      </c>
      <c r="CS380" s="14">
        <v>2.7806120575931001E-2</v>
      </c>
    </row>
    <row r="381" spans="2:97" x14ac:dyDescent="0.3">
      <c r="B381" t="s">
        <v>235</v>
      </c>
      <c r="C381" s="14">
        <v>0.72106023649156603</v>
      </c>
      <c r="D381" s="14">
        <v>0.71473929701134098</v>
      </c>
      <c r="E381" s="14">
        <v>0.72849323925012099</v>
      </c>
      <c r="F381" s="14"/>
      <c r="G381" s="14">
        <v>0.67842822772862599</v>
      </c>
      <c r="H381" s="14">
        <v>0.67813626405489402</v>
      </c>
      <c r="I381" s="14">
        <v>0.74106429036180199</v>
      </c>
      <c r="J381" s="14">
        <v>0.73210008513652303</v>
      </c>
      <c r="K381" s="14">
        <v>0.73864555938838095</v>
      </c>
      <c r="L381" s="14">
        <v>0.747173137449888</v>
      </c>
      <c r="M381" s="14"/>
      <c r="N381" s="14">
        <v>0.67418627111510399</v>
      </c>
      <c r="O381" s="14">
        <v>0.72612699098107503</v>
      </c>
      <c r="P381" s="14">
        <v>0.76017880724384901</v>
      </c>
      <c r="Q381" s="14">
        <v>0.73080090890087401</v>
      </c>
      <c r="R381" s="14"/>
      <c r="S381" s="14">
        <v>0.65387851682431197</v>
      </c>
      <c r="T381" s="14">
        <v>0.72216915481986699</v>
      </c>
      <c r="U381" s="14">
        <v>0.71886765022768295</v>
      </c>
      <c r="V381" s="14">
        <v>0.71574522321476597</v>
      </c>
      <c r="W381" s="14">
        <v>0.73874072961654003</v>
      </c>
      <c r="X381" s="14">
        <v>0.71934490991925104</v>
      </c>
      <c r="Y381" s="14">
        <v>0.74090605978114699</v>
      </c>
      <c r="Z381" s="14">
        <v>0.72900808133683104</v>
      </c>
      <c r="AA381" s="14">
        <v>0.70489533477391397</v>
      </c>
      <c r="AB381" s="14">
        <v>0.77042161566060197</v>
      </c>
      <c r="AC381" s="14">
        <v>0.76526465500051599</v>
      </c>
      <c r="AD381" s="14">
        <v>0.79011043110518497</v>
      </c>
      <c r="AE381" s="14"/>
      <c r="AF381" s="14">
        <v>0.82933350406587203</v>
      </c>
      <c r="AG381" s="14">
        <v>0.59758493286450198</v>
      </c>
      <c r="AH381" s="14">
        <v>0.68006311641220196</v>
      </c>
      <c r="AI381" s="14">
        <v>0.83956078250893096</v>
      </c>
      <c r="AJ381" s="14">
        <v>0.73019731525998499</v>
      </c>
      <c r="AK381" s="14"/>
      <c r="AL381" s="14">
        <v>0.53102715000798795</v>
      </c>
      <c r="AM381" s="14">
        <v>0.80380734185813096</v>
      </c>
      <c r="AN381" s="14">
        <v>0.71142458885995796</v>
      </c>
      <c r="AO381" s="14">
        <v>0.84441696797831001</v>
      </c>
      <c r="AP381" s="14">
        <v>0.736597644371629</v>
      </c>
      <c r="AQ381" s="14">
        <v>0.76937535015095504</v>
      </c>
      <c r="AR381" s="14"/>
      <c r="AS381" s="14">
        <v>0.77499986534599996</v>
      </c>
      <c r="AT381" s="14">
        <v>0.73225829727351999</v>
      </c>
      <c r="AU381" s="14">
        <v>0.66891475189948202</v>
      </c>
      <c r="AV381" s="14">
        <v>0.69504436329046104</v>
      </c>
      <c r="AW381" s="14">
        <v>0.56954819018967995</v>
      </c>
      <c r="AX381" s="14"/>
      <c r="AY381" s="14">
        <v>0.86146247221695105</v>
      </c>
      <c r="AZ381" s="14">
        <v>0.72750853005862304</v>
      </c>
      <c r="BA381" s="14">
        <v>0.79454470492281304</v>
      </c>
      <c r="BB381" s="14">
        <v>0.70829691358624502</v>
      </c>
      <c r="BC381" s="14">
        <v>0.75644546039731297</v>
      </c>
      <c r="BD381" s="14">
        <v>0.68766316597786503</v>
      </c>
      <c r="BE381" s="14">
        <v>0.72305600828531102</v>
      </c>
      <c r="BF381" s="14">
        <v>0.76062951696088199</v>
      </c>
      <c r="BG381" s="14">
        <v>0.77533855815941499</v>
      </c>
      <c r="BH381" s="14">
        <v>0.73145970826837303</v>
      </c>
      <c r="BI381" s="14">
        <v>0.68344777381064004</v>
      </c>
      <c r="BJ381" s="14">
        <v>0.67943223638656602</v>
      </c>
      <c r="BK381" s="14">
        <v>0.761611462170392</v>
      </c>
      <c r="BL381" s="14">
        <v>0.57598569454665105</v>
      </c>
      <c r="BM381" s="14">
        <v>0.69847095359701405</v>
      </c>
      <c r="BN381" s="14">
        <v>0.62040360999414201</v>
      </c>
      <c r="BO381" s="14"/>
      <c r="BP381" s="14">
        <v>0.69240055835076697</v>
      </c>
      <c r="BQ381" s="14">
        <v>0.69226568069290095</v>
      </c>
      <c r="BR381" s="14">
        <v>0.71576521907899004</v>
      </c>
      <c r="BS381" s="14">
        <v>0.75624419969096901</v>
      </c>
      <c r="BT381" s="14">
        <v>0.781158810922012</v>
      </c>
      <c r="BU381" s="14">
        <v>0.77668793079569298</v>
      </c>
      <c r="BV381" s="14"/>
      <c r="BW381" s="14">
        <v>0.72119676592445003</v>
      </c>
      <c r="BX381" s="14">
        <v>0.70922164542366095</v>
      </c>
      <c r="BY381" s="14" t="s">
        <v>120</v>
      </c>
      <c r="BZ381" s="14">
        <v>0.78707699398719599</v>
      </c>
      <c r="CA381" s="14">
        <v>0.74461572739263304</v>
      </c>
      <c r="CB381" s="14">
        <v>0.72573539734333703</v>
      </c>
      <c r="CC381" s="14">
        <v>0.60737207705151497</v>
      </c>
      <c r="CD381" s="14"/>
      <c r="CE381" s="14">
        <v>0.71155337982824296</v>
      </c>
      <c r="CF381" s="14">
        <v>0.70801527567667</v>
      </c>
      <c r="CG381" s="14">
        <v>0.75063539632945797</v>
      </c>
      <c r="CH381" s="14">
        <v>0.72592253879326996</v>
      </c>
      <c r="CI381" s="14"/>
      <c r="CJ381" s="14">
        <v>0.75892151899863602</v>
      </c>
      <c r="CK381" s="14">
        <v>0.69609041831532203</v>
      </c>
      <c r="CL381" s="14">
        <v>0.71866101731837695</v>
      </c>
      <c r="CM381" s="14">
        <v>0.717728455041031</v>
      </c>
      <c r="CN381" s="14"/>
      <c r="CO381" s="14">
        <v>0.72153464158713998</v>
      </c>
      <c r="CP381" s="14">
        <v>0.72165695525934903</v>
      </c>
      <c r="CQ381" s="14"/>
      <c r="CR381" s="14">
        <v>0.73489171893899896</v>
      </c>
      <c r="CS381" s="14">
        <v>0.72015549611352403</v>
      </c>
    </row>
    <row r="382" spans="2:97" x14ac:dyDescent="0.3">
      <c r="B382" t="s">
        <v>236</v>
      </c>
      <c r="C382" s="14">
        <v>0.11912285511307499</v>
      </c>
      <c r="D382" s="14">
        <v>0.13805578988706099</v>
      </c>
      <c r="E382" s="14">
        <v>9.8879394997943307E-2</v>
      </c>
      <c r="F382" s="14"/>
      <c r="G382" s="14">
        <v>0.10997067850918001</v>
      </c>
      <c r="H382" s="14">
        <v>0.14097510481122799</v>
      </c>
      <c r="I382" s="14">
        <v>0.111988191529853</v>
      </c>
      <c r="J382" s="14">
        <v>0.121415575718029</v>
      </c>
      <c r="K382" s="14">
        <v>0.128142754346948</v>
      </c>
      <c r="L382" s="14">
        <v>0.105262571132773</v>
      </c>
      <c r="M382" s="14"/>
      <c r="N382" s="14">
        <v>0.146561591897618</v>
      </c>
      <c r="O382" s="14">
        <v>0.11515642936595299</v>
      </c>
      <c r="P382" s="14">
        <v>0.107685702474899</v>
      </c>
      <c r="Q382" s="14">
        <v>0.10514013132408501</v>
      </c>
      <c r="R382" s="14"/>
      <c r="S382" s="14">
        <v>0.13810145005670199</v>
      </c>
      <c r="T382" s="14">
        <v>0.126413511135919</v>
      </c>
      <c r="U382" s="14">
        <v>0.14614521322861099</v>
      </c>
      <c r="V382" s="14">
        <v>0.104318795431132</v>
      </c>
      <c r="W382" s="14">
        <v>9.8423030428317904E-2</v>
      </c>
      <c r="X382" s="14">
        <v>0.103471295632291</v>
      </c>
      <c r="Y382" s="14">
        <v>0.110463407779589</v>
      </c>
      <c r="Z382" s="14">
        <v>0.12945048320550301</v>
      </c>
      <c r="AA382" s="14">
        <v>0.134222272706569</v>
      </c>
      <c r="AB382" s="14">
        <v>0.121564462626387</v>
      </c>
      <c r="AC382" s="14">
        <v>0.126671589067095</v>
      </c>
      <c r="AD382" s="14">
        <v>0</v>
      </c>
      <c r="AE382" s="14"/>
      <c r="AF382" s="14">
        <v>5.7107852568208703E-2</v>
      </c>
      <c r="AG382" s="14">
        <v>0.22881108080566001</v>
      </c>
      <c r="AH382" s="14">
        <v>0.12716704396438899</v>
      </c>
      <c r="AI382" s="14">
        <v>4.8025965838849903E-2</v>
      </c>
      <c r="AJ382" s="14">
        <v>7.7618502358422603E-2</v>
      </c>
      <c r="AK382" s="14"/>
      <c r="AL382" s="14">
        <v>0.27899690763944202</v>
      </c>
      <c r="AM382" s="14">
        <v>5.88484286627746E-2</v>
      </c>
      <c r="AN382" s="14">
        <v>0.13148931285710599</v>
      </c>
      <c r="AO382" s="14">
        <v>4.7175907344435698E-2</v>
      </c>
      <c r="AP382" s="14">
        <v>8.6533599768548394E-2</v>
      </c>
      <c r="AQ382" s="14">
        <v>5.6477340559156798E-2</v>
      </c>
      <c r="AR382" s="14"/>
      <c r="AS382" s="14">
        <v>9.0524799392271094E-2</v>
      </c>
      <c r="AT382" s="14">
        <v>0.115371045663857</v>
      </c>
      <c r="AU382" s="14">
        <v>0.13106550853242299</v>
      </c>
      <c r="AV382" s="14">
        <v>0.13842682089328701</v>
      </c>
      <c r="AW382" s="14">
        <v>0.28411611607874798</v>
      </c>
      <c r="AX382" s="14"/>
      <c r="AY382" s="14">
        <v>6.8633197583866198E-2</v>
      </c>
      <c r="AZ382" s="14">
        <v>0.12945854070392901</v>
      </c>
      <c r="BA382" s="14">
        <v>0.106569495429141</v>
      </c>
      <c r="BB382" s="14">
        <v>0.122888313096869</v>
      </c>
      <c r="BC382" s="14">
        <v>7.96911090940539E-2</v>
      </c>
      <c r="BD382" s="14">
        <v>0.118355315217924</v>
      </c>
      <c r="BE382" s="14">
        <v>9.8943435897114906E-2</v>
      </c>
      <c r="BF382" s="14">
        <v>9.6042808927425102E-2</v>
      </c>
      <c r="BG382" s="14">
        <v>9.4103332337272805E-2</v>
      </c>
      <c r="BH382" s="14">
        <v>0.10945184354500299</v>
      </c>
      <c r="BI382" s="14">
        <v>0.17844440768297601</v>
      </c>
      <c r="BJ382" s="14">
        <v>0.107298573548205</v>
      </c>
      <c r="BK382" s="14">
        <v>0.12356471554595699</v>
      </c>
      <c r="BL382" s="14">
        <v>0.14922322049060699</v>
      </c>
      <c r="BM382" s="14">
        <v>0.16603763247651901</v>
      </c>
      <c r="BN382" s="14">
        <v>0.219974611201537</v>
      </c>
      <c r="BO382" s="14"/>
      <c r="BP382" s="14">
        <v>0.13241222677106801</v>
      </c>
      <c r="BQ382" s="14">
        <v>0.14130259610887899</v>
      </c>
      <c r="BR382" s="14">
        <v>9.5678330554866395E-2</v>
      </c>
      <c r="BS382" s="14">
        <v>9.9871895879460895E-2</v>
      </c>
      <c r="BT382" s="14">
        <v>0.105908530504422</v>
      </c>
      <c r="BU382" s="14">
        <v>9.5469432843372504E-2</v>
      </c>
      <c r="BV382" s="14"/>
      <c r="BW382" s="14">
        <v>0.13042364360403499</v>
      </c>
      <c r="BX382" s="14">
        <v>0.12684295175282101</v>
      </c>
      <c r="BY382" s="14" t="s">
        <v>120</v>
      </c>
      <c r="BZ382" s="14">
        <v>8.3632340564138E-2</v>
      </c>
      <c r="CA382" s="14">
        <v>8.5456769424964996E-2</v>
      </c>
      <c r="CB382" s="14">
        <v>0.10013061651577999</v>
      </c>
      <c r="CC382" s="14">
        <v>0.16852215451553701</v>
      </c>
      <c r="CD382" s="14"/>
      <c r="CE382" s="14">
        <v>0.11740726979325</v>
      </c>
      <c r="CF382" s="14">
        <v>0.14636069043139499</v>
      </c>
      <c r="CG382" s="14">
        <v>7.7580989206080003E-2</v>
      </c>
      <c r="CH382" s="14">
        <v>0.1244676121615</v>
      </c>
      <c r="CI382" s="14"/>
      <c r="CJ382" s="14">
        <v>9.8889807452134104E-2</v>
      </c>
      <c r="CK382" s="14">
        <v>0.14982897146188301</v>
      </c>
      <c r="CL382" s="14">
        <v>0.119608790387564</v>
      </c>
      <c r="CM382" s="14">
        <v>7.2926333792491402E-2</v>
      </c>
      <c r="CN382" s="14"/>
      <c r="CO382" s="14">
        <v>0.144170452494572</v>
      </c>
      <c r="CP382" s="14">
        <v>0.11664133575974001</v>
      </c>
      <c r="CQ382" s="14"/>
      <c r="CR382" s="14">
        <v>0.114440163853663</v>
      </c>
      <c r="CS382" s="14">
        <v>0.120574813242768</v>
      </c>
    </row>
    <row r="383" spans="2:97" x14ac:dyDescent="0.3">
      <c r="B383" t="s">
        <v>237</v>
      </c>
      <c r="C383" s="14">
        <v>0.60193738137849095</v>
      </c>
      <c r="D383" s="14">
        <v>0.57668350712427996</v>
      </c>
      <c r="E383" s="14">
        <v>0.62961384425217803</v>
      </c>
      <c r="F383" s="14"/>
      <c r="G383" s="14">
        <v>0.56845754921944602</v>
      </c>
      <c r="H383" s="14">
        <v>0.53716115924366603</v>
      </c>
      <c r="I383" s="14">
        <v>0.62907609883194804</v>
      </c>
      <c r="J383" s="14">
        <v>0.61068450941849395</v>
      </c>
      <c r="K383" s="14">
        <v>0.61050280504143295</v>
      </c>
      <c r="L383" s="14">
        <v>0.64191056631711496</v>
      </c>
      <c r="M383" s="14"/>
      <c r="N383" s="14">
        <v>0.52762467921748502</v>
      </c>
      <c r="O383" s="14">
        <v>0.61097056161512198</v>
      </c>
      <c r="P383" s="14">
        <v>0.65249310476894995</v>
      </c>
      <c r="Q383" s="14">
        <v>0.62566077757678895</v>
      </c>
      <c r="R383" s="14"/>
      <c r="S383" s="14">
        <v>0.51577706676760904</v>
      </c>
      <c r="T383" s="14">
        <v>0.59575564368394796</v>
      </c>
      <c r="U383" s="14">
        <v>0.57272243699907199</v>
      </c>
      <c r="V383" s="14">
        <v>0.61142642778363399</v>
      </c>
      <c r="W383" s="14">
        <v>0.64031769918822201</v>
      </c>
      <c r="X383" s="14">
        <v>0.61587361428696097</v>
      </c>
      <c r="Y383" s="14">
        <v>0.63044265200155802</v>
      </c>
      <c r="Z383" s="14">
        <v>0.59955759813132803</v>
      </c>
      <c r="AA383" s="14">
        <v>0.57067306206734503</v>
      </c>
      <c r="AB383" s="14">
        <v>0.64885715303421498</v>
      </c>
      <c r="AC383" s="14">
        <v>0.63859306593342102</v>
      </c>
      <c r="AD383" s="14">
        <v>0.79011043110518497</v>
      </c>
      <c r="AE383" s="14"/>
      <c r="AF383" s="14">
        <v>0.77222565149766298</v>
      </c>
      <c r="AG383" s="14">
        <v>0.368773852058842</v>
      </c>
      <c r="AH383" s="14">
        <v>0.55289607244781303</v>
      </c>
      <c r="AI383" s="14">
        <v>0.79153481667008097</v>
      </c>
      <c r="AJ383" s="14">
        <v>0.65257881290156206</v>
      </c>
      <c r="AK383" s="14"/>
      <c r="AL383" s="14">
        <v>0.25203024236854599</v>
      </c>
      <c r="AM383" s="14">
        <v>0.74495891319535601</v>
      </c>
      <c r="AN383" s="14">
        <v>0.579935276002852</v>
      </c>
      <c r="AO383" s="14">
        <v>0.79724106063387401</v>
      </c>
      <c r="AP383" s="14">
        <v>0.65006404460308098</v>
      </c>
      <c r="AQ383" s="14">
        <v>0.71289800959179805</v>
      </c>
      <c r="AR383" s="14"/>
      <c r="AS383" s="14">
        <v>0.68447506595372898</v>
      </c>
      <c r="AT383" s="14">
        <v>0.61688725160966396</v>
      </c>
      <c r="AU383" s="14">
        <v>0.53784924336705897</v>
      </c>
      <c r="AV383" s="14">
        <v>0.55661754239717398</v>
      </c>
      <c r="AW383" s="14">
        <v>0.28543207411093202</v>
      </c>
      <c r="AX383" s="14"/>
      <c r="AY383" s="14">
        <v>0.79282927463308495</v>
      </c>
      <c r="AZ383" s="14">
        <v>0.598049989354695</v>
      </c>
      <c r="BA383" s="14">
        <v>0.68797520949367197</v>
      </c>
      <c r="BB383" s="14">
        <v>0.58540860048937504</v>
      </c>
      <c r="BC383" s="14">
        <v>0.67675435130325901</v>
      </c>
      <c r="BD383" s="14">
        <v>0.56930785075994095</v>
      </c>
      <c r="BE383" s="14">
        <v>0.62411257238819595</v>
      </c>
      <c r="BF383" s="14">
        <v>0.66458670803345699</v>
      </c>
      <c r="BG383" s="14">
        <v>0.68123522582214202</v>
      </c>
      <c r="BH383" s="14">
        <v>0.62200786472337</v>
      </c>
      <c r="BI383" s="14">
        <v>0.50500336612766406</v>
      </c>
      <c r="BJ383" s="14">
        <v>0.57213366283836098</v>
      </c>
      <c r="BK383" s="14">
        <v>0.63804674662443395</v>
      </c>
      <c r="BL383" s="14">
        <v>0.42676247405604401</v>
      </c>
      <c r="BM383" s="14">
        <v>0.53243332112049502</v>
      </c>
      <c r="BN383" s="14">
        <v>0.40042899879260502</v>
      </c>
      <c r="BO383" s="14"/>
      <c r="BP383" s="14">
        <v>0.55998833157969896</v>
      </c>
      <c r="BQ383" s="14">
        <v>0.55096308458402199</v>
      </c>
      <c r="BR383" s="14">
        <v>0.62008688852412397</v>
      </c>
      <c r="BS383" s="14">
        <v>0.65637230381150802</v>
      </c>
      <c r="BT383" s="14">
        <v>0.67525028041759105</v>
      </c>
      <c r="BU383" s="14">
        <v>0.68121849795232103</v>
      </c>
      <c r="BV383" s="14"/>
      <c r="BW383" s="14">
        <v>0.59077312232041401</v>
      </c>
      <c r="BX383" s="14">
        <v>0.58237869367084005</v>
      </c>
      <c r="BY383" s="14" t="s">
        <v>120</v>
      </c>
      <c r="BZ383" s="14">
        <v>0.70344465342305795</v>
      </c>
      <c r="CA383" s="14">
        <v>0.65915895796766799</v>
      </c>
      <c r="CB383" s="14">
        <v>0.62560478082755799</v>
      </c>
      <c r="CC383" s="14">
        <v>0.43884992253597799</v>
      </c>
      <c r="CD383" s="14"/>
      <c r="CE383" s="14">
        <v>0.59414611003499296</v>
      </c>
      <c r="CF383" s="14">
        <v>0.56165458524527501</v>
      </c>
      <c r="CG383" s="14">
        <v>0.67305440712337805</v>
      </c>
      <c r="CH383" s="14">
        <v>0.60145492663176903</v>
      </c>
      <c r="CI383" s="14"/>
      <c r="CJ383" s="14">
        <v>0.66003171154650198</v>
      </c>
      <c r="CK383" s="14">
        <v>0.54626144685343903</v>
      </c>
      <c r="CL383" s="14">
        <v>0.59905222693081295</v>
      </c>
      <c r="CM383" s="14">
        <v>0.64480212124853997</v>
      </c>
      <c r="CN383" s="14"/>
      <c r="CO383" s="14">
        <v>0.57736418909256804</v>
      </c>
      <c r="CP383" s="14">
        <v>0.60501561949961002</v>
      </c>
      <c r="CQ383" s="14"/>
      <c r="CR383" s="14">
        <v>0.620451555085336</v>
      </c>
      <c r="CS383" s="14">
        <v>0.59958068287075605</v>
      </c>
    </row>
    <row r="384" spans="2:97" x14ac:dyDescent="0.3">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row>
    <row r="385" spans="2:97" x14ac:dyDescent="0.3">
      <c r="B385" s="6" t="s">
        <v>245</v>
      </c>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row>
    <row r="386" spans="2:97" x14ac:dyDescent="0.3">
      <c r="B386" s="24" t="s">
        <v>188</v>
      </c>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c r="BZ386" s="14"/>
      <c r="CA386" s="14"/>
      <c r="CB386" s="14"/>
      <c r="CC386" s="14"/>
      <c r="CD386" s="14"/>
      <c r="CE386" s="14"/>
      <c r="CF386" s="14"/>
      <c r="CG386" s="14"/>
      <c r="CH386" s="14"/>
      <c r="CI386" s="14"/>
      <c r="CJ386" s="14"/>
      <c r="CK386" s="14"/>
      <c r="CL386" s="14"/>
      <c r="CM386" s="14"/>
      <c r="CN386" s="14"/>
      <c r="CO386" s="14"/>
      <c r="CP386" s="14"/>
      <c r="CQ386" s="14"/>
      <c r="CR386" s="14"/>
      <c r="CS386" s="14"/>
    </row>
    <row r="387" spans="2:97" x14ac:dyDescent="0.3">
      <c r="B387" t="s">
        <v>241</v>
      </c>
      <c r="C387" s="14">
        <v>0.100915392112332</v>
      </c>
      <c r="D387" s="14">
        <v>0.109845385827315</v>
      </c>
      <c r="E387" s="14">
        <v>9.2583279156137399E-2</v>
      </c>
      <c r="F387" s="14"/>
      <c r="G387" s="14">
        <v>0.19019567467587101</v>
      </c>
      <c r="H387" s="14">
        <v>0.15059797786424101</v>
      </c>
      <c r="I387" s="14">
        <v>0.122514375144293</v>
      </c>
      <c r="J387" s="14">
        <v>7.1035472893986207E-2</v>
      </c>
      <c r="K387" s="14">
        <v>6.3103922068523499E-2</v>
      </c>
      <c r="L387" s="14">
        <v>4.7804120165682903E-2</v>
      </c>
      <c r="M387" s="14"/>
      <c r="N387" s="14">
        <v>0.12793728985879399</v>
      </c>
      <c r="O387" s="14">
        <v>7.5306253147547297E-2</v>
      </c>
      <c r="P387" s="14">
        <v>0.110701655069949</v>
      </c>
      <c r="Q387" s="14">
        <v>9.07747001911655E-2</v>
      </c>
      <c r="R387" s="14"/>
      <c r="S387" s="14">
        <v>0.19772896917768201</v>
      </c>
      <c r="T387" s="14">
        <v>6.0329113205682502E-2</v>
      </c>
      <c r="U387" s="14">
        <v>0.12853800137421501</v>
      </c>
      <c r="V387" s="14">
        <v>5.1060853222602301E-2</v>
      </c>
      <c r="W387" s="14">
        <v>0.12199552611528</v>
      </c>
      <c r="X387" s="14">
        <v>6.4352221099287898E-2</v>
      </c>
      <c r="Y387" s="14">
        <v>9.8506024774080603E-2</v>
      </c>
      <c r="Z387" s="14">
        <v>9.4216780357098504E-2</v>
      </c>
      <c r="AA387" s="14">
        <v>2.5452825057016602E-2</v>
      </c>
      <c r="AB387" s="14">
        <v>0.108798655510517</v>
      </c>
      <c r="AC387" s="14">
        <v>0.159392665086145</v>
      </c>
      <c r="AD387" s="14">
        <v>7.8358468593620306E-2</v>
      </c>
      <c r="AE387" s="14"/>
      <c r="AF387" s="14">
        <v>7.3565550540365496E-2</v>
      </c>
      <c r="AG387" s="14">
        <v>0.16080755391422699</v>
      </c>
      <c r="AH387" s="14">
        <v>2.8443557489327202E-2</v>
      </c>
      <c r="AI387" s="14">
        <v>8.5666985531877196E-2</v>
      </c>
      <c r="AJ387" s="14">
        <v>8.1373782792793697E-2</v>
      </c>
      <c r="AK387" s="14"/>
      <c r="AL387" s="14">
        <v>0.18893409272346801</v>
      </c>
      <c r="AM387" s="14">
        <v>8.9049989919942299E-2</v>
      </c>
      <c r="AN387" s="14">
        <v>5.7201930717981499E-2</v>
      </c>
      <c r="AO387" s="14">
        <v>9.9509994679077701E-2</v>
      </c>
      <c r="AP387" s="14">
        <v>5.2057917754972899E-2</v>
      </c>
      <c r="AQ387" s="14">
        <v>2.5111488989478702E-2</v>
      </c>
      <c r="AR387" s="14"/>
      <c r="AS387" s="14">
        <v>8.1422405668653303E-2</v>
      </c>
      <c r="AT387" s="14">
        <v>0.10019573508036</v>
      </c>
      <c r="AU387" s="14">
        <v>8.4435476172811899E-2</v>
      </c>
      <c r="AV387" s="14">
        <v>0.140783740582373</v>
      </c>
      <c r="AW387" s="14">
        <v>0.30566535331428402</v>
      </c>
      <c r="AX387" s="14"/>
      <c r="AY387" s="14">
        <v>0</v>
      </c>
      <c r="AZ387" s="14">
        <v>4.62500993557678E-2</v>
      </c>
      <c r="BA387" s="14">
        <v>3.0317239141608901E-2</v>
      </c>
      <c r="BB387" s="14">
        <v>7.3211801555329095E-2</v>
      </c>
      <c r="BC387" s="14">
        <v>0.10086997065323799</v>
      </c>
      <c r="BD387" s="14">
        <v>0.1056979160177</v>
      </c>
      <c r="BE387" s="14">
        <v>0.144905591326245</v>
      </c>
      <c r="BF387" s="14">
        <v>0.116013927692976</v>
      </c>
      <c r="BG387" s="14">
        <v>4.8506697649944502E-2</v>
      </c>
      <c r="BH387" s="14">
        <v>8.2765450927884995E-2</v>
      </c>
      <c r="BI387" s="14">
        <v>0.107054775150276</v>
      </c>
      <c r="BJ387" s="14">
        <v>6.7163400730027495E-2</v>
      </c>
      <c r="BK387" s="14">
        <v>9.6960407921179603E-2</v>
      </c>
      <c r="BL387" s="14">
        <v>9.9030477660718194E-2</v>
      </c>
      <c r="BM387" s="14">
        <v>0.13695625883829399</v>
      </c>
      <c r="BN387" s="14">
        <v>0.22413449591701801</v>
      </c>
      <c r="BO387" s="14"/>
      <c r="BP387" s="14">
        <v>0.18465191974975001</v>
      </c>
      <c r="BQ387" s="14">
        <v>8.4102706389650603E-2</v>
      </c>
      <c r="BR387" s="14">
        <v>5.1886766494005802E-2</v>
      </c>
      <c r="BS387" s="14">
        <v>6.1034899986405197E-2</v>
      </c>
      <c r="BT387" s="14">
        <v>8.4577645285733596E-2</v>
      </c>
      <c r="BU387" s="14">
        <v>0.105521435706593</v>
      </c>
      <c r="BV387" s="14"/>
      <c r="BW387" s="14">
        <v>8.0902857433313505E-2</v>
      </c>
      <c r="BX387" s="14">
        <v>9.4640420387131205E-2</v>
      </c>
      <c r="BY387" s="14" t="s">
        <v>120</v>
      </c>
      <c r="BZ387" s="14">
        <v>0.17395372216743399</v>
      </c>
      <c r="CA387" s="14">
        <v>8.7233728294555904E-2</v>
      </c>
      <c r="CB387" s="14">
        <v>0.152154887801385</v>
      </c>
      <c r="CC387" s="14">
        <v>4.9222993325693701E-2</v>
      </c>
      <c r="CD387" s="14"/>
      <c r="CE387" s="14">
        <v>0.17105695079070601</v>
      </c>
      <c r="CF387" s="14">
        <v>0.13960856434865099</v>
      </c>
      <c r="CG387" s="14">
        <v>6.7193000617887896E-2</v>
      </c>
      <c r="CH387" s="14">
        <v>7.1802786533749205E-2</v>
      </c>
      <c r="CI387" s="14"/>
      <c r="CJ387" s="14">
        <v>0.12106568302312901</v>
      </c>
      <c r="CK387" s="14">
        <v>0.130048883919331</v>
      </c>
      <c r="CL387" s="14">
        <v>9.0708001131831903E-2</v>
      </c>
      <c r="CM387" s="14">
        <v>4.2889322455084103E-2</v>
      </c>
      <c r="CN387" s="14"/>
      <c r="CO387" s="14">
        <v>0.17501934666967101</v>
      </c>
      <c r="CP387" s="14">
        <v>8.9937916980528498E-2</v>
      </c>
      <c r="CQ387" s="14"/>
      <c r="CR387" s="14">
        <v>0.174708123957179</v>
      </c>
      <c r="CS387" s="14">
        <v>9.18069438090829E-2</v>
      </c>
    </row>
    <row r="388" spans="2:97" x14ac:dyDescent="0.3">
      <c r="B388" t="s">
        <v>242</v>
      </c>
      <c r="C388" s="14">
        <v>0.24925542030474299</v>
      </c>
      <c r="D388" s="14">
        <v>0.27098777064283303</v>
      </c>
      <c r="E388" s="14">
        <v>0.22899163654276</v>
      </c>
      <c r="F388" s="14"/>
      <c r="G388" s="14">
        <v>0.30469398018990601</v>
      </c>
      <c r="H388" s="14">
        <v>0.361442743794057</v>
      </c>
      <c r="I388" s="14">
        <v>0.29278197006098999</v>
      </c>
      <c r="J388" s="14">
        <v>0.22287634420496999</v>
      </c>
      <c r="K388" s="14">
        <v>0.231126178126804</v>
      </c>
      <c r="L388" s="14">
        <v>0.13951559995347701</v>
      </c>
      <c r="M388" s="14"/>
      <c r="N388" s="14">
        <v>0.24913392493681999</v>
      </c>
      <c r="O388" s="14">
        <v>0.26425358979914998</v>
      </c>
      <c r="P388" s="14">
        <v>0.26443424268870702</v>
      </c>
      <c r="Q388" s="14">
        <v>0.21456896500624001</v>
      </c>
      <c r="R388" s="14"/>
      <c r="S388" s="14">
        <v>0.234310522166119</v>
      </c>
      <c r="T388" s="14">
        <v>0.19414634288615601</v>
      </c>
      <c r="U388" s="14">
        <v>0.21656536995144701</v>
      </c>
      <c r="V388" s="14">
        <v>0.373222357558472</v>
      </c>
      <c r="W388" s="14">
        <v>0.25709101293370401</v>
      </c>
      <c r="X388" s="14">
        <v>0.242354105969279</v>
      </c>
      <c r="Y388" s="14">
        <v>0.30478832690448798</v>
      </c>
      <c r="Z388" s="14">
        <v>0.34771584424807001</v>
      </c>
      <c r="AA388" s="14">
        <v>0.22971848214434001</v>
      </c>
      <c r="AB388" s="14">
        <v>0.201629465019034</v>
      </c>
      <c r="AC388" s="14">
        <v>0.24146337399371301</v>
      </c>
      <c r="AD388" s="14">
        <v>0.22319526554376801</v>
      </c>
      <c r="AE388" s="14"/>
      <c r="AF388" s="14">
        <v>0.22484878856648999</v>
      </c>
      <c r="AG388" s="14">
        <v>0.305477425967424</v>
      </c>
      <c r="AH388" s="14">
        <v>0.29890709182907399</v>
      </c>
      <c r="AI388" s="14">
        <v>0.18407036231850299</v>
      </c>
      <c r="AJ388" s="14">
        <v>0.321965823678313</v>
      </c>
      <c r="AK388" s="14"/>
      <c r="AL388" s="14">
        <v>0.33158524215338098</v>
      </c>
      <c r="AM388" s="14">
        <v>0.223752965416847</v>
      </c>
      <c r="AN388" s="14">
        <v>0.279781038101233</v>
      </c>
      <c r="AO388" s="14">
        <v>0.17250727535765301</v>
      </c>
      <c r="AP388" s="14">
        <v>0.32973440280739302</v>
      </c>
      <c r="AQ388" s="14">
        <v>0.229349656128714</v>
      </c>
      <c r="AR388" s="14"/>
      <c r="AS388" s="14">
        <v>0.24940594230398999</v>
      </c>
      <c r="AT388" s="14">
        <v>0.25413410687460503</v>
      </c>
      <c r="AU388" s="14">
        <v>0.23384317247506201</v>
      </c>
      <c r="AV388" s="14">
        <v>0.34867135093454599</v>
      </c>
      <c r="AW388" s="14">
        <v>0.27916904022543398</v>
      </c>
      <c r="AX388" s="14"/>
      <c r="AY388" s="14">
        <v>0.18696189922581599</v>
      </c>
      <c r="AZ388" s="14">
        <v>0.24179009236004501</v>
      </c>
      <c r="BA388" s="14">
        <v>0.198384271924084</v>
      </c>
      <c r="BB388" s="14">
        <v>0.21146027730706299</v>
      </c>
      <c r="BC388" s="14">
        <v>0.33924192484598897</v>
      </c>
      <c r="BD388" s="14">
        <v>0.242771169401611</v>
      </c>
      <c r="BE388" s="14">
        <v>0.197538484114861</v>
      </c>
      <c r="BF388" s="14">
        <v>0.25576933237316102</v>
      </c>
      <c r="BG388" s="14">
        <v>0.30065833184472701</v>
      </c>
      <c r="BH388" s="14">
        <v>0.26860916795466599</v>
      </c>
      <c r="BI388" s="14">
        <v>0.29865212353750198</v>
      </c>
      <c r="BJ388" s="14">
        <v>0.28013661669108297</v>
      </c>
      <c r="BK388" s="14">
        <v>0.30611965489578002</v>
      </c>
      <c r="BL388" s="14">
        <v>0.177443387927193</v>
      </c>
      <c r="BM388" s="14">
        <v>0.26381645167717099</v>
      </c>
      <c r="BN388" s="14">
        <v>0.22894743396572401</v>
      </c>
      <c r="BO388" s="14"/>
      <c r="BP388" s="14">
        <v>0.28464874194515299</v>
      </c>
      <c r="BQ388" s="14">
        <v>0.23442427525896201</v>
      </c>
      <c r="BR388" s="14">
        <v>0.278713924795081</v>
      </c>
      <c r="BS388" s="14">
        <v>0.19433938227828701</v>
      </c>
      <c r="BT388" s="14">
        <v>0.25671568836540098</v>
      </c>
      <c r="BU388" s="14">
        <v>0.246580230010328</v>
      </c>
      <c r="BV388" s="14"/>
      <c r="BW388" s="14">
        <v>0.22869501809243001</v>
      </c>
      <c r="BX388" s="14">
        <v>0.27273530866006401</v>
      </c>
      <c r="BY388" s="14" t="s">
        <v>120</v>
      </c>
      <c r="BZ388" s="14">
        <v>0.21911720084161199</v>
      </c>
      <c r="CA388" s="14">
        <v>0.228485122654769</v>
      </c>
      <c r="CB388" s="14">
        <v>0.279610820979251</v>
      </c>
      <c r="CC388" s="14">
        <v>0.29605944399624401</v>
      </c>
      <c r="CD388" s="14"/>
      <c r="CE388" s="14">
        <v>0.28879813592273301</v>
      </c>
      <c r="CF388" s="14">
        <v>0.24624352960597001</v>
      </c>
      <c r="CG388" s="14">
        <v>0.22254820618107099</v>
      </c>
      <c r="CH388" s="14">
        <v>0.27667996378450099</v>
      </c>
      <c r="CI388" s="14"/>
      <c r="CJ388" s="14">
        <v>0.24578634555428899</v>
      </c>
      <c r="CK388" s="14">
        <v>0.29140318547823302</v>
      </c>
      <c r="CL388" s="14">
        <v>0.24465599858734499</v>
      </c>
      <c r="CM388" s="14">
        <v>0.16543577220886399</v>
      </c>
      <c r="CN388" s="14"/>
      <c r="CO388" s="14">
        <v>0.362825679618274</v>
      </c>
      <c r="CP388" s="14">
        <v>0.231065856993415</v>
      </c>
      <c r="CQ388" s="14"/>
      <c r="CR388" s="14">
        <v>0.33890592374631401</v>
      </c>
      <c r="CS388" s="14">
        <v>0.23781045675964099</v>
      </c>
    </row>
    <row r="389" spans="2:97" x14ac:dyDescent="0.3">
      <c r="B389" t="s">
        <v>243</v>
      </c>
      <c r="C389" s="14">
        <v>0.14055258528238701</v>
      </c>
      <c r="D389" s="14">
        <v>0.15189120631151601</v>
      </c>
      <c r="E389" s="14">
        <v>0.127932090454102</v>
      </c>
      <c r="F389" s="14"/>
      <c r="G389" s="14">
        <v>0.19107976369688701</v>
      </c>
      <c r="H389" s="14">
        <v>0.17805035032288499</v>
      </c>
      <c r="I389" s="14">
        <v>0.1528510231314</v>
      </c>
      <c r="J389" s="14">
        <v>0.133088993977453</v>
      </c>
      <c r="K389" s="14">
        <v>0.13318799859862801</v>
      </c>
      <c r="L389" s="14">
        <v>8.7300675034993502E-2</v>
      </c>
      <c r="M389" s="14"/>
      <c r="N389" s="14">
        <v>0.174325156293197</v>
      </c>
      <c r="O389" s="14">
        <v>0.148105920241553</v>
      </c>
      <c r="P389" s="14">
        <v>0.116742136393434</v>
      </c>
      <c r="Q389" s="14">
        <v>0.11479022942956001</v>
      </c>
      <c r="R389" s="14"/>
      <c r="S389" s="14">
        <v>0.18994050722311001</v>
      </c>
      <c r="T389" s="14">
        <v>0.13010564112172601</v>
      </c>
      <c r="U389" s="14">
        <v>0.14126566396258899</v>
      </c>
      <c r="V389" s="14">
        <v>0.101066295622559</v>
      </c>
      <c r="W389" s="14">
        <v>0.13476604187288499</v>
      </c>
      <c r="X389" s="14">
        <v>0.14240901404433101</v>
      </c>
      <c r="Y389" s="14">
        <v>0.156821884482407</v>
      </c>
      <c r="Z389" s="14">
        <v>0.16423629267685699</v>
      </c>
      <c r="AA389" s="14">
        <v>0.19296527049327</v>
      </c>
      <c r="AB389" s="14">
        <v>0.106530184174667</v>
      </c>
      <c r="AC389" s="14">
        <v>6.4645068266216202E-2</v>
      </c>
      <c r="AD389" s="14">
        <v>3.9823373251995101E-2</v>
      </c>
      <c r="AE389" s="14"/>
      <c r="AF389" s="14">
        <v>9.5991535098461006E-2</v>
      </c>
      <c r="AG389" s="14">
        <v>0.240560762624627</v>
      </c>
      <c r="AH389" s="14">
        <v>0.106481590326411</v>
      </c>
      <c r="AI389" s="14">
        <v>6.8943785447811198E-2</v>
      </c>
      <c r="AJ389" s="14">
        <v>4.7252619369818699E-2</v>
      </c>
      <c r="AK389" s="14"/>
      <c r="AL389" s="14">
        <v>0.285161553230936</v>
      </c>
      <c r="AM389" s="14">
        <v>0.114822038076137</v>
      </c>
      <c r="AN389" s="14">
        <v>0.13139238180205301</v>
      </c>
      <c r="AO389" s="14">
        <v>5.9200408004144299E-2</v>
      </c>
      <c r="AP389" s="14">
        <v>0.12042278510002299</v>
      </c>
      <c r="AQ389" s="14">
        <v>0.10220971869610999</v>
      </c>
      <c r="AR389" s="14"/>
      <c r="AS389" s="14">
        <v>0.10908772211170099</v>
      </c>
      <c r="AT389" s="14">
        <v>0.112558816870796</v>
      </c>
      <c r="AU389" s="14">
        <v>0.18224557353882001</v>
      </c>
      <c r="AV389" s="14">
        <v>0.163861841399944</v>
      </c>
      <c r="AW389" s="14">
        <v>0.19646637827301</v>
      </c>
      <c r="AX389" s="14"/>
      <c r="AY389" s="14">
        <v>9.1227241862389799E-2</v>
      </c>
      <c r="AZ389" s="14">
        <v>0.11605291436602699</v>
      </c>
      <c r="BA389" s="14">
        <v>9.5371940461475499E-2</v>
      </c>
      <c r="BB389" s="14">
        <v>0.16759690001643501</v>
      </c>
      <c r="BC389" s="14">
        <v>0.147253528186889</v>
      </c>
      <c r="BD389" s="14">
        <v>0.14207260400691299</v>
      </c>
      <c r="BE389" s="14">
        <v>0.126452539859264</v>
      </c>
      <c r="BF389" s="14">
        <v>0.15243392729911401</v>
      </c>
      <c r="BG389" s="14">
        <v>7.4965936014627199E-2</v>
      </c>
      <c r="BH389" s="14">
        <v>0.15721423948604801</v>
      </c>
      <c r="BI389" s="14">
        <v>0.116116825032668</v>
      </c>
      <c r="BJ389" s="14">
        <v>0.104734689760865</v>
      </c>
      <c r="BK389" s="14">
        <v>0.11456693631904701</v>
      </c>
      <c r="BL389" s="14">
        <v>0.203451360973884</v>
      </c>
      <c r="BM389" s="14">
        <v>0.16234578154380799</v>
      </c>
      <c r="BN389" s="14">
        <v>0.28043650740708598</v>
      </c>
      <c r="BO389" s="14"/>
      <c r="BP389" s="14">
        <v>0.207050688843504</v>
      </c>
      <c r="BQ389" s="14">
        <v>0.13277826250734601</v>
      </c>
      <c r="BR389" s="14">
        <v>0.12871174897441601</v>
      </c>
      <c r="BS389" s="14">
        <v>0.12716830684833</v>
      </c>
      <c r="BT389" s="14">
        <v>7.5405697744709094E-2</v>
      </c>
      <c r="BU389" s="14">
        <v>9.85700301760251E-2</v>
      </c>
      <c r="BV389" s="14"/>
      <c r="BW389" s="14">
        <v>0.127166945910065</v>
      </c>
      <c r="BX389" s="14">
        <v>0.165662803936589</v>
      </c>
      <c r="BY389" s="14" t="s">
        <v>120</v>
      </c>
      <c r="BZ389" s="14">
        <v>8.7714256699006093E-2</v>
      </c>
      <c r="CA389" s="14">
        <v>0.119164611916001</v>
      </c>
      <c r="CB389" s="14">
        <v>0.192978839746307</v>
      </c>
      <c r="CC389" s="14">
        <v>4.51700261311117E-2</v>
      </c>
      <c r="CD389" s="14"/>
      <c r="CE389" s="14">
        <v>0.18745944956344901</v>
      </c>
      <c r="CF389" s="14">
        <v>0.14805040214287399</v>
      </c>
      <c r="CG389" s="14">
        <v>7.9907139885145403E-2</v>
      </c>
      <c r="CH389" s="14">
        <v>0.15331008418213399</v>
      </c>
      <c r="CI389" s="14"/>
      <c r="CJ389" s="14">
        <v>0.13812587872101501</v>
      </c>
      <c r="CK389" s="14">
        <v>0.136607675174518</v>
      </c>
      <c r="CL389" s="14">
        <v>0.150228204076855</v>
      </c>
      <c r="CM389" s="14">
        <v>7.1536869187052501E-2</v>
      </c>
      <c r="CN389" s="14"/>
      <c r="CO389" s="14">
        <v>0.16274841698690501</v>
      </c>
      <c r="CP389" s="14">
        <v>0.13661848596444601</v>
      </c>
      <c r="CQ389" s="14"/>
      <c r="CR389" s="14">
        <v>0.13324878731324799</v>
      </c>
      <c r="CS389" s="14">
        <v>0.14562863491789199</v>
      </c>
    </row>
    <row r="390" spans="2:97" x14ac:dyDescent="0.3">
      <c r="B390" t="s">
        <v>244</v>
      </c>
      <c r="C390" s="14">
        <v>0.41451878109287998</v>
      </c>
      <c r="D390" s="14">
        <v>0.39377368742826502</v>
      </c>
      <c r="E390" s="14">
        <v>0.434664389302101</v>
      </c>
      <c r="F390" s="14"/>
      <c r="G390" s="14">
        <v>0.23615546585750499</v>
      </c>
      <c r="H390" s="14">
        <v>0.23827685779392899</v>
      </c>
      <c r="I390" s="14">
        <v>0.35290550570662799</v>
      </c>
      <c r="J390" s="14">
        <v>0.46994238940015098</v>
      </c>
      <c r="K390" s="14">
        <v>0.47493076312737997</v>
      </c>
      <c r="L390" s="14">
        <v>0.60145856293969002</v>
      </c>
      <c r="M390" s="14"/>
      <c r="N390" s="14">
        <v>0.37718570207479202</v>
      </c>
      <c r="O390" s="14">
        <v>0.43029021525629002</v>
      </c>
      <c r="P390" s="14">
        <v>0.40919264538486499</v>
      </c>
      <c r="Q390" s="14">
        <v>0.44491537101765899</v>
      </c>
      <c r="R390" s="14"/>
      <c r="S390" s="14">
        <v>0.31172623369188601</v>
      </c>
      <c r="T390" s="14">
        <v>0.48172684246784497</v>
      </c>
      <c r="U390" s="14">
        <v>0.42623650267900498</v>
      </c>
      <c r="V390" s="14">
        <v>0.34860437802919803</v>
      </c>
      <c r="W390" s="14">
        <v>0.365813652022977</v>
      </c>
      <c r="X390" s="14">
        <v>0.40494700064120598</v>
      </c>
      <c r="Y390" s="14">
        <v>0.36087441293527001</v>
      </c>
      <c r="Z390" s="14">
        <v>0.31834214291857099</v>
      </c>
      <c r="AA390" s="14">
        <v>0.49618326004781199</v>
      </c>
      <c r="AB390" s="14">
        <v>0.52685344216569296</v>
      </c>
      <c r="AC390" s="14">
        <v>0.44732721743624598</v>
      </c>
      <c r="AD390" s="14">
        <v>0.545344430736314</v>
      </c>
      <c r="AE390" s="14"/>
      <c r="AF390" s="14">
        <v>0.51347799378298897</v>
      </c>
      <c r="AG390" s="14">
        <v>0.23231315586304299</v>
      </c>
      <c r="AH390" s="14">
        <v>0.498711785696698</v>
      </c>
      <c r="AI390" s="14">
        <v>0.54420907681312103</v>
      </c>
      <c r="AJ390" s="14">
        <v>0.40031317940192201</v>
      </c>
      <c r="AK390" s="14"/>
      <c r="AL390" s="14">
        <v>0.14296553686659699</v>
      </c>
      <c r="AM390" s="14">
        <v>0.45991292430132802</v>
      </c>
      <c r="AN390" s="14">
        <v>0.48237264732873197</v>
      </c>
      <c r="AO390" s="14">
        <v>0.57128684432767995</v>
      </c>
      <c r="AP390" s="14">
        <v>0.38226900417134102</v>
      </c>
      <c r="AQ390" s="14">
        <v>0.51382848210663301</v>
      </c>
      <c r="AR390" s="14"/>
      <c r="AS390" s="14">
        <v>0.43672605288531602</v>
      </c>
      <c r="AT390" s="14">
        <v>0.46160419500182498</v>
      </c>
      <c r="AU390" s="14">
        <v>0.392378782510585</v>
      </c>
      <c r="AV390" s="14">
        <v>0.31037641976203201</v>
      </c>
      <c r="AW390" s="14">
        <v>0.218699228187272</v>
      </c>
      <c r="AX390" s="14"/>
      <c r="AY390" s="14">
        <v>0.63455668337728799</v>
      </c>
      <c r="AZ390" s="14">
        <v>0.42928954818301102</v>
      </c>
      <c r="BA390" s="14">
        <v>0.558691972167774</v>
      </c>
      <c r="BB390" s="14">
        <v>0.41704752966339997</v>
      </c>
      <c r="BC390" s="14">
        <v>0.35282819987401298</v>
      </c>
      <c r="BD390" s="14">
        <v>0.409430143107611</v>
      </c>
      <c r="BE390" s="14">
        <v>0.46171261793408302</v>
      </c>
      <c r="BF390" s="14">
        <v>0.39138481395179803</v>
      </c>
      <c r="BG390" s="14">
        <v>0.47367183403699797</v>
      </c>
      <c r="BH390" s="14">
        <v>0.37414669852045901</v>
      </c>
      <c r="BI390" s="14">
        <v>0.41572051883438699</v>
      </c>
      <c r="BJ390" s="14">
        <v>0.41752703763735</v>
      </c>
      <c r="BK390" s="14">
        <v>0.44481251162596602</v>
      </c>
      <c r="BL390" s="14">
        <v>0.36654025374224602</v>
      </c>
      <c r="BM390" s="14">
        <v>0.35114666394974797</v>
      </c>
      <c r="BN390" s="14">
        <v>0.20897330802393599</v>
      </c>
      <c r="BO390" s="14"/>
      <c r="BP390" s="14">
        <v>0.27745151993838002</v>
      </c>
      <c r="BQ390" s="14">
        <v>0.46096185984153198</v>
      </c>
      <c r="BR390" s="14">
        <v>0.40963062320935201</v>
      </c>
      <c r="BS390" s="14">
        <v>0.48856672344390301</v>
      </c>
      <c r="BT390" s="14">
        <v>0.47861227308475401</v>
      </c>
      <c r="BU390" s="14">
        <v>0.42140167907487802</v>
      </c>
      <c r="BV390" s="14"/>
      <c r="BW390" s="14">
        <v>0.47441583956841399</v>
      </c>
      <c r="BX390" s="14">
        <v>0.36144750169559697</v>
      </c>
      <c r="BY390" s="14" t="s">
        <v>120</v>
      </c>
      <c r="BZ390" s="14">
        <v>0.39907228967177899</v>
      </c>
      <c r="CA390" s="14">
        <v>0.470917399750993</v>
      </c>
      <c r="CB390" s="14">
        <v>0.30700214704581202</v>
      </c>
      <c r="CC390" s="14">
        <v>0.45017909388618199</v>
      </c>
      <c r="CD390" s="14"/>
      <c r="CE390" s="14">
        <v>0.28443265127644102</v>
      </c>
      <c r="CF390" s="14">
        <v>0.36249442167545598</v>
      </c>
      <c r="CG390" s="14">
        <v>0.51617143476266603</v>
      </c>
      <c r="CH390" s="14">
        <v>0.42504329710870498</v>
      </c>
      <c r="CI390" s="14"/>
      <c r="CJ390" s="14">
        <v>0.40720321189421699</v>
      </c>
      <c r="CK390" s="14">
        <v>0.37491857755276198</v>
      </c>
      <c r="CL390" s="14">
        <v>0.41843793627126102</v>
      </c>
      <c r="CM390" s="14">
        <v>0.52720945700109201</v>
      </c>
      <c r="CN390" s="14"/>
      <c r="CO390" s="14">
        <v>0.24403325957792299</v>
      </c>
      <c r="CP390" s="14">
        <v>0.44150108557359202</v>
      </c>
      <c r="CQ390" s="14"/>
      <c r="CR390" s="14">
        <v>0.26983785539916599</v>
      </c>
      <c r="CS390" s="14">
        <v>0.43173466913637298</v>
      </c>
    </row>
    <row r="391" spans="2:97" x14ac:dyDescent="0.3">
      <c r="B391" t="s">
        <v>92</v>
      </c>
      <c r="C391" s="14">
        <v>9.4757821207657605E-2</v>
      </c>
      <c r="D391" s="14">
        <v>7.3501949790070201E-2</v>
      </c>
      <c r="E391" s="14">
        <v>0.115828604544899</v>
      </c>
      <c r="F391" s="14"/>
      <c r="G391" s="14">
        <v>7.7875115579829707E-2</v>
      </c>
      <c r="H391" s="14">
        <v>7.1632070224887504E-2</v>
      </c>
      <c r="I391" s="14">
        <v>7.8947125956689304E-2</v>
      </c>
      <c r="J391" s="14">
        <v>0.103056799523439</v>
      </c>
      <c r="K391" s="14">
        <v>9.7651138078664407E-2</v>
      </c>
      <c r="L391" s="14">
        <v>0.12392104190615599</v>
      </c>
      <c r="M391" s="14"/>
      <c r="N391" s="14">
        <v>7.1417926836397694E-2</v>
      </c>
      <c r="O391" s="14">
        <v>8.2044021555460006E-2</v>
      </c>
      <c r="P391" s="14">
        <v>9.8929320463045797E-2</v>
      </c>
      <c r="Q391" s="14">
        <v>0.134950734355376</v>
      </c>
      <c r="R391" s="14"/>
      <c r="S391" s="14">
        <v>6.6293767741203394E-2</v>
      </c>
      <c r="T391" s="14">
        <v>0.13369206031859099</v>
      </c>
      <c r="U391" s="14">
        <v>8.7394462032744105E-2</v>
      </c>
      <c r="V391" s="14">
        <v>0.12604611556716799</v>
      </c>
      <c r="W391" s="14">
        <v>0.120333767055154</v>
      </c>
      <c r="X391" s="14">
        <v>0.145937658245896</v>
      </c>
      <c r="Y391" s="14">
        <v>7.90093509037533E-2</v>
      </c>
      <c r="Z391" s="14">
        <v>7.5488939799402993E-2</v>
      </c>
      <c r="AA391" s="14">
        <v>5.5680162257561498E-2</v>
      </c>
      <c r="AB391" s="14">
        <v>5.6188253130088101E-2</v>
      </c>
      <c r="AC391" s="14">
        <v>8.7171675217679406E-2</v>
      </c>
      <c r="AD391" s="14">
        <v>0.113278461874303</v>
      </c>
      <c r="AE391" s="14"/>
      <c r="AF391" s="14">
        <v>9.2116132011694093E-2</v>
      </c>
      <c r="AG391" s="14">
        <v>6.0841101630678997E-2</v>
      </c>
      <c r="AH391" s="14">
        <v>6.7455974658489098E-2</v>
      </c>
      <c r="AI391" s="14">
        <v>0.117109789888687</v>
      </c>
      <c r="AJ391" s="14">
        <v>0.149094594757153</v>
      </c>
      <c r="AK391" s="14"/>
      <c r="AL391" s="14">
        <v>5.13535750256187E-2</v>
      </c>
      <c r="AM391" s="14">
        <v>0.112462082285746</v>
      </c>
      <c r="AN391" s="14">
        <v>4.9252002050000999E-2</v>
      </c>
      <c r="AO391" s="14">
        <v>9.7495477631445407E-2</v>
      </c>
      <c r="AP391" s="14">
        <v>0.11551589016626999</v>
      </c>
      <c r="AQ391" s="14">
        <v>0.129500654079065</v>
      </c>
      <c r="AR391" s="14"/>
      <c r="AS391" s="14">
        <v>0.12335787703034</v>
      </c>
      <c r="AT391" s="14">
        <v>7.1507146172414798E-2</v>
      </c>
      <c r="AU391" s="14">
        <v>0.107096995302721</v>
      </c>
      <c r="AV391" s="14">
        <v>3.6306647321104703E-2</v>
      </c>
      <c r="AW391" s="14">
        <v>0</v>
      </c>
      <c r="AX391" s="14"/>
      <c r="AY391" s="14">
        <v>8.7254175534505901E-2</v>
      </c>
      <c r="AZ391" s="14">
        <v>0.166617345735149</v>
      </c>
      <c r="BA391" s="14">
        <v>0.117234576305057</v>
      </c>
      <c r="BB391" s="14">
        <v>0.130683491457773</v>
      </c>
      <c r="BC391" s="14">
        <v>5.9806376439870801E-2</v>
      </c>
      <c r="BD391" s="14">
        <v>0.100028167466165</v>
      </c>
      <c r="BE391" s="14">
        <v>6.9390766765547798E-2</v>
      </c>
      <c r="BF391" s="14">
        <v>8.4397998682950504E-2</v>
      </c>
      <c r="BG391" s="14">
        <v>0.10219720045370401</v>
      </c>
      <c r="BH391" s="14">
        <v>0.117264443110942</v>
      </c>
      <c r="BI391" s="14">
        <v>6.2455757445167501E-2</v>
      </c>
      <c r="BJ391" s="14">
        <v>0.13043825518067401</v>
      </c>
      <c r="BK391" s="14">
        <v>3.7540489238027101E-2</v>
      </c>
      <c r="BL391" s="14">
        <v>0.15353451969595899</v>
      </c>
      <c r="BM391" s="14">
        <v>8.5734843990978193E-2</v>
      </c>
      <c r="BN391" s="14">
        <v>5.7508254686236097E-2</v>
      </c>
      <c r="BO391" s="14"/>
      <c r="BP391" s="14">
        <v>4.61971295232141E-2</v>
      </c>
      <c r="BQ391" s="14">
        <v>8.7732896002509803E-2</v>
      </c>
      <c r="BR391" s="14">
        <v>0.13105693652714501</v>
      </c>
      <c r="BS391" s="14">
        <v>0.128890687443074</v>
      </c>
      <c r="BT391" s="14">
        <v>0.104688695519403</v>
      </c>
      <c r="BU391" s="14">
        <v>0.127926625032176</v>
      </c>
      <c r="BV391" s="14"/>
      <c r="BW391" s="14">
        <v>8.8819338995776806E-2</v>
      </c>
      <c r="BX391" s="14">
        <v>0.10551396532061801</v>
      </c>
      <c r="BY391" s="14" t="s">
        <v>120</v>
      </c>
      <c r="BZ391" s="14">
        <v>0.120142530620169</v>
      </c>
      <c r="CA391" s="14">
        <v>9.4199137383681103E-2</v>
      </c>
      <c r="CB391" s="14">
        <v>6.8253304427244199E-2</v>
      </c>
      <c r="CC391" s="14">
        <v>0.15936844266076799</v>
      </c>
      <c r="CD391" s="14"/>
      <c r="CE391" s="14">
        <v>6.8252812446671099E-2</v>
      </c>
      <c r="CF391" s="14">
        <v>0.10360308222705</v>
      </c>
      <c r="CG391" s="14">
        <v>0.11418021855323</v>
      </c>
      <c r="CH391" s="14">
        <v>7.3163868390911393E-2</v>
      </c>
      <c r="CI391" s="14"/>
      <c r="CJ391" s="14">
        <v>8.7818880807349495E-2</v>
      </c>
      <c r="CK391" s="14">
        <v>6.70216778751557E-2</v>
      </c>
      <c r="CL391" s="14">
        <v>9.5969859932706597E-2</v>
      </c>
      <c r="CM391" s="14">
        <v>0.19292857914790801</v>
      </c>
      <c r="CN391" s="14"/>
      <c r="CO391" s="14">
        <v>5.5373297147227302E-2</v>
      </c>
      <c r="CP391" s="14">
        <v>0.100876654488019</v>
      </c>
      <c r="CQ391" s="14"/>
      <c r="CR391" s="14">
        <v>8.3299309584093401E-2</v>
      </c>
      <c r="CS391" s="14">
        <v>9.3019295377011105E-2</v>
      </c>
    </row>
    <row r="392" spans="2:97" x14ac:dyDescent="0.3">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c r="CF392" s="14"/>
      <c r="CG392" s="14"/>
      <c r="CH392" s="14"/>
      <c r="CI392" s="14"/>
      <c r="CJ392" s="14"/>
      <c r="CK392" s="14"/>
      <c r="CL392" s="14"/>
      <c r="CM392" s="14"/>
      <c r="CN392" s="14"/>
      <c r="CO392" s="14"/>
      <c r="CP392" s="14"/>
      <c r="CQ392" s="14"/>
      <c r="CR392" s="14"/>
      <c r="CS392" s="14"/>
    </row>
    <row r="393" spans="2:97" x14ac:dyDescent="0.3">
      <c r="B393" s="6" t="s">
        <v>245</v>
      </c>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c r="CF393" s="14"/>
      <c r="CG393" s="14"/>
      <c r="CH393" s="14"/>
      <c r="CI393" s="14"/>
      <c r="CJ393" s="14"/>
      <c r="CK393" s="14"/>
      <c r="CL393" s="14"/>
      <c r="CM393" s="14"/>
      <c r="CN393" s="14"/>
      <c r="CO393" s="14"/>
      <c r="CP393" s="14"/>
      <c r="CQ393" s="14"/>
      <c r="CR393" s="14"/>
      <c r="CS393" s="14"/>
    </row>
    <row r="394" spans="2:97" x14ac:dyDescent="0.3">
      <c r="B394" s="24" t="s">
        <v>188</v>
      </c>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c r="CD394" s="14"/>
      <c r="CE394" s="14"/>
      <c r="CF394" s="14"/>
      <c r="CG394" s="14"/>
      <c r="CH394" s="14"/>
      <c r="CI394" s="14"/>
      <c r="CJ394" s="14"/>
      <c r="CK394" s="14"/>
      <c r="CL394" s="14"/>
      <c r="CM394" s="14"/>
      <c r="CN394" s="14"/>
      <c r="CO394" s="14"/>
      <c r="CP394" s="14"/>
      <c r="CQ394" s="14"/>
      <c r="CR394" s="14"/>
      <c r="CS394" s="14"/>
    </row>
    <row r="395" spans="2:97" x14ac:dyDescent="0.3">
      <c r="B395" t="s">
        <v>246</v>
      </c>
      <c r="C395" s="14">
        <v>9.4892564121833903E-2</v>
      </c>
      <c r="D395" s="14">
        <v>0.108512426666293</v>
      </c>
      <c r="E395" s="14">
        <v>8.1443645890224001E-2</v>
      </c>
      <c r="F395" s="14"/>
      <c r="G395" s="14">
        <v>0.128661317382745</v>
      </c>
      <c r="H395" s="14">
        <v>0.11494300314266601</v>
      </c>
      <c r="I395" s="14">
        <v>8.7669465314680298E-2</v>
      </c>
      <c r="J395" s="14">
        <v>0.12830556365342599</v>
      </c>
      <c r="K395" s="14">
        <v>8.2983160591981603E-2</v>
      </c>
      <c r="L395" s="14">
        <v>4.6126259922072498E-2</v>
      </c>
      <c r="M395" s="14"/>
      <c r="N395" s="14">
        <v>9.5893975826599295E-2</v>
      </c>
      <c r="O395" s="14">
        <v>7.76813786318125E-2</v>
      </c>
      <c r="P395" s="14">
        <v>0.10046704335426</v>
      </c>
      <c r="Q395" s="14">
        <v>0.10780802758767501</v>
      </c>
      <c r="R395" s="14"/>
      <c r="S395" s="14">
        <v>0.13080584740731299</v>
      </c>
      <c r="T395" s="14">
        <v>0.103040050788646</v>
      </c>
      <c r="U395" s="14">
        <v>7.9756016920282197E-2</v>
      </c>
      <c r="V395" s="14">
        <v>8.0712416388212402E-2</v>
      </c>
      <c r="W395" s="14">
        <v>0.155096758158451</v>
      </c>
      <c r="X395" s="14">
        <v>7.0439536306054096E-2</v>
      </c>
      <c r="Y395" s="14">
        <v>9.33848353487952E-2</v>
      </c>
      <c r="Z395" s="14">
        <v>0.154539653744278</v>
      </c>
      <c r="AA395" s="14">
        <v>5.72184942359912E-2</v>
      </c>
      <c r="AB395" s="14">
        <v>7.8682279241404293E-2</v>
      </c>
      <c r="AC395" s="14">
        <v>7.6408590607625004E-2</v>
      </c>
      <c r="AD395" s="14">
        <v>3.9580788795323403E-2</v>
      </c>
      <c r="AE395" s="14"/>
      <c r="AF395" s="14">
        <v>9.4702587896873497E-2</v>
      </c>
      <c r="AG395" s="14">
        <v>0.113154895909063</v>
      </c>
      <c r="AH395" s="14">
        <v>0.120573027042438</v>
      </c>
      <c r="AI395" s="14">
        <v>4.4231246710469303E-2</v>
      </c>
      <c r="AJ395" s="14">
        <v>0.14893063815552901</v>
      </c>
      <c r="AK395" s="14"/>
      <c r="AL395" s="14">
        <v>0.122945281769338</v>
      </c>
      <c r="AM395" s="14">
        <v>9.9141277696907906E-2</v>
      </c>
      <c r="AN395" s="14">
        <v>0.109850835693818</v>
      </c>
      <c r="AO395" s="14">
        <v>5.0533844106665997E-2</v>
      </c>
      <c r="AP395" s="14">
        <v>0.118555560461558</v>
      </c>
      <c r="AQ395" s="14">
        <v>8.1991750232135105E-2</v>
      </c>
      <c r="AR395" s="14"/>
      <c r="AS395" s="14">
        <v>8.5735781961745194E-2</v>
      </c>
      <c r="AT395" s="14">
        <v>0.11079379870461099</v>
      </c>
      <c r="AU395" s="14">
        <v>7.4895078341382204E-2</v>
      </c>
      <c r="AV395" s="14">
        <v>0.11535037044102001</v>
      </c>
      <c r="AW395" s="14">
        <v>0.17313625309078801</v>
      </c>
      <c r="AX395" s="14"/>
      <c r="AY395" s="14">
        <v>0.45127944208704601</v>
      </c>
      <c r="AZ395" s="14">
        <v>0.118597246576869</v>
      </c>
      <c r="BA395" s="14">
        <v>5.26846759387967E-2</v>
      </c>
      <c r="BB395" s="14">
        <v>0.18054649078596799</v>
      </c>
      <c r="BC395" s="14">
        <v>0.104534845532004</v>
      </c>
      <c r="BD395" s="14">
        <v>5.8664583408649502E-2</v>
      </c>
      <c r="BE395" s="14">
        <v>0.10268996747176901</v>
      </c>
      <c r="BF395" s="14">
        <v>0.104862073928175</v>
      </c>
      <c r="BG395" s="14">
        <v>8.5809010691448195E-2</v>
      </c>
      <c r="BH395" s="14">
        <v>9.8824153070760201E-2</v>
      </c>
      <c r="BI395" s="14">
        <v>6.8183027979164895E-2</v>
      </c>
      <c r="BJ395" s="14">
        <v>6.7334770910221803E-2</v>
      </c>
      <c r="BK395" s="14">
        <v>0.124193629494617</v>
      </c>
      <c r="BL395" s="14">
        <v>8.5677355766223498E-2</v>
      </c>
      <c r="BM395" s="14">
        <v>0.17979623391225899</v>
      </c>
      <c r="BN395" s="14">
        <v>0.117336766620608</v>
      </c>
      <c r="BO395" s="14"/>
      <c r="BP395" s="14">
        <v>0.10406726457340799</v>
      </c>
      <c r="BQ395" s="14">
        <v>0.10715886105299199</v>
      </c>
      <c r="BR395" s="14">
        <v>0.100900377443391</v>
      </c>
      <c r="BS395" s="14">
        <v>6.7716861984645799E-2</v>
      </c>
      <c r="BT395" s="14">
        <v>7.5737467550444498E-2</v>
      </c>
      <c r="BU395" s="14">
        <v>0.10188172391587801</v>
      </c>
      <c r="BV395" s="14"/>
      <c r="BW395" s="14">
        <v>9.6289761560085799E-2</v>
      </c>
      <c r="BX395" s="14">
        <v>0.100774155156014</v>
      </c>
      <c r="BY395" s="14" t="s">
        <v>120</v>
      </c>
      <c r="BZ395" s="14">
        <v>5.77470446793217E-2</v>
      </c>
      <c r="CA395" s="14">
        <v>0.115330821821976</v>
      </c>
      <c r="CB395" s="14">
        <v>6.8912464480392802E-2</v>
      </c>
      <c r="CC395" s="14">
        <v>0.176416116460856</v>
      </c>
      <c r="CD395" s="14"/>
      <c r="CE395" s="14">
        <v>0.109171817065828</v>
      </c>
      <c r="CF395" s="14">
        <v>0.11621703615365001</v>
      </c>
      <c r="CG395" s="14">
        <v>5.79219169359248E-2</v>
      </c>
      <c r="CH395" s="14">
        <v>9.1063826677132698E-2</v>
      </c>
      <c r="CI395" s="14"/>
      <c r="CJ395" s="14">
        <v>0.106445212102685</v>
      </c>
      <c r="CK395" s="14">
        <v>0.113739949563137</v>
      </c>
      <c r="CL395" s="14">
        <v>8.7261991937240296E-2</v>
      </c>
      <c r="CM395" s="14">
        <v>6.6362200571756597E-2</v>
      </c>
      <c r="CN395" s="14"/>
      <c r="CO395" s="14">
        <v>0.170834732470662</v>
      </c>
      <c r="CP395" s="14">
        <v>8.4692311271008999E-2</v>
      </c>
      <c r="CQ395" s="14"/>
      <c r="CR395" s="14">
        <v>0.15847162097781001</v>
      </c>
      <c r="CS395" s="14">
        <v>9.0721728155891607E-2</v>
      </c>
    </row>
    <row r="396" spans="2:97" x14ac:dyDescent="0.3">
      <c r="B396" t="s">
        <v>247</v>
      </c>
      <c r="C396" s="14">
        <v>0.46367307653419498</v>
      </c>
      <c r="D396" s="14">
        <v>0.49210710002061098</v>
      </c>
      <c r="E396" s="14">
        <v>0.43603068020552899</v>
      </c>
      <c r="F396" s="14"/>
      <c r="G396" s="14">
        <v>0.42659025628965602</v>
      </c>
      <c r="H396" s="14">
        <v>0.43179068738597298</v>
      </c>
      <c r="I396" s="14">
        <v>0.50348218914007703</v>
      </c>
      <c r="J396" s="14">
        <v>0.44593283273636802</v>
      </c>
      <c r="K396" s="14">
        <v>0.45777853096864402</v>
      </c>
      <c r="L396" s="14">
        <v>0.49960824708701201</v>
      </c>
      <c r="M396" s="14"/>
      <c r="N396" s="14">
        <v>0.420858937402665</v>
      </c>
      <c r="O396" s="14">
        <v>0.41306517312566199</v>
      </c>
      <c r="P396" s="14">
        <v>0.54473543381140599</v>
      </c>
      <c r="Q396" s="14">
        <v>0.49811033021110102</v>
      </c>
      <c r="R396" s="14"/>
      <c r="S396" s="14">
        <v>0.39433984051682702</v>
      </c>
      <c r="T396" s="14">
        <v>0.46163727017169398</v>
      </c>
      <c r="U396" s="14">
        <v>0.41711386596164501</v>
      </c>
      <c r="V396" s="14">
        <v>0.46551813755111399</v>
      </c>
      <c r="W396" s="14">
        <v>0.47602800570346399</v>
      </c>
      <c r="X396" s="14">
        <v>0.50777989547741298</v>
      </c>
      <c r="Y396" s="14">
        <v>0.48053764197906301</v>
      </c>
      <c r="Z396" s="14">
        <v>0.52512088067405605</v>
      </c>
      <c r="AA396" s="14">
        <v>0.47001827962508103</v>
      </c>
      <c r="AB396" s="14">
        <v>0.51604636772011303</v>
      </c>
      <c r="AC396" s="14">
        <v>0.54232924468482602</v>
      </c>
      <c r="AD396" s="14">
        <v>0.35623561458692299</v>
      </c>
      <c r="AE396" s="14"/>
      <c r="AF396" s="14">
        <v>0.49843403264012698</v>
      </c>
      <c r="AG396" s="14">
        <v>0.41671091575810498</v>
      </c>
      <c r="AH396" s="14">
        <v>0.394603537134191</v>
      </c>
      <c r="AI396" s="14">
        <v>0.62111026291687299</v>
      </c>
      <c r="AJ396" s="14">
        <v>0.34041493874582301</v>
      </c>
      <c r="AK396" s="14"/>
      <c r="AL396" s="14">
        <v>0.36354546096886797</v>
      </c>
      <c r="AM396" s="14">
        <v>0.525137725370593</v>
      </c>
      <c r="AN396" s="14">
        <v>0.38986224642959899</v>
      </c>
      <c r="AO396" s="14">
        <v>0.61731232172734796</v>
      </c>
      <c r="AP396" s="14">
        <v>0.374416555748604</v>
      </c>
      <c r="AQ396" s="14">
        <v>0.41098358706309002</v>
      </c>
      <c r="AR396" s="14"/>
      <c r="AS396" s="14">
        <v>0.57331001880106103</v>
      </c>
      <c r="AT396" s="14">
        <v>0.44176547967207602</v>
      </c>
      <c r="AU396" s="14">
        <v>0.43174014791410897</v>
      </c>
      <c r="AV396" s="14">
        <v>0.37594891173152301</v>
      </c>
      <c r="AW396" s="14">
        <v>0.35795319847277202</v>
      </c>
      <c r="AX396" s="14"/>
      <c r="AY396" s="14">
        <v>0.17732657288471501</v>
      </c>
      <c r="AZ396" s="14">
        <v>0.52338820237024697</v>
      </c>
      <c r="BA396" s="14">
        <v>0.470368930882478</v>
      </c>
      <c r="BB396" s="14">
        <v>0.47523477644906098</v>
      </c>
      <c r="BC396" s="14">
        <v>0.52810825695143004</v>
      </c>
      <c r="BD396" s="14">
        <v>0.51078895615744002</v>
      </c>
      <c r="BE396" s="14">
        <v>0.48145492202751999</v>
      </c>
      <c r="BF396" s="14">
        <v>0.43759098729139201</v>
      </c>
      <c r="BG396" s="14">
        <v>0.56345402654746801</v>
      </c>
      <c r="BH396" s="14">
        <v>0.443986511839084</v>
      </c>
      <c r="BI396" s="14">
        <v>0.53996390228281599</v>
      </c>
      <c r="BJ396" s="14">
        <v>0.36691753477605299</v>
      </c>
      <c r="BK396" s="14">
        <v>0.178506029618724</v>
      </c>
      <c r="BL396" s="14">
        <v>0.51061776722772001</v>
      </c>
      <c r="BM396" s="14">
        <v>0.32091916862939002</v>
      </c>
      <c r="BN396" s="14">
        <v>0.36364330141208501</v>
      </c>
      <c r="BO396" s="14"/>
      <c r="BP396" s="14">
        <v>0.40133525421204302</v>
      </c>
      <c r="BQ396" s="14">
        <v>0.44631841855785098</v>
      </c>
      <c r="BR396" s="14">
        <v>0.566795880778724</v>
      </c>
      <c r="BS396" s="14">
        <v>0.50559859530969598</v>
      </c>
      <c r="BT396" s="14">
        <v>0.46677083895890098</v>
      </c>
      <c r="BU396" s="14">
        <v>0.407247643176253</v>
      </c>
      <c r="BV396" s="14"/>
      <c r="BW396" s="14">
        <v>0.45609785879939502</v>
      </c>
      <c r="BX396" s="14">
        <v>0.40754888387230598</v>
      </c>
      <c r="BY396" s="14" t="s">
        <v>120</v>
      </c>
      <c r="BZ396" s="14">
        <v>0.65442390232652303</v>
      </c>
      <c r="CA396" s="14">
        <v>0.49061609150952801</v>
      </c>
      <c r="CB396" s="14">
        <v>0.47801856447727198</v>
      </c>
      <c r="CC396" s="14">
        <v>0.40358857111100799</v>
      </c>
      <c r="CD396" s="14"/>
      <c r="CE396" s="14">
        <v>0.47769653676233598</v>
      </c>
      <c r="CF396" s="14">
        <v>0.46547574022619498</v>
      </c>
      <c r="CG396" s="14">
        <v>0.565483054786869</v>
      </c>
      <c r="CH396" s="14">
        <v>0.435957234648083</v>
      </c>
      <c r="CI396" s="14"/>
      <c r="CJ396" s="14">
        <v>0.42980509016829299</v>
      </c>
      <c r="CK396" s="14">
        <v>0.45568361620025</v>
      </c>
      <c r="CL396" s="14">
        <v>0.48327903475830503</v>
      </c>
      <c r="CM396" s="14">
        <v>0.41223152409065</v>
      </c>
      <c r="CN396" s="14"/>
      <c r="CO396" s="14">
        <v>0.45139653451018003</v>
      </c>
      <c r="CP396" s="14">
        <v>0.46609352305956803</v>
      </c>
      <c r="CQ396" s="14"/>
      <c r="CR396" s="14">
        <v>0.53854157615362097</v>
      </c>
      <c r="CS396" s="14">
        <v>0.454952268987803</v>
      </c>
    </row>
    <row r="397" spans="2:97" x14ac:dyDescent="0.3">
      <c r="B397" t="s">
        <v>248</v>
      </c>
      <c r="C397" s="14">
        <v>0.40961548396377601</v>
      </c>
      <c r="D397" s="14">
        <v>0.38118073389065998</v>
      </c>
      <c r="E397" s="14">
        <v>0.43705117198988702</v>
      </c>
      <c r="F397" s="14"/>
      <c r="G397" s="14">
        <v>0.39186898380740998</v>
      </c>
      <c r="H397" s="14">
        <v>0.41276549703527599</v>
      </c>
      <c r="I397" s="14">
        <v>0.375869043779682</v>
      </c>
      <c r="J397" s="14">
        <v>0.39821171075698603</v>
      </c>
      <c r="K397" s="14">
        <v>0.423030002366865</v>
      </c>
      <c r="L397" s="14">
        <v>0.44275514180609499</v>
      </c>
      <c r="M397" s="14"/>
      <c r="N397" s="14">
        <v>0.45888332627641099</v>
      </c>
      <c r="O397" s="14">
        <v>0.47567619479814399</v>
      </c>
      <c r="P397" s="14">
        <v>0.32580950463312303</v>
      </c>
      <c r="Q397" s="14">
        <v>0.35244606086628899</v>
      </c>
      <c r="R397" s="14"/>
      <c r="S397" s="14">
        <v>0.42323542307822898</v>
      </c>
      <c r="T397" s="14">
        <v>0.40809869260148901</v>
      </c>
      <c r="U397" s="14">
        <v>0.47267364711805698</v>
      </c>
      <c r="V397" s="14">
        <v>0.42744833379143299</v>
      </c>
      <c r="W397" s="14">
        <v>0.32909768646347698</v>
      </c>
      <c r="X397" s="14">
        <v>0.36956462234600002</v>
      </c>
      <c r="Y397" s="14">
        <v>0.41552683535836799</v>
      </c>
      <c r="Z397" s="14">
        <v>0.32033946558166598</v>
      </c>
      <c r="AA397" s="14">
        <v>0.43248904248832798</v>
      </c>
      <c r="AB397" s="14">
        <v>0.39467130753727298</v>
      </c>
      <c r="AC397" s="14">
        <v>0.35646884866798401</v>
      </c>
      <c r="AD397" s="14">
        <v>0.56271997027279497</v>
      </c>
      <c r="AE397" s="14"/>
      <c r="AF397" s="14">
        <v>0.39386014723646301</v>
      </c>
      <c r="AG397" s="14">
        <v>0.449432880646988</v>
      </c>
      <c r="AH397" s="14">
        <v>0.44528420138228297</v>
      </c>
      <c r="AI397" s="14">
        <v>0.320703772328924</v>
      </c>
      <c r="AJ397" s="14">
        <v>0.46427616451876902</v>
      </c>
      <c r="AK397" s="14"/>
      <c r="AL397" s="14">
        <v>0.484996088936754</v>
      </c>
      <c r="AM397" s="14">
        <v>0.36655724395549499</v>
      </c>
      <c r="AN397" s="14">
        <v>0.458296323962329</v>
      </c>
      <c r="AO397" s="14">
        <v>0.32354767990168298</v>
      </c>
      <c r="AP397" s="14">
        <v>0.454330509609779</v>
      </c>
      <c r="AQ397" s="14">
        <v>0.435174405762771</v>
      </c>
      <c r="AR397" s="14"/>
      <c r="AS397" s="14">
        <v>0.30033716807411898</v>
      </c>
      <c r="AT397" s="14">
        <v>0.40195895702628698</v>
      </c>
      <c r="AU397" s="14">
        <v>0.47766290352259799</v>
      </c>
      <c r="AV397" s="14">
        <v>0.481136751025039</v>
      </c>
      <c r="AW397" s="14">
        <v>0.46891054843643998</v>
      </c>
      <c r="AX397" s="14"/>
      <c r="AY397" s="14">
        <v>0.19396965238830499</v>
      </c>
      <c r="AZ397" s="14">
        <v>0.28769557809496299</v>
      </c>
      <c r="BA397" s="14">
        <v>0.44832665795915999</v>
      </c>
      <c r="BB397" s="14">
        <v>0.32890092263990101</v>
      </c>
      <c r="BC397" s="14">
        <v>0.32158695964311002</v>
      </c>
      <c r="BD397" s="14">
        <v>0.41264312403650599</v>
      </c>
      <c r="BE397" s="14">
        <v>0.36002552677677702</v>
      </c>
      <c r="BF397" s="14">
        <v>0.414515156553666</v>
      </c>
      <c r="BG397" s="14">
        <v>0.32880415242264899</v>
      </c>
      <c r="BH397" s="14">
        <v>0.45718933509015602</v>
      </c>
      <c r="BI397" s="14">
        <v>0.383037137187833</v>
      </c>
      <c r="BJ397" s="14">
        <v>0.49466276478399002</v>
      </c>
      <c r="BK397" s="14">
        <v>0.67276127320753698</v>
      </c>
      <c r="BL397" s="14">
        <v>0.40370487700605601</v>
      </c>
      <c r="BM397" s="14">
        <v>0.49928459745835102</v>
      </c>
      <c r="BN397" s="14">
        <v>0.50492597438081899</v>
      </c>
      <c r="BO397" s="14"/>
      <c r="BP397" s="14">
        <v>0.45877215451019998</v>
      </c>
      <c r="BQ397" s="14">
        <v>0.40282490504696999</v>
      </c>
      <c r="BR397" s="14">
        <v>0.299735027056859</v>
      </c>
      <c r="BS397" s="14">
        <v>0.41800576319299199</v>
      </c>
      <c r="BT397" s="14">
        <v>0.43002066763805202</v>
      </c>
      <c r="BU397" s="14">
        <v>0.45290421290602001</v>
      </c>
      <c r="BV397" s="14"/>
      <c r="BW397" s="14">
        <v>0.43815404416652298</v>
      </c>
      <c r="BX397" s="14">
        <v>0.44706058811162103</v>
      </c>
      <c r="BY397" s="14" t="s">
        <v>120</v>
      </c>
      <c r="BZ397" s="14">
        <v>0.26224134533485799</v>
      </c>
      <c r="CA397" s="14">
        <v>0.31032174322014699</v>
      </c>
      <c r="CB397" s="14">
        <v>0.4151015185361</v>
      </c>
      <c r="CC397" s="14">
        <v>0.37399225184622498</v>
      </c>
      <c r="CD397" s="14"/>
      <c r="CE397" s="14">
        <v>0.38383785436789702</v>
      </c>
      <c r="CF397" s="14">
        <v>0.40861648316789301</v>
      </c>
      <c r="CG397" s="14">
        <v>0.30129678825666301</v>
      </c>
      <c r="CH397" s="14">
        <v>0.45195726288563098</v>
      </c>
      <c r="CI397" s="14"/>
      <c r="CJ397" s="14">
        <v>0.45402992881918902</v>
      </c>
      <c r="CK397" s="14">
        <v>0.41444802927810098</v>
      </c>
      <c r="CL397" s="14">
        <v>0.39771187558012699</v>
      </c>
      <c r="CM397" s="14">
        <v>0.37228832139167101</v>
      </c>
      <c r="CN397" s="14"/>
      <c r="CO397" s="14">
        <v>0.37054483945495398</v>
      </c>
      <c r="CP397" s="14">
        <v>0.41755880125640799</v>
      </c>
      <c r="CQ397" s="14"/>
      <c r="CR397" s="14">
        <v>0.30298680286856799</v>
      </c>
      <c r="CS397" s="14">
        <v>0.42595302888506098</v>
      </c>
    </row>
    <row r="398" spans="2:97" x14ac:dyDescent="0.3">
      <c r="B398" t="s">
        <v>92</v>
      </c>
      <c r="C398" s="14">
        <v>3.1818875380194997E-2</v>
      </c>
      <c r="D398" s="14">
        <v>1.8199739422435902E-2</v>
      </c>
      <c r="E398" s="14">
        <v>4.5474501914360498E-2</v>
      </c>
      <c r="F398" s="14"/>
      <c r="G398" s="14">
        <v>5.2879442520189397E-2</v>
      </c>
      <c r="H398" s="14">
        <v>4.0500812436084797E-2</v>
      </c>
      <c r="I398" s="14">
        <v>3.2979301765560402E-2</v>
      </c>
      <c r="J398" s="14">
        <v>2.75498928532193E-2</v>
      </c>
      <c r="K398" s="14">
        <v>3.6208306072509397E-2</v>
      </c>
      <c r="L398" s="14">
        <v>1.15103511848201E-2</v>
      </c>
      <c r="M398" s="14"/>
      <c r="N398" s="14">
        <v>2.4363760494324201E-2</v>
      </c>
      <c r="O398" s="14">
        <v>3.3577253444380797E-2</v>
      </c>
      <c r="P398" s="14">
        <v>2.89880182012104E-2</v>
      </c>
      <c r="Q398" s="14">
        <v>4.1635581334934599E-2</v>
      </c>
      <c r="R398" s="14"/>
      <c r="S398" s="14">
        <v>5.1618888997630903E-2</v>
      </c>
      <c r="T398" s="14">
        <v>2.72239864381713E-2</v>
      </c>
      <c r="U398" s="14">
        <v>3.04564700000159E-2</v>
      </c>
      <c r="V398" s="14">
        <v>2.6321112269240301E-2</v>
      </c>
      <c r="W398" s="14">
        <v>3.9777549674607303E-2</v>
      </c>
      <c r="X398" s="14">
        <v>5.2215945870533E-2</v>
      </c>
      <c r="Y398" s="14">
        <v>1.0550687313773699E-2</v>
      </c>
      <c r="Z398" s="14">
        <v>0</v>
      </c>
      <c r="AA398" s="14">
        <v>4.0274183650600703E-2</v>
      </c>
      <c r="AB398" s="14">
        <v>1.0600045501209399E-2</v>
      </c>
      <c r="AC398" s="14">
        <v>2.4793316039565302E-2</v>
      </c>
      <c r="AD398" s="14">
        <v>4.14636263449586E-2</v>
      </c>
      <c r="AE398" s="14"/>
      <c r="AF398" s="14">
        <v>1.30032322265365E-2</v>
      </c>
      <c r="AG398" s="14">
        <v>2.0701307685842999E-2</v>
      </c>
      <c r="AH398" s="14">
        <v>3.9539234441087999E-2</v>
      </c>
      <c r="AI398" s="14">
        <v>1.39547180437334E-2</v>
      </c>
      <c r="AJ398" s="14">
        <v>4.6378258579878699E-2</v>
      </c>
      <c r="AK398" s="14"/>
      <c r="AL398" s="14">
        <v>2.8513168325039501E-2</v>
      </c>
      <c r="AM398" s="14">
        <v>9.1637529770047504E-3</v>
      </c>
      <c r="AN398" s="14">
        <v>4.1990593914254103E-2</v>
      </c>
      <c r="AO398" s="14">
        <v>8.6061542643030894E-3</v>
      </c>
      <c r="AP398" s="14">
        <v>5.2697374180058598E-2</v>
      </c>
      <c r="AQ398" s="14">
        <v>7.1850256942003601E-2</v>
      </c>
      <c r="AR398" s="14"/>
      <c r="AS398" s="14">
        <v>4.0617031163075197E-2</v>
      </c>
      <c r="AT398" s="14">
        <v>4.5481764597025902E-2</v>
      </c>
      <c r="AU398" s="14">
        <v>1.5701870221910899E-2</v>
      </c>
      <c r="AV398" s="14">
        <v>2.7563966802418301E-2</v>
      </c>
      <c r="AW398" s="14">
        <v>0</v>
      </c>
      <c r="AX398" s="14"/>
      <c r="AY398" s="14">
        <v>0.17742433263993401</v>
      </c>
      <c r="AZ398" s="14">
        <v>7.03189729579205E-2</v>
      </c>
      <c r="BA398" s="14">
        <v>2.8619735219565099E-2</v>
      </c>
      <c r="BB398" s="14">
        <v>1.5317810125071E-2</v>
      </c>
      <c r="BC398" s="14">
        <v>4.5769937873455797E-2</v>
      </c>
      <c r="BD398" s="14">
        <v>1.7903336397403598E-2</v>
      </c>
      <c r="BE398" s="14">
        <v>5.5829583723933499E-2</v>
      </c>
      <c r="BF398" s="14">
        <v>4.3031782226766797E-2</v>
      </c>
      <c r="BG398" s="14">
        <v>2.1932810338434999E-2</v>
      </c>
      <c r="BH398" s="14">
        <v>0</v>
      </c>
      <c r="BI398" s="14">
        <v>8.8159325501863395E-3</v>
      </c>
      <c r="BJ398" s="14">
        <v>7.1084929529734595E-2</v>
      </c>
      <c r="BK398" s="14">
        <v>2.4539067679121899E-2</v>
      </c>
      <c r="BL398" s="14">
        <v>0</v>
      </c>
      <c r="BM398" s="14">
        <v>0</v>
      </c>
      <c r="BN398" s="14">
        <v>1.40939575864881E-2</v>
      </c>
      <c r="BO398" s="14"/>
      <c r="BP398" s="14">
        <v>3.58253267043478E-2</v>
      </c>
      <c r="BQ398" s="14">
        <v>4.3697815342187502E-2</v>
      </c>
      <c r="BR398" s="14">
        <v>3.2568714721027098E-2</v>
      </c>
      <c r="BS398" s="14">
        <v>8.6787795126661797E-3</v>
      </c>
      <c r="BT398" s="14">
        <v>2.7471025852602301E-2</v>
      </c>
      <c r="BU398" s="14">
        <v>3.7966420001848598E-2</v>
      </c>
      <c r="BV398" s="14"/>
      <c r="BW398" s="14">
        <v>9.4583354739959796E-3</v>
      </c>
      <c r="BX398" s="14">
        <v>4.4616372860058401E-2</v>
      </c>
      <c r="BY398" s="14" t="s">
        <v>120</v>
      </c>
      <c r="BZ398" s="14">
        <v>2.5587707659297E-2</v>
      </c>
      <c r="CA398" s="14">
        <v>8.3731343448349593E-2</v>
      </c>
      <c r="CB398" s="14">
        <v>3.7967452506235601E-2</v>
      </c>
      <c r="CC398" s="14">
        <v>4.6003060581911399E-2</v>
      </c>
      <c r="CD398" s="14"/>
      <c r="CE398" s="14">
        <v>2.92937918039392E-2</v>
      </c>
      <c r="CF398" s="14">
        <v>9.6907404522621893E-3</v>
      </c>
      <c r="CG398" s="14">
        <v>7.5298240020543597E-2</v>
      </c>
      <c r="CH398" s="14">
        <v>2.1021675789153999E-2</v>
      </c>
      <c r="CI398" s="14"/>
      <c r="CJ398" s="14">
        <v>9.7197689098328394E-3</v>
      </c>
      <c r="CK398" s="14">
        <v>1.6128404958512799E-2</v>
      </c>
      <c r="CL398" s="14">
        <v>3.1747097724327301E-2</v>
      </c>
      <c r="CM398" s="14">
        <v>0.149117953945922</v>
      </c>
      <c r="CN398" s="14"/>
      <c r="CO398" s="14">
        <v>7.22389356420392E-3</v>
      </c>
      <c r="CP398" s="14">
        <v>3.1655364413015502E-2</v>
      </c>
      <c r="CQ398" s="14"/>
      <c r="CR398" s="14">
        <v>0</v>
      </c>
      <c r="CS398" s="14">
        <v>2.83729739712444E-2</v>
      </c>
    </row>
    <row r="399" spans="2:97" x14ac:dyDescent="0.3">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c r="CF399" s="14"/>
      <c r="CG399" s="14"/>
      <c r="CH399" s="14"/>
      <c r="CI399" s="14"/>
      <c r="CJ399" s="14"/>
      <c r="CK399" s="14"/>
      <c r="CL399" s="14"/>
      <c r="CM399" s="14"/>
      <c r="CN399" s="14"/>
      <c r="CO399" s="14"/>
      <c r="CP399" s="14"/>
      <c r="CQ399" s="14"/>
      <c r="CR399" s="14"/>
      <c r="CS399" s="14"/>
    </row>
    <row r="400" spans="2:97" x14ac:dyDescent="0.3">
      <c r="B400" s="6" t="s">
        <v>263</v>
      </c>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c r="CF400" s="14"/>
      <c r="CG400" s="14"/>
      <c r="CH400" s="14"/>
      <c r="CI400" s="14"/>
      <c r="CJ400" s="14"/>
      <c r="CK400" s="14"/>
      <c r="CL400" s="14"/>
      <c r="CM400" s="14"/>
      <c r="CN400" s="14"/>
      <c r="CO400" s="14"/>
      <c r="CP400" s="14"/>
      <c r="CQ400" s="14"/>
      <c r="CR400" s="14"/>
      <c r="CS400" s="14"/>
    </row>
    <row r="401" spans="2:97" x14ac:dyDescent="0.3">
      <c r="B401" s="24" t="s">
        <v>118</v>
      </c>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c r="CE401" s="14"/>
      <c r="CF401" s="14"/>
      <c r="CG401" s="14"/>
      <c r="CH401" s="14"/>
      <c r="CI401" s="14"/>
      <c r="CJ401" s="14"/>
      <c r="CK401" s="14"/>
      <c r="CL401" s="14"/>
      <c r="CM401" s="14"/>
      <c r="CN401" s="14"/>
      <c r="CO401" s="14"/>
      <c r="CP401" s="14"/>
      <c r="CQ401" s="14"/>
      <c r="CR401" s="14"/>
      <c r="CS401" s="14"/>
    </row>
    <row r="402" spans="2:97" x14ac:dyDescent="0.3">
      <c r="B402" t="s">
        <v>257</v>
      </c>
      <c r="C402" s="14">
        <v>4.8744824243391702E-2</v>
      </c>
      <c r="D402" s="14">
        <v>5.1343654935984598E-2</v>
      </c>
      <c r="E402" s="14">
        <v>4.5174642153050899E-2</v>
      </c>
      <c r="F402" s="14"/>
      <c r="G402" s="14">
        <v>6.18848836982284E-2</v>
      </c>
      <c r="H402" s="14">
        <v>0.128357121953908</v>
      </c>
      <c r="I402" s="14">
        <v>6.6128789011287298E-2</v>
      </c>
      <c r="J402" s="14">
        <v>2.5516937224516301E-2</v>
      </c>
      <c r="K402" s="14">
        <v>3.0795099207116599E-3</v>
      </c>
      <c r="L402" s="14">
        <v>1.05758603903666E-2</v>
      </c>
      <c r="M402" s="14"/>
      <c r="N402" s="14">
        <v>9.0723368301115895E-2</v>
      </c>
      <c r="O402" s="14">
        <v>3.40129011783274E-2</v>
      </c>
      <c r="P402" s="14">
        <v>3.6883546688513999E-2</v>
      </c>
      <c r="Q402" s="14">
        <v>2.9797079081700699E-2</v>
      </c>
      <c r="R402" s="14"/>
      <c r="S402" s="14">
        <v>0.10311015749921</v>
      </c>
      <c r="T402" s="14">
        <v>2.3899151438107499E-2</v>
      </c>
      <c r="U402" s="14">
        <v>4.8087730598795203E-2</v>
      </c>
      <c r="V402" s="14">
        <v>3.3761228112434399E-2</v>
      </c>
      <c r="W402" s="14">
        <v>6.0411533857730598E-2</v>
      </c>
      <c r="X402" s="14">
        <v>4.0406441450480002E-2</v>
      </c>
      <c r="Y402" s="14">
        <v>3.3433843959699401E-2</v>
      </c>
      <c r="Z402" s="14">
        <v>5.51552917868866E-2</v>
      </c>
      <c r="AA402" s="14">
        <v>6.0504647306139303E-2</v>
      </c>
      <c r="AB402" s="14">
        <v>4.1513936180884899E-2</v>
      </c>
      <c r="AC402" s="14">
        <v>2.31275365018252E-2</v>
      </c>
      <c r="AD402" s="14">
        <v>0</v>
      </c>
      <c r="AE402" s="14"/>
      <c r="AF402" s="14">
        <v>5.2032648676096298E-2</v>
      </c>
      <c r="AG402" s="14">
        <v>8.0979426861884293E-2</v>
      </c>
      <c r="AH402" s="14">
        <v>3.44735326163393E-2</v>
      </c>
      <c r="AI402" s="14">
        <v>1.79092947881885E-2</v>
      </c>
      <c r="AJ402" s="14">
        <v>3.3063867579388999E-2</v>
      </c>
      <c r="AK402" s="14"/>
      <c r="AL402" s="14">
        <v>0.104959975044165</v>
      </c>
      <c r="AM402" s="14">
        <v>6.5213464109512204E-2</v>
      </c>
      <c r="AN402" s="14">
        <v>2.6664625339747401E-2</v>
      </c>
      <c r="AO402" s="14">
        <v>2.04131187168562E-2</v>
      </c>
      <c r="AP402" s="14">
        <v>1.4633087270561101E-2</v>
      </c>
      <c r="AQ402" s="14">
        <v>1.1753622137313201E-2</v>
      </c>
      <c r="AR402" s="14"/>
      <c r="AS402" s="14">
        <v>2.0255276684458302E-2</v>
      </c>
      <c r="AT402" s="14">
        <v>2.1625042579745301E-2</v>
      </c>
      <c r="AU402" s="14">
        <v>5.9322120561417897E-2</v>
      </c>
      <c r="AV402" s="14">
        <v>0.12630090844383801</v>
      </c>
      <c r="AW402" s="14">
        <v>0.26765043805087602</v>
      </c>
      <c r="AX402" s="14"/>
      <c r="AY402" s="14">
        <v>0</v>
      </c>
      <c r="AZ402" s="14">
        <v>3.8954513230959199E-2</v>
      </c>
      <c r="BA402" s="14">
        <v>1.4837828390017901E-2</v>
      </c>
      <c r="BB402" s="14">
        <v>5.7166181605066903E-2</v>
      </c>
      <c r="BC402" s="14">
        <v>3.4260711274129801E-2</v>
      </c>
      <c r="BD402" s="14">
        <v>3.3428771430585397E-2</v>
      </c>
      <c r="BE402" s="14">
        <v>3.3289705470417798E-2</v>
      </c>
      <c r="BF402" s="14">
        <v>3.31231254046239E-2</v>
      </c>
      <c r="BG402" s="14">
        <v>2.1809249679640999E-2</v>
      </c>
      <c r="BH402" s="14">
        <v>4.8278853636270297E-2</v>
      </c>
      <c r="BI402" s="14">
        <v>8.2658028800023695E-2</v>
      </c>
      <c r="BJ402" s="14">
        <v>3.7779443261960997E-2</v>
      </c>
      <c r="BK402" s="14">
        <v>3.8941075268299902E-2</v>
      </c>
      <c r="BL402" s="14">
        <v>0.13496203137481799</v>
      </c>
      <c r="BM402" s="14">
        <v>4.0669143999790901E-2</v>
      </c>
      <c r="BN402" s="14">
        <v>0.196580961156191</v>
      </c>
      <c r="BO402" s="14"/>
      <c r="BP402" s="14">
        <v>0.12684141957334899</v>
      </c>
      <c r="BQ402" s="14">
        <v>3.2194283720574E-2</v>
      </c>
      <c r="BR402" s="14">
        <v>3.29062073118516E-2</v>
      </c>
      <c r="BS402" s="14">
        <v>1.9418447894299098E-2</v>
      </c>
      <c r="BT402" s="14">
        <v>9.1414385713606203E-3</v>
      </c>
      <c r="BU402" s="14">
        <v>0</v>
      </c>
      <c r="BV402" s="14"/>
      <c r="BW402" s="14">
        <v>3.2276849963404901E-2</v>
      </c>
      <c r="BX402" s="14">
        <v>5.2373381289818298E-2</v>
      </c>
      <c r="BY402" s="14" t="s">
        <v>120</v>
      </c>
      <c r="BZ402" s="14">
        <v>3.8587019228658898E-2</v>
      </c>
      <c r="CA402" s="14">
        <v>7.2562230554461496E-2</v>
      </c>
      <c r="CB402" s="14">
        <v>8.1160861269106599E-2</v>
      </c>
      <c r="CC402" s="14">
        <v>0</v>
      </c>
      <c r="CD402" s="14"/>
      <c r="CE402" s="14">
        <v>9.5467713195286297E-2</v>
      </c>
      <c r="CF402" s="14">
        <v>6.9516262349168398E-2</v>
      </c>
      <c r="CG402" s="14">
        <v>1.9900391772204401E-2</v>
      </c>
      <c r="CH402" s="14">
        <v>3.2980857613863303E-2</v>
      </c>
      <c r="CI402" s="14"/>
      <c r="CJ402" s="14">
        <v>5.0477646299462497E-2</v>
      </c>
      <c r="CK402" s="14">
        <v>8.1120393236646104E-2</v>
      </c>
      <c r="CL402" s="14">
        <v>4.1025936220594798E-2</v>
      </c>
      <c r="CM402" s="14">
        <v>8.4972851941777002E-3</v>
      </c>
      <c r="CN402" s="14"/>
      <c r="CO402" s="14">
        <v>0.122539319468805</v>
      </c>
      <c r="CP402" s="14">
        <v>3.8799538369875097E-2</v>
      </c>
      <c r="CQ402" s="14"/>
      <c r="CR402" s="14">
        <v>7.4415115697612097E-2</v>
      </c>
      <c r="CS402" s="14">
        <v>4.5300158357661401E-2</v>
      </c>
    </row>
    <row r="403" spans="2:97" x14ac:dyDescent="0.3">
      <c r="B403" t="s">
        <v>258</v>
      </c>
      <c r="C403" s="14">
        <v>0.14479918081151699</v>
      </c>
      <c r="D403" s="14">
        <v>0.157414098297192</v>
      </c>
      <c r="E403" s="14">
        <v>0.13198448923433001</v>
      </c>
      <c r="F403" s="14"/>
      <c r="G403" s="14">
        <v>0.26813145629158103</v>
      </c>
      <c r="H403" s="14">
        <v>0.24874921391558499</v>
      </c>
      <c r="I403" s="14">
        <v>0.155503400888369</v>
      </c>
      <c r="J403" s="14">
        <v>8.6610938657261702E-2</v>
      </c>
      <c r="K403" s="14">
        <v>6.6164830354262294E-2</v>
      </c>
      <c r="L403" s="14">
        <v>6.9878205249561898E-2</v>
      </c>
      <c r="M403" s="14"/>
      <c r="N403" s="14">
        <v>0.19041818418422701</v>
      </c>
      <c r="O403" s="14">
        <v>0.123312524444416</v>
      </c>
      <c r="P403" s="14">
        <v>0.128269193102062</v>
      </c>
      <c r="Q403" s="14">
        <v>0.13418799915287599</v>
      </c>
      <c r="R403" s="14"/>
      <c r="S403" s="14">
        <v>0.22937150574415299</v>
      </c>
      <c r="T403" s="14">
        <v>0.12202494772509601</v>
      </c>
      <c r="U403" s="14">
        <v>0.11020492055239201</v>
      </c>
      <c r="V403" s="14">
        <v>0.154977944320496</v>
      </c>
      <c r="W403" s="14">
        <v>0.15388254741740701</v>
      </c>
      <c r="X403" s="14">
        <v>0.15125742070900899</v>
      </c>
      <c r="Y403" s="14">
        <v>0.14433484834743601</v>
      </c>
      <c r="Z403" s="14">
        <v>0.120979804351068</v>
      </c>
      <c r="AA403" s="14">
        <v>0.13509078156288001</v>
      </c>
      <c r="AB403" s="14">
        <v>0.11312172018891101</v>
      </c>
      <c r="AC403" s="14">
        <v>0.113907079306973</v>
      </c>
      <c r="AD403" s="14">
        <v>8.3748161702816903E-2</v>
      </c>
      <c r="AE403" s="14"/>
      <c r="AF403" s="14">
        <v>0.10680744391121499</v>
      </c>
      <c r="AG403" s="14">
        <v>0.22414677737146199</v>
      </c>
      <c r="AH403" s="14">
        <v>7.35875705221187E-2</v>
      </c>
      <c r="AI403" s="14">
        <v>9.9705026060230101E-2</v>
      </c>
      <c r="AJ403" s="14">
        <v>8.5441593764811197E-2</v>
      </c>
      <c r="AK403" s="14"/>
      <c r="AL403" s="14">
        <v>0.272286327276689</v>
      </c>
      <c r="AM403" s="14">
        <v>0.14273423124353399</v>
      </c>
      <c r="AN403" s="14">
        <v>0.10347984904615</v>
      </c>
      <c r="AO403" s="14">
        <v>8.6901392567272001E-2</v>
      </c>
      <c r="AP403" s="14">
        <v>0.116329104805082</v>
      </c>
      <c r="AQ403" s="14">
        <v>9.29706171708614E-2</v>
      </c>
      <c r="AR403" s="14"/>
      <c r="AS403" s="14">
        <v>0.105509857962372</v>
      </c>
      <c r="AT403" s="14">
        <v>0.13553954151695</v>
      </c>
      <c r="AU403" s="14">
        <v>0.148438192447191</v>
      </c>
      <c r="AV403" s="14">
        <v>0.253308149509478</v>
      </c>
      <c r="AW403" s="14">
        <v>0.27519001345773397</v>
      </c>
      <c r="AX403" s="14"/>
      <c r="AY403" s="14">
        <v>0.14632743647452101</v>
      </c>
      <c r="AZ403" s="14">
        <v>0.17817653910488501</v>
      </c>
      <c r="BA403" s="14">
        <v>0.12864073269623</v>
      </c>
      <c r="BB403" s="14">
        <v>7.4309604074740396E-2</v>
      </c>
      <c r="BC403" s="14">
        <v>0.15349602768193199</v>
      </c>
      <c r="BD403" s="14">
        <v>0.119605523757614</v>
      </c>
      <c r="BE403" s="14">
        <v>0.16613663432881101</v>
      </c>
      <c r="BF403" s="14">
        <v>0.14091347998378001</v>
      </c>
      <c r="BG403" s="14">
        <v>0.16713751520841399</v>
      </c>
      <c r="BH403" s="14">
        <v>0.11359308020687001</v>
      </c>
      <c r="BI403" s="14">
        <v>0.13023646222843099</v>
      </c>
      <c r="BJ403" s="14">
        <v>0.14727159918798399</v>
      </c>
      <c r="BK403" s="14">
        <v>0.14171439617631301</v>
      </c>
      <c r="BL403" s="14">
        <v>0.106747325628179</v>
      </c>
      <c r="BM403" s="14">
        <v>0.112712605530753</v>
      </c>
      <c r="BN403" s="14">
        <v>0.29490817837590699</v>
      </c>
      <c r="BO403" s="14"/>
      <c r="BP403" s="14">
        <v>0.25103250592176002</v>
      </c>
      <c r="BQ403" s="14">
        <v>0.12614929102786199</v>
      </c>
      <c r="BR403" s="14">
        <v>0.11727625432246</v>
      </c>
      <c r="BS403" s="14">
        <v>0.103812197531643</v>
      </c>
      <c r="BT403" s="14">
        <v>7.3271454510948505E-2</v>
      </c>
      <c r="BU403" s="14">
        <v>0.100169248283346</v>
      </c>
      <c r="BV403" s="14"/>
      <c r="BW403" s="14">
        <v>0.120052296104232</v>
      </c>
      <c r="BX403" s="14">
        <v>0.13433991611177301</v>
      </c>
      <c r="BY403" s="14" t="s">
        <v>120</v>
      </c>
      <c r="BZ403" s="14">
        <v>0.14002273931766501</v>
      </c>
      <c r="CA403" s="14">
        <v>0.132809205368566</v>
      </c>
      <c r="CB403" s="14">
        <v>0.21078436918298901</v>
      </c>
      <c r="CC403" s="14">
        <v>0.176398745091676</v>
      </c>
      <c r="CD403" s="14"/>
      <c r="CE403" s="14">
        <v>0.22717291675102999</v>
      </c>
      <c r="CF403" s="14">
        <v>0.175398582230858</v>
      </c>
      <c r="CG403" s="14">
        <v>0.10846307640481601</v>
      </c>
      <c r="CH403" s="14">
        <v>0.13398618751103999</v>
      </c>
      <c r="CI403" s="14"/>
      <c r="CJ403" s="14">
        <v>0.18040371286465001</v>
      </c>
      <c r="CK403" s="14">
        <v>0.168356988522746</v>
      </c>
      <c r="CL403" s="14">
        <v>0.128113673324662</v>
      </c>
      <c r="CM403" s="14">
        <v>0.117843672716458</v>
      </c>
      <c r="CN403" s="14"/>
      <c r="CO403" s="14">
        <v>0.26370912870672197</v>
      </c>
      <c r="CP403" s="14">
        <v>0.12737832833576099</v>
      </c>
      <c r="CQ403" s="14"/>
      <c r="CR403" s="14">
        <v>0.27878042361744299</v>
      </c>
      <c r="CS403" s="14">
        <v>0.13160160917250899</v>
      </c>
    </row>
    <row r="404" spans="2:97" x14ac:dyDescent="0.3">
      <c r="B404" t="s">
        <v>259</v>
      </c>
      <c r="C404" s="14">
        <v>0.31228959627115999</v>
      </c>
      <c r="D404" s="14">
        <v>0.33344213130981198</v>
      </c>
      <c r="E404" s="14">
        <v>0.29252389000549001</v>
      </c>
      <c r="F404" s="14"/>
      <c r="G404" s="14">
        <v>0.34607037304961702</v>
      </c>
      <c r="H404" s="14">
        <v>0.277631584218757</v>
      </c>
      <c r="I404" s="14">
        <v>0.35909139609760099</v>
      </c>
      <c r="J404" s="14">
        <v>0.32194577123733298</v>
      </c>
      <c r="K404" s="14">
        <v>0.31910470546488401</v>
      </c>
      <c r="L404" s="14">
        <v>0.26768707141572601</v>
      </c>
      <c r="M404" s="14"/>
      <c r="N404" s="14">
        <v>0.27421632794763501</v>
      </c>
      <c r="O404" s="14">
        <v>0.33498355813203601</v>
      </c>
      <c r="P404" s="14">
        <v>0.33208857909495199</v>
      </c>
      <c r="Q404" s="14">
        <v>0.31392457741298901</v>
      </c>
      <c r="R404" s="14"/>
      <c r="S404" s="14">
        <v>0.25320929771456502</v>
      </c>
      <c r="T404" s="14">
        <v>0.29972858160022497</v>
      </c>
      <c r="U404" s="14">
        <v>0.27476879537988802</v>
      </c>
      <c r="V404" s="14">
        <v>0.28787033453036998</v>
      </c>
      <c r="W404" s="14">
        <v>0.392682634366604</v>
      </c>
      <c r="X404" s="14">
        <v>0.30964533058712701</v>
      </c>
      <c r="Y404" s="14">
        <v>0.33308948411814598</v>
      </c>
      <c r="Z404" s="14">
        <v>0.329676338513051</v>
      </c>
      <c r="AA404" s="14">
        <v>0.313217133670248</v>
      </c>
      <c r="AB404" s="14">
        <v>0.34213447719644602</v>
      </c>
      <c r="AC404" s="14">
        <v>0.33522453000034502</v>
      </c>
      <c r="AD404" s="14">
        <v>0.42709311391983901</v>
      </c>
      <c r="AE404" s="14"/>
      <c r="AF404" s="14">
        <v>0.33155468413824501</v>
      </c>
      <c r="AG404" s="14">
        <v>0.28950195620566099</v>
      </c>
      <c r="AH404" s="14">
        <v>0.33634746225927198</v>
      </c>
      <c r="AI404" s="14">
        <v>0.28795808999564099</v>
      </c>
      <c r="AJ404" s="14">
        <v>0.29680399163486998</v>
      </c>
      <c r="AK404" s="14"/>
      <c r="AL404" s="14">
        <v>0.27865320936974902</v>
      </c>
      <c r="AM404" s="14">
        <v>0.34883205492953401</v>
      </c>
      <c r="AN404" s="14">
        <v>0.34035016017978997</v>
      </c>
      <c r="AO404" s="14">
        <v>0.28548424241208498</v>
      </c>
      <c r="AP404" s="14">
        <v>0.31561482793109502</v>
      </c>
      <c r="AQ404" s="14">
        <v>0.30079278888232902</v>
      </c>
      <c r="AR404" s="14"/>
      <c r="AS404" s="14">
        <v>0.32291404672798402</v>
      </c>
      <c r="AT404" s="14">
        <v>0.32667670224248702</v>
      </c>
      <c r="AU404" s="14">
        <v>0.32108077868979701</v>
      </c>
      <c r="AV404" s="14">
        <v>0.25139458898839601</v>
      </c>
      <c r="AW404" s="14">
        <v>0.26202387301754299</v>
      </c>
      <c r="AX404" s="14"/>
      <c r="AY404" s="14">
        <v>7.1624425698970803E-2</v>
      </c>
      <c r="AZ404" s="14">
        <v>0.36948359957988303</v>
      </c>
      <c r="BA404" s="14">
        <v>0.239340513469673</v>
      </c>
      <c r="BB404" s="14">
        <v>0.37014996936496503</v>
      </c>
      <c r="BC404" s="14">
        <v>0.37775123782861297</v>
      </c>
      <c r="BD404" s="14">
        <v>0.35500444629070299</v>
      </c>
      <c r="BE404" s="14">
        <v>0.27605900128910998</v>
      </c>
      <c r="BF404" s="14">
        <v>0.33101441642962498</v>
      </c>
      <c r="BG404" s="14">
        <v>0.32770247852494699</v>
      </c>
      <c r="BH404" s="14">
        <v>0.35852079680670101</v>
      </c>
      <c r="BI404" s="14">
        <v>0.27283447974170999</v>
      </c>
      <c r="BJ404" s="14">
        <v>0.29400427378432098</v>
      </c>
      <c r="BK404" s="14">
        <v>0.28698990488282999</v>
      </c>
      <c r="BL404" s="14">
        <v>0.27939559133035202</v>
      </c>
      <c r="BM404" s="14">
        <v>0.44707660130522497</v>
      </c>
      <c r="BN404" s="14">
        <v>0.24344708824188199</v>
      </c>
      <c r="BO404" s="14"/>
      <c r="BP404" s="14">
        <v>0.29203845090722602</v>
      </c>
      <c r="BQ404" s="14">
        <v>0.31683167931656903</v>
      </c>
      <c r="BR404" s="14">
        <v>0.293902239791904</v>
      </c>
      <c r="BS404" s="14">
        <v>0.34419847486502197</v>
      </c>
      <c r="BT404" s="14">
        <v>0.31181863507153501</v>
      </c>
      <c r="BU404" s="14">
        <v>0.32381657347423398</v>
      </c>
      <c r="BV404" s="14"/>
      <c r="BW404" s="14">
        <v>0.28508117037623798</v>
      </c>
      <c r="BX404" s="14">
        <v>0.352672767807717</v>
      </c>
      <c r="BY404" s="14" t="s">
        <v>120</v>
      </c>
      <c r="BZ404" s="14">
        <v>0.29550369666404203</v>
      </c>
      <c r="CA404" s="14">
        <v>0.33308741071903603</v>
      </c>
      <c r="CB404" s="14">
        <v>0.30204154469204197</v>
      </c>
      <c r="CC404" s="14">
        <v>0.392687070068998</v>
      </c>
      <c r="CD404" s="14"/>
      <c r="CE404" s="14">
        <v>0.33377593642328501</v>
      </c>
      <c r="CF404" s="14">
        <v>0.26437834595766202</v>
      </c>
      <c r="CG404" s="14">
        <v>0.30326398802145799</v>
      </c>
      <c r="CH404" s="14">
        <v>0.34040981184951202</v>
      </c>
      <c r="CI404" s="14"/>
      <c r="CJ404" s="14">
        <v>0.26289493693586602</v>
      </c>
      <c r="CK404" s="14">
        <v>0.29889603378663598</v>
      </c>
      <c r="CL404" s="14">
        <v>0.34790357474974798</v>
      </c>
      <c r="CM404" s="14">
        <v>0.180896276914395</v>
      </c>
      <c r="CN404" s="14"/>
      <c r="CO404" s="14">
        <v>0.29854407764130497</v>
      </c>
      <c r="CP404" s="14">
        <v>0.31665287752467802</v>
      </c>
      <c r="CQ404" s="14"/>
      <c r="CR404" s="14">
        <v>0.27699251408255499</v>
      </c>
      <c r="CS404" s="14">
        <v>0.32025709078452003</v>
      </c>
    </row>
    <row r="405" spans="2:97" x14ac:dyDescent="0.3">
      <c r="B405" t="s">
        <v>260</v>
      </c>
      <c r="C405" s="14">
        <v>0.22815856823296399</v>
      </c>
      <c r="D405" s="14">
        <v>0.229031296906125</v>
      </c>
      <c r="E405" s="14">
        <v>0.227980976081154</v>
      </c>
      <c r="F405" s="14"/>
      <c r="G405" s="14">
        <v>0.14492304435578199</v>
      </c>
      <c r="H405" s="14">
        <v>0.18681308928006199</v>
      </c>
      <c r="I405" s="14">
        <v>0.168632745035073</v>
      </c>
      <c r="J405" s="14">
        <v>0.26931795953598098</v>
      </c>
      <c r="K405" s="14">
        <v>0.27043767486999398</v>
      </c>
      <c r="L405" s="14">
        <v>0.30352542931058801</v>
      </c>
      <c r="M405" s="14"/>
      <c r="N405" s="14">
        <v>0.21158180593606099</v>
      </c>
      <c r="O405" s="14">
        <v>0.21207301255505001</v>
      </c>
      <c r="P405" s="14">
        <v>0.251364606420453</v>
      </c>
      <c r="Q405" s="14">
        <v>0.23708481514847801</v>
      </c>
      <c r="R405" s="14"/>
      <c r="S405" s="14">
        <v>0.19457906341190301</v>
      </c>
      <c r="T405" s="14">
        <v>0.25273274796244199</v>
      </c>
      <c r="U405" s="14">
        <v>0.30093098000844998</v>
      </c>
      <c r="V405" s="14">
        <v>0.25123460474022102</v>
      </c>
      <c r="W405" s="14">
        <v>0.23132555686456699</v>
      </c>
      <c r="X405" s="14">
        <v>0.18498074492441099</v>
      </c>
      <c r="Y405" s="14">
        <v>0.211389110743638</v>
      </c>
      <c r="Z405" s="14">
        <v>0.23216432217573901</v>
      </c>
      <c r="AA405" s="14">
        <v>0.217154477661438</v>
      </c>
      <c r="AB405" s="14">
        <v>0.17942350927164299</v>
      </c>
      <c r="AC405" s="14">
        <v>0.27884002893006499</v>
      </c>
      <c r="AD405" s="14">
        <v>0.27893885785575601</v>
      </c>
      <c r="AE405" s="14"/>
      <c r="AF405" s="14">
        <v>0.274184561129171</v>
      </c>
      <c r="AG405" s="14">
        <v>0.19947461272664399</v>
      </c>
      <c r="AH405" s="14">
        <v>0.243782466309999</v>
      </c>
      <c r="AI405" s="14">
        <v>0.25826119931924202</v>
      </c>
      <c r="AJ405" s="14">
        <v>0.23411937119603099</v>
      </c>
      <c r="AK405" s="14"/>
      <c r="AL405" s="14">
        <v>0.16673619329175801</v>
      </c>
      <c r="AM405" s="14">
        <v>0.22213737978471099</v>
      </c>
      <c r="AN405" s="14">
        <v>0.23964465297291099</v>
      </c>
      <c r="AO405" s="14">
        <v>0.29455957421580298</v>
      </c>
      <c r="AP405" s="14">
        <v>0.23479237961991201</v>
      </c>
      <c r="AQ405" s="14">
        <v>0.216839343890839</v>
      </c>
      <c r="AR405" s="14"/>
      <c r="AS405" s="14">
        <v>0.265959091782486</v>
      </c>
      <c r="AT405" s="14">
        <v>0.229608647886588</v>
      </c>
      <c r="AU405" s="14">
        <v>0.21409268914927401</v>
      </c>
      <c r="AV405" s="14">
        <v>0.18975508174676201</v>
      </c>
      <c r="AW405" s="14">
        <v>0.118267777862923</v>
      </c>
      <c r="AX405" s="14"/>
      <c r="AY405" s="14">
        <v>0.20656851950642899</v>
      </c>
      <c r="AZ405" s="14">
        <v>0.117575549215997</v>
      </c>
      <c r="BA405" s="14">
        <v>0.25622050488098103</v>
      </c>
      <c r="BB405" s="14">
        <v>0.237601532075086</v>
      </c>
      <c r="BC405" s="14">
        <v>0.17155369421533301</v>
      </c>
      <c r="BD405" s="14">
        <v>0.233241545479448</v>
      </c>
      <c r="BE405" s="14">
        <v>0.24672266265986501</v>
      </c>
      <c r="BF405" s="14">
        <v>0.27740784854467498</v>
      </c>
      <c r="BG405" s="14">
        <v>0.23303112256574501</v>
      </c>
      <c r="BH405" s="14">
        <v>0.23003405796729001</v>
      </c>
      <c r="BI405" s="14">
        <v>0.28051867758855098</v>
      </c>
      <c r="BJ405" s="14">
        <v>0.19378288001567401</v>
      </c>
      <c r="BK405" s="14">
        <v>0.28120783884197498</v>
      </c>
      <c r="BL405" s="14">
        <v>0.27936880186464502</v>
      </c>
      <c r="BM405" s="14">
        <v>0.167213175743256</v>
      </c>
      <c r="BN405" s="14">
        <v>0.114272978618589</v>
      </c>
      <c r="BO405" s="14"/>
      <c r="BP405" s="14">
        <v>0.15807706836966401</v>
      </c>
      <c r="BQ405" s="14">
        <v>0.22980657300702001</v>
      </c>
      <c r="BR405" s="14">
        <v>0.27054020771193699</v>
      </c>
      <c r="BS405" s="14">
        <v>0.210466882790075</v>
      </c>
      <c r="BT405" s="14">
        <v>0.32730279344802499</v>
      </c>
      <c r="BU405" s="14">
        <v>0.30281268694358898</v>
      </c>
      <c r="BV405" s="14"/>
      <c r="BW405" s="14">
        <v>0.26625390611444799</v>
      </c>
      <c r="BX405" s="14">
        <v>0.23036067026120299</v>
      </c>
      <c r="BY405" s="14" t="s">
        <v>120</v>
      </c>
      <c r="BZ405" s="14">
        <v>0.20203126730703899</v>
      </c>
      <c r="CA405" s="14">
        <v>0.19758696687122801</v>
      </c>
      <c r="CB405" s="14">
        <v>0.18707760577424701</v>
      </c>
      <c r="CC405" s="14">
        <v>0.18084518323450299</v>
      </c>
      <c r="CD405" s="14"/>
      <c r="CE405" s="14">
        <v>0.16120749077433799</v>
      </c>
      <c r="CF405" s="14">
        <v>0.26671056019655098</v>
      </c>
      <c r="CG405" s="14">
        <v>0.23781591629267099</v>
      </c>
      <c r="CH405" s="14">
        <v>0.22144420971133</v>
      </c>
      <c r="CI405" s="14"/>
      <c r="CJ405" s="14">
        <v>0.22667493628031399</v>
      </c>
      <c r="CK405" s="14">
        <v>0.198668363627827</v>
      </c>
      <c r="CL405" s="14">
        <v>0.23976074192049901</v>
      </c>
      <c r="CM405" s="14">
        <v>0.22501789816846701</v>
      </c>
      <c r="CN405" s="14"/>
      <c r="CO405" s="14">
        <v>0.14467388799685599</v>
      </c>
      <c r="CP405" s="14">
        <v>0.23877065604443401</v>
      </c>
      <c r="CQ405" s="14"/>
      <c r="CR405" s="14">
        <v>0.199150321982074</v>
      </c>
      <c r="CS405" s="14">
        <v>0.231931273710338</v>
      </c>
    </row>
    <row r="406" spans="2:97" x14ac:dyDescent="0.3">
      <c r="B406" t="s">
        <v>261</v>
      </c>
      <c r="C406" s="14">
        <v>0.16561720179761</v>
      </c>
      <c r="D406" s="14">
        <v>0.16940481673451299</v>
      </c>
      <c r="E406" s="14">
        <v>0.16151622491270001</v>
      </c>
      <c r="F406" s="14"/>
      <c r="G406" s="14">
        <v>6.2244089857018098E-2</v>
      </c>
      <c r="H406" s="14">
        <v>4.5594822875446299E-2</v>
      </c>
      <c r="I406" s="14">
        <v>0.14898731247979799</v>
      </c>
      <c r="J406" s="14">
        <v>0.20900976717347</v>
      </c>
      <c r="K406" s="14">
        <v>0.25918541760257902</v>
      </c>
      <c r="L406" s="14">
        <v>0.247229384997396</v>
      </c>
      <c r="M406" s="14"/>
      <c r="N406" s="14">
        <v>0.15017560545106801</v>
      </c>
      <c r="O406" s="14">
        <v>0.190724998607395</v>
      </c>
      <c r="P406" s="14">
        <v>0.17299893281329201</v>
      </c>
      <c r="Q406" s="14">
        <v>0.15169509287022201</v>
      </c>
      <c r="R406" s="14"/>
      <c r="S406" s="14">
        <v>0.120675786849907</v>
      </c>
      <c r="T406" s="14">
        <v>0.21998394575406799</v>
      </c>
      <c r="U406" s="14">
        <v>0.17275483924858101</v>
      </c>
      <c r="V406" s="14">
        <v>0.18257424198483099</v>
      </c>
      <c r="W406" s="14">
        <v>0.116060444060632</v>
      </c>
      <c r="X406" s="14">
        <v>0.16978472675622799</v>
      </c>
      <c r="Y406" s="14">
        <v>0.15015196591399199</v>
      </c>
      <c r="Z406" s="14">
        <v>0.15457682374941101</v>
      </c>
      <c r="AA406" s="14">
        <v>0.178609702715952</v>
      </c>
      <c r="AB406" s="14">
        <v>0.19337355586840399</v>
      </c>
      <c r="AC406" s="14">
        <v>0.16275581413425899</v>
      </c>
      <c r="AD406" s="14">
        <v>0.10355582439092501</v>
      </c>
      <c r="AE406" s="14"/>
      <c r="AF406" s="14">
        <v>0.17208860071864701</v>
      </c>
      <c r="AG406" s="14">
        <v>0.122177022773044</v>
      </c>
      <c r="AH406" s="14">
        <v>0.223317690679736</v>
      </c>
      <c r="AI406" s="14">
        <v>0.25553414323651003</v>
      </c>
      <c r="AJ406" s="14">
        <v>0.227723339803902</v>
      </c>
      <c r="AK406" s="14"/>
      <c r="AL406" s="14">
        <v>8.55169646960416E-2</v>
      </c>
      <c r="AM406" s="14">
        <v>0.154463870767272</v>
      </c>
      <c r="AN406" s="14">
        <v>0.19506632945527599</v>
      </c>
      <c r="AO406" s="14">
        <v>0.24540351702850299</v>
      </c>
      <c r="AP406" s="14">
        <v>0.21605002895078901</v>
      </c>
      <c r="AQ406" s="14">
        <v>0.17738692755598201</v>
      </c>
      <c r="AR406" s="14"/>
      <c r="AS406" s="14">
        <v>0.186720349615808</v>
      </c>
      <c r="AT406" s="14">
        <v>0.174100908517581</v>
      </c>
      <c r="AU406" s="14">
        <v>0.16309193074382</v>
      </c>
      <c r="AV406" s="14">
        <v>0.105316627891332</v>
      </c>
      <c r="AW406" s="14">
        <v>5.2871281798632798E-2</v>
      </c>
      <c r="AX406" s="14"/>
      <c r="AY406" s="14">
        <v>6.8633197583866198E-2</v>
      </c>
      <c r="AZ406" s="14">
        <v>0.150718263099753</v>
      </c>
      <c r="BA406" s="14">
        <v>0.22195960349105001</v>
      </c>
      <c r="BB406" s="14">
        <v>0.15195566221607301</v>
      </c>
      <c r="BC406" s="14">
        <v>0.148751390969103</v>
      </c>
      <c r="BD406" s="14">
        <v>0.15924375913764399</v>
      </c>
      <c r="BE406" s="14">
        <v>0.20066447836374901</v>
      </c>
      <c r="BF406" s="14">
        <v>0.15561806850604601</v>
      </c>
      <c r="BG406" s="14">
        <v>0.162430787489732</v>
      </c>
      <c r="BH406" s="14">
        <v>0.20050732227793699</v>
      </c>
      <c r="BI406" s="14">
        <v>0.18326773319051701</v>
      </c>
      <c r="BJ406" s="14">
        <v>0.156106473290435</v>
      </c>
      <c r="BK406" s="14">
        <v>0.17635999018349999</v>
      </c>
      <c r="BL406" s="14">
        <v>0.101516642181269</v>
      </c>
      <c r="BM406" s="14">
        <v>0.15636487284797801</v>
      </c>
      <c r="BN406" s="14">
        <v>0.11491268178922701</v>
      </c>
      <c r="BO406" s="14"/>
      <c r="BP406" s="14">
        <v>9.8402726544516095E-2</v>
      </c>
      <c r="BQ406" s="14">
        <v>0.18118524639498601</v>
      </c>
      <c r="BR406" s="14">
        <v>0.16075271012877901</v>
      </c>
      <c r="BS406" s="14">
        <v>0.22017503030896601</v>
      </c>
      <c r="BT406" s="14">
        <v>0.177184674602202</v>
      </c>
      <c r="BU406" s="14">
        <v>0.19311587569145899</v>
      </c>
      <c r="BV406" s="14"/>
      <c r="BW406" s="14">
        <v>0.21538345286739299</v>
      </c>
      <c r="BX406" s="14">
        <v>0.13976241841850801</v>
      </c>
      <c r="BY406" s="14" t="s">
        <v>120</v>
      </c>
      <c r="BZ406" s="14">
        <v>0.22251575030846801</v>
      </c>
      <c r="CA406" s="14">
        <v>0.11389261021575001</v>
      </c>
      <c r="CB406" s="14">
        <v>0.117664202756691</v>
      </c>
      <c r="CC406" s="14">
        <v>9.2288485477939594E-2</v>
      </c>
      <c r="CD406" s="14"/>
      <c r="CE406" s="14">
        <v>0.10209875753352</v>
      </c>
      <c r="CF406" s="14">
        <v>0.15955113712628499</v>
      </c>
      <c r="CG406" s="14">
        <v>0.17459390124499299</v>
      </c>
      <c r="CH406" s="14">
        <v>0.19615980143313999</v>
      </c>
      <c r="CI406" s="14"/>
      <c r="CJ406" s="14">
        <v>0.207968097305363</v>
      </c>
      <c r="CK406" s="14">
        <v>0.16854743328303801</v>
      </c>
      <c r="CL406" s="14">
        <v>0.15137918135730299</v>
      </c>
      <c r="CM406" s="14">
        <v>0.16432101525322901</v>
      </c>
      <c r="CN406" s="14"/>
      <c r="CO406" s="14">
        <v>0.115923775403135</v>
      </c>
      <c r="CP406" s="14">
        <v>0.17439744260235501</v>
      </c>
      <c r="CQ406" s="14"/>
      <c r="CR406" s="14">
        <v>0.119580688977323</v>
      </c>
      <c r="CS406" s="14">
        <v>0.174931505218239</v>
      </c>
    </row>
    <row r="407" spans="2:97" x14ac:dyDescent="0.3">
      <c r="B407" t="s">
        <v>92</v>
      </c>
      <c r="C407" s="14">
        <v>0.100390628643357</v>
      </c>
      <c r="D407" s="14">
        <v>5.9364001816373302E-2</v>
      </c>
      <c r="E407" s="14">
        <v>0.14081977761327499</v>
      </c>
      <c r="F407" s="14"/>
      <c r="G407" s="14">
        <v>0.116746152747774</v>
      </c>
      <c r="H407" s="14">
        <v>0.112854167756242</v>
      </c>
      <c r="I407" s="14">
        <v>0.101656356487872</v>
      </c>
      <c r="J407" s="14">
        <v>8.7598626171437405E-2</v>
      </c>
      <c r="K407" s="14">
        <v>8.20278617875696E-2</v>
      </c>
      <c r="L407" s="14">
        <v>0.10110404863636201</v>
      </c>
      <c r="M407" s="14"/>
      <c r="N407" s="14">
        <v>8.2884708179893005E-2</v>
      </c>
      <c r="O407" s="14">
        <v>0.10489300508277601</v>
      </c>
      <c r="P407" s="14">
        <v>7.8395141880727007E-2</v>
      </c>
      <c r="Q407" s="14">
        <v>0.13331043633373399</v>
      </c>
      <c r="R407" s="14"/>
      <c r="S407" s="14">
        <v>9.9054188780261995E-2</v>
      </c>
      <c r="T407" s="14">
        <v>8.1630625520061006E-2</v>
      </c>
      <c r="U407" s="14">
        <v>9.3252734211893895E-2</v>
      </c>
      <c r="V407" s="14">
        <v>8.9581646311647403E-2</v>
      </c>
      <c r="W407" s="14">
        <v>4.5637283433059103E-2</v>
      </c>
      <c r="X407" s="14">
        <v>0.14392533557274401</v>
      </c>
      <c r="Y407" s="14">
        <v>0.127600746917088</v>
      </c>
      <c r="Z407" s="14">
        <v>0.107447419423844</v>
      </c>
      <c r="AA407" s="14">
        <v>9.5423257083343205E-2</v>
      </c>
      <c r="AB407" s="14">
        <v>0.13043280129371199</v>
      </c>
      <c r="AC407" s="14">
        <v>8.6145011126532195E-2</v>
      </c>
      <c r="AD407" s="14">
        <v>0.10666404213066399</v>
      </c>
      <c r="AE407" s="14"/>
      <c r="AF407" s="14">
        <v>6.3332061426625605E-2</v>
      </c>
      <c r="AG407" s="14">
        <v>8.3720204061303705E-2</v>
      </c>
      <c r="AH407" s="14">
        <v>8.8491277612534502E-2</v>
      </c>
      <c r="AI407" s="14">
        <v>8.0632246600188501E-2</v>
      </c>
      <c r="AJ407" s="14">
        <v>0.122847836020996</v>
      </c>
      <c r="AK407" s="14"/>
      <c r="AL407" s="14">
        <v>9.1847330321597406E-2</v>
      </c>
      <c r="AM407" s="14">
        <v>6.6618999165437204E-2</v>
      </c>
      <c r="AN407" s="14">
        <v>9.4794383006125596E-2</v>
      </c>
      <c r="AO407" s="14">
        <v>6.7238155059481594E-2</v>
      </c>
      <c r="AP407" s="14">
        <v>0.102580571422561</v>
      </c>
      <c r="AQ407" s="14">
        <v>0.20025670036267601</v>
      </c>
      <c r="AR407" s="14"/>
      <c r="AS407" s="14">
        <v>9.8641377226891203E-2</v>
      </c>
      <c r="AT407" s="14">
        <v>0.112449157256648</v>
      </c>
      <c r="AU407" s="14">
        <v>9.3974288408499196E-2</v>
      </c>
      <c r="AV407" s="14">
        <v>7.3924643420193198E-2</v>
      </c>
      <c r="AW407" s="14">
        <v>2.3996615812291299E-2</v>
      </c>
      <c r="AX407" s="14"/>
      <c r="AY407" s="14">
        <v>0.506846420736213</v>
      </c>
      <c r="AZ407" s="14">
        <v>0.14509153576852299</v>
      </c>
      <c r="BA407" s="14">
        <v>0.13900081707204801</v>
      </c>
      <c r="BB407" s="14">
        <v>0.10881705066406901</v>
      </c>
      <c r="BC407" s="14">
        <v>0.114186938030889</v>
      </c>
      <c r="BD407" s="14">
        <v>9.9475953904005807E-2</v>
      </c>
      <c r="BE407" s="14">
        <v>7.7127517888047198E-2</v>
      </c>
      <c r="BF407" s="14">
        <v>6.1923061131250602E-2</v>
      </c>
      <c r="BG407" s="14">
        <v>8.7888846531520501E-2</v>
      </c>
      <c r="BH407" s="14">
        <v>4.9065889104931301E-2</v>
      </c>
      <c r="BI407" s="14">
        <v>5.04846184507673E-2</v>
      </c>
      <c r="BJ407" s="14">
        <v>0.17105533045962601</v>
      </c>
      <c r="BK407" s="14">
        <v>7.4786794647081795E-2</v>
      </c>
      <c r="BL407" s="14">
        <v>9.8009607620736502E-2</v>
      </c>
      <c r="BM407" s="14">
        <v>7.5963600572996406E-2</v>
      </c>
      <c r="BN407" s="14">
        <v>3.5878111818203003E-2</v>
      </c>
      <c r="BO407" s="14"/>
      <c r="BP407" s="14">
        <v>7.3607828683484894E-2</v>
      </c>
      <c r="BQ407" s="14">
        <v>0.11383292653299</v>
      </c>
      <c r="BR407" s="14">
        <v>0.124622380733069</v>
      </c>
      <c r="BS407" s="14">
        <v>0.10192896660999499</v>
      </c>
      <c r="BT407" s="14">
        <v>0.101281003795929</v>
      </c>
      <c r="BU407" s="14">
        <v>8.0085615607372401E-2</v>
      </c>
      <c r="BV407" s="14"/>
      <c r="BW407" s="14">
        <v>8.0952324574283793E-2</v>
      </c>
      <c r="BX407" s="14">
        <v>9.0490846110981099E-2</v>
      </c>
      <c r="BY407" s="14" t="s">
        <v>120</v>
      </c>
      <c r="BZ407" s="14">
        <v>0.101339527174127</v>
      </c>
      <c r="CA407" s="14">
        <v>0.15006157627095901</v>
      </c>
      <c r="CB407" s="14">
        <v>0.10127141632492501</v>
      </c>
      <c r="CC407" s="14">
        <v>0.15778051612688199</v>
      </c>
      <c r="CD407" s="14"/>
      <c r="CE407" s="14">
        <v>8.0277185322541397E-2</v>
      </c>
      <c r="CF407" s="14">
        <v>6.4445112139475694E-2</v>
      </c>
      <c r="CG407" s="14">
        <v>0.15596272626385699</v>
      </c>
      <c r="CH407" s="14">
        <v>7.5019131881114406E-2</v>
      </c>
      <c r="CI407" s="14"/>
      <c r="CJ407" s="14">
        <v>7.15806703143443E-2</v>
      </c>
      <c r="CK407" s="14">
        <v>8.4410787543106797E-2</v>
      </c>
      <c r="CL407" s="14">
        <v>9.1816892427193306E-2</v>
      </c>
      <c r="CM407" s="14">
        <v>0.30342385175327302</v>
      </c>
      <c r="CN407" s="14"/>
      <c r="CO407" s="14">
        <v>5.46098107831764E-2</v>
      </c>
      <c r="CP407" s="14">
        <v>0.10400115712289699</v>
      </c>
      <c r="CQ407" s="14"/>
      <c r="CR407" s="14">
        <v>5.10809356429935E-2</v>
      </c>
      <c r="CS407" s="14">
        <v>9.5978362756733104E-2</v>
      </c>
    </row>
    <row r="408" spans="2:97" x14ac:dyDescent="0.3">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row>
    <row r="409" spans="2:97" x14ac:dyDescent="0.3">
      <c r="B409" s="6" t="s">
        <v>264</v>
      </c>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c r="BY409" s="14"/>
      <c r="BZ409" s="14"/>
      <c r="CA409" s="14"/>
      <c r="CB409" s="14"/>
      <c r="CC409" s="14"/>
      <c r="CD409" s="14"/>
      <c r="CE409" s="14"/>
      <c r="CF409" s="14"/>
      <c r="CG409" s="14"/>
      <c r="CH409" s="14"/>
      <c r="CI409" s="14"/>
      <c r="CJ409" s="14"/>
      <c r="CK409" s="14"/>
      <c r="CL409" s="14"/>
      <c r="CM409" s="14"/>
      <c r="CN409" s="14"/>
      <c r="CO409" s="14"/>
      <c r="CP409" s="14"/>
      <c r="CQ409" s="14"/>
      <c r="CR409" s="14"/>
      <c r="CS409" s="14"/>
    </row>
    <row r="410" spans="2:97" x14ac:dyDescent="0.3">
      <c r="B410" s="24" t="s">
        <v>118</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row>
    <row r="411" spans="2:97" x14ac:dyDescent="0.3">
      <c r="B411" t="s">
        <v>257</v>
      </c>
      <c r="C411" s="14">
        <v>4.7868348015593302E-2</v>
      </c>
      <c r="D411" s="14">
        <v>5.0931426401215001E-2</v>
      </c>
      <c r="E411" s="14">
        <v>4.5013935799091999E-2</v>
      </c>
      <c r="F411" s="14"/>
      <c r="G411" s="14">
        <v>5.9200639470329199E-2</v>
      </c>
      <c r="H411" s="14">
        <v>0.12998069270106699</v>
      </c>
      <c r="I411" s="14">
        <v>6.3790271043933103E-2</v>
      </c>
      <c r="J411" s="14">
        <v>2.26150268052547E-2</v>
      </c>
      <c r="K411" s="14">
        <v>7.2404775836172599E-3</v>
      </c>
      <c r="L411" s="14">
        <v>8.3086158931454605E-3</v>
      </c>
      <c r="M411" s="14"/>
      <c r="N411" s="14">
        <v>9.07442837783968E-2</v>
      </c>
      <c r="O411" s="14">
        <v>4.8006802383094897E-2</v>
      </c>
      <c r="P411" s="14">
        <v>2.4996711904114999E-2</v>
      </c>
      <c r="Q411" s="14">
        <v>2.2182263633343299E-2</v>
      </c>
      <c r="R411" s="14"/>
      <c r="S411" s="14">
        <v>0.10301434370580199</v>
      </c>
      <c r="T411" s="14">
        <v>3.3077925481142002E-2</v>
      </c>
      <c r="U411" s="14">
        <v>4.9935320919971098E-2</v>
      </c>
      <c r="V411" s="14">
        <v>5.0041083444472598E-2</v>
      </c>
      <c r="W411" s="14">
        <v>3.9884572485015299E-2</v>
      </c>
      <c r="X411" s="14">
        <v>2.28936156979925E-2</v>
      </c>
      <c r="Y411" s="14">
        <v>2.42727697659374E-2</v>
      </c>
      <c r="Z411" s="14">
        <v>6.0479740575978498E-2</v>
      </c>
      <c r="AA411" s="14">
        <v>6.0777645170948601E-2</v>
      </c>
      <c r="AB411" s="14">
        <v>3.0224953555435599E-2</v>
      </c>
      <c r="AC411" s="14">
        <v>1.22815146290864E-2</v>
      </c>
      <c r="AD411" s="14">
        <v>4.6879571227426302E-2</v>
      </c>
      <c r="AE411" s="14"/>
      <c r="AF411" s="14">
        <v>5.26161983380036E-2</v>
      </c>
      <c r="AG411" s="14">
        <v>7.9884928350204706E-2</v>
      </c>
      <c r="AH411" s="14">
        <v>2.9132415114771999E-2</v>
      </c>
      <c r="AI411" s="14">
        <v>1.07167108188403E-2</v>
      </c>
      <c r="AJ411" s="14">
        <v>1.89101192865705E-2</v>
      </c>
      <c r="AK411" s="14"/>
      <c r="AL411" s="14">
        <v>9.9734570410685994E-2</v>
      </c>
      <c r="AM411" s="14">
        <v>7.0358031110126895E-2</v>
      </c>
      <c r="AN411" s="14">
        <v>3.5944146074609898E-2</v>
      </c>
      <c r="AO411" s="14">
        <v>1.58431559524938E-2</v>
      </c>
      <c r="AP411" s="14">
        <v>6.9785307311913602E-3</v>
      </c>
      <c r="AQ411" s="14">
        <v>2.3679090805193401E-2</v>
      </c>
      <c r="AR411" s="14"/>
      <c r="AS411" s="14">
        <v>2.1051082829159101E-2</v>
      </c>
      <c r="AT411" s="14">
        <v>2.2271318076440401E-2</v>
      </c>
      <c r="AU411" s="14">
        <v>5.6383367509539498E-2</v>
      </c>
      <c r="AV411" s="14">
        <v>0.120851846094389</v>
      </c>
      <c r="AW411" s="14">
        <v>0.30220092876561999</v>
      </c>
      <c r="AX411" s="14"/>
      <c r="AY411" s="14">
        <v>6.8633197583866198E-2</v>
      </c>
      <c r="AZ411" s="14">
        <v>3.79402123571769E-2</v>
      </c>
      <c r="BA411" s="14">
        <v>5.3337860732006401E-2</v>
      </c>
      <c r="BB411" s="14">
        <v>8.3737318741802895E-3</v>
      </c>
      <c r="BC411" s="14">
        <v>2.8458075563933798E-2</v>
      </c>
      <c r="BD411" s="14">
        <v>2.1837137703327299E-2</v>
      </c>
      <c r="BE411" s="14">
        <v>3.4297950282849599E-2</v>
      </c>
      <c r="BF411" s="14">
        <v>6.9772641249984502E-2</v>
      </c>
      <c r="BG411" s="14">
        <v>2.02475987991684E-2</v>
      </c>
      <c r="BH411" s="14">
        <v>1.7697582776191101E-2</v>
      </c>
      <c r="BI411" s="14">
        <v>6.2742363197494905E-2</v>
      </c>
      <c r="BJ411" s="14">
        <v>4.5742075814427401E-2</v>
      </c>
      <c r="BK411" s="14">
        <v>2.5661451251457398E-2</v>
      </c>
      <c r="BL411" s="14">
        <v>6.58000787265621E-2</v>
      </c>
      <c r="BM411" s="14">
        <v>4.0955894511264003E-2</v>
      </c>
      <c r="BN411" s="14">
        <v>0.24196008253763401</v>
      </c>
      <c r="BO411" s="14"/>
      <c r="BP411" s="14">
        <v>0.11525862838052001</v>
      </c>
      <c r="BQ411" s="14">
        <v>3.2051316568768203E-2</v>
      </c>
      <c r="BR411" s="14">
        <v>3.6171399730790303E-2</v>
      </c>
      <c r="BS411" s="14">
        <v>2.49564417779033E-2</v>
      </c>
      <c r="BT411" s="14">
        <v>5.8660987015233404E-3</v>
      </c>
      <c r="BU411" s="14">
        <v>0</v>
      </c>
      <c r="BV411" s="14"/>
      <c r="BW411" s="14">
        <v>4.3982473290063398E-2</v>
      </c>
      <c r="BX411" s="14">
        <v>5.0113581844950399E-2</v>
      </c>
      <c r="BY411" s="14" t="s">
        <v>120</v>
      </c>
      <c r="BZ411" s="14">
        <v>4.9412139186776602E-2</v>
      </c>
      <c r="CA411" s="14">
        <v>3.1820868638681797E-2</v>
      </c>
      <c r="CB411" s="14">
        <v>6.8194512012750397E-2</v>
      </c>
      <c r="CC411" s="14">
        <v>1.1362234165192E-2</v>
      </c>
      <c r="CD411" s="14"/>
      <c r="CE411" s="14">
        <v>7.2862635594823505E-2</v>
      </c>
      <c r="CF411" s="14">
        <v>8.4307815189434795E-2</v>
      </c>
      <c r="CG411" s="14">
        <v>2.3971691917351101E-2</v>
      </c>
      <c r="CH411" s="14">
        <v>3.5257511296913402E-2</v>
      </c>
      <c r="CI411" s="14"/>
      <c r="CJ411" s="14">
        <v>6.3202839902443506E-2</v>
      </c>
      <c r="CK411" s="14">
        <v>5.8595602783241003E-2</v>
      </c>
      <c r="CL411" s="14">
        <v>4.3679009591393599E-2</v>
      </c>
      <c r="CM411" s="14">
        <v>8.4972851941777002E-3</v>
      </c>
      <c r="CN411" s="14"/>
      <c r="CO411" s="14">
        <v>0.110664716981448</v>
      </c>
      <c r="CP411" s="14">
        <v>3.9364768126648797E-2</v>
      </c>
      <c r="CQ411" s="14"/>
      <c r="CR411" s="14">
        <v>0.11017847471629599</v>
      </c>
      <c r="CS411" s="14">
        <v>4.1640552822727599E-2</v>
      </c>
    </row>
    <row r="412" spans="2:97" x14ac:dyDescent="0.3">
      <c r="B412" t="s">
        <v>258</v>
      </c>
      <c r="C412" s="14">
        <v>0.20936151971123901</v>
      </c>
      <c r="D412" s="14">
        <v>0.217853976206106</v>
      </c>
      <c r="E412" s="14">
        <v>0.20050222953772001</v>
      </c>
      <c r="F412" s="14"/>
      <c r="G412" s="14">
        <v>0.29356631235645703</v>
      </c>
      <c r="H412" s="14">
        <v>0.27536367496807701</v>
      </c>
      <c r="I412" s="14">
        <v>0.198178397842628</v>
      </c>
      <c r="J412" s="14">
        <v>0.15020370953491599</v>
      </c>
      <c r="K412" s="14">
        <v>0.161422587270004</v>
      </c>
      <c r="L412" s="14">
        <v>0.189209489229964</v>
      </c>
      <c r="M412" s="14"/>
      <c r="N412" s="14">
        <v>0.28052340433143902</v>
      </c>
      <c r="O412" s="14">
        <v>0.17452102834153299</v>
      </c>
      <c r="P412" s="14">
        <v>0.21016446835374</v>
      </c>
      <c r="Q412" s="14">
        <v>0.17062722726305701</v>
      </c>
      <c r="R412" s="14"/>
      <c r="S412" s="14">
        <v>0.29064207425355598</v>
      </c>
      <c r="T412" s="14">
        <v>0.15109331298067</v>
      </c>
      <c r="U412" s="14">
        <v>0.23016486738278999</v>
      </c>
      <c r="V412" s="14">
        <v>0.17024961185302101</v>
      </c>
      <c r="W412" s="14">
        <v>0.23258532016679401</v>
      </c>
      <c r="X412" s="14">
        <v>0.233890788860462</v>
      </c>
      <c r="Y412" s="14">
        <v>0.25954168671348898</v>
      </c>
      <c r="Z412" s="14">
        <v>0.205077742681608</v>
      </c>
      <c r="AA412" s="14">
        <v>0.18107372321173401</v>
      </c>
      <c r="AB412" s="14">
        <v>0.168922319645289</v>
      </c>
      <c r="AC412" s="14">
        <v>0.19702624844224501</v>
      </c>
      <c r="AD412" s="14">
        <v>0.132254191096879</v>
      </c>
      <c r="AE412" s="14"/>
      <c r="AF412" s="14">
        <v>0.24924260707548301</v>
      </c>
      <c r="AG412" s="14">
        <v>0.26605770990882599</v>
      </c>
      <c r="AH412" s="14">
        <v>0.152230756629569</v>
      </c>
      <c r="AI412" s="14">
        <v>0.157714293663136</v>
      </c>
      <c r="AJ412" s="14">
        <v>0.16216151794138001</v>
      </c>
      <c r="AK412" s="14"/>
      <c r="AL412" s="14">
        <v>0.30819784415292301</v>
      </c>
      <c r="AM412" s="14">
        <v>0.26039796121923903</v>
      </c>
      <c r="AN412" s="14">
        <v>0.185646446515187</v>
      </c>
      <c r="AO412" s="14">
        <v>0.16907860301793801</v>
      </c>
      <c r="AP412" s="14">
        <v>0.17228105469878999</v>
      </c>
      <c r="AQ412" s="14">
        <v>0.114825614407844</v>
      </c>
      <c r="AR412" s="14"/>
      <c r="AS412" s="14">
        <v>0.15908443486872001</v>
      </c>
      <c r="AT412" s="14">
        <v>0.20705122274173399</v>
      </c>
      <c r="AU412" s="14">
        <v>0.227605461869645</v>
      </c>
      <c r="AV412" s="14">
        <v>0.30419570098190601</v>
      </c>
      <c r="AW412" s="14">
        <v>0.360191451977183</v>
      </c>
      <c r="AX412" s="14"/>
      <c r="AY412" s="14">
        <v>6.9904330199182393E-2</v>
      </c>
      <c r="AZ412" s="14">
        <v>0.19208522309471701</v>
      </c>
      <c r="BA412" s="14">
        <v>0.115134101064161</v>
      </c>
      <c r="BB412" s="14">
        <v>0.173375850410774</v>
      </c>
      <c r="BC412" s="14">
        <v>0.21101979389375999</v>
      </c>
      <c r="BD412" s="14">
        <v>0.222081716089919</v>
      </c>
      <c r="BE412" s="14">
        <v>0.297040331768402</v>
      </c>
      <c r="BF412" s="14">
        <v>0.213551545833472</v>
      </c>
      <c r="BG412" s="14">
        <v>0.171993835378946</v>
      </c>
      <c r="BH412" s="14">
        <v>0.21726862617099199</v>
      </c>
      <c r="BI412" s="14">
        <v>0.214992455323712</v>
      </c>
      <c r="BJ412" s="14">
        <v>0.223034219801236</v>
      </c>
      <c r="BK412" s="14">
        <v>0.17819362892808799</v>
      </c>
      <c r="BL412" s="14">
        <v>0.26039973486006801</v>
      </c>
      <c r="BM412" s="14">
        <v>0.18801773918898701</v>
      </c>
      <c r="BN412" s="14">
        <v>0.29153124170619998</v>
      </c>
      <c r="BO412" s="14"/>
      <c r="BP412" s="14">
        <v>0.26631305685284901</v>
      </c>
      <c r="BQ412" s="14">
        <v>0.20382929836324601</v>
      </c>
      <c r="BR412" s="14">
        <v>0.20645417104365699</v>
      </c>
      <c r="BS412" s="14">
        <v>0.15617949428191299</v>
      </c>
      <c r="BT412" s="14">
        <v>0.18416825525109401</v>
      </c>
      <c r="BU412" s="14">
        <v>0.22791193966800899</v>
      </c>
      <c r="BV412" s="14"/>
      <c r="BW412" s="14">
        <v>0.20079511122488999</v>
      </c>
      <c r="BX412" s="14">
        <v>0.21219588479460499</v>
      </c>
      <c r="BY412" s="14" t="s">
        <v>120</v>
      </c>
      <c r="BZ412" s="14">
        <v>0.138998467469028</v>
      </c>
      <c r="CA412" s="14">
        <v>0.22438495086264401</v>
      </c>
      <c r="CB412" s="14">
        <v>0.23970716856077401</v>
      </c>
      <c r="CC412" s="14">
        <v>0.23738021752074301</v>
      </c>
      <c r="CD412" s="14"/>
      <c r="CE412" s="14">
        <v>0.27400198785276703</v>
      </c>
      <c r="CF412" s="14">
        <v>0.22788203358988901</v>
      </c>
      <c r="CG412" s="14">
        <v>0.13127879386932201</v>
      </c>
      <c r="CH412" s="14">
        <v>0.22400889580667399</v>
      </c>
      <c r="CI412" s="14"/>
      <c r="CJ412" s="14">
        <v>0.22132108843835599</v>
      </c>
      <c r="CK412" s="14">
        <v>0.275170796916622</v>
      </c>
      <c r="CL412" s="14">
        <v>0.18649299280073001</v>
      </c>
      <c r="CM412" s="14">
        <v>0.16669761561095001</v>
      </c>
      <c r="CN412" s="14"/>
      <c r="CO412" s="14">
        <v>0.30437207525497001</v>
      </c>
      <c r="CP412" s="14">
        <v>0.19586714085066001</v>
      </c>
      <c r="CQ412" s="14"/>
      <c r="CR412" s="14">
        <v>0.245062893861311</v>
      </c>
      <c r="CS412" s="14">
        <v>0.208838047588846</v>
      </c>
    </row>
    <row r="413" spans="2:97" x14ac:dyDescent="0.3">
      <c r="B413" t="s">
        <v>259</v>
      </c>
      <c r="C413" s="14">
        <v>0.31515794315764101</v>
      </c>
      <c r="D413" s="14">
        <v>0.33066022663890698</v>
      </c>
      <c r="E413" s="14">
        <v>0.30002369260659201</v>
      </c>
      <c r="F413" s="14"/>
      <c r="G413" s="14">
        <v>0.31314396337731598</v>
      </c>
      <c r="H413" s="14">
        <v>0.31997292767588797</v>
      </c>
      <c r="I413" s="14">
        <v>0.31505126949447099</v>
      </c>
      <c r="J413" s="14">
        <v>0.32641968794964599</v>
      </c>
      <c r="K413" s="14">
        <v>0.33622952180263299</v>
      </c>
      <c r="L413" s="14">
        <v>0.28936510314525599</v>
      </c>
      <c r="M413" s="14"/>
      <c r="N413" s="14">
        <v>0.27422426007525702</v>
      </c>
      <c r="O413" s="14">
        <v>0.34031870400780101</v>
      </c>
      <c r="P413" s="14">
        <v>0.33370435939857501</v>
      </c>
      <c r="Q413" s="14">
        <v>0.31875725238826302</v>
      </c>
      <c r="R413" s="14"/>
      <c r="S413" s="14">
        <v>0.28414148149469698</v>
      </c>
      <c r="T413" s="14">
        <v>0.342193961054991</v>
      </c>
      <c r="U413" s="14">
        <v>0.28753268997732201</v>
      </c>
      <c r="V413" s="14">
        <v>0.33296537232367202</v>
      </c>
      <c r="W413" s="14">
        <v>0.27983664316218299</v>
      </c>
      <c r="X413" s="14">
        <v>0.34693726404516401</v>
      </c>
      <c r="Y413" s="14">
        <v>0.28116874302298001</v>
      </c>
      <c r="Z413" s="14">
        <v>0.32748835295600998</v>
      </c>
      <c r="AA413" s="14">
        <v>0.29765728685056803</v>
      </c>
      <c r="AB413" s="14">
        <v>0.32471926142282997</v>
      </c>
      <c r="AC413" s="14">
        <v>0.35975325156252302</v>
      </c>
      <c r="AD413" s="14">
        <v>0.386254219473813</v>
      </c>
      <c r="AE413" s="14"/>
      <c r="AF413" s="14">
        <v>0.33032430087249398</v>
      </c>
      <c r="AG413" s="14">
        <v>0.30969735599639497</v>
      </c>
      <c r="AH413" s="14">
        <v>0.32926786062676799</v>
      </c>
      <c r="AI413" s="14">
        <v>0.32040248299534402</v>
      </c>
      <c r="AJ413" s="14">
        <v>0.252621329017509</v>
      </c>
      <c r="AK413" s="14"/>
      <c r="AL413" s="14">
        <v>0.29086120963551199</v>
      </c>
      <c r="AM413" s="14">
        <v>0.31095517194826799</v>
      </c>
      <c r="AN413" s="14">
        <v>0.32931927862903598</v>
      </c>
      <c r="AO413" s="14">
        <v>0.34300826440403898</v>
      </c>
      <c r="AP413" s="14">
        <v>0.28906295200825699</v>
      </c>
      <c r="AQ413" s="14">
        <v>0.33263817194145401</v>
      </c>
      <c r="AR413" s="14"/>
      <c r="AS413" s="14">
        <v>0.32028897026680497</v>
      </c>
      <c r="AT413" s="14">
        <v>0.34908507363282498</v>
      </c>
      <c r="AU413" s="14">
        <v>0.31132790565081703</v>
      </c>
      <c r="AV413" s="14">
        <v>0.262271392940158</v>
      </c>
      <c r="AW413" s="14">
        <v>0.21374740473471099</v>
      </c>
      <c r="AX413" s="14"/>
      <c r="AY413" s="14">
        <v>6.56441315907631E-2</v>
      </c>
      <c r="AZ413" s="14">
        <v>0.26679692963358298</v>
      </c>
      <c r="BA413" s="14">
        <v>0.326752165953825</v>
      </c>
      <c r="BB413" s="14">
        <v>0.34048736161987903</v>
      </c>
      <c r="BC413" s="14">
        <v>0.369377678972659</v>
      </c>
      <c r="BD413" s="14">
        <v>0.32155321889236999</v>
      </c>
      <c r="BE413" s="14">
        <v>0.25190446431792302</v>
      </c>
      <c r="BF413" s="14">
        <v>0.32777711632918399</v>
      </c>
      <c r="BG413" s="14">
        <v>0.37984517873208201</v>
      </c>
      <c r="BH413" s="14">
        <v>0.39100253002214702</v>
      </c>
      <c r="BI413" s="14">
        <v>0.31142172650175598</v>
      </c>
      <c r="BJ413" s="14">
        <v>0.32222718745094298</v>
      </c>
      <c r="BK413" s="14">
        <v>0.287017788457822</v>
      </c>
      <c r="BL413" s="14">
        <v>0.344260714419036</v>
      </c>
      <c r="BM413" s="14">
        <v>0.47360650946000799</v>
      </c>
      <c r="BN413" s="14">
        <v>0.16124269922853701</v>
      </c>
      <c r="BO413" s="14"/>
      <c r="BP413" s="14">
        <v>0.30474372326797999</v>
      </c>
      <c r="BQ413" s="14">
        <v>0.33619046329032698</v>
      </c>
      <c r="BR413" s="14">
        <v>0.29683881921844002</v>
      </c>
      <c r="BS413" s="14">
        <v>0.32644502232793599</v>
      </c>
      <c r="BT413" s="14">
        <v>0.30178985905099498</v>
      </c>
      <c r="BU413" s="14">
        <v>0.28842488377484798</v>
      </c>
      <c r="BV413" s="14"/>
      <c r="BW413" s="14">
        <v>0.30085754794091901</v>
      </c>
      <c r="BX413" s="14">
        <v>0.328739905916486</v>
      </c>
      <c r="BY413" s="14" t="s">
        <v>120</v>
      </c>
      <c r="BZ413" s="14">
        <v>0.33906423364447202</v>
      </c>
      <c r="CA413" s="14">
        <v>0.28720569203980401</v>
      </c>
      <c r="CB413" s="14">
        <v>0.32573175472861499</v>
      </c>
      <c r="CC413" s="14">
        <v>0.36038027033327902</v>
      </c>
      <c r="CD413" s="14"/>
      <c r="CE413" s="14">
        <v>0.31910364594824497</v>
      </c>
      <c r="CF413" s="14">
        <v>0.31002488977055198</v>
      </c>
      <c r="CG413" s="14">
        <v>0.33981213624300299</v>
      </c>
      <c r="CH413" s="14">
        <v>0.308674500379848</v>
      </c>
      <c r="CI413" s="14"/>
      <c r="CJ413" s="14">
        <v>0.22847553173278101</v>
      </c>
      <c r="CK413" s="14">
        <v>0.30790993879735401</v>
      </c>
      <c r="CL413" s="14">
        <v>0.35707497558231799</v>
      </c>
      <c r="CM413" s="14">
        <v>0.211250466845084</v>
      </c>
      <c r="CN413" s="14"/>
      <c r="CO413" s="14">
        <v>0.257710649854476</v>
      </c>
      <c r="CP413" s="14">
        <v>0.32563802641071699</v>
      </c>
      <c r="CQ413" s="14"/>
      <c r="CR413" s="14">
        <v>0.29142160244953802</v>
      </c>
      <c r="CS413" s="14">
        <v>0.32471525609363</v>
      </c>
    </row>
    <row r="414" spans="2:97" x14ac:dyDescent="0.3">
      <c r="B414" t="s">
        <v>260</v>
      </c>
      <c r="C414" s="14">
        <v>0.18589839788704501</v>
      </c>
      <c r="D414" s="14">
        <v>0.181574035892342</v>
      </c>
      <c r="E414" s="14">
        <v>0.18979254044059199</v>
      </c>
      <c r="F414" s="14"/>
      <c r="G414" s="14">
        <v>0.143430950997295</v>
      </c>
      <c r="H414" s="14">
        <v>0.12825326735630299</v>
      </c>
      <c r="I414" s="14">
        <v>0.17865771661866001</v>
      </c>
      <c r="J414" s="14">
        <v>0.23090329341461799</v>
      </c>
      <c r="K414" s="14">
        <v>0.21156290526052199</v>
      </c>
      <c r="L414" s="14">
        <v>0.21307575610027099</v>
      </c>
      <c r="M414" s="14"/>
      <c r="N414" s="14">
        <v>0.14526276591829501</v>
      </c>
      <c r="O414" s="14">
        <v>0.19614532115952801</v>
      </c>
      <c r="P414" s="14">
        <v>0.18894992170057801</v>
      </c>
      <c r="Q414" s="14">
        <v>0.21249934158285799</v>
      </c>
      <c r="R414" s="14"/>
      <c r="S414" s="14">
        <v>0.10517267052057699</v>
      </c>
      <c r="T414" s="14">
        <v>0.19084165597689101</v>
      </c>
      <c r="U414" s="14">
        <v>0.219460500550237</v>
      </c>
      <c r="V414" s="14">
        <v>0.222442127178201</v>
      </c>
      <c r="W414" s="14">
        <v>0.22788847591356901</v>
      </c>
      <c r="X414" s="14">
        <v>0.14289948495649801</v>
      </c>
      <c r="Y414" s="14">
        <v>0.18449519477427001</v>
      </c>
      <c r="Z414" s="14">
        <v>0.16434555854487901</v>
      </c>
      <c r="AA414" s="14">
        <v>0.17491998231873099</v>
      </c>
      <c r="AB414" s="14">
        <v>0.24779080344271701</v>
      </c>
      <c r="AC414" s="14">
        <v>0.18235879591736301</v>
      </c>
      <c r="AD414" s="14">
        <v>0.26692037232819499</v>
      </c>
      <c r="AE414" s="14"/>
      <c r="AF414" s="14">
        <v>0.17552469335559001</v>
      </c>
      <c r="AG414" s="14">
        <v>0.16618420513464999</v>
      </c>
      <c r="AH414" s="14">
        <v>0.23940776481484299</v>
      </c>
      <c r="AI414" s="14">
        <v>0.17067447289923601</v>
      </c>
      <c r="AJ414" s="14">
        <v>0.27055253912490201</v>
      </c>
      <c r="AK414" s="14"/>
      <c r="AL414" s="14">
        <v>0.126212415339337</v>
      </c>
      <c r="AM414" s="14">
        <v>0.18927260069403001</v>
      </c>
      <c r="AN414" s="14">
        <v>0.23712106765398799</v>
      </c>
      <c r="AO414" s="14">
        <v>0.16895406755196299</v>
      </c>
      <c r="AP414" s="14">
        <v>0.24464847017524499</v>
      </c>
      <c r="AQ414" s="14">
        <v>0.208742930569805</v>
      </c>
      <c r="AR414" s="14"/>
      <c r="AS414" s="14">
        <v>0.228824740526059</v>
      </c>
      <c r="AT414" s="14">
        <v>0.185535805006452</v>
      </c>
      <c r="AU414" s="14">
        <v>0.17531296998103599</v>
      </c>
      <c r="AV414" s="14">
        <v>0.15252557203349601</v>
      </c>
      <c r="AW414" s="14">
        <v>2.3041825311135199E-2</v>
      </c>
      <c r="AX414" s="14"/>
      <c r="AY414" s="14">
        <v>0.21467803240820099</v>
      </c>
      <c r="AZ414" s="14">
        <v>0.114768795631305</v>
      </c>
      <c r="BA414" s="14">
        <v>0.225302634862734</v>
      </c>
      <c r="BB414" s="14">
        <v>0.185695601746487</v>
      </c>
      <c r="BC414" s="14">
        <v>0.22037875205401899</v>
      </c>
      <c r="BD414" s="14">
        <v>0.188143205759076</v>
      </c>
      <c r="BE414" s="14">
        <v>0.188878276419014</v>
      </c>
      <c r="BF414" s="14">
        <v>0.18444577079367799</v>
      </c>
      <c r="BG414" s="14">
        <v>0.19565222574023899</v>
      </c>
      <c r="BH414" s="14">
        <v>0.20323841862817599</v>
      </c>
      <c r="BI414" s="14">
        <v>0.23555986951142499</v>
      </c>
      <c r="BJ414" s="14">
        <v>0.15489729031493299</v>
      </c>
      <c r="BK414" s="14">
        <v>0.22454402088400899</v>
      </c>
      <c r="BL414" s="14">
        <v>0.114340951272197</v>
      </c>
      <c r="BM414" s="14">
        <v>0.114686055026659</v>
      </c>
      <c r="BN414" s="14">
        <v>7.9086492147911594E-2</v>
      </c>
      <c r="BO414" s="14"/>
      <c r="BP414" s="14">
        <v>0.12969628737713501</v>
      </c>
      <c r="BQ414" s="14">
        <v>0.17150043422592301</v>
      </c>
      <c r="BR414" s="14">
        <v>0.210046820848241</v>
      </c>
      <c r="BS414" s="14">
        <v>0.21426949522407401</v>
      </c>
      <c r="BT414" s="14">
        <v>0.26858518993693598</v>
      </c>
      <c r="BU414" s="14">
        <v>0.19538746625803699</v>
      </c>
      <c r="BV414" s="14"/>
      <c r="BW414" s="14">
        <v>0.21172297463776199</v>
      </c>
      <c r="BX414" s="14">
        <v>0.176417187640103</v>
      </c>
      <c r="BY414" s="14" t="s">
        <v>120</v>
      </c>
      <c r="BZ414" s="14">
        <v>0.192810179198495</v>
      </c>
      <c r="CA414" s="14">
        <v>0.17693474595700101</v>
      </c>
      <c r="CB414" s="14">
        <v>0.17316122616763199</v>
      </c>
      <c r="CC414" s="14">
        <v>8.6823303174523303E-2</v>
      </c>
      <c r="CD414" s="14"/>
      <c r="CE414" s="14">
        <v>0.150001376934565</v>
      </c>
      <c r="CF414" s="14">
        <v>0.15702763348912399</v>
      </c>
      <c r="CG414" s="14">
        <v>0.19964008849210199</v>
      </c>
      <c r="CH414" s="14">
        <v>0.216651226233285</v>
      </c>
      <c r="CI414" s="14"/>
      <c r="CJ414" s="14">
        <v>0.26216246677265898</v>
      </c>
      <c r="CK414" s="14">
        <v>0.147040352792321</v>
      </c>
      <c r="CL414" s="14">
        <v>0.174588168156778</v>
      </c>
      <c r="CM414" s="14">
        <v>0.1990747363192</v>
      </c>
      <c r="CN414" s="14"/>
      <c r="CO414" s="14">
        <v>0.14986024739871201</v>
      </c>
      <c r="CP414" s="14">
        <v>0.189772734790704</v>
      </c>
      <c r="CQ414" s="14"/>
      <c r="CR414" s="14">
        <v>0.19337861166918899</v>
      </c>
      <c r="CS414" s="14">
        <v>0.183371761927062</v>
      </c>
    </row>
    <row r="415" spans="2:97" x14ac:dyDescent="0.3">
      <c r="B415" t="s">
        <v>261</v>
      </c>
      <c r="C415" s="14">
        <v>0.135910517789498</v>
      </c>
      <c r="D415" s="14">
        <v>0.14632799323425699</v>
      </c>
      <c r="E415" s="14">
        <v>0.12612303288767701</v>
      </c>
      <c r="F415" s="14"/>
      <c r="G415" s="14">
        <v>4.6082795688768698E-2</v>
      </c>
      <c r="H415" s="14">
        <v>4.4856716858834501E-2</v>
      </c>
      <c r="I415" s="14">
        <v>0.12877720790862801</v>
      </c>
      <c r="J415" s="14">
        <v>0.164173248236992</v>
      </c>
      <c r="K415" s="14">
        <v>0.19718248338570499</v>
      </c>
      <c r="L415" s="14">
        <v>0.211207008355183</v>
      </c>
      <c r="M415" s="14"/>
      <c r="N415" s="14">
        <v>0.121134391334955</v>
      </c>
      <c r="O415" s="14">
        <v>0.13777174886965601</v>
      </c>
      <c r="P415" s="14">
        <v>0.141694061540141</v>
      </c>
      <c r="Q415" s="14">
        <v>0.14426389165244799</v>
      </c>
      <c r="R415" s="14"/>
      <c r="S415" s="14">
        <v>0.103125383393388</v>
      </c>
      <c r="T415" s="14">
        <v>0.15546384452826001</v>
      </c>
      <c r="U415" s="14">
        <v>0.16297838661665201</v>
      </c>
      <c r="V415" s="14">
        <v>0.14403315364424299</v>
      </c>
      <c r="W415" s="14">
        <v>0.10896524430641</v>
      </c>
      <c r="X415" s="14">
        <v>0.117545872169757</v>
      </c>
      <c r="Y415" s="14">
        <v>9.9754374421064093E-2</v>
      </c>
      <c r="Z415" s="14">
        <v>0.16173324024274399</v>
      </c>
      <c r="AA415" s="14">
        <v>0.170170957093641</v>
      </c>
      <c r="AB415" s="14">
        <v>0.142314462545409</v>
      </c>
      <c r="AC415" s="14">
        <v>0.16059128388660601</v>
      </c>
      <c r="AD415" s="14">
        <v>0.102158027101586</v>
      </c>
      <c r="AE415" s="14"/>
      <c r="AF415" s="14">
        <v>0.129363874913073</v>
      </c>
      <c r="AG415" s="14">
        <v>9.4281435242314804E-2</v>
      </c>
      <c r="AH415" s="14">
        <v>0.15509331847000901</v>
      </c>
      <c r="AI415" s="14">
        <v>0.228381720915943</v>
      </c>
      <c r="AJ415" s="14">
        <v>0.140020954063727</v>
      </c>
      <c r="AK415" s="14"/>
      <c r="AL415" s="14">
        <v>9.0477131766974694E-2</v>
      </c>
      <c r="AM415" s="14">
        <v>0.10296761004949501</v>
      </c>
      <c r="AN415" s="14">
        <v>0.129752371099841</v>
      </c>
      <c r="AO415" s="14">
        <v>0.21211906486404999</v>
      </c>
      <c r="AP415" s="14">
        <v>0.138905228978529</v>
      </c>
      <c r="AQ415" s="14">
        <v>0.129925647662784</v>
      </c>
      <c r="AR415" s="14"/>
      <c r="AS415" s="14">
        <v>0.17383607485191699</v>
      </c>
      <c r="AT415" s="14">
        <v>0.119215506496381</v>
      </c>
      <c r="AU415" s="14">
        <v>0.110613272784452</v>
      </c>
      <c r="AV415" s="14">
        <v>8.8889002442044895E-2</v>
      </c>
      <c r="AW415" s="14">
        <v>7.7247081364041001E-2</v>
      </c>
      <c r="AX415" s="14"/>
      <c r="AY415" s="14">
        <v>0</v>
      </c>
      <c r="AZ415" s="14">
        <v>0.19174749774570199</v>
      </c>
      <c r="BA415" s="14">
        <v>0.171061414626481</v>
      </c>
      <c r="BB415" s="14">
        <v>0.179927355337552</v>
      </c>
      <c r="BC415" s="14">
        <v>8.8615811730871102E-2</v>
      </c>
      <c r="BD415" s="14">
        <v>0.108990326820773</v>
      </c>
      <c r="BE415" s="14">
        <v>0.154521881871753</v>
      </c>
      <c r="BF415" s="14">
        <v>0.110676466595379</v>
      </c>
      <c r="BG415" s="14">
        <v>0.122169175192767</v>
      </c>
      <c r="BH415" s="14">
        <v>0.12985249587966299</v>
      </c>
      <c r="BI415" s="14">
        <v>0.101231062263688</v>
      </c>
      <c r="BJ415" s="14">
        <v>0.13530689636773999</v>
      </c>
      <c r="BK415" s="14">
        <v>0.183918358414248</v>
      </c>
      <c r="BL415" s="14">
        <v>0.118384228512513</v>
      </c>
      <c r="BM415" s="14">
        <v>0.14465056296419901</v>
      </c>
      <c r="BN415" s="14">
        <v>0.13101215112672801</v>
      </c>
      <c r="BO415" s="14"/>
      <c r="BP415" s="14">
        <v>8.2460142848676907E-2</v>
      </c>
      <c r="BQ415" s="14">
        <v>0.14359144661518899</v>
      </c>
      <c r="BR415" s="14">
        <v>0.13659361470239201</v>
      </c>
      <c r="BS415" s="14">
        <v>0.171502593407652</v>
      </c>
      <c r="BT415" s="14">
        <v>0.13244636034887899</v>
      </c>
      <c r="BU415" s="14">
        <v>0.22980898790663601</v>
      </c>
      <c r="BV415" s="14"/>
      <c r="BW415" s="14">
        <v>0.16586004594343501</v>
      </c>
      <c r="BX415" s="14">
        <v>0.13943298166430901</v>
      </c>
      <c r="BY415" s="14" t="s">
        <v>120</v>
      </c>
      <c r="BZ415" s="14">
        <v>0.156462090124212</v>
      </c>
      <c r="CA415" s="14">
        <v>0.122705230747736</v>
      </c>
      <c r="CB415" s="14">
        <v>8.1511117835219304E-2</v>
      </c>
      <c r="CC415" s="14">
        <v>9.3056375591106799E-2</v>
      </c>
      <c r="CD415" s="14"/>
      <c r="CE415" s="14">
        <v>8.7618077914173004E-2</v>
      </c>
      <c r="CF415" s="14">
        <v>0.151258476212246</v>
      </c>
      <c r="CG415" s="14">
        <v>0.133179197434832</v>
      </c>
      <c r="CH415" s="14">
        <v>0.14679381141046999</v>
      </c>
      <c r="CI415" s="14"/>
      <c r="CJ415" s="14">
        <v>0.15709218317781501</v>
      </c>
      <c r="CK415" s="14">
        <v>0.13916653674084001</v>
      </c>
      <c r="CL415" s="14">
        <v>0.127174646715707</v>
      </c>
      <c r="CM415" s="14">
        <v>0.143573027943869</v>
      </c>
      <c r="CN415" s="14"/>
      <c r="CO415" s="14">
        <v>0.130145071321045</v>
      </c>
      <c r="CP415" s="14">
        <v>0.13576378533310501</v>
      </c>
      <c r="CQ415" s="14"/>
      <c r="CR415" s="14">
        <v>0.111787437614407</v>
      </c>
      <c r="CS415" s="14">
        <v>0.138444896186108</v>
      </c>
    </row>
    <row r="416" spans="2:97" x14ac:dyDescent="0.3">
      <c r="B416" t="s">
        <v>92</v>
      </c>
      <c r="C416" s="14">
        <v>0.10580327343898401</v>
      </c>
      <c r="D416" s="14">
        <v>7.2652341627173503E-2</v>
      </c>
      <c r="E416" s="14">
        <v>0.13854456872832699</v>
      </c>
      <c r="F416" s="14"/>
      <c r="G416" s="14">
        <v>0.144575338109834</v>
      </c>
      <c r="H416" s="14">
        <v>0.101572720439829</v>
      </c>
      <c r="I416" s="14">
        <v>0.115545137091679</v>
      </c>
      <c r="J416" s="14">
        <v>0.105685034058573</v>
      </c>
      <c r="K416" s="14">
        <v>8.6362024697519399E-2</v>
      </c>
      <c r="L416" s="14">
        <v>8.8834027276180005E-2</v>
      </c>
      <c r="M416" s="14"/>
      <c r="N416" s="14">
        <v>8.8110894561657493E-2</v>
      </c>
      <c r="O416" s="14">
        <v>0.103236395238386</v>
      </c>
      <c r="P416" s="14">
        <v>0.10049047710285</v>
      </c>
      <c r="Q416" s="14">
        <v>0.13167002348003101</v>
      </c>
      <c r="R416" s="14"/>
      <c r="S416" s="14">
        <v>0.113904046631982</v>
      </c>
      <c r="T416" s="14">
        <v>0.12732929997804501</v>
      </c>
      <c r="U416" s="14">
        <v>4.9928234553028299E-2</v>
      </c>
      <c r="V416" s="14">
        <v>8.02686515563905E-2</v>
      </c>
      <c r="W416" s="14">
        <v>0.11083974396603</v>
      </c>
      <c r="X416" s="14">
        <v>0.135832974270126</v>
      </c>
      <c r="Y416" s="14">
        <v>0.150767231302259</v>
      </c>
      <c r="Z416" s="14">
        <v>8.0875364998780994E-2</v>
      </c>
      <c r="AA416" s="14">
        <v>0.115400405354378</v>
      </c>
      <c r="AB416" s="14">
        <v>8.6028199388319807E-2</v>
      </c>
      <c r="AC416" s="14">
        <v>8.7988905562175507E-2</v>
      </c>
      <c r="AD416" s="14">
        <v>6.5533618772100302E-2</v>
      </c>
      <c r="AE416" s="14"/>
      <c r="AF416" s="14">
        <v>6.2928325445356301E-2</v>
      </c>
      <c r="AG416" s="14">
        <v>8.38943653676094E-2</v>
      </c>
      <c r="AH416" s="14">
        <v>9.4867884344038297E-2</v>
      </c>
      <c r="AI416" s="14">
        <v>0.1121103187075</v>
      </c>
      <c r="AJ416" s="14">
        <v>0.15573354056591199</v>
      </c>
      <c r="AK416" s="14"/>
      <c r="AL416" s="14">
        <v>8.4516828694567794E-2</v>
      </c>
      <c r="AM416" s="14">
        <v>6.6048624978841106E-2</v>
      </c>
      <c r="AN416" s="14">
        <v>8.2216690027337905E-2</v>
      </c>
      <c r="AO416" s="14">
        <v>9.0996844209516203E-2</v>
      </c>
      <c r="AP416" s="14">
        <v>0.148123763407987</v>
      </c>
      <c r="AQ416" s="14">
        <v>0.19018854461291901</v>
      </c>
      <c r="AR416" s="14"/>
      <c r="AS416" s="14">
        <v>9.69146966573394E-2</v>
      </c>
      <c r="AT416" s="14">
        <v>0.116841074046168</v>
      </c>
      <c r="AU416" s="14">
        <v>0.11875702220451</v>
      </c>
      <c r="AV416" s="14">
        <v>7.1266485508006294E-2</v>
      </c>
      <c r="AW416" s="14">
        <v>2.35713078473095E-2</v>
      </c>
      <c r="AX416" s="14"/>
      <c r="AY416" s="14">
        <v>0.58114030821798701</v>
      </c>
      <c r="AZ416" s="14">
        <v>0.19666134153751699</v>
      </c>
      <c r="BA416" s="14">
        <v>0.108411822760793</v>
      </c>
      <c r="BB416" s="14">
        <v>0.112140099011127</v>
      </c>
      <c r="BC416" s="14">
        <v>8.2149887784756404E-2</v>
      </c>
      <c r="BD416" s="14">
        <v>0.13739439473453599</v>
      </c>
      <c r="BE416" s="14">
        <v>7.3357095340057701E-2</v>
      </c>
      <c r="BF416" s="14">
        <v>9.3776459198301895E-2</v>
      </c>
      <c r="BG416" s="14">
        <v>0.11009198615679699</v>
      </c>
      <c r="BH416" s="14">
        <v>4.0940346522831399E-2</v>
      </c>
      <c r="BI416" s="14">
        <v>7.4052523201924597E-2</v>
      </c>
      <c r="BJ416" s="14">
        <v>0.118792330250721</v>
      </c>
      <c r="BK416" s="14">
        <v>0.100664752064376</v>
      </c>
      <c r="BL416" s="14">
        <v>9.6814292209624994E-2</v>
      </c>
      <c r="BM416" s="14">
        <v>3.8083238848883601E-2</v>
      </c>
      <c r="BN416" s="14">
        <v>9.5167333252989803E-2</v>
      </c>
      <c r="BO416" s="14"/>
      <c r="BP416" s="14">
        <v>0.10152816127283899</v>
      </c>
      <c r="BQ416" s="14">
        <v>0.11283704093654599</v>
      </c>
      <c r="BR416" s="14">
        <v>0.113895174456479</v>
      </c>
      <c r="BS416" s="14">
        <v>0.106646952980521</v>
      </c>
      <c r="BT416" s="14">
        <v>0.10714423671057199</v>
      </c>
      <c r="BU416" s="14">
        <v>5.8466722392469098E-2</v>
      </c>
      <c r="BV416" s="14"/>
      <c r="BW416" s="14">
        <v>7.6781846962930195E-2</v>
      </c>
      <c r="BX416" s="14">
        <v>9.3100458139546705E-2</v>
      </c>
      <c r="BY416" s="14" t="s">
        <v>120</v>
      </c>
      <c r="BZ416" s="14">
        <v>0.123252890377018</v>
      </c>
      <c r="CA416" s="14">
        <v>0.15694851175413399</v>
      </c>
      <c r="CB416" s="14">
        <v>0.11169422069500901</v>
      </c>
      <c r="CC416" s="14">
        <v>0.21099759921515601</v>
      </c>
      <c r="CD416" s="14"/>
      <c r="CE416" s="14">
        <v>9.6412275755427296E-2</v>
      </c>
      <c r="CF416" s="14">
        <v>6.9499151748754207E-2</v>
      </c>
      <c r="CG416" s="14">
        <v>0.17211809204339101</v>
      </c>
      <c r="CH416" s="14">
        <v>6.8614054872809194E-2</v>
      </c>
      <c r="CI416" s="14"/>
      <c r="CJ416" s="14">
        <v>6.7745889975946105E-2</v>
      </c>
      <c r="CK416" s="14">
        <v>7.2116771969622198E-2</v>
      </c>
      <c r="CL416" s="14">
        <v>0.11099020715307301</v>
      </c>
      <c r="CM416" s="14">
        <v>0.27090686808671899</v>
      </c>
      <c r="CN416" s="14"/>
      <c r="CO416" s="14">
        <v>4.7247239189349297E-2</v>
      </c>
      <c r="CP416" s="14">
        <v>0.113593544488166</v>
      </c>
      <c r="CQ416" s="14"/>
      <c r="CR416" s="14">
        <v>4.8170979689258799E-2</v>
      </c>
      <c r="CS416" s="14">
        <v>0.102989485381626</v>
      </c>
    </row>
    <row r="417" spans="2:97" x14ac:dyDescent="0.3">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row>
    <row r="418" spans="2:97" x14ac:dyDescent="0.3">
      <c r="B418" s="6" t="s">
        <v>265</v>
      </c>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row>
    <row r="419" spans="2:97" x14ac:dyDescent="0.3">
      <c r="B419" s="24" t="s">
        <v>118</v>
      </c>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row>
    <row r="420" spans="2:97" x14ac:dyDescent="0.3">
      <c r="B420" t="s">
        <v>257</v>
      </c>
      <c r="C420" s="14">
        <v>7.5467394295525694E-2</v>
      </c>
      <c r="D420" s="14">
        <v>7.7395047629570404E-2</v>
      </c>
      <c r="E420" s="14">
        <v>7.2632934917681496E-2</v>
      </c>
      <c r="F420" s="14"/>
      <c r="G420" s="14">
        <v>0.115612689013632</v>
      </c>
      <c r="H420" s="14">
        <v>0.17995224029828</v>
      </c>
      <c r="I420" s="14">
        <v>9.0558472124462996E-2</v>
      </c>
      <c r="J420" s="14">
        <v>3.70430445728984E-2</v>
      </c>
      <c r="K420" s="14">
        <v>2.05811506637761E-2</v>
      </c>
      <c r="L420" s="14">
        <v>1.9568308532894301E-2</v>
      </c>
      <c r="M420" s="14"/>
      <c r="N420" s="14">
        <v>0.12923114540127401</v>
      </c>
      <c r="O420" s="14">
        <v>5.6426777429266398E-2</v>
      </c>
      <c r="P420" s="14">
        <v>6.2455312132534101E-2</v>
      </c>
      <c r="Q420" s="14">
        <v>4.9620989193461501E-2</v>
      </c>
      <c r="R420" s="14"/>
      <c r="S420" s="14">
        <v>0.14156310201310501</v>
      </c>
      <c r="T420" s="14">
        <v>6.9067573694051601E-2</v>
      </c>
      <c r="U420" s="14">
        <v>7.8554379616055603E-2</v>
      </c>
      <c r="V420" s="14">
        <v>3.7756012628997297E-2</v>
      </c>
      <c r="W420" s="14">
        <v>9.2774909798774396E-2</v>
      </c>
      <c r="X420" s="14">
        <v>5.5994875460839401E-2</v>
      </c>
      <c r="Y420" s="14">
        <v>3.2694775908131801E-2</v>
      </c>
      <c r="Z420" s="14">
        <v>7.1885566006176502E-2</v>
      </c>
      <c r="AA420" s="14">
        <v>8.7836661874394595E-2</v>
      </c>
      <c r="AB420" s="14">
        <v>6.3364589582894301E-2</v>
      </c>
      <c r="AC420" s="14">
        <v>6.3984509072677498E-2</v>
      </c>
      <c r="AD420" s="14">
        <v>4.5787987738961602E-2</v>
      </c>
      <c r="AE420" s="14"/>
      <c r="AF420" s="14">
        <v>6.83122289972488E-2</v>
      </c>
      <c r="AG420" s="14">
        <v>0.119940799087479</v>
      </c>
      <c r="AH420" s="14">
        <v>3.8454313566446199E-2</v>
      </c>
      <c r="AI420" s="14">
        <v>4.6957316092722801E-2</v>
      </c>
      <c r="AJ420" s="14">
        <v>5.88870006551898E-2</v>
      </c>
      <c r="AK420" s="14"/>
      <c r="AL420" s="14">
        <v>0.14371813650231399</v>
      </c>
      <c r="AM420" s="14">
        <v>9.3235840738412595E-2</v>
      </c>
      <c r="AN420" s="14">
        <v>4.9099808083118902E-2</v>
      </c>
      <c r="AO420" s="14">
        <v>5.0747226570310902E-2</v>
      </c>
      <c r="AP420" s="14">
        <v>4.3891485499531702E-2</v>
      </c>
      <c r="AQ420" s="14">
        <v>2.8207765255527699E-2</v>
      </c>
      <c r="AR420" s="14"/>
      <c r="AS420" s="14">
        <v>3.4338690275316303E-2</v>
      </c>
      <c r="AT420" s="14">
        <v>4.77423369894662E-2</v>
      </c>
      <c r="AU420" s="14">
        <v>8.7081529873888397E-2</v>
      </c>
      <c r="AV420" s="14">
        <v>0.17929723510439</v>
      </c>
      <c r="AW420" s="14">
        <v>0.34608064764886398</v>
      </c>
      <c r="AX420" s="14"/>
      <c r="AY420" s="14">
        <v>7.1624425698970803E-2</v>
      </c>
      <c r="AZ420" s="14">
        <v>3.7570291405003599E-2</v>
      </c>
      <c r="BA420" s="14">
        <v>4.5588192082182899E-2</v>
      </c>
      <c r="BB420" s="14">
        <v>5.5251833861041599E-2</v>
      </c>
      <c r="BC420" s="14">
        <v>7.5627247567184502E-2</v>
      </c>
      <c r="BD420" s="14">
        <v>5.4178237075601599E-2</v>
      </c>
      <c r="BE420" s="14">
        <v>7.3570490998239896E-2</v>
      </c>
      <c r="BF420" s="14">
        <v>9.5445869046125398E-2</v>
      </c>
      <c r="BG420" s="14">
        <v>3.5031751299242103E-2</v>
      </c>
      <c r="BH420" s="14">
        <v>4.4486509079121099E-2</v>
      </c>
      <c r="BI420" s="14">
        <v>8.2126330142904602E-2</v>
      </c>
      <c r="BJ420" s="14">
        <v>7.1243089237741697E-2</v>
      </c>
      <c r="BK420" s="14">
        <v>8.8037593152347798E-2</v>
      </c>
      <c r="BL420" s="14">
        <v>0.1138575765537</v>
      </c>
      <c r="BM420" s="14">
        <v>9.1998842311299997E-2</v>
      </c>
      <c r="BN420" s="14">
        <v>0.24777747407432499</v>
      </c>
      <c r="BO420" s="14"/>
      <c r="BP420" s="14">
        <v>0.157514265435518</v>
      </c>
      <c r="BQ420" s="14">
        <v>5.9801189547337999E-2</v>
      </c>
      <c r="BR420" s="14">
        <v>4.6719786419639898E-2</v>
      </c>
      <c r="BS420" s="14">
        <v>4.9993731227387699E-2</v>
      </c>
      <c r="BT420" s="14">
        <v>2.58643398793315E-2</v>
      </c>
      <c r="BU420" s="14">
        <v>2.9345047248462298E-2</v>
      </c>
      <c r="BV420" s="14"/>
      <c r="BW420" s="14">
        <v>6.8729878083081494E-2</v>
      </c>
      <c r="BX420" s="14">
        <v>6.4502258484822106E-2</v>
      </c>
      <c r="BY420" s="14" t="s">
        <v>120</v>
      </c>
      <c r="BZ420" s="14">
        <v>6.5760320309814504E-2</v>
      </c>
      <c r="CA420" s="14">
        <v>7.2215690649696795E-2</v>
      </c>
      <c r="CB420" s="14">
        <v>0.112755793041904</v>
      </c>
      <c r="CC420" s="14">
        <v>5.3233804286927103E-2</v>
      </c>
      <c r="CD420" s="14"/>
      <c r="CE420" s="14">
        <v>0.116099889720001</v>
      </c>
      <c r="CF420" s="14">
        <v>9.9182390118516997E-2</v>
      </c>
      <c r="CG420" s="14">
        <v>5.4573140775458003E-2</v>
      </c>
      <c r="CH420" s="14">
        <v>7.0267989323507599E-2</v>
      </c>
      <c r="CI420" s="14"/>
      <c r="CJ420" s="14">
        <v>7.8425273590570999E-2</v>
      </c>
      <c r="CK420" s="14">
        <v>0.10171930763166501</v>
      </c>
      <c r="CL420" s="14">
        <v>7.0069385837962503E-2</v>
      </c>
      <c r="CM420" s="14">
        <v>3.1161233541790598E-2</v>
      </c>
      <c r="CN420" s="14"/>
      <c r="CO420" s="14">
        <v>0.14507241015721301</v>
      </c>
      <c r="CP420" s="14">
        <v>6.53324790323324E-2</v>
      </c>
      <c r="CQ420" s="14"/>
      <c r="CR420" s="14">
        <v>0.145977253622561</v>
      </c>
      <c r="CS420" s="14">
        <v>6.6700433224008898E-2</v>
      </c>
    </row>
    <row r="421" spans="2:97" x14ac:dyDescent="0.3">
      <c r="B421" t="s">
        <v>258</v>
      </c>
      <c r="C421" s="14">
        <v>0.197858449611615</v>
      </c>
      <c r="D421" s="14">
        <v>0.21060569769914</v>
      </c>
      <c r="E421" s="14">
        <v>0.1859755835495</v>
      </c>
      <c r="F421" s="14"/>
      <c r="G421" s="14">
        <v>0.30583810058039501</v>
      </c>
      <c r="H421" s="14">
        <v>0.29812539160469897</v>
      </c>
      <c r="I421" s="14">
        <v>0.203076515846279</v>
      </c>
      <c r="J421" s="14">
        <v>0.155015232978919</v>
      </c>
      <c r="K421" s="14">
        <v>0.14356306252649001</v>
      </c>
      <c r="L421" s="14">
        <v>0.11175752649818101</v>
      </c>
      <c r="M421" s="14"/>
      <c r="N421" s="14">
        <v>0.220437637043638</v>
      </c>
      <c r="O421" s="14">
        <v>0.20809324034561399</v>
      </c>
      <c r="P421" s="14">
        <v>0.16510743050322399</v>
      </c>
      <c r="Q421" s="14">
        <v>0.19403909453458901</v>
      </c>
      <c r="R421" s="14"/>
      <c r="S421" s="14">
        <v>0.27664007762682602</v>
      </c>
      <c r="T421" s="14">
        <v>0.19631908976801399</v>
      </c>
      <c r="U421" s="14">
        <v>0.184447448275183</v>
      </c>
      <c r="V421" s="14">
        <v>0.20382831466809201</v>
      </c>
      <c r="W421" s="14">
        <v>0.19288861041001501</v>
      </c>
      <c r="X421" s="14">
        <v>0.12799465126833601</v>
      </c>
      <c r="Y421" s="14">
        <v>0.23536106163527701</v>
      </c>
      <c r="Z421" s="14">
        <v>0.21087280704609901</v>
      </c>
      <c r="AA421" s="14">
        <v>0.19550882357725199</v>
      </c>
      <c r="AB421" s="14">
        <v>0.148698147303124</v>
      </c>
      <c r="AC421" s="14">
        <v>0.12022190921206</v>
      </c>
      <c r="AD421" s="14">
        <v>0.24401336283552</v>
      </c>
      <c r="AE421" s="14"/>
      <c r="AF421" s="14">
        <v>0.180991554070487</v>
      </c>
      <c r="AG421" s="14">
        <v>0.26182783141345001</v>
      </c>
      <c r="AH421" s="14">
        <v>0.16978185397816001</v>
      </c>
      <c r="AI421" s="14">
        <v>0.12845890425190401</v>
      </c>
      <c r="AJ421" s="14">
        <v>0.112028735061849</v>
      </c>
      <c r="AK421" s="14"/>
      <c r="AL421" s="14">
        <v>0.29475285327974099</v>
      </c>
      <c r="AM421" s="14">
        <v>0.20754912491222499</v>
      </c>
      <c r="AN421" s="14">
        <v>0.17359631005433099</v>
      </c>
      <c r="AO421" s="14">
        <v>0.14629247584782501</v>
      </c>
      <c r="AP421" s="14">
        <v>0.136637869536687</v>
      </c>
      <c r="AQ421" s="14">
        <v>0.16346775729454199</v>
      </c>
      <c r="AR421" s="14"/>
      <c r="AS421" s="14">
        <v>0.16805191073133299</v>
      </c>
      <c r="AT421" s="14">
        <v>0.21658003793265199</v>
      </c>
      <c r="AU421" s="14">
        <v>0.192943655549564</v>
      </c>
      <c r="AV421" s="14">
        <v>0.26863132608791501</v>
      </c>
      <c r="AW421" s="14">
        <v>0.25788076560074102</v>
      </c>
      <c r="AX421" s="14"/>
      <c r="AY421" s="14">
        <v>0</v>
      </c>
      <c r="AZ421" s="14">
        <v>0.18573804563589</v>
      </c>
      <c r="BA421" s="14">
        <v>0.23541738748475199</v>
      </c>
      <c r="BB421" s="14">
        <v>0.105236227063163</v>
      </c>
      <c r="BC421" s="14">
        <v>0.19910282076986299</v>
      </c>
      <c r="BD421" s="14">
        <v>0.19686566773606801</v>
      </c>
      <c r="BE421" s="14">
        <v>0.20929380403547801</v>
      </c>
      <c r="BF421" s="14">
        <v>0.18773794591784501</v>
      </c>
      <c r="BG421" s="14">
        <v>0.199224146407606</v>
      </c>
      <c r="BH421" s="14">
        <v>0.23448372703026801</v>
      </c>
      <c r="BI421" s="14">
        <v>0.25066681350027098</v>
      </c>
      <c r="BJ421" s="14">
        <v>0.205601059102163</v>
      </c>
      <c r="BK421" s="14">
        <v>0.15225719225504</v>
      </c>
      <c r="BL421" s="14">
        <v>0.20649184965853501</v>
      </c>
      <c r="BM421" s="14">
        <v>0.18821440789058999</v>
      </c>
      <c r="BN421" s="14">
        <v>0.22013214845895099</v>
      </c>
      <c r="BO421" s="14"/>
      <c r="BP421" s="14">
        <v>0.26807301123885902</v>
      </c>
      <c r="BQ421" s="14">
        <v>0.179974016430406</v>
      </c>
      <c r="BR421" s="14">
        <v>0.21823294372244101</v>
      </c>
      <c r="BS421" s="14">
        <v>0.16470122811771601</v>
      </c>
      <c r="BT421" s="14">
        <v>0.103949491596104</v>
      </c>
      <c r="BU421" s="14">
        <v>0.22798199320222001</v>
      </c>
      <c r="BV421" s="14"/>
      <c r="BW421" s="14">
        <v>0.14092377951406301</v>
      </c>
      <c r="BX421" s="14">
        <v>0.225496206433144</v>
      </c>
      <c r="BY421" s="14" t="s">
        <v>120</v>
      </c>
      <c r="BZ421" s="14">
        <v>0.19908541021510201</v>
      </c>
      <c r="CA421" s="14">
        <v>0.19927909020120599</v>
      </c>
      <c r="CB421" s="14">
        <v>0.27289789553436999</v>
      </c>
      <c r="CC421" s="14">
        <v>0.256157595654328</v>
      </c>
      <c r="CD421" s="14"/>
      <c r="CE421" s="14">
        <v>0.31885548213047499</v>
      </c>
      <c r="CF421" s="14">
        <v>0.225873432355812</v>
      </c>
      <c r="CG421" s="14">
        <v>0.13667931515969101</v>
      </c>
      <c r="CH421" s="14">
        <v>0.17536735292484501</v>
      </c>
      <c r="CI421" s="14"/>
      <c r="CJ421" s="14">
        <v>0.24085329587029899</v>
      </c>
      <c r="CK421" s="14">
        <v>0.22789197175436099</v>
      </c>
      <c r="CL421" s="14">
        <v>0.18096239346141299</v>
      </c>
      <c r="CM421" s="14">
        <v>0.132157824799539</v>
      </c>
      <c r="CN421" s="14"/>
      <c r="CO421" s="14">
        <v>0.32811610148686299</v>
      </c>
      <c r="CP421" s="14">
        <v>0.17934745465604299</v>
      </c>
      <c r="CQ421" s="14"/>
      <c r="CR421" s="14">
        <v>0.24118569715975999</v>
      </c>
      <c r="CS421" s="14">
        <v>0.19496588424582501</v>
      </c>
    </row>
    <row r="422" spans="2:97" x14ac:dyDescent="0.3">
      <c r="B422" t="s">
        <v>259</v>
      </c>
      <c r="C422" s="14">
        <v>0.41188935021760498</v>
      </c>
      <c r="D422" s="14">
        <v>0.44940362233561398</v>
      </c>
      <c r="E422" s="14">
        <v>0.375527211126228</v>
      </c>
      <c r="F422" s="14"/>
      <c r="G422" s="14">
        <v>0.28724709622139499</v>
      </c>
      <c r="H422" s="14">
        <v>0.30026423571602201</v>
      </c>
      <c r="I422" s="14">
        <v>0.44251771410653501</v>
      </c>
      <c r="J422" s="14">
        <v>0.42685103543154301</v>
      </c>
      <c r="K422" s="14">
        <v>0.47334342698409798</v>
      </c>
      <c r="L422" s="14">
        <v>0.50691091757344098</v>
      </c>
      <c r="M422" s="14"/>
      <c r="N422" s="14">
        <v>0.38919170411730197</v>
      </c>
      <c r="O422" s="14">
        <v>0.42826328098308197</v>
      </c>
      <c r="P422" s="14">
        <v>0.44579059906686802</v>
      </c>
      <c r="Q422" s="14">
        <v>0.38849036391604502</v>
      </c>
      <c r="R422" s="14"/>
      <c r="S422" s="14">
        <v>0.31001264824130298</v>
      </c>
      <c r="T422" s="14">
        <v>0.436205007832422</v>
      </c>
      <c r="U422" s="14">
        <v>0.47243270717213798</v>
      </c>
      <c r="V422" s="14">
        <v>0.41657012614639499</v>
      </c>
      <c r="W422" s="14">
        <v>0.446737412978152</v>
      </c>
      <c r="X422" s="14">
        <v>0.43912245654278298</v>
      </c>
      <c r="Y422" s="14">
        <v>0.440869395838621</v>
      </c>
      <c r="Z422" s="14">
        <v>0.30978647434497902</v>
      </c>
      <c r="AA422" s="14">
        <v>0.33662815455748402</v>
      </c>
      <c r="AB422" s="14">
        <v>0.42718411601891099</v>
      </c>
      <c r="AC422" s="14">
        <v>0.57044709967127005</v>
      </c>
      <c r="AD422" s="14">
        <v>0.46719776688246401</v>
      </c>
      <c r="AE422" s="14"/>
      <c r="AF422" s="14">
        <v>0.49316188357881502</v>
      </c>
      <c r="AG422" s="14">
        <v>0.37094801927242299</v>
      </c>
      <c r="AH422" s="14">
        <v>0.46511318927621498</v>
      </c>
      <c r="AI422" s="14">
        <v>0.41764918646697802</v>
      </c>
      <c r="AJ422" s="14">
        <v>0.43386062292666799</v>
      </c>
      <c r="AK422" s="14"/>
      <c r="AL422" s="14">
        <v>0.32838604380432201</v>
      </c>
      <c r="AM422" s="14">
        <v>0.43203799671654802</v>
      </c>
      <c r="AN422" s="14">
        <v>0.47085176110584798</v>
      </c>
      <c r="AO422" s="14">
        <v>0.446036247129319</v>
      </c>
      <c r="AP422" s="14">
        <v>0.414654698499486</v>
      </c>
      <c r="AQ422" s="14">
        <v>0.44501934396602</v>
      </c>
      <c r="AR422" s="14"/>
      <c r="AS422" s="14">
        <v>0.46297490904712701</v>
      </c>
      <c r="AT422" s="14">
        <v>0.40674075324720399</v>
      </c>
      <c r="AU422" s="14">
        <v>0.39359230620221503</v>
      </c>
      <c r="AV422" s="14">
        <v>0.29910455417013998</v>
      </c>
      <c r="AW422" s="14">
        <v>0.32480143539727002</v>
      </c>
      <c r="AX422" s="14"/>
      <c r="AY422" s="14">
        <v>0.13853752778304901</v>
      </c>
      <c r="AZ422" s="14">
        <v>0.34806775002263102</v>
      </c>
      <c r="BA422" s="14">
        <v>0.40543509946272499</v>
      </c>
      <c r="BB422" s="14">
        <v>0.48884733879675901</v>
      </c>
      <c r="BC422" s="14">
        <v>0.414876337653592</v>
      </c>
      <c r="BD422" s="14">
        <v>0.41400775826650199</v>
      </c>
      <c r="BE422" s="14">
        <v>0.353723525778328</v>
      </c>
      <c r="BF422" s="14">
        <v>0.490612630603175</v>
      </c>
      <c r="BG422" s="14">
        <v>0.45201841621380201</v>
      </c>
      <c r="BH422" s="14">
        <v>0.44013133948650501</v>
      </c>
      <c r="BI422" s="14">
        <v>0.39829360574760803</v>
      </c>
      <c r="BJ422" s="14">
        <v>0.43778036361264</v>
      </c>
      <c r="BK422" s="14">
        <v>0.418391032546859</v>
      </c>
      <c r="BL422" s="14">
        <v>0.48300237953536101</v>
      </c>
      <c r="BM422" s="14">
        <v>0.43068702392976599</v>
      </c>
      <c r="BN422" s="14">
        <v>0.31959309989022899</v>
      </c>
      <c r="BO422" s="14"/>
      <c r="BP422" s="14">
        <v>0.325202080846615</v>
      </c>
      <c r="BQ422" s="14">
        <v>0.45140487168759402</v>
      </c>
      <c r="BR422" s="14">
        <v>0.36137730967891502</v>
      </c>
      <c r="BS422" s="14">
        <v>0.44651037407716399</v>
      </c>
      <c r="BT422" s="14">
        <v>0.50725552670893204</v>
      </c>
      <c r="BU422" s="14">
        <v>0.42633471286706798</v>
      </c>
      <c r="BV422" s="14"/>
      <c r="BW422" s="14">
        <v>0.45320759559285001</v>
      </c>
      <c r="BX422" s="14">
        <v>0.43371048011803298</v>
      </c>
      <c r="BY422" s="14" t="s">
        <v>120</v>
      </c>
      <c r="BZ422" s="14">
        <v>0.35004931153895902</v>
      </c>
      <c r="CA422" s="14">
        <v>0.40242378869765899</v>
      </c>
      <c r="CB422" s="14">
        <v>0.33448584156572703</v>
      </c>
      <c r="CC422" s="14">
        <v>0.42373580860396998</v>
      </c>
      <c r="CD422" s="14"/>
      <c r="CE422" s="14">
        <v>0.315698522609554</v>
      </c>
      <c r="CF422" s="14">
        <v>0.41417456193466101</v>
      </c>
      <c r="CG422" s="14">
        <v>0.44280316823015797</v>
      </c>
      <c r="CH422" s="14">
        <v>0.442047567784627</v>
      </c>
      <c r="CI422" s="14"/>
      <c r="CJ422" s="14">
        <v>0.36808072973297701</v>
      </c>
      <c r="CK422" s="14">
        <v>0.37025837770228698</v>
      </c>
      <c r="CL422" s="14">
        <v>0.45340186475531802</v>
      </c>
      <c r="CM422" s="14">
        <v>0.30350519597099801</v>
      </c>
      <c r="CN422" s="14"/>
      <c r="CO422" s="14">
        <v>0.29779380935174199</v>
      </c>
      <c r="CP422" s="14">
        <v>0.43202070034083401</v>
      </c>
      <c r="CQ422" s="14"/>
      <c r="CR422" s="14">
        <v>0.32648988915926103</v>
      </c>
      <c r="CS422" s="14">
        <v>0.42926449736294803</v>
      </c>
    </row>
    <row r="423" spans="2:97" x14ac:dyDescent="0.3">
      <c r="B423" t="s">
        <v>260</v>
      </c>
      <c r="C423" s="14">
        <v>0.110373263645176</v>
      </c>
      <c r="D423" s="14">
        <v>0.10736040760863499</v>
      </c>
      <c r="E423" s="14">
        <v>0.112743424157176</v>
      </c>
      <c r="F423" s="14"/>
      <c r="G423" s="14">
        <v>0.13473527863160001</v>
      </c>
      <c r="H423" s="14">
        <v>9.4679530434367803E-2</v>
      </c>
      <c r="I423" s="14">
        <v>7.0199088730213605E-2</v>
      </c>
      <c r="J423" s="14">
        <v>0.12922715483179101</v>
      </c>
      <c r="K423" s="14">
        <v>0.10302577119209499</v>
      </c>
      <c r="L423" s="14">
        <v>0.12937026666506499</v>
      </c>
      <c r="M423" s="14"/>
      <c r="N423" s="14">
        <v>0.104736561620868</v>
      </c>
      <c r="O423" s="14">
        <v>9.9418935190567506E-2</v>
      </c>
      <c r="P423" s="14">
        <v>0.12731172988116701</v>
      </c>
      <c r="Q423" s="14">
        <v>0.112289810373205</v>
      </c>
      <c r="R423" s="14"/>
      <c r="S423" s="14">
        <v>8.5916190817994495E-2</v>
      </c>
      <c r="T423" s="14">
        <v>7.7461570738963398E-2</v>
      </c>
      <c r="U423" s="14">
        <v>0.12629210314570499</v>
      </c>
      <c r="V423" s="14">
        <v>0.112621357715458</v>
      </c>
      <c r="W423" s="14">
        <v>0.13670286619743599</v>
      </c>
      <c r="X423" s="14">
        <v>0.121005528768308</v>
      </c>
      <c r="Y423" s="14">
        <v>9.0018913842915799E-2</v>
      </c>
      <c r="Z423" s="14">
        <v>0.13910855450554099</v>
      </c>
      <c r="AA423" s="14">
        <v>0.120523915403943</v>
      </c>
      <c r="AB423" s="14">
        <v>0.14547489555794901</v>
      </c>
      <c r="AC423" s="14">
        <v>8.7693290868867499E-2</v>
      </c>
      <c r="AD423" s="14">
        <v>0.136321799863559</v>
      </c>
      <c r="AE423" s="14"/>
      <c r="AF423" s="14">
        <v>9.5877129803833394E-2</v>
      </c>
      <c r="AG423" s="14">
        <v>9.43432926011121E-2</v>
      </c>
      <c r="AH423" s="14">
        <v>0.121885984176724</v>
      </c>
      <c r="AI423" s="14">
        <v>0.17596712072878601</v>
      </c>
      <c r="AJ423" s="14">
        <v>0.118332503998896</v>
      </c>
      <c r="AK423" s="14"/>
      <c r="AL423" s="14">
        <v>7.1929035542963093E-2</v>
      </c>
      <c r="AM423" s="14">
        <v>0.101693980563514</v>
      </c>
      <c r="AN423" s="14">
        <v>0.12744990617514601</v>
      </c>
      <c r="AO423" s="14">
        <v>0.14900418682095401</v>
      </c>
      <c r="AP423" s="14">
        <v>0.152771280367579</v>
      </c>
      <c r="AQ423" s="14">
        <v>6.3341956439685806E-2</v>
      </c>
      <c r="AR423" s="14"/>
      <c r="AS423" s="14">
        <v>0.11558549993777401</v>
      </c>
      <c r="AT423" s="14">
        <v>0.111282393218124</v>
      </c>
      <c r="AU423" s="14">
        <v>0.108173212821422</v>
      </c>
      <c r="AV423" s="14">
        <v>0.13353530549043</v>
      </c>
      <c r="AW423" s="14">
        <v>4.7240535540833697E-2</v>
      </c>
      <c r="AX423" s="14"/>
      <c r="AY423" s="14">
        <v>0.14717624536122101</v>
      </c>
      <c r="AZ423" s="14">
        <v>0.13028853555061801</v>
      </c>
      <c r="BA423" s="14">
        <v>9.9762712436792703E-2</v>
      </c>
      <c r="BB423" s="14">
        <v>0.11493728003017099</v>
      </c>
      <c r="BC423" s="14">
        <v>0.115040429695189</v>
      </c>
      <c r="BD423" s="14">
        <v>0.107214526168386</v>
      </c>
      <c r="BE423" s="14">
        <v>0.140213497665993</v>
      </c>
      <c r="BF423" s="14">
        <v>8.2366639208736603E-2</v>
      </c>
      <c r="BG423" s="14">
        <v>0.12463129811903401</v>
      </c>
      <c r="BH423" s="14">
        <v>0.14206888623378899</v>
      </c>
      <c r="BI423" s="14">
        <v>0.11037954269049299</v>
      </c>
      <c r="BJ423" s="14">
        <v>8.1177093161528296E-2</v>
      </c>
      <c r="BK423" s="14">
        <v>9.68861288787526E-2</v>
      </c>
      <c r="BL423" s="14">
        <v>7.8694415680564705E-2</v>
      </c>
      <c r="BM423" s="14">
        <v>9.5489357550960496E-2</v>
      </c>
      <c r="BN423" s="14">
        <v>6.2686984497809004E-2</v>
      </c>
      <c r="BO423" s="14"/>
      <c r="BP423" s="14">
        <v>9.9197701914516295E-2</v>
      </c>
      <c r="BQ423" s="14">
        <v>8.7061336699837705E-2</v>
      </c>
      <c r="BR423" s="14">
        <v>0.128836257810204</v>
      </c>
      <c r="BS423" s="14">
        <v>0.123818990006668</v>
      </c>
      <c r="BT423" s="14">
        <v>0.130489238129225</v>
      </c>
      <c r="BU423" s="14">
        <v>0.15556656505581201</v>
      </c>
      <c r="BV423" s="14"/>
      <c r="BW423" s="14">
        <v>0.126624814851137</v>
      </c>
      <c r="BX423" s="14">
        <v>0.101557785942284</v>
      </c>
      <c r="BY423" s="14" t="s">
        <v>120</v>
      </c>
      <c r="BZ423" s="14">
        <v>0.14405160051134999</v>
      </c>
      <c r="CA423" s="14">
        <v>8.7165817414730104E-2</v>
      </c>
      <c r="CB423" s="14">
        <v>9.9668181394059696E-2</v>
      </c>
      <c r="CC423" s="14">
        <v>3.3997431264944498E-2</v>
      </c>
      <c r="CD423" s="14"/>
      <c r="CE423" s="14">
        <v>8.9890205762435296E-2</v>
      </c>
      <c r="CF423" s="14">
        <v>0.111117449841342</v>
      </c>
      <c r="CG423" s="14">
        <v>9.9576139839254105E-2</v>
      </c>
      <c r="CH423" s="14">
        <v>0.129342281348023</v>
      </c>
      <c r="CI423" s="14"/>
      <c r="CJ423" s="14">
        <v>0.119164549645755</v>
      </c>
      <c r="CK423" s="14">
        <v>0.10907786263887299</v>
      </c>
      <c r="CL423" s="14">
        <v>0.108547876417741</v>
      </c>
      <c r="CM423" s="14">
        <v>0.106343155523797</v>
      </c>
      <c r="CN423" s="14"/>
      <c r="CO423" s="14">
        <v>0.123905887711781</v>
      </c>
      <c r="CP423" s="14">
        <v>0.109367789245222</v>
      </c>
      <c r="CQ423" s="14"/>
      <c r="CR423" s="14">
        <v>0.137645313558548</v>
      </c>
      <c r="CS423" s="14">
        <v>0.10673614103738099</v>
      </c>
    </row>
    <row r="424" spans="2:97" x14ac:dyDescent="0.3">
      <c r="B424" t="s">
        <v>261</v>
      </c>
      <c r="C424" s="14">
        <v>5.2072881939236197E-2</v>
      </c>
      <c r="D424" s="14">
        <v>5.4295424263428899E-2</v>
      </c>
      <c r="E424" s="14">
        <v>5.0053129374923698E-2</v>
      </c>
      <c r="F424" s="14"/>
      <c r="G424" s="14">
        <v>2.37791414486434E-2</v>
      </c>
      <c r="H424" s="14">
        <v>2.3663737794102399E-2</v>
      </c>
      <c r="I424" s="14">
        <v>5.55828907974193E-2</v>
      </c>
      <c r="J424" s="14">
        <v>6.7101119168776702E-2</v>
      </c>
      <c r="K424" s="14">
        <v>9.1587196210673502E-2</v>
      </c>
      <c r="L424" s="14">
        <v>5.2337992772207902E-2</v>
      </c>
      <c r="M424" s="14"/>
      <c r="N424" s="14">
        <v>3.7676497629000202E-2</v>
      </c>
      <c r="O424" s="14">
        <v>5.8331502292230601E-2</v>
      </c>
      <c r="P424" s="14">
        <v>5.9158704061590198E-2</v>
      </c>
      <c r="Q424" s="14">
        <v>5.5489799157572697E-2</v>
      </c>
      <c r="R424" s="14"/>
      <c r="S424" s="14">
        <v>4.33713123153147E-2</v>
      </c>
      <c r="T424" s="14">
        <v>3.9097081612127903E-2</v>
      </c>
      <c r="U424" s="14">
        <v>2.2383251678004201E-2</v>
      </c>
      <c r="V424" s="14">
        <v>8.8785137287882801E-2</v>
      </c>
      <c r="W424" s="14">
        <v>2.6418652319974201E-2</v>
      </c>
      <c r="X424" s="14">
        <v>5.8221012207978803E-2</v>
      </c>
      <c r="Y424" s="14">
        <v>3.9386156876504597E-2</v>
      </c>
      <c r="Z424" s="14">
        <v>7.9140878991153699E-2</v>
      </c>
      <c r="AA424" s="14">
        <v>7.5571284906189001E-2</v>
      </c>
      <c r="AB424" s="14">
        <v>7.0455592518364099E-2</v>
      </c>
      <c r="AC424" s="14">
        <v>4.9805655004796702E-2</v>
      </c>
      <c r="AD424" s="14">
        <v>1.98833022719535E-2</v>
      </c>
      <c r="AE424" s="14"/>
      <c r="AF424" s="14">
        <v>4.4684892636684799E-2</v>
      </c>
      <c r="AG424" s="14">
        <v>3.07076750773724E-2</v>
      </c>
      <c r="AH424" s="14">
        <v>5.34898337853714E-2</v>
      </c>
      <c r="AI424" s="14">
        <v>0.10732224519198499</v>
      </c>
      <c r="AJ424" s="14">
        <v>7.2560086910117699E-2</v>
      </c>
      <c r="AK424" s="14"/>
      <c r="AL424" s="14">
        <v>2.71084367645026E-2</v>
      </c>
      <c r="AM424" s="14">
        <v>3.9048723585287201E-2</v>
      </c>
      <c r="AN424" s="14">
        <v>2.88345832278534E-2</v>
      </c>
      <c r="AO424" s="14">
        <v>9.2957933319987002E-2</v>
      </c>
      <c r="AP424" s="14">
        <v>6.11309236005326E-2</v>
      </c>
      <c r="AQ424" s="14">
        <v>4.6698405331118999E-2</v>
      </c>
      <c r="AR424" s="14"/>
      <c r="AS424" s="14">
        <v>6.8545992348633997E-2</v>
      </c>
      <c r="AT424" s="14">
        <v>4.1290607241818697E-2</v>
      </c>
      <c r="AU424" s="14">
        <v>4.13841337867875E-2</v>
      </c>
      <c r="AV424" s="14">
        <v>4.2835330924425298E-2</v>
      </c>
      <c r="AW424" s="14">
        <v>0</v>
      </c>
      <c r="AX424" s="14"/>
      <c r="AY424" s="14">
        <v>0</v>
      </c>
      <c r="AZ424" s="14">
        <v>9.0748272618847006E-2</v>
      </c>
      <c r="BA424" s="14">
        <v>5.0462966810979303E-2</v>
      </c>
      <c r="BB424" s="14">
        <v>7.5255667229210496E-2</v>
      </c>
      <c r="BC424" s="14">
        <v>3.7870244018368797E-2</v>
      </c>
      <c r="BD424" s="14">
        <v>6.07802989215422E-2</v>
      </c>
      <c r="BE424" s="14">
        <v>6.7574109756043096E-2</v>
      </c>
      <c r="BF424" s="14">
        <v>2.55015663897224E-2</v>
      </c>
      <c r="BG424" s="14">
        <v>7.4612963585467901E-2</v>
      </c>
      <c r="BH424" s="14">
        <v>3.3852820506011697E-2</v>
      </c>
      <c r="BI424" s="14">
        <v>6.8429986680578994E-2</v>
      </c>
      <c r="BJ424" s="14">
        <v>5.1665854090968598E-2</v>
      </c>
      <c r="BK424" s="14">
        <v>4.9479776703739098E-2</v>
      </c>
      <c r="BL424" s="14">
        <v>2.0731980860188799E-2</v>
      </c>
      <c r="BM424" s="14">
        <v>4.2700644747151302E-2</v>
      </c>
      <c r="BN424" s="14">
        <v>3.6595684587167603E-2</v>
      </c>
      <c r="BO424" s="14"/>
      <c r="BP424" s="14">
        <v>3.9643909165067902E-2</v>
      </c>
      <c r="BQ424" s="14">
        <v>4.16366069117532E-2</v>
      </c>
      <c r="BR424" s="14">
        <v>6.8834154500663006E-2</v>
      </c>
      <c r="BS424" s="14">
        <v>6.1782270847154402E-2</v>
      </c>
      <c r="BT424" s="14">
        <v>6.9845522494550796E-2</v>
      </c>
      <c r="BU424" s="14">
        <v>5.1735697066151803E-2</v>
      </c>
      <c r="BV424" s="14"/>
      <c r="BW424" s="14">
        <v>6.4169168419877701E-2</v>
      </c>
      <c r="BX424" s="14">
        <v>5.1035225333480601E-2</v>
      </c>
      <c r="BY424" s="14" t="s">
        <v>120</v>
      </c>
      <c r="BZ424" s="14">
        <v>5.9577100597153501E-2</v>
      </c>
      <c r="CA424" s="14">
        <v>5.2162500159597697E-2</v>
      </c>
      <c r="CB424" s="14">
        <v>3.4233423822590502E-2</v>
      </c>
      <c r="CC424" s="14">
        <v>2.3245596778120999E-2</v>
      </c>
      <c r="CD424" s="14"/>
      <c r="CE424" s="14">
        <v>4.0064721221078702E-2</v>
      </c>
      <c r="CF424" s="14">
        <v>5.1544326767627102E-2</v>
      </c>
      <c r="CG424" s="14">
        <v>4.1557411458825001E-2</v>
      </c>
      <c r="CH424" s="14">
        <v>7.0280435514261497E-2</v>
      </c>
      <c r="CI424" s="14"/>
      <c r="CJ424" s="14">
        <v>5.9353889298704901E-2</v>
      </c>
      <c r="CK424" s="14">
        <v>5.6841799836958799E-2</v>
      </c>
      <c r="CL424" s="14">
        <v>4.6184640514796003E-2</v>
      </c>
      <c r="CM424" s="14">
        <v>6.8133830628491404E-2</v>
      </c>
      <c r="CN424" s="14"/>
      <c r="CO424" s="14">
        <v>3.7705486951400899E-2</v>
      </c>
      <c r="CP424" s="14">
        <v>5.2733976761084198E-2</v>
      </c>
      <c r="CQ424" s="14"/>
      <c r="CR424" s="14">
        <v>5.9878502657958001E-2</v>
      </c>
      <c r="CS424" s="14">
        <v>5.0801462648248703E-2</v>
      </c>
    </row>
    <row r="425" spans="2:97" x14ac:dyDescent="0.3">
      <c r="B425" t="s">
        <v>92</v>
      </c>
      <c r="C425" s="14">
        <v>0.152338660290841</v>
      </c>
      <c r="D425" s="14">
        <v>0.10093980046361101</v>
      </c>
      <c r="E425" s="14">
        <v>0.20306771687449099</v>
      </c>
      <c r="F425" s="14"/>
      <c r="G425" s="14">
        <v>0.132787694104335</v>
      </c>
      <c r="H425" s="14">
        <v>0.103314864152529</v>
      </c>
      <c r="I425" s="14">
        <v>0.13806531839509001</v>
      </c>
      <c r="J425" s="14">
        <v>0.18476241301607099</v>
      </c>
      <c r="K425" s="14">
        <v>0.167899392422868</v>
      </c>
      <c r="L425" s="14">
        <v>0.18005498795821101</v>
      </c>
      <c r="M425" s="14"/>
      <c r="N425" s="14">
        <v>0.118726454187918</v>
      </c>
      <c r="O425" s="14">
        <v>0.14946626375923899</v>
      </c>
      <c r="P425" s="14">
        <v>0.14017622435461599</v>
      </c>
      <c r="Q425" s="14">
        <v>0.200069942825126</v>
      </c>
      <c r="R425" s="14"/>
      <c r="S425" s="14">
        <v>0.14249666898545699</v>
      </c>
      <c r="T425" s="14">
        <v>0.18184967635442101</v>
      </c>
      <c r="U425" s="14">
        <v>0.115890110112914</v>
      </c>
      <c r="V425" s="14">
        <v>0.14043905155317499</v>
      </c>
      <c r="W425" s="14">
        <v>0.104477548295648</v>
      </c>
      <c r="X425" s="14">
        <v>0.19766147575175599</v>
      </c>
      <c r="Y425" s="14">
        <v>0.16166969589854999</v>
      </c>
      <c r="Z425" s="14">
        <v>0.18920571910605</v>
      </c>
      <c r="AA425" s="14">
        <v>0.183931159680738</v>
      </c>
      <c r="AB425" s="14">
        <v>0.14482265901875799</v>
      </c>
      <c r="AC425" s="14">
        <v>0.107847536170328</v>
      </c>
      <c r="AD425" s="14">
        <v>8.6795780407541503E-2</v>
      </c>
      <c r="AE425" s="14"/>
      <c r="AF425" s="14">
        <v>0.116972310912931</v>
      </c>
      <c r="AG425" s="14">
        <v>0.122232382548163</v>
      </c>
      <c r="AH425" s="14">
        <v>0.15127482521708399</v>
      </c>
      <c r="AI425" s="14">
        <v>0.123645227267624</v>
      </c>
      <c r="AJ425" s="14">
        <v>0.20433105044728</v>
      </c>
      <c r="AK425" s="14"/>
      <c r="AL425" s="14">
        <v>0.13410549410615699</v>
      </c>
      <c r="AM425" s="14">
        <v>0.12643433348401301</v>
      </c>
      <c r="AN425" s="14">
        <v>0.15016763135370301</v>
      </c>
      <c r="AO425" s="14">
        <v>0.114961930311604</v>
      </c>
      <c r="AP425" s="14">
        <v>0.19091374249618301</v>
      </c>
      <c r="AQ425" s="14">
        <v>0.25326477171310502</v>
      </c>
      <c r="AR425" s="14"/>
      <c r="AS425" s="14">
        <v>0.15050299765981601</v>
      </c>
      <c r="AT425" s="14">
        <v>0.176363871370734</v>
      </c>
      <c r="AU425" s="14">
        <v>0.17682516176612201</v>
      </c>
      <c r="AV425" s="14">
        <v>7.6596248222699406E-2</v>
      </c>
      <c r="AW425" s="14">
        <v>2.3996615812291299E-2</v>
      </c>
      <c r="AX425" s="14"/>
      <c r="AY425" s="14">
        <v>0.64266180115675897</v>
      </c>
      <c r="AZ425" s="14">
        <v>0.20758710476701001</v>
      </c>
      <c r="BA425" s="14">
        <v>0.16333364172256901</v>
      </c>
      <c r="BB425" s="14">
        <v>0.16047165301965499</v>
      </c>
      <c r="BC425" s="14">
        <v>0.15748292029580199</v>
      </c>
      <c r="BD425" s="14">
        <v>0.16695351183190099</v>
      </c>
      <c r="BE425" s="14">
        <v>0.15562457176591901</v>
      </c>
      <c r="BF425" s="14">
        <v>0.118335348834396</v>
      </c>
      <c r="BG425" s="14">
        <v>0.114481424374847</v>
      </c>
      <c r="BH425" s="14">
        <v>0.104976717664305</v>
      </c>
      <c r="BI425" s="14">
        <v>9.0103721238144502E-2</v>
      </c>
      <c r="BJ425" s="14">
        <v>0.15253254079495801</v>
      </c>
      <c r="BK425" s="14">
        <v>0.19494827646326199</v>
      </c>
      <c r="BL425" s="14">
        <v>9.7221797711651001E-2</v>
      </c>
      <c r="BM425" s="14">
        <v>0.150909723570232</v>
      </c>
      <c r="BN425" s="14">
        <v>0.11321460849152</v>
      </c>
      <c r="BO425" s="14"/>
      <c r="BP425" s="14">
        <v>0.110369031399425</v>
      </c>
      <c r="BQ425" s="14">
        <v>0.18012197872307101</v>
      </c>
      <c r="BR425" s="14">
        <v>0.17599954786813801</v>
      </c>
      <c r="BS425" s="14">
        <v>0.15319340572391099</v>
      </c>
      <c r="BT425" s="14">
        <v>0.162595881191856</v>
      </c>
      <c r="BU425" s="14">
        <v>0.109035984560286</v>
      </c>
      <c r="BV425" s="14"/>
      <c r="BW425" s="14">
        <v>0.14634476353899101</v>
      </c>
      <c r="BX425" s="14">
        <v>0.123698043688237</v>
      </c>
      <c r="BY425" s="14" t="s">
        <v>120</v>
      </c>
      <c r="BZ425" s="14">
        <v>0.181476256827621</v>
      </c>
      <c r="CA425" s="14">
        <v>0.18675311287710999</v>
      </c>
      <c r="CB425" s="14">
        <v>0.145958864641348</v>
      </c>
      <c r="CC425" s="14">
        <v>0.209629763411709</v>
      </c>
      <c r="CD425" s="14"/>
      <c r="CE425" s="14">
        <v>0.11939117855645499</v>
      </c>
      <c r="CF425" s="14">
        <v>9.8107838982040202E-2</v>
      </c>
      <c r="CG425" s="14">
        <v>0.224810824536614</v>
      </c>
      <c r="CH425" s="14">
        <v>0.112694373104736</v>
      </c>
      <c r="CI425" s="14"/>
      <c r="CJ425" s="14">
        <v>0.13412226186169399</v>
      </c>
      <c r="CK425" s="14">
        <v>0.13421068043585599</v>
      </c>
      <c r="CL425" s="14">
        <v>0.140833839012769</v>
      </c>
      <c r="CM425" s="14">
        <v>0.35869875953538499</v>
      </c>
      <c r="CN425" s="14"/>
      <c r="CO425" s="14">
        <v>6.7406304340999895E-2</v>
      </c>
      <c r="CP425" s="14">
        <v>0.16119759996448499</v>
      </c>
      <c r="CQ425" s="14"/>
      <c r="CR425" s="14">
        <v>8.88233438419124E-2</v>
      </c>
      <c r="CS425" s="14">
        <v>0.15153158148158899</v>
      </c>
    </row>
    <row r="426" spans="2:97" x14ac:dyDescent="0.3">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c r="BY426" s="14"/>
      <c r="BZ426" s="14"/>
      <c r="CA426" s="14"/>
      <c r="CB426" s="14"/>
      <c r="CC426" s="14"/>
      <c r="CD426" s="14"/>
      <c r="CE426" s="14"/>
      <c r="CF426" s="14"/>
      <c r="CG426" s="14"/>
      <c r="CH426" s="14"/>
      <c r="CI426" s="14"/>
      <c r="CJ426" s="14"/>
      <c r="CK426" s="14"/>
      <c r="CL426" s="14"/>
      <c r="CM426" s="14"/>
      <c r="CN426" s="14"/>
      <c r="CO426" s="14"/>
      <c r="CP426" s="14"/>
      <c r="CQ426" s="14"/>
      <c r="CR426" s="14"/>
      <c r="CS426" s="14"/>
    </row>
    <row r="427" spans="2:97" x14ac:dyDescent="0.3">
      <c r="B427" s="6" t="s">
        <v>266</v>
      </c>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c r="BY427" s="14"/>
      <c r="BZ427" s="14"/>
      <c r="CA427" s="14"/>
      <c r="CB427" s="14"/>
      <c r="CC427" s="14"/>
      <c r="CD427" s="14"/>
      <c r="CE427" s="14"/>
      <c r="CF427" s="14"/>
      <c r="CG427" s="14"/>
      <c r="CH427" s="14"/>
      <c r="CI427" s="14"/>
      <c r="CJ427" s="14"/>
      <c r="CK427" s="14"/>
      <c r="CL427" s="14"/>
      <c r="CM427" s="14"/>
      <c r="CN427" s="14"/>
      <c r="CO427" s="14"/>
      <c r="CP427" s="14"/>
      <c r="CQ427" s="14"/>
      <c r="CR427" s="14"/>
      <c r="CS427" s="14"/>
    </row>
    <row r="428" spans="2:97" x14ac:dyDescent="0.3">
      <c r="B428" s="24" t="s">
        <v>118</v>
      </c>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row>
    <row r="429" spans="2:97" x14ac:dyDescent="0.3">
      <c r="B429" t="s">
        <v>257</v>
      </c>
      <c r="C429" s="14">
        <v>6.6843744575701303E-2</v>
      </c>
      <c r="D429" s="14">
        <v>7.2566547841780904E-2</v>
      </c>
      <c r="E429" s="14">
        <v>6.0271369172307299E-2</v>
      </c>
      <c r="F429" s="14"/>
      <c r="G429" s="14">
        <v>9.7454055546842402E-2</v>
      </c>
      <c r="H429" s="14">
        <v>0.18188189987147599</v>
      </c>
      <c r="I429" s="14">
        <v>7.6974664696302597E-2</v>
      </c>
      <c r="J429" s="14">
        <v>2.46629388487416E-2</v>
      </c>
      <c r="K429" s="14">
        <v>2.2418353265881201E-2</v>
      </c>
      <c r="L429" s="14">
        <v>8.7128796751382003E-3</v>
      </c>
      <c r="M429" s="14"/>
      <c r="N429" s="14">
        <v>0.120540811882895</v>
      </c>
      <c r="O429" s="14">
        <v>4.4928812542671802E-2</v>
      </c>
      <c r="P429" s="14">
        <v>3.81882322518197E-2</v>
      </c>
      <c r="Q429" s="14">
        <v>5.7691771624112403E-2</v>
      </c>
      <c r="R429" s="14"/>
      <c r="S429" s="14">
        <v>0.143741746994868</v>
      </c>
      <c r="T429" s="14">
        <v>5.4384385684272403E-2</v>
      </c>
      <c r="U429" s="14">
        <v>4.9183957598215297E-2</v>
      </c>
      <c r="V429" s="14">
        <v>1.8526887759958598E-2</v>
      </c>
      <c r="W429" s="14">
        <v>6.6436065989190898E-2</v>
      </c>
      <c r="X429" s="14">
        <v>6.7492708648952099E-2</v>
      </c>
      <c r="Y429" s="14">
        <v>5.5694624480372698E-2</v>
      </c>
      <c r="Z429" s="14">
        <v>8.3528081331324597E-2</v>
      </c>
      <c r="AA429" s="14">
        <v>8.6790457227122406E-2</v>
      </c>
      <c r="AB429" s="14">
        <v>3.8802952749541098E-2</v>
      </c>
      <c r="AC429" s="14">
        <v>2.27074695851084E-2</v>
      </c>
      <c r="AD429" s="14">
        <v>4.4597381466028402E-2</v>
      </c>
      <c r="AE429" s="14"/>
      <c r="AF429" s="14">
        <v>5.7943815509763297E-2</v>
      </c>
      <c r="AG429" s="14">
        <v>0.12608839293669299</v>
      </c>
      <c r="AH429" s="14">
        <v>2.7106319656364598E-2</v>
      </c>
      <c r="AI429" s="14">
        <v>1.47597617403941E-2</v>
      </c>
      <c r="AJ429" s="14">
        <v>4.0533452843424501E-2</v>
      </c>
      <c r="AK429" s="14"/>
      <c r="AL429" s="14">
        <v>0.15627343680811701</v>
      </c>
      <c r="AM429" s="14">
        <v>7.0657877307787095E-2</v>
      </c>
      <c r="AN429" s="14">
        <v>2.7953660419584501E-2</v>
      </c>
      <c r="AO429" s="14">
        <v>2.35433556074237E-2</v>
      </c>
      <c r="AP429" s="14">
        <v>2.9643890740493398E-2</v>
      </c>
      <c r="AQ429" s="14">
        <v>5.2462860493158001E-2</v>
      </c>
      <c r="AR429" s="14"/>
      <c r="AS429" s="14">
        <v>3.01873065162385E-2</v>
      </c>
      <c r="AT429" s="14">
        <v>4.4296864748680498E-2</v>
      </c>
      <c r="AU429" s="14">
        <v>7.8803846218373996E-2</v>
      </c>
      <c r="AV429" s="14">
        <v>0.15189658918166299</v>
      </c>
      <c r="AW429" s="14">
        <v>0.32778291748464</v>
      </c>
      <c r="AX429" s="14"/>
      <c r="AY429" s="14">
        <v>6.8633197583866198E-2</v>
      </c>
      <c r="AZ429" s="14">
        <v>6.3615809566782894E-2</v>
      </c>
      <c r="BA429" s="14">
        <v>6.3296411555272394E-2</v>
      </c>
      <c r="BB429" s="14">
        <v>7.3050576932762804E-2</v>
      </c>
      <c r="BC429" s="14">
        <v>5.76097769996846E-2</v>
      </c>
      <c r="BD429" s="14">
        <v>3.1210356643267E-2</v>
      </c>
      <c r="BE429" s="14">
        <v>6.09776047380923E-2</v>
      </c>
      <c r="BF429" s="14">
        <v>8.1906777377951795E-2</v>
      </c>
      <c r="BG429" s="14">
        <v>3.74790505997371E-2</v>
      </c>
      <c r="BH429" s="14">
        <v>3.2064768697046102E-2</v>
      </c>
      <c r="BI429" s="14">
        <v>7.8733927674392606E-2</v>
      </c>
      <c r="BJ429" s="14">
        <v>4.8193558769481303E-2</v>
      </c>
      <c r="BK429" s="14">
        <v>5.1846630783594298E-2</v>
      </c>
      <c r="BL429" s="14">
        <v>7.1527106927562104E-2</v>
      </c>
      <c r="BM429" s="14">
        <v>9.7346552218374696E-2</v>
      </c>
      <c r="BN429" s="14">
        <v>0.26882028162010202</v>
      </c>
      <c r="BO429" s="14"/>
      <c r="BP429" s="14">
        <v>0.16637056721678101</v>
      </c>
      <c r="BQ429" s="14">
        <v>4.5098331657815599E-2</v>
      </c>
      <c r="BR429" s="14">
        <v>4.9185294064899902E-2</v>
      </c>
      <c r="BS429" s="14">
        <v>2.73584667266129E-2</v>
      </c>
      <c r="BT429" s="14">
        <v>8.7836690988937292E-3</v>
      </c>
      <c r="BU429" s="14">
        <v>8.9470230132187301E-3</v>
      </c>
      <c r="BV429" s="14"/>
      <c r="BW429" s="14">
        <v>5.0580195548977101E-2</v>
      </c>
      <c r="BX429" s="14">
        <v>7.0319505296989604E-2</v>
      </c>
      <c r="BY429" s="14" t="s">
        <v>120</v>
      </c>
      <c r="BZ429" s="14">
        <v>6.9451829051011604E-2</v>
      </c>
      <c r="CA429" s="14">
        <v>4.7251962699610801E-2</v>
      </c>
      <c r="CB429" s="14">
        <v>0.106503293954442</v>
      </c>
      <c r="CC429" s="14">
        <v>3.5263756483452501E-2</v>
      </c>
      <c r="CD429" s="14"/>
      <c r="CE429" s="14">
        <v>0.12118421891826001</v>
      </c>
      <c r="CF429" s="14">
        <v>0.10098838910999999</v>
      </c>
      <c r="CG429" s="14">
        <v>2.27046683170118E-2</v>
      </c>
      <c r="CH429" s="14">
        <v>5.1340287285002902E-2</v>
      </c>
      <c r="CI429" s="14"/>
      <c r="CJ429" s="14">
        <v>6.6247394793456496E-2</v>
      </c>
      <c r="CK429" s="14">
        <v>0.108782733147701</v>
      </c>
      <c r="CL429" s="14">
        <v>5.5883455034435099E-2</v>
      </c>
      <c r="CM429" s="14">
        <v>3.0751657105248999E-2</v>
      </c>
      <c r="CN429" s="14"/>
      <c r="CO429" s="14">
        <v>0.15153384240185599</v>
      </c>
      <c r="CP429" s="14">
        <v>5.5690053779221801E-2</v>
      </c>
      <c r="CQ429" s="14"/>
      <c r="CR429" s="14">
        <v>0.11058579181096299</v>
      </c>
      <c r="CS429" s="14">
        <v>6.2072619786125098E-2</v>
      </c>
    </row>
    <row r="430" spans="2:97" x14ac:dyDescent="0.3">
      <c r="B430" t="s">
        <v>258</v>
      </c>
      <c r="C430" s="14">
        <v>0.20296861667451799</v>
      </c>
      <c r="D430" s="14">
        <v>0.22509698360397201</v>
      </c>
      <c r="E430" s="14">
        <v>0.181924416421787</v>
      </c>
      <c r="F430" s="14"/>
      <c r="G430" s="14">
        <v>0.31110857815272702</v>
      </c>
      <c r="H430" s="14">
        <v>0.29220185618176397</v>
      </c>
      <c r="I430" s="14">
        <v>0.20400616550105</v>
      </c>
      <c r="J430" s="14">
        <v>0.150080271700123</v>
      </c>
      <c r="K430" s="14">
        <v>0.144134768875048</v>
      </c>
      <c r="L430" s="14">
        <v>0.14035004960230099</v>
      </c>
      <c r="M430" s="14"/>
      <c r="N430" s="14">
        <v>0.22266826725234801</v>
      </c>
      <c r="O430" s="14">
        <v>0.21811287056395401</v>
      </c>
      <c r="P430" s="14">
        <v>0.19989911457158799</v>
      </c>
      <c r="Q430" s="14">
        <v>0.17114350689053001</v>
      </c>
      <c r="R430" s="14"/>
      <c r="S430" s="14">
        <v>0.34826487490839803</v>
      </c>
      <c r="T430" s="14">
        <v>0.13398007960572</v>
      </c>
      <c r="U430" s="14">
        <v>0.18292072711982801</v>
      </c>
      <c r="V430" s="14">
        <v>0.28581299352551998</v>
      </c>
      <c r="W430" s="14">
        <v>0.191483232867111</v>
      </c>
      <c r="X430" s="14">
        <v>0.16653868910153799</v>
      </c>
      <c r="Y430" s="14">
        <v>0.190887353263162</v>
      </c>
      <c r="Z430" s="14">
        <v>0.151909594687271</v>
      </c>
      <c r="AA430" s="14">
        <v>0.141685595793545</v>
      </c>
      <c r="AB430" s="14">
        <v>0.19259396286724501</v>
      </c>
      <c r="AC430" s="14">
        <v>0.12871082448010199</v>
      </c>
      <c r="AD430" s="14">
        <v>0.24291005702772001</v>
      </c>
      <c r="AE430" s="14"/>
      <c r="AF430" s="14">
        <v>0.20287618505883401</v>
      </c>
      <c r="AG430" s="14">
        <v>0.24440682653870099</v>
      </c>
      <c r="AH430" s="14">
        <v>0.158118548776923</v>
      </c>
      <c r="AI430" s="14">
        <v>0.131761167912433</v>
      </c>
      <c r="AJ430" s="14">
        <v>0.12543803710441401</v>
      </c>
      <c r="AK430" s="14"/>
      <c r="AL430" s="14">
        <v>0.26435178520000502</v>
      </c>
      <c r="AM430" s="14">
        <v>0.22873107223574601</v>
      </c>
      <c r="AN430" s="14">
        <v>0.209503247016949</v>
      </c>
      <c r="AO430" s="14">
        <v>0.147691060281613</v>
      </c>
      <c r="AP430" s="14">
        <v>0.16184153323179201</v>
      </c>
      <c r="AQ430" s="14">
        <v>0.12560065304080001</v>
      </c>
      <c r="AR430" s="14"/>
      <c r="AS430" s="14">
        <v>0.17562113354115899</v>
      </c>
      <c r="AT430" s="14">
        <v>0.223420258077975</v>
      </c>
      <c r="AU430" s="14">
        <v>0.20561074889841899</v>
      </c>
      <c r="AV430" s="14">
        <v>0.23962893670013299</v>
      </c>
      <c r="AW430" s="14">
        <v>0.30356457533263398</v>
      </c>
      <c r="AX430" s="14"/>
      <c r="AY430" s="14">
        <v>7.6423106275338604E-2</v>
      </c>
      <c r="AZ430" s="14">
        <v>0.14423258500834801</v>
      </c>
      <c r="BA430" s="14">
        <v>0.16864770346583899</v>
      </c>
      <c r="BB430" s="14">
        <v>0.122332579101971</v>
      </c>
      <c r="BC430" s="14">
        <v>0.202557097115211</v>
      </c>
      <c r="BD430" s="14">
        <v>0.197710192159506</v>
      </c>
      <c r="BE430" s="14">
        <v>0.25898004283931297</v>
      </c>
      <c r="BF430" s="14">
        <v>0.226324983869722</v>
      </c>
      <c r="BG430" s="14">
        <v>0.22781249112336199</v>
      </c>
      <c r="BH430" s="14">
        <v>0.15659978762828</v>
      </c>
      <c r="BI430" s="14">
        <v>0.222632118184586</v>
      </c>
      <c r="BJ430" s="14">
        <v>0.21097526573084899</v>
      </c>
      <c r="BK430" s="14">
        <v>0.212426620739574</v>
      </c>
      <c r="BL430" s="14">
        <v>0.30038467383149398</v>
      </c>
      <c r="BM430" s="14">
        <v>0.21734761233090899</v>
      </c>
      <c r="BN430" s="14">
        <v>0.20171881375458001</v>
      </c>
      <c r="BO430" s="14"/>
      <c r="BP430" s="14">
        <v>0.27269058676456498</v>
      </c>
      <c r="BQ430" s="14">
        <v>0.21049923537469301</v>
      </c>
      <c r="BR430" s="14">
        <v>0.20397268439622901</v>
      </c>
      <c r="BS430" s="14">
        <v>0.17602962702703501</v>
      </c>
      <c r="BT430" s="14">
        <v>0.11267542852010499</v>
      </c>
      <c r="BU430" s="14">
        <v>0.11119738358350301</v>
      </c>
      <c r="BV430" s="14"/>
      <c r="BW430" s="14">
        <v>0.14903119308465901</v>
      </c>
      <c r="BX430" s="14">
        <v>0.19159247960541601</v>
      </c>
      <c r="BY430" s="14" t="s">
        <v>120</v>
      </c>
      <c r="BZ430" s="14">
        <v>0.21007254886657301</v>
      </c>
      <c r="CA430" s="14">
        <v>0.26125508272509301</v>
      </c>
      <c r="CB430" s="14">
        <v>0.29511698437436001</v>
      </c>
      <c r="CC430" s="14">
        <v>0.216172771923863</v>
      </c>
      <c r="CD430" s="14"/>
      <c r="CE430" s="14">
        <v>0.32644694719864298</v>
      </c>
      <c r="CF430" s="14">
        <v>0.224230939880108</v>
      </c>
      <c r="CG430" s="14">
        <v>0.16949568510853399</v>
      </c>
      <c r="CH430" s="14">
        <v>0.150579862191909</v>
      </c>
      <c r="CI430" s="14"/>
      <c r="CJ430" s="14">
        <v>0.216655904056098</v>
      </c>
      <c r="CK430" s="14">
        <v>0.18510432492551801</v>
      </c>
      <c r="CL430" s="14">
        <v>0.20733437081855</v>
      </c>
      <c r="CM430" s="14">
        <v>0.18442105896389699</v>
      </c>
      <c r="CN430" s="14"/>
      <c r="CO430" s="14">
        <v>0.29486331526071102</v>
      </c>
      <c r="CP430" s="14">
        <v>0.18873855515482299</v>
      </c>
      <c r="CQ430" s="14"/>
      <c r="CR430" s="14">
        <v>0.26364779230916002</v>
      </c>
      <c r="CS430" s="14">
        <v>0.195493450933308</v>
      </c>
    </row>
    <row r="431" spans="2:97" x14ac:dyDescent="0.3">
      <c r="B431" t="s">
        <v>259</v>
      </c>
      <c r="C431" s="14">
        <v>0.28100529308446498</v>
      </c>
      <c r="D431" s="14">
        <v>0.27337208065521601</v>
      </c>
      <c r="E431" s="14">
        <v>0.28930469143075799</v>
      </c>
      <c r="F431" s="14"/>
      <c r="G431" s="14">
        <v>0.24754889318154399</v>
      </c>
      <c r="H431" s="14">
        <v>0.251799318515952</v>
      </c>
      <c r="I431" s="14">
        <v>0.28005546140551002</v>
      </c>
      <c r="J431" s="14">
        <v>0.27936577189184603</v>
      </c>
      <c r="K431" s="14">
        <v>0.32731100709036198</v>
      </c>
      <c r="L431" s="14">
        <v>0.29792671398752801</v>
      </c>
      <c r="M431" s="14"/>
      <c r="N431" s="14">
        <v>0.25559300355157699</v>
      </c>
      <c r="O431" s="14">
        <v>0.27673315610877203</v>
      </c>
      <c r="P431" s="14">
        <v>0.30436531997674998</v>
      </c>
      <c r="Q431" s="14">
        <v>0.293713475290102</v>
      </c>
      <c r="R431" s="14"/>
      <c r="S431" s="14">
        <v>0.195698111342235</v>
      </c>
      <c r="T431" s="14">
        <v>0.332962368717863</v>
      </c>
      <c r="U431" s="14">
        <v>0.28965973465655198</v>
      </c>
      <c r="V431" s="14">
        <v>0.27205039247496599</v>
      </c>
      <c r="W431" s="14">
        <v>0.32915877337927901</v>
      </c>
      <c r="X431" s="14">
        <v>0.32663696113845703</v>
      </c>
      <c r="Y431" s="14">
        <v>0.26142142758294801</v>
      </c>
      <c r="Z431" s="14">
        <v>0.26344023181124798</v>
      </c>
      <c r="AA431" s="14">
        <v>0.22705039772636801</v>
      </c>
      <c r="AB431" s="14">
        <v>0.27030131228916499</v>
      </c>
      <c r="AC431" s="14">
        <v>0.34058760596826598</v>
      </c>
      <c r="AD431" s="14">
        <v>0.41584009002254202</v>
      </c>
      <c r="AE431" s="14"/>
      <c r="AF431" s="14">
        <v>0.36551842562138698</v>
      </c>
      <c r="AG431" s="14">
        <v>0.252254785732485</v>
      </c>
      <c r="AH431" s="14">
        <v>0.26408023855158702</v>
      </c>
      <c r="AI431" s="14">
        <v>0.27617244115873801</v>
      </c>
      <c r="AJ431" s="14">
        <v>0.22852172357311501</v>
      </c>
      <c r="AK431" s="14"/>
      <c r="AL431" s="14">
        <v>0.25324104640459599</v>
      </c>
      <c r="AM431" s="14">
        <v>0.34780661654901102</v>
      </c>
      <c r="AN431" s="14">
        <v>0.21568410910933999</v>
      </c>
      <c r="AO431" s="14">
        <v>0.29326058882240902</v>
      </c>
      <c r="AP431" s="14">
        <v>0.22961918467082701</v>
      </c>
      <c r="AQ431" s="14">
        <v>0.314881220516254</v>
      </c>
      <c r="AR431" s="14"/>
      <c r="AS431" s="14">
        <v>0.30710297534394398</v>
      </c>
      <c r="AT431" s="14">
        <v>0.25932780754455598</v>
      </c>
      <c r="AU431" s="14">
        <v>0.28033495327630797</v>
      </c>
      <c r="AV431" s="14">
        <v>0.25827532477021398</v>
      </c>
      <c r="AW431" s="14">
        <v>0.21931838192367101</v>
      </c>
      <c r="AX431" s="14"/>
      <c r="AY431" s="14">
        <v>0.20727193057391299</v>
      </c>
      <c r="AZ431" s="14">
        <v>0.32402219171447599</v>
      </c>
      <c r="BA431" s="14">
        <v>0.31370339620363402</v>
      </c>
      <c r="BB431" s="14">
        <v>0.34403250210568198</v>
      </c>
      <c r="BC431" s="14">
        <v>0.31948151518599499</v>
      </c>
      <c r="BD431" s="14">
        <v>0.27578044701876803</v>
      </c>
      <c r="BE431" s="14">
        <v>0.22344843723326899</v>
      </c>
      <c r="BF431" s="14">
        <v>0.290839541571565</v>
      </c>
      <c r="BG431" s="14">
        <v>0.32767941254094501</v>
      </c>
      <c r="BH431" s="14">
        <v>0.30145130109164497</v>
      </c>
      <c r="BI431" s="14">
        <v>0.27787594551760397</v>
      </c>
      <c r="BJ431" s="14">
        <v>0.28214500503900602</v>
      </c>
      <c r="BK431" s="14">
        <v>0.27550364241054298</v>
      </c>
      <c r="BL431" s="14">
        <v>0.18937181962086999</v>
      </c>
      <c r="BM431" s="14">
        <v>0.31258306638569999</v>
      </c>
      <c r="BN431" s="14">
        <v>0.21268302493220001</v>
      </c>
      <c r="BO431" s="14"/>
      <c r="BP431" s="14">
        <v>0.24372033467811199</v>
      </c>
      <c r="BQ431" s="14">
        <v>0.29262563672690201</v>
      </c>
      <c r="BR431" s="14">
        <v>0.26971383958731598</v>
      </c>
      <c r="BS431" s="14">
        <v>0.29103164189530101</v>
      </c>
      <c r="BT431" s="14">
        <v>0.32258267806139901</v>
      </c>
      <c r="BU431" s="14">
        <v>0.307819305959734</v>
      </c>
      <c r="BV431" s="14"/>
      <c r="BW431" s="14">
        <v>0.29384902083030701</v>
      </c>
      <c r="BX431" s="14">
        <v>0.28958643492557501</v>
      </c>
      <c r="BY431" s="14" t="s">
        <v>120</v>
      </c>
      <c r="BZ431" s="14">
        <v>0.28204402247046001</v>
      </c>
      <c r="CA431" s="14">
        <v>0.298768891359317</v>
      </c>
      <c r="CB431" s="14">
        <v>0.238754755599073</v>
      </c>
      <c r="CC431" s="14">
        <v>0.293383628672858</v>
      </c>
      <c r="CD431" s="14"/>
      <c r="CE431" s="14">
        <v>0.241515900082581</v>
      </c>
      <c r="CF431" s="14">
        <v>0.24149995109914299</v>
      </c>
      <c r="CG431" s="14">
        <v>0.31608005085323299</v>
      </c>
      <c r="CH431" s="14">
        <v>0.30513964081598599</v>
      </c>
      <c r="CI431" s="14"/>
      <c r="CJ431" s="14">
        <v>0.261634241383157</v>
      </c>
      <c r="CK431" s="14">
        <v>0.25988016264952601</v>
      </c>
      <c r="CL431" s="14">
        <v>0.29929049074247599</v>
      </c>
      <c r="CM431" s="14">
        <v>0.242276743307027</v>
      </c>
      <c r="CN431" s="14"/>
      <c r="CO431" s="14">
        <v>0.24478599370763701</v>
      </c>
      <c r="CP431" s="14">
        <v>0.28711235791662698</v>
      </c>
      <c r="CQ431" s="14"/>
      <c r="CR431" s="14">
        <v>0.27138126216068897</v>
      </c>
      <c r="CS431" s="14">
        <v>0.28486761151412598</v>
      </c>
    </row>
    <row r="432" spans="2:97" x14ac:dyDescent="0.3">
      <c r="B432" t="s">
        <v>260</v>
      </c>
      <c r="C432" s="14">
        <v>0.22148353699085199</v>
      </c>
      <c r="D432" s="14">
        <v>0.218094673344358</v>
      </c>
      <c r="E432" s="14">
        <v>0.22366399748601401</v>
      </c>
      <c r="F432" s="14"/>
      <c r="G432" s="14">
        <v>0.17398354877439301</v>
      </c>
      <c r="H432" s="14">
        <v>0.11754223411012001</v>
      </c>
      <c r="I432" s="14">
        <v>0.21202378802174701</v>
      </c>
      <c r="J432" s="14">
        <v>0.25848223099298501</v>
      </c>
      <c r="K432" s="14">
        <v>0.26613091567257502</v>
      </c>
      <c r="L432" s="14">
        <v>0.28525448849053803</v>
      </c>
      <c r="M432" s="14"/>
      <c r="N432" s="14">
        <v>0.21581330430075699</v>
      </c>
      <c r="O432" s="14">
        <v>0.22567975815241001</v>
      </c>
      <c r="P432" s="14">
        <v>0.225639806405249</v>
      </c>
      <c r="Q432" s="14">
        <v>0.218177063704316</v>
      </c>
      <c r="R432" s="14"/>
      <c r="S432" s="14">
        <v>0.13891903235389799</v>
      </c>
      <c r="T432" s="14">
        <v>0.235466398933839</v>
      </c>
      <c r="U432" s="14">
        <v>0.304610020757207</v>
      </c>
      <c r="V432" s="14">
        <v>0.177123476062753</v>
      </c>
      <c r="W432" s="14">
        <v>0.21945055596586899</v>
      </c>
      <c r="X432" s="14">
        <v>0.19366077959733799</v>
      </c>
      <c r="Y432" s="14">
        <v>0.24828559968057601</v>
      </c>
      <c r="Z432" s="14">
        <v>0.27045296779473998</v>
      </c>
      <c r="AA432" s="14">
        <v>0.20278735185737901</v>
      </c>
      <c r="AB432" s="14">
        <v>0.284834915092472</v>
      </c>
      <c r="AC432" s="14">
        <v>0.305456157000282</v>
      </c>
      <c r="AD432" s="14">
        <v>0.14774290758006101</v>
      </c>
      <c r="AE432" s="14"/>
      <c r="AF432" s="14">
        <v>0.20310373626831399</v>
      </c>
      <c r="AG432" s="14">
        <v>0.18843874486880099</v>
      </c>
      <c r="AH432" s="14">
        <v>0.31792619915062298</v>
      </c>
      <c r="AI432" s="14">
        <v>0.24095817042006501</v>
      </c>
      <c r="AJ432" s="14">
        <v>0.29884691005453701</v>
      </c>
      <c r="AK432" s="14"/>
      <c r="AL432" s="14">
        <v>0.15596090682465699</v>
      </c>
      <c r="AM432" s="14">
        <v>0.195688068283905</v>
      </c>
      <c r="AN432" s="14">
        <v>0.314672321701299</v>
      </c>
      <c r="AO432" s="14">
        <v>0.23407125605909801</v>
      </c>
      <c r="AP432" s="14">
        <v>0.32252260306284503</v>
      </c>
      <c r="AQ432" s="14">
        <v>0.25113903847929098</v>
      </c>
      <c r="AR432" s="14"/>
      <c r="AS432" s="14">
        <v>0.25599917989349602</v>
      </c>
      <c r="AT432" s="14">
        <v>0.226734411896758</v>
      </c>
      <c r="AU432" s="14">
        <v>0.22392900306768401</v>
      </c>
      <c r="AV432" s="14">
        <v>0.18879847991693</v>
      </c>
      <c r="AW432" s="14">
        <v>0.125577608405986</v>
      </c>
      <c r="AX432" s="14"/>
      <c r="AY432" s="14">
        <v>6.8313593373566794E-2</v>
      </c>
      <c r="AZ432" s="14">
        <v>0.17236663791456999</v>
      </c>
      <c r="BA432" s="14">
        <v>0.23584392072373001</v>
      </c>
      <c r="BB432" s="14">
        <v>0.25519737176846302</v>
      </c>
      <c r="BC432" s="14">
        <v>0.18865973769484501</v>
      </c>
      <c r="BD432" s="14">
        <v>0.16640864306981401</v>
      </c>
      <c r="BE432" s="14">
        <v>0.25797326143106902</v>
      </c>
      <c r="BF432" s="14">
        <v>0.250031167649028</v>
      </c>
      <c r="BG432" s="14">
        <v>0.21479345010029699</v>
      </c>
      <c r="BH432" s="14">
        <v>0.30712310036964402</v>
      </c>
      <c r="BI432" s="14">
        <v>0.23103393136877801</v>
      </c>
      <c r="BJ432" s="14">
        <v>0.19574656385209799</v>
      </c>
      <c r="BK432" s="14">
        <v>0.20294554584531499</v>
      </c>
      <c r="BL432" s="14">
        <v>0.20667291862227</v>
      </c>
      <c r="BM432" s="14">
        <v>0.25293851684042701</v>
      </c>
      <c r="BN432" s="14">
        <v>0.16688568826496</v>
      </c>
      <c r="BO432" s="14"/>
      <c r="BP432" s="14">
        <v>0.145391413609568</v>
      </c>
      <c r="BQ432" s="14">
        <v>0.20786087227232999</v>
      </c>
      <c r="BR432" s="14">
        <v>0.23800866680570201</v>
      </c>
      <c r="BS432" s="14">
        <v>0.27131692930668599</v>
      </c>
      <c r="BT432" s="14">
        <v>0.27883671127381499</v>
      </c>
      <c r="BU432" s="14">
        <v>0.32143233708653601</v>
      </c>
      <c r="BV432" s="14"/>
      <c r="BW432" s="14">
        <v>0.26842874228112201</v>
      </c>
      <c r="BX432" s="14">
        <v>0.242902954939344</v>
      </c>
      <c r="BY432" s="14" t="s">
        <v>120</v>
      </c>
      <c r="BZ432" s="14">
        <v>0.14737340213257499</v>
      </c>
      <c r="CA432" s="14">
        <v>0.16815841147659399</v>
      </c>
      <c r="CB432" s="14">
        <v>0.16823428195456799</v>
      </c>
      <c r="CC432" s="14">
        <v>0.17278771054369299</v>
      </c>
      <c r="CD432" s="14"/>
      <c r="CE432" s="14">
        <v>0.141437270549128</v>
      </c>
      <c r="CF432" s="14">
        <v>0.23210242076764001</v>
      </c>
      <c r="CG432" s="14">
        <v>0.20319049051496399</v>
      </c>
      <c r="CH432" s="14">
        <v>0.26617945448187202</v>
      </c>
      <c r="CI432" s="14"/>
      <c r="CJ432" s="14">
        <v>0.24131672148958</v>
      </c>
      <c r="CK432" s="14">
        <v>0.21417147797693001</v>
      </c>
      <c r="CL432" s="14">
        <v>0.22338633043504999</v>
      </c>
      <c r="CM432" s="14">
        <v>0.174178808466708</v>
      </c>
      <c r="CN432" s="14"/>
      <c r="CO432" s="14">
        <v>0.16887294579311499</v>
      </c>
      <c r="CP432" s="14">
        <v>0.23017241578624401</v>
      </c>
      <c r="CQ432" s="14"/>
      <c r="CR432" s="14">
        <v>0.18123842306865301</v>
      </c>
      <c r="CS432" s="14">
        <v>0.229843609183639</v>
      </c>
    </row>
    <row r="433" spans="2:97" x14ac:dyDescent="0.3">
      <c r="B433" t="s">
        <v>261</v>
      </c>
      <c r="C433" s="14">
        <v>0.15726287010179499</v>
      </c>
      <c r="D433" s="14">
        <v>0.17316120407499999</v>
      </c>
      <c r="E433" s="14">
        <v>0.142177360399735</v>
      </c>
      <c r="F433" s="14"/>
      <c r="G433" s="14">
        <v>9.7165120395346097E-2</v>
      </c>
      <c r="H433" s="14">
        <v>9.1858467377358005E-2</v>
      </c>
      <c r="I433" s="14">
        <v>0.15301802758427299</v>
      </c>
      <c r="J433" s="14">
        <v>0.20534959101799399</v>
      </c>
      <c r="K433" s="14">
        <v>0.19190593727949301</v>
      </c>
      <c r="L433" s="14">
        <v>0.191451794473528</v>
      </c>
      <c r="M433" s="14"/>
      <c r="N433" s="14">
        <v>0.153197833566424</v>
      </c>
      <c r="O433" s="14">
        <v>0.15946556097176801</v>
      </c>
      <c r="P433" s="14">
        <v>0.15924410468163</v>
      </c>
      <c r="Q433" s="14">
        <v>0.15731411699549</v>
      </c>
      <c r="R433" s="14"/>
      <c r="S433" s="14">
        <v>0.11601576420092299</v>
      </c>
      <c r="T433" s="14">
        <v>0.179761851206272</v>
      </c>
      <c r="U433" s="14">
        <v>9.7637649523204806E-2</v>
      </c>
      <c r="V433" s="14">
        <v>0.17730724943076701</v>
      </c>
      <c r="W433" s="14">
        <v>0.12830735822011</v>
      </c>
      <c r="X433" s="14">
        <v>0.16575331275124999</v>
      </c>
      <c r="Y433" s="14">
        <v>0.15787563779250999</v>
      </c>
      <c r="Z433" s="14">
        <v>0.196215540619436</v>
      </c>
      <c r="AA433" s="14">
        <v>0.24723434142126199</v>
      </c>
      <c r="AB433" s="14">
        <v>0.13281392679416501</v>
      </c>
      <c r="AC433" s="14">
        <v>0.15917658980327101</v>
      </c>
      <c r="AD433" s="14">
        <v>8.09358205039932E-2</v>
      </c>
      <c r="AE433" s="14"/>
      <c r="AF433" s="14">
        <v>0.13511850522823399</v>
      </c>
      <c r="AG433" s="14">
        <v>0.13841856380312101</v>
      </c>
      <c r="AH433" s="14">
        <v>0.18922225569184301</v>
      </c>
      <c r="AI433" s="14">
        <v>0.25132897576542801</v>
      </c>
      <c r="AJ433" s="14">
        <v>0.18216785420516701</v>
      </c>
      <c r="AK433" s="14"/>
      <c r="AL433" s="14">
        <v>0.114181796794028</v>
      </c>
      <c r="AM433" s="14">
        <v>0.12291693315004</v>
      </c>
      <c r="AN433" s="14">
        <v>0.177495020247914</v>
      </c>
      <c r="AO433" s="14">
        <v>0.23370770633592799</v>
      </c>
      <c r="AP433" s="14">
        <v>0.175500224731649</v>
      </c>
      <c r="AQ433" s="14">
        <v>0.16941865431983999</v>
      </c>
      <c r="AR433" s="14"/>
      <c r="AS433" s="14">
        <v>0.158954207850488</v>
      </c>
      <c r="AT433" s="14">
        <v>0.16160245016246799</v>
      </c>
      <c r="AU433" s="14">
        <v>0.15572240288252601</v>
      </c>
      <c r="AV433" s="14">
        <v>0.115049563877832</v>
      </c>
      <c r="AW433" s="14">
        <v>2.3756516853068801E-2</v>
      </c>
      <c r="AX433" s="14"/>
      <c r="AY433" s="14">
        <v>7.1624425698970803E-2</v>
      </c>
      <c r="AZ433" s="14">
        <v>0.16428717830502201</v>
      </c>
      <c r="BA433" s="14">
        <v>0.15430013057139699</v>
      </c>
      <c r="BB433" s="14">
        <v>0.11803884636855901</v>
      </c>
      <c r="BC433" s="14">
        <v>0.149477082609386</v>
      </c>
      <c r="BD433" s="14">
        <v>0.237622551197123</v>
      </c>
      <c r="BE433" s="14">
        <v>0.14258010186823</v>
      </c>
      <c r="BF433" s="14">
        <v>0.11792185747846801</v>
      </c>
      <c r="BG433" s="14">
        <v>0.163578898154354</v>
      </c>
      <c r="BH433" s="14">
        <v>0.14166188692672901</v>
      </c>
      <c r="BI433" s="14">
        <v>0.139288847345962</v>
      </c>
      <c r="BJ433" s="14">
        <v>0.17562440848357599</v>
      </c>
      <c r="BK433" s="14">
        <v>0.19983449891930599</v>
      </c>
      <c r="BL433" s="14">
        <v>0.19905537196321599</v>
      </c>
      <c r="BM433" s="14">
        <v>0.10068390506602901</v>
      </c>
      <c r="BN433" s="14">
        <v>0.12109718154395201</v>
      </c>
      <c r="BO433" s="14"/>
      <c r="BP433" s="14">
        <v>0.121820362838178</v>
      </c>
      <c r="BQ433" s="14">
        <v>0.16913594004317101</v>
      </c>
      <c r="BR433" s="14">
        <v>0.156669709500728</v>
      </c>
      <c r="BS433" s="14">
        <v>0.15905717772547101</v>
      </c>
      <c r="BT433" s="14">
        <v>0.18563360139294</v>
      </c>
      <c r="BU433" s="14">
        <v>0.200946465566581</v>
      </c>
      <c r="BV433" s="14"/>
      <c r="BW433" s="14">
        <v>0.17543486788474899</v>
      </c>
      <c r="BX433" s="14">
        <v>0.158235176502764</v>
      </c>
      <c r="BY433" s="14" t="s">
        <v>120</v>
      </c>
      <c r="BZ433" s="14">
        <v>0.18215105112857799</v>
      </c>
      <c r="CA433" s="14">
        <v>9.9858737919798199E-2</v>
      </c>
      <c r="CB433" s="14">
        <v>0.134785508317461</v>
      </c>
      <c r="CC433" s="14">
        <v>0.17260333253788601</v>
      </c>
      <c r="CD433" s="14"/>
      <c r="CE433" s="14">
        <v>0.11961764386366899</v>
      </c>
      <c r="CF433" s="14">
        <v>0.163244520068382</v>
      </c>
      <c r="CG433" s="14">
        <v>0.159560606576373</v>
      </c>
      <c r="CH433" s="14">
        <v>0.17373662369090001</v>
      </c>
      <c r="CI433" s="14"/>
      <c r="CJ433" s="14">
        <v>0.16132236728303301</v>
      </c>
      <c r="CK433" s="14">
        <v>0.17901487501059701</v>
      </c>
      <c r="CL433" s="14">
        <v>0.14406937534700001</v>
      </c>
      <c r="CM433" s="14">
        <v>0.191615130840774</v>
      </c>
      <c r="CN433" s="14"/>
      <c r="CO433" s="14">
        <v>0.122758626989424</v>
      </c>
      <c r="CP433" s="14">
        <v>0.16093669341234601</v>
      </c>
      <c r="CQ433" s="14"/>
      <c r="CR433" s="14">
        <v>0.14836532941998201</v>
      </c>
      <c r="CS433" s="14">
        <v>0.16128343378682999</v>
      </c>
    </row>
    <row r="434" spans="2:97" x14ac:dyDescent="0.3">
      <c r="B434" t="s">
        <v>92</v>
      </c>
      <c r="C434" s="14">
        <v>7.0435938572668999E-2</v>
      </c>
      <c r="D434" s="14">
        <v>3.77085104796731E-2</v>
      </c>
      <c r="E434" s="14">
        <v>0.102658165089398</v>
      </c>
      <c r="F434" s="14"/>
      <c r="G434" s="14">
        <v>7.2739803949148002E-2</v>
      </c>
      <c r="H434" s="14">
        <v>6.4716223943330195E-2</v>
      </c>
      <c r="I434" s="14">
        <v>7.3921892791116897E-2</v>
      </c>
      <c r="J434" s="14">
        <v>8.2059195548309399E-2</v>
      </c>
      <c r="K434" s="14">
        <v>4.8099017816640499E-2</v>
      </c>
      <c r="L434" s="14">
        <v>7.6304073770966999E-2</v>
      </c>
      <c r="M434" s="14"/>
      <c r="N434" s="14">
        <v>3.2186779445998501E-2</v>
      </c>
      <c r="O434" s="14">
        <v>7.5079841660424695E-2</v>
      </c>
      <c r="P434" s="14">
        <v>7.2663422112962603E-2</v>
      </c>
      <c r="Q434" s="14">
        <v>0.10196006549545</v>
      </c>
      <c r="R434" s="14"/>
      <c r="S434" s="14">
        <v>5.7360470199678798E-2</v>
      </c>
      <c r="T434" s="14">
        <v>6.3444915852032296E-2</v>
      </c>
      <c r="U434" s="14">
        <v>7.5987910344992499E-2</v>
      </c>
      <c r="V434" s="14">
        <v>6.9179000746035099E-2</v>
      </c>
      <c r="W434" s="14">
        <v>6.5164013578440594E-2</v>
      </c>
      <c r="X434" s="14">
        <v>7.9917548762465304E-2</v>
      </c>
      <c r="Y434" s="14">
        <v>8.5835357200432699E-2</v>
      </c>
      <c r="Z434" s="14">
        <v>3.4453583755980399E-2</v>
      </c>
      <c r="AA434" s="14">
        <v>9.4451855974323498E-2</v>
      </c>
      <c r="AB434" s="14">
        <v>8.0652930207411003E-2</v>
      </c>
      <c r="AC434" s="14">
        <v>4.33613531629699E-2</v>
      </c>
      <c r="AD434" s="14">
        <v>6.7973743399654396E-2</v>
      </c>
      <c r="AE434" s="14"/>
      <c r="AF434" s="14">
        <v>3.5439332313467603E-2</v>
      </c>
      <c r="AG434" s="14">
        <v>5.0392686120198801E-2</v>
      </c>
      <c r="AH434" s="14">
        <v>4.3546438172659803E-2</v>
      </c>
      <c r="AI434" s="14">
        <v>8.5019483002941904E-2</v>
      </c>
      <c r="AJ434" s="14">
        <v>0.124492022219343</v>
      </c>
      <c r="AK434" s="14"/>
      <c r="AL434" s="14">
        <v>5.59910279685958E-2</v>
      </c>
      <c r="AM434" s="14">
        <v>3.4199432473510601E-2</v>
      </c>
      <c r="AN434" s="14">
        <v>5.4691641504913999E-2</v>
      </c>
      <c r="AO434" s="14">
        <v>6.7726032893528701E-2</v>
      </c>
      <c r="AP434" s="14">
        <v>8.0872563562393196E-2</v>
      </c>
      <c r="AQ434" s="14">
        <v>8.6497573150656995E-2</v>
      </c>
      <c r="AR434" s="14"/>
      <c r="AS434" s="14">
        <v>7.2135196854674996E-2</v>
      </c>
      <c r="AT434" s="14">
        <v>8.46182075695633E-2</v>
      </c>
      <c r="AU434" s="14">
        <v>5.5599045656689002E-2</v>
      </c>
      <c r="AV434" s="14">
        <v>4.6351105553228501E-2</v>
      </c>
      <c r="AW434" s="14">
        <v>0</v>
      </c>
      <c r="AX434" s="14"/>
      <c r="AY434" s="14">
        <v>0.507733746494344</v>
      </c>
      <c r="AZ434" s="14">
        <v>0.13147559749080101</v>
      </c>
      <c r="BA434" s="14">
        <v>6.4208437480127695E-2</v>
      </c>
      <c r="BB434" s="14">
        <v>8.7348123722561802E-2</v>
      </c>
      <c r="BC434" s="14">
        <v>8.2214790394878001E-2</v>
      </c>
      <c r="BD434" s="14">
        <v>9.1267809911521905E-2</v>
      </c>
      <c r="BE434" s="14">
        <v>5.6040551890026699E-2</v>
      </c>
      <c r="BF434" s="14">
        <v>3.2975672053265799E-2</v>
      </c>
      <c r="BG434" s="14">
        <v>2.86566974813053E-2</v>
      </c>
      <c r="BH434" s="14">
        <v>6.1099155286656999E-2</v>
      </c>
      <c r="BI434" s="14">
        <v>5.0435229908677499E-2</v>
      </c>
      <c r="BJ434" s="14">
        <v>8.7315198124989404E-2</v>
      </c>
      <c r="BK434" s="14">
        <v>5.74430613016675E-2</v>
      </c>
      <c r="BL434" s="14">
        <v>3.2988109034587099E-2</v>
      </c>
      <c r="BM434" s="14">
        <v>1.9100347158560401E-2</v>
      </c>
      <c r="BN434" s="14">
        <v>2.87950098842065E-2</v>
      </c>
      <c r="BO434" s="14"/>
      <c r="BP434" s="14">
        <v>5.0006734892796702E-2</v>
      </c>
      <c r="BQ434" s="14">
        <v>7.4779983925087501E-2</v>
      </c>
      <c r="BR434" s="14">
        <v>8.2449805645125204E-2</v>
      </c>
      <c r="BS434" s="14">
        <v>7.5206157318892894E-2</v>
      </c>
      <c r="BT434" s="14">
        <v>9.1487911652846601E-2</v>
      </c>
      <c r="BU434" s="14">
        <v>4.9657484790427302E-2</v>
      </c>
      <c r="BV434" s="14"/>
      <c r="BW434" s="14">
        <v>6.2675980370185597E-2</v>
      </c>
      <c r="BX434" s="14">
        <v>4.7363448729911203E-2</v>
      </c>
      <c r="BY434" s="14" t="s">
        <v>120</v>
      </c>
      <c r="BZ434" s="14">
        <v>0.10890714635080199</v>
      </c>
      <c r="CA434" s="14">
        <v>0.124706913819587</v>
      </c>
      <c r="CB434" s="14">
        <v>5.66051758000959E-2</v>
      </c>
      <c r="CC434" s="14">
        <v>0.10978879983824801</v>
      </c>
      <c r="CD434" s="14"/>
      <c r="CE434" s="14">
        <v>4.9798019387719397E-2</v>
      </c>
      <c r="CF434" s="14">
        <v>3.79337790747281E-2</v>
      </c>
      <c r="CG434" s="14">
        <v>0.12896849862988499</v>
      </c>
      <c r="CH434" s="14">
        <v>5.3024131534330297E-2</v>
      </c>
      <c r="CI434" s="14"/>
      <c r="CJ434" s="14">
        <v>5.2823370994675399E-2</v>
      </c>
      <c r="CK434" s="14">
        <v>5.3046426289727597E-2</v>
      </c>
      <c r="CL434" s="14">
        <v>7.0035977622488296E-2</v>
      </c>
      <c r="CM434" s="14">
        <v>0.17675660131634499</v>
      </c>
      <c r="CN434" s="14"/>
      <c r="CO434" s="14">
        <v>1.71852758472569E-2</v>
      </c>
      <c r="CP434" s="14">
        <v>7.7349923950737295E-2</v>
      </c>
      <c r="CQ434" s="14"/>
      <c r="CR434" s="14">
        <v>2.4781401230552402E-2</v>
      </c>
      <c r="CS434" s="14">
        <v>6.6439274795972295E-2</v>
      </c>
    </row>
    <row r="435" spans="2:97" x14ac:dyDescent="0.3">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c r="CF435" s="14"/>
      <c r="CG435" s="14"/>
      <c r="CH435" s="14"/>
      <c r="CI435" s="14"/>
      <c r="CJ435" s="14"/>
      <c r="CK435" s="14"/>
      <c r="CL435" s="14"/>
      <c r="CM435" s="14"/>
      <c r="CN435" s="14"/>
      <c r="CO435" s="14"/>
      <c r="CP435" s="14"/>
      <c r="CQ435" s="14"/>
      <c r="CR435" s="14"/>
      <c r="CS435" s="14"/>
    </row>
    <row r="436" spans="2:97" x14ac:dyDescent="0.3">
      <c r="B436" s="6" t="s">
        <v>267</v>
      </c>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c r="CF436" s="14"/>
      <c r="CG436" s="14"/>
      <c r="CH436" s="14"/>
      <c r="CI436" s="14"/>
      <c r="CJ436" s="14"/>
      <c r="CK436" s="14"/>
      <c r="CL436" s="14"/>
      <c r="CM436" s="14"/>
      <c r="CN436" s="14"/>
      <c r="CO436" s="14"/>
      <c r="CP436" s="14"/>
      <c r="CQ436" s="14"/>
      <c r="CR436" s="14"/>
      <c r="CS436" s="14"/>
    </row>
    <row r="437" spans="2:97" x14ac:dyDescent="0.3">
      <c r="B437" s="24" t="s">
        <v>118</v>
      </c>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c r="BY437" s="14"/>
      <c r="BZ437" s="14"/>
      <c r="CA437" s="14"/>
      <c r="CB437" s="14"/>
      <c r="CC437" s="14"/>
      <c r="CD437" s="14"/>
      <c r="CE437" s="14"/>
      <c r="CF437" s="14"/>
      <c r="CG437" s="14"/>
      <c r="CH437" s="14"/>
      <c r="CI437" s="14"/>
      <c r="CJ437" s="14"/>
      <c r="CK437" s="14"/>
      <c r="CL437" s="14"/>
      <c r="CM437" s="14"/>
      <c r="CN437" s="14"/>
      <c r="CO437" s="14"/>
      <c r="CP437" s="14"/>
      <c r="CQ437" s="14"/>
      <c r="CR437" s="14"/>
      <c r="CS437" s="14"/>
    </row>
    <row r="438" spans="2:97" x14ac:dyDescent="0.3">
      <c r="B438" t="s">
        <v>257</v>
      </c>
      <c r="C438" s="14">
        <v>6.4594219637874997E-2</v>
      </c>
      <c r="D438" s="14">
        <v>7.5597323548762405E-2</v>
      </c>
      <c r="E438" s="14">
        <v>5.2850063239930203E-2</v>
      </c>
      <c r="F438" s="14"/>
      <c r="G438" s="14">
        <v>0.103139956320143</v>
      </c>
      <c r="H438" s="14">
        <v>0.16965153544867501</v>
      </c>
      <c r="I438" s="14">
        <v>7.6742652691320606E-2</v>
      </c>
      <c r="J438" s="14">
        <v>2.2798360109963899E-2</v>
      </c>
      <c r="K438" s="14">
        <v>1.48742444139298E-2</v>
      </c>
      <c r="L438" s="14">
        <v>1.0947323066981599E-2</v>
      </c>
      <c r="M438" s="14"/>
      <c r="N438" s="14">
        <v>0.117300319862433</v>
      </c>
      <c r="O438" s="14">
        <v>4.1377714807228801E-2</v>
      </c>
      <c r="P438" s="14">
        <v>5.0184893008398103E-2</v>
      </c>
      <c r="Q438" s="14">
        <v>4.5319074531714403E-2</v>
      </c>
      <c r="R438" s="14"/>
      <c r="S438" s="14">
        <v>0.136153857613106</v>
      </c>
      <c r="T438" s="14">
        <v>3.8392061911454098E-2</v>
      </c>
      <c r="U438" s="14">
        <v>5.2363225273171402E-2</v>
      </c>
      <c r="V438" s="14">
        <v>3.8281504180114903E-2</v>
      </c>
      <c r="W438" s="14">
        <v>5.9882856165278102E-2</v>
      </c>
      <c r="X438" s="14">
        <v>3.9334906958426001E-2</v>
      </c>
      <c r="Y438" s="14">
        <v>5.4538215696850502E-2</v>
      </c>
      <c r="Z438" s="14">
        <v>8.5432597215058304E-2</v>
      </c>
      <c r="AA438" s="14">
        <v>6.2271719453419999E-2</v>
      </c>
      <c r="AB438" s="14">
        <v>6.8434910032914797E-2</v>
      </c>
      <c r="AC438" s="14">
        <v>5.8755091586306901E-2</v>
      </c>
      <c r="AD438" s="14">
        <v>4.7462477410706798E-2</v>
      </c>
      <c r="AE438" s="14"/>
      <c r="AF438" s="14">
        <v>8.0801013289800994E-2</v>
      </c>
      <c r="AG438" s="14">
        <v>0.108772324044771</v>
      </c>
      <c r="AH438" s="14">
        <v>2.7840584782421001E-2</v>
      </c>
      <c r="AI438" s="14">
        <v>9.3367303059171403E-3</v>
      </c>
      <c r="AJ438" s="14">
        <v>3.6256112813100302E-2</v>
      </c>
      <c r="AK438" s="14"/>
      <c r="AL438" s="14">
        <v>0.137553832968215</v>
      </c>
      <c r="AM438" s="14">
        <v>8.97407326159953E-2</v>
      </c>
      <c r="AN438" s="14">
        <v>3.9840640986321799E-2</v>
      </c>
      <c r="AO438" s="14">
        <v>1.9930002522639802E-2</v>
      </c>
      <c r="AP438" s="14">
        <v>2.7253495667382902E-2</v>
      </c>
      <c r="AQ438" s="14">
        <v>2.3445169261878802E-2</v>
      </c>
      <c r="AR438" s="14"/>
      <c r="AS438" s="14">
        <v>2.6217397602493E-2</v>
      </c>
      <c r="AT438" s="14">
        <v>2.8338766298553301E-2</v>
      </c>
      <c r="AU438" s="14">
        <v>7.8717022994685901E-2</v>
      </c>
      <c r="AV438" s="14">
        <v>0.16011297608053701</v>
      </c>
      <c r="AW438" s="14">
        <v>0.33142636126242198</v>
      </c>
      <c r="AX438" s="14"/>
      <c r="AY438" s="14">
        <v>0</v>
      </c>
      <c r="AZ438" s="14">
        <v>2.5281349848853701E-2</v>
      </c>
      <c r="BA438" s="14">
        <v>4.4567363736088397E-2</v>
      </c>
      <c r="BB438" s="14">
        <v>5.83603463003146E-2</v>
      </c>
      <c r="BC438" s="14">
        <v>5.5653748471082898E-2</v>
      </c>
      <c r="BD438" s="14">
        <v>5.1074937207455699E-2</v>
      </c>
      <c r="BE438" s="14">
        <v>5.40529869586878E-2</v>
      </c>
      <c r="BF438" s="14">
        <v>8.8722047785834701E-2</v>
      </c>
      <c r="BG438" s="14">
        <v>2.1063742214458302E-2</v>
      </c>
      <c r="BH438" s="14">
        <v>3.2247750576750098E-2</v>
      </c>
      <c r="BI438" s="14">
        <v>9.5177792409712594E-2</v>
      </c>
      <c r="BJ438" s="14">
        <v>4.5376660162939203E-2</v>
      </c>
      <c r="BK438" s="14">
        <v>5.0866188202221101E-2</v>
      </c>
      <c r="BL438" s="14">
        <v>9.0387967453274903E-2</v>
      </c>
      <c r="BM438" s="14">
        <v>1.9645928118883601E-2</v>
      </c>
      <c r="BN438" s="14">
        <v>0.258882756476014</v>
      </c>
      <c r="BO438" s="14"/>
      <c r="BP438" s="14">
        <v>0.16458187151392101</v>
      </c>
      <c r="BQ438" s="14">
        <v>4.9720609803162001E-2</v>
      </c>
      <c r="BR438" s="14">
        <v>4.3239722989486903E-2</v>
      </c>
      <c r="BS438" s="14">
        <v>1.6865867999100899E-2</v>
      </c>
      <c r="BT438" s="14">
        <v>5.0171728667764799E-3</v>
      </c>
      <c r="BU438" s="14">
        <v>9.8693889920580691E-3</v>
      </c>
      <c r="BV438" s="14"/>
      <c r="BW438" s="14">
        <v>5.3410814126231998E-2</v>
      </c>
      <c r="BX438" s="14">
        <v>5.64758887024253E-2</v>
      </c>
      <c r="BY438" s="14" t="s">
        <v>120</v>
      </c>
      <c r="BZ438" s="14">
        <v>6.1695429692914097E-2</v>
      </c>
      <c r="CA438" s="14">
        <v>6.3191954690413901E-2</v>
      </c>
      <c r="CB438" s="14">
        <v>0.110866005339289</v>
      </c>
      <c r="CC438" s="14">
        <v>2.25232179628225E-2</v>
      </c>
      <c r="CD438" s="14"/>
      <c r="CE438" s="14">
        <v>0.132534827634047</v>
      </c>
      <c r="CF438" s="14">
        <v>0.100843263395691</v>
      </c>
      <c r="CG438" s="14">
        <v>1.6667221531232099E-2</v>
      </c>
      <c r="CH438" s="14">
        <v>4.6664331777301199E-2</v>
      </c>
      <c r="CI438" s="14"/>
      <c r="CJ438" s="14">
        <v>6.8793081327116104E-2</v>
      </c>
      <c r="CK438" s="14">
        <v>9.2821479231795095E-2</v>
      </c>
      <c r="CL438" s="14">
        <v>5.6059458608178001E-2</v>
      </c>
      <c r="CM438" s="14">
        <v>3.7804919779869897E-2</v>
      </c>
      <c r="CN438" s="14"/>
      <c r="CO438" s="14">
        <v>0.16053403374162101</v>
      </c>
      <c r="CP438" s="14">
        <v>5.24157964490524E-2</v>
      </c>
      <c r="CQ438" s="14"/>
      <c r="CR438" s="14">
        <v>0.11477661128194</v>
      </c>
      <c r="CS438" s="14">
        <v>5.8889879116017702E-2</v>
      </c>
    </row>
    <row r="439" spans="2:97" x14ac:dyDescent="0.3">
      <c r="B439" t="s">
        <v>258</v>
      </c>
      <c r="C439" s="14">
        <v>0.178890918506173</v>
      </c>
      <c r="D439" s="14">
        <v>0.17673162773103801</v>
      </c>
      <c r="E439" s="14">
        <v>0.18153321063165501</v>
      </c>
      <c r="F439" s="14"/>
      <c r="G439" s="14">
        <v>0.26881338746049199</v>
      </c>
      <c r="H439" s="14">
        <v>0.30989263470747402</v>
      </c>
      <c r="I439" s="14">
        <v>0.17050944455830599</v>
      </c>
      <c r="J439" s="14">
        <v>0.138538057225182</v>
      </c>
      <c r="K439" s="14">
        <v>9.82141026995208E-2</v>
      </c>
      <c r="L439" s="14">
        <v>0.106457701625465</v>
      </c>
      <c r="M439" s="14"/>
      <c r="N439" s="14">
        <v>0.215838304123288</v>
      </c>
      <c r="O439" s="14">
        <v>0.188458743587574</v>
      </c>
      <c r="P439" s="14">
        <v>0.14771469141458701</v>
      </c>
      <c r="Q439" s="14">
        <v>0.15866918378935699</v>
      </c>
      <c r="R439" s="14"/>
      <c r="S439" s="14">
        <v>0.29013549242033199</v>
      </c>
      <c r="T439" s="14">
        <v>0.148021811394247</v>
      </c>
      <c r="U439" s="14">
        <v>0.16867908192171199</v>
      </c>
      <c r="V439" s="14">
        <v>0.20035367569328799</v>
      </c>
      <c r="W439" s="14">
        <v>0.174222948874936</v>
      </c>
      <c r="X439" s="14">
        <v>0.14568976114069301</v>
      </c>
      <c r="Y439" s="14">
        <v>0.223395239740833</v>
      </c>
      <c r="Z439" s="14">
        <v>0.14989242067754199</v>
      </c>
      <c r="AA439" s="14">
        <v>0.13347099954653599</v>
      </c>
      <c r="AB439" s="14">
        <v>0.12176703131135801</v>
      </c>
      <c r="AC439" s="14">
        <v>0.131423396256205</v>
      </c>
      <c r="AD439" s="14">
        <v>0.202477005692274</v>
      </c>
      <c r="AE439" s="14"/>
      <c r="AF439" s="14">
        <v>0.160114945841908</v>
      </c>
      <c r="AG439" s="14">
        <v>0.24226707275322201</v>
      </c>
      <c r="AH439" s="14">
        <v>0.13398151638374101</v>
      </c>
      <c r="AI439" s="14">
        <v>0.12031810500486501</v>
      </c>
      <c r="AJ439" s="14">
        <v>0.144771548319333</v>
      </c>
      <c r="AK439" s="14"/>
      <c r="AL439" s="14">
        <v>0.27701454364974898</v>
      </c>
      <c r="AM439" s="14">
        <v>0.198205152417503</v>
      </c>
      <c r="AN439" s="14">
        <v>0.143261592333255</v>
      </c>
      <c r="AO439" s="14">
        <v>0.112683110818486</v>
      </c>
      <c r="AP439" s="14">
        <v>0.154698359727132</v>
      </c>
      <c r="AQ439" s="14">
        <v>0.12768760725728701</v>
      </c>
      <c r="AR439" s="14"/>
      <c r="AS439" s="14">
        <v>0.123900094984093</v>
      </c>
      <c r="AT439" s="14">
        <v>0.17851984405749399</v>
      </c>
      <c r="AU439" s="14">
        <v>0.203005199485427</v>
      </c>
      <c r="AV439" s="14">
        <v>0.278739360311068</v>
      </c>
      <c r="AW439" s="14">
        <v>0.30264838813275802</v>
      </c>
      <c r="AX439" s="14"/>
      <c r="AY439" s="14">
        <v>6.56441315907631E-2</v>
      </c>
      <c r="AZ439" s="14">
        <v>0.104424252856332</v>
      </c>
      <c r="BA439" s="14">
        <v>0.134100431086424</v>
      </c>
      <c r="BB439" s="14">
        <v>0.130351098560718</v>
      </c>
      <c r="BC439" s="14">
        <v>0.160133667224474</v>
      </c>
      <c r="BD439" s="14">
        <v>0.18034791028237299</v>
      </c>
      <c r="BE439" s="14">
        <v>0.207400392044538</v>
      </c>
      <c r="BF439" s="14">
        <v>0.17480026807665899</v>
      </c>
      <c r="BG439" s="14">
        <v>0.17180942247367501</v>
      </c>
      <c r="BH439" s="14">
        <v>0.18636131007363799</v>
      </c>
      <c r="BI439" s="14">
        <v>0.18953908334125599</v>
      </c>
      <c r="BJ439" s="14">
        <v>0.19924192767160601</v>
      </c>
      <c r="BK439" s="14">
        <v>0.17331833453836601</v>
      </c>
      <c r="BL439" s="14">
        <v>0.25083960780627601</v>
      </c>
      <c r="BM439" s="14">
        <v>0.24792837193786099</v>
      </c>
      <c r="BN439" s="14">
        <v>0.26220334828234299</v>
      </c>
      <c r="BO439" s="14"/>
      <c r="BP439" s="14">
        <v>0.25573723094898998</v>
      </c>
      <c r="BQ439" s="14">
        <v>0.17737581041549899</v>
      </c>
      <c r="BR439" s="14">
        <v>0.19063649427982099</v>
      </c>
      <c r="BS439" s="14">
        <v>0.14922416640639899</v>
      </c>
      <c r="BT439" s="14">
        <v>8.3993556739798303E-2</v>
      </c>
      <c r="BU439" s="14">
        <v>9.3468231763056506E-2</v>
      </c>
      <c r="BV439" s="14"/>
      <c r="BW439" s="14">
        <v>0.13597242221227901</v>
      </c>
      <c r="BX439" s="14">
        <v>0.18634194344136801</v>
      </c>
      <c r="BY439" s="14" t="s">
        <v>120</v>
      </c>
      <c r="BZ439" s="14">
        <v>0.17160526478187399</v>
      </c>
      <c r="CA439" s="14">
        <v>0.18283672401325901</v>
      </c>
      <c r="CB439" s="14">
        <v>0.24624541025819799</v>
      </c>
      <c r="CC439" s="14">
        <v>0.24140571873497399</v>
      </c>
      <c r="CD439" s="14"/>
      <c r="CE439" s="14">
        <v>0.27235048053307598</v>
      </c>
      <c r="CF439" s="14">
        <v>0.20447191961681299</v>
      </c>
      <c r="CG439" s="14">
        <v>0.13195396692681099</v>
      </c>
      <c r="CH439" s="14">
        <v>0.15578910696498</v>
      </c>
      <c r="CI439" s="14"/>
      <c r="CJ439" s="14">
        <v>0.21079593505514299</v>
      </c>
      <c r="CK439" s="14">
        <v>0.20646248481294199</v>
      </c>
      <c r="CL439" s="14">
        <v>0.166672398071605</v>
      </c>
      <c r="CM439" s="14">
        <v>0.11067346815165301</v>
      </c>
      <c r="CN439" s="14"/>
      <c r="CO439" s="14">
        <v>0.249846887985755</v>
      </c>
      <c r="CP439" s="14">
        <v>0.168301058374214</v>
      </c>
      <c r="CQ439" s="14"/>
      <c r="CR439" s="14">
        <v>0.24493348969506201</v>
      </c>
      <c r="CS439" s="14">
        <v>0.17196587040943101</v>
      </c>
    </row>
    <row r="440" spans="2:97" x14ac:dyDescent="0.3">
      <c r="B440" t="s">
        <v>259</v>
      </c>
      <c r="C440" s="14">
        <v>0.196106268502304</v>
      </c>
      <c r="D440" s="14">
        <v>0.207608429096791</v>
      </c>
      <c r="E440" s="14">
        <v>0.185436137112545</v>
      </c>
      <c r="F440" s="14"/>
      <c r="G440" s="14">
        <v>0.23783902944545199</v>
      </c>
      <c r="H440" s="14">
        <v>0.184906753247678</v>
      </c>
      <c r="I440" s="14">
        <v>0.228155554125891</v>
      </c>
      <c r="J440" s="14">
        <v>0.199684040723552</v>
      </c>
      <c r="K440" s="14">
        <v>0.176358060659211</v>
      </c>
      <c r="L440" s="14">
        <v>0.161911628452588</v>
      </c>
      <c r="M440" s="14"/>
      <c r="N440" s="14">
        <v>0.19655887444369699</v>
      </c>
      <c r="O440" s="14">
        <v>0.190937167748296</v>
      </c>
      <c r="P440" s="14">
        <v>0.200100705729852</v>
      </c>
      <c r="Q440" s="14">
        <v>0.199818086176027</v>
      </c>
      <c r="R440" s="14"/>
      <c r="S440" s="14">
        <v>0.200866586914074</v>
      </c>
      <c r="T440" s="14">
        <v>0.18612844502827899</v>
      </c>
      <c r="U440" s="14">
        <v>0.19729674382148599</v>
      </c>
      <c r="V440" s="14">
        <v>0.23554083795459099</v>
      </c>
      <c r="W440" s="14">
        <v>0.16227277521182901</v>
      </c>
      <c r="X440" s="14">
        <v>0.22481540988892401</v>
      </c>
      <c r="Y440" s="14">
        <v>0.22428032833702799</v>
      </c>
      <c r="Z440" s="14">
        <v>0.16232578580963899</v>
      </c>
      <c r="AA440" s="14">
        <v>0.17033394587812201</v>
      </c>
      <c r="AB440" s="14">
        <v>0.142463536607987</v>
      </c>
      <c r="AC440" s="14">
        <v>0.23654849676313799</v>
      </c>
      <c r="AD440" s="14">
        <v>0.245970812075925</v>
      </c>
      <c r="AE440" s="14"/>
      <c r="AF440" s="14">
        <v>0.196827664764015</v>
      </c>
      <c r="AG440" s="14">
        <v>0.19123250935610001</v>
      </c>
      <c r="AH440" s="14">
        <v>0.22174604290862501</v>
      </c>
      <c r="AI440" s="14">
        <v>0.18160240881474601</v>
      </c>
      <c r="AJ440" s="14">
        <v>0.20845558021698399</v>
      </c>
      <c r="AK440" s="14"/>
      <c r="AL440" s="14">
        <v>0.19146413023480299</v>
      </c>
      <c r="AM440" s="14">
        <v>0.201644529648038</v>
      </c>
      <c r="AN440" s="14">
        <v>0.22024985356030199</v>
      </c>
      <c r="AO440" s="14">
        <v>0.18805273430115599</v>
      </c>
      <c r="AP440" s="14">
        <v>0.18211329347218699</v>
      </c>
      <c r="AQ440" s="14">
        <v>0.217614318638644</v>
      </c>
      <c r="AR440" s="14"/>
      <c r="AS440" s="14">
        <v>0.19541277826627801</v>
      </c>
      <c r="AT440" s="14">
        <v>0.194321643813814</v>
      </c>
      <c r="AU440" s="14">
        <v>0.21479753943074401</v>
      </c>
      <c r="AV440" s="14">
        <v>0.19532700071900999</v>
      </c>
      <c r="AW440" s="14">
        <v>7.4602161397553796E-2</v>
      </c>
      <c r="AX440" s="14"/>
      <c r="AY440" s="14">
        <v>6.9904330199182393E-2</v>
      </c>
      <c r="AZ440" s="14">
        <v>0.29799611231265699</v>
      </c>
      <c r="BA440" s="14">
        <v>0.19980692654912399</v>
      </c>
      <c r="BB440" s="14">
        <v>0.184913748778191</v>
      </c>
      <c r="BC440" s="14">
        <v>0.189245483668216</v>
      </c>
      <c r="BD440" s="14">
        <v>0.19022773177341101</v>
      </c>
      <c r="BE440" s="14">
        <v>0.21597995226582201</v>
      </c>
      <c r="BF440" s="14">
        <v>0.168616849170899</v>
      </c>
      <c r="BG440" s="14">
        <v>0.20480685777500501</v>
      </c>
      <c r="BH440" s="14">
        <v>0.210637128248056</v>
      </c>
      <c r="BI440" s="14">
        <v>0.18133183409991799</v>
      </c>
      <c r="BJ440" s="14">
        <v>0.22717270260522701</v>
      </c>
      <c r="BK440" s="14">
        <v>0.12573861924382601</v>
      </c>
      <c r="BL440" s="14">
        <v>0.21392016565368899</v>
      </c>
      <c r="BM440" s="14">
        <v>0.30768908751948898</v>
      </c>
      <c r="BN440" s="14">
        <v>0.17260615969405799</v>
      </c>
      <c r="BO440" s="14"/>
      <c r="BP440" s="14">
        <v>0.227145230770327</v>
      </c>
      <c r="BQ440" s="14">
        <v>0.19593222566483401</v>
      </c>
      <c r="BR440" s="14">
        <v>0.17316183590895401</v>
      </c>
      <c r="BS440" s="14">
        <v>0.210404077750594</v>
      </c>
      <c r="BT440" s="14">
        <v>0.16242160128837599</v>
      </c>
      <c r="BU440" s="14">
        <v>0.12971220521209501</v>
      </c>
      <c r="BV440" s="14"/>
      <c r="BW440" s="14">
        <v>0.16434860444643901</v>
      </c>
      <c r="BX440" s="14">
        <v>0.209367101696704</v>
      </c>
      <c r="BY440" s="14" t="s">
        <v>120</v>
      </c>
      <c r="BZ440" s="14">
        <v>0.166503899870629</v>
      </c>
      <c r="CA440" s="14">
        <v>0.26081585859593898</v>
      </c>
      <c r="CB440" s="14">
        <v>0.20471740299605001</v>
      </c>
      <c r="CC440" s="14">
        <v>0.29144509682138497</v>
      </c>
      <c r="CD440" s="14"/>
      <c r="CE440" s="14">
        <v>0.219055386399539</v>
      </c>
      <c r="CF440" s="14">
        <v>0.19654151553035901</v>
      </c>
      <c r="CG440" s="14">
        <v>0.221809818680233</v>
      </c>
      <c r="CH440" s="14">
        <v>0.17926750686430501</v>
      </c>
      <c r="CI440" s="14"/>
      <c r="CJ440" s="14">
        <v>0.13121522332066901</v>
      </c>
      <c r="CK440" s="14">
        <v>0.17187960014687101</v>
      </c>
      <c r="CL440" s="14">
        <v>0.22851002447832799</v>
      </c>
      <c r="CM440" s="14">
        <v>0.16886928083897201</v>
      </c>
      <c r="CN440" s="14"/>
      <c r="CO440" s="14">
        <v>0.20750431400987501</v>
      </c>
      <c r="CP440" s="14">
        <v>0.19514808733050101</v>
      </c>
      <c r="CQ440" s="14"/>
      <c r="CR440" s="14">
        <v>0.14087742506539699</v>
      </c>
      <c r="CS440" s="14">
        <v>0.20064404905685301</v>
      </c>
    </row>
    <row r="441" spans="2:97" x14ac:dyDescent="0.3">
      <c r="B441" t="s">
        <v>260</v>
      </c>
      <c r="C441" s="14">
        <v>0.267872654130695</v>
      </c>
      <c r="D441" s="14">
        <v>0.272014925193372</v>
      </c>
      <c r="E441" s="14">
        <v>0.26372776960876398</v>
      </c>
      <c r="F441" s="14"/>
      <c r="G441" s="14">
        <v>0.21433318583562899</v>
      </c>
      <c r="H441" s="14">
        <v>0.184638789755904</v>
      </c>
      <c r="I441" s="14">
        <v>0.24239166870156201</v>
      </c>
      <c r="J441" s="14">
        <v>0.29489376499356601</v>
      </c>
      <c r="K441" s="14">
        <v>0.33210888072970302</v>
      </c>
      <c r="L441" s="14">
        <v>0.32674720400657498</v>
      </c>
      <c r="M441" s="14"/>
      <c r="N441" s="14">
        <v>0.23080422996368799</v>
      </c>
      <c r="O441" s="14">
        <v>0.29256684260319599</v>
      </c>
      <c r="P441" s="14">
        <v>0.282495487874316</v>
      </c>
      <c r="Q441" s="14">
        <v>0.27254777668851499</v>
      </c>
      <c r="R441" s="14"/>
      <c r="S441" s="14">
        <v>0.19769225359152601</v>
      </c>
      <c r="T441" s="14">
        <v>0.31165602902747302</v>
      </c>
      <c r="U441" s="14">
        <v>0.31948023098422101</v>
      </c>
      <c r="V441" s="14">
        <v>0.25575664643517698</v>
      </c>
      <c r="W441" s="14">
        <v>0.30495569959729601</v>
      </c>
      <c r="X441" s="14">
        <v>0.23551632936373201</v>
      </c>
      <c r="Y441" s="14">
        <v>0.23635504325464099</v>
      </c>
      <c r="Z441" s="14">
        <v>0.34513651012653201</v>
      </c>
      <c r="AA441" s="14">
        <v>0.261852976625852</v>
      </c>
      <c r="AB441" s="14">
        <v>0.29194923180791499</v>
      </c>
      <c r="AC441" s="14">
        <v>0.216332010990019</v>
      </c>
      <c r="AD441" s="14">
        <v>0.33383638710823099</v>
      </c>
      <c r="AE441" s="14"/>
      <c r="AF441" s="14">
        <v>0.30931587237693098</v>
      </c>
      <c r="AG441" s="14">
        <v>0.25525174570979198</v>
      </c>
      <c r="AH441" s="14">
        <v>0.28820768880512099</v>
      </c>
      <c r="AI441" s="14">
        <v>0.22365838006955699</v>
      </c>
      <c r="AJ441" s="14">
        <v>0.29711110749997999</v>
      </c>
      <c r="AK441" s="14"/>
      <c r="AL441" s="14">
        <v>0.21470439998763899</v>
      </c>
      <c r="AM441" s="14">
        <v>0.26569106336341902</v>
      </c>
      <c r="AN441" s="14">
        <v>0.35122220456499398</v>
      </c>
      <c r="AO441" s="14">
        <v>0.26495727430124999</v>
      </c>
      <c r="AP441" s="14">
        <v>0.34977401867156899</v>
      </c>
      <c r="AQ441" s="14">
        <v>0.284772185256565</v>
      </c>
      <c r="AR441" s="14"/>
      <c r="AS441" s="14">
        <v>0.30833417178080103</v>
      </c>
      <c r="AT441" s="14">
        <v>0.27284762444580901</v>
      </c>
      <c r="AU441" s="14">
        <v>0.26126131571626199</v>
      </c>
      <c r="AV441" s="14">
        <v>0.18487822193466599</v>
      </c>
      <c r="AW441" s="14">
        <v>0.24157971682902901</v>
      </c>
      <c r="AX441" s="14"/>
      <c r="AY441" s="14">
        <v>0.206812604285184</v>
      </c>
      <c r="AZ441" s="14">
        <v>0.19655636171726701</v>
      </c>
      <c r="BA441" s="14">
        <v>0.25498527039564101</v>
      </c>
      <c r="BB441" s="14">
        <v>0.27649912100503499</v>
      </c>
      <c r="BC441" s="14">
        <v>0.322455446335914</v>
      </c>
      <c r="BD441" s="14">
        <v>0.26479330506690801</v>
      </c>
      <c r="BE441" s="14">
        <v>0.208471444829255</v>
      </c>
      <c r="BF441" s="14">
        <v>0.31576358307041302</v>
      </c>
      <c r="BG441" s="14">
        <v>0.30688583376610501</v>
      </c>
      <c r="BH441" s="14">
        <v>0.31214288225246301</v>
      </c>
      <c r="BI441" s="14">
        <v>0.252884885345108</v>
      </c>
      <c r="BJ441" s="14">
        <v>0.27284964096595699</v>
      </c>
      <c r="BK441" s="14">
        <v>0.46824582776741402</v>
      </c>
      <c r="BL441" s="14">
        <v>0.23016802925694499</v>
      </c>
      <c r="BM441" s="14">
        <v>0.20887512180607001</v>
      </c>
      <c r="BN441" s="14">
        <v>0.130601202753653</v>
      </c>
      <c r="BO441" s="14"/>
      <c r="BP441" s="14">
        <v>0.178275291537559</v>
      </c>
      <c r="BQ441" s="14">
        <v>0.281379545756754</v>
      </c>
      <c r="BR441" s="14">
        <v>0.27247796897712701</v>
      </c>
      <c r="BS441" s="14">
        <v>0.30047432653085498</v>
      </c>
      <c r="BT441" s="14">
        <v>0.31316433604615301</v>
      </c>
      <c r="BU441" s="14">
        <v>0.404732837953591</v>
      </c>
      <c r="BV441" s="14"/>
      <c r="BW441" s="14">
        <v>0.30487219260169302</v>
      </c>
      <c r="BX441" s="14">
        <v>0.27263003236599098</v>
      </c>
      <c r="BY441" s="14" t="s">
        <v>120</v>
      </c>
      <c r="BZ441" s="14">
        <v>0.27258127584710301</v>
      </c>
      <c r="CA441" s="14">
        <v>0.211326528778156</v>
      </c>
      <c r="CB441" s="14">
        <v>0.22243957639360401</v>
      </c>
      <c r="CC441" s="14">
        <v>0.22461120075773899</v>
      </c>
      <c r="CD441" s="14"/>
      <c r="CE441" s="14">
        <v>0.20700504849457399</v>
      </c>
      <c r="CF441" s="14">
        <v>0.26554188303853699</v>
      </c>
      <c r="CG441" s="14">
        <v>0.26432514179581601</v>
      </c>
      <c r="CH441" s="14">
        <v>0.30715971651373303</v>
      </c>
      <c r="CI441" s="14"/>
      <c r="CJ441" s="14">
        <v>0.25310573332970399</v>
      </c>
      <c r="CK441" s="14">
        <v>0.27507080146375201</v>
      </c>
      <c r="CL441" s="14">
        <v>0.27524000060687398</v>
      </c>
      <c r="CM441" s="14">
        <v>0.22156404711783301</v>
      </c>
      <c r="CN441" s="14"/>
      <c r="CO441" s="14">
        <v>0.20919656002746501</v>
      </c>
      <c r="CP441" s="14">
        <v>0.27661862522055503</v>
      </c>
      <c r="CQ441" s="14"/>
      <c r="CR441" s="14">
        <v>0.27120820510600602</v>
      </c>
      <c r="CS441" s="14">
        <v>0.268523706930761</v>
      </c>
    </row>
    <row r="442" spans="2:97" x14ac:dyDescent="0.3">
      <c r="B442" t="s">
        <v>261</v>
      </c>
      <c r="C442" s="14">
        <v>0.24654675299054801</v>
      </c>
      <c r="D442" s="14">
        <v>0.23211120842809399</v>
      </c>
      <c r="E442" s="14">
        <v>0.26049394572421802</v>
      </c>
      <c r="F442" s="14"/>
      <c r="G442" s="14">
        <v>0.10332008541398301</v>
      </c>
      <c r="H442" s="14">
        <v>0.10086027587817099</v>
      </c>
      <c r="I442" s="14">
        <v>0.22104218844114101</v>
      </c>
      <c r="J442" s="14">
        <v>0.29733763588579198</v>
      </c>
      <c r="K442" s="14">
        <v>0.34074749935242299</v>
      </c>
      <c r="L442" s="14">
        <v>0.37621301084465503</v>
      </c>
      <c r="M442" s="14"/>
      <c r="N442" s="14">
        <v>0.208414744620466</v>
      </c>
      <c r="O442" s="14">
        <v>0.23152310089494399</v>
      </c>
      <c r="P442" s="14">
        <v>0.28047202257699499</v>
      </c>
      <c r="Q442" s="14">
        <v>0.266221156814756</v>
      </c>
      <c r="R442" s="14"/>
      <c r="S442" s="14">
        <v>0.12909891810166299</v>
      </c>
      <c r="T442" s="14">
        <v>0.28773657537849001</v>
      </c>
      <c r="U442" s="14">
        <v>0.250004195130756</v>
      </c>
      <c r="V442" s="14">
        <v>0.23718035653751099</v>
      </c>
      <c r="W442" s="14">
        <v>0.26798625048457198</v>
      </c>
      <c r="X442" s="14">
        <v>0.29059397599044301</v>
      </c>
      <c r="Y442" s="14">
        <v>0.16579581578830699</v>
      </c>
      <c r="Z442" s="14">
        <v>0.22152540246517499</v>
      </c>
      <c r="AA442" s="14">
        <v>0.30532608325793797</v>
      </c>
      <c r="AB442" s="14">
        <v>0.328291973704044</v>
      </c>
      <c r="AC442" s="14">
        <v>0.30231481169371499</v>
      </c>
      <c r="AD442" s="14">
        <v>0.14859638059157099</v>
      </c>
      <c r="AE442" s="14"/>
      <c r="AF442" s="14">
        <v>0.246968205004994</v>
      </c>
      <c r="AG442" s="14">
        <v>0.169629138561667</v>
      </c>
      <c r="AH442" s="14">
        <v>0.30032268725599898</v>
      </c>
      <c r="AI442" s="14">
        <v>0.40959863827496801</v>
      </c>
      <c r="AJ442" s="14">
        <v>0.21963341664994801</v>
      </c>
      <c r="AK442" s="14"/>
      <c r="AL442" s="14">
        <v>0.12989664695709099</v>
      </c>
      <c r="AM442" s="14">
        <v>0.235981656761865</v>
      </c>
      <c r="AN442" s="14">
        <v>0.225630102095909</v>
      </c>
      <c r="AO442" s="14">
        <v>0.37783748248064097</v>
      </c>
      <c r="AP442" s="14">
        <v>0.20761949795257301</v>
      </c>
      <c r="AQ442" s="14">
        <v>0.27610612488929098</v>
      </c>
      <c r="AR442" s="14"/>
      <c r="AS442" s="14">
        <v>0.30931972792811502</v>
      </c>
      <c r="AT442" s="14">
        <v>0.26030822186911301</v>
      </c>
      <c r="AU442" s="14">
        <v>0.19592827062703899</v>
      </c>
      <c r="AV442" s="14">
        <v>0.14079820366784199</v>
      </c>
      <c r="AW442" s="14">
        <v>4.9743372378236998E-2</v>
      </c>
      <c r="AX442" s="14"/>
      <c r="AY442" s="14">
        <v>0.42056367249819598</v>
      </c>
      <c r="AZ442" s="14">
        <v>0.24298263348454599</v>
      </c>
      <c r="BA442" s="14">
        <v>0.30107727657826799</v>
      </c>
      <c r="BB442" s="14">
        <v>0.29886643428969201</v>
      </c>
      <c r="BC442" s="14">
        <v>0.21692810552618899</v>
      </c>
      <c r="BD442" s="14">
        <v>0.25891249675808897</v>
      </c>
      <c r="BE442" s="14">
        <v>0.26810130551866601</v>
      </c>
      <c r="BF442" s="14">
        <v>0.245883837555739</v>
      </c>
      <c r="BG442" s="14">
        <v>0.24976335191402799</v>
      </c>
      <c r="BH442" s="14">
        <v>0.22931374987602901</v>
      </c>
      <c r="BI442" s="14">
        <v>0.25711767758457799</v>
      </c>
      <c r="BJ442" s="14">
        <v>0.207792243151597</v>
      </c>
      <c r="BK442" s="14">
        <v>0.16962382550722599</v>
      </c>
      <c r="BL442" s="14">
        <v>0.18169612079522801</v>
      </c>
      <c r="BM442" s="14">
        <v>0.19676114345913601</v>
      </c>
      <c r="BN442" s="14">
        <v>0.166917352341172</v>
      </c>
      <c r="BO442" s="14"/>
      <c r="BP442" s="14">
        <v>0.130424470132781</v>
      </c>
      <c r="BQ442" s="14">
        <v>0.25187205740690899</v>
      </c>
      <c r="BR442" s="14">
        <v>0.25880918716144602</v>
      </c>
      <c r="BS442" s="14">
        <v>0.27970640552732701</v>
      </c>
      <c r="BT442" s="14">
        <v>0.38729747242565399</v>
      </c>
      <c r="BU442" s="14">
        <v>0.33095777399492599</v>
      </c>
      <c r="BV442" s="14"/>
      <c r="BW442" s="14">
        <v>0.30688268920713202</v>
      </c>
      <c r="BX442" s="14">
        <v>0.24735765446404001</v>
      </c>
      <c r="BY442" s="14" t="s">
        <v>120</v>
      </c>
      <c r="BZ442" s="14">
        <v>0.262786170440515</v>
      </c>
      <c r="CA442" s="14">
        <v>0.20981504833008</v>
      </c>
      <c r="CB442" s="14">
        <v>0.165211779197182</v>
      </c>
      <c r="CC442" s="14">
        <v>0.128986710001609</v>
      </c>
      <c r="CD442" s="14"/>
      <c r="CE442" s="14">
        <v>0.12343147947800601</v>
      </c>
      <c r="CF442" s="14">
        <v>0.204101788205827</v>
      </c>
      <c r="CG442" s="14">
        <v>0.29255508932378999</v>
      </c>
      <c r="CH442" s="14">
        <v>0.28760006468596699</v>
      </c>
      <c r="CI442" s="14"/>
      <c r="CJ442" s="14">
        <v>0.3000129702546</v>
      </c>
      <c r="CK442" s="14">
        <v>0.215826037020939</v>
      </c>
      <c r="CL442" s="14">
        <v>0.23529622897242899</v>
      </c>
      <c r="CM442" s="14">
        <v>0.29550777794009198</v>
      </c>
      <c r="CN442" s="14"/>
      <c r="CO442" s="14">
        <v>0.15295924647044501</v>
      </c>
      <c r="CP442" s="14">
        <v>0.26059512874191998</v>
      </c>
      <c r="CQ442" s="14"/>
      <c r="CR442" s="14">
        <v>0.20223275445206601</v>
      </c>
      <c r="CS442" s="14">
        <v>0.25506864334066398</v>
      </c>
    </row>
    <row r="443" spans="2:97" x14ac:dyDescent="0.3">
      <c r="B443" t="s">
        <v>92</v>
      </c>
      <c r="C443" s="14">
        <v>4.5989186232404403E-2</v>
      </c>
      <c r="D443" s="14">
        <v>3.5936486001941499E-2</v>
      </c>
      <c r="E443" s="14">
        <v>5.5958873682888099E-2</v>
      </c>
      <c r="F443" s="14"/>
      <c r="G443" s="14">
        <v>7.2554355524301201E-2</v>
      </c>
      <c r="H443" s="14">
        <v>5.0050010962097602E-2</v>
      </c>
      <c r="I443" s="14">
        <v>6.1158491481779598E-2</v>
      </c>
      <c r="J443" s="14">
        <v>4.6748141061943999E-2</v>
      </c>
      <c r="K443" s="14">
        <v>3.7697212145213502E-2</v>
      </c>
      <c r="L443" s="14">
        <v>1.7723132003734099E-2</v>
      </c>
      <c r="M443" s="14"/>
      <c r="N443" s="14">
        <v>3.1083526986427999E-2</v>
      </c>
      <c r="O443" s="14">
        <v>5.5136430358761201E-2</v>
      </c>
      <c r="P443" s="14">
        <v>3.9032199395851799E-2</v>
      </c>
      <c r="Q443" s="14">
        <v>5.7424721999630397E-2</v>
      </c>
      <c r="R443" s="14"/>
      <c r="S443" s="14">
        <v>4.6052891359297798E-2</v>
      </c>
      <c r="T443" s="14">
        <v>2.8065077260056401E-2</v>
      </c>
      <c r="U443" s="14">
        <v>1.2176522868653301E-2</v>
      </c>
      <c r="V443" s="14">
        <v>3.28869791993186E-2</v>
      </c>
      <c r="W443" s="14">
        <v>3.06794696660889E-2</v>
      </c>
      <c r="X443" s="14">
        <v>6.4049616657781194E-2</v>
      </c>
      <c r="Y443" s="14">
        <v>9.5635357182340494E-2</v>
      </c>
      <c r="Z443" s="14">
        <v>3.5687283706054201E-2</v>
      </c>
      <c r="AA443" s="14">
        <v>6.6744275238131298E-2</v>
      </c>
      <c r="AB443" s="14">
        <v>4.7093316535781402E-2</v>
      </c>
      <c r="AC443" s="14">
        <v>5.4626192710616001E-2</v>
      </c>
      <c r="AD443" s="14">
        <v>2.1656937121293501E-2</v>
      </c>
      <c r="AE443" s="14"/>
      <c r="AF443" s="14">
        <v>5.9722987223510401E-3</v>
      </c>
      <c r="AG443" s="14">
        <v>3.28472095744482E-2</v>
      </c>
      <c r="AH443" s="14">
        <v>2.7901479864092402E-2</v>
      </c>
      <c r="AI443" s="14">
        <v>5.5485737529946802E-2</v>
      </c>
      <c r="AJ443" s="14">
        <v>9.3772234500654E-2</v>
      </c>
      <c r="AK443" s="14"/>
      <c r="AL443" s="14">
        <v>4.9366446202502801E-2</v>
      </c>
      <c r="AM443" s="14">
        <v>8.7368651931797499E-3</v>
      </c>
      <c r="AN443" s="14">
        <v>1.97956064592185E-2</v>
      </c>
      <c r="AO443" s="14">
        <v>3.6539395575826999E-2</v>
      </c>
      <c r="AP443" s="14">
        <v>7.8541334509157498E-2</v>
      </c>
      <c r="AQ443" s="14">
        <v>7.0374594696335099E-2</v>
      </c>
      <c r="AR443" s="14"/>
      <c r="AS443" s="14">
        <v>3.6815829438220801E-2</v>
      </c>
      <c r="AT443" s="14">
        <v>6.5663899515217297E-2</v>
      </c>
      <c r="AU443" s="14">
        <v>4.62906517458418E-2</v>
      </c>
      <c r="AV443" s="14">
        <v>4.0144237286878201E-2</v>
      </c>
      <c r="AW443" s="14">
        <v>0</v>
      </c>
      <c r="AX443" s="14"/>
      <c r="AY443" s="14">
        <v>0.23707526142667501</v>
      </c>
      <c r="AZ443" s="14">
        <v>0.13275928978034399</v>
      </c>
      <c r="BA443" s="14">
        <v>6.5462731654455195E-2</v>
      </c>
      <c r="BB443" s="14">
        <v>5.1009251066049699E-2</v>
      </c>
      <c r="BC443" s="14">
        <v>5.5583548774123602E-2</v>
      </c>
      <c r="BD443" s="14">
        <v>5.4643618911763399E-2</v>
      </c>
      <c r="BE443" s="14">
        <v>4.5993918383031997E-2</v>
      </c>
      <c r="BF443" s="14">
        <v>6.2134143404557404E-3</v>
      </c>
      <c r="BG443" s="14">
        <v>4.5670791856728302E-2</v>
      </c>
      <c r="BH443" s="14">
        <v>2.9297178973063599E-2</v>
      </c>
      <c r="BI443" s="14">
        <v>2.39487272194264E-2</v>
      </c>
      <c r="BJ443" s="14">
        <v>4.7566825442673898E-2</v>
      </c>
      <c r="BK443" s="14">
        <v>1.22072047409462E-2</v>
      </c>
      <c r="BL443" s="14">
        <v>3.2988109034587099E-2</v>
      </c>
      <c r="BM443" s="14">
        <v>1.9100347158560401E-2</v>
      </c>
      <c r="BN443" s="14">
        <v>8.7891804527590704E-3</v>
      </c>
      <c r="BO443" s="14"/>
      <c r="BP443" s="14">
        <v>4.3835905096420998E-2</v>
      </c>
      <c r="BQ443" s="14">
        <v>4.3719750952841897E-2</v>
      </c>
      <c r="BR443" s="14">
        <v>6.1674790683165698E-2</v>
      </c>
      <c r="BS443" s="14">
        <v>4.3325155785723997E-2</v>
      </c>
      <c r="BT443" s="14">
        <v>4.8105860633242598E-2</v>
      </c>
      <c r="BU443" s="14">
        <v>3.1259562084273197E-2</v>
      </c>
      <c r="BV443" s="14"/>
      <c r="BW443" s="14">
        <v>3.4513277406223897E-2</v>
      </c>
      <c r="BX443" s="14">
        <v>2.78273793294712E-2</v>
      </c>
      <c r="BY443" s="14" t="s">
        <v>120</v>
      </c>
      <c r="BZ443" s="14">
        <v>6.4827959366965102E-2</v>
      </c>
      <c r="CA443" s="14">
        <v>7.2013885592151897E-2</v>
      </c>
      <c r="CB443" s="14">
        <v>5.0519825815677002E-2</v>
      </c>
      <c r="CC443" s="14">
        <v>9.1028055721470894E-2</v>
      </c>
      <c r="CD443" s="14"/>
      <c r="CE443" s="14">
        <v>4.5622777460757803E-2</v>
      </c>
      <c r="CF443" s="14">
        <v>2.8499630212772499E-2</v>
      </c>
      <c r="CG443" s="14">
        <v>7.2688761742118593E-2</v>
      </c>
      <c r="CH443" s="14">
        <v>2.3519273193714101E-2</v>
      </c>
      <c r="CI443" s="14"/>
      <c r="CJ443" s="14">
        <v>3.6077056712767099E-2</v>
      </c>
      <c r="CK443" s="14">
        <v>3.79395973237013E-2</v>
      </c>
      <c r="CL443" s="14">
        <v>3.8221889262585101E-2</v>
      </c>
      <c r="CM443" s="14">
        <v>0.16558050617157999</v>
      </c>
      <c r="CN443" s="14"/>
      <c r="CO443" s="14">
        <v>1.9958957764838001E-2</v>
      </c>
      <c r="CP443" s="14">
        <v>4.6921303883758002E-2</v>
      </c>
      <c r="CQ443" s="14"/>
      <c r="CR443" s="14">
        <v>2.5971514399528699E-2</v>
      </c>
      <c r="CS443" s="14">
        <v>4.4907851146273103E-2</v>
      </c>
    </row>
    <row r="444" spans="2:97" x14ac:dyDescent="0.3">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row>
    <row r="445" spans="2:97" x14ac:dyDescent="0.3">
      <c r="B445" s="6" t="s">
        <v>268</v>
      </c>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c r="BY445" s="14"/>
      <c r="BZ445" s="14"/>
      <c r="CA445" s="14"/>
      <c r="CB445" s="14"/>
      <c r="CC445" s="14"/>
      <c r="CD445" s="14"/>
      <c r="CE445" s="14"/>
      <c r="CF445" s="14"/>
      <c r="CG445" s="14"/>
      <c r="CH445" s="14"/>
      <c r="CI445" s="14"/>
      <c r="CJ445" s="14"/>
      <c r="CK445" s="14"/>
      <c r="CL445" s="14"/>
      <c r="CM445" s="14"/>
      <c r="CN445" s="14"/>
      <c r="CO445" s="14"/>
      <c r="CP445" s="14"/>
      <c r="CQ445" s="14"/>
      <c r="CR445" s="14"/>
      <c r="CS445" s="14"/>
    </row>
    <row r="446" spans="2:97" x14ac:dyDescent="0.3">
      <c r="B446" s="24" t="s">
        <v>118</v>
      </c>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c r="CF446" s="14"/>
      <c r="CG446" s="14"/>
      <c r="CH446" s="14"/>
      <c r="CI446" s="14"/>
      <c r="CJ446" s="14"/>
      <c r="CK446" s="14"/>
      <c r="CL446" s="14"/>
      <c r="CM446" s="14"/>
      <c r="CN446" s="14"/>
      <c r="CO446" s="14"/>
      <c r="CP446" s="14"/>
      <c r="CQ446" s="14"/>
      <c r="CR446" s="14"/>
      <c r="CS446" s="14"/>
    </row>
    <row r="447" spans="2:97" x14ac:dyDescent="0.3">
      <c r="B447" t="s">
        <v>257</v>
      </c>
      <c r="C447" s="14">
        <v>5.54048075355041E-2</v>
      </c>
      <c r="D447" s="14">
        <v>6.08196689435168E-2</v>
      </c>
      <c r="E447" s="14">
        <v>4.9099759660487199E-2</v>
      </c>
      <c r="F447" s="14"/>
      <c r="G447" s="14">
        <v>9.0638286616980604E-2</v>
      </c>
      <c r="H447" s="14">
        <v>0.12896016813236</v>
      </c>
      <c r="I447" s="14">
        <v>8.2810810769320606E-2</v>
      </c>
      <c r="J447" s="14">
        <v>2.0521900966928099E-2</v>
      </c>
      <c r="K447" s="14">
        <v>1.0062599470693399E-2</v>
      </c>
      <c r="L447" s="14">
        <v>8.6446322080981804E-3</v>
      </c>
      <c r="M447" s="14"/>
      <c r="N447" s="14">
        <v>0.106734605367204</v>
      </c>
      <c r="O447" s="14">
        <v>4.3017425207442499E-2</v>
      </c>
      <c r="P447" s="14">
        <v>3.3640387500593803E-2</v>
      </c>
      <c r="Q447" s="14">
        <v>3.2725412409167001E-2</v>
      </c>
      <c r="R447" s="14"/>
      <c r="S447" s="14">
        <v>0.157772597320566</v>
      </c>
      <c r="T447" s="14">
        <v>4.0063532639198297E-2</v>
      </c>
      <c r="U447" s="14">
        <v>5.1785369828647503E-2</v>
      </c>
      <c r="V447" s="14">
        <v>3.8597053980249402E-2</v>
      </c>
      <c r="W447" s="14">
        <v>4.5292609351528998E-2</v>
      </c>
      <c r="X447" s="14">
        <v>4.0006393892662299E-2</v>
      </c>
      <c r="Y447" s="14">
        <v>1.7608202250986998E-2</v>
      </c>
      <c r="Z447" s="14">
        <v>3.5400210845372898E-2</v>
      </c>
      <c r="AA447" s="14">
        <v>4.8384058402043101E-2</v>
      </c>
      <c r="AB447" s="14">
        <v>4.0915329857657001E-2</v>
      </c>
      <c r="AC447" s="14">
        <v>2.4066127136311299E-2</v>
      </c>
      <c r="AD447" s="14">
        <v>2.1698180987521E-2</v>
      </c>
      <c r="AE447" s="14"/>
      <c r="AF447" s="14">
        <v>5.4750335858367402E-2</v>
      </c>
      <c r="AG447" s="14">
        <v>9.8620374457385002E-2</v>
      </c>
      <c r="AH447" s="14">
        <v>2.84759816048849E-2</v>
      </c>
      <c r="AI447" s="14">
        <v>2.3345779221069899E-2</v>
      </c>
      <c r="AJ447" s="14">
        <v>2.62875923712808E-2</v>
      </c>
      <c r="AK447" s="14"/>
      <c r="AL447" s="14">
        <v>0.12779108253348401</v>
      </c>
      <c r="AM447" s="14">
        <v>6.2682237464972507E-2</v>
      </c>
      <c r="AN447" s="14">
        <v>2.4303798977348499E-2</v>
      </c>
      <c r="AO447" s="14">
        <v>2.4169586458776201E-2</v>
      </c>
      <c r="AP447" s="14">
        <v>3.6208400895854101E-2</v>
      </c>
      <c r="AQ447" s="14">
        <v>1.7268110937400698E-2</v>
      </c>
      <c r="AR447" s="14"/>
      <c r="AS447" s="14">
        <v>2.0118949604098001E-2</v>
      </c>
      <c r="AT447" s="14">
        <v>3.8525864082417802E-2</v>
      </c>
      <c r="AU447" s="14">
        <v>5.8755583663775403E-2</v>
      </c>
      <c r="AV447" s="14">
        <v>0.144389366499067</v>
      </c>
      <c r="AW447" s="14">
        <v>0.28057520704337702</v>
      </c>
      <c r="AX447" s="14"/>
      <c r="AY447" s="14">
        <v>0</v>
      </c>
      <c r="AZ447" s="14">
        <v>6.3781483858469906E-2</v>
      </c>
      <c r="BA447" s="14">
        <v>3.7978164104226102E-2</v>
      </c>
      <c r="BB447" s="14">
        <v>8.3737318741802895E-3</v>
      </c>
      <c r="BC447" s="14">
        <v>4.0356483170299197E-2</v>
      </c>
      <c r="BD447" s="14">
        <v>4.5922654264282603E-2</v>
      </c>
      <c r="BE447" s="14">
        <v>4.0726482564613198E-2</v>
      </c>
      <c r="BF447" s="14">
        <v>6.2957244532259898E-2</v>
      </c>
      <c r="BG447" s="14">
        <v>2.8431854727384E-2</v>
      </c>
      <c r="BH447" s="14">
        <v>3.2333849908010803E-2</v>
      </c>
      <c r="BI447" s="14">
        <v>7.5332788865294195E-2</v>
      </c>
      <c r="BJ447" s="14">
        <v>4.73170191796939E-2</v>
      </c>
      <c r="BK447" s="14">
        <v>4.9614123456776599E-2</v>
      </c>
      <c r="BL447" s="14">
        <v>9.2631561748680494E-2</v>
      </c>
      <c r="BM447" s="14">
        <v>5.50367173880075E-2</v>
      </c>
      <c r="BN447" s="14">
        <v>0.24066650443084001</v>
      </c>
      <c r="BO447" s="14"/>
      <c r="BP447" s="14">
        <v>0.14340923585797599</v>
      </c>
      <c r="BQ447" s="14">
        <v>3.16823146264772E-2</v>
      </c>
      <c r="BR447" s="14">
        <v>4.2495769097729001E-2</v>
      </c>
      <c r="BS447" s="14">
        <v>2.23310063997482E-2</v>
      </c>
      <c r="BT447" s="14">
        <v>5.8660987015233404E-3</v>
      </c>
      <c r="BU447" s="14">
        <v>9.6216766653220293E-3</v>
      </c>
      <c r="BV447" s="14"/>
      <c r="BW447" s="14">
        <v>4.2640843352117298E-2</v>
      </c>
      <c r="BX447" s="14">
        <v>6.2064705875102801E-2</v>
      </c>
      <c r="BY447" s="14" t="s">
        <v>120</v>
      </c>
      <c r="BZ447" s="14">
        <v>7.5693447092768401E-2</v>
      </c>
      <c r="CA447" s="14">
        <v>5.4028724708171397E-2</v>
      </c>
      <c r="CB447" s="14">
        <v>7.9101986682304296E-2</v>
      </c>
      <c r="CC447" s="14">
        <v>1.10795854094458E-2</v>
      </c>
      <c r="CD447" s="14"/>
      <c r="CE447" s="14">
        <v>9.6919068969189601E-2</v>
      </c>
      <c r="CF447" s="14">
        <v>9.0423652005852895E-2</v>
      </c>
      <c r="CG447" s="14">
        <v>2.4537272847100802E-2</v>
      </c>
      <c r="CH447" s="14">
        <v>4.4693514839481599E-2</v>
      </c>
      <c r="CI447" s="14"/>
      <c r="CJ447" s="14">
        <v>7.4309975412986895E-2</v>
      </c>
      <c r="CK447" s="14">
        <v>7.4801335946216505E-2</v>
      </c>
      <c r="CL447" s="14">
        <v>4.6419259730139703E-2</v>
      </c>
      <c r="CM447" s="14">
        <v>2.0415797557034401E-2</v>
      </c>
      <c r="CN447" s="14"/>
      <c r="CO447" s="14">
        <v>0.157771419493723</v>
      </c>
      <c r="CP447" s="14">
        <v>4.0431858162617101E-2</v>
      </c>
      <c r="CQ447" s="14"/>
      <c r="CR447" s="14">
        <v>0.1390343223004</v>
      </c>
      <c r="CS447" s="14">
        <v>4.72936041065379E-2</v>
      </c>
    </row>
    <row r="448" spans="2:97" x14ac:dyDescent="0.3">
      <c r="B448" t="s">
        <v>258</v>
      </c>
      <c r="C448" s="14">
        <v>0.13777596050194599</v>
      </c>
      <c r="D448" s="14">
        <v>0.14212055271448201</v>
      </c>
      <c r="E448" s="14">
        <v>0.13303037172006599</v>
      </c>
      <c r="F448" s="14"/>
      <c r="G448" s="14">
        <v>0.20870782681986499</v>
      </c>
      <c r="H448" s="14">
        <v>0.24992199807243701</v>
      </c>
      <c r="I448" s="14">
        <v>0.14239044135988699</v>
      </c>
      <c r="J448" s="14">
        <v>0.107028323813954</v>
      </c>
      <c r="K448" s="14">
        <v>6.27825878922008E-2</v>
      </c>
      <c r="L448" s="14">
        <v>7.10752668601531E-2</v>
      </c>
      <c r="M448" s="14"/>
      <c r="N448" s="14">
        <v>0.158582682545829</v>
      </c>
      <c r="O448" s="14">
        <v>0.113237996645514</v>
      </c>
      <c r="P448" s="14">
        <v>0.13692257599681501</v>
      </c>
      <c r="Q448" s="14">
        <v>0.143215882560181</v>
      </c>
      <c r="R448" s="14"/>
      <c r="S448" s="14">
        <v>0.204575557222585</v>
      </c>
      <c r="T448" s="14">
        <v>0.101017806384194</v>
      </c>
      <c r="U448" s="14">
        <v>0.13995295357960699</v>
      </c>
      <c r="V448" s="14">
        <v>0.143973336527905</v>
      </c>
      <c r="W448" s="14">
        <v>0.13301011026579099</v>
      </c>
      <c r="X448" s="14">
        <v>0.17077535909733399</v>
      </c>
      <c r="Y448" s="14">
        <v>0.148943918232365</v>
      </c>
      <c r="Z448" s="14">
        <v>0.102946417709119</v>
      </c>
      <c r="AA448" s="14">
        <v>0.12335750600652</v>
      </c>
      <c r="AB448" s="14">
        <v>0.105281990253431</v>
      </c>
      <c r="AC448" s="14">
        <v>0.107950049606199</v>
      </c>
      <c r="AD448" s="14">
        <v>8.8473336518023304E-2</v>
      </c>
      <c r="AE448" s="14"/>
      <c r="AF448" s="14">
        <v>0.12298347280311001</v>
      </c>
      <c r="AG448" s="14">
        <v>0.199610102355846</v>
      </c>
      <c r="AH448" s="14">
        <v>9.5478605932951904E-2</v>
      </c>
      <c r="AI448" s="14">
        <v>0.100866993931606</v>
      </c>
      <c r="AJ448" s="14">
        <v>0.10147798043032499</v>
      </c>
      <c r="AK448" s="14"/>
      <c r="AL448" s="14">
        <v>0.22107481131176199</v>
      </c>
      <c r="AM448" s="14">
        <v>0.154327184322468</v>
      </c>
      <c r="AN448" s="14">
        <v>0.11871033237268799</v>
      </c>
      <c r="AO448" s="14">
        <v>9.5592648135983296E-2</v>
      </c>
      <c r="AP448" s="14">
        <v>0.11893943912947399</v>
      </c>
      <c r="AQ448" s="14">
        <v>9.27848216507976E-2</v>
      </c>
      <c r="AR448" s="14"/>
      <c r="AS448" s="14">
        <v>0.112183947069354</v>
      </c>
      <c r="AT448" s="14">
        <v>0.12283213308876299</v>
      </c>
      <c r="AU448" s="14">
        <v>0.141358339871345</v>
      </c>
      <c r="AV448" s="14">
        <v>0.22189334906619201</v>
      </c>
      <c r="AW448" s="14">
        <v>0.32963911119575001</v>
      </c>
      <c r="AX448" s="14"/>
      <c r="AY448" s="14">
        <v>0</v>
      </c>
      <c r="AZ448" s="14">
        <v>0.12797796843287201</v>
      </c>
      <c r="BA448" s="14">
        <v>0.139363851670397</v>
      </c>
      <c r="BB448" s="14">
        <v>0.115969073584337</v>
      </c>
      <c r="BC448" s="14">
        <v>0.138148192715841</v>
      </c>
      <c r="BD448" s="14">
        <v>0.103264674628872</v>
      </c>
      <c r="BE448" s="14">
        <v>0.192544123561252</v>
      </c>
      <c r="BF448" s="14">
        <v>0.135461844071261</v>
      </c>
      <c r="BG448" s="14">
        <v>0.13159604496698299</v>
      </c>
      <c r="BH448" s="14">
        <v>0.118121003689796</v>
      </c>
      <c r="BI448" s="14">
        <v>0.13506465827361999</v>
      </c>
      <c r="BJ448" s="14">
        <v>0.12819338637553501</v>
      </c>
      <c r="BK448" s="14">
        <v>0.110966448562574</v>
      </c>
      <c r="BL448" s="14">
        <v>0.166581978698226</v>
      </c>
      <c r="BM448" s="14">
        <v>0.139008149663435</v>
      </c>
      <c r="BN448" s="14">
        <v>0.227941224647319</v>
      </c>
      <c r="BO448" s="14"/>
      <c r="BP448" s="14">
        <v>0.22988616434119399</v>
      </c>
      <c r="BQ448" s="14">
        <v>0.122885616768745</v>
      </c>
      <c r="BR448" s="14">
        <v>0.12491463922613</v>
      </c>
      <c r="BS448" s="14">
        <v>0.101637306130892</v>
      </c>
      <c r="BT448" s="14">
        <v>7.7639543724218302E-2</v>
      </c>
      <c r="BU448" s="14">
        <v>7.3143957268909696E-2</v>
      </c>
      <c r="BV448" s="14"/>
      <c r="BW448" s="14">
        <v>0.119638750525892</v>
      </c>
      <c r="BX448" s="14">
        <v>0.12734908352347599</v>
      </c>
      <c r="BY448" s="14" t="s">
        <v>120</v>
      </c>
      <c r="BZ448" s="14">
        <v>0.140465860946166</v>
      </c>
      <c r="CA448" s="14">
        <v>0.16133260063357599</v>
      </c>
      <c r="CB448" s="14">
        <v>0.186804528491293</v>
      </c>
      <c r="CC448" s="14">
        <v>9.5105955953534105E-2</v>
      </c>
      <c r="CD448" s="14"/>
      <c r="CE448" s="14">
        <v>0.20898679489931599</v>
      </c>
      <c r="CF448" s="14">
        <v>0.16970135239499101</v>
      </c>
      <c r="CG448" s="14">
        <v>9.8431204674351999E-2</v>
      </c>
      <c r="CH448" s="14">
        <v>0.124212347701927</v>
      </c>
      <c r="CI448" s="14"/>
      <c r="CJ448" s="14">
        <v>0.14996259586204699</v>
      </c>
      <c r="CK448" s="14">
        <v>0.159857017977036</v>
      </c>
      <c r="CL448" s="14">
        <v>0.12888298901877099</v>
      </c>
      <c r="CM448" s="14">
        <v>0.111778878018398</v>
      </c>
      <c r="CN448" s="14"/>
      <c r="CO448" s="14">
        <v>0.237233513598747</v>
      </c>
      <c r="CP448" s="14">
        <v>0.124729222409829</v>
      </c>
      <c r="CQ448" s="14"/>
      <c r="CR448" s="14">
        <v>0.21066961803572101</v>
      </c>
      <c r="CS448" s="14">
        <v>0.13319377183207001</v>
      </c>
    </row>
    <row r="449" spans="2:97" x14ac:dyDescent="0.3">
      <c r="B449" t="s">
        <v>259</v>
      </c>
      <c r="C449" s="14">
        <v>0.30441958252555801</v>
      </c>
      <c r="D449" s="14">
        <v>0.32960603809097899</v>
      </c>
      <c r="E449" s="14">
        <v>0.280684631470903</v>
      </c>
      <c r="F449" s="14"/>
      <c r="G449" s="14">
        <v>0.34312881323535399</v>
      </c>
      <c r="H449" s="14">
        <v>0.28603413538551198</v>
      </c>
      <c r="I449" s="14">
        <v>0.30556675324697502</v>
      </c>
      <c r="J449" s="14">
        <v>0.32057770409040198</v>
      </c>
      <c r="K449" s="14">
        <v>0.331372094851555</v>
      </c>
      <c r="L449" s="14">
        <v>0.26165134014430202</v>
      </c>
      <c r="M449" s="14"/>
      <c r="N449" s="14">
        <v>0.29221900580058402</v>
      </c>
      <c r="O449" s="14">
        <v>0.32322717637923298</v>
      </c>
      <c r="P449" s="14">
        <v>0.33203701669102997</v>
      </c>
      <c r="Q449" s="14">
        <v>0.27742552802082798</v>
      </c>
      <c r="R449" s="14"/>
      <c r="S449" s="14">
        <v>0.233715451857858</v>
      </c>
      <c r="T449" s="14">
        <v>0.279383211474594</v>
      </c>
      <c r="U449" s="14">
        <v>0.239454262996628</v>
      </c>
      <c r="V449" s="14">
        <v>0.28149555647302998</v>
      </c>
      <c r="W449" s="14">
        <v>0.36312893332810697</v>
      </c>
      <c r="X449" s="14">
        <v>0.32818553453222199</v>
      </c>
      <c r="Y449" s="14">
        <v>0.35913956560827598</v>
      </c>
      <c r="Z449" s="14">
        <v>0.32338937407988699</v>
      </c>
      <c r="AA449" s="14">
        <v>0.29207487591770898</v>
      </c>
      <c r="AB449" s="14">
        <v>0.35612417549889702</v>
      </c>
      <c r="AC449" s="14">
        <v>0.39564453996225901</v>
      </c>
      <c r="AD449" s="14">
        <v>0.34353883818604303</v>
      </c>
      <c r="AE449" s="14"/>
      <c r="AF449" s="14">
        <v>0.325501716830145</v>
      </c>
      <c r="AG449" s="14">
        <v>0.290358696639409</v>
      </c>
      <c r="AH449" s="14">
        <v>0.34215342382707897</v>
      </c>
      <c r="AI449" s="14">
        <v>0.276060116345133</v>
      </c>
      <c r="AJ449" s="14">
        <v>0.23048915407662199</v>
      </c>
      <c r="AK449" s="14"/>
      <c r="AL449" s="14">
        <v>0.28261678460588502</v>
      </c>
      <c r="AM449" s="14">
        <v>0.31668369908196498</v>
      </c>
      <c r="AN449" s="14">
        <v>0.362510074409154</v>
      </c>
      <c r="AO449" s="14">
        <v>0.30528768051043198</v>
      </c>
      <c r="AP449" s="14">
        <v>0.270513337986308</v>
      </c>
      <c r="AQ449" s="14">
        <v>0.28976595903930502</v>
      </c>
      <c r="AR449" s="14"/>
      <c r="AS449" s="14">
        <v>0.29342401127937301</v>
      </c>
      <c r="AT449" s="14">
        <v>0.33772012728088902</v>
      </c>
      <c r="AU449" s="14">
        <v>0.30874652487186499</v>
      </c>
      <c r="AV449" s="14">
        <v>0.27020017286679598</v>
      </c>
      <c r="AW449" s="14">
        <v>0.267501591955915</v>
      </c>
      <c r="AX449" s="14"/>
      <c r="AY449" s="14">
        <v>6.98658133277512E-2</v>
      </c>
      <c r="AZ449" s="14">
        <v>0.29677060231199798</v>
      </c>
      <c r="BA449" s="14">
        <v>0.22600320902827101</v>
      </c>
      <c r="BB449" s="14">
        <v>0.42323140692907102</v>
      </c>
      <c r="BC449" s="14">
        <v>0.35159573902420799</v>
      </c>
      <c r="BD449" s="14">
        <v>0.33009876527780202</v>
      </c>
      <c r="BE449" s="14">
        <v>0.32046163049590398</v>
      </c>
      <c r="BF449" s="14">
        <v>0.32384841883379301</v>
      </c>
      <c r="BG449" s="14">
        <v>0.30473331504364598</v>
      </c>
      <c r="BH449" s="14">
        <v>0.32287403022300398</v>
      </c>
      <c r="BI449" s="14">
        <v>0.268897069696171</v>
      </c>
      <c r="BJ449" s="14">
        <v>0.30219320952495998</v>
      </c>
      <c r="BK449" s="14">
        <v>0.25717621998871398</v>
      </c>
      <c r="BL449" s="14">
        <v>0.32413986801604</v>
      </c>
      <c r="BM449" s="14">
        <v>0.28545950965527001</v>
      </c>
      <c r="BN449" s="14">
        <v>0.238468955303765</v>
      </c>
      <c r="BO449" s="14"/>
      <c r="BP449" s="14">
        <v>0.28244917714794798</v>
      </c>
      <c r="BQ449" s="14">
        <v>0.32661069964662598</v>
      </c>
      <c r="BR449" s="14">
        <v>0.27761111766178997</v>
      </c>
      <c r="BS449" s="14">
        <v>0.32718823709432898</v>
      </c>
      <c r="BT449" s="14">
        <v>0.32477524456933599</v>
      </c>
      <c r="BU449" s="14">
        <v>0.23525266771127601</v>
      </c>
      <c r="BV449" s="14"/>
      <c r="BW449" s="14">
        <v>0.28050729982983003</v>
      </c>
      <c r="BX449" s="14">
        <v>0.32560545862913998</v>
      </c>
      <c r="BY449" s="14" t="s">
        <v>120</v>
      </c>
      <c r="BZ449" s="14">
        <v>0.27787515860190898</v>
      </c>
      <c r="CA449" s="14">
        <v>0.314507934627269</v>
      </c>
      <c r="CB449" s="14">
        <v>0.301805432119573</v>
      </c>
      <c r="CC449" s="14">
        <v>0.45651989613338201</v>
      </c>
      <c r="CD449" s="14"/>
      <c r="CE449" s="14">
        <v>0.33749840743679799</v>
      </c>
      <c r="CF449" s="14">
        <v>0.27396149836324701</v>
      </c>
      <c r="CG449" s="14">
        <v>0.29437611524795698</v>
      </c>
      <c r="CH449" s="14">
        <v>0.32576322650820699</v>
      </c>
      <c r="CI449" s="14"/>
      <c r="CJ449" s="14">
        <v>0.26473741233921799</v>
      </c>
      <c r="CK449" s="14">
        <v>0.28535228973034099</v>
      </c>
      <c r="CL449" s="14">
        <v>0.33774079459803502</v>
      </c>
      <c r="CM449" s="14">
        <v>0.18436887693050599</v>
      </c>
      <c r="CN449" s="14"/>
      <c r="CO449" s="14">
        <v>0.27057473609666</v>
      </c>
      <c r="CP449" s="14">
        <v>0.31194219604207601</v>
      </c>
      <c r="CQ449" s="14"/>
      <c r="CR449" s="14">
        <v>0.27051164395806498</v>
      </c>
      <c r="CS449" s="14">
        <v>0.30907086022070401</v>
      </c>
    </row>
    <row r="450" spans="2:97" x14ac:dyDescent="0.3">
      <c r="B450" t="s">
        <v>260</v>
      </c>
      <c r="C450" s="14">
        <v>0.19922308398636501</v>
      </c>
      <c r="D450" s="14">
        <v>0.19481043477708301</v>
      </c>
      <c r="E450" s="14">
        <v>0.20412982927300299</v>
      </c>
      <c r="F450" s="14"/>
      <c r="G450" s="14">
        <v>0.12661229884914799</v>
      </c>
      <c r="H450" s="14">
        <v>0.116944950736067</v>
      </c>
      <c r="I450" s="14">
        <v>0.194914316701364</v>
      </c>
      <c r="J450" s="14">
        <v>0.22467839913005599</v>
      </c>
      <c r="K450" s="14">
        <v>0.21481016377617901</v>
      </c>
      <c r="L450" s="14">
        <v>0.286645650667679</v>
      </c>
      <c r="M450" s="14"/>
      <c r="N450" s="14">
        <v>0.18942811641000601</v>
      </c>
      <c r="O450" s="14">
        <v>0.196242845394207</v>
      </c>
      <c r="P450" s="14">
        <v>0.21181608637422</v>
      </c>
      <c r="Q450" s="14">
        <v>0.20231494695178201</v>
      </c>
      <c r="R450" s="14"/>
      <c r="S450" s="14">
        <v>0.12707904191847499</v>
      </c>
      <c r="T450" s="14">
        <v>0.20347708478857701</v>
      </c>
      <c r="U450" s="14">
        <v>0.28566679829249497</v>
      </c>
      <c r="V450" s="14">
        <v>0.243907682872501</v>
      </c>
      <c r="W450" s="14">
        <v>0.24266799045354301</v>
      </c>
      <c r="X450" s="14">
        <v>0.15475985121893601</v>
      </c>
      <c r="Y450" s="14">
        <v>0.177321247100591</v>
      </c>
      <c r="Z450" s="14">
        <v>0.17423861698192</v>
      </c>
      <c r="AA450" s="14">
        <v>0.20398869849054199</v>
      </c>
      <c r="AB450" s="14">
        <v>0.16742835258788</v>
      </c>
      <c r="AC450" s="14">
        <v>0.236115030222011</v>
      </c>
      <c r="AD450" s="14">
        <v>0.293535942322243</v>
      </c>
      <c r="AE450" s="14"/>
      <c r="AF450" s="14">
        <v>0.23598176703865101</v>
      </c>
      <c r="AG450" s="14">
        <v>0.16949758628645101</v>
      </c>
      <c r="AH450" s="14">
        <v>0.20608072533229399</v>
      </c>
      <c r="AI450" s="14">
        <v>0.23618079784577301</v>
      </c>
      <c r="AJ450" s="14">
        <v>0.209382220922125</v>
      </c>
      <c r="AK450" s="14"/>
      <c r="AL450" s="14">
        <v>0.143272492605511</v>
      </c>
      <c r="AM450" s="14">
        <v>0.230665629879412</v>
      </c>
      <c r="AN450" s="14">
        <v>0.202414942252539</v>
      </c>
      <c r="AO450" s="14">
        <v>0.216055283952614</v>
      </c>
      <c r="AP450" s="14">
        <v>0.20634582861532899</v>
      </c>
      <c r="AQ450" s="14">
        <v>0.23731695153509999</v>
      </c>
      <c r="AR450" s="14"/>
      <c r="AS450" s="14">
        <v>0.22296053280798001</v>
      </c>
      <c r="AT450" s="14">
        <v>0.21257016273979401</v>
      </c>
      <c r="AU450" s="14">
        <v>0.191119233391635</v>
      </c>
      <c r="AV450" s="14">
        <v>0.130874077945276</v>
      </c>
      <c r="AW450" s="14">
        <v>7.1035235438713998E-2</v>
      </c>
      <c r="AX450" s="14"/>
      <c r="AY450" s="14">
        <v>0.21795186217349199</v>
      </c>
      <c r="AZ450" s="14">
        <v>0.13368625449430299</v>
      </c>
      <c r="BA450" s="14">
        <v>0.25884150113937798</v>
      </c>
      <c r="BB450" s="14">
        <v>0.146465038581295</v>
      </c>
      <c r="BC450" s="14">
        <v>0.157828656999149</v>
      </c>
      <c r="BD450" s="14">
        <v>0.18994621419476099</v>
      </c>
      <c r="BE450" s="14">
        <v>0.17402224581808701</v>
      </c>
      <c r="BF450" s="14">
        <v>0.25732023178069502</v>
      </c>
      <c r="BG450" s="14">
        <v>0.26817707964166299</v>
      </c>
      <c r="BH450" s="14">
        <v>0.234112696772524</v>
      </c>
      <c r="BI450" s="14">
        <v>0.24089292803971299</v>
      </c>
      <c r="BJ450" s="14">
        <v>0.17263210516327901</v>
      </c>
      <c r="BK450" s="14">
        <v>0.22736734553506299</v>
      </c>
      <c r="BL450" s="14">
        <v>0.196855516629454</v>
      </c>
      <c r="BM450" s="14">
        <v>0.28963448973600198</v>
      </c>
      <c r="BN450" s="14">
        <v>4.2557429870245002E-2</v>
      </c>
      <c r="BO450" s="14"/>
      <c r="BP450" s="14">
        <v>0.109612373582211</v>
      </c>
      <c r="BQ450" s="14">
        <v>0.20787202878637501</v>
      </c>
      <c r="BR450" s="14">
        <v>0.23046677491148401</v>
      </c>
      <c r="BS450" s="14">
        <v>0.20287577808313501</v>
      </c>
      <c r="BT450" s="14">
        <v>0.26541082091141799</v>
      </c>
      <c r="BU450" s="14">
        <v>0.352293918513092</v>
      </c>
      <c r="BV450" s="14"/>
      <c r="BW450" s="14">
        <v>0.24718854981796701</v>
      </c>
      <c r="BX450" s="14">
        <v>0.196370850174024</v>
      </c>
      <c r="BY450" s="14" t="s">
        <v>120</v>
      </c>
      <c r="BZ450" s="14">
        <v>0.125709744064887</v>
      </c>
      <c r="CA450" s="14">
        <v>0.15770753594747</v>
      </c>
      <c r="CB450" s="14">
        <v>0.18517706833733</v>
      </c>
      <c r="CC450" s="14">
        <v>6.9353407516362806E-2</v>
      </c>
      <c r="CD450" s="14"/>
      <c r="CE450" s="14">
        <v>0.13889747442634301</v>
      </c>
      <c r="CF450" s="14">
        <v>0.18766880753729501</v>
      </c>
      <c r="CG450" s="14">
        <v>0.19014729182942999</v>
      </c>
      <c r="CH450" s="14">
        <v>0.228341990894527</v>
      </c>
      <c r="CI450" s="14"/>
      <c r="CJ450" s="14">
        <v>0.204629162357953</v>
      </c>
      <c r="CK450" s="14">
        <v>0.171604936631095</v>
      </c>
      <c r="CL450" s="14">
        <v>0.205904572640802</v>
      </c>
      <c r="CM450" s="14">
        <v>0.21399193010460801</v>
      </c>
      <c r="CN450" s="14"/>
      <c r="CO450" s="14">
        <v>0.14933743040010899</v>
      </c>
      <c r="CP450" s="14">
        <v>0.207469811883675</v>
      </c>
      <c r="CQ450" s="14"/>
      <c r="CR450" s="14">
        <v>0.14408863545848599</v>
      </c>
      <c r="CS450" s="14">
        <v>0.20738370440607401</v>
      </c>
    </row>
    <row r="451" spans="2:97" x14ac:dyDescent="0.3">
      <c r="B451" t="s">
        <v>261</v>
      </c>
      <c r="C451" s="14">
        <v>0.19203231902690701</v>
      </c>
      <c r="D451" s="14">
        <v>0.204146586405617</v>
      </c>
      <c r="E451" s="14">
        <v>0.17986460460843701</v>
      </c>
      <c r="F451" s="14"/>
      <c r="G451" s="14">
        <v>7.49615179610085E-2</v>
      </c>
      <c r="H451" s="14">
        <v>8.6706144512929004E-2</v>
      </c>
      <c r="I451" s="14">
        <v>0.154154346312951</v>
      </c>
      <c r="J451" s="14">
        <v>0.239186706245684</v>
      </c>
      <c r="K451" s="14">
        <v>0.29012860506945498</v>
      </c>
      <c r="L451" s="14">
        <v>0.28192766240654599</v>
      </c>
      <c r="M451" s="14"/>
      <c r="N451" s="14">
        <v>0.18044998050925701</v>
      </c>
      <c r="O451" s="14">
        <v>0.198911434948114</v>
      </c>
      <c r="P451" s="14">
        <v>0.19685022438853</v>
      </c>
      <c r="Q451" s="14">
        <v>0.189122995628666</v>
      </c>
      <c r="R451" s="14"/>
      <c r="S451" s="14">
        <v>0.158058720420541</v>
      </c>
      <c r="T451" s="14">
        <v>0.287816258569699</v>
      </c>
      <c r="U451" s="14">
        <v>0.20675066688433699</v>
      </c>
      <c r="V451" s="14">
        <v>0.201476275106065</v>
      </c>
      <c r="W451" s="14">
        <v>0.143835618888287</v>
      </c>
      <c r="X451" s="14">
        <v>0.172319941650385</v>
      </c>
      <c r="Y451" s="14">
        <v>0.16398803464132</v>
      </c>
      <c r="Z451" s="14">
        <v>0.20856635266110601</v>
      </c>
      <c r="AA451" s="14">
        <v>0.177282779037403</v>
      </c>
      <c r="AB451" s="14">
        <v>0.194674931427648</v>
      </c>
      <c r="AC451" s="14">
        <v>0.202627009184429</v>
      </c>
      <c r="AD451" s="14">
        <v>0.121661244301105</v>
      </c>
      <c r="AE451" s="14"/>
      <c r="AF451" s="14">
        <v>0.181647998517937</v>
      </c>
      <c r="AG451" s="14">
        <v>0.156902858336253</v>
      </c>
      <c r="AH451" s="14">
        <v>0.20697441812892001</v>
      </c>
      <c r="AI451" s="14">
        <v>0.27506399929698999</v>
      </c>
      <c r="AJ451" s="14">
        <v>0.299972784059507</v>
      </c>
      <c r="AK451" s="14"/>
      <c r="AL451" s="14">
        <v>0.126802098306358</v>
      </c>
      <c r="AM451" s="14">
        <v>0.15068035801072799</v>
      </c>
      <c r="AN451" s="14">
        <v>0.17773756953759601</v>
      </c>
      <c r="AO451" s="14">
        <v>0.28644122152687101</v>
      </c>
      <c r="AP451" s="14">
        <v>0.24892652847593599</v>
      </c>
      <c r="AQ451" s="14">
        <v>0.19778866340586701</v>
      </c>
      <c r="AR451" s="14"/>
      <c r="AS451" s="14">
        <v>0.23517804332815001</v>
      </c>
      <c r="AT451" s="14">
        <v>0.18333335435572801</v>
      </c>
      <c r="AU451" s="14">
        <v>0.188540409097913</v>
      </c>
      <c r="AV451" s="14">
        <v>0.135152855448116</v>
      </c>
      <c r="AW451" s="14">
        <v>5.1248854366243601E-2</v>
      </c>
      <c r="AX451" s="14"/>
      <c r="AY451" s="14">
        <v>6.8633197583866198E-2</v>
      </c>
      <c r="AZ451" s="14">
        <v>0.165487846578173</v>
      </c>
      <c r="BA451" s="14">
        <v>0.237478280673592</v>
      </c>
      <c r="BB451" s="14">
        <v>0.19119788238438601</v>
      </c>
      <c r="BC451" s="14">
        <v>0.18666038496501799</v>
      </c>
      <c r="BD451" s="14">
        <v>0.201617064234828</v>
      </c>
      <c r="BE451" s="14">
        <v>0.19012121908167801</v>
      </c>
      <c r="BF451" s="14">
        <v>0.145032052815879</v>
      </c>
      <c r="BG451" s="14">
        <v>0.170493066329652</v>
      </c>
      <c r="BH451" s="14">
        <v>0.20596792721738899</v>
      </c>
      <c r="BI451" s="14">
        <v>0.21749004467248401</v>
      </c>
      <c r="BJ451" s="14">
        <v>0.18301039049669901</v>
      </c>
      <c r="BK451" s="14">
        <v>0.266311684224525</v>
      </c>
      <c r="BL451" s="14">
        <v>0.12440557918098399</v>
      </c>
      <c r="BM451" s="14">
        <v>0.17210627269053599</v>
      </c>
      <c r="BN451" s="14">
        <v>0.18041435875137901</v>
      </c>
      <c r="BO451" s="14"/>
      <c r="BP451" s="14">
        <v>0.13393480877432701</v>
      </c>
      <c r="BQ451" s="14">
        <v>0.20954880650991201</v>
      </c>
      <c r="BR451" s="14">
        <v>0.18336227059634999</v>
      </c>
      <c r="BS451" s="14">
        <v>0.21557851340152401</v>
      </c>
      <c r="BT451" s="14">
        <v>0.226890838508603</v>
      </c>
      <c r="BU451" s="14">
        <v>0.242265363442252</v>
      </c>
      <c r="BV451" s="14"/>
      <c r="BW451" s="14">
        <v>0.24004239360041901</v>
      </c>
      <c r="BX451" s="14">
        <v>0.178662414992039</v>
      </c>
      <c r="BY451" s="14" t="s">
        <v>120</v>
      </c>
      <c r="BZ451" s="14">
        <v>0.23677437222716299</v>
      </c>
      <c r="CA451" s="14">
        <v>0.15749757441350501</v>
      </c>
      <c r="CB451" s="14">
        <v>0.12547133239154101</v>
      </c>
      <c r="CC451" s="14">
        <v>0.11851400486680801</v>
      </c>
      <c r="CD451" s="14"/>
      <c r="CE451" s="14">
        <v>0.122627453538337</v>
      </c>
      <c r="CF451" s="14">
        <v>0.20146901666159001</v>
      </c>
      <c r="CG451" s="14">
        <v>0.18582477012884699</v>
      </c>
      <c r="CH451" s="14">
        <v>0.20555199861373399</v>
      </c>
      <c r="CI451" s="14"/>
      <c r="CJ451" s="14">
        <v>0.21456950536504801</v>
      </c>
      <c r="CK451" s="14">
        <v>0.203991255886045</v>
      </c>
      <c r="CL451" s="14">
        <v>0.17790297239296099</v>
      </c>
      <c r="CM451" s="14">
        <v>0.21516295866499199</v>
      </c>
      <c r="CN451" s="14"/>
      <c r="CO451" s="14">
        <v>0.13858618005817999</v>
      </c>
      <c r="CP451" s="14">
        <v>0.19773120774101199</v>
      </c>
      <c r="CQ451" s="14"/>
      <c r="CR451" s="14">
        <v>0.166659076214835</v>
      </c>
      <c r="CS451" s="14">
        <v>0.19792895103067601</v>
      </c>
    </row>
    <row r="452" spans="2:97" x14ac:dyDescent="0.3">
      <c r="B452" t="s">
        <v>92</v>
      </c>
      <c r="C452" s="14">
        <v>0.111144246423721</v>
      </c>
      <c r="D452" s="14">
        <v>6.8496719068322096E-2</v>
      </c>
      <c r="E452" s="14">
        <v>0.15319080326710399</v>
      </c>
      <c r="F452" s="14"/>
      <c r="G452" s="14">
        <v>0.15595125651764399</v>
      </c>
      <c r="H452" s="14">
        <v>0.13143260316069499</v>
      </c>
      <c r="I452" s="14">
        <v>0.120163331609503</v>
      </c>
      <c r="J452" s="14">
        <v>8.8006965752975799E-2</v>
      </c>
      <c r="K452" s="14">
        <v>9.0843948939917304E-2</v>
      </c>
      <c r="L452" s="14">
        <v>9.0055447713221395E-2</v>
      </c>
      <c r="M452" s="14"/>
      <c r="N452" s="14">
        <v>7.2585609367119594E-2</v>
      </c>
      <c r="O452" s="14">
        <v>0.125363121425489</v>
      </c>
      <c r="P452" s="14">
        <v>8.8733709048812004E-2</v>
      </c>
      <c r="Q452" s="14">
        <v>0.15519523442937599</v>
      </c>
      <c r="R452" s="14"/>
      <c r="S452" s="14">
        <v>0.118798631259974</v>
      </c>
      <c r="T452" s="14">
        <v>8.8242106143737495E-2</v>
      </c>
      <c r="U452" s="14">
        <v>7.63899484182856E-2</v>
      </c>
      <c r="V452" s="14">
        <v>9.0550095040249204E-2</v>
      </c>
      <c r="W452" s="14">
        <v>7.2064737712741897E-2</v>
      </c>
      <c r="X452" s="14">
        <v>0.13395291960846001</v>
      </c>
      <c r="Y452" s="14">
        <v>0.132999032166461</v>
      </c>
      <c r="Z452" s="14">
        <v>0.15545902772259501</v>
      </c>
      <c r="AA452" s="14">
        <v>0.154912082145783</v>
      </c>
      <c r="AB452" s="14">
        <v>0.13557522037448699</v>
      </c>
      <c r="AC452" s="14">
        <v>3.3597243888790498E-2</v>
      </c>
      <c r="AD452" s="14">
        <v>0.131092457685065</v>
      </c>
      <c r="AE452" s="14"/>
      <c r="AF452" s="14">
        <v>7.91347089517902E-2</v>
      </c>
      <c r="AG452" s="14">
        <v>8.5010381924657E-2</v>
      </c>
      <c r="AH452" s="14">
        <v>0.120836845173871</v>
      </c>
      <c r="AI452" s="14">
        <v>8.8482313359429798E-2</v>
      </c>
      <c r="AJ452" s="14">
        <v>0.13239026814014099</v>
      </c>
      <c r="AK452" s="14"/>
      <c r="AL452" s="14">
        <v>9.8442730637000306E-2</v>
      </c>
      <c r="AM452" s="14">
        <v>8.4960891240454403E-2</v>
      </c>
      <c r="AN452" s="14">
        <v>0.114323282450675</v>
      </c>
      <c r="AO452" s="14">
        <v>7.2453579415323294E-2</v>
      </c>
      <c r="AP452" s="14">
        <v>0.119066464897099</v>
      </c>
      <c r="AQ452" s="14">
        <v>0.165075493431529</v>
      </c>
      <c r="AR452" s="14"/>
      <c r="AS452" s="14">
        <v>0.116134515911044</v>
      </c>
      <c r="AT452" s="14">
        <v>0.10501835845240801</v>
      </c>
      <c r="AU452" s="14">
        <v>0.111479909103467</v>
      </c>
      <c r="AV452" s="14">
        <v>9.7490178174552106E-2</v>
      </c>
      <c r="AW452" s="14">
        <v>0</v>
      </c>
      <c r="AX452" s="14"/>
      <c r="AY452" s="14">
        <v>0.64354912691489097</v>
      </c>
      <c r="AZ452" s="14">
        <v>0.212295844324184</v>
      </c>
      <c r="BA452" s="14">
        <v>0.100334993384137</v>
      </c>
      <c r="BB452" s="14">
        <v>0.11476286664673099</v>
      </c>
      <c r="BC452" s="14">
        <v>0.125410543125485</v>
      </c>
      <c r="BD452" s="14">
        <v>0.12915062739945399</v>
      </c>
      <c r="BE452" s="14">
        <v>8.2124298478465294E-2</v>
      </c>
      <c r="BF452" s="14">
        <v>7.5380207966112306E-2</v>
      </c>
      <c r="BG452" s="14">
        <v>9.6568639290672095E-2</v>
      </c>
      <c r="BH452" s="14">
        <v>8.6590492189276599E-2</v>
      </c>
      <c r="BI452" s="14">
        <v>6.2322510452717E-2</v>
      </c>
      <c r="BJ452" s="14">
        <v>0.16665388925983399</v>
      </c>
      <c r="BK452" s="14">
        <v>8.8564178232346899E-2</v>
      </c>
      <c r="BL452" s="14">
        <v>9.5385495726615602E-2</v>
      </c>
      <c r="BM452" s="14">
        <v>5.8754860866748998E-2</v>
      </c>
      <c r="BN452" s="14">
        <v>6.9951526996451893E-2</v>
      </c>
      <c r="BO452" s="14"/>
      <c r="BP452" s="14">
        <v>0.100708240296343</v>
      </c>
      <c r="BQ452" s="14">
        <v>0.10140053366186599</v>
      </c>
      <c r="BR452" s="14">
        <v>0.14114942850651699</v>
      </c>
      <c r="BS452" s="14">
        <v>0.130389158890372</v>
      </c>
      <c r="BT452" s="14">
        <v>9.9417453584900894E-2</v>
      </c>
      <c r="BU452" s="14">
        <v>8.7422416399147496E-2</v>
      </c>
      <c r="BV452" s="14"/>
      <c r="BW452" s="14">
        <v>6.99821628737754E-2</v>
      </c>
      <c r="BX452" s="14">
        <v>0.10994748680621801</v>
      </c>
      <c r="BY452" s="14" t="s">
        <v>120</v>
      </c>
      <c r="BZ452" s="14">
        <v>0.14348141706710599</v>
      </c>
      <c r="CA452" s="14">
        <v>0.154925629670009</v>
      </c>
      <c r="CB452" s="14">
        <v>0.12163965197796001</v>
      </c>
      <c r="CC452" s="14">
        <v>0.24942715012046701</v>
      </c>
      <c r="CD452" s="14"/>
      <c r="CE452" s="14">
        <v>9.50708007300166E-2</v>
      </c>
      <c r="CF452" s="14">
        <v>7.6775673037024095E-2</v>
      </c>
      <c r="CG452" s="14">
        <v>0.206683345272313</v>
      </c>
      <c r="CH452" s="14">
        <v>7.1436921442123602E-2</v>
      </c>
      <c r="CI452" s="14"/>
      <c r="CJ452" s="14">
        <v>9.1791348662746797E-2</v>
      </c>
      <c r="CK452" s="14">
        <v>0.104393163829267</v>
      </c>
      <c r="CL452" s="14">
        <v>0.103149411619291</v>
      </c>
      <c r="CM452" s="14">
        <v>0.25428155872446101</v>
      </c>
      <c r="CN452" s="14"/>
      <c r="CO452" s="14">
        <v>4.64967203525809E-2</v>
      </c>
      <c r="CP452" s="14">
        <v>0.117695703760791</v>
      </c>
      <c r="CQ452" s="14"/>
      <c r="CR452" s="14">
        <v>6.9036704032492804E-2</v>
      </c>
      <c r="CS452" s="14">
        <v>0.10512910840393901</v>
      </c>
    </row>
    <row r="453" spans="2:97" x14ac:dyDescent="0.3">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c r="BY453" s="14"/>
      <c r="BZ453" s="14"/>
      <c r="CA453" s="14"/>
      <c r="CB453" s="14"/>
      <c r="CC453" s="14"/>
      <c r="CD453" s="14"/>
      <c r="CE453" s="14"/>
      <c r="CF453" s="14"/>
      <c r="CG453" s="14"/>
      <c r="CH453" s="14"/>
      <c r="CI453" s="14"/>
      <c r="CJ453" s="14"/>
      <c r="CK453" s="14"/>
      <c r="CL453" s="14"/>
      <c r="CM453" s="14"/>
      <c r="CN453" s="14"/>
      <c r="CO453" s="14"/>
      <c r="CP453" s="14"/>
      <c r="CQ453" s="14"/>
      <c r="CR453" s="14"/>
      <c r="CS453" s="14"/>
    </row>
    <row r="454" spans="2:97" x14ac:dyDescent="0.3">
      <c r="B454" s="6" t="s">
        <v>269</v>
      </c>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c r="BY454" s="14"/>
      <c r="BZ454" s="14"/>
      <c r="CA454" s="14"/>
      <c r="CB454" s="14"/>
      <c r="CC454" s="14"/>
      <c r="CD454" s="14"/>
      <c r="CE454" s="14"/>
      <c r="CF454" s="14"/>
      <c r="CG454" s="14"/>
      <c r="CH454" s="14"/>
      <c r="CI454" s="14"/>
      <c r="CJ454" s="14"/>
      <c r="CK454" s="14"/>
      <c r="CL454" s="14"/>
      <c r="CM454" s="14"/>
      <c r="CN454" s="14"/>
      <c r="CO454" s="14"/>
      <c r="CP454" s="14"/>
      <c r="CQ454" s="14"/>
      <c r="CR454" s="14"/>
      <c r="CS454" s="14"/>
    </row>
    <row r="455" spans="2:97" x14ac:dyDescent="0.3">
      <c r="B455" s="24" t="s">
        <v>118</v>
      </c>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c r="BY455" s="14"/>
      <c r="BZ455" s="14"/>
      <c r="CA455" s="14"/>
      <c r="CB455" s="14"/>
      <c r="CC455" s="14"/>
      <c r="CD455" s="14"/>
      <c r="CE455" s="14"/>
      <c r="CF455" s="14"/>
      <c r="CG455" s="14"/>
      <c r="CH455" s="14"/>
      <c r="CI455" s="14"/>
      <c r="CJ455" s="14"/>
      <c r="CK455" s="14"/>
      <c r="CL455" s="14"/>
      <c r="CM455" s="14"/>
      <c r="CN455" s="14"/>
      <c r="CO455" s="14"/>
      <c r="CP455" s="14"/>
      <c r="CQ455" s="14"/>
      <c r="CR455" s="14"/>
      <c r="CS455" s="14"/>
    </row>
    <row r="456" spans="2:97" x14ac:dyDescent="0.3">
      <c r="B456" t="s">
        <v>257</v>
      </c>
      <c r="C456" s="14">
        <v>9.0787402466703596E-2</v>
      </c>
      <c r="D456" s="14">
        <v>0.10486097732853</v>
      </c>
      <c r="E456" s="14">
        <v>7.61173728804663E-2</v>
      </c>
      <c r="F456" s="14"/>
      <c r="G456" s="14">
        <v>0.12147917095970701</v>
      </c>
      <c r="H456" s="14">
        <v>0.18375036686538801</v>
      </c>
      <c r="I456" s="14">
        <v>8.9529327748631093E-2</v>
      </c>
      <c r="J456" s="14">
        <v>5.1012617683758602E-2</v>
      </c>
      <c r="K456" s="14">
        <v>6.2082583328278401E-2</v>
      </c>
      <c r="L456" s="14">
        <v>4.7341697663318701E-2</v>
      </c>
      <c r="M456" s="14"/>
      <c r="N456" s="14">
        <v>0.147718954097355</v>
      </c>
      <c r="O456" s="14">
        <v>7.3735927679848795E-2</v>
      </c>
      <c r="P456" s="14">
        <v>6.3690452612655907E-2</v>
      </c>
      <c r="Q456" s="14">
        <v>7.2019132012926895E-2</v>
      </c>
      <c r="R456" s="14"/>
      <c r="S456" s="14">
        <v>0.163837259831983</v>
      </c>
      <c r="T456" s="14">
        <v>6.8973659706529702E-2</v>
      </c>
      <c r="U456" s="14">
        <v>7.7587271587515994E-2</v>
      </c>
      <c r="V456" s="14">
        <v>5.7041344453817998E-2</v>
      </c>
      <c r="W456" s="14">
        <v>0.116370049292967</v>
      </c>
      <c r="X456" s="14">
        <v>6.7031645536184598E-2</v>
      </c>
      <c r="Y456" s="14">
        <v>7.6544249172451895E-2</v>
      </c>
      <c r="Z456" s="14">
        <v>7.9900296419934805E-2</v>
      </c>
      <c r="AA456" s="14">
        <v>0.104705944563051</v>
      </c>
      <c r="AB456" s="14">
        <v>8.8395560151349695E-2</v>
      </c>
      <c r="AC456" s="14">
        <v>6.4369442812232003E-2</v>
      </c>
      <c r="AD456" s="14">
        <v>4.4014475282747899E-2</v>
      </c>
      <c r="AE456" s="14"/>
      <c r="AF456" s="14">
        <v>0.105762475696887</v>
      </c>
      <c r="AG456" s="14">
        <v>0.13873170032106799</v>
      </c>
      <c r="AH456" s="14">
        <v>5.1406038995006599E-2</v>
      </c>
      <c r="AI456" s="14">
        <v>4.8308878675046803E-2</v>
      </c>
      <c r="AJ456" s="14">
        <v>7.5435348937334196E-2</v>
      </c>
      <c r="AK456" s="14"/>
      <c r="AL456" s="14">
        <v>0.17333984236657901</v>
      </c>
      <c r="AM456" s="14">
        <v>0.111868131088185</v>
      </c>
      <c r="AN456" s="14">
        <v>4.5423419429160498E-2</v>
      </c>
      <c r="AO456" s="14">
        <v>5.76038589227112E-2</v>
      </c>
      <c r="AP456" s="14">
        <v>6.1113010168703401E-2</v>
      </c>
      <c r="AQ456" s="14">
        <v>4.4776937487011899E-2</v>
      </c>
      <c r="AR456" s="14"/>
      <c r="AS456" s="14">
        <v>4.9676176236763299E-2</v>
      </c>
      <c r="AT456" s="14">
        <v>6.6257979562019301E-2</v>
      </c>
      <c r="AU456" s="14">
        <v>0.100263336332389</v>
      </c>
      <c r="AV456" s="14">
        <v>0.18718759188928399</v>
      </c>
      <c r="AW456" s="14">
        <v>0.38661039606004799</v>
      </c>
      <c r="AX456" s="14"/>
      <c r="AY456" s="14">
        <v>7.1624425698970803E-2</v>
      </c>
      <c r="AZ456" s="14">
        <v>4.9541636852734099E-2</v>
      </c>
      <c r="BA456" s="14">
        <v>5.1200599338916297E-2</v>
      </c>
      <c r="BB456" s="14">
        <v>9.8022773140671204E-2</v>
      </c>
      <c r="BC456" s="14">
        <v>4.8363505592696497E-2</v>
      </c>
      <c r="BD456" s="14">
        <v>7.3294549369581505E-2</v>
      </c>
      <c r="BE456" s="14">
        <v>0.11327616476711599</v>
      </c>
      <c r="BF456" s="14">
        <v>0.12883944949375001</v>
      </c>
      <c r="BG456" s="14">
        <v>4.09424350142076E-2</v>
      </c>
      <c r="BH456" s="14">
        <v>7.1812509870713095E-2</v>
      </c>
      <c r="BI456" s="14">
        <v>0.115140219408044</v>
      </c>
      <c r="BJ456" s="14">
        <v>9.4358463300945494E-2</v>
      </c>
      <c r="BK456" s="14">
        <v>5.0687871562436898E-2</v>
      </c>
      <c r="BL456" s="14">
        <v>0.115374842884363</v>
      </c>
      <c r="BM456" s="14">
        <v>7.4682645506891104E-2</v>
      </c>
      <c r="BN456" s="14">
        <v>0.26973195256216498</v>
      </c>
      <c r="BO456" s="14"/>
      <c r="BP456" s="14">
        <v>0.179333387230249</v>
      </c>
      <c r="BQ456" s="14">
        <v>6.0791474316782397E-2</v>
      </c>
      <c r="BR456" s="14">
        <v>7.9654062189769601E-2</v>
      </c>
      <c r="BS456" s="14">
        <v>6.7499137499950804E-2</v>
      </c>
      <c r="BT456" s="14">
        <v>4.5560230662309201E-2</v>
      </c>
      <c r="BU456" s="14">
        <v>2.7380070633593399E-2</v>
      </c>
      <c r="BV456" s="14"/>
      <c r="BW456" s="14">
        <v>8.8981857353713598E-2</v>
      </c>
      <c r="BX456" s="14">
        <v>7.4022615090732199E-2</v>
      </c>
      <c r="BY456" s="14" t="s">
        <v>120</v>
      </c>
      <c r="BZ456" s="14">
        <v>8.8815461318397904E-2</v>
      </c>
      <c r="CA456" s="14">
        <v>7.9387936337241893E-2</v>
      </c>
      <c r="CB456" s="14">
        <v>0.12882511678920799</v>
      </c>
      <c r="CC456" s="14">
        <v>6.8449061325657604E-2</v>
      </c>
      <c r="CD456" s="14"/>
      <c r="CE456" s="14">
        <v>0.13919892388154301</v>
      </c>
      <c r="CF456" s="14">
        <v>0.12463540232645701</v>
      </c>
      <c r="CG456" s="14">
        <v>5.6162144915315897E-2</v>
      </c>
      <c r="CH456" s="14">
        <v>7.8829522007521399E-2</v>
      </c>
      <c r="CI456" s="14"/>
      <c r="CJ456" s="14">
        <v>0.12138704534136199</v>
      </c>
      <c r="CK456" s="14">
        <v>0.113589486664084</v>
      </c>
      <c r="CL456" s="14">
        <v>7.8082271990027596E-2</v>
      </c>
      <c r="CM456" s="14">
        <v>4.5401844150687501E-2</v>
      </c>
      <c r="CN456" s="14"/>
      <c r="CO456" s="14">
        <v>0.15092105321510199</v>
      </c>
      <c r="CP456" s="14">
        <v>8.1852467765200998E-2</v>
      </c>
      <c r="CQ456" s="14"/>
      <c r="CR456" s="14">
        <v>0.16320250006783499</v>
      </c>
      <c r="CS456" s="14">
        <v>8.1698288501014196E-2</v>
      </c>
    </row>
    <row r="457" spans="2:97" x14ac:dyDescent="0.3">
      <c r="B457" t="s">
        <v>258</v>
      </c>
      <c r="C457" s="14">
        <v>0.20048407765392101</v>
      </c>
      <c r="D457" s="14">
        <v>0.19099214329841199</v>
      </c>
      <c r="E457" s="14">
        <v>0.21036304413365101</v>
      </c>
      <c r="F457" s="14"/>
      <c r="G457" s="14">
        <v>0.23905544442791701</v>
      </c>
      <c r="H457" s="14">
        <v>0.24065906743224</v>
      </c>
      <c r="I457" s="14">
        <v>0.21283567100485001</v>
      </c>
      <c r="J457" s="14">
        <v>0.16791206491857699</v>
      </c>
      <c r="K457" s="14">
        <v>0.168025931476114</v>
      </c>
      <c r="L457" s="14">
        <v>0.18042899032829299</v>
      </c>
      <c r="M457" s="14"/>
      <c r="N457" s="14">
        <v>0.215811742596134</v>
      </c>
      <c r="O457" s="14">
        <v>0.212356414810558</v>
      </c>
      <c r="P457" s="14">
        <v>0.17117044489902999</v>
      </c>
      <c r="Q457" s="14">
        <v>0.197609082565949</v>
      </c>
      <c r="R457" s="14"/>
      <c r="S457" s="14">
        <v>0.24686639199250601</v>
      </c>
      <c r="T457" s="14">
        <v>0.16759167102089101</v>
      </c>
      <c r="U457" s="14">
        <v>0.15812382984777701</v>
      </c>
      <c r="V457" s="14">
        <v>0.24265580387214</v>
      </c>
      <c r="W457" s="14">
        <v>0.214353260861881</v>
      </c>
      <c r="X457" s="14">
        <v>0.221216351313447</v>
      </c>
      <c r="Y457" s="14">
        <v>0.216090916170249</v>
      </c>
      <c r="Z457" s="14">
        <v>0.176870236343701</v>
      </c>
      <c r="AA457" s="14">
        <v>0.201607689863747</v>
      </c>
      <c r="AB457" s="14">
        <v>0.14922484207853901</v>
      </c>
      <c r="AC457" s="14">
        <v>9.8468039355997294E-2</v>
      </c>
      <c r="AD457" s="14">
        <v>0.32846539777508299</v>
      </c>
      <c r="AE457" s="14"/>
      <c r="AF457" s="14">
        <v>0.17229621634692399</v>
      </c>
      <c r="AG457" s="14">
        <v>0.250192287340682</v>
      </c>
      <c r="AH457" s="14">
        <v>0.20817943314460499</v>
      </c>
      <c r="AI457" s="14">
        <v>0.19219541552658201</v>
      </c>
      <c r="AJ457" s="14">
        <v>9.8779653542323806E-2</v>
      </c>
      <c r="AK457" s="14"/>
      <c r="AL457" s="14">
        <v>0.244309013205147</v>
      </c>
      <c r="AM457" s="14">
        <v>0.18735105051520901</v>
      </c>
      <c r="AN457" s="14">
        <v>0.22809646115955101</v>
      </c>
      <c r="AO457" s="14">
        <v>0.19580335879062299</v>
      </c>
      <c r="AP457" s="14">
        <v>0.129560018170467</v>
      </c>
      <c r="AQ457" s="14">
        <v>0.174744128670176</v>
      </c>
      <c r="AR457" s="14"/>
      <c r="AS457" s="14">
        <v>0.204413541024657</v>
      </c>
      <c r="AT457" s="14">
        <v>0.17495335059644701</v>
      </c>
      <c r="AU457" s="14">
        <v>0.194326261262908</v>
      </c>
      <c r="AV457" s="14">
        <v>0.24916388875434201</v>
      </c>
      <c r="AW457" s="14">
        <v>0.219735098170977</v>
      </c>
      <c r="AX457" s="14"/>
      <c r="AY457" s="14">
        <v>0.210700435449968</v>
      </c>
      <c r="AZ457" s="14">
        <v>0.189195017724864</v>
      </c>
      <c r="BA457" s="14">
        <v>0.16948319696000699</v>
      </c>
      <c r="BB457" s="14">
        <v>0.144910637459394</v>
      </c>
      <c r="BC457" s="14">
        <v>0.28912210998854998</v>
      </c>
      <c r="BD457" s="14">
        <v>0.185013141878969</v>
      </c>
      <c r="BE457" s="14">
        <v>0.214642422169703</v>
      </c>
      <c r="BF457" s="14">
        <v>0.21364016150835499</v>
      </c>
      <c r="BG457" s="14">
        <v>0.16957914660503001</v>
      </c>
      <c r="BH457" s="14">
        <v>0.234702335014251</v>
      </c>
      <c r="BI457" s="14">
        <v>0.23270804606439599</v>
      </c>
      <c r="BJ457" s="14">
        <v>0.116480503779439</v>
      </c>
      <c r="BK457" s="14">
        <v>0.209074837931435</v>
      </c>
      <c r="BL457" s="14">
        <v>0.22717698361139399</v>
      </c>
      <c r="BM457" s="14">
        <v>0.171996077724443</v>
      </c>
      <c r="BN457" s="14">
        <v>0.23776070534472199</v>
      </c>
      <c r="BO457" s="14"/>
      <c r="BP457" s="14">
        <v>0.23005891041291501</v>
      </c>
      <c r="BQ457" s="14">
        <v>0.19183009182258401</v>
      </c>
      <c r="BR457" s="14">
        <v>0.20319838091683901</v>
      </c>
      <c r="BS457" s="14">
        <v>0.179360204172402</v>
      </c>
      <c r="BT457" s="14">
        <v>0.20529299777750801</v>
      </c>
      <c r="BU457" s="14">
        <v>0.16923747288176899</v>
      </c>
      <c r="BV457" s="14"/>
      <c r="BW457" s="14">
        <v>0.19445395026635001</v>
      </c>
      <c r="BX457" s="14">
        <v>0.177073521982828</v>
      </c>
      <c r="BY457" s="14" t="s">
        <v>120</v>
      </c>
      <c r="BZ457" s="14">
        <v>0.23324828899599601</v>
      </c>
      <c r="CA457" s="14">
        <v>0.228985328462215</v>
      </c>
      <c r="CB457" s="14">
        <v>0.20897169761456899</v>
      </c>
      <c r="CC457" s="14">
        <v>0.21890610701636101</v>
      </c>
      <c r="CD457" s="14"/>
      <c r="CE457" s="14">
        <v>0.244513791267397</v>
      </c>
      <c r="CF457" s="14">
        <v>0.197172652346771</v>
      </c>
      <c r="CG457" s="14">
        <v>0.165665986932054</v>
      </c>
      <c r="CH457" s="14">
        <v>0.20302961627161301</v>
      </c>
      <c r="CI457" s="14"/>
      <c r="CJ457" s="14">
        <v>0.202846961887751</v>
      </c>
      <c r="CK457" s="14">
        <v>0.21150326213474999</v>
      </c>
      <c r="CL457" s="14">
        <v>0.20077594548090899</v>
      </c>
      <c r="CM457" s="14">
        <v>0.156711129044454</v>
      </c>
      <c r="CN457" s="14"/>
      <c r="CO457" s="14">
        <v>0.23064210360749501</v>
      </c>
      <c r="CP457" s="14">
        <v>0.19754789346885801</v>
      </c>
      <c r="CQ457" s="14"/>
      <c r="CR457" s="14">
        <v>0.23706932884468701</v>
      </c>
      <c r="CS457" s="14">
        <v>0.197397982933431</v>
      </c>
    </row>
    <row r="458" spans="2:97" x14ac:dyDescent="0.3">
      <c r="B458" t="s">
        <v>259</v>
      </c>
      <c r="C458" s="14">
        <v>0.41506320529686103</v>
      </c>
      <c r="D458" s="14">
        <v>0.45432604055564502</v>
      </c>
      <c r="E458" s="14">
        <v>0.377000051636809</v>
      </c>
      <c r="F458" s="14"/>
      <c r="G458" s="14">
        <v>0.37758789319253</v>
      </c>
      <c r="H458" s="14">
        <v>0.34209495051612299</v>
      </c>
      <c r="I458" s="14">
        <v>0.40975048076137999</v>
      </c>
      <c r="J458" s="14">
        <v>0.42967004395991798</v>
      </c>
      <c r="K458" s="14">
        <v>0.48123279202918201</v>
      </c>
      <c r="L458" s="14">
        <v>0.44731681799421802</v>
      </c>
      <c r="M458" s="14"/>
      <c r="N458" s="14">
        <v>0.39523291176418601</v>
      </c>
      <c r="O458" s="14">
        <v>0.44236667287123899</v>
      </c>
      <c r="P458" s="14">
        <v>0.440153587462976</v>
      </c>
      <c r="Q458" s="14">
        <v>0.38883390895981601</v>
      </c>
      <c r="R458" s="14"/>
      <c r="S458" s="14">
        <v>0.32991476359870803</v>
      </c>
      <c r="T458" s="14">
        <v>0.46081413272664201</v>
      </c>
      <c r="U458" s="14">
        <v>0.47959247469477601</v>
      </c>
      <c r="V458" s="14">
        <v>0.37518392927100702</v>
      </c>
      <c r="W458" s="14">
        <v>0.45457081611517902</v>
      </c>
      <c r="X458" s="14">
        <v>0.418305833188585</v>
      </c>
      <c r="Y458" s="14">
        <v>0.40536388702016002</v>
      </c>
      <c r="Z458" s="14">
        <v>0.42892204062188199</v>
      </c>
      <c r="AA458" s="14">
        <v>0.34381933688294197</v>
      </c>
      <c r="AB458" s="14">
        <v>0.40940625088840998</v>
      </c>
      <c r="AC458" s="14">
        <v>0.59846778273506496</v>
      </c>
      <c r="AD458" s="14">
        <v>0.43937445662269797</v>
      </c>
      <c r="AE458" s="14"/>
      <c r="AF458" s="14">
        <v>0.49083903059927703</v>
      </c>
      <c r="AG458" s="14">
        <v>0.36925480217161599</v>
      </c>
      <c r="AH458" s="14">
        <v>0.439975025372628</v>
      </c>
      <c r="AI458" s="14">
        <v>0.43130977373510598</v>
      </c>
      <c r="AJ458" s="14">
        <v>0.38989865929008899</v>
      </c>
      <c r="AK458" s="14"/>
      <c r="AL458" s="14">
        <v>0.34698435202852301</v>
      </c>
      <c r="AM458" s="14">
        <v>0.46412914689276302</v>
      </c>
      <c r="AN458" s="14">
        <v>0.42755748033420599</v>
      </c>
      <c r="AO458" s="14">
        <v>0.44289852484343301</v>
      </c>
      <c r="AP458" s="14">
        <v>0.39392002222061401</v>
      </c>
      <c r="AQ458" s="14">
        <v>0.43538208691757102</v>
      </c>
      <c r="AR458" s="14"/>
      <c r="AS458" s="14">
        <v>0.44540706561327997</v>
      </c>
      <c r="AT458" s="14">
        <v>0.43398458488455199</v>
      </c>
      <c r="AU458" s="14">
        <v>0.40624837285846399</v>
      </c>
      <c r="AV458" s="14">
        <v>0.31713543908692399</v>
      </c>
      <c r="AW458" s="14">
        <v>0.29290127397199101</v>
      </c>
      <c r="AX458" s="14"/>
      <c r="AY458" s="14">
        <v>0.13977014352693401</v>
      </c>
      <c r="AZ458" s="14">
        <v>0.387101717529931</v>
      </c>
      <c r="BA458" s="14">
        <v>0.38171125487846602</v>
      </c>
      <c r="BB458" s="14">
        <v>0.40755021194659002</v>
      </c>
      <c r="BC458" s="14">
        <v>0.38250792487783503</v>
      </c>
      <c r="BD458" s="14">
        <v>0.421010749764475</v>
      </c>
      <c r="BE458" s="14">
        <v>0.39898090979676898</v>
      </c>
      <c r="BF458" s="14">
        <v>0.37161052144156798</v>
      </c>
      <c r="BG458" s="14">
        <v>0.48832981753488802</v>
      </c>
      <c r="BH458" s="14">
        <v>0.50705643909704601</v>
      </c>
      <c r="BI458" s="14">
        <v>0.38040577475700699</v>
      </c>
      <c r="BJ458" s="14">
        <v>0.48745990806933598</v>
      </c>
      <c r="BK458" s="14">
        <v>0.49407332395084902</v>
      </c>
      <c r="BL458" s="14">
        <v>0.45473457302723003</v>
      </c>
      <c r="BM458" s="14">
        <v>0.48562192758144601</v>
      </c>
      <c r="BN458" s="14">
        <v>0.34950367033358598</v>
      </c>
      <c r="BO458" s="14"/>
      <c r="BP458" s="14">
        <v>0.345957565238878</v>
      </c>
      <c r="BQ458" s="14">
        <v>0.457198836962249</v>
      </c>
      <c r="BR458" s="14">
        <v>0.40078582814286101</v>
      </c>
      <c r="BS458" s="14">
        <v>0.422022004258579</v>
      </c>
      <c r="BT458" s="14">
        <v>0.44866035235162299</v>
      </c>
      <c r="BU458" s="14">
        <v>0.46313595178772798</v>
      </c>
      <c r="BV458" s="14"/>
      <c r="BW458" s="14">
        <v>0.423337454925451</v>
      </c>
      <c r="BX458" s="14">
        <v>0.46369232604774802</v>
      </c>
      <c r="BY458" s="14" t="s">
        <v>120</v>
      </c>
      <c r="BZ458" s="14">
        <v>0.35381720704854602</v>
      </c>
      <c r="CA458" s="14">
        <v>0.37552200366502803</v>
      </c>
      <c r="CB458" s="14">
        <v>0.38245080792625902</v>
      </c>
      <c r="CC458" s="14">
        <v>0.45543047306607298</v>
      </c>
      <c r="CD458" s="14"/>
      <c r="CE458" s="14">
        <v>0.36332805445792798</v>
      </c>
      <c r="CF458" s="14">
        <v>0.406847357822819</v>
      </c>
      <c r="CG458" s="14">
        <v>0.445709043907839</v>
      </c>
      <c r="CH458" s="14">
        <v>0.44065546054481203</v>
      </c>
      <c r="CI458" s="14"/>
      <c r="CJ458" s="14">
        <v>0.38773203834229403</v>
      </c>
      <c r="CK458" s="14">
        <v>0.36857641635468802</v>
      </c>
      <c r="CL458" s="14">
        <v>0.45129180101410998</v>
      </c>
      <c r="CM458" s="14">
        <v>0.32291005484183199</v>
      </c>
      <c r="CN458" s="14"/>
      <c r="CO458" s="14">
        <v>0.36168783989851799</v>
      </c>
      <c r="CP458" s="14">
        <v>0.42450991216153</v>
      </c>
      <c r="CQ458" s="14"/>
      <c r="CR458" s="14">
        <v>0.33899834421110497</v>
      </c>
      <c r="CS458" s="14">
        <v>0.430508962235088</v>
      </c>
    </row>
    <row r="459" spans="2:97" x14ac:dyDescent="0.3">
      <c r="B459" t="s">
        <v>260</v>
      </c>
      <c r="C459" s="14">
        <v>9.5017506479265504E-2</v>
      </c>
      <c r="D459" s="14">
        <v>8.9427819515878901E-2</v>
      </c>
      <c r="E459" s="14">
        <v>9.98627828964819E-2</v>
      </c>
      <c r="F459" s="14"/>
      <c r="G459" s="14">
        <v>0.11606950995097599</v>
      </c>
      <c r="H459" s="14">
        <v>9.07357489384365E-2</v>
      </c>
      <c r="I459" s="14">
        <v>0.10557313252315299</v>
      </c>
      <c r="J459" s="14">
        <v>0.105414768700883</v>
      </c>
      <c r="K459" s="14">
        <v>7.1197045029609801E-2</v>
      </c>
      <c r="L459" s="14">
        <v>8.3554526353886202E-2</v>
      </c>
      <c r="M459" s="14"/>
      <c r="N459" s="14">
        <v>7.9563351535895804E-2</v>
      </c>
      <c r="O459" s="14">
        <v>7.1890913960483194E-2</v>
      </c>
      <c r="P459" s="14">
        <v>0.13822243619279201</v>
      </c>
      <c r="Q459" s="14">
        <v>9.5030072457140194E-2</v>
      </c>
      <c r="R459" s="14"/>
      <c r="S459" s="14">
        <v>9.3538798240886206E-2</v>
      </c>
      <c r="T459" s="14">
        <v>9.3720122107277704E-2</v>
      </c>
      <c r="U459" s="14">
        <v>0.102788766645147</v>
      </c>
      <c r="V459" s="14">
        <v>0.11625913751729899</v>
      </c>
      <c r="W459" s="14">
        <v>7.7059907526801696E-2</v>
      </c>
      <c r="X459" s="14">
        <v>5.83956843539555E-2</v>
      </c>
      <c r="Y459" s="14">
        <v>7.7743963919708503E-2</v>
      </c>
      <c r="Z459" s="14">
        <v>0.12814910974402599</v>
      </c>
      <c r="AA459" s="14">
        <v>0.121426704619258</v>
      </c>
      <c r="AB459" s="14">
        <v>0.104892132569069</v>
      </c>
      <c r="AC459" s="14">
        <v>7.6007899508718196E-2</v>
      </c>
      <c r="AD459" s="14">
        <v>8.2444276458296897E-2</v>
      </c>
      <c r="AE459" s="14"/>
      <c r="AF459" s="14">
        <v>6.2757555395255696E-2</v>
      </c>
      <c r="AG459" s="14">
        <v>9.2183998311440293E-2</v>
      </c>
      <c r="AH459" s="14">
        <v>9.6281336106229895E-2</v>
      </c>
      <c r="AI459" s="14">
        <v>0.10603728462121099</v>
      </c>
      <c r="AJ459" s="14">
        <v>0.15863578319885099</v>
      </c>
      <c r="AK459" s="14"/>
      <c r="AL459" s="14">
        <v>8.8645225286477294E-2</v>
      </c>
      <c r="AM459" s="14">
        <v>6.9766272119609604E-2</v>
      </c>
      <c r="AN459" s="14">
        <v>0.119903888257282</v>
      </c>
      <c r="AO459" s="14">
        <v>0.102903265354096</v>
      </c>
      <c r="AP459" s="14">
        <v>0.16148443546757901</v>
      </c>
      <c r="AQ459" s="14">
        <v>8.0275032912010699E-2</v>
      </c>
      <c r="AR459" s="14"/>
      <c r="AS459" s="14">
        <v>8.1066531654282195E-2</v>
      </c>
      <c r="AT459" s="14">
        <v>0.111080883614207</v>
      </c>
      <c r="AU459" s="14">
        <v>8.8261114731535403E-2</v>
      </c>
      <c r="AV459" s="14">
        <v>0.108021713003449</v>
      </c>
      <c r="AW459" s="14">
        <v>4.8489511323960899E-2</v>
      </c>
      <c r="AX459" s="14"/>
      <c r="AY459" s="14">
        <v>6.7501787046979705E-2</v>
      </c>
      <c r="AZ459" s="14">
        <v>6.6852914503303495E-2</v>
      </c>
      <c r="BA459" s="14">
        <v>0.14629099558764999</v>
      </c>
      <c r="BB459" s="14">
        <v>0.13300905399799401</v>
      </c>
      <c r="BC459" s="14">
        <v>8.7814863570278998E-2</v>
      </c>
      <c r="BD459" s="14">
        <v>9.9747479854109797E-2</v>
      </c>
      <c r="BE459" s="14">
        <v>0.101913264408629</v>
      </c>
      <c r="BF459" s="14">
        <v>9.7315249599442696E-2</v>
      </c>
      <c r="BG459" s="14">
        <v>0.103302801566677</v>
      </c>
      <c r="BH459" s="14">
        <v>6.4923009898565406E-2</v>
      </c>
      <c r="BI459" s="14">
        <v>8.5087748484424797E-2</v>
      </c>
      <c r="BJ459" s="14">
        <v>0.12392369154300301</v>
      </c>
      <c r="BK459" s="14">
        <v>6.3256443719835798E-2</v>
      </c>
      <c r="BL459" s="14">
        <v>8.0648446372471594E-2</v>
      </c>
      <c r="BM459" s="14">
        <v>7.6217382617536994E-2</v>
      </c>
      <c r="BN459" s="14">
        <v>3.7070674109025002E-2</v>
      </c>
      <c r="BO459" s="14"/>
      <c r="BP459" s="14">
        <v>8.9033229975812506E-2</v>
      </c>
      <c r="BQ459" s="14">
        <v>9.0793283838567995E-2</v>
      </c>
      <c r="BR459" s="14">
        <v>8.8035135825898905E-2</v>
      </c>
      <c r="BS459" s="14">
        <v>0.10978271795437899</v>
      </c>
      <c r="BT459" s="14">
        <v>8.7755106985945297E-2</v>
      </c>
      <c r="BU459" s="14">
        <v>0.130482580512849</v>
      </c>
      <c r="BV459" s="14"/>
      <c r="BW459" s="14">
        <v>8.7541581613718403E-2</v>
      </c>
      <c r="BX459" s="14">
        <v>0.109761330525232</v>
      </c>
      <c r="BY459" s="14" t="s">
        <v>120</v>
      </c>
      <c r="BZ459" s="14">
        <v>0.10628565519580099</v>
      </c>
      <c r="CA459" s="14">
        <v>0.11106923248252901</v>
      </c>
      <c r="CB459" s="14">
        <v>8.6570547552619101E-2</v>
      </c>
      <c r="CC459" s="14">
        <v>5.37904909859147E-2</v>
      </c>
      <c r="CD459" s="14"/>
      <c r="CE459" s="14">
        <v>0.10291717975376</v>
      </c>
      <c r="CF459" s="14">
        <v>0.122035135802606</v>
      </c>
      <c r="CG459" s="14">
        <v>7.8711844432013595E-2</v>
      </c>
      <c r="CH459" s="14">
        <v>9.0558860192770194E-2</v>
      </c>
      <c r="CI459" s="14"/>
      <c r="CJ459" s="14">
        <v>0.10925609479932701</v>
      </c>
      <c r="CK459" s="14">
        <v>0.12818016165103899</v>
      </c>
      <c r="CL459" s="14">
        <v>7.9443407470705205E-2</v>
      </c>
      <c r="CM459" s="14">
        <v>8.6216409775157696E-2</v>
      </c>
      <c r="CN459" s="14"/>
      <c r="CO459" s="14">
        <v>0.13388150482240299</v>
      </c>
      <c r="CP459" s="14">
        <v>8.8465201152152201E-2</v>
      </c>
      <c r="CQ459" s="14"/>
      <c r="CR459" s="14">
        <v>0.144976553890903</v>
      </c>
      <c r="CS459" s="14">
        <v>8.9325283634859406E-2</v>
      </c>
    </row>
    <row r="460" spans="2:97" x14ac:dyDescent="0.3">
      <c r="B460" t="s">
        <v>261</v>
      </c>
      <c r="C460" s="14">
        <v>5.4322415811565397E-2</v>
      </c>
      <c r="D460" s="14">
        <v>6.0301530938548002E-2</v>
      </c>
      <c r="E460" s="14">
        <v>4.8634703151648903E-2</v>
      </c>
      <c r="F460" s="14"/>
      <c r="G460" s="14">
        <v>3.9135063083307102E-2</v>
      </c>
      <c r="H460" s="14">
        <v>4.1038216355255799E-2</v>
      </c>
      <c r="I460" s="14">
        <v>4.6082752436015902E-2</v>
      </c>
      <c r="J460" s="14">
        <v>6.9992634067256004E-2</v>
      </c>
      <c r="K460" s="14">
        <v>7.1389060344012101E-2</v>
      </c>
      <c r="L460" s="14">
        <v>5.7714423166750697E-2</v>
      </c>
      <c r="M460" s="14"/>
      <c r="N460" s="14">
        <v>4.52745149717977E-2</v>
      </c>
      <c r="O460" s="14">
        <v>4.5197679611877602E-2</v>
      </c>
      <c r="P460" s="14">
        <v>5.67732392130001E-2</v>
      </c>
      <c r="Q460" s="14">
        <v>7.2039593678474498E-2</v>
      </c>
      <c r="R460" s="14"/>
      <c r="S460" s="14">
        <v>5.8606159545958297E-2</v>
      </c>
      <c r="T460" s="14">
        <v>6.4362046901597594E-2</v>
      </c>
      <c r="U460" s="14">
        <v>4.4350347675161599E-2</v>
      </c>
      <c r="V460" s="14">
        <v>8.6834362642588397E-2</v>
      </c>
      <c r="W460" s="14">
        <v>2.6928838523396899E-2</v>
      </c>
      <c r="X460" s="14">
        <v>5.2224403444966302E-2</v>
      </c>
      <c r="Y460" s="14">
        <v>2.8424416877387101E-2</v>
      </c>
      <c r="Z460" s="14">
        <v>4.6148462971092E-2</v>
      </c>
      <c r="AA460" s="14">
        <v>5.7870002005674201E-2</v>
      </c>
      <c r="AB460" s="14">
        <v>7.2252393390924E-2</v>
      </c>
      <c r="AC460" s="14">
        <v>4.43667586242803E-2</v>
      </c>
      <c r="AD460" s="14">
        <v>1.98833022719535E-2</v>
      </c>
      <c r="AE460" s="14"/>
      <c r="AF460" s="14">
        <v>3.7561416144272997E-2</v>
      </c>
      <c r="AG460" s="14">
        <v>4.78450304344668E-2</v>
      </c>
      <c r="AH460" s="14">
        <v>6.7647921380929593E-2</v>
      </c>
      <c r="AI460" s="14">
        <v>9.6122712881885203E-2</v>
      </c>
      <c r="AJ460" s="14">
        <v>7.0473668832021802E-2</v>
      </c>
      <c r="AK460" s="14"/>
      <c r="AL460" s="14">
        <v>4.0680300310540998E-2</v>
      </c>
      <c r="AM460" s="14">
        <v>3.6889998132430997E-2</v>
      </c>
      <c r="AN460" s="14">
        <v>5.5988273218057598E-2</v>
      </c>
      <c r="AO460" s="14">
        <v>7.9319031937057194E-2</v>
      </c>
      <c r="AP460" s="14">
        <v>5.9450730688335902E-2</v>
      </c>
      <c r="AQ460" s="14">
        <v>5.64562286041373E-2</v>
      </c>
      <c r="AR460" s="14"/>
      <c r="AS460" s="14">
        <v>7.5783504504091603E-2</v>
      </c>
      <c r="AT460" s="14">
        <v>4.3059040843220701E-2</v>
      </c>
      <c r="AU460" s="14">
        <v>5.1717563232826502E-2</v>
      </c>
      <c r="AV460" s="14">
        <v>4.1495834743449499E-2</v>
      </c>
      <c r="AW460" s="14">
        <v>2.8207029055108499E-2</v>
      </c>
      <c r="AX460" s="14"/>
      <c r="AY460" s="14">
        <v>0</v>
      </c>
      <c r="AZ460" s="14">
        <v>0.101086146486531</v>
      </c>
      <c r="BA460" s="14">
        <v>7.8362176070838799E-2</v>
      </c>
      <c r="BB460" s="14">
        <v>7.4060270173599299E-2</v>
      </c>
      <c r="BC460" s="14">
        <v>5.1090817515477602E-2</v>
      </c>
      <c r="BD460" s="14">
        <v>5.5105228827662701E-2</v>
      </c>
      <c r="BE460" s="14">
        <v>5.5645803943294797E-2</v>
      </c>
      <c r="BF460" s="14">
        <v>3.1511303185301001E-2</v>
      </c>
      <c r="BG460" s="14">
        <v>6.5912967343276799E-2</v>
      </c>
      <c r="BH460" s="14">
        <v>2.51713369790234E-2</v>
      </c>
      <c r="BI460" s="14">
        <v>5.03528998814433E-2</v>
      </c>
      <c r="BJ460" s="14">
        <v>4.6397719259162598E-2</v>
      </c>
      <c r="BK460" s="14">
        <v>7.4536357338662901E-2</v>
      </c>
      <c r="BL460" s="14">
        <v>2.0731980860188799E-2</v>
      </c>
      <c r="BM460" s="14">
        <v>9.5834801647633597E-2</v>
      </c>
      <c r="BN460" s="14">
        <v>2.7977757795437101E-2</v>
      </c>
      <c r="BO460" s="14"/>
      <c r="BP460" s="14">
        <v>4.7352446031890101E-2</v>
      </c>
      <c r="BQ460" s="14">
        <v>4.9356208862568599E-2</v>
      </c>
      <c r="BR460" s="14">
        <v>6.2224760079983503E-2</v>
      </c>
      <c r="BS460" s="14">
        <v>6.3366199710794005E-2</v>
      </c>
      <c r="BT460" s="14">
        <v>4.9473117563417997E-2</v>
      </c>
      <c r="BU460" s="14">
        <v>7.2222555946022601E-2</v>
      </c>
      <c r="BV460" s="14"/>
      <c r="BW460" s="14">
        <v>5.7188417250357802E-2</v>
      </c>
      <c r="BX460" s="14">
        <v>5.3320706988709998E-2</v>
      </c>
      <c r="BY460" s="14" t="s">
        <v>120</v>
      </c>
      <c r="BZ460" s="14">
        <v>7.74210901737446E-2</v>
      </c>
      <c r="CA460" s="14">
        <v>4.0875427002742902E-2</v>
      </c>
      <c r="CB460" s="14">
        <v>4.6166863513995397E-2</v>
      </c>
      <c r="CC460" s="14">
        <v>5.7315897502558298E-2</v>
      </c>
      <c r="CD460" s="14"/>
      <c r="CE460" s="14">
        <v>4.68338566040905E-2</v>
      </c>
      <c r="CF460" s="14">
        <v>5.3478281006574799E-2</v>
      </c>
      <c r="CG460" s="14">
        <v>5.85464405390645E-2</v>
      </c>
      <c r="CH460" s="14">
        <v>6.2192036804922898E-2</v>
      </c>
      <c r="CI460" s="14"/>
      <c r="CJ460" s="14">
        <v>4.2863818690512499E-2</v>
      </c>
      <c r="CK460" s="14">
        <v>6.2081879519364301E-2</v>
      </c>
      <c r="CL460" s="14">
        <v>5.2552220114567699E-2</v>
      </c>
      <c r="CM460" s="14">
        <v>7.6285610106383198E-2</v>
      </c>
      <c r="CN460" s="14"/>
      <c r="CO460" s="14">
        <v>5.4386704863334197E-2</v>
      </c>
      <c r="CP460" s="14">
        <v>5.3617214265243802E-2</v>
      </c>
      <c r="CQ460" s="14"/>
      <c r="CR460" s="14">
        <v>4.0577180643345701E-2</v>
      </c>
      <c r="CS460" s="14">
        <v>5.4529890185157498E-2</v>
      </c>
    </row>
    <row r="461" spans="2:97" x14ac:dyDescent="0.3">
      <c r="B461" t="s">
        <v>92</v>
      </c>
      <c r="C461" s="14">
        <v>0.14432539229168301</v>
      </c>
      <c r="D461" s="14">
        <v>0.10009148836298699</v>
      </c>
      <c r="E461" s="14">
        <v>0.18802204530094299</v>
      </c>
      <c r="F461" s="14"/>
      <c r="G461" s="14">
        <v>0.106672918385564</v>
      </c>
      <c r="H461" s="14">
        <v>0.101721649892557</v>
      </c>
      <c r="I461" s="14">
        <v>0.13622863552596901</v>
      </c>
      <c r="J461" s="14">
        <v>0.17599787066960701</v>
      </c>
      <c r="K461" s="14">
        <v>0.14607258779280399</v>
      </c>
      <c r="L461" s="14">
        <v>0.18364354449353301</v>
      </c>
      <c r="M461" s="14"/>
      <c r="N461" s="14">
        <v>0.11639852503463199</v>
      </c>
      <c r="O461" s="14">
        <v>0.15445239106599301</v>
      </c>
      <c r="P461" s="14">
        <v>0.12998983961954599</v>
      </c>
      <c r="Q461" s="14">
        <v>0.17446821032569401</v>
      </c>
      <c r="R461" s="14"/>
      <c r="S461" s="14">
        <v>0.107236626789958</v>
      </c>
      <c r="T461" s="14">
        <v>0.14453836753706201</v>
      </c>
      <c r="U461" s="14">
        <v>0.137557309549622</v>
      </c>
      <c r="V461" s="14">
        <v>0.122025422243148</v>
      </c>
      <c r="W461" s="14">
        <v>0.110717127679774</v>
      </c>
      <c r="X461" s="14">
        <v>0.182826082162862</v>
      </c>
      <c r="Y461" s="14">
        <v>0.19583256684004399</v>
      </c>
      <c r="Z461" s="14">
        <v>0.14000985389936499</v>
      </c>
      <c r="AA461" s="14">
        <v>0.17057032206532799</v>
      </c>
      <c r="AB461" s="14">
        <v>0.17582882092170801</v>
      </c>
      <c r="AC461" s="14">
        <v>0.118320076963707</v>
      </c>
      <c r="AD461" s="14">
        <v>8.5818091589220102E-2</v>
      </c>
      <c r="AE461" s="14"/>
      <c r="AF461" s="14">
        <v>0.13078330581738401</v>
      </c>
      <c r="AG461" s="14">
        <v>0.101792181420727</v>
      </c>
      <c r="AH461" s="14">
        <v>0.13651024500060099</v>
      </c>
      <c r="AI461" s="14">
        <v>0.126025934560169</v>
      </c>
      <c r="AJ461" s="14">
        <v>0.20677688619938001</v>
      </c>
      <c r="AK461" s="14"/>
      <c r="AL461" s="14">
        <v>0.106041266802733</v>
      </c>
      <c r="AM461" s="14">
        <v>0.12999540125180301</v>
      </c>
      <c r="AN461" s="14">
        <v>0.123030477601743</v>
      </c>
      <c r="AO461" s="14">
        <v>0.12147196015208001</v>
      </c>
      <c r="AP461" s="14">
        <v>0.19447178328430101</v>
      </c>
      <c r="AQ461" s="14">
        <v>0.208365585409093</v>
      </c>
      <c r="AR461" s="14"/>
      <c r="AS461" s="14">
        <v>0.143653180966926</v>
      </c>
      <c r="AT461" s="14">
        <v>0.17066416049955399</v>
      </c>
      <c r="AU461" s="14">
        <v>0.15918335158187699</v>
      </c>
      <c r="AV461" s="14">
        <v>9.6995532522551803E-2</v>
      </c>
      <c r="AW461" s="14">
        <v>2.4056691417915499E-2</v>
      </c>
      <c r="AX461" s="14"/>
      <c r="AY461" s="14">
        <v>0.51040320827714802</v>
      </c>
      <c r="AZ461" s="14">
        <v>0.20622256690263599</v>
      </c>
      <c r="BA461" s="14">
        <v>0.172951777164121</v>
      </c>
      <c r="BB461" s="14">
        <v>0.142447053281751</v>
      </c>
      <c r="BC461" s="14">
        <v>0.141100778455162</v>
      </c>
      <c r="BD461" s="14">
        <v>0.165828850305203</v>
      </c>
      <c r="BE461" s="14">
        <v>0.115541434914488</v>
      </c>
      <c r="BF461" s="14">
        <v>0.15708331477158299</v>
      </c>
      <c r="BG461" s="14">
        <v>0.13193283193592101</v>
      </c>
      <c r="BH461" s="14">
        <v>9.6334369140401499E-2</v>
      </c>
      <c r="BI461" s="14">
        <v>0.13630531140468499</v>
      </c>
      <c r="BJ461" s="14">
        <v>0.13137971404811499</v>
      </c>
      <c r="BK461" s="14">
        <v>0.108371165496781</v>
      </c>
      <c r="BL461" s="14">
        <v>0.10133317324435299</v>
      </c>
      <c r="BM461" s="14">
        <v>9.5647164922048999E-2</v>
      </c>
      <c r="BN461" s="14">
        <v>7.7955239855064196E-2</v>
      </c>
      <c r="BO461" s="14"/>
      <c r="BP461" s="14">
        <v>0.10826446111025501</v>
      </c>
      <c r="BQ461" s="14">
        <v>0.15003010419724799</v>
      </c>
      <c r="BR461" s="14">
        <v>0.166101832844647</v>
      </c>
      <c r="BS461" s="14">
        <v>0.157969736403895</v>
      </c>
      <c r="BT461" s="14">
        <v>0.163258194659196</v>
      </c>
      <c r="BU461" s="14">
        <v>0.137541368238039</v>
      </c>
      <c r="BV461" s="14"/>
      <c r="BW461" s="14">
        <v>0.14849673859040799</v>
      </c>
      <c r="BX461" s="14">
        <v>0.122129499364751</v>
      </c>
      <c r="BY461" s="14" t="s">
        <v>120</v>
      </c>
      <c r="BZ461" s="14">
        <v>0.140412297267514</v>
      </c>
      <c r="CA461" s="14">
        <v>0.16416007205024299</v>
      </c>
      <c r="CB461" s="14">
        <v>0.14701496660334901</v>
      </c>
      <c r="CC461" s="14">
        <v>0.14610797010343601</v>
      </c>
      <c r="CD461" s="14"/>
      <c r="CE461" s="14">
        <v>0.103208194035281</v>
      </c>
      <c r="CF461" s="14">
        <v>9.5831170694771498E-2</v>
      </c>
      <c r="CG461" s="14">
        <v>0.19520453927371301</v>
      </c>
      <c r="CH461" s="14">
        <v>0.124734504178361</v>
      </c>
      <c r="CI461" s="14"/>
      <c r="CJ461" s="14">
        <v>0.135914040938754</v>
      </c>
      <c r="CK461" s="14">
        <v>0.116068793676075</v>
      </c>
      <c r="CL461" s="14">
        <v>0.13785435392968101</v>
      </c>
      <c r="CM461" s="14">
        <v>0.31247495208148501</v>
      </c>
      <c r="CN461" s="14"/>
      <c r="CO461" s="14">
        <v>6.8480793593148306E-2</v>
      </c>
      <c r="CP461" s="14">
        <v>0.15400731118701599</v>
      </c>
      <c r="CQ461" s="14"/>
      <c r="CR461" s="14">
        <v>7.5176092342124801E-2</v>
      </c>
      <c r="CS461" s="14">
        <v>0.14653959251045001</v>
      </c>
    </row>
    <row r="462" spans="2:97" x14ac:dyDescent="0.3">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c r="BY462" s="14"/>
      <c r="BZ462" s="14"/>
      <c r="CA462" s="14"/>
      <c r="CB462" s="14"/>
      <c r="CC462" s="14"/>
      <c r="CD462" s="14"/>
      <c r="CE462" s="14"/>
      <c r="CF462" s="14"/>
      <c r="CG462" s="14"/>
      <c r="CH462" s="14"/>
      <c r="CI462" s="14"/>
      <c r="CJ462" s="14"/>
      <c r="CK462" s="14"/>
      <c r="CL462" s="14"/>
      <c r="CM462" s="14"/>
      <c r="CN462" s="14"/>
      <c r="CO462" s="14"/>
      <c r="CP462" s="14"/>
      <c r="CQ462" s="14"/>
      <c r="CR462" s="14"/>
      <c r="CS462" s="14"/>
    </row>
    <row r="463" spans="2:97" x14ac:dyDescent="0.3">
      <c r="B463" s="6" t="s">
        <v>270</v>
      </c>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c r="BY463" s="14"/>
      <c r="BZ463" s="14"/>
      <c r="CA463" s="14"/>
      <c r="CB463" s="14"/>
      <c r="CC463" s="14"/>
      <c r="CD463" s="14"/>
      <c r="CE463" s="14"/>
      <c r="CF463" s="14"/>
      <c r="CG463" s="14"/>
      <c r="CH463" s="14"/>
      <c r="CI463" s="14"/>
      <c r="CJ463" s="14"/>
      <c r="CK463" s="14"/>
      <c r="CL463" s="14"/>
      <c r="CM463" s="14"/>
      <c r="CN463" s="14"/>
      <c r="CO463" s="14"/>
      <c r="CP463" s="14"/>
      <c r="CQ463" s="14"/>
      <c r="CR463" s="14"/>
      <c r="CS463" s="14"/>
    </row>
    <row r="464" spans="2:97" x14ac:dyDescent="0.3">
      <c r="B464" s="24" t="s">
        <v>118</v>
      </c>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c r="BY464" s="14"/>
      <c r="BZ464" s="14"/>
      <c r="CA464" s="14"/>
      <c r="CB464" s="14"/>
      <c r="CC464" s="14"/>
      <c r="CD464" s="14"/>
      <c r="CE464" s="14"/>
      <c r="CF464" s="14"/>
      <c r="CG464" s="14"/>
      <c r="CH464" s="14"/>
      <c r="CI464" s="14"/>
      <c r="CJ464" s="14"/>
      <c r="CK464" s="14"/>
      <c r="CL464" s="14"/>
      <c r="CM464" s="14"/>
      <c r="CN464" s="14"/>
      <c r="CO464" s="14"/>
      <c r="CP464" s="14"/>
      <c r="CQ464" s="14"/>
      <c r="CR464" s="14"/>
      <c r="CS464" s="14"/>
    </row>
    <row r="465" spans="2:97" x14ac:dyDescent="0.3">
      <c r="B465" t="s">
        <v>257</v>
      </c>
      <c r="C465" s="14">
        <v>0.20034592000433399</v>
      </c>
      <c r="D465" s="14">
        <v>0.21876998923009799</v>
      </c>
      <c r="E465" s="14">
        <v>0.18174495168693999</v>
      </c>
      <c r="F465" s="14"/>
      <c r="G465" s="14">
        <v>0.15339797066548699</v>
      </c>
      <c r="H465" s="14">
        <v>0.19377198194446499</v>
      </c>
      <c r="I465" s="14">
        <v>0.210661754974522</v>
      </c>
      <c r="J465" s="14">
        <v>0.17011547537504099</v>
      </c>
      <c r="K465" s="14">
        <v>0.21861242533608</v>
      </c>
      <c r="L465" s="14">
        <v>0.240617848974615</v>
      </c>
      <c r="M465" s="14"/>
      <c r="N465" s="14">
        <v>0.25005150817796101</v>
      </c>
      <c r="O465" s="14">
        <v>0.195596977809531</v>
      </c>
      <c r="P465" s="14">
        <v>0.17861089152932799</v>
      </c>
      <c r="Q465" s="14">
        <v>0.17101322898125901</v>
      </c>
      <c r="R465" s="14"/>
      <c r="S465" s="14">
        <v>0.24167766685738301</v>
      </c>
      <c r="T465" s="14">
        <v>0.19596761618220601</v>
      </c>
      <c r="U465" s="14">
        <v>0.198504921964718</v>
      </c>
      <c r="V465" s="14">
        <v>0.17072549408849999</v>
      </c>
      <c r="W465" s="14">
        <v>0.18313950191453801</v>
      </c>
      <c r="X465" s="14">
        <v>0.187103183658098</v>
      </c>
      <c r="Y465" s="14">
        <v>0.21280295609067201</v>
      </c>
      <c r="Z465" s="14">
        <v>0.15307828446369101</v>
      </c>
      <c r="AA465" s="14">
        <v>0.20135855610092299</v>
      </c>
      <c r="AB465" s="14">
        <v>0.22570706128500101</v>
      </c>
      <c r="AC465" s="14">
        <v>0.18752970049245701</v>
      </c>
      <c r="AD465" s="14">
        <v>0.17061190452541</v>
      </c>
      <c r="AE465" s="14"/>
      <c r="AF465" s="14">
        <v>0.27900368265736097</v>
      </c>
      <c r="AG465" s="14">
        <v>0.218781053898885</v>
      </c>
      <c r="AH465" s="14">
        <v>0.160206510411734</v>
      </c>
      <c r="AI465" s="14">
        <v>0.11804591224963</v>
      </c>
      <c r="AJ465" s="14">
        <v>0.17446521419482</v>
      </c>
      <c r="AK465" s="14"/>
      <c r="AL465" s="14">
        <v>0.24844848318931401</v>
      </c>
      <c r="AM465" s="14">
        <v>0.26913364008227098</v>
      </c>
      <c r="AN465" s="14">
        <v>0.18542388784518199</v>
      </c>
      <c r="AO465" s="14">
        <v>0.16155889352414801</v>
      </c>
      <c r="AP465" s="14">
        <v>0.132178089496022</v>
      </c>
      <c r="AQ465" s="14">
        <v>0.12654382164010899</v>
      </c>
      <c r="AR465" s="14"/>
      <c r="AS465" s="14">
        <v>0.15880967845541999</v>
      </c>
      <c r="AT465" s="14">
        <v>0.17341616560588799</v>
      </c>
      <c r="AU465" s="14">
        <v>0.22241822604598799</v>
      </c>
      <c r="AV465" s="14">
        <v>0.25719215899090198</v>
      </c>
      <c r="AW465" s="14">
        <v>0.33936116251451598</v>
      </c>
      <c r="AX465" s="14"/>
      <c r="AY465" s="14">
        <v>0.21369166356507199</v>
      </c>
      <c r="AZ465" s="14">
        <v>9.0774948228906402E-2</v>
      </c>
      <c r="BA465" s="14">
        <v>0.17186150787534599</v>
      </c>
      <c r="BB465" s="14">
        <v>0.19324812569849001</v>
      </c>
      <c r="BC465" s="14">
        <v>0.200131368905308</v>
      </c>
      <c r="BD465" s="14">
        <v>0.213401991425165</v>
      </c>
      <c r="BE465" s="14">
        <v>0.18669620290644401</v>
      </c>
      <c r="BF465" s="14">
        <v>0.26476272291875702</v>
      </c>
      <c r="BG465" s="14">
        <v>0.159246200643269</v>
      </c>
      <c r="BH465" s="14">
        <v>0.19531795734756599</v>
      </c>
      <c r="BI465" s="14">
        <v>0.21510432611445501</v>
      </c>
      <c r="BJ465" s="14">
        <v>0.218385537160694</v>
      </c>
      <c r="BK465" s="14">
        <v>0.19407788468850001</v>
      </c>
      <c r="BL465" s="14">
        <v>0.28474828768198002</v>
      </c>
      <c r="BM465" s="14">
        <v>0.221253368781304</v>
      </c>
      <c r="BN465" s="14">
        <v>0.271689978932593</v>
      </c>
      <c r="BO465" s="14"/>
      <c r="BP465" s="14">
        <v>0.23070773861281399</v>
      </c>
      <c r="BQ465" s="14">
        <v>0.20546707569901401</v>
      </c>
      <c r="BR465" s="14">
        <v>0.165232550104596</v>
      </c>
      <c r="BS465" s="14">
        <v>0.166291369581854</v>
      </c>
      <c r="BT465" s="14">
        <v>0.208765074927275</v>
      </c>
      <c r="BU465" s="14">
        <v>0.21838400240539799</v>
      </c>
      <c r="BV465" s="14"/>
      <c r="BW465" s="14">
        <v>0.23793278028099599</v>
      </c>
      <c r="BX465" s="14">
        <v>0.19603244458239699</v>
      </c>
      <c r="BY465" s="14" t="s">
        <v>120</v>
      </c>
      <c r="BZ465" s="14">
        <v>0.14824972425786401</v>
      </c>
      <c r="CA465" s="14">
        <v>0.14096811203772799</v>
      </c>
      <c r="CB465" s="14">
        <v>0.194137331459276</v>
      </c>
      <c r="CC465" s="14">
        <v>0.149722840676449</v>
      </c>
      <c r="CD465" s="14"/>
      <c r="CE465" s="14">
        <v>0.181866750349062</v>
      </c>
      <c r="CF465" s="14">
        <v>0.231924183457307</v>
      </c>
      <c r="CG465" s="14">
        <v>0.154612561156869</v>
      </c>
      <c r="CH465" s="14">
        <v>0.24083969455538901</v>
      </c>
      <c r="CI465" s="14"/>
      <c r="CJ465" s="14">
        <v>0.180969480546534</v>
      </c>
      <c r="CK465" s="14">
        <v>0.19935163372247</v>
      </c>
      <c r="CL465" s="14">
        <v>0.215368928354704</v>
      </c>
      <c r="CM465" s="14">
        <v>0.126238441369527</v>
      </c>
      <c r="CN465" s="14"/>
      <c r="CO465" s="14">
        <v>0.18374249329731801</v>
      </c>
      <c r="CP465" s="14">
        <v>0.20289635512332799</v>
      </c>
      <c r="CQ465" s="14"/>
      <c r="CR465" s="14">
        <v>0.20353989376846299</v>
      </c>
      <c r="CS465" s="14">
        <v>0.20330326604044599</v>
      </c>
    </row>
    <row r="466" spans="2:97" x14ac:dyDescent="0.3">
      <c r="B466" t="s">
        <v>258</v>
      </c>
      <c r="C466" s="14">
        <v>0.39401697276069297</v>
      </c>
      <c r="D466" s="14">
        <v>0.41714340025788599</v>
      </c>
      <c r="E466" s="14">
        <v>0.37167585777578899</v>
      </c>
      <c r="F466" s="14"/>
      <c r="G466" s="14">
        <v>0.37186615212305402</v>
      </c>
      <c r="H466" s="14">
        <v>0.41655731914072602</v>
      </c>
      <c r="I466" s="14">
        <v>0.41620981383264199</v>
      </c>
      <c r="J466" s="14">
        <v>0.37623152563773099</v>
      </c>
      <c r="K466" s="14">
        <v>0.38836890135597901</v>
      </c>
      <c r="L466" s="14">
        <v>0.39047213622113602</v>
      </c>
      <c r="M466" s="14"/>
      <c r="N466" s="14">
        <v>0.456757628311252</v>
      </c>
      <c r="O466" s="14">
        <v>0.379452905538255</v>
      </c>
      <c r="P466" s="14">
        <v>0.37396235009513201</v>
      </c>
      <c r="Q466" s="14">
        <v>0.36189504122425498</v>
      </c>
      <c r="R466" s="14"/>
      <c r="S466" s="14">
        <v>0.402430447156018</v>
      </c>
      <c r="T466" s="14">
        <v>0.42246847703034501</v>
      </c>
      <c r="U466" s="14">
        <v>0.35290807974907801</v>
      </c>
      <c r="V466" s="14">
        <v>0.41308587579824102</v>
      </c>
      <c r="W466" s="14">
        <v>0.38007075553118802</v>
      </c>
      <c r="X466" s="14">
        <v>0.33405732607579602</v>
      </c>
      <c r="Y466" s="14">
        <v>0.39754335230864102</v>
      </c>
      <c r="Z466" s="14">
        <v>0.37428717924870503</v>
      </c>
      <c r="AA466" s="14">
        <v>0.38449521776427797</v>
      </c>
      <c r="AB466" s="14">
        <v>0.39049692689051901</v>
      </c>
      <c r="AC466" s="14">
        <v>0.37807016847691</v>
      </c>
      <c r="AD466" s="14">
        <v>0.586300191538634</v>
      </c>
      <c r="AE466" s="14"/>
      <c r="AF466" s="14">
        <v>0.32902734090194902</v>
      </c>
      <c r="AG466" s="14">
        <v>0.45932015852754798</v>
      </c>
      <c r="AH466" s="14">
        <v>0.44103310384414701</v>
      </c>
      <c r="AI466" s="14">
        <v>0.34792032056177302</v>
      </c>
      <c r="AJ466" s="14">
        <v>0.34770778845848299</v>
      </c>
      <c r="AK466" s="14"/>
      <c r="AL466" s="14">
        <v>0.455395154345695</v>
      </c>
      <c r="AM466" s="14">
        <v>0.35772536951424799</v>
      </c>
      <c r="AN466" s="14">
        <v>0.44594651403726798</v>
      </c>
      <c r="AO466" s="14">
        <v>0.35985859032766798</v>
      </c>
      <c r="AP466" s="14">
        <v>0.30974179972642701</v>
      </c>
      <c r="AQ466" s="14">
        <v>0.41876489682488399</v>
      </c>
      <c r="AR466" s="14"/>
      <c r="AS466" s="14">
        <v>0.38482118199996301</v>
      </c>
      <c r="AT466" s="14">
        <v>0.401484350069506</v>
      </c>
      <c r="AU466" s="14">
        <v>0.41770271089655198</v>
      </c>
      <c r="AV466" s="14">
        <v>0.392462170749315</v>
      </c>
      <c r="AW466" s="14">
        <v>0.41469753478653898</v>
      </c>
      <c r="AX466" s="14"/>
      <c r="AY466" s="14">
        <v>0.20790798730305199</v>
      </c>
      <c r="AZ466" s="14">
        <v>0.342756925218209</v>
      </c>
      <c r="BA466" s="14">
        <v>0.40060600304626598</v>
      </c>
      <c r="BB466" s="14">
        <v>0.39934277833682602</v>
      </c>
      <c r="BC466" s="14">
        <v>0.386246656067807</v>
      </c>
      <c r="BD466" s="14">
        <v>0.32347987880076801</v>
      </c>
      <c r="BE466" s="14">
        <v>0.41248937241672901</v>
      </c>
      <c r="BF466" s="14">
        <v>0.34611353171252901</v>
      </c>
      <c r="BG466" s="14">
        <v>0.45133177998756102</v>
      </c>
      <c r="BH466" s="14">
        <v>0.46490957054102799</v>
      </c>
      <c r="BI466" s="14">
        <v>0.41796167066844098</v>
      </c>
      <c r="BJ466" s="14">
        <v>0.35655011990720398</v>
      </c>
      <c r="BK466" s="14">
        <v>0.43101098196039</v>
      </c>
      <c r="BL466" s="14">
        <v>0.31118271551929599</v>
      </c>
      <c r="BM466" s="14">
        <v>0.4604050020703</v>
      </c>
      <c r="BN466" s="14">
        <v>0.44720312511786398</v>
      </c>
      <c r="BO466" s="14"/>
      <c r="BP466" s="14">
        <v>0.392321985385155</v>
      </c>
      <c r="BQ466" s="14">
        <v>0.40485229081611701</v>
      </c>
      <c r="BR466" s="14">
        <v>0.370955029170839</v>
      </c>
      <c r="BS466" s="14">
        <v>0.40985216684560899</v>
      </c>
      <c r="BT466" s="14">
        <v>0.369137853423887</v>
      </c>
      <c r="BU466" s="14">
        <v>0.40583416617358198</v>
      </c>
      <c r="BV466" s="14"/>
      <c r="BW466" s="14">
        <v>0.42367793423017103</v>
      </c>
      <c r="BX466" s="14">
        <v>0.364325705011462</v>
      </c>
      <c r="BY466" s="14" t="s">
        <v>120</v>
      </c>
      <c r="BZ466" s="14">
        <v>0.39314238675135499</v>
      </c>
      <c r="CA466" s="14">
        <v>0.353962355839542</v>
      </c>
      <c r="CB466" s="14">
        <v>0.39346809466954702</v>
      </c>
      <c r="CC466" s="14">
        <v>0.377795355930788</v>
      </c>
      <c r="CD466" s="14"/>
      <c r="CE466" s="14">
        <v>0.38167533323936198</v>
      </c>
      <c r="CF466" s="14">
        <v>0.43141402841788501</v>
      </c>
      <c r="CG466" s="14">
        <v>0.385406915315537</v>
      </c>
      <c r="CH466" s="14">
        <v>0.37770086393545099</v>
      </c>
      <c r="CI466" s="14"/>
      <c r="CJ466" s="14">
        <v>0.393009261202448</v>
      </c>
      <c r="CK466" s="14">
        <v>0.43446849852283698</v>
      </c>
      <c r="CL466" s="14">
        <v>0.38681202831342199</v>
      </c>
      <c r="CM466" s="14">
        <v>0.33125839155591302</v>
      </c>
      <c r="CN466" s="14"/>
      <c r="CO466" s="14">
        <v>0.40606238301570302</v>
      </c>
      <c r="CP466" s="14">
        <v>0.39505018686613502</v>
      </c>
      <c r="CQ466" s="14"/>
      <c r="CR466" s="14">
        <v>0.40027290079243899</v>
      </c>
      <c r="CS466" s="14">
        <v>0.39784436519364103</v>
      </c>
    </row>
    <row r="467" spans="2:97" x14ac:dyDescent="0.3">
      <c r="B467" t="s">
        <v>259</v>
      </c>
      <c r="C467" s="14">
        <v>0.22656118777326201</v>
      </c>
      <c r="D467" s="14">
        <v>0.209985539307076</v>
      </c>
      <c r="E467" s="14">
        <v>0.24344661655938701</v>
      </c>
      <c r="F467" s="14"/>
      <c r="G467" s="14">
        <v>0.231406706464865</v>
      </c>
      <c r="H467" s="14">
        <v>0.21467710185123701</v>
      </c>
      <c r="I467" s="14">
        <v>0.21384863073278501</v>
      </c>
      <c r="J467" s="14">
        <v>0.24923778753627901</v>
      </c>
      <c r="K467" s="14">
        <v>0.25506351353088902</v>
      </c>
      <c r="L467" s="14">
        <v>0.20583895717772399</v>
      </c>
      <c r="M467" s="14"/>
      <c r="N467" s="14">
        <v>0.16386204285764799</v>
      </c>
      <c r="O467" s="14">
        <v>0.241890045501398</v>
      </c>
      <c r="P467" s="14">
        <v>0.256299303387101</v>
      </c>
      <c r="Q467" s="14">
        <v>0.25074756228266099</v>
      </c>
      <c r="R467" s="14"/>
      <c r="S467" s="14">
        <v>0.188775166881302</v>
      </c>
      <c r="T467" s="14">
        <v>0.195185388777984</v>
      </c>
      <c r="U467" s="14">
        <v>0.26205049236002698</v>
      </c>
      <c r="V467" s="14">
        <v>0.25511861649689999</v>
      </c>
      <c r="W467" s="14">
        <v>0.29518022923309101</v>
      </c>
      <c r="X467" s="14">
        <v>0.29240715957807401</v>
      </c>
      <c r="Y467" s="14">
        <v>0.20056171970685099</v>
      </c>
      <c r="Z467" s="14">
        <v>0.282238899133396</v>
      </c>
      <c r="AA467" s="14">
        <v>0.197203822753721</v>
      </c>
      <c r="AB467" s="14">
        <v>0.19941353979312201</v>
      </c>
      <c r="AC467" s="14">
        <v>0.230845810955873</v>
      </c>
      <c r="AD467" s="14">
        <v>0.177951442662691</v>
      </c>
      <c r="AE467" s="14"/>
      <c r="AF467" s="14">
        <v>0.26527869431884898</v>
      </c>
      <c r="AG467" s="14">
        <v>0.190601980030254</v>
      </c>
      <c r="AH467" s="14">
        <v>0.25848689624620103</v>
      </c>
      <c r="AI467" s="14">
        <v>0.25966485609976803</v>
      </c>
      <c r="AJ467" s="14">
        <v>0.255056663840799</v>
      </c>
      <c r="AK467" s="14"/>
      <c r="AL467" s="14">
        <v>0.175898051561968</v>
      </c>
      <c r="AM467" s="14">
        <v>0.24463717197246901</v>
      </c>
      <c r="AN467" s="14">
        <v>0.22855495526039499</v>
      </c>
      <c r="AO467" s="14">
        <v>0.27480114061321897</v>
      </c>
      <c r="AP467" s="14">
        <v>0.24603099767505099</v>
      </c>
      <c r="AQ467" s="14">
        <v>0.23017546035596201</v>
      </c>
      <c r="AR467" s="14"/>
      <c r="AS467" s="14">
        <v>0.25008606758715701</v>
      </c>
      <c r="AT467" s="14">
        <v>0.235363278256253</v>
      </c>
      <c r="AU467" s="14">
        <v>0.192556804094452</v>
      </c>
      <c r="AV467" s="14">
        <v>0.215739456803093</v>
      </c>
      <c r="AW467" s="14">
        <v>0.21773427364383699</v>
      </c>
      <c r="AX467" s="14"/>
      <c r="AY467" s="14">
        <v>6.98658133277512E-2</v>
      </c>
      <c r="AZ467" s="14">
        <v>0.27112529059026702</v>
      </c>
      <c r="BA467" s="14">
        <v>0.26896715818484002</v>
      </c>
      <c r="BB467" s="14">
        <v>0.228869222162914</v>
      </c>
      <c r="BC467" s="14">
        <v>0.21285171567259301</v>
      </c>
      <c r="BD467" s="14">
        <v>0.27669755580414201</v>
      </c>
      <c r="BE467" s="14">
        <v>0.21042254400510699</v>
      </c>
      <c r="BF467" s="14">
        <v>0.245841783922947</v>
      </c>
      <c r="BG467" s="14">
        <v>0.240724948538762</v>
      </c>
      <c r="BH467" s="14">
        <v>0.18772856910139299</v>
      </c>
      <c r="BI467" s="14">
        <v>0.199822430223735</v>
      </c>
      <c r="BJ467" s="14">
        <v>0.22913164438712799</v>
      </c>
      <c r="BK467" s="14">
        <v>0.20371020587604999</v>
      </c>
      <c r="BL467" s="14">
        <v>0.24667299517750901</v>
      </c>
      <c r="BM467" s="14">
        <v>0.22333486414839299</v>
      </c>
      <c r="BN467" s="14">
        <v>0.18202987760807199</v>
      </c>
      <c r="BO467" s="14"/>
      <c r="BP467" s="14">
        <v>0.220910011174038</v>
      </c>
      <c r="BQ467" s="14">
        <v>0.20642672639081999</v>
      </c>
      <c r="BR467" s="14">
        <v>0.224920996310641</v>
      </c>
      <c r="BS467" s="14">
        <v>0.24026225627993</v>
      </c>
      <c r="BT467" s="14">
        <v>0.250153598322856</v>
      </c>
      <c r="BU467" s="14">
        <v>0.27683678088657798</v>
      </c>
      <c r="BV467" s="14"/>
      <c r="BW467" s="14">
        <v>0.186100781722919</v>
      </c>
      <c r="BX467" s="14">
        <v>0.25903969866189003</v>
      </c>
      <c r="BY467" s="14" t="s">
        <v>120</v>
      </c>
      <c r="BZ467" s="14">
        <v>0.25759795881234498</v>
      </c>
      <c r="CA467" s="14">
        <v>0.273778515422825</v>
      </c>
      <c r="CB467" s="14">
        <v>0.240708647304756</v>
      </c>
      <c r="CC467" s="14">
        <v>0.23080501033126299</v>
      </c>
      <c r="CD467" s="14"/>
      <c r="CE467" s="14">
        <v>0.257516169566954</v>
      </c>
      <c r="CF467" s="14">
        <v>0.19430724722672699</v>
      </c>
      <c r="CG467" s="14">
        <v>0.25323158682802099</v>
      </c>
      <c r="CH467" s="14">
        <v>0.217091903548882</v>
      </c>
      <c r="CI467" s="14"/>
      <c r="CJ467" s="14">
        <v>0.23792993735694801</v>
      </c>
      <c r="CK467" s="14">
        <v>0.207098972142751</v>
      </c>
      <c r="CL467" s="14">
        <v>0.23623539665762</v>
      </c>
      <c r="CM467" s="14">
        <v>0.17344884658249099</v>
      </c>
      <c r="CN467" s="14"/>
      <c r="CO467" s="14">
        <v>0.22417975377740301</v>
      </c>
      <c r="CP467" s="14">
        <v>0.228158478143202</v>
      </c>
      <c r="CQ467" s="14"/>
      <c r="CR467" s="14">
        <v>0.20361672085239599</v>
      </c>
      <c r="CS467" s="14">
        <v>0.23134832403432501</v>
      </c>
    </row>
    <row r="468" spans="2:97" x14ac:dyDescent="0.3">
      <c r="B468" t="s">
        <v>260</v>
      </c>
      <c r="C468" s="14">
        <v>6.8215536656561396E-2</v>
      </c>
      <c r="D468" s="14">
        <v>6.0922323256228199E-2</v>
      </c>
      <c r="E468" s="14">
        <v>7.4647756565497103E-2</v>
      </c>
      <c r="F468" s="14"/>
      <c r="G468" s="14">
        <v>0.115538318840275</v>
      </c>
      <c r="H468" s="14">
        <v>7.66812425570539E-2</v>
      </c>
      <c r="I468" s="14">
        <v>5.8234234110099502E-2</v>
      </c>
      <c r="J468" s="14">
        <v>8.0013214196988397E-2</v>
      </c>
      <c r="K468" s="14">
        <v>3.4260981798660599E-2</v>
      </c>
      <c r="L468" s="14">
        <v>5.1375438784741399E-2</v>
      </c>
      <c r="M468" s="14"/>
      <c r="N468" s="14">
        <v>5.6709283591316398E-2</v>
      </c>
      <c r="O468" s="14">
        <v>7.0420495959322302E-2</v>
      </c>
      <c r="P468" s="14">
        <v>7.3301497181431002E-2</v>
      </c>
      <c r="Q468" s="14">
        <v>7.4674667612798298E-2</v>
      </c>
      <c r="R468" s="14"/>
      <c r="S468" s="14">
        <v>7.4441553200629798E-2</v>
      </c>
      <c r="T468" s="14">
        <v>7.2499096655277304E-2</v>
      </c>
      <c r="U468" s="14">
        <v>6.8670985574240506E-2</v>
      </c>
      <c r="V468" s="14">
        <v>7.1036521279181697E-2</v>
      </c>
      <c r="W468" s="14">
        <v>5.7936273243035998E-2</v>
      </c>
      <c r="X468" s="14">
        <v>3.1229878598906202E-2</v>
      </c>
      <c r="Y468" s="14">
        <v>8.0726550900442201E-2</v>
      </c>
      <c r="Z468" s="14">
        <v>0.10490119097291099</v>
      </c>
      <c r="AA468" s="14">
        <v>8.3629831658427495E-2</v>
      </c>
      <c r="AB468" s="14">
        <v>5.7991887950612102E-2</v>
      </c>
      <c r="AC468" s="14">
        <v>7.78598948948626E-2</v>
      </c>
      <c r="AD468" s="14">
        <v>2.1656937121293501E-2</v>
      </c>
      <c r="AE468" s="14"/>
      <c r="AF468" s="14">
        <v>4.5963704750645901E-2</v>
      </c>
      <c r="AG468" s="14">
        <v>5.7414039046986297E-2</v>
      </c>
      <c r="AH468" s="14">
        <v>5.5293385805956601E-2</v>
      </c>
      <c r="AI468" s="14">
        <v>0.11168645099598</v>
      </c>
      <c r="AJ468" s="14">
        <v>6.51405424619107E-2</v>
      </c>
      <c r="AK468" s="14"/>
      <c r="AL468" s="14">
        <v>4.9728553788488998E-2</v>
      </c>
      <c r="AM468" s="14">
        <v>5.0973417900841998E-2</v>
      </c>
      <c r="AN468" s="14">
        <v>5.8678135695490297E-2</v>
      </c>
      <c r="AO468" s="14">
        <v>7.2082799716009699E-2</v>
      </c>
      <c r="AP468" s="14">
        <v>0.12952681057854701</v>
      </c>
      <c r="AQ468" s="14">
        <v>8.9247774333312102E-2</v>
      </c>
      <c r="AR468" s="14"/>
      <c r="AS468" s="14">
        <v>6.4459366972225707E-2</v>
      </c>
      <c r="AT468" s="14">
        <v>8.4887702905430504E-2</v>
      </c>
      <c r="AU468" s="14">
        <v>7.15503617596428E-2</v>
      </c>
      <c r="AV468" s="14">
        <v>5.8095659022380203E-2</v>
      </c>
      <c r="AW468" s="14">
        <v>0</v>
      </c>
      <c r="AX468" s="14"/>
      <c r="AY468" s="14">
        <v>0</v>
      </c>
      <c r="AZ468" s="14">
        <v>8.8204523212310093E-2</v>
      </c>
      <c r="BA468" s="14">
        <v>7.2940257595566105E-2</v>
      </c>
      <c r="BB468" s="14">
        <v>6.9824138061194904E-2</v>
      </c>
      <c r="BC468" s="14">
        <v>4.8680702408459599E-2</v>
      </c>
      <c r="BD468" s="14">
        <v>7.5699428099543706E-2</v>
      </c>
      <c r="BE468" s="14">
        <v>8.55566408904785E-2</v>
      </c>
      <c r="BF468" s="14">
        <v>4.8889288105236003E-2</v>
      </c>
      <c r="BG468" s="14">
        <v>7.4299237947381497E-2</v>
      </c>
      <c r="BH468" s="14">
        <v>8.5738307945013595E-2</v>
      </c>
      <c r="BI468" s="14">
        <v>8.2323109411019196E-2</v>
      </c>
      <c r="BJ468" s="14">
        <v>7.3806068029438204E-2</v>
      </c>
      <c r="BK468" s="14">
        <v>7.6047420335205299E-2</v>
      </c>
      <c r="BL468" s="14">
        <v>1.85222216255298E-2</v>
      </c>
      <c r="BM468" s="14">
        <v>1.8932512003650901E-2</v>
      </c>
      <c r="BN468" s="14">
        <v>1.7444525592121798E-2</v>
      </c>
      <c r="BO468" s="14"/>
      <c r="BP468" s="14">
        <v>8.6916856790383898E-2</v>
      </c>
      <c r="BQ468" s="14">
        <v>6.4452465198082801E-2</v>
      </c>
      <c r="BR468" s="14">
        <v>8.0119640666664702E-2</v>
      </c>
      <c r="BS468" s="14">
        <v>6.3496081284656197E-2</v>
      </c>
      <c r="BT468" s="14">
        <v>3.7125508020642198E-2</v>
      </c>
      <c r="BU468" s="14">
        <v>4.9473890225268498E-2</v>
      </c>
      <c r="BV468" s="14"/>
      <c r="BW468" s="14">
        <v>4.6567792057649597E-2</v>
      </c>
      <c r="BX468" s="14">
        <v>8.4850394541445495E-2</v>
      </c>
      <c r="BY468" s="14" t="s">
        <v>120</v>
      </c>
      <c r="BZ468" s="14">
        <v>6.3152264619564302E-2</v>
      </c>
      <c r="CA468" s="14">
        <v>9.3650879216794006E-2</v>
      </c>
      <c r="CB468" s="14">
        <v>8.3768613209201995E-2</v>
      </c>
      <c r="CC468" s="14">
        <v>5.3023913455816897E-2</v>
      </c>
      <c r="CD468" s="14"/>
      <c r="CE468" s="14">
        <v>7.4834860442746995E-2</v>
      </c>
      <c r="CF468" s="14">
        <v>6.3569932173055094E-2</v>
      </c>
      <c r="CG468" s="14">
        <v>9.1847399749651407E-2</v>
      </c>
      <c r="CH468" s="14">
        <v>6.6797449530561701E-2</v>
      </c>
      <c r="CI468" s="14"/>
      <c r="CJ468" s="14">
        <v>7.2012597224447E-2</v>
      </c>
      <c r="CK468" s="14">
        <v>6.5787460660581207E-2</v>
      </c>
      <c r="CL468" s="14">
        <v>6.4275979113218099E-2</v>
      </c>
      <c r="CM468" s="14">
        <v>9.9638821880592796E-2</v>
      </c>
      <c r="CN468" s="14"/>
      <c r="CO468" s="14">
        <v>0.105660307202516</v>
      </c>
      <c r="CP468" s="14">
        <v>6.2558744890126097E-2</v>
      </c>
      <c r="CQ468" s="14"/>
      <c r="CR468" s="14">
        <v>8.7591282845360094E-2</v>
      </c>
      <c r="CS468" s="14">
        <v>6.2715013524069593E-2</v>
      </c>
    </row>
    <row r="469" spans="2:97" x14ac:dyDescent="0.3">
      <c r="B469" t="s">
        <v>261</v>
      </c>
      <c r="C469" s="14">
        <v>3.9728318631983603E-2</v>
      </c>
      <c r="D469" s="14">
        <v>4.3080401467531601E-2</v>
      </c>
      <c r="E469" s="14">
        <v>3.6567085153168997E-2</v>
      </c>
      <c r="F469" s="14"/>
      <c r="G469" s="14">
        <v>3.0785721353137899E-2</v>
      </c>
      <c r="H469" s="14">
        <v>2.93967375124752E-2</v>
      </c>
      <c r="I469" s="14">
        <v>4.3664667590416699E-2</v>
      </c>
      <c r="J469" s="14">
        <v>5.6137209660044297E-2</v>
      </c>
      <c r="K469" s="14">
        <v>4.6502615694336502E-2</v>
      </c>
      <c r="L469" s="14">
        <v>3.29906562380144E-2</v>
      </c>
      <c r="M469" s="14"/>
      <c r="N469" s="14">
        <v>2.6829869164095001E-2</v>
      </c>
      <c r="O469" s="14">
        <v>3.3419243146993599E-2</v>
      </c>
      <c r="P469" s="14">
        <v>5.2650984307224098E-2</v>
      </c>
      <c r="Q469" s="14">
        <v>4.9299162932418698E-2</v>
      </c>
      <c r="R469" s="14"/>
      <c r="S469" s="14">
        <v>3.0019733584348601E-2</v>
      </c>
      <c r="T469" s="14">
        <v>3.5968322086836001E-2</v>
      </c>
      <c r="U469" s="14">
        <v>4.5500420688791003E-2</v>
      </c>
      <c r="V469" s="14">
        <v>5.2717544049687197E-2</v>
      </c>
      <c r="W469" s="14">
        <v>3.1969853591024798E-2</v>
      </c>
      <c r="X469" s="14">
        <v>5.8981440269956199E-2</v>
      </c>
      <c r="Y469" s="14">
        <v>2.20836149598631E-2</v>
      </c>
      <c r="Z469" s="14">
        <v>1.2668018465547401E-2</v>
      </c>
      <c r="AA469" s="14">
        <v>4.4379772733077097E-2</v>
      </c>
      <c r="AB469" s="14">
        <v>5.1323709578747399E-2</v>
      </c>
      <c r="AC469" s="14">
        <v>5.0719549344389103E-2</v>
      </c>
      <c r="AD469" s="14">
        <v>2.0049235330584801E-2</v>
      </c>
      <c r="AE469" s="14"/>
      <c r="AF469" s="14">
        <v>2.9476356103556201E-2</v>
      </c>
      <c r="AG469" s="14">
        <v>3.0800603955984301E-2</v>
      </c>
      <c r="AH469" s="14">
        <v>3.2666001183482299E-2</v>
      </c>
      <c r="AI469" s="14">
        <v>7.3756870947776304E-2</v>
      </c>
      <c r="AJ469" s="14">
        <v>6.8493965417475294E-2</v>
      </c>
      <c r="AK469" s="14"/>
      <c r="AL469" s="14">
        <v>1.98685353269373E-2</v>
      </c>
      <c r="AM469" s="14">
        <v>3.1079507124200101E-2</v>
      </c>
      <c r="AN469" s="14">
        <v>3.3828283316584502E-2</v>
      </c>
      <c r="AO469" s="14">
        <v>5.6503763968006597E-2</v>
      </c>
      <c r="AP469" s="14">
        <v>8.55457223888446E-2</v>
      </c>
      <c r="AQ469" s="14">
        <v>2.85882768471191E-2</v>
      </c>
      <c r="AR469" s="14"/>
      <c r="AS469" s="14">
        <v>6.7010631134119397E-2</v>
      </c>
      <c r="AT469" s="14">
        <v>2.4554526447336501E-2</v>
      </c>
      <c r="AU469" s="14">
        <v>3.6263974808664397E-2</v>
      </c>
      <c r="AV469" s="14">
        <v>2.2030007758500999E-2</v>
      </c>
      <c r="AW469" s="14">
        <v>2.8207029055108499E-2</v>
      </c>
      <c r="AX469" s="14"/>
      <c r="AY469" s="14">
        <v>0</v>
      </c>
      <c r="AZ469" s="14">
        <v>0.12805955487683901</v>
      </c>
      <c r="BA469" s="14">
        <v>3.5350148433797898E-2</v>
      </c>
      <c r="BB469" s="14">
        <v>5.9046010416289499E-2</v>
      </c>
      <c r="BC469" s="14">
        <v>4.3951097269340003E-2</v>
      </c>
      <c r="BD469" s="14">
        <v>9.4477864515126603E-3</v>
      </c>
      <c r="BE469" s="14">
        <v>4.6490352788275603E-2</v>
      </c>
      <c r="BF469" s="14">
        <v>1.9301292207344299E-2</v>
      </c>
      <c r="BG469" s="14">
        <v>3.9360451237709898E-2</v>
      </c>
      <c r="BH469" s="14">
        <v>2.51713369790234E-2</v>
      </c>
      <c r="BI469" s="14">
        <v>4.5118482137949001E-2</v>
      </c>
      <c r="BJ469" s="14">
        <v>2.9569017746026698E-2</v>
      </c>
      <c r="BK469" s="14">
        <v>4.9031060072608802E-2</v>
      </c>
      <c r="BL469" s="14">
        <v>6.0054380276609302E-2</v>
      </c>
      <c r="BM469" s="14">
        <v>1.9091175619450201E-2</v>
      </c>
      <c r="BN469" s="14">
        <v>4.55685768477418E-2</v>
      </c>
      <c r="BO469" s="14"/>
      <c r="BP469" s="14">
        <v>2.4153474160291202E-2</v>
      </c>
      <c r="BQ469" s="14">
        <v>4.5295216498095599E-2</v>
      </c>
      <c r="BR469" s="14">
        <v>5.3305976946373297E-2</v>
      </c>
      <c r="BS469" s="14">
        <v>3.65258676341806E-2</v>
      </c>
      <c r="BT469" s="14">
        <v>6.2627860541179095E-2</v>
      </c>
      <c r="BU469" s="14">
        <v>9.0871202295875995E-3</v>
      </c>
      <c r="BV469" s="14"/>
      <c r="BW469" s="14">
        <v>4.0449176004249097E-2</v>
      </c>
      <c r="BX469" s="14">
        <v>4.0487257562219901E-2</v>
      </c>
      <c r="BY469" s="14" t="s">
        <v>120</v>
      </c>
      <c r="BZ469" s="14">
        <v>7.3186222822887906E-2</v>
      </c>
      <c r="CA469" s="14">
        <v>4.2669447895198998E-2</v>
      </c>
      <c r="CB469" s="14">
        <v>1.8036137520021998E-2</v>
      </c>
      <c r="CC469" s="14">
        <v>5.7312198995925101E-2</v>
      </c>
      <c r="CD469" s="14"/>
      <c r="CE469" s="14">
        <v>4.3791898958472797E-2</v>
      </c>
      <c r="CF469" s="14">
        <v>3.7055108893786701E-2</v>
      </c>
      <c r="CG469" s="14">
        <v>2.89331687033084E-2</v>
      </c>
      <c r="CH469" s="14">
        <v>5.0383496823085898E-2</v>
      </c>
      <c r="CI469" s="14"/>
      <c r="CJ469" s="14">
        <v>4.5466659424625397E-2</v>
      </c>
      <c r="CK469" s="14">
        <v>3.5696771201343597E-2</v>
      </c>
      <c r="CL469" s="14">
        <v>3.87475200719401E-2</v>
      </c>
      <c r="CM469" s="14">
        <v>4.5342921951197997E-2</v>
      </c>
      <c r="CN469" s="14"/>
      <c r="CO469" s="14">
        <v>4.23443536160499E-2</v>
      </c>
      <c r="CP469" s="14">
        <v>3.8381691195116002E-2</v>
      </c>
      <c r="CQ469" s="14"/>
      <c r="CR469" s="14">
        <v>6.4753805773655304E-2</v>
      </c>
      <c r="CS469" s="14">
        <v>3.5763169216690503E-2</v>
      </c>
    </row>
    <row r="470" spans="2:97" x14ac:dyDescent="0.3">
      <c r="B470" t="s">
        <v>92</v>
      </c>
      <c r="C470" s="14">
        <v>7.1132064173165394E-2</v>
      </c>
      <c r="D470" s="14">
        <v>5.0098346481179501E-2</v>
      </c>
      <c r="E470" s="14">
        <v>9.1917732259218093E-2</v>
      </c>
      <c r="F470" s="14"/>
      <c r="G470" s="14">
        <v>9.7005130553180899E-2</v>
      </c>
      <c r="H470" s="14">
        <v>6.8915616994042597E-2</v>
      </c>
      <c r="I470" s="14">
        <v>5.7380898759534303E-2</v>
      </c>
      <c r="J470" s="14">
        <v>6.8264787593916507E-2</v>
      </c>
      <c r="K470" s="14">
        <v>5.7191562284054899E-2</v>
      </c>
      <c r="L470" s="14">
        <v>7.8704962603769094E-2</v>
      </c>
      <c r="M470" s="14"/>
      <c r="N470" s="14">
        <v>4.5789667897727399E-2</v>
      </c>
      <c r="O470" s="14">
        <v>7.9220332044500297E-2</v>
      </c>
      <c r="P470" s="14">
        <v>6.5174973499783698E-2</v>
      </c>
      <c r="Q470" s="14">
        <v>9.2370336966607999E-2</v>
      </c>
      <c r="R470" s="14"/>
      <c r="S470" s="14">
        <v>6.2655432320319004E-2</v>
      </c>
      <c r="T470" s="14">
        <v>7.7911099267352096E-2</v>
      </c>
      <c r="U470" s="14">
        <v>7.2365099663145194E-2</v>
      </c>
      <c r="V470" s="14">
        <v>3.7315948287490297E-2</v>
      </c>
      <c r="W470" s="14">
        <v>5.1703386487121403E-2</v>
      </c>
      <c r="X470" s="14">
        <v>9.6221011819170504E-2</v>
      </c>
      <c r="Y470" s="14">
        <v>8.6281806033530306E-2</v>
      </c>
      <c r="Z470" s="14">
        <v>7.28264277157505E-2</v>
      </c>
      <c r="AA470" s="14">
        <v>8.8932798989573403E-2</v>
      </c>
      <c r="AB470" s="14">
        <v>7.5066874501999101E-2</v>
      </c>
      <c r="AC470" s="14">
        <v>7.4974875835508104E-2</v>
      </c>
      <c r="AD470" s="14">
        <v>2.34302888213863E-2</v>
      </c>
      <c r="AE470" s="14"/>
      <c r="AF470" s="14">
        <v>5.1250221267638903E-2</v>
      </c>
      <c r="AG470" s="14">
        <v>4.3082164540341999E-2</v>
      </c>
      <c r="AH470" s="14">
        <v>5.2314102508479503E-2</v>
      </c>
      <c r="AI470" s="14">
        <v>8.8925589145072495E-2</v>
      </c>
      <c r="AJ470" s="14">
        <v>8.91358256265119E-2</v>
      </c>
      <c r="AK470" s="14"/>
      <c r="AL470" s="14">
        <v>5.0661221787597903E-2</v>
      </c>
      <c r="AM470" s="14">
        <v>4.6450893405969897E-2</v>
      </c>
      <c r="AN470" s="14">
        <v>4.7568223845080498E-2</v>
      </c>
      <c r="AO470" s="14">
        <v>7.5194811850948701E-2</v>
      </c>
      <c r="AP470" s="14">
        <v>9.6976580135109305E-2</v>
      </c>
      <c r="AQ470" s="14">
        <v>0.106679769998614</v>
      </c>
      <c r="AR470" s="14"/>
      <c r="AS470" s="14">
        <v>7.4813073851115103E-2</v>
      </c>
      <c r="AT470" s="14">
        <v>8.0293976715586496E-2</v>
      </c>
      <c r="AU470" s="14">
        <v>5.95079223947012E-2</v>
      </c>
      <c r="AV470" s="14">
        <v>5.4480546675809101E-2</v>
      </c>
      <c r="AW470" s="14">
        <v>0</v>
      </c>
      <c r="AX470" s="14"/>
      <c r="AY470" s="14">
        <v>0.508534535804124</v>
      </c>
      <c r="AZ470" s="14">
        <v>7.9078757873469005E-2</v>
      </c>
      <c r="BA470" s="14">
        <v>5.0274924864184001E-2</v>
      </c>
      <c r="BB470" s="14">
        <v>4.9669725324285097E-2</v>
      </c>
      <c r="BC470" s="14">
        <v>0.10813845967649199</v>
      </c>
      <c r="BD470" s="14">
        <v>0.101273359418868</v>
      </c>
      <c r="BE470" s="14">
        <v>5.8344886992965701E-2</v>
      </c>
      <c r="BF470" s="14">
        <v>7.5091381133186696E-2</v>
      </c>
      <c r="BG470" s="14">
        <v>3.5037381645316799E-2</v>
      </c>
      <c r="BH470" s="14">
        <v>4.11342580859754E-2</v>
      </c>
      <c r="BI470" s="14">
        <v>3.9669981444400003E-2</v>
      </c>
      <c r="BJ470" s="14">
        <v>9.2557612769509204E-2</v>
      </c>
      <c r="BK470" s="14">
        <v>4.61224470672464E-2</v>
      </c>
      <c r="BL470" s="14">
        <v>7.8819399719075894E-2</v>
      </c>
      <c r="BM470" s="14">
        <v>5.69830773769016E-2</v>
      </c>
      <c r="BN470" s="14">
        <v>3.6063915901607402E-2</v>
      </c>
      <c r="BO470" s="14"/>
      <c r="BP470" s="14">
        <v>4.4989933877317798E-2</v>
      </c>
      <c r="BQ470" s="14">
        <v>7.3506225397870106E-2</v>
      </c>
      <c r="BR470" s="14">
        <v>0.10546580680088601</v>
      </c>
      <c r="BS470" s="14">
        <v>8.3572258373769304E-2</v>
      </c>
      <c r="BT470" s="14">
        <v>7.21901047641611E-2</v>
      </c>
      <c r="BU470" s="14">
        <v>4.0384040079586202E-2</v>
      </c>
      <c r="BV470" s="14"/>
      <c r="BW470" s="14">
        <v>6.5271535704014602E-2</v>
      </c>
      <c r="BX470" s="14">
        <v>5.5264499640585399E-2</v>
      </c>
      <c r="BY470" s="14" t="s">
        <v>120</v>
      </c>
      <c r="BZ470" s="14">
        <v>6.4671442735983797E-2</v>
      </c>
      <c r="CA470" s="14">
        <v>9.4970689587912493E-2</v>
      </c>
      <c r="CB470" s="14">
        <v>6.9881175837197204E-2</v>
      </c>
      <c r="CC470" s="14">
        <v>0.13134068060975901</v>
      </c>
      <c r="CD470" s="14"/>
      <c r="CE470" s="14">
        <v>6.0314987443402003E-2</v>
      </c>
      <c r="CF470" s="14">
        <v>4.1729499831238803E-2</v>
      </c>
      <c r="CG470" s="14">
        <v>8.59683682466134E-2</v>
      </c>
      <c r="CH470" s="14">
        <v>4.7186591606629601E-2</v>
      </c>
      <c r="CI470" s="14"/>
      <c r="CJ470" s="14">
        <v>7.0612064244997094E-2</v>
      </c>
      <c r="CK470" s="14">
        <v>5.7596663750017499E-2</v>
      </c>
      <c r="CL470" s="14">
        <v>5.8560147489094903E-2</v>
      </c>
      <c r="CM470" s="14">
        <v>0.22407257666027899</v>
      </c>
      <c r="CN470" s="14"/>
      <c r="CO470" s="14">
        <v>3.8010709091009599E-2</v>
      </c>
      <c r="CP470" s="14">
        <v>7.29545437820939E-2</v>
      </c>
      <c r="CQ470" s="14"/>
      <c r="CR470" s="14">
        <v>4.02253959676869E-2</v>
      </c>
      <c r="CS470" s="14">
        <v>6.9025861990828302E-2</v>
      </c>
    </row>
    <row r="471" spans="2:97" x14ac:dyDescent="0.3">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c r="BY471" s="14"/>
      <c r="BZ471" s="14"/>
      <c r="CA471" s="14"/>
      <c r="CB471" s="14"/>
      <c r="CC471" s="14"/>
      <c r="CD471" s="14"/>
      <c r="CE471" s="14"/>
      <c r="CF471" s="14"/>
      <c r="CG471" s="14"/>
      <c r="CH471" s="14"/>
      <c r="CI471" s="14"/>
      <c r="CJ471" s="14"/>
      <c r="CK471" s="14"/>
      <c r="CL471" s="14"/>
      <c r="CM471" s="14"/>
      <c r="CN471" s="14"/>
      <c r="CO471" s="14"/>
      <c r="CP471" s="14"/>
      <c r="CQ471" s="14"/>
      <c r="CR471" s="14"/>
      <c r="CS471" s="14"/>
    </row>
    <row r="472" spans="2:97" x14ac:dyDescent="0.3">
      <c r="B472" s="6" t="s">
        <v>286</v>
      </c>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4"/>
      <c r="CG472" s="14"/>
      <c r="CH472" s="14"/>
      <c r="CI472" s="14"/>
      <c r="CJ472" s="14"/>
      <c r="CK472" s="14"/>
      <c r="CL472" s="14"/>
      <c r="CM472" s="14"/>
      <c r="CN472" s="14"/>
      <c r="CO472" s="14"/>
      <c r="CP472" s="14"/>
      <c r="CQ472" s="14"/>
      <c r="CR472" s="14"/>
      <c r="CS472" s="14"/>
    </row>
    <row r="473" spans="2:97" x14ac:dyDescent="0.3">
      <c r="B473" s="24" t="s">
        <v>118</v>
      </c>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c r="CE473" s="14"/>
      <c r="CF473" s="14"/>
      <c r="CG473" s="14"/>
      <c r="CH473" s="14"/>
      <c r="CI473" s="14"/>
      <c r="CJ473" s="14"/>
      <c r="CK473" s="14"/>
      <c r="CL473" s="14"/>
      <c r="CM473" s="14"/>
      <c r="CN473" s="14"/>
      <c r="CO473" s="14"/>
      <c r="CP473" s="14"/>
      <c r="CQ473" s="14"/>
      <c r="CR473" s="14"/>
      <c r="CS473" s="14"/>
    </row>
    <row r="474" spans="2:97" x14ac:dyDescent="0.3">
      <c r="B474" t="s">
        <v>281</v>
      </c>
      <c r="C474" s="14">
        <v>5.0356111123303703E-2</v>
      </c>
      <c r="D474" s="14">
        <v>6.3651317447021294E-2</v>
      </c>
      <c r="E474" s="14">
        <v>3.6327661176439097E-2</v>
      </c>
      <c r="F474" s="14"/>
      <c r="G474" s="14">
        <v>9.19110848212885E-2</v>
      </c>
      <c r="H474" s="14">
        <v>0.122722006046555</v>
      </c>
      <c r="I474" s="14">
        <v>6.2152547493961603E-2</v>
      </c>
      <c r="J474" s="14">
        <v>2.9850302314082498E-2</v>
      </c>
      <c r="K474" s="14">
        <v>7.1272306155566196E-3</v>
      </c>
      <c r="L474" s="14">
        <v>0</v>
      </c>
      <c r="M474" s="14"/>
      <c r="N474" s="14">
        <v>8.2467906100975097E-2</v>
      </c>
      <c r="O474" s="14">
        <v>3.7652096293134797E-2</v>
      </c>
      <c r="P474" s="14">
        <v>3.499535578139E-2</v>
      </c>
      <c r="Q474" s="14">
        <v>4.3030494422350601E-2</v>
      </c>
      <c r="R474" s="14"/>
      <c r="S474" s="14">
        <v>0.16585513860748799</v>
      </c>
      <c r="T474" s="14">
        <v>2.63972511985739E-2</v>
      </c>
      <c r="U474" s="14">
        <v>1.8417802672664602E-2</v>
      </c>
      <c r="V474" s="14">
        <v>2.87976712705021E-2</v>
      </c>
      <c r="W474" s="14">
        <v>3.9303464473448499E-2</v>
      </c>
      <c r="X474" s="14">
        <v>3.3775064548005697E-2</v>
      </c>
      <c r="Y474" s="14">
        <v>1.78784612348395E-2</v>
      </c>
      <c r="Z474" s="14">
        <v>7.1502127976115604E-2</v>
      </c>
      <c r="AA474" s="14">
        <v>4.1645614380335497E-2</v>
      </c>
      <c r="AB474" s="14">
        <v>2.3610906029625501E-2</v>
      </c>
      <c r="AC474" s="14">
        <v>4.1796109582030602E-2</v>
      </c>
      <c r="AD474" s="14">
        <v>2.4192087382501198E-2</v>
      </c>
      <c r="AE474" s="14"/>
      <c r="AF474" s="14">
        <v>6.8475657970418796E-2</v>
      </c>
      <c r="AG474" s="14">
        <v>7.9551713494597304E-2</v>
      </c>
      <c r="AH474" s="14">
        <v>1.4362665950451801E-2</v>
      </c>
      <c r="AI474" s="14">
        <v>1.82029680727675E-2</v>
      </c>
      <c r="AJ474" s="14">
        <v>3.1754974636553003E-2</v>
      </c>
      <c r="AK474" s="14"/>
      <c r="AL474" s="14">
        <v>0.10719593046084901</v>
      </c>
      <c r="AM474" s="14">
        <v>6.9283052912621101E-2</v>
      </c>
      <c r="AN474" s="14">
        <v>2.66399357754489E-2</v>
      </c>
      <c r="AO474" s="14">
        <v>2.0738982771188599E-2</v>
      </c>
      <c r="AP474" s="14">
        <v>3.49274903397334E-2</v>
      </c>
      <c r="AQ474" s="14">
        <v>1.5801638224275501E-2</v>
      </c>
      <c r="AR474" s="14"/>
      <c r="AS474" s="14">
        <v>2.7266894347611498E-2</v>
      </c>
      <c r="AT474" s="14">
        <v>2.5079584807049301E-2</v>
      </c>
      <c r="AU474" s="14">
        <v>5.0700494837576597E-2</v>
      </c>
      <c r="AV474" s="14">
        <v>0.12587752154156601</v>
      </c>
      <c r="AW474" s="14">
        <v>0.27126798180012801</v>
      </c>
      <c r="AX474" s="14"/>
      <c r="AY474" s="14">
        <v>0</v>
      </c>
      <c r="AZ474" s="14">
        <v>5.05167099092729E-2</v>
      </c>
      <c r="BA474" s="14">
        <v>5.6165643460680099E-2</v>
      </c>
      <c r="BB474" s="14">
        <v>3.8767691455197803E-2</v>
      </c>
      <c r="BC474" s="14">
        <v>4.2840790954903098E-2</v>
      </c>
      <c r="BD474" s="14">
        <v>3.3885944263386002E-2</v>
      </c>
      <c r="BE474" s="14">
        <v>2.45046169774117E-2</v>
      </c>
      <c r="BF474" s="14">
        <v>5.4091004267199497E-2</v>
      </c>
      <c r="BG474" s="14">
        <v>3.2839542832791099E-2</v>
      </c>
      <c r="BH474" s="14">
        <v>5.4209906393220902E-2</v>
      </c>
      <c r="BI474" s="14">
        <v>7.5225471752960099E-2</v>
      </c>
      <c r="BJ474" s="14">
        <v>1.65400804951839E-2</v>
      </c>
      <c r="BK474" s="14">
        <v>2.5204736950763699E-2</v>
      </c>
      <c r="BL474" s="14">
        <v>2.5452373387294901E-2</v>
      </c>
      <c r="BM474" s="14">
        <v>7.2069957648075098E-2</v>
      </c>
      <c r="BN474" s="14">
        <v>0.22711247280081401</v>
      </c>
      <c r="BO474" s="14"/>
      <c r="BP474" s="14">
        <v>0.127702843338384</v>
      </c>
      <c r="BQ474" s="14">
        <v>3.1674095985978298E-2</v>
      </c>
      <c r="BR474" s="14">
        <v>3.9569577690587401E-2</v>
      </c>
      <c r="BS474" s="14">
        <v>1.50878472269031E-2</v>
      </c>
      <c r="BT474" s="14">
        <v>1.0489462007809199E-2</v>
      </c>
      <c r="BU474" s="14">
        <v>9.6216766653220293E-3</v>
      </c>
      <c r="BV474" s="14"/>
      <c r="BW474" s="14">
        <v>4.5950029889640101E-2</v>
      </c>
      <c r="BX474" s="14">
        <v>4.7942225443814199E-2</v>
      </c>
      <c r="BY474" s="14" t="s">
        <v>120</v>
      </c>
      <c r="BZ474" s="14">
        <v>7.7755712415921593E-2</v>
      </c>
      <c r="CA474" s="14">
        <v>3.58616595504785E-2</v>
      </c>
      <c r="CB474" s="14">
        <v>6.9678439318979393E-2</v>
      </c>
      <c r="CC474" s="14">
        <v>1.1206580445284E-2</v>
      </c>
      <c r="CD474" s="14"/>
      <c r="CE474" s="14">
        <v>8.9223407814875103E-2</v>
      </c>
      <c r="CF474" s="14">
        <v>8.2602347154457204E-2</v>
      </c>
      <c r="CG474" s="14">
        <v>1.7373078364334701E-2</v>
      </c>
      <c r="CH474" s="14">
        <v>4.1376100817186102E-2</v>
      </c>
      <c r="CI474" s="14"/>
      <c r="CJ474" s="14">
        <v>7.6910254184014398E-2</v>
      </c>
      <c r="CK474" s="14">
        <v>4.8836446929126601E-2</v>
      </c>
      <c r="CL474" s="14">
        <v>4.48328360827785E-2</v>
      </c>
      <c r="CM474" s="14">
        <v>3.0704678355308799E-2</v>
      </c>
      <c r="CN474" s="14"/>
      <c r="CO474" s="14">
        <v>0.14203156487521801</v>
      </c>
      <c r="CP474" s="14">
        <v>3.6767872101965797E-2</v>
      </c>
      <c r="CQ474" s="14"/>
      <c r="CR474" s="14">
        <v>0.12789238177842899</v>
      </c>
      <c r="CS474" s="14">
        <v>4.3706855955333801E-2</v>
      </c>
    </row>
    <row r="475" spans="2:97" x14ac:dyDescent="0.3">
      <c r="B475" t="s">
        <v>282</v>
      </c>
      <c r="C475" s="14">
        <v>0.21662909180318601</v>
      </c>
      <c r="D475" s="14">
        <v>0.23527847170911001</v>
      </c>
      <c r="E475" s="14">
        <v>0.199028467058219</v>
      </c>
      <c r="F475" s="14"/>
      <c r="G475" s="14">
        <v>0.35388365283502798</v>
      </c>
      <c r="H475" s="14">
        <v>0.35238611305783302</v>
      </c>
      <c r="I475" s="14">
        <v>0.22130743790885199</v>
      </c>
      <c r="J475" s="14">
        <v>0.162405498665399</v>
      </c>
      <c r="K475" s="14">
        <v>0.13867083194677299</v>
      </c>
      <c r="L475" s="14">
        <v>0.10782400334297999</v>
      </c>
      <c r="M475" s="14"/>
      <c r="N475" s="14">
        <v>0.263541324509314</v>
      </c>
      <c r="O475" s="14">
        <v>0.22870961069742701</v>
      </c>
      <c r="P475" s="14">
        <v>0.19852200001847001</v>
      </c>
      <c r="Q475" s="14">
        <v>0.17203055353618399</v>
      </c>
      <c r="R475" s="14"/>
      <c r="S475" s="14">
        <v>0.25751030277368903</v>
      </c>
      <c r="T475" s="14">
        <v>0.189970664894512</v>
      </c>
      <c r="U475" s="14">
        <v>0.181509000439009</v>
      </c>
      <c r="V475" s="14">
        <v>0.26991241960103501</v>
      </c>
      <c r="W475" s="14">
        <v>0.15084264109360901</v>
      </c>
      <c r="X475" s="14">
        <v>0.24047477935084999</v>
      </c>
      <c r="Y475" s="14">
        <v>0.250043937017706</v>
      </c>
      <c r="Z475" s="14">
        <v>0.20127373662721601</v>
      </c>
      <c r="AA475" s="14">
        <v>0.230745366178841</v>
      </c>
      <c r="AB475" s="14">
        <v>0.1633931009647</v>
      </c>
      <c r="AC475" s="14">
        <v>0.214805574344274</v>
      </c>
      <c r="AD475" s="14">
        <v>0.198981930196138</v>
      </c>
      <c r="AE475" s="14"/>
      <c r="AF475" s="14">
        <v>0.14498430887784799</v>
      </c>
      <c r="AG475" s="14">
        <v>0.34700548099165501</v>
      </c>
      <c r="AH475" s="14">
        <v>0.23560962900687701</v>
      </c>
      <c r="AI475" s="14">
        <v>0.13451148673115601</v>
      </c>
      <c r="AJ475" s="14">
        <v>0.14041261867628499</v>
      </c>
      <c r="AK475" s="14"/>
      <c r="AL475" s="14">
        <v>0.42623607521078499</v>
      </c>
      <c r="AM475" s="14">
        <v>0.18013708381957</v>
      </c>
      <c r="AN475" s="14">
        <v>0.20446719403979399</v>
      </c>
      <c r="AO475" s="14">
        <v>0.13366495142342899</v>
      </c>
      <c r="AP475" s="14">
        <v>0.15509314669690299</v>
      </c>
      <c r="AQ475" s="14">
        <v>9.6766821956122406E-2</v>
      </c>
      <c r="AR475" s="14"/>
      <c r="AS475" s="14">
        <v>0.173453061015933</v>
      </c>
      <c r="AT475" s="14">
        <v>0.191202319583404</v>
      </c>
      <c r="AU475" s="14">
        <v>0.24335049769460099</v>
      </c>
      <c r="AV475" s="14">
        <v>0.33154867595557502</v>
      </c>
      <c r="AW475" s="14">
        <v>0.28441778516485899</v>
      </c>
      <c r="AX475" s="14"/>
      <c r="AY475" s="14">
        <v>0.30697959162585697</v>
      </c>
      <c r="AZ475" s="14">
        <v>0.24705567147141499</v>
      </c>
      <c r="BA475" s="14">
        <v>0.149768667442746</v>
      </c>
      <c r="BB475" s="14">
        <v>0.162341552186511</v>
      </c>
      <c r="BC475" s="14">
        <v>0.24648738344531401</v>
      </c>
      <c r="BD475" s="14">
        <v>0.14538241959656301</v>
      </c>
      <c r="BE475" s="14">
        <v>0.27881723646504297</v>
      </c>
      <c r="BF475" s="14">
        <v>0.28792739485044899</v>
      </c>
      <c r="BG475" s="14">
        <v>0.14807951383272799</v>
      </c>
      <c r="BH475" s="14">
        <v>0.17533612075932001</v>
      </c>
      <c r="BI475" s="14">
        <v>0.25432363419527698</v>
      </c>
      <c r="BJ475" s="14">
        <v>0.218389949368827</v>
      </c>
      <c r="BK475" s="14">
        <v>0.22230620131297599</v>
      </c>
      <c r="BL475" s="14">
        <v>0.30250408361529701</v>
      </c>
      <c r="BM475" s="14">
        <v>0.15559970497418399</v>
      </c>
      <c r="BN475" s="14">
        <v>0.320950477253165</v>
      </c>
      <c r="BO475" s="14"/>
      <c r="BP475" s="14">
        <v>0.34089872948120498</v>
      </c>
      <c r="BQ475" s="14">
        <v>0.18865890646467701</v>
      </c>
      <c r="BR475" s="14">
        <v>0.221477919146291</v>
      </c>
      <c r="BS475" s="14">
        <v>0.17231458544292699</v>
      </c>
      <c r="BT475" s="14">
        <v>0.11940305682060399</v>
      </c>
      <c r="BU475" s="14">
        <v>0.13012371722166</v>
      </c>
      <c r="BV475" s="14"/>
      <c r="BW475" s="14">
        <v>0.16441672238130201</v>
      </c>
      <c r="BX475" s="14">
        <v>0.23336412586518701</v>
      </c>
      <c r="BY475" s="14" t="s">
        <v>120</v>
      </c>
      <c r="BZ475" s="14">
        <v>0.16303166806500799</v>
      </c>
      <c r="CA475" s="14">
        <v>0.30936247731690197</v>
      </c>
      <c r="CB475" s="14">
        <v>0.26931384330061697</v>
      </c>
      <c r="CC475" s="14">
        <v>0.247779845981876</v>
      </c>
      <c r="CD475" s="14"/>
      <c r="CE475" s="14">
        <v>0.34773706363974199</v>
      </c>
      <c r="CF475" s="14">
        <v>0.27992725526968998</v>
      </c>
      <c r="CG475" s="14">
        <v>0.1254727484982</v>
      </c>
      <c r="CH475" s="14">
        <v>0.175617232034147</v>
      </c>
      <c r="CI475" s="14"/>
      <c r="CJ475" s="14">
        <v>0.200364669786355</v>
      </c>
      <c r="CK475" s="14">
        <v>0.27064318140480198</v>
      </c>
      <c r="CL475" s="14">
        <v>0.211419405543843</v>
      </c>
      <c r="CM475" s="14">
        <v>0.135254318773877</v>
      </c>
      <c r="CN475" s="14"/>
      <c r="CO475" s="14">
        <v>0.304702249289939</v>
      </c>
      <c r="CP475" s="14">
        <v>0.20393979379350499</v>
      </c>
      <c r="CQ475" s="14"/>
      <c r="CR475" s="14">
        <v>0.307585030814153</v>
      </c>
      <c r="CS475" s="14">
        <v>0.20887007475149599</v>
      </c>
    </row>
    <row r="476" spans="2:97" x14ac:dyDescent="0.3">
      <c r="B476" t="s">
        <v>283</v>
      </c>
      <c r="C476" s="14">
        <v>0.38993204273434101</v>
      </c>
      <c r="D476" s="14">
        <v>0.38520956498609399</v>
      </c>
      <c r="E476" s="14">
        <v>0.39480294294493601</v>
      </c>
      <c r="F476" s="14"/>
      <c r="G476" s="14">
        <v>0.32465796459061502</v>
      </c>
      <c r="H476" s="14">
        <v>0.31643734046538302</v>
      </c>
      <c r="I476" s="14">
        <v>0.38029477756026397</v>
      </c>
      <c r="J476" s="14">
        <v>0.41679522442294198</v>
      </c>
      <c r="K476" s="14">
        <v>0.426657857547592</v>
      </c>
      <c r="L476" s="14">
        <v>0.45434517026094501</v>
      </c>
      <c r="M476" s="14"/>
      <c r="N476" s="14">
        <v>0.37499921513388101</v>
      </c>
      <c r="O476" s="14">
        <v>0.417515529075833</v>
      </c>
      <c r="P476" s="14">
        <v>0.40340805379029099</v>
      </c>
      <c r="Q476" s="14">
        <v>0.366087502181769</v>
      </c>
      <c r="R476" s="14"/>
      <c r="S476" s="14">
        <v>0.31137888103845401</v>
      </c>
      <c r="T476" s="14">
        <v>0.42121481636492297</v>
      </c>
      <c r="U476" s="14">
        <v>0.40418600781945002</v>
      </c>
      <c r="V476" s="14">
        <v>0.35409020147739001</v>
      </c>
      <c r="W476" s="14">
        <v>0.45856405842411002</v>
      </c>
      <c r="X476" s="14">
        <v>0.35918742394615799</v>
      </c>
      <c r="Y476" s="14">
        <v>0.38739534161849398</v>
      </c>
      <c r="Z476" s="14">
        <v>0.34050936403302401</v>
      </c>
      <c r="AA476" s="14">
        <v>0.391270781347131</v>
      </c>
      <c r="AB476" s="14">
        <v>0.438540301580361</v>
      </c>
      <c r="AC476" s="14">
        <v>0.387484034252635</v>
      </c>
      <c r="AD476" s="14">
        <v>0.54976382465278095</v>
      </c>
      <c r="AE476" s="14"/>
      <c r="AF476" s="14">
        <v>0.39591078600546997</v>
      </c>
      <c r="AG476" s="14">
        <v>0.37722039567902499</v>
      </c>
      <c r="AH476" s="14">
        <v>0.42302456154111201</v>
      </c>
      <c r="AI476" s="14">
        <v>0.34598493428465799</v>
      </c>
      <c r="AJ476" s="14">
        <v>0.36150458963435</v>
      </c>
      <c r="AK476" s="14"/>
      <c r="AL476" s="14">
        <v>0.33054289539167903</v>
      </c>
      <c r="AM476" s="14">
        <v>0.40639051634596901</v>
      </c>
      <c r="AN476" s="14">
        <v>0.46121176214414</v>
      </c>
      <c r="AO476" s="14">
        <v>0.37133739552561001</v>
      </c>
      <c r="AP476" s="14">
        <v>0.39415311551929599</v>
      </c>
      <c r="AQ476" s="14">
        <v>0.45640236077694901</v>
      </c>
      <c r="AR476" s="14"/>
      <c r="AS476" s="14">
        <v>0.39239965715250702</v>
      </c>
      <c r="AT476" s="14">
        <v>0.42244597111955001</v>
      </c>
      <c r="AU476" s="14">
        <v>0.41068913532189899</v>
      </c>
      <c r="AV476" s="14">
        <v>0.301057406494047</v>
      </c>
      <c r="AW476" s="14">
        <v>0.344369496065834</v>
      </c>
      <c r="AX476" s="14"/>
      <c r="AY476" s="14">
        <v>0.14505630385920501</v>
      </c>
      <c r="AZ476" s="14">
        <v>0.29201458593483698</v>
      </c>
      <c r="BA476" s="14">
        <v>0.38259586833998299</v>
      </c>
      <c r="BB476" s="14">
        <v>0.40587770487104502</v>
      </c>
      <c r="BC476" s="14">
        <v>0.35728640072441997</v>
      </c>
      <c r="BD476" s="14">
        <v>0.44357846036812698</v>
      </c>
      <c r="BE476" s="14">
        <v>0.36072658455859302</v>
      </c>
      <c r="BF476" s="14">
        <v>0.37325047952260398</v>
      </c>
      <c r="BG476" s="14">
        <v>0.45379681111032799</v>
      </c>
      <c r="BH476" s="14">
        <v>0.46329872115112303</v>
      </c>
      <c r="BI476" s="14">
        <v>0.39859095490907298</v>
      </c>
      <c r="BJ476" s="14">
        <v>0.45217376499569001</v>
      </c>
      <c r="BK476" s="14">
        <v>0.365146938592879</v>
      </c>
      <c r="BL476" s="14">
        <v>0.32919656095074301</v>
      </c>
      <c r="BM476" s="14">
        <v>0.449474028182062</v>
      </c>
      <c r="BN476" s="14">
        <v>0.25799217699835097</v>
      </c>
      <c r="BO476" s="14"/>
      <c r="BP476" s="14">
        <v>0.31392096505950401</v>
      </c>
      <c r="BQ476" s="14">
        <v>0.40831570546071</v>
      </c>
      <c r="BR476" s="14">
        <v>0.37874679579306603</v>
      </c>
      <c r="BS476" s="14">
        <v>0.44189822462699302</v>
      </c>
      <c r="BT476" s="14">
        <v>0.41269602295556101</v>
      </c>
      <c r="BU476" s="14">
        <v>0.45258556905448299</v>
      </c>
      <c r="BV476" s="14"/>
      <c r="BW476" s="14">
        <v>0.40835048994602902</v>
      </c>
      <c r="BX476" s="14">
        <v>0.414652710060746</v>
      </c>
      <c r="BY476" s="14" t="s">
        <v>120</v>
      </c>
      <c r="BZ476" s="14">
        <v>0.38027959254293697</v>
      </c>
      <c r="CA476" s="14">
        <v>0.282601553799602</v>
      </c>
      <c r="CB476" s="14">
        <v>0.37598973354064702</v>
      </c>
      <c r="CC476" s="14">
        <v>0.416970286269569</v>
      </c>
      <c r="CD476" s="14"/>
      <c r="CE476" s="14">
        <v>0.31601546125616597</v>
      </c>
      <c r="CF476" s="14">
        <v>0.367526873854992</v>
      </c>
      <c r="CG476" s="14">
        <v>0.42661184319461198</v>
      </c>
      <c r="CH476" s="14">
        <v>0.42541960826788899</v>
      </c>
      <c r="CI476" s="14"/>
      <c r="CJ476" s="14">
        <v>0.35688911105619903</v>
      </c>
      <c r="CK476" s="14">
        <v>0.402084493032285</v>
      </c>
      <c r="CL476" s="14">
        <v>0.40575178928834699</v>
      </c>
      <c r="CM476" s="14">
        <v>0.30456452301320602</v>
      </c>
      <c r="CN476" s="14"/>
      <c r="CO476" s="14">
        <v>0.31651612037512</v>
      </c>
      <c r="CP476" s="14">
        <v>0.40316472150648303</v>
      </c>
      <c r="CQ476" s="14"/>
      <c r="CR476" s="14">
        <v>0.34997599606945501</v>
      </c>
      <c r="CS476" s="14">
        <v>0.39939646828009701</v>
      </c>
    </row>
    <row r="477" spans="2:97" x14ac:dyDescent="0.3">
      <c r="B477" t="s">
        <v>284</v>
      </c>
      <c r="C477" s="14">
        <v>0.25813757081313199</v>
      </c>
      <c r="D477" s="14">
        <v>0.24192770736744701</v>
      </c>
      <c r="E477" s="14">
        <v>0.27387200707632697</v>
      </c>
      <c r="F477" s="14"/>
      <c r="G477" s="14">
        <v>0.130632328134444</v>
      </c>
      <c r="H477" s="14">
        <v>0.126908170578481</v>
      </c>
      <c r="I477" s="14">
        <v>0.26884121680717699</v>
      </c>
      <c r="J477" s="14">
        <v>0.293240956230504</v>
      </c>
      <c r="K477" s="14">
        <v>0.32417578490794602</v>
      </c>
      <c r="L477" s="14">
        <v>0.36781138919117201</v>
      </c>
      <c r="M477" s="14"/>
      <c r="N477" s="14">
        <v>0.21026212267088801</v>
      </c>
      <c r="O477" s="14">
        <v>0.252271702036513</v>
      </c>
      <c r="P477" s="14">
        <v>0.27309835757162498</v>
      </c>
      <c r="Q477" s="14">
        <v>0.30209133120155501</v>
      </c>
      <c r="R477" s="14"/>
      <c r="S477" s="14">
        <v>0.188919179904152</v>
      </c>
      <c r="T477" s="14">
        <v>0.28034844420630201</v>
      </c>
      <c r="U477" s="14">
        <v>0.32373179280884801</v>
      </c>
      <c r="V477" s="14">
        <v>0.26867938580460998</v>
      </c>
      <c r="W477" s="14">
        <v>0.26437918479537598</v>
      </c>
      <c r="X477" s="14">
        <v>0.25989088766549001</v>
      </c>
      <c r="Y477" s="14">
        <v>0.20862770473002401</v>
      </c>
      <c r="Z477" s="14">
        <v>0.303599873608697</v>
      </c>
      <c r="AA477" s="14">
        <v>0.27012997611247203</v>
      </c>
      <c r="AB477" s="14">
        <v>0.284299129591291</v>
      </c>
      <c r="AC477" s="14">
        <v>0.25948157898403301</v>
      </c>
      <c r="AD477" s="14">
        <v>0.20622301067242599</v>
      </c>
      <c r="AE477" s="14"/>
      <c r="AF477" s="14">
        <v>0.33194815884296602</v>
      </c>
      <c r="AG477" s="14">
        <v>0.13920414379184001</v>
      </c>
      <c r="AH477" s="14">
        <v>0.24612318170299599</v>
      </c>
      <c r="AI477" s="14">
        <v>0.39386527767795898</v>
      </c>
      <c r="AJ477" s="14">
        <v>0.36318118713724201</v>
      </c>
      <c r="AK477" s="14"/>
      <c r="AL477" s="14">
        <v>8.0599177319198106E-2</v>
      </c>
      <c r="AM477" s="14">
        <v>0.29133164533371803</v>
      </c>
      <c r="AN477" s="14">
        <v>0.240750664535968</v>
      </c>
      <c r="AO477" s="14">
        <v>0.389776683337481</v>
      </c>
      <c r="AP477" s="14">
        <v>0.33615705020436898</v>
      </c>
      <c r="AQ477" s="14">
        <v>0.23996074325633199</v>
      </c>
      <c r="AR477" s="14"/>
      <c r="AS477" s="14">
        <v>0.31375094666509401</v>
      </c>
      <c r="AT477" s="14">
        <v>0.27867949870539899</v>
      </c>
      <c r="AU477" s="14">
        <v>0.21409787968173499</v>
      </c>
      <c r="AV477" s="14">
        <v>0.160522620411477</v>
      </c>
      <c r="AW477" s="14">
        <v>7.6981782740063703E-2</v>
      </c>
      <c r="AX477" s="14"/>
      <c r="AY477" s="14">
        <v>0.40889737205548898</v>
      </c>
      <c r="AZ477" s="14">
        <v>0.22442521220148501</v>
      </c>
      <c r="BA477" s="14">
        <v>0.31762822927237699</v>
      </c>
      <c r="BB477" s="14">
        <v>0.29452199370580201</v>
      </c>
      <c r="BC477" s="14">
        <v>0.27868672424791602</v>
      </c>
      <c r="BD477" s="14">
        <v>0.30109204378193699</v>
      </c>
      <c r="BE477" s="14">
        <v>0.23370317585914699</v>
      </c>
      <c r="BF477" s="14">
        <v>0.25300982888941997</v>
      </c>
      <c r="BG477" s="14">
        <v>0.25964511448530803</v>
      </c>
      <c r="BH477" s="14">
        <v>0.27474469359465797</v>
      </c>
      <c r="BI477" s="14">
        <v>0.20505711836693399</v>
      </c>
      <c r="BJ477" s="14">
        <v>0.20284006243920399</v>
      </c>
      <c r="BK477" s="14">
        <v>0.244065484583086</v>
      </c>
      <c r="BL477" s="14">
        <v>0.236369886866792</v>
      </c>
      <c r="BM477" s="14">
        <v>0.28420530067941702</v>
      </c>
      <c r="BN477" s="14">
        <v>0.17569368606170399</v>
      </c>
      <c r="BO477" s="14"/>
      <c r="BP477" s="14">
        <v>0.15661277307245899</v>
      </c>
      <c r="BQ477" s="14">
        <v>0.27428539222847997</v>
      </c>
      <c r="BR477" s="14">
        <v>0.26892601705172098</v>
      </c>
      <c r="BS477" s="14">
        <v>0.28876365021744699</v>
      </c>
      <c r="BT477" s="14">
        <v>0.34182770503170201</v>
      </c>
      <c r="BU477" s="14">
        <v>0.34505789757105598</v>
      </c>
      <c r="BV477" s="14"/>
      <c r="BW477" s="14">
        <v>0.31143837539172198</v>
      </c>
      <c r="BX477" s="14">
        <v>0.23760316742933499</v>
      </c>
      <c r="BY477" s="14" t="s">
        <v>120</v>
      </c>
      <c r="BZ477" s="14">
        <v>0.26942590258674998</v>
      </c>
      <c r="CA477" s="14">
        <v>0.228571205695936</v>
      </c>
      <c r="CB477" s="14">
        <v>0.201976801411691</v>
      </c>
      <c r="CC477" s="14">
        <v>0.16563862702861401</v>
      </c>
      <c r="CD477" s="14"/>
      <c r="CE477" s="14">
        <v>0.17093710039100801</v>
      </c>
      <c r="CF477" s="14">
        <v>0.22975878009779099</v>
      </c>
      <c r="CG477" s="14">
        <v>0.27861613920351003</v>
      </c>
      <c r="CH477" s="14">
        <v>0.30036004567123098</v>
      </c>
      <c r="CI477" s="14"/>
      <c r="CJ477" s="14">
        <v>0.30512800706405502</v>
      </c>
      <c r="CK477" s="14">
        <v>0.218604957221612</v>
      </c>
      <c r="CL477" s="14">
        <v>0.249514441842175</v>
      </c>
      <c r="CM477" s="14">
        <v>0.32983122147071697</v>
      </c>
      <c r="CN477" s="14"/>
      <c r="CO477" s="14">
        <v>0.20085425870232099</v>
      </c>
      <c r="CP477" s="14">
        <v>0.26571825691025902</v>
      </c>
      <c r="CQ477" s="14"/>
      <c r="CR477" s="14">
        <v>0.175386262778263</v>
      </c>
      <c r="CS477" s="14">
        <v>0.26831190375212099</v>
      </c>
    </row>
    <row r="478" spans="2:97" x14ac:dyDescent="0.3">
      <c r="B478" t="s">
        <v>92</v>
      </c>
      <c r="C478" s="14">
        <v>8.4945183526037193E-2</v>
      </c>
      <c r="D478" s="14">
        <v>7.3932938490327393E-2</v>
      </c>
      <c r="E478" s="14">
        <v>9.5968921744079103E-2</v>
      </c>
      <c r="F478" s="14"/>
      <c r="G478" s="14">
        <v>9.8914969618624005E-2</v>
      </c>
      <c r="H478" s="14">
        <v>8.1546369851748401E-2</v>
      </c>
      <c r="I478" s="14">
        <v>6.7404020229745898E-2</v>
      </c>
      <c r="J478" s="14">
        <v>9.77080183670722E-2</v>
      </c>
      <c r="K478" s="14">
        <v>0.103368294982132</v>
      </c>
      <c r="L478" s="14">
        <v>7.0019437204903001E-2</v>
      </c>
      <c r="M478" s="14"/>
      <c r="N478" s="14">
        <v>6.8729431584942199E-2</v>
      </c>
      <c r="O478" s="14">
        <v>6.3851061897092304E-2</v>
      </c>
      <c r="P478" s="14">
        <v>8.9976232838224507E-2</v>
      </c>
      <c r="Q478" s="14">
        <v>0.116760118658141</v>
      </c>
      <c r="R478" s="14"/>
      <c r="S478" s="14">
        <v>7.6336497676217696E-2</v>
      </c>
      <c r="T478" s="14">
        <v>8.2068823335689198E-2</v>
      </c>
      <c r="U478" s="14">
        <v>7.2155396260028801E-2</v>
      </c>
      <c r="V478" s="14">
        <v>7.8520321846463695E-2</v>
      </c>
      <c r="W478" s="14">
        <v>8.6910651213456605E-2</v>
      </c>
      <c r="X478" s="14">
        <v>0.106671844489496</v>
      </c>
      <c r="Y478" s="14">
        <v>0.13605455539893699</v>
      </c>
      <c r="Z478" s="14">
        <v>8.3114897754947903E-2</v>
      </c>
      <c r="AA478" s="14">
        <v>6.6208261981220498E-2</v>
      </c>
      <c r="AB478" s="14">
        <v>9.0156561834022902E-2</v>
      </c>
      <c r="AC478" s="14">
        <v>9.6432702837027998E-2</v>
      </c>
      <c r="AD478" s="14">
        <v>2.08391470961528E-2</v>
      </c>
      <c r="AE478" s="14"/>
      <c r="AF478" s="14">
        <v>5.86810883032974E-2</v>
      </c>
      <c r="AG478" s="14">
        <v>5.7018266042882397E-2</v>
      </c>
      <c r="AH478" s="14">
        <v>8.0879961798564007E-2</v>
      </c>
      <c r="AI478" s="14">
        <v>0.10743533323346</v>
      </c>
      <c r="AJ478" s="14">
        <v>0.10314662991557</v>
      </c>
      <c r="AK478" s="14"/>
      <c r="AL478" s="14">
        <v>5.5425921617489E-2</v>
      </c>
      <c r="AM478" s="14">
        <v>5.2857701588121302E-2</v>
      </c>
      <c r="AN478" s="14">
        <v>6.69304435046498E-2</v>
      </c>
      <c r="AO478" s="14">
        <v>8.4481986942291698E-2</v>
      </c>
      <c r="AP478" s="14">
        <v>7.9669197239698605E-2</v>
      </c>
      <c r="AQ478" s="14">
        <v>0.19106843578632099</v>
      </c>
      <c r="AR478" s="14"/>
      <c r="AS478" s="14">
        <v>9.3129440818854103E-2</v>
      </c>
      <c r="AT478" s="14">
        <v>8.2592625784598597E-2</v>
      </c>
      <c r="AU478" s="14">
        <v>8.1161992464188398E-2</v>
      </c>
      <c r="AV478" s="14">
        <v>8.0993775597334394E-2</v>
      </c>
      <c r="AW478" s="14">
        <v>2.29629542291163E-2</v>
      </c>
      <c r="AX478" s="14"/>
      <c r="AY478" s="14">
        <v>0.13906673245945</v>
      </c>
      <c r="AZ478" s="14">
        <v>0.18598782048299101</v>
      </c>
      <c r="BA478" s="14">
        <v>9.3841591484213602E-2</v>
      </c>
      <c r="BB478" s="14">
        <v>9.8491057781444E-2</v>
      </c>
      <c r="BC478" s="14">
        <v>7.4698700627446699E-2</v>
      </c>
      <c r="BD478" s="14">
        <v>7.6061131989986805E-2</v>
      </c>
      <c r="BE478" s="14">
        <v>0.102248386139805</v>
      </c>
      <c r="BF478" s="14">
        <v>3.1721292470327699E-2</v>
      </c>
      <c r="BG478" s="14">
        <v>0.105639017738845</v>
      </c>
      <c r="BH478" s="14">
        <v>3.2410558101677901E-2</v>
      </c>
      <c r="BI478" s="14">
        <v>6.6802820775755098E-2</v>
      </c>
      <c r="BJ478" s="14">
        <v>0.110056142701095</v>
      </c>
      <c r="BK478" s="14">
        <v>0.14327663856029499</v>
      </c>
      <c r="BL478" s="14">
        <v>0.106477095179873</v>
      </c>
      <c r="BM478" s="14">
        <v>3.8651008516261597E-2</v>
      </c>
      <c r="BN478" s="14">
        <v>1.8251186885966601E-2</v>
      </c>
      <c r="BO478" s="14"/>
      <c r="BP478" s="14">
        <v>6.0864689048447801E-2</v>
      </c>
      <c r="BQ478" s="14">
        <v>9.7065899860154195E-2</v>
      </c>
      <c r="BR478" s="14">
        <v>9.1279690318335396E-2</v>
      </c>
      <c r="BS478" s="14">
        <v>8.1935692485730197E-2</v>
      </c>
      <c r="BT478" s="14">
        <v>0.115583753184324</v>
      </c>
      <c r="BU478" s="14">
        <v>6.2611139487478901E-2</v>
      </c>
      <c r="BV478" s="14"/>
      <c r="BW478" s="14">
        <v>6.9844382391307094E-2</v>
      </c>
      <c r="BX478" s="14">
        <v>6.64377712009179E-2</v>
      </c>
      <c r="BY478" s="14" t="s">
        <v>120</v>
      </c>
      <c r="BZ478" s="14">
        <v>0.109507124389383</v>
      </c>
      <c r="CA478" s="14">
        <v>0.14360310363708201</v>
      </c>
      <c r="CB478" s="14">
        <v>8.3041182428066296E-2</v>
      </c>
      <c r="CC478" s="14">
        <v>0.15840466027465699</v>
      </c>
      <c r="CD478" s="14"/>
      <c r="CE478" s="14">
        <v>7.6086966898208194E-2</v>
      </c>
      <c r="CF478" s="14">
        <v>4.0184743623069202E-2</v>
      </c>
      <c r="CG478" s="14">
        <v>0.15192619073934299</v>
      </c>
      <c r="CH478" s="14">
        <v>5.7227013209546498E-2</v>
      </c>
      <c r="CI478" s="14"/>
      <c r="CJ478" s="14">
        <v>6.0707957909375998E-2</v>
      </c>
      <c r="CK478" s="14">
        <v>5.9830921412174998E-2</v>
      </c>
      <c r="CL478" s="14">
        <v>8.84815272428566E-2</v>
      </c>
      <c r="CM478" s="14">
        <v>0.19964525838689201</v>
      </c>
      <c r="CN478" s="14"/>
      <c r="CO478" s="14">
        <v>3.5895806757401699E-2</v>
      </c>
      <c r="CP478" s="14">
        <v>9.0409355687787393E-2</v>
      </c>
      <c r="CQ478" s="14"/>
      <c r="CR478" s="14">
        <v>3.9160328559700502E-2</v>
      </c>
      <c r="CS478" s="14">
        <v>7.9714697260951803E-2</v>
      </c>
    </row>
    <row r="479" spans="2:97" x14ac:dyDescent="0.3">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c r="BY479" s="14"/>
      <c r="BZ479" s="14"/>
      <c r="CA479" s="14"/>
      <c r="CB479" s="14"/>
      <c r="CC479" s="14"/>
      <c r="CD479" s="14"/>
      <c r="CE479" s="14"/>
      <c r="CF479" s="14"/>
      <c r="CG479" s="14"/>
      <c r="CH479" s="14"/>
      <c r="CI479" s="14"/>
      <c r="CJ479" s="14"/>
      <c r="CK479" s="14"/>
      <c r="CL479" s="14"/>
      <c r="CM479" s="14"/>
      <c r="CN479" s="14"/>
      <c r="CO479" s="14"/>
      <c r="CP479" s="14"/>
      <c r="CQ479" s="14"/>
      <c r="CR479" s="14"/>
      <c r="CS479" s="14"/>
    </row>
    <row r="480" spans="2:97" x14ac:dyDescent="0.3">
      <c r="B480" s="6" t="s">
        <v>287</v>
      </c>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c r="BY480" s="14"/>
      <c r="BZ480" s="14"/>
      <c r="CA480" s="14"/>
      <c r="CB480" s="14"/>
      <c r="CC480" s="14"/>
      <c r="CD480" s="14"/>
      <c r="CE480" s="14"/>
      <c r="CF480" s="14"/>
      <c r="CG480" s="14"/>
      <c r="CH480" s="14"/>
      <c r="CI480" s="14"/>
      <c r="CJ480" s="14"/>
      <c r="CK480" s="14"/>
      <c r="CL480" s="14"/>
      <c r="CM480" s="14"/>
      <c r="CN480" s="14"/>
      <c r="CO480" s="14"/>
      <c r="CP480" s="14"/>
      <c r="CQ480" s="14"/>
      <c r="CR480" s="14"/>
      <c r="CS480" s="14"/>
    </row>
    <row r="481" spans="2:97" x14ac:dyDescent="0.3">
      <c r="B481" s="24" t="s">
        <v>118</v>
      </c>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c r="CE481" s="14"/>
      <c r="CF481" s="14"/>
      <c r="CG481" s="14"/>
      <c r="CH481" s="14"/>
      <c r="CI481" s="14"/>
      <c r="CJ481" s="14"/>
      <c r="CK481" s="14"/>
      <c r="CL481" s="14"/>
      <c r="CM481" s="14"/>
      <c r="CN481" s="14"/>
      <c r="CO481" s="14"/>
      <c r="CP481" s="14"/>
      <c r="CQ481" s="14"/>
      <c r="CR481" s="14"/>
      <c r="CS481" s="14"/>
    </row>
    <row r="482" spans="2:97" x14ac:dyDescent="0.3">
      <c r="B482" t="s">
        <v>281</v>
      </c>
      <c r="C482" s="14">
        <v>5.7819421517127698E-2</v>
      </c>
      <c r="D482" s="14">
        <v>6.8532044240890405E-2</v>
      </c>
      <c r="E482" s="14">
        <v>4.6339334035593399E-2</v>
      </c>
      <c r="F482" s="14"/>
      <c r="G482" s="14">
        <v>9.6925652707919904E-2</v>
      </c>
      <c r="H482" s="14">
        <v>0.13762562484485799</v>
      </c>
      <c r="I482" s="14">
        <v>7.0215189019166804E-2</v>
      </c>
      <c r="J482" s="14">
        <v>3.6141957471830598E-2</v>
      </c>
      <c r="K482" s="14">
        <v>1.05947262160594E-2</v>
      </c>
      <c r="L482" s="14">
        <v>6.16858443465409E-3</v>
      </c>
      <c r="M482" s="14"/>
      <c r="N482" s="14">
        <v>8.7701492046384999E-2</v>
      </c>
      <c r="O482" s="14">
        <v>4.9803016402440399E-2</v>
      </c>
      <c r="P482" s="14">
        <v>5.1233707463025802E-2</v>
      </c>
      <c r="Q482" s="14">
        <v>4.0412177165306297E-2</v>
      </c>
      <c r="R482" s="14"/>
      <c r="S482" s="14">
        <v>0.112378942225168</v>
      </c>
      <c r="T482" s="14">
        <v>3.0518739934477401E-2</v>
      </c>
      <c r="U482" s="14">
        <v>4.05418449958782E-2</v>
      </c>
      <c r="V482" s="14">
        <v>6.4234205116117604E-2</v>
      </c>
      <c r="W482" s="14">
        <v>7.5882100035290195E-2</v>
      </c>
      <c r="X482" s="14">
        <v>3.4074131044954797E-2</v>
      </c>
      <c r="Y482" s="14">
        <v>5.33929800437066E-2</v>
      </c>
      <c r="Z482" s="14">
        <v>8.4149731636234598E-2</v>
      </c>
      <c r="AA482" s="14">
        <v>6.2015415954995698E-2</v>
      </c>
      <c r="AB482" s="14">
        <v>3.02086331678777E-2</v>
      </c>
      <c r="AC482" s="14">
        <v>4.3782736648177598E-2</v>
      </c>
      <c r="AD482" s="14">
        <v>4.4385664832446103E-2</v>
      </c>
      <c r="AE482" s="14"/>
      <c r="AF482" s="14">
        <v>3.70340048698748E-2</v>
      </c>
      <c r="AG482" s="14">
        <v>9.83321289422842E-2</v>
      </c>
      <c r="AH482" s="14">
        <v>4.0331095577608098E-2</v>
      </c>
      <c r="AI482" s="14">
        <v>2.20639592330138E-2</v>
      </c>
      <c r="AJ482" s="14">
        <v>7.5622611054214403E-2</v>
      </c>
      <c r="AK482" s="14"/>
      <c r="AL482" s="14">
        <v>0.13223367960417101</v>
      </c>
      <c r="AM482" s="14">
        <v>5.0362515018798001E-2</v>
      </c>
      <c r="AN482" s="14">
        <v>4.0196168483025103E-2</v>
      </c>
      <c r="AO482" s="14">
        <v>1.53185577582755E-2</v>
      </c>
      <c r="AP482" s="14">
        <v>7.2922129840394798E-2</v>
      </c>
      <c r="AQ482" s="14">
        <v>2.1440845860662298E-2</v>
      </c>
      <c r="AR482" s="14"/>
      <c r="AS482" s="14">
        <v>3.2279855497790097E-2</v>
      </c>
      <c r="AT482" s="14">
        <v>3.8713488178390501E-2</v>
      </c>
      <c r="AU482" s="14">
        <v>5.5116330034181302E-2</v>
      </c>
      <c r="AV482" s="14">
        <v>0.144278250133485</v>
      </c>
      <c r="AW482" s="14">
        <v>0.32286176969692099</v>
      </c>
      <c r="AX482" s="14"/>
      <c r="AY482" s="14">
        <v>0</v>
      </c>
      <c r="AZ482" s="14">
        <v>5.0901527668325501E-2</v>
      </c>
      <c r="BA482" s="14">
        <v>3.0807795951725201E-2</v>
      </c>
      <c r="BB482" s="14">
        <v>6.3419498279496694E-2</v>
      </c>
      <c r="BC482" s="14">
        <v>4.6878233342963399E-2</v>
      </c>
      <c r="BD482" s="14">
        <v>4.5853722710425503E-2</v>
      </c>
      <c r="BE482" s="14">
        <v>4.41767650350086E-2</v>
      </c>
      <c r="BF482" s="14">
        <v>8.2501575250926995E-2</v>
      </c>
      <c r="BG482" s="14">
        <v>4.6077818579643597E-2</v>
      </c>
      <c r="BH482" s="14">
        <v>4.7857437943823598E-2</v>
      </c>
      <c r="BI482" s="14">
        <v>6.74017670128466E-2</v>
      </c>
      <c r="BJ482" s="14">
        <v>5.5076310188181897E-2</v>
      </c>
      <c r="BK482" s="14">
        <v>1.11079343657975E-2</v>
      </c>
      <c r="BL482" s="14">
        <v>4.8921982487719597E-2</v>
      </c>
      <c r="BM482" s="14">
        <v>3.85019092465647E-2</v>
      </c>
      <c r="BN482" s="14">
        <v>0.209368115596726</v>
      </c>
      <c r="BO482" s="14"/>
      <c r="BP482" s="14">
        <v>0.13303770623489999</v>
      </c>
      <c r="BQ482" s="14">
        <v>4.4684244908379703E-2</v>
      </c>
      <c r="BR482" s="14">
        <v>2.8599321709276201E-2</v>
      </c>
      <c r="BS482" s="14">
        <v>4.2539804395323698E-2</v>
      </c>
      <c r="BT482" s="14">
        <v>0</v>
      </c>
      <c r="BU482" s="14">
        <v>1.0924484888949201E-2</v>
      </c>
      <c r="BV482" s="14"/>
      <c r="BW482" s="14">
        <v>5.1827979055087403E-2</v>
      </c>
      <c r="BX482" s="14">
        <v>5.8896312617737298E-2</v>
      </c>
      <c r="BY482" s="14" t="s">
        <v>120</v>
      </c>
      <c r="BZ482" s="14">
        <v>7.9330511617011004E-2</v>
      </c>
      <c r="CA482" s="14">
        <v>6.8231638263592298E-2</v>
      </c>
      <c r="CB482" s="14">
        <v>6.8567595408191406E-2</v>
      </c>
      <c r="CC482" s="14">
        <v>1.0865801515625301E-2</v>
      </c>
      <c r="CD482" s="14"/>
      <c r="CE482" s="14">
        <v>9.8411789827862806E-2</v>
      </c>
      <c r="CF482" s="14">
        <v>7.6776220825388306E-2</v>
      </c>
      <c r="CG482" s="14">
        <v>1.6347868037708001E-2</v>
      </c>
      <c r="CH482" s="14">
        <v>5.8776470419975801E-2</v>
      </c>
      <c r="CI482" s="14"/>
      <c r="CJ482" s="14">
        <v>7.3286853287899897E-2</v>
      </c>
      <c r="CK482" s="14">
        <v>6.9225243903224307E-2</v>
      </c>
      <c r="CL482" s="14">
        <v>5.4490740935561603E-2</v>
      </c>
      <c r="CM482" s="14">
        <v>8.4972851941777002E-3</v>
      </c>
      <c r="CN482" s="14"/>
      <c r="CO482" s="14">
        <v>0.16792492812378701</v>
      </c>
      <c r="CP482" s="14">
        <v>4.1813675995879998E-2</v>
      </c>
      <c r="CQ482" s="14"/>
      <c r="CR482" s="14">
        <v>0.15088304543471201</v>
      </c>
      <c r="CS482" s="14">
        <v>4.8853184680546002E-2</v>
      </c>
    </row>
    <row r="483" spans="2:97" x14ac:dyDescent="0.3">
      <c r="B483" t="s">
        <v>282</v>
      </c>
      <c r="C483" s="14">
        <v>0.24591396802827201</v>
      </c>
      <c r="D483" s="14">
        <v>0.26433700423443401</v>
      </c>
      <c r="E483" s="14">
        <v>0.22771748912873299</v>
      </c>
      <c r="F483" s="14"/>
      <c r="G483" s="14">
        <v>0.32568621072371501</v>
      </c>
      <c r="H483" s="14">
        <v>0.32485241903112899</v>
      </c>
      <c r="I483" s="14">
        <v>0.27833341091136099</v>
      </c>
      <c r="J483" s="14">
        <v>0.20364658007764899</v>
      </c>
      <c r="K483" s="14">
        <v>0.21128395413280299</v>
      </c>
      <c r="L483" s="14">
        <v>0.16003346672046201</v>
      </c>
      <c r="M483" s="14"/>
      <c r="N483" s="14">
        <v>0.28904249570642798</v>
      </c>
      <c r="O483" s="14">
        <v>0.21810248474506799</v>
      </c>
      <c r="P483" s="14">
        <v>0.24707683142057399</v>
      </c>
      <c r="Q483" s="14">
        <v>0.23021657832475001</v>
      </c>
      <c r="R483" s="14"/>
      <c r="S483" s="14">
        <v>0.29177223531207602</v>
      </c>
      <c r="T483" s="14">
        <v>0.24298591874533501</v>
      </c>
      <c r="U483" s="14">
        <v>0.19884687428916401</v>
      </c>
      <c r="V483" s="14">
        <v>0.249451778725681</v>
      </c>
      <c r="W483" s="14">
        <v>0.17341801255532799</v>
      </c>
      <c r="X483" s="14">
        <v>0.29529871860828699</v>
      </c>
      <c r="Y483" s="14">
        <v>0.28269057834489802</v>
      </c>
      <c r="Z483" s="14">
        <v>0.26389138156512898</v>
      </c>
      <c r="AA483" s="14">
        <v>0.26317992178566801</v>
      </c>
      <c r="AB483" s="14">
        <v>0.225748416445581</v>
      </c>
      <c r="AC483" s="14">
        <v>0.15089223352655101</v>
      </c>
      <c r="AD483" s="14">
        <v>0.214582814091409</v>
      </c>
      <c r="AE483" s="14"/>
      <c r="AF483" s="14">
        <v>0.18264853905959599</v>
      </c>
      <c r="AG483" s="14">
        <v>0.33996856638661099</v>
      </c>
      <c r="AH483" s="14">
        <v>0.22512822284317199</v>
      </c>
      <c r="AI483" s="14">
        <v>0.19134623527089001</v>
      </c>
      <c r="AJ483" s="14">
        <v>0.161397316615805</v>
      </c>
      <c r="AK483" s="14"/>
      <c r="AL483" s="14">
        <v>0.40978194880705099</v>
      </c>
      <c r="AM483" s="14">
        <v>0.20478909692365199</v>
      </c>
      <c r="AN483" s="14">
        <v>0.229788653284314</v>
      </c>
      <c r="AO483" s="14">
        <v>0.18837876036227899</v>
      </c>
      <c r="AP483" s="14">
        <v>0.20350710009585199</v>
      </c>
      <c r="AQ483" s="14">
        <v>0.16894743892088801</v>
      </c>
      <c r="AR483" s="14"/>
      <c r="AS483" s="14">
        <v>0.177786189723803</v>
      </c>
      <c r="AT483" s="14">
        <v>0.248231252968938</v>
      </c>
      <c r="AU483" s="14">
        <v>0.28853303096935601</v>
      </c>
      <c r="AV483" s="14">
        <v>0.28479189649884801</v>
      </c>
      <c r="AW483" s="14">
        <v>0.22562833050242301</v>
      </c>
      <c r="AX483" s="14"/>
      <c r="AY483" s="14">
        <v>0.26531265550338701</v>
      </c>
      <c r="AZ483" s="14">
        <v>0.18726100579013599</v>
      </c>
      <c r="BA483" s="14">
        <v>0.18318261522875201</v>
      </c>
      <c r="BB483" s="14">
        <v>0.19107272727925501</v>
      </c>
      <c r="BC483" s="14">
        <v>0.26895202794942302</v>
      </c>
      <c r="BD483" s="14">
        <v>0.18742601345315801</v>
      </c>
      <c r="BE483" s="14">
        <v>0.26583596386520197</v>
      </c>
      <c r="BF483" s="14">
        <v>0.28392121677777299</v>
      </c>
      <c r="BG483" s="14">
        <v>0.24282778518107601</v>
      </c>
      <c r="BH483" s="14">
        <v>0.25454661225040798</v>
      </c>
      <c r="BI483" s="14">
        <v>0.26490992561710502</v>
      </c>
      <c r="BJ483" s="14">
        <v>0.23880118032418399</v>
      </c>
      <c r="BK483" s="14">
        <v>0.27791333536483198</v>
      </c>
      <c r="BL483" s="14">
        <v>0.39871420891849702</v>
      </c>
      <c r="BM483" s="14">
        <v>0.35042128325419503</v>
      </c>
      <c r="BN483" s="14">
        <v>0.29718143613538001</v>
      </c>
      <c r="BO483" s="14"/>
      <c r="BP483" s="14">
        <v>0.32841922745125601</v>
      </c>
      <c r="BQ483" s="14">
        <v>0.23978199218076399</v>
      </c>
      <c r="BR483" s="14">
        <v>0.25264806426533298</v>
      </c>
      <c r="BS483" s="14">
        <v>0.20415650296437199</v>
      </c>
      <c r="BT483" s="14">
        <v>0.17191487987833301</v>
      </c>
      <c r="BU483" s="14">
        <v>0.17553193098317499</v>
      </c>
      <c r="BV483" s="14"/>
      <c r="BW483" s="14">
        <v>0.20060188216671801</v>
      </c>
      <c r="BX483" s="14">
        <v>0.26789744154143602</v>
      </c>
      <c r="BY483" s="14" t="s">
        <v>120</v>
      </c>
      <c r="BZ483" s="14">
        <v>0.245474682512999</v>
      </c>
      <c r="CA483" s="14">
        <v>0.24992570368775199</v>
      </c>
      <c r="CB483" s="14">
        <v>0.30443094714795299</v>
      </c>
      <c r="CC483" s="14">
        <v>0.252774106526305</v>
      </c>
      <c r="CD483" s="14"/>
      <c r="CE483" s="14">
        <v>0.35865041028642802</v>
      </c>
      <c r="CF483" s="14">
        <v>0.27501066486860898</v>
      </c>
      <c r="CG483" s="14">
        <v>0.16121521115338899</v>
      </c>
      <c r="CH483" s="14">
        <v>0.216629019670702</v>
      </c>
      <c r="CI483" s="14"/>
      <c r="CJ483" s="14">
        <v>0.243946052654129</v>
      </c>
      <c r="CK483" s="14">
        <v>0.306093700872131</v>
      </c>
      <c r="CL483" s="14">
        <v>0.23402722815680499</v>
      </c>
      <c r="CM483" s="14">
        <v>0.163926492692375</v>
      </c>
      <c r="CN483" s="14"/>
      <c r="CO483" s="14">
        <v>0.31486070166716601</v>
      </c>
      <c r="CP483" s="14">
        <v>0.236443235956139</v>
      </c>
      <c r="CQ483" s="14"/>
      <c r="CR483" s="14">
        <v>0.31312806274192001</v>
      </c>
      <c r="CS483" s="14">
        <v>0.24118174998819999</v>
      </c>
    </row>
    <row r="484" spans="2:97" x14ac:dyDescent="0.3">
      <c r="B484" t="s">
        <v>283</v>
      </c>
      <c r="C484" s="14">
        <v>0.33982991816160202</v>
      </c>
      <c r="D484" s="14">
        <v>0.35788772243504702</v>
      </c>
      <c r="E484" s="14">
        <v>0.32228628671631099</v>
      </c>
      <c r="F484" s="14"/>
      <c r="G484" s="14">
        <v>0.34079884184770698</v>
      </c>
      <c r="H484" s="14">
        <v>0.31056757646529898</v>
      </c>
      <c r="I484" s="14">
        <v>0.31696517052108703</v>
      </c>
      <c r="J484" s="14">
        <v>0.37873588090530202</v>
      </c>
      <c r="K484" s="14">
        <v>0.32353795828152199</v>
      </c>
      <c r="L484" s="14">
        <v>0.36100092905315201</v>
      </c>
      <c r="M484" s="14"/>
      <c r="N484" s="14">
        <v>0.34043919415951301</v>
      </c>
      <c r="O484" s="14">
        <v>0.37331975663410699</v>
      </c>
      <c r="P484" s="14">
        <v>0.332120086647339</v>
      </c>
      <c r="Q484" s="14">
        <v>0.31111855752745599</v>
      </c>
      <c r="R484" s="14"/>
      <c r="S484" s="14">
        <v>0.30512855905470998</v>
      </c>
      <c r="T484" s="14">
        <v>0.32891827988799399</v>
      </c>
      <c r="U484" s="14">
        <v>0.41620284321622297</v>
      </c>
      <c r="V484" s="14">
        <v>0.32764805094006699</v>
      </c>
      <c r="W484" s="14">
        <v>0.41270526701952398</v>
      </c>
      <c r="X484" s="14">
        <v>0.30887484406784999</v>
      </c>
      <c r="Y484" s="14">
        <v>0.301219231219993</v>
      </c>
      <c r="Z484" s="14">
        <v>0.38066966380878697</v>
      </c>
      <c r="AA484" s="14">
        <v>0.28565822287325099</v>
      </c>
      <c r="AB484" s="14">
        <v>0.36424458563641399</v>
      </c>
      <c r="AC484" s="14">
        <v>0.36266224425328197</v>
      </c>
      <c r="AD484" s="14">
        <v>0.44098040549423601</v>
      </c>
      <c r="AE484" s="14"/>
      <c r="AF484" s="14">
        <v>0.36584015399532799</v>
      </c>
      <c r="AG484" s="14">
        <v>0.32468731545894203</v>
      </c>
      <c r="AH484" s="14">
        <v>0.44030192870770701</v>
      </c>
      <c r="AI484" s="14">
        <v>0.265475057139958</v>
      </c>
      <c r="AJ484" s="14">
        <v>0.37991959422251298</v>
      </c>
      <c r="AK484" s="14"/>
      <c r="AL484" s="14">
        <v>0.28824288180493901</v>
      </c>
      <c r="AM484" s="14">
        <v>0.36039559419482597</v>
      </c>
      <c r="AN484" s="14">
        <v>0.47677447020403702</v>
      </c>
      <c r="AO484" s="14">
        <v>0.31067293036758598</v>
      </c>
      <c r="AP484" s="14">
        <v>0.34055097526780398</v>
      </c>
      <c r="AQ484" s="14">
        <v>0.31563837051807297</v>
      </c>
      <c r="AR484" s="14"/>
      <c r="AS484" s="14">
        <v>0.34288865684205899</v>
      </c>
      <c r="AT484" s="14">
        <v>0.33908969270921102</v>
      </c>
      <c r="AU484" s="14">
        <v>0.365129958749002</v>
      </c>
      <c r="AV484" s="14">
        <v>0.33554027339321102</v>
      </c>
      <c r="AW484" s="14">
        <v>0.27933298642835003</v>
      </c>
      <c r="AX484" s="14"/>
      <c r="AY484" s="14">
        <v>0.32821347900839698</v>
      </c>
      <c r="AZ484" s="14">
        <v>0.25879566714755597</v>
      </c>
      <c r="BA484" s="14">
        <v>0.36077885216578798</v>
      </c>
      <c r="BB484" s="14">
        <v>0.40115369698362702</v>
      </c>
      <c r="BC484" s="14">
        <v>0.331922611839297</v>
      </c>
      <c r="BD484" s="14">
        <v>0.38236260819803802</v>
      </c>
      <c r="BE484" s="14">
        <v>0.32643276188173398</v>
      </c>
      <c r="BF484" s="14">
        <v>0.28985993724373699</v>
      </c>
      <c r="BG484" s="14">
        <v>0.352983468225601</v>
      </c>
      <c r="BH484" s="14">
        <v>0.42604834927110802</v>
      </c>
      <c r="BI484" s="14">
        <v>0.33155819442390699</v>
      </c>
      <c r="BJ484" s="14">
        <v>0.33814576693489501</v>
      </c>
      <c r="BK484" s="14">
        <v>0.34634769865250697</v>
      </c>
      <c r="BL484" s="14">
        <v>0.22405620386318101</v>
      </c>
      <c r="BM484" s="14">
        <v>0.342106966017721</v>
      </c>
      <c r="BN484" s="14">
        <v>0.26690282699071</v>
      </c>
      <c r="BO484" s="14"/>
      <c r="BP484" s="14">
        <v>0.314263861432939</v>
      </c>
      <c r="BQ484" s="14">
        <v>0.35739162655641099</v>
      </c>
      <c r="BR484" s="14">
        <v>0.31962998105051299</v>
      </c>
      <c r="BS484" s="14">
        <v>0.35225393116680198</v>
      </c>
      <c r="BT484" s="14">
        <v>0.336657348110254</v>
      </c>
      <c r="BU484" s="14">
        <v>0.38844437545792099</v>
      </c>
      <c r="BV484" s="14"/>
      <c r="BW484" s="14">
        <v>0.35165792370346799</v>
      </c>
      <c r="BX484" s="14">
        <v>0.32905771975660703</v>
      </c>
      <c r="BY484" s="14" t="s">
        <v>120</v>
      </c>
      <c r="BZ484" s="14">
        <v>0.29803219927918101</v>
      </c>
      <c r="CA484" s="14">
        <v>0.30623420798352002</v>
      </c>
      <c r="CB484" s="14">
        <v>0.35341776805685499</v>
      </c>
      <c r="CC484" s="14">
        <v>0.37663367772990303</v>
      </c>
      <c r="CD484" s="14"/>
      <c r="CE484" s="14">
        <v>0.32110025038664097</v>
      </c>
      <c r="CF484" s="14">
        <v>0.35585800552161401</v>
      </c>
      <c r="CG484" s="14">
        <v>0.34415529732565803</v>
      </c>
      <c r="CH484" s="14">
        <v>0.35508100783307101</v>
      </c>
      <c r="CI484" s="14"/>
      <c r="CJ484" s="14">
        <v>0.33053481506261601</v>
      </c>
      <c r="CK484" s="14">
        <v>0.31399545543131402</v>
      </c>
      <c r="CL484" s="14">
        <v>0.35534999499387099</v>
      </c>
      <c r="CM484" s="14">
        <v>0.31249393391589603</v>
      </c>
      <c r="CN484" s="14"/>
      <c r="CO484" s="14">
        <v>0.29057188543558099</v>
      </c>
      <c r="CP484" s="14">
        <v>0.34822100473150702</v>
      </c>
      <c r="CQ484" s="14"/>
      <c r="CR484" s="14">
        <v>0.28786245116730302</v>
      </c>
      <c r="CS484" s="14">
        <v>0.34717007503527297</v>
      </c>
    </row>
    <row r="485" spans="2:97" x14ac:dyDescent="0.3">
      <c r="B485" t="s">
        <v>284</v>
      </c>
      <c r="C485" s="14">
        <v>0.22010958718201201</v>
      </c>
      <c r="D485" s="14">
        <v>0.20196308481663899</v>
      </c>
      <c r="E485" s="14">
        <v>0.238512484992704</v>
      </c>
      <c r="F485" s="14"/>
      <c r="G485" s="14">
        <v>0.110648399921231</v>
      </c>
      <c r="H485" s="14">
        <v>0.115337340086999</v>
      </c>
      <c r="I485" s="14">
        <v>0.216232921590815</v>
      </c>
      <c r="J485" s="14">
        <v>0.25578888163457097</v>
      </c>
      <c r="K485" s="14">
        <v>0.27566391793290701</v>
      </c>
      <c r="L485" s="14">
        <v>0.31473640079716603</v>
      </c>
      <c r="M485" s="14"/>
      <c r="N485" s="14">
        <v>0.18428847519837999</v>
      </c>
      <c r="O485" s="14">
        <v>0.21437182420057199</v>
      </c>
      <c r="P485" s="14">
        <v>0.26057855356687698</v>
      </c>
      <c r="Q485" s="14">
        <v>0.228076466896902</v>
      </c>
      <c r="R485" s="14"/>
      <c r="S485" s="14">
        <v>0.15461068172091899</v>
      </c>
      <c r="T485" s="14">
        <v>0.26890759570926098</v>
      </c>
      <c r="U485" s="14">
        <v>0.21556582494763599</v>
      </c>
      <c r="V485" s="14">
        <v>0.232451481908305</v>
      </c>
      <c r="W485" s="14">
        <v>0.236776385903019</v>
      </c>
      <c r="X485" s="14">
        <v>0.221944675524025</v>
      </c>
      <c r="Y485" s="14">
        <v>0.19943699318640301</v>
      </c>
      <c r="Z485" s="14">
        <v>0.188216877912704</v>
      </c>
      <c r="AA485" s="14">
        <v>0.24098210451615501</v>
      </c>
      <c r="AB485" s="14">
        <v>0.244923473213179</v>
      </c>
      <c r="AC485" s="14">
        <v>0.27378812410942699</v>
      </c>
      <c r="AD485" s="14">
        <v>0.102117957348034</v>
      </c>
      <c r="AE485" s="14"/>
      <c r="AF485" s="14">
        <v>0.30890145152769299</v>
      </c>
      <c r="AG485" s="14">
        <v>0.115349598006387</v>
      </c>
      <c r="AH485" s="14">
        <v>0.18020687764767901</v>
      </c>
      <c r="AI485" s="14">
        <v>0.40951755863568801</v>
      </c>
      <c r="AJ485" s="14">
        <v>0.19454705486391899</v>
      </c>
      <c r="AK485" s="14"/>
      <c r="AL485" s="14">
        <v>8.3653564064437899E-2</v>
      </c>
      <c r="AM485" s="14">
        <v>0.26389436773279801</v>
      </c>
      <c r="AN485" s="14">
        <v>0.15803108529951901</v>
      </c>
      <c r="AO485" s="14">
        <v>0.39191234122283097</v>
      </c>
      <c r="AP485" s="14">
        <v>0.180899656465139</v>
      </c>
      <c r="AQ485" s="14">
        <v>0.16394877014183801</v>
      </c>
      <c r="AR485" s="14"/>
      <c r="AS485" s="14">
        <v>0.26833445377170001</v>
      </c>
      <c r="AT485" s="14">
        <v>0.25360094899054297</v>
      </c>
      <c r="AU485" s="14">
        <v>0.15906424156191501</v>
      </c>
      <c r="AV485" s="14">
        <v>0.14878533136541</v>
      </c>
      <c r="AW485" s="14">
        <v>0.101646035483588</v>
      </c>
      <c r="AX485" s="14"/>
      <c r="AY485" s="14">
        <v>0.20176300143800299</v>
      </c>
      <c r="AZ485" s="14">
        <v>0.23417224384091101</v>
      </c>
      <c r="BA485" s="14">
        <v>0.295027113602774</v>
      </c>
      <c r="BB485" s="14">
        <v>0.2101301250092</v>
      </c>
      <c r="BC485" s="14">
        <v>0.21506844432924299</v>
      </c>
      <c r="BD485" s="14">
        <v>0.234465047578264</v>
      </c>
      <c r="BE485" s="14">
        <v>0.23092512851680699</v>
      </c>
      <c r="BF485" s="14">
        <v>0.233432408291643</v>
      </c>
      <c r="BG485" s="14">
        <v>0.20499400521710001</v>
      </c>
      <c r="BH485" s="14">
        <v>0.18363825858887201</v>
      </c>
      <c r="BI485" s="14">
        <v>0.185830120137877</v>
      </c>
      <c r="BJ485" s="14">
        <v>0.23314459087248399</v>
      </c>
      <c r="BK485" s="14">
        <v>0.23064735450698801</v>
      </c>
      <c r="BL485" s="14">
        <v>0.22365234699890901</v>
      </c>
      <c r="BM485" s="14">
        <v>0.21163894625443999</v>
      </c>
      <c r="BN485" s="14">
        <v>0.161737631329083</v>
      </c>
      <c r="BO485" s="14"/>
      <c r="BP485" s="14">
        <v>0.13347773737496901</v>
      </c>
      <c r="BQ485" s="14">
        <v>0.20260630130058599</v>
      </c>
      <c r="BR485" s="14">
        <v>0.25470389024186402</v>
      </c>
      <c r="BS485" s="14">
        <v>0.23942428401277499</v>
      </c>
      <c r="BT485" s="14">
        <v>0.34185379170372299</v>
      </c>
      <c r="BU485" s="14">
        <v>0.32013680555755902</v>
      </c>
      <c r="BV485" s="14"/>
      <c r="BW485" s="14">
        <v>0.26190692115431502</v>
      </c>
      <c r="BX485" s="14">
        <v>0.21673113439785399</v>
      </c>
      <c r="BY485" s="14" t="s">
        <v>120</v>
      </c>
      <c r="BZ485" s="14">
        <v>0.234560820868883</v>
      </c>
      <c r="CA485" s="14">
        <v>0.19328184108893701</v>
      </c>
      <c r="CB485" s="14">
        <v>0.15888867774072599</v>
      </c>
      <c r="CC485" s="14">
        <v>0.17127018918133</v>
      </c>
      <c r="CD485" s="14"/>
      <c r="CE485" s="14">
        <v>0.123492808994749</v>
      </c>
      <c r="CF485" s="14">
        <v>0.200496279773376</v>
      </c>
      <c r="CG485" s="14">
        <v>0.27044694797594598</v>
      </c>
      <c r="CH485" s="14">
        <v>0.25540886094913101</v>
      </c>
      <c r="CI485" s="14"/>
      <c r="CJ485" s="14">
        <v>0.230361506878345</v>
      </c>
      <c r="CK485" s="14">
        <v>0.20631366163273701</v>
      </c>
      <c r="CL485" s="14">
        <v>0.21641309257592101</v>
      </c>
      <c r="CM485" s="14">
        <v>0.267793974621439</v>
      </c>
      <c r="CN485" s="14"/>
      <c r="CO485" s="14">
        <v>0.14515596505317399</v>
      </c>
      <c r="CP485" s="14">
        <v>0.23171640001655799</v>
      </c>
      <c r="CQ485" s="14"/>
      <c r="CR485" s="14">
        <v>0.16308036477551599</v>
      </c>
      <c r="CS485" s="14">
        <v>0.22424258483482601</v>
      </c>
    </row>
    <row r="486" spans="2:97" x14ac:dyDescent="0.3">
      <c r="B486" t="s">
        <v>92</v>
      </c>
      <c r="C486" s="14">
        <v>0.136327105110986</v>
      </c>
      <c r="D486" s="14">
        <v>0.10728014427299</v>
      </c>
      <c r="E486" s="14">
        <v>0.16514440512665801</v>
      </c>
      <c r="F486" s="14"/>
      <c r="G486" s="14">
        <v>0.12594089479942699</v>
      </c>
      <c r="H486" s="14">
        <v>0.111617039571715</v>
      </c>
      <c r="I486" s="14">
        <v>0.11825330795757</v>
      </c>
      <c r="J486" s="14">
        <v>0.12568669991064699</v>
      </c>
      <c r="K486" s="14">
        <v>0.17891944343670901</v>
      </c>
      <c r="L486" s="14">
        <v>0.158060618994566</v>
      </c>
      <c r="M486" s="14"/>
      <c r="N486" s="14">
        <v>9.8528342889293297E-2</v>
      </c>
      <c r="O486" s="14">
        <v>0.14440291801781199</v>
      </c>
      <c r="P486" s="14">
        <v>0.108990820902184</v>
      </c>
      <c r="Q486" s="14">
        <v>0.19017622008558499</v>
      </c>
      <c r="R486" s="14"/>
      <c r="S486" s="14">
        <v>0.136109581687127</v>
      </c>
      <c r="T486" s="14">
        <v>0.128669465722933</v>
      </c>
      <c r="U486" s="14">
        <v>0.128842612551098</v>
      </c>
      <c r="V486" s="14">
        <v>0.12621448330983001</v>
      </c>
      <c r="W486" s="14">
        <v>0.101218234486839</v>
      </c>
      <c r="X486" s="14">
        <v>0.139807630754884</v>
      </c>
      <c r="Y486" s="14">
        <v>0.163260217205</v>
      </c>
      <c r="Z486" s="14">
        <v>8.3072345077145199E-2</v>
      </c>
      <c r="AA486" s="14">
        <v>0.148164334869931</v>
      </c>
      <c r="AB486" s="14">
        <v>0.13487489153694801</v>
      </c>
      <c r="AC486" s="14">
        <v>0.168874661462563</v>
      </c>
      <c r="AD486" s="14">
        <v>0.197933158233875</v>
      </c>
      <c r="AE486" s="14"/>
      <c r="AF486" s="14">
        <v>0.105575850547508</v>
      </c>
      <c r="AG486" s="14">
        <v>0.121662391205776</v>
      </c>
      <c r="AH486" s="14">
        <v>0.114031875223834</v>
      </c>
      <c r="AI486" s="14">
        <v>0.11159718972045</v>
      </c>
      <c r="AJ486" s="14">
        <v>0.188513423243549</v>
      </c>
      <c r="AK486" s="14"/>
      <c r="AL486" s="14">
        <v>8.6087925719400896E-2</v>
      </c>
      <c r="AM486" s="14">
        <v>0.120558426129926</v>
      </c>
      <c r="AN486" s="14">
        <v>9.5209622729105797E-2</v>
      </c>
      <c r="AO486" s="14">
        <v>9.3717410289028497E-2</v>
      </c>
      <c r="AP486" s="14">
        <v>0.202120138330809</v>
      </c>
      <c r="AQ486" s="14">
        <v>0.33002457455853901</v>
      </c>
      <c r="AR486" s="14"/>
      <c r="AS486" s="14">
        <v>0.178710844164648</v>
      </c>
      <c r="AT486" s="14">
        <v>0.120364617152918</v>
      </c>
      <c r="AU486" s="14">
        <v>0.132156438685546</v>
      </c>
      <c r="AV486" s="14">
        <v>8.66042486090461E-2</v>
      </c>
      <c r="AW486" s="14">
        <v>7.0530877888717106E-2</v>
      </c>
      <c r="AX486" s="14"/>
      <c r="AY486" s="14">
        <v>0.20471086405021299</v>
      </c>
      <c r="AZ486" s="14">
        <v>0.26886955555307201</v>
      </c>
      <c r="BA486" s="14">
        <v>0.13020362305096</v>
      </c>
      <c r="BB486" s="14">
        <v>0.134223952448421</v>
      </c>
      <c r="BC486" s="14">
        <v>0.137178682539074</v>
      </c>
      <c r="BD486" s="14">
        <v>0.14989260806011501</v>
      </c>
      <c r="BE486" s="14">
        <v>0.13262938070124899</v>
      </c>
      <c r="BF486" s="14">
        <v>0.11028486243592001</v>
      </c>
      <c r="BG486" s="14">
        <v>0.15311692279657901</v>
      </c>
      <c r="BH486" s="14">
        <v>8.7909341945787894E-2</v>
      </c>
      <c r="BI486" s="14">
        <v>0.150299992808264</v>
      </c>
      <c r="BJ486" s="14">
        <v>0.134832151680255</v>
      </c>
      <c r="BK486" s="14">
        <v>0.13398367710987599</v>
      </c>
      <c r="BL486" s="14">
        <v>0.104655257731694</v>
      </c>
      <c r="BM486" s="14">
        <v>5.73308952270805E-2</v>
      </c>
      <c r="BN486" s="14">
        <v>6.4809989948101193E-2</v>
      </c>
      <c r="BO486" s="14"/>
      <c r="BP486" s="14">
        <v>9.0801467505936206E-2</v>
      </c>
      <c r="BQ486" s="14">
        <v>0.15553583505385901</v>
      </c>
      <c r="BR486" s="14">
        <v>0.144418742733013</v>
      </c>
      <c r="BS486" s="14">
        <v>0.161625477460727</v>
      </c>
      <c r="BT486" s="14">
        <v>0.14957398030769001</v>
      </c>
      <c r="BU486" s="14">
        <v>0.104962403112397</v>
      </c>
      <c r="BV486" s="14"/>
      <c r="BW486" s="14">
        <v>0.13400529392041199</v>
      </c>
      <c r="BX486" s="14">
        <v>0.12741739168636501</v>
      </c>
      <c r="BY486" s="14" t="s">
        <v>120</v>
      </c>
      <c r="BZ486" s="14">
        <v>0.142601785721926</v>
      </c>
      <c r="CA486" s="14">
        <v>0.18232660897619901</v>
      </c>
      <c r="CB486" s="14">
        <v>0.11469501164627401</v>
      </c>
      <c r="CC486" s="14">
        <v>0.18845622504683601</v>
      </c>
      <c r="CD486" s="14"/>
      <c r="CE486" s="14">
        <v>9.8344740504319697E-2</v>
      </c>
      <c r="CF486" s="14">
        <v>9.1858829011012499E-2</v>
      </c>
      <c r="CG486" s="14">
        <v>0.207834675507299</v>
      </c>
      <c r="CH486" s="14">
        <v>0.11410464112712</v>
      </c>
      <c r="CI486" s="14"/>
      <c r="CJ486" s="14">
        <v>0.12187077211701</v>
      </c>
      <c r="CK486" s="14">
        <v>0.10437193816059299</v>
      </c>
      <c r="CL486" s="14">
        <v>0.13971894333784099</v>
      </c>
      <c r="CM486" s="14">
        <v>0.247288313576113</v>
      </c>
      <c r="CN486" s="14"/>
      <c r="CO486" s="14">
        <v>8.1486519720291695E-2</v>
      </c>
      <c r="CP486" s="14">
        <v>0.141805683299915</v>
      </c>
      <c r="CQ486" s="14"/>
      <c r="CR486" s="14">
        <v>8.5046075880548494E-2</v>
      </c>
      <c r="CS486" s="14">
        <v>0.13855240546115499</v>
      </c>
    </row>
    <row r="487" spans="2:97" x14ac:dyDescent="0.3">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c r="BY487" s="14"/>
      <c r="BZ487" s="14"/>
      <c r="CA487" s="14"/>
      <c r="CB487" s="14"/>
      <c r="CC487" s="14"/>
      <c r="CD487" s="14"/>
      <c r="CE487" s="14"/>
      <c r="CF487" s="14"/>
      <c r="CG487" s="14"/>
      <c r="CH487" s="14"/>
      <c r="CI487" s="14"/>
      <c r="CJ487" s="14"/>
      <c r="CK487" s="14"/>
      <c r="CL487" s="14"/>
      <c r="CM487" s="14"/>
      <c r="CN487" s="14"/>
      <c r="CO487" s="14"/>
      <c r="CP487" s="14"/>
      <c r="CQ487" s="14"/>
      <c r="CR487" s="14"/>
      <c r="CS487" s="14"/>
    </row>
    <row r="488" spans="2:97" x14ac:dyDescent="0.3">
      <c r="B488" s="6" t="s">
        <v>288</v>
      </c>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c r="BY488" s="14"/>
      <c r="BZ488" s="14"/>
      <c r="CA488" s="14"/>
      <c r="CB488" s="14"/>
      <c r="CC488" s="14"/>
      <c r="CD488" s="14"/>
      <c r="CE488" s="14"/>
      <c r="CF488" s="14"/>
      <c r="CG488" s="14"/>
      <c r="CH488" s="14"/>
      <c r="CI488" s="14"/>
      <c r="CJ488" s="14"/>
      <c r="CK488" s="14"/>
      <c r="CL488" s="14"/>
      <c r="CM488" s="14"/>
      <c r="CN488" s="14"/>
      <c r="CO488" s="14"/>
      <c r="CP488" s="14"/>
      <c r="CQ488" s="14"/>
      <c r="CR488" s="14"/>
      <c r="CS488" s="14"/>
    </row>
    <row r="489" spans="2:97" x14ac:dyDescent="0.3">
      <c r="B489" s="24" t="s">
        <v>118</v>
      </c>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c r="CF489" s="14"/>
      <c r="CG489" s="14"/>
      <c r="CH489" s="14"/>
      <c r="CI489" s="14"/>
      <c r="CJ489" s="14"/>
      <c r="CK489" s="14"/>
      <c r="CL489" s="14"/>
      <c r="CM489" s="14"/>
      <c r="CN489" s="14"/>
      <c r="CO489" s="14"/>
      <c r="CP489" s="14"/>
      <c r="CQ489" s="14"/>
      <c r="CR489" s="14"/>
      <c r="CS489" s="14"/>
    </row>
    <row r="490" spans="2:97" x14ac:dyDescent="0.3">
      <c r="B490" t="s">
        <v>281</v>
      </c>
      <c r="C490" s="14">
        <v>5.3325057709589702E-2</v>
      </c>
      <c r="D490" s="14">
        <v>6.0382344911436098E-2</v>
      </c>
      <c r="E490" s="14">
        <v>4.5407249386381403E-2</v>
      </c>
      <c r="F490" s="14"/>
      <c r="G490" s="14">
        <v>7.1239191261926404E-2</v>
      </c>
      <c r="H490" s="14">
        <v>0.13513816081713301</v>
      </c>
      <c r="I490" s="14">
        <v>7.1141467475423506E-2</v>
      </c>
      <c r="J490" s="14">
        <v>2.9479084534709401E-2</v>
      </c>
      <c r="K490" s="14">
        <v>6.5948316712114603E-3</v>
      </c>
      <c r="L490" s="14">
        <v>1.10710400239247E-2</v>
      </c>
      <c r="M490" s="14"/>
      <c r="N490" s="14">
        <v>8.36116445287855E-2</v>
      </c>
      <c r="O490" s="14">
        <v>4.2139014648421298E-2</v>
      </c>
      <c r="P490" s="14">
        <v>4.6214377279148698E-2</v>
      </c>
      <c r="Q490" s="14">
        <v>3.9178932972071499E-2</v>
      </c>
      <c r="R490" s="14"/>
      <c r="S490" s="14">
        <v>0.102314501027957</v>
      </c>
      <c r="T490" s="14">
        <v>3.4204677600399497E-2</v>
      </c>
      <c r="U490" s="14">
        <v>2.9468409446636399E-2</v>
      </c>
      <c r="V490" s="14">
        <v>5.8611077694573202E-2</v>
      </c>
      <c r="W490" s="14">
        <v>4.0163430217863103E-2</v>
      </c>
      <c r="X490" s="14">
        <v>5.6180649824103E-2</v>
      </c>
      <c r="Y490" s="14">
        <v>2.9233835220289502E-2</v>
      </c>
      <c r="Z490" s="14">
        <v>0.13789876802263601</v>
      </c>
      <c r="AA490" s="14">
        <v>6.3411613098178901E-2</v>
      </c>
      <c r="AB490" s="14">
        <v>1.8373772897917501E-2</v>
      </c>
      <c r="AC490" s="14">
        <v>5.1351522038310497E-2</v>
      </c>
      <c r="AD490" s="14">
        <v>0</v>
      </c>
      <c r="AE490" s="14"/>
      <c r="AF490" s="14">
        <v>4.6373141613213202E-2</v>
      </c>
      <c r="AG490" s="14">
        <v>9.4800547836467394E-2</v>
      </c>
      <c r="AH490" s="14">
        <v>1.81305100392299E-2</v>
      </c>
      <c r="AI490" s="14">
        <v>2.1224872511632398E-2</v>
      </c>
      <c r="AJ490" s="14">
        <v>4.8270138319564102E-2</v>
      </c>
      <c r="AK490" s="14"/>
      <c r="AL490" s="14">
        <v>0.132429586156003</v>
      </c>
      <c r="AM490" s="14">
        <v>5.8645758867818802E-2</v>
      </c>
      <c r="AN490" s="14">
        <v>2.18716098208044E-2</v>
      </c>
      <c r="AO490" s="14">
        <v>2.2914099063548701E-2</v>
      </c>
      <c r="AP490" s="14">
        <v>2.79888107640364E-2</v>
      </c>
      <c r="AQ490" s="14">
        <v>0</v>
      </c>
      <c r="AR490" s="14"/>
      <c r="AS490" s="14">
        <v>3.0051941219579902E-2</v>
      </c>
      <c r="AT490" s="14">
        <v>4.8512679711052498E-2</v>
      </c>
      <c r="AU490" s="14">
        <v>3.2161848557799799E-2</v>
      </c>
      <c r="AV490" s="14">
        <v>0.12371953268601001</v>
      </c>
      <c r="AW490" s="14">
        <v>0.29173842178600201</v>
      </c>
      <c r="AX490" s="14"/>
      <c r="AY490" s="14">
        <v>0</v>
      </c>
      <c r="AZ490" s="14">
        <v>6.1664101373014903E-2</v>
      </c>
      <c r="BA490" s="14">
        <v>5.2539162628432001E-2</v>
      </c>
      <c r="BB490" s="14">
        <v>3.9241919781414898E-2</v>
      </c>
      <c r="BC490" s="14">
        <v>4.6233983285887501E-2</v>
      </c>
      <c r="BD490" s="14">
        <v>3.6619746614606201E-2</v>
      </c>
      <c r="BE490" s="14">
        <v>3.8597576715731198E-2</v>
      </c>
      <c r="BF490" s="14">
        <v>5.1968490645445703E-2</v>
      </c>
      <c r="BG490" s="14">
        <v>5.4069044543779199E-2</v>
      </c>
      <c r="BH490" s="14">
        <v>3.2448646310379199E-2</v>
      </c>
      <c r="BI490" s="14">
        <v>4.4995439053585003E-2</v>
      </c>
      <c r="BJ490" s="14">
        <v>4.2896504541251199E-2</v>
      </c>
      <c r="BK490" s="14">
        <v>5.0203506761915498E-2</v>
      </c>
      <c r="BL490" s="14">
        <v>0.113104816903039</v>
      </c>
      <c r="BM490" s="14">
        <v>7.25154107536648E-2</v>
      </c>
      <c r="BN490" s="14">
        <v>0.20193700067126</v>
      </c>
      <c r="BO490" s="14"/>
      <c r="BP490" s="14">
        <v>0.13320764725901801</v>
      </c>
      <c r="BQ490" s="14">
        <v>4.0246214701664798E-2</v>
      </c>
      <c r="BR490" s="14">
        <v>2.7338512133789801E-2</v>
      </c>
      <c r="BS490" s="14">
        <v>2.5359986907141901E-2</v>
      </c>
      <c r="BT490" s="14">
        <v>4.9322709063314499E-3</v>
      </c>
      <c r="BU490" s="14">
        <v>1.8627972030995001E-2</v>
      </c>
      <c r="BV490" s="14"/>
      <c r="BW490" s="14">
        <v>4.86308965119093E-2</v>
      </c>
      <c r="BX490" s="14">
        <v>4.7551993727933901E-2</v>
      </c>
      <c r="BY490" s="14" t="s">
        <v>120</v>
      </c>
      <c r="BZ490" s="14">
        <v>7.0068860892514295E-2</v>
      </c>
      <c r="CA490" s="14">
        <v>7.5877492546757394E-2</v>
      </c>
      <c r="CB490" s="14">
        <v>5.6286957971291497E-2</v>
      </c>
      <c r="CC490" s="14">
        <v>4.4470091495737697E-2</v>
      </c>
      <c r="CD490" s="14"/>
      <c r="CE490" s="14">
        <v>8.6896745412533893E-2</v>
      </c>
      <c r="CF490" s="14">
        <v>8.6522068858033097E-2</v>
      </c>
      <c r="CG490" s="14">
        <v>3.1791424246921197E-2</v>
      </c>
      <c r="CH490" s="14">
        <v>4.2438123890892798E-2</v>
      </c>
      <c r="CI490" s="14"/>
      <c r="CJ490" s="14">
        <v>6.1645884721079597E-2</v>
      </c>
      <c r="CK490" s="14">
        <v>6.2933531447576102E-2</v>
      </c>
      <c r="CL490" s="14">
        <v>4.9400245380487401E-2</v>
      </c>
      <c r="CM490" s="14">
        <v>3.4279724874444403E-2</v>
      </c>
      <c r="CN490" s="14"/>
      <c r="CO490" s="14">
        <v>0.123616703548589</v>
      </c>
      <c r="CP490" s="14">
        <v>4.2747478855940699E-2</v>
      </c>
      <c r="CQ490" s="14"/>
      <c r="CR490" s="14">
        <v>0.105656749172525</v>
      </c>
      <c r="CS490" s="14">
        <v>4.9448893572925701E-2</v>
      </c>
    </row>
    <row r="491" spans="2:97" x14ac:dyDescent="0.3">
      <c r="B491" t="s">
        <v>282</v>
      </c>
      <c r="C491" s="14">
        <v>0.24265667007680899</v>
      </c>
      <c r="D491" s="14">
        <v>0.26860483090023402</v>
      </c>
      <c r="E491" s="14">
        <v>0.217993608720703</v>
      </c>
      <c r="F491" s="14"/>
      <c r="G491" s="14">
        <v>0.32427551732256599</v>
      </c>
      <c r="H491" s="14">
        <v>0.35042913878258303</v>
      </c>
      <c r="I491" s="14">
        <v>0.27137160387920201</v>
      </c>
      <c r="J491" s="14">
        <v>0.21716056315603</v>
      </c>
      <c r="K491" s="14">
        <v>0.18260080381664601</v>
      </c>
      <c r="L491" s="14">
        <v>0.138548036379603</v>
      </c>
      <c r="M491" s="14"/>
      <c r="N491" s="14">
        <v>0.27426753469524601</v>
      </c>
      <c r="O491" s="14">
        <v>0.251805876686792</v>
      </c>
      <c r="P491" s="14">
        <v>0.21900984197233</v>
      </c>
      <c r="Q491" s="14">
        <v>0.22276817767075399</v>
      </c>
      <c r="R491" s="14"/>
      <c r="S491" s="14">
        <v>0.28033729474743802</v>
      </c>
      <c r="T491" s="14">
        <v>0.20935412783474999</v>
      </c>
      <c r="U491" s="14">
        <v>0.259332765009813</v>
      </c>
      <c r="V491" s="14">
        <v>0.23862811113754101</v>
      </c>
      <c r="W491" s="14">
        <v>0.22542787134201001</v>
      </c>
      <c r="X491" s="14">
        <v>0.33229428907254399</v>
      </c>
      <c r="Y491" s="14">
        <v>0.270895573086603</v>
      </c>
      <c r="Z491" s="14">
        <v>0.14229086263561999</v>
      </c>
      <c r="AA491" s="14">
        <v>0.21859529058750801</v>
      </c>
      <c r="AB491" s="14">
        <v>0.20866522115509001</v>
      </c>
      <c r="AC491" s="14">
        <v>0.15239680084887899</v>
      </c>
      <c r="AD491" s="14">
        <v>0.348917226365835</v>
      </c>
      <c r="AE491" s="14"/>
      <c r="AF491" s="14">
        <v>0.16335304675353601</v>
      </c>
      <c r="AG491" s="14">
        <v>0.34490749120653402</v>
      </c>
      <c r="AH491" s="14">
        <v>0.23341545930941901</v>
      </c>
      <c r="AI491" s="14">
        <v>0.13136931879538399</v>
      </c>
      <c r="AJ491" s="14">
        <v>0.240888983625796</v>
      </c>
      <c r="AK491" s="14"/>
      <c r="AL491" s="14">
        <v>0.38421661743747798</v>
      </c>
      <c r="AM491" s="14">
        <v>0.18764467925974701</v>
      </c>
      <c r="AN491" s="14">
        <v>0.28782441586802399</v>
      </c>
      <c r="AO491" s="14">
        <v>0.14000240390301799</v>
      </c>
      <c r="AP491" s="14">
        <v>0.24319979810098599</v>
      </c>
      <c r="AQ491" s="14">
        <v>0.245626595313268</v>
      </c>
      <c r="AR491" s="14"/>
      <c r="AS491" s="14">
        <v>0.202076456996409</v>
      </c>
      <c r="AT491" s="14">
        <v>0.210521106750993</v>
      </c>
      <c r="AU491" s="14">
        <v>0.28169313605163099</v>
      </c>
      <c r="AV491" s="14">
        <v>0.32426149839992902</v>
      </c>
      <c r="AW491" s="14">
        <v>0.371370191347898</v>
      </c>
      <c r="AX491" s="14"/>
      <c r="AY491" s="14">
        <v>0.305708459010541</v>
      </c>
      <c r="AZ491" s="14">
        <v>0.21601208067277</v>
      </c>
      <c r="BA491" s="14">
        <v>0.25298790545092398</v>
      </c>
      <c r="BB491" s="14">
        <v>0.23963563190645701</v>
      </c>
      <c r="BC491" s="14">
        <v>0.24197370245227701</v>
      </c>
      <c r="BD491" s="14">
        <v>0.23668355971636201</v>
      </c>
      <c r="BE491" s="14">
        <v>0.24862929347583199</v>
      </c>
      <c r="BF491" s="14">
        <v>0.18889138768994099</v>
      </c>
      <c r="BG491" s="14">
        <v>0.22138524075236399</v>
      </c>
      <c r="BH491" s="14">
        <v>0.238590297286324</v>
      </c>
      <c r="BI491" s="14">
        <v>0.26419701917764199</v>
      </c>
      <c r="BJ491" s="14">
        <v>0.31414339704815197</v>
      </c>
      <c r="BK491" s="14">
        <v>0.24023237305669901</v>
      </c>
      <c r="BL491" s="14">
        <v>0.167733668919717</v>
      </c>
      <c r="BM491" s="14">
        <v>0.28923861030639603</v>
      </c>
      <c r="BN491" s="14">
        <v>0.333515495201056</v>
      </c>
      <c r="BO491" s="14"/>
      <c r="BP491" s="14">
        <v>0.30808203341948098</v>
      </c>
      <c r="BQ491" s="14">
        <v>0.22193091827950201</v>
      </c>
      <c r="BR491" s="14">
        <v>0.248169404998972</v>
      </c>
      <c r="BS491" s="14">
        <v>0.236205323659851</v>
      </c>
      <c r="BT491" s="14">
        <v>0.169575147021015</v>
      </c>
      <c r="BU491" s="14">
        <v>0.20875275947352401</v>
      </c>
      <c r="BV491" s="14"/>
      <c r="BW491" s="14">
        <v>0.19721194966005801</v>
      </c>
      <c r="BX491" s="14">
        <v>0.26065232683796902</v>
      </c>
      <c r="BY491" s="14" t="s">
        <v>120</v>
      </c>
      <c r="BZ491" s="14">
        <v>0.20727488841594899</v>
      </c>
      <c r="CA491" s="14">
        <v>0.29126023123264799</v>
      </c>
      <c r="CB491" s="14">
        <v>0.30216747949688</v>
      </c>
      <c r="CC491" s="14">
        <v>0.20106783048386601</v>
      </c>
      <c r="CD491" s="14"/>
      <c r="CE491" s="14">
        <v>0.33576294115260802</v>
      </c>
      <c r="CF491" s="14">
        <v>0.243316318114669</v>
      </c>
      <c r="CG491" s="14">
        <v>0.17666823100758899</v>
      </c>
      <c r="CH491" s="14">
        <v>0.23425550106138099</v>
      </c>
      <c r="CI491" s="14"/>
      <c r="CJ491" s="14">
        <v>0.26330750428307298</v>
      </c>
      <c r="CK491" s="14">
        <v>0.272194799295014</v>
      </c>
      <c r="CL491" s="14">
        <v>0.235171168675324</v>
      </c>
      <c r="CM491" s="14">
        <v>0.15789540903789401</v>
      </c>
      <c r="CN491" s="14"/>
      <c r="CO491" s="14">
        <v>0.33120990713926102</v>
      </c>
      <c r="CP491" s="14">
        <v>0.22979769397437499</v>
      </c>
      <c r="CQ491" s="14"/>
      <c r="CR491" s="14">
        <v>0.28247156768221598</v>
      </c>
      <c r="CS491" s="14">
        <v>0.24165973437393501</v>
      </c>
    </row>
    <row r="492" spans="2:97" x14ac:dyDescent="0.3">
      <c r="B492" t="s">
        <v>283</v>
      </c>
      <c r="C492" s="14">
        <v>0.32565799187007499</v>
      </c>
      <c r="D492" s="14">
        <v>0.34334213525730201</v>
      </c>
      <c r="E492" s="14">
        <v>0.30843787474884599</v>
      </c>
      <c r="F492" s="14"/>
      <c r="G492" s="14">
        <v>0.33225578309489001</v>
      </c>
      <c r="H492" s="14">
        <v>0.26118837211351398</v>
      </c>
      <c r="I492" s="14">
        <v>0.30567982724201098</v>
      </c>
      <c r="J492" s="14">
        <v>0.33886199680900497</v>
      </c>
      <c r="K492" s="14">
        <v>0.31809009093253998</v>
      </c>
      <c r="L492" s="14">
        <v>0.38443369561452501</v>
      </c>
      <c r="M492" s="14"/>
      <c r="N492" s="14">
        <v>0.34486244040451502</v>
      </c>
      <c r="O492" s="14">
        <v>0.33587799043095601</v>
      </c>
      <c r="P492" s="14">
        <v>0.30929231498441501</v>
      </c>
      <c r="Q492" s="14">
        <v>0.30879924706824002</v>
      </c>
      <c r="R492" s="14"/>
      <c r="S492" s="14">
        <v>0.29220756066655501</v>
      </c>
      <c r="T492" s="14">
        <v>0.34393573125948801</v>
      </c>
      <c r="U492" s="14">
        <v>0.34086288112853003</v>
      </c>
      <c r="V492" s="14">
        <v>0.32822554520885</v>
      </c>
      <c r="W492" s="14">
        <v>0.37231413943187802</v>
      </c>
      <c r="X492" s="14">
        <v>0.21499531983301801</v>
      </c>
      <c r="Y492" s="14">
        <v>0.34750419748974398</v>
      </c>
      <c r="Z492" s="14">
        <v>0.38765069659836399</v>
      </c>
      <c r="AA492" s="14">
        <v>0.34213004224112098</v>
      </c>
      <c r="AB492" s="14">
        <v>0.348490518347427</v>
      </c>
      <c r="AC492" s="14">
        <v>0.31090284661335599</v>
      </c>
      <c r="AD492" s="14">
        <v>0.33307379418059002</v>
      </c>
      <c r="AE492" s="14"/>
      <c r="AF492" s="14">
        <v>0.35397909183272203</v>
      </c>
      <c r="AG492" s="14">
        <v>0.32521396204824499</v>
      </c>
      <c r="AH492" s="14">
        <v>0.41398479677819899</v>
      </c>
      <c r="AI492" s="14">
        <v>0.28286344230046601</v>
      </c>
      <c r="AJ492" s="14">
        <v>0.30070148199345298</v>
      </c>
      <c r="AK492" s="14"/>
      <c r="AL492" s="14">
        <v>0.31879648326427801</v>
      </c>
      <c r="AM492" s="14">
        <v>0.386008039698017</v>
      </c>
      <c r="AN492" s="14">
        <v>0.39857010617459199</v>
      </c>
      <c r="AO492" s="14">
        <v>0.26146834227291899</v>
      </c>
      <c r="AP492" s="14">
        <v>0.33694207479046501</v>
      </c>
      <c r="AQ492" s="14">
        <v>0.31311802434992198</v>
      </c>
      <c r="AR492" s="14"/>
      <c r="AS492" s="14">
        <v>0.344430556954893</v>
      </c>
      <c r="AT492" s="14">
        <v>0.342809201337965</v>
      </c>
      <c r="AU492" s="14">
        <v>0.33231164416678699</v>
      </c>
      <c r="AV492" s="14">
        <v>0.30290442937357698</v>
      </c>
      <c r="AW492" s="14">
        <v>0.14005022075027099</v>
      </c>
      <c r="AX492" s="14"/>
      <c r="AY492" s="14">
        <v>0.14628891960309001</v>
      </c>
      <c r="AZ492" s="14">
        <v>0.25498178189238802</v>
      </c>
      <c r="BA492" s="14">
        <v>0.29048614106684401</v>
      </c>
      <c r="BB492" s="14">
        <v>0.29777448154976899</v>
      </c>
      <c r="BC492" s="14">
        <v>0.325085711885297</v>
      </c>
      <c r="BD492" s="14">
        <v>0.34475132898111999</v>
      </c>
      <c r="BE492" s="14">
        <v>0.35306634567609002</v>
      </c>
      <c r="BF492" s="14">
        <v>0.36646009569832699</v>
      </c>
      <c r="BG492" s="14">
        <v>0.32715547353706698</v>
      </c>
      <c r="BH492" s="14">
        <v>0.45702720751572301</v>
      </c>
      <c r="BI492" s="14">
        <v>0.32206340115806398</v>
      </c>
      <c r="BJ492" s="14">
        <v>0.28238072124349201</v>
      </c>
      <c r="BK492" s="14">
        <v>0.329979674361012</v>
      </c>
      <c r="BL492" s="14">
        <v>0.35536722820569</v>
      </c>
      <c r="BM492" s="14">
        <v>0.243399597717354</v>
      </c>
      <c r="BN492" s="14">
        <v>0.22832752903122</v>
      </c>
      <c r="BO492" s="14"/>
      <c r="BP492" s="14">
        <v>0.27388500356434198</v>
      </c>
      <c r="BQ492" s="14">
        <v>0.36138042102040102</v>
      </c>
      <c r="BR492" s="14">
        <v>0.33851337007233501</v>
      </c>
      <c r="BS492" s="14">
        <v>0.31040759785097299</v>
      </c>
      <c r="BT492" s="14">
        <v>0.32838989173786998</v>
      </c>
      <c r="BU492" s="14">
        <v>0.380431952311648</v>
      </c>
      <c r="BV492" s="14"/>
      <c r="BW492" s="14">
        <v>0.34127575741412097</v>
      </c>
      <c r="BX492" s="14">
        <v>0.34693658807250899</v>
      </c>
      <c r="BY492" s="14" t="s">
        <v>120</v>
      </c>
      <c r="BZ492" s="14">
        <v>0.29460307957566001</v>
      </c>
      <c r="CA492" s="14">
        <v>0.246889956771255</v>
      </c>
      <c r="CB492" s="14">
        <v>0.30870789730618198</v>
      </c>
      <c r="CC492" s="14">
        <v>0.38665813663079801</v>
      </c>
      <c r="CD492" s="14"/>
      <c r="CE492" s="14">
        <v>0.298724800502639</v>
      </c>
      <c r="CF492" s="14">
        <v>0.32048818444917299</v>
      </c>
      <c r="CG492" s="14">
        <v>0.30520157591744901</v>
      </c>
      <c r="CH492" s="14">
        <v>0.34859199177741101</v>
      </c>
      <c r="CI492" s="14"/>
      <c r="CJ492" s="14">
        <v>0.279768744851844</v>
      </c>
      <c r="CK492" s="14">
        <v>0.326478600073351</v>
      </c>
      <c r="CL492" s="14">
        <v>0.34696545651062299</v>
      </c>
      <c r="CM492" s="14">
        <v>0.26357192924269801</v>
      </c>
      <c r="CN492" s="14"/>
      <c r="CO492" s="14">
        <v>0.28820167427259902</v>
      </c>
      <c r="CP492" s="14">
        <v>0.33286405201606301</v>
      </c>
      <c r="CQ492" s="14"/>
      <c r="CR492" s="14">
        <v>0.24818394185283699</v>
      </c>
      <c r="CS492" s="14">
        <v>0.33925470313269201</v>
      </c>
    </row>
    <row r="493" spans="2:97" x14ac:dyDescent="0.3">
      <c r="B493" t="s">
        <v>284</v>
      </c>
      <c r="C493" s="14">
        <v>0.302615863858611</v>
      </c>
      <c r="D493" s="14">
        <v>0.282002255235618</v>
      </c>
      <c r="E493" s="14">
        <v>0.322772499711516</v>
      </c>
      <c r="F493" s="14"/>
      <c r="G493" s="14">
        <v>0.18415190189064001</v>
      </c>
      <c r="H493" s="14">
        <v>0.16700960873350401</v>
      </c>
      <c r="I493" s="14">
        <v>0.27819067474214498</v>
      </c>
      <c r="J493" s="14">
        <v>0.33639805087746899</v>
      </c>
      <c r="K493" s="14">
        <v>0.40386190698780899</v>
      </c>
      <c r="L493" s="14">
        <v>0.41588712676427197</v>
      </c>
      <c r="M493" s="14"/>
      <c r="N493" s="14">
        <v>0.23912194840911399</v>
      </c>
      <c r="O493" s="14">
        <v>0.31116657309380003</v>
      </c>
      <c r="P493" s="14">
        <v>0.33237603536465499</v>
      </c>
      <c r="Q493" s="14">
        <v>0.33566260454302199</v>
      </c>
      <c r="R493" s="14"/>
      <c r="S493" s="14">
        <v>0.23744234075248699</v>
      </c>
      <c r="T493" s="14">
        <v>0.33597484841661401</v>
      </c>
      <c r="U493" s="14">
        <v>0.31996323174061198</v>
      </c>
      <c r="V493" s="14">
        <v>0.30868309910220698</v>
      </c>
      <c r="W493" s="14">
        <v>0.29721945348696199</v>
      </c>
      <c r="X493" s="14">
        <v>0.29051154576843402</v>
      </c>
      <c r="Y493" s="14">
        <v>0.27768636273092401</v>
      </c>
      <c r="Z493" s="14">
        <v>0.27361382145021601</v>
      </c>
      <c r="AA493" s="14">
        <v>0.303233698874805</v>
      </c>
      <c r="AB493" s="14">
        <v>0.36156515038354597</v>
      </c>
      <c r="AC493" s="14">
        <v>0.40119930277789001</v>
      </c>
      <c r="AD493" s="14">
        <v>0.207934901213228</v>
      </c>
      <c r="AE493" s="14"/>
      <c r="AF493" s="14">
        <v>0.40212270275411399</v>
      </c>
      <c r="AG493" s="14">
        <v>0.17029599905413201</v>
      </c>
      <c r="AH493" s="14">
        <v>0.28479508790297298</v>
      </c>
      <c r="AI493" s="14">
        <v>0.50107625558142599</v>
      </c>
      <c r="AJ493" s="14">
        <v>0.29091001664396099</v>
      </c>
      <c r="AK493" s="14"/>
      <c r="AL493" s="14">
        <v>0.11741101648836499</v>
      </c>
      <c r="AM493" s="14">
        <v>0.31788567678027602</v>
      </c>
      <c r="AN493" s="14">
        <v>0.24815574146682401</v>
      </c>
      <c r="AO493" s="14">
        <v>0.52500006859979098</v>
      </c>
      <c r="AP493" s="14">
        <v>0.276230109680909</v>
      </c>
      <c r="AQ493" s="14">
        <v>0.24940253553868699</v>
      </c>
      <c r="AR493" s="14"/>
      <c r="AS493" s="14">
        <v>0.35336596531452003</v>
      </c>
      <c r="AT493" s="14">
        <v>0.32220230678450501</v>
      </c>
      <c r="AU493" s="14">
        <v>0.26354452694803399</v>
      </c>
      <c r="AV493" s="14">
        <v>0.209768830672693</v>
      </c>
      <c r="AW493" s="14">
        <v>0.12631028822711199</v>
      </c>
      <c r="AX493" s="14"/>
      <c r="AY493" s="14">
        <v>0.40893588892692001</v>
      </c>
      <c r="AZ493" s="14">
        <v>0.29091224025968099</v>
      </c>
      <c r="BA493" s="14">
        <v>0.35184741040143702</v>
      </c>
      <c r="BB493" s="14">
        <v>0.30451617989950902</v>
      </c>
      <c r="BC493" s="14">
        <v>0.306092719494507</v>
      </c>
      <c r="BD493" s="14">
        <v>0.30577424050278001</v>
      </c>
      <c r="BE493" s="14">
        <v>0.29302689814796401</v>
      </c>
      <c r="BF493" s="14">
        <v>0.33184191896182103</v>
      </c>
      <c r="BG493" s="14">
        <v>0.32799178458236999</v>
      </c>
      <c r="BH493" s="14">
        <v>0.23084836204607501</v>
      </c>
      <c r="BI493" s="14">
        <v>0.30089691384224099</v>
      </c>
      <c r="BJ493" s="14">
        <v>0.279810214883221</v>
      </c>
      <c r="BK493" s="14">
        <v>0.30408820947861598</v>
      </c>
      <c r="BL493" s="14">
        <v>0.27842092908577498</v>
      </c>
      <c r="BM493" s="14">
        <v>0.35649837768582698</v>
      </c>
      <c r="BN493" s="14">
        <v>0.18484177874090199</v>
      </c>
      <c r="BO493" s="14"/>
      <c r="BP493" s="14">
        <v>0.23425059749490701</v>
      </c>
      <c r="BQ493" s="14">
        <v>0.29012395480796699</v>
      </c>
      <c r="BR493" s="14">
        <v>0.30493375020869001</v>
      </c>
      <c r="BS493" s="14">
        <v>0.34752750849540598</v>
      </c>
      <c r="BT493" s="14">
        <v>0.39676477696180701</v>
      </c>
      <c r="BU493" s="14">
        <v>0.33811884360149702</v>
      </c>
      <c r="BV493" s="14"/>
      <c r="BW493" s="14">
        <v>0.34982758341345899</v>
      </c>
      <c r="BX493" s="14">
        <v>0.25824640088921702</v>
      </c>
      <c r="BY493" s="14" t="s">
        <v>120</v>
      </c>
      <c r="BZ493" s="14">
        <v>0.30714185260093702</v>
      </c>
      <c r="CA493" s="14">
        <v>0.32170880340806002</v>
      </c>
      <c r="CB493" s="14">
        <v>0.270198263079092</v>
      </c>
      <c r="CC493" s="14">
        <v>0.226194922879808</v>
      </c>
      <c r="CD493" s="14"/>
      <c r="CE493" s="14">
        <v>0.21568431122043299</v>
      </c>
      <c r="CF493" s="14">
        <v>0.29847909050218802</v>
      </c>
      <c r="CG493" s="14">
        <v>0.37260484388868997</v>
      </c>
      <c r="CH493" s="14">
        <v>0.312924885490727</v>
      </c>
      <c r="CI493" s="14"/>
      <c r="CJ493" s="14">
        <v>0.31140138451816102</v>
      </c>
      <c r="CK493" s="14">
        <v>0.28849652765371703</v>
      </c>
      <c r="CL493" s="14">
        <v>0.29686317728255501</v>
      </c>
      <c r="CM493" s="14">
        <v>0.37309837566787901</v>
      </c>
      <c r="CN493" s="14"/>
      <c r="CO493" s="14">
        <v>0.21923764635486201</v>
      </c>
      <c r="CP493" s="14">
        <v>0.31559226101870302</v>
      </c>
      <c r="CQ493" s="14"/>
      <c r="CR493" s="14">
        <v>0.301477013361241</v>
      </c>
      <c r="CS493" s="14">
        <v>0.297868261274501</v>
      </c>
    </row>
    <row r="494" spans="2:97" x14ac:dyDescent="0.3">
      <c r="B494" t="s">
        <v>92</v>
      </c>
      <c r="C494" s="14">
        <v>7.5744416484915297E-2</v>
      </c>
      <c r="D494" s="14">
        <v>4.5668433695409197E-2</v>
      </c>
      <c r="E494" s="14">
        <v>0.105388767432553</v>
      </c>
      <c r="F494" s="14"/>
      <c r="G494" s="14">
        <v>8.8077606429977098E-2</v>
      </c>
      <c r="H494" s="14">
        <v>8.6234719553265796E-2</v>
      </c>
      <c r="I494" s="14">
        <v>7.3616426661219106E-2</v>
      </c>
      <c r="J494" s="14">
        <v>7.8100304622786706E-2</v>
      </c>
      <c r="K494" s="14">
        <v>8.8852366591793006E-2</v>
      </c>
      <c r="L494" s="14">
        <v>5.00601012176764E-2</v>
      </c>
      <c r="M494" s="14"/>
      <c r="N494" s="14">
        <v>5.8136431962338302E-2</v>
      </c>
      <c r="O494" s="14">
        <v>5.9010545140029902E-2</v>
      </c>
      <c r="P494" s="14">
        <v>9.3107430399451394E-2</v>
      </c>
      <c r="Q494" s="14">
        <v>9.3591037745912001E-2</v>
      </c>
      <c r="R494" s="14"/>
      <c r="S494" s="14">
        <v>8.7698302805563302E-2</v>
      </c>
      <c r="T494" s="14">
        <v>7.6530614888748502E-2</v>
      </c>
      <c r="U494" s="14">
        <v>5.0372712674409299E-2</v>
      </c>
      <c r="V494" s="14">
        <v>6.5852166856829E-2</v>
      </c>
      <c r="W494" s="14">
        <v>6.4875105521286905E-2</v>
      </c>
      <c r="X494" s="14">
        <v>0.106018195501901</v>
      </c>
      <c r="Y494" s="14">
        <v>7.4680031472439096E-2</v>
      </c>
      <c r="Z494" s="14">
        <v>5.8545851293163899E-2</v>
      </c>
      <c r="AA494" s="14">
        <v>7.2629355198387993E-2</v>
      </c>
      <c r="AB494" s="14">
        <v>6.2905337216019597E-2</v>
      </c>
      <c r="AC494" s="14">
        <v>8.4149527721564504E-2</v>
      </c>
      <c r="AD494" s="14">
        <v>0.110074078240348</v>
      </c>
      <c r="AE494" s="14"/>
      <c r="AF494" s="14">
        <v>3.4172017046415502E-2</v>
      </c>
      <c r="AG494" s="14">
        <v>6.4781999854621103E-2</v>
      </c>
      <c r="AH494" s="14">
        <v>4.96741459701791E-2</v>
      </c>
      <c r="AI494" s="14">
        <v>6.3466110811091395E-2</v>
      </c>
      <c r="AJ494" s="14">
        <v>0.119229379417225</v>
      </c>
      <c r="AK494" s="14"/>
      <c r="AL494" s="14">
        <v>4.7146296653875298E-2</v>
      </c>
      <c r="AM494" s="14">
        <v>4.98158453941418E-2</v>
      </c>
      <c r="AN494" s="14">
        <v>4.3578126669755503E-2</v>
      </c>
      <c r="AO494" s="14">
        <v>5.0615086160723403E-2</v>
      </c>
      <c r="AP494" s="14">
        <v>0.115639206663603</v>
      </c>
      <c r="AQ494" s="14">
        <v>0.19185284479812401</v>
      </c>
      <c r="AR494" s="14"/>
      <c r="AS494" s="14">
        <v>7.0075079514597197E-2</v>
      </c>
      <c r="AT494" s="14">
        <v>7.5954705415484006E-2</v>
      </c>
      <c r="AU494" s="14">
        <v>9.0288844275748195E-2</v>
      </c>
      <c r="AV494" s="14">
        <v>3.9345708867791797E-2</v>
      </c>
      <c r="AW494" s="14">
        <v>7.0530877888717106E-2</v>
      </c>
      <c r="AX494" s="14"/>
      <c r="AY494" s="14">
        <v>0.13906673245945</v>
      </c>
      <c r="AZ494" s="14">
        <v>0.17642979580214599</v>
      </c>
      <c r="BA494" s="14">
        <v>5.2139380452363597E-2</v>
      </c>
      <c r="BB494" s="14">
        <v>0.11883178686284999</v>
      </c>
      <c r="BC494" s="14">
        <v>8.0613882882031501E-2</v>
      </c>
      <c r="BD494" s="14">
        <v>7.6171124185131903E-2</v>
      </c>
      <c r="BE494" s="14">
        <v>6.6679885984382806E-2</v>
      </c>
      <c r="BF494" s="14">
        <v>6.0838107004465597E-2</v>
      </c>
      <c r="BG494" s="14">
        <v>6.9398456584419899E-2</v>
      </c>
      <c r="BH494" s="14">
        <v>4.1085486841499097E-2</v>
      </c>
      <c r="BI494" s="14">
        <v>6.7847226768468494E-2</v>
      </c>
      <c r="BJ494" s="14">
        <v>8.0769162283883297E-2</v>
      </c>
      <c r="BK494" s="14">
        <v>7.5496236341758199E-2</v>
      </c>
      <c r="BL494" s="14">
        <v>8.5373356885778601E-2</v>
      </c>
      <c r="BM494" s="14">
        <v>3.8348003536757401E-2</v>
      </c>
      <c r="BN494" s="14">
        <v>5.13781963555624E-2</v>
      </c>
      <c r="BO494" s="14"/>
      <c r="BP494" s="14">
        <v>5.0574718262252197E-2</v>
      </c>
      <c r="BQ494" s="14">
        <v>8.6318491190465405E-2</v>
      </c>
      <c r="BR494" s="14">
        <v>8.1044962586213298E-2</v>
      </c>
      <c r="BS494" s="14">
        <v>8.0499583086627399E-2</v>
      </c>
      <c r="BT494" s="14">
        <v>0.100337913372977</v>
      </c>
      <c r="BU494" s="14">
        <v>5.4068472582336401E-2</v>
      </c>
      <c r="BV494" s="14"/>
      <c r="BW494" s="14">
        <v>6.3053813000453193E-2</v>
      </c>
      <c r="BX494" s="14">
        <v>8.6612690472370593E-2</v>
      </c>
      <c r="BY494" s="14" t="s">
        <v>120</v>
      </c>
      <c r="BZ494" s="14">
        <v>0.120911318514939</v>
      </c>
      <c r="CA494" s="14">
        <v>6.4263516041279306E-2</v>
      </c>
      <c r="CB494" s="14">
        <v>6.2639402146554807E-2</v>
      </c>
      <c r="CC494" s="14">
        <v>0.14160901850979099</v>
      </c>
      <c r="CD494" s="14"/>
      <c r="CE494" s="14">
        <v>6.2931201711785595E-2</v>
      </c>
      <c r="CF494" s="14">
        <v>5.1194338075937103E-2</v>
      </c>
      <c r="CG494" s="14">
        <v>0.11373392493935</v>
      </c>
      <c r="CH494" s="14">
        <v>6.1789497779588302E-2</v>
      </c>
      <c r="CI494" s="14"/>
      <c r="CJ494" s="14">
        <v>8.3876481625841603E-2</v>
      </c>
      <c r="CK494" s="14">
        <v>4.9896541530342002E-2</v>
      </c>
      <c r="CL494" s="14">
        <v>7.1599952151010102E-2</v>
      </c>
      <c r="CM494" s="14">
        <v>0.171154561177084</v>
      </c>
      <c r="CN494" s="14"/>
      <c r="CO494" s="14">
        <v>3.7734068684688302E-2</v>
      </c>
      <c r="CP494" s="14">
        <v>7.8998514134919401E-2</v>
      </c>
      <c r="CQ494" s="14"/>
      <c r="CR494" s="14">
        <v>6.2210727931181903E-2</v>
      </c>
      <c r="CS494" s="14">
        <v>7.1768407645945498E-2</v>
      </c>
    </row>
    <row r="495" spans="2:97" x14ac:dyDescent="0.3">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c r="BY495" s="14"/>
      <c r="BZ495" s="14"/>
      <c r="CA495" s="14"/>
      <c r="CB495" s="14"/>
      <c r="CC495" s="14"/>
      <c r="CD495" s="14"/>
      <c r="CE495" s="14"/>
      <c r="CF495" s="14"/>
      <c r="CG495" s="14"/>
      <c r="CH495" s="14"/>
      <c r="CI495" s="14"/>
      <c r="CJ495" s="14"/>
      <c r="CK495" s="14"/>
      <c r="CL495" s="14"/>
      <c r="CM495" s="14"/>
      <c r="CN495" s="14"/>
      <c r="CO495" s="14"/>
      <c r="CP495" s="14"/>
      <c r="CQ495" s="14"/>
      <c r="CR495" s="14"/>
      <c r="CS495" s="14"/>
    </row>
    <row r="496" spans="2:97" x14ac:dyDescent="0.3">
      <c r="B496" s="6" t="s">
        <v>289</v>
      </c>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c r="BY496" s="14"/>
      <c r="BZ496" s="14"/>
      <c r="CA496" s="14"/>
      <c r="CB496" s="14"/>
      <c r="CC496" s="14"/>
      <c r="CD496" s="14"/>
      <c r="CE496" s="14"/>
      <c r="CF496" s="14"/>
      <c r="CG496" s="14"/>
      <c r="CH496" s="14"/>
      <c r="CI496" s="14"/>
      <c r="CJ496" s="14"/>
      <c r="CK496" s="14"/>
      <c r="CL496" s="14"/>
      <c r="CM496" s="14"/>
      <c r="CN496" s="14"/>
      <c r="CO496" s="14"/>
      <c r="CP496" s="14"/>
      <c r="CQ496" s="14"/>
      <c r="CR496" s="14"/>
      <c r="CS496" s="14"/>
    </row>
    <row r="497" spans="2:97" x14ac:dyDescent="0.3">
      <c r="B497" s="24" t="s">
        <v>118</v>
      </c>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c r="BY497" s="14"/>
      <c r="BZ497" s="14"/>
      <c r="CA497" s="14"/>
      <c r="CB497" s="14"/>
      <c r="CC497" s="14"/>
      <c r="CD497" s="14"/>
      <c r="CE497" s="14"/>
      <c r="CF497" s="14"/>
      <c r="CG497" s="14"/>
      <c r="CH497" s="14"/>
      <c r="CI497" s="14"/>
      <c r="CJ497" s="14"/>
      <c r="CK497" s="14"/>
      <c r="CL497" s="14"/>
      <c r="CM497" s="14"/>
      <c r="CN497" s="14"/>
      <c r="CO497" s="14"/>
      <c r="CP497" s="14"/>
      <c r="CQ497" s="14"/>
      <c r="CR497" s="14"/>
      <c r="CS497" s="14"/>
    </row>
    <row r="498" spans="2:97" x14ac:dyDescent="0.3">
      <c r="B498" t="s">
        <v>281</v>
      </c>
      <c r="C498" s="14">
        <v>6.7921788086338294E-2</v>
      </c>
      <c r="D498" s="14">
        <v>7.5471278716012599E-2</v>
      </c>
      <c r="E498" s="14">
        <v>5.9565767625485398E-2</v>
      </c>
      <c r="F498" s="14"/>
      <c r="G498" s="14">
        <v>0.130875900817536</v>
      </c>
      <c r="H498" s="14">
        <v>0.148432168420499</v>
      </c>
      <c r="I498" s="14">
        <v>9.77592500142037E-2</v>
      </c>
      <c r="J498" s="14">
        <v>3.3012095791393699E-2</v>
      </c>
      <c r="K498" s="14">
        <v>3.0874295447026298E-3</v>
      </c>
      <c r="L498" s="14">
        <v>8.2977437301567196E-3</v>
      </c>
      <c r="M498" s="14"/>
      <c r="N498" s="14">
        <v>0.106622450255263</v>
      </c>
      <c r="O498" s="14">
        <v>5.2555678751623799E-2</v>
      </c>
      <c r="P498" s="14">
        <v>6.3674077291628606E-2</v>
      </c>
      <c r="Q498" s="14">
        <v>4.6705564817380502E-2</v>
      </c>
      <c r="R498" s="14"/>
      <c r="S498" s="14">
        <v>0.133529229381154</v>
      </c>
      <c r="T498" s="14">
        <v>4.6480594837739503E-2</v>
      </c>
      <c r="U498" s="14">
        <v>5.1367040370198402E-2</v>
      </c>
      <c r="V498" s="14">
        <v>6.0461642171113099E-2</v>
      </c>
      <c r="W498" s="14">
        <v>6.6932111743064696E-2</v>
      </c>
      <c r="X498" s="14">
        <v>7.6422884437919905E-2</v>
      </c>
      <c r="Y498" s="14">
        <v>3.7903500972808001E-2</v>
      </c>
      <c r="Z498" s="14">
        <v>9.0313735229436906E-2</v>
      </c>
      <c r="AA498" s="14">
        <v>6.8567131904842496E-2</v>
      </c>
      <c r="AB498" s="14">
        <v>3.6316260015298099E-2</v>
      </c>
      <c r="AC498" s="14">
        <v>6.5251901616552602E-2</v>
      </c>
      <c r="AD498" s="14">
        <v>4.4385664832446103E-2</v>
      </c>
      <c r="AE498" s="14"/>
      <c r="AF498" s="14">
        <v>4.98667531485249E-2</v>
      </c>
      <c r="AG498" s="14">
        <v>0.12549510114646001</v>
      </c>
      <c r="AH498" s="14">
        <v>4.3863831526920097E-2</v>
      </c>
      <c r="AI498" s="14">
        <v>1.8712891469272502E-2</v>
      </c>
      <c r="AJ498" s="14">
        <v>4.8343761222159498E-2</v>
      </c>
      <c r="AK498" s="14"/>
      <c r="AL498" s="14">
        <v>0.17285195825399199</v>
      </c>
      <c r="AM498" s="14">
        <v>5.0100559544443701E-2</v>
      </c>
      <c r="AN498" s="14">
        <v>6.3934210592564295E-2</v>
      </c>
      <c r="AO498" s="14">
        <v>2.0521472055139E-2</v>
      </c>
      <c r="AP498" s="14">
        <v>5.1355562925875002E-2</v>
      </c>
      <c r="AQ498" s="14">
        <v>1.1118641499902E-2</v>
      </c>
      <c r="AR498" s="14"/>
      <c r="AS498" s="14">
        <v>2.54478791715818E-2</v>
      </c>
      <c r="AT498" s="14">
        <v>5.1368909116391297E-2</v>
      </c>
      <c r="AU498" s="14">
        <v>8.2488218650603698E-2</v>
      </c>
      <c r="AV498" s="14">
        <v>0.14931092294460799</v>
      </c>
      <c r="AW498" s="14">
        <v>0.208001035399873</v>
      </c>
      <c r="AX498" s="14"/>
      <c r="AY498" s="14">
        <v>6.8633197583866198E-2</v>
      </c>
      <c r="AZ498" s="14">
        <v>6.4072947976176103E-2</v>
      </c>
      <c r="BA498" s="14">
        <v>6.3512068264146501E-2</v>
      </c>
      <c r="BB498" s="14">
        <v>7.3317253121718898E-2</v>
      </c>
      <c r="BC498" s="14">
        <v>5.30494441789819E-2</v>
      </c>
      <c r="BD498" s="14">
        <v>5.1147720533204301E-2</v>
      </c>
      <c r="BE498" s="14">
        <v>5.8782183607606397E-2</v>
      </c>
      <c r="BF498" s="14">
        <v>7.1636934563271498E-2</v>
      </c>
      <c r="BG498" s="14">
        <v>4.9180622431916302E-2</v>
      </c>
      <c r="BH498" s="14">
        <v>4.0438134057201001E-2</v>
      </c>
      <c r="BI498" s="14">
        <v>8.3955432962728505E-2</v>
      </c>
      <c r="BJ498" s="14">
        <v>9.0461683666282794E-2</v>
      </c>
      <c r="BK498" s="14">
        <v>3.7605136282033401E-2</v>
      </c>
      <c r="BL498" s="14">
        <v>7.1527106927562104E-2</v>
      </c>
      <c r="BM498" s="14">
        <v>3.7838872818004098E-2</v>
      </c>
      <c r="BN498" s="14">
        <v>0.21342292636697999</v>
      </c>
      <c r="BO498" s="14"/>
      <c r="BP498" s="14">
        <v>0.15600643716635801</v>
      </c>
      <c r="BQ498" s="14">
        <v>5.8898446442497102E-2</v>
      </c>
      <c r="BR498" s="14">
        <v>3.9858678605260801E-2</v>
      </c>
      <c r="BS498" s="14">
        <v>3.5843237999484003E-2</v>
      </c>
      <c r="BT498" s="14">
        <v>1.07789561836213E-2</v>
      </c>
      <c r="BU498" s="14">
        <v>9.6216766653220293E-3</v>
      </c>
      <c r="BV498" s="14"/>
      <c r="BW498" s="14">
        <v>4.2678871515406697E-2</v>
      </c>
      <c r="BX498" s="14">
        <v>7.0047355828055602E-2</v>
      </c>
      <c r="BY498" s="14" t="s">
        <v>120</v>
      </c>
      <c r="BZ498" s="14">
        <v>7.2233116405302403E-2</v>
      </c>
      <c r="CA498" s="14">
        <v>8.0342815486422206E-2</v>
      </c>
      <c r="CB498" s="14">
        <v>0.113156141359464</v>
      </c>
      <c r="CC498" s="14">
        <v>4.1236465619014701E-2</v>
      </c>
      <c r="CD498" s="14"/>
      <c r="CE498" s="14">
        <v>0.130764560856658</v>
      </c>
      <c r="CF498" s="14">
        <v>9.4287373748800807E-2</v>
      </c>
      <c r="CG498" s="14">
        <v>4.0285933866884602E-2</v>
      </c>
      <c r="CH498" s="14">
        <v>4.6580439025450802E-2</v>
      </c>
      <c r="CI498" s="14"/>
      <c r="CJ498" s="14">
        <v>8.2387645513271698E-2</v>
      </c>
      <c r="CK498" s="14">
        <v>8.4420548632084702E-2</v>
      </c>
      <c r="CL498" s="14">
        <v>6.3522384322553499E-2</v>
      </c>
      <c r="CM498" s="14">
        <v>1.4492853052686199E-2</v>
      </c>
      <c r="CN498" s="14"/>
      <c r="CO498" s="14">
        <v>0.146498338352401</v>
      </c>
      <c r="CP498" s="14">
        <v>5.7631839336282402E-2</v>
      </c>
      <c r="CQ498" s="14"/>
      <c r="CR498" s="14">
        <v>0.11393951725146</v>
      </c>
      <c r="CS498" s="14">
        <v>6.2756248801204603E-2</v>
      </c>
    </row>
    <row r="499" spans="2:97" x14ac:dyDescent="0.3">
      <c r="B499" t="s">
        <v>282</v>
      </c>
      <c r="C499" s="14">
        <v>0.29511740256897001</v>
      </c>
      <c r="D499" s="14">
        <v>0.30603381993529799</v>
      </c>
      <c r="E499" s="14">
        <v>0.28531363498293399</v>
      </c>
      <c r="F499" s="14"/>
      <c r="G499" s="14">
        <v>0.34430524602433199</v>
      </c>
      <c r="H499" s="14">
        <v>0.37772012471826799</v>
      </c>
      <c r="I499" s="14">
        <v>0.29483625702809602</v>
      </c>
      <c r="J499" s="14">
        <v>0.27365934512698897</v>
      </c>
      <c r="K499" s="14">
        <v>0.26841903190005301</v>
      </c>
      <c r="L499" s="14">
        <v>0.23087357060686101</v>
      </c>
      <c r="M499" s="14"/>
      <c r="N499" s="14">
        <v>0.34963735579601202</v>
      </c>
      <c r="O499" s="14">
        <v>0.30278013685438698</v>
      </c>
      <c r="P499" s="14">
        <v>0.26091381992339202</v>
      </c>
      <c r="Q499" s="14">
        <v>0.25980105884573201</v>
      </c>
      <c r="R499" s="14"/>
      <c r="S499" s="14">
        <v>0.36443731614481301</v>
      </c>
      <c r="T499" s="14">
        <v>0.24466754467754701</v>
      </c>
      <c r="U499" s="14">
        <v>0.26947946534440398</v>
      </c>
      <c r="V499" s="14">
        <v>0.272176615681331</v>
      </c>
      <c r="W499" s="14">
        <v>0.26504580599279998</v>
      </c>
      <c r="X499" s="14">
        <v>0.30018730859160703</v>
      </c>
      <c r="Y499" s="14">
        <v>0.324521188700997</v>
      </c>
      <c r="Z499" s="14">
        <v>0.26177743956753802</v>
      </c>
      <c r="AA499" s="14">
        <v>0.33149807570962397</v>
      </c>
      <c r="AB499" s="14">
        <v>0.27574472136813299</v>
      </c>
      <c r="AC499" s="14">
        <v>0.247748701907373</v>
      </c>
      <c r="AD499" s="14">
        <v>0.35159021827854198</v>
      </c>
      <c r="AE499" s="14"/>
      <c r="AF499" s="14">
        <v>0.225378056071008</v>
      </c>
      <c r="AG499" s="14">
        <v>0.410602939570477</v>
      </c>
      <c r="AH499" s="14">
        <v>0.27139001895783099</v>
      </c>
      <c r="AI499" s="14">
        <v>0.178491123010634</v>
      </c>
      <c r="AJ499" s="14">
        <v>0.225703126881937</v>
      </c>
      <c r="AK499" s="14"/>
      <c r="AL499" s="14">
        <v>0.46066187305367501</v>
      </c>
      <c r="AM499" s="14">
        <v>0.25029972492976699</v>
      </c>
      <c r="AN499" s="14">
        <v>0.28397662579167698</v>
      </c>
      <c r="AO499" s="14">
        <v>0.192625676398263</v>
      </c>
      <c r="AP499" s="14">
        <v>0.264017481648056</v>
      </c>
      <c r="AQ499" s="14">
        <v>0.26173820971969203</v>
      </c>
      <c r="AR499" s="14"/>
      <c r="AS499" s="14">
        <v>0.24575102101562299</v>
      </c>
      <c r="AT499" s="14">
        <v>0.28729533989214601</v>
      </c>
      <c r="AU499" s="14">
        <v>0.32473210929907498</v>
      </c>
      <c r="AV499" s="14">
        <v>0.36761946195856299</v>
      </c>
      <c r="AW499" s="14">
        <v>0.39719028596650502</v>
      </c>
      <c r="AX499" s="14"/>
      <c r="AY499" s="14">
        <v>0.26884236558643998</v>
      </c>
      <c r="AZ499" s="14">
        <v>0.223068136754837</v>
      </c>
      <c r="BA499" s="14">
        <v>0.16229277261587699</v>
      </c>
      <c r="BB499" s="14">
        <v>0.26817109582554</v>
      </c>
      <c r="BC499" s="14">
        <v>0.301306425621713</v>
      </c>
      <c r="BD499" s="14">
        <v>0.26403243489033601</v>
      </c>
      <c r="BE499" s="14">
        <v>0.31527457297797901</v>
      </c>
      <c r="BF499" s="14">
        <v>0.31657907658149298</v>
      </c>
      <c r="BG499" s="14">
        <v>0.252313424098984</v>
      </c>
      <c r="BH499" s="14">
        <v>0.35788867738055802</v>
      </c>
      <c r="BI499" s="14">
        <v>0.31506386730187202</v>
      </c>
      <c r="BJ499" s="14">
        <v>0.24834823655533</v>
      </c>
      <c r="BK499" s="14">
        <v>0.34633154668639499</v>
      </c>
      <c r="BL499" s="14">
        <v>0.38973538941094599</v>
      </c>
      <c r="BM499" s="14">
        <v>0.39062953733528999</v>
      </c>
      <c r="BN499" s="14">
        <v>0.39605228245207702</v>
      </c>
      <c r="BO499" s="14"/>
      <c r="BP499" s="14">
        <v>0.35087382867314099</v>
      </c>
      <c r="BQ499" s="14">
        <v>0.267438127689406</v>
      </c>
      <c r="BR499" s="14">
        <v>0.27852919928144598</v>
      </c>
      <c r="BS499" s="14">
        <v>0.30065623307775502</v>
      </c>
      <c r="BT499" s="14">
        <v>0.271107431936358</v>
      </c>
      <c r="BU499" s="14">
        <v>0.24441356440517001</v>
      </c>
      <c r="BV499" s="14"/>
      <c r="BW499" s="14">
        <v>0.28313391280473099</v>
      </c>
      <c r="BX499" s="14">
        <v>0.30841639868841902</v>
      </c>
      <c r="BY499" s="14" t="s">
        <v>120</v>
      </c>
      <c r="BZ499" s="14">
        <v>0.31583847393686698</v>
      </c>
      <c r="CA499" s="14">
        <v>0.29244991617597499</v>
      </c>
      <c r="CB499" s="14">
        <v>0.30402817412510802</v>
      </c>
      <c r="CC499" s="14">
        <v>0.26227683452494299</v>
      </c>
      <c r="CD499" s="14"/>
      <c r="CE499" s="14">
        <v>0.36497710927763199</v>
      </c>
      <c r="CF499" s="14">
        <v>0.32574699605716601</v>
      </c>
      <c r="CG499" s="14">
        <v>0.192463314562761</v>
      </c>
      <c r="CH499" s="14">
        <v>0.311701852364764</v>
      </c>
      <c r="CI499" s="14"/>
      <c r="CJ499" s="14">
        <v>0.28893917896461502</v>
      </c>
      <c r="CK499" s="14">
        <v>0.32703501295954501</v>
      </c>
      <c r="CL499" s="14">
        <v>0.29332047017394802</v>
      </c>
      <c r="CM499" s="14">
        <v>0.226608498059408</v>
      </c>
      <c r="CN499" s="14"/>
      <c r="CO499" s="14">
        <v>0.35872199929165599</v>
      </c>
      <c r="CP499" s="14">
        <v>0.28758258598058201</v>
      </c>
      <c r="CQ499" s="14"/>
      <c r="CR499" s="14">
        <v>0.35918062031821002</v>
      </c>
      <c r="CS499" s="14">
        <v>0.29467241459676102</v>
      </c>
    </row>
    <row r="500" spans="2:97" x14ac:dyDescent="0.3">
      <c r="B500" t="s">
        <v>283</v>
      </c>
      <c r="C500" s="14">
        <v>0.31288702759349601</v>
      </c>
      <c r="D500" s="14">
        <v>0.32419046583579603</v>
      </c>
      <c r="E500" s="14">
        <v>0.30096654178030002</v>
      </c>
      <c r="F500" s="14"/>
      <c r="G500" s="14">
        <v>0.32608670683320301</v>
      </c>
      <c r="H500" s="14">
        <v>0.25730588056961801</v>
      </c>
      <c r="I500" s="14">
        <v>0.28728265311774598</v>
      </c>
      <c r="J500" s="14">
        <v>0.34567659685056701</v>
      </c>
      <c r="K500" s="14">
        <v>0.29467781474191002</v>
      </c>
      <c r="L500" s="14">
        <v>0.35588808227150898</v>
      </c>
      <c r="M500" s="14"/>
      <c r="N500" s="14">
        <v>0.30625349473971702</v>
      </c>
      <c r="O500" s="14">
        <v>0.33030367614231398</v>
      </c>
      <c r="P500" s="14">
        <v>0.31558888222100501</v>
      </c>
      <c r="Q500" s="14">
        <v>0.301376842775533</v>
      </c>
      <c r="R500" s="14"/>
      <c r="S500" s="14">
        <v>0.27919647636252398</v>
      </c>
      <c r="T500" s="14">
        <v>0.32870702373787303</v>
      </c>
      <c r="U500" s="14">
        <v>0.401093473071439</v>
      </c>
      <c r="V500" s="14">
        <v>0.32519070894268398</v>
      </c>
      <c r="W500" s="14">
        <v>0.33735722901336901</v>
      </c>
      <c r="X500" s="14">
        <v>0.31019167569711198</v>
      </c>
      <c r="Y500" s="14">
        <v>0.29202435858360598</v>
      </c>
      <c r="Z500" s="14">
        <v>0.345434231395157</v>
      </c>
      <c r="AA500" s="14">
        <v>0.25272808183842299</v>
      </c>
      <c r="AB500" s="14">
        <v>0.30615112036735598</v>
      </c>
      <c r="AC500" s="14">
        <v>0.27764294528045702</v>
      </c>
      <c r="AD500" s="14">
        <v>0.39314277317652202</v>
      </c>
      <c r="AE500" s="14"/>
      <c r="AF500" s="14">
        <v>0.341778104820392</v>
      </c>
      <c r="AG500" s="14">
        <v>0.277737476938406</v>
      </c>
      <c r="AH500" s="14">
        <v>0.38937349971611501</v>
      </c>
      <c r="AI500" s="14">
        <v>0.32390734334777199</v>
      </c>
      <c r="AJ500" s="14">
        <v>0.34025671959513698</v>
      </c>
      <c r="AK500" s="14"/>
      <c r="AL500" s="14">
        <v>0.246177102108599</v>
      </c>
      <c r="AM500" s="14">
        <v>0.337821838003943</v>
      </c>
      <c r="AN500" s="14">
        <v>0.38371652116563099</v>
      </c>
      <c r="AO500" s="14">
        <v>0.31507655098412801</v>
      </c>
      <c r="AP500" s="14">
        <v>0.36497296548818697</v>
      </c>
      <c r="AQ500" s="14">
        <v>0.31383909631760498</v>
      </c>
      <c r="AR500" s="14"/>
      <c r="AS500" s="14">
        <v>0.33801933340663598</v>
      </c>
      <c r="AT500" s="14">
        <v>0.31037565054205102</v>
      </c>
      <c r="AU500" s="14">
        <v>0.33039538007534303</v>
      </c>
      <c r="AV500" s="14">
        <v>0.284191855968914</v>
      </c>
      <c r="AW500" s="14">
        <v>0.26923112552899903</v>
      </c>
      <c r="AX500" s="14"/>
      <c r="AY500" s="14">
        <v>0.13977014352693401</v>
      </c>
      <c r="AZ500" s="14">
        <v>0.26560585389550301</v>
      </c>
      <c r="BA500" s="14">
        <v>0.419302831078119</v>
      </c>
      <c r="BB500" s="14">
        <v>0.308336666312021</v>
      </c>
      <c r="BC500" s="14">
        <v>0.282143101065363</v>
      </c>
      <c r="BD500" s="14">
        <v>0.33031620020098801</v>
      </c>
      <c r="BE500" s="14">
        <v>0.29309604404461898</v>
      </c>
      <c r="BF500" s="14">
        <v>0.306303421980264</v>
      </c>
      <c r="BG500" s="14">
        <v>0.35425185211622101</v>
      </c>
      <c r="BH500" s="14">
        <v>0.33302766738100398</v>
      </c>
      <c r="BI500" s="14">
        <v>0.27906139453314599</v>
      </c>
      <c r="BJ500" s="14">
        <v>0.37227984094768002</v>
      </c>
      <c r="BK500" s="14">
        <v>0.30188164856609601</v>
      </c>
      <c r="BL500" s="14">
        <v>0.31196283880123898</v>
      </c>
      <c r="BM500" s="14">
        <v>0.340468819068518</v>
      </c>
      <c r="BN500" s="14">
        <v>0.23907092346199299</v>
      </c>
      <c r="BO500" s="14"/>
      <c r="BP500" s="14">
        <v>0.27484656401829899</v>
      </c>
      <c r="BQ500" s="14">
        <v>0.37332867086548199</v>
      </c>
      <c r="BR500" s="14">
        <v>0.29145872063969303</v>
      </c>
      <c r="BS500" s="14">
        <v>0.29236603743058598</v>
      </c>
      <c r="BT500" s="14">
        <v>0.27823373256669898</v>
      </c>
      <c r="BU500" s="14">
        <v>0.37205342958073401</v>
      </c>
      <c r="BV500" s="14"/>
      <c r="BW500" s="14">
        <v>0.31050716982847498</v>
      </c>
      <c r="BX500" s="14">
        <v>0.33469946158236102</v>
      </c>
      <c r="BY500" s="14" t="s">
        <v>120</v>
      </c>
      <c r="BZ500" s="14">
        <v>0.25629337017187598</v>
      </c>
      <c r="CA500" s="14">
        <v>0.27223962281072001</v>
      </c>
      <c r="CB500" s="14">
        <v>0.31870842911820002</v>
      </c>
      <c r="CC500" s="14">
        <v>0.41070979860631901</v>
      </c>
      <c r="CD500" s="14"/>
      <c r="CE500" s="14">
        <v>0.28861294306809798</v>
      </c>
      <c r="CF500" s="14">
        <v>0.31774868400184902</v>
      </c>
      <c r="CG500" s="14">
        <v>0.32508325358387102</v>
      </c>
      <c r="CH500" s="14">
        <v>0.31822243795437199</v>
      </c>
      <c r="CI500" s="14"/>
      <c r="CJ500" s="14">
        <v>0.30281587470128601</v>
      </c>
      <c r="CK500" s="14">
        <v>0.30815611429657602</v>
      </c>
      <c r="CL500" s="14">
        <v>0.32869859012874703</v>
      </c>
      <c r="CM500" s="14">
        <v>0.218453436509156</v>
      </c>
      <c r="CN500" s="14"/>
      <c r="CO500" s="14">
        <v>0.26562586934640398</v>
      </c>
      <c r="CP500" s="14">
        <v>0.32089595247395802</v>
      </c>
      <c r="CQ500" s="14"/>
      <c r="CR500" s="14">
        <v>0.29271257580069099</v>
      </c>
      <c r="CS500" s="14">
        <v>0.31908101958420099</v>
      </c>
    </row>
    <row r="501" spans="2:97" x14ac:dyDescent="0.3">
      <c r="B501" t="s">
        <v>284</v>
      </c>
      <c r="C501" s="14">
        <v>0.229567746435588</v>
      </c>
      <c r="D501" s="14">
        <v>0.21774796142793601</v>
      </c>
      <c r="E501" s="14">
        <v>0.24180996649439099</v>
      </c>
      <c r="F501" s="14"/>
      <c r="G501" s="14">
        <v>0.129717156419212</v>
      </c>
      <c r="H501" s="14">
        <v>0.13717306195138201</v>
      </c>
      <c r="I501" s="14">
        <v>0.249564243783617</v>
      </c>
      <c r="J501" s="14">
        <v>0.26041229832516399</v>
      </c>
      <c r="K501" s="14">
        <v>0.27700054425093201</v>
      </c>
      <c r="L501" s="14">
        <v>0.29770865101015298</v>
      </c>
      <c r="M501" s="14"/>
      <c r="N501" s="14">
        <v>0.16440774566827299</v>
      </c>
      <c r="O501" s="14">
        <v>0.22165875229433499</v>
      </c>
      <c r="P501" s="14">
        <v>0.26195991322047002</v>
      </c>
      <c r="Q501" s="14">
        <v>0.27643195322757202</v>
      </c>
      <c r="R501" s="14"/>
      <c r="S501" s="14">
        <v>0.13948734793210199</v>
      </c>
      <c r="T501" s="14">
        <v>0.268377370017924</v>
      </c>
      <c r="U501" s="14">
        <v>0.20527960929737399</v>
      </c>
      <c r="V501" s="14">
        <v>0.24685780676966501</v>
      </c>
      <c r="W501" s="14">
        <v>0.236478052692593</v>
      </c>
      <c r="X501" s="14">
        <v>0.20213763028767501</v>
      </c>
      <c r="Y501" s="14">
        <v>0.21657472187090901</v>
      </c>
      <c r="Z501" s="14">
        <v>0.25493167080685403</v>
      </c>
      <c r="AA501" s="14">
        <v>0.26240445577617399</v>
      </c>
      <c r="AB501" s="14">
        <v>0.29157926912554799</v>
      </c>
      <c r="AC501" s="14">
        <v>0.28316608184109898</v>
      </c>
      <c r="AD501" s="14">
        <v>0.16677180658813101</v>
      </c>
      <c r="AE501" s="14"/>
      <c r="AF501" s="14">
        <v>0.30367279414145798</v>
      </c>
      <c r="AG501" s="14">
        <v>0.12679435161250099</v>
      </c>
      <c r="AH501" s="14">
        <v>0.19647137637260201</v>
      </c>
      <c r="AI501" s="14">
        <v>0.37494420065066097</v>
      </c>
      <c r="AJ501" s="14">
        <v>0.239111995379784</v>
      </c>
      <c r="AK501" s="14"/>
      <c r="AL501" s="14">
        <v>7.9620558844131994E-2</v>
      </c>
      <c r="AM501" s="14">
        <v>0.27121785595662201</v>
      </c>
      <c r="AN501" s="14">
        <v>0.17664966767377999</v>
      </c>
      <c r="AO501" s="14">
        <v>0.37853683139021299</v>
      </c>
      <c r="AP501" s="14">
        <v>0.21711504568888701</v>
      </c>
      <c r="AQ501" s="14">
        <v>0.210345900061265</v>
      </c>
      <c r="AR501" s="14"/>
      <c r="AS501" s="14">
        <v>0.28828903065107198</v>
      </c>
      <c r="AT501" s="14">
        <v>0.26225738258706</v>
      </c>
      <c r="AU501" s="14">
        <v>0.16245417057711201</v>
      </c>
      <c r="AV501" s="14">
        <v>0.15847993180300299</v>
      </c>
      <c r="AW501" s="14">
        <v>5.4986599610282398E-2</v>
      </c>
      <c r="AX501" s="14"/>
      <c r="AY501" s="14">
        <v>0.31206313514433998</v>
      </c>
      <c r="AZ501" s="14">
        <v>0.24832740412750801</v>
      </c>
      <c r="BA501" s="14">
        <v>0.25997070469503097</v>
      </c>
      <c r="BB501" s="14">
        <v>0.25902207014606898</v>
      </c>
      <c r="BC501" s="14">
        <v>0.27355579935767899</v>
      </c>
      <c r="BD501" s="14">
        <v>0.27591486013764899</v>
      </c>
      <c r="BE501" s="14">
        <v>0.23067918833892601</v>
      </c>
      <c r="BF501" s="14">
        <v>0.23413529589792101</v>
      </c>
      <c r="BG501" s="14">
        <v>0.21201064394831401</v>
      </c>
      <c r="BH501" s="14">
        <v>0.22051742349162501</v>
      </c>
      <c r="BI501" s="14">
        <v>0.22786090469037101</v>
      </c>
      <c r="BJ501" s="14">
        <v>0.16228403769423499</v>
      </c>
      <c r="BK501" s="14">
        <v>0.20517392538026499</v>
      </c>
      <c r="BL501" s="14">
        <v>0.14421254423298099</v>
      </c>
      <c r="BM501" s="14">
        <v>0.21139465395224899</v>
      </c>
      <c r="BN501" s="14">
        <v>0.124895775107481</v>
      </c>
      <c r="BO501" s="14"/>
      <c r="BP501" s="14">
        <v>0.159438040910584</v>
      </c>
      <c r="BQ501" s="14">
        <v>0.20052846639368499</v>
      </c>
      <c r="BR501" s="14">
        <v>0.277357406798033</v>
      </c>
      <c r="BS501" s="14">
        <v>0.27382301074792798</v>
      </c>
      <c r="BT501" s="14">
        <v>0.31486963598758899</v>
      </c>
      <c r="BU501" s="14">
        <v>0.26019275108005602</v>
      </c>
      <c r="BV501" s="14"/>
      <c r="BW501" s="14">
        <v>0.26165403185935499</v>
      </c>
      <c r="BX501" s="14">
        <v>0.199372742541054</v>
      </c>
      <c r="BY501" s="14" t="s">
        <v>120</v>
      </c>
      <c r="BZ501" s="14">
        <v>0.26250451497887001</v>
      </c>
      <c r="CA501" s="14">
        <v>0.219066796153807</v>
      </c>
      <c r="CB501" s="14">
        <v>0.19713277810346799</v>
      </c>
      <c r="CC501" s="14">
        <v>0.17265525563543599</v>
      </c>
      <c r="CD501" s="14"/>
      <c r="CE501" s="14">
        <v>0.16562914441769799</v>
      </c>
      <c r="CF501" s="14">
        <v>0.19339528821476901</v>
      </c>
      <c r="CG501" s="14">
        <v>0.287646772354263</v>
      </c>
      <c r="CH501" s="14">
        <v>0.24956048822097801</v>
      </c>
      <c r="CI501" s="14"/>
      <c r="CJ501" s="14">
        <v>0.26044518801319499</v>
      </c>
      <c r="CK501" s="14">
        <v>0.19578336904893401</v>
      </c>
      <c r="CL501" s="14">
        <v>0.22411106436612999</v>
      </c>
      <c r="CM501" s="14">
        <v>0.29953627555144102</v>
      </c>
      <c r="CN501" s="14"/>
      <c r="CO501" s="14">
        <v>0.19707753668142799</v>
      </c>
      <c r="CP501" s="14">
        <v>0.233068417724384</v>
      </c>
      <c r="CQ501" s="14"/>
      <c r="CR501" s="14">
        <v>0.184850452619991</v>
      </c>
      <c r="CS501" s="14">
        <v>0.230087744271117</v>
      </c>
    </row>
    <row r="502" spans="2:97" x14ac:dyDescent="0.3">
      <c r="B502" t="s">
        <v>92</v>
      </c>
      <c r="C502" s="14">
        <v>9.4506035315607098E-2</v>
      </c>
      <c r="D502" s="14">
        <v>7.6556474084957499E-2</v>
      </c>
      <c r="E502" s="14">
        <v>0.11234408911688901</v>
      </c>
      <c r="F502" s="14"/>
      <c r="G502" s="14">
        <v>6.9014989905717597E-2</v>
      </c>
      <c r="H502" s="14">
        <v>7.9368764340234002E-2</v>
      </c>
      <c r="I502" s="14">
        <v>7.0557596056337393E-2</v>
      </c>
      <c r="J502" s="14">
        <v>8.7239663905885903E-2</v>
      </c>
      <c r="K502" s="14">
        <v>0.15681517956240201</v>
      </c>
      <c r="L502" s="14">
        <v>0.10723195238131999</v>
      </c>
      <c r="M502" s="14"/>
      <c r="N502" s="14">
        <v>7.3078953540734695E-2</v>
      </c>
      <c r="O502" s="14">
        <v>9.2701755957339704E-2</v>
      </c>
      <c r="P502" s="14">
        <v>9.7863307343504E-2</v>
      </c>
      <c r="Q502" s="14">
        <v>0.115684580333782</v>
      </c>
      <c r="R502" s="14"/>
      <c r="S502" s="14">
        <v>8.3349630179406498E-2</v>
      </c>
      <c r="T502" s="14">
        <v>0.11176746672891601</v>
      </c>
      <c r="U502" s="14">
        <v>7.2780411916584201E-2</v>
      </c>
      <c r="V502" s="14">
        <v>9.5313226435206899E-2</v>
      </c>
      <c r="W502" s="14">
        <v>9.4186800558173495E-2</v>
      </c>
      <c r="X502" s="14">
        <v>0.111060500985686</v>
      </c>
      <c r="Y502" s="14">
        <v>0.128976229871681</v>
      </c>
      <c r="Z502" s="14">
        <v>4.7542923001014398E-2</v>
      </c>
      <c r="AA502" s="14">
        <v>8.4802254770937099E-2</v>
      </c>
      <c r="AB502" s="14">
        <v>9.0208629123663994E-2</v>
      </c>
      <c r="AC502" s="14">
        <v>0.12619036935451799</v>
      </c>
      <c r="AD502" s="14">
        <v>4.4109537124358403E-2</v>
      </c>
      <c r="AE502" s="14"/>
      <c r="AF502" s="14">
        <v>7.9304291818616396E-2</v>
      </c>
      <c r="AG502" s="14">
        <v>5.9370130732156703E-2</v>
      </c>
      <c r="AH502" s="14">
        <v>9.8901273426532404E-2</v>
      </c>
      <c r="AI502" s="14">
        <v>0.103944441521661</v>
      </c>
      <c r="AJ502" s="14">
        <v>0.14658439692098199</v>
      </c>
      <c r="AK502" s="14"/>
      <c r="AL502" s="14">
        <v>4.06885077396014E-2</v>
      </c>
      <c r="AM502" s="14">
        <v>9.0560021565224302E-2</v>
      </c>
      <c r="AN502" s="14">
        <v>9.1722974776347596E-2</v>
      </c>
      <c r="AO502" s="14">
        <v>9.3239469172256298E-2</v>
      </c>
      <c r="AP502" s="14">
        <v>0.102538944248994</v>
      </c>
      <c r="AQ502" s="14">
        <v>0.202958152401537</v>
      </c>
      <c r="AR502" s="14"/>
      <c r="AS502" s="14">
        <v>0.10249273575508799</v>
      </c>
      <c r="AT502" s="14">
        <v>8.8702717862352107E-2</v>
      </c>
      <c r="AU502" s="14">
        <v>9.9930121397865501E-2</v>
      </c>
      <c r="AV502" s="14">
        <v>4.0397827324912698E-2</v>
      </c>
      <c r="AW502" s="14">
        <v>7.0590953494341302E-2</v>
      </c>
      <c r="AX502" s="14"/>
      <c r="AY502" s="14">
        <v>0.21069115815841999</v>
      </c>
      <c r="AZ502" s="14">
        <v>0.198925657245976</v>
      </c>
      <c r="BA502" s="14">
        <v>9.4921623346825898E-2</v>
      </c>
      <c r="BB502" s="14">
        <v>9.1152914594650705E-2</v>
      </c>
      <c r="BC502" s="14">
        <v>8.9945229776262903E-2</v>
      </c>
      <c r="BD502" s="14">
        <v>7.8588784237822396E-2</v>
      </c>
      <c r="BE502" s="14">
        <v>0.10216801103087</v>
      </c>
      <c r="BF502" s="14">
        <v>7.1345270977049402E-2</v>
      </c>
      <c r="BG502" s="14">
        <v>0.132243457404564</v>
      </c>
      <c r="BH502" s="14">
        <v>4.8128097689612299E-2</v>
      </c>
      <c r="BI502" s="14">
        <v>9.4058400511883494E-2</v>
      </c>
      <c r="BJ502" s="14">
        <v>0.12662620113647199</v>
      </c>
      <c r="BK502" s="14">
        <v>0.109007743085211</v>
      </c>
      <c r="BL502" s="14">
        <v>8.2562120627271696E-2</v>
      </c>
      <c r="BM502" s="14">
        <v>1.9668116825938501E-2</v>
      </c>
      <c r="BN502" s="14">
        <v>2.6558092611469401E-2</v>
      </c>
      <c r="BO502" s="14"/>
      <c r="BP502" s="14">
        <v>5.8835129231617198E-2</v>
      </c>
      <c r="BQ502" s="14">
        <v>9.9806288608929095E-2</v>
      </c>
      <c r="BR502" s="14">
        <v>0.112795994675567</v>
      </c>
      <c r="BS502" s="14">
        <v>9.7311480744245907E-2</v>
      </c>
      <c r="BT502" s="14">
        <v>0.12501024332573299</v>
      </c>
      <c r="BU502" s="14">
        <v>0.11371857826871801</v>
      </c>
      <c r="BV502" s="14"/>
      <c r="BW502" s="14">
        <v>0.102026013992032</v>
      </c>
      <c r="BX502" s="14">
        <v>8.7464041360110295E-2</v>
      </c>
      <c r="BY502" s="14" t="s">
        <v>120</v>
      </c>
      <c r="BZ502" s="14">
        <v>9.3130524507085005E-2</v>
      </c>
      <c r="CA502" s="14">
        <v>0.13590084937307501</v>
      </c>
      <c r="CB502" s="14">
        <v>6.6974477293759799E-2</v>
      </c>
      <c r="CC502" s="14">
        <v>0.113121645614288</v>
      </c>
      <c r="CD502" s="14"/>
      <c r="CE502" s="14">
        <v>5.0016242379913797E-2</v>
      </c>
      <c r="CF502" s="14">
        <v>6.8821657977415102E-2</v>
      </c>
      <c r="CG502" s="14">
        <v>0.15452072563222</v>
      </c>
      <c r="CH502" s="14">
        <v>7.3934782434434798E-2</v>
      </c>
      <c r="CI502" s="14"/>
      <c r="CJ502" s="14">
        <v>6.5412112807632206E-2</v>
      </c>
      <c r="CK502" s="14">
        <v>8.4604955062860698E-2</v>
      </c>
      <c r="CL502" s="14">
        <v>9.03474910086213E-2</v>
      </c>
      <c r="CM502" s="14">
        <v>0.24090893682730899</v>
      </c>
      <c r="CN502" s="14"/>
      <c r="CO502" s="14">
        <v>3.2076256328110703E-2</v>
      </c>
      <c r="CP502" s="14">
        <v>0.10082120448479399</v>
      </c>
      <c r="CQ502" s="14"/>
      <c r="CR502" s="14">
        <v>4.9316834009648702E-2</v>
      </c>
      <c r="CS502" s="14">
        <v>9.3402572746716095E-2</v>
      </c>
    </row>
    <row r="503" spans="2:97" x14ac:dyDescent="0.3">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c r="BY503" s="14"/>
      <c r="BZ503" s="14"/>
      <c r="CA503" s="14"/>
      <c r="CB503" s="14"/>
      <c r="CC503" s="14"/>
      <c r="CD503" s="14"/>
      <c r="CE503" s="14"/>
      <c r="CF503" s="14"/>
      <c r="CG503" s="14"/>
      <c r="CH503" s="14"/>
      <c r="CI503" s="14"/>
      <c r="CJ503" s="14"/>
      <c r="CK503" s="14"/>
      <c r="CL503" s="14"/>
      <c r="CM503" s="14"/>
      <c r="CN503" s="14"/>
      <c r="CO503" s="14"/>
      <c r="CP503" s="14"/>
      <c r="CQ503" s="14"/>
      <c r="CR503" s="14"/>
      <c r="CS503" s="14"/>
    </row>
    <row r="504" spans="2:97" x14ac:dyDescent="0.3">
      <c r="B504" s="6" t="s">
        <v>290</v>
      </c>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c r="BY504" s="14"/>
      <c r="BZ504" s="14"/>
      <c r="CA504" s="14"/>
      <c r="CB504" s="14"/>
      <c r="CC504" s="14"/>
      <c r="CD504" s="14"/>
      <c r="CE504" s="14"/>
      <c r="CF504" s="14"/>
      <c r="CG504" s="14"/>
      <c r="CH504" s="14"/>
      <c r="CI504" s="14"/>
      <c r="CJ504" s="14"/>
      <c r="CK504" s="14"/>
      <c r="CL504" s="14"/>
      <c r="CM504" s="14"/>
      <c r="CN504" s="14"/>
      <c r="CO504" s="14"/>
      <c r="CP504" s="14"/>
      <c r="CQ504" s="14"/>
      <c r="CR504" s="14"/>
      <c r="CS504" s="14"/>
    </row>
    <row r="505" spans="2:97" x14ac:dyDescent="0.3">
      <c r="B505" s="24" t="s">
        <v>118</v>
      </c>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c r="BY505" s="14"/>
      <c r="BZ505" s="14"/>
      <c r="CA505" s="14"/>
      <c r="CB505" s="14"/>
      <c r="CC505" s="14"/>
      <c r="CD505" s="14"/>
      <c r="CE505" s="14"/>
      <c r="CF505" s="14"/>
      <c r="CG505" s="14"/>
      <c r="CH505" s="14"/>
      <c r="CI505" s="14"/>
      <c r="CJ505" s="14"/>
      <c r="CK505" s="14"/>
      <c r="CL505" s="14"/>
      <c r="CM505" s="14"/>
      <c r="CN505" s="14"/>
      <c r="CO505" s="14"/>
      <c r="CP505" s="14"/>
      <c r="CQ505" s="14"/>
      <c r="CR505" s="14"/>
      <c r="CS505" s="14"/>
    </row>
    <row r="506" spans="2:97" x14ac:dyDescent="0.3">
      <c r="B506" t="s">
        <v>281</v>
      </c>
      <c r="C506" s="14">
        <v>6.3142746529801203E-2</v>
      </c>
      <c r="D506" s="14">
        <v>7.5901792143527297E-2</v>
      </c>
      <c r="E506" s="14">
        <v>4.9676651797815802E-2</v>
      </c>
      <c r="F506" s="14"/>
      <c r="G506" s="14">
        <v>0.117574613080233</v>
      </c>
      <c r="H506" s="14">
        <v>0.16547795483102501</v>
      </c>
      <c r="I506" s="14">
        <v>7.1465037346201701E-2</v>
      </c>
      <c r="J506" s="14">
        <v>2.46683691538978E-2</v>
      </c>
      <c r="K506" s="14">
        <v>6.7307410059477104E-3</v>
      </c>
      <c r="L506" s="14">
        <v>6.1196337923358603E-3</v>
      </c>
      <c r="M506" s="14"/>
      <c r="N506" s="14">
        <v>9.3510375329085293E-2</v>
      </c>
      <c r="O506" s="14">
        <v>4.6623023563043701E-2</v>
      </c>
      <c r="P506" s="14">
        <v>6.4315794895649897E-2</v>
      </c>
      <c r="Q506" s="14">
        <v>4.7285038631609003E-2</v>
      </c>
      <c r="R506" s="14"/>
      <c r="S506" s="14">
        <v>0.13146657711312601</v>
      </c>
      <c r="T506" s="14">
        <v>4.9299377173027202E-2</v>
      </c>
      <c r="U506" s="14">
        <v>3.71966241975491E-2</v>
      </c>
      <c r="V506" s="14">
        <v>6.7604588756261602E-2</v>
      </c>
      <c r="W506" s="14">
        <v>5.9312110432339797E-2</v>
      </c>
      <c r="X506" s="14">
        <v>7.0364672741887305E-2</v>
      </c>
      <c r="Y506" s="14">
        <v>4.1293143909138498E-2</v>
      </c>
      <c r="Z506" s="14">
        <v>6.7172028345844501E-2</v>
      </c>
      <c r="AA506" s="14">
        <v>6.0681178137576501E-2</v>
      </c>
      <c r="AB506" s="14">
        <v>3.0117915224411401E-2</v>
      </c>
      <c r="AC506" s="14">
        <v>5.3139033576630898E-2</v>
      </c>
      <c r="AD506" s="14">
        <v>2.4192087382501198E-2</v>
      </c>
      <c r="AE506" s="14"/>
      <c r="AF506" s="14">
        <v>5.6626711465982298E-2</v>
      </c>
      <c r="AG506" s="14">
        <v>0.11267940558980601</v>
      </c>
      <c r="AH506" s="14">
        <v>4.8673352151034299E-2</v>
      </c>
      <c r="AI506" s="14">
        <v>1.3415386083163601E-2</v>
      </c>
      <c r="AJ506" s="14">
        <v>5.0003847565173003E-2</v>
      </c>
      <c r="AK506" s="14"/>
      <c r="AL506" s="14">
        <v>0.15731695800914999</v>
      </c>
      <c r="AM506" s="14">
        <v>6.2863089192848498E-2</v>
      </c>
      <c r="AN506" s="14">
        <v>5.3544785465752802E-2</v>
      </c>
      <c r="AO506" s="14">
        <v>1.5619385802187601E-2</v>
      </c>
      <c r="AP506" s="14">
        <v>4.9682160368523499E-2</v>
      </c>
      <c r="AQ506" s="14">
        <v>1.00770550494532E-2</v>
      </c>
      <c r="AR506" s="14"/>
      <c r="AS506" s="14">
        <v>2.8221920726234199E-2</v>
      </c>
      <c r="AT506" s="14">
        <v>4.0238734349007897E-2</v>
      </c>
      <c r="AU506" s="14">
        <v>6.7348456668092804E-2</v>
      </c>
      <c r="AV506" s="14">
        <v>0.157182962775333</v>
      </c>
      <c r="AW506" s="14">
        <v>0.28025364173427098</v>
      </c>
      <c r="AX506" s="14"/>
      <c r="AY506" s="14">
        <v>0</v>
      </c>
      <c r="AZ506" s="14">
        <v>2.61386750318599E-2</v>
      </c>
      <c r="BA506" s="14">
        <v>7.7373405183142396E-2</v>
      </c>
      <c r="BB506" s="14">
        <v>6.4472339988752597E-2</v>
      </c>
      <c r="BC506" s="14">
        <v>5.1512642934160802E-2</v>
      </c>
      <c r="BD506" s="14">
        <v>3.86701718087301E-2</v>
      </c>
      <c r="BE506" s="14">
        <v>6.5074922869101201E-2</v>
      </c>
      <c r="BF506" s="14">
        <v>6.5810544560350098E-2</v>
      </c>
      <c r="BG506" s="14">
        <v>3.3775868049430502E-2</v>
      </c>
      <c r="BH506" s="14">
        <v>5.6896286546246198E-2</v>
      </c>
      <c r="BI506" s="14">
        <v>5.5314359336020601E-2</v>
      </c>
      <c r="BJ506" s="14">
        <v>5.5421195309162098E-2</v>
      </c>
      <c r="BK506" s="14">
        <v>4.0352058391430599E-2</v>
      </c>
      <c r="BL506" s="14">
        <v>6.8702739750226394E-2</v>
      </c>
      <c r="BM506" s="14">
        <v>9.3044488704814604E-2</v>
      </c>
      <c r="BN506" s="14">
        <v>0.24555903426612</v>
      </c>
      <c r="BO506" s="14"/>
      <c r="BP506" s="14">
        <v>0.15382534558775701</v>
      </c>
      <c r="BQ506" s="14">
        <v>4.9753675807119299E-2</v>
      </c>
      <c r="BR506" s="14">
        <v>2.84537223144102E-2</v>
      </c>
      <c r="BS506" s="14">
        <v>2.72923353240698E-2</v>
      </c>
      <c r="BT506" s="14">
        <v>1.08354512835392E-2</v>
      </c>
      <c r="BU506" s="14">
        <v>4.0268760650206202E-2</v>
      </c>
      <c r="BV506" s="14"/>
      <c r="BW506" s="14">
        <v>5.6705148932290297E-2</v>
      </c>
      <c r="BX506" s="14">
        <v>6.8255440945766702E-2</v>
      </c>
      <c r="BY506" s="14" t="s">
        <v>120</v>
      </c>
      <c r="BZ506" s="14">
        <v>7.1490960741995693E-2</v>
      </c>
      <c r="CA506" s="14">
        <v>5.9398151952041199E-2</v>
      </c>
      <c r="CB506" s="14">
        <v>7.9400707802673998E-2</v>
      </c>
      <c r="CC506" s="14">
        <v>2.8862241528063201E-2</v>
      </c>
      <c r="CD506" s="14"/>
      <c r="CE506" s="14">
        <v>0.106292090289462</v>
      </c>
      <c r="CF506" s="14">
        <v>9.7237522439825502E-2</v>
      </c>
      <c r="CG506" s="14">
        <v>1.7362134456078499E-2</v>
      </c>
      <c r="CH506" s="14">
        <v>6.3294338054148996E-2</v>
      </c>
      <c r="CI506" s="14"/>
      <c r="CJ506" s="14">
        <v>9.7708028810287895E-2</v>
      </c>
      <c r="CK506" s="14">
        <v>7.2396235152333496E-2</v>
      </c>
      <c r="CL506" s="14">
        <v>5.2089389161065897E-2</v>
      </c>
      <c r="CM506" s="14">
        <v>3.5494513310024699E-2</v>
      </c>
      <c r="CN506" s="14"/>
      <c r="CO506" s="14">
        <v>0.160921972915606</v>
      </c>
      <c r="CP506" s="14">
        <v>4.9499698466056903E-2</v>
      </c>
      <c r="CQ506" s="14"/>
      <c r="CR506" s="14">
        <v>0.156800030588825</v>
      </c>
      <c r="CS506" s="14">
        <v>5.1901159780320602E-2</v>
      </c>
    </row>
    <row r="507" spans="2:97" x14ac:dyDescent="0.3">
      <c r="B507" t="s">
        <v>282</v>
      </c>
      <c r="C507" s="14">
        <v>0.26223905471727199</v>
      </c>
      <c r="D507" s="14">
        <v>0.28834039909640902</v>
      </c>
      <c r="E507" s="14">
        <v>0.23748417955146001</v>
      </c>
      <c r="F507" s="14"/>
      <c r="G507" s="14">
        <v>0.386951492685222</v>
      </c>
      <c r="H507" s="14">
        <v>0.33202328698733102</v>
      </c>
      <c r="I507" s="14">
        <v>0.30439099204769099</v>
      </c>
      <c r="J507" s="14">
        <v>0.21807149324911401</v>
      </c>
      <c r="K507" s="14">
        <v>0.21008317665864101</v>
      </c>
      <c r="L507" s="14">
        <v>0.15948815825857601</v>
      </c>
      <c r="M507" s="14"/>
      <c r="N507" s="14">
        <v>0.31987192846466</v>
      </c>
      <c r="O507" s="14">
        <v>0.27099669170941998</v>
      </c>
      <c r="P507" s="14">
        <v>0.22631942944983699</v>
      </c>
      <c r="Q507" s="14">
        <v>0.22572884655192799</v>
      </c>
      <c r="R507" s="14"/>
      <c r="S507" s="14">
        <v>0.35754100418813201</v>
      </c>
      <c r="T507" s="14">
        <v>0.21043635437382999</v>
      </c>
      <c r="U507" s="14">
        <v>0.245329089994929</v>
      </c>
      <c r="V507" s="14">
        <v>0.27345371626298098</v>
      </c>
      <c r="W507" s="14">
        <v>0.23664228525025599</v>
      </c>
      <c r="X507" s="14">
        <v>0.24618531858569001</v>
      </c>
      <c r="Y507" s="14">
        <v>0.26749808048653401</v>
      </c>
      <c r="Z507" s="14">
        <v>0.26473297532368001</v>
      </c>
      <c r="AA507" s="14">
        <v>0.25480624704802202</v>
      </c>
      <c r="AB507" s="14">
        <v>0.22658051632154499</v>
      </c>
      <c r="AC507" s="14">
        <v>0.25267156215376702</v>
      </c>
      <c r="AD507" s="14">
        <v>0.29304665364976101</v>
      </c>
      <c r="AE507" s="14"/>
      <c r="AF507" s="14">
        <v>0.161047781824324</v>
      </c>
      <c r="AG507" s="14">
        <v>0.38632829135691799</v>
      </c>
      <c r="AH507" s="14">
        <v>0.24686733571903099</v>
      </c>
      <c r="AI507" s="14">
        <v>0.145058329818915</v>
      </c>
      <c r="AJ507" s="14">
        <v>0.28711605715418897</v>
      </c>
      <c r="AK507" s="14"/>
      <c r="AL507" s="14">
        <v>0.444329602642135</v>
      </c>
      <c r="AM507" s="14">
        <v>0.19122270760760701</v>
      </c>
      <c r="AN507" s="14">
        <v>0.30927260019469799</v>
      </c>
      <c r="AO507" s="14">
        <v>0.15571039517257701</v>
      </c>
      <c r="AP507" s="14">
        <v>0.30195374128380698</v>
      </c>
      <c r="AQ507" s="14">
        <v>0.18147089273315001</v>
      </c>
      <c r="AR507" s="14"/>
      <c r="AS507" s="14">
        <v>0.21309629439307301</v>
      </c>
      <c r="AT507" s="14">
        <v>0.265146350023516</v>
      </c>
      <c r="AU507" s="14">
        <v>0.30658157503244499</v>
      </c>
      <c r="AV507" s="14">
        <v>0.31524081534231801</v>
      </c>
      <c r="AW507" s="14">
        <v>0.37401509942151701</v>
      </c>
      <c r="AX507" s="14"/>
      <c r="AY507" s="14">
        <v>0.26105245689496698</v>
      </c>
      <c r="AZ507" s="14">
        <v>0.222804450933204</v>
      </c>
      <c r="BA507" s="14">
        <v>0.250240572940788</v>
      </c>
      <c r="BB507" s="14">
        <v>0.20270880469320299</v>
      </c>
      <c r="BC507" s="14">
        <v>0.31146611471652302</v>
      </c>
      <c r="BD507" s="14">
        <v>0.225174429319971</v>
      </c>
      <c r="BE507" s="14">
        <v>0.236156325095217</v>
      </c>
      <c r="BF507" s="14">
        <v>0.29416383469533303</v>
      </c>
      <c r="BG507" s="14">
        <v>0.18434725463559301</v>
      </c>
      <c r="BH507" s="14">
        <v>0.27808998128520701</v>
      </c>
      <c r="BI507" s="14">
        <v>0.359325958434073</v>
      </c>
      <c r="BJ507" s="14">
        <v>0.26318616373108</v>
      </c>
      <c r="BK507" s="14">
        <v>0.26777033014831297</v>
      </c>
      <c r="BL507" s="14">
        <v>0.25666763010721699</v>
      </c>
      <c r="BM507" s="14">
        <v>0.26270033454905301</v>
      </c>
      <c r="BN507" s="14">
        <v>0.31349287275084098</v>
      </c>
      <c r="BO507" s="14"/>
      <c r="BP507" s="14">
        <v>0.35686887848827797</v>
      </c>
      <c r="BQ507" s="14">
        <v>0.24731598545973099</v>
      </c>
      <c r="BR507" s="14">
        <v>0.26668177235507101</v>
      </c>
      <c r="BS507" s="14">
        <v>0.22156743566763701</v>
      </c>
      <c r="BT507" s="14">
        <v>0.174189880678318</v>
      </c>
      <c r="BU507" s="14">
        <v>0.19877891958571001</v>
      </c>
      <c r="BV507" s="14"/>
      <c r="BW507" s="14">
        <v>0.19965645105426499</v>
      </c>
      <c r="BX507" s="14">
        <v>0.29018961913511998</v>
      </c>
      <c r="BY507" s="14" t="s">
        <v>120</v>
      </c>
      <c r="BZ507" s="14">
        <v>0.27056438037535302</v>
      </c>
      <c r="CA507" s="14">
        <v>0.31093833403941201</v>
      </c>
      <c r="CB507" s="14">
        <v>0.31612980293013099</v>
      </c>
      <c r="CC507" s="14">
        <v>0.29524248178607099</v>
      </c>
      <c r="CD507" s="14"/>
      <c r="CE507" s="14">
        <v>0.39137794129959402</v>
      </c>
      <c r="CF507" s="14">
        <v>0.29169790492324299</v>
      </c>
      <c r="CG507" s="14">
        <v>0.19102777319538899</v>
      </c>
      <c r="CH507" s="14">
        <v>0.24168463504799001</v>
      </c>
      <c r="CI507" s="14"/>
      <c r="CJ507" s="14">
        <v>0.233580967195643</v>
      </c>
      <c r="CK507" s="14">
        <v>0.36084124477483698</v>
      </c>
      <c r="CL507" s="14">
        <v>0.24519925745648499</v>
      </c>
      <c r="CM507" s="14">
        <v>0.17601671635739199</v>
      </c>
      <c r="CN507" s="14"/>
      <c r="CO507" s="14">
        <v>0.36482188679188199</v>
      </c>
      <c r="CP507" s="14">
        <v>0.247177964101857</v>
      </c>
      <c r="CQ507" s="14"/>
      <c r="CR507" s="14">
        <v>0.32666504674486002</v>
      </c>
      <c r="CS507" s="14">
        <v>0.26402721471435298</v>
      </c>
    </row>
    <row r="508" spans="2:97" x14ac:dyDescent="0.3">
      <c r="B508" t="s">
        <v>283</v>
      </c>
      <c r="C508" s="14">
        <v>0.329586244189017</v>
      </c>
      <c r="D508" s="14">
        <v>0.33389778021090599</v>
      </c>
      <c r="E508" s="14">
        <v>0.32544137884143098</v>
      </c>
      <c r="F508" s="14"/>
      <c r="G508" s="14">
        <v>0.32758143933253198</v>
      </c>
      <c r="H508" s="14">
        <v>0.25549735162610998</v>
      </c>
      <c r="I508" s="14">
        <v>0.32260593704028701</v>
      </c>
      <c r="J508" s="14">
        <v>0.33444674271679498</v>
      </c>
      <c r="K508" s="14">
        <v>0.35443234861021</v>
      </c>
      <c r="L508" s="14">
        <v>0.37631256486981801</v>
      </c>
      <c r="M508" s="14"/>
      <c r="N508" s="14">
        <v>0.31872775339556098</v>
      </c>
      <c r="O508" s="14">
        <v>0.35223454901461998</v>
      </c>
      <c r="P508" s="14">
        <v>0.31887686240089802</v>
      </c>
      <c r="Q508" s="14">
        <v>0.32550931446479497</v>
      </c>
      <c r="R508" s="14"/>
      <c r="S508" s="14">
        <v>0.28258421696597902</v>
      </c>
      <c r="T508" s="14">
        <v>0.35303889808856298</v>
      </c>
      <c r="U508" s="14">
        <v>0.35238703263658699</v>
      </c>
      <c r="V508" s="14">
        <v>0.29221298264223</v>
      </c>
      <c r="W508" s="14">
        <v>0.36427908915517199</v>
      </c>
      <c r="X508" s="14">
        <v>0.35354087333134998</v>
      </c>
      <c r="Y508" s="14">
        <v>0.34320668191619802</v>
      </c>
      <c r="Z508" s="14">
        <v>0.32026543042033101</v>
      </c>
      <c r="AA508" s="14">
        <v>0.29429012729934401</v>
      </c>
      <c r="AB508" s="14">
        <v>0.35847032343730301</v>
      </c>
      <c r="AC508" s="14">
        <v>0.293028685704595</v>
      </c>
      <c r="AD508" s="14">
        <v>0.42667401909506503</v>
      </c>
      <c r="AE508" s="14"/>
      <c r="AF508" s="14">
        <v>0.38591987512793202</v>
      </c>
      <c r="AG508" s="14">
        <v>0.29211345546647099</v>
      </c>
      <c r="AH508" s="14">
        <v>0.39316752227796398</v>
      </c>
      <c r="AI508" s="14">
        <v>0.28037919619173501</v>
      </c>
      <c r="AJ508" s="14">
        <v>0.31776913542636198</v>
      </c>
      <c r="AK508" s="14"/>
      <c r="AL508" s="14">
        <v>0.25401530353898699</v>
      </c>
      <c r="AM508" s="14">
        <v>0.39527375828329703</v>
      </c>
      <c r="AN508" s="14">
        <v>0.41271018934006298</v>
      </c>
      <c r="AO508" s="14">
        <v>0.28900075674716902</v>
      </c>
      <c r="AP508" s="14">
        <v>0.342218960796703</v>
      </c>
      <c r="AQ508" s="14">
        <v>0.340486499725004</v>
      </c>
      <c r="AR508" s="14"/>
      <c r="AS508" s="14">
        <v>0.35646698248268099</v>
      </c>
      <c r="AT508" s="14">
        <v>0.31661302077041498</v>
      </c>
      <c r="AU508" s="14">
        <v>0.32856504390475899</v>
      </c>
      <c r="AV508" s="14">
        <v>0.32392131940602897</v>
      </c>
      <c r="AW508" s="14">
        <v>0.192355348604725</v>
      </c>
      <c r="AX508" s="14"/>
      <c r="AY508" s="14">
        <v>0.25007027723327102</v>
      </c>
      <c r="AZ508" s="14">
        <v>0.24965438968484599</v>
      </c>
      <c r="BA508" s="14">
        <v>0.292025624243477</v>
      </c>
      <c r="BB508" s="14">
        <v>0.35084928550349898</v>
      </c>
      <c r="BC508" s="14">
        <v>0.27648803608479899</v>
      </c>
      <c r="BD508" s="14">
        <v>0.36141392952012003</v>
      </c>
      <c r="BE508" s="14">
        <v>0.34054608641685702</v>
      </c>
      <c r="BF508" s="14">
        <v>0.27810748321379197</v>
      </c>
      <c r="BG508" s="14">
        <v>0.45086796100806198</v>
      </c>
      <c r="BH508" s="14">
        <v>0.381225594193767</v>
      </c>
      <c r="BI508" s="14">
        <v>0.28973640992993299</v>
      </c>
      <c r="BJ508" s="14">
        <v>0.34077776694481299</v>
      </c>
      <c r="BK508" s="14">
        <v>0.36570453230501898</v>
      </c>
      <c r="BL508" s="14">
        <v>0.37927929540687699</v>
      </c>
      <c r="BM508" s="14">
        <v>0.41288700919654803</v>
      </c>
      <c r="BN508" s="14">
        <v>0.26301750265791901</v>
      </c>
      <c r="BO508" s="14"/>
      <c r="BP508" s="14">
        <v>0.25523778146259002</v>
      </c>
      <c r="BQ508" s="14">
        <v>0.367807368375622</v>
      </c>
      <c r="BR508" s="14">
        <v>0.32232553983845302</v>
      </c>
      <c r="BS508" s="14">
        <v>0.37664456361965198</v>
      </c>
      <c r="BT508" s="14">
        <v>0.32930105072553101</v>
      </c>
      <c r="BU508" s="14">
        <v>0.324940940837456</v>
      </c>
      <c r="BV508" s="14"/>
      <c r="BW508" s="14">
        <v>0.34533932723732902</v>
      </c>
      <c r="BX508" s="14">
        <v>0.351885337575081</v>
      </c>
      <c r="BY508" s="14" t="s">
        <v>120</v>
      </c>
      <c r="BZ508" s="14">
        <v>0.27472410548165199</v>
      </c>
      <c r="CA508" s="14">
        <v>0.223207741085272</v>
      </c>
      <c r="CB508" s="14">
        <v>0.34840391299057599</v>
      </c>
      <c r="CC508" s="14">
        <v>0.30537842417938299</v>
      </c>
      <c r="CD508" s="14"/>
      <c r="CE508" s="14">
        <v>0.28600538866396102</v>
      </c>
      <c r="CF508" s="14">
        <v>0.34703517525921301</v>
      </c>
      <c r="CG508" s="14">
        <v>0.317274472793111</v>
      </c>
      <c r="CH508" s="14">
        <v>0.35066245593294998</v>
      </c>
      <c r="CI508" s="14"/>
      <c r="CJ508" s="14">
        <v>0.32864301812212399</v>
      </c>
      <c r="CK508" s="14">
        <v>0.30874603883815499</v>
      </c>
      <c r="CL508" s="14">
        <v>0.34503826564133</v>
      </c>
      <c r="CM508" s="14">
        <v>0.26433823351952201</v>
      </c>
      <c r="CN508" s="14"/>
      <c r="CO508" s="14">
        <v>0.249693813697699</v>
      </c>
      <c r="CP508" s="14">
        <v>0.34221295449583</v>
      </c>
      <c r="CQ508" s="14"/>
      <c r="CR508" s="14">
        <v>0.29228223865556002</v>
      </c>
      <c r="CS508" s="14">
        <v>0.33350687871728801</v>
      </c>
    </row>
    <row r="509" spans="2:97" x14ac:dyDescent="0.3">
      <c r="B509" t="s">
        <v>284</v>
      </c>
      <c r="C509" s="14">
        <v>0.22965016618098799</v>
      </c>
      <c r="D509" s="14">
        <v>0.214035688087263</v>
      </c>
      <c r="E509" s="14">
        <v>0.24471778868887201</v>
      </c>
      <c r="F509" s="14"/>
      <c r="G509" s="14">
        <v>9.3449773618071802E-2</v>
      </c>
      <c r="H509" s="14">
        <v>0.136552344669194</v>
      </c>
      <c r="I509" s="14">
        <v>0.21658203332367301</v>
      </c>
      <c r="J509" s="14">
        <v>0.27232819878042103</v>
      </c>
      <c r="K509" s="14">
        <v>0.29528350654289498</v>
      </c>
      <c r="L509" s="14">
        <v>0.32748147456400101</v>
      </c>
      <c r="M509" s="14"/>
      <c r="N509" s="14">
        <v>0.18534287522002299</v>
      </c>
      <c r="O509" s="14">
        <v>0.23099544440650799</v>
      </c>
      <c r="P509" s="14">
        <v>0.25285153525580101</v>
      </c>
      <c r="Q509" s="14">
        <v>0.256183516851965</v>
      </c>
      <c r="R509" s="14"/>
      <c r="S509" s="14">
        <v>0.15196417644810201</v>
      </c>
      <c r="T509" s="14">
        <v>0.238354385565483</v>
      </c>
      <c r="U509" s="14">
        <v>0.249589017559814</v>
      </c>
      <c r="V509" s="14">
        <v>0.24291427267537499</v>
      </c>
      <c r="W509" s="14">
        <v>0.242389382203339</v>
      </c>
      <c r="X509" s="14">
        <v>0.20692093811318699</v>
      </c>
      <c r="Y509" s="14">
        <v>0.23088297166736499</v>
      </c>
      <c r="Z509" s="14">
        <v>0.23320086867988801</v>
      </c>
      <c r="AA509" s="14">
        <v>0.27505513829800998</v>
      </c>
      <c r="AB509" s="14">
        <v>0.28406799429462098</v>
      </c>
      <c r="AC509" s="14">
        <v>0.25172758315497801</v>
      </c>
      <c r="AD509" s="14">
        <v>0.12572745108386199</v>
      </c>
      <c r="AE509" s="14"/>
      <c r="AF509" s="14">
        <v>0.32503954880456098</v>
      </c>
      <c r="AG509" s="14">
        <v>0.114452782090756</v>
      </c>
      <c r="AH509" s="14">
        <v>0.21441700714985801</v>
      </c>
      <c r="AI509" s="14">
        <v>0.42996128721373</v>
      </c>
      <c r="AJ509" s="14">
        <v>0.20317566603333501</v>
      </c>
      <c r="AK509" s="14"/>
      <c r="AL509" s="14">
        <v>6.3890433013481698E-2</v>
      </c>
      <c r="AM509" s="14">
        <v>0.27599474006347102</v>
      </c>
      <c r="AN509" s="14">
        <v>0.16278285272550699</v>
      </c>
      <c r="AO509" s="14">
        <v>0.43463910766040098</v>
      </c>
      <c r="AP509" s="14">
        <v>0.215482944157534</v>
      </c>
      <c r="AQ509" s="14">
        <v>0.18237528828126201</v>
      </c>
      <c r="AR509" s="14"/>
      <c r="AS509" s="14">
        <v>0.27039814396957201</v>
      </c>
      <c r="AT509" s="14">
        <v>0.26298211255436099</v>
      </c>
      <c r="AU509" s="14">
        <v>0.18767104321292299</v>
      </c>
      <c r="AV509" s="14">
        <v>0.15097633252782799</v>
      </c>
      <c r="AW509" s="14">
        <v>0.103134871041572</v>
      </c>
      <c r="AX509" s="14"/>
      <c r="AY509" s="14">
        <v>0.349810533412313</v>
      </c>
      <c r="AZ509" s="14">
        <v>0.23748822133849401</v>
      </c>
      <c r="BA509" s="14">
        <v>0.26780698999528701</v>
      </c>
      <c r="BB509" s="14">
        <v>0.21633723366792301</v>
      </c>
      <c r="BC509" s="14">
        <v>0.230222024521958</v>
      </c>
      <c r="BD509" s="14">
        <v>0.26189555979953499</v>
      </c>
      <c r="BE509" s="14">
        <v>0.25566831901842002</v>
      </c>
      <c r="BF509" s="14">
        <v>0.25694849991535801</v>
      </c>
      <c r="BG509" s="14">
        <v>0.25638817756353</v>
      </c>
      <c r="BH509" s="14">
        <v>0.19071419186394301</v>
      </c>
      <c r="BI509" s="14">
        <v>0.22155767386397501</v>
      </c>
      <c r="BJ509" s="14">
        <v>0.190357744366281</v>
      </c>
      <c r="BK509" s="14">
        <v>0.21355152398697699</v>
      </c>
      <c r="BL509" s="14">
        <v>0.191723019059724</v>
      </c>
      <c r="BM509" s="14">
        <v>0.19249957571035201</v>
      </c>
      <c r="BN509" s="14">
        <v>0.13481432570787399</v>
      </c>
      <c r="BO509" s="14"/>
      <c r="BP509" s="14">
        <v>0.15779797928137701</v>
      </c>
      <c r="BQ509" s="14">
        <v>0.206062177164092</v>
      </c>
      <c r="BR509" s="14">
        <v>0.241136736562274</v>
      </c>
      <c r="BS509" s="14">
        <v>0.25968177939315201</v>
      </c>
      <c r="BT509" s="14">
        <v>0.35280012581214698</v>
      </c>
      <c r="BU509" s="14">
        <v>0.31363200843891798</v>
      </c>
      <c r="BV509" s="14"/>
      <c r="BW509" s="14">
        <v>0.27677060163171702</v>
      </c>
      <c r="BX509" s="14">
        <v>0.20149225270495599</v>
      </c>
      <c r="BY509" s="14" t="s">
        <v>120</v>
      </c>
      <c r="BZ509" s="14">
        <v>0.24538935270947801</v>
      </c>
      <c r="CA509" s="14">
        <v>0.229460887395638</v>
      </c>
      <c r="CB509" s="14">
        <v>0.17351123077705399</v>
      </c>
      <c r="CC509" s="14">
        <v>0.19032870629273199</v>
      </c>
      <c r="CD509" s="14"/>
      <c r="CE509" s="14">
        <v>0.143495236067232</v>
      </c>
      <c r="CF509" s="14">
        <v>0.200057410158067</v>
      </c>
      <c r="CG509" s="14">
        <v>0.283365513790719</v>
      </c>
      <c r="CH509" s="14">
        <v>0.26134648495722101</v>
      </c>
      <c r="CI509" s="14"/>
      <c r="CJ509" s="14">
        <v>0.24050367227417199</v>
      </c>
      <c r="CK509" s="14">
        <v>0.19092406342073301</v>
      </c>
      <c r="CL509" s="14">
        <v>0.239188877531918</v>
      </c>
      <c r="CM509" s="14">
        <v>0.23998531931981101</v>
      </c>
      <c r="CN509" s="14"/>
      <c r="CO509" s="14">
        <v>0.15940545049757601</v>
      </c>
      <c r="CP509" s="14">
        <v>0.24012239561525001</v>
      </c>
      <c r="CQ509" s="14"/>
      <c r="CR509" s="14">
        <v>0.158569144050691</v>
      </c>
      <c r="CS509" s="14">
        <v>0.235079787905595</v>
      </c>
    </row>
    <row r="510" spans="2:97" x14ac:dyDescent="0.3">
      <c r="B510" t="s">
        <v>92</v>
      </c>
      <c r="C510" s="14">
        <v>0.115381788382922</v>
      </c>
      <c r="D510" s="14">
        <v>8.7824340461895301E-2</v>
      </c>
      <c r="E510" s="14">
        <v>0.14268000112042201</v>
      </c>
      <c r="F510" s="14"/>
      <c r="G510" s="14">
        <v>7.4442681283941506E-2</v>
      </c>
      <c r="H510" s="14">
        <v>0.110449061886339</v>
      </c>
      <c r="I510" s="14">
        <v>8.4956000242146501E-2</v>
      </c>
      <c r="J510" s="14">
        <v>0.15048519609977201</v>
      </c>
      <c r="K510" s="14">
        <v>0.133470227182306</v>
      </c>
      <c r="L510" s="14">
        <v>0.13059816851527001</v>
      </c>
      <c r="M510" s="14"/>
      <c r="N510" s="14">
        <v>8.2547067590669904E-2</v>
      </c>
      <c r="O510" s="14">
        <v>9.9150291306408497E-2</v>
      </c>
      <c r="P510" s="14">
        <v>0.137636377997814</v>
      </c>
      <c r="Q510" s="14">
        <v>0.145293283499703</v>
      </c>
      <c r="R510" s="14"/>
      <c r="S510" s="14">
        <v>7.6444025284660197E-2</v>
      </c>
      <c r="T510" s="14">
        <v>0.14887098479909699</v>
      </c>
      <c r="U510" s="14">
        <v>0.11549823561112101</v>
      </c>
      <c r="V510" s="14">
        <v>0.123814439663152</v>
      </c>
      <c r="W510" s="14">
        <v>9.7377132958893595E-2</v>
      </c>
      <c r="X510" s="14">
        <v>0.122988197227885</v>
      </c>
      <c r="Y510" s="14">
        <v>0.11711912202076399</v>
      </c>
      <c r="Z510" s="14">
        <v>0.114628697230257</v>
      </c>
      <c r="AA510" s="14">
        <v>0.115167309217048</v>
      </c>
      <c r="AB510" s="14">
        <v>0.100763250722119</v>
      </c>
      <c r="AC510" s="14">
        <v>0.14943313541002901</v>
      </c>
      <c r="AD510" s="14">
        <v>0.13035978878881099</v>
      </c>
      <c r="AE510" s="14"/>
      <c r="AF510" s="14">
        <v>7.1366082777201301E-2</v>
      </c>
      <c r="AG510" s="14">
        <v>9.4426065496048803E-2</v>
      </c>
      <c r="AH510" s="14">
        <v>9.6874782702112305E-2</v>
      </c>
      <c r="AI510" s="14">
        <v>0.131185800692457</v>
      </c>
      <c r="AJ510" s="14">
        <v>0.141935293820941</v>
      </c>
      <c r="AK510" s="14"/>
      <c r="AL510" s="14">
        <v>8.0447702796245801E-2</v>
      </c>
      <c r="AM510" s="14">
        <v>7.4645704852776606E-2</v>
      </c>
      <c r="AN510" s="14">
        <v>6.1689572273979497E-2</v>
      </c>
      <c r="AO510" s="14">
        <v>0.10503035461766499</v>
      </c>
      <c r="AP510" s="14">
        <v>9.0662193393433302E-2</v>
      </c>
      <c r="AQ510" s="14">
        <v>0.28559026421113098</v>
      </c>
      <c r="AR510" s="14"/>
      <c r="AS510" s="14">
        <v>0.13181665842844001</v>
      </c>
      <c r="AT510" s="14">
        <v>0.1150197823027</v>
      </c>
      <c r="AU510" s="14">
        <v>0.10983388118178</v>
      </c>
      <c r="AV510" s="14">
        <v>5.26785699484928E-2</v>
      </c>
      <c r="AW510" s="14">
        <v>5.0241039197915102E-2</v>
      </c>
      <c r="AX510" s="14"/>
      <c r="AY510" s="14">
        <v>0.13906673245945</v>
      </c>
      <c r="AZ510" s="14">
        <v>0.26391426301159598</v>
      </c>
      <c r="BA510" s="14">
        <v>0.11255340763730499</v>
      </c>
      <c r="BB510" s="14">
        <v>0.16563233614662301</v>
      </c>
      <c r="BC510" s="14">
        <v>0.13031118174255901</v>
      </c>
      <c r="BD510" s="14">
        <v>0.112845909551644</v>
      </c>
      <c r="BE510" s="14">
        <v>0.10255434660040499</v>
      </c>
      <c r="BF510" s="14">
        <v>0.10496963761516701</v>
      </c>
      <c r="BG510" s="14">
        <v>7.4620738743383999E-2</v>
      </c>
      <c r="BH510" s="14">
        <v>9.30739461108369E-2</v>
      </c>
      <c r="BI510" s="14">
        <v>7.40655984359984E-2</v>
      </c>
      <c r="BJ510" s="14">
        <v>0.150257129648664</v>
      </c>
      <c r="BK510" s="14">
        <v>0.112621555168261</v>
      </c>
      <c r="BL510" s="14">
        <v>0.103627315675955</v>
      </c>
      <c r="BM510" s="14">
        <v>3.88685918392324E-2</v>
      </c>
      <c r="BN510" s="14">
        <v>4.3116264617245999E-2</v>
      </c>
      <c r="BO510" s="14"/>
      <c r="BP510" s="14">
        <v>7.6270015179997694E-2</v>
      </c>
      <c r="BQ510" s="14">
        <v>0.129060793193435</v>
      </c>
      <c r="BR510" s="14">
        <v>0.14140222892979201</v>
      </c>
      <c r="BS510" s="14">
        <v>0.114813885995489</v>
      </c>
      <c r="BT510" s="14">
        <v>0.13287349150046401</v>
      </c>
      <c r="BU510" s="14">
        <v>0.12237937048771</v>
      </c>
      <c r="BV510" s="14"/>
      <c r="BW510" s="14">
        <v>0.12152847114439901</v>
      </c>
      <c r="BX510" s="14">
        <v>8.8177349639076405E-2</v>
      </c>
      <c r="BY510" s="14" t="s">
        <v>120</v>
      </c>
      <c r="BZ510" s="14">
        <v>0.13783120069152099</v>
      </c>
      <c r="CA510" s="14">
        <v>0.17699488552763601</v>
      </c>
      <c r="CB510" s="14">
        <v>8.2554345499565404E-2</v>
      </c>
      <c r="CC510" s="14">
        <v>0.18018814621375101</v>
      </c>
      <c r="CD510" s="14"/>
      <c r="CE510" s="14">
        <v>7.2829343679751704E-2</v>
      </c>
      <c r="CF510" s="14">
        <v>6.3971987219651902E-2</v>
      </c>
      <c r="CG510" s="14">
        <v>0.190970105764702</v>
      </c>
      <c r="CH510" s="14">
        <v>8.3012086007689598E-2</v>
      </c>
      <c r="CI510" s="14"/>
      <c r="CJ510" s="14">
        <v>9.9564313597772902E-2</v>
      </c>
      <c r="CK510" s="14">
        <v>6.7092417813940999E-2</v>
      </c>
      <c r="CL510" s="14">
        <v>0.118484210209201</v>
      </c>
      <c r="CM510" s="14">
        <v>0.28416521749325102</v>
      </c>
      <c r="CN510" s="14"/>
      <c r="CO510" s="14">
        <v>6.5156876097236804E-2</v>
      </c>
      <c r="CP510" s="14">
        <v>0.120986987321006</v>
      </c>
      <c r="CQ510" s="14"/>
      <c r="CR510" s="14">
        <v>6.5683539960064596E-2</v>
      </c>
      <c r="CS510" s="14">
        <v>0.11548495888244401</v>
      </c>
    </row>
    <row r="511" spans="2:97" x14ac:dyDescent="0.3">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c r="BY511" s="14"/>
      <c r="BZ511" s="14"/>
      <c r="CA511" s="14"/>
      <c r="CB511" s="14"/>
      <c r="CC511" s="14"/>
      <c r="CD511" s="14"/>
      <c r="CE511" s="14"/>
      <c r="CF511" s="14"/>
      <c r="CG511" s="14"/>
      <c r="CH511" s="14"/>
      <c r="CI511" s="14"/>
      <c r="CJ511" s="14"/>
      <c r="CK511" s="14"/>
      <c r="CL511" s="14"/>
      <c r="CM511" s="14"/>
      <c r="CN511" s="14"/>
      <c r="CO511" s="14"/>
      <c r="CP511" s="14"/>
      <c r="CQ511" s="14"/>
      <c r="CR511" s="14"/>
      <c r="CS511" s="14"/>
    </row>
    <row r="512" spans="2:97" x14ac:dyDescent="0.3">
      <c r="B512" s="6" t="s">
        <v>291</v>
      </c>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c r="BY512" s="14"/>
      <c r="BZ512" s="14"/>
      <c r="CA512" s="14"/>
      <c r="CB512" s="14"/>
      <c r="CC512" s="14"/>
      <c r="CD512" s="14"/>
      <c r="CE512" s="14"/>
      <c r="CF512" s="14"/>
      <c r="CG512" s="14"/>
      <c r="CH512" s="14"/>
      <c r="CI512" s="14"/>
      <c r="CJ512" s="14"/>
      <c r="CK512" s="14"/>
      <c r="CL512" s="14"/>
      <c r="CM512" s="14"/>
      <c r="CN512" s="14"/>
      <c r="CO512" s="14"/>
      <c r="CP512" s="14"/>
      <c r="CQ512" s="14"/>
      <c r="CR512" s="14"/>
      <c r="CS512" s="14"/>
    </row>
    <row r="513" spans="2:97" x14ac:dyDescent="0.3">
      <c r="B513" s="24" t="s">
        <v>118</v>
      </c>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c r="BY513" s="14"/>
      <c r="BZ513" s="14"/>
      <c r="CA513" s="14"/>
      <c r="CB513" s="14"/>
      <c r="CC513" s="14"/>
      <c r="CD513" s="14"/>
      <c r="CE513" s="14"/>
      <c r="CF513" s="14"/>
      <c r="CG513" s="14"/>
      <c r="CH513" s="14"/>
      <c r="CI513" s="14"/>
      <c r="CJ513" s="14"/>
      <c r="CK513" s="14"/>
      <c r="CL513" s="14"/>
      <c r="CM513" s="14"/>
      <c r="CN513" s="14"/>
      <c r="CO513" s="14"/>
      <c r="CP513" s="14"/>
      <c r="CQ513" s="14"/>
      <c r="CR513" s="14"/>
      <c r="CS513" s="14"/>
    </row>
    <row r="514" spans="2:97" x14ac:dyDescent="0.3">
      <c r="B514" t="s">
        <v>281</v>
      </c>
      <c r="C514" s="14">
        <v>6.1619464968908001E-2</v>
      </c>
      <c r="D514" s="14">
        <v>7.3979225776868898E-2</v>
      </c>
      <c r="E514" s="14">
        <v>4.8539431040905502E-2</v>
      </c>
      <c r="F514" s="14"/>
      <c r="G514" s="14">
        <v>0.107206481550081</v>
      </c>
      <c r="H514" s="14">
        <v>0.14021616808898299</v>
      </c>
      <c r="I514" s="14">
        <v>8.7789703184668305E-2</v>
      </c>
      <c r="J514" s="14">
        <v>3.0356155940974398E-2</v>
      </c>
      <c r="K514" s="14">
        <v>3.31160199468642E-3</v>
      </c>
      <c r="L514" s="14">
        <v>1.0681506529589701E-2</v>
      </c>
      <c r="M514" s="14"/>
      <c r="N514" s="14">
        <v>0.101806699016507</v>
      </c>
      <c r="O514" s="14">
        <v>4.5814796045322501E-2</v>
      </c>
      <c r="P514" s="14">
        <v>5.5867230888966501E-2</v>
      </c>
      <c r="Q514" s="14">
        <v>4.0502713790630702E-2</v>
      </c>
      <c r="R514" s="14"/>
      <c r="S514" s="14">
        <v>0.148285200577606</v>
      </c>
      <c r="T514" s="14">
        <v>5.0115392922244602E-2</v>
      </c>
      <c r="U514" s="14">
        <v>4.6567125559970002E-2</v>
      </c>
      <c r="V514" s="14">
        <v>3.2043112953829299E-2</v>
      </c>
      <c r="W514" s="14">
        <v>4.5945701404571798E-2</v>
      </c>
      <c r="X514" s="14">
        <v>4.4770784890190402E-2</v>
      </c>
      <c r="Y514" s="14">
        <v>2.63117853419064E-2</v>
      </c>
      <c r="Z514" s="14">
        <v>7.91175819109943E-2</v>
      </c>
      <c r="AA514" s="14">
        <v>7.6689619134286402E-2</v>
      </c>
      <c r="AB514" s="14">
        <v>2.9223853587554301E-2</v>
      </c>
      <c r="AC514" s="14">
        <v>4.1025109140587497E-2</v>
      </c>
      <c r="AD514" s="14">
        <v>6.9567055072351405E-2</v>
      </c>
      <c r="AE514" s="14"/>
      <c r="AF514" s="14">
        <v>5.7812773142179301E-2</v>
      </c>
      <c r="AG514" s="14">
        <v>0.113637748770247</v>
      </c>
      <c r="AH514" s="14">
        <v>3.7524837646748799E-2</v>
      </c>
      <c r="AI514" s="14">
        <v>1.8435055074336699E-2</v>
      </c>
      <c r="AJ514" s="14">
        <v>6.2380897960749901E-2</v>
      </c>
      <c r="AK514" s="14"/>
      <c r="AL514" s="14">
        <v>0.14506295653514101</v>
      </c>
      <c r="AM514" s="14">
        <v>6.3751108911237295E-2</v>
      </c>
      <c r="AN514" s="14">
        <v>3.7880617219497099E-2</v>
      </c>
      <c r="AO514" s="14">
        <v>2.0921337138476201E-2</v>
      </c>
      <c r="AP514" s="14">
        <v>5.8642974237987998E-2</v>
      </c>
      <c r="AQ514" s="14">
        <v>1.18845296194048E-2</v>
      </c>
      <c r="AR514" s="14"/>
      <c r="AS514" s="14">
        <v>1.22656969862331E-2</v>
      </c>
      <c r="AT514" s="14">
        <v>4.6312819735738101E-2</v>
      </c>
      <c r="AU514" s="14">
        <v>7.1946717388572598E-2</v>
      </c>
      <c r="AV514" s="14">
        <v>0.13896795294453701</v>
      </c>
      <c r="AW514" s="14">
        <v>0.35971712466019001</v>
      </c>
      <c r="AX514" s="14"/>
      <c r="AY514" s="14">
        <v>0</v>
      </c>
      <c r="AZ514" s="14">
        <v>3.97343718371026E-2</v>
      </c>
      <c r="BA514" s="14">
        <v>6.2138899621207298E-2</v>
      </c>
      <c r="BB514" s="14">
        <v>2.57039540587518E-2</v>
      </c>
      <c r="BC514" s="14">
        <v>4.2559791058664698E-2</v>
      </c>
      <c r="BD514" s="14">
        <v>3.7611488411629798E-2</v>
      </c>
      <c r="BE514" s="14">
        <v>6.0733177471359603E-2</v>
      </c>
      <c r="BF514" s="14">
        <v>5.7099819415809702E-2</v>
      </c>
      <c r="BG514" s="14">
        <v>3.3984979097000503E-2</v>
      </c>
      <c r="BH514" s="14">
        <v>6.9408076718322401E-2</v>
      </c>
      <c r="BI514" s="14">
        <v>9.8777327622104505E-2</v>
      </c>
      <c r="BJ514" s="14">
        <v>4.7029001631898E-2</v>
      </c>
      <c r="BK514" s="14">
        <v>3.5814944244379497E-2</v>
      </c>
      <c r="BL514" s="14">
        <v>6.8797898585778006E-2</v>
      </c>
      <c r="BM514" s="14">
        <v>7.9479992464883506E-2</v>
      </c>
      <c r="BN514" s="14">
        <v>0.239751885422822</v>
      </c>
      <c r="BO514" s="14"/>
      <c r="BP514" s="14">
        <v>0.15130029802205899</v>
      </c>
      <c r="BQ514" s="14">
        <v>4.6640258342287501E-2</v>
      </c>
      <c r="BR514" s="14">
        <v>3.5355224041117198E-2</v>
      </c>
      <c r="BS514" s="14">
        <v>2.6162399045428799E-2</v>
      </c>
      <c r="BT514" s="14">
        <v>1.3962147434708401E-2</v>
      </c>
      <c r="BU514" s="14">
        <v>0</v>
      </c>
      <c r="BV514" s="14"/>
      <c r="BW514" s="14">
        <v>4.8363135510478397E-2</v>
      </c>
      <c r="BX514" s="14">
        <v>8.3336245187511801E-2</v>
      </c>
      <c r="BY514" s="14" t="s">
        <v>120</v>
      </c>
      <c r="BZ514" s="14">
        <v>5.8977185049286097E-2</v>
      </c>
      <c r="CA514" s="14">
        <v>5.5949809435390997E-2</v>
      </c>
      <c r="CB514" s="14">
        <v>7.7455487600638404E-2</v>
      </c>
      <c r="CC514" s="14">
        <v>1.7768581504950198E-2</v>
      </c>
      <c r="CD514" s="14"/>
      <c r="CE514" s="14">
        <v>0.101793577482064</v>
      </c>
      <c r="CF514" s="14">
        <v>0.110548640246281</v>
      </c>
      <c r="CG514" s="14">
        <v>1.0124679395315399E-2</v>
      </c>
      <c r="CH514" s="14">
        <v>5.4670353194938598E-2</v>
      </c>
      <c r="CI514" s="14"/>
      <c r="CJ514" s="14">
        <v>6.8038253400896004E-2</v>
      </c>
      <c r="CK514" s="14">
        <v>8.6627603337499401E-2</v>
      </c>
      <c r="CL514" s="14">
        <v>5.52288517866436E-2</v>
      </c>
      <c r="CM514" s="14">
        <v>2.0415797557034401E-2</v>
      </c>
      <c r="CN514" s="14"/>
      <c r="CO514" s="14">
        <v>0.16848177682359999</v>
      </c>
      <c r="CP514" s="14">
        <v>4.6127135048640203E-2</v>
      </c>
      <c r="CQ514" s="14"/>
      <c r="CR514" s="14">
        <v>0.13259032511001301</v>
      </c>
      <c r="CS514" s="14">
        <v>5.41077495423379E-2</v>
      </c>
    </row>
    <row r="515" spans="2:97" x14ac:dyDescent="0.3">
      <c r="B515" t="s">
        <v>282</v>
      </c>
      <c r="C515" s="14">
        <v>0.21969863931099101</v>
      </c>
      <c r="D515" s="14">
        <v>0.24581171265085699</v>
      </c>
      <c r="E515" s="14">
        <v>0.19480623171158101</v>
      </c>
      <c r="F515" s="14"/>
      <c r="G515" s="14">
        <v>0.27713388051884702</v>
      </c>
      <c r="H515" s="14">
        <v>0.34036917221477597</v>
      </c>
      <c r="I515" s="14">
        <v>0.236936375169709</v>
      </c>
      <c r="J515" s="14">
        <v>0.17857701811197299</v>
      </c>
      <c r="K515" s="14">
        <v>0.17415628897966001</v>
      </c>
      <c r="L515" s="14">
        <v>0.13334796484686701</v>
      </c>
      <c r="M515" s="14"/>
      <c r="N515" s="14">
        <v>0.28260827253726201</v>
      </c>
      <c r="O515" s="14">
        <v>0.214833129565001</v>
      </c>
      <c r="P515" s="14">
        <v>0.17599839900202</v>
      </c>
      <c r="Q515" s="14">
        <v>0.19578451015107701</v>
      </c>
      <c r="R515" s="14"/>
      <c r="S515" s="14">
        <v>0.27392592033273599</v>
      </c>
      <c r="T515" s="14">
        <v>0.19516909843741401</v>
      </c>
      <c r="U515" s="14">
        <v>0.15441784770339301</v>
      </c>
      <c r="V515" s="14">
        <v>0.29135314662654699</v>
      </c>
      <c r="W515" s="14">
        <v>0.23428538249230901</v>
      </c>
      <c r="X515" s="14">
        <v>0.22950817016008501</v>
      </c>
      <c r="Y515" s="14">
        <v>0.21053769152078999</v>
      </c>
      <c r="Z515" s="14">
        <v>0.17833381465614001</v>
      </c>
      <c r="AA515" s="14">
        <v>0.21083036287548099</v>
      </c>
      <c r="AB515" s="14">
        <v>0.18642562208102001</v>
      </c>
      <c r="AC515" s="14">
        <v>0.183007401132187</v>
      </c>
      <c r="AD515" s="14">
        <v>0.24099049774329101</v>
      </c>
      <c r="AE515" s="14"/>
      <c r="AF515" s="14">
        <v>0.12884607023796199</v>
      </c>
      <c r="AG515" s="14">
        <v>0.346474423405152</v>
      </c>
      <c r="AH515" s="14">
        <v>0.211287133989642</v>
      </c>
      <c r="AI515" s="14">
        <v>0.123585595879098</v>
      </c>
      <c r="AJ515" s="14">
        <v>0.177886073169405</v>
      </c>
      <c r="AK515" s="14"/>
      <c r="AL515" s="14">
        <v>0.44043184232766303</v>
      </c>
      <c r="AM515" s="14">
        <v>0.168603483406885</v>
      </c>
      <c r="AN515" s="14">
        <v>0.23827115616651001</v>
      </c>
      <c r="AO515" s="14">
        <v>9.8786029349539506E-2</v>
      </c>
      <c r="AP515" s="14">
        <v>0.17018365722562201</v>
      </c>
      <c r="AQ515" s="14">
        <v>0.107015072402423</v>
      </c>
      <c r="AR515" s="14"/>
      <c r="AS515" s="14">
        <v>0.18538986971259</v>
      </c>
      <c r="AT515" s="14">
        <v>0.20901366922447201</v>
      </c>
      <c r="AU515" s="14">
        <v>0.25998964375933697</v>
      </c>
      <c r="AV515" s="14">
        <v>0.29334672541982798</v>
      </c>
      <c r="AW515" s="14">
        <v>0.20195642187018101</v>
      </c>
      <c r="AX515" s="14"/>
      <c r="AY515" s="14">
        <v>0.126775127720338</v>
      </c>
      <c r="AZ515" s="14">
        <v>0.18061986038489899</v>
      </c>
      <c r="BA515" s="14">
        <v>0.18227903047701899</v>
      </c>
      <c r="BB515" s="14">
        <v>0.19971023064576299</v>
      </c>
      <c r="BC515" s="14">
        <v>0.236637849755862</v>
      </c>
      <c r="BD515" s="14">
        <v>0.168130318254988</v>
      </c>
      <c r="BE515" s="14">
        <v>0.199915689631323</v>
      </c>
      <c r="BF515" s="14">
        <v>0.23697816747134301</v>
      </c>
      <c r="BG515" s="14">
        <v>0.18251681018215299</v>
      </c>
      <c r="BH515" s="14">
        <v>0.261092046621764</v>
      </c>
      <c r="BI515" s="14">
        <v>0.214731526689383</v>
      </c>
      <c r="BJ515" s="14">
        <v>0.24773065691215701</v>
      </c>
      <c r="BK515" s="14">
        <v>0.31638686535578298</v>
      </c>
      <c r="BL515" s="14">
        <v>0.232888093546919</v>
      </c>
      <c r="BM515" s="14">
        <v>0.29653144546141103</v>
      </c>
      <c r="BN515" s="14">
        <v>0.31599937253636701</v>
      </c>
      <c r="BO515" s="14"/>
      <c r="BP515" s="14">
        <v>0.31301478003454702</v>
      </c>
      <c r="BQ515" s="14">
        <v>0.20419176635893299</v>
      </c>
      <c r="BR515" s="14">
        <v>0.17482755502137801</v>
      </c>
      <c r="BS515" s="14">
        <v>0.19234739155143599</v>
      </c>
      <c r="BT515" s="14">
        <v>0.15231872302163901</v>
      </c>
      <c r="BU515" s="14">
        <v>0.22824765725086099</v>
      </c>
      <c r="BV515" s="14"/>
      <c r="BW515" s="14">
        <v>0.195570030400464</v>
      </c>
      <c r="BX515" s="14">
        <v>0.24803934395591001</v>
      </c>
      <c r="BY515" s="14" t="s">
        <v>120</v>
      </c>
      <c r="BZ515" s="14">
        <v>0.18759999567493199</v>
      </c>
      <c r="CA515" s="14">
        <v>0.22660227878716699</v>
      </c>
      <c r="CB515" s="14">
        <v>0.24710091357306199</v>
      </c>
      <c r="CC515" s="14">
        <v>0.20574587601348199</v>
      </c>
      <c r="CD515" s="14"/>
      <c r="CE515" s="14">
        <v>0.28296614761486399</v>
      </c>
      <c r="CF515" s="14">
        <v>0.237739480525574</v>
      </c>
      <c r="CG515" s="14">
        <v>0.15753315308377</v>
      </c>
      <c r="CH515" s="14">
        <v>0.225090413734791</v>
      </c>
      <c r="CI515" s="14"/>
      <c r="CJ515" s="14">
        <v>0.22092549752906901</v>
      </c>
      <c r="CK515" s="14">
        <v>0.25915366669450701</v>
      </c>
      <c r="CL515" s="14">
        <v>0.21525645162771201</v>
      </c>
      <c r="CM515" s="14">
        <v>0.13011106338229</v>
      </c>
      <c r="CN515" s="14"/>
      <c r="CO515" s="14">
        <v>0.314242604069287</v>
      </c>
      <c r="CP515" s="14">
        <v>0.20505513444791401</v>
      </c>
      <c r="CQ515" s="14"/>
      <c r="CR515" s="14">
        <v>0.31382224074711301</v>
      </c>
      <c r="CS515" s="14">
        <v>0.21475295636815001</v>
      </c>
    </row>
    <row r="516" spans="2:97" x14ac:dyDescent="0.3">
      <c r="B516" t="s">
        <v>283</v>
      </c>
      <c r="C516" s="14">
        <v>0.35111336109880298</v>
      </c>
      <c r="D516" s="14">
        <v>0.35373016927462397</v>
      </c>
      <c r="E516" s="14">
        <v>0.34780328878796801</v>
      </c>
      <c r="F516" s="14"/>
      <c r="G516" s="14">
        <v>0.377788399905849</v>
      </c>
      <c r="H516" s="14">
        <v>0.28290220338195499</v>
      </c>
      <c r="I516" s="14">
        <v>0.34168187586001297</v>
      </c>
      <c r="J516" s="14">
        <v>0.379129288836136</v>
      </c>
      <c r="K516" s="14">
        <v>0.33983783904162801</v>
      </c>
      <c r="L516" s="14">
        <v>0.38154850482943398</v>
      </c>
      <c r="M516" s="14"/>
      <c r="N516" s="14">
        <v>0.34078330382778599</v>
      </c>
      <c r="O516" s="14">
        <v>0.37718647415677697</v>
      </c>
      <c r="P516" s="14">
        <v>0.340681028384278</v>
      </c>
      <c r="Q516" s="14">
        <v>0.34659787014403698</v>
      </c>
      <c r="R516" s="14"/>
      <c r="S516" s="14">
        <v>0.30744281188745698</v>
      </c>
      <c r="T516" s="14">
        <v>0.40064934698106702</v>
      </c>
      <c r="U516" s="14">
        <v>0.389730111073749</v>
      </c>
      <c r="V516" s="14">
        <v>0.28263046996320002</v>
      </c>
      <c r="W516" s="14">
        <v>0.34978776325730898</v>
      </c>
      <c r="X516" s="14">
        <v>0.36109168833346</v>
      </c>
      <c r="Y516" s="14">
        <v>0.35753945370339901</v>
      </c>
      <c r="Z516" s="14">
        <v>0.29685149797593402</v>
      </c>
      <c r="AA516" s="14">
        <v>0.31591447523092903</v>
      </c>
      <c r="AB516" s="14">
        <v>0.43090726841205401</v>
      </c>
      <c r="AC516" s="14">
        <v>0.33145536874871301</v>
      </c>
      <c r="AD516" s="14">
        <v>0.394140807874168</v>
      </c>
      <c r="AE516" s="14"/>
      <c r="AF516" s="14">
        <v>0.35189061780081898</v>
      </c>
      <c r="AG516" s="14">
        <v>0.328807718582801</v>
      </c>
      <c r="AH516" s="14">
        <v>0.411312077826754</v>
      </c>
      <c r="AI516" s="14">
        <v>0.299712318230832</v>
      </c>
      <c r="AJ516" s="14">
        <v>0.327520172670071</v>
      </c>
      <c r="AK516" s="14"/>
      <c r="AL516" s="14">
        <v>0.28058304569737202</v>
      </c>
      <c r="AM516" s="14">
        <v>0.35706011257096198</v>
      </c>
      <c r="AN516" s="14">
        <v>0.43635350399026701</v>
      </c>
      <c r="AO516" s="14">
        <v>0.32715932584653401</v>
      </c>
      <c r="AP516" s="14">
        <v>0.381811822674057</v>
      </c>
      <c r="AQ516" s="14">
        <v>0.44144173836406098</v>
      </c>
      <c r="AR516" s="14"/>
      <c r="AS516" s="14">
        <v>0.37013063738088697</v>
      </c>
      <c r="AT516" s="14">
        <v>0.35173476401104298</v>
      </c>
      <c r="AU516" s="14">
        <v>0.36121924836304098</v>
      </c>
      <c r="AV516" s="14">
        <v>0.33279057801154299</v>
      </c>
      <c r="AW516" s="14">
        <v>0.28905321101339998</v>
      </c>
      <c r="AX516" s="14"/>
      <c r="AY516" s="14">
        <v>0.395126581092475</v>
      </c>
      <c r="AZ516" s="14">
        <v>0.29948030769690998</v>
      </c>
      <c r="BA516" s="14">
        <v>0.34817114878773098</v>
      </c>
      <c r="BB516" s="14">
        <v>0.372091994654835</v>
      </c>
      <c r="BC516" s="14">
        <v>0.33069215576101901</v>
      </c>
      <c r="BD516" s="14">
        <v>0.38463634649227302</v>
      </c>
      <c r="BE516" s="14">
        <v>0.38302470943129002</v>
      </c>
      <c r="BF516" s="14">
        <v>0.35170153239173602</v>
      </c>
      <c r="BG516" s="14">
        <v>0.371136009777363</v>
      </c>
      <c r="BH516" s="14">
        <v>0.37055236367842598</v>
      </c>
      <c r="BI516" s="14">
        <v>0.34730014621385003</v>
      </c>
      <c r="BJ516" s="14">
        <v>0.35272821710672703</v>
      </c>
      <c r="BK516" s="14">
        <v>0.27190013109392103</v>
      </c>
      <c r="BL516" s="14">
        <v>0.40855531966291098</v>
      </c>
      <c r="BM516" s="14">
        <v>0.336236205651333</v>
      </c>
      <c r="BN516" s="14">
        <v>0.23724547225373999</v>
      </c>
      <c r="BO516" s="14"/>
      <c r="BP516" s="14">
        <v>0.300251159194937</v>
      </c>
      <c r="BQ516" s="14">
        <v>0.38755037260550002</v>
      </c>
      <c r="BR516" s="14">
        <v>0.344308675464855</v>
      </c>
      <c r="BS516" s="14">
        <v>0.37301653927944001</v>
      </c>
      <c r="BT516" s="14">
        <v>0.34489673970321699</v>
      </c>
      <c r="BU516" s="14">
        <v>0.34799564742247002</v>
      </c>
      <c r="BV516" s="14"/>
      <c r="BW516" s="14">
        <v>0.349129105482823</v>
      </c>
      <c r="BX516" s="14">
        <v>0.34629782105103202</v>
      </c>
      <c r="BY516" s="14" t="s">
        <v>120</v>
      </c>
      <c r="BZ516" s="14">
        <v>0.34133516364090699</v>
      </c>
      <c r="CA516" s="14">
        <v>0.28561065499916</v>
      </c>
      <c r="CB516" s="14">
        <v>0.37280004102458397</v>
      </c>
      <c r="CC516" s="14">
        <v>0.42777238917231902</v>
      </c>
      <c r="CD516" s="14"/>
      <c r="CE516" s="14">
        <v>0.36205619075354301</v>
      </c>
      <c r="CF516" s="14">
        <v>0.36586007648854002</v>
      </c>
      <c r="CG516" s="14">
        <v>0.321361682913758</v>
      </c>
      <c r="CH516" s="14">
        <v>0.34849428921272202</v>
      </c>
      <c r="CI516" s="14"/>
      <c r="CJ516" s="14">
        <v>0.31795924249639301</v>
      </c>
      <c r="CK516" s="14">
        <v>0.358921890219839</v>
      </c>
      <c r="CL516" s="14">
        <v>0.35759401646958699</v>
      </c>
      <c r="CM516" s="14">
        <v>0.36056349233066198</v>
      </c>
      <c r="CN516" s="14"/>
      <c r="CO516" s="14">
        <v>0.29311556395229299</v>
      </c>
      <c r="CP516" s="14">
        <v>0.36328117486752198</v>
      </c>
      <c r="CQ516" s="14"/>
      <c r="CR516" s="14">
        <v>0.31466102740238999</v>
      </c>
      <c r="CS516" s="14">
        <v>0.355780541574991</v>
      </c>
    </row>
    <row r="517" spans="2:97" x14ac:dyDescent="0.3">
      <c r="B517" t="s">
        <v>284</v>
      </c>
      <c r="C517" s="14">
        <v>0.27776419123087698</v>
      </c>
      <c r="D517" s="14">
        <v>0.26300841640991401</v>
      </c>
      <c r="E517" s="14">
        <v>0.293021174532198</v>
      </c>
      <c r="F517" s="14"/>
      <c r="G517" s="14">
        <v>0.14795863905662199</v>
      </c>
      <c r="H517" s="14">
        <v>0.155267861278267</v>
      </c>
      <c r="I517" s="14">
        <v>0.25750407862830399</v>
      </c>
      <c r="J517" s="14">
        <v>0.33063241932713</v>
      </c>
      <c r="K517" s="14">
        <v>0.350479899961675</v>
      </c>
      <c r="L517" s="14">
        <v>0.38814050436106601</v>
      </c>
      <c r="M517" s="14"/>
      <c r="N517" s="14">
        <v>0.21181038311679201</v>
      </c>
      <c r="O517" s="14">
        <v>0.28058725529575101</v>
      </c>
      <c r="P517" s="14">
        <v>0.32456678828105301</v>
      </c>
      <c r="Q517" s="14">
        <v>0.302262315096542</v>
      </c>
      <c r="R517" s="14"/>
      <c r="S517" s="14">
        <v>0.184766585280704</v>
      </c>
      <c r="T517" s="14">
        <v>0.29110603041354</v>
      </c>
      <c r="U517" s="14">
        <v>0.31101251058293899</v>
      </c>
      <c r="V517" s="14">
        <v>0.31417401672175099</v>
      </c>
      <c r="W517" s="14">
        <v>0.27545462018362898</v>
      </c>
      <c r="X517" s="14">
        <v>0.25793988779874</v>
      </c>
      <c r="Y517" s="14">
        <v>0.26193858252825403</v>
      </c>
      <c r="Z517" s="14">
        <v>0.377632141607326</v>
      </c>
      <c r="AA517" s="14">
        <v>0.31600527464932698</v>
      </c>
      <c r="AB517" s="14">
        <v>0.28487767245039403</v>
      </c>
      <c r="AC517" s="14">
        <v>0.339150841395016</v>
      </c>
      <c r="AD517" s="14">
        <v>0.16704514790494199</v>
      </c>
      <c r="AE517" s="14"/>
      <c r="AF517" s="14">
        <v>0.41399840082235301</v>
      </c>
      <c r="AG517" s="14">
        <v>0.138281063921743</v>
      </c>
      <c r="AH517" s="14">
        <v>0.25474610772915701</v>
      </c>
      <c r="AI517" s="14">
        <v>0.48653960464691898</v>
      </c>
      <c r="AJ517" s="14">
        <v>0.29806939725660098</v>
      </c>
      <c r="AK517" s="14"/>
      <c r="AL517" s="14">
        <v>7.1501417096880807E-2</v>
      </c>
      <c r="AM517" s="14">
        <v>0.35745733590666701</v>
      </c>
      <c r="AN517" s="14">
        <v>0.221525068912963</v>
      </c>
      <c r="AO517" s="14">
        <v>0.49802903198005599</v>
      </c>
      <c r="AP517" s="14">
        <v>0.276539887271396</v>
      </c>
      <c r="AQ517" s="14">
        <v>0.216098152897445</v>
      </c>
      <c r="AR517" s="14"/>
      <c r="AS517" s="14">
        <v>0.329276696214715</v>
      </c>
      <c r="AT517" s="14">
        <v>0.30020677726404099</v>
      </c>
      <c r="AU517" s="14">
        <v>0.22828991405968699</v>
      </c>
      <c r="AV517" s="14">
        <v>0.19301569847307101</v>
      </c>
      <c r="AW517" s="14">
        <v>0.12631028822711199</v>
      </c>
      <c r="AX517" s="14"/>
      <c r="AY517" s="14">
        <v>0.273387427136974</v>
      </c>
      <c r="AZ517" s="14">
        <v>0.31408306396459001</v>
      </c>
      <c r="BA517" s="14">
        <v>0.33078178564954402</v>
      </c>
      <c r="BB517" s="14">
        <v>0.26253353597915702</v>
      </c>
      <c r="BC517" s="14">
        <v>0.28746680377219203</v>
      </c>
      <c r="BD517" s="14">
        <v>0.308160035684026</v>
      </c>
      <c r="BE517" s="14">
        <v>0.27970791698255698</v>
      </c>
      <c r="BF517" s="14">
        <v>0.29120256136947398</v>
      </c>
      <c r="BG517" s="14">
        <v>0.30021889550049102</v>
      </c>
      <c r="BH517" s="14">
        <v>0.22129212848881799</v>
      </c>
      <c r="BI517" s="14">
        <v>0.26825868909265799</v>
      </c>
      <c r="BJ517" s="14">
        <v>0.26927603724580601</v>
      </c>
      <c r="BK517" s="14">
        <v>0.300157293942593</v>
      </c>
      <c r="BL517" s="14">
        <v>0.185103430472699</v>
      </c>
      <c r="BM517" s="14">
        <v>0.249230895667793</v>
      </c>
      <c r="BN517" s="14">
        <v>0.188251332500881</v>
      </c>
      <c r="BO517" s="14"/>
      <c r="BP517" s="14">
        <v>0.185277623924792</v>
      </c>
      <c r="BQ517" s="14">
        <v>0.26202004682742602</v>
      </c>
      <c r="BR517" s="14">
        <v>0.32892250420236002</v>
      </c>
      <c r="BS517" s="14">
        <v>0.29681613266856399</v>
      </c>
      <c r="BT517" s="14">
        <v>0.39908035554725302</v>
      </c>
      <c r="BU517" s="14">
        <v>0.35206657015951898</v>
      </c>
      <c r="BV517" s="14"/>
      <c r="BW517" s="14">
        <v>0.32885692234108999</v>
      </c>
      <c r="BX517" s="14">
        <v>0.23559306080839701</v>
      </c>
      <c r="BY517" s="14" t="s">
        <v>120</v>
      </c>
      <c r="BZ517" s="14">
        <v>0.31281099957397601</v>
      </c>
      <c r="CA517" s="14">
        <v>0.28179470544914298</v>
      </c>
      <c r="CB517" s="14">
        <v>0.22966190548500001</v>
      </c>
      <c r="CC517" s="14">
        <v>0.194308669350931</v>
      </c>
      <c r="CD517" s="14"/>
      <c r="CE517" s="14">
        <v>0.18749149880444299</v>
      </c>
      <c r="CF517" s="14">
        <v>0.226199040654008</v>
      </c>
      <c r="CG517" s="14">
        <v>0.35812140130306902</v>
      </c>
      <c r="CH517" s="14">
        <v>0.30134696656292798</v>
      </c>
      <c r="CI517" s="14"/>
      <c r="CJ517" s="14">
        <v>0.308506327318394</v>
      </c>
      <c r="CK517" s="14">
        <v>0.239041617873438</v>
      </c>
      <c r="CL517" s="14">
        <v>0.281189089798842</v>
      </c>
      <c r="CM517" s="14">
        <v>0.28687475274089602</v>
      </c>
      <c r="CN517" s="14"/>
      <c r="CO517" s="14">
        <v>0.188878607343724</v>
      </c>
      <c r="CP517" s="14">
        <v>0.28943087176483301</v>
      </c>
      <c r="CQ517" s="14"/>
      <c r="CR517" s="14">
        <v>0.188959254445216</v>
      </c>
      <c r="CS517" s="14">
        <v>0.28689614988357898</v>
      </c>
    </row>
    <row r="518" spans="2:97" x14ac:dyDescent="0.3">
      <c r="B518" t="s">
        <v>92</v>
      </c>
      <c r="C518" s="14">
        <v>8.9804343390420593E-2</v>
      </c>
      <c r="D518" s="14">
        <v>6.3470475887735703E-2</v>
      </c>
      <c r="E518" s="14">
        <v>0.115829873927347</v>
      </c>
      <c r="F518" s="14"/>
      <c r="G518" s="14">
        <v>8.9912598968601098E-2</v>
      </c>
      <c r="H518" s="14">
        <v>8.1244595036019093E-2</v>
      </c>
      <c r="I518" s="14">
        <v>7.6087967157306299E-2</v>
      </c>
      <c r="J518" s="14">
        <v>8.1305117783787698E-2</v>
      </c>
      <c r="K518" s="14">
        <v>0.13221437002235101</v>
      </c>
      <c r="L518" s="14">
        <v>8.6281519433043699E-2</v>
      </c>
      <c r="M518" s="14"/>
      <c r="N518" s="14">
        <v>6.2991341501653197E-2</v>
      </c>
      <c r="O518" s="14">
        <v>8.15783449371483E-2</v>
      </c>
      <c r="P518" s="14">
        <v>0.102886553443683</v>
      </c>
      <c r="Q518" s="14">
        <v>0.114852590817714</v>
      </c>
      <c r="R518" s="14"/>
      <c r="S518" s="14">
        <v>8.5579481921495601E-2</v>
      </c>
      <c r="T518" s="14">
        <v>6.2960131245733894E-2</v>
      </c>
      <c r="U518" s="14">
        <v>9.8272405079948E-2</v>
      </c>
      <c r="V518" s="14">
        <v>7.9799253734672004E-2</v>
      </c>
      <c r="W518" s="14">
        <v>9.4526532662181306E-2</v>
      </c>
      <c r="X518" s="14">
        <v>0.106689468817525</v>
      </c>
      <c r="Y518" s="14">
        <v>0.14367248690565099</v>
      </c>
      <c r="Z518" s="14">
        <v>6.8064963849605795E-2</v>
      </c>
      <c r="AA518" s="14">
        <v>8.0560268109976796E-2</v>
      </c>
      <c r="AB518" s="14">
        <v>6.8565583468978605E-2</v>
      </c>
      <c r="AC518" s="14">
        <v>0.105361279583498</v>
      </c>
      <c r="AD518" s="14">
        <v>0.128256491405247</v>
      </c>
      <c r="AE518" s="14"/>
      <c r="AF518" s="14">
        <v>4.7452137996686697E-2</v>
      </c>
      <c r="AG518" s="14">
        <v>7.2799045320057307E-2</v>
      </c>
      <c r="AH518" s="14">
        <v>8.5129842807699002E-2</v>
      </c>
      <c r="AI518" s="14">
        <v>7.1727426168814196E-2</v>
      </c>
      <c r="AJ518" s="14">
        <v>0.134143458943174</v>
      </c>
      <c r="AK518" s="14"/>
      <c r="AL518" s="14">
        <v>6.2420738342943503E-2</v>
      </c>
      <c r="AM518" s="14">
        <v>5.31279592042486E-2</v>
      </c>
      <c r="AN518" s="14">
        <v>6.5969653710763701E-2</v>
      </c>
      <c r="AO518" s="14">
        <v>5.5104275685394499E-2</v>
      </c>
      <c r="AP518" s="14">
        <v>0.112821658590936</v>
      </c>
      <c r="AQ518" s="14">
        <v>0.223560506716667</v>
      </c>
      <c r="AR518" s="14"/>
      <c r="AS518" s="14">
        <v>0.10293709970557501</v>
      </c>
      <c r="AT518" s="14">
        <v>9.2731969764705199E-2</v>
      </c>
      <c r="AU518" s="14">
        <v>7.8554476429361406E-2</v>
      </c>
      <c r="AV518" s="14">
        <v>4.1879045151020797E-2</v>
      </c>
      <c r="AW518" s="14">
        <v>2.29629542291163E-2</v>
      </c>
      <c r="AX518" s="14"/>
      <c r="AY518" s="14">
        <v>0.20471086405021299</v>
      </c>
      <c r="AZ518" s="14">
        <v>0.166082396116498</v>
      </c>
      <c r="BA518" s="14">
        <v>7.6629135464498704E-2</v>
      </c>
      <c r="BB518" s="14">
        <v>0.13996028466149299</v>
      </c>
      <c r="BC518" s="14">
        <v>0.102643399652263</v>
      </c>
      <c r="BD518" s="14">
        <v>0.101461811157083</v>
      </c>
      <c r="BE518" s="14">
        <v>7.6618506483470405E-2</v>
      </c>
      <c r="BF518" s="14">
        <v>6.3017919351637502E-2</v>
      </c>
      <c r="BG518" s="14">
        <v>0.112143305442992</v>
      </c>
      <c r="BH518" s="14">
        <v>7.7655384492669094E-2</v>
      </c>
      <c r="BI518" s="14">
        <v>7.0932310382005204E-2</v>
      </c>
      <c r="BJ518" s="14">
        <v>8.3236087103412806E-2</v>
      </c>
      <c r="BK518" s="14">
        <v>7.5740765363322998E-2</v>
      </c>
      <c r="BL518" s="14">
        <v>0.104655257731694</v>
      </c>
      <c r="BM518" s="14">
        <v>3.85214607545801E-2</v>
      </c>
      <c r="BN518" s="14">
        <v>1.87519372861903E-2</v>
      </c>
      <c r="BO518" s="14"/>
      <c r="BP518" s="14">
        <v>5.0156138823664501E-2</v>
      </c>
      <c r="BQ518" s="14">
        <v>9.9597555865853393E-2</v>
      </c>
      <c r="BR518" s="14">
        <v>0.11658604127029</v>
      </c>
      <c r="BS518" s="14">
        <v>0.111657537455131</v>
      </c>
      <c r="BT518" s="14">
        <v>8.9742034293182796E-2</v>
      </c>
      <c r="BU518" s="14">
        <v>7.1690125167149496E-2</v>
      </c>
      <c r="BV518" s="14"/>
      <c r="BW518" s="14">
        <v>7.8080806265144395E-2</v>
      </c>
      <c r="BX518" s="14">
        <v>8.6733528997149603E-2</v>
      </c>
      <c r="BY518" s="14" t="s">
        <v>120</v>
      </c>
      <c r="BZ518" s="14">
        <v>9.9276656060898597E-2</v>
      </c>
      <c r="CA518" s="14">
        <v>0.15004255132913899</v>
      </c>
      <c r="CB518" s="14">
        <v>7.29816523167158E-2</v>
      </c>
      <c r="CC518" s="14">
        <v>0.15440448395831899</v>
      </c>
      <c r="CD518" s="14"/>
      <c r="CE518" s="14">
        <v>6.5692585345086402E-2</v>
      </c>
      <c r="CF518" s="14">
        <v>5.9652762085596403E-2</v>
      </c>
      <c r="CG518" s="14">
        <v>0.15285908330408801</v>
      </c>
      <c r="CH518" s="14">
        <v>7.0397977294620204E-2</v>
      </c>
      <c r="CI518" s="14"/>
      <c r="CJ518" s="14">
        <v>8.4570679255248096E-2</v>
      </c>
      <c r="CK518" s="14">
        <v>5.6255221874716599E-2</v>
      </c>
      <c r="CL518" s="14">
        <v>9.0731590317215297E-2</v>
      </c>
      <c r="CM518" s="14">
        <v>0.202034893989118</v>
      </c>
      <c r="CN518" s="14"/>
      <c r="CO518" s="14">
        <v>3.5281447811096898E-2</v>
      </c>
      <c r="CP518" s="14">
        <v>9.6105683871090405E-2</v>
      </c>
      <c r="CQ518" s="14"/>
      <c r="CR518" s="14">
        <v>4.9967152295268401E-2</v>
      </c>
      <c r="CS518" s="14">
        <v>8.8462602630941897E-2</v>
      </c>
    </row>
    <row r="519" spans="2:97" x14ac:dyDescent="0.3">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c r="CF519" s="14"/>
      <c r="CG519" s="14"/>
      <c r="CH519" s="14"/>
      <c r="CI519" s="14"/>
      <c r="CJ519" s="14"/>
      <c r="CK519" s="14"/>
      <c r="CL519" s="14"/>
      <c r="CM519" s="14"/>
      <c r="CN519" s="14"/>
      <c r="CO519" s="14"/>
      <c r="CP519" s="14"/>
      <c r="CQ519" s="14"/>
      <c r="CR519" s="14"/>
      <c r="CS519" s="14"/>
    </row>
    <row r="520" spans="2:97" x14ac:dyDescent="0.3">
      <c r="B520" s="6" t="s">
        <v>292</v>
      </c>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c r="CD520" s="14"/>
      <c r="CE520" s="14"/>
      <c r="CF520" s="14"/>
      <c r="CG520" s="14"/>
      <c r="CH520" s="14"/>
      <c r="CI520" s="14"/>
      <c r="CJ520" s="14"/>
      <c r="CK520" s="14"/>
      <c r="CL520" s="14"/>
      <c r="CM520" s="14"/>
      <c r="CN520" s="14"/>
      <c r="CO520" s="14"/>
      <c r="CP520" s="14"/>
      <c r="CQ520" s="14"/>
      <c r="CR520" s="14"/>
      <c r="CS520" s="14"/>
    </row>
    <row r="521" spans="2:97" x14ac:dyDescent="0.3">
      <c r="B521" s="24" t="s">
        <v>118</v>
      </c>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c r="CD521" s="14"/>
      <c r="CE521" s="14"/>
      <c r="CF521" s="14"/>
      <c r="CG521" s="14"/>
      <c r="CH521" s="14"/>
      <c r="CI521" s="14"/>
      <c r="CJ521" s="14"/>
      <c r="CK521" s="14"/>
      <c r="CL521" s="14"/>
      <c r="CM521" s="14"/>
      <c r="CN521" s="14"/>
      <c r="CO521" s="14"/>
      <c r="CP521" s="14"/>
      <c r="CQ521" s="14"/>
      <c r="CR521" s="14"/>
      <c r="CS521" s="14"/>
    </row>
    <row r="522" spans="2:97" x14ac:dyDescent="0.3">
      <c r="B522" t="s">
        <v>281</v>
      </c>
      <c r="C522" s="14">
        <v>5.6971925255371002E-2</v>
      </c>
      <c r="D522" s="14">
        <v>7.0853689766181199E-2</v>
      </c>
      <c r="E522" s="14">
        <v>4.3561804580020597E-2</v>
      </c>
      <c r="F522" s="14"/>
      <c r="G522" s="14">
        <v>8.8345707144021193E-2</v>
      </c>
      <c r="H522" s="14">
        <v>0.119641708428359</v>
      </c>
      <c r="I522" s="14">
        <v>8.2903242001168997E-2</v>
      </c>
      <c r="J522" s="14">
        <v>3.2650635111737498E-2</v>
      </c>
      <c r="K522" s="14">
        <v>2.3630853878753199E-2</v>
      </c>
      <c r="L522" s="14">
        <v>6.2014121048139101E-3</v>
      </c>
      <c r="M522" s="14"/>
      <c r="N522" s="14">
        <v>7.4674636335951394E-2</v>
      </c>
      <c r="O522" s="14">
        <v>5.23599395145102E-2</v>
      </c>
      <c r="P522" s="14">
        <v>5.0634750399107899E-2</v>
      </c>
      <c r="Q522" s="14">
        <v>4.8928506011424198E-2</v>
      </c>
      <c r="R522" s="14"/>
      <c r="S522" s="14">
        <v>0.13284673383175699</v>
      </c>
      <c r="T522" s="14">
        <v>3.2407653780558203E-2</v>
      </c>
      <c r="U522" s="14">
        <v>1.8021322477150901E-2</v>
      </c>
      <c r="V522" s="14">
        <v>8.5757450247138794E-2</v>
      </c>
      <c r="W522" s="14">
        <v>6.6397909409236205E-2</v>
      </c>
      <c r="X522" s="14">
        <v>5.6923016237636903E-2</v>
      </c>
      <c r="Y522" s="14">
        <v>5.2774245437499902E-2</v>
      </c>
      <c r="Z522" s="14">
        <v>3.5726274166123902E-2</v>
      </c>
      <c r="AA522" s="14">
        <v>5.1125233192845003E-2</v>
      </c>
      <c r="AB522" s="14">
        <v>2.4094472891948299E-2</v>
      </c>
      <c r="AC522" s="14">
        <v>2.1484739754655001E-2</v>
      </c>
      <c r="AD522" s="14">
        <v>2.26874838449251E-2</v>
      </c>
      <c r="AE522" s="14"/>
      <c r="AF522" s="14">
        <v>3.6735007768987797E-2</v>
      </c>
      <c r="AG522" s="14">
        <v>0.10818271786593001</v>
      </c>
      <c r="AH522" s="14">
        <v>4.07629985473466E-2</v>
      </c>
      <c r="AI522" s="14">
        <v>3.1509141915841102E-2</v>
      </c>
      <c r="AJ522" s="14">
        <v>4.17400632958193E-2</v>
      </c>
      <c r="AK522" s="14"/>
      <c r="AL522" s="14">
        <v>0.14172633093103301</v>
      </c>
      <c r="AM522" s="14">
        <v>5.1900023428756097E-2</v>
      </c>
      <c r="AN522" s="14">
        <v>4.5864811500949898E-2</v>
      </c>
      <c r="AO522" s="14">
        <v>2.4507451092928401E-2</v>
      </c>
      <c r="AP522" s="14">
        <v>1.49378407638368E-2</v>
      </c>
      <c r="AQ522" s="14">
        <v>1.52339116454938E-2</v>
      </c>
      <c r="AR522" s="14"/>
      <c r="AS522" s="14">
        <v>2.7610499757039698E-2</v>
      </c>
      <c r="AT522" s="14">
        <v>3.3504049686647303E-2</v>
      </c>
      <c r="AU522" s="14">
        <v>6.2484086307571199E-2</v>
      </c>
      <c r="AV522" s="14">
        <v>0.14120979001733</v>
      </c>
      <c r="AW522" s="14">
        <v>0.34742809344203202</v>
      </c>
      <c r="AX522" s="14"/>
      <c r="AY522" s="14">
        <v>0</v>
      </c>
      <c r="AZ522" s="14">
        <v>7.3209501554005504E-2</v>
      </c>
      <c r="BA522" s="14">
        <v>7.4221087428987503E-2</v>
      </c>
      <c r="BB522" s="14">
        <v>4.9294473563783303E-2</v>
      </c>
      <c r="BC522" s="14">
        <v>4.1356123270618501E-2</v>
      </c>
      <c r="BD522" s="14">
        <v>4.5895571424003502E-2</v>
      </c>
      <c r="BE522" s="14">
        <v>4.7798960508037197E-2</v>
      </c>
      <c r="BF522" s="14">
        <v>7.1318070042227594E-2</v>
      </c>
      <c r="BG522" s="14">
        <v>3.3227412601869101E-2</v>
      </c>
      <c r="BH522" s="14">
        <v>4.0459289811681003E-2</v>
      </c>
      <c r="BI522" s="14">
        <v>4.6713810030631499E-2</v>
      </c>
      <c r="BJ522" s="14">
        <v>2.3592814649123901E-2</v>
      </c>
      <c r="BK522" s="14">
        <v>3.5521876022804898E-2</v>
      </c>
      <c r="BL522" s="14">
        <v>4.3345525198483101E-2</v>
      </c>
      <c r="BM522" s="14">
        <v>5.2869482634781202E-2</v>
      </c>
      <c r="BN522" s="14">
        <v>0.24964042017590099</v>
      </c>
      <c r="BO522" s="14"/>
      <c r="BP522" s="14">
        <v>0.128815495881165</v>
      </c>
      <c r="BQ522" s="14">
        <v>4.8253352783474E-2</v>
      </c>
      <c r="BR522" s="14">
        <v>3.3295022349799003E-2</v>
      </c>
      <c r="BS522" s="14">
        <v>2.1657363265318301E-2</v>
      </c>
      <c r="BT522" s="14">
        <v>1.43569296517316E-2</v>
      </c>
      <c r="BU522" s="14">
        <v>2.90258832290194E-2</v>
      </c>
      <c r="BV522" s="14"/>
      <c r="BW522" s="14">
        <v>4.5909671910667901E-2</v>
      </c>
      <c r="BX522" s="14">
        <v>5.0372667314476503E-2</v>
      </c>
      <c r="BY522" s="14" t="s">
        <v>120</v>
      </c>
      <c r="BZ522" s="14">
        <v>6.5180058715515896E-2</v>
      </c>
      <c r="CA522" s="14">
        <v>6.9271713420986897E-2</v>
      </c>
      <c r="CB522" s="14">
        <v>8.8157232268876007E-2</v>
      </c>
      <c r="CC522" s="14">
        <v>1.1160983797630499E-2</v>
      </c>
      <c r="CD522" s="14"/>
      <c r="CE522" s="14">
        <v>0.10688090747600699</v>
      </c>
      <c r="CF522" s="14">
        <v>8.19281220730253E-2</v>
      </c>
      <c r="CG522" s="14">
        <v>2.23240420450928E-2</v>
      </c>
      <c r="CH522" s="14">
        <v>4.0610560279487201E-2</v>
      </c>
      <c r="CI522" s="14"/>
      <c r="CJ522" s="14">
        <v>9.17208501633274E-2</v>
      </c>
      <c r="CK522" s="14">
        <v>6.6713246072477694E-2</v>
      </c>
      <c r="CL522" s="14">
        <v>4.7285513863763402E-2</v>
      </c>
      <c r="CM522" s="14">
        <v>1.5457739968954101E-2</v>
      </c>
      <c r="CN522" s="14"/>
      <c r="CO522" s="14">
        <v>0.14888642777760999</v>
      </c>
      <c r="CP522" s="14">
        <v>4.4033246565516701E-2</v>
      </c>
      <c r="CQ522" s="14"/>
      <c r="CR522" s="14">
        <v>0.14620599265130399</v>
      </c>
      <c r="CS522" s="14">
        <v>4.7905484135933103E-2</v>
      </c>
    </row>
    <row r="523" spans="2:97" x14ac:dyDescent="0.3">
      <c r="B523" t="s">
        <v>282</v>
      </c>
      <c r="C523" s="14">
        <v>0.21666405513655099</v>
      </c>
      <c r="D523" s="14">
        <v>0.24111112821481601</v>
      </c>
      <c r="E523" s="14">
        <v>0.19131578560863399</v>
      </c>
      <c r="F523" s="14"/>
      <c r="G523" s="14">
        <v>0.32859901602953201</v>
      </c>
      <c r="H523" s="14">
        <v>0.32492490004452801</v>
      </c>
      <c r="I523" s="14">
        <v>0.21886752718749899</v>
      </c>
      <c r="J523" s="14">
        <v>0.182730346453713</v>
      </c>
      <c r="K523" s="14">
        <v>0.134020916216706</v>
      </c>
      <c r="L523" s="14">
        <v>0.13569656532148</v>
      </c>
      <c r="M523" s="14"/>
      <c r="N523" s="14">
        <v>0.25890804522980498</v>
      </c>
      <c r="O523" s="14">
        <v>0.21328056757745201</v>
      </c>
      <c r="P523" s="14">
        <v>0.19055372361869199</v>
      </c>
      <c r="Q523" s="14">
        <v>0.20017688164658201</v>
      </c>
      <c r="R523" s="14"/>
      <c r="S523" s="14">
        <v>0.32479522063855998</v>
      </c>
      <c r="T523" s="14">
        <v>0.178162390477483</v>
      </c>
      <c r="U523" s="14">
        <v>0.20694994833088501</v>
      </c>
      <c r="V523" s="14">
        <v>0.202214606585017</v>
      </c>
      <c r="W523" s="14">
        <v>0.213068207496317</v>
      </c>
      <c r="X523" s="14">
        <v>0.203046480006532</v>
      </c>
      <c r="Y523" s="14">
        <v>0.26886794543356102</v>
      </c>
      <c r="Z523" s="14">
        <v>0.148020390992193</v>
      </c>
      <c r="AA523" s="14">
        <v>0.228282864675697</v>
      </c>
      <c r="AB523" s="14">
        <v>0.15807032888342101</v>
      </c>
      <c r="AC523" s="14">
        <v>0.16658966921802101</v>
      </c>
      <c r="AD523" s="14">
        <v>0.16446693816176999</v>
      </c>
      <c r="AE523" s="14"/>
      <c r="AF523" s="14">
        <v>0.166536499916074</v>
      </c>
      <c r="AG523" s="14">
        <v>0.34175999563481702</v>
      </c>
      <c r="AH523" s="14">
        <v>0.155873361347277</v>
      </c>
      <c r="AI523" s="14">
        <v>0.1220169588089</v>
      </c>
      <c r="AJ523" s="14">
        <v>0.18347135318621199</v>
      </c>
      <c r="AK523" s="14"/>
      <c r="AL523" s="14">
        <v>0.372282828976923</v>
      </c>
      <c r="AM523" s="14">
        <v>0.20738612328175501</v>
      </c>
      <c r="AN523" s="14">
        <v>0.230037047465252</v>
      </c>
      <c r="AO523" s="14">
        <v>0.13057267871370901</v>
      </c>
      <c r="AP523" s="14">
        <v>0.213674345586258</v>
      </c>
      <c r="AQ523" s="14">
        <v>0.13103009986862099</v>
      </c>
      <c r="AR523" s="14"/>
      <c r="AS523" s="14">
        <v>0.17085288986479499</v>
      </c>
      <c r="AT523" s="14">
        <v>0.217741193782444</v>
      </c>
      <c r="AU523" s="14">
        <v>0.25740985319036502</v>
      </c>
      <c r="AV523" s="14">
        <v>0.25378718629991498</v>
      </c>
      <c r="AW523" s="14">
        <v>0.22884129469908701</v>
      </c>
      <c r="AX523" s="14"/>
      <c r="AY523" s="14">
        <v>6.56441315907631E-2</v>
      </c>
      <c r="AZ523" s="14">
        <v>0.21042279670549799</v>
      </c>
      <c r="BA523" s="14">
        <v>0.16736571501282499</v>
      </c>
      <c r="BB523" s="14">
        <v>0.22586722565411099</v>
      </c>
      <c r="BC523" s="14">
        <v>0.237120897897107</v>
      </c>
      <c r="BD523" s="14">
        <v>0.19184185352674901</v>
      </c>
      <c r="BE523" s="14">
        <v>0.236064224842499</v>
      </c>
      <c r="BF523" s="14">
        <v>0.20704160762743301</v>
      </c>
      <c r="BG523" s="14">
        <v>0.18796545370419801</v>
      </c>
      <c r="BH523" s="14">
        <v>0.218881184734041</v>
      </c>
      <c r="BI523" s="14">
        <v>0.26167922146363998</v>
      </c>
      <c r="BJ523" s="14">
        <v>0.20412677261628601</v>
      </c>
      <c r="BK523" s="14">
        <v>0.29303970988227301</v>
      </c>
      <c r="BL523" s="14">
        <v>0.25002964083370099</v>
      </c>
      <c r="BM523" s="14">
        <v>0.244275691856467</v>
      </c>
      <c r="BN523" s="14">
        <v>0.27153276427169198</v>
      </c>
      <c r="BO523" s="14"/>
      <c r="BP523" s="14">
        <v>0.34467980404384502</v>
      </c>
      <c r="BQ523" s="14">
        <v>0.19865448269883099</v>
      </c>
      <c r="BR523" s="14">
        <v>0.199210527414931</v>
      </c>
      <c r="BS523" s="14">
        <v>0.158425041573134</v>
      </c>
      <c r="BT523" s="14">
        <v>0.12847559319843899</v>
      </c>
      <c r="BU523" s="14">
        <v>0.15125179877741601</v>
      </c>
      <c r="BV523" s="14"/>
      <c r="BW523" s="14">
        <v>0.18137342591962699</v>
      </c>
      <c r="BX523" s="14">
        <v>0.222750019905227</v>
      </c>
      <c r="BY523" s="14" t="s">
        <v>120</v>
      </c>
      <c r="BZ523" s="14">
        <v>0.17244445198681899</v>
      </c>
      <c r="CA523" s="14">
        <v>0.28294421614478599</v>
      </c>
      <c r="CB523" s="14">
        <v>0.26974782671575598</v>
      </c>
      <c r="CC523" s="14">
        <v>0.194022904445495</v>
      </c>
      <c r="CD523" s="14"/>
      <c r="CE523" s="14">
        <v>0.31582236550202097</v>
      </c>
      <c r="CF523" s="14">
        <v>0.26459444686635603</v>
      </c>
      <c r="CG523" s="14">
        <v>0.14921848266198401</v>
      </c>
      <c r="CH523" s="14">
        <v>0.177836864295109</v>
      </c>
      <c r="CI523" s="14"/>
      <c r="CJ523" s="14">
        <v>0.18496726199723901</v>
      </c>
      <c r="CK523" s="14">
        <v>0.27958800419976299</v>
      </c>
      <c r="CL523" s="14">
        <v>0.21246867715062401</v>
      </c>
      <c r="CM523" s="14">
        <v>0.14033922102398699</v>
      </c>
      <c r="CN523" s="14"/>
      <c r="CO523" s="14">
        <v>0.30341719526894401</v>
      </c>
      <c r="CP523" s="14">
        <v>0.206793275547169</v>
      </c>
      <c r="CQ523" s="14"/>
      <c r="CR523" s="14">
        <v>0.209528294021192</v>
      </c>
      <c r="CS523" s="14">
        <v>0.21786151847569299</v>
      </c>
    </row>
    <row r="524" spans="2:97" x14ac:dyDescent="0.3">
      <c r="B524" t="s">
        <v>283</v>
      </c>
      <c r="C524" s="14">
        <v>0.344547614567566</v>
      </c>
      <c r="D524" s="14">
        <v>0.34704305985907302</v>
      </c>
      <c r="E524" s="14">
        <v>0.34312759788720398</v>
      </c>
      <c r="F524" s="14"/>
      <c r="G524" s="14">
        <v>0.34816256097236697</v>
      </c>
      <c r="H524" s="14">
        <v>0.26866268562710599</v>
      </c>
      <c r="I524" s="14">
        <v>0.32675221013802402</v>
      </c>
      <c r="J524" s="14">
        <v>0.36658628944660798</v>
      </c>
      <c r="K524" s="14">
        <v>0.39872436951342999</v>
      </c>
      <c r="L524" s="14">
        <v>0.36418375375870099</v>
      </c>
      <c r="M524" s="14"/>
      <c r="N524" s="14">
        <v>0.35871600617612698</v>
      </c>
      <c r="O524" s="14">
        <v>0.34696017699277298</v>
      </c>
      <c r="P524" s="14">
        <v>0.35389862551638801</v>
      </c>
      <c r="Q524" s="14">
        <v>0.31456726878489599</v>
      </c>
      <c r="R524" s="14"/>
      <c r="S524" s="14">
        <v>0.302509673864158</v>
      </c>
      <c r="T524" s="14">
        <v>0.36932774051695699</v>
      </c>
      <c r="U524" s="14">
        <v>0.41893521433002801</v>
      </c>
      <c r="V524" s="14">
        <v>0.319710041972666</v>
      </c>
      <c r="W524" s="14">
        <v>0.34021672706873002</v>
      </c>
      <c r="X524" s="14">
        <v>0.30480622256161999</v>
      </c>
      <c r="Y524" s="14">
        <v>0.27871574916289898</v>
      </c>
      <c r="Z524" s="14">
        <v>0.407338362005295</v>
      </c>
      <c r="AA524" s="14">
        <v>0.33970373444879098</v>
      </c>
      <c r="AB524" s="14">
        <v>0.38333972372583303</v>
      </c>
      <c r="AC524" s="14">
        <v>0.34034034634208798</v>
      </c>
      <c r="AD524" s="14">
        <v>0.44058827942568002</v>
      </c>
      <c r="AE524" s="14"/>
      <c r="AF524" s="14">
        <v>0.38193975645932998</v>
      </c>
      <c r="AG524" s="14">
        <v>0.31559463067281301</v>
      </c>
      <c r="AH524" s="14">
        <v>0.42121361940442098</v>
      </c>
      <c r="AI524" s="14">
        <v>0.29863400960408498</v>
      </c>
      <c r="AJ524" s="14">
        <v>0.341715445621178</v>
      </c>
      <c r="AK524" s="14"/>
      <c r="AL524" s="14">
        <v>0.30207003867804</v>
      </c>
      <c r="AM524" s="14">
        <v>0.37406756443724898</v>
      </c>
      <c r="AN524" s="14">
        <v>0.39031835280289201</v>
      </c>
      <c r="AO524" s="14">
        <v>0.30724922824593498</v>
      </c>
      <c r="AP524" s="14">
        <v>0.37797318510259398</v>
      </c>
      <c r="AQ524" s="14">
        <v>0.373813617497323</v>
      </c>
      <c r="AR524" s="14"/>
      <c r="AS524" s="14">
        <v>0.38294237457382102</v>
      </c>
      <c r="AT524" s="14">
        <v>0.33198787068577801</v>
      </c>
      <c r="AU524" s="14">
        <v>0.34124201946529098</v>
      </c>
      <c r="AV524" s="14">
        <v>0.35794833303719498</v>
      </c>
      <c r="AW524" s="14">
        <v>0.32111680527595798</v>
      </c>
      <c r="AX524" s="14"/>
      <c r="AY524" s="14">
        <v>0.45203589548506201</v>
      </c>
      <c r="AZ524" s="14">
        <v>0.24874715747603801</v>
      </c>
      <c r="BA524" s="14">
        <v>0.33683709717536398</v>
      </c>
      <c r="BB524" s="14">
        <v>0.27658242069454803</v>
      </c>
      <c r="BC524" s="14">
        <v>0.30363294772663202</v>
      </c>
      <c r="BD524" s="14">
        <v>0.343921996998519</v>
      </c>
      <c r="BE524" s="14">
        <v>0.32249782688922601</v>
      </c>
      <c r="BF524" s="14">
        <v>0.33574084038267799</v>
      </c>
      <c r="BG524" s="14">
        <v>0.38830545076963702</v>
      </c>
      <c r="BH524" s="14">
        <v>0.44380958892255301</v>
      </c>
      <c r="BI524" s="14">
        <v>0.36092097073678397</v>
      </c>
      <c r="BJ524" s="14">
        <v>0.36789899663909298</v>
      </c>
      <c r="BK524" s="14">
        <v>0.27967930391100299</v>
      </c>
      <c r="BL524" s="14">
        <v>0.353121270929312</v>
      </c>
      <c r="BM524" s="14">
        <v>0.49355000477000199</v>
      </c>
      <c r="BN524" s="14">
        <v>0.30785725468312802</v>
      </c>
      <c r="BO524" s="14"/>
      <c r="BP524" s="14">
        <v>0.28230638904515098</v>
      </c>
      <c r="BQ524" s="14">
        <v>0.37704051556907497</v>
      </c>
      <c r="BR524" s="14">
        <v>0.33565179978290599</v>
      </c>
      <c r="BS524" s="14">
        <v>0.373594105477838</v>
      </c>
      <c r="BT524" s="14">
        <v>0.33132343034443401</v>
      </c>
      <c r="BU524" s="14">
        <v>0.41520155586804602</v>
      </c>
      <c r="BV524" s="14"/>
      <c r="BW524" s="14">
        <v>0.34938743781848702</v>
      </c>
      <c r="BX524" s="14">
        <v>0.39909943664069902</v>
      </c>
      <c r="BY524" s="14" t="s">
        <v>120</v>
      </c>
      <c r="BZ524" s="14">
        <v>0.319173913052057</v>
      </c>
      <c r="CA524" s="14">
        <v>0.22751656105695001</v>
      </c>
      <c r="CB524" s="14">
        <v>0.332513512845451</v>
      </c>
      <c r="CC524" s="14">
        <v>0.34607493315142501</v>
      </c>
      <c r="CD524" s="14"/>
      <c r="CE524" s="14">
        <v>0.293796325376106</v>
      </c>
      <c r="CF524" s="14">
        <v>0.34912356514714199</v>
      </c>
      <c r="CG524" s="14">
        <v>0.33151151758465403</v>
      </c>
      <c r="CH524" s="14">
        <v>0.393589836729408</v>
      </c>
      <c r="CI524" s="14"/>
      <c r="CJ524" s="14">
        <v>0.31252210947707398</v>
      </c>
      <c r="CK524" s="14">
        <v>0.33634709835024801</v>
      </c>
      <c r="CL524" s="14">
        <v>0.36571128044005802</v>
      </c>
      <c r="CM524" s="14">
        <v>0.27449982070073198</v>
      </c>
      <c r="CN524" s="14"/>
      <c r="CO524" s="14">
        <v>0.30469322313409403</v>
      </c>
      <c r="CP524" s="14">
        <v>0.35202527072944101</v>
      </c>
      <c r="CQ524" s="14"/>
      <c r="CR524" s="14">
        <v>0.362189392222869</v>
      </c>
      <c r="CS524" s="14">
        <v>0.35168049481828101</v>
      </c>
    </row>
    <row r="525" spans="2:97" x14ac:dyDescent="0.3">
      <c r="B525" t="s">
        <v>284</v>
      </c>
      <c r="C525" s="14">
        <v>0.246481317453485</v>
      </c>
      <c r="D525" s="14">
        <v>0.24091390893119299</v>
      </c>
      <c r="E525" s="14">
        <v>0.25177091484050301</v>
      </c>
      <c r="F525" s="14"/>
      <c r="G525" s="14">
        <v>0.141463518269037</v>
      </c>
      <c r="H525" s="14">
        <v>0.1714804175553</v>
      </c>
      <c r="I525" s="14">
        <v>0.25324940733011198</v>
      </c>
      <c r="J525" s="14">
        <v>0.26464422603207099</v>
      </c>
      <c r="K525" s="14">
        <v>0.28787907240084398</v>
      </c>
      <c r="L525" s="14">
        <v>0.32897811775945901</v>
      </c>
      <c r="M525" s="14"/>
      <c r="N525" s="14">
        <v>0.20524776224065799</v>
      </c>
      <c r="O525" s="14">
        <v>0.26375448754656</v>
      </c>
      <c r="P525" s="14">
        <v>0.26092285195328302</v>
      </c>
      <c r="Q525" s="14">
        <v>0.261375165928383</v>
      </c>
      <c r="R525" s="14"/>
      <c r="S525" s="14">
        <v>0.156330492487433</v>
      </c>
      <c r="T525" s="14">
        <v>0.28166874753162702</v>
      </c>
      <c r="U525" s="14">
        <v>0.19782583697348</v>
      </c>
      <c r="V525" s="14">
        <v>0.26524431845337398</v>
      </c>
      <c r="W525" s="14">
        <v>0.20717551854021701</v>
      </c>
      <c r="X525" s="14">
        <v>0.28348258619997901</v>
      </c>
      <c r="Y525" s="14">
        <v>0.25403646068990898</v>
      </c>
      <c r="Z525" s="14">
        <v>0.32770512143770397</v>
      </c>
      <c r="AA525" s="14">
        <v>0.25073440094777499</v>
      </c>
      <c r="AB525" s="14">
        <v>0.30486053090479398</v>
      </c>
      <c r="AC525" s="14">
        <v>0.29373123882950902</v>
      </c>
      <c r="AD525" s="14">
        <v>0.17236402907192</v>
      </c>
      <c r="AE525" s="14"/>
      <c r="AF525" s="14">
        <v>0.32228820600238001</v>
      </c>
      <c r="AG525" s="14">
        <v>0.12647332744253501</v>
      </c>
      <c r="AH525" s="14">
        <v>0.27269793108018803</v>
      </c>
      <c r="AI525" s="14">
        <v>0.40065099416629801</v>
      </c>
      <c r="AJ525" s="14">
        <v>0.28809844154485897</v>
      </c>
      <c r="AK525" s="14"/>
      <c r="AL525" s="14">
        <v>8.6687016789746496E-2</v>
      </c>
      <c r="AM525" s="14">
        <v>0.26776368977195603</v>
      </c>
      <c r="AN525" s="14">
        <v>0.24161096205464899</v>
      </c>
      <c r="AO525" s="14">
        <v>0.39920837640226398</v>
      </c>
      <c r="AP525" s="14">
        <v>0.29279889466245601</v>
      </c>
      <c r="AQ525" s="14">
        <v>0.18791828625385601</v>
      </c>
      <c r="AR525" s="14"/>
      <c r="AS525" s="14">
        <v>0.26554491164969601</v>
      </c>
      <c r="AT525" s="14">
        <v>0.267722549585513</v>
      </c>
      <c r="AU525" s="14">
        <v>0.21920747915730601</v>
      </c>
      <c r="AV525" s="14">
        <v>0.187423184781116</v>
      </c>
      <c r="AW525" s="14">
        <v>7.96508523538067E-2</v>
      </c>
      <c r="AX525" s="14"/>
      <c r="AY525" s="14">
        <v>0.20176300143800299</v>
      </c>
      <c r="AZ525" s="14">
        <v>0.22262728585062599</v>
      </c>
      <c r="BA525" s="14">
        <v>0.32057607516918402</v>
      </c>
      <c r="BB525" s="14">
        <v>0.27564072672456802</v>
      </c>
      <c r="BC525" s="14">
        <v>0.27694937013557103</v>
      </c>
      <c r="BD525" s="14">
        <v>0.30169182920850601</v>
      </c>
      <c r="BE525" s="14">
        <v>0.230348814405823</v>
      </c>
      <c r="BF525" s="14">
        <v>0.25849237465404201</v>
      </c>
      <c r="BG525" s="14">
        <v>0.251529691055006</v>
      </c>
      <c r="BH525" s="14">
        <v>0.214901519966404</v>
      </c>
      <c r="BI525" s="14">
        <v>0.21888165262887899</v>
      </c>
      <c r="BJ525" s="14">
        <v>0.25763141172758403</v>
      </c>
      <c r="BK525" s="14">
        <v>0.21786954867141101</v>
      </c>
      <c r="BL525" s="14">
        <v>0.18835957329650399</v>
      </c>
      <c r="BM525" s="14">
        <v>0.17038231716065999</v>
      </c>
      <c r="BN525" s="14">
        <v>0.152548695412904</v>
      </c>
      <c r="BO525" s="14"/>
      <c r="BP525" s="14">
        <v>0.17125620796698701</v>
      </c>
      <c r="BQ525" s="14">
        <v>0.230046509894031</v>
      </c>
      <c r="BR525" s="14">
        <v>0.27538438004023602</v>
      </c>
      <c r="BS525" s="14">
        <v>0.294461763550735</v>
      </c>
      <c r="BT525" s="14">
        <v>0.34494525137756699</v>
      </c>
      <c r="BU525" s="14">
        <v>0.24062025374617599</v>
      </c>
      <c r="BV525" s="14"/>
      <c r="BW525" s="14">
        <v>0.29033206554164598</v>
      </c>
      <c r="BX525" s="14">
        <v>0.20054324655560599</v>
      </c>
      <c r="BY525" s="14" t="s">
        <v>120</v>
      </c>
      <c r="BZ525" s="14">
        <v>0.291648371001197</v>
      </c>
      <c r="CA525" s="14">
        <v>0.233835841301852</v>
      </c>
      <c r="CB525" s="14">
        <v>0.19130404240176299</v>
      </c>
      <c r="CC525" s="14">
        <v>0.29027789205950799</v>
      </c>
      <c r="CD525" s="14"/>
      <c r="CE525" s="14">
        <v>0.18295868555782499</v>
      </c>
      <c r="CF525" s="14">
        <v>0.21671433452981301</v>
      </c>
      <c r="CG525" s="14">
        <v>0.30224606951551702</v>
      </c>
      <c r="CH525" s="14">
        <v>0.26654863257168399</v>
      </c>
      <c r="CI525" s="14"/>
      <c r="CJ525" s="14">
        <v>0.27597233672736499</v>
      </c>
      <c r="CK525" s="14">
        <v>0.217698806000961</v>
      </c>
      <c r="CL525" s="14">
        <v>0.241439235364452</v>
      </c>
      <c r="CM525" s="14">
        <v>0.30082881880513901</v>
      </c>
      <c r="CN525" s="14"/>
      <c r="CO525" s="14">
        <v>0.18175163666980501</v>
      </c>
      <c r="CP525" s="14">
        <v>0.25257357018968701</v>
      </c>
      <c r="CQ525" s="14"/>
      <c r="CR525" s="14">
        <v>0.211039565039675</v>
      </c>
      <c r="CS525" s="14">
        <v>0.248212724732677</v>
      </c>
    </row>
    <row r="526" spans="2:97" x14ac:dyDescent="0.3">
      <c r="B526" t="s">
        <v>92</v>
      </c>
      <c r="C526" s="14">
        <v>0.135335087587027</v>
      </c>
      <c r="D526" s="14">
        <v>0.100078213228737</v>
      </c>
      <c r="E526" s="14">
        <v>0.170223897083639</v>
      </c>
      <c r="F526" s="14"/>
      <c r="G526" s="14">
        <v>9.3429197585043797E-2</v>
      </c>
      <c r="H526" s="14">
        <v>0.115290288344707</v>
      </c>
      <c r="I526" s="14">
        <v>0.11822761334319599</v>
      </c>
      <c r="J526" s="14">
        <v>0.153388502955871</v>
      </c>
      <c r="K526" s="14">
        <v>0.155744787990267</v>
      </c>
      <c r="L526" s="14">
        <v>0.16494015105554699</v>
      </c>
      <c r="M526" s="14"/>
      <c r="N526" s="14">
        <v>0.102453550017458</v>
      </c>
      <c r="O526" s="14">
        <v>0.123644828368705</v>
      </c>
      <c r="P526" s="14">
        <v>0.143990048512529</v>
      </c>
      <c r="Q526" s="14">
        <v>0.17495217762871401</v>
      </c>
      <c r="R526" s="14"/>
      <c r="S526" s="14">
        <v>8.3517879178091406E-2</v>
      </c>
      <c r="T526" s="14">
        <v>0.138433467693375</v>
      </c>
      <c r="U526" s="14">
        <v>0.158267677888457</v>
      </c>
      <c r="V526" s="14">
        <v>0.127073582741804</v>
      </c>
      <c r="W526" s="14">
        <v>0.17314163748549899</v>
      </c>
      <c r="X526" s="14">
        <v>0.15174169499423201</v>
      </c>
      <c r="Y526" s="14">
        <v>0.14560559927613101</v>
      </c>
      <c r="Z526" s="14">
        <v>8.1209851398683197E-2</v>
      </c>
      <c r="AA526" s="14">
        <v>0.13015376673489201</v>
      </c>
      <c r="AB526" s="14">
        <v>0.12963494359400399</v>
      </c>
      <c r="AC526" s="14">
        <v>0.177854005855726</v>
      </c>
      <c r="AD526" s="14">
        <v>0.19989326949570499</v>
      </c>
      <c r="AE526" s="14"/>
      <c r="AF526" s="14">
        <v>9.2500529853228194E-2</v>
      </c>
      <c r="AG526" s="14">
        <v>0.107989328383904</v>
      </c>
      <c r="AH526" s="14">
        <v>0.10945208962076799</v>
      </c>
      <c r="AI526" s="14">
        <v>0.14718889550487599</v>
      </c>
      <c r="AJ526" s="14">
        <v>0.144974696351932</v>
      </c>
      <c r="AK526" s="14"/>
      <c r="AL526" s="14">
        <v>9.7233784624257497E-2</v>
      </c>
      <c r="AM526" s="14">
        <v>9.8882599080284295E-2</v>
      </c>
      <c r="AN526" s="14">
        <v>9.2168826176256602E-2</v>
      </c>
      <c r="AO526" s="14">
        <v>0.138462265545164</v>
      </c>
      <c r="AP526" s="14">
        <v>0.10061573388485601</v>
      </c>
      <c r="AQ526" s="14">
        <v>0.29200408473470701</v>
      </c>
      <c r="AR526" s="14"/>
      <c r="AS526" s="14">
        <v>0.153049324154647</v>
      </c>
      <c r="AT526" s="14">
        <v>0.14904433625961899</v>
      </c>
      <c r="AU526" s="14">
        <v>0.11965656187946699</v>
      </c>
      <c r="AV526" s="14">
        <v>5.9631505864443698E-2</v>
      </c>
      <c r="AW526" s="14">
        <v>2.29629542291163E-2</v>
      </c>
      <c r="AX526" s="14"/>
      <c r="AY526" s="14">
        <v>0.28055697148617198</v>
      </c>
      <c r="AZ526" s="14">
        <v>0.24499325841383199</v>
      </c>
      <c r="BA526" s="14">
        <v>0.10100002521364</v>
      </c>
      <c r="BB526" s="14">
        <v>0.17261515336298999</v>
      </c>
      <c r="BC526" s="14">
        <v>0.14094066097007099</v>
      </c>
      <c r="BD526" s="14">
        <v>0.116648748842223</v>
      </c>
      <c r="BE526" s="14">
        <v>0.16329017335441501</v>
      </c>
      <c r="BF526" s="14">
        <v>0.12740710729361901</v>
      </c>
      <c r="BG526" s="14">
        <v>0.13897199186928999</v>
      </c>
      <c r="BH526" s="14">
        <v>8.1948416565320703E-2</v>
      </c>
      <c r="BI526" s="14">
        <v>0.111804345140065</v>
      </c>
      <c r="BJ526" s="14">
        <v>0.146750004367913</v>
      </c>
      <c r="BK526" s="14">
        <v>0.17388956151250801</v>
      </c>
      <c r="BL526" s="14">
        <v>0.16514398974200101</v>
      </c>
      <c r="BM526" s="14">
        <v>3.89225035780894E-2</v>
      </c>
      <c r="BN526" s="14">
        <v>1.8420865456375699E-2</v>
      </c>
      <c r="BO526" s="14"/>
      <c r="BP526" s="14">
        <v>7.2942103062851399E-2</v>
      </c>
      <c r="BQ526" s="14">
        <v>0.14600513905459001</v>
      </c>
      <c r="BR526" s="14">
        <v>0.15645827041212801</v>
      </c>
      <c r="BS526" s="14">
        <v>0.15186172613297499</v>
      </c>
      <c r="BT526" s="14">
        <v>0.180898795427828</v>
      </c>
      <c r="BU526" s="14">
        <v>0.163900508379343</v>
      </c>
      <c r="BV526" s="14"/>
      <c r="BW526" s="14">
        <v>0.13299739880957201</v>
      </c>
      <c r="BX526" s="14">
        <v>0.12723462958399101</v>
      </c>
      <c r="BY526" s="14" t="s">
        <v>120</v>
      </c>
      <c r="BZ526" s="14">
        <v>0.15155320524441099</v>
      </c>
      <c r="CA526" s="14">
        <v>0.18643166807542499</v>
      </c>
      <c r="CB526" s="14">
        <v>0.118277385768153</v>
      </c>
      <c r="CC526" s="14">
        <v>0.15846328654594199</v>
      </c>
      <c r="CD526" s="14"/>
      <c r="CE526" s="14">
        <v>0.10054171608804199</v>
      </c>
      <c r="CF526" s="14">
        <v>8.7639531383662997E-2</v>
      </c>
      <c r="CG526" s="14">
        <v>0.194699888192753</v>
      </c>
      <c r="CH526" s="14">
        <v>0.121414106124313</v>
      </c>
      <c r="CI526" s="14"/>
      <c r="CJ526" s="14">
        <v>0.13481744163499501</v>
      </c>
      <c r="CK526" s="14">
        <v>9.9652845376550794E-2</v>
      </c>
      <c r="CL526" s="14">
        <v>0.133095293181103</v>
      </c>
      <c r="CM526" s="14">
        <v>0.26887439950118802</v>
      </c>
      <c r="CN526" s="14"/>
      <c r="CO526" s="14">
        <v>6.12515171495479E-2</v>
      </c>
      <c r="CP526" s="14">
        <v>0.14457463696818601</v>
      </c>
      <c r="CQ526" s="14"/>
      <c r="CR526" s="14">
        <v>7.10367560649596E-2</v>
      </c>
      <c r="CS526" s="14">
        <v>0.13433977783741499</v>
      </c>
    </row>
    <row r="527" spans="2:97" x14ac:dyDescent="0.3">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c r="BY527" s="14"/>
      <c r="BZ527" s="14"/>
      <c r="CA527" s="14"/>
      <c r="CB527" s="14"/>
      <c r="CC527" s="14"/>
      <c r="CD527" s="14"/>
      <c r="CE527" s="14"/>
      <c r="CF527" s="14"/>
      <c r="CG527" s="14"/>
      <c r="CH527" s="14"/>
      <c r="CI527" s="14"/>
      <c r="CJ527" s="14"/>
      <c r="CK527" s="14"/>
      <c r="CL527" s="14"/>
      <c r="CM527" s="14"/>
      <c r="CN527" s="14"/>
      <c r="CO527" s="14"/>
      <c r="CP527" s="14"/>
      <c r="CQ527" s="14"/>
      <c r="CR527" s="14"/>
      <c r="CS527" s="14"/>
    </row>
    <row r="528" spans="2:97" x14ac:dyDescent="0.3">
      <c r="B528" s="6" t="s">
        <v>293</v>
      </c>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c r="CF528" s="14"/>
      <c r="CG528" s="14"/>
      <c r="CH528" s="14"/>
      <c r="CI528" s="14"/>
      <c r="CJ528" s="14"/>
      <c r="CK528" s="14"/>
      <c r="CL528" s="14"/>
      <c r="CM528" s="14"/>
      <c r="CN528" s="14"/>
      <c r="CO528" s="14"/>
      <c r="CP528" s="14"/>
      <c r="CQ528" s="14"/>
      <c r="CR528" s="14"/>
      <c r="CS528" s="14"/>
    </row>
    <row r="529" spans="2:97" x14ac:dyDescent="0.3">
      <c r="B529" s="24" t="s">
        <v>118</v>
      </c>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c r="CF529" s="14"/>
      <c r="CG529" s="14"/>
      <c r="CH529" s="14"/>
      <c r="CI529" s="14"/>
      <c r="CJ529" s="14"/>
      <c r="CK529" s="14"/>
      <c r="CL529" s="14"/>
      <c r="CM529" s="14"/>
      <c r="CN529" s="14"/>
      <c r="CO529" s="14"/>
      <c r="CP529" s="14"/>
      <c r="CQ529" s="14"/>
      <c r="CR529" s="14"/>
      <c r="CS529" s="14"/>
    </row>
    <row r="530" spans="2:97" x14ac:dyDescent="0.3">
      <c r="B530" t="s">
        <v>281</v>
      </c>
      <c r="C530" s="14">
        <v>4.7292439428337503E-2</v>
      </c>
      <c r="D530" s="14">
        <v>5.0510350881647098E-2</v>
      </c>
      <c r="E530" s="14">
        <v>4.31123775115584E-2</v>
      </c>
      <c r="F530" s="14"/>
      <c r="G530" s="14">
        <v>7.8883803002630704E-2</v>
      </c>
      <c r="H530" s="14">
        <v>0.13753570203197801</v>
      </c>
      <c r="I530" s="14">
        <v>5.3814259826679298E-2</v>
      </c>
      <c r="J530" s="14">
        <v>1.6312187580373699E-2</v>
      </c>
      <c r="K530" s="14">
        <v>3.6133680767493899E-3</v>
      </c>
      <c r="L530" s="14">
        <v>2.0567437941249401E-3</v>
      </c>
      <c r="M530" s="14"/>
      <c r="N530" s="14">
        <v>7.7211749524979695E-2</v>
      </c>
      <c r="O530" s="14">
        <v>3.9399310097226602E-2</v>
      </c>
      <c r="P530" s="14">
        <v>4.3258565035660397E-2</v>
      </c>
      <c r="Q530" s="14">
        <v>2.73495447330507E-2</v>
      </c>
      <c r="R530" s="14"/>
      <c r="S530" s="14">
        <v>0.12552060731305001</v>
      </c>
      <c r="T530" s="14">
        <v>2.72936938379944E-2</v>
      </c>
      <c r="U530" s="14">
        <v>2.2329051165732101E-2</v>
      </c>
      <c r="V530" s="14">
        <v>3.9311678515894101E-2</v>
      </c>
      <c r="W530" s="14">
        <v>3.9820743430486999E-2</v>
      </c>
      <c r="X530" s="14">
        <v>4.5104571411489602E-2</v>
      </c>
      <c r="Y530" s="14">
        <v>4.3609203231879397E-2</v>
      </c>
      <c r="Z530" s="14">
        <v>4.74586780941159E-2</v>
      </c>
      <c r="AA530" s="14">
        <v>4.14259424440689E-2</v>
      </c>
      <c r="AB530" s="14">
        <v>1.8373772897917501E-2</v>
      </c>
      <c r="AC530" s="14">
        <v>4.7354328977790301E-2</v>
      </c>
      <c r="AD530" s="14">
        <v>0</v>
      </c>
      <c r="AE530" s="14"/>
      <c r="AF530" s="14">
        <v>3.7153373758010602E-2</v>
      </c>
      <c r="AG530" s="14">
        <v>8.3950024697936707E-2</v>
      </c>
      <c r="AH530" s="14">
        <v>3.7446424323722999E-2</v>
      </c>
      <c r="AI530" s="14">
        <v>2.3198648468852699E-2</v>
      </c>
      <c r="AJ530" s="14">
        <v>4.0468571219250897E-2</v>
      </c>
      <c r="AK530" s="14"/>
      <c r="AL530" s="14">
        <v>0.11475195409950301</v>
      </c>
      <c r="AM530" s="14">
        <v>4.45576349893404E-2</v>
      </c>
      <c r="AN530" s="14">
        <v>3.8574724767334798E-2</v>
      </c>
      <c r="AO530" s="14">
        <v>1.6466982451848002E-2</v>
      </c>
      <c r="AP530" s="14">
        <v>3.7946605183021599E-2</v>
      </c>
      <c r="AQ530" s="14">
        <v>0</v>
      </c>
      <c r="AR530" s="14"/>
      <c r="AS530" s="14">
        <v>1.29462802726312E-2</v>
      </c>
      <c r="AT530" s="14">
        <v>2.69543290516071E-2</v>
      </c>
      <c r="AU530" s="14">
        <v>4.6604195993914202E-2</v>
      </c>
      <c r="AV530" s="14">
        <v>0.14126673707642701</v>
      </c>
      <c r="AW530" s="14">
        <v>0.25799303949945901</v>
      </c>
      <c r="AX530" s="14"/>
      <c r="AY530" s="14">
        <v>0</v>
      </c>
      <c r="AZ530" s="14">
        <v>2.5281349848853701E-2</v>
      </c>
      <c r="BA530" s="14">
        <v>2.3142488274541202E-2</v>
      </c>
      <c r="BB530" s="14">
        <v>4.0094298146214999E-2</v>
      </c>
      <c r="BC530" s="14">
        <v>4.1036260604981299E-2</v>
      </c>
      <c r="BD530" s="14">
        <v>2.88615851139216E-2</v>
      </c>
      <c r="BE530" s="14">
        <v>3.8435205377701703E-2</v>
      </c>
      <c r="BF530" s="14">
        <v>6.1004432553954303E-2</v>
      </c>
      <c r="BG530" s="14">
        <v>2.0349851219457701E-2</v>
      </c>
      <c r="BH530" s="14">
        <v>5.7366229348982799E-2</v>
      </c>
      <c r="BI530" s="14">
        <v>6.4247705392043095E-2</v>
      </c>
      <c r="BJ530" s="14">
        <v>9.0703302058609998E-3</v>
      </c>
      <c r="BK530" s="14">
        <v>2.438755838264E-2</v>
      </c>
      <c r="BL530" s="14">
        <v>4.8921982487719597E-2</v>
      </c>
      <c r="BM530" s="14">
        <v>0.13373582141165999</v>
      </c>
      <c r="BN530" s="14">
        <v>0.19555615282591099</v>
      </c>
      <c r="BO530" s="14"/>
      <c r="BP530" s="14">
        <v>0.11626015637072799</v>
      </c>
      <c r="BQ530" s="14">
        <v>2.4907645243250499E-2</v>
      </c>
      <c r="BR530" s="14">
        <v>4.2499383412051103E-2</v>
      </c>
      <c r="BS530" s="14">
        <v>2.1121716248161299E-2</v>
      </c>
      <c r="BT530" s="14">
        <v>1.5599665046969099E-2</v>
      </c>
      <c r="BU530" s="14">
        <v>0</v>
      </c>
      <c r="BV530" s="14"/>
      <c r="BW530" s="14">
        <v>3.2888212416608803E-2</v>
      </c>
      <c r="BX530" s="14">
        <v>5.5539686973691701E-2</v>
      </c>
      <c r="BY530" s="14" t="s">
        <v>120</v>
      </c>
      <c r="BZ530" s="14">
        <v>7.1303831069863599E-2</v>
      </c>
      <c r="CA530" s="14">
        <v>4.9825796635653598E-2</v>
      </c>
      <c r="CB530" s="14">
        <v>6.5457947529977703E-2</v>
      </c>
      <c r="CC530" s="14">
        <v>1.7768581504950198E-2</v>
      </c>
      <c r="CD530" s="14"/>
      <c r="CE530" s="14">
        <v>9.49280613213596E-2</v>
      </c>
      <c r="CF530" s="14">
        <v>7.0285964771338597E-2</v>
      </c>
      <c r="CG530" s="14">
        <v>1.0747306107994299E-2</v>
      </c>
      <c r="CH530" s="14">
        <v>3.9265654163811399E-2</v>
      </c>
      <c r="CI530" s="14"/>
      <c r="CJ530" s="14">
        <v>8.1410080926988607E-2</v>
      </c>
      <c r="CK530" s="14">
        <v>5.9872327307891798E-2</v>
      </c>
      <c r="CL530" s="14">
        <v>3.6453310272232503E-2</v>
      </c>
      <c r="CM530" s="14">
        <v>8.4972851941777002E-3</v>
      </c>
      <c r="CN530" s="14"/>
      <c r="CO530" s="14">
        <v>0.14454702294948099</v>
      </c>
      <c r="CP530" s="14">
        <v>3.3433610449323199E-2</v>
      </c>
      <c r="CQ530" s="14"/>
      <c r="CR530" s="14">
        <v>0.120372203414186</v>
      </c>
      <c r="CS530" s="14">
        <v>3.8554814721663701E-2</v>
      </c>
    </row>
    <row r="531" spans="2:97" x14ac:dyDescent="0.3">
      <c r="B531" t="s">
        <v>282</v>
      </c>
      <c r="C531" s="14">
        <v>0.17690376854506601</v>
      </c>
      <c r="D531" s="14">
        <v>0.201739120872404</v>
      </c>
      <c r="E531" s="14">
        <v>0.15313439611850499</v>
      </c>
      <c r="F531" s="14"/>
      <c r="G531" s="14">
        <v>0.26907474441535101</v>
      </c>
      <c r="H531" s="14">
        <v>0.27770329996500098</v>
      </c>
      <c r="I531" s="14">
        <v>0.21653033618154699</v>
      </c>
      <c r="J531" s="14">
        <v>0.132621843675611</v>
      </c>
      <c r="K531" s="14">
        <v>0.105756640974264</v>
      </c>
      <c r="L531" s="14">
        <v>8.5310502139789204E-2</v>
      </c>
      <c r="M531" s="14"/>
      <c r="N531" s="14">
        <v>0.222563470481868</v>
      </c>
      <c r="O531" s="14">
        <v>0.16184887542034901</v>
      </c>
      <c r="P531" s="14">
        <v>0.16682909930374101</v>
      </c>
      <c r="Q531" s="14">
        <v>0.15428634288144399</v>
      </c>
      <c r="R531" s="14"/>
      <c r="S531" s="14">
        <v>0.23997271452655</v>
      </c>
      <c r="T531" s="14">
        <v>0.18572252149038199</v>
      </c>
      <c r="U531" s="14">
        <v>0.13580962123440399</v>
      </c>
      <c r="V531" s="14">
        <v>0.192534451730661</v>
      </c>
      <c r="W531" s="14">
        <v>0.13885944075686599</v>
      </c>
      <c r="X531" s="14">
        <v>0.18128957794473</v>
      </c>
      <c r="Y531" s="14">
        <v>0.22560109802126899</v>
      </c>
      <c r="Z531" s="14">
        <v>0.17865812486176999</v>
      </c>
      <c r="AA531" s="14">
        <v>0.14879185381446999</v>
      </c>
      <c r="AB531" s="14">
        <v>0.133667779896602</v>
      </c>
      <c r="AC531" s="14">
        <v>0.14717784722303201</v>
      </c>
      <c r="AD531" s="14">
        <v>0.132259422137427</v>
      </c>
      <c r="AE531" s="14"/>
      <c r="AF531" s="14">
        <v>0.13624655451068299</v>
      </c>
      <c r="AG531" s="14">
        <v>0.29256899611912701</v>
      </c>
      <c r="AH531" s="14">
        <v>0.11280439832531899</v>
      </c>
      <c r="AI531" s="14">
        <v>0.11412228663537601</v>
      </c>
      <c r="AJ531" s="14">
        <v>0.12457938708477501</v>
      </c>
      <c r="AK531" s="14"/>
      <c r="AL531" s="14">
        <v>0.36295024555254102</v>
      </c>
      <c r="AM531" s="14">
        <v>0.15542853244568</v>
      </c>
      <c r="AN531" s="14">
        <v>0.16817454670132301</v>
      </c>
      <c r="AO531" s="14">
        <v>0.107499842456122</v>
      </c>
      <c r="AP531" s="14">
        <v>0.107781072962711</v>
      </c>
      <c r="AQ531" s="14">
        <v>7.99033628601475E-2</v>
      </c>
      <c r="AR531" s="14"/>
      <c r="AS531" s="14">
        <v>0.159767172243792</v>
      </c>
      <c r="AT531" s="14">
        <v>0.16385397991214201</v>
      </c>
      <c r="AU531" s="14">
        <v>0.176489038986268</v>
      </c>
      <c r="AV531" s="14">
        <v>0.27673894400243099</v>
      </c>
      <c r="AW531" s="14">
        <v>0.32044871902581801</v>
      </c>
      <c r="AX531" s="14"/>
      <c r="AY531" s="14">
        <v>0.126775127720338</v>
      </c>
      <c r="AZ531" s="14">
        <v>0.18229443429968401</v>
      </c>
      <c r="BA531" s="14">
        <v>0.17212735230613799</v>
      </c>
      <c r="BB531" s="14">
        <v>0.16388440665644899</v>
      </c>
      <c r="BC531" s="14">
        <v>0.244326364401559</v>
      </c>
      <c r="BD531" s="14">
        <v>0.114580379272694</v>
      </c>
      <c r="BE531" s="14">
        <v>0.16822558643791199</v>
      </c>
      <c r="BF531" s="14">
        <v>0.187560211802271</v>
      </c>
      <c r="BG531" s="14">
        <v>0.11091813002784801</v>
      </c>
      <c r="BH531" s="14">
        <v>0.12791365822831699</v>
      </c>
      <c r="BI531" s="14">
        <v>0.24998037114098701</v>
      </c>
      <c r="BJ531" s="14">
        <v>0.16171097419401401</v>
      </c>
      <c r="BK531" s="14">
        <v>0.21517076889532799</v>
      </c>
      <c r="BL531" s="14">
        <v>0.17270339698471299</v>
      </c>
      <c r="BM531" s="14">
        <v>0.112867333779295</v>
      </c>
      <c r="BN531" s="14">
        <v>0.32474863480292598</v>
      </c>
      <c r="BO531" s="14"/>
      <c r="BP531" s="14">
        <v>0.28783324573542801</v>
      </c>
      <c r="BQ531" s="14">
        <v>0.158738446505963</v>
      </c>
      <c r="BR531" s="14">
        <v>0.16977852226342599</v>
      </c>
      <c r="BS531" s="14">
        <v>0.142185962900231</v>
      </c>
      <c r="BT531" s="14">
        <v>6.7693139178978901E-2</v>
      </c>
      <c r="BU531" s="14">
        <v>0.123028405648966</v>
      </c>
      <c r="BV531" s="14"/>
      <c r="BW531" s="14">
        <v>0.13126376609260099</v>
      </c>
      <c r="BX531" s="14">
        <v>0.2050022169365</v>
      </c>
      <c r="BY531" s="14" t="s">
        <v>120</v>
      </c>
      <c r="BZ531" s="14">
        <v>0.13598301212911501</v>
      </c>
      <c r="CA531" s="14">
        <v>0.21240937091835599</v>
      </c>
      <c r="CB531" s="14">
        <v>0.22103910143468999</v>
      </c>
      <c r="CC531" s="14">
        <v>0.22949497196416499</v>
      </c>
      <c r="CD531" s="14"/>
      <c r="CE531" s="14">
        <v>0.27616113421335797</v>
      </c>
      <c r="CF531" s="14">
        <v>0.23678243482286601</v>
      </c>
      <c r="CG531" s="14">
        <v>0.107104591924397</v>
      </c>
      <c r="CH531" s="14">
        <v>0.14218532751638899</v>
      </c>
      <c r="CI531" s="14"/>
      <c r="CJ531" s="14">
        <v>0.152399317288064</v>
      </c>
      <c r="CK531" s="14">
        <v>0.22432116521753701</v>
      </c>
      <c r="CL531" s="14">
        <v>0.17492593455539299</v>
      </c>
      <c r="CM531" s="14">
        <v>0.11083182516300299</v>
      </c>
      <c r="CN531" s="14"/>
      <c r="CO531" s="14">
        <v>0.29720041142172798</v>
      </c>
      <c r="CP531" s="14">
        <v>0.16077798924904199</v>
      </c>
      <c r="CQ531" s="14"/>
      <c r="CR531" s="14">
        <v>0.22027968735530001</v>
      </c>
      <c r="CS531" s="14">
        <v>0.174037820614136</v>
      </c>
    </row>
    <row r="532" spans="2:97" x14ac:dyDescent="0.3">
      <c r="B532" t="s">
        <v>283</v>
      </c>
      <c r="C532" s="14">
        <v>0.35734431051322102</v>
      </c>
      <c r="D532" s="14">
        <v>0.37308725002016702</v>
      </c>
      <c r="E532" s="14">
        <v>0.34209966384565799</v>
      </c>
      <c r="F532" s="14"/>
      <c r="G532" s="14">
        <v>0.33256266063140799</v>
      </c>
      <c r="H532" s="14">
        <v>0.296161826628419</v>
      </c>
      <c r="I532" s="14">
        <v>0.34839698930039298</v>
      </c>
      <c r="J532" s="14">
        <v>0.35024185518081602</v>
      </c>
      <c r="K532" s="14">
        <v>0.37007789117029399</v>
      </c>
      <c r="L532" s="14">
        <v>0.42806242966883901</v>
      </c>
      <c r="M532" s="14"/>
      <c r="N532" s="14">
        <v>0.359694189532408</v>
      </c>
      <c r="O532" s="14">
        <v>0.385858781001304</v>
      </c>
      <c r="P532" s="14">
        <v>0.36718803457444199</v>
      </c>
      <c r="Q532" s="14">
        <v>0.31273092668911301</v>
      </c>
      <c r="R532" s="14"/>
      <c r="S532" s="14">
        <v>0.334205810362875</v>
      </c>
      <c r="T532" s="14">
        <v>0.320409110993427</v>
      </c>
      <c r="U532" s="14">
        <v>0.43178554841852701</v>
      </c>
      <c r="V532" s="14">
        <v>0.33734035931131501</v>
      </c>
      <c r="W532" s="14">
        <v>0.39271664347119301</v>
      </c>
      <c r="X532" s="14">
        <v>0.36661480726241502</v>
      </c>
      <c r="Y532" s="14">
        <v>0.28162551376182499</v>
      </c>
      <c r="Z532" s="14">
        <v>0.29463743003761</v>
      </c>
      <c r="AA532" s="14">
        <v>0.37252166737091102</v>
      </c>
      <c r="AB532" s="14">
        <v>0.39683082279628801</v>
      </c>
      <c r="AC532" s="14">
        <v>0.35579746679759799</v>
      </c>
      <c r="AD532" s="14">
        <v>0.49057467526644</v>
      </c>
      <c r="AE532" s="14"/>
      <c r="AF532" s="14">
        <v>0.40110683678713099</v>
      </c>
      <c r="AG532" s="14">
        <v>0.32200459138618398</v>
      </c>
      <c r="AH532" s="14">
        <v>0.4407357079591</v>
      </c>
      <c r="AI532" s="14">
        <v>0.33343158224948899</v>
      </c>
      <c r="AJ532" s="14">
        <v>0.30033840633987402</v>
      </c>
      <c r="AK532" s="14"/>
      <c r="AL532" s="14">
        <v>0.302923991949969</v>
      </c>
      <c r="AM532" s="14">
        <v>0.41261973975736699</v>
      </c>
      <c r="AN532" s="14">
        <v>0.44834065080344698</v>
      </c>
      <c r="AO532" s="14">
        <v>0.33457681812311202</v>
      </c>
      <c r="AP532" s="14">
        <v>0.31939231910823002</v>
      </c>
      <c r="AQ532" s="14">
        <v>0.36957525461249802</v>
      </c>
      <c r="AR532" s="14"/>
      <c r="AS532" s="14">
        <v>0.34916258837502101</v>
      </c>
      <c r="AT532" s="14">
        <v>0.37305461293349101</v>
      </c>
      <c r="AU532" s="14">
        <v>0.39881009490332697</v>
      </c>
      <c r="AV532" s="14">
        <v>0.29354558958466098</v>
      </c>
      <c r="AW532" s="14">
        <v>0.26919885638385299</v>
      </c>
      <c r="AX532" s="14"/>
      <c r="AY532" s="14">
        <v>0.2084033411108</v>
      </c>
      <c r="AZ532" s="14">
        <v>0.23384129515294899</v>
      </c>
      <c r="BA532" s="14">
        <v>0.33865920936239402</v>
      </c>
      <c r="BB532" s="14">
        <v>0.35077531435583698</v>
      </c>
      <c r="BC532" s="14">
        <v>0.29167656143520598</v>
      </c>
      <c r="BD532" s="14">
        <v>0.42905376584292099</v>
      </c>
      <c r="BE532" s="14">
        <v>0.38548641424519597</v>
      </c>
      <c r="BF532" s="14">
        <v>0.33937589859714701</v>
      </c>
      <c r="BG532" s="14">
        <v>0.39857129727971902</v>
      </c>
      <c r="BH532" s="14">
        <v>0.41145478949462599</v>
      </c>
      <c r="BI532" s="14">
        <v>0.32441579959235001</v>
      </c>
      <c r="BJ532" s="14">
        <v>0.42667587174588401</v>
      </c>
      <c r="BK532" s="14">
        <v>0.37211285311070402</v>
      </c>
      <c r="BL532" s="14">
        <v>0.40478586247132697</v>
      </c>
      <c r="BM532" s="14">
        <v>0.41675577060910302</v>
      </c>
      <c r="BN532" s="14">
        <v>0.25083662111867</v>
      </c>
      <c r="BO532" s="14"/>
      <c r="BP532" s="14">
        <v>0.296515970708916</v>
      </c>
      <c r="BQ532" s="14">
        <v>0.38124143988606202</v>
      </c>
      <c r="BR532" s="14">
        <v>0.33132128397453597</v>
      </c>
      <c r="BS532" s="14">
        <v>0.38350645898311098</v>
      </c>
      <c r="BT532" s="14">
        <v>0.39812904431545199</v>
      </c>
      <c r="BU532" s="14">
        <v>0.41378696065839399</v>
      </c>
      <c r="BV532" s="14"/>
      <c r="BW532" s="14">
        <v>0.39177216751718602</v>
      </c>
      <c r="BX532" s="14">
        <v>0.36717220202158901</v>
      </c>
      <c r="BY532" s="14" t="s">
        <v>120</v>
      </c>
      <c r="BZ532" s="14">
        <v>0.27817906843305301</v>
      </c>
      <c r="CA532" s="14">
        <v>0.28834663685705098</v>
      </c>
      <c r="CB532" s="14">
        <v>0.349521540068921</v>
      </c>
      <c r="CC532" s="14">
        <v>0.34101768327220799</v>
      </c>
      <c r="CD532" s="14"/>
      <c r="CE532" s="14">
        <v>0.33625468122882801</v>
      </c>
      <c r="CF532" s="14">
        <v>0.36750270183726103</v>
      </c>
      <c r="CG532" s="14">
        <v>0.30589052849000697</v>
      </c>
      <c r="CH532" s="14">
        <v>0.39734473456330599</v>
      </c>
      <c r="CI532" s="14"/>
      <c r="CJ532" s="14">
        <v>0.32106479097879098</v>
      </c>
      <c r="CK532" s="14">
        <v>0.33961747802161801</v>
      </c>
      <c r="CL532" s="14">
        <v>0.383733774712406</v>
      </c>
      <c r="CM532" s="14">
        <v>0.28376535529248897</v>
      </c>
      <c r="CN532" s="14"/>
      <c r="CO532" s="14">
        <v>0.321788069678072</v>
      </c>
      <c r="CP532" s="14">
        <v>0.36480588456600799</v>
      </c>
      <c r="CQ532" s="14"/>
      <c r="CR532" s="14">
        <v>0.338794626681932</v>
      </c>
      <c r="CS532" s="14">
        <v>0.366087745844415</v>
      </c>
    </row>
    <row r="533" spans="2:97" x14ac:dyDescent="0.3">
      <c r="B533" t="s">
        <v>284</v>
      </c>
      <c r="C533" s="14">
        <v>0.23903140442703</v>
      </c>
      <c r="D533" s="14">
        <v>0.225385689868765</v>
      </c>
      <c r="E533" s="14">
        <v>0.25220100971007797</v>
      </c>
      <c r="F533" s="14"/>
      <c r="G533" s="14">
        <v>0.19370332743127999</v>
      </c>
      <c r="H533" s="14">
        <v>0.139687032063425</v>
      </c>
      <c r="I533" s="14">
        <v>0.24075495732267399</v>
      </c>
      <c r="J533" s="14">
        <v>0.28485508352930899</v>
      </c>
      <c r="K533" s="14">
        <v>0.28196971698509898</v>
      </c>
      <c r="L533" s="14">
        <v>0.28250855704273198</v>
      </c>
      <c r="M533" s="14"/>
      <c r="N533" s="14">
        <v>0.19203629952229401</v>
      </c>
      <c r="O533" s="14">
        <v>0.24072729004012799</v>
      </c>
      <c r="P533" s="14">
        <v>0.246674890081235</v>
      </c>
      <c r="Q533" s="14">
        <v>0.282184224336468</v>
      </c>
      <c r="R533" s="14"/>
      <c r="S533" s="14">
        <v>0.177327313311513</v>
      </c>
      <c r="T533" s="14">
        <v>0.28527512741849698</v>
      </c>
      <c r="U533" s="14">
        <v>0.21422221221457399</v>
      </c>
      <c r="V533" s="14">
        <v>0.27907230363087498</v>
      </c>
      <c r="W533" s="14">
        <v>0.22383105677224899</v>
      </c>
      <c r="X533" s="14">
        <v>0.20079981621238599</v>
      </c>
      <c r="Y533" s="14">
        <v>0.22950159945304399</v>
      </c>
      <c r="Z533" s="14">
        <v>0.31519540314436401</v>
      </c>
      <c r="AA533" s="14">
        <v>0.24952072335331499</v>
      </c>
      <c r="AB533" s="14">
        <v>0.24989219889112399</v>
      </c>
      <c r="AC533" s="14">
        <v>0.268831123429843</v>
      </c>
      <c r="AD533" s="14">
        <v>0.22736982263765099</v>
      </c>
      <c r="AE533" s="14"/>
      <c r="AF533" s="14">
        <v>0.270603737983099</v>
      </c>
      <c r="AG533" s="14">
        <v>0.148883447585095</v>
      </c>
      <c r="AH533" s="14">
        <v>0.25924379720181701</v>
      </c>
      <c r="AI533" s="14">
        <v>0.32649976955448501</v>
      </c>
      <c r="AJ533" s="14">
        <v>0.38884112787774699</v>
      </c>
      <c r="AK533" s="14"/>
      <c r="AL533" s="14">
        <v>9.9764661999814194E-2</v>
      </c>
      <c r="AM533" s="14">
        <v>0.231758028603051</v>
      </c>
      <c r="AN533" s="14">
        <v>0.23028162606486899</v>
      </c>
      <c r="AO533" s="14">
        <v>0.352427375837637</v>
      </c>
      <c r="AP533" s="14">
        <v>0.38435972019415798</v>
      </c>
      <c r="AQ533" s="14">
        <v>0.20721227075147</v>
      </c>
      <c r="AR533" s="14"/>
      <c r="AS533" s="14">
        <v>0.25227345331360401</v>
      </c>
      <c r="AT533" s="14">
        <v>0.26831883989899602</v>
      </c>
      <c r="AU533" s="14">
        <v>0.221125164660501</v>
      </c>
      <c r="AV533" s="14">
        <v>0.17940365374280701</v>
      </c>
      <c r="AW533" s="14">
        <v>0.10322216020111601</v>
      </c>
      <c r="AX533" s="14"/>
      <c r="AY533" s="14">
        <v>0.32359548654865899</v>
      </c>
      <c r="AZ533" s="14">
        <v>0.27441950777829999</v>
      </c>
      <c r="BA533" s="14">
        <v>0.28602678603334197</v>
      </c>
      <c r="BB533" s="14">
        <v>0.24792119624183201</v>
      </c>
      <c r="BC533" s="14">
        <v>0.26195081899595901</v>
      </c>
      <c r="BD533" s="14">
        <v>0.25983542854189601</v>
      </c>
      <c r="BE533" s="14">
        <v>0.245525564443347</v>
      </c>
      <c r="BF533" s="14">
        <v>0.20377584880506</v>
      </c>
      <c r="BG533" s="14">
        <v>0.269554076948469</v>
      </c>
      <c r="BH533" s="14">
        <v>0.23252394533339599</v>
      </c>
      <c r="BI533" s="14">
        <v>0.19206099789137901</v>
      </c>
      <c r="BJ533" s="14">
        <v>0.23815475516673101</v>
      </c>
      <c r="BK533" s="14">
        <v>0.18133256797005701</v>
      </c>
      <c r="BL533" s="14">
        <v>0.22650399525941201</v>
      </c>
      <c r="BM533" s="14">
        <v>0.27943972673454198</v>
      </c>
      <c r="BN533" s="14">
        <v>0.16810752527808101</v>
      </c>
      <c r="BO533" s="14"/>
      <c r="BP533" s="14">
        <v>0.18825432620528801</v>
      </c>
      <c r="BQ533" s="14">
        <v>0.23495641535169701</v>
      </c>
      <c r="BR533" s="14">
        <v>0.22543770200133301</v>
      </c>
      <c r="BS533" s="14">
        <v>0.26098062223590601</v>
      </c>
      <c r="BT533" s="14">
        <v>0.30603068892781699</v>
      </c>
      <c r="BU533" s="14">
        <v>0.32962081558748202</v>
      </c>
      <c r="BV533" s="14"/>
      <c r="BW533" s="14">
        <v>0.26502415595559498</v>
      </c>
      <c r="BX533" s="14">
        <v>0.20280824235650499</v>
      </c>
      <c r="BY533" s="14" t="s">
        <v>120</v>
      </c>
      <c r="BZ533" s="14">
        <v>0.31324535502619</v>
      </c>
      <c r="CA533" s="14">
        <v>0.209011910415175</v>
      </c>
      <c r="CB533" s="14">
        <v>0.20849011657614799</v>
      </c>
      <c r="CC533" s="14">
        <v>0.210337225307408</v>
      </c>
      <c r="CD533" s="14"/>
      <c r="CE533" s="14">
        <v>0.181037704633083</v>
      </c>
      <c r="CF533" s="14">
        <v>0.19204620951873599</v>
      </c>
      <c r="CG533" s="14">
        <v>0.29029848207902897</v>
      </c>
      <c r="CH533" s="14">
        <v>0.261503483452314</v>
      </c>
      <c r="CI533" s="14"/>
      <c r="CJ533" s="14">
        <v>0.26463885494622302</v>
      </c>
      <c r="CK533" s="14">
        <v>0.23673282943407101</v>
      </c>
      <c r="CL533" s="14">
        <v>0.22830930692814499</v>
      </c>
      <c r="CM533" s="14">
        <v>0.26938929378259602</v>
      </c>
      <c r="CN533" s="14"/>
      <c r="CO533" s="14">
        <v>0.16696961576840699</v>
      </c>
      <c r="CP533" s="14">
        <v>0.246489053137668</v>
      </c>
      <c r="CQ533" s="14"/>
      <c r="CR533" s="14">
        <v>0.212219452488529</v>
      </c>
      <c r="CS533" s="14">
        <v>0.24268997200959</v>
      </c>
    </row>
    <row r="534" spans="2:97" x14ac:dyDescent="0.3">
      <c r="B534" t="s">
        <v>92</v>
      </c>
      <c r="C534" s="14">
        <v>0.17942807708634601</v>
      </c>
      <c r="D534" s="14">
        <v>0.14927758835701699</v>
      </c>
      <c r="E534" s="14">
        <v>0.2094525528142</v>
      </c>
      <c r="F534" s="14"/>
      <c r="G534" s="14">
        <v>0.12577546451933</v>
      </c>
      <c r="H534" s="14">
        <v>0.148912139311176</v>
      </c>
      <c r="I534" s="14">
        <v>0.14050345736870601</v>
      </c>
      <c r="J534" s="14">
        <v>0.21596903003389001</v>
      </c>
      <c r="K534" s="14">
        <v>0.23858238279359401</v>
      </c>
      <c r="L534" s="14">
        <v>0.202061767354515</v>
      </c>
      <c r="M534" s="14"/>
      <c r="N534" s="14">
        <v>0.14849429093845001</v>
      </c>
      <c r="O534" s="14">
        <v>0.172165743440992</v>
      </c>
      <c r="P534" s="14">
        <v>0.176049411004921</v>
      </c>
      <c r="Q534" s="14">
        <v>0.22344896135992501</v>
      </c>
      <c r="R534" s="14"/>
      <c r="S534" s="14">
        <v>0.12297355448601301</v>
      </c>
      <c r="T534" s="14">
        <v>0.18129954625969999</v>
      </c>
      <c r="U534" s="14">
        <v>0.19585356696676201</v>
      </c>
      <c r="V534" s="14">
        <v>0.151741206811256</v>
      </c>
      <c r="W534" s="14">
        <v>0.20477211556920499</v>
      </c>
      <c r="X534" s="14">
        <v>0.20619122716898</v>
      </c>
      <c r="Y534" s="14">
        <v>0.21966258553198201</v>
      </c>
      <c r="Z534" s="14">
        <v>0.16405036386214</v>
      </c>
      <c r="AA534" s="14">
        <v>0.187739813017236</v>
      </c>
      <c r="AB534" s="14">
        <v>0.201235425518068</v>
      </c>
      <c r="AC534" s="14">
        <v>0.18083923357173601</v>
      </c>
      <c r="AD534" s="14">
        <v>0.14979607995848099</v>
      </c>
      <c r="AE534" s="14"/>
      <c r="AF534" s="14">
        <v>0.15488949696107601</v>
      </c>
      <c r="AG534" s="14">
        <v>0.15259294021165701</v>
      </c>
      <c r="AH534" s="14">
        <v>0.149769672190041</v>
      </c>
      <c r="AI534" s="14">
        <v>0.20274771309179801</v>
      </c>
      <c r="AJ534" s="14">
        <v>0.14577250747835299</v>
      </c>
      <c r="AK534" s="14"/>
      <c r="AL534" s="14">
        <v>0.11960914639817299</v>
      </c>
      <c r="AM534" s="14">
        <v>0.155636064204562</v>
      </c>
      <c r="AN534" s="14">
        <v>0.114628451663026</v>
      </c>
      <c r="AO534" s="14">
        <v>0.189028981131281</v>
      </c>
      <c r="AP534" s="14">
        <v>0.15052028255187899</v>
      </c>
      <c r="AQ534" s="14">
        <v>0.34330911177588402</v>
      </c>
      <c r="AR534" s="14"/>
      <c r="AS534" s="14">
        <v>0.225850505794952</v>
      </c>
      <c r="AT534" s="14">
        <v>0.16781823820376299</v>
      </c>
      <c r="AU534" s="14">
        <v>0.15697150545598901</v>
      </c>
      <c r="AV534" s="14">
        <v>0.109045075593674</v>
      </c>
      <c r="AW534" s="14">
        <v>4.9137224889753001E-2</v>
      </c>
      <c r="AX534" s="14"/>
      <c r="AY534" s="14">
        <v>0.34122604462020401</v>
      </c>
      <c r="AZ534" s="14">
        <v>0.28416341292021302</v>
      </c>
      <c r="BA534" s="14">
        <v>0.180044164023585</v>
      </c>
      <c r="BB534" s="14">
        <v>0.19732478459966701</v>
      </c>
      <c r="BC534" s="14">
        <v>0.16100999456229501</v>
      </c>
      <c r="BD534" s="14">
        <v>0.16766884122856701</v>
      </c>
      <c r="BE534" s="14">
        <v>0.162327229495843</v>
      </c>
      <c r="BF534" s="14">
        <v>0.208283608241569</v>
      </c>
      <c r="BG534" s="14">
        <v>0.20060664452450599</v>
      </c>
      <c r="BH534" s="14">
        <v>0.170741377594679</v>
      </c>
      <c r="BI534" s="14">
        <v>0.16929512598324001</v>
      </c>
      <c r="BJ534" s="14">
        <v>0.16438806868750999</v>
      </c>
      <c r="BK534" s="14">
        <v>0.206996251641271</v>
      </c>
      <c r="BL534" s="14">
        <v>0.147084762796829</v>
      </c>
      <c r="BM534" s="14">
        <v>5.7201347465398997E-2</v>
      </c>
      <c r="BN534" s="14">
        <v>6.0751065974412002E-2</v>
      </c>
      <c r="BO534" s="14"/>
      <c r="BP534" s="14">
        <v>0.11113630097964</v>
      </c>
      <c r="BQ534" s="14">
        <v>0.200156053013028</v>
      </c>
      <c r="BR534" s="14">
        <v>0.23096310834865399</v>
      </c>
      <c r="BS534" s="14">
        <v>0.19220523963259001</v>
      </c>
      <c r="BT534" s="14">
        <v>0.21254746253078299</v>
      </c>
      <c r="BU534" s="14">
        <v>0.13356381810515799</v>
      </c>
      <c r="BV534" s="14"/>
      <c r="BW534" s="14">
        <v>0.17905169801800999</v>
      </c>
      <c r="BX534" s="14">
        <v>0.169477651711715</v>
      </c>
      <c r="BY534" s="14" t="s">
        <v>120</v>
      </c>
      <c r="BZ534" s="14">
        <v>0.20128873334177899</v>
      </c>
      <c r="CA534" s="14">
        <v>0.240406285173765</v>
      </c>
      <c r="CB534" s="14">
        <v>0.15549129439026299</v>
      </c>
      <c r="CC534" s="14">
        <v>0.20138153795126901</v>
      </c>
      <c r="CD534" s="14"/>
      <c r="CE534" s="14">
        <v>0.111618418603371</v>
      </c>
      <c r="CF534" s="14">
        <v>0.133382689049798</v>
      </c>
      <c r="CG534" s="14">
        <v>0.28595909139857201</v>
      </c>
      <c r="CH534" s="14">
        <v>0.15970080030417999</v>
      </c>
      <c r="CI534" s="14"/>
      <c r="CJ534" s="14">
        <v>0.18048695585993399</v>
      </c>
      <c r="CK534" s="14">
        <v>0.13945620001888201</v>
      </c>
      <c r="CL534" s="14">
        <v>0.17657767353182399</v>
      </c>
      <c r="CM534" s="14">
        <v>0.32751624056773498</v>
      </c>
      <c r="CN534" s="14"/>
      <c r="CO534" s="14">
        <v>6.94948801823113E-2</v>
      </c>
      <c r="CP534" s="14">
        <v>0.19449346259795999</v>
      </c>
      <c r="CQ534" s="14"/>
      <c r="CR534" s="14">
        <v>0.108334030060054</v>
      </c>
      <c r="CS534" s="14">
        <v>0.178629646810196</v>
      </c>
    </row>
    <row r="535" spans="2:97" x14ac:dyDescent="0.3">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c r="CD535" s="14"/>
      <c r="CE535" s="14"/>
      <c r="CF535" s="14"/>
      <c r="CG535" s="14"/>
      <c r="CH535" s="14"/>
      <c r="CI535" s="14"/>
      <c r="CJ535" s="14"/>
      <c r="CK535" s="14"/>
      <c r="CL535" s="14"/>
      <c r="CM535" s="14"/>
      <c r="CN535" s="14"/>
      <c r="CO535" s="14"/>
      <c r="CP535" s="14"/>
      <c r="CQ535" s="14"/>
      <c r="CR535" s="14"/>
      <c r="CS535" s="14"/>
    </row>
    <row r="536" spans="2:97" x14ac:dyDescent="0.3">
      <c r="B536" s="6" t="s">
        <v>294</v>
      </c>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c r="CD536" s="14"/>
      <c r="CE536" s="14"/>
      <c r="CF536" s="14"/>
      <c r="CG536" s="14"/>
      <c r="CH536" s="14"/>
      <c r="CI536" s="14"/>
      <c r="CJ536" s="14"/>
      <c r="CK536" s="14"/>
      <c r="CL536" s="14"/>
      <c r="CM536" s="14"/>
      <c r="CN536" s="14"/>
      <c r="CO536" s="14"/>
      <c r="CP536" s="14"/>
      <c r="CQ536" s="14"/>
      <c r="CR536" s="14"/>
      <c r="CS536" s="14"/>
    </row>
    <row r="537" spans="2:97" x14ac:dyDescent="0.3">
      <c r="B537" s="24" t="s">
        <v>118</v>
      </c>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c r="BY537" s="14"/>
      <c r="BZ537" s="14"/>
      <c r="CA537" s="14"/>
      <c r="CB537" s="14"/>
      <c r="CC537" s="14"/>
      <c r="CD537" s="14"/>
      <c r="CE537" s="14"/>
      <c r="CF537" s="14"/>
      <c r="CG537" s="14"/>
      <c r="CH537" s="14"/>
      <c r="CI537" s="14"/>
      <c r="CJ537" s="14"/>
      <c r="CK537" s="14"/>
      <c r="CL537" s="14"/>
      <c r="CM537" s="14"/>
      <c r="CN537" s="14"/>
      <c r="CO537" s="14"/>
      <c r="CP537" s="14"/>
      <c r="CQ537" s="14"/>
      <c r="CR537" s="14"/>
      <c r="CS537" s="14"/>
    </row>
    <row r="538" spans="2:97" x14ac:dyDescent="0.3">
      <c r="B538" t="s">
        <v>281</v>
      </c>
      <c r="C538" s="14">
        <v>6.0538102999728102E-2</v>
      </c>
      <c r="D538" s="14">
        <v>7.7943281179985793E-2</v>
      </c>
      <c r="E538" s="14">
        <v>4.2519509153280198E-2</v>
      </c>
      <c r="F538" s="14"/>
      <c r="G538" s="14">
        <v>0.111373868739156</v>
      </c>
      <c r="H538" s="14">
        <v>0.14482569027137801</v>
      </c>
      <c r="I538" s="14">
        <v>6.20892924663103E-2</v>
      </c>
      <c r="J538" s="14">
        <v>3.0050823955308802E-2</v>
      </c>
      <c r="K538" s="14">
        <v>1.7037783693377599E-2</v>
      </c>
      <c r="L538" s="14">
        <v>1.0951526587397099E-2</v>
      </c>
      <c r="M538" s="14"/>
      <c r="N538" s="14">
        <v>9.4309862689241006E-2</v>
      </c>
      <c r="O538" s="14">
        <v>4.8002946246910601E-2</v>
      </c>
      <c r="P538" s="14">
        <v>5.6314328796267001E-2</v>
      </c>
      <c r="Q538" s="14">
        <v>4.1586325545377903E-2</v>
      </c>
      <c r="R538" s="14"/>
      <c r="S538" s="14">
        <v>0.15425970572293601</v>
      </c>
      <c r="T538" s="14">
        <v>2.4964984532623701E-2</v>
      </c>
      <c r="U538" s="14">
        <v>3.06460704899655E-2</v>
      </c>
      <c r="V538" s="14">
        <v>3.4408311463674998E-2</v>
      </c>
      <c r="W538" s="14">
        <v>7.4505404201334294E-2</v>
      </c>
      <c r="X538" s="14">
        <v>4.7849939797042502E-2</v>
      </c>
      <c r="Y538" s="14">
        <v>5.2658479892038701E-2</v>
      </c>
      <c r="Z538" s="14">
        <v>0.103298587416723</v>
      </c>
      <c r="AA538" s="14">
        <v>5.0498104578916403E-2</v>
      </c>
      <c r="AB538" s="14">
        <v>4.6546680075524698E-2</v>
      </c>
      <c r="AC538" s="14">
        <v>2.4066127136311299E-2</v>
      </c>
      <c r="AD538" s="14">
        <v>4.3689169812901003E-2</v>
      </c>
      <c r="AE538" s="14"/>
      <c r="AF538" s="14">
        <v>6.1680287052624301E-2</v>
      </c>
      <c r="AG538" s="14">
        <v>0.10734321773618299</v>
      </c>
      <c r="AH538" s="14">
        <v>2.3545603239922702E-2</v>
      </c>
      <c r="AI538" s="14">
        <v>2.0468047845941799E-2</v>
      </c>
      <c r="AJ538" s="14">
        <v>1.59634776810984E-2</v>
      </c>
      <c r="AK538" s="14"/>
      <c r="AL538" s="14">
        <v>0.139187275224773</v>
      </c>
      <c r="AM538" s="14">
        <v>7.2403130207514502E-2</v>
      </c>
      <c r="AN538" s="14">
        <v>3.5082196890400603E-2</v>
      </c>
      <c r="AO538" s="14">
        <v>1.9660226592869499E-2</v>
      </c>
      <c r="AP538" s="14">
        <v>4.08703114713308E-2</v>
      </c>
      <c r="AQ538" s="14">
        <v>0</v>
      </c>
      <c r="AR538" s="14"/>
      <c r="AS538" s="14">
        <v>3.1743812749357898E-2</v>
      </c>
      <c r="AT538" s="14">
        <v>3.4350580887320001E-2</v>
      </c>
      <c r="AU538" s="14">
        <v>6.4848292397100604E-2</v>
      </c>
      <c r="AV538" s="14">
        <v>0.14611416106621999</v>
      </c>
      <c r="AW538" s="14">
        <v>0.28164084198281503</v>
      </c>
      <c r="AX538" s="14"/>
      <c r="AY538" s="14">
        <v>0</v>
      </c>
      <c r="AZ538" s="14">
        <v>4.1056176395437002E-2</v>
      </c>
      <c r="BA538" s="14">
        <v>4.51267729113939E-2</v>
      </c>
      <c r="BB538" s="14">
        <v>1.75925421745576E-2</v>
      </c>
      <c r="BC538" s="14">
        <v>5.9363623657474399E-2</v>
      </c>
      <c r="BD538" s="14">
        <v>4.0460528310078202E-2</v>
      </c>
      <c r="BE538" s="14">
        <v>4.0766155651474401E-2</v>
      </c>
      <c r="BF538" s="14">
        <v>6.3983146819573206E-2</v>
      </c>
      <c r="BG538" s="14">
        <v>2.7810486221922899E-2</v>
      </c>
      <c r="BH538" s="14">
        <v>5.2929328332540097E-2</v>
      </c>
      <c r="BI538" s="14">
        <v>0.12694063983413401</v>
      </c>
      <c r="BJ538" s="14">
        <v>6.6334088120271195E-2</v>
      </c>
      <c r="BK538" s="14">
        <v>3.5060606571116697E-2</v>
      </c>
      <c r="BL538" s="14">
        <v>4.8921982487719597E-2</v>
      </c>
      <c r="BM538" s="14">
        <v>3.85019092465647E-2</v>
      </c>
      <c r="BN538" s="14">
        <v>0.22118325231517499</v>
      </c>
      <c r="BO538" s="14"/>
      <c r="BP538" s="14">
        <v>0.14055667015988199</v>
      </c>
      <c r="BQ538" s="14">
        <v>4.8285868283870902E-2</v>
      </c>
      <c r="BR538" s="14">
        <v>2.7069862405585201E-2</v>
      </c>
      <c r="BS538" s="14">
        <v>2.6660440175298901E-2</v>
      </c>
      <c r="BT538" s="14">
        <v>2.48327155617892E-2</v>
      </c>
      <c r="BU538" s="14">
        <v>1.99307802546222E-2</v>
      </c>
      <c r="BV538" s="14"/>
      <c r="BW538" s="14">
        <v>4.8207207126689203E-2</v>
      </c>
      <c r="BX538" s="14">
        <v>5.7775622065834802E-2</v>
      </c>
      <c r="BY538" s="14" t="s">
        <v>120</v>
      </c>
      <c r="BZ538" s="14">
        <v>7.32773719194873E-2</v>
      </c>
      <c r="CA538" s="14">
        <v>6.5418837115717804E-2</v>
      </c>
      <c r="CB538" s="14">
        <v>8.3356234500321993E-2</v>
      </c>
      <c r="CC538" s="14">
        <v>5.25988246639243E-2</v>
      </c>
      <c r="CD538" s="14"/>
      <c r="CE538" s="14">
        <v>0.11496883940422301</v>
      </c>
      <c r="CF538" s="14">
        <v>8.09402312428876E-2</v>
      </c>
      <c r="CG538" s="14">
        <v>2.4154401888269401E-2</v>
      </c>
      <c r="CH538" s="14">
        <v>4.99256404306914E-2</v>
      </c>
      <c r="CI538" s="14"/>
      <c r="CJ538" s="14">
        <v>8.4440983833152905E-2</v>
      </c>
      <c r="CK538" s="14">
        <v>5.4534069467788701E-2</v>
      </c>
      <c r="CL538" s="14">
        <v>6.1230834571377402E-2</v>
      </c>
      <c r="CM538" s="14">
        <v>8.4972851941777002E-3</v>
      </c>
      <c r="CN538" s="14"/>
      <c r="CO538" s="14">
        <v>0.117492058030514</v>
      </c>
      <c r="CP538" s="14">
        <v>5.3156527304134199E-2</v>
      </c>
      <c r="CQ538" s="14"/>
      <c r="CR538" s="14">
        <v>0.10992491143212001</v>
      </c>
      <c r="CS538" s="14">
        <v>5.3969230769325402E-2</v>
      </c>
    </row>
    <row r="539" spans="2:97" x14ac:dyDescent="0.3">
      <c r="B539" t="s">
        <v>282</v>
      </c>
      <c r="C539" s="14">
        <v>0.22178292104789701</v>
      </c>
      <c r="D539" s="14">
        <v>0.239620969629942</v>
      </c>
      <c r="E539" s="14">
        <v>0.20499120132769599</v>
      </c>
      <c r="F539" s="14"/>
      <c r="G539" s="14">
        <v>0.337733350271058</v>
      </c>
      <c r="H539" s="14">
        <v>0.28987546220562899</v>
      </c>
      <c r="I539" s="14">
        <v>0.24717559835403299</v>
      </c>
      <c r="J539" s="14">
        <v>0.18433543329055399</v>
      </c>
      <c r="K539" s="14">
        <v>0.183697054349444</v>
      </c>
      <c r="L539" s="14">
        <v>0.124939219510802</v>
      </c>
      <c r="M539" s="14"/>
      <c r="N539" s="14">
        <v>0.272481297502846</v>
      </c>
      <c r="O539" s="14">
        <v>0.23209976216822001</v>
      </c>
      <c r="P539" s="14">
        <v>0.20943062655184999</v>
      </c>
      <c r="Q539" s="14">
        <v>0.169940617289387</v>
      </c>
      <c r="R539" s="14"/>
      <c r="S539" s="14">
        <v>0.30753721538497297</v>
      </c>
      <c r="T539" s="14">
        <v>0.215141157012222</v>
      </c>
      <c r="U539" s="14">
        <v>0.18423031757643901</v>
      </c>
      <c r="V539" s="14">
        <v>0.274634899648315</v>
      </c>
      <c r="W539" s="14">
        <v>0.239883924787342</v>
      </c>
      <c r="X539" s="14">
        <v>0.18810517406395999</v>
      </c>
      <c r="Y539" s="14">
        <v>0.20055122513691301</v>
      </c>
      <c r="Z539" s="14">
        <v>0.13139428544069001</v>
      </c>
      <c r="AA539" s="14">
        <v>0.21625366125252499</v>
      </c>
      <c r="AB539" s="14">
        <v>0.16973232658436699</v>
      </c>
      <c r="AC539" s="14">
        <v>0.22155210111721499</v>
      </c>
      <c r="AD539" s="14">
        <v>0.20291978015908599</v>
      </c>
      <c r="AE539" s="14"/>
      <c r="AF539" s="14">
        <v>0.15627651107829499</v>
      </c>
      <c r="AG539" s="14">
        <v>0.33396506821647998</v>
      </c>
      <c r="AH539" s="14">
        <v>0.19888630201688101</v>
      </c>
      <c r="AI539" s="14">
        <v>0.117386138397174</v>
      </c>
      <c r="AJ539" s="14">
        <v>0.24609052396476</v>
      </c>
      <c r="AK539" s="14"/>
      <c r="AL539" s="14">
        <v>0.40079202992940299</v>
      </c>
      <c r="AM539" s="14">
        <v>0.184141830232459</v>
      </c>
      <c r="AN539" s="14">
        <v>0.21806195109854601</v>
      </c>
      <c r="AO539" s="14">
        <v>0.109314739107067</v>
      </c>
      <c r="AP539" s="14">
        <v>0.23591492557706401</v>
      </c>
      <c r="AQ539" s="14">
        <v>0.17467848279495601</v>
      </c>
      <c r="AR539" s="14"/>
      <c r="AS539" s="14">
        <v>0.17695484587277599</v>
      </c>
      <c r="AT539" s="14">
        <v>0.19707419263312201</v>
      </c>
      <c r="AU539" s="14">
        <v>0.25226846531752301</v>
      </c>
      <c r="AV539" s="14">
        <v>0.31042017835346802</v>
      </c>
      <c r="AW539" s="14">
        <v>0.37451991871599</v>
      </c>
      <c r="AX539" s="14"/>
      <c r="AY539" s="14">
        <v>0.33095678709415</v>
      </c>
      <c r="AZ539" s="14">
        <v>0.155079309033859</v>
      </c>
      <c r="BA539" s="14">
        <v>0.17781006069916</v>
      </c>
      <c r="BB539" s="14">
        <v>0.19203146301846799</v>
      </c>
      <c r="BC539" s="14">
        <v>0.23071038339956801</v>
      </c>
      <c r="BD539" s="14">
        <v>0.188464674267973</v>
      </c>
      <c r="BE539" s="14">
        <v>0.228835676131628</v>
      </c>
      <c r="BF539" s="14">
        <v>0.21554136386578099</v>
      </c>
      <c r="BG539" s="14">
        <v>0.24422777363893</v>
      </c>
      <c r="BH539" s="14">
        <v>0.22440141056047999</v>
      </c>
      <c r="BI539" s="14">
        <v>0.26168359973241201</v>
      </c>
      <c r="BJ539" s="14">
        <v>0.20286790375967001</v>
      </c>
      <c r="BK539" s="14">
        <v>0.21553779039776999</v>
      </c>
      <c r="BL539" s="14">
        <v>0.21255129273322099</v>
      </c>
      <c r="BM539" s="14">
        <v>0.40419912395664598</v>
      </c>
      <c r="BN539" s="14">
        <v>0.34017113247471797</v>
      </c>
      <c r="BO539" s="14"/>
      <c r="BP539" s="14">
        <v>0.33019687479950999</v>
      </c>
      <c r="BQ539" s="14">
        <v>0.18692691820565399</v>
      </c>
      <c r="BR539" s="14">
        <v>0.202190021330414</v>
      </c>
      <c r="BS539" s="14">
        <v>0.19822762309188499</v>
      </c>
      <c r="BT539" s="14">
        <v>0.17362415674962201</v>
      </c>
      <c r="BU539" s="14">
        <v>0.138383744402162</v>
      </c>
      <c r="BV539" s="14"/>
      <c r="BW539" s="14">
        <v>0.19063543811223099</v>
      </c>
      <c r="BX539" s="14">
        <v>0.23758770316073199</v>
      </c>
      <c r="BY539" s="14" t="s">
        <v>120</v>
      </c>
      <c r="BZ539" s="14">
        <v>0.22196702142869401</v>
      </c>
      <c r="CA539" s="14">
        <v>0.204697028939436</v>
      </c>
      <c r="CB539" s="14">
        <v>0.276285424056879</v>
      </c>
      <c r="CC539" s="14">
        <v>0.21268267358764401</v>
      </c>
      <c r="CD539" s="14"/>
      <c r="CE539" s="14">
        <v>0.31910645732432702</v>
      </c>
      <c r="CF539" s="14">
        <v>0.25780288825218001</v>
      </c>
      <c r="CG539" s="14">
        <v>0.13267427607393301</v>
      </c>
      <c r="CH539" s="14">
        <v>0.20308243259294101</v>
      </c>
      <c r="CI539" s="14"/>
      <c r="CJ539" s="14">
        <v>0.194097806302931</v>
      </c>
      <c r="CK539" s="14">
        <v>0.283453150843544</v>
      </c>
      <c r="CL539" s="14">
        <v>0.217557132578207</v>
      </c>
      <c r="CM539" s="14">
        <v>0.13877026733020001</v>
      </c>
      <c r="CN539" s="14"/>
      <c r="CO539" s="14">
        <v>0.31835095925157603</v>
      </c>
      <c r="CP539" s="14">
        <v>0.20684465976344901</v>
      </c>
      <c r="CQ539" s="14"/>
      <c r="CR539" s="14">
        <v>0.33895748910885398</v>
      </c>
      <c r="CS539" s="14">
        <v>0.20975911088219801</v>
      </c>
    </row>
    <row r="540" spans="2:97" x14ac:dyDescent="0.3">
      <c r="B540" t="s">
        <v>283</v>
      </c>
      <c r="C540" s="14">
        <v>0.36241748524316802</v>
      </c>
      <c r="D540" s="14">
        <v>0.37822085073498801</v>
      </c>
      <c r="E540" s="14">
        <v>0.34803280374137502</v>
      </c>
      <c r="F540" s="14"/>
      <c r="G540" s="14">
        <v>0.32984149691239401</v>
      </c>
      <c r="H540" s="14">
        <v>0.33953743178032603</v>
      </c>
      <c r="I540" s="14">
        <v>0.34098413968983399</v>
      </c>
      <c r="J540" s="14">
        <v>0.39369685029494</v>
      </c>
      <c r="K540" s="14">
        <v>0.36388813360163502</v>
      </c>
      <c r="L540" s="14">
        <v>0.39366858548334099</v>
      </c>
      <c r="M540" s="14"/>
      <c r="N540" s="14">
        <v>0.35339913020476099</v>
      </c>
      <c r="O540" s="14">
        <v>0.37225351318793798</v>
      </c>
      <c r="P540" s="14">
        <v>0.35734713865194401</v>
      </c>
      <c r="Q540" s="14">
        <v>0.36658201350748598</v>
      </c>
      <c r="R540" s="14"/>
      <c r="S540" s="14">
        <v>0.27082924919279699</v>
      </c>
      <c r="T540" s="14">
        <v>0.37814559685475402</v>
      </c>
      <c r="U540" s="14">
        <v>0.39552120694401299</v>
      </c>
      <c r="V540" s="14">
        <v>0.32613356797688298</v>
      </c>
      <c r="W540" s="14">
        <v>0.32911090366085399</v>
      </c>
      <c r="X540" s="14">
        <v>0.35852673208547797</v>
      </c>
      <c r="Y540" s="14">
        <v>0.39982302078731002</v>
      </c>
      <c r="Z540" s="14">
        <v>0.33212998504340602</v>
      </c>
      <c r="AA540" s="14">
        <v>0.410218416234158</v>
      </c>
      <c r="AB540" s="14">
        <v>0.42410884682045202</v>
      </c>
      <c r="AC540" s="14">
        <v>0.30864778778809099</v>
      </c>
      <c r="AD540" s="14">
        <v>0.50366420003430801</v>
      </c>
      <c r="AE540" s="14"/>
      <c r="AF540" s="14">
        <v>0.36517521602389302</v>
      </c>
      <c r="AG540" s="14">
        <v>0.32396393033437898</v>
      </c>
      <c r="AH540" s="14">
        <v>0.45504960413245898</v>
      </c>
      <c r="AI540" s="14">
        <v>0.32973810982687901</v>
      </c>
      <c r="AJ540" s="14">
        <v>0.37496624218319202</v>
      </c>
      <c r="AK540" s="14"/>
      <c r="AL540" s="14">
        <v>0.29975096780150201</v>
      </c>
      <c r="AM540" s="14">
        <v>0.38692444317624197</v>
      </c>
      <c r="AN540" s="14">
        <v>0.44804453738697703</v>
      </c>
      <c r="AO540" s="14">
        <v>0.33324111233168402</v>
      </c>
      <c r="AP540" s="14">
        <v>0.34491159828823897</v>
      </c>
      <c r="AQ540" s="14">
        <v>0.41802537529619499</v>
      </c>
      <c r="AR540" s="14"/>
      <c r="AS540" s="14">
        <v>0.35969902158208999</v>
      </c>
      <c r="AT540" s="14">
        <v>0.37947988453841203</v>
      </c>
      <c r="AU540" s="14">
        <v>0.40598373893308198</v>
      </c>
      <c r="AV540" s="14">
        <v>0.31769828177047998</v>
      </c>
      <c r="AW540" s="14">
        <v>0.17083873686343101</v>
      </c>
      <c r="AX540" s="14"/>
      <c r="AY540" s="14">
        <v>0.256589053309427</v>
      </c>
      <c r="AZ540" s="14">
        <v>0.32848744834490201</v>
      </c>
      <c r="BA540" s="14">
        <v>0.38981722439331501</v>
      </c>
      <c r="BB540" s="14">
        <v>0.37888383519465602</v>
      </c>
      <c r="BC540" s="14">
        <v>0.33118271910517899</v>
      </c>
      <c r="BD540" s="14">
        <v>0.39681820712301402</v>
      </c>
      <c r="BE540" s="14">
        <v>0.36480481377784202</v>
      </c>
      <c r="BF540" s="14">
        <v>0.367738186919078</v>
      </c>
      <c r="BG540" s="14">
        <v>0.40557527610149302</v>
      </c>
      <c r="BH540" s="14">
        <v>0.40588627285249501</v>
      </c>
      <c r="BI540" s="14">
        <v>0.33524460192746097</v>
      </c>
      <c r="BJ540" s="14">
        <v>0.394275340549188</v>
      </c>
      <c r="BK540" s="14">
        <v>0.37328049544914199</v>
      </c>
      <c r="BL540" s="14">
        <v>0.29422248069333101</v>
      </c>
      <c r="BM540" s="14">
        <v>0.21308163534002</v>
      </c>
      <c r="BN540" s="14">
        <v>0.28910475864483298</v>
      </c>
      <c r="BO540" s="14"/>
      <c r="BP540" s="14">
        <v>0.31455576759938397</v>
      </c>
      <c r="BQ540" s="14">
        <v>0.407202175795153</v>
      </c>
      <c r="BR540" s="14">
        <v>0.35916160486959098</v>
      </c>
      <c r="BS540" s="14">
        <v>0.37268294797017398</v>
      </c>
      <c r="BT540" s="14">
        <v>0.32874450651215797</v>
      </c>
      <c r="BU540" s="14">
        <v>0.39021090849502799</v>
      </c>
      <c r="BV540" s="14"/>
      <c r="BW540" s="14">
        <v>0.36323338967439101</v>
      </c>
      <c r="BX540" s="14">
        <v>0.39411665395476497</v>
      </c>
      <c r="BY540" s="14" t="s">
        <v>120</v>
      </c>
      <c r="BZ540" s="14">
        <v>0.31124600505371097</v>
      </c>
      <c r="CA540" s="14">
        <v>0.28062866963945798</v>
      </c>
      <c r="CB540" s="14">
        <v>0.380368680395616</v>
      </c>
      <c r="CC540" s="14">
        <v>0.36885746394708002</v>
      </c>
      <c r="CD540" s="14"/>
      <c r="CE540" s="14">
        <v>0.32938815100914998</v>
      </c>
      <c r="CF540" s="14">
        <v>0.35014880842356999</v>
      </c>
      <c r="CG540" s="14">
        <v>0.34969616070632698</v>
      </c>
      <c r="CH540" s="14">
        <v>0.38665250846390598</v>
      </c>
      <c r="CI540" s="14"/>
      <c r="CJ540" s="14">
        <v>0.36231891828085799</v>
      </c>
      <c r="CK540" s="14">
        <v>0.343497170061694</v>
      </c>
      <c r="CL540" s="14">
        <v>0.37575567906124202</v>
      </c>
      <c r="CM540" s="14">
        <v>0.307090781532458</v>
      </c>
      <c r="CN540" s="14"/>
      <c r="CO540" s="14">
        <v>0.301974399077306</v>
      </c>
      <c r="CP540" s="14">
        <v>0.37397563630376501</v>
      </c>
      <c r="CQ540" s="14"/>
      <c r="CR540" s="14">
        <v>0.27067107137894397</v>
      </c>
      <c r="CS540" s="14">
        <v>0.38024303718218699</v>
      </c>
    </row>
    <row r="541" spans="2:97" x14ac:dyDescent="0.3">
      <c r="B541" t="s">
        <v>284</v>
      </c>
      <c r="C541" s="14">
        <v>0.25211969050942701</v>
      </c>
      <c r="D541" s="14">
        <v>0.21859108844127401</v>
      </c>
      <c r="E541" s="14">
        <v>0.28387319821261098</v>
      </c>
      <c r="F541" s="14"/>
      <c r="G541" s="14">
        <v>0.129419850855434</v>
      </c>
      <c r="H541" s="14">
        <v>0.13952895545506999</v>
      </c>
      <c r="I541" s="14">
        <v>0.24722771089635801</v>
      </c>
      <c r="J541" s="14">
        <v>0.30730599826396998</v>
      </c>
      <c r="K541" s="14">
        <v>0.31164267692676001</v>
      </c>
      <c r="L541" s="14">
        <v>0.34420208964099303</v>
      </c>
      <c r="M541" s="14"/>
      <c r="N541" s="14">
        <v>0.19426177302987499</v>
      </c>
      <c r="O541" s="14">
        <v>0.24749436251649701</v>
      </c>
      <c r="P541" s="14">
        <v>0.28129246884556502</v>
      </c>
      <c r="Q541" s="14">
        <v>0.290804305365922</v>
      </c>
      <c r="R541" s="14"/>
      <c r="S541" s="14">
        <v>0.18707632247745901</v>
      </c>
      <c r="T541" s="14">
        <v>0.27844659729769</v>
      </c>
      <c r="U541" s="14">
        <v>0.27777940304128901</v>
      </c>
      <c r="V541" s="14">
        <v>0.28012349276690501</v>
      </c>
      <c r="W541" s="14">
        <v>0.236149891608437</v>
      </c>
      <c r="X541" s="14">
        <v>0.23923715757819999</v>
      </c>
      <c r="Y541" s="14">
        <v>0.22826812138136701</v>
      </c>
      <c r="Z541" s="14">
        <v>0.36409803234941401</v>
      </c>
      <c r="AA541" s="14">
        <v>0.23370317622043901</v>
      </c>
      <c r="AB541" s="14">
        <v>0.25773506095727899</v>
      </c>
      <c r="AC541" s="14">
        <v>0.339492291057513</v>
      </c>
      <c r="AD541" s="14">
        <v>0.18516766498605</v>
      </c>
      <c r="AE541" s="14"/>
      <c r="AF541" s="14">
        <v>0.33446971450004898</v>
      </c>
      <c r="AG541" s="14">
        <v>0.144600364115445</v>
      </c>
      <c r="AH541" s="14">
        <v>0.20471563633786299</v>
      </c>
      <c r="AI541" s="14">
        <v>0.44123167582709799</v>
      </c>
      <c r="AJ541" s="14">
        <v>0.26989697751542302</v>
      </c>
      <c r="AK541" s="14"/>
      <c r="AL541" s="14">
        <v>7.7154512618695298E-2</v>
      </c>
      <c r="AM541" s="14">
        <v>0.27972718046113698</v>
      </c>
      <c r="AN541" s="14">
        <v>0.19287054373370699</v>
      </c>
      <c r="AO541" s="14">
        <v>0.454176063463336</v>
      </c>
      <c r="AP541" s="14">
        <v>0.28600434097416699</v>
      </c>
      <c r="AQ541" s="14">
        <v>0.209764728385676</v>
      </c>
      <c r="AR541" s="14"/>
      <c r="AS541" s="14">
        <v>0.303951738413207</v>
      </c>
      <c r="AT541" s="14">
        <v>0.283537846881461</v>
      </c>
      <c r="AU541" s="14">
        <v>0.18050272815993099</v>
      </c>
      <c r="AV541" s="14">
        <v>0.18403276020439699</v>
      </c>
      <c r="AW541" s="14">
        <v>0.100465801427829</v>
      </c>
      <c r="AX541" s="14"/>
      <c r="AY541" s="14">
        <v>0.273387427136974</v>
      </c>
      <c r="AZ541" s="14">
        <v>0.27573169308533801</v>
      </c>
      <c r="BA541" s="14">
        <v>0.29239564205288399</v>
      </c>
      <c r="BB541" s="14">
        <v>0.261130570830167</v>
      </c>
      <c r="BC541" s="14">
        <v>0.28590562094212901</v>
      </c>
      <c r="BD541" s="14">
        <v>0.29235951793723702</v>
      </c>
      <c r="BE541" s="14">
        <v>0.269634253720543</v>
      </c>
      <c r="BF541" s="14">
        <v>0.26239502446167401</v>
      </c>
      <c r="BG541" s="14">
        <v>0.20405255720416501</v>
      </c>
      <c r="BH541" s="14">
        <v>0.220460187394179</v>
      </c>
      <c r="BI541" s="14">
        <v>0.20371023547137501</v>
      </c>
      <c r="BJ541" s="14">
        <v>0.244229437516505</v>
      </c>
      <c r="BK541" s="14">
        <v>0.266051295562306</v>
      </c>
      <c r="BL541" s="14">
        <v>0.30204588552484601</v>
      </c>
      <c r="BM541" s="14">
        <v>0.26785861713989501</v>
      </c>
      <c r="BN541" s="14">
        <v>0.12317504673294501</v>
      </c>
      <c r="BO541" s="14"/>
      <c r="BP541" s="14">
        <v>0.162623917132659</v>
      </c>
      <c r="BQ541" s="14">
        <v>0.23981748966945601</v>
      </c>
      <c r="BR541" s="14">
        <v>0.28675842599819901</v>
      </c>
      <c r="BS541" s="14">
        <v>0.27106377984181301</v>
      </c>
      <c r="BT541" s="14">
        <v>0.360803745153226</v>
      </c>
      <c r="BU541" s="14">
        <v>0.36648487912914801</v>
      </c>
      <c r="BV541" s="14"/>
      <c r="BW541" s="14">
        <v>0.29223438710240901</v>
      </c>
      <c r="BX541" s="14">
        <v>0.22258739553964299</v>
      </c>
      <c r="BY541" s="14" t="s">
        <v>120</v>
      </c>
      <c r="BZ541" s="14">
        <v>0.28241074184371301</v>
      </c>
      <c r="CA541" s="14">
        <v>0.31059905263737397</v>
      </c>
      <c r="CB541" s="14">
        <v>0.18434801109226001</v>
      </c>
      <c r="CC541" s="14">
        <v>0.18307468360419299</v>
      </c>
      <c r="CD541" s="14"/>
      <c r="CE541" s="14">
        <v>0.16725946192053301</v>
      </c>
      <c r="CF541" s="14">
        <v>0.23466927386591699</v>
      </c>
      <c r="CG541" s="14">
        <v>0.33604736010446101</v>
      </c>
      <c r="CH541" s="14">
        <v>0.27996835417487098</v>
      </c>
      <c r="CI541" s="14"/>
      <c r="CJ541" s="14">
        <v>0.25857919846877397</v>
      </c>
      <c r="CK541" s="14">
        <v>0.23422281086108701</v>
      </c>
      <c r="CL541" s="14">
        <v>0.25169637730310401</v>
      </c>
      <c r="CM541" s="14">
        <v>0.29476438145506301</v>
      </c>
      <c r="CN541" s="14"/>
      <c r="CO541" s="14">
        <v>0.21474238659889899</v>
      </c>
      <c r="CP541" s="14">
        <v>0.256747216677356</v>
      </c>
      <c r="CQ541" s="14"/>
      <c r="CR541" s="14">
        <v>0.217113856261166</v>
      </c>
      <c r="CS541" s="14">
        <v>0.25508263317139201</v>
      </c>
    </row>
    <row r="542" spans="2:97" x14ac:dyDescent="0.3">
      <c r="B542" t="s">
        <v>92</v>
      </c>
      <c r="C542" s="14">
        <v>0.103141800199779</v>
      </c>
      <c r="D542" s="14">
        <v>8.5623810013809601E-2</v>
      </c>
      <c r="E542" s="14">
        <v>0.120583287565037</v>
      </c>
      <c r="F542" s="14"/>
      <c r="G542" s="14">
        <v>9.1631433221958505E-2</v>
      </c>
      <c r="H542" s="14">
        <v>8.6232460287597401E-2</v>
      </c>
      <c r="I542" s="14">
        <v>0.10252325859346501</v>
      </c>
      <c r="J542" s="14">
        <v>8.4610894195227104E-2</v>
      </c>
      <c r="K542" s="14">
        <v>0.123734351428783</v>
      </c>
      <c r="L542" s="14">
        <v>0.126238578777467</v>
      </c>
      <c r="M542" s="14"/>
      <c r="N542" s="14">
        <v>8.5547936573276501E-2</v>
      </c>
      <c r="O542" s="14">
        <v>0.100149415880434</v>
      </c>
      <c r="P542" s="14">
        <v>9.5615437154374802E-2</v>
      </c>
      <c r="Q542" s="14">
        <v>0.13108673829182799</v>
      </c>
      <c r="R542" s="14"/>
      <c r="S542" s="14">
        <v>8.0297507221835596E-2</v>
      </c>
      <c r="T542" s="14">
        <v>0.10330166430271</v>
      </c>
      <c r="U542" s="14">
        <v>0.111823001948293</v>
      </c>
      <c r="V542" s="14">
        <v>8.4699728144222303E-2</v>
      </c>
      <c r="W542" s="14">
        <v>0.120349875742032</v>
      </c>
      <c r="X542" s="14">
        <v>0.16628099647531899</v>
      </c>
      <c r="Y542" s="14">
        <v>0.11869915280237101</v>
      </c>
      <c r="Z542" s="14">
        <v>6.9079109749767997E-2</v>
      </c>
      <c r="AA542" s="14">
        <v>8.9326641713961E-2</v>
      </c>
      <c r="AB542" s="14">
        <v>0.101877085562378</v>
      </c>
      <c r="AC542" s="14">
        <v>0.10624169290087</v>
      </c>
      <c r="AD542" s="14">
        <v>6.4559185007654896E-2</v>
      </c>
      <c r="AE542" s="14"/>
      <c r="AF542" s="14">
        <v>8.2398271345138802E-2</v>
      </c>
      <c r="AG542" s="14">
        <v>9.0127419597512998E-2</v>
      </c>
      <c r="AH542" s="14">
        <v>0.117802854272875</v>
      </c>
      <c r="AI542" s="14">
        <v>9.1176028102906703E-2</v>
      </c>
      <c r="AJ542" s="14">
        <v>9.3082778655526402E-2</v>
      </c>
      <c r="AK542" s="14"/>
      <c r="AL542" s="14">
        <v>8.3115214425626902E-2</v>
      </c>
      <c r="AM542" s="14">
        <v>7.6803415922647195E-2</v>
      </c>
      <c r="AN542" s="14">
        <v>0.105940770890369</v>
      </c>
      <c r="AO542" s="14">
        <v>8.3607858505042806E-2</v>
      </c>
      <c r="AP542" s="14">
        <v>9.2298823689200102E-2</v>
      </c>
      <c r="AQ542" s="14">
        <v>0.19753141352317299</v>
      </c>
      <c r="AR542" s="14"/>
      <c r="AS542" s="14">
        <v>0.12765058138256899</v>
      </c>
      <c r="AT542" s="14">
        <v>0.10555749505968499</v>
      </c>
      <c r="AU542" s="14">
        <v>9.6396775192363796E-2</v>
      </c>
      <c r="AV542" s="14">
        <v>4.1734618605434599E-2</v>
      </c>
      <c r="AW542" s="14">
        <v>7.2534701009935906E-2</v>
      </c>
      <c r="AX542" s="14"/>
      <c r="AY542" s="14">
        <v>0.13906673245945</v>
      </c>
      <c r="AZ542" s="14">
        <v>0.19964537314046499</v>
      </c>
      <c r="BA542" s="14">
        <v>9.4850299943247104E-2</v>
      </c>
      <c r="BB542" s="14">
        <v>0.150361588782152</v>
      </c>
      <c r="BC542" s="14">
        <v>9.2837652895649797E-2</v>
      </c>
      <c r="BD542" s="14">
        <v>8.1897072361697396E-2</v>
      </c>
      <c r="BE542" s="14">
        <v>9.5959100718512505E-2</v>
      </c>
      <c r="BF542" s="14">
        <v>9.0342277933894197E-2</v>
      </c>
      <c r="BG542" s="14">
        <v>0.118333906833489</v>
      </c>
      <c r="BH542" s="14">
        <v>9.6322800860306396E-2</v>
      </c>
      <c r="BI542" s="14">
        <v>7.2420923034617696E-2</v>
      </c>
      <c r="BJ542" s="14">
        <v>9.2293230054365794E-2</v>
      </c>
      <c r="BK542" s="14">
        <v>0.11006981201966499</v>
      </c>
      <c r="BL542" s="14">
        <v>0.14225835856088201</v>
      </c>
      <c r="BM542" s="14">
        <v>7.6358714316874299E-2</v>
      </c>
      <c r="BN542" s="14">
        <v>2.63658098323282E-2</v>
      </c>
      <c r="BO542" s="14"/>
      <c r="BP542" s="14">
        <v>5.2066770308565199E-2</v>
      </c>
      <c r="BQ542" s="14">
        <v>0.11776754804586501</v>
      </c>
      <c r="BR542" s="14">
        <v>0.12482008539621001</v>
      </c>
      <c r="BS542" s="14">
        <v>0.13136520892083001</v>
      </c>
      <c r="BT542" s="14">
        <v>0.111994876023205</v>
      </c>
      <c r="BU542" s="14">
        <v>8.4989687719039503E-2</v>
      </c>
      <c r="BV542" s="14"/>
      <c r="BW542" s="14">
        <v>0.10568957798428</v>
      </c>
      <c r="BX542" s="14">
        <v>8.79326252790254E-2</v>
      </c>
      <c r="BY542" s="14" t="s">
        <v>120</v>
      </c>
      <c r="BZ542" s="14">
        <v>0.111098859754395</v>
      </c>
      <c r="CA542" s="14">
        <v>0.13865641166801501</v>
      </c>
      <c r="CB542" s="14">
        <v>7.5641649954923507E-2</v>
      </c>
      <c r="CC542" s="14">
        <v>0.182786354197158</v>
      </c>
      <c r="CD542" s="14"/>
      <c r="CE542" s="14">
        <v>6.92770903417671E-2</v>
      </c>
      <c r="CF542" s="14">
        <v>7.6438798215445705E-2</v>
      </c>
      <c r="CG542" s="14">
        <v>0.157427801227009</v>
      </c>
      <c r="CH542" s="14">
        <v>8.0371064337590198E-2</v>
      </c>
      <c r="CI542" s="14"/>
      <c r="CJ542" s="14">
        <v>0.10056309311428401</v>
      </c>
      <c r="CK542" s="14">
        <v>8.4292798765887106E-2</v>
      </c>
      <c r="CL542" s="14">
        <v>9.3759976486069499E-2</v>
      </c>
      <c r="CM542" s="14">
        <v>0.25087728448810098</v>
      </c>
      <c r="CN542" s="14"/>
      <c r="CO542" s="14">
        <v>4.7440197041704699E-2</v>
      </c>
      <c r="CP542" s="14">
        <v>0.10927595995129601</v>
      </c>
      <c r="CQ542" s="14"/>
      <c r="CR542" s="14">
        <v>6.3332671818915998E-2</v>
      </c>
      <c r="CS542" s="14">
        <v>0.100945987994898</v>
      </c>
    </row>
    <row r="543" spans="2:97" x14ac:dyDescent="0.3">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c r="CF543" s="14"/>
      <c r="CG543" s="14"/>
      <c r="CH543" s="14"/>
      <c r="CI543" s="14"/>
      <c r="CJ543" s="14"/>
      <c r="CK543" s="14"/>
      <c r="CL543" s="14"/>
      <c r="CM543" s="14"/>
      <c r="CN543" s="14"/>
      <c r="CO543" s="14"/>
      <c r="CP543" s="14"/>
      <c r="CQ543" s="14"/>
      <c r="CR543" s="14"/>
      <c r="CS543" s="14"/>
    </row>
    <row r="544" spans="2:97" x14ac:dyDescent="0.3">
      <c r="B544" s="6" t="s">
        <v>295</v>
      </c>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c r="BY544" s="14"/>
      <c r="BZ544" s="14"/>
      <c r="CA544" s="14"/>
      <c r="CB544" s="14"/>
      <c r="CC544" s="14"/>
      <c r="CD544" s="14"/>
      <c r="CE544" s="14"/>
      <c r="CF544" s="14"/>
      <c r="CG544" s="14"/>
      <c r="CH544" s="14"/>
      <c r="CI544" s="14"/>
      <c r="CJ544" s="14"/>
      <c r="CK544" s="14"/>
      <c r="CL544" s="14"/>
      <c r="CM544" s="14"/>
      <c r="CN544" s="14"/>
      <c r="CO544" s="14"/>
      <c r="CP544" s="14"/>
      <c r="CQ544" s="14"/>
      <c r="CR544" s="14"/>
      <c r="CS544" s="14"/>
    </row>
    <row r="545" spans="2:97" x14ac:dyDescent="0.3">
      <c r="B545" s="24" t="s">
        <v>118</v>
      </c>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c r="BY545" s="14"/>
      <c r="BZ545" s="14"/>
      <c r="CA545" s="14"/>
      <c r="CB545" s="14"/>
      <c r="CC545" s="14"/>
      <c r="CD545" s="14"/>
      <c r="CE545" s="14"/>
      <c r="CF545" s="14"/>
      <c r="CG545" s="14"/>
      <c r="CH545" s="14"/>
      <c r="CI545" s="14"/>
      <c r="CJ545" s="14"/>
      <c r="CK545" s="14"/>
      <c r="CL545" s="14"/>
      <c r="CM545" s="14"/>
      <c r="CN545" s="14"/>
      <c r="CO545" s="14"/>
      <c r="CP545" s="14"/>
      <c r="CQ545" s="14"/>
      <c r="CR545" s="14"/>
      <c r="CS545" s="14"/>
    </row>
    <row r="546" spans="2:97" x14ac:dyDescent="0.3">
      <c r="B546" t="s">
        <v>281</v>
      </c>
      <c r="C546" s="14">
        <v>4.83764097991932E-2</v>
      </c>
      <c r="D546" s="14">
        <v>5.8882488104725197E-2</v>
      </c>
      <c r="E546" s="14">
        <v>3.8242866419865303E-2</v>
      </c>
      <c r="F546" s="14"/>
      <c r="G546" s="14">
        <v>7.1444941910876802E-2</v>
      </c>
      <c r="H546" s="14">
        <v>0.14287159256451601</v>
      </c>
      <c r="I546" s="14">
        <v>5.3440648019581601E-2</v>
      </c>
      <c r="J546" s="14">
        <v>1.87574579684965E-2</v>
      </c>
      <c r="K546" s="14">
        <v>6.4694240361427699E-3</v>
      </c>
      <c r="L546" s="14">
        <v>4.2048192267073198E-3</v>
      </c>
      <c r="M546" s="14"/>
      <c r="N546" s="14">
        <v>7.8618913824549205E-2</v>
      </c>
      <c r="O546" s="14">
        <v>3.5321705938434901E-2</v>
      </c>
      <c r="P546" s="14">
        <v>4.4101342665297298E-2</v>
      </c>
      <c r="Q546" s="14">
        <v>3.36669856927806E-2</v>
      </c>
      <c r="R546" s="14"/>
      <c r="S546" s="14">
        <v>0.108964122335412</v>
      </c>
      <c r="T546" s="14">
        <v>3.3924649437620698E-2</v>
      </c>
      <c r="U546" s="14">
        <v>2.4495971510387501E-2</v>
      </c>
      <c r="V546" s="14">
        <v>3.3269351221827503E-2</v>
      </c>
      <c r="W546" s="14">
        <v>6.4621351575076605E-2</v>
      </c>
      <c r="X546" s="14">
        <v>2.8682869499903701E-2</v>
      </c>
      <c r="Y546" s="14">
        <v>5.4893137124286798E-2</v>
      </c>
      <c r="Z546" s="14">
        <v>6.77495398173905E-2</v>
      </c>
      <c r="AA546" s="14">
        <v>5.0001444505106102E-2</v>
      </c>
      <c r="AB546" s="14">
        <v>2.36267059464959E-2</v>
      </c>
      <c r="AC546" s="14">
        <v>2.36244386236866E-2</v>
      </c>
      <c r="AD546" s="14">
        <v>2.4192087382501198E-2</v>
      </c>
      <c r="AE546" s="14"/>
      <c r="AF546" s="14">
        <v>3.13876708302811E-2</v>
      </c>
      <c r="AG546" s="14">
        <v>9.1266409504626805E-2</v>
      </c>
      <c r="AH546" s="14">
        <v>1.0422010991309001E-2</v>
      </c>
      <c r="AI546" s="14">
        <v>1.7780012857166901E-2</v>
      </c>
      <c r="AJ546" s="14">
        <v>4.8973979381186201E-2</v>
      </c>
      <c r="AK546" s="14"/>
      <c r="AL546" s="14">
        <v>0.121878921418523</v>
      </c>
      <c r="AM546" s="14">
        <v>4.4222826860932603E-2</v>
      </c>
      <c r="AN546" s="14">
        <v>2.0595087208452299E-2</v>
      </c>
      <c r="AO546" s="14">
        <v>1.8163810796153899E-2</v>
      </c>
      <c r="AP546" s="14">
        <v>3.5588559986002799E-2</v>
      </c>
      <c r="AQ546" s="14">
        <v>0</v>
      </c>
      <c r="AR546" s="14"/>
      <c r="AS546" s="14">
        <v>2.6828320085535502E-2</v>
      </c>
      <c r="AT546" s="14">
        <v>1.7938804537138999E-2</v>
      </c>
      <c r="AU546" s="14">
        <v>5.3278089390206299E-2</v>
      </c>
      <c r="AV546" s="14">
        <v>0.138079942424433</v>
      </c>
      <c r="AW546" s="14">
        <v>0.157089426094115</v>
      </c>
      <c r="AX546" s="14"/>
      <c r="AY546" s="14">
        <v>0</v>
      </c>
      <c r="AZ546" s="14">
        <v>2.56722227153879E-2</v>
      </c>
      <c r="BA546" s="14">
        <v>7.7535238497561498E-2</v>
      </c>
      <c r="BB546" s="14">
        <v>4.7328330609433401E-2</v>
      </c>
      <c r="BC546" s="14">
        <v>2.8352862927368501E-2</v>
      </c>
      <c r="BD546" s="14">
        <v>3.0512933897775901E-2</v>
      </c>
      <c r="BE546" s="14">
        <v>4.7523334009455201E-2</v>
      </c>
      <c r="BF546" s="14">
        <v>3.8728843562410603E-2</v>
      </c>
      <c r="BG546" s="14">
        <v>2.0321486121427701E-2</v>
      </c>
      <c r="BH546" s="14">
        <v>3.7452455395445103E-2</v>
      </c>
      <c r="BI546" s="14">
        <v>6.1849737256931998E-2</v>
      </c>
      <c r="BJ546" s="14">
        <v>3.66928579104841E-2</v>
      </c>
      <c r="BK546" s="14">
        <v>2.3508333697067198E-2</v>
      </c>
      <c r="BL546" s="14">
        <v>2.3469609100424699E-2</v>
      </c>
      <c r="BM546" s="14">
        <v>5.9525125127472003E-2</v>
      </c>
      <c r="BN546" s="14">
        <v>0.20246643564314101</v>
      </c>
      <c r="BO546" s="14"/>
      <c r="BP546" s="14">
        <v>0.11087929696168999</v>
      </c>
      <c r="BQ546" s="14">
        <v>3.7869134191995203E-2</v>
      </c>
      <c r="BR546" s="14">
        <v>3.7586502617216203E-2</v>
      </c>
      <c r="BS546" s="14">
        <v>2.01835099783669E-2</v>
      </c>
      <c r="BT546" s="14">
        <v>1.5007537272884E-2</v>
      </c>
      <c r="BU546" s="14">
        <v>9.9094039816011396E-3</v>
      </c>
      <c r="BV546" s="14"/>
      <c r="BW546" s="14">
        <v>3.2556206783729898E-2</v>
      </c>
      <c r="BX546" s="14">
        <v>5.3023353293164398E-2</v>
      </c>
      <c r="BY546" s="14" t="s">
        <v>120</v>
      </c>
      <c r="BZ546" s="14">
        <v>5.8710461432621999E-2</v>
      </c>
      <c r="CA546" s="14">
        <v>6.4795880832359307E-2</v>
      </c>
      <c r="CB546" s="14">
        <v>6.9823936761997205E-2</v>
      </c>
      <c r="CC546" s="14">
        <v>1.7814394083566699E-2</v>
      </c>
      <c r="CD546" s="14"/>
      <c r="CE546" s="14">
        <v>9.6333329977313004E-2</v>
      </c>
      <c r="CF546" s="14">
        <v>7.7715729102545802E-2</v>
      </c>
      <c r="CG546" s="14">
        <v>1.7375751977577202E-2</v>
      </c>
      <c r="CH546" s="14">
        <v>3.3891697302135898E-2</v>
      </c>
      <c r="CI546" s="14"/>
      <c r="CJ546" s="14">
        <v>7.1346009384390896E-2</v>
      </c>
      <c r="CK546" s="14">
        <v>7.54103848435278E-2</v>
      </c>
      <c r="CL546" s="14">
        <v>3.5031265184110899E-2</v>
      </c>
      <c r="CM546" s="14">
        <v>1.5909952448441501E-2</v>
      </c>
      <c r="CN546" s="14"/>
      <c r="CO546" s="14">
        <v>0.15290732974393001</v>
      </c>
      <c r="CP546" s="14">
        <v>3.2953954643160699E-2</v>
      </c>
      <c r="CQ546" s="14"/>
      <c r="CR546" s="14">
        <v>0.13316308858373399</v>
      </c>
      <c r="CS546" s="14">
        <v>3.9180719538771898E-2</v>
      </c>
    </row>
    <row r="547" spans="2:97" x14ac:dyDescent="0.3">
      <c r="B547" t="s">
        <v>282</v>
      </c>
      <c r="C547" s="14">
        <v>0.20098075195298401</v>
      </c>
      <c r="D547" s="14">
        <v>0.22421001248571201</v>
      </c>
      <c r="E547" s="14">
        <v>0.17885378262280599</v>
      </c>
      <c r="F547" s="14"/>
      <c r="G547" s="14">
        <v>0.30402301336633097</v>
      </c>
      <c r="H547" s="14">
        <v>0.26398949781393999</v>
      </c>
      <c r="I547" s="14">
        <v>0.23520315464982</v>
      </c>
      <c r="J547" s="14">
        <v>0.18129911715217301</v>
      </c>
      <c r="K547" s="14">
        <v>0.16330309272772101</v>
      </c>
      <c r="L547" s="14">
        <v>9.4939694099748104E-2</v>
      </c>
      <c r="M547" s="14"/>
      <c r="N547" s="14">
        <v>0.26862742912172399</v>
      </c>
      <c r="O547" s="14">
        <v>0.196885508657063</v>
      </c>
      <c r="P547" s="14">
        <v>0.15657444815971</v>
      </c>
      <c r="Q547" s="14">
        <v>0.17374137723871799</v>
      </c>
      <c r="R547" s="14"/>
      <c r="S547" s="14">
        <v>0.28193565392286102</v>
      </c>
      <c r="T547" s="14">
        <v>0.18120997479987999</v>
      </c>
      <c r="U547" s="14">
        <v>0.178130944316051</v>
      </c>
      <c r="V547" s="14">
        <v>0.256776197967993</v>
      </c>
      <c r="W547" s="14">
        <v>0.148946739720595</v>
      </c>
      <c r="X547" s="14">
        <v>0.20713214023453</v>
      </c>
      <c r="Y547" s="14">
        <v>0.177333907429951</v>
      </c>
      <c r="Z547" s="14">
        <v>0.23735059700741301</v>
      </c>
      <c r="AA547" s="14">
        <v>0.206928733940592</v>
      </c>
      <c r="AB547" s="14">
        <v>0.118044253715593</v>
      </c>
      <c r="AC547" s="14">
        <v>0.211122160743141</v>
      </c>
      <c r="AD547" s="14">
        <v>0.129149174589273</v>
      </c>
      <c r="AE547" s="14"/>
      <c r="AF547" s="14">
        <v>0.155794072759114</v>
      </c>
      <c r="AG547" s="14">
        <v>0.32380211607921</v>
      </c>
      <c r="AH547" s="14">
        <v>0.19192759708727999</v>
      </c>
      <c r="AI547" s="14">
        <v>0.10489815816331299</v>
      </c>
      <c r="AJ547" s="14">
        <v>0.135372529265222</v>
      </c>
      <c r="AK547" s="14"/>
      <c r="AL547" s="14">
        <v>0.38255767224248</v>
      </c>
      <c r="AM547" s="14">
        <v>0.18728358130349601</v>
      </c>
      <c r="AN547" s="14">
        <v>0.16921956753551301</v>
      </c>
      <c r="AO547" s="14">
        <v>0.114693264934042</v>
      </c>
      <c r="AP547" s="14">
        <v>0.178722607985874</v>
      </c>
      <c r="AQ547" s="14">
        <v>0.13410357237371801</v>
      </c>
      <c r="AR547" s="14"/>
      <c r="AS547" s="14">
        <v>0.151011954646177</v>
      </c>
      <c r="AT547" s="14">
        <v>0.20086602699566899</v>
      </c>
      <c r="AU547" s="14">
        <v>0.22694738241524701</v>
      </c>
      <c r="AV547" s="14">
        <v>0.27630244211226102</v>
      </c>
      <c r="AW547" s="14">
        <v>0.36760402444092</v>
      </c>
      <c r="AX547" s="14"/>
      <c r="AY547" s="14">
        <v>0.19667945791951999</v>
      </c>
      <c r="AZ547" s="14">
        <v>0.272508071841011</v>
      </c>
      <c r="BA547" s="14">
        <v>0.13208826888441</v>
      </c>
      <c r="BB547" s="14">
        <v>0.11315966730739201</v>
      </c>
      <c r="BC547" s="14">
        <v>0.20765865996962499</v>
      </c>
      <c r="BD547" s="14">
        <v>0.19740551817309401</v>
      </c>
      <c r="BE547" s="14">
        <v>0.15520837483111299</v>
      </c>
      <c r="BF547" s="14">
        <v>0.218777181124335</v>
      </c>
      <c r="BG547" s="14">
        <v>0.162527766857122</v>
      </c>
      <c r="BH547" s="14">
        <v>0.18667460395010799</v>
      </c>
      <c r="BI547" s="14">
        <v>0.26014747789954801</v>
      </c>
      <c r="BJ547" s="14">
        <v>0.20879575299844799</v>
      </c>
      <c r="BK547" s="14">
        <v>0.247527489930181</v>
      </c>
      <c r="BL547" s="14">
        <v>0.26661143028765699</v>
      </c>
      <c r="BM547" s="14">
        <v>0.24226521736853501</v>
      </c>
      <c r="BN547" s="14">
        <v>0.31229135466027402</v>
      </c>
      <c r="BO547" s="14"/>
      <c r="BP547" s="14">
        <v>0.318558152556212</v>
      </c>
      <c r="BQ547" s="14">
        <v>0.180078868984832</v>
      </c>
      <c r="BR547" s="14">
        <v>0.18273385514643001</v>
      </c>
      <c r="BS547" s="14">
        <v>0.15666387225089401</v>
      </c>
      <c r="BT547" s="14">
        <v>0.116680515100961</v>
      </c>
      <c r="BU547" s="14">
        <v>0.12763949725409399</v>
      </c>
      <c r="BV547" s="14"/>
      <c r="BW547" s="14">
        <v>0.16971801648448601</v>
      </c>
      <c r="BX547" s="14">
        <v>0.228745791139946</v>
      </c>
      <c r="BY547" s="14" t="s">
        <v>120</v>
      </c>
      <c r="BZ547" s="14">
        <v>0.21410830306525699</v>
      </c>
      <c r="CA547" s="14">
        <v>0.24218884445711999</v>
      </c>
      <c r="CB547" s="14">
        <v>0.19663216315263801</v>
      </c>
      <c r="CC547" s="14">
        <v>0.239992203024462</v>
      </c>
      <c r="CD547" s="14"/>
      <c r="CE547" s="14">
        <v>0.26877988928246899</v>
      </c>
      <c r="CF547" s="14">
        <v>0.248821876813</v>
      </c>
      <c r="CG547" s="14">
        <v>0.14424178502617199</v>
      </c>
      <c r="CH547" s="14">
        <v>0.183554265647591</v>
      </c>
      <c r="CI547" s="14"/>
      <c r="CJ547" s="14">
        <v>0.189695192443292</v>
      </c>
      <c r="CK547" s="14">
        <v>0.236154936613236</v>
      </c>
      <c r="CL547" s="14">
        <v>0.199574097965592</v>
      </c>
      <c r="CM547" s="14">
        <v>0.13269801936254</v>
      </c>
      <c r="CN547" s="14"/>
      <c r="CO547" s="14">
        <v>0.26677768530873602</v>
      </c>
      <c r="CP547" s="14">
        <v>0.19203267861581599</v>
      </c>
      <c r="CQ547" s="14"/>
      <c r="CR547" s="14">
        <v>0.25021931551034898</v>
      </c>
      <c r="CS547" s="14">
        <v>0.20051578763661701</v>
      </c>
    </row>
    <row r="548" spans="2:97" x14ac:dyDescent="0.3">
      <c r="B548" t="s">
        <v>283</v>
      </c>
      <c r="C548" s="14">
        <v>0.34282905903691302</v>
      </c>
      <c r="D548" s="14">
        <v>0.35724167915997501</v>
      </c>
      <c r="E548" s="14">
        <v>0.327670211449409</v>
      </c>
      <c r="F548" s="14"/>
      <c r="G548" s="14">
        <v>0.29463007422770199</v>
      </c>
      <c r="H548" s="14">
        <v>0.326627914388673</v>
      </c>
      <c r="I548" s="14">
        <v>0.34077770399056601</v>
      </c>
      <c r="J548" s="14">
        <v>0.35722600588333903</v>
      </c>
      <c r="K548" s="14">
        <v>0.35085016865715002</v>
      </c>
      <c r="L548" s="14">
        <v>0.37250085604618299</v>
      </c>
      <c r="M548" s="14"/>
      <c r="N548" s="14">
        <v>0.34021867143468598</v>
      </c>
      <c r="O548" s="14">
        <v>0.35018678824764399</v>
      </c>
      <c r="P548" s="14">
        <v>0.35236065715262699</v>
      </c>
      <c r="Q548" s="14">
        <v>0.32959815918263102</v>
      </c>
      <c r="R548" s="14"/>
      <c r="S548" s="14">
        <v>0.32715011114952602</v>
      </c>
      <c r="T548" s="14">
        <v>0.34736821258850897</v>
      </c>
      <c r="U548" s="14">
        <v>0.349647778934917</v>
      </c>
      <c r="V548" s="14">
        <v>0.29255997079434298</v>
      </c>
      <c r="W548" s="14">
        <v>0.35330088942304999</v>
      </c>
      <c r="X548" s="14">
        <v>0.31814886943117099</v>
      </c>
      <c r="Y548" s="14">
        <v>0.39358964419030701</v>
      </c>
      <c r="Z548" s="14">
        <v>0.355614347090007</v>
      </c>
      <c r="AA548" s="14">
        <v>0.31801546561897598</v>
      </c>
      <c r="AB548" s="14">
        <v>0.40775389597200401</v>
      </c>
      <c r="AC548" s="14">
        <v>0.28062824231705902</v>
      </c>
      <c r="AD548" s="14">
        <v>0.42698579323020103</v>
      </c>
      <c r="AE548" s="14"/>
      <c r="AF548" s="14">
        <v>0.36279820610143299</v>
      </c>
      <c r="AG548" s="14">
        <v>0.31610255682472399</v>
      </c>
      <c r="AH548" s="14">
        <v>0.39334723930437498</v>
      </c>
      <c r="AI548" s="14">
        <v>0.32659884689306501</v>
      </c>
      <c r="AJ548" s="14">
        <v>0.35164548581958399</v>
      </c>
      <c r="AK548" s="14"/>
      <c r="AL548" s="14">
        <v>0.30202348620221398</v>
      </c>
      <c r="AM548" s="14">
        <v>0.37880607052594001</v>
      </c>
      <c r="AN548" s="14">
        <v>0.41548630553663102</v>
      </c>
      <c r="AO548" s="14">
        <v>0.31689407106826001</v>
      </c>
      <c r="AP548" s="14">
        <v>0.35802330499395002</v>
      </c>
      <c r="AQ548" s="14">
        <v>0.35244506242482498</v>
      </c>
      <c r="AR548" s="14"/>
      <c r="AS548" s="14">
        <v>0.33928417483720102</v>
      </c>
      <c r="AT548" s="14">
        <v>0.353893689569939</v>
      </c>
      <c r="AU548" s="14">
        <v>0.347380307479765</v>
      </c>
      <c r="AV548" s="14">
        <v>0.34679549124324899</v>
      </c>
      <c r="AW548" s="14">
        <v>0.32460140472182802</v>
      </c>
      <c r="AX548" s="14"/>
      <c r="AY548" s="14">
        <v>0.181924559405308</v>
      </c>
      <c r="AZ548" s="14">
        <v>0.21204083122095099</v>
      </c>
      <c r="BA548" s="14">
        <v>0.33892847551456001</v>
      </c>
      <c r="BB548" s="14">
        <v>0.34112298854135098</v>
      </c>
      <c r="BC548" s="14">
        <v>0.37158517277041198</v>
      </c>
      <c r="BD548" s="14">
        <v>0.29066703810668598</v>
      </c>
      <c r="BE548" s="14">
        <v>0.44398501621730302</v>
      </c>
      <c r="BF548" s="14">
        <v>0.306041321960973</v>
      </c>
      <c r="BG548" s="14">
        <v>0.417939198418326</v>
      </c>
      <c r="BH548" s="14">
        <v>0.38657635479871699</v>
      </c>
      <c r="BI548" s="14">
        <v>0.35212388682762003</v>
      </c>
      <c r="BJ548" s="14">
        <v>0.353862423154091</v>
      </c>
      <c r="BK548" s="14">
        <v>0.35289580910621599</v>
      </c>
      <c r="BL548" s="14">
        <v>0.28764928127316203</v>
      </c>
      <c r="BM548" s="14">
        <v>0.37885982236410198</v>
      </c>
      <c r="BN548" s="14">
        <v>0.22395591371091</v>
      </c>
      <c r="BO548" s="14"/>
      <c r="BP548" s="14">
        <v>0.29979667171798102</v>
      </c>
      <c r="BQ548" s="14">
        <v>0.357755217197197</v>
      </c>
      <c r="BR548" s="14">
        <v>0.35731146145806902</v>
      </c>
      <c r="BS548" s="14">
        <v>0.36082021159010602</v>
      </c>
      <c r="BT548" s="14">
        <v>0.35316080981064901</v>
      </c>
      <c r="BU548" s="14">
        <v>0.34357611525661602</v>
      </c>
      <c r="BV548" s="14"/>
      <c r="BW548" s="14">
        <v>0.34548848104322499</v>
      </c>
      <c r="BX548" s="14">
        <v>0.34818772630330003</v>
      </c>
      <c r="BY548" s="14" t="s">
        <v>120</v>
      </c>
      <c r="BZ548" s="14">
        <v>0.31719427675959</v>
      </c>
      <c r="CA548" s="14">
        <v>0.26160999403062601</v>
      </c>
      <c r="CB548" s="14">
        <v>0.394212586998616</v>
      </c>
      <c r="CC548" s="14">
        <v>0.27948208715297501</v>
      </c>
      <c r="CD548" s="14"/>
      <c r="CE548" s="14">
        <v>0.35244789321339198</v>
      </c>
      <c r="CF548" s="14">
        <v>0.33240051129824499</v>
      </c>
      <c r="CG548" s="14">
        <v>0.31267715094617898</v>
      </c>
      <c r="CH548" s="14">
        <v>0.36906388938567902</v>
      </c>
      <c r="CI548" s="14"/>
      <c r="CJ548" s="14">
        <v>0.292130788264295</v>
      </c>
      <c r="CK548" s="14">
        <v>0.34976204056341298</v>
      </c>
      <c r="CL548" s="14">
        <v>0.36073493986517702</v>
      </c>
      <c r="CM548" s="14">
        <v>0.303935139456672</v>
      </c>
      <c r="CN548" s="14"/>
      <c r="CO548" s="14">
        <v>0.33182654321063698</v>
      </c>
      <c r="CP548" s="14">
        <v>0.34855477027661902</v>
      </c>
      <c r="CQ548" s="14"/>
      <c r="CR548" s="14">
        <v>0.30085744447770502</v>
      </c>
      <c r="CS548" s="14">
        <v>0.35134608072189299</v>
      </c>
    </row>
    <row r="549" spans="2:97" x14ac:dyDescent="0.3">
      <c r="B549" t="s">
        <v>284</v>
      </c>
      <c r="C549" s="14">
        <v>0.271888224415125</v>
      </c>
      <c r="D549" s="14">
        <v>0.25259055037880501</v>
      </c>
      <c r="E549" s="14">
        <v>0.29068386018574899</v>
      </c>
      <c r="F549" s="14"/>
      <c r="G549" s="14">
        <v>0.224527121322944</v>
      </c>
      <c r="H549" s="14">
        <v>0.13671275195070501</v>
      </c>
      <c r="I549" s="14">
        <v>0.26129395624372298</v>
      </c>
      <c r="J549" s="14">
        <v>0.29698382230286402</v>
      </c>
      <c r="K549" s="14">
        <v>0.32114558234143498</v>
      </c>
      <c r="L549" s="14">
        <v>0.36849578916749398</v>
      </c>
      <c r="M549" s="14"/>
      <c r="N549" s="14">
        <v>0.20824303242542699</v>
      </c>
      <c r="O549" s="14">
        <v>0.29422385662640099</v>
      </c>
      <c r="P549" s="14">
        <v>0.311590250908095</v>
      </c>
      <c r="Q549" s="14">
        <v>0.27981480741876502</v>
      </c>
      <c r="R549" s="14"/>
      <c r="S549" s="14">
        <v>0.17092042674358501</v>
      </c>
      <c r="T549" s="14">
        <v>0.27983131210880002</v>
      </c>
      <c r="U549" s="14">
        <v>0.32766047447746099</v>
      </c>
      <c r="V549" s="14">
        <v>0.31126249065164502</v>
      </c>
      <c r="W549" s="14">
        <v>0.29147760030539399</v>
      </c>
      <c r="X549" s="14">
        <v>0.266565686117959</v>
      </c>
      <c r="Y549" s="14">
        <v>0.22218579875458599</v>
      </c>
      <c r="Z549" s="14">
        <v>0.25791656953134401</v>
      </c>
      <c r="AA549" s="14">
        <v>0.28399618157811801</v>
      </c>
      <c r="AB549" s="14">
        <v>0.32368671548759598</v>
      </c>
      <c r="AC549" s="14">
        <v>0.31674171207824497</v>
      </c>
      <c r="AD549" s="14">
        <v>0.28940590859410797</v>
      </c>
      <c r="AE549" s="14"/>
      <c r="AF549" s="14">
        <v>0.33765096947052903</v>
      </c>
      <c r="AG549" s="14">
        <v>0.15391192507159099</v>
      </c>
      <c r="AH549" s="14">
        <v>0.28546209093372799</v>
      </c>
      <c r="AI549" s="14">
        <v>0.41625227872649401</v>
      </c>
      <c r="AJ549" s="14">
        <v>0.34377506142837899</v>
      </c>
      <c r="AK549" s="14"/>
      <c r="AL549" s="14">
        <v>9.6300698801667597E-2</v>
      </c>
      <c r="AM549" s="14">
        <v>0.287426354479006</v>
      </c>
      <c r="AN549" s="14">
        <v>0.28026204643095998</v>
      </c>
      <c r="AO549" s="14">
        <v>0.425001141830951</v>
      </c>
      <c r="AP549" s="14">
        <v>0.32689143002286802</v>
      </c>
      <c r="AQ549" s="14">
        <v>0.22443996192358601</v>
      </c>
      <c r="AR549" s="14"/>
      <c r="AS549" s="14">
        <v>0.30875793418090203</v>
      </c>
      <c r="AT549" s="14">
        <v>0.307538255676987</v>
      </c>
      <c r="AU549" s="14">
        <v>0.24505454022178</v>
      </c>
      <c r="AV549" s="14">
        <v>0.16736308875195699</v>
      </c>
      <c r="AW549" s="14">
        <v>0.12774219051402</v>
      </c>
      <c r="AX549" s="14"/>
      <c r="AY549" s="14">
        <v>0.346819305297208</v>
      </c>
      <c r="AZ549" s="14">
        <v>0.30028588779910498</v>
      </c>
      <c r="BA549" s="14">
        <v>0.31089100977134898</v>
      </c>
      <c r="BB549" s="14">
        <v>0.32140957848843799</v>
      </c>
      <c r="BC549" s="14">
        <v>0.25944107121142701</v>
      </c>
      <c r="BD549" s="14">
        <v>0.33671404948836098</v>
      </c>
      <c r="BE549" s="14">
        <v>0.23146835375379499</v>
      </c>
      <c r="BF549" s="14">
        <v>0.330241598075593</v>
      </c>
      <c r="BG549" s="14">
        <v>0.22148274448965</v>
      </c>
      <c r="BH549" s="14">
        <v>0.29372750862479702</v>
      </c>
      <c r="BI549" s="14">
        <v>0.20234255014326</v>
      </c>
      <c r="BJ549" s="14">
        <v>0.25283719157384699</v>
      </c>
      <c r="BK549" s="14">
        <v>0.23917505739581499</v>
      </c>
      <c r="BL549" s="14">
        <v>0.31761442160706199</v>
      </c>
      <c r="BM549" s="14">
        <v>0.229557215884935</v>
      </c>
      <c r="BN549" s="14">
        <v>0.19861935280291801</v>
      </c>
      <c r="BO549" s="14"/>
      <c r="BP549" s="14">
        <v>0.16762945709861199</v>
      </c>
      <c r="BQ549" s="14">
        <v>0.28059404169582097</v>
      </c>
      <c r="BR549" s="14">
        <v>0.27521144152023602</v>
      </c>
      <c r="BS549" s="14">
        <v>0.31655166773542998</v>
      </c>
      <c r="BT549" s="14">
        <v>0.36025511856894399</v>
      </c>
      <c r="BU549" s="14">
        <v>0.37351045459094001</v>
      </c>
      <c r="BV549" s="14"/>
      <c r="BW549" s="14">
        <v>0.31428512106746798</v>
      </c>
      <c r="BX549" s="14">
        <v>0.24085485150998401</v>
      </c>
      <c r="BY549" s="14" t="s">
        <v>120</v>
      </c>
      <c r="BZ549" s="14">
        <v>0.28479569475428201</v>
      </c>
      <c r="CA549" s="14">
        <v>0.24530270866137399</v>
      </c>
      <c r="CB549" s="14">
        <v>0.23573377821834901</v>
      </c>
      <c r="CC549" s="14">
        <v>0.24720992210118201</v>
      </c>
      <c r="CD549" s="14"/>
      <c r="CE549" s="14">
        <v>0.19001212765893699</v>
      </c>
      <c r="CF549" s="14">
        <v>0.22987484129062799</v>
      </c>
      <c r="CG549" s="14">
        <v>0.329985713061414</v>
      </c>
      <c r="CH549" s="14">
        <v>0.292074489375582</v>
      </c>
      <c r="CI549" s="14"/>
      <c r="CJ549" s="14">
        <v>0.31164097354362602</v>
      </c>
      <c r="CK549" s="14">
        <v>0.238228057944944</v>
      </c>
      <c r="CL549" s="14">
        <v>0.26731941241643897</v>
      </c>
      <c r="CM549" s="14">
        <v>0.30964090932660399</v>
      </c>
      <c r="CN549" s="14"/>
      <c r="CO549" s="14">
        <v>0.17055789414867101</v>
      </c>
      <c r="CP549" s="14">
        <v>0.28459446028380703</v>
      </c>
      <c r="CQ549" s="14"/>
      <c r="CR549" s="14">
        <v>0.22506688489270901</v>
      </c>
      <c r="CS549" s="14">
        <v>0.27594483450019103</v>
      </c>
    </row>
    <row r="550" spans="2:97" x14ac:dyDescent="0.3">
      <c r="B550" t="s">
        <v>92</v>
      </c>
      <c r="C550" s="14">
        <v>0.135925554795785</v>
      </c>
      <c r="D550" s="14">
        <v>0.107075269870783</v>
      </c>
      <c r="E550" s="14">
        <v>0.16454927932217001</v>
      </c>
      <c r="F550" s="14"/>
      <c r="G550" s="14">
        <v>0.105374849172147</v>
      </c>
      <c r="H550" s="14">
        <v>0.12979824328216699</v>
      </c>
      <c r="I550" s="14">
        <v>0.10928453709631</v>
      </c>
      <c r="J550" s="14">
        <v>0.14573359669312799</v>
      </c>
      <c r="K550" s="14">
        <v>0.15823173223754999</v>
      </c>
      <c r="L550" s="14">
        <v>0.15985884145986701</v>
      </c>
      <c r="M550" s="14"/>
      <c r="N550" s="14">
        <v>0.10429195319361299</v>
      </c>
      <c r="O550" s="14">
        <v>0.123382140530457</v>
      </c>
      <c r="P550" s="14">
        <v>0.13537330111427101</v>
      </c>
      <c r="Q550" s="14">
        <v>0.18317867046710601</v>
      </c>
      <c r="R550" s="14"/>
      <c r="S550" s="14">
        <v>0.111029685848616</v>
      </c>
      <c r="T550" s="14">
        <v>0.15766585106519099</v>
      </c>
      <c r="U550" s="14">
        <v>0.120064830761184</v>
      </c>
      <c r="V550" s="14">
        <v>0.10613198936419101</v>
      </c>
      <c r="W550" s="14">
        <v>0.14165341897588499</v>
      </c>
      <c r="X550" s="14">
        <v>0.17947043471643601</v>
      </c>
      <c r="Y550" s="14">
        <v>0.15199751250087001</v>
      </c>
      <c r="Z550" s="14">
        <v>8.1368946553846105E-2</v>
      </c>
      <c r="AA550" s="14">
        <v>0.14105817435720699</v>
      </c>
      <c r="AB550" s="14">
        <v>0.126888428878311</v>
      </c>
      <c r="AC550" s="14">
        <v>0.16788344623786799</v>
      </c>
      <c r="AD550" s="14">
        <v>0.130267036203918</v>
      </c>
      <c r="AE550" s="14"/>
      <c r="AF550" s="14">
        <v>0.112369080838644</v>
      </c>
      <c r="AG550" s="14">
        <v>0.11491699251984799</v>
      </c>
      <c r="AH550" s="14">
        <v>0.11884106168330601</v>
      </c>
      <c r="AI550" s="14">
        <v>0.134470703359961</v>
      </c>
      <c r="AJ550" s="14">
        <v>0.12023294410563</v>
      </c>
      <c r="AK550" s="14"/>
      <c r="AL550" s="14">
        <v>9.7239221335115797E-2</v>
      </c>
      <c r="AM550" s="14">
        <v>0.102261166830626</v>
      </c>
      <c r="AN550" s="14">
        <v>0.11443699328844301</v>
      </c>
      <c r="AO550" s="14">
        <v>0.12524771137059301</v>
      </c>
      <c r="AP550" s="14">
        <v>0.100774097011306</v>
      </c>
      <c r="AQ550" s="14">
        <v>0.289011403277871</v>
      </c>
      <c r="AR550" s="14"/>
      <c r="AS550" s="14">
        <v>0.17411761625018399</v>
      </c>
      <c r="AT550" s="14">
        <v>0.119763223220265</v>
      </c>
      <c r="AU550" s="14">
        <v>0.12733968049300201</v>
      </c>
      <c r="AV550" s="14">
        <v>7.1459035468100798E-2</v>
      </c>
      <c r="AW550" s="14">
        <v>2.29629542291163E-2</v>
      </c>
      <c r="AX550" s="14"/>
      <c r="AY550" s="14">
        <v>0.27457667737796398</v>
      </c>
      <c r="AZ550" s="14">
        <v>0.18949298642354401</v>
      </c>
      <c r="BA550" s="14">
        <v>0.14055700733212001</v>
      </c>
      <c r="BB550" s="14">
        <v>0.17697943505338501</v>
      </c>
      <c r="BC550" s="14">
        <v>0.13296223312116801</v>
      </c>
      <c r="BD550" s="14">
        <v>0.14470046033408299</v>
      </c>
      <c r="BE550" s="14">
        <v>0.12181492118833399</v>
      </c>
      <c r="BF550" s="14">
        <v>0.106211055276688</v>
      </c>
      <c r="BG550" s="14">
        <v>0.177728804113474</v>
      </c>
      <c r="BH550" s="14">
        <v>9.55690772309334E-2</v>
      </c>
      <c r="BI550" s="14">
        <v>0.12353634787264001</v>
      </c>
      <c r="BJ550" s="14">
        <v>0.14781177436312901</v>
      </c>
      <c r="BK550" s="14">
        <v>0.13689330987071999</v>
      </c>
      <c r="BL550" s="14">
        <v>0.104655257731694</v>
      </c>
      <c r="BM550" s="14">
        <v>8.9792619254956005E-2</v>
      </c>
      <c r="BN550" s="14">
        <v>6.2666943182757701E-2</v>
      </c>
      <c r="BO550" s="14"/>
      <c r="BP550" s="14">
        <v>0.103136421665505</v>
      </c>
      <c r="BQ550" s="14">
        <v>0.14370273793015401</v>
      </c>
      <c r="BR550" s="14">
        <v>0.14715673925804901</v>
      </c>
      <c r="BS550" s="14">
        <v>0.14578073844520301</v>
      </c>
      <c r="BT550" s="14">
        <v>0.15489601924656099</v>
      </c>
      <c r="BU550" s="14">
        <v>0.145364528916748</v>
      </c>
      <c r="BV550" s="14"/>
      <c r="BW550" s="14">
        <v>0.13795217462109099</v>
      </c>
      <c r="BX550" s="14">
        <v>0.129188277753606</v>
      </c>
      <c r="BY550" s="14" t="s">
        <v>120</v>
      </c>
      <c r="BZ550" s="14">
        <v>0.12519126398824901</v>
      </c>
      <c r="CA550" s="14">
        <v>0.18610257201852201</v>
      </c>
      <c r="CB550" s="14">
        <v>0.1035975348684</v>
      </c>
      <c r="CC550" s="14">
        <v>0.21550139363781501</v>
      </c>
      <c r="CD550" s="14"/>
      <c r="CE550" s="14">
        <v>9.2426759867889299E-2</v>
      </c>
      <c r="CF550" s="14">
        <v>0.11118704149558099</v>
      </c>
      <c r="CG550" s="14">
        <v>0.19571959898865701</v>
      </c>
      <c r="CH550" s="14">
        <v>0.121415658289012</v>
      </c>
      <c r="CI550" s="14"/>
      <c r="CJ550" s="14">
        <v>0.135187036364397</v>
      </c>
      <c r="CK550" s="14">
        <v>0.10044458003487899</v>
      </c>
      <c r="CL550" s="14">
        <v>0.137340284568681</v>
      </c>
      <c r="CM550" s="14">
        <v>0.23781597940574201</v>
      </c>
      <c r="CN550" s="14"/>
      <c r="CO550" s="14">
        <v>7.7930547588026505E-2</v>
      </c>
      <c r="CP550" s="14">
        <v>0.14186413618059701</v>
      </c>
      <c r="CQ550" s="14"/>
      <c r="CR550" s="14">
        <v>9.0693266535502706E-2</v>
      </c>
      <c r="CS550" s="14">
        <v>0.13301257760252699</v>
      </c>
    </row>
    <row r="551" spans="2:97" x14ac:dyDescent="0.3">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c r="BY551" s="14"/>
      <c r="BZ551" s="14"/>
      <c r="CA551" s="14"/>
      <c r="CB551" s="14"/>
      <c r="CC551" s="14"/>
      <c r="CD551" s="14"/>
      <c r="CE551" s="14"/>
      <c r="CF551" s="14"/>
      <c r="CG551" s="14"/>
      <c r="CH551" s="14"/>
      <c r="CI551" s="14"/>
      <c r="CJ551" s="14"/>
      <c r="CK551" s="14"/>
      <c r="CL551" s="14"/>
      <c r="CM551" s="14"/>
      <c r="CN551" s="14"/>
      <c r="CO551" s="14"/>
      <c r="CP551" s="14"/>
      <c r="CQ551" s="14"/>
      <c r="CR551" s="14"/>
      <c r="CS551" s="14"/>
    </row>
    <row r="552" spans="2:97" x14ac:dyDescent="0.3">
      <c r="B552" s="6" t="s">
        <v>299</v>
      </c>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c r="CD552" s="14"/>
      <c r="CE552" s="14"/>
      <c r="CF552" s="14"/>
      <c r="CG552" s="14"/>
      <c r="CH552" s="14"/>
      <c r="CI552" s="14"/>
      <c r="CJ552" s="14"/>
      <c r="CK552" s="14"/>
      <c r="CL552" s="14"/>
      <c r="CM552" s="14"/>
      <c r="CN552" s="14"/>
      <c r="CO552" s="14"/>
      <c r="CP552" s="14"/>
      <c r="CQ552" s="14"/>
      <c r="CR552" s="14"/>
      <c r="CS552" s="14"/>
    </row>
    <row r="553" spans="2:97" x14ac:dyDescent="0.3">
      <c r="B553" s="24" t="s">
        <v>118</v>
      </c>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c r="CD553" s="14"/>
      <c r="CE553" s="14"/>
      <c r="CF553" s="14"/>
      <c r="CG553" s="14"/>
      <c r="CH553" s="14"/>
      <c r="CI553" s="14"/>
      <c r="CJ553" s="14"/>
      <c r="CK553" s="14"/>
      <c r="CL553" s="14"/>
      <c r="CM553" s="14"/>
      <c r="CN553" s="14"/>
      <c r="CO553" s="14"/>
      <c r="CP553" s="14"/>
      <c r="CQ553" s="14"/>
      <c r="CR553" s="14"/>
      <c r="CS553" s="14"/>
    </row>
    <row r="554" spans="2:97" x14ac:dyDescent="0.3">
      <c r="B554" t="s">
        <v>296</v>
      </c>
      <c r="C554" s="14">
        <v>0.175150053880819</v>
      </c>
      <c r="D554" s="14">
        <v>0.15375473614242899</v>
      </c>
      <c r="E554" s="14">
        <v>0.19569362908454399</v>
      </c>
      <c r="F554" s="14"/>
      <c r="G554" s="14">
        <v>0.19119981884500101</v>
      </c>
      <c r="H554" s="14">
        <v>0.201198716689688</v>
      </c>
      <c r="I554" s="14">
        <v>0.20141148305342499</v>
      </c>
      <c r="J554" s="14">
        <v>0.15615717737630899</v>
      </c>
      <c r="K554" s="14">
        <v>0.116028102379854</v>
      </c>
      <c r="L554" s="14">
        <v>0.17706535731296699</v>
      </c>
      <c r="M554" s="14"/>
      <c r="N554" s="14">
        <v>0.16388338154121701</v>
      </c>
      <c r="O554" s="14">
        <v>0.17659501504400399</v>
      </c>
      <c r="P554" s="14">
        <v>0.16506112569234299</v>
      </c>
      <c r="Q554" s="14">
        <v>0.192923932731702</v>
      </c>
      <c r="R554" s="14"/>
      <c r="S554" s="14">
        <v>0.108237035468266</v>
      </c>
      <c r="T554" s="14">
        <v>0.18537522690799399</v>
      </c>
      <c r="U554" s="14">
        <v>0.23995676439916699</v>
      </c>
      <c r="V554" s="14">
        <v>0.16811056025496601</v>
      </c>
      <c r="W554" s="14">
        <v>0.228482265376098</v>
      </c>
      <c r="X554" s="14">
        <v>0.21599605941709399</v>
      </c>
      <c r="Y554" s="14">
        <v>0.122449504824481</v>
      </c>
      <c r="Z554" s="14">
        <v>7.0190475508265598E-2</v>
      </c>
      <c r="AA554" s="14">
        <v>0.19066709246146801</v>
      </c>
      <c r="AB554" s="14">
        <v>0.123668859758175</v>
      </c>
      <c r="AC554" s="14">
        <v>0.24844223375953101</v>
      </c>
      <c r="AD554" s="14">
        <v>0.30017764951581899</v>
      </c>
      <c r="AE554" s="14"/>
      <c r="AF554" s="14">
        <v>0.149636850279318</v>
      </c>
      <c r="AG554" s="14">
        <v>0.172755757657579</v>
      </c>
      <c r="AH554" s="14">
        <v>0.23686852537315101</v>
      </c>
      <c r="AI554" s="14">
        <v>0.16129553167025201</v>
      </c>
      <c r="AJ554" s="14">
        <v>0.158643600224946</v>
      </c>
      <c r="AK554" s="14"/>
      <c r="AL554" s="14">
        <v>0.17474359289196201</v>
      </c>
      <c r="AM554" s="14">
        <v>0.158229185040315</v>
      </c>
      <c r="AN554" s="14">
        <v>0.20589031704279701</v>
      </c>
      <c r="AO554" s="14">
        <v>0.17211935488048799</v>
      </c>
      <c r="AP554" s="14">
        <v>0.185642939151174</v>
      </c>
      <c r="AQ554" s="14">
        <v>0.20641026752773101</v>
      </c>
      <c r="AR554" s="14"/>
      <c r="AS554" s="14">
        <v>0.161157308104352</v>
      </c>
      <c r="AT554" s="14">
        <v>0.14722697346772301</v>
      </c>
      <c r="AU554" s="14">
        <v>0.189636714301573</v>
      </c>
      <c r="AV554" s="14">
        <v>0.23293809698300699</v>
      </c>
      <c r="AW554" s="14">
        <v>0.158588002456201</v>
      </c>
      <c r="AX554" s="14"/>
      <c r="AY554" s="14">
        <v>6.8633197583866198E-2</v>
      </c>
      <c r="AZ554" s="14">
        <v>0.15708939711268699</v>
      </c>
      <c r="BA554" s="14">
        <v>0.227330223229877</v>
      </c>
      <c r="BB554" s="14">
        <v>0.161446331491506</v>
      </c>
      <c r="BC554" s="14">
        <v>0.19895807524303</v>
      </c>
      <c r="BD554" s="14">
        <v>0.13049785568351899</v>
      </c>
      <c r="BE554" s="14">
        <v>0.19217651488618401</v>
      </c>
      <c r="BF554" s="14">
        <v>0.22153376865954999</v>
      </c>
      <c r="BG554" s="14">
        <v>0.167721123306871</v>
      </c>
      <c r="BH554" s="14">
        <v>0.161091386020039</v>
      </c>
      <c r="BI554" s="14">
        <v>0.14027527955555499</v>
      </c>
      <c r="BJ554" s="14">
        <v>0.15171017266755901</v>
      </c>
      <c r="BK554" s="14">
        <v>0.16048015998597401</v>
      </c>
      <c r="BL554" s="14">
        <v>0.108850105581106</v>
      </c>
      <c r="BM554" s="14">
        <v>0.18042419224366499</v>
      </c>
      <c r="BN554" s="14">
        <v>0.221383763600599</v>
      </c>
      <c r="BO554" s="14"/>
      <c r="BP554" s="14">
        <v>0.16092526277240399</v>
      </c>
      <c r="BQ554" s="14">
        <v>0.13170606594711101</v>
      </c>
      <c r="BR554" s="14">
        <v>0.168669719794768</v>
      </c>
      <c r="BS554" s="14">
        <v>0.22036601238367101</v>
      </c>
      <c r="BT554" s="14">
        <v>0.22144095641561601</v>
      </c>
      <c r="BU554" s="14">
        <v>0.24680599558375699</v>
      </c>
      <c r="BV554" s="14"/>
      <c r="BW554" s="14">
        <v>0.16854857816218699</v>
      </c>
      <c r="BX554" s="14">
        <v>0.20187224387783601</v>
      </c>
      <c r="BY554" s="14" t="s">
        <v>120</v>
      </c>
      <c r="BZ554" s="14">
        <v>0.161484562249398</v>
      </c>
      <c r="CA554" s="14">
        <v>0.15865509665956101</v>
      </c>
      <c r="CB554" s="14">
        <v>0.18775179307863099</v>
      </c>
      <c r="CC554" s="14">
        <v>0.121597887073035</v>
      </c>
      <c r="CD554" s="14"/>
      <c r="CE554" s="14">
        <v>0.18457871488873101</v>
      </c>
      <c r="CF554" s="14">
        <v>0.184440317152398</v>
      </c>
      <c r="CG554" s="14">
        <v>0.145778697693183</v>
      </c>
      <c r="CH554" s="14">
        <v>0.192529307424155</v>
      </c>
      <c r="CI554" s="14"/>
      <c r="CJ554" s="14">
        <v>1</v>
      </c>
      <c r="CK554" s="14">
        <v>0</v>
      </c>
      <c r="CL554" s="14">
        <v>0</v>
      </c>
      <c r="CM554" s="14">
        <v>0</v>
      </c>
      <c r="CN554" s="14"/>
      <c r="CO554" s="14">
        <v>0.30861352450986801</v>
      </c>
      <c r="CP554" s="14">
        <v>0.15699880590743301</v>
      </c>
      <c r="CQ554" s="14"/>
      <c r="CR554" s="14">
        <v>0.32381310698501797</v>
      </c>
      <c r="CS554" s="14">
        <v>0.16441187068458901</v>
      </c>
    </row>
    <row r="555" spans="2:97" x14ac:dyDescent="0.3">
      <c r="B555" t="s">
        <v>297</v>
      </c>
      <c r="C555" s="14">
        <v>0.203466633273754</v>
      </c>
      <c r="D555" s="14">
        <v>0.20209258581476799</v>
      </c>
      <c r="E555" s="14">
        <v>0.203354392153206</v>
      </c>
      <c r="F555" s="14"/>
      <c r="G555" s="14">
        <v>0.24825945394174501</v>
      </c>
      <c r="H555" s="14">
        <v>0.244384966000667</v>
      </c>
      <c r="I555" s="14">
        <v>0.20155610968819099</v>
      </c>
      <c r="J555" s="14">
        <v>0.179014126074968</v>
      </c>
      <c r="K555" s="14">
        <v>0.18371556235320999</v>
      </c>
      <c r="L555" s="14">
        <v>0.17517426587517401</v>
      </c>
      <c r="M555" s="14"/>
      <c r="N555" s="14">
        <v>0.26235653616302701</v>
      </c>
      <c r="O555" s="14">
        <v>0.20361718730918299</v>
      </c>
      <c r="P555" s="14">
        <v>0.190908499221495</v>
      </c>
      <c r="Q555" s="14">
        <v>0.15330938387362</v>
      </c>
      <c r="R555" s="14"/>
      <c r="S555" s="14">
        <v>0.19054707131831</v>
      </c>
      <c r="T555" s="14">
        <v>0.211187846557022</v>
      </c>
      <c r="U555" s="14">
        <v>0.24541014025168201</v>
      </c>
      <c r="V555" s="14">
        <v>0.21974194399366201</v>
      </c>
      <c r="W555" s="14">
        <v>0.205633775078429</v>
      </c>
      <c r="X555" s="14">
        <v>0.16790549644095401</v>
      </c>
      <c r="Y555" s="14">
        <v>0.31509321212548402</v>
      </c>
      <c r="Z555" s="14">
        <v>0.257288326345262</v>
      </c>
      <c r="AA555" s="14">
        <v>0.19151798873746101</v>
      </c>
      <c r="AB555" s="14">
        <v>0.13820766022188499</v>
      </c>
      <c r="AC555" s="14">
        <v>0.163477520302861</v>
      </c>
      <c r="AD555" s="14">
        <v>0.10819923024474</v>
      </c>
      <c r="AE555" s="14"/>
      <c r="AF555" s="14">
        <v>0.17670873880938401</v>
      </c>
      <c r="AG555" s="14">
        <v>0.225669768059992</v>
      </c>
      <c r="AH555" s="14">
        <v>0.25325819478827299</v>
      </c>
      <c r="AI555" s="14">
        <v>0.21458193007127399</v>
      </c>
      <c r="AJ555" s="14">
        <v>0.26481226741443498</v>
      </c>
      <c r="AK555" s="14"/>
      <c r="AL555" s="14">
        <v>0.22524538619540399</v>
      </c>
      <c r="AM555" s="14">
        <v>0.19509298139275499</v>
      </c>
      <c r="AN555" s="14">
        <v>0.23231933718393899</v>
      </c>
      <c r="AO555" s="14">
        <v>0.18670228899775401</v>
      </c>
      <c r="AP555" s="14">
        <v>0.27947576259879903</v>
      </c>
      <c r="AQ555" s="14">
        <v>0.17530752442221501</v>
      </c>
      <c r="AR555" s="14"/>
      <c r="AS555" s="14">
        <v>0.18266348119404199</v>
      </c>
      <c r="AT555" s="14">
        <v>0.21025593607634299</v>
      </c>
      <c r="AU555" s="14">
        <v>0.220501949368797</v>
      </c>
      <c r="AV555" s="14">
        <v>0.223619294784248</v>
      </c>
      <c r="AW555" s="14">
        <v>0.38741595356733699</v>
      </c>
      <c r="AX555" s="14"/>
      <c r="AY555" s="14">
        <v>6.9370459520003397E-2</v>
      </c>
      <c r="AZ555" s="14">
        <v>0.189041110971257</v>
      </c>
      <c r="BA555" s="14">
        <v>0.25717835540073603</v>
      </c>
      <c r="BB555" s="14">
        <v>0.19506808630535699</v>
      </c>
      <c r="BC555" s="14">
        <v>0.16204709127344899</v>
      </c>
      <c r="BD555" s="14">
        <v>0.20340551871141899</v>
      </c>
      <c r="BE555" s="14">
        <v>0.20835572160020499</v>
      </c>
      <c r="BF555" s="14">
        <v>0.136671727035272</v>
      </c>
      <c r="BG555" s="14">
        <v>0.21374708527226099</v>
      </c>
      <c r="BH555" s="14">
        <v>0.16062530547742701</v>
      </c>
      <c r="BI555" s="14">
        <v>0.248758538994375</v>
      </c>
      <c r="BJ555" s="14">
        <v>0.188316986602755</v>
      </c>
      <c r="BK555" s="14">
        <v>0.20025665551674601</v>
      </c>
      <c r="BL555" s="14">
        <v>0.25277737488354801</v>
      </c>
      <c r="BM555" s="14">
        <v>0.29513857911327501</v>
      </c>
      <c r="BN555" s="14">
        <v>0.26280391475218401</v>
      </c>
      <c r="BO555" s="14"/>
      <c r="BP555" s="14">
        <v>0.21436730037582399</v>
      </c>
      <c r="BQ555" s="14">
        <v>0.19656344246891699</v>
      </c>
      <c r="BR555" s="14">
        <v>0.199920196731043</v>
      </c>
      <c r="BS555" s="14">
        <v>0.209832399055908</v>
      </c>
      <c r="BT555" s="14">
        <v>0.210248217207608</v>
      </c>
      <c r="BU555" s="14">
        <v>0.16359509915738801</v>
      </c>
      <c r="BV555" s="14"/>
      <c r="BW555" s="14">
        <v>0.18227944097280299</v>
      </c>
      <c r="BX555" s="14">
        <v>0.21561309683695401</v>
      </c>
      <c r="BY555" s="14" t="s">
        <v>120</v>
      </c>
      <c r="BZ555" s="14">
        <v>0.189187611614764</v>
      </c>
      <c r="CA555" s="14">
        <v>0.21222003284881599</v>
      </c>
      <c r="CB555" s="14">
        <v>0.22483497561319099</v>
      </c>
      <c r="CC555" s="14">
        <v>0.22087315099284599</v>
      </c>
      <c r="CD555" s="14"/>
      <c r="CE555" s="14">
        <v>0.25137262207939498</v>
      </c>
      <c r="CF555" s="14">
        <v>0.219136064541853</v>
      </c>
      <c r="CG555" s="14">
        <v>0.17374471528445401</v>
      </c>
      <c r="CH555" s="14">
        <v>0.18743445171379899</v>
      </c>
      <c r="CI555" s="14"/>
      <c r="CJ555" s="14">
        <v>0</v>
      </c>
      <c r="CK555" s="14">
        <v>1</v>
      </c>
      <c r="CL555" s="14">
        <v>0</v>
      </c>
      <c r="CM555" s="14">
        <v>0</v>
      </c>
      <c r="CN555" s="14"/>
      <c r="CO555" s="14">
        <v>0.35111749717505802</v>
      </c>
      <c r="CP555" s="14">
        <v>0.180202475664335</v>
      </c>
      <c r="CQ555" s="14"/>
      <c r="CR555" s="14">
        <v>0.33270001884350098</v>
      </c>
      <c r="CS555" s="14">
        <v>0.18811056419101899</v>
      </c>
    </row>
    <row r="556" spans="2:97" x14ac:dyDescent="0.3">
      <c r="B556" t="s">
        <v>298</v>
      </c>
      <c r="C556" s="14">
        <v>0.55699503904099301</v>
      </c>
      <c r="D556" s="14">
        <v>0.59550743472617795</v>
      </c>
      <c r="E556" s="14">
        <v>0.52097329563570904</v>
      </c>
      <c r="F556" s="14"/>
      <c r="G556" s="14">
        <v>0.46428745895520701</v>
      </c>
      <c r="H556" s="14">
        <v>0.50383045524582404</v>
      </c>
      <c r="I556" s="14">
        <v>0.53532588986746499</v>
      </c>
      <c r="J556" s="14">
        <v>0.58968972035381995</v>
      </c>
      <c r="K556" s="14">
        <v>0.64000320092033902</v>
      </c>
      <c r="L556" s="14">
        <v>0.59696646350635696</v>
      </c>
      <c r="M556" s="14"/>
      <c r="N556" s="14">
        <v>0.52411479170000896</v>
      </c>
      <c r="O556" s="14">
        <v>0.54602161791385395</v>
      </c>
      <c r="P556" s="14">
        <v>0.586644355623961</v>
      </c>
      <c r="Q556" s="14">
        <v>0.57630193800679896</v>
      </c>
      <c r="R556" s="14"/>
      <c r="S556" s="14">
        <v>0.62496235919012</v>
      </c>
      <c r="T556" s="14">
        <v>0.53895151168039401</v>
      </c>
      <c r="U556" s="14">
        <v>0.48552920734866101</v>
      </c>
      <c r="V556" s="14">
        <v>0.52919194035975003</v>
      </c>
      <c r="W556" s="14">
        <v>0.50697849886528501</v>
      </c>
      <c r="X556" s="14">
        <v>0.56957528527796097</v>
      </c>
      <c r="Y556" s="14">
        <v>0.48801848709142198</v>
      </c>
      <c r="Z556" s="14">
        <v>0.60167895255479897</v>
      </c>
      <c r="AA556" s="14">
        <v>0.52390347036024298</v>
      </c>
      <c r="AB556" s="14">
        <v>0.70415718985131004</v>
      </c>
      <c r="AC556" s="14">
        <v>0.51253318813530802</v>
      </c>
      <c r="AD556" s="14">
        <v>0.54935913067665598</v>
      </c>
      <c r="AE556" s="14"/>
      <c r="AF556" s="14">
        <v>0.62315281205780304</v>
      </c>
      <c r="AG556" s="14">
        <v>0.55392282982512298</v>
      </c>
      <c r="AH556" s="14">
        <v>0.47125717156649</v>
      </c>
      <c r="AI556" s="14">
        <v>0.55628800141490697</v>
      </c>
      <c r="AJ556" s="14">
        <v>0.53920338035375803</v>
      </c>
      <c r="AK556" s="14"/>
      <c r="AL556" s="14">
        <v>0.54350466744720005</v>
      </c>
      <c r="AM556" s="14">
        <v>0.59507074169890795</v>
      </c>
      <c r="AN556" s="14">
        <v>0.50671920775755097</v>
      </c>
      <c r="AO556" s="14">
        <v>0.59021638417921196</v>
      </c>
      <c r="AP556" s="14">
        <v>0.498164824073771</v>
      </c>
      <c r="AQ556" s="14">
        <v>0.50790070723490499</v>
      </c>
      <c r="AR556" s="14"/>
      <c r="AS556" s="14">
        <v>0.58337466786334102</v>
      </c>
      <c r="AT556" s="14">
        <v>0.57028417715771595</v>
      </c>
      <c r="AU556" s="14">
        <v>0.52009956360229403</v>
      </c>
      <c r="AV556" s="14">
        <v>0.51557610701030199</v>
      </c>
      <c r="AW556" s="14">
        <v>0.402239639580247</v>
      </c>
      <c r="AX556" s="14"/>
      <c r="AY556" s="14">
        <v>0.534781998514827</v>
      </c>
      <c r="AZ556" s="14">
        <v>0.54165064955509601</v>
      </c>
      <c r="BA556" s="14">
        <v>0.45542566085519698</v>
      </c>
      <c r="BB556" s="14">
        <v>0.57219549356477395</v>
      </c>
      <c r="BC556" s="14">
        <v>0.57065482425135505</v>
      </c>
      <c r="BD556" s="14">
        <v>0.59810761812959601</v>
      </c>
      <c r="BE556" s="14">
        <v>0.51871915582177797</v>
      </c>
      <c r="BF556" s="14">
        <v>0.62273071381179801</v>
      </c>
      <c r="BG556" s="14">
        <v>0.56976778530257899</v>
      </c>
      <c r="BH556" s="14">
        <v>0.644816975588137</v>
      </c>
      <c r="BI556" s="14">
        <v>0.56517187788479595</v>
      </c>
      <c r="BJ556" s="14">
        <v>0.60250788379674003</v>
      </c>
      <c r="BK556" s="14">
        <v>0.60178416106048005</v>
      </c>
      <c r="BL556" s="14">
        <v>0.53750538572274797</v>
      </c>
      <c r="BM556" s="14">
        <v>0.50523675362976594</v>
      </c>
      <c r="BN556" s="14">
        <v>0.461432228548316</v>
      </c>
      <c r="BO556" s="14"/>
      <c r="BP556" s="14">
        <v>0.568140355337868</v>
      </c>
      <c r="BQ556" s="14">
        <v>0.59440469631749504</v>
      </c>
      <c r="BR556" s="14">
        <v>0.55523317150296103</v>
      </c>
      <c r="BS556" s="14">
        <v>0.51754078451706198</v>
      </c>
      <c r="BT556" s="14">
        <v>0.50382121877731501</v>
      </c>
      <c r="BU556" s="14">
        <v>0.54804212595388302</v>
      </c>
      <c r="BV556" s="14"/>
      <c r="BW556" s="14">
        <v>0.60172865270157805</v>
      </c>
      <c r="BX556" s="14">
        <v>0.52744023225950698</v>
      </c>
      <c r="BY556" s="14" t="s">
        <v>120</v>
      </c>
      <c r="BZ556" s="14">
        <v>0.56670830050460796</v>
      </c>
      <c r="CA556" s="14">
        <v>0.55083918064322102</v>
      </c>
      <c r="CB556" s="14">
        <v>0.50198460201460304</v>
      </c>
      <c r="CC556" s="14">
        <v>0.56792933742311502</v>
      </c>
      <c r="CD556" s="14"/>
      <c r="CE556" s="14">
        <v>0.50180227644072595</v>
      </c>
      <c r="CF556" s="14">
        <v>0.55884903596975899</v>
      </c>
      <c r="CG556" s="14">
        <v>0.58632094974256699</v>
      </c>
      <c r="CH556" s="14">
        <v>0.59227539921368899</v>
      </c>
      <c r="CI556" s="14"/>
      <c r="CJ556" s="14">
        <v>0</v>
      </c>
      <c r="CK556" s="14">
        <v>0</v>
      </c>
      <c r="CL556" s="14">
        <v>1</v>
      </c>
      <c r="CM556" s="14">
        <v>0</v>
      </c>
      <c r="CN556" s="14"/>
      <c r="CO556" s="14">
        <v>0.28444021884238202</v>
      </c>
      <c r="CP556" s="14">
        <v>0.60072661618749601</v>
      </c>
      <c r="CQ556" s="14"/>
      <c r="CR556" s="14">
        <v>0.31851707344239899</v>
      </c>
      <c r="CS556" s="14">
        <v>0.59198269840579998</v>
      </c>
    </row>
    <row r="557" spans="2:97" x14ac:dyDescent="0.3">
      <c r="B557" t="s">
        <v>92</v>
      </c>
      <c r="C557" s="14">
        <v>6.4388273804433599E-2</v>
      </c>
      <c r="D557" s="14">
        <v>4.8645243316624301E-2</v>
      </c>
      <c r="E557" s="14">
        <v>7.9978683126540703E-2</v>
      </c>
      <c r="F557" s="14"/>
      <c r="G557" s="14">
        <v>9.6253268258047101E-2</v>
      </c>
      <c r="H557" s="14">
        <v>5.0585862063820701E-2</v>
      </c>
      <c r="I557" s="14">
        <v>6.17065173909183E-2</v>
      </c>
      <c r="J557" s="14">
        <v>7.5138976194903603E-2</v>
      </c>
      <c r="K557" s="14">
        <v>6.0253134346597299E-2</v>
      </c>
      <c r="L557" s="14">
        <v>5.07939133055023E-2</v>
      </c>
      <c r="M557" s="14"/>
      <c r="N557" s="14">
        <v>4.9645290595746898E-2</v>
      </c>
      <c r="O557" s="14">
        <v>7.3766179732958598E-2</v>
      </c>
      <c r="P557" s="14">
        <v>5.7386019462200899E-2</v>
      </c>
      <c r="Q557" s="14">
        <v>7.7464745387878398E-2</v>
      </c>
      <c r="R557" s="14"/>
      <c r="S557" s="14">
        <v>7.6253534023304301E-2</v>
      </c>
      <c r="T557" s="14">
        <v>6.4485414854589695E-2</v>
      </c>
      <c r="U557" s="14">
        <v>2.9103888000490099E-2</v>
      </c>
      <c r="V557" s="14">
        <v>8.2955555391621499E-2</v>
      </c>
      <c r="W557" s="14">
        <v>5.8905460680187101E-2</v>
      </c>
      <c r="X557" s="14">
        <v>4.6523158863990902E-2</v>
      </c>
      <c r="Y557" s="14">
        <v>7.4438795958612594E-2</v>
      </c>
      <c r="Z557" s="14">
        <v>7.0842245591673805E-2</v>
      </c>
      <c r="AA557" s="14">
        <v>9.3911448440828105E-2</v>
      </c>
      <c r="AB557" s="14">
        <v>3.3966290168630398E-2</v>
      </c>
      <c r="AC557" s="14">
        <v>7.5547057802300199E-2</v>
      </c>
      <c r="AD557" s="14">
        <v>4.2263989562785403E-2</v>
      </c>
      <c r="AE557" s="14"/>
      <c r="AF557" s="14">
        <v>5.05015988534952E-2</v>
      </c>
      <c r="AG557" s="14">
        <v>4.76516444573057E-2</v>
      </c>
      <c r="AH557" s="14">
        <v>3.8616108272086003E-2</v>
      </c>
      <c r="AI557" s="14">
        <v>6.7834536843567703E-2</v>
      </c>
      <c r="AJ557" s="14">
        <v>3.7340752006861301E-2</v>
      </c>
      <c r="AK557" s="14"/>
      <c r="AL557" s="14">
        <v>5.65063534654342E-2</v>
      </c>
      <c r="AM557" s="14">
        <v>5.1607091868022502E-2</v>
      </c>
      <c r="AN557" s="14">
        <v>5.5071138015713103E-2</v>
      </c>
      <c r="AO557" s="14">
        <v>5.0961971942546702E-2</v>
      </c>
      <c r="AP557" s="14">
        <v>3.6716474176256099E-2</v>
      </c>
      <c r="AQ557" s="14">
        <v>0.110381500815149</v>
      </c>
      <c r="AR557" s="14"/>
      <c r="AS557" s="14">
        <v>7.2804542838265096E-2</v>
      </c>
      <c r="AT557" s="14">
        <v>7.2232913298217599E-2</v>
      </c>
      <c r="AU557" s="14">
        <v>6.9761772727336399E-2</v>
      </c>
      <c r="AV557" s="14">
        <v>2.7866501222442001E-2</v>
      </c>
      <c r="AW557" s="14">
        <v>5.1756404396214602E-2</v>
      </c>
      <c r="AX557" s="14"/>
      <c r="AY557" s="14">
        <v>0.32721434438130398</v>
      </c>
      <c r="AZ557" s="14">
        <v>0.11221884236096</v>
      </c>
      <c r="BA557" s="14">
        <v>6.0065760514190401E-2</v>
      </c>
      <c r="BB557" s="14">
        <v>7.1290088638362906E-2</v>
      </c>
      <c r="BC557" s="14">
        <v>6.8340009232166099E-2</v>
      </c>
      <c r="BD557" s="14">
        <v>6.7989007475465602E-2</v>
      </c>
      <c r="BE557" s="14">
        <v>8.0748607691832702E-2</v>
      </c>
      <c r="BF557" s="14">
        <v>1.9063790493380701E-2</v>
      </c>
      <c r="BG557" s="14">
        <v>4.8764006118288301E-2</v>
      </c>
      <c r="BH557" s="14">
        <v>3.3466332914397899E-2</v>
      </c>
      <c r="BI557" s="14">
        <v>4.5794303565274502E-2</v>
      </c>
      <c r="BJ557" s="14">
        <v>5.7464956932946003E-2</v>
      </c>
      <c r="BK557" s="14">
        <v>3.7479023436800103E-2</v>
      </c>
      <c r="BL557" s="14">
        <v>0.100867133812598</v>
      </c>
      <c r="BM557" s="14">
        <v>1.9200475013293999E-2</v>
      </c>
      <c r="BN557" s="14">
        <v>5.4380093098901697E-2</v>
      </c>
      <c r="BO557" s="14"/>
      <c r="BP557" s="14">
        <v>5.65670815139038E-2</v>
      </c>
      <c r="BQ557" s="14">
        <v>7.7325795266477204E-2</v>
      </c>
      <c r="BR557" s="14">
        <v>7.6176911971228098E-2</v>
      </c>
      <c r="BS557" s="14">
        <v>5.2260804043359997E-2</v>
      </c>
      <c r="BT557" s="14">
        <v>6.4489607599461402E-2</v>
      </c>
      <c r="BU557" s="14">
        <v>4.15567793049713E-2</v>
      </c>
      <c r="BV557" s="14"/>
      <c r="BW557" s="14">
        <v>4.74433281634319E-2</v>
      </c>
      <c r="BX557" s="14">
        <v>5.5074427025703601E-2</v>
      </c>
      <c r="BY557" s="14" t="s">
        <v>120</v>
      </c>
      <c r="BZ557" s="14">
        <v>8.2619525631230303E-2</v>
      </c>
      <c r="CA557" s="14">
        <v>7.8285689848402104E-2</v>
      </c>
      <c r="CB557" s="14">
        <v>8.5428629293575198E-2</v>
      </c>
      <c r="CC557" s="14">
        <v>8.9599624511003007E-2</v>
      </c>
      <c r="CD557" s="14"/>
      <c r="CE557" s="14">
        <v>6.2246386591147999E-2</v>
      </c>
      <c r="CF557" s="14">
        <v>3.7574582335989898E-2</v>
      </c>
      <c r="CG557" s="14">
        <v>9.41556372797962E-2</v>
      </c>
      <c r="CH557" s="14">
        <v>2.7760841648357699E-2</v>
      </c>
      <c r="CI557" s="14"/>
      <c r="CJ557" s="14">
        <v>0</v>
      </c>
      <c r="CK557" s="14">
        <v>0</v>
      </c>
      <c r="CL557" s="14">
        <v>0</v>
      </c>
      <c r="CM557" s="14">
        <v>1</v>
      </c>
      <c r="CN557" s="14"/>
      <c r="CO557" s="14">
        <v>5.5828759472692502E-2</v>
      </c>
      <c r="CP557" s="14">
        <v>6.2072102240736303E-2</v>
      </c>
      <c r="CQ557" s="14"/>
      <c r="CR557" s="14">
        <v>2.4969800729082201E-2</v>
      </c>
      <c r="CS557" s="14">
        <v>5.5494866718592099E-2</v>
      </c>
    </row>
    <row r="558" spans="2:97" x14ac:dyDescent="0.3">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c r="BY558" s="14"/>
      <c r="BZ558" s="14"/>
      <c r="CA558" s="14"/>
      <c r="CB558" s="14"/>
      <c r="CC558" s="14"/>
      <c r="CD558" s="14"/>
      <c r="CE558" s="14"/>
      <c r="CF558" s="14"/>
      <c r="CG558" s="14"/>
      <c r="CH558" s="14"/>
      <c r="CI558" s="14"/>
      <c r="CJ558" s="14"/>
      <c r="CK558" s="14"/>
      <c r="CL558" s="14"/>
      <c r="CM558" s="14"/>
      <c r="CN558" s="14"/>
      <c r="CO558" s="14"/>
      <c r="CP558" s="14"/>
      <c r="CQ558" s="14"/>
      <c r="CR558" s="14"/>
      <c r="CS558" s="14"/>
    </row>
    <row r="559" spans="2:97" x14ac:dyDescent="0.3">
      <c r="B559" s="6" t="s">
        <v>303</v>
      </c>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c r="BY559" s="14"/>
      <c r="BZ559" s="14"/>
      <c r="CA559" s="14"/>
      <c r="CB559" s="14"/>
      <c r="CC559" s="14"/>
      <c r="CD559" s="14"/>
      <c r="CE559" s="14"/>
      <c r="CF559" s="14"/>
      <c r="CG559" s="14"/>
      <c r="CH559" s="14"/>
      <c r="CI559" s="14"/>
      <c r="CJ559" s="14"/>
      <c r="CK559" s="14"/>
      <c r="CL559" s="14"/>
      <c r="CM559" s="14"/>
      <c r="CN559" s="14"/>
      <c r="CO559" s="14"/>
      <c r="CP559" s="14"/>
      <c r="CQ559" s="14"/>
      <c r="CR559" s="14"/>
      <c r="CS559" s="14"/>
    </row>
    <row r="560" spans="2:97" x14ac:dyDescent="0.3">
      <c r="B560" s="24" t="s">
        <v>118</v>
      </c>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c r="CD560" s="14"/>
      <c r="CE560" s="14"/>
      <c r="CF560" s="14"/>
      <c r="CG560" s="14"/>
      <c r="CH560" s="14"/>
      <c r="CI560" s="14"/>
      <c r="CJ560" s="14"/>
      <c r="CK560" s="14"/>
      <c r="CL560" s="14"/>
      <c r="CM560" s="14"/>
      <c r="CN560" s="14"/>
      <c r="CO560" s="14"/>
      <c r="CP560" s="14"/>
      <c r="CQ560" s="14"/>
      <c r="CR560" s="14"/>
      <c r="CS560" s="14"/>
    </row>
    <row r="561" spans="2:97" x14ac:dyDescent="0.3">
      <c r="B561" t="s">
        <v>300</v>
      </c>
      <c r="C561" s="14">
        <v>3.2850602749849897E-2</v>
      </c>
      <c r="D561" s="14">
        <v>3.1336128207762902E-2</v>
      </c>
      <c r="E561" s="14">
        <v>3.3525346130337801E-2</v>
      </c>
      <c r="F561" s="14"/>
      <c r="G561" s="14">
        <v>8.2568611581508994E-2</v>
      </c>
      <c r="H561" s="14">
        <v>5.0028657088720299E-2</v>
      </c>
      <c r="I561" s="14">
        <v>3.1217916286673902E-2</v>
      </c>
      <c r="J561" s="14">
        <v>1.9732136797756601E-2</v>
      </c>
      <c r="K561" s="14">
        <v>1.01128527744139E-2</v>
      </c>
      <c r="L561" s="14">
        <v>1.32219358448763E-2</v>
      </c>
      <c r="M561" s="14"/>
      <c r="N561" s="14">
        <v>4.2557876423856403E-2</v>
      </c>
      <c r="O561" s="14">
        <v>2.4360772390866099E-2</v>
      </c>
      <c r="P561" s="14">
        <v>3.1101787991799499E-2</v>
      </c>
      <c r="Q561" s="14">
        <v>3.3129282997244998E-2</v>
      </c>
      <c r="R561" s="14"/>
      <c r="S561" s="14">
        <v>8.2536309634008806E-2</v>
      </c>
      <c r="T561" s="14">
        <v>2.8885003716860098E-2</v>
      </c>
      <c r="U561" s="14">
        <v>2.1505892332928801E-2</v>
      </c>
      <c r="V561" s="14">
        <v>2.6606402326221201E-2</v>
      </c>
      <c r="W561" s="14">
        <v>6.2976398184683199E-3</v>
      </c>
      <c r="X561" s="14">
        <v>1.6061504539791001E-2</v>
      </c>
      <c r="Y561" s="14">
        <v>4.7519451110789701E-2</v>
      </c>
      <c r="Z561" s="14">
        <v>2.3507888884155E-2</v>
      </c>
      <c r="AA561" s="14">
        <v>2.2820303548383099E-2</v>
      </c>
      <c r="AB561" s="14">
        <v>2.8767598313274599E-2</v>
      </c>
      <c r="AC561" s="14">
        <v>3.35097440711545E-2</v>
      </c>
      <c r="AD561" s="14">
        <v>0</v>
      </c>
      <c r="AE561" s="14"/>
      <c r="AF561" s="14">
        <v>2.7711653392593402E-2</v>
      </c>
      <c r="AG561" s="14">
        <v>5.1486492955901297E-2</v>
      </c>
      <c r="AH561" s="14">
        <v>1.64489203235662E-2</v>
      </c>
      <c r="AI561" s="14">
        <v>2.1196108552339599E-2</v>
      </c>
      <c r="AJ561" s="14">
        <v>3.2123889008710799E-2</v>
      </c>
      <c r="AK561" s="14"/>
      <c r="AL561" s="14">
        <v>5.0790148023526098E-2</v>
      </c>
      <c r="AM561" s="14">
        <v>3.1418782322586401E-2</v>
      </c>
      <c r="AN561" s="14">
        <v>2.01087520618656E-2</v>
      </c>
      <c r="AO561" s="14">
        <v>2.2235245351365E-2</v>
      </c>
      <c r="AP561" s="14">
        <v>2.8847961602998101E-2</v>
      </c>
      <c r="AQ561" s="14">
        <v>2.73874366555221E-2</v>
      </c>
      <c r="AR561" s="14"/>
      <c r="AS561" s="14">
        <v>2.7850860808736801E-2</v>
      </c>
      <c r="AT561" s="14">
        <v>2.0889676672318499E-2</v>
      </c>
      <c r="AU561" s="14">
        <v>3.4150876337049899E-2</v>
      </c>
      <c r="AV561" s="14">
        <v>8.4818093071833398E-2</v>
      </c>
      <c r="AW561" s="14">
        <v>5.0520920090083E-2</v>
      </c>
      <c r="AX561" s="14"/>
      <c r="AY561" s="14">
        <v>6.7501787046979705E-2</v>
      </c>
      <c r="AZ561" s="14">
        <v>3.7966865569584902E-2</v>
      </c>
      <c r="BA561" s="14">
        <v>2.0722272376806201E-2</v>
      </c>
      <c r="BB561" s="14">
        <v>1.4596774924443501E-2</v>
      </c>
      <c r="BC561" s="14">
        <v>3.8671618581004902E-2</v>
      </c>
      <c r="BD561" s="14">
        <v>3.0297041059183301E-2</v>
      </c>
      <c r="BE561" s="14">
        <v>1.8891090619364299E-2</v>
      </c>
      <c r="BF561" s="14">
        <v>2.58783984557539E-2</v>
      </c>
      <c r="BG561" s="14">
        <v>2.7003728370237099E-2</v>
      </c>
      <c r="BH561" s="14">
        <v>3.7062127564657502E-2</v>
      </c>
      <c r="BI561" s="14">
        <v>3.0111732604209001E-2</v>
      </c>
      <c r="BJ561" s="14">
        <v>4.9591679931760502E-2</v>
      </c>
      <c r="BK561" s="14">
        <v>1.32796240168425E-2</v>
      </c>
      <c r="BL561" s="14">
        <v>4.2261940876859402E-2</v>
      </c>
      <c r="BM561" s="14">
        <v>7.2524689929837294E-2</v>
      </c>
      <c r="BN561" s="14">
        <v>5.6764937407558801E-2</v>
      </c>
      <c r="BO561" s="14"/>
      <c r="BP561" s="14">
        <v>6.3887834477935196E-2</v>
      </c>
      <c r="BQ561" s="14">
        <v>2.3027341368048099E-2</v>
      </c>
      <c r="BR561" s="14">
        <v>2.6920763502162302E-2</v>
      </c>
      <c r="BS561" s="14">
        <v>2.2318331830473902E-2</v>
      </c>
      <c r="BT561" s="14">
        <v>9.7330296701549895E-3</v>
      </c>
      <c r="BU561" s="14">
        <v>4.34135787045863E-2</v>
      </c>
      <c r="BV561" s="14"/>
      <c r="BW561" s="14">
        <v>1.9044783162174599E-2</v>
      </c>
      <c r="BX561" s="14">
        <v>5.23209741122918E-2</v>
      </c>
      <c r="BY561" s="14" t="s">
        <v>120</v>
      </c>
      <c r="BZ561" s="14">
        <v>4.6928722686056801E-2</v>
      </c>
      <c r="CA561" s="14">
        <v>3.6170558982322597E-2</v>
      </c>
      <c r="CB561" s="14">
        <v>3.01481819002349E-2</v>
      </c>
      <c r="CC561" s="14">
        <v>4.4884936419128399E-2</v>
      </c>
      <c r="CD561" s="14"/>
      <c r="CE561" s="14">
        <v>4.9369648027503502E-2</v>
      </c>
      <c r="CF561" s="14">
        <v>4.4592506187023602E-2</v>
      </c>
      <c r="CG561" s="14">
        <v>1.9068662887809E-2</v>
      </c>
      <c r="CH561" s="14">
        <v>3.1472734289648398E-2</v>
      </c>
      <c r="CI561" s="14"/>
      <c r="CJ561" s="14">
        <v>8.3377865785809802E-2</v>
      </c>
      <c r="CK561" s="14">
        <v>3.4940034453793102E-2</v>
      </c>
      <c r="CL561" s="14">
        <v>1.65470083737554E-2</v>
      </c>
      <c r="CM561" s="14">
        <v>2.9838232950601399E-2</v>
      </c>
      <c r="CN561" s="14"/>
      <c r="CO561" s="14">
        <v>0.27330435037434803</v>
      </c>
      <c r="CP561" s="14">
        <v>0</v>
      </c>
      <c r="CQ561" s="14"/>
      <c r="CR561" s="14">
        <v>0.114523943605115</v>
      </c>
      <c r="CS561" s="14">
        <v>2.07839625078526E-2</v>
      </c>
    </row>
    <row r="562" spans="2:97" x14ac:dyDescent="0.3">
      <c r="B562" t="s">
        <v>301</v>
      </c>
      <c r="C562" s="14">
        <v>8.7347274469645894E-2</v>
      </c>
      <c r="D562" s="14">
        <v>8.9701356143914196E-2</v>
      </c>
      <c r="E562" s="14">
        <v>8.5303380025244804E-2</v>
      </c>
      <c r="F562" s="14"/>
      <c r="G562" s="14">
        <v>8.8553476173973897E-2</v>
      </c>
      <c r="H562" s="14">
        <v>0.182333036570621</v>
      </c>
      <c r="I562" s="14">
        <v>9.56673159032876E-2</v>
      </c>
      <c r="J562" s="14">
        <v>5.8102967807460597E-2</v>
      </c>
      <c r="K562" s="14">
        <v>5.4755711446295603E-2</v>
      </c>
      <c r="L562" s="14">
        <v>4.8024860711291598E-2</v>
      </c>
      <c r="M562" s="14"/>
      <c r="N562" s="14">
        <v>0.10906745362378401</v>
      </c>
      <c r="O562" s="14">
        <v>8.1434537643239796E-2</v>
      </c>
      <c r="P562" s="14">
        <v>7.5178035898113796E-2</v>
      </c>
      <c r="Q562" s="14">
        <v>7.9628005880770902E-2</v>
      </c>
      <c r="R562" s="14"/>
      <c r="S562" s="14">
        <v>7.8918781651557801E-2</v>
      </c>
      <c r="T562" s="14">
        <v>9.9032362425522505E-2</v>
      </c>
      <c r="U562" s="14">
        <v>0.10564879638998299</v>
      </c>
      <c r="V562" s="14">
        <v>9.0346085092546005E-2</v>
      </c>
      <c r="W562" s="14">
        <v>0.105875237486421</v>
      </c>
      <c r="X562" s="14">
        <v>9.8948963652424199E-2</v>
      </c>
      <c r="Y562" s="14">
        <v>8.5720159443137794E-2</v>
      </c>
      <c r="Z562" s="14">
        <v>7.2262235547788004E-2</v>
      </c>
      <c r="AA562" s="14">
        <v>8.82839685520002E-2</v>
      </c>
      <c r="AB562" s="14">
        <v>4.1362052912006599E-2</v>
      </c>
      <c r="AC562" s="14">
        <v>0.10653521802905699</v>
      </c>
      <c r="AD562" s="14">
        <v>6.6928806558011103E-2</v>
      </c>
      <c r="AE562" s="14"/>
      <c r="AF562" s="14">
        <v>7.2926631308020406E-2</v>
      </c>
      <c r="AG562" s="14">
        <v>0.11055873338656801</v>
      </c>
      <c r="AH562" s="14">
        <v>0.100545820579208</v>
      </c>
      <c r="AI562" s="14">
        <v>8.9034912152300805E-2</v>
      </c>
      <c r="AJ562" s="14">
        <v>6.8195395008136997E-2</v>
      </c>
      <c r="AK562" s="14"/>
      <c r="AL562" s="14">
        <v>0.11166221632902899</v>
      </c>
      <c r="AM562" s="14">
        <v>7.9967305957278204E-2</v>
      </c>
      <c r="AN562" s="14">
        <v>0.107797368516537</v>
      </c>
      <c r="AO562" s="14">
        <v>8.0836522207382702E-2</v>
      </c>
      <c r="AP562" s="14">
        <v>0.112657328403341</v>
      </c>
      <c r="AQ562" s="14">
        <v>4.1999237322105497E-2</v>
      </c>
      <c r="AR562" s="14"/>
      <c r="AS562" s="14">
        <v>6.7824114042840999E-2</v>
      </c>
      <c r="AT562" s="14">
        <v>7.3116767435373597E-2</v>
      </c>
      <c r="AU562" s="14">
        <v>9.9907414934077204E-2</v>
      </c>
      <c r="AV562" s="14">
        <v>0.14669026752121</v>
      </c>
      <c r="AW562" s="14">
        <v>0.24027087946964601</v>
      </c>
      <c r="AX562" s="14"/>
      <c r="AY562" s="14">
        <v>6.9904330199182393E-2</v>
      </c>
      <c r="AZ562" s="14">
        <v>0.10577925153871801</v>
      </c>
      <c r="BA562" s="14">
        <v>0.119524946709197</v>
      </c>
      <c r="BB562" s="14">
        <v>8.4290113242098799E-2</v>
      </c>
      <c r="BC562" s="14">
        <v>5.70368336642086E-2</v>
      </c>
      <c r="BD562" s="14">
        <v>8.2126620455504798E-2</v>
      </c>
      <c r="BE562" s="14">
        <v>8.0302077141779199E-2</v>
      </c>
      <c r="BF562" s="14">
        <v>8.05275656687474E-2</v>
      </c>
      <c r="BG562" s="14">
        <v>4.2096937642745198E-2</v>
      </c>
      <c r="BH562" s="14">
        <v>9.28111787110837E-2</v>
      </c>
      <c r="BI562" s="14">
        <v>6.9486017500435204E-2</v>
      </c>
      <c r="BJ562" s="14">
        <v>0.13343523877392099</v>
      </c>
      <c r="BK562" s="14">
        <v>0.10504680279638599</v>
      </c>
      <c r="BL562" s="14">
        <v>8.6186951462947803E-2</v>
      </c>
      <c r="BM562" s="14">
        <v>7.9719166198589403E-2</v>
      </c>
      <c r="BN562" s="14">
        <v>0.176830226129677</v>
      </c>
      <c r="BO562" s="14"/>
      <c r="BP562" s="14">
        <v>0.121864242476207</v>
      </c>
      <c r="BQ562" s="14">
        <v>8.3447719218830194E-2</v>
      </c>
      <c r="BR562" s="14">
        <v>8.37941869791861E-2</v>
      </c>
      <c r="BS562" s="14">
        <v>6.9508211157481598E-2</v>
      </c>
      <c r="BT562" s="14">
        <v>5.6995328436786903E-2</v>
      </c>
      <c r="BU562" s="14">
        <v>8.3869987086657494E-2</v>
      </c>
      <c r="BV562" s="14"/>
      <c r="BW562" s="14">
        <v>7.7697925026890394E-2</v>
      </c>
      <c r="BX562" s="14">
        <v>8.5647876613657206E-2</v>
      </c>
      <c r="BY562" s="14" t="s">
        <v>120</v>
      </c>
      <c r="BZ562" s="14">
        <v>9.9373139064909494E-2</v>
      </c>
      <c r="CA562" s="14">
        <v>8.81858992192463E-2</v>
      </c>
      <c r="CB562" s="14">
        <v>0.11136956080062201</v>
      </c>
      <c r="CC562" s="14">
        <v>4.7494360899931198E-2</v>
      </c>
      <c r="CD562" s="14"/>
      <c r="CE562" s="14">
        <v>0.12602575960596199</v>
      </c>
      <c r="CF562" s="14">
        <v>0.120614938265121</v>
      </c>
      <c r="CG562" s="14">
        <v>6.2671153662636203E-2</v>
      </c>
      <c r="CH562" s="14">
        <v>7.00193750323619E-2</v>
      </c>
      <c r="CI562" s="14"/>
      <c r="CJ562" s="14">
        <v>0.128410196537905</v>
      </c>
      <c r="CK562" s="14">
        <v>0.172482564210242</v>
      </c>
      <c r="CL562" s="14">
        <v>4.4834347121920602E-2</v>
      </c>
      <c r="CM562" s="14">
        <v>7.4381029034853205E-2</v>
      </c>
      <c r="CN562" s="14"/>
      <c r="CO562" s="14">
        <v>0.72669564962565203</v>
      </c>
      <c r="CP562" s="14">
        <v>0</v>
      </c>
      <c r="CQ562" s="14"/>
      <c r="CR562" s="14">
        <v>0.22485299140437201</v>
      </c>
      <c r="CS562" s="14">
        <v>7.2290706113040906E-2</v>
      </c>
    </row>
    <row r="563" spans="2:97" x14ac:dyDescent="0.3">
      <c r="B563" t="s">
        <v>302</v>
      </c>
      <c r="C563" s="14">
        <v>0.86421217704244302</v>
      </c>
      <c r="D563" s="14">
        <v>0.86662652834223397</v>
      </c>
      <c r="E563" s="14">
        <v>0.86235215479798599</v>
      </c>
      <c r="F563" s="14"/>
      <c r="G563" s="14">
        <v>0.77739339729998602</v>
      </c>
      <c r="H563" s="14">
        <v>0.74448108619859399</v>
      </c>
      <c r="I563" s="14">
        <v>0.85276849608963001</v>
      </c>
      <c r="J563" s="14">
        <v>0.91607921325026698</v>
      </c>
      <c r="K563" s="14">
        <v>0.93513143577929003</v>
      </c>
      <c r="L563" s="14">
        <v>0.93875320344383195</v>
      </c>
      <c r="M563" s="14"/>
      <c r="N563" s="14">
        <v>0.83394065790966199</v>
      </c>
      <c r="O563" s="14">
        <v>0.87470838818590502</v>
      </c>
      <c r="P563" s="14">
        <v>0.88569542172103799</v>
      </c>
      <c r="Q563" s="14">
        <v>0.86762898512358499</v>
      </c>
      <c r="R563" s="14"/>
      <c r="S563" s="14">
        <v>0.81131867777586197</v>
      </c>
      <c r="T563" s="14">
        <v>0.86612875970875702</v>
      </c>
      <c r="U563" s="14">
        <v>0.87284531127708798</v>
      </c>
      <c r="V563" s="14">
        <v>0.86651438183284002</v>
      </c>
      <c r="W563" s="14">
        <v>0.86662504293891895</v>
      </c>
      <c r="X563" s="14">
        <v>0.86849328817149896</v>
      </c>
      <c r="Y563" s="14">
        <v>0.84825238725419205</v>
      </c>
      <c r="Z563" s="14">
        <v>0.89220392221284806</v>
      </c>
      <c r="AA563" s="14">
        <v>0.86559664639032297</v>
      </c>
      <c r="AB563" s="14">
        <v>0.91970151371364395</v>
      </c>
      <c r="AC563" s="14">
        <v>0.83799099677170696</v>
      </c>
      <c r="AD563" s="14">
        <v>0.93307119344198897</v>
      </c>
      <c r="AE563" s="14"/>
      <c r="AF563" s="14">
        <v>0.89149854578026999</v>
      </c>
      <c r="AG563" s="14">
        <v>0.828847357886484</v>
      </c>
      <c r="AH563" s="14">
        <v>0.87739868500749196</v>
      </c>
      <c r="AI563" s="14">
        <v>0.886046473062577</v>
      </c>
      <c r="AJ563" s="14">
        <v>0.865901666154967</v>
      </c>
      <c r="AK563" s="14"/>
      <c r="AL563" s="14">
        <v>0.82809892849506495</v>
      </c>
      <c r="AM563" s="14">
        <v>0.880426561928215</v>
      </c>
      <c r="AN563" s="14">
        <v>0.862226283425514</v>
      </c>
      <c r="AO563" s="14">
        <v>0.88990738291752103</v>
      </c>
      <c r="AP563" s="14">
        <v>0.82296502155815598</v>
      </c>
      <c r="AQ563" s="14">
        <v>0.90169863578745701</v>
      </c>
      <c r="AR563" s="14"/>
      <c r="AS563" s="14">
        <v>0.89009940257092302</v>
      </c>
      <c r="AT563" s="14">
        <v>0.88643047065954095</v>
      </c>
      <c r="AU563" s="14">
        <v>0.84442203449243103</v>
      </c>
      <c r="AV563" s="14">
        <v>0.75653272638396796</v>
      </c>
      <c r="AW563" s="14">
        <v>0.709208200440271</v>
      </c>
      <c r="AX563" s="14"/>
      <c r="AY563" s="14">
        <v>0.86259388275383797</v>
      </c>
      <c r="AZ563" s="14">
        <v>0.84299264760970805</v>
      </c>
      <c r="BA563" s="14">
        <v>0.83643497441688097</v>
      </c>
      <c r="BB563" s="14">
        <v>0.87593626170460304</v>
      </c>
      <c r="BC563" s="14">
        <v>0.89836648867004198</v>
      </c>
      <c r="BD563" s="14">
        <v>0.863475119742668</v>
      </c>
      <c r="BE563" s="14">
        <v>0.88138839896599697</v>
      </c>
      <c r="BF563" s="14">
        <v>0.86375080494548795</v>
      </c>
      <c r="BG563" s="14">
        <v>0.92337977836895002</v>
      </c>
      <c r="BH563" s="14">
        <v>0.85412150122262898</v>
      </c>
      <c r="BI563" s="14">
        <v>0.88906556759565802</v>
      </c>
      <c r="BJ563" s="14">
        <v>0.80221854404080295</v>
      </c>
      <c r="BK563" s="14">
        <v>0.88167357318677098</v>
      </c>
      <c r="BL563" s="14">
        <v>0.87155110766019295</v>
      </c>
      <c r="BM563" s="14">
        <v>0.84775614387157305</v>
      </c>
      <c r="BN563" s="14">
        <v>0.74823506225074299</v>
      </c>
      <c r="BO563" s="14"/>
      <c r="BP563" s="14">
        <v>0.797867994949227</v>
      </c>
      <c r="BQ563" s="14">
        <v>0.87766029350061103</v>
      </c>
      <c r="BR563" s="14">
        <v>0.88587432848456305</v>
      </c>
      <c r="BS563" s="14">
        <v>0.88565851705091703</v>
      </c>
      <c r="BT563" s="14">
        <v>0.91431683916907103</v>
      </c>
      <c r="BU563" s="14">
        <v>0.86132089950940605</v>
      </c>
      <c r="BV563" s="14"/>
      <c r="BW563" s="14">
        <v>0.90181085551648899</v>
      </c>
      <c r="BX563" s="14">
        <v>0.83813817073195396</v>
      </c>
      <c r="BY563" s="14" t="s">
        <v>120</v>
      </c>
      <c r="BZ563" s="14">
        <v>0.8266681541709</v>
      </c>
      <c r="CA563" s="14">
        <v>0.85384502658284001</v>
      </c>
      <c r="CB563" s="14">
        <v>0.83691414109843898</v>
      </c>
      <c r="CC563" s="14">
        <v>0.86337235457842099</v>
      </c>
      <c r="CD563" s="14"/>
      <c r="CE563" s="14">
        <v>0.80681548477417597</v>
      </c>
      <c r="CF563" s="14">
        <v>0.830555486188016</v>
      </c>
      <c r="CG563" s="14">
        <v>0.88777178483048702</v>
      </c>
      <c r="CH563" s="14">
        <v>0.88765859726211105</v>
      </c>
      <c r="CI563" s="14"/>
      <c r="CJ563" s="14">
        <v>0.77465165919189605</v>
      </c>
      <c r="CK563" s="14">
        <v>0.76539907942931396</v>
      </c>
      <c r="CL563" s="14">
        <v>0.9320644178027</v>
      </c>
      <c r="CM563" s="14">
        <v>0.83312478253414601</v>
      </c>
      <c r="CN563" s="14"/>
      <c r="CO563" s="14">
        <v>0</v>
      </c>
      <c r="CP563" s="14">
        <v>1</v>
      </c>
      <c r="CQ563" s="14"/>
      <c r="CR563" s="14">
        <v>0.64560609736454</v>
      </c>
      <c r="CS563" s="14">
        <v>0.893893465404766</v>
      </c>
    </row>
    <row r="564" spans="2:97" x14ac:dyDescent="0.3">
      <c r="B564" t="s">
        <v>92</v>
      </c>
      <c r="C564" s="14">
        <v>1.5589945738061E-2</v>
      </c>
      <c r="D564" s="14">
        <v>1.2335987306089299E-2</v>
      </c>
      <c r="E564" s="14">
        <v>1.8819119046431399E-2</v>
      </c>
      <c r="F564" s="14"/>
      <c r="G564" s="14">
        <v>5.1484514944530699E-2</v>
      </c>
      <c r="H564" s="14">
        <v>2.3157220142065501E-2</v>
      </c>
      <c r="I564" s="14">
        <v>2.03462717204081E-2</v>
      </c>
      <c r="J564" s="14">
        <v>6.0856821445158197E-3</v>
      </c>
      <c r="K564" s="14">
        <v>0</v>
      </c>
      <c r="L564" s="14">
        <v>0</v>
      </c>
      <c r="M564" s="14"/>
      <c r="N564" s="14">
        <v>1.44340120426981E-2</v>
      </c>
      <c r="O564" s="14">
        <v>1.94963017799888E-2</v>
      </c>
      <c r="P564" s="14">
        <v>8.0247543890485992E-3</v>
      </c>
      <c r="Q564" s="14">
        <v>1.9613725998399199E-2</v>
      </c>
      <c r="R564" s="14"/>
      <c r="S564" s="14">
        <v>2.72262309385711E-2</v>
      </c>
      <c r="T564" s="14">
        <v>5.9538741488607003E-3</v>
      </c>
      <c r="U564" s="14">
        <v>0</v>
      </c>
      <c r="V564" s="14">
        <v>1.65331307483924E-2</v>
      </c>
      <c r="W564" s="14">
        <v>2.1202079756191799E-2</v>
      </c>
      <c r="X564" s="14">
        <v>1.6496243636285799E-2</v>
      </c>
      <c r="Y564" s="14">
        <v>1.85080021918805E-2</v>
      </c>
      <c r="Z564" s="14">
        <v>1.2025953355209E-2</v>
      </c>
      <c r="AA564" s="14">
        <v>2.32990815092942E-2</v>
      </c>
      <c r="AB564" s="14">
        <v>1.01688350610753E-2</v>
      </c>
      <c r="AC564" s="14">
        <v>2.1964041128082E-2</v>
      </c>
      <c r="AD564" s="14">
        <v>0</v>
      </c>
      <c r="AE564" s="14"/>
      <c r="AF564" s="14">
        <v>7.8631695191165602E-3</v>
      </c>
      <c r="AG564" s="14">
        <v>9.1074157710462501E-3</v>
      </c>
      <c r="AH564" s="14">
        <v>5.6065740897335596E-3</v>
      </c>
      <c r="AI564" s="14">
        <v>3.7225062327821798E-3</v>
      </c>
      <c r="AJ564" s="14">
        <v>3.3779049828184901E-2</v>
      </c>
      <c r="AK564" s="14"/>
      <c r="AL564" s="14">
        <v>9.4487071523802705E-3</v>
      </c>
      <c r="AM564" s="14">
        <v>8.1873497919203505E-3</v>
      </c>
      <c r="AN564" s="14">
        <v>9.8675959960833597E-3</v>
      </c>
      <c r="AO564" s="14">
        <v>7.0208495237309102E-3</v>
      </c>
      <c r="AP564" s="14">
        <v>3.5529688435505101E-2</v>
      </c>
      <c r="AQ564" s="14">
        <v>2.8914690234915399E-2</v>
      </c>
      <c r="AR564" s="14"/>
      <c r="AS564" s="14">
        <v>1.42256225774989E-2</v>
      </c>
      <c r="AT564" s="14">
        <v>1.95630852327674E-2</v>
      </c>
      <c r="AU564" s="14">
        <v>2.1519674236441501E-2</v>
      </c>
      <c r="AV564" s="14">
        <v>1.1958913022988E-2</v>
      </c>
      <c r="AW564" s="14">
        <v>0</v>
      </c>
      <c r="AX564" s="14"/>
      <c r="AY564" s="14">
        <v>0</v>
      </c>
      <c r="AZ564" s="14">
        <v>1.32612352819888E-2</v>
      </c>
      <c r="BA564" s="14">
        <v>2.3317806497116001E-2</v>
      </c>
      <c r="BB564" s="14">
        <v>2.5176850128854601E-2</v>
      </c>
      <c r="BC564" s="14">
        <v>5.9250590847444804E-3</v>
      </c>
      <c r="BD564" s="14">
        <v>2.4101218742643701E-2</v>
      </c>
      <c r="BE564" s="14">
        <v>1.9418433272859099E-2</v>
      </c>
      <c r="BF564" s="14">
        <v>2.98432309300109E-2</v>
      </c>
      <c r="BG564" s="14">
        <v>7.51955561806708E-3</v>
      </c>
      <c r="BH564" s="14">
        <v>1.6005192501629399E-2</v>
      </c>
      <c r="BI564" s="14">
        <v>1.1336682299697899E-2</v>
      </c>
      <c r="BJ564" s="14">
        <v>1.47545372535155E-2</v>
      </c>
      <c r="BK564" s="14">
        <v>0</v>
      </c>
      <c r="BL564" s="14">
        <v>0</v>
      </c>
      <c r="BM564" s="14">
        <v>0</v>
      </c>
      <c r="BN564" s="14">
        <v>1.8169774212021199E-2</v>
      </c>
      <c r="BO564" s="14"/>
      <c r="BP564" s="14">
        <v>1.6379928096630001E-2</v>
      </c>
      <c r="BQ564" s="14">
        <v>1.5864645912510699E-2</v>
      </c>
      <c r="BR564" s="14">
        <v>3.4107210340888002E-3</v>
      </c>
      <c r="BS564" s="14">
        <v>2.2514939961127901E-2</v>
      </c>
      <c r="BT564" s="14">
        <v>1.8954802723987099E-2</v>
      </c>
      <c r="BU564" s="14">
        <v>1.13955346993505E-2</v>
      </c>
      <c r="BV564" s="14"/>
      <c r="BW564" s="14">
        <v>1.44643629444552E-3</v>
      </c>
      <c r="BX564" s="14">
        <v>2.38929785420968E-2</v>
      </c>
      <c r="BY564" s="14" t="s">
        <v>120</v>
      </c>
      <c r="BZ564" s="14">
        <v>2.7029984078133899E-2</v>
      </c>
      <c r="CA564" s="14">
        <v>2.1798515215591702E-2</v>
      </c>
      <c r="CB564" s="14">
        <v>2.1568116200704202E-2</v>
      </c>
      <c r="CC564" s="14">
        <v>4.4248348102519298E-2</v>
      </c>
      <c r="CD564" s="14"/>
      <c r="CE564" s="14">
        <v>1.7789107592358602E-2</v>
      </c>
      <c r="CF564" s="14">
        <v>4.2370693598399196E-3</v>
      </c>
      <c r="CG564" s="14">
        <v>3.0488398619067901E-2</v>
      </c>
      <c r="CH564" s="14">
        <v>1.08492934158781E-2</v>
      </c>
      <c r="CI564" s="14"/>
      <c r="CJ564" s="14">
        <v>1.35602784843894E-2</v>
      </c>
      <c r="CK564" s="14">
        <v>2.7178321906651301E-2</v>
      </c>
      <c r="CL564" s="14">
        <v>6.5542267016234701E-3</v>
      </c>
      <c r="CM564" s="14">
        <v>6.2655955480399803E-2</v>
      </c>
      <c r="CN564" s="14"/>
      <c r="CO564" s="14">
        <v>0</v>
      </c>
      <c r="CP564" s="14">
        <v>0</v>
      </c>
      <c r="CQ564" s="14"/>
      <c r="CR564" s="14">
        <v>1.50169676259724E-2</v>
      </c>
      <c r="CS564" s="14">
        <v>1.3031865974340201E-2</v>
      </c>
    </row>
    <row r="565" spans="2:97" x14ac:dyDescent="0.3">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c r="CD565" s="14"/>
      <c r="CE565" s="14"/>
      <c r="CF565" s="14"/>
      <c r="CG565" s="14"/>
      <c r="CH565" s="14"/>
      <c r="CI565" s="14"/>
      <c r="CJ565" s="14"/>
      <c r="CK565" s="14"/>
      <c r="CL565" s="14"/>
      <c r="CM565" s="14"/>
      <c r="CN565" s="14"/>
      <c r="CO565" s="14"/>
      <c r="CP565" s="14"/>
      <c r="CQ565" s="14"/>
      <c r="CR565" s="14"/>
      <c r="CS565" s="14"/>
    </row>
    <row r="566" spans="2:97" x14ac:dyDescent="0.3">
      <c r="B566" s="6" t="s">
        <v>307</v>
      </c>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c r="CE566" s="14"/>
      <c r="CF566" s="14"/>
      <c r="CG566" s="14"/>
      <c r="CH566" s="14"/>
      <c r="CI566" s="14"/>
      <c r="CJ566" s="14"/>
      <c r="CK566" s="14"/>
      <c r="CL566" s="14"/>
      <c r="CM566" s="14"/>
      <c r="CN566" s="14"/>
      <c r="CO566" s="14"/>
      <c r="CP566" s="14"/>
      <c r="CQ566" s="14"/>
      <c r="CR566" s="14"/>
      <c r="CS566" s="14"/>
    </row>
    <row r="567" spans="2:97" x14ac:dyDescent="0.3">
      <c r="B567" s="24" t="s">
        <v>308</v>
      </c>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c r="BY567" s="14"/>
      <c r="BZ567" s="14"/>
      <c r="CA567" s="14"/>
      <c r="CB567" s="14"/>
      <c r="CC567" s="14"/>
      <c r="CD567" s="14"/>
      <c r="CE567" s="14"/>
      <c r="CF567" s="14"/>
      <c r="CG567" s="14"/>
      <c r="CH567" s="14"/>
      <c r="CI567" s="14"/>
      <c r="CJ567" s="14"/>
      <c r="CK567" s="14"/>
      <c r="CL567" s="14"/>
      <c r="CM567" s="14"/>
      <c r="CN567" s="14"/>
      <c r="CO567" s="14"/>
      <c r="CP567" s="14"/>
      <c r="CQ567" s="14"/>
      <c r="CR567" s="14"/>
      <c r="CS567" s="14"/>
    </row>
    <row r="568" spans="2:97" x14ac:dyDescent="0.3">
      <c r="B568" t="s">
        <v>304</v>
      </c>
      <c r="C568" s="14">
        <v>0.22156112422829599</v>
      </c>
      <c r="D568" s="14">
        <v>0.23995804061797399</v>
      </c>
      <c r="E568" s="14">
        <v>0.21071522786143901</v>
      </c>
      <c r="F568" s="14"/>
      <c r="G568" s="14">
        <v>0.157684698161073</v>
      </c>
      <c r="H568" s="14">
        <v>0.35133050293968898</v>
      </c>
      <c r="I568" s="14">
        <v>0.37357216221745698</v>
      </c>
      <c r="J568" s="14">
        <v>0.14489517852911701</v>
      </c>
      <c r="K568" s="14">
        <v>0</v>
      </c>
      <c r="L568" s="14">
        <v>0</v>
      </c>
      <c r="M568" s="14"/>
      <c r="N568" s="14">
        <v>0.33372793404339401</v>
      </c>
      <c r="O568" s="14">
        <v>8.0861714183145098E-2</v>
      </c>
      <c r="P568" s="14">
        <v>6.8258552019236501E-2</v>
      </c>
      <c r="Q568" s="14">
        <v>0.30008514644130302</v>
      </c>
      <c r="R568" s="14"/>
      <c r="S568" s="14">
        <v>0.24203625779520099</v>
      </c>
      <c r="T568" s="14">
        <v>0.387674021641774</v>
      </c>
      <c r="U568" s="14">
        <v>0.27394076176781801</v>
      </c>
      <c r="V568" s="14">
        <v>0.202763046220684</v>
      </c>
      <c r="W568" s="14">
        <v>0</v>
      </c>
      <c r="X568" s="14">
        <v>0.33539114008237803</v>
      </c>
      <c r="Y568" s="14">
        <v>0</v>
      </c>
      <c r="Z568" s="14">
        <v>0</v>
      </c>
      <c r="AA568" s="14">
        <v>0.209132990677108</v>
      </c>
      <c r="AB568" s="14">
        <v>0.18776780318165301</v>
      </c>
      <c r="AC568" s="14">
        <v>0.338496288438214</v>
      </c>
      <c r="AD568" s="14" t="s">
        <v>120</v>
      </c>
      <c r="AE568" s="14"/>
      <c r="AF568" s="14">
        <v>8.99877888783885E-2</v>
      </c>
      <c r="AG568" s="14">
        <v>0.25426558299673202</v>
      </c>
      <c r="AH568" s="14">
        <v>0.33819856819146699</v>
      </c>
      <c r="AI568" s="14">
        <v>0</v>
      </c>
      <c r="AJ568" s="14">
        <v>0.27736790670832001</v>
      </c>
      <c r="AK568" s="14"/>
      <c r="AL568" s="14">
        <v>0.22522210183911001</v>
      </c>
      <c r="AM568" s="14">
        <v>0</v>
      </c>
      <c r="AN568" s="14">
        <v>0.53329439439927495</v>
      </c>
      <c r="AO568" s="14">
        <v>9.93633960871914E-2</v>
      </c>
      <c r="AP568" s="14">
        <v>0.50232604663157199</v>
      </c>
      <c r="AQ568" s="14">
        <v>0.64189267927388705</v>
      </c>
      <c r="AR568" s="14"/>
      <c r="AS568" s="14">
        <v>0.300721466422396</v>
      </c>
      <c r="AT568" s="14">
        <v>9.7493478454259194E-2</v>
      </c>
      <c r="AU568" s="14">
        <v>0.230733829411504</v>
      </c>
      <c r="AV568" s="14">
        <v>0.27214249999155998</v>
      </c>
      <c r="AW568" s="14">
        <v>0</v>
      </c>
      <c r="AX568" s="14"/>
      <c r="AY568" s="14">
        <v>0</v>
      </c>
      <c r="AZ568" s="14">
        <v>0.34596153660361501</v>
      </c>
      <c r="BA568" s="14">
        <v>0.33978560073928199</v>
      </c>
      <c r="BB568" s="14">
        <v>0</v>
      </c>
      <c r="BC568" s="14">
        <v>0</v>
      </c>
      <c r="BD568" s="14">
        <v>0.164187918238063</v>
      </c>
      <c r="BE568" s="14">
        <v>0.50135388488963495</v>
      </c>
      <c r="BF568" s="14">
        <v>0.24373502494525301</v>
      </c>
      <c r="BG568" s="14">
        <v>0</v>
      </c>
      <c r="BH568" s="14">
        <v>0.44568790870747399</v>
      </c>
      <c r="BI568" s="14">
        <v>0</v>
      </c>
      <c r="BJ568" s="14">
        <v>0.30032537223135097</v>
      </c>
      <c r="BK568" s="14">
        <v>0</v>
      </c>
      <c r="BL568" s="14">
        <v>0</v>
      </c>
      <c r="BM568" s="14">
        <v>0.73525602064801499</v>
      </c>
      <c r="BN568" s="14">
        <v>0.183745813140023</v>
      </c>
      <c r="BO568" s="14"/>
      <c r="BP568" s="14">
        <v>0.22005959363838001</v>
      </c>
      <c r="BQ568" s="14">
        <v>0.21820412087108801</v>
      </c>
      <c r="BR568" s="14">
        <v>0.26684963118688998</v>
      </c>
      <c r="BS568" s="14">
        <v>0.231512088667679</v>
      </c>
      <c r="BT568" s="14">
        <v>0</v>
      </c>
      <c r="BU568" s="14">
        <v>0.25097792143474101</v>
      </c>
      <c r="BV568" s="14"/>
      <c r="BW568" s="14">
        <v>0.323869800658522</v>
      </c>
      <c r="BX568" s="14">
        <v>0.262895782311655</v>
      </c>
      <c r="BY568" s="14" t="s">
        <v>120</v>
      </c>
      <c r="BZ568" s="14">
        <v>0</v>
      </c>
      <c r="CA568" s="14">
        <v>0.15460412068631399</v>
      </c>
      <c r="CB568" s="14">
        <v>0.254057989387379</v>
      </c>
      <c r="CC568" s="14">
        <v>0</v>
      </c>
      <c r="CD568" s="14"/>
      <c r="CE568" s="14">
        <v>0.132819780827857</v>
      </c>
      <c r="CF568" s="14">
        <v>0.122798041164477</v>
      </c>
      <c r="CG568" s="14">
        <v>0</v>
      </c>
      <c r="CH568" s="14">
        <v>0.45007214070455998</v>
      </c>
      <c r="CI568" s="14"/>
      <c r="CJ568" s="14">
        <v>0.33047391278759403</v>
      </c>
      <c r="CK568" s="14">
        <v>6.7146271912160604E-2</v>
      </c>
      <c r="CL568" s="14">
        <v>0.16169349427316601</v>
      </c>
      <c r="CM568" s="14">
        <v>0.25227507252893999</v>
      </c>
      <c r="CN568" s="14"/>
      <c r="CO568" s="14">
        <v>0.22156112422829599</v>
      </c>
      <c r="CP568" s="14" t="s">
        <v>120</v>
      </c>
      <c r="CQ568" s="14"/>
      <c r="CR568" s="14">
        <v>0.163760242590204</v>
      </c>
      <c r="CS568" s="14">
        <v>0.29166203854454897</v>
      </c>
    </row>
    <row r="569" spans="2:97" x14ac:dyDescent="0.3">
      <c r="B569" t="s">
        <v>305</v>
      </c>
      <c r="C569" s="14">
        <v>0.355853477548014</v>
      </c>
      <c r="D569" s="14">
        <v>0.43031859136085998</v>
      </c>
      <c r="E569" s="14">
        <v>0.27039932444437897</v>
      </c>
      <c r="F569" s="14"/>
      <c r="G569" s="14">
        <v>0.37144493551269903</v>
      </c>
      <c r="H569" s="14">
        <v>0.53636059032331296</v>
      </c>
      <c r="I569" s="14">
        <v>0.26570595082961701</v>
      </c>
      <c r="J569" s="14">
        <v>0.14633504671123701</v>
      </c>
      <c r="K569" s="14">
        <v>0.34226814771207098</v>
      </c>
      <c r="L569" s="14">
        <v>0.16900641427098201</v>
      </c>
      <c r="M569" s="14"/>
      <c r="N569" s="14">
        <v>0.373857087271666</v>
      </c>
      <c r="O569" s="14">
        <v>0.33898465160894597</v>
      </c>
      <c r="P569" s="14">
        <v>0.38937509547134302</v>
      </c>
      <c r="Q569" s="14">
        <v>0.316156769807942</v>
      </c>
      <c r="R569" s="14"/>
      <c r="S569" s="14">
        <v>0.45006600556533699</v>
      </c>
      <c r="T569" s="14">
        <v>0.121730212677171</v>
      </c>
      <c r="U569" s="14">
        <v>0.44440756664434899</v>
      </c>
      <c r="V569" s="14">
        <v>0.42159607295189</v>
      </c>
      <c r="W569" s="14">
        <v>0</v>
      </c>
      <c r="X569" s="14">
        <v>0</v>
      </c>
      <c r="Y569" s="14">
        <v>0.43881419551986001</v>
      </c>
      <c r="Z569" s="14">
        <v>0</v>
      </c>
      <c r="AA569" s="14">
        <v>0.59287952972424696</v>
      </c>
      <c r="AB569" s="14">
        <v>0.189633709888642</v>
      </c>
      <c r="AC569" s="14">
        <v>0.35647177195726099</v>
      </c>
      <c r="AD569" s="14" t="s">
        <v>120</v>
      </c>
      <c r="AE569" s="14"/>
      <c r="AF569" s="14">
        <v>0.46721090245136498</v>
      </c>
      <c r="AG569" s="14">
        <v>0.44880394548333002</v>
      </c>
      <c r="AH569" s="14">
        <v>0.32934417589682102</v>
      </c>
      <c r="AI569" s="14">
        <v>0.18071257503206101</v>
      </c>
      <c r="AJ569" s="14">
        <v>0</v>
      </c>
      <c r="AK569" s="14"/>
      <c r="AL569" s="14">
        <v>0.49502035571089198</v>
      </c>
      <c r="AM569" s="14">
        <v>0.50082038421180597</v>
      </c>
      <c r="AN569" s="14">
        <v>0</v>
      </c>
      <c r="AO569" s="14">
        <v>0.31217243048209697</v>
      </c>
      <c r="AP569" s="14">
        <v>0</v>
      </c>
      <c r="AQ569" s="14">
        <v>0</v>
      </c>
      <c r="AR569" s="14"/>
      <c r="AS569" s="14">
        <v>0.14773282038025601</v>
      </c>
      <c r="AT569" s="14">
        <v>0.410618482582842</v>
      </c>
      <c r="AU569" s="14">
        <v>0.59062773944416103</v>
      </c>
      <c r="AV569" s="14">
        <v>0.25439439408796799</v>
      </c>
      <c r="AW569" s="14">
        <v>1</v>
      </c>
      <c r="AX569" s="14"/>
      <c r="AY569" s="14">
        <v>1</v>
      </c>
      <c r="AZ569" s="14">
        <v>0.32679676291556697</v>
      </c>
      <c r="BA569" s="14">
        <v>0</v>
      </c>
      <c r="BB569" s="14">
        <v>0</v>
      </c>
      <c r="BC569" s="14">
        <v>0.50134043405435202</v>
      </c>
      <c r="BD569" s="14">
        <v>0.24446459086049099</v>
      </c>
      <c r="BE569" s="14">
        <v>0.23941754020045</v>
      </c>
      <c r="BF569" s="14">
        <v>0.51543205608326703</v>
      </c>
      <c r="BG569" s="14">
        <v>0.74829140452543697</v>
      </c>
      <c r="BH569" s="14">
        <v>0.55431209129252601</v>
      </c>
      <c r="BI569" s="14">
        <v>0.21358731032849201</v>
      </c>
      <c r="BJ569" s="14">
        <v>0.14798535872898699</v>
      </c>
      <c r="BK569" s="14">
        <v>1</v>
      </c>
      <c r="BL569" s="14">
        <v>0.53169908885936701</v>
      </c>
      <c r="BM569" s="14">
        <v>0</v>
      </c>
      <c r="BN569" s="14">
        <v>0.49344140985777701</v>
      </c>
      <c r="BO569" s="14"/>
      <c r="BP569" s="14">
        <v>0.48178804549102</v>
      </c>
      <c r="BQ569" s="14">
        <v>0.23013997129531899</v>
      </c>
      <c r="BR569" s="14">
        <v>0.24761661044989999</v>
      </c>
      <c r="BS569" s="14">
        <v>0.30407582040798598</v>
      </c>
      <c r="BT569" s="14">
        <v>0</v>
      </c>
      <c r="BU569" s="14">
        <v>0.28705765004428002</v>
      </c>
      <c r="BV569" s="14"/>
      <c r="BW569" s="14">
        <v>0.269267381344792</v>
      </c>
      <c r="BX569" s="14">
        <v>0.56977315745175094</v>
      </c>
      <c r="BY569" s="14" t="s">
        <v>120</v>
      </c>
      <c r="BZ569" s="14">
        <v>0.430593532781264</v>
      </c>
      <c r="CA569" s="14">
        <v>0.18173286500827701</v>
      </c>
      <c r="CB569" s="14">
        <v>0.21868266355514701</v>
      </c>
      <c r="CC569" s="14">
        <v>0</v>
      </c>
      <c r="CD569" s="14"/>
      <c r="CE569" s="14">
        <v>0.29920686478881298</v>
      </c>
      <c r="CF569" s="14">
        <v>0.52300337310425304</v>
      </c>
      <c r="CG569" s="14">
        <v>0</v>
      </c>
      <c r="CH569" s="14">
        <v>0.43039474840849801</v>
      </c>
      <c r="CI569" s="14"/>
      <c r="CJ569" s="14">
        <v>0.43024884554741299</v>
      </c>
      <c r="CK569" s="14">
        <v>0.52647619779842203</v>
      </c>
      <c r="CL569" s="14">
        <v>0.18054535700726901</v>
      </c>
      <c r="CM569" s="14">
        <v>0</v>
      </c>
      <c r="CN569" s="14"/>
      <c r="CO569" s="14">
        <v>0.355853477548014</v>
      </c>
      <c r="CP569" s="14" t="s">
        <v>120</v>
      </c>
      <c r="CQ569" s="14"/>
      <c r="CR569" s="14">
        <v>0.60470828193344905</v>
      </c>
      <c r="CS569" s="14">
        <v>0.26635552639409199</v>
      </c>
    </row>
    <row r="570" spans="2:97" x14ac:dyDescent="0.3">
      <c r="B570" t="s">
        <v>306</v>
      </c>
      <c r="C570" s="14">
        <v>0.33932016801829401</v>
      </c>
      <c r="D570" s="14">
        <v>0.27654784162187201</v>
      </c>
      <c r="E570" s="14">
        <v>0.40586358569783798</v>
      </c>
      <c r="F570" s="14"/>
      <c r="G570" s="14">
        <v>0.27340011650641299</v>
      </c>
      <c r="H570" s="14">
        <v>0.112308906736998</v>
      </c>
      <c r="I570" s="14">
        <v>0.271283815987378</v>
      </c>
      <c r="J570" s="14">
        <v>0.70876977475964498</v>
      </c>
      <c r="K570" s="14">
        <v>0.65773185228792896</v>
      </c>
      <c r="L570" s="14">
        <v>0.83099358572901805</v>
      </c>
      <c r="M570" s="14"/>
      <c r="N570" s="14">
        <v>0.210053645944245</v>
      </c>
      <c r="O570" s="14">
        <v>0.37158367089711702</v>
      </c>
      <c r="P570" s="14">
        <v>0.47257280341978303</v>
      </c>
      <c r="Q570" s="14">
        <v>0.38375808375075499</v>
      </c>
      <c r="R570" s="14"/>
      <c r="S570" s="14">
        <v>0.23685805660114501</v>
      </c>
      <c r="T570" s="14">
        <v>0.363609963105328</v>
      </c>
      <c r="U570" s="14">
        <v>0.281651671587833</v>
      </c>
      <c r="V570" s="14">
        <v>0.37564088082742703</v>
      </c>
      <c r="W570" s="14">
        <v>1</v>
      </c>
      <c r="X570" s="14">
        <v>0.66460885991762197</v>
      </c>
      <c r="Y570" s="14">
        <v>0.31040562318987702</v>
      </c>
      <c r="Z570" s="14">
        <v>0.48359348359786097</v>
      </c>
      <c r="AA570" s="14">
        <v>0.19798747959864599</v>
      </c>
      <c r="AB570" s="14">
        <v>0.62259848692970399</v>
      </c>
      <c r="AC570" s="14">
        <v>0.30503193960452502</v>
      </c>
      <c r="AD570" s="14" t="s">
        <v>120</v>
      </c>
      <c r="AE570" s="14"/>
      <c r="AF570" s="14">
        <v>0.44280130867024597</v>
      </c>
      <c r="AG570" s="14">
        <v>0.18502249097920301</v>
      </c>
      <c r="AH570" s="14">
        <v>0.33245725591171199</v>
      </c>
      <c r="AI570" s="14">
        <v>0.81928742496793905</v>
      </c>
      <c r="AJ570" s="14">
        <v>0.72263209329167999</v>
      </c>
      <c r="AK570" s="14"/>
      <c r="AL570" s="14">
        <v>0.201769101281457</v>
      </c>
      <c r="AM570" s="14">
        <v>0.49917961578819398</v>
      </c>
      <c r="AN570" s="14">
        <v>0.46670560560072499</v>
      </c>
      <c r="AO570" s="14">
        <v>0.48775445987919702</v>
      </c>
      <c r="AP570" s="14">
        <v>0.49767395336842801</v>
      </c>
      <c r="AQ570" s="14">
        <v>0</v>
      </c>
      <c r="AR570" s="14"/>
      <c r="AS570" s="14">
        <v>0.55154571319734702</v>
      </c>
      <c r="AT570" s="14">
        <v>0.29368142320988899</v>
      </c>
      <c r="AU570" s="14">
        <v>0.120440786542532</v>
      </c>
      <c r="AV570" s="14">
        <v>0.35356309253857399</v>
      </c>
      <c r="AW570" s="14">
        <v>0</v>
      </c>
      <c r="AX570" s="14"/>
      <c r="AY570" s="14">
        <v>0</v>
      </c>
      <c r="AZ570" s="14">
        <v>0.32724170048081802</v>
      </c>
      <c r="BA570" s="14">
        <v>0.66021439926071801</v>
      </c>
      <c r="BB570" s="14">
        <v>1</v>
      </c>
      <c r="BC570" s="14">
        <v>0.49865956594564798</v>
      </c>
      <c r="BD570" s="14">
        <v>0.591347490901446</v>
      </c>
      <c r="BE570" s="14">
        <v>0</v>
      </c>
      <c r="BF570" s="14">
        <v>0.24083291897147999</v>
      </c>
      <c r="BG570" s="14">
        <v>0.25170859547456298</v>
      </c>
      <c r="BH570" s="14">
        <v>0</v>
      </c>
      <c r="BI570" s="14">
        <v>0.60058277447790398</v>
      </c>
      <c r="BJ570" s="14">
        <v>0.29436121498241002</v>
      </c>
      <c r="BK570" s="14">
        <v>0</v>
      </c>
      <c r="BL570" s="14">
        <v>0</v>
      </c>
      <c r="BM570" s="14">
        <v>0</v>
      </c>
      <c r="BN570" s="14">
        <v>0.32281277700220001</v>
      </c>
      <c r="BO570" s="14"/>
      <c r="BP570" s="14">
        <v>0.18177509700952099</v>
      </c>
      <c r="BQ570" s="14">
        <v>0.48056854772596203</v>
      </c>
      <c r="BR570" s="14">
        <v>0.35617547068453598</v>
      </c>
      <c r="BS570" s="14">
        <v>0.464412090924335</v>
      </c>
      <c r="BT570" s="14">
        <v>1</v>
      </c>
      <c r="BU570" s="14">
        <v>0.46196442852097902</v>
      </c>
      <c r="BV570" s="14"/>
      <c r="BW570" s="14">
        <v>0.406862817996686</v>
      </c>
      <c r="BX570" s="14">
        <v>0.12519508390206599</v>
      </c>
      <c r="BY570" s="14" t="s">
        <v>120</v>
      </c>
      <c r="BZ570" s="14">
        <v>0.569406467218736</v>
      </c>
      <c r="CA570" s="14">
        <v>0.66366301430540797</v>
      </c>
      <c r="CB570" s="14">
        <v>0.29397695384130101</v>
      </c>
      <c r="CC570" s="14">
        <v>0.512325421976499</v>
      </c>
      <c r="CD570" s="14"/>
      <c r="CE570" s="14">
        <v>0.362332029184185</v>
      </c>
      <c r="CF570" s="14">
        <v>0.295661427174231</v>
      </c>
      <c r="CG570" s="14">
        <v>1</v>
      </c>
      <c r="CH570" s="14">
        <v>0.119533110886942</v>
      </c>
      <c r="CI570" s="14"/>
      <c r="CJ570" s="14">
        <v>0.23927724166499301</v>
      </c>
      <c r="CK570" s="14">
        <v>0.40637753028941698</v>
      </c>
      <c r="CL570" s="14">
        <v>0.51684589944665205</v>
      </c>
      <c r="CM570" s="14">
        <v>0</v>
      </c>
      <c r="CN570" s="14"/>
      <c r="CO570" s="14">
        <v>0.33932016801829401</v>
      </c>
      <c r="CP570" s="14" t="s">
        <v>120</v>
      </c>
      <c r="CQ570" s="14"/>
      <c r="CR570" s="14">
        <v>0.231531475476347</v>
      </c>
      <c r="CS570" s="14">
        <v>0.35943989672780002</v>
      </c>
    </row>
    <row r="571" spans="2:97" x14ac:dyDescent="0.3">
      <c r="B571" t="s">
        <v>92</v>
      </c>
      <c r="C571" s="14">
        <v>8.3265230205396501E-2</v>
      </c>
      <c r="D571" s="14">
        <v>5.3175526399294001E-2</v>
      </c>
      <c r="E571" s="14">
        <v>0.11302186199634499</v>
      </c>
      <c r="F571" s="14"/>
      <c r="G571" s="14">
        <v>0.19747024981981601</v>
      </c>
      <c r="H571" s="14">
        <v>0</v>
      </c>
      <c r="I571" s="14">
        <v>8.9438070965548094E-2</v>
      </c>
      <c r="J571" s="14">
        <v>0</v>
      </c>
      <c r="K571" s="14">
        <v>0</v>
      </c>
      <c r="L571" s="14">
        <v>0</v>
      </c>
      <c r="M571" s="14"/>
      <c r="N571" s="14">
        <v>8.2361332740695403E-2</v>
      </c>
      <c r="O571" s="14">
        <v>0.208569963310792</v>
      </c>
      <c r="P571" s="14">
        <v>6.9793549089637294E-2</v>
      </c>
      <c r="Q571" s="14">
        <v>0</v>
      </c>
      <c r="R571" s="14"/>
      <c r="S571" s="14">
        <v>7.1039680038317093E-2</v>
      </c>
      <c r="T571" s="14">
        <v>0.126985802575727</v>
      </c>
      <c r="U571" s="14">
        <v>0</v>
      </c>
      <c r="V571" s="14">
        <v>0</v>
      </c>
      <c r="W571" s="14">
        <v>0</v>
      </c>
      <c r="X571" s="14">
        <v>0</v>
      </c>
      <c r="Y571" s="14">
        <v>0.25078018129026303</v>
      </c>
      <c r="Z571" s="14">
        <v>0.51640651640213897</v>
      </c>
      <c r="AA571" s="14">
        <v>0</v>
      </c>
      <c r="AB571" s="14">
        <v>0</v>
      </c>
      <c r="AC571" s="14">
        <v>0</v>
      </c>
      <c r="AD571" s="14" t="s">
        <v>120</v>
      </c>
      <c r="AE571" s="14"/>
      <c r="AF571" s="14">
        <v>0</v>
      </c>
      <c r="AG571" s="14">
        <v>0.111907980540735</v>
      </c>
      <c r="AH571" s="14">
        <v>0</v>
      </c>
      <c r="AI571" s="14">
        <v>0</v>
      </c>
      <c r="AJ571" s="14">
        <v>0</v>
      </c>
      <c r="AK571" s="14"/>
      <c r="AL571" s="14">
        <v>7.7988441168540604E-2</v>
      </c>
      <c r="AM571" s="14">
        <v>0</v>
      </c>
      <c r="AN571" s="14">
        <v>0</v>
      </c>
      <c r="AO571" s="14">
        <v>0.10070971355151501</v>
      </c>
      <c r="AP571" s="14">
        <v>0</v>
      </c>
      <c r="AQ571" s="14">
        <v>0.35810732072611301</v>
      </c>
      <c r="AR571" s="14"/>
      <c r="AS571" s="14">
        <v>0</v>
      </c>
      <c r="AT571" s="14">
        <v>0.19820661575300999</v>
      </c>
      <c r="AU571" s="14">
        <v>5.8197644601802399E-2</v>
      </c>
      <c r="AV571" s="14">
        <v>0.119900013381898</v>
      </c>
      <c r="AW571" s="14">
        <v>0</v>
      </c>
      <c r="AX571" s="14"/>
      <c r="AY571" s="14">
        <v>0</v>
      </c>
      <c r="AZ571" s="14">
        <v>0</v>
      </c>
      <c r="BA571" s="14">
        <v>0</v>
      </c>
      <c r="BB571" s="14">
        <v>0</v>
      </c>
      <c r="BC571" s="14">
        <v>0</v>
      </c>
      <c r="BD571" s="14">
        <v>0</v>
      </c>
      <c r="BE571" s="14">
        <v>0.25922857490991502</v>
      </c>
      <c r="BF571" s="14">
        <v>0</v>
      </c>
      <c r="BG571" s="14">
        <v>0</v>
      </c>
      <c r="BH571" s="14">
        <v>0</v>
      </c>
      <c r="BI571" s="14">
        <v>0.18582991519360501</v>
      </c>
      <c r="BJ571" s="14">
        <v>0.25732805405725201</v>
      </c>
      <c r="BK571" s="14">
        <v>0</v>
      </c>
      <c r="BL571" s="14">
        <v>0.46830091114063299</v>
      </c>
      <c r="BM571" s="14">
        <v>0.26474397935198501</v>
      </c>
      <c r="BN571" s="14">
        <v>0</v>
      </c>
      <c r="BO571" s="14"/>
      <c r="BP571" s="14">
        <v>0.11637726386107899</v>
      </c>
      <c r="BQ571" s="14">
        <v>7.1087360107630407E-2</v>
      </c>
      <c r="BR571" s="14">
        <v>0.12935828767867399</v>
      </c>
      <c r="BS571" s="14">
        <v>0</v>
      </c>
      <c r="BT571" s="14">
        <v>0</v>
      </c>
      <c r="BU571" s="14">
        <v>0</v>
      </c>
      <c r="BV571" s="14"/>
      <c r="BW571" s="14">
        <v>0</v>
      </c>
      <c r="BX571" s="14">
        <v>4.2135976334528001E-2</v>
      </c>
      <c r="BY571" s="14" t="s">
        <v>120</v>
      </c>
      <c r="BZ571" s="14">
        <v>0</v>
      </c>
      <c r="CA571" s="14">
        <v>0</v>
      </c>
      <c r="CB571" s="14">
        <v>0.233282393216174</v>
      </c>
      <c r="CC571" s="14">
        <v>0.487674578023501</v>
      </c>
      <c r="CD571" s="14"/>
      <c r="CE571" s="14">
        <v>0.20564132519914399</v>
      </c>
      <c r="CF571" s="14">
        <v>5.8537158557039198E-2</v>
      </c>
      <c r="CG571" s="14">
        <v>0</v>
      </c>
      <c r="CH571" s="14">
        <v>0</v>
      </c>
      <c r="CI571" s="14"/>
      <c r="CJ571" s="14">
        <v>0</v>
      </c>
      <c r="CK571" s="14">
        <v>0</v>
      </c>
      <c r="CL571" s="14">
        <v>0.14091524927291299</v>
      </c>
      <c r="CM571" s="14">
        <v>0.74772492747106001</v>
      </c>
      <c r="CN571" s="14"/>
      <c r="CO571" s="14">
        <v>8.3265230205396501E-2</v>
      </c>
      <c r="CP571" s="14" t="s">
        <v>120</v>
      </c>
      <c r="CQ571" s="14"/>
      <c r="CR571" s="14">
        <v>0</v>
      </c>
      <c r="CS571" s="14">
        <v>8.2542538333558596E-2</v>
      </c>
    </row>
    <row r="572" spans="2:97" x14ac:dyDescent="0.3">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c r="CD572" s="14"/>
      <c r="CE572" s="14"/>
      <c r="CF572" s="14"/>
      <c r="CG572" s="14"/>
      <c r="CH572" s="14"/>
      <c r="CI572" s="14"/>
      <c r="CJ572" s="14"/>
      <c r="CK572" s="14"/>
      <c r="CL572" s="14"/>
      <c r="CM572" s="14"/>
      <c r="CN572" s="14"/>
      <c r="CO572" s="14"/>
      <c r="CP572" s="14"/>
      <c r="CQ572" s="14"/>
      <c r="CR572" s="14"/>
      <c r="CS572" s="14"/>
    </row>
    <row r="573" spans="2:97" x14ac:dyDescent="0.3">
      <c r="B573" s="6" t="s">
        <v>313</v>
      </c>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c r="BY573" s="14"/>
      <c r="BZ573" s="14"/>
      <c r="CA573" s="14"/>
      <c r="CB573" s="14"/>
      <c r="CC573" s="14"/>
      <c r="CD573" s="14"/>
      <c r="CE573" s="14"/>
      <c r="CF573" s="14"/>
      <c r="CG573" s="14"/>
      <c r="CH573" s="14"/>
      <c r="CI573" s="14"/>
      <c r="CJ573" s="14"/>
      <c r="CK573" s="14"/>
      <c r="CL573" s="14"/>
      <c r="CM573" s="14"/>
      <c r="CN573" s="14"/>
      <c r="CO573" s="14"/>
      <c r="CP573" s="14"/>
      <c r="CQ573" s="14"/>
      <c r="CR573" s="14"/>
      <c r="CS573" s="14"/>
    </row>
    <row r="574" spans="2:97" x14ac:dyDescent="0.3">
      <c r="B574" s="24" t="s">
        <v>308</v>
      </c>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c r="BY574" s="14"/>
      <c r="BZ574" s="14"/>
      <c r="CA574" s="14"/>
      <c r="CB574" s="14"/>
      <c r="CC574" s="14"/>
      <c r="CD574" s="14"/>
      <c r="CE574" s="14"/>
      <c r="CF574" s="14"/>
      <c r="CG574" s="14"/>
      <c r="CH574" s="14"/>
      <c r="CI574" s="14"/>
      <c r="CJ574" s="14"/>
      <c r="CK574" s="14"/>
      <c r="CL574" s="14"/>
      <c r="CM574" s="14"/>
      <c r="CN574" s="14"/>
      <c r="CO574" s="14"/>
      <c r="CP574" s="14"/>
      <c r="CQ574" s="14"/>
      <c r="CR574" s="14"/>
      <c r="CS574" s="14"/>
    </row>
    <row r="575" spans="2:97" x14ac:dyDescent="0.3">
      <c r="B575" t="s">
        <v>309</v>
      </c>
      <c r="C575" s="14">
        <v>0.42539376155756298</v>
      </c>
      <c r="D575" s="14">
        <v>0.38979517372300498</v>
      </c>
      <c r="E575" s="14">
        <v>0.44244715133462298</v>
      </c>
      <c r="F575" s="14"/>
      <c r="G575" s="14">
        <v>0.50491952584232502</v>
      </c>
      <c r="H575" s="14">
        <v>0.17650274701350299</v>
      </c>
      <c r="I575" s="14">
        <v>0.45911952763469899</v>
      </c>
      <c r="J575" s="14">
        <v>0.58036309353275894</v>
      </c>
      <c r="K575" s="14">
        <v>0.31026683750026002</v>
      </c>
      <c r="L575" s="14">
        <v>0.67076137014652304</v>
      </c>
      <c r="M575" s="14"/>
      <c r="N575" s="14">
        <v>0.493000166405269</v>
      </c>
      <c r="O575" s="14">
        <v>0.26584930698440701</v>
      </c>
      <c r="P575" s="14">
        <v>0.579604324313022</v>
      </c>
      <c r="Q575" s="14">
        <v>0.32637568346713702</v>
      </c>
      <c r="R575" s="14"/>
      <c r="S575" s="14">
        <v>0.31827634562791501</v>
      </c>
      <c r="T575" s="14">
        <v>0.121730212677171</v>
      </c>
      <c r="U575" s="14">
        <v>0.718348328412167</v>
      </c>
      <c r="V575" s="14">
        <v>0.57840392704810994</v>
      </c>
      <c r="W575" s="14">
        <v>1</v>
      </c>
      <c r="X575" s="14">
        <v>0</v>
      </c>
      <c r="Y575" s="14">
        <v>0.43331726415240202</v>
      </c>
      <c r="Z575" s="14">
        <v>0.48359348359786097</v>
      </c>
      <c r="AA575" s="14">
        <v>0.790867009322892</v>
      </c>
      <c r="AB575" s="14">
        <v>0.60722335095687696</v>
      </c>
      <c r="AC575" s="14">
        <v>0.661503711561786</v>
      </c>
      <c r="AD575" s="14" t="s">
        <v>120</v>
      </c>
      <c r="AE575" s="14"/>
      <c r="AF575" s="14">
        <v>0.44703241206338901</v>
      </c>
      <c r="AG575" s="14">
        <v>0.47194797156437401</v>
      </c>
      <c r="AH575" s="14">
        <v>0.67065582410317903</v>
      </c>
      <c r="AI575" s="14">
        <v>0.15690055146411899</v>
      </c>
      <c r="AJ575" s="14">
        <v>0</v>
      </c>
      <c r="AK575" s="14"/>
      <c r="AL575" s="14">
        <v>0.41688681816999001</v>
      </c>
      <c r="AM575" s="14">
        <v>0.48260002216919401</v>
      </c>
      <c r="AN575" s="14">
        <v>0.48661896593065601</v>
      </c>
      <c r="AO575" s="14">
        <v>0.19796402029817201</v>
      </c>
      <c r="AP575" s="14">
        <v>0.24125497112681599</v>
      </c>
      <c r="AQ575" s="14">
        <v>0.228291807076002</v>
      </c>
      <c r="AR575" s="14"/>
      <c r="AS575" s="14">
        <v>0.29436554387017699</v>
      </c>
      <c r="AT575" s="14">
        <v>0.39808027399239199</v>
      </c>
      <c r="AU575" s="14">
        <v>0.59846338220376905</v>
      </c>
      <c r="AV575" s="14">
        <v>0.38829913141168598</v>
      </c>
      <c r="AW575" s="14">
        <v>0</v>
      </c>
      <c r="AX575" s="14"/>
      <c r="AY575" s="14">
        <v>1</v>
      </c>
      <c r="AZ575" s="14">
        <v>0</v>
      </c>
      <c r="BA575" s="14">
        <v>0</v>
      </c>
      <c r="BB575" s="14">
        <v>0</v>
      </c>
      <c r="BC575" s="14">
        <v>0.35947216286782302</v>
      </c>
      <c r="BD575" s="14">
        <v>0.835812081761937</v>
      </c>
      <c r="BE575" s="14">
        <v>0.25066045028588502</v>
      </c>
      <c r="BF575" s="14">
        <v>0.24373502494525301</v>
      </c>
      <c r="BG575" s="14">
        <v>0.73934815810853405</v>
      </c>
      <c r="BH575" s="14">
        <v>0.57780933123962297</v>
      </c>
      <c r="BI575" s="14">
        <v>0.222296370923634</v>
      </c>
      <c r="BJ575" s="14">
        <v>0.44640273375557799</v>
      </c>
      <c r="BK575" s="14">
        <v>1</v>
      </c>
      <c r="BL575" s="14">
        <v>0.46830091114063299</v>
      </c>
      <c r="BM575" s="14">
        <v>0.26626399131282102</v>
      </c>
      <c r="BN575" s="14">
        <v>0.153170683955132</v>
      </c>
      <c r="BO575" s="14"/>
      <c r="BP575" s="14">
        <v>0.38538460342275399</v>
      </c>
      <c r="BQ575" s="14">
        <v>0.36705209957353002</v>
      </c>
      <c r="BR575" s="14">
        <v>0.36934839071786602</v>
      </c>
      <c r="BS575" s="14">
        <v>0.40628281942936001</v>
      </c>
      <c r="BT575" s="14">
        <v>0.50470623981247997</v>
      </c>
      <c r="BU575" s="14">
        <v>1</v>
      </c>
      <c r="BV575" s="14"/>
      <c r="BW575" s="14">
        <v>0.39812521960916197</v>
      </c>
      <c r="BX575" s="14">
        <v>0.39227672982977801</v>
      </c>
      <c r="BY575" s="14" t="s">
        <v>120</v>
      </c>
      <c r="BZ575" s="14">
        <v>0.45206671413139798</v>
      </c>
      <c r="CA575" s="14">
        <v>0.310376970782898</v>
      </c>
      <c r="CB575" s="14">
        <v>0.46696424184481899</v>
      </c>
      <c r="CC575" s="14">
        <v>0.75032647165546196</v>
      </c>
      <c r="CD575" s="14"/>
      <c r="CE575" s="14">
        <v>0.43673153160565698</v>
      </c>
      <c r="CF575" s="14">
        <v>0.27308731580389001</v>
      </c>
      <c r="CG575" s="14">
        <v>0.66083265626203802</v>
      </c>
      <c r="CH575" s="14">
        <v>0.37471397520093203</v>
      </c>
      <c r="CI575" s="14"/>
      <c r="CJ575" s="14">
        <v>0.29130097170757502</v>
      </c>
      <c r="CK575" s="14">
        <v>0.444677965000153</v>
      </c>
      <c r="CL575" s="14">
        <v>0.66173236391075996</v>
      </c>
      <c r="CM575" s="14">
        <v>0.239528603511692</v>
      </c>
      <c r="CN575" s="14"/>
      <c r="CO575" s="14">
        <v>0.42539376155756298</v>
      </c>
      <c r="CP575" s="14" t="s">
        <v>120</v>
      </c>
      <c r="CQ575" s="14"/>
      <c r="CR575" s="14">
        <v>0.152779999167931</v>
      </c>
      <c r="CS575" s="14">
        <v>0.60244552031834597</v>
      </c>
    </row>
    <row r="576" spans="2:97" x14ac:dyDescent="0.3">
      <c r="B576" t="s">
        <v>310</v>
      </c>
      <c r="C576" s="14">
        <v>0.25364007206371397</v>
      </c>
      <c r="D576" s="14">
        <v>0.24578798174072999</v>
      </c>
      <c r="E576" s="14">
        <v>0.26765893814515901</v>
      </c>
      <c r="F576" s="14"/>
      <c r="G576" s="14">
        <v>8.7293192842965106E-2</v>
      </c>
      <c r="H576" s="14">
        <v>0.46858957918560401</v>
      </c>
      <c r="I576" s="14">
        <v>0.35621004393053102</v>
      </c>
      <c r="J576" s="14">
        <v>0.28298597658923902</v>
      </c>
      <c r="K576" s="14">
        <v>0.34226814771207098</v>
      </c>
      <c r="L576" s="14">
        <v>0</v>
      </c>
      <c r="M576" s="14"/>
      <c r="N576" s="14">
        <v>0.25484249795985198</v>
      </c>
      <c r="O576" s="14">
        <v>0.161435250657011</v>
      </c>
      <c r="P576" s="14">
        <v>0.14023972660911799</v>
      </c>
      <c r="Q576" s="14">
        <v>0.41586593988909398</v>
      </c>
      <c r="R576" s="14"/>
      <c r="S576" s="14">
        <v>0.33383828200863702</v>
      </c>
      <c r="T576" s="14">
        <v>0.38263259545463602</v>
      </c>
      <c r="U576" s="14">
        <v>0.281651671587833</v>
      </c>
      <c r="V576" s="14">
        <v>0.20339858369154001</v>
      </c>
      <c r="W576" s="14">
        <v>0</v>
      </c>
      <c r="X576" s="14">
        <v>0</v>
      </c>
      <c r="Y576" s="14">
        <v>0.124403239891084</v>
      </c>
      <c r="Z576" s="14">
        <v>0</v>
      </c>
      <c r="AA576" s="14">
        <v>0</v>
      </c>
      <c r="AB576" s="14">
        <v>0.39277664904312298</v>
      </c>
      <c r="AC576" s="14">
        <v>0.338496288438214</v>
      </c>
      <c r="AD576" s="14" t="s">
        <v>120</v>
      </c>
      <c r="AE576" s="14"/>
      <c r="AF576" s="14">
        <v>0.37660573062039798</v>
      </c>
      <c r="AG576" s="14">
        <v>0.14499384689389799</v>
      </c>
      <c r="AH576" s="14">
        <v>0.32934417589682102</v>
      </c>
      <c r="AI576" s="14">
        <v>0.680179491354305</v>
      </c>
      <c r="AJ576" s="14">
        <v>0.27736790670832001</v>
      </c>
      <c r="AK576" s="14"/>
      <c r="AL576" s="14">
        <v>0.15243565201619</v>
      </c>
      <c r="AM576" s="14">
        <v>0.349792964955215</v>
      </c>
      <c r="AN576" s="14">
        <v>0.28790200143432398</v>
      </c>
      <c r="AO576" s="14">
        <v>0.60433352184967803</v>
      </c>
      <c r="AP576" s="14">
        <v>0.261071075504756</v>
      </c>
      <c r="AQ576" s="14">
        <v>0.20263796761014199</v>
      </c>
      <c r="AR576" s="14"/>
      <c r="AS576" s="14">
        <v>0.293622493366196</v>
      </c>
      <c r="AT576" s="14">
        <v>0.200925048112303</v>
      </c>
      <c r="AU576" s="14">
        <v>0.23366426396339099</v>
      </c>
      <c r="AV576" s="14">
        <v>0.28160367332327602</v>
      </c>
      <c r="AW576" s="14">
        <v>0.46374389848041903</v>
      </c>
      <c r="AX576" s="14"/>
      <c r="AY576" s="14">
        <v>0</v>
      </c>
      <c r="AZ576" s="14">
        <v>0.65403846339638505</v>
      </c>
      <c r="BA576" s="14">
        <v>0.33978560073928199</v>
      </c>
      <c r="BB576" s="14">
        <v>0</v>
      </c>
      <c r="BC576" s="14">
        <v>0.28310308433232401</v>
      </c>
      <c r="BD576" s="14">
        <v>0.164187918238063</v>
      </c>
      <c r="BE576" s="14">
        <v>0</v>
      </c>
      <c r="BF576" s="14">
        <v>0.24436344483283801</v>
      </c>
      <c r="BG576" s="14">
        <v>0.26065184189146601</v>
      </c>
      <c r="BH576" s="14">
        <v>0.21005166023847799</v>
      </c>
      <c r="BI576" s="14">
        <v>0.39400472228734301</v>
      </c>
      <c r="BJ576" s="14">
        <v>0.29626921218717001</v>
      </c>
      <c r="BK576" s="14">
        <v>0</v>
      </c>
      <c r="BL576" s="14">
        <v>0</v>
      </c>
      <c r="BM576" s="14">
        <v>0</v>
      </c>
      <c r="BN576" s="14">
        <v>0.670346020855905</v>
      </c>
      <c r="BO576" s="14"/>
      <c r="BP576" s="14">
        <v>0.28891285526127197</v>
      </c>
      <c r="BQ576" s="14">
        <v>0.28894534975104202</v>
      </c>
      <c r="BR576" s="14">
        <v>0.136748640520272</v>
      </c>
      <c r="BS576" s="14">
        <v>0.36356453136497802</v>
      </c>
      <c r="BT576" s="14">
        <v>0</v>
      </c>
      <c r="BU576" s="14">
        <v>0</v>
      </c>
      <c r="BV576" s="14"/>
      <c r="BW576" s="14">
        <v>0.41701003827676503</v>
      </c>
      <c r="BX576" s="14">
        <v>0.21377575271969301</v>
      </c>
      <c r="BY576" s="14" t="s">
        <v>120</v>
      </c>
      <c r="BZ576" s="14">
        <v>0.41576010015678899</v>
      </c>
      <c r="CA576" s="14">
        <v>0.301494804174889</v>
      </c>
      <c r="CB576" s="14">
        <v>8.4019780638424302E-2</v>
      </c>
      <c r="CC576" s="14">
        <v>0</v>
      </c>
      <c r="CD576" s="14"/>
      <c r="CE576" s="14">
        <v>0.17560737257583001</v>
      </c>
      <c r="CF576" s="14">
        <v>0.23584953353976401</v>
      </c>
      <c r="CG576" s="14">
        <v>0.33916734373796198</v>
      </c>
      <c r="CH576" s="14">
        <v>0.41404733627697499</v>
      </c>
      <c r="CI576" s="14"/>
      <c r="CJ576" s="14">
        <v>0.40586261241114702</v>
      </c>
      <c r="CK576" s="14">
        <v>0.27383169895454301</v>
      </c>
      <c r="CL576" s="14">
        <v>4.9742113224828501E-2</v>
      </c>
      <c r="CM576" s="14">
        <v>0</v>
      </c>
      <c r="CN576" s="14"/>
      <c r="CO576" s="14">
        <v>0.25364007206371397</v>
      </c>
      <c r="CP576" s="14" t="s">
        <v>120</v>
      </c>
      <c r="CQ576" s="14"/>
      <c r="CR576" s="14">
        <v>0.44555679245372898</v>
      </c>
      <c r="CS576" s="14">
        <v>0.17288815521560999</v>
      </c>
    </row>
    <row r="577" spans="2:97" x14ac:dyDescent="0.3">
      <c r="B577" t="s">
        <v>311</v>
      </c>
      <c r="C577" s="14">
        <v>0.16326631854866799</v>
      </c>
      <c r="D577" s="14">
        <v>0.24906293949218999</v>
      </c>
      <c r="E577" s="14">
        <v>8.9224237173646706E-2</v>
      </c>
      <c r="F577" s="14"/>
      <c r="G577" s="14">
        <v>0.25053932181618199</v>
      </c>
      <c r="H577" s="14">
        <v>0.18081611780518</v>
      </c>
      <c r="I577" s="14">
        <v>9.5232357469221304E-2</v>
      </c>
      <c r="J577" s="14">
        <v>0</v>
      </c>
      <c r="K577" s="14">
        <v>0</v>
      </c>
      <c r="L577" s="14">
        <v>0.16103543938298701</v>
      </c>
      <c r="M577" s="14"/>
      <c r="N577" s="14">
        <v>0.122485664287523</v>
      </c>
      <c r="O577" s="14">
        <v>0.36414547904778899</v>
      </c>
      <c r="P577" s="14">
        <v>6.9544816481105998E-2</v>
      </c>
      <c r="Q577" s="14">
        <v>0.14371530212957001</v>
      </c>
      <c r="R577" s="14"/>
      <c r="S577" s="14">
        <v>0.27684569232513101</v>
      </c>
      <c r="T577" s="14">
        <v>0.119011879272265</v>
      </c>
      <c r="U577" s="14">
        <v>0</v>
      </c>
      <c r="V577" s="14">
        <v>0.21819748926035001</v>
      </c>
      <c r="W577" s="14">
        <v>0</v>
      </c>
      <c r="X577" s="14">
        <v>0</v>
      </c>
      <c r="Y577" s="14">
        <v>0.31249670875244501</v>
      </c>
      <c r="Z577" s="14">
        <v>0</v>
      </c>
      <c r="AA577" s="14">
        <v>0</v>
      </c>
      <c r="AB577" s="14">
        <v>0</v>
      </c>
      <c r="AC577" s="14">
        <v>0</v>
      </c>
      <c r="AD577" s="14" t="s">
        <v>120</v>
      </c>
      <c r="AE577" s="14"/>
      <c r="AF577" s="14">
        <v>0.17636185731621401</v>
      </c>
      <c r="AG577" s="14">
        <v>0.18216679887435799</v>
      </c>
      <c r="AH577" s="14">
        <v>0</v>
      </c>
      <c r="AI577" s="14">
        <v>0</v>
      </c>
      <c r="AJ577" s="14">
        <v>0.72263209329167999</v>
      </c>
      <c r="AK577" s="14"/>
      <c r="AL577" s="14">
        <v>0.27266539890941399</v>
      </c>
      <c r="AM577" s="14">
        <v>8.2062799213565393E-2</v>
      </c>
      <c r="AN577" s="14">
        <v>0.22547903263502</v>
      </c>
      <c r="AO577" s="14">
        <v>0</v>
      </c>
      <c r="AP577" s="14">
        <v>0.25929155869248099</v>
      </c>
      <c r="AQ577" s="14">
        <v>0</v>
      </c>
      <c r="AR577" s="14"/>
      <c r="AS577" s="14">
        <v>0.113688932666584</v>
      </c>
      <c r="AT577" s="14">
        <v>0.10801313739873</v>
      </c>
      <c r="AU577" s="14">
        <v>0.109674709231038</v>
      </c>
      <c r="AV577" s="14">
        <v>0.20418769323709601</v>
      </c>
      <c r="AW577" s="14">
        <v>0.53625610151958103</v>
      </c>
      <c r="AX577" s="14"/>
      <c r="AY577" s="14">
        <v>0</v>
      </c>
      <c r="AZ577" s="14">
        <v>0</v>
      </c>
      <c r="BA577" s="14">
        <v>0.32561044478029899</v>
      </c>
      <c r="BB577" s="14">
        <v>1</v>
      </c>
      <c r="BC577" s="14">
        <v>0.21340240869555599</v>
      </c>
      <c r="BD577" s="14">
        <v>0</v>
      </c>
      <c r="BE577" s="14">
        <v>0.23941754020045</v>
      </c>
      <c r="BF577" s="14">
        <v>0</v>
      </c>
      <c r="BG577" s="14">
        <v>0</v>
      </c>
      <c r="BH577" s="14">
        <v>0.21213900852189899</v>
      </c>
      <c r="BI577" s="14">
        <v>0.19786899159541799</v>
      </c>
      <c r="BJ577" s="14">
        <v>0</v>
      </c>
      <c r="BK577" s="14">
        <v>0</v>
      </c>
      <c r="BL577" s="14">
        <v>0.53169908885936701</v>
      </c>
      <c r="BM577" s="14">
        <v>0.46899202933519402</v>
      </c>
      <c r="BN577" s="14">
        <v>0.176483295188963</v>
      </c>
      <c r="BO577" s="14"/>
      <c r="BP577" s="14">
        <v>0.17527030433083399</v>
      </c>
      <c r="BQ577" s="14">
        <v>0.19388480665664701</v>
      </c>
      <c r="BR577" s="14">
        <v>0.241699418617708</v>
      </c>
      <c r="BS577" s="14">
        <v>0</v>
      </c>
      <c r="BT577" s="14">
        <v>0.49529376018752003</v>
      </c>
      <c r="BU577" s="14">
        <v>0</v>
      </c>
      <c r="BV577" s="14"/>
      <c r="BW577" s="14">
        <v>0.117139154972106</v>
      </c>
      <c r="BX577" s="14">
        <v>0.22188373352309099</v>
      </c>
      <c r="BY577" s="14" t="s">
        <v>120</v>
      </c>
      <c r="BZ577" s="14">
        <v>0.132173185711812</v>
      </c>
      <c r="CA577" s="14">
        <v>0.24924286785184699</v>
      </c>
      <c r="CB577" s="14">
        <v>0.129838618200046</v>
      </c>
      <c r="CC577" s="14">
        <v>0</v>
      </c>
      <c r="CD577" s="14"/>
      <c r="CE577" s="14">
        <v>0.18217785957504901</v>
      </c>
      <c r="CF577" s="14">
        <v>0.249922136553788</v>
      </c>
      <c r="CG577" s="14">
        <v>0</v>
      </c>
      <c r="CH577" s="14">
        <v>0.155432545399323</v>
      </c>
      <c r="CI577" s="14"/>
      <c r="CJ577" s="14">
        <v>0.235012228505695</v>
      </c>
      <c r="CK577" s="14">
        <v>0.14479289661091099</v>
      </c>
      <c r="CL577" s="14">
        <v>9.7868160366669898E-2</v>
      </c>
      <c r="CM577" s="14">
        <v>0</v>
      </c>
      <c r="CN577" s="14"/>
      <c r="CO577" s="14">
        <v>0.16326631854866799</v>
      </c>
      <c r="CP577" s="14" t="s">
        <v>120</v>
      </c>
      <c r="CQ577" s="14"/>
      <c r="CR577" s="14">
        <v>0.35391852139570301</v>
      </c>
      <c r="CS577" s="14">
        <v>3.0393606113271798E-2</v>
      </c>
    </row>
    <row r="578" spans="2:97" x14ac:dyDescent="0.3">
      <c r="B578" t="s">
        <v>312</v>
      </c>
      <c r="C578" s="14">
        <v>5.82664360708171E-2</v>
      </c>
      <c r="D578" s="14">
        <v>6.2178378644780402E-2</v>
      </c>
      <c r="E578" s="14">
        <v>5.6260912824934298E-2</v>
      </c>
      <c r="F578" s="14"/>
      <c r="G578" s="14">
        <v>4.3142755139911497E-2</v>
      </c>
      <c r="H578" s="14">
        <v>0.112666612299911</v>
      </c>
      <c r="I578" s="14">
        <v>0</v>
      </c>
      <c r="J578" s="14">
        <v>0.13665092987800201</v>
      </c>
      <c r="K578" s="14">
        <v>0</v>
      </c>
      <c r="L578" s="14">
        <v>0</v>
      </c>
      <c r="M578" s="14"/>
      <c r="N578" s="14">
        <v>4.16939737847088E-2</v>
      </c>
      <c r="O578" s="14">
        <v>7.8209883301569402E-2</v>
      </c>
      <c r="P578" s="14">
        <v>0</v>
      </c>
      <c r="Q578" s="14">
        <v>0.114043074514199</v>
      </c>
      <c r="R578" s="14"/>
      <c r="S578" s="14">
        <v>0</v>
      </c>
      <c r="T578" s="14">
        <v>0.24963951002019999</v>
      </c>
      <c r="U578" s="14">
        <v>0</v>
      </c>
      <c r="V578" s="14">
        <v>0</v>
      </c>
      <c r="W578" s="14">
        <v>0</v>
      </c>
      <c r="X578" s="14">
        <v>0.33539114008237803</v>
      </c>
      <c r="Y578" s="14">
        <v>0.12978278720406899</v>
      </c>
      <c r="Z578" s="14">
        <v>0</v>
      </c>
      <c r="AA578" s="14">
        <v>0</v>
      </c>
      <c r="AB578" s="14">
        <v>0</v>
      </c>
      <c r="AC578" s="14">
        <v>0</v>
      </c>
      <c r="AD578" s="14" t="s">
        <v>120</v>
      </c>
      <c r="AE578" s="14"/>
      <c r="AF578" s="14">
        <v>0</v>
      </c>
      <c r="AG578" s="14">
        <v>8.5171592326732298E-2</v>
      </c>
      <c r="AH578" s="14">
        <v>0</v>
      </c>
      <c r="AI578" s="14">
        <v>0.16291995718157601</v>
      </c>
      <c r="AJ578" s="14">
        <v>0</v>
      </c>
      <c r="AK578" s="14"/>
      <c r="AL578" s="14">
        <v>7.7556476099158098E-2</v>
      </c>
      <c r="AM578" s="14">
        <v>0</v>
      </c>
      <c r="AN578" s="14">
        <v>0</v>
      </c>
      <c r="AO578" s="14">
        <v>9.6992744300635703E-2</v>
      </c>
      <c r="AP578" s="14">
        <v>0</v>
      </c>
      <c r="AQ578" s="14">
        <v>0.210962904587743</v>
      </c>
      <c r="AR578" s="14"/>
      <c r="AS578" s="14">
        <v>0.149285186650774</v>
      </c>
      <c r="AT578" s="14">
        <v>9.4774924743565594E-2</v>
      </c>
      <c r="AU578" s="14">
        <v>5.8197644601802399E-2</v>
      </c>
      <c r="AV578" s="14">
        <v>0</v>
      </c>
      <c r="AW578" s="14">
        <v>0</v>
      </c>
      <c r="AX578" s="14"/>
      <c r="AY578" s="14">
        <v>0</v>
      </c>
      <c r="AZ578" s="14">
        <v>0.34596153660361501</v>
      </c>
      <c r="BA578" s="14">
        <v>0.33460395448041902</v>
      </c>
      <c r="BB578" s="14">
        <v>0</v>
      </c>
      <c r="BC578" s="14">
        <v>0</v>
      </c>
      <c r="BD578" s="14">
        <v>0</v>
      </c>
      <c r="BE578" s="14">
        <v>0.50992200951366495</v>
      </c>
      <c r="BF578" s="14">
        <v>0</v>
      </c>
      <c r="BG578" s="14">
        <v>0</v>
      </c>
      <c r="BH578" s="14">
        <v>0</v>
      </c>
      <c r="BI578" s="14">
        <v>0</v>
      </c>
      <c r="BJ578" s="14">
        <v>0</v>
      </c>
      <c r="BK578" s="14">
        <v>0</v>
      </c>
      <c r="BL578" s="14">
        <v>0</v>
      </c>
      <c r="BM578" s="14">
        <v>0</v>
      </c>
      <c r="BN578" s="14">
        <v>0</v>
      </c>
      <c r="BO578" s="14"/>
      <c r="BP578" s="14">
        <v>3.2049439216815398E-2</v>
      </c>
      <c r="BQ578" s="14">
        <v>7.3738373596697604E-2</v>
      </c>
      <c r="BR578" s="14">
        <v>0.12284526246548</v>
      </c>
      <c r="BS578" s="14">
        <v>0.11733879031793799</v>
      </c>
      <c r="BT578" s="14">
        <v>0</v>
      </c>
      <c r="BU578" s="14">
        <v>0</v>
      </c>
      <c r="BV578" s="14"/>
      <c r="BW578" s="14">
        <v>0</v>
      </c>
      <c r="BX578" s="14">
        <v>4.2253660185705803E-2</v>
      </c>
      <c r="BY578" s="14" t="s">
        <v>120</v>
      </c>
      <c r="BZ578" s="14">
        <v>0</v>
      </c>
      <c r="CA578" s="14">
        <v>0.13888535719036599</v>
      </c>
      <c r="CB578" s="14">
        <v>0.17337155410070301</v>
      </c>
      <c r="CC578" s="14">
        <v>0</v>
      </c>
      <c r="CD578" s="14"/>
      <c r="CE578" s="14">
        <v>8.6656499264927703E-2</v>
      </c>
      <c r="CF578" s="14">
        <v>0</v>
      </c>
      <c r="CG578" s="14">
        <v>0</v>
      </c>
      <c r="CH578" s="14">
        <v>5.5806143122770602E-2</v>
      </c>
      <c r="CI578" s="14"/>
      <c r="CJ578" s="14">
        <v>0</v>
      </c>
      <c r="CK578" s="14">
        <v>6.7146271912160604E-2</v>
      </c>
      <c r="CL578" s="14">
        <v>4.9742113224828501E-2</v>
      </c>
      <c r="CM578" s="14">
        <v>0.50919539724850205</v>
      </c>
      <c r="CN578" s="14"/>
      <c r="CO578" s="14">
        <v>5.82664360708171E-2</v>
      </c>
      <c r="CP578" s="14" t="s">
        <v>120</v>
      </c>
      <c r="CQ578" s="14"/>
      <c r="CR578" s="14">
        <v>0</v>
      </c>
      <c r="CS578" s="14">
        <v>8.26304985535221E-2</v>
      </c>
    </row>
    <row r="579" spans="2:97" x14ac:dyDescent="0.3">
      <c r="B579" t="s">
        <v>92</v>
      </c>
      <c r="C579" s="14">
        <v>9.9433411759237506E-2</v>
      </c>
      <c r="D579" s="14">
        <v>5.3175526399294001E-2</v>
      </c>
      <c r="E579" s="14">
        <v>0.14440876052163701</v>
      </c>
      <c r="F579" s="14"/>
      <c r="G579" s="14">
        <v>0.114105204358616</v>
      </c>
      <c r="H579" s="14">
        <v>6.1424943695801801E-2</v>
      </c>
      <c r="I579" s="14">
        <v>8.9438070965548094E-2</v>
      </c>
      <c r="J579" s="14">
        <v>0</v>
      </c>
      <c r="K579" s="14">
        <v>0.347465014787669</v>
      </c>
      <c r="L579" s="14">
        <v>0.16820319047048901</v>
      </c>
      <c r="M579" s="14"/>
      <c r="N579" s="14">
        <v>8.7977697562647797E-2</v>
      </c>
      <c r="O579" s="14">
        <v>0.130360080009223</v>
      </c>
      <c r="P579" s="14">
        <v>0.21061113259675401</v>
      </c>
      <c r="Q579" s="14">
        <v>0</v>
      </c>
      <c r="R579" s="14"/>
      <c r="S579" s="14">
        <v>7.1039680038317093E-2</v>
      </c>
      <c r="T579" s="14">
        <v>0.126985802575727</v>
      </c>
      <c r="U579" s="14">
        <v>0</v>
      </c>
      <c r="V579" s="14">
        <v>0</v>
      </c>
      <c r="W579" s="14">
        <v>0</v>
      </c>
      <c r="X579" s="14">
        <v>0.66460885991762197</v>
      </c>
      <c r="Y579" s="14">
        <v>0</v>
      </c>
      <c r="Z579" s="14">
        <v>0.51640651640213897</v>
      </c>
      <c r="AA579" s="14">
        <v>0.209132990677108</v>
      </c>
      <c r="AB579" s="14">
        <v>0</v>
      </c>
      <c r="AC579" s="14">
        <v>0</v>
      </c>
      <c r="AD579" s="14" t="s">
        <v>120</v>
      </c>
      <c r="AE579" s="14"/>
      <c r="AF579" s="14">
        <v>0</v>
      </c>
      <c r="AG579" s="14">
        <v>0.11571979034063801</v>
      </c>
      <c r="AH579" s="14">
        <v>0</v>
      </c>
      <c r="AI579" s="14">
        <v>0</v>
      </c>
      <c r="AJ579" s="14">
        <v>0</v>
      </c>
      <c r="AK579" s="14"/>
      <c r="AL579" s="14">
        <v>8.0455654805248106E-2</v>
      </c>
      <c r="AM579" s="14">
        <v>8.5544213662025401E-2</v>
      </c>
      <c r="AN579" s="14">
        <v>0</v>
      </c>
      <c r="AO579" s="14">
        <v>0.10070971355151501</v>
      </c>
      <c r="AP579" s="14">
        <v>0.23838239467594699</v>
      </c>
      <c r="AQ579" s="14">
        <v>0.35810732072611301</v>
      </c>
      <c r="AR579" s="14"/>
      <c r="AS579" s="14">
        <v>0.149037843446269</v>
      </c>
      <c r="AT579" s="14">
        <v>0.19820661575300999</v>
      </c>
      <c r="AU579" s="14">
        <v>0</v>
      </c>
      <c r="AV579" s="14">
        <v>0.12590950202794199</v>
      </c>
      <c r="AW579" s="14">
        <v>0</v>
      </c>
      <c r="AX579" s="14"/>
      <c r="AY579" s="14">
        <v>0</v>
      </c>
      <c r="AZ579" s="14">
        <v>0</v>
      </c>
      <c r="BA579" s="14">
        <v>0</v>
      </c>
      <c r="BB579" s="14">
        <v>0</v>
      </c>
      <c r="BC579" s="14">
        <v>0.14402234410429701</v>
      </c>
      <c r="BD579" s="14">
        <v>0</v>
      </c>
      <c r="BE579" s="14">
        <v>0</v>
      </c>
      <c r="BF579" s="14">
        <v>0.51190153022190898</v>
      </c>
      <c r="BG579" s="14">
        <v>0</v>
      </c>
      <c r="BH579" s="14">
        <v>0</v>
      </c>
      <c r="BI579" s="14">
        <v>0.18582991519360501</v>
      </c>
      <c r="BJ579" s="14">
        <v>0.25732805405725201</v>
      </c>
      <c r="BK579" s="14">
        <v>0</v>
      </c>
      <c r="BL579" s="14">
        <v>0</v>
      </c>
      <c r="BM579" s="14">
        <v>0.26474397935198501</v>
      </c>
      <c r="BN579" s="14">
        <v>0</v>
      </c>
      <c r="BO579" s="14"/>
      <c r="BP579" s="14">
        <v>0.118382797768325</v>
      </c>
      <c r="BQ579" s="14">
        <v>7.6379370422083301E-2</v>
      </c>
      <c r="BR579" s="14">
        <v>0.12935828767867399</v>
      </c>
      <c r="BS579" s="14">
        <v>0.11281385888772399</v>
      </c>
      <c r="BT579" s="14">
        <v>0</v>
      </c>
      <c r="BU579" s="14">
        <v>0</v>
      </c>
      <c r="BV579" s="14"/>
      <c r="BW579" s="14">
        <v>6.77255871419674E-2</v>
      </c>
      <c r="BX579" s="14">
        <v>0.12981012374173301</v>
      </c>
      <c r="BY579" s="14" t="s">
        <v>120</v>
      </c>
      <c r="BZ579" s="14">
        <v>0</v>
      </c>
      <c r="CA579" s="14">
        <v>0</v>
      </c>
      <c r="CB579" s="14">
        <v>0.145805805216008</v>
      </c>
      <c r="CC579" s="14">
        <v>0.24967352834453799</v>
      </c>
      <c r="CD579" s="14"/>
      <c r="CE579" s="14">
        <v>0.118826736978536</v>
      </c>
      <c r="CF579" s="14">
        <v>0.241141014102558</v>
      </c>
      <c r="CG579" s="14">
        <v>0</v>
      </c>
      <c r="CH579" s="14">
        <v>0</v>
      </c>
      <c r="CI579" s="14"/>
      <c r="CJ579" s="14">
        <v>6.7824187375583295E-2</v>
      </c>
      <c r="CK579" s="14">
        <v>6.9551167522231894E-2</v>
      </c>
      <c r="CL579" s="14">
        <v>0.14091524927291299</v>
      </c>
      <c r="CM579" s="14">
        <v>0.25127599923980598</v>
      </c>
      <c r="CN579" s="14"/>
      <c r="CO579" s="14">
        <v>9.9433411759237506E-2</v>
      </c>
      <c r="CP579" s="14" t="s">
        <v>120</v>
      </c>
      <c r="CQ579" s="14"/>
      <c r="CR579" s="14">
        <v>4.7744686982637299E-2</v>
      </c>
      <c r="CS579" s="14">
        <v>0.11164221979925</v>
      </c>
    </row>
    <row r="580" spans="2:97" x14ac:dyDescent="0.3">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c r="BY580" s="14"/>
      <c r="BZ580" s="14"/>
      <c r="CA580" s="14"/>
      <c r="CB580" s="14"/>
      <c r="CC580" s="14"/>
      <c r="CD580" s="14"/>
      <c r="CE580" s="14"/>
      <c r="CF580" s="14"/>
      <c r="CG580" s="14"/>
      <c r="CH580" s="14"/>
      <c r="CI580" s="14"/>
      <c r="CJ580" s="14"/>
      <c r="CK580" s="14"/>
      <c r="CL580" s="14"/>
      <c r="CM580" s="14"/>
      <c r="CN580" s="14"/>
      <c r="CO580" s="14"/>
      <c r="CP580" s="14"/>
      <c r="CQ580" s="14"/>
      <c r="CR580" s="14"/>
      <c r="CS580" s="14"/>
    </row>
    <row r="581" spans="2:97" x14ac:dyDescent="0.3">
      <c r="B581" s="6" t="s">
        <v>315</v>
      </c>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c r="BY581" s="14"/>
      <c r="BZ581" s="14"/>
      <c r="CA581" s="14"/>
      <c r="CB581" s="14"/>
      <c r="CC581" s="14"/>
      <c r="CD581" s="14"/>
      <c r="CE581" s="14"/>
      <c r="CF581" s="14"/>
      <c r="CG581" s="14"/>
      <c r="CH581" s="14"/>
      <c r="CI581" s="14"/>
      <c r="CJ581" s="14"/>
      <c r="CK581" s="14"/>
      <c r="CL581" s="14"/>
      <c r="CM581" s="14"/>
      <c r="CN581" s="14"/>
      <c r="CO581" s="14"/>
      <c r="CP581" s="14"/>
      <c r="CQ581" s="14"/>
      <c r="CR581" s="14"/>
      <c r="CS581" s="14"/>
    </row>
    <row r="582" spans="2:97" x14ac:dyDescent="0.3">
      <c r="B582" s="24" t="s">
        <v>118</v>
      </c>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c r="BY582" s="14"/>
      <c r="BZ582" s="14"/>
      <c r="CA582" s="14"/>
      <c r="CB582" s="14"/>
      <c r="CC582" s="14"/>
      <c r="CD582" s="14"/>
      <c r="CE582" s="14"/>
      <c r="CF582" s="14"/>
      <c r="CG582" s="14"/>
      <c r="CH582" s="14"/>
      <c r="CI582" s="14"/>
      <c r="CJ582" s="14"/>
      <c r="CK582" s="14"/>
      <c r="CL582" s="14"/>
      <c r="CM582" s="14"/>
      <c r="CN582" s="14"/>
      <c r="CO582" s="14"/>
      <c r="CP582" s="14"/>
      <c r="CQ582" s="14"/>
      <c r="CR582" s="14"/>
      <c r="CS582" s="14"/>
    </row>
    <row r="583" spans="2:97" x14ac:dyDescent="0.3">
      <c r="B583" t="s">
        <v>93</v>
      </c>
      <c r="C583" s="14">
        <v>9.5921752944310004E-2</v>
      </c>
      <c r="D583" s="14">
        <v>9.66198787101301E-2</v>
      </c>
      <c r="E583" s="14">
        <v>9.4619059891456594E-2</v>
      </c>
      <c r="F583" s="14"/>
      <c r="G583" s="14">
        <v>0.16195472217014401</v>
      </c>
      <c r="H583" s="14">
        <v>0.14615361170230601</v>
      </c>
      <c r="I583" s="14">
        <v>0.106713228039687</v>
      </c>
      <c r="J583" s="14">
        <v>4.81916404786151E-2</v>
      </c>
      <c r="K583" s="14">
        <v>7.4245188482280094E-2</v>
      </c>
      <c r="L583" s="14">
        <v>5.5842736439002297E-2</v>
      </c>
      <c r="M583" s="14"/>
      <c r="N583" s="14">
        <v>0.10423556824633599</v>
      </c>
      <c r="O583" s="14">
        <v>0.106837093093351</v>
      </c>
      <c r="P583" s="14">
        <v>8.3532761670786895E-2</v>
      </c>
      <c r="Q583" s="14">
        <v>8.7663604285432101E-2</v>
      </c>
      <c r="R583" s="14"/>
      <c r="S583" s="14">
        <v>0.116339936000974</v>
      </c>
      <c r="T583" s="14">
        <v>9.2506559612953093E-2</v>
      </c>
      <c r="U583" s="14">
        <v>0.10567637290862</v>
      </c>
      <c r="V583" s="14">
        <v>9.0140299087659401E-2</v>
      </c>
      <c r="W583" s="14">
        <v>0.1090848757934</v>
      </c>
      <c r="X583" s="14">
        <v>0.103744749329443</v>
      </c>
      <c r="Y583" s="14">
        <v>7.0729954454551699E-2</v>
      </c>
      <c r="Z583" s="14">
        <v>7.2374399214907903E-2</v>
      </c>
      <c r="AA583" s="14">
        <v>9.0391743653073897E-2</v>
      </c>
      <c r="AB583" s="14">
        <v>9.2692712380867306E-2</v>
      </c>
      <c r="AC583" s="14">
        <v>0.117941999275486</v>
      </c>
      <c r="AD583" s="14">
        <v>4.3538391707715098E-2</v>
      </c>
      <c r="AE583" s="14"/>
      <c r="AF583" s="14">
        <v>7.7400801986442405E-2</v>
      </c>
      <c r="AG583" s="14">
        <v>0.129149200706106</v>
      </c>
      <c r="AH583" s="14">
        <v>7.6644191141966606E-2</v>
      </c>
      <c r="AI583" s="14">
        <v>9.2395354972697102E-2</v>
      </c>
      <c r="AJ583" s="14">
        <v>7.4481541408536994E-2</v>
      </c>
      <c r="AK583" s="14"/>
      <c r="AL583" s="14">
        <v>0.133082733227883</v>
      </c>
      <c r="AM583" s="14">
        <v>7.1363974985081194E-2</v>
      </c>
      <c r="AN583" s="14">
        <v>8.6549921842674293E-2</v>
      </c>
      <c r="AO583" s="14">
        <v>9.7949315564913403E-2</v>
      </c>
      <c r="AP583" s="14">
        <v>0.11219915330011999</v>
      </c>
      <c r="AQ583" s="14">
        <v>6.8554718769099895E-2</v>
      </c>
      <c r="AR583" s="14"/>
      <c r="AS583" s="14">
        <v>9.5716245660167398E-2</v>
      </c>
      <c r="AT583" s="14">
        <v>7.6649846354936504E-2</v>
      </c>
      <c r="AU583" s="14">
        <v>8.0101083160689604E-2</v>
      </c>
      <c r="AV583" s="14">
        <v>0.176846821237125</v>
      </c>
      <c r="AW583" s="14">
        <v>0.15509050458679199</v>
      </c>
      <c r="AX583" s="14"/>
      <c r="AY583" s="14">
        <v>0</v>
      </c>
      <c r="AZ583" s="14">
        <v>5.0273146071305598E-2</v>
      </c>
      <c r="BA583" s="14">
        <v>9.88113438122145E-2</v>
      </c>
      <c r="BB583" s="14">
        <v>0.111900974131762</v>
      </c>
      <c r="BC583" s="14">
        <v>0.104043814737725</v>
      </c>
      <c r="BD583" s="14">
        <v>6.8297177935424003E-2</v>
      </c>
      <c r="BE583" s="14">
        <v>0.107478888511485</v>
      </c>
      <c r="BF583" s="14">
        <v>8.4437990961577697E-2</v>
      </c>
      <c r="BG583" s="14">
        <v>0.147456019556826</v>
      </c>
      <c r="BH583" s="14">
        <v>0.10543954098919001</v>
      </c>
      <c r="BI583" s="14">
        <v>7.3186746650733006E-2</v>
      </c>
      <c r="BJ583" s="14">
        <v>7.5992022168546294E-2</v>
      </c>
      <c r="BK583" s="14">
        <v>4.0543021567716699E-2</v>
      </c>
      <c r="BL583" s="14">
        <v>8.4982116704397898E-2</v>
      </c>
      <c r="BM583" s="14">
        <v>9.8020399328316604E-2</v>
      </c>
      <c r="BN583" s="14">
        <v>0.18620337606228199</v>
      </c>
      <c r="BO583" s="14"/>
      <c r="BP583" s="14">
        <v>0.14197467942030101</v>
      </c>
      <c r="BQ583" s="14">
        <v>8.4118042955940706E-2</v>
      </c>
      <c r="BR583" s="14">
        <v>9.0544508239436106E-2</v>
      </c>
      <c r="BS583" s="14">
        <v>7.9069113697462695E-2</v>
      </c>
      <c r="BT583" s="14">
        <v>8.1289904959801901E-2</v>
      </c>
      <c r="BU583" s="14">
        <v>4.81048172420303E-2</v>
      </c>
      <c r="BV583" s="14"/>
      <c r="BW583" s="14">
        <v>7.5058332044140197E-2</v>
      </c>
      <c r="BX583" s="14">
        <v>0.112233696437329</v>
      </c>
      <c r="BY583" s="14" t="s">
        <v>120</v>
      </c>
      <c r="BZ583" s="14">
        <v>0.152401136123542</v>
      </c>
      <c r="CA583" s="14">
        <v>0.104397817520965</v>
      </c>
      <c r="CB583" s="14">
        <v>0.102108967265315</v>
      </c>
      <c r="CC583" s="14">
        <v>6.5854988523736599E-2</v>
      </c>
      <c r="CD583" s="14"/>
      <c r="CE583" s="14">
        <v>0.12835467782754101</v>
      </c>
      <c r="CF583" s="14">
        <v>0.119999996929853</v>
      </c>
      <c r="CG583" s="14">
        <v>7.2062684656065495E-2</v>
      </c>
      <c r="CH583" s="14">
        <v>9.0397813796300699E-2</v>
      </c>
      <c r="CI583" s="14"/>
      <c r="CJ583" s="14">
        <v>0.17733777501137099</v>
      </c>
      <c r="CK583" s="14">
        <v>0.15684718667918399</v>
      </c>
      <c r="CL583" s="14">
        <v>5.4852761489385303E-2</v>
      </c>
      <c r="CM583" s="14">
        <v>3.7198497724577097E-2</v>
      </c>
      <c r="CN583" s="14"/>
      <c r="CO583" s="14">
        <v>0.27083365586840102</v>
      </c>
      <c r="CP583" s="14">
        <v>7.1657944907318999E-2</v>
      </c>
      <c r="CQ583" s="14"/>
      <c r="CR583" s="14">
        <v>1</v>
      </c>
      <c r="CS583" s="14">
        <v>0</v>
      </c>
    </row>
    <row r="584" spans="2:97" x14ac:dyDescent="0.3">
      <c r="B584" t="s">
        <v>94</v>
      </c>
      <c r="C584" s="14">
        <v>0.82711823770644999</v>
      </c>
      <c r="D584" s="14">
        <v>0.83263997663141898</v>
      </c>
      <c r="E584" s="14">
        <v>0.82210869319334201</v>
      </c>
      <c r="F584" s="14"/>
      <c r="G584" s="14">
        <v>0.70821123266611596</v>
      </c>
      <c r="H584" s="14">
        <v>0.76890109138252705</v>
      </c>
      <c r="I584" s="14">
        <v>0.82698015644527201</v>
      </c>
      <c r="J584" s="14">
        <v>0.89813351136761599</v>
      </c>
      <c r="K584" s="14">
        <v>0.83849064978204402</v>
      </c>
      <c r="L584" s="14">
        <v>0.88802502475324396</v>
      </c>
      <c r="M584" s="14"/>
      <c r="N584" s="14">
        <v>0.84959712816288002</v>
      </c>
      <c r="O584" s="14">
        <v>0.83055223144276202</v>
      </c>
      <c r="P584" s="14">
        <v>0.82105225546275795</v>
      </c>
      <c r="Q584" s="14">
        <v>0.80455757546838202</v>
      </c>
      <c r="R584" s="14"/>
      <c r="S584" s="14">
        <v>0.785620694432969</v>
      </c>
      <c r="T584" s="14">
        <v>0.85307045948818205</v>
      </c>
      <c r="U584" s="14">
        <v>0.83135304275194599</v>
      </c>
      <c r="V584" s="14">
        <v>0.83573448349808799</v>
      </c>
      <c r="W584" s="14">
        <v>0.80186805519078996</v>
      </c>
      <c r="X584" s="14">
        <v>0.82929473031170198</v>
      </c>
      <c r="Y584" s="14">
        <v>0.82159098694840804</v>
      </c>
      <c r="Z584" s="14">
        <v>0.84816023048696199</v>
      </c>
      <c r="AA584" s="14">
        <v>0.83848819699991906</v>
      </c>
      <c r="AB584" s="14">
        <v>0.81234685136767404</v>
      </c>
      <c r="AC584" s="14">
        <v>0.84913953449957402</v>
      </c>
      <c r="AD584" s="14">
        <v>0.877169861989476</v>
      </c>
      <c r="AE584" s="14"/>
      <c r="AF584" s="14">
        <v>0.86333469176570699</v>
      </c>
      <c r="AG584" s="14">
        <v>0.79682617444783199</v>
      </c>
      <c r="AH584" s="14">
        <v>0.87104967462400695</v>
      </c>
      <c r="AI584" s="14">
        <v>0.82636984376822498</v>
      </c>
      <c r="AJ584" s="14">
        <v>0.85199145022808398</v>
      </c>
      <c r="AK584" s="14"/>
      <c r="AL584" s="14">
        <v>0.804326251077917</v>
      </c>
      <c r="AM584" s="14">
        <v>0.87336691674590705</v>
      </c>
      <c r="AN584" s="14">
        <v>0.83151713328226995</v>
      </c>
      <c r="AO584" s="14">
        <v>0.80948016128434197</v>
      </c>
      <c r="AP584" s="14">
        <v>0.83134334607012605</v>
      </c>
      <c r="AQ584" s="14">
        <v>0.81596746975852996</v>
      </c>
      <c r="AR584" s="14"/>
      <c r="AS584" s="14">
        <v>0.83477329367805797</v>
      </c>
      <c r="AT584" s="14">
        <v>0.84581054779801002</v>
      </c>
      <c r="AU584" s="14">
        <v>0.84425877388547899</v>
      </c>
      <c r="AV584" s="14">
        <v>0.76234694441862305</v>
      </c>
      <c r="AW584" s="14">
        <v>0.81781734376051796</v>
      </c>
      <c r="AX584" s="14"/>
      <c r="AY584" s="14">
        <v>0.59770138885706603</v>
      </c>
      <c r="AZ584" s="14">
        <v>0.75592121882714702</v>
      </c>
      <c r="BA584" s="14">
        <v>0.778555960388149</v>
      </c>
      <c r="BB584" s="14">
        <v>0.804419534922865</v>
      </c>
      <c r="BC584" s="14">
        <v>0.82782730032019802</v>
      </c>
      <c r="BD584" s="14">
        <v>0.87033714944429696</v>
      </c>
      <c r="BE584" s="14">
        <v>0.819065109243584</v>
      </c>
      <c r="BF584" s="14">
        <v>0.87160175757979597</v>
      </c>
      <c r="BG584" s="14">
        <v>0.77461977910654001</v>
      </c>
      <c r="BH584" s="14">
        <v>0.84573174000819096</v>
      </c>
      <c r="BI584" s="14">
        <v>0.80897682070687404</v>
      </c>
      <c r="BJ584" s="14">
        <v>0.85869838844051305</v>
      </c>
      <c r="BK584" s="14">
        <v>0.92330764151312095</v>
      </c>
      <c r="BL584" s="14">
        <v>0.89590541292069104</v>
      </c>
      <c r="BM584" s="14">
        <v>0.86444326513465297</v>
      </c>
      <c r="BN584" s="14">
        <v>0.78566910000053303</v>
      </c>
      <c r="BO584" s="14"/>
      <c r="BP584" s="14">
        <v>0.77255720179152298</v>
      </c>
      <c r="BQ584" s="14">
        <v>0.82189122069406695</v>
      </c>
      <c r="BR584" s="14">
        <v>0.84131305756081498</v>
      </c>
      <c r="BS584" s="14">
        <v>0.85948889677304896</v>
      </c>
      <c r="BT584" s="14">
        <v>0.86428723770990801</v>
      </c>
      <c r="BU584" s="14">
        <v>0.88140647109610404</v>
      </c>
      <c r="BV584" s="14"/>
      <c r="BW584" s="14">
        <v>0.87333992112226699</v>
      </c>
      <c r="BX584" s="14">
        <v>0.83202180290018302</v>
      </c>
      <c r="BY584" s="14" t="s">
        <v>120</v>
      </c>
      <c r="BZ584" s="14">
        <v>0.74403651279815097</v>
      </c>
      <c r="CA584" s="14">
        <v>0.76640267456000499</v>
      </c>
      <c r="CB584" s="14">
        <v>0.79584878063327702</v>
      </c>
      <c r="CC584" s="14">
        <v>0.81911123558580101</v>
      </c>
      <c r="CD584" s="14"/>
      <c r="CE584" s="14">
        <v>0.78752485816691598</v>
      </c>
      <c r="CF584" s="14">
        <v>0.82172154610903403</v>
      </c>
      <c r="CG584" s="14">
        <v>0.78530679657721503</v>
      </c>
      <c r="CH584" s="14">
        <v>0.86296202356336205</v>
      </c>
      <c r="CI584" s="14"/>
      <c r="CJ584" s="14">
        <v>0.77640887756272703</v>
      </c>
      <c r="CK584" s="14">
        <v>0.76469382642363604</v>
      </c>
      <c r="CL584" s="14">
        <v>0.87907369354878195</v>
      </c>
      <c r="CM584" s="14">
        <v>0.71287539873254901</v>
      </c>
      <c r="CN584" s="14"/>
      <c r="CO584" s="14">
        <v>0.64047517032471102</v>
      </c>
      <c r="CP584" s="14">
        <v>0.85552553810705001</v>
      </c>
      <c r="CQ584" s="14"/>
      <c r="CR584" s="14">
        <v>0</v>
      </c>
      <c r="CS584" s="14">
        <v>1</v>
      </c>
    </row>
    <row r="585" spans="2:97" x14ac:dyDescent="0.3">
      <c r="B585" t="s">
        <v>92</v>
      </c>
      <c r="C585" s="14">
        <v>4.82690439279886E-2</v>
      </c>
      <c r="D585" s="14">
        <v>4.6498264567899503E-2</v>
      </c>
      <c r="E585" s="14">
        <v>5.0144230004430398E-2</v>
      </c>
      <c r="F585" s="14"/>
      <c r="G585" s="14">
        <v>9.1030169467418598E-2</v>
      </c>
      <c r="H585" s="14">
        <v>5.9113669140511103E-2</v>
      </c>
      <c r="I585" s="14">
        <v>4.32803663046957E-2</v>
      </c>
      <c r="J585" s="14">
        <v>2.82264651118228E-2</v>
      </c>
      <c r="K585" s="14">
        <v>5.0578050786006003E-2</v>
      </c>
      <c r="L585" s="14">
        <v>2.99287884732274E-2</v>
      </c>
      <c r="M585" s="14"/>
      <c r="N585" s="14">
        <v>3.99613080726611E-2</v>
      </c>
      <c r="O585" s="14">
        <v>4.1814063022978097E-2</v>
      </c>
      <c r="P585" s="14">
        <v>5.95368102145074E-2</v>
      </c>
      <c r="Q585" s="14">
        <v>5.4599839705789098E-2</v>
      </c>
      <c r="R585" s="14"/>
      <c r="S585" s="14">
        <v>5.34793518589812E-2</v>
      </c>
      <c r="T585" s="14">
        <v>2.9303203943400701E-2</v>
      </c>
      <c r="U585" s="14">
        <v>4.5380182330205202E-2</v>
      </c>
      <c r="V585" s="14">
        <v>4.8155022264751601E-2</v>
      </c>
      <c r="W585" s="14">
        <v>5.8631304037643099E-2</v>
      </c>
      <c r="X585" s="14">
        <v>3.9765465211333603E-2</v>
      </c>
      <c r="Y585" s="14">
        <v>9.0922541796383094E-2</v>
      </c>
      <c r="Z585" s="14">
        <v>7.9465370298130306E-2</v>
      </c>
      <c r="AA585" s="14">
        <v>3.09911161248385E-2</v>
      </c>
      <c r="AB585" s="14">
        <v>5.1009244183801698E-2</v>
      </c>
      <c r="AC585" s="14">
        <v>2.19956091470557E-2</v>
      </c>
      <c r="AD585" s="14">
        <v>5.9242510972224501E-2</v>
      </c>
      <c r="AE585" s="14"/>
      <c r="AF585" s="14">
        <v>4.1714025760424399E-2</v>
      </c>
      <c r="AG585" s="14">
        <v>5.2746605971430098E-2</v>
      </c>
      <c r="AH585" s="14">
        <v>3.2158258123740298E-2</v>
      </c>
      <c r="AI585" s="14">
        <v>5.6716710839498703E-2</v>
      </c>
      <c r="AJ585" s="14">
        <v>2.40630668913881E-2</v>
      </c>
      <c r="AK585" s="14"/>
      <c r="AL585" s="14">
        <v>4.5976727467595499E-2</v>
      </c>
      <c r="AM585" s="14">
        <v>3.3159324697045002E-2</v>
      </c>
      <c r="AN585" s="14">
        <v>5.8494316596044198E-2</v>
      </c>
      <c r="AO585" s="14">
        <v>5.93048883460843E-2</v>
      </c>
      <c r="AP585" s="14">
        <v>1.4647681998724999E-2</v>
      </c>
      <c r="AQ585" s="14">
        <v>7.70989853437586E-2</v>
      </c>
      <c r="AR585" s="14"/>
      <c r="AS585" s="14">
        <v>2.9504480541058802E-2</v>
      </c>
      <c r="AT585" s="14">
        <v>4.59664687736967E-2</v>
      </c>
      <c r="AU585" s="14">
        <v>5.4737879544565798E-2</v>
      </c>
      <c r="AV585" s="14">
        <v>5.28965685544266E-2</v>
      </c>
      <c r="AW585" s="14">
        <v>2.7092151652690199E-2</v>
      </c>
      <c r="AX585" s="14"/>
      <c r="AY585" s="14">
        <v>0.19241925931110099</v>
      </c>
      <c r="AZ585" s="14">
        <v>0.145020329351778</v>
      </c>
      <c r="BA585" s="14">
        <v>7.3969477042808804E-2</v>
      </c>
      <c r="BB585" s="14">
        <v>3.2613718133850902E-2</v>
      </c>
      <c r="BC585" s="14">
        <v>4.2172604920262799E-2</v>
      </c>
      <c r="BD585" s="14">
        <v>4.6212343631422001E-2</v>
      </c>
      <c r="BE585" s="14">
        <v>3.3431653875120801E-2</v>
      </c>
      <c r="BF585" s="14">
        <v>3.1591769271933898E-2</v>
      </c>
      <c r="BG585" s="14">
        <v>5.3307793104522501E-2</v>
      </c>
      <c r="BH585" s="14">
        <v>4.0631700081021099E-2</v>
      </c>
      <c r="BI585" s="14">
        <v>6.4637033529390001E-2</v>
      </c>
      <c r="BJ585" s="14">
        <v>6.5309589390940198E-2</v>
      </c>
      <c r="BK585" s="14">
        <v>2.52824172009142E-2</v>
      </c>
      <c r="BL585" s="14">
        <v>0</v>
      </c>
      <c r="BM585" s="14">
        <v>3.7536335537030799E-2</v>
      </c>
      <c r="BN585" s="14">
        <v>2.8127523937185601E-2</v>
      </c>
      <c r="BO585" s="14"/>
      <c r="BP585" s="14">
        <v>6.0811802973925598E-2</v>
      </c>
      <c r="BQ585" s="14">
        <v>6.2197363848525498E-2</v>
      </c>
      <c r="BR585" s="14">
        <v>3.4086464686381303E-2</v>
      </c>
      <c r="BS585" s="14">
        <v>3.34402390679139E-2</v>
      </c>
      <c r="BT585" s="14">
        <v>3.1301923385079103E-2</v>
      </c>
      <c r="BU585" s="14">
        <v>3.9854729404437801E-2</v>
      </c>
      <c r="BV585" s="14"/>
      <c r="BW585" s="14">
        <v>2.7935105756830399E-2</v>
      </c>
      <c r="BX585" s="14">
        <v>4.9586745590153601E-2</v>
      </c>
      <c r="BY585" s="14" t="s">
        <v>120</v>
      </c>
      <c r="BZ585" s="14">
        <v>5.7536244525966299E-2</v>
      </c>
      <c r="CA585" s="14">
        <v>6.2311008078149703E-2</v>
      </c>
      <c r="CB585" s="14">
        <v>7.3978076880218999E-2</v>
      </c>
      <c r="CC585" s="14">
        <v>3.0966401333364799E-2</v>
      </c>
      <c r="CD585" s="14"/>
      <c r="CE585" s="14">
        <v>5.32128813182964E-2</v>
      </c>
      <c r="CF585" s="14">
        <v>4.7640006734566899E-2</v>
      </c>
      <c r="CG585" s="14">
        <v>6.7610233385584195E-2</v>
      </c>
      <c r="CH585" s="14">
        <v>3.1001057385435599E-2</v>
      </c>
      <c r="CI585" s="14"/>
      <c r="CJ585" s="14">
        <v>2.2029628302304899E-2</v>
      </c>
      <c r="CK585" s="14">
        <v>4.6187759940893199E-2</v>
      </c>
      <c r="CL585" s="14">
        <v>4.1648063611606598E-2</v>
      </c>
      <c r="CM585" s="14">
        <v>0.183498016250491</v>
      </c>
      <c r="CN585" s="14"/>
      <c r="CO585" s="14">
        <v>5.5260039238946401E-2</v>
      </c>
      <c r="CP585" s="14">
        <v>4.5960913988585102E-2</v>
      </c>
      <c r="CQ585" s="14"/>
      <c r="CR585" s="14">
        <v>0</v>
      </c>
      <c r="CS585" s="14">
        <v>0</v>
      </c>
    </row>
    <row r="586" spans="2:97" x14ac:dyDescent="0.3">
      <c r="B586" t="s">
        <v>314</v>
      </c>
      <c r="C586" s="14">
        <v>2.8690965421251699E-2</v>
      </c>
      <c r="D586" s="14">
        <v>2.42418800905514E-2</v>
      </c>
      <c r="E586" s="14">
        <v>3.3128016910771399E-2</v>
      </c>
      <c r="F586" s="14"/>
      <c r="G586" s="14">
        <v>3.8803875696321398E-2</v>
      </c>
      <c r="H586" s="14">
        <v>2.5831627774656699E-2</v>
      </c>
      <c r="I586" s="14">
        <v>2.3026249210345202E-2</v>
      </c>
      <c r="J586" s="14">
        <v>2.5448383041946399E-2</v>
      </c>
      <c r="K586" s="14">
        <v>3.6686110949670003E-2</v>
      </c>
      <c r="L586" s="14">
        <v>2.6203450334526202E-2</v>
      </c>
      <c r="M586" s="14"/>
      <c r="N586" s="14">
        <v>6.2059955181236904E-3</v>
      </c>
      <c r="O586" s="14">
        <v>2.0796612440908802E-2</v>
      </c>
      <c r="P586" s="14">
        <v>3.5878172651948002E-2</v>
      </c>
      <c r="Q586" s="14">
        <v>5.3178980540397103E-2</v>
      </c>
      <c r="R586" s="14"/>
      <c r="S586" s="14">
        <v>4.4560017707075801E-2</v>
      </c>
      <c r="T586" s="14">
        <v>2.5119776955463999E-2</v>
      </c>
      <c r="U586" s="14">
        <v>1.7590402009228699E-2</v>
      </c>
      <c r="V586" s="14">
        <v>2.5970195149501399E-2</v>
      </c>
      <c r="W586" s="14">
        <v>3.0415764978166698E-2</v>
      </c>
      <c r="X586" s="14">
        <v>2.7195055147521401E-2</v>
      </c>
      <c r="Y586" s="14">
        <v>1.67565168006573E-2</v>
      </c>
      <c r="Z586" s="14">
        <v>0</v>
      </c>
      <c r="AA586" s="14">
        <v>4.0128943222168797E-2</v>
      </c>
      <c r="AB586" s="14">
        <v>4.3951192067657401E-2</v>
      </c>
      <c r="AC586" s="14">
        <v>1.0922857077883499E-2</v>
      </c>
      <c r="AD586" s="14">
        <v>2.0049235330584801E-2</v>
      </c>
      <c r="AE586" s="14"/>
      <c r="AF586" s="14">
        <v>1.75504804874262E-2</v>
      </c>
      <c r="AG586" s="14">
        <v>2.12780188746323E-2</v>
      </c>
      <c r="AH586" s="14">
        <v>2.01478761102863E-2</v>
      </c>
      <c r="AI586" s="14">
        <v>2.4518090419579201E-2</v>
      </c>
      <c r="AJ586" s="14">
        <v>4.9463941471990902E-2</v>
      </c>
      <c r="AK586" s="14"/>
      <c r="AL586" s="14">
        <v>1.66142882266039E-2</v>
      </c>
      <c r="AM586" s="14">
        <v>2.2109783571966302E-2</v>
      </c>
      <c r="AN586" s="14">
        <v>2.34386282790114E-2</v>
      </c>
      <c r="AO586" s="14">
        <v>3.32656348046605E-2</v>
      </c>
      <c r="AP586" s="14">
        <v>4.1809818631028797E-2</v>
      </c>
      <c r="AQ586" s="14">
        <v>3.8378826128611598E-2</v>
      </c>
      <c r="AR586" s="14"/>
      <c r="AS586" s="14">
        <v>4.0005980120715399E-2</v>
      </c>
      <c r="AT586" s="14">
        <v>3.1573137073356503E-2</v>
      </c>
      <c r="AU586" s="14">
        <v>2.0902263409265501E-2</v>
      </c>
      <c r="AV586" s="14">
        <v>7.9096657898248893E-3</v>
      </c>
      <c r="AW586" s="14">
        <v>0</v>
      </c>
      <c r="AX586" s="14"/>
      <c r="AY586" s="14">
        <v>0.20987935183183301</v>
      </c>
      <c r="AZ586" s="14">
        <v>4.8785305749769699E-2</v>
      </c>
      <c r="BA586" s="14">
        <v>4.8663218756827602E-2</v>
      </c>
      <c r="BB586" s="14">
        <v>5.1065772811521602E-2</v>
      </c>
      <c r="BC586" s="14">
        <v>2.5956280021813799E-2</v>
      </c>
      <c r="BD586" s="14">
        <v>1.51533289888575E-2</v>
      </c>
      <c r="BE586" s="14">
        <v>4.00243483698106E-2</v>
      </c>
      <c r="BF586" s="14">
        <v>1.2368482186692601E-2</v>
      </c>
      <c r="BG586" s="14">
        <v>2.4616408232111298E-2</v>
      </c>
      <c r="BH586" s="14">
        <v>8.1970189215970594E-3</v>
      </c>
      <c r="BI586" s="14">
        <v>5.31993991130029E-2</v>
      </c>
      <c r="BJ586" s="14">
        <v>0</v>
      </c>
      <c r="BK586" s="14">
        <v>1.0866919718247801E-2</v>
      </c>
      <c r="BL586" s="14">
        <v>1.9112470374910699E-2</v>
      </c>
      <c r="BM586" s="14">
        <v>0</v>
      </c>
      <c r="BN586" s="14">
        <v>0</v>
      </c>
      <c r="BO586" s="14"/>
      <c r="BP586" s="14">
        <v>2.4656315814250401E-2</v>
      </c>
      <c r="BQ586" s="14">
        <v>3.1793372501466501E-2</v>
      </c>
      <c r="BR586" s="14">
        <v>3.4055969513367597E-2</v>
      </c>
      <c r="BS586" s="14">
        <v>2.8001750461574701E-2</v>
      </c>
      <c r="BT586" s="14">
        <v>2.3120933945210899E-2</v>
      </c>
      <c r="BU586" s="14">
        <v>3.06339822574275E-2</v>
      </c>
      <c r="BV586" s="14"/>
      <c r="BW586" s="14">
        <v>2.3666641076762002E-2</v>
      </c>
      <c r="BX586" s="14">
        <v>6.1577550723347597E-3</v>
      </c>
      <c r="BY586" s="14" t="s">
        <v>120</v>
      </c>
      <c r="BZ586" s="14">
        <v>4.6026106552341399E-2</v>
      </c>
      <c r="CA586" s="14">
        <v>6.6888499840879606E-2</v>
      </c>
      <c r="CB586" s="14">
        <v>2.80641752211893E-2</v>
      </c>
      <c r="CC586" s="14">
        <v>8.4067374557098104E-2</v>
      </c>
      <c r="CD586" s="14"/>
      <c r="CE586" s="14">
        <v>3.0907582687245701E-2</v>
      </c>
      <c r="CF586" s="14">
        <v>1.0638450226545901E-2</v>
      </c>
      <c r="CG586" s="14">
        <v>7.5020285381135698E-2</v>
      </c>
      <c r="CH586" s="14">
        <v>1.5639105254901201E-2</v>
      </c>
      <c r="CI586" s="14"/>
      <c r="CJ586" s="14">
        <v>2.4223719123596301E-2</v>
      </c>
      <c r="CK586" s="14">
        <v>3.2271226956286203E-2</v>
      </c>
      <c r="CL586" s="14">
        <v>2.44254813502266E-2</v>
      </c>
      <c r="CM586" s="14">
        <v>6.6428087292382698E-2</v>
      </c>
      <c r="CN586" s="14"/>
      <c r="CO586" s="14">
        <v>3.3431134567941903E-2</v>
      </c>
      <c r="CP586" s="14">
        <v>2.6855602997045799E-2</v>
      </c>
      <c r="CQ586" s="14"/>
      <c r="CR586" s="14">
        <v>0</v>
      </c>
      <c r="CS586" s="14">
        <v>0</v>
      </c>
    </row>
    <row r="587" spans="2:97" x14ac:dyDescent="0.3">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c r="BY587" s="14"/>
      <c r="BZ587" s="14"/>
      <c r="CA587" s="14"/>
      <c r="CB587" s="14"/>
      <c r="CC587" s="14"/>
      <c r="CD587" s="14"/>
      <c r="CE587" s="14"/>
      <c r="CF587" s="14"/>
      <c r="CG587" s="14"/>
      <c r="CH587" s="14"/>
      <c r="CI587" s="14"/>
      <c r="CJ587" s="14"/>
      <c r="CK587" s="14"/>
      <c r="CL587" s="14"/>
      <c r="CM587" s="14"/>
      <c r="CN587" s="14"/>
      <c r="CO587" s="14"/>
      <c r="CP587" s="14"/>
      <c r="CQ587" s="14"/>
      <c r="CR587" s="14"/>
      <c r="CS587" s="14"/>
    </row>
    <row r="588" spans="2:97" x14ac:dyDescent="0.3">
      <c r="B588" s="6" t="s">
        <v>325</v>
      </c>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c r="CD588" s="14"/>
      <c r="CE588" s="14"/>
      <c r="CF588" s="14"/>
      <c r="CG588" s="14"/>
      <c r="CH588" s="14"/>
      <c r="CI588" s="14"/>
      <c r="CJ588" s="14"/>
      <c r="CK588" s="14"/>
      <c r="CL588" s="14"/>
      <c r="CM588" s="14"/>
      <c r="CN588" s="14"/>
      <c r="CO588" s="14"/>
      <c r="CP588" s="14"/>
      <c r="CQ588" s="14"/>
      <c r="CR588" s="14"/>
      <c r="CS588" s="14"/>
    </row>
    <row r="589" spans="2:97" x14ac:dyDescent="0.3">
      <c r="B589" s="24" t="s">
        <v>118</v>
      </c>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c r="CD589" s="14"/>
      <c r="CE589" s="14"/>
      <c r="CF589" s="14"/>
      <c r="CG589" s="14"/>
      <c r="CH589" s="14"/>
      <c r="CI589" s="14"/>
      <c r="CJ589" s="14"/>
      <c r="CK589" s="14"/>
      <c r="CL589" s="14"/>
      <c r="CM589" s="14"/>
      <c r="CN589" s="14"/>
      <c r="CO589" s="14"/>
      <c r="CP589" s="14"/>
      <c r="CQ589" s="14"/>
      <c r="CR589" s="14"/>
      <c r="CS589" s="14"/>
    </row>
    <row r="590" spans="2:97" x14ac:dyDescent="0.3">
      <c r="B590" t="s">
        <v>316</v>
      </c>
      <c r="C590" s="14">
        <v>0.34123520205302599</v>
      </c>
      <c r="D590" s="14">
        <v>0.33664660019464498</v>
      </c>
      <c r="E590" s="14">
        <v>0.34673488395202301</v>
      </c>
      <c r="F590" s="14"/>
      <c r="G590" s="14">
        <v>0.276033624979034</v>
      </c>
      <c r="H590" s="14">
        <v>0.27700034485746999</v>
      </c>
      <c r="I590" s="14">
        <v>0.29783122648905302</v>
      </c>
      <c r="J590" s="14">
        <v>0.39801611374686202</v>
      </c>
      <c r="K590" s="14">
        <v>0.370928597559327</v>
      </c>
      <c r="L590" s="14">
        <v>0.40597893169320498</v>
      </c>
      <c r="M590" s="14"/>
      <c r="N590" s="14">
        <v>0.27763861870419898</v>
      </c>
      <c r="O590" s="14">
        <v>0.353708418324992</v>
      </c>
      <c r="P590" s="14">
        <v>0.33733721341366402</v>
      </c>
      <c r="Q590" s="14">
        <v>0.40433008276278198</v>
      </c>
      <c r="R590" s="14"/>
      <c r="S590" s="14">
        <v>0.45177552051034497</v>
      </c>
      <c r="T590" s="14">
        <v>0.35491517945225398</v>
      </c>
      <c r="U590" s="14">
        <v>0.21830595235829101</v>
      </c>
      <c r="V590" s="14">
        <v>0.40413791139879601</v>
      </c>
      <c r="W590" s="14">
        <v>0.329972107797114</v>
      </c>
      <c r="X590" s="14">
        <v>0.29503287482301699</v>
      </c>
      <c r="Y590" s="14">
        <v>0.31281359195880198</v>
      </c>
      <c r="Z590" s="14">
        <v>0.39610270590609598</v>
      </c>
      <c r="AA590" s="14">
        <v>0.30954066670853903</v>
      </c>
      <c r="AB590" s="14">
        <v>0.337520428704568</v>
      </c>
      <c r="AC590" s="14">
        <v>0.28631330162084101</v>
      </c>
      <c r="AD590" s="14">
        <v>0.29126792360725801</v>
      </c>
      <c r="AE590" s="14"/>
      <c r="AF590" s="14">
        <v>0.34825849379129398</v>
      </c>
      <c r="AG590" s="14">
        <v>0.31536483206404597</v>
      </c>
      <c r="AH590" s="14">
        <v>0.28039448900069203</v>
      </c>
      <c r="AI590" s="14">
        <v>0.36570757460565401</v>
      </c>
      <c r="AJ590" s="14">
        <v>0.352002927087398</v>
      </c>
      <c r="AK590" s="14"/>
      <c r="AL590" s="14">
        <v>0.30731416233820402</v>
      </c>
      <c r="AM590" s="14">
        <v>0.359997553770043</v>
      </c>
      <c r="AN590" s="14">
        <v>0.30012818517253398</v>
      </c>
      <c r="AO590" s="14">
        <v>0.34863312646078298</v>
      </c>
      <c r="AP590" s="14">
        <v>0.33120878267286802</v>
      </c>
      <c r="AQ590" s="14">
        <v>0.31112290083736699</v>
      </c>
      <c r="AR590" s="14"/>
      <c r="AS590" s="14">
        <v>0.39029990917754498</v>
      </c>
      <c r="AT590" s="14">
        <v>0.33464213616202398</v>
      </c>
      <c r="AU590" s="14">
        <v>0.32167535996287899</v>
      </c>
      <c r="AV590" s="14">
        <v>0.29930944845606999</v>
      </c>
      <c r="AW590" s="14">
        <v>0.22216972733577001</v>
      </c>
      <c r="AX590" s="14"/>
      <c r="AY590" s="14">
        <v>0.27244062109234202</v>
      </c>
      <c r="AZ590" s="14">
        <v>0.36811707070349797</v>
      </c>
      <c r="BA590" s="14">
        <v>0.34909123004836101</v>
      </c>
      <c r="BB590" s="14">
        <v>0.45039466415166202</v>
      </c>
      <c r="BC590" s="14">
        <v>0.37128492951231201</v>
      </c>
      <c r="BD590" s="14">
        <v>0.34896815296557399</v>
      </c>
      <c r="BE590" s="14">
        <v>0.29855520085297599</v>
      </c>
      <c r="BF590" s="14">
        <v>0.37832119985208801</v>
      </c>
      <c r="BG590" s="14">
        <v>0.31047267511665</v>
      </c>
      <c r="BH590" s="14">
        <v>0.345422389899666</v>
      </c>
      <c r="BI590" s="14">
        <v>0.36475556480961802</v>
      </c>
      <c r="BJ590" s="14">
        <v>0.29328645723896501</v>
      </c>
      <c r="BK590" s="14">
        <v>0.34591731898492201</v>
      </c>
      <c r="BL590" s="14">
        <v>0.32558404812014302</v>
      </c>
      <c r="BM590" s="14">
        <v>0.28885596740348601</v>
      </c>
      <c r="BN590" s="14">
        <v>0.18994515964806499</v>
      </c>
      <c r="BO590" s="14"/>
      <c r="BP590" s="14">
        <v>0.34483821803635201</v>
      </c>
      <c r="BQ590" s="14">
        <v>0.40263225694782601</v>
      </c>
      <c r="BR590" s="14">
        <v>0.34125653704562597</v>
      </c>
      <c r="BS590" s="14">
        <v>0.30500755800038898</v>
      </c>
      <c r="BT590" s="14">
        <v>0.27473370162934502</v>
      </c>
      <c r="BU590" s="14">
        <v>0.25493785692280901</v>
      </c>
      <c r="BV590" s="14"/>
      <c r="BW590" s="14">
        <v>0.36254970299393802</v>
      </c>
      <c r="BX590" s="14">
        <v>0.28263585135331198</v>
      </c>
      <c r="BY590" s="14" t="s">
        <v>120</v>
      </c>
      <c r="BZ590" s="14">
        <v>0.41600210397952497</v>
      </c>
      <c r="CA590" s="14">
        <v>0.37650322318777202</v>
      </c>
      <c r="CB590" s="14">
        <v>0.31805521240415802</v>
      </c>
      <c r="CC590" s="14">
        <v>0.34122680735942201</v>
      </c>
      <c r="CD590" s="14"/>
      <c r="CE590" s="14">
        <v>0.29983749044182001</v>
      </c>
      <c r="CF590" s="14">
        <v>0.31487600425130702</v>
      </c>
      <c r="CG590" s="14">
        <v>0.43092515351841898</v>
      </c>
      <c r="CH590" s="14">
        <v>0.31257211592490203</v>
      </c>
      <c r="CI590" s="14"/>
      <c r="CJ590" s="14">
        <v>8.6947906151882401E-2</v>
      </c>
      <c r="CK590" s="14">
        <v>0.20212643405579001</v>
      </c>
      <c r="CL590" s="14">
        <v>0.45389059425425299</v>
      </c>
      <c r="CM590" s="14">
        <v>0.49800181634226098</v>
      </c>
      <c r="CN590" s="14"/>
      <c r="CO590" s="14">
        <v>0.103016644707299</v>
      </c>
      <c r="CP590" s="14">
        <v>0.373883207085077</v>
      </c>
      <c r="CQ590" s="14"/>
      <c r="CR590" s="14">
        <v>8.7067084070515305E-2</v>
      </c>
      <c r="CS590" s="14">
        <v>0.36606558858056898</v>
      </c>
    </row>
    <row r="591" spans="2:97" x14ac:dyDescent="0.3">
      <c r="B591" t="s">
        <v>317</v>
      </c>
      <c r="C591" s="14">
        <v>0.32362310040494702</v>
      </c>
      <c r="D591" s="14">
        <v>0.32204632927934301</v>
      </c>
      <c r="E591" s="14">
        <v>0.325237706039678</v>
      </c>
      <c r="F591" s="14"/>
      <c r="G591" s="14">
        <v>0.30323557279909902</v>
      </c>
      <c r="H591" s="14">
        <v>0.29166689487455699</v>
      </c>
      <c r="I591" s="14">
        <v>0.30265139889660703</v>
      </c>
      <c r="J591" s="14">
        <v>0.31655279546526999</v>
      </c>
      <c r="K591" s="14">
        <v>0.36056709015649002</v>
      </c>
      <c r="L591" s="14">
        <v>0.361127417261696</v>
      </c>
      <c r="M591" s="14"/>
      <c r="N591" s="14">
        <v>0.352921576319085</v>
      </c>
      <c r="O591" s="14">
        <v>0.31533242666051597</v>
      </c>
      <c r="P591" s="14">
        <v>0.32242295646121699</v>
      </c>
      <c r="Q591" s="14">
        <v>0.29777172136090602</v>
      </c>
      <c r="R591" s="14"/>
      <c r="S591" s="14">
        <v>0.23831940534513299</v>
      </c>
      <c r="T591" s="14">
        <v>0.35981304002179099</v>
      </c>
      <c r="U591" s="14">
        <v>0.40931599087651899</v>
      </c>
      <c r="V591" s="14">
        <v>0.23957642532576101</v>
      </c>
      <c r="W591" s="14">
        <v>0.329097329595674</v>
      </c>
      <c r="X591" s="14">
        <v>0.33038446733350102</v>
      </c>
      <c r="Y591" s="14">
        <v>0.386048269836957</v>
      </c>
      <c r="Z591" s="14">
        <v>0.27396645975073303</v>
      </c>
      <c r="AA591" s="14">
        <v>0.30340066138092697</v>
      </c>
      <c r="AB591" s="14">
        <v>0.36028491424457898</v>
      </c>
      <c r="AC591" s="14">
        <v>0.358327258570664</v>
      </c>
      <c r="AD591" s="14">
        <v>0.36194276641955397</v>
      </c>
      <c r="AE591" s="14"/>
      <c r="AF591" s="14">
        <v>0.33741499241113498</v>
      </c>
      <c r="AG591" s="14">
        <v>0.326814854312165</v>
      </c>
      <c r="AH591" s="14">
        <v>0.37353151332335599</v>
      </c>
      <c r="AI591" s="14">
        <v>0.31205158804073702</v>
      </c>
      <c r="AJ591" s="14">
        <v>0.25679944744199401</v>
      </c>
      <c r="AK591" s="14"/>
      <c r="AL591" s="14">
        <v>0.30674319893153701</v>
      </c>
      <c r="AM591" s="14">
        <v>0.30262516604200002</v>
      </c>
      <c r="AN591" s="14">
        <v>0.35089076152128801</v>
      </c>
      <c r="AO591" s="14">
        <v>0.32661566959534899</v>
      </c>
      <c r="AP591" s="14">
        <v>0.30895307086652801</v>
      </c>
      <c r="AQ591" s="14">
        <v>0.43190233259806698</v>
      </c>
      <c r="AR591" s="14"/>
      <c r="AS591" s="14">
        <v>0.29154524476482702</v>
      </c>
      <c r="AT591" s="14">
        <v>0.33988145649262003</v>
      </c>
      <c r="AU591" s="14">
        <v>0.33211837919536302</v>
      </c>
      <c r="AV591" s="14">
        <v>0.30677834436783102</v>
      </c>
      <c r="AW591" s="14">
        <v>0.33749672117266699</v>
      </c>
      <c r="AX591" s="14"/>
      <c r="AY591" s="14">
        <v>0.320462087188356</v>
      </c>
      <c r="AZ591" s="14">
        <v>0.21867347360216599</v>
      </c>
      <c r="BA591" s="14">
        <v>0.28807438015174303</v>
      </c>
      <c r="BB591" s="14">
        <v>0.22719060774313801</v>
      </c>
      <c r="BC591" s="14">
        <v>0.34408850689819398</v>
      </c>
      <c r="BD591" s="14">
        <v>0.28459971161146103</v>
      </c>
      <c r="BE591" s="14">
        <v>0.36586757660610802</v>
      </c>
      <c r="BF591" s="14">
        <v>0.325998017072616</v>
      </c>
      <c r="BG591" s="14">
        <v>0.30753005976173797</v>
      </c>
      <c r="BH591" s="14">
        <v>0.34293446853068299</v>
      </c>
      <c r="BI591" s="14">
        <v>0.33301168848510099</v>
      </c>
      <c r="BJ591" s="14">
        <v>0.31717071648554701</v>
      </c>
      <c r="BK591" s="14">
        <v>0.41480343256125302</v>
      </c>
      <c r="BL591" s="14">
        <v>0.25370392094786598</v>
      </c>
      <c r="BM591" s="14">
        <v>0.35249981893416499</v>
      </c>
      <c r="BN591" s="14">
        <v>0.43796693775928203</v>
      </c>
      <c r="BO591" s="14"/>
      <c r="BP591" s="14">
        <v>0.25201512899363998</v>
      </c>
      <c r="BQ591" s="14">
        <v>0.30563963598104799</v>
      </c>
      <c r="BR591" s="14">
        <v>0.30074381119946197</v>
      </c>
      <c r="BS591" s="14">
        <v>0.35114251325533902</v>
      </c>
      <c r="BT591" s="14">
        <v>0.43794452292983699</v>
      </c>
      <c r="BU591" s="14">
        <v>0.48607673945875302</v>
      </c>
      <c r="BV591" s="14"/>
      <c r="BW591" s="14">
        <v>0.357817621737064</v>
      </c>
      <c r="BX591" s="14">
        <v>0.334591654186423</v>
      </c>
      <c r="BY591" s="14" t="s">
        <v>120</v>
      </c>
      <c r="BZ591" s="14">
        <v>0.31809343269412099</v>
      </c>
      <c r="CA591" s="14">
        <v>0.28222019103726598</v>
      </c>
      <c r="CB591" s="14">
        <v>0.279557781361989</v>
      </c>
      <c r="CC591" s="14">
        <v>0.24396632002322399</v>
      </c>
      <c r="CD591" s="14"/>
      <c r="CE591" s="14">
        <v>0.28084544448787502</v>
      </c>
      <c r="CF591" s="14">
        <v>0.34240573223596299</v>
      </c>
      <c r="CG591" s="14">
        <v>0.27418651752933998</v>
      </c>
      <c r="CH591" s="14">
        <v>0.37411019926519901</v>
      </c>
      <c r="CI591" s="14"/>
      <c r="CJ591" s="14">
        <v>0.52338107922246602</v>
      </c>
      <c r="CK591" s="14">
        <v>0.37037308897589</v>
      </c>
      <c r="CL591" s="14">
        <v>0.25486438660005101</v>
      </c>
      <c r="CM591" s="14">
        <v>0.22731020542351399</v>
      </c>
      <c r="CN591" s="14"/>
      <c r="CO591" s="14">
        <v>0.35828345589535199</v>
      </c>
      <c r="CP591" s="14">
        <v>0.32236676521146201</v>
      </c>
      <c r="CQ591" s="14"/>
      <c r="CR591" s="14">
        <v>0.384631437671621</v>
      </c>
      <c r="CS591" s="14">
        <v>0.32760697904504099</v>
      </c>
    </row>
    <row r="592" spans="2:97" x14ac:dyDescent="0.3">
      <c r="B592" t="s">
        <v>318</v>
      </c>
      <c r="C592" s="14">
        <v>0.30097169888485997</v>
      </c>
      <c r="D592" s="14">
        <v>0.27563785773632099</v>
      </c>
      <c r="E592" s="14">
        <v>0.32547227908583698</v>
      </c>
      <c r="F592" s="14"/>
      <c r="G592" s="14">
        <v>0.29369377428635601</v>
      </c>
      <c r="H592" s="14">
        <v>0.31410889962627597</v>
      </c>
      <c r="I592" s="14">
        <v>0.31146392618872198</v>
      </c>
      <c r="J592" s="14">
        <v>0.30879471246504098</v>
      </c>
      <c r="K592" s="14">
        <v>0.30537663316666802</v>
      </c>
      <c r="L592" s="14">
        <v>0.27723997491793301</v>
      </c>
      <c r="M592" s="14"/>
      <c r="N592" s="14">
        <v>0.34489095093550698</v>
      </c>
      <c r="O592" s="14">
        <v>0.30035020457300698</v>
      </c>
      <c r="P592" s="14">
        <v>0.27818905370699698</v>
      </c>
      <c r="Q592" s="14">
        <v>0.27602143770211701</v>
      </c>
      <c r="R592" s="14"/>
      <c r="S592" s="14">
        <v>0.21542261387723699</v>
      </c>
      <c r="T592" s="14">
        <v>0.29653662172219503</v>
      </c>
      <c r="U592" s="14">
        <v>0.38269916816073002</v>
      </c>
      <c r="V592" s="14">
        <v>0.27566481352467198</v>
      </c>
      <c r="W592" s="14">
        <v>0.329819541877233</v>
      </c>
      <c r="X592" s="14">
        <v>0.33563278175134098</v>
      </c>
      <c r="Y592" s="14">
        <v>0.27816645294143599</v>
      </c>
      <c r="Z592" s="14">
        <v>0.23802894816239101</v>
      </c>
      <c r="AA592" s="14">
        <v>0.31823297336012302</v>
      </c>
      <c r="AB592" s="14">
        <v>0.30731634115914103</v>
      </c>
      <c r="AC592" s="14">
        <v>0.33958292694075098</v>
      </c>
      <c r="AD592" s="14">
        <v>0.40464777143347103</v>
      </c>
      <c r="AE592" s="14"/>
      <c r="AF592" s="14">
        <v>0.33523036694229502</v>
      </c>
      <c r="AG592" s="14">
        <v>0.31721317109251201</v>
      </c>
      <c r="AH592" s="14">
        <v>0.30056315528337901</v>
      </c>
      <c r="AI592" s="14">
        <v>0.26283492088557803</v>
      </c>
      <c r="AJ592" s="14">
        <v>0.28131782628903701</v>
      </c>
      <c r="AK592" s="14"/>
      <c r="AL592" s="14">
        <v>0.317156388071208</v>
      </c>
      <c r="AM592" s="14">
        <v>0.31689572973218499</v>
      </c>
      <c r="AN592" s="14">
        <v>0.32061376397562502</v>
      </c>
      <c r="AO592" s="14">
        <v>0.299051399677284</v>
      </c>
      <c r="AP592" s="14">
        <v>0.252352606000811</v>
      </c>
      <c r="AQ592" s="14">
        <v>0.32063389098455197</v>
      </c>
      <c r="AR592" s="14"/>
      <c r="AS592" s="14">
        <v>0.24388107362433001</v>
      </c>
      <c r="AT592" s="14">
        <v>0.329708580475091</v>
      </c>
      <c r="AU592" s="14">
        <v>0.294267085291334</v>
      </c>
      <c r="AV592" s="14">
        <v>0.340396368767861</v>
      </c>
      <c r="AW592" s="14">
        <v>0.41165289295355401</v>
      </c>
      <c r="AX592" s="14"/>
      <c r="AY592" s="14">
        <v>0.26703275100317497</v>
      </c>
      <c r="AZ592" s="14">
        <v>0.22176283571338901</v>
      </c>
      <c r="BA592" s="14">
        <v>0.233898716192875</v>
      </c>
      <c r="BB592" s="14">
        <v>0.19512703822165001</v>
      </c>
      <c r="BC592" s="14">
        <v>0.30899447358840598</v>
      </c>
      <c r="BD592" s="14">
        <v>0.28394466079643099</v>
      </c>
      <c r="BE592" s="14">
        <v>0.33204845768554497</v>
      </c>
      <c r="BF592" s="14">
        <v>0.25052628203479599</v>
      </c>
      <c r="BG592" s="14">
        <v>0.349895529578932</v>
      </c>
      <c r="BH592" s="14">
        <v>0.36027157089283601</v>
      </c>
      <c r="BI592" s="14">
        <v>0.25424667537204998</v>
      </c>
      <c r="BJ592" s="14">
        <v>0.33803536789138799</v>
      </c>
      <c r="BK592" s="14">
        <v>0.36789774682187298</v>
      </c>
      <c r="BL592" s="14">
        <v>0.3171997827195</v>
      </c>
      <c r="BM592" s="14">
        <v>0.38663609440352598</v>
      </c>
      <c r="BN592" s="14">
        <v>0.36390777848274902</v>
      </c>
      <c r="BO592" s="14"/>
      <c r="BP592" s="14">
        <v>0.27144375144791799</v>
      </c>
      <c r="BQ592" s="14">
        <v>0.25129514151964599</v>
      </c>
      <c r="BR592" s="14">
        <v>0.27699371652655203</v>
      </c>
      <c r="BS592" s="14">
        <v>0.321524550079344</v>
      </c>
      <c r="BT592" s="14">
        <v>0.391769277449044</v>
      </c>
      <c r="BU592" s="14">
        <v>0.535817222443428</v>
      </c>
      <c r="BV592" s="14"/>
      <c r="BW592" s="14">
        <v>0.30368648428836498</v>
      </c>
      <c r="BX592" s="14">
        <v>0.31551667318097498</v>
      </c>
      <c r="BY592" s="14" t="s">
        <v>120</v>
      </c>
      <c r="BZ592" s="14">
        <v>0.27230331715388001</v>
      </c>
      <c r="CA592" s="14">
        <v>0.28022794463454898</v>
      </c>
      <c r="CB592" s="14">
        <v>0.30661501800384</v>
      </c>
      <c r="CC592" s="14">
        <v>0.27966182681292201</v>
      </c>
      <c r="CD592" s="14"/>
      <c r="CE592" s="14">
        <v>0.30653336435746797</v>
      </c>
      <c r="CF592" s="14">
        <v>0.29014715190955698</v>
      </c>
      <c r="CG592" s="14">
        <v>0.278964277473362</v>
      </c>
      <c r="CH592" s="14">
        <v>0.33524676300889</v>
      </c>
      <c r="CI592" s="14"/>
      <c r="CJ592" s="14">
        <v>0.53213100800950697</v>
      </c>
      <c r="CK592" s="14">
        <v>0.35538876274737502</v>
      </c>
      <c r="CL592" s="14">
        <v>0.21666019059231201</v>
      </c>
      <c r="CM592" s="14">
        <v>0.22955294357021799</v>
      </c>
      <c r="CN592" s="14"/>
      <c r="CO592" s="14">
        <v>0.39366755755585098</v>
      </c>
      <c r="CP592" s="14">
        <v>0.29244966769473402</v>
      </c>
      <c r="CQ592" s="14"/>
      <c r="CR592" s="14">
        <v>0.44216486404008798</v>
      </c>
      <c r="CS592" s="14">
        <v>0.29050451697139401</v>
      </c>
    </row>
    <row r="593" spans="2:97" x14ac:dyDescent="0.3">
      <c r="B593" t="s">
        <v>319</v>
      </c>
      <c r="C593" s="14">
        <v>0.26601633282232801</v>
      </c>
      <c r="D593" s="14">
        <v>0.26720767610524998</v>
      </c>
      <c r="E593" s="14">
        <v>0.26563925969632202</v>
      </c>
      <c r="F593" s="14"/>
      <c r="G593" s="14">
        <v>0.21596306899715301</v>
      </c>
      <c r="H593" s="14">
        <v>0.242021386872215</v>
      </c>
      <c r="I593" s="14">
        <v>0.31610188103760301</v>
      </c>
      <c r="J593" s="14">
        <v>0.26422621082221598</v>
      </c>
      <c r="K593" s="14">
        <v>0.26842054740711602</v>
      </c>
      <c r="L593" s="14">
        <v>0.27774726204545402</v>
      </c>
      <c r="M593" s="14"/>
      <c r="N593" s="14">
        <v>0.29483133689781899</v>
      </c>
      <c r="O593" s="14">
        <v>0.29314909457250299</v>
      </c>
      <c r="P593" s="14">
        <v>0.24500750250383699</v>
      </c>
      <c r="Q593" s="14">
        <v>0.224380287863165</v>
      </c>
      <c r="R593" s="14"/>
      <c r="S593" s="14">
        <v>0.190488377905734</v>
      </c>
      <c r="T593" s="14">
        <v>0.29893073122875402</v>
      </c>
      <c r="U593" s="14">
        <v>0.36887691096875103</v>
      </c>
      <c r="V593" s="14">
        <v>0.20778511562215299</v>
      </c>
      <c r="W593" s="14">
        <v>0.29919079908366503</v>
      </c>
      <c r="X593" s="14">
        <v>0.33411872968164302</v>
      </c>
      <c r="Y593" s="14">
        <v>0.18035882499623401</v>
      </c>
      <c r="Z593" s="14">
        <v>0.14520107862562001</v>
      </c>
      <c r="AA593" s="14">
        <v>0.25548625020546201</v>
      </c>
      <c r="AB593" s="14">
        <v>0.30428557272005602</v>
      </c>
      <c r="AC593" s="14">
        <v>0.30555458817805498</v>
      </c>
      <c r="AD593" s="14">
        <v>0.34197959086387397</v>
      </c>
      <c r="AE593" s="14"/>
      <c r="AF593" s="14">
        <v>0.28435094325792099</v>
      </c>
      <c r="AG593" s="14">
        <v>0.246427438063127</v>
      </c>
      <c r="AH593" s="14">
        <v>0.32571622649869703</v>
      </c>
      <c r="AI593" s="14">
        <v>0.27372538926010598</v>
      </c>
      <c r="AJ593" s="14">
        <v>0.29599019293992601</v>
      </c>
      <c r="AK593" s="14"/>
      <c r="AL593" s="14">
        <v>0.26293931160295603</v>
      </c>
      <c r="AM593" s="14">
        <v>0.275034320710283</v>
      </c>
      <c r="AN593" s="14">
        <v>0.33300741289652402</v>
      </c>
      <c r="AO593" s="14">
        <v>0.25441293589634101</v>
      </c>
      <c r="AP593" s="14">
        <v>0.26631412336808502</v>
      </c>
      <c r="AQ593" s="14">
        <v>0.28284029051224002</v>
      </c>
      <c r="AR593" s="14"/>
      <c r="AS593" s="14">
        <v>0.21400789557254399</v>
      </c>
      <c r="AT593" s="14">
        <v>0.26114696254597702</v>
      </c>
      <c r="AU593" s="14">
        <v>0.29025919563717101</v>
      </c>
      <c r="AV593" s="14">
        <v>0.28224230487019702</v>
      </c>
      <c r="AW593" s="14">
        <v>0.31974084097100203</v>
      </c>
      <c r="AX593" s="14"/>
      <c r="AY593" s="14">
        <v>0.28418251660515498</v>
      </c>
      <c r="AZ593" s="14">
        <v>0.14774795149717401</v>
      </c>
      <c r="BA593" s="14">
        <v>0.24181976776547501</v>
      </c>
      <c r="BB593" s="14">
        <v>0.19376734839344001</v>
      </c>
      <c r="BC593" s="14">
        <v>0.20262321110095199</v>
      </c>
      <c r="BD593" s="14">
        <v>0.25433809947917002</v>
      </c>
      <c r="BE593" s="14">
        <v>0.29267088185303503</v>
      </c>
      <c r="BF593" s="14">
        <v>0.30202702129178599</v>
      </c>
      <c r="BG593" s="14">
        <v>0.30851321823403899</v>
      </c>
      <c r="BH593" s="14">
        <v>0.27816736480318499</v>
      </c>
      <c r="BI593" s="14">
        <v>0.22645362660599899</v>
      </c>
      <c r="BJ593" s="14">
        <v>0.32921950247968101</v>
      </c>
      <c r="BK593" s="14">
        <v>0.28950670370853299</v>
      </c>
      <c r="BL593" s="14">
        <v>0.29788441747197703</v>
      </c>
      <c r="BM593" s="14">
        <v>0.34292628593021801</v>
      </c>
      <c r="BN593" s="14">
        <v>0.28010113391948699</v>
      </c>
      <c r="BO593" s="14"/>
      <c r="BP593" s="14">
        <v>0.20836447288396401</v>
      </c>
      <c r="BQ593" s="14">
        <v>0.248528880627361</v>
      </c>
      <c r="BR593" s="14">
        <v>0.19382572912576301</v>
      </c>
      <c r="BS593" s="14">
        <v>0.33078529061780498</v>
      </c>
      <c r="BT593" s="14">
        <v>0.34805097844340699</v>
      </c>
      <c r="BU593" s="14">
        <v>0.44110340210967203</v>
      </c>
      <c r="BV593" s="14"/>
      <c r="BW593" s="14">
        <v>0.27235223830953398</v>
      </c>
      <c r="BX593" s="14">
        <v>0.29501313546059899</v>
      </c>
      <c r="BY593" s="14" t="s">
        <v>120</v>
      </c>
      <c r="BZ593" s="14">
        <v>0.18521524005124401</v>
      </c>
      <c r="CA593" s="14">
        <v>0.23024774115514399</v>
      </c>
      <c r="CB593" s="14">
        <v>0.27252296812973198</v>
      </c>
      <c r="CC593" s="14">
        <v>0.26965548015421897</v>
      </c>
      <c r="CD593" s="14"/>
      <c r="CE593" s="14">
        <v>0.23681623733351401</v>
      </c>
      <c r="CF593" s="14">
        <v>0.249386340088049</v>
      </c>
      <c r="CG593" s="14">
        <v>0.23532947379928301</v>
      </c>
      <c r="CH593" s="14">
        <v>0.31384367198897301</v>
      </c>
      <c r="CI593" s="14"/>
      <c r="CJ593" s="14">
        <v>0.47937221150036902</v>
      </c>
      <c r="CK593" s="14">
        <v>0.30085588273448299</v>
      </c>
      <c r="CL593" s="14">
        <v>0.195728624973625</v>
      </c>
      <c r="CM593" s="14">
        <v>0.18357779734489499</v>
      </c>
      <c r="CN593" s="14"/>
      <c r="CO593" s="14">
        <v>0.33414006712506999</v>
      </c>
      <c r="CP593" s="14">
        <v>0.258572891246235</v>
      </c>
      <c r="CQ593" s="14"/>
      <c r="CR593" s="14">
        <v>0.35633982778999201</v>
      </c>
      <c r="CS593" s="14">
        <v>0.26178311741721499</v>
      </c>
    </row>
    <row r="594" spans="2:97" x14ac:dyDescent="0.3">
      <c r="B594" t="s">
        <v>320</v>
      </c>
      <c r="C594" s="14">
        <v>0.18815034628749799</v>
      </c>
      <c r="D594" s="14">
        <v>0.16547197794736801</v>
      </c>
      <c r="E594" s="14">
        <v>0.208832302432018</v>
      </c>
      <c r="F594" s="14"/>
      <c r="G594" s="14">
        <v>0.18206307752367201</v>
      </c>
      <c r="H594" s="14">
        <v>0.234324068740528</v>
      </c>
      <c r="I594" s="14">
        <v>0.239726765068843</v>
      </c>
      <c r="J594" s="14">
        <v>0.17017340328522201</v>
      </c>
      <c r="K594" s="14">
        <v>0.14641650669616399</v>
      </c>
      <c r="L594" s="14">
        <v>0.15521189550348499</v>
      </c>
      <c r="M594" s="14"/>
      <c r="N594" s="14">
        <v>0.21298224075826699</v>
      </c>
      <c r="O594" s="14">
        <v>0.20124356976155999</v>
      </c>
      <c r="P594" s="14">
        <v>0.15597472159940401</v>
      </c>
      <c r="Q594" s="14">
        <v>0.17394976644926499</v>
      </c>
      <c r="R594" s="14"/>
      <c r="S594" s="14">
        <v>0.100665148244203</v>
      </c>
      <c r="T594" s="14">
        <v>0.19157931948241699</v>
      </c>
      <c r="U594" s="14">
        <v>0.24869367091987801</v>
      </c>
      <c r="V594" s="14">
        <v>0.144830723619361</v>
      </c>
      <c r="W594" s="14">
        <v>0.21274746702599001</v>
      </c>
      <c r="X594" s="14">
        <v>0.17920538958733101</v>
      </c>
      <c r="Y594" s="14">
        <v>0.21191583318076301</v>
      </c>
      <c r="Z594" s="14">
        <v>0.18944871038160499</v>
      </c>
      <c r="AA594" s="14">
        <v>0.198397509099518</v>
      </c>
      <c r="AB594" s="14">
        <v>0.23888221803816301</v>
      </c>
      <c r="AC594" s="14">
        <v>0.29444377562104201</v>
      </c>
      <c r="AD594" s="14">
        <v>8.6991893835995399E-2</v>
      </c>
      <c r="AE594" s="14"/>
      <c r="AF594" s="14">
        <v>0.159187875532455</v>
      </c>
      <c r="AG594" s="14">
        <v>0.20364004774093999</v>
      </c>
      <c r="AH594" s="14">
        <v>0.245097848011779</v>
      </c>
      <c r="AI594" s="14">
        <v>0.143545850902595</v>
      </c>
      <c r="AJ594" s="14">
        <v>0.230845163153994</v>
      </c>
      <c r="AK594" s="14"/>
      <c r="AL594" s="14">
        <v>0.209142580949463</v>
      </c>
      <c r="AM594" s="14">
        <v>0.16182647622968199</v>
      </c>
      <c r="AN594" s="14">
        <v>0.221498080030055</v>
      </c>
      <c r="AO594" s="14">
        <v>0.16129457291704799</v>
      </c>
      <c r="AP594" s="14">
        <v>0.29259162801910799</v>
      </c>
      <c r="AQ594" s="14">
        <v>0.18772673871693701</v>
      </c>
      <c r="AR594" s="14"/>
      <c r="AS594" s="14">
        <v>0.16165293493801799</v>
      </c>
      <c r="AT594" s="14">
        <v>0.18486309944146101</v>
      </c>
      <c r="AU594" s="14">
        <v>0.20759669489606999</v>
      </c>
      <c r="AV594" s="14">
        <v>0.186773425024609</v>
      </c>
      <c r="AW594" s="14">
        <v>0.26061495909687299</v>
      </c>
      <c r="AX594" s="14"/>
      <c r="AY594" s="14">
        <v>0.178933331290203</v>
      </c>
      <c r="AZ594" s="14">
        <v>0.29438731985116701</v>
      </c>
      <c r="BA594" s="14">
        <v>0.18633248591241899</v>
      </c>
      <c r="BB594" s="14">
        <v>0.168138828966645</v>
      </c>
      <c r="BC594" s="14">
        <v>0.17199297705505101</v>
      </c>
      <c r="BD594" s="14">
        <v>0.15183106604866201</v>
      </c>
      <c r="BE594" s="14">
        <v>0.19576465823196099</v>
      </c>
      <c r="BF594" s="14">
        <v>0.17141779399844601</v>
      </c>
      <c r="BG594" s="14">
        <v>0.23302880157188499</v>
      </c>
      <c r="BH594" s="14">
        <v>0.222231421980574</v>
      </c>
      <c r="BI594" s="14">
        <v>0.163862534500097</v>
      </c>
      <c r="BJ594" s="14">
        <v>0.21016793018830601</v>
      </c>
      <c r="BK594" s="14">
        <v>0.16716781641668699</v>
      </c>
      <c r="BL594" s="14">
        <v>0.17250958835593599</v>
      </c>
      <c r="BM594" s="14">
        <v>0.189340414891318</v>
      </c>
      <c r="BN594" s="14">
        <v>0.23131291870057899</v>
      </c>
      <c r="BO594" s="14"/>
      <c r="BP594" s="14">
        <v>0.17884463985177201</v>
      </c>
      <c r="BQ594" s="14">
        <v>0.120314713930714</v>
      </c>
      <c r="BR594" s="14">
        <v>0.202774597543393</v>
      </c>
      <c r="BS594" s="14">
        <v>0.23593370966487001</v>
      </c>
      <c r="BT594" s="14">
        <v>0.27816131847382303</v>
      </c>
      <c r="BU594" s="14">
        <v>0.211699840625059</v>
      </c>
      <c r="BV594" s="14"/>
      <c r="BW594" s="14">
        <v>0.163520750398508</v>
      </c>
      <c r="BX594" s="14">
        <v>0.191608295061302</v>
      </c>
      <c r="BY594" s="14" t="s">
        <v>120</v>
      </c>
      <c r="BZ594" s="14">
        <v>0.123629030545838</v>
      </c>
      <c r="CA594" s="14">
        <v>0.245059439079756</v>
      </c>
      <c r="CB594" s="14">
        <v>0.220507968308196</v>
      </c>
      <c r="CC594" s="14">
        <v>0.22856489428712001</v>
      </c>
      <c r="CD594" s="14"/>
      <c r="CE594" s="14">
        <v>0.220179860587327</v>
      </c>
      <c r="CF594" s="14">
        <v>0.17371309924537301</v>
      </c>
      <c r="CG594" s="14">
        <v>0.179454137302163</v>
      </c>
      <c r="CH594" s="14">
        <v>0.17041094000982501</v>
      </c>
      <c r="CI594" s="14"/>
      <c r="CJ594" s="14">
        <v>0.38886727355656098</v>
      </c>
      <c r="CK594" s="14">
        <v>0.29603081445796298</v>
      </c>
      <c r="CL594" s="14">
        <v>9.5006527844383598E-2</v>
      </c>
      <c r="CM594" s="14">
        <v>0.107001851666728</v>
      </c>
      <c r="CN594" s="14"/>
      <c r="CO594" s="14">
        <v>0.29969602027715703</v>
      </c>
      <c r="CP594" s="14">
        <v>0.17249269459057501</v>
      </c>
      <c r="CQ594" s="14"/>
      <c r="CR594" s="14">
        <v>0.338686004893887</v>
      </c>
      <c r="CS594" s="14">
        <v>0.17349842141893701</v>
      </c>
    </row>
    <row r="595" spans="2:97" x14ac:dyDescent="0.3">
      <c r="B595" t="s">
        <v>321</v>
      </c>
      <c r="C595" s="14">
        <v>0.16842292981779</v>
      </c>
      <c r="D595" s="14">
        <v>0.165193308848743</v>
      </c>
      <c r="E595" s="14">
        <v>0.17090869648326101</v>
      </c>
      <c r="F595" s="14"/>
      <c r="G595" s="14">
        <v>0.21786941940628099</v>
      </c>
      <c r="H595" s="14">
        <v>0.27858737328642003</v>
      </c>
      <c r="I595" s="14">
        <v>0.175131338269506</v>
      </c>
      <c r="J595" s="14">
        <v>0.114462995447262</v>
      </c>
      <c r="K595" s="14">
        <v>0.122598818059779</v>
      </c>
      <c r="L595" s="14">
        <v>0.115087730846471</v>
      </c>
      <c r="M595" s="14"/>
      <c r="N595" s="14">
        <v>0.19543793798022299</v>
      </c>
      <c r="O595" s="14">
        <v>0.17970481359224</v>
      </c>
      <c r="P595" s="14">
        <v>0.16532988618453201</v>
      </c>
      <c r="Q595" s="14">
        <v>0.13036448066336401</v>
      </c>
      <c r="R595" s="14"/>
      <c r="S595" s="14">
        <v>0.158039750075605</v>
      </c>
      <c r="T595" s="14">
        <v>0.13741689871319901</v>
      </c>
      <c r="U595" s="14">
        <v>0.16495859335861399</v>
      </c>
      <c r="V595" s="14">
        <v>0.156981981148441</v>
      </c>
      <c r="W595" s="14">
        <v>0.22635190449634501</v>
      </c>
      <c r="X595" s="14">
        <v>0.19697249060734001</v>
      </c>
      <c r="Y595" s="14">
        <v>0.18627283218899901</v>
      </c>
      <c r="Z595" s="14">
        <v>0.10213485408285</v>
      </c>
      <c r="AA595" s="14">
        <v>0.18364587581435299</v>
      </c>
      <c r="AB595" s="14">
        <v>0.13398774010115699</v>
      </c>
      <c r="AC595" s="14">
        <v>0.23084488249111501</v>
      </c>
      <c r="AD595" s="14">
        <v>0.15691486618379599</v>
      </c>
      <c r="AE595" s="14"/>
      <c r="AF595" s="14">
        <v>0.14510909237678499</v>
      </c>
      <c r="AG595" s="14">
        <v>0.19674258618745599</v>
      </c>
      <c r="AH595" s="14">
        <v>0.16323290470947799</v>
      </c>
      <c r="AI595" s="14">
        <v>0.15984354194813499</v>
      </c>
      <c r="AJ595" s="14">
        <v>0.19971759880673801</v>
      </c>
      <c r="AK595" s="14"/>
      <c r="AL595" s="14">
        <v>0.19958936104851899</v>
      </c>
      <c r="AM595" s="14">
        <v>0.15622935439094701</v>
      </c>
      <c r="AN595" s="14">
        <v>0.18440455333133901</v>
      </c>
      <c r="AO595" s="14">
        <v>0.16731950359818201</v>
      </c>
      <c r="AP595" s="14">
        <v>0.16709267312950901</v>
      </c>
      <c r="AQ595" s="14">
        <v>0.15140036020691</v>
      </c>
      <c r="AR595" s="14"/>
      <c r="AS595" s="14">
        <v>0.12136777890676601</v>
      </c>
      <c r="AT595" s="14">
        <v>0.15050166727898701</v>
      </c>
      <c r="AU595" s="14">
        <v>0.177696417213771</v>
      </c>
      <c r="AV595" s="14">
        <v>0.25000525587497602</v>
      </c>
      <c r="AW595" s="14">
        <v>0.41509523343243099</v>
      </c>
      <c r="AX595" s="14"/>
      <c r="AY595" s="14">
        <v>0.39773400235039502</v>
      </c>
      <c r="AZ595" s="14">
        <v>8.7437575609346396E-2</v>
      </c>
      <c r="BA595" s="14">
        <v>0.18068439344027801</v>
      </c>
      <c r="BB595" s="14">
        <v>0.115685568120143</v>
      </c>
      <c r="BC595" s="14">
        <v>0.118034514576331</v>
      </c>
      <c r="BD595" s="14">
        <v>0.14928791581019299</v>
      </c>
      <c r="BE595" s="14">
        <v>0.189894923148094</v>
      </c>
      <c r="BF595" s="14">
        <v>9.7535418641325006E-2</v>
      </c>
      <c r="BG595" s="14">
        <v>0.14200075229809</v>
      </c>
      <c r="BH595" s="14">
        <v>0.17119059930939301</v>
      </c>
      <c r="BI595" s="14">
        <v>0.18681757151210401</v>
      </c>
      <c r="BJ595" s="14">
        <v>0.188876185712823</v>
      </c>
      <c r="BK595" s="14">
        <v>0.17895188668895401</v>
      </c>
      <c r="BL595" s="14">
        <v>0.20095226381704401</v>
      </c>
      <c r="BM595" s="14">
        <v>0.20823095504484301</v>
      </c>
      <c r="BN595" s="14">
        <v>0.34888510430779002</v>
      </c>
      <c r="BO595" s="14"/>
      <c r="BP595" s="14">
        <v>0.21152102684221499</v>
      </c>
      <c r="BQ595" s="14">
        <v>0.13767160587549701</v>
      </c>
      <c r="BR595" s="14">
        <v>0.13680936423413301</v>
      </c>
      <c r="BS595" s="14">
        <v>0.16617650687181401</v>
      </c>
      <c r="BT595" s="14">
        <v>0.17055288954098299</v>
      </c>
      <c r="BU595" s="14">
        <v>0.23008692344569401</v>
      </c>
      <c r="BV595" s="14"/>
      <c r="BW595" s="14">
        <v>0.14848706762171701</v>
      </c>
      <c r="BX595" s="14">
        <v>0.190142484469073</v>
      </c>
      <c r="BY595" s="14" t="s">
        <v>120</v>
      </c>
      <c r="BZ595" s="14">
        <v>0.122778245480568</v>
      </c>
      <c r="CA595" s="14">
        <v>0.16653637808434699</v>
      </c>
      <c r="CB595" s="14">
        <v>0.20833752149554199</v>
      </c>
      <c r="CC595" s="14">
        <v>0.121039797331103</v>
      </c>
      <c r="CD595" s="14"/>
      <c r="CE595" s="14">
        <v>0.21539883845187499</v>
      </c>
      <c r="CF595" s="14">
        <v>0.22266718724496501</v>
      </c>
      <c r="CG595" s="14">
        <v>0.11320042724860301</v>
      </c>
      <c r="CH595" s="14">
        <v>0.15042791497710201</v>
      </c>
      <c r="CI595" s="14"/>
      <c r="CJ595" s="14">
        <v>0.28483391791650903</v>
      </c>
      <c r="CK595" s="14">
        <v>0.21708108943601701</v>
      </c>
      <c r="CL595" s="14">
        <v>0.12741515929473801</v>
      </c>
      <c r="CM595" s="14">
        <v>5.2740716690288403E-2</v>
      </c>
      <c r="CN595" s="14"/>
      <c r="CO595" s="14">
        <v>0.30043455492183502</v>
      </c>
      <c r="CP595" s="14">
        <v>0.15148932005262</v>
      </c>
      <c r="CQ595" s="14"/>
      <c r="CR595" s="14">
        <v>0.31655976369120198</v>
      </c>
      <c r="CS595" s="14">
        <v>0.15351188780849601</v>
      </c>
    </row>
    <row r="596" spans="2:97" x14ac:dyDescent="0.3">
      <c r="B596" t="s">
        <v>322</v>
      </c>
      <c r="C596" s="14">
        <v>0.119330484685439</v>
      </c>
      <c r="D596" s="14">
        <v>0.13557095775035999</v>
      </c>
      <c r="E596" s="14">
        <v>0.102911138352556</v>
      </c>
      <c r="F596" s="14"/>
      <c r="G596" s="14">
        <v>0.17514456183923599</v>
      </c>
      <c r="H596" s="14">
        <v>0.17341335885481601</v>
      </c>
      <c r="I596" s="14">
        <v>0.12637787592260399</v>
      </c>
      <c r="J596" s="14">
        <v>7.5117255513830597E-2</v>
      </c>
      <c r="K596" s="14">
        <v>0.124566255292218</v>
      </c>
      <c r="L596" s="14">
        <v>6.4991705457458707E-2</v>
      </c>
      <c r="M596" s="14"/>
      <c r="N596" s="14">
        <v>0.146913442034174</v>
      </c>
      <c r="O596" s="14">
        <v>0.11315905496015199</v>
      </c>
      <c r="P596" s="14">
        <v>0.118240674439255</v>
      </c>
      <c r="Q596" s="14">
        <v>9.8393281872467403E-2</v>
      </c>
      <c r="R596" s="14"/>
      <c r="S596" s="14">
        <v>0.14499396534468001</v>
      </c>
      <c r="T596" s="14">
        <v>0.10595223107555</v>
      </c>
      <c r="U596" s="14">
        <v>0.16321327281321801</v>
      </c>
      <c r="V596" s="14">
        <v>0.104447695260917</v>
      </c>
      <c r="W596" s="14">
        <v>0.10781549902429</v>
      </c>
      <c r="X596" s="14">
        <v>9.2790753951748697E-2</v>
      </c>
      <c r="Y596" s="14">
        <v>0.11579123896713001</v>
      </c>
      <c r="Z596" s="14">
        <v>9.5207760140676001E-2</v>
      </c>
      <c r="AA596" s="14">
        <v>0.103718325744263</v>
      </c>
      <c r="AB596" s="14">
        <v>0.15698055216991499</v>
      </c>
      <c r="AC596" s="14">
        <v>0.113857860447879</v>
      </c>
      <c r="AD596" s="14">
        <v>8.5896324914512698E-2</v>
      </c>
      <c r="AE596" s="14"/>
      <c r="AF596" s="14">
        <v>0.119253966985208</v>
      </c>
      <c r="AG596" s="14">
        <v>0.14584803348728101</v>
      </c>
      <c r="AH596" s="14">
        <v>0.13589158900684301</v>
      </c>
      <c r="AI596" s="14">
        <v>0.12094851330257</v>
      </c>
      <c r="AJ596" s="14">
        <v>9.3390532360231607E-2</v>
      </c>
      <c r="AK596" s="14"/>
      <c r="AL596" s="14">
        <v>0.13687195037455199</v>
      </c>
      <c r="AM596" s="14">
        <v>0.110071903668836</v>
      </c>
      <c r="AN596" s="14">
        <v>0.13928585531763399</v>
      </c>
      <c r="AO596" s="14">
        <v>0.123596140345144</v>
      </c>
      <c r="AP596" s="14">
        <v>0.13220744417619301</v>
      </c>
      <c r="AQ596" s="14">
        <v>0.11180754417274601</v>
      </c>
      <c r="AR596" s="14"/>
      <c r="AS596" s="14">
        <v>8.8323366978190196E-2</v>
      </c>
      <c r="AT596" s="14">
        <v>0.14017456919227</v>
      </c>
      <c r="AU596" s="14">
        <v>0.124526001298816</v>
      </c>
      <c r="AV596" s="14">
        <v>0.14070770851654399</v>
      </c>
      <c r="AW596" s="14">
        <v>0.18569338206826</v>
      </c>
      <c r="AX596" s="14"/>
      <c r="AY596" s="14">
        <v>0</v>
      </c>
      <c r="AZ596" s="14">
        <v>0.10241461582776799</v>
      </c>
      <c r="BA596" s="14">
        <v>7.7119930542613402E-2</v>
      </c>
      <c r="BB596" s="14">
        <v>9.8236965998620904E-2</v>
      </c>
      <c r="BC596" s="14">
        <v>7.7183840999481904E-2</v>
      </c>
      <c r="BD596" s="14">
        <v>0.12863625306574</v>
      </c>
      <c r="BE596" s="14">
        <v>0.135672125746823</v>
      </c>
      <c r="BF596" s="14">
        <v>0.159898532922084</v>
      </c>
      <c r="BG596" s="14">
        <v>0.121885937153311</v>
      </c>
      <c r="BH596" s="14">
        <v>0.12624929817473499</v>
      </c>
      <c r="BI596" s="14">
        <v>0.15064153186200999</v>
      </c>
      <c r="BJ596" s="14">
        <v>0.11687603531084099</v>
      </c>
      <c r="BK596" s="14">
        <v>0.118216776479094</v>
      </c>
      <c r="BL596" s="14">
        <v>0.10305317335726499</v>
      </c>
      <c r="BM596" s="14">
        <v>0.13496922035530701</v>
      </c>
      <c r="BN596" s="14">
        <v>0.167283962999834</v>
      </c>
      <c r="BO596" s="14"/>
      <c r="BP596" s="14">
        <v>0.15420209701232099</v>
      </c>
      <c r="BQ596" s="14">
        <v>9.9093066071029204E-2</v>
      </c>
      <c r="BR596" s="14">
        <v>9.7966603190618604E-2</v>
      </c>
      <c r="BS596" s="14">
        <v>0.101545367015984</v>
      </c>
      <c r="BT596" s="14">
        <v>0.13645565290932599</v>
      </c>
      <c r="BU596" s="14">
        <v>0.140331332366712</v>
      </c>
      <c r="BV596" s="14"/>
      <c r="BW596" s="14">
        <v>0.106472615649376</v>
      </c>
      <c r="BX596" s="14">
        <v>0.14631773809783599</v>
      </c>
      <c r="BY596" s="14" t="s">
        <v>120</v>
      </c>
      <c r="BZ596" s="14">
        <v>0.117394309245432</v>
      </c>
      <c r="CA596" s="14">
        <v>0.14454245734829901</v>
      </c>
      <c r="CB596" s="14">
        <v>0.125159262487825</v>
      </c>
      <c r="CC596" s="14">
        <v>3.2175433821329702E-2</v>
      </c>
      <c r="CD596" s="14"/>
      <c r="CE596" s="14">
        <v>0.13679003842166801</v>
      </c>
      <c r="CF596" s="14">
        <v>0.17465989902773801</v>
      </c>
      <c r="CG596" s="14">
        <v>9.0712103178085104E-2</v>
      </c>
      <c r="CH596" s="14">
        <v>0.10496883048403401</v>
      </c>
      <c r="CI596" s="14"/>
      <c r="CJ596" s="14">
        <v>0.19726312782706701</v>
      </c>
      <c r="CK596" s="14">
        <v>0.183301266817088</v>
      </c>
      <c r="CL596" s="14">
        <v>8.2740427006188999E-2</v>
      </c>
      <c r="CM596" s="14">
        <v>2.1714174500284001E-2</v>
      </c>
      <c r="CN596" s="14"/>
      <c r="CO596" s="14">
        <v>0.2423722295887</v>
      </c>
      <c r="CP596" s="14">
        <v>0.103798190571029</v>
      </c>
      <c r="CQ596" s="14"/>
      <c r="CR596" s="14">
        <v>0.28148257566428497</v>
      </c>
      <c r="CS596" s="14">
        <v>0.101688266402857</v>
      </c>
    </row>
    <row r="597" spans="2:97" x14ac:dyDescent="0.3">
      <c r="B597" t="s">
        <v>323</v>
      </c>
      <c r="C597" s="14">
        <v>8.95808051694333E-2</v>
      </c>
      <c r="D597" s="14">
        <v>7.5053277492968307E-2</v>
      </c>
      <c r="E597" s="14">
        <v>0.104056879548294</v>
      </c>
      <c r="F597" s="14"/>
      <c r="G597" s="14">
        <v>0.11782832502801301</v>
      </c>
      <c r="H597" s="14">
        <v>0.145633786396654</v>
      </c>
      <c r="I597" s="14">
        <v>7.9800755490279096E-2</v>
      </c>
      <c r="J597" s="14">
        <v>6.13466917719869E-2</v>
      </c>
      <c r="K597" s="14">
        <v>6.0229470626348001E-2</v>
      </c>
      <c r="L597" s="14">
        <v>7.5820999967129807E-2</v>
      </c>
      <c r="M597" s="14"/>
      <c r="N597" s="14">
        <v>0.109851230852373</v>
      </c>
      <c r="O597" s="14">
        <v>7.6530997916494398E-2</v>
      </c>
      <c r="P597" s="14">
        <v>8.3714615447918306E-2</v>
      </c>
      <c r="Q597" s="14">
        <v>8.7503362505121696E-2</v>
      </c>
      <c r="R597" s="14"/>
      <c r="S597" s="14">
        <v>6.0135946679976897E-2</v>
      </c>
      <c r="T597" s="14">
        <v>0.10938601440851201</v>
      </c>
      <c r="U597" s="14">
        <v>0.119807297162922</v>
      </c>
      <c r="V597" s="14">
        <v>9.3408417844677696E-2</v>
      </c>
      <c r="W597" s="14">
        <v>0.108174588358422</v>
      </c>
      <c r="X597" s="14">
        <v>0.10485297037065699</v>
      </c>
      <c r="Y597" s="14">
        <v>6.4350985425850799E-2</v>
      </c>
      <c r="Z597" s="14">
        <v>6.0728390893343101E-2</v>
      </c>
      <c r="AA597" s="14">
        <v>9.3100692695801193E-2</v>
      </c>
      <c r="AB597" s="14">
        <v>8.5534549680334401E-2</v>
      </c>
      <c r="AC597" s="14">
        <v>6.3191619474064806E-2</v>
      </c>
      <c r="AD597" s="14">
        <v>0.109304791599854</v>
      </c>
      <c r="AE597" s="14"/>
      <c r="AF597" s="14">
        <v>7.6517340941306994E-2</v>
      </c>
      <c r="AG597" s="14">
        <v>0.11274209789418201</v>
      </c>
      <c r="AH597" s="14">
        <v>0.116660645737608</v>
      </c>
      <c r="AI597" s="14">
        <v>5.1447324559327101E-2</v>
      </c>
      <c r="AJ597" s="14">
        <v>9.4039054219547905E-2</v>
      </c>
      <c r="AK597" s="14"/>
      <c r="AL597" s="14">
        <v>0.102739841892481</v>
      </c>
      <c r="AM597" s="14">
        <v>8.4428706878778806E-2</v>
      </c>
      <c r="AN597" s="14">
        <v>0.11021671361454</v>
      </c>
      <c r="AO597" s="14">
        <v>7.0030410779225699E-2</v>
      </c>
      <c r="AP597" s="14">
        <v>0.103337984565309</v>
      </c>
      <c r="AQ597" s="14">
        <v>9.1182593569114706E-2</v>
      </c>
      <c r="AR597" s="14"/>
      <c r="AS597" s="14">
        <v>7.1996453401895297E-2</v>
      </c>
      <c r="AT597" s="14">
        <v>8.7615695288180806E-2</v>
      </c>
      <c r="AU597" s="14">
        <v>9.0922274412771495E-2</v>
      </c>
      <c r="AV597" s="14">
        <v>0.12922149742147501</v>
      </c>
      <c r="AW597" s="14">
        <v>0.143892744396344</v>
      </c>
      <c r="AX597" s="14"/>
      <c r="AY597" s="14">
        <v>0</v>
      </c>
      <c r="AZ597" s="14">
        <v>7.9614928749987907E-2</v>
      </c>
      <c r="BA597" s="14">
        <v>9.1887370665924006E-2</v>
      </c>
      <c r="BB597" s="14">
        <v>5.0540590829178299E-2</v>
      </c>
      <c r="BC597" s="14">
        <v>6.5491550105344007E-2</v>
      </c>
      <c r="BD597" s="14">
        <v>8.2053881653621694E-2</v>
      </c>
      <c r="BE597" s="14">
        <v>9.4962439079162506E-2</v>
      </c>
      <c r="BF597" s="14">
        <v>6.5623367868606897E-2</v>
      </c>
      <c r="BG597" s="14">
        <v>7.9038253509688905E-2</v>
      </c>
      <c r="BH597" s="14">
        <v>9.7528089830815706E-2</v>
      </c>
      <c r="BI597" s="14">
        <v>0.108302738154676</v>
      </c>
      <c r="BJ597" s="14">
        <v>0.102027267276497</v>
      </c>
      <c r="BK597" s="14">
        <v>9.9765549447483295E-2</v>
      </c>
      <c r="BL597" s="14">
        <v>7.5848181245533997E-2</v>
      </c>
      <c r="BM597" s="14">
        <v>8.4904662612516293E-2</v>
      </c>
      <c r="BN597" s="14">
        <v>0.18976156394093399</v>
      </c>
      <c r="BO597" s="14"/>
      <c r="BP597" s="14">
        <v>9.5105918991144206E-2</v>
      </c>
      <c r="BQ597" s="14">
        <v>7.6834748657886295E-2</v>
      </c>
      <c r="BR597" s="14">
        <v>7.8446211382387498E-2</v>
      </c>
      <c r="BS597" s="14">
        <v>0.108517783163242</v>
      </c>
      <c r="BT597" s="14">
        <v>8.7469392290797796E-2</v>
      </c>
      <c r="BU597" s="14">
        <v>0.101750170839641</v>
      </c>
      <c r="BV597" s="14"/>
      <c r="BW597" s="14">
        <v>8.9618293454964901E-2</v>
      </c>
      <c r="BX597" s="14">
        <v>0.108478490919258</v>
      </c>
      <c r="BY597" s="14" t="s">
        <v>120</v>
      </c>
      <c r="BZ597" s="14">
        <v>7.2308384192605699E-2</v>
      </c>
      <c r="CA597" s="14">
        <v>7.5690309721331103E-2</v>
      </c>
      <c r="CB597" s="14">
        <v>9.4458113835327401E-2</v>
      </c>
      <c r="CC597" s="14">
        <v>4.6782725025129902E-2</v>
      </c>
      <c r="CD597" s="14"/>
      <c r="CE597" s="14">
        <v>0.104183095065459</v>
      </c>
      <c r="CF597" s="14">
        <v>0.119975808088428</v>
      </c>
      <c r="CG597" s="14">
        <v>4.6347053541861201E-2</v>
      </c>
      <c r="CH597" s="14">
        <v>9.98884198193387E-2</v>
      </c>
      <c r="CI597" s="14"/>
      <c r="CJ597" s="14">
        <v>0.18517930601955501</v>
      </c>
      <c r="CK597" s="14">
        <v>0.122467895535111</v>
      </c>
      <c r="CL597" s="14">
        <v>5.6211076687121497E-2</v>
      </c>
      <c r="CM597" s="14">
        <v>1.4276178652607999E-2</v>
      </c>
      <c r="CN597" s="14"/>
      <c r="CO597" s="14">
        <v>0.17791949135942101</v>
      </c>
      <c r="CP597" s="14">
        <v>7.6593517934923402E-2</v>
      </c>
      <c r="CQ597" s="14"/>
      <c r="CR597" s="14">
        <v>0.16914024152743801</v>
      </c>
      <c r="CS597" s="14">
        <v>8.1214793652094205E-2</v>
      </c>
    </row>
    <row r="598" spans="2:97" x14ac:dyDescent="0.3">
      <c r="B598" t="s">
        <v>324</v>
      </c>
      <c r="C598" s="14">
        <v>4.3947328036106299E-2</v>
      </c>
      <c r="D598" s="14">
        <v>4.7320540591889101E-2</v>
      </c>
      <c r="E598" s="14">
        <v>3.9873888140651098E-2</v>
      </c>
      <c r="F598" s="14"/>
      <c r="G598" s="14">
        <v>8.58522446208278E-2</v>
      </c>
      <c r="H598" s="14">
        <v>8.5280062865064496E-2</v>
      </c>
      <c r="I598" s="14">
        <v>3.7616484007742097E-2</v>
      </c>
      <c r="J598" s="14">
        <v>2.0787865229526501E-2</v>
      </c>
      <c r="K598" s="14">
        <v>2.9951454471600199E-2</v>
      </c>
      <c r="L598" s="14">
        <v>1.5909705889599401E-2</v>
      </c>
      <c r="M598" s="14"/>
      <c r="N598" s="14">
        <v>4.15886745490874E-2</v>
      </c>
      <c r="O598" s="14">
        <v>4.2099789196794503E-2</v>
      </c>
      <c r="P598" s="14">
        <v>5.3504241156168898E-2</v>
      </c>
      <c r="Q598" s="14">
        <v>4.0536341091938197E-2</v>
      </c>
      <c r="R598" s="14"/>
      <c r="S598" s="14">
        <v>2.4878319020253999E-2</v>
      </c>
      <c r="T598" s="14">
        <v>4.2897822439991698E-2</v>
      </c>
      <c r="U598" s="14">
        <v>5.1817733640628402E-2</v>
      </c>
      <c r="V598" s="14">
        <v>5.1042902051813603E-2</v>
      </c>
      <c r="W598" s="14">
        <v>3.3528725041349301E-2</v>
      </c>
      <c r="X598" s="14">
        <v>4.1102213098572697E-2</v>
      </c>
      <c r="Y598" s="14">
        <v>2.91201460270058E-2</v>
      </c>
      <c r="Z598" s="14">
        <v>9.1585573724542804E-2</v>
      </c>
      <c r="AA598" s="14">
        <v>4.1330254939777898E-2</v>
      </c>
      <c r="AB598" s="14">
        <v>4.9780881749617298E-2</v>
      </c>
      <c r="AC598" s="14">
        <v>6.2715117643577095E-2</v>
      </c>
      <c r="AD598" s="14">
        <v>6.5455182378693799E-2</v>
      </c>
      <c r="AE598" s="14"/>
      <c r="AF598" s="14">
        <v>3.3144741404950197E-2</v>
      </c>
      <c r="AG598" s="14">
        <v>7.3215784991884997E-2</v>
      </c>
      <c r="AH598" s="14">
        <v>1.1375521961690799E-2</v>
      </c>
      <c r="AI598" s="14">
        <v>3.7965290417731702E-2</v>
      </c>
      <c r="AJ598" s="14">
        <v>3.3124510803842398E-2</v>
      </c>
      <c r="AK598" s="14"/>
      <c r="AL598" s="14">
        <v>7.3878851313107896E-2</v>
      </c>
      <c r="AM598" s="14">
        <v>3.2135620377167599E-2</v>
      </c>
      <c r="AN598" s="14">
        <v>1.91213204401466E-2</v>
      </c>
      <c r="AO598" s="14">
        <v>4.7809250755381401E-2</v>
      </c>
      <c r="AP598" s="14">
        <v>6.4594094483702902E-2</v>
      </c>
      <c r="AQ598" s="14">
        <v>2.2545304208701201E-2</v>
      </c>
      <c r="AR598" s="14"/>
      <c r="AS598" s="14">
        <v>3.9586830556502799E-2</v>
      </c>
      <c r="AT598" s="14">
        <v>4.7588509817173302E-2</v>
      </c>
      <c r="AU598" s="14">
        <v>3.7391314503174997E-2</v>
      </c>
      <c r="AV598" s="14">
        <v>6.01495390219495E-2</v>
      </c>
      <c r="AW598" s="14">
        <v>8.14061400230848E-2</v>
      </c>
      <c r="AX598" s="14"/>
      <c r="AY598" s="14">
        <v>0</v>
      </c>
      <c r="AZ598" s="14">
        <v>6.6796663061000905E-2</v>
      </c>
      <c r="BA598" s="14">
        <v>2.19095334392913E-2</v>
      </c>
      <c r="BB598" s="14">
        <v>3.2722320165522498E-2</v>
      </c>
      <c r="BC598" s="14">
        <v>9.1154189117440207E-2</v>
      </c>
      <c r="BD598" s="14">
        <v>3.6751987308280998E-2</v>
      </c>
      <c r="BE598" s="14">
        <v>2.87155411004449E-2</v>
      </c>
      <c r="BF598" s="14">
        <v>6.2257188375608397E-2</v>
      </c>
      <c r="BG598" s="14">
        <v>5.3848892267243903E-2</v>
      </c>
      <c r="BH598" s="14">
        <v>2.3043536756704199E-2</v>
      </c>
      <c r="BI598" s="14">
        <v>2.6557973671995801E-2</v>
      </c>
      <c r="BJ598" s="14">
        <v>1.5567889770325499E-2</v>
      </c>
      <c r="BK598" s="14">
        <v>4.4983025302936699E-2</v>
      </c>
      <c r="BL598" s="14">
        <v>2.1103738294094301E-2</v>
      </c>
      <c r="BM598" s="14">
        <v>5.7049530857395503E-2</v>
      </c>
      <c r="BN598" s="14">
        <v>8.4125545309073194E-2</v>
      </c>
      <c r="BO598" s="14"/>
      <c r="BP598" s="14">
        <v>7.7077737450047895E-2</v>
      </c>
      <c r="BQ598" s="14">
        <v>2.67236268306058E-2</v>
      </c>
      <c r="BR598" s="14">
        <v>5.3217182659731903E-2</v>
      </c>
      <c r="BS598" s="14">
        <v>3.3242775730935897E-2</v>
      </c>
      <c r="BT598" s="14">
        <v>2.2358954103422798E-2</v>
      </c>
      <c r="BU598" s="14">
        <v>4.09862292431988E-2</v>
      </c>
      <c r="BV598" s="14"/>
      <c r="BW598" s="14">
        <v>1.8900799272222001E-2</v>
      </c>
      <c r="BX598" s="14">
        <v>6.8415922622474701E-2</v>
      </c>
      <c r="BY598" s="14" t="s">
        <v>120</v>
      </c>
      <c r="BZ598" s="14">
        <v>9.4184156231792701E-2</v>
      </c>
      <c r="CA598" s="14">
        <v>3.3970708178970598E-2</v>
      </c>
      <c r="CB598" s="14">
        <v>5.3897738909247199E-2</v>
      </c>
      <c r="CC598" s="14">
        <v>4.56619670172295E-2</v>
      </c>
      <c r="CD598" s="14"/>
      <c r="CE598" s="14">
        <v>7.4266774787601006E-2</v>
      </c>
      <c r="CF598" s="14">
        <v>6.7967815825735897E-2</v>
      </c>
      <c r="CG598" s="14">
        <v>2.0627077011880501E-2</v>
      </c>
      <c r="CH598" s="14">
        <v>3.3668457709843697E-2</v>
      </c>
      <c r="CI598" s="14"/>
      <c r="CJ598" s="14">
        <v>8.6925807608932704E-2</v>
      </c>
      <c r="CK598" s="14">
        <v>5.1011502641394597E-2</v>
      </c>
      <c r="CL598" s="14">
        <v>2.9793723516603799E-2</v>
      </c>
      <c r="CM598" s="14">
        <v>2.7150491114121902E-2</v>
      </c>
      <c r="CN598" s="14"/>
      <c r="CO598" s="14">
        <v>0.11624883571498799</v>
      </c>
      <c r="CP598" s="14">
        <v>3.41204906173255E-2</v>
      </c>
      <c r="CQ598" s="14"/>
      <c r="CR598" s="14">
        <v>0.20500438801517301</v>
      </c>
      <c r="CS598" s="14">
        <v>2.6035859262779001E-2</v>
      </c>
    </row>
    <row r="599" spans="2:97" x14ac:dyDescent="0.3">
      <c r="B599" t="s">
        <v>155</v>
      </c>
      <c r="C599" s="14">
        <v>1.5282306836929599E-2</v>
      </c>
      <c r="D599" s="14">
        <v>1.26811962009143E-2</v>
      </c>
      <c r="E599" s="14">
        <v>1.78719620923177E-2</v>
      </c>
      <c r="F599" s="14"/>
      <c r="G599" s="14">
        <v>2.7359591273710002E-2</v>
      </c>
      <c r="H599" s="14">
        <v>1.2835275041859899E-2</v>
      </c>
      <c r="I599" s="14">
        <v>1.7292204380518001E-2</v>
      </c>
      <c r="J599" s="14">
        <v>1.7306754866526001E-2</v>
      </c>
      <c r="K599" s="14">
        <v>1.03282532537691E-2</v>
      </c>
      <c r="L599" s="14">
        <v>9.3375017777946306E-3</v>
      </c>
      <c r="M599" s="14"/>
      <c r="N599" s="14">
        <v>6.9606007762779603E-3</v>
      </c>
      <c r="O599" s="14">
        <v>1.8642366046344599E-2</v>
      </c>
      <c r="P599" s="14">
        <v>1.7182286847833701E-2</v>
      </c>
      <c r="Q599" s="14">
        <v>1.92768382849779E-2</v>
      </c>
      <c r="R599" s="14"/>
      <c r="S599" s="14">
        <v>1.65602590940255E-2</v>
      </c>
      <c r="T599" s="14">
        <v>7.5267385887115403E-3</v>
      </c>
      <c r="U599" s="14">
        <v>1.63710404662222E-2</v>
      </c>
      <c r="V599" s="14">
        <v>1.5602487003440701E-2</v>
      </c>
      <c r="W599" s="14">
        <v>2.0997814443312699E-2</v>
      </c>
      <c r="X599" s="14">
        <v>1.4006806999893699E-2</v>
      </c>
      <c r="Y599" s="14">
        <v>2.4842422352221401E-2</v>
      </c>
      <c r="Z599" s="14">
        <v>0</v>
      </c>
      <c r="AA599" s="14">
        <v>4.5983546454954399E-3</v>
      </c>
      <c r="AB599" s="14">
        <v>5.7148974927089301E-3</v>
      </c>
      <c r="AC599" s="14">
        <v>3.1439354816643797E-2</v>
      </c>
      <c r="AD599" s="14">
        <v>6.5243826303133898E-2</v>
      </c>
      <c r="AE599" s="14"/>
      <c r="AF599" s="14">
        <v>8.7531521011127694E-3</v>
      </c>
      <c r="AG599" s="14">
        <v>1.01926718707344E-2</v>
      </c>
      <c r="AH599" s="14">
        <v>5.8146816677509504E-3</v>
      </c>
      <c r="AI599" s="14">
        <v>1.7114243268525401E-2</v>
      </c>
      <c r="AJ599" s="14">
        <v>2.3888621015824601E-2</v>
      </c>
      <c r="AK599" s="14"/>
      <c r="AL599" s="14">
        <v>7.8767128997036806E-3</v>
      </c>
      <c r="AM599" s="14">
        <v>1.1317648887236E-2</v>
      </c>
      <c r="AN599" s="14">
        <v>5.1577821780776998E-3</v>
      </c>
      <c r="AO599" s="14">
        <v>1.5360621759396099E-2</v>
      </c>
      <c r="AP599" s="14">
        <v>2.0909113142314601E-2</v>
      </c>
      <c r="AQ599" s="14">
        <v>2.83863490129336E-2</v>
      </c>
      <c r="AR599" s="14"/>
      <c r="AS599" s="14">
        <v>1.6259262874515502E-2</v>
      </c>
      <c r="AT599" s="14">
        <v>2.2394358835945E-2</v>
      </c>
      <c r="AU599" s="14">
        <v>1.5906594923037701E-2</v>
      </c>
      <c r="AV599" s="14">
        <v>0</v>
      </c>
      <c r="AW599" s="14">
        <v>0</v>
      </c>
      <c r="AX599" s="14"/>
      <c r="AY599" s="14">
        <v>6.56441315907631E-2</v>
      </c>
      <c r="AZ599" s="14">
        <v>3.9365239922773201E-2</v>
      </c>
      <c r="BA599" s="14">
        <v>1.4383626217291799E-2</v>
      </c>
      <c r="BB599" s="14">
        <v>8.5334961076160495E-3</v>
      </c>
      <c r="BC599" s="14">
        <v>1.08234135483193E-2</v>
      </c>
      <c r="BD599" s="14">
        <v>3.2547781244824901E-2</v>
      </c>
      <c r="BE599" s="14">
        <v>1.13117937990191E-2</v>
      </c>
      <c r="BF599" s="14">
        <v>6.1811339254255297E-3</v>
      </c>
      <c r="BG599" s="14">
        <v>6.9609892132080301E-3</v>
      </c>
      <c r="BH599" s="14">
        <v>1.9548927009830699E-2</v>
      </c>
      <c r="BI599" s="14">
        <v>6.0456683234102696E-3</v>
      </c>
      <c r="BJ599" s="14">
        <v>2.2291897650827699E-2</v>
      </c>
      <c r="BK599" s="14">
        <v>0</v>
      </c>
      <c r="BL599" s="14">
        <v>2.3301583434362401E-2</v>
      </c>
      <c r="BM599" s="14">
        <v>1.7501024253593501E-2</v>
      </c>
      <c r="BN599" s="14">
        <v>8.8773118844259705E-3</v>
      </c>
      <c r="BO599" s="14"/>
      <c r="BP599" s="14">
        <v>2.1177602291496199E-2</v>
      </c>
      <c r="BQ599" s="14">
        <v>2.1512210761024001E-2</v>
      </c>
      <c r="BR599" s="14">
        <v>3.46962188286749E-3</v>
      </c>
      <c r="BS599" s="14">
        <v>8.1545963714422399E-3</v>
      </c>
      <c r="BT599" s="14">
        <v>1.59017449838109E-2</v>
      </c>
      <c r="BU599" s="14">
        <v>9.7069720341194897E-3</v>
      </c>
      <c r="BV599" s="14"/>
      <c r="BW599" s="14">
        <v>1.47834087645281E-2</v>
      </c>
      <c r="BX599" s="14">
        <v>2.3784563175609601E-2</v>
      </c>
      <c r="BY599" s="14" t="s">
        <v>120</v>
      </c>
      <c r="BZ599" s="14">
        <v>0</v>
      </c>
      <c r="CA599" s="14">
        <v>2.70001130095496E-2</v>
      </c>
      <c r="CB599" s="14">
        <v>1.07683246095884E-2</v>
      </c>
      <c r="CC599" s="14">
        <v>0</v>
      </c>
      <c r="CD599" s="14"/>
      <c r="CE599" s="14">
        <v>4.4985887077550503E-3</v>
      </c>
      <c r="CF599" s="14">
        <v>1.6891527509239401E-2</v>
      </c>
      <c r="CG599" s="14">
        <v>2.0627903598221801E-2</v>
      </c>
      <c r="CH599" s="14">
        <v>1.2893052898594199E-2</v>
      </c>
      <c r="CI599" s="14"/>
      <c r="CJ599" s="14">
        <v>5.22984266751999E-3</v>
      </c>
      <c r="CK599" s="14">
        <v>9.9057904448485896E-3</v>
      </c>
      <c r="CL599" s="14">
        <v>1.2895449086225599E-2</v>
      </c>
      <c r="CM599" s="14">
        <v>8.0264624404442902E-2</v>
      </c>
      <c r="CN599" s="14"/>
      <c r="CO599" s="14">
        <v>8.3772561830049806E-3</v>
      </c>
      <c r="CP599" s="14">
        <v>1.36926507042868E-2</v>
      </c>
      <c r="CQ599" s="14"/>
      <c r="CR599" s="14">
        <v>9.8711618545691705E-3</v>
      </c>
      <c r="CS599" s="14">
        <v>1.1055891788026099E-2</v>
      </c>
    </row>
    <row r="600" spans="2:97" x14ac:dyDescent="0.3">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c r="CD600" s="14"/>
      <c r="CE600" s="14"/>
      <c r="CF600" s="14"/>
      <c r="CG600" s="14"/>
      <c r="CH600" s="14"/>
      <c r="CI600" s="14"/>
      <c r="CJ600" s="14"/>
      <c r="CK600" s="14"/>
      <c r="CL600" s="14"/>
      <c r="CM600" s="14"/>
      <c r="CN600" s="14"/>
      <c r="CO600" s="14"/>
      <c r="CP600" s="14"/>
      <c r="CQ600" s="14"/>
      <c r="CR600" s="14"/>
      <c r="CS600" s="14"/>
    </row>
    <row r="601" spans="2:97" x14ac:dyDescent="0.3">
      <c r="B601" s="6" t="s">
        <v>354</v>
      </c>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c r="CD601" s="14"/>
      <c r="CE601" s="14"/>
      <c r="CF601" s="14"/>
      <c r="CG601" s="14"/>
      <c r="CH601" s="14"/>
      <c r="CI601" s="14"/>
      <c r="CJ601" s="14"/>
      <c r="CK601" s="14"/>
      <c r="CL601" s="14"/>
      <c r="CM601" s="14"/>
      <c r="CN601" s="14"/>
      <c r="CO601" s="14"/>
      <c r="CP601" s="14"/>
      <c r="CQ601" s="14"/>
      <c r="CR601" s="14"/>
      <c r="CS601" s="14"/>
    </row>
    <row r="602" spans="2:97" x14ac:dyDescent="0.3">
      <c r="B602" s="24" t="s">
        <v>353</v>
      </c>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c r="CD602" s="14"/>
      <c r="CE602" s="14"/>
      <c r="CF602" s="14"/>
      <c r="CG602" s="14"/>
      <c r="CH602" s="14"/>
      <c r="CI602" s="14"/>
      <c r="CJ602" s="14"/>
      <c r="CK602" s="14"/>
      <c r="CL602" s="14"/>
      <c r="CM602" s="14"/>
      <c r="CN602" s="14"/>
      <c r="CO602" s="14"/>
      <c r="CP602" s="14"/>
      <c r="CQ602" s="14"/>
      <c r="CR602" s="14"/>
      <c r="CS602" s="14"/>
    </row>
    <row r="603" spans="2:97" x14ac:dyDescent="0.3">
      <c r="B603" t="s">
        <v>334</v>
      </c>
      <c r="C603" s="14">
        <v>0.16188741907509499</v>
      </c>
      <c r="D603" s="14">
        <v>0.20753324684080601</v>
      </c>
      <c r="E603" s="14">
        <v>0.124657069159947</v>
      </c>
      <c r="F603" s="14"/>
      <c r="G603" s="14">
        <v>0.256365797114048</v>
      </c>
      <c r="H603" s="14">
        <v>0.24367388833623199</v>
      </c>
      <c r="I603" s="14">
        <v>0.16639749959362099</v>
      </c>
      <c r="J603" s="14">
        <v>9.2730739363385301E-2</v>
      </c>
      <c r="K603" s="14">
        <v>0.12963672361870801</v>
      </c>
      <c r="L603" s="14">
        <v>0.102456901089226</v>
      </c>
      <c r="M603" s="14"/>
      <c r="N603" s="14">
        <v>0.17300257969299099</v>
      </c>
      <c r="O603" s="14">
        <v>0.155698209862982</v>
      </c>
      <c r="P603" s="14">
        <v>0.17897897789625999</v>
      </c>
      <c r="Q603" s="14">
        <v>0.13987695207102499</v>
      </c>
      <c r="R603" s="14"/>
      <c r="S603" s="14">
        <v>0.348507231077619</v>
      </c>
      <c r="T603" s="14">
        <v>0.16462273697074301</v>
      </c>
      <c r="U603" s="14">
        <v>0.128487299492104</v>
      </c>
      <c r="V603" s="14">
        <v>9.8496627115779806E-2</v>
      </c>
      <c r="W603" s="14">
        <v>8.2108684263548198E-2</v>
      </c>
      <c r="X603" s="14">
        <v>0.131628178564796</v>
      </c>
      <c r="Y603" s="14">
        <v>0.112708749868631</v>
      </c>
      <c r="Z603" s="14">
        <v>0.14024803934122901</v>
      </c>
      <c r="AA603" s="14">
        <v>0.17021052757074401</v>
      </c>
      <c r="AB603" s="14">
        <v>0.22520719418490201</v>
      </c>
      <c r="AC603" s="14">
        <v>9.36707013312605E-2</v>
      </c>
      <c r="AD603" s="14">
        <v>0.164275140398884</v>
      </c>
      <c r="AE603" s="14"/>
      <c r="AF603" s="14">
        <v>0.13602961220820201</v>
      </c>
      <c r="AG603" s="14">
        <v>0.21070119682817601</v>
      </c>
      <c r="AH603" s="14">
        <v>0.185835627257077</v>
      </c>
      <c r="AI603" s="14">
        <v>8.1045965539529599E-2</v>
      </c>
      <c r="AJ603" s="14">
        <v>2.9839234529396699E-2</v>
      </c>
      <c r="AK603" s="14"/>
      <c r="AL603" s="14">
        <v>0.18601267616464601</v>
      </c>
      <c r="AM603" s="14">
        <v>0.133443155244934</v>
      </c>
      <c r="AN603" s="14">
        <v>0.22702722705560399</v>
      </c>
      <c r="AO603" s="14">
        <v>0.16172138195854699</v>
      </c>
      <c r="AP603" s="14">
        <v>8.5629135660205705E-2</v>
      </c>
      <c r="AQ603" s="14">
        <v>0.16094704951427699</v>
      </c>
      <c r="AR603" s="14"/>
      <c r="AS603" s="14">
        <v>0.16260618670020499</v>
      </c>
      <c r="AT603" s="14">
        <v>0.15735204935345501</v>
      </c>
      <c r="AU603" s="14">
        <v>0.14119613877561299</v>
      </c>
      <c r="AV603" s="14">
        <v>0.220040445262705</v>
      </c>
      <c r="AW603" s="14">
        <v>0.246631699081169</v>
      </c>
      <c r="AX603" s="14"/>
      <c r="AY603" s="14">
        <v>0</v>
      </c>
      <c r="AZ603" s="14">
        <v>0.12862763927069501</v>
      </c>
      <c r="BA603" s="14">
        <v>0.221879892809206</v>
      </c>
      <c r="BB603" s="14">
        <v>0.13057016810899399</v>
      </c>
      <c r="BC603" s="14">
        <v>0.15785165039004001</v>
      </c>
      <c r="BD603" s="14">
        <v>0.182349871906649</v>
      </c>
      <c r="BE603" s="14">
        <v>0.14533416911236399</v>
      </c>
      <c r="BF603" s="14">
        <v>8.0793612775019397E-2</v>
      </c>
      <c r="BG603" s="14">
        <v>0.15584421119948799</v>
      </c>
      <c r="BH603" s="14">
        <v>0.16721255980868099</v>
      </c>
      <c r="BI603" s="14">
        <v>0.26475235331862401</v>
      </c>
      <c r="BJ603" s="14">
        <v>0.17620253576676401</v>
      </c>
      <c r="BK603" s="14">
        <v>6.9568453008100994E-2</v>
      </c>
      <c r="BL603" s="14">
        <v>0.13027789457439001</v>
      </c>
      <c r="BM603" s="14">
        <v>4.8313871832470399E-2</v>
      </c>
      <c r="BN603" s="14">
        <v>0.21099682123227101</v>
      </c>
      <c r="BO603" s="14"/>
      <c r="BP603" s="14">
        <v>0.2463577990127</v>
      </c>
      <c r="BQ603" s="14">
        <v>0.19428095346087601</v>
      </c>
      <c r="BR603" s="14">
        <v>9.9173595823694199E-2</v>
      </c>
      <c r="BS603" s="14">
        <v>0.172667974221524</v>
      </c>
      <c r="BT603" s="14">
        <v>5.8493867040517698E-2</v>
      </c>
      <c r="BU603" s="14">
        <v>9.2474916491315895E-2</v>
      </c>
      <c r="BV603" s="14"/>
      <c r="BW603" s="14">
        <v>0.12678567973345201</v>
      </c>
      <c r="BX603" s="14">
        <v>0.15057574639455901</v>
      </c>
      <c r="BY603" s="14" t="s">
        <v>120</v>
      </c>
      <c r="BZ603" s="14">
        <v>0.25217672934087998</v>
      </c>
      <c r="CA603" s="14">
        <v>0.26355985475142601</v>
      </c>
      <c r="CB603" s="14">
        <v>0.17043257747637999</v>
      </c>
      <c r="CC603" s="14">
        <v>0.14673085025916299</v>
      </c>
      <c r="CD603" s="14"/>
      <c r="CE603" s="14">
        <v>0.23862397893609999</v>
      </c>
      <c r="CF603" s="14">
        <v>0.13780978530136001</v>
      </c>
      <c r="CG603" s="14">
        <v>0.170805680504516</v>
      </c>
      <c r="CH603" s="14">
        <v>0.163036415930298</v>
      </c>
      <c r="CI603" s="14"/>
      <c r="CJ603" s="14">
        <v>8.9521230716630304E-2</v>
      </c>
      <c r="CK603" s="14">
        <v>0.205201727793489</v>
      </c>
      <c r="CL603" s="14">
        <v>0.188677308979736</v>
      </c>
      <c r="CM603" s="14">
        <v>0.187577636439374</v>
      </c>
      <c r="CN603" s="14"/>
      <c r="CO603" s="14">
        <v>0.28311526810326898</v>
      </c>
      <c r="CP603" s="14">
        <v>0.13977717285569699</v>
      </c>
      <c r="CQ603" s="14"/>
      <c r="CR603" s="14">
        <v>0.38146339736178803</v>
      </c>
      <c r="CS603" s="14">
        <v>0.12495208699751301</v>
      </c>
    </row>
    <row r="604" spans="2:97" x14ac:dyDescent="0.3">
      <c r="B604" t="s">
        <v>335</v>
      </c>
      <c r="C604" s="14">
        <v>0.39486585270068397</v>
      </c>
      <c r="D604" s="14">
        <v>0.43138110629519799</v>
      </c>
      <c r="E604" s="14">
        <v>0.36243624367504601</v>
      </c>
      <c r="F604" s="14"/>
      <c r="G604" s="14">
        <v>0.42366638896424103</v>
      </c>
      <c r="H604" s="14">
        <v>0.461205637099878</v>
      </c>
      <c r="I604" s="14">
        <v>0.39021244604022598</v>
      </c>
      <c r="J604" s="14">
        <v>0.34954143840657498</v>
      </c>
      <c r="K604" s="14">
        <v>0.41609472952319199</v>
      </c>
      <c r="L604" s="14">
        <v>0.342979260731823</v>
      </c>
      <c r="M604" s="14"/>
      <c r="N604" s="14">
        <v>0.403775010955363</v>
      </c>
      <c r="O604" s="14">
        <v>0.441149886829455</v>
      </c>
      <c r="P604" s="14">
        <v>0.38673293991577901</v>
      </c>
      <c r="Q604" s="14">
        <v>0.34048295822708802</v>
      </c>
      <c r="R604" s="14"/>
      <c r="S604" s="14">
        <v>0.499267828696559</v>
      </c>
      <c r="T604" s="14">
        <v>0.37113129578507198</v>
      </c>
      <c r="U604" s="14">
        <v>0.35750963929142099</v>
      </c>
      <c r="V604" s="14">
        <v>0.50915823691295803</v>
      </c>
      <c r="W604" s="14">
        <v>0.30391499535943101</v>
      </c>
      <c r="X604" s="14">
        <v>0.30355677943076198</v>
      </c>
      <c r="Y604" s="14">
        <v>0.52124923445245397</v>
      </c>
      <c r="Z604" s="14">
        <v>0.40658405099538403</v>
      </c>
      <c r="AA604" s="14">
        <v>0.35928908678148402</v>
      </c>
      <c r="AB604" s="14">
        <v>0.44389384364302398</v>
      </c>
      <c r="AC604" s="14">
        <v>0.333864133034877</v>
      </c>
      <c r="AD604" s="14">
        <v>0.30635865901242498</v>
      </c>
      <c r="AE604" s="14"/>
      <c r="AF604" s="14">
        <v>0.386467093585045</v>
      </c>
      <c r="AG604" s="14">
        <v>0.41022574411558299</v>
      </c>
      <c r="AH604" s="14">
        <v>0.42675587617025201</v>
      </c>
      <c r="AI604" s="14">
        <v>0.32112624292147701</v>
      </c>
      <c r="AJ604" s="14">
        <v>0.362496876229773</v>
      </c>
      <c r="AK604" s="14"/>
      <c r="AL604" s="14">
        <v>0.41615354597313597</v>
      </c>
      <c r="AM604" s="14">
        <v>0.42857835919918502</v>
      </c>
      <c r="AN604" s="14">
        <v>0.40489729409831399</v>
      </c>
      <c r="AO604" s="14">
        <v>0.341122620762003</v>
      </c>
      <c r="AP604" s="14">
        <v>0.46158394208407999</v>
      </c>
      <c r="AQ604" s="14">
        <v>0.33278839402718102</v>
      </c>
      <c r="AR604" s="14"/>
      <c r="AS604" s="14">
        <v>0.37004991229012302</v>
      </c>
      <c r="AT604" s="14">
        <v>0.37335360206690799</v>
      </c>
      <c r="AU604" s="14">
        <v>0.42689659219112303</v>
      </c>
      <c r="AV604" s="14">
        <v>0.45811069846498198</v>
      </c>
      <c r="AW604" s="14">
        <v>0.62764229440799801</v>
      </c>
      <c r="AX604" s="14"/>
      <c r="AY604" s="14">
        <v>0.742978352557772</v>
      </c>
      <c r="AZ604" s="14">
        <v>0.48281566441875301</v>
      </c>
      <c r="BA604" s="14">
        <v>0.19731666367658901</v>
      </c>
      <c r="BB604" s="14">
        <v>0.44011180664140098</v>
      </c>
      <c r="BC604" s="14">
        <v>0.39347267792770901</v>
      </c>
      <c r="BD604" s="14">
        <v>0.395027221213822</v>
      </c>
      <c r="BE604" s="14">
        <v>0.39342599211648099</v>
      </c>
      <c r="BF604" s="14">
        <v>0.50898234415282995</v>
      </c>
      <c r="BG604" s="14">
        <v>0.44034740463573002</v>
      </c>
      <c r="BH604" s="14">
        <v>0.31933833191921202</v>
      </c>
      <c r="BI604" s="14">
        <v>0.346886605018839</v>
      </c>
      <c r="BJ604" s="14">
        <v>0.310723332698711</v>
      </c>
      <c r="BK604" s="14">
        <v>0.41423655316889402</v>
      </c>
      <c r="BL604" s="14">
        <v>0.48429723479437398</v>
      </c>
      <c r="BM604" s="14">
        <v>0.492148633495194</v>
      </c>
      <c r="BN604" s="14">
        <v>0.49074536251466899</v>
      </c>
      <c r="BO604" s="14"/>
      <c r="BP604" s="14">
        <v>0.49910266740759601</v>
      </c>
      <c r="BQ604" s="14">
        <v>0.34991075431855601</v>
      </c>
      <c r="BR604" s="14">
        <v>0.54153200073287899</v>
      </c>
      <c r="BS604" s="14">
        <v>0.34836733566139899</v>
      </c>
      <c r="BT604" s="14">
        <v>0.31309048132012302</v>
      </c>
      <c r="BU604" s="14">
        <v>0.27307085861646002</v>
      </c>
      <c r="BV604" s="14"/>
      <c r="BW604" s="14">
        <v>0.40225459300100203</v>
      </c>
      <c r="BX604" s="14">
        <v>0.36036848969651802</v>
      </c>
      <c r="BY604" s="14" t="s">
        <v>120</v>
      </c>
      <c r="BZ604" s="14">
        <v>0.231621525677354</v>
      </c>
      <c r="CA604" s="14">
        <v>0.31556513141880099</v>
      </c>
      <c r="CB604" s="14">
        <v>0.51475124328336297</v>
      </c>
      <c r="CC604" s="14">
        <v>0.36828107564349999</v>
      </c>
      <c r="CD604" s="14"/>
      <c r="CE604" s="14">
        <v>0.419360480927289</v>
      </c>
      <c r="CF604" s="14">
        <v>0.42508652721101697</v>
      </c>
      <c r="CG604" s="14">
        <v>0.37206271383235201</v>
      </c>
      <c r="CH604" s="14">
        <v>0.37610942893881399</v>
      </c>
      <c r="CI604" s="14"/>
      <c r="CJ604" s="14">
        <v>0.23763416625838801</v>
      </c>
      <c r="CK604" s="14">
        <v>0.51246169974443301</v>
      </c>
      <c r="CL604" s="14">
        <v>0.42512146302710202</v>
      </c>
      <c r="CM604" s="14">
        <v>0.56400040826695197</v>
      </c>
      <c r="CN604" s="14"/>
      <c r="CO604" s="14">
        <v>0.45355164917553498</v>
      </c>
      <c r="CP604" s="14">
        <v>0.38530838306100201</v>
      </c>
      <c r="CQ604" s="14"/>
      <c r="CR604" s="14">
        <v>0.37403555746323303</v>
      </c>
      <c r="CS604" s="14">
        <v>0.39318209307724</v>
      </c>
    </row>
    <row r="605" spans="2:97" x14ac:dyDescent="0.3">
      <c r="B605" t="s">
        <v>336</v>
      </c>
      <c r="C605" s="14">
        <v>0.42865967368276697</v>
      </c>
      <c r="D605" s="14">
        <v>0.35761933445855398</v>
      </c>
      <c r="E605" s="14">
        <v>0.48905453140477101</v>
      </c>
      <c r="F605" s="14"/>
      <c r="G605" s="14">
        <v>0.30810519268444497</v>
      </c>
      <c r="H605" s="14">
        <v>0.27652429479635499</v>
      </c>
      <c r="I605" s="14">
        <v>0.41507157525347299</v>
      </c>
      <c r="J605" s="14">
        <v>0.53093263292236104</v>
      </c>
      <c r="K605" s="14">
        <v>0.45426854685809998</v>
      </c>
      <c r="L605" s="14">
        <v>0.55456383817895105</v>
      </c>
      <c r="M605" s="14"/>
      <c r="N605" s="14">
        <v>0.40734900784593397</v>
      </c>
      <c r="O605" s="14">
        <v>0.39013284106850299</v>
      </c>
      <c r="P605" s="14">
        <v>0.41881963939285399</v>
      </c>
      <c r="Q605" s="14">
        <v>0.50569568540833498</v>
      </c>
      <c r="R605" s="14"/>
      <c r="S605" s="14">
        <v>0.13479517115381101</v>
      </c>
      <c r="T605" s="14">
        <v>0.43927953256243102</v>
      </c>
      <c r="U605" s="14">
        <v>0.48238217482697499</v>
      </c>
      <c r="V605" s="14">
        <v>0.39234513597126303</v>
      </c>
      <c r="W605" s="14">
        <v>0.59356778932119103</v>
      </c>
      <c r="X605" s="14">
        <v>0.56481504200444099</v>
      </c>
      <c r="Y605" s="14">
        <v>0.34324702422515102</v>
      </c>
      <c r="Z605" s="14">
        <v>0.40216727675569103</v>
      </c>
      <c r="AA605" s="14">
        <v>0.45701165457749998</v>
      </c>
      <c r="AB605" s="14">
        <v>0.33089896217207498</v>
      </c>
      <c r="AC605" s="14">
        <v>0.57246516563386196</v>
      </c>
      <c r="AD605" s="14">
        <v>0.52936620058868999</v>
      </c>
      <c r="AE605" s="14"/>
      <c r="AF605" s="14">
        <v>0.46202399360754598</v>
      </c>
      <c r="AG605" s="14">
        <v>0.36052675522980299</v>
      </c>
      <c r="AH605" s="14">
        <v>0.38740849657267201</v>
      </c>
      <c r="AI605" s="14">
        <v>0.58328370904201998</v>
      </c>
      <c r="AJ605" s="14">
        <v>0.57728660564464096</v>
      </c>
      <c r="AK605" s="14"/>
      <c r="AL605" s="14">
        <v>0.38491908246473999</v>
      </c>
      <c r="AM605" s="14">
        <v>0.41311999214768502</v>
      </c>
      <c r="AN605" s="14">
        <v>0.36807547884608299</v>
      </c>
      <c r="AO605" s="14">
        <v>0.49715599727944998</v>
      </c>
      <c r="AP605" s="14">
        <v>0.39659927189560501</v>
      </c>
      <c r="AQ605" s="14">
        <v>0.48739647017642401</v>
      </c>
      <c r="AR605" s="14"/>
      <c r="AS605" s="14">
        <v>0.46734390100967199</v>
      </c>
      <c r="AT605" s="14">
        <v>0.44398967275819801</v>
      </c>
      <c r="AU605" s="14">
        <v>0.41181623621775798</v>
      </c>
      <c r="AV605" s="14">
        <v>0.29879394287035499</v>
      </c>
      <c r="AW605" s="14">
        <v>0.12572600651083399</v>
      </c>
      <c r="AX605" s="14"/>
      <c r="AY605" s="14">
        <v>0.257021647442228</v>
      </c>
      <c r="AZ605" s="14">
        <v>0.38855669631055301</v>
      </c>
      <c r="BA605" s="14">
        <v>0.58080344351420499</v>
      </c>
      <c r="BB605" s="14">
        <v>0.38646209994958203</v>
      </c>
      <c r="BC605" s="14">
        <v>0.44867567168225198</v>
      </c>
      <c r="BD605" s="14">
        <v>0.42262290687952903</v>
      </c>
      <c r="BE605" s="14">
        <v>0.43277693624854302</v>
      </c>
      <c r="BF605" s="14">
        <v>0.41022404307214999</v>
      </c>
      <c r="BG605" s="14">
        <v>0.40380838416478199</v>
      </c>
      <c r="BH605" s="14">
        <v>0.46750379826308702</v>
      </c>
      <c r="BI605" s="14">
        <v>0.36654256260788098</v>
      </c>
      <c r="BJ605" s="14">
        <v>0.51307413153452497</v>
      </c>
      <c r="BK605" s="14">
        <v>0.48017169031546902</v>
      </c>
      <c r="BL605" s="14">
        <v>0.38542487063123598</v>
      </c>
      <c r="BM605" s="14">
        <v>0.40987716732262203</v>
      </c>
      <c r="BN605" s="14">
        <v>0.29825781625306103</v>
      </c>
      <c r="BO605" s="14"/>
      <c r="BP605" s="14">
        <v>0.22434979535043101</v>
      </c>
      <c r="BQ605" s="14">
        <v>0.44925227501283699</v>
      </c>
      <c r="BR605" s="14">
        <v>0.34672219092788298</v>
      </c>
      <c r="BS605" s="14">
        <v>0.46221087215911</v>
      </c>
      <c r="BT605" s="14">
        <v>0.61695928778501796</v>
      </c>
      <c r="BU605" s="14">
        <v>0.63445422489222403</v>
      </c>
      <c r="BV605" s="14"/>
      <c r="BW605" s="14">
        <v>0.46698133455301599</v>
      </c>
      <c r="BX605" s="14">
        <v>0.45234076846098198</v>
      </c>
      <c r="BY605" s="14" t="s">
        <v>120</v>
      </c>
      <c r="BZ605" s="14">
        <v>0.46804926675435898</v>
      </c>
      <c r="CA605" s="14">
        <v>0.42087501382977399</v>
      </c>
      <c r="CB605" s="14">
        <v>0.31481617924025701</v>
      </c>
      <c r="CC605" s="14">
        <v>0.44491617521504601</v>
      </c>
      <c r="CD605" s="14"/>
      <c r="CE605" s="14">
        <v>0.32802889808133601</v>
      </c>
      <c r="CF605" s="14">
        <v>0.42785309474265198</v>
      </c>
      <c r="CG605" s="14">
        <v>0.44553763929017698</v>
      </c>
      <c r="CH605" s="14">
        <v>0.44989243276285701</v>
      </c>
      <c r="CI605" s="14"/>
      <c r="CJ605" s="14">
        <v>0.67284460302498195</v>
      </c>
      <c r="CK605" s="14">
        <v>0.26904924813687398</v>
      </c>
      <c r="CL605" s="14">
        <v>0.365988620430586</v>
      </c>
      <c r="CM605" s="14">
        <v>0.181424491877578</v>
      </c>
      <c r="CN605" s="14"/>
      <c r="CO605" s="14">
        <v>0.24199610564752499</v>
      </c>
      <c r="CP605" s="14">
        <v>0.46153830016938102</v>
      </c>
      <c r="CQ605" s="14"/>
      <c r="CR605" s="14">
        <v>0.22204063113162101</v>
      </c>
      <c r="CS605" s="14">
        <v>0.46755897273699698</v>
      </c>
    </row>
    <row r="606" spans="2:97" x14ac:dyDescent="0.3">
      <c r="B606" t="s">
        <v>92</v>
      </c>
      <c r="C606" s="14">
        <v>8.0518429460757508E-3</v>
      </c>
      <c r="D606" s="14">
        <v>3.4663124054412301E-3</v>
      </c>
      <c r="E606" s="14">
        <v>1.18795560600479E-2</v>
      </c>
      <c r="F606" s="14"/>
      <c r="G606" s="14">
        <v>1.1862621237265499E-2</v>
      </c>
      <c r="H606" s="14">
        <v>1.8596179767534301E-2</v>
      </c>
      <c r="I606" s="14">
        <v>0</v>
      </c>
      <c r="J606" s="14">
        <v>1.79735953471214E-2</v>
      </c>
      <c r="K606" s="14">
        <v>0</v>
      </c>
      <c r="L606" s="14">
        <v>0</v>
      </c>
      <c r="M606" s="14"/>
      <c r="N606" s="14">
        <v>5.2031206550853101E-3</v>
      </c>
      <c r="O606" s="14">
        <v>6.5219945842541396E-3</v>
      </c>
      <c r="P606" s="14">
        <v>1.54684427951067E-2</v>
      </c>
      <c r="Q606" s="14">
        <v>7.1037399288548797E-3</v>
      </c>
      <c r="R606" s="14"/>
      <c r="S606" s="14">
        <v>0</v>
      </c>
      <c r="T606" s="14">
        <v>1.27187261066383E-2</v>
      </c>
      <c r="U606" s="14">
        <v>0</v>
      </c>
      <c r="V606" s="14">
        <v>0</v>
      </c>
      <c r="W606" s="14">
        <v>2.0408531055829501E-2</v>
      </c>
      <c r="X606" s="14">
        <v>0</v>
      </c>
      <c r="Y606" s="14">
        <v>2.2794991453764499E-2</v>
      </c>
      <c r="Z606" s="14">
        <v>5.10006329076957E-2</v>
      </c>
      <c r="AA606" s="14">
        <v>1.3488731070272399E-2</v>
      </c>
      <c r="AB606" s="14">
        <v>0</v>
      </c>
      <c r="AC606" s="14">
        <v>0</v>
      </c>
      <c r="AD606" s="14">
        <v>0</v>
      </c>
      <c r="AE606" s="14"/>
      <c r="AF606" s="14">
        <v>7.4719025865709297E-3</v>
      </c>
      <c r="AG606" s="14">
        <v>9.0664206210770704E-3</v>
      </c>
      <c r="AH606" s="14">
        <v>0</v>
      </c>
      <c r="AI606" s="14">
        <v>1.45440824969728E-2</v>
      </c>
      <c r="AJ606" s="14">
        <v>3.0377283596188499E-2</v>
      </c>
      <c r="AK606" s="14"/>
      <c r="AL606" s="14">
        <v>6.1752670650307403E-3</v>
      </c>
      <c r="AM606" s="14">
        <v>1.6186606163949901E-2</v>
      </c>
      <c r="AN606" s="14">
        <v>0</v>
      </c>
      <c r="AO606" s="14">
        <v>0</v>
      </c>
      <c r="AP606" s="14">
        <v>2.8623844157774199E-2</v>
      </c>
      <c r="AQ606" s="14">
        <v>1.8868086282118599E-2</v>
      </c>
      <c r="AR606" s="14"/>
      <c r="AS606" s="14">
        <v>0</v>
      </c>
      <c r="AT606" s="14">
        <v>1.8682955324330602E-2</v>
      </c>
      <c r="AU606" s="14">
        <v>1.3641623049384601E-2</v>
      </c>
      <c r="AV606" s="14">
        <v>0</v>
      </c>
      <c r="AW606" s="14">
        <v>0</v>
      </c>
      <c r="AX606" s="14"/>
      <c r="AY606" s="14">
        <v>0</v>
      </c>
      <c r="AZ606" s="14">
        <v>0</v>
      </c>
      <c r="BA606" s="14">
        <v>0</v>
      </c>
      <c r="BB606" s="14">
        <v>0</v>
      </c>
      <c r="BC606" s="14">
        <v>0</v>
      </c>
      <c r="BD606" s="14">
        <v>0</v>
      </c>
      <c r="BE606" s="14">
        <v>1.46245194766961E-2</v>
      </c>
      <c r="BF606" s="14">
        <v>0</v>
      </c>
      <c r="BG606" s="14">
        <v>0</v>
      </c>
      <c r="BH606" s="14">
        <v>2.1704760919973899E-2</v>
      </c>
      <c r="BI606" s="14">
        <v>2.1818479054655501E-2</v>
      </c>
      <c r="BJ606" s="14">
        <v>0</v>
      </c>
      <c r="BK606" s="14">
        <v>3.6023303507536499E-2</v>
      </c>
      <c r="BL606" s="14">
        <v>0</v>
      </c>
      <c r="BM606" s="14">
        <v>4.9660327349713797E-2</v>
      </c>
      <c r="BN606" s="14">
        <v>0</v>
      </c>
      <c r="BO606" s="14"/>
      <c r="BP606" s="14">
        <v>7.2092679658376903E-3</v>
      </c>
      <c r="BQ606" s="14">
        <v>0</v>
      </c>
      <c r="BR606" s="14">
        <v>1.25722125155444E-2</v>
      </c>
      <c r="BS606" s="14">
        <v>1.6753817957966301E-2</v>
      </c>
      <c r="BT606" s="14">
        <v>1.1456363854341E-2</v>
      </c>
      <c r="BU606" s="14">
        <v>0</v>
      </c>
      <c r="BV606" s="14"/>
      <c r="BW606" s="14">
        <v>0</v>
      </c>
      <c r="BX606" s="14">
        <v>2.1560674146510101E-2</v>
      </c>
      <c r="BY606" s="14" t="s">
        <v>120</v>
      </c>
      <c r="BZ606" s="14">
        <v>2.4086717279296E-2</v>
      </c>
      <c r="CA606" s="14">
        <v>0</v>
      </c>
      <c r="CB606" s="14">
        <v>0</v>
      </c>
      <c r="CC606" s="14">
        <v>4.0071898882290499E-2</v>
      </c>
      <c r="CD606" s="14"/>
      <c r="CE606" s="14">
        <v>7.0770362485847596E-3</v>
      </c>
      <c r="CF606" s="14">
        <v>9.2505927449714302E-3</v>
      </c>
      <c r="CG606" s="14">
        <v>1.15939663729549E-2</v>
      </c>
      <c r="CH606" s="14">
        <v>5.1792753279900497E-3</v>
      </c>
      <c r="CI606" s="14"/>
      <c r="CJ606" s="14">
        <v>0</v>
      </c>
      <c r="CK606" s="14">
        <v>6.7690016991430102E-3</v>
      </c>
      <c r="CL606" s="14">
        <v>7.8195669740845995E-3</v>
      </c>
      <c r="CM606" s="14">
        <v>6.6997463416096303E-2</v>
      </c>
      <c r="CN606" s="14"/>
      <c r="CO606" s="14">
        <v>1.02024498244141E-2</v>
      </c>
      <c r="CP606" s="14">
        <v>7.6783584219666298E-3</v>
      </c>
      <c r="CQ606" s="14"/>
      <c r="CR606" s="14">
        <v>1.1540381813512701E-2</v>
      </c>
      <c r="CS606" s="14">
        <v>8.0485235804870405E-3</v>
      </c>
    </row>
    <row r="607" spans="2:97" x14ac:dyDescent="0.3">
      <c r="B607" t="s">
        <v>337</v>
      </c>
      <c r="C607" s="14">
        <v>0</v>
      </c>
      <c r="D607" s="14">
        <v>0</v>
      </c>
      <c r="E607" s="14">
        <v>0</v>
      </c>
      <c r="F607" s="14"/>
      <c r="G607" s="14">
        <v>0</v>
      </c>
      <c r="H607" s="14">
        <v>0</v>
      </c>
      <c r="I607" s="14">
        <v>0</v>
      </c>
      <c r="J607" s="14">
        <v>0</v>
      </c>
      <c r="K607" s="14">
        <v>0</v>
      </c>
      <c r="L607" s="14">
        <v>0</v>
      </c>
      <c r="M607" s="14"/>
      <c r="N607" s="14">
        <v>0</v>
      </c>
      <c r="O607" s="14">
        <v>0</v>
      </c>
      <c r="P607" s="14">
        <v>0</v>
      </c>
      <c r="Q607" s="14">
        <v>0</v>
      </c>
      <c r="R607" s="14"/>
      <c r="S607" s="14">
        <v>0</v>
      </c>
      <c r="T607" s="14">
        <v>0</v>
      </c>
      <c r="U607" s="14">
        <v>0</v>
      </c>
      <c r="V607" s="14">
        <v>0</v>
      </c>
      <c r="W607" s="14">
        <v>0</v>
      </c>
      <c r="X607" s="14">
        <v>0</v>
      </c>
      <c r="Y607" s="14">
        <v>0</v>
      </c>
      <c r="Z607" s="14">
        <v>0</v>
      </c>
      <c r="AA607" s="14">
        <v>0</v>
      </c>
      <c r="AB607" s="14">
        <v>0</v>
      </c>
      <c r="AC607" s="14">
        <v>0</v>
      </c>
      <c r="AD607" s="14">
        <v>0</v>
      </c>
      <c r="AE607" s="14"/>
      <c r="AF607" s="14">
        <v>0</v>
      </c>
      <c r="AG607" s="14">
        <v>0</v>
      </c>
      <c r="AH607" s="14">
        <v>0</v>
      </c>
      <c r="AI607" s="14">
        <v>0</v>
      </c>
      <c r="AJ607" s="14">
        <v>0</v>
      </c>
      <c r="AK607" s="14"/>
      <c r="AL607" s="14">
        <v>0</v>
      </c>
      <c r="AM607" s="14">
        <v>0</v>
      </c>
      <c r="AN607" s="14">
        <v>0</v>
      </c>
      <c r="AO607" s="14">
        <v>0</v>
      </c>
      <c r="AP607" s="14">
        <v>0</v>
      </c>
      <c r="AQ607" s="14">
        <v>0</v>
      </c>
      <c r="AR607" s="14"/>
      <c r="AS607" s="14">
        <v>0</v>
      </c>
      <c r="AT607" s="14">
        <v>0</v>
      </c>
      <c r="AU607" s="14">
        <v>0</v>
      </c>
      <c r="AV607" s="14">
        <v>0</v>
      </c>
      <c r="AW607" s="14">
        <v>0</v>
      </c>
      <c r="AX607" s="14"/>
      <c r="AY607" s="14">
        <v>0</v>
      </c>
      <c r="AZ607" s="14">
        <v>0</v>
      </c>
      <c r="BA607" s="14">
        <v>0</v>
      </c>
      <c r="BB607" s="14">
        <v>0</v>
      </c>
      <c r="BC607" s="14">
        <v>0</v>
      </c>
      <c r="BD607" s="14">
        <v>0</v>
      </c>
      <c r="BE607" s="14">
        <v>0</v>
      </c>
      <c r="BF607" s="14">
        <v>0</v>
      </c>
      <c r="BG607" s="14">
        <v>0</v>
      </c>
      <c r="BH607" s="14">
        <v>0</v>
      </c>
      <c r="BI607" s="14">
        <v>0</v>
      </c>
      <c r="BJ607" s="14">
        <v>0</v>
      </c>
      <c r="BK607" s="14">
        <v>0</v>
      </c>
      <c r="BL607" s="14">
        <v>0</v>
      </c>
      <c r="BM607" s="14">
        <v>0</v>
      </c>
      <c r="BN607" s="14">
        <v>0</v>
      </c>
      <c r="BO607" s="14"/>
      <c r="BP607" s="14">
        <v>0</v>
      </c>
      <c r="BQ607" s="14">
        <v>0</v>
      </c>
      <c r="BR607" s="14">
        <v>0</v>
      </c>
      <c r="BS607" s="14">
        <v>0</v>
      </c>
      <c r="BT607" s="14">
        <v>0</v>
      </c>
      <c r="BU607" s="14">
        <v>0</v>
      </c>
      <c r="BV607" s="14"/>
      <c r="BW607" s="14">
        <v>0</v>
      </c>
      <c r="BX607" s="14">
        <v>0</v>
      </c>
      <c r="BY607" s="14" t="s">
        <v>120</v>
      </c>
      <c r="BZ607" s="14">
        <v>0</v>
      </c>
      <c r="CA607" s="14">
        <v>0</v>
      </c>
      <c r="CB607" s="14">
        <v>0</v>
      </c>
      <c r="CC607" s="14">
        <v>0</v>
      </c>
      <c r="CD607" s="14"/>
      <c r="CE607" s="14">
        <v>0</v>
      </c>
      <c r="CF607" s="14">
        <v>0</v>
      </c>
      <c r="CG607" s="14">
        <v>0</v>
      </c>
      <c r="CH607" s="14">
        <v>0</v>
      </c>
      <c r="CI607" s="14"/>
      <c r="CJ607" s="14">
        <v>0</v>
      </c>
      <c r="CK607" s="14">
        <v>0</v>
      </c>
      <c r="CL607" s="14">
        <v>0</v>
      </c>
      <c r="CM607" s="14">
        <v>0</v>
      </c>
      <c r="CN607" s="14"/>
      <c r="CO607" s="14">
        <v>0</v>
      </c>
      <c r="CP607" s="14">
        <v>0</v>
      </c>
      <c r="CQ607" s="14"/>
      <c r="CR607" s="14">
        <v>0</v>
      </c>
      <c r="CS607" s="14">
        <v>0</v>
      </c>
    </row>
    <row r="608" spans="2:97" x14ac:dyDescent="0.3">
      <c r="B608" t="s">
        <v>338</v>
      </c>
      <c r="C608" s="14">
        <v>0</v>
      </c>
      <c r="D608" s="14">
        <v>0</v>
      </c>
      <c r="E608" s="14">
        <v>0</v>
      </c>
      <c r="F608" s="14"/>
      <c r="G608" s="14">
        <v>0</v>
      </c>
      <c r="H608" s="14">
        <v>0</v>
      </c>
      <c r="I608" s="14">
        <v>0</v>
      </c>
      <c r="J608" s="14">
        <v>0</v>
      </c>
      <c r="K608" s="14">
        <v>0</v>
      </c>
      <c r="L608" s="14">
        <v>0</v>
      </c>
      <c r="M608" s="14"/>
      <c r="N608" s="14">
        <v>0</v>
      </c>
      <c r="O608" s="14">
        <v>0</v>
      </c>
      <c r="P608" s="14">
        <v>0</v>
      </c>
      <c r="Q608" s="14">
        <v>0</v>
      </c>
      <c r="R608" s="14"/>
      <c r="S608" s="14">
        <v>0</v>
      </c>
      <c r="T608" s="14">
        <v>0</v>
      </c>
      <c r="U608" s="14">
        <v>0</v>
      </c>
      <c r="V608" s="14">
        <v>0</v>
      </c>
      <c r="W608" s="14">
        <v>0</v>
      </c>
      <c r="X608" s="14">
        <v>0</v>
      </c>
      <c r="Y608" s="14">
        <v>0</v>
      </c>
      <c r="Z608" s="14">
        <v>0</v>
      </c>
      <c r="AA608" s="14">
        <v>0</v>
      </c>
      <c r="AB608" s="14">
        <v>0</v>
      </c>
      <c r="AC608" s="14">
        <v>0</v>
      </c>
      <c r="AD608" s="14">
        <v>0</v>
      </c>
      <c r="AE608" s="14"/>
      <c r="AF608" s="14">
        <v>0</v>
      </c>
      <c r="AG608" s="14">
        <v>0</v>
      </c>
      <c r="AH608" s="14">
        <v>0</v>
      </c>
      <c r="AI608" s="14">
        <v>0</v>
      </c>
      <c r="AJ608" s="14">
        <v>0</v>
      </c>
      <c r="AK608" s="14"/>
      <c r="AL608" s="14">
        <v>0</v>
      </c>
      <c r="AM608" s="14">
        <v>0</v>
      </c>
      <c r="AN608" s="14">
        <v>0</v>
      </c>
      <c r="AO608" s="14">
        <v>0</v>
      </c>
      <c r="AP608" s="14">
        <v>0</v>
      </c>
      <c r="AQ608" s="14">
        <v>0</v>
      </c>
      <c r="AR608" s="14"/>
      <c r="AS608" s="14">
        <v>0</v>
      </c>
      <c r="AT608" s="14">
        <v>0</v>
      </c>
      <c r="AU608" s="14">
        <v>0</v>
      </c>
      <c r="AV608" s="14">
        <v>0</v>
      </c>
      <c r="AW608" s="14">
        <v>0</v>
      </c>
      <c r="AX608" s="14"/>
      <c r="AY608" s="14">
        <v>0</v>
      </c>
      <c r="AZ608" s="14">
        <v>0</v>
      </c>
      <c r="BA608" s="14">
        <v>0</v>
      </c>
      <c r="BB608" s="14">
        <v>0</v>
      </c>
      <c r="BC608" s="14">
        <v>0</v>
      </c>
      <c r="BD608" s="14">
        <v>0</v>
      </c>
      <c r="BE608" s="14">
        <v>0</v>
      </c>
      <c r="BF608" s="14">
        <v>0</v>
      </c>
      <c r="BG608" s="14">
        <v>0</v>
      </c>
      <c r="BH608" s="14">
        <v>0</v>
      </c>
      <c r="BI608" s="14">
        <v>0</v>
      </c>
      <c r="BJ608" s="14">
        <v>0</v>
      </c>
      <c r="BK608" s="14">
        <v>0</v>
      </c>
      <c r="BL608" s="14">
        <v>0</v>
      </c>
      <c r="BM608" s="14">
        <v>0</v>
      </c>
      <c r="BN608" s="14">
        <v>0</v>
      </c>
      <c r="BO608" s="14"/>
      <c r="BP608" s="14">
        <v>0</v>
      </c>
      <c r="BQ608" s="14">
        <v>0</v>
      </c>
      <c r="BR608" s="14">
        <v>0</v>
      </c>
      <c r="BS608" s="14">
        <v>0</v>
      </c>
      <c r="BT608" s="14">
        <v>0</v>
      </c>
      <c r="BU608" s="14">
        <v>0</v>
      </c>
      <c r="BV608" s="14"/>
      <c r="BW608" s="14">
        <v>0</v>
      </c>
      <c r="BX608" s="14">
        <v>0</v>
      </c>
      <c r="BY608" s="14" t="s">
        <v>120</v>
      </c>
      <c r="BZ608" s="14">
        <v>0</v>
      </c>
      <c r="CA608" s="14">
        <v>0</v>
      </c>
      <c r="CB608" s="14">
        <v>0</v>
      </c>
      <c r="CC608" s="14">
        <v>0</v>
      </c>
      <c r="CD608" s="14"/>
      <c r="CE608" s="14">
        <v>0</v>
      </c>
      <c r="CF608" s="14">
        <v>0</v>
      </c>
      <c r="CG608" s="14">
        <v>0</v>
      </c>
      <c r="CH608" s="14">
        <v>0</v>
      </c>
      <c r="CI608" s="14"/>
      <c r="CJ608" s="14">
        <v>0</v>
      </c>
      <c r="CK608" s="14">
        <v>0</v>
      </c>
      <c r="CL608" s="14">
        <v>0</v>
      </c>
      <c r="CM608" s="14">
        <v>0</v>
      </c>
      <c r="CN608" s="14"/>
      <c r="CO608" s="14">
        <v>0</v>
      </c>
      <c r="CP608" s="14">
        <v>0</v>
      </c>
      <c r="CQ608" s="14"/>
      <c r="CR608" s="14">
        <v>0</v>
      </c>
      <c r="CS608" s="14">
        <v>0</v>
      </c>
    </row>
    <row r="609" spans="2:97" x14ac:dyDescent="0.3">
      <c r="B609" t="s">
        <v>339</v>
      </c>
      <c r="C609" s="14">
        <v>0</v>
      </c>
      <c r="D609" s="14">
        <v>0</v>
      </c>
      <c r="E609" s="14">
        <v>0</v>
      </c>
      <c r="F609" s="14"/>
      <c r="G609" s="14">
        <v>0</v>
      </c>
      <c r="H609" s="14">
        <v>0</v>
      </c>
      <c r="I609" s="14">
        <v>0</v>
      </c>
      <c r="J609" s="14">
        <v>0</v>
      </c>
      <c r="K609" s="14">
        <v>0</v>
      </c>
      <c r="L609" s="14">
        <v>0</v>
      </c>
      <c r="M609" s="14"/>
      <c r="N609" s="14">
        <v>0</v>
      </c>
      <c r="O609" s="14">
        <v>0</v>
      </c>
      <c r="P609" s="14">
        <v>0</v>
      </c>
      <c r="Q609" s="14">
        <v>0</v>
      </c>
      <c r="R609" s="14"/>
      <c r="S609" s="14">
        <v>0</v>
      </c>
      <c r="T609" s="14">
        <v>0</v>
      </c>
      <c r="U609" s="14">
        <v>0</v>
      </c>
      <c r="V609" s="14">
        <v>0</v>
      </c>
      <c r="W609" s="14">
        <v>0</v>
      </c>
      <c r="X609" s="14">
        <v>0</v>
      </c>
      <c r="Y609" s="14">
        <v>0</v>
      </c>
      <c r="Z609" s="14">
        <v>0</v>
      </c>
      <c r="AA609" s="14">
        <v>0</v>
      </c>
      <c r="AB609" s="14">
        <v>0</v>
      </c>
      <c r="AC609" s="14">
        <v>0</v>
      </c>
      <c r="AD609" s="14">
        <v>0</v>
      </c>
      <c r="AE609" s="14"/>
      <c r="AF609" s="14">
        <v>0</v>
      </c>
      <c r="AG609" s="14">
        <v>0</v>
      </c>
      <c r="AH609" s="14">
        <v>0</v>
      </c>
      <c r="AI609" s="14">
        <v>0</v>
      </c>
      <c r="AJ609" s="14">
        <v>0</v>
      </c>
      <c r="AK609" s="14"/>
      <c r="AL609" s="14">
        <v>0</v>
      </c>
      <c r="AM609" s="14">
        <v>0</v>
      </c>
      <c r="AN609" s="14">
        <v>0</v>
      </c>
      <c r="AO609" s="14">
        <v>0</v>
      </c>
      <c r="AP609" s="14">
        <v>0</v>
      </c>
      <c r="AQ609" s="14">
        <v>0</v>
      </c>
      <c r="AR609" s="14"/>
      <c r="AS609" s="14">
        <v>0</v>
      </c>
      <c r="AT609" s="14">
        <v>0</v>
      </c>
      <c r="AU609" s="14">
        <v>0</v>
      </c>
      <c r="AV609" s="14">
        <v>0</v>
      </c>
      <c r="AW609" s="14">
        <v>0</v>
      </c>
      <c r="AX609" s="14"/>
      <c r="AY609" s="14">
        <v>0</v>
      </c>
      <c r="AZ609" s="14">
        <v>0</v>
      </c>
      <c r="BA609" s="14">
        <v>0</v>
      </c>
      <c r="BB609" s="14">
        <v>0</v>
      </c>
      <c r="BC609" s="14">
        <v>0</v>
      </c>
      <c r="BD609" s="14">
        <v>0</v>
      </c>
      <c r="BE609" s="14">
        <v>0</v>
      </c>
      <c r="BF609" s="14">
        <v>0</v>
      </c>
      <c r="BG609" s="14">
        <v>0</v>
      </c>
      <c r="BH609" s="14">
        <v>0</v>
      </c>
      <c r="BI609" s="14">
        <v>0</v>
      </c>
      <c r="BJ609" s="14">
        <v>0</v>
      </c>
      <c r="BK609" s="14">
        <v>0</v>
      </c>
      <c r="BL609" s="14">
        <v>0</v>
      </c>
      <c r="BM609" s="14">
        <v>0</v>
      </c>
      <c r="BN609" s="14">
        <v>0</v>
      </c>
      <c r="BO609" s="14"/>
      <c r="BP609" s="14">
        <v>0</v>
      </c>
      <c r="BQ609" s="14">
        <v>0</v>
      </c>
      <c r="BR609" s="14">
        <v>0</v>
      </c>
      <c r="BS609" s="14">
        <v>0</v>
      </c>
      <c r="BT609" s="14">
        <v>0</v>
      </c>
      <c r="BU609" s="14">
        <v>0</v>
      </c>
      <c r="BV609" s="14"/>
      <c r="BW609" s="14">
        <v>0</v>
      </c>
      <c r="BX609" s="14">
        <v>0</v>
      </c>
      <c r="BY609" s="14" t="s">
        <v>120</v>
      </c>
      <c r="BZ609" s="14">
        <v>0</v>
      </c>
      <c r="CA609" s="14">
        <v>0</v>
      </c>
      <c r="CB609" s="14">
        <v>0</v>
      </c>
      <c r="CC609" s="14">
        <v>0</v>
      </c>
      <c r="CD609" s="14"/>
      <c r="CE609" s="14">
        <v>0</v>
      </c>
      <c r="CF609" s="14">
        <v>0</v>
      </c>
      <c r="CG609" s="14">
        <v>0</v>
      </c>
      <c r="CH609" s="14">
        <v>0</v>
      </c>
      <c r="CI609" s="14"/>
      <c r="CJ609" s="14">
        <v>0</v>
      </c>
      <c r="CK609" s="14">
        <v>0</v>
      </c>
      <c r="CL609" s="14">
        <v>0</v>
      </c>
      <c r="CM609" s="14">
        <v>0</v>
      </c>
      <c r="CN609" s="14"/>
      <c r="CO609" s="14">
        <v>0</v>
      </c>
      <c r="CP609" s="14">
        <v>0</v>
      </c>
      <c r="CQ609" s="14"/>
      <c r="CR609" s="14">
        <v>0</v>
      </c>
      <c r="CS609" s="14">
        <v>0</v>
      </c>
    </row>
    <row r="610" spans="2:97" x14ac:dyDescent="0.3">
      <c r="B610" t="s">
        <v>340</v>
      </c>
      <c r="C610" s="14">
        <v>0</v>
      </c>
      <c r="D610" s="14">
        <v>0</v>
      </c>
      <c r="E610" s="14">
        <v>0</v>
      </c>
      <c r="F610" s="14"/>
      <c r="G610" s="14">
        <v>0</v>
      </c>
      <c r="H610" s="14">
        <v>0</v>
      </c>
      <c r="I610" s="14">
        <v>0</v>
      </c>
      <c r="J610" s="14">
        <v>0</v>
      </c>
      <c r="K610" s="14">
        <v>0</v>
      </c>
      <c r="L610" s="14">
        <v>0</v>
      </c>
      <c r="M610" s="14"/>
      <c r="N610" s="14">
        <v>0</v>
      </c>
      <c r="O610" s="14">
        <v>0</v>
      </c>
      <c r="P610" s="14">
        <v>0</v>
      </c>
      <c r="Q610" s="14">
        <v>0</v>
      </c>
      <c r="R610" s="14"/>
      <c r="S610" s="14">
        <v>0</v>
      </c>
      <c r="T610" s="14">
        <v>0</v>
      </c>
      <c r="U610" s="14">
        <v>0</v>
      </c>
      <c r="V610" s="14">
        <v>0</v>
      </c>
      <c r="W610" s="14">
        <v>0</v>
      </c>
      <c r="X610" s="14">
        <v>0</v>
      </c>
      <c r="Y610" s="14">
        <v>0</v>
      </c>
      <c r="Z610" s="14">
        <v>0</v>
      </c>
      <c r="AA610" s="14">
        <v>0</v>
      </c>
      <c r="AB610" s="14">
        <v>0</v>
      </c>
      <c r="AC610" s="14">
        <v>0</v>
      </c>
      <c r="AD610" s="14">
        <v>0</v>
      </c>
      <c r="AE610" s="14"/>
      <c r="AF610" s="14">
        <v>0</v>
      </c>
      <c r="AG610" s="14">
        <v>0</v>
      </c>
      <c r="AH610" s="14">
        <v>0</v>
      </c>
      <c r="AI610" s="14">
        <v>0</v>
      </c>
      <c r="AJ610" s="14">
        <v>0</v>
      </c>
      <c r="AK610" s="14"/>
      <c r="AL610" s="14">
        <v>0</v>
      </c>
      <c r="AM610" s="14">
        <v>0</v>
      </c>
      <c r="AN610" s="14">
        <v>0</v>
      </c>
      <c r="AO610" s="14">
        <v>0</v>
      </c>
      <c r="AP610" s="14">
        <v>0</v>
      </c>
      <c r="AQ610" s="14">
        <v>0</v>
      </c>
      <c r="AR610" s="14"/>
      <c r="AS610" s="14">
        <v>0</v>
      </c>
      <c r="AT610" s="14">
        <v>0</v>
      </c>
      <c r="AU610" s="14">
        <v>0</v>
      </c>
      <c r="AV610" s="14">
        <v>0</v>
      </c>
      <c r="AW610" s="14">
        <v>0</v>
      </c>
      <c r="AX610" s="14"/>
      <c r="AY610" s="14">
        <v>0</v>
      </c>
      <c r="AZ610" s="14">
        <v>0</v>
      </c>
      <c r="BA610" s="14">
        <v>0</v>
      </c>
      <c r="BB610" s="14">
        <v>0</v>
      </c>
      <c r="BC610" s="14">
        <v>0</v>
      </c>
      <c r="BD610" s="14">
        <v>0</v>
      </c>
      <c r="BE610" s="14">
        <v>0</v>
      </c>
      <c r="BF610" s="14">
        <v>0</v>
      </c>
      <c r="BG610" s="14">
        <v>0</v>
      </c>
      <c r="BH610" s="14">
        <v>0</v>
      </c>
      <c r="BI610" s="14">
        <v>0</v>
      </c>
      <c r="BJ610" s="14">
        <v>0</v>
      </c>
      <c r="BK610" s="14">
        <v>0</v>
      </c>
      <c r="BL610" s="14">
        <v>0</v>
      </c>
      <c r="BM610" s="14">
        <v>0</v>
      </c>
      <c r="BN610" s="14">
        <v>0</v>
      </c>
      <c r="BO610" s="14"/>
      <c r="BP610" s="14">
        <v>0</v>
      </c>
      <c r="BQ610" s="14">
        <v>0</v>
      </c>
      <c r="BR610" s="14">
        <v>0</v>
      </c>
      <c r="BS610" s="14">
        <v>0</v>
      </c>
      <c r="BT610" s="14">
        <v>0</v>
      </c>
      <c r="BU610" s="14">
        <v>0</v>
      </c>
      <c r="BV610" s="14"/>
      <c r="BW610" s="14">
        <v>0</v>
      </c>
      <c r="BX610" s="14">
        <v>0</v>
      </c>
      <c r="BY610" s="14" t="s">
        <v>120</v>
      </c>
      <c r="BZ610" s="14">
        <v>0</v>
      </c>
      <c r="CA610" s="14">
        <v>0</v>
      </c>
      <c r="CB610" s="14">
        <v>0</v>
      </c>
      <c r="CC610" s="14">
        <v>0</v>
      </c>
      <c r="CD610" s="14"/>
      <c r="CE610" s="14">
        <v>0</v>
      </c>
      <c r="CF610" s="14">
        <v>0</v>
      </c>
      <c r="CG610" s="14">
        <v>0</v>
      </c>
      <c r="CH610" s="14">
        <v>0</v>
      </c>
      <c r="CI610" s="14"/>
      <c r="CJ610" s="14">
        <v>0</v>
      </c>
      <c r="CK610" s="14">
        <v>0</v>
      </c>
      <c r="CL610" s="14">
        <v>0</v>
      </c>
      <c r="CM610" s="14">
        <v>0</v>
      </c>
      <c r="CN610" s="14"/>
      <c r="CO610" s="14">
        <v>0</v>
      </c>
      <c r="CP610" s="14">
        <v>0</v>
      </c>
      <c r="CQ610" s="14"/>
      <c r="CR610" s="14">
        <v>0</v>
      </c>
      <c r="CS610" s="14">
        <v>0</v>
      </c>
    </row>
    <row r="611" spans="2:97" x14ac:dyDescent="0.3">
      <c r="B611" t="s">
        <v>341</v>
      </c>
      <c r="C611" s="14">
        <v>0</v>
      </c>
      <c r="D611" s="14">
        <v>0</v>
      </c>
      <c r="E611" s="14">
        <v>0</v>
      </c>
      <c r="F611" s="14"/>
      <c r="G611" s="14">
        <v>0</v>
      </c>
      <c r="H611" s="14">
        <v>0</v>
      </c>
      <c r="I611" s="14">
        <v>0</v>
      </c>
      <c r="J611" s="14">
        <v>0</v>
      </c>
      <c r="K611" s="14">
        <v>0</v>
      </c>
      <c r="L611" s="14">
        <v>0</v>
      </c>
      <c r="M611" s="14"/>
      <c r="N611" s="14">
        <v>0</v>
      </c>
      <c r="O611" s="14">
        <v>0</v>
      </c>
      <c r="P611" s="14">
        <v>0</v>
      </c>
      <c r="Q611" s="14">
        <v>0</v>
      </c>
      <c r="R611" s="14"/>
      <c r="S611" s="14">
        <v>0</v>
      </c>
      <c r="T611" s="14">
        <v>0</v>
      </c>
      <c r="U611" s="14">
        <v>0</v>
      </c>
      <c r="V611" s="14">
        <v>0</v>
      </c>
      <c r="W611" s="14">
        <v>0</v>
      </c>
      <c r="X611" s="14">
        <v>0</v>
      </c>
      <c r="Y611" s="14">
        <v>0</v>
      </c>
      <c r="Z611" s="14">
        <v>0</v>
      </c>
      <c r="AA611" s="14">
        <v>0</v>
      </c>
      <c r="AB611" s="14">
        <v>0</v>
      </c>
      <c r="AC611" s="14">
        <v>0</v>
      </c>
      <c r="AD611" s="14">
        <v>0</v>
      </c>
      <c r="AE611" s="14"/>
      <c r="AF611" s="14">
        <v>0</v>
      </c>
      <c r="AG611" s="14">
        <v>0</v>
      </c>
      <c r="AH611" s="14">
        <v>0</v>
      </c>
      <c r="AI611" s="14">
        <v>0</v>
      </c>
      <c r="AJ611" s="14">
        <v>0</v>
      </c>
      <c r="AK611" s="14"/>
      <c r="AL611" s="14">
        <v>0</v>
      </c>
      <c r="AM611" s="14">
        <v>0</v>
      </c>
      <c r="AN611" s="14">
        <v>0</v>
      </c>
      <c r="AO611" s="14">
        <v>0</v>
      </c>
      <c r="AP611" s="14">
        <v>0</v>
      </c>
      <c r="AQ611" s="14">
        <v>0</v>
      </c>
      <c r="AR611" s="14"/>
      <c r="AS611" s="14">
        <v>0</v>
      </c>
      <c r="AT611" s="14">
        <v>0</v>
      </c>
      <c r="AU611" s="14">
        <v>0</v>
      </c>
      <c r="AV611" s="14">
        <v>0</v>
      </c>
      <c r="AW611" s="14">
        <v>0</v>
      </c>
      <c r="AX611" s="14"/>
      <c r="AY611" s="14">
        <v>0</v>
      </c>
      <c r="AZ611" s="14">
        <v>0</v>
      </c>
      <c r="BA611" s="14">
        <v>0</v>
      </c>
      <c r="BB611" s="14">
        <v>0</v>
      </c>
      <c r="BC611" s="14">
        <v>0</v>
      </c>
      <c r="BD611" s="14">
        <v>0</v>
      </c>
      <c r="BE611" s="14">
        <v>0</v>
      </c>
      <c r="BF611" s="14">
        <v>0</v>
      </c>
      <c r="BG611" s="14">
        <v>0</v>
      </c>
      <c r="BH611" s="14">
        <v>0</v>
      </c>
      <c r="BI611" s="14">
        <v>0</v>
      </c>
      <c r="BJ611" s="14">
        <v>0</v>
      </c>
      <c r="BK611" s="14">
        <v>0</v>
      </c>
      <c r="BL611" s="14">
        <v>0</v>
      </c>
      <c r="BM611" s="14">
        <v>0</v>
      </c>
      <c r="BN611" s="14">
        <v>0</v>
      </c>
      <c r="BO611" s="14"/>
      <c r="BP611" s="14">
        <v>0</v>
      </c>
      <c r="BQ611" s="14">
        <v>0</v>
      </c>
      <c r="BR611" s="14">
        <v>0</v>
      </c>
      <c r="BS611" s="14">
        <v>0</v>
      </c>
      <c r="BT611" s="14">
        <v>0</v>
      </c>
      <c r="BU611" s="14">
        <v>0</v>
      </c>
      <c r="BV611" s="14"/>
      <c r="BW611" s="14">
        <v>0</v>
      </c>
      <c r="BX611" s="14">
        <v>0</v>
      </c>
      <c r="BY611" s="14" t="s">
        <v>120</v>
      </c>
      <c r="BZ611" s="14">
        <v>0</v>
      </c>
      <c r="CA611" s="14">
        <v>0</v>
      </c>
      <c r="CB611" s="14">
        <v>0</v>
      </c>
      <c r="CC611" s="14">
        <v>0</v>
      </c>
      <c r="CD611" s="14"/>
      <c r="CE611" s="14">
        <v>0</v>
      </c>
      <c r="CF611" s="14">
        <v>0</v>
      </c>
      <c r="CG611" s="14">
        <v>0</v>
      </c>
      <c r="CH611" s="14">
        <v>0</v>
      </c>
      <c r="CI611" s="14"/>
      <c r="CJ611" s="14">
        <v>0</v>
      </c>
      <c r="CK611" s="14">
        <v>0</v>
      </c>
      <c r="CL611" s="14">
        <v>0</v>
      </c>
      <c r="CM611" s="14">
        <v>0</v>
      </c>
      <c r="CN611" s="14"/>
      <c r="CO611" s="14">
        <v>0</v>
      </c>
      <c r="CP611" s="14">
        <v>0</v>
      </c>
      <c r="CQ611" s="14"/>
      <c r="CR611" s="14">
        <v>0</v>
      </c>
      <c r="CS611" s="14">
        <v>0</v>
      </c>
    </row>
    <row r="612" spans="2:97" x14ac:dyDescent="0.3">
      <c r="B612" t="s">
        <v>342</v>
      </c>
      <c r="C612" s="14">
        <v>0</v>
      </c>
      <c r="D612" s="14">
        <v>0</v>
      </c>
      <c r="E612" s="14">
        <v>0</v>
      </c>
      <c r="F612" s="14"/>
      <c r="G612" s="14">
        <v>0</v>
      </c>
      <c r="H612" s="14">
        <v>0</v>
      </c>
      <c r="I612" s="14">
        <v>0</v>
      </c>
      <c r="J612" s="14">
        <v>0</v>
      </c>
      <c r="K612" s="14">
        <v>0</v>
      </c>
      <c r="L612" s="14">
        <v>0</v>
      </c>
      <c r="M612" s="14"/>
      <c r="N612" s="14">
        <v>0</v>
      </c>
      <c r="O612" s="14">
        <v>0</v>
      </c>
      <c r="P612" s="14">
        <v>0</v>
      </c>
      <c r="Q612" s="14">
        <v>0</v>
      </c>
      <c r="R612" s="14"/>
      <c r="S612" s="14">
        <v>0</v>
      </c>
      <c r="T612" s="14">
        <v>0</v>
      </c>
      <c r="U612" s="14">
        <v>0</v>
      </c>
      <c r="V612" s="14">
        <v>0</v>
      </c>
      <c r="W612" s="14">
        <v>0</v>
      </c>
      <c r="X612" s="14">
        <v>0</v>
      </c>
      <c r="Y612" s="14">
        <v>0</v>
      </c>
      <c r="Z612" s="14">
        <v>0</v>
      </c>
      <c r="AA612" s="14">
        <v>0</v>
      </c>
      <c r="AB612" s="14">
        <v>0</v>
      </c>
      <c r="AC612" s="14">
        <v>0</v>
      </c>
      <c r="AD612" s="14">
        <v>0</v>
      </c>
      <c r="AE612" s="14"/>
      <c r="AF612" s="14">
        <v>0</v>
      </c>
      <c r="AG612" s="14">
        <v>0</v>
      </c>
      <c r="AH612" s="14">
        <v>0</v>
      </c>
      <c r="AI612" s="14">
        <v>0</v>
      </c>
      <c r="AJ612" s="14">
        <v>0</v>
      </c>
      <c r="AK612" s="14"/>
      <c r="AL612" s="14">
        <v>0</v>
      </c>
      <c r="AM612" s="14">
        <v>0</v>
      </c>
      <c r="AN612" s="14">
        <v>0</v>
      </c>
      <c r="AO612" s="14">
        <v>0</v>
      </c>
      <c r="AP612" s="14">
        <v>0</v>
      </c>
      <c r="AQ612" s="14">
        <v>0</v>
      </c>
      <c r="AR612" s="14"/>
      <c r="AS612" s="14">
        <v>0</v>
      </c>
      <c r="AT612" s="14">
        <v>0</v>
      </c>
      <c r="AU612" s="14">
        <v>0</v>
      </c>
      <c r="AV612" s="14">
        <v>0</v>
      </c>
      <c r="AW612" s="14">
        <v>0</v>
      </c>
      <c r="AX612" s="14"/>
      <c r="AY612" s="14">
        <v>0</v>
      </c>
      <c r="AZ612" s="14">
        <v>0</v>
      </c>
      <c r="BA612" s="14">
        <v>0</v>
      </c>
      <c r="BB612" s="14">
        <v>0</v>
      </c>
      <c r="BC612" s="14">
        <v>0</v>
      </c>
      <c r="BD612" s="14">
        <v>0</v>
      </c>
      <c r="BE612" s="14">
        <v>0</v>
      </c>
      <c r="BF612" s="14">
        <v>0</v>
      </c>
      <c r="BG612" s="14">
        <v>0</v>
      </c>
      <c r="BH612" s="14">
        <v>0</v>
      </c>
      <c r="BI612" s="14">
        <v>0</v>
      </c>
      <c r="BJ612" s="14">
        <v>0</v>
      </c>
      <c r="BK612" s="14">
        <v>0</v>
      </c>
      <c r="BL612" s="14">
        <v>0</v>
      </c>
      <c r="BM612" s="14">
        <v>0</v>
      </c>
      <c r="BN612" s="14">
        <v>0</v>
      </c>
      <c r="BO612" s="14"/>
      <c r="BP612" s="14">
        <v>0</v>
      </c>
      <c r="BQ612" s="14">
        <v>0</v>
      </c>
      <c r="BR612" s="14">
        <v>0</v>
      </c>
      <c r="BS612" s="14">
        <v>0</v>
      </c>
      <c r="BT612" s="14">
        <v>0</v>
      </c>
      <c r="BU612" s="14">
        <v>0</v>
      </c>
      <c r="BV612" s="14"/>
      <c r="BW612" s="14">
        <v>0</v>
      </c>
      <c r="BX612" s="14">
        <v>0</v>
      </c>
      <c r="BY612" s="14" t="s">
        <v>120</v>
      </c>
      <c r="BZ612" s="14">
        <v>0</v>
      </c>
      <c r="CA612" s="14">
        <v>0</v>
      </c>
      <c r="CB612" s="14">
        <v>0</v>
      </c>
      <c r="CC612" s="14">
        <v>0</v>
      </c>
      <c r="CD612" s="14"/>
      <c r="CE612" s="14">
        <v>0</v>
      </c>
      <c r="CF612" s="14">
        <v>0</v>
      </c>
      <c r="CG612" s="14">
        <v>0</v>
      </c>
      <c r="CH612" s="14">
        <v>0</v>
      </c>
      <c r="CI612" s="14"/>
      <c r="CJ612" s="14">
        <v>0</v>
      </c>
      <c r="CK612" s="14">
        <v>0</v>
      </c>
      <c r="CL612" s="14">
        <v>0</v>
      </c>
      <c r="CM612" s="14">
        <v>0</v>
      </c>
      <c r="CN612" s="14"/>
      <c r="CO612" s="14">
        <v>0</v>
      </c>
      <c r="CP612" s="14">
        <v>0</v>
      </c>
      <c r="CQ612" s="14"/>
      <c r="CR612" s="14">
        <v>0</v>
      </c>
      <c r="CS612" s="14">
        <v>0</v>
      </c>
    </row>
    <row r="613" spans="2:97" x14ac:dyDescent="0.3">
      <c r="B613" t="s">
        <v>343</v>
      </c>
      <c r="C613" s="14">
        <v>0</v>
      </c>
      <c r="D613" s="14">
        <v>0</v>
      </c>
      <c r="E613" s="14">
        <v>0</v>
      </c>
      <c r="F613" s="14"/>
      <c r="G613" s="14">
        <v>0</v>
      </c>
      <c r="H613" s="14">
        <v>0</v>
      </c>
      <c r="I613" s="14">
        <v>0</v>
      </c>
      <c r="J613" s="14">
        <v>0</v>
      </c>
      <c r="K613" s="14">
        <v>0</v>
      </c>
      <c r="L613" s="14">
        <v>0</v>
      </c>
      <c r="M613" s="14"/>
      <c r="N613" s="14">
        <v>0</v>
      </c>
      <c r="O613" s="14">
        <v>0</v>
      </c>
      <c r="P613" s="14">
        <v>0</v>
      </c>
      <c r="Q613" s="14">
        <v>0</v>
      </c>
      <c r="R613" s="14"/>
      <c r="S613" s="14">
        <v>0</v>
      </c>
      <c r="T613" s="14">
        <v>0</v>
      </c>
      <c r="U613" s="14">
        <v>0</v>
      </c>
      <c r="V613" s="14">
        <v>0</v>
      </c>
      <c r="W613" s="14">
        <v>0</v>
      </c>
      <c r="X613" s="14">
        <v>0</v>
      </c>
      <c r="Y613" s="14">
        <v>0</v>
      </c>
      <c r="Z613" s="14">
        <v>0</v>
      </c>
      <c r="AA613" s="14">
        <v>0</v>
      </c>
      <c r="AB613" s="14">
        <v>0</v>
      </c>
      <c r="AC613" s="14">
        <v>0</v>
      </c>
      <c r="AD613" s="14">
        <v>0</v>
      </c>
      <c r="AE613" s="14"/>
      <c r="AF613" s="14">
        <v>0</v>
      </c>
      <c r="AG613" s="14">
        <v>0</v>
      </c>
      <c r="AH613" s="14">
        <v>0</v>
      </c>
      <c r="AI613" s="14">
        <v>0</v>
      </c>
      <c r="AJ613" s="14">
        <v>0</v>
      </c>
      <c r="AK613" s="14"/>
      <c r="AL613" s="14">
        <v>0</v>
      </c>
      <c r="AM613" s="14">
        <v>0</v>
      </c>
      <c r="AN613" s="14">
        <v>0</v>
      </c>
      <c r="AO613" s="14">
        <v>0</v>
      </c>
      <c r="AP613" s="14">
        <v>0</v>
      </c>
      <c r="AQ613" s="14">
        <v>0</v>
      </c>
      <c r="AR613" s="14"/>
      <c r="AS613" s="14">
        <v>0</v>
      </c>
      <c r="AT613" s="14">
        <v>0</v>
      </c>
      <c r="AU613" s="14">
        <v>0</v>
      </c>
      <c r="AV613" s="14">
        <v>0</v>
      </c>
      <c r="AW613" s="14">
        <v>0</v>
      </c>
      <c r="AX613" s="14"/>
      <c r="AY613" s="14">
        <v>0</v>
      </c>
      <c r="AZ613" s="14">
        <v>0</v>
      </c>
      <c r="BA613" s="14">
        <v>0</v>
      </c>
      <c r="BB613" s="14">
        <v>0</v>
      </c>
      <c r="BC613" s="14">
        <v>0</v>
      </c>
      <c r="BD613" s="14">
        <v>0</v>
      </c>
      <c r="BE613" s="14">
        <v>0</v>
      </c>
      <c r="BF613" s="14">
        <v>0</v>
      </c>
      <c r="BG613" s="14">
        <v>0</v>
      </c>
      <c r="BH613" s="14">
        <v>0</v>
      </c>
      <c r="BI613" s="14">
        <v>0</v>
      </c>
      <c r="BJ613" s="14">
        <v>0</v>
      </c>
      <c r="BK613" s="14">
        <v>0</v>
      </c>
      <c r="BL613" s="14">
        <v>0</v>
      </c>
      <c r="BM613" s="14">
        <v>0</v>
      </c>
      <c r="BN613" s="14">
        <v>0</v>
      </c>
      <c r="BO613" s="14"/>
      <c r="BP613" s="14">
        <v>0</v>
      </c>
      <c r="BQ613" s="14">
        <v>0</v>
      </c>
      <c r="BR613" s="14">
        <v>0</v>
      </c>
      <c r="BS613" s="14">
        <v>0</v>
      </c>
      <c r="BT613" s="14">
        <v>0</v>
      </c>
      <c r="BU613" s="14">
        <v>0</v>
      </c>
      <c r="BV613" s="14"/>
      <c r="BW613" s="14">
        <v>0</v>
      </c>
      <c r="BX613" s="14">
        <v>0</v>
      </c>
      <c r="BY613" s="14" t="s">
        <v>120</v>
      </c>
      <c r="BZ613" s="14">
        <v>0</v>
      </c>
      <c r="CA613" s="14">
        <v>0</v>
      </c>
      <c r="CB613" s="14">
        <v>0</v>
      </c>
      <c r="CC613" s="14">
        <v>0</v>
      </c>
      <c r="CD613" s="14"/>
      <c r="CE613" s="14">
        <v>0</v>
      </c>
      <c r="CF613" s="14">
        <v>0</v>
      </c>
      <c r="CG613" s="14">
        <v>0</v>
      </c>
      <c r="CH613" s="14">
        <v>0</v>
      </c>
      <c r="CI613" s="14"/>
      <c r="CJ613" s="14">
        <v>0</v>
      </c>
      <c r="CK613" s="14">
        <v>0</v>
      </c>
      <c r="CL613" s="14">
        <v>0</v>
      </c>
      <c r="CM613" s="14">
        <v>0</v>
      </c>
      <c r="CN613" s="14"/>
      <c r="CO613" s="14">
        <v>0</v>
      </c>
      <c r="CP613" s="14">
        <v>0</v>
      </c>
      <c r="CQ613" s="14"/>
      <c r="CR613" s="14">
        <v>0</v>
      </c>
      <c r="CS613" s="14">
        <v>0</v>
      </c>
    </row>
    <row r="614" spans="2:97" x14ac:dyDescent="0.3">
      <c r="B614" t="s">
        <v>344</v>
      </c>
      <c r="C614" s="14">
        <v>0</v>
      </c>
      <c r="D614" s="14">
        <v>0</v>
      </c>
      <c r="E614" s="14">
        <v>0</v>
      </c>
      <c r="F614" s="14"/>
      <c r="G614" s="14">
        <v>0</v>
      </c>
      <c r="H614" s="14">
        <v>0</v>
      </c>
      <c r="I614" s="14">
        <v>0</v>
      </c>
      <c r="J614" s="14">
        <v>0</v>
      </c>
      <c r="K614" s="14">
        <v>0</v>
      </c>
      <c r="L614" s="14">
        <v>0</v>
      </c>
      <c r="M614" s="14"/>
      <c r="N614" s="14">
        <v>0</v>
      </c>
      <c r="O614" s="14">
        <v>0</v>
      </c>
      <c r="P614" s="14">
        <v>0</v>
      </c>
      <c r="Q614" s="14">
        <v>0</v>
      </c>
      <c r="R614" s="14"/>
      <c r="S614" s="14">
        <v>0</v>
      </c>
      <c r="T614" s="14">
        <v>0</v>
      </c>
      <c r="U614" s="14">
        <v>0</v>
      </c>
      <c r="V614" s="14">
        <v>0</v>
      </c>
      <c r="W614" s="14">
        <v>0</v>
      </c>
      <c r="X614" s="14">
        <v>0</v>
      </c>
      <c r="Y614" s="14">
        <v>0</v>
      </c>
      <c r="Z614" s="14">
        <v>0</v>
      </c>
      <c r="AA614" s="14">
        <v>0</v>
      </c>
      <c r="AB614" s="14">
        <v>0</v>
      </c>
      <c r="AC614" s="14">
        <v>0</v>
      </c>
      <c r="AD614" s="14">
        <v>0</v>
      </c>
      <c r="AE614" s="14"/>
      <c r="AF614" s="14">
        <v>0</v>
      </c>
      <c r="AG614" s="14">
        <v>0</v>
      </c>
      <c r="AH614" s="14">
        <v>0</v>
      </c>
      <c r="AI614" s="14">
        <v>0</v>
      </c>
      <c r="AJ614" s="14">
        <v>0</v>
      </c>
      <c r="AK614" s="14"/>
      <c r="AL614" s="14">
        <v>0</v>
      </c>
      <c r="AM614" s="14">
        <v>0</v>
      </c>
      <c r="AN614" s="14">
        <v>0</v>
      </c>
      <c r="AO614" s="14">
        <v>0</v>
      </c>
      <c r="AP614" s="14">
        <v>0</v>
      </c>
      <c r="AQ614" s="14">
        <v>0</v>
      </c>
      <c r="AR614" s="14"/>
      <c r="AS614" s="14">
        <v>0</v>
      </c>
      <c r="AT614" s="14">
        <v>0</v>
      </c>
      <c r="AU614" s="14">
        <v>0</v>
      </c>
      <c r="AV614" s="14">
        <v>0</v>
      </c>
      <c r="AW614" s="14">
        <v>0</v>
      </c>
      <c r="AX614" s="14"/>
      <c r="AY614" s="14">
        <v>0</v>
      </c>
      <c r="AZ614" s="14">
        <v>0</v>
      </c>
      <c r="BA614" s="14">
        <v>0</v>
      </c>
      <c r="BB614" s="14">
        <v>0</v>
      </c>
      <c r="BC614" s="14">
        <v>0</v>
      </c>
      <c r="BD614" s="14">
        <v>0</v>
      </c>
      <c r="BE614" s="14">
        <v>0</v>
      </c>
      <c r="BF614" s="14">
        <v>0</v>
      </c>
      <c r="BG614" s="14">
        <v>0</v>
      </c>
      <c r="BH614" s="14">
        <v>0</v>
      </c>
      <c r="BI614" s="14">
        <v>0</v>
      </c>
      <c r="BJ614" s="14">
        <v>0</v>
      </c>
      <c r="BK614" s="14">
        <v>0</v>
      </c>
      <c r="BL614" s="14">
        <v>0</v>
      </c>
      <c r="BM614" s="14">
        <v>0</v>
      </c>
      <c r="BN614" s="14">
        <v>0</v>
      </c>
      <c r="BO614" s="14"/>
      <c r="BP614" s="14">
        <v>0</v>
      </c>
      <c r="BQ614" s="14">
        <v>0</v>
      </c>
      <c r="BR614" s="14">
        <v>0</v>
      </c>
      <c r="BS614" s="14">
        <v>0</v>
      </c>
      <c r="BT614" s="14">
        <v>0</v>
      </c>
      <c r="BU614" s="14">
        <v>0</v>
      </c>
      <c r="BV614" s="14"/>
      <c r="BW614" s="14">
        <v>0</v>
      </c>
      <c r="BX614" s="14">
        <v>0</v>
      </c>
      <c r="BY614" s="14" t="s">
        <v>120</v>
      </c>
      <c r="BZ614" s="14">
        <v>0</v>
      </c>
      <c r="CA614" s="14">
        <v>0</v>
      </c>
      <c r="CB614" s="14">
        <v>0</v>
      </c>
      <c r="CC614" s="14">
        <v>0</v>
      </c>
      <c r="CD614" s="14"/>
      <c r="CE614" s="14">
        <v>0</v>
      </c>
      <c r="CF614" s="14">
        <v>0</v>
      </c>
      <c r="CG614" s="14">
        <v>0</v>
      </c>
      <c r="CH614" s="14">
        <v>0</v>
      </c>
      <c r="CI614" s="14"/>
      <c r="CJ614" s="14">
        <v>0</v>
      </c>
      <c r="CK614" s="14">
        <v>0</v>
      </c>
      <c r="CL614" s="14">
        <v>0</v>
      </c>
      <c r="CM614" s="14">
        <v>0</v>
      </c>
      <c r="CN614" s="14"/>
      <c r="CO614" s="14">
        <v>0</v>
      </c>
      <c r="CP614" s="14">
        <v>0</v>
      </c>
      <c r="CQ614" s="14"/>
      <c r="CR614" s="14">
        <v>0</v>
      </c>
      <c r="CS614" s="14">
        <v>0</v>
      </c>
    </row>
    <row r="615" spans="2:97" x14ac:dyDescent="0.3">
      <c r="B615" t="s">
        <v>345</v>
      </c>
      <c r="C615" s="14">
        <v>0</v>
      </c>
      <c r="D615" s="14">
        <v>0</v>
      </c>
      <c r="E615" s="14">
        <v>0</v>
      </c>
      <c r="F615" s="14"/>
      <c r="G615" s="14">
        <v>0</v>
      </c>
      <c r="H615" s="14">
        <v>0</v>
      </c>
      <c r="I615" s="14">
        <v>0</v>
      </c>
      <c r="J615" s="14">
        <v>0</v>
      </c>
      <c r="K615" s="14">
        <v>0</v>
      </c>
      <c r="L615" s="14">
        <v>0</v>
      </c>
      <c r="M615" s="14"/>
      <c r="N615" s="14">
        <v>0</v>
      </c>
      <c r="O615" s="14">
        <v>0</v>
      </c>
      <c r="P615" s="14">
        <v>0</v>
      </c>
      <c r="Q615" s="14">
        <v>0</v>
      </c>
      <c r="R615" s="14"/>
      <c r="S615" s="14">
        <v>0</v>
      </c>
      <c r="T615" s="14">
        <v>0</v>
      </c>
      <c r="U615" s="14">
        <v>0</v>
      </c>
      <c r="V615" s="14">
        <v>0</v>
      </c>
      <c r="W615" s="14">
        <v>0</v>
      </c>
      <c r="X615" s="14">
        <v>0</v>
      </c>
      <c r="Y615" s="14">
        <v>0</v>
      </c>
      <c r="Z615" s="14">
        <v>0</v>
      </c>
      <c r="AA615" s="14">
        <v>0</v>
      </c>
      <c r="AB615" s="14">
        <v>0</v>
      </c>
      <c r="AC615" s="14">
        <v>0</v>
      </c>
      <c r="AD615" s="14">
        <v>0</v>
      </c>
      <c r="AE615" s="14"/>
      <c r="AF615" s="14">
        <v>0</v>
      </c>
      <c r="AG615" s="14">
        <v>0</v>
      </c>
      <c r="AH615" s="14">
        <v>0</v>
      </c>
      <c r="AI615" s="14">
        <v>0</v>
      </c>
      <c r="AJ615" s="14">
        <v>0</v>
      </c>
      <c r="AK615" s="14"/>
      <c r="AL615" s="14">
        <v>0</v>
      </c>
      <c r="AM615" s="14">
        <v>0</v>
      </c>
      <c r="AN615" s="14">
        <v>0</v>
      </c>
      <c r="AO615" s="14">
        <v>0</v>
      </c>
      <c r="AP615" s="14">
        <v>0</v>
      </c>
      <c r="AQ615" s="14">
        <v>0</v>
      </c>
      <c r="AR615" s="14"/>
      <c r="AS615" s="14">
        <v>0</v>
      </c>
      <c r="AT615" s="14">
        <v>0</v>
      </c>
      <c r="AU615" s="14">
        <v>0</v>
      </c>
      <c r="AV615" s="14">
        <v>0</v>
      </c>
      <c r="AW615" s="14">
        <v>0</v>
      </c>
      <c r="AX615" s="14"/>
      <c r="AY615" s="14">
        <v>0</v>
      </c>
      <c r="AZ615" s="14">
        <v>0</v>
      </c>
      <c r="BA615" s="14">
        <v>0</v>
      </c>
      <c r="BB615" s="14">
        <v>0</v>
      </c>
      <c r="BC615" s="14">
        <v>0</v>
      </c>
      <c r="BD615" s="14">
        <v>0</v>
      </c>
      <c r="BE615" s="14">
        <v>0</v>
      </c>
      <c r="BF615" s="14">
        <v>0</v>
      </c>
      <c r="BG615" s="14">
        <v>0</v>
      </c>
      <c r="BH615" s="14">
        <v>0</v>
      </c>
      <c r="BI615" s="14">
        <v>0</v>
      </c>
      <c r="BJ615" s="14">
        <v>0</v>
      </c>
      <c r="BK615" s="14">
        <v>0</v>
      </c>
      <c r="BL615" s="14">
        <v>0</v>
      </c>
      <c r="BM615" s="14">
        <v>0</v>
      </c>
      <c r="BN615" s="14">
        <v>0</v>
      </c>
      <c r="BO615" s="14"/>
      <c r="BP615" s="14">
        <v>0</v>
      </c>
      <c r="BQ615" s="14">
        <v>0</v>
      </c>
      <c r="BR615" s="14">
        <v>0</v>
      </c>
      <c r="BS615" s="14">
        <v>0</v>
      </c>
      <c r="BT615" s="14">
        <v>0</v>
      </c>
      <c r="BU615" s="14">
        <v>0</v>
      </c>
      <c r="BV615" s="14"/>
      <c r="BW615" s="14">
        <v>0</v>
      </c>
      <c r="BX615" s="14">
        <v>0</v>
      </c>
      <c r="BY615" s="14" t="s">
        <v>120</v>
      </c>
      <c r="BZ615" s="14">
        <v>0</v>
      </c>
      <c r="CA615" s="14">
        <v>0</v>
      </c>
      <c r="CB615" s="14">
        <v>0</v>
      </c>
      <c r="CC615" s="14">
        <v>0</v>
      </c>
      <c r="CD615" s="14"/>
      <c r="CE615" s="14">
        <v>0</v>
      </c>
      <c r="CF615" s="14">
        <v>0</v>
      </c>
      <c r="CG615" s="14">
        <v>0</v>
      </c>
      <c r="CH615" s="14">
        <v>0</v>
      </c>
      <c r="CI615" s="14"/>
      <c r="CJ615" s="14">
        <v>0</v>
      </c>
      <c r="CK615" s="14">
        <v>0</v>
      </c>
      <c r="CL615" s="14">
        <v>0</v>
      </c>
      <c r="CM615" s="14">
        <v>0</v>
      </c>
      <c r="CN615" s="14"/>
      <c r="CO615" s="14">
        <v>0</v>
      </c>
      <c r="CP615" s="14">
        <v>0</v>
      </c>
      <c r="CQ615" s="14"/>
      <c r="CR615" s="14">
        <v>0</v>
      </c>
      <c r="CS615" s="14">
        <v>0</v>
      </c>
    </row>
    <row r="616" spans="2:97" x14ac:dyDescent="0.3">
      <c r="B616" t="s">
        <v>346</v>
      </c>
      <c r="C616" s="14">
        <v>0</v>
      </c>
      <c r="D616" s="14">
        <v>0</v>
      </c>
      <c r="E616" s="14">
        <v>0</v>
      </c>
      <c r="F616" s="14"/>
      <c r="G616" s="14">
        <v>0</v>
      </c>
      <c r="H616" s="14">
        <v>0</v>
      </c>
      <c r="I616" s="14">
        <v>0</v>
      </c>
      <c r="J616" s="14">
        <v>0</v>
      </c>
      <c r="K616" s="14">
        <v>0</v>
      </c>
      <c r="L616" s="14">
        <v>0</v>
      </c>
      <c r="M616" s="14"/>
      <c r="N616" s="14">
        <v>0</v>
      </c>
      <c r="O616" s="14">
        <v>0</v>
      </c>
      <c r="P616" s="14">
        <v>0</v>
      </c>
      <c r="Q616" s="14">
        <v>0</v>
      </c>
      <c r="R616" s="14"/>
      <c r="S616" s="14">
        <v>0</v>
      </c>
      <c r="T616" s="14">
        <v>0</v>
      </c>
      <c r="U616" s="14">
        <v>0</v>
      </c>
      <c r="V616" s="14">
        <v>0</v>
      </c>
      <c r="W616" s="14">
        <v>0</v>
      </c>
      <c r="X616" s="14">
        <v>0</v>
      </c>
      <c r="Y616" s="14">
        <v>0</v>
      </c>
      <c r="Z616" s="14">
        <v>0</v>
      </c>
      <c r="AA616" s="14">
        <v>0</v>
      </c>
      <c r="AB616" s="14">
        <v>0</v>
      </c>
      <c r="AC616" s="14">
        <v>0</v>
      </c>
      <c r="AD616" s="14">
        <v>0</v>
      </c>
      <c r="AE616" s="14"/>
      <c r="AF616" s="14">
        <v>0</v>
      </c>
      <c r="AG616" s="14">
        <v>0</v>
      </c>
      <c r="AH616" s="14">
        <v>0</v>
      </c>
      <c r="AI616" s="14">
        <v>0</v>
      </c>
      <c r="AJ616" s="14">
        <v>0</v>
      </c>
      <c r="AK616" s="14"/>
      <c r="AL616" s="14">
        <v>0</v>
      </c>
      <c r="AM616" s="14">
        <v>0</v>
      </c>
      <c r="AN616" s="14">
        <v>0</v>
      </c>
      <c r="AO616" s="14">
        <v>0</v>
      </c>
      <c r="AP616" s="14">
        <v>0</v>
      </c>
      <c r="AQ616" s="14">
        <v>0</v>
      </c>
      <c r="AR616" s="14"/>
      <c r="AS616" s="14">
        <v>0</v>
      </c>
      <c r="AT616" s="14">
        <v>0</v>
      </c>
      <c r="AU616" s="14">
        <v>0</v>
      </c>
      <c r="AV616" s="14">
        <v>0</v>
      </c>
      <c r="AW616" s="14">
        <v>0</v>
      </c>
      <c r="AX616" s="14"/>
      <c r="AY616" s="14">
        <v>0</v>
      </c>
      <c r="AZ616" s="14">
        <v>0</v>
      </c>
      <c r="BA616" s="14">
        <v>0</v>
      </c>
      <c r="BB616" s="14">
        <v>0</v>
      </c>
      <c r="BC616" s="14">
        <v>0</v>
      </c>
      <c r="BD616" s="14">
        <v>0</v>
      </c>
      <c r="BE616" s="14">
        <v>0</v>
      </c>
      <c r="BF616" s="14">
        <v>0</v>
      </c>
      <c r="BG616" s="14">
        <v>0</v>
      </c>
      <c r="BH616" s="14">
        <v>0</v>
      </c>
      <c r="BI616" s="14">
        <v>0</v>
      </c>
      <c r="BJ616" s="14">
        <v>0</v>
      </c>
      <c r="BK616" s="14">
        <v>0</v>
      </c>
      <c r="BL616" s="14">
        <v>0</v>
      </c>
      <c r="BM616" s="14">
        <v>0</v>
      </c>
      <c r="BN616" s="14">
        <v>0</v>
      </c>
      <c r="BO616" s="14"/>
      <c r="BP616" s="14">
        <v>0</v>
      </c>
      <c r="BQ616" s="14">
        <v>0</v>
      </c>
      <c r="BR616" s="14">
        <v>0</v>
      </c>
      <c r="BS616" s="14">
        <v>0</v>
      </c>
      <c r="BT616" s="14">
        <v>0</v>
      </c>
      <c r="BU616" s="14">
        <v>0</v>
      </c>
      <c r="BV616" s="14"/>
      <c r="BW616" s="14">
        <v>0</v>
      </c>
      <c r="BX616" s="14">
        <v>0</v>
      </c>
      <c r="BY616" s="14" t="s">
        <v>120</v>
      </c>
      <c r="BZ616" s="14">
        <v>0</v>
      </c>
      <c r="CA616" s="14">
        <v>0</v>
      </c>
      <c r="CB616" s="14">
        <v>0</v>
      </c>
      <c r="CC616" s="14">
        <v>0</v>
      </c>
      <c r="CD616" s="14"/>
      <c r="CE616" s="14">
        <v>0</v>
      </c>
      <c r="CF616" s="14">
        <v>0</v>
      </c>
      <c r="CG616" s="14">
        <v>0</v>
      </c>
      <c r="CH616" s="14">
        <v>0</v>
      </c>
      <c r="CI616" s="14"/>
      <c r="CJ616" s="14">
        <v>0</v>
      </c>
      <c r="CK616" s="14">
        <v>0</v>
      </c>
      <c r="CL616" s="14">
        <v>0</v>
      </c>
      <c r="CM616" s="14">
        <v>0</v>
      </c>
      <c r="CN616" s="14"/>
      <c r="CO616" s="14">
        <v>0</v>
      </c>
      <c r="CP616" s="14">
        <v>0</v>
      </c>
      <c r="CQ616" s="14"/>
      <c r="CR616" s="14">
        <v>0</v>
      </c>
      <c r="CS616" s="14">
        <v>0</v>
      </c>
    </row>
    <row r="617" spans="2:97" x14ac:dyDescent="0.3">
      <c r="B617" t="s">
        <v>347</v>
      </c>
      <c r="C617" s="14">
        <v>0</v>
      </c>
      <c r="D617" s="14">
        <v>0</v>
      </c>
      <c r="E617" s="14">
        <v>0</v>
      </c>
      <c r="F617" s="14"/>
      <c r="G617" s="14">
        <v>0</v>
      </c>
      <c r="H617" s="14">
        <v>0</v>
      </c>
      <c r="I617" s="14">
        <v>0</v>
      </c>
      <c r="J617" s="14">
        <v>0</v>
      </c>
      <c r="K617" s="14">
        <v>0</v>
      </c>
      <c r="L617" s="14">
        <v>0</v>
      </c>
      <c r="M617" s="14"/>
      <c r="N617" s="14">
        <v>0</v>
      </c>
      <c r="O617" s="14">
        <v>0</v>
      </c>
      <c r="P617" s="14">
        <v>0</v>
      </c>
      <c r="Q617" s="14">
        <v>0</v>
      </c>
      <c r="R617" s="14"/>
      <c r="S617" s="14">
        <v>0</v>
      </c>
      <c r="T617" s="14">
        <v>0</v>
      </c>
      <c r="U617" s="14">
        <v>0</v>
      </c>
      <c r="V617" s="14">
        <v>0</v>
      </c>
      <c r="W617" s="14">
        <v>0</v>
      </c>
      <c r="X617" s="14">
        <v>0</v>
      </c>
      <c r="Y617" s="14">
        <v>0</v>
      </c>
      <c r="Z617" s="14">
        <v>0</v>
      </c>
      <c r="AA617" s="14">
        <v>0</v>
      </c>
      <c r="AB617" s="14">
        <v>0</v>
      </c>
      <c r="AC617" s="14">
        <v>0</v>
      </c>
      <c r="AD617" s="14">
        <v>0</v>
      </c>
      <c r="AE617" s="14"/>
      <c r="AF617" s="14">
        <v>0</v>
      </c>
      <c r="AG617" s="14">
        <v>0</v>
      </c>
      <c r="AH617" s="14">
        <v>0</v>
      </c>
      <c r="AI617" s="14">
        <v>0</v>
      </c>
      <c r="AJ617" s="14">
        <v>0</v>
      </c>
      <c r="AK617" s="14"/>
      <c r="AL617" s="14">
        <v>0</v>
      </c>
      <c r="AM617" s="14">
        <v>0</v>
      </c>
      <c r="AN617" s="14">
        <v>0</v>
      </c>
      <c r="AO617" s="14">
        <v>0</v>
      </c>
      <c r="AP617" s="14">
        <v>0</v>
      </c>
      <c r="AQ617" s="14">
        <v>0</v>
      </c>
      <c r="AR617" s="14"/>
      <c r="AS617" s="14">
        <v>0</v>
      </c>
      <c r="AT617" s="14">
        <v>0</v>
      </c>
      <c r="AU617" s="14">
        <v>0</v>
      </c>
      <c r="AV617" s="14">
        <v>0</v>
      </c>
      <c r="AW617" s="14">
        <v>0</v>
      </c>
      <c r="AX617" s="14"/>
      <c r="AY617" s="14">
        <v>0</v>
      </c>
      <c r="AZ617" s="14">
        <v>0</v>
      </c>
      <c r="BA617" s="14">
        <v>0</v>
      </c>
      <c r="BB617" s="14">
        <v>0</v>
      </c>
      <c r="BC617" s="14">
        <v>0</v>
      </c>
      <c r="BD617" s="14">
        <v>0</v>
      </c>
      <c r="BE617" s="14">
        <v>0</v>
      </c>
      <c r="BF617" s="14">
        <v>0</v>
      </c>
      <c r="BG617" s="14">
        <v>0</v>
      </c>
      <c r="BH617" s="14">
        <v>0</v>
      </c>
      <c r="BI617" s="14">
        <v>0</v>
      </c>
      <c r="BJ617" s="14">
        <v>0</v>
      </c>
      <c r="BK617" s="14">
        <v>0</v>
      </c>
      <c r="BL617" s="14">
        <v>0</v>
      </c>
      <c r="BM617" s="14">
        <v>0</v>
      </c>
      <c r="BN617" s="14">
        <v>0</v>
      </c>
      <c r="BO617" s="14"/>
      <c r="BP617" s="14">
        <v>0</v>
      </c>
      <c r="BQ617" s="14">
        <v>0</v>
      </c>
      <c r="BR617" s="14">
        <v>0</v>
      </c>
      <c r="BS617" s="14">
        <v>0</v>
      </c>
      <c r="BT617" s="14">
        <v>0</v>
      </c>
      <c r="BU617" s="14">
        <v>0</v>
      </c>
      <c r="BV617" s="14"/>
      <c r="BW617" s="14">
        <v>0</v>
      </c>
      <c r="BX617" s="14">
        <v>0</v>
      </c>
      <c r="BY617" s="14" t="s">
        <v>120</v>
      </c>
      <c r="BZ617" s="14">
        <v>0</v>
      </c>
      <c r="CA617" s="14">
        <v>0</v>
      </c>
      <c r="CB617" s="14">
        <v>0</v>
      </c>
      <c r="CC617" s="14">
        <v>0</v>
      </c>
      <c r="CD617" s="14"/>
      <c r="CE617" s="14">
        <v>0</v>
      </c>
      <c r="CF617" s="14">
        <v>0</v>
      </c>
      <c r="CG617" s="14">
        <v>0</v>
      </c>
      <c r="CH617" s="14">
        <v>0</v>
      </c>
      <c r="CI617" s="14"/>
      <c r="CJ617" s="14">
        <v>0</v>
      </c>
      <c r="CK617" s="14">
        <v>0</v>
      </c>
      <c r="CL617" s="14">
        <v>0</v>
      </c>
      <c r="CM617" s="14">
        <v>0</v>
      </c>
      <c r="CN617" s="14"/>
      <c r="CO617" s="14">
        <v>0</v>
      </c>
      <c r="CP617" s="14">
        <v>0</v>
      </c>
      <c r="CQ617" s="14"/>
      <c r="CR617" s="14">
        <v>0</v>
      </c>
      <c r="CS617" s="14">
        <v>0</v>
      </c>
    </row>
    <row r="618" spans="2:97" x14ac:dyDescent="0.3">
      <c r="B618" t="s">
        <v>348</v>
      </c>
      <c r="C618" s="14">
        <v>0</v>
      </c>
      <c r="D618" s="14">
        <v>0</v>
      </c>
      <c r="E618" s="14">
        <v>0</v>
      </c>
      <c r="F618" s="14"/>
      <c r="G618" s="14">
        <v>0</v>
      </c>
      <c r="H618" s="14">
        <v>0</v>
      </c>
      <c r="I618" s="14">
        <v>0</v>
      </c>
      <c r="J618" s="14">
        <v>0</v>
      </c>
      <c r="K618" s="14">
        <v>0</v>
      </c>
      <c r="L618" s="14">
        <v>0</v>
      </c>
      <c r="M618" s="14"/>
      <c r="N618" s="14">
        <v>0</v>
      </c>
      <c r="O618" s="14">
        <v>0</v>
      </c>
      <c r="P618" s="14">
        <v>0</v>
      </c>
      <c r="Q618" s="14">
        <v>0</v>
      </c>
      <c r="R618" s="14"/>
      <c r="S618" s="14">
        <v>0</v>
      </c>
      <c r="T618" s="14">
        <v>0</v>
      </c>
      <c r="U618" s="14">
        <v>0</v>
      </c>
      <c r="V618" s="14">
        <v>0</v>
      </c>
      <c r="W618" s="14">
        <v>0</v>
      </c>
      <c r="X618" s="14">
        <v>0</v>
      </c>
      <c r="Y618" s="14">
        <v>0</v>
      </c>
      <c r="Z618" s="14">
        <v>0</v>
      </c>
      <c r="AA618" s="14">
        <v>0</v>
      </c>
      <c r="AB618" s="14">
        <v>0</v>
      </c>
      <c r="AC618" s="14">
        <v>0</v>
      </c>
      <c r="AD618" s="14">
        <v>0</v>
      </c>
      <c r="AE618" s="14"/>
      <c r="AF618" s="14">
        <v>0</v>
      </c>
      <c r="AG618" s="14">
        <v>0</v>
      </c>
      <c r="AH618" s="14">
        <v>0</v>
      </c>
      <c r="AI618" s="14">
        <v>0</v>
      </c>
      <c r="AJ618" s="14">
        <v>0</v>
      </c>
      <c r="AK618" s="14"/>
      <c r="AL618" s="14">
        <v>0</v>
      </c>
      <c r="AM618" s="14">
        <v>0</v>
      </c>
      <c r="AN618" s="14">
        <v>0</v>
      </c>
      <c r="AO618" s="14">
        <v>0</v>
      </c>
      <c r="AP618" s="14">
        <v>0</v>
      </c>
      <c r="AQ618" s="14">
        <v>0</v>
      </c>
      <c r="AR618" s="14"/>
      <c r="AS618" s="14">
        <v>0</v>
      </c>
      <c r="AT618" s="14">
        <v>0</v>
      </c>
      <c r="AU618" s="14">
        <v>0</v>
      </c>
      <c r="AV618" s="14">
        <v>0</v>
      </c>
      <c r="AW618" s="14">
        <v>0</v>
      </c>
      <c r="AX618" s="14"/>
      <c r="AY618" s="14">
        <v>0</v>
      </c>
      <c r="AZ618" s="14">
        <v>0</v>
      </c>
      <c r="BA618" s="14">
        <v>0</v>
      </c>
      <c r="BB618" s="14">
        <v>0</v>
      </c>
      <c r="BC618" s="14">
        <v>0</v>
      </c>
      <c r="BD618" s="14">
        <v>0</v>
      </c>
      <c r="BE618" s="14">
        <v>0</v>
      </c>
      <c r="BF618" s="14">
        <v>0</v>
      </c>
      <c r="BG618" s="14">
        <v>0</v>
      </c>
      <c r="BH618" s="14">
        <v>0</v>
      </c>
      <c r="BI618" s="14">
        <v>0</v>
      </c>
      <c r="BJ618" s="14">
        <v>0</v>
      </c>
      <c r="BK618" s="14">
        <v>0</v>
      </c>
      <c r="BL618" s="14">
        <v>0</v>
      </c>
      <c r="BM618" s="14">
        <v>0</v>
      </c>
      <c r="BN618" s="14">
        <v>0</v>
      </c>
      <c r="BO618" s="14"/>
      <c r="BP618" s="14">
        <v>0</v>
      </c>
      <c r="BQ618" s="14">
        <v>0</v>
      </c>
      <c r="BR618" s="14">
        <v>0</v>
      </c>
      <c r="BS618" s="14">
        <v>0</v>
      </c>
      <c r="BT618" s="14">
        <v>0</v>
      </c>
      <c r="BU618" s="14">
        <v>0</v>
      </c>
      <c r="BV618" s="14"/>
      <c r="BW618" s="14">
        <v>0</v>
      </c>
      <c r="BX618" s="14">
        <v>0</v>
      </c>
      <c r="BY618" s="14" t="s">
        <v>120</v>
      </c>
      <c r="BZ618" s="14">
        <v>0</v>
      </c>
      <c r="CA618" s="14">
        <v>0</v>
      </c>
      <c r="CB618" s="14">
        <v>0</v>
      </c>
      <c r="CC618" s="14">
        <v>0</v>
      </c>
      <c r="CD618" s="14"/>
      <c r="CE618" s="14">
        <v>0</v>
      </c>
      <c r="CF618" s="14">
        <v>0</v>
      </c>
      <c r="CG618" s="14">
        <v>0</v>
      </c>
      <c r="CH618" s="14">
        <v>0</v>
      </c>
      <c r="CI618" s="14"/>
      <c r="CJ618" s="14">
        <v>0</v>
      </c>
      <c r="CK618" s="14">
        <v>0</v>
      </c>
      <c r="CL618" s="14">
        <v>0</v>
      </c>
      <c r="CM618" s="14">
        <v>0</v>
      </c>
      <c r="CN618" s="14"/>
      <c r="CO618" s="14">
        <v>0</v>
      </c>
      <c r="CP618" s="14">
        <v>0</v>
      </c>
      <c r="CQ618" s="14"/>
      <c r="CR618" s="14">
        <v>0</v>
      </c>
      <c r="CS618" s="14">
        <v>0</v>
      </c>
    </row>
    <row r="619" spans="2:97" x14ac:dyDescent="0.3">
      <c r="B619" t="s">
        <v>349</v>
      </c>
      <c r="C619" s="14">
        <v>0</v>
      </c>
      <c r="D619" s="14">
        <v>0</v>
      </c>
      <c r="E619" s="14">
        <v>0</v>
      </c>
      <c r="F619" s="14"/>
      <c r="G619" s="14">
        <v>0</v>
      </c>
      <c r="H619" s="14">
        <v>0</v>
      </c>
      <c r="I619" s="14">
        <v>0</v>
      </c>
      <c r="J619" s="14">
        <v>0</v>
      </c>
      <c r="K619" s="14">
        <v>0</v>
      </c>
      <c r="L619" s="14">
        <v>0</v>
      </c>
      <c r="M619" s="14"/>
      <c r="N619" s="14">
        <v>0</v>
      </c>
      <c r="O619" s="14">
        <v>0</v>
      </c>
      <c r="P619" s="14">
        <v>0</v>
      </c>
      <c r="Q619" s="14">
        <v>0</v>
      </c>
      <c r="R619" s="14"/>
      <c r="S619" s="14">
        <v>0</v>
      </c>
      <c r="T619" s="14">
        <v>0</v>
      </c>
      <c r="U619" s="14">
        <v>0</v>
      </c>
      <c r="V619" s="14">
        <v>0</v>
      </c>
      <c r="W619" s="14">
        <v>0</v>
      </c>
      <c r="X619" s="14">
        <v>0</v>
      </c>
      <c r="Y619" s="14">
        <v>0</v>
      </c>
      <c r="Z619" s="14">
        <v>0</v>
      </c>
      <c r="AA619" s="14">
        <v>0</v>
      </c>
      <c r="AB619" s="14">
        <v>0</v>
      </c>
      <c r="AC619" s="14">
        <v>0</v>
      </c>
      <c r="AD619" s="14">
        <v>0</v>
      </c>
      <c r="AE619" s="14"/>
      <c r="AF619" s="14">
        <v>0</v>
      </c>
      <c r="AG619" s="14">
        <v>0</v>
      </c>
      <c r="AH619" s="14">
        <v>0</v>
      </c>
      <c r="AI619" s="14">
        <v>0</v>
      </c>
      <c r="AJ619" s="14">
        <v>0</v>
      </c>
      <c r="AK619" s="14"/>
      <c r="AL619" s="14">
        <v>0</v>
      </c>
      <c r="AM619" s="14">
        <v>0</v>
      </c>
      <c r="AN619" s="14">
        <v>0</v>
      </c>
      <c r="AO619" s="14">
        <v>0</v>
      </c>
      <c r="AP619" s="14">
        <v>0</v>
      </c>
      <c r="AQ619" s="14">
        <v>0</v>
      </c>
      <c r="AR619" s="14"/>
      <c r="AS619" s="14">
        <v>0</v>
      </c>
      <c r="AT619" s="14">
        <v>0</v>
      </c>
      <c r="AU619" s="14">
        <v>0</v>
      </c>
      <c r="AV619" s="14">
        <v>0</v>
      </c>
      <c r="AW619" s="14">
        <v>0</v>
      </c>
      <c r="AX619" s="14"/>
      <c r="AY619" s="14">
        <v>0</v>
      </c>
      <c r="AZ619" s="14">
        <v>0</v>
      </c>
      <c r="BA619" s="14">
        <v>0</v>
      </c>
      <c r="BB619" s="14">
        <v>0</v>
      </c>
      <c r="BC619" s="14">
        <v>0</v>
      </c>
      <c r="BD619" s="14">
        <v>0</v>
      </c>
      <c r="BE619" s="14">
        <v>0</v>
      </c>
      <c r="BF619" s="14">
        <v>0</v>
      </c>
      <c r="BG619" s="14">
        <v>0</v>
      </c>
      <c r="BH619" s="14">
        <v>0</v>
      </c>
      <c r="BI619" s="14">
        <v>0</v>
      </c>
      <c r="BJ619" s="14">
        <v>0</v>
      </c>
      <c r="BK619" s="14">
        <v>0</v>
      </c>
      <c r="BL619" s="14">
        <v>0</v>
      </c>
      <c r="BM619" s="14">
        <v>0</v>
      </c>
      <c r="BN619" s="14">
        <v>0</v>
      </c>
      <c r="BO619" s="14"/>
      <c r="BP619" s="14">
        <v>0</v>
      </c>
      <c r="BQ619" s="14">
        <v>0</v>
      </c>
      <c r="BR619" s="14">
        <v>0</v>
      </c>
      <c r="BS619" s="14">
        <v>0</v>
      </c>
      <c r="BT619" s="14">
        <v>0</v>
      </c>
      <c r="BU619" s="14">
        <v>0</v>
      </c>
      <c r="BV619" s="14"/>
      <c r="BW619" s="14">
        <v>0</v>
      </c>
      <c r="BX619" s="14">
        <v>0</v>
      </c>
      <c r="BY619" s="14" t="s">
        <v>120</v>
      </c>
      <c r="BZ619" s="14">
        <v>0</v>
      </c>
      <c r="CA619" s="14">
        <v>0</v>
      </c>
      <c r="CB619" s="14">
        <v>0</v>
      </c>
      <c r="CC619" s="14">
        <v>0</v>
      </c>
      <c r="CD619" s="14"/>
      <c r="CE619" s="14">
        <v>0</v>
      </c>
      <c r="CF619" s="14">
        <v>0</v>
      </c>
      <c r="CG619" s="14">
        <v>0</v>
      </c>
      <c r="CH619" s="14">
        <v>0</v>
      </c>
      <c r="CI619" s="14"/>
      <c r="CJ619" s="14">
        <v>0</v>
      </c>
      <c r="CK619" s="14">
        <v>0</v>
      </c>
      <c r="CL619" s="14">
        <v>0</v>
      </c>
      <c r="CM619" s="14">
        <v>0</v>
      </c>
      <c r="CN619" s="14"/>
      <c r="CO619" s="14">
        <v>0</v>
      </c>
      <c r="CP619" s="14">
        <v>0</v>
      </c>
      <c r="CQ619" s="14"/>
      <c r="CR619" s="14">
        <v>0</v>
      </c>
      <c r="CS619" s="14">
        <v>0</v>
      </c>
    </row>
    <row r="620" spans="2:97" x14ac:dyDescent="0.3">
      <c r="B620" t="s">
        <v>350</v>
      </c>
      <c r="C620" s="14">
        <v>0</v>
      </c>
      <c r="D620" s="14">
        <v>0</v>
      </c>
      <c r="E620" s="14">
        <v>0</v>
      </c>
      <c r="F620" s="14"/>
      <c r="G620" s="14">
        <v>0</v>
      </c>
      <c r="H620" s="14">
        <v>0</v>
      </c>
      <c r="I620" s="14">
        <v>0</v>
      </c>
      <c r="J620" s="14">
        <v>0</v>
      </c>
      <c r="K620" s="14">
        <v>0</v>
      </c>
      <c r="L620" s="14">
        <v>0</v>
      </c>
      <c r="M620" s="14"/>
      <c r="N620" s="14">
        <v>0</v>
      </c>
      <c r="O620" s="14">
        <v>0</v>
      </c>
      <c r="P620" s="14">
        <v>0</v>
      </c>
      <c r="Q620" s="14">
        <v>0</v>
      </c>
      <c r="R620" s="14"/>
      <c r="S620" s="14">
        <v>0</v>
      </c>
      <c r="T620" s="14">
        <v>0</v>
      </c>
      <c r="U620" s="14">
        <v>0</v>
      </c>
      <c r="V620" s="14">
        <v>0</v>
      </c>
      <c r="W620" s="14">
        <v>0</v>
      </c>
      <c r="X620" s="14">
        <v>0</v>
      </c>
      <c r="Y620" s="14">
        <v>0</v>
      </c>
      <c r="Z620" s="14">
        <v>0</v>
      </c>
      <c r="AA620" s="14">
        <v>0</v>
      </c>
      <c r="AB620" s="14">
        <v>0</v>
      </c>
      <c r="AC620" s="14">
        <v>0</v>
      </c>
      <c r="AD620" s="14">
        <v>0</v>
      </c>
      <c r="AE620" s="14"/>
      <c r="AF620" s="14">
        <v>0</v>
      </c>
      <c r="AG620" s="14">
        <v>0</v>
      </c>
      <c r="AH620" s="14">
        <v>0</v>
      </c>
      <c r="AI620" s="14">
        <v>0</v>
      </c>
      <c r="AJ620" s="14">
        <v>0</v>
      </c>
      <c r="AK620" s="14"/>
      <c r="AL620" s="14">
        <v>0</v>
      </c>
      <c r="AM620" s="14">
        <v>0</v>
      </c>
      <c r="AN620" s="14">
        <v>0</v>
      </c>
      <c r="AO620" s="14">
        <v>0</v>
      </c>
      <c r="AP620" s="14">
        <v>0</v>
      </c>
      <c r="AQ620" s="14">
        <v>0</v>
      </c>
      <c r="AR620" s="14"/>
      <c r="AS620" s="14">
        <v>0</v>
      </c>
      <c r="AT620" s="14">
        <v>0</v>
      </c>
      <c r="AU620" s="14">
        <v>0</v>
      </c>
      <c r="AV620" s="14">
        <v>0</v>
      </c>
      <c r="AW620" s="14">
        <v>0</v>
      </c>
      <c r="AX620" s="14"/>
      <c r="AY620" s="14">
        <v>0</v>
      </c>
      <c r="AZ620" s="14">
        <v>0</v>
      </c>
      <c r="BA620" s="14">
        <v>0</v>
      </c>
      <c r="BB620" s="14">
        <v>0</v>
      </c>
      <c r="BC620" s="14">
        <v>0</v>
      </c>
      <c r="BD620" s="14">
        <v>0</v>
      </c>
      <c r="BE620" s="14">
        <v>0</v>
      </c>
      <c r="BF620" s="14">
        <v>0</v>
      </c>
      <c r="BG620" s="14">
        <v>0</v>
      </c>
      <c r="BH620" s="14">
        <v>0</v>
      </c>
      <c r="BI620" s="14">
        <v>0</v>
      </c>
      <c r="BJ620" s="14">
        <v>0</v>
      </c>
      <c r="BK620" s="14">
        <v>0</v>
      </c>
      <c r="BL620" s="14">
        <v>0</v>
      </c>
      <c r="BM620" s="14">
        <v>0</v>
      </c>
      <c r="BN620" s="14">
        <v>0</v>
      </c>
      <c r="BO620" s="14"/>
      <c r="BP620" s="14">
        <v>0</v>
      </c>
      <c r="BQ620" s="14">
        <v>0</v>
      </c>
      <c r="BR620" s="14">
        <v>0</v>
      </c>
      <c r="BS620" s="14">
        <v>0</v>
      </c>
      <c r="BT620" s="14">
        <v>0</v>
      </c>
      <c r="BU620" s="14">
        <v>0</v>
      </c>
      <c r="BV620" s="14"/>
      <c r="BW620" s="14">
        <v>0</v>
      </c>
      <c r="BX620" s="14">
        <v>0</v>
      </c>
      <c r="BY620" s="14" t="s">
        <v>120</v>
      </c>
      <c r="BZ620" s="14">
        <v>0</v>
      </c>
      <c r="CA620" s="14">
        <v>0</v>
      </c>
      <c r="CB620" s="14">
        <v>0</v>
      </c>
      <c r="CC620" s="14">
        <v>0</v>
      </c>
      <c r="CD620" s="14"/>
      <c r="CE620" s="14">
        <v>0</v>
      </c>
      <c r="CF620" s="14">
        <v>0</v>
      </c>
      <c r="CG620" s="14">
        <v>0</v>
      </c>
      <c r="CH620" s="14">
        <v>0</v>
      </c>
      <c r="CI620" s="14"/>
      <c r="CJ620" s="14">
        <v>0</v>
      </c>
      <c r="CK620" s="14">
        <v>0</v>
      </c>
      <c r="CL620" s="14">
        <v>0</v>
      </c>
      <c r="CM620" s="14">
        <v>0</v>
      </c>
      <c r="CN620" s="14"/>
      <c r="CO620" s="14">
        <v>0</v>
      </c>
      <c r="CP620" s="14">
        <v>0</v>
      </c>
      <c r="CQ620" s="14"/>
      <c r="CR620" s="14">
        <v>0</v>
      </c>
      <c r="CS620" s="14">
        <v>0</v>
      </c>
    </row>
    <row r="621" spans="2:97" x14ac:dyDescent="0.3">
      <c r="B621" t="s">
        <v>351</v>
      </c>
      <c r="C621" s="14">
        <v>0</v>
      </c>
      <c r="D621" s="14">
        <v>0</v>
      </c>
      <c r="E621" s="14">
        <v>0</v>
      </c>
      <c r="F621" s="14"/>
      <c r="G621" s="14">
        <v>0</v>
      </c>
      <c r="H621" s="14">
        <v>0</v>
      </c>
      <c r="I621" s="14">
        <v>0</v>
      </c>
      <c r="J621" s="14">
        <v>0</v>
      </c>
      <c r="K621" s="14">
        <v>0</v>
      </c>
      <c r="L621" s="14">
        <v>0</v>
      </c>
      <c r="M621" s="14"/>
      <c r="N621" s="14">
        <v>0</v>
      </c>
      <c r="O621" s="14">
        <v>0</v>
      </c>
      <c r="P621" s="14">
        <v>0</v>
      </c>
      <c r="Q621" s="14">
        <v>0</v>
      </c>
      <c r="R621" s="14"/>
      <c r="S621" s="14">
        <v>0</v>
      </c>
      <c r="T621" s="14">
        <v>0</v>
      </c>
      <c r="U621" s="14">
        <v>0</v>
      </c>
      <c r="V621" s="14">
        <v>0</v>
      </c>
      <c r="W621" s="14">
        <v>0</v>
      </c>
      <c r="X621" s="14">
        <v>0</v>
      </c>
      <c r="Y621" s="14">
        <v>0</v>
      </c>
      <c r="Z621" s="14">
        <v>0</v>
      </c>
      <c r="AA621" s="14">
        <v>0</v>
      </c>
      <c r="AB621" s="14">
        <v>0</v>
      </c>
      <c r="AC621" s="14">
        <v>0</v>
      </c>
      <c r="AD621" s="14">
        <v>0</v>
      </c>
      <c r="AE621" s="14"/>
      <c r="AF621" s="14">
        <v>0</v>
      </c>
      <c r="AG621" s="14">
        <v>0</v>
      </c>
      <c r="AH621" s="14">
        <v>0</v>
      </c>
      <c r="AI621" s="14">
        <v>0</v>
      </c>
      <c r="AJ621" s="14">
        <v>0</v>
      </c>
      <c r="AK621" s="14"/>
      <c r="AL621" s="14">
        <v>0</v>
      </c>
      <c r="AM621" s="14">
        <v>0</v>
      </c>
      <c r="AN621" s="14">
        <v>0</v>
      </c>
      <c r="AO621" s="14">
        <v>0</v>
      </c>
      <c r="AP621" s="14">
        <v>0</v>
      </c>
      <c r="AQ621" s="14">
        <v>0</v>
      </c>
      <c r="AR621" s="14"/>
      <c r="AS621" s="14">
        <v>0</v>
      </c>
      <c r="AT621" s="14">
        <v>0</v>
      </c>
      <c r="AU621" s="14">
        <v>0</v>
      </c>
      <c r="AV621" s="14">
        <v>0</v>
      </c>
      <c r="AW621" s="14">
        <v>0</v>
      </c>
      <c r="AX621" s="14"/>
      <c r="AY621" s="14">
        <v>0</v>
      </c>
      <c r="AZ621" s="14">
        <v>0</v>
      </c>
      <c r="BA621" s="14">
        <v>0</v>
      </c>
      <c r="BB621" s="14">
        <v>0</v>
      </c>
      <c r="BC621" s="14">
        <v>0</v>
      </c>
      <c r="BD621" s="14">
        <v>0</v>
      </c>
      <c r="BE621" s="14">
        <v>0</v>
      </c>
      <c r="BF621" s="14">
        <v>0</v>
      </c>
      <c r="BG621" s="14">
        <v>0</v>
      </c>
      <c r="BH621" s="14">
        <v>0</v>
      </c>
      <c r="BI621" s="14">
        <v>0</v>
      </c>
      <c r="BJ621" s="14">
        <v>0</v>
      </c>
      <c r="BK621" s="14">
        <v>0</v>
      </c>
      <c r="BL621" s="14">
        <v>0</v>
      </c>
      <c r="BM621" s="14">
        <v>0</v>
      </c>
      <c r="BN621" s="14">
        <v>0</v>
      </c>
      <c r="BO621" s="14"/>
      <c r="BP621" s="14">
        <v>0</v>
      </c>
      <c r="BQ621" s="14">
        <v>0</v>
      </c>
      <c r="BR621" s="14">
        <v>0</v>
      </c>
      <c r="BS621" s="14">
        <v>0</v>
      </c>
      <c r="BT621" s="14">
        <v>0</v>
      </c>
      <c r="BU621" s="14">
        <v>0</v>
      </c>
      <c r="BV621" s="14"/>
      <c r="BW621" s="14">
        <v>0</v>
      </c>
      <c r="BX621" s="14">
        <v>0</v>
      </c>
      <c r="BY621" s="14" t="s">
        <v>120</v>
      </c>
      <c r="BZ621" s="14">
        <v>0</v>
      </c>
      <c r="CA621" s="14">
        <v>0</v>
      </c>
      <c r="CB621" s="14">
        <v>0</v>
      </c>
      <c r="CC621" s="14">
        <v>0</v>
      </c>
      <c r="CD621" s="14"/>
      <c r="CE621" s="14">
        <v>0</v>
      </c>
      <c r="CF621" s="14">
        <v>0</v>
      </c>
      <c r="CG621" s="14">
        <v>0</v>
      </c>
      <c r="CH621" s="14">
        <v>0</v>
      </c>
      <c r="CI621" s="14"/>
      <c r="CJ621" s="14">
        <v>0</v>
      </c>
      <c r="CK621" s="14">
        <v>0</v>
      </c>
      <c r="CL621" s="14">
        <v>0</v>
      </c>
      <c r="CM621" s="14">
        <v>0</v>
      </c>
      <c r="CN621" s="14"/>
      <c r="CO621" s="14">
        <v>0</v>
      </c>
      <c r="CP621" s="14">
        <v>0</v>
      </c>
      <c r="CQ621" s="14"/>
      <c r="CR621" s="14">
        <v>0</v>
      </c>
      <c r="CS621" s="14">
        <v>0</v>
      </c>
    </row>
    <row r="622" spans="2:97" x14ac:dyDescent="0.3">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c r="BY622" s="14"/>
      <c r="BZ622" s="14"/>
      <c r="CA622" s="14"/>
      <c r="CB622" s="14"/>
      <c r="CC622" s="14"/>
      <c r="CD622" s="14"/>
      <c r="CE622" s="14"/>
      <c r="CF622" s="14"/>
      <c r="CG622" s="14"/>
      <c r="CH622" s="14"/>
      <c r="CI622" s="14"/>
      <c r="CJ622" s="14"/>
      <c r="CK622" s="14"/>
      <c r="CL622" s="14"/>
      <c r="CM622" s="14"/>
      <c r="CN622" s="14"/>
      <c r="CO622" s="14"/>
      <c r="CP622" s="14"/>
      <c r="CQ622" s="14"/>
      <c r="CR622" s="14"/>
      <c r="CS622" s="14"/>
    </row>
    <row r="623" spans="2:97" x14ac:dyDescent="0.3">
      <c r="B623" s="6" t="s">
        <v>355</v>
      </c>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c r="BY623" s="14"/>
      <c r="BZ623" s="14"/>
      <c r="CA623" s="14"/>
      <c r="CB623" s="14"/>
      <c r="CC623" s="14"/>
      <c r="CD623" s="14"/>
      <c r="CE623" s="14"/>
      <c r="CF623" s="14"/>
      <c r="CG623" s="14"/>
      <c r="CH623" s="14"/>
      <c r="CI623" s="14"/>
      <c r="CJ623" s="14"/>
      <c r="CK623" s="14"/>
      <c r="CL623" s="14"/>
      <c r="CM623" s="14"/>
      <c r="CN623" s="14"/>
      <c r="CO623" s="14"/>
      <c r="CP623" s="14"/>
      <c r="CQ623" s="14"/>
      <c r="CR623" s="14"/>
      <c r="CS623" s="14"/>
    </row>
    <row r="624" spans="2:97" x14ac:dyDescent="0.3">
      <c r="B624" s="24" t="s">
        <v>353</v>
      </c>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c r="CD624" s="14"/>
      <c r="CE624" s="14"/>
      <c r="CF624" s="14"/>
      <c r="CG624" s="14"/>
      <c r="CH624" s="14"/>
      <c r="CI624" s="14"/>
      <c r="CJ624" s="14"/>
      <c r="CK624" s="14"/>
      <c r="CL624" s="14"/>
      <c r="CM624" s="14"/>
      <c r="CN624" s="14"/>
      <c r="CO624" s="14"/>
      <c r="CP624" s="14"/>
      <c r="CQ624" s="14"/>
      <c r="CR624" s="14"/>
      <c r="CS624" s="14"/>
    </row>
    <row r="625" spans="2:97" x14ac:dyDescent="0.3">
      <c r="B625" t="s">
        <v>334</v>
      </c>
      <c r="C625" s="14">
        <v>0.12300979535375001</v>
      </c>
      <c r="D625" s="14">
        <v>0.16360926277646301</v>
      </c>
      <c r="E625" s="14">
        <v>8.3061490884171002E-2</v>
      </c>
      <c r="F625" s="14"/>
      <c r="G625" s="14">
        <v>0.12828263401140499</v>
      </c>
      <c r="H625" s="14">
        <v>0.19210151946215501</v>
      </c>
      <c r="I625" s="14">
        <v>0.15797386034238201</v>
      </c>
      <c r="J625" s="14">
        <v>0.111749632245509</v>
      </c>
      <c r="K625" s="14">
        <v>0.11352221622035399</v>
      </c>
      <c r="L625" s="14">
        <v>5.3729050123985399E-2</v>
      </c>
      <c r="M625" s="14"/>
      <c r="N625" s="14">
        <v>0.145485058983126</v>
      </c>
      <c r="O625" s="14">
        <v>0.107679138091508</v>
      </c>
      <c r="P625" s="14">
        <v>0.13699237055151101</v>
      </c>
      <c r="Q625" s="14">
        <v>0.100782793083941</v>
      </c>
      <c r="R625" s="14"/>
      <c r="S625" s="14">
        <v>0.16960025683858099</v>
      </c>
      <c r="T625" s="14">
        <v>0.120592914476037</v>
      </c>
      <c r="U625" s="14">
        <v>6.7000915984282594E-2</v>
      </c>
      <c r="V625" s="14">
        <v>0.25518508236138698</v>
      </c>
      <c r="W625" s="14">
        <v>0.114514665869014</v>
      </c>
      <c r="X625" s="14">
        <v>0.136425905683041</v>
      </c>
      <c r="Y625" s="14">
        <v>0.121466403503259</v>
      </c>
      <c r="Z625" s="14">
        <v>8.5958964389596895E-2</v>
      </c>
      <c r="AA625" s="14">
        <v>0.11504855433082101</v>
      </c>
      <c r="AB625" s="14">
        <v>0.14971628575381801</v>
      </c>
      <c r="AC625" s="14">
        <v>0</v>
      </c>
      <c r="AD625" s="14">
        <v>6.63416310535207E-2</v>
      </c>
      <c r="AE625" s="14"/>
      <c r="AF625" s="14">
        <v>0.107916655978345</v>
      </c>
      <c r="AG625" s="14">
        <v>0.135262401606873</v>
      </c>
      <c r="AH625" s="14">
        <v>0.180485821430973</v>
      </c>
      <c r="AI625" s="14">
        <v>0.104513776222739</v>
      </c>
      <c r="AJ625" s="14">
        <v>6.3176136596863594E-2</v>
      </c>
      <c r="AK625" s="14"/>
      <c r="AL625" s="14">
        <v>0.16007216507413499</v>
      </c>
      <c r="AM625" s="14">
        <v>0.104784468471179</v>
      </c>
      <c r="AN625" s="14">
        <v>0.15611599173388399</v>
      </c>
      <c r="AO625" s="14">
        <v>0.10169366218408001</v>
      </c>
      <c r="AP625" s="14">
        <v>5.5331340173563899E-2</v>
      </c>
      <c r="AQ625" s="14">
        <v>0.13950898894791</v>
      </c>
      <c r="AR625" s="14"/>
      <c r="AS625" s="14">
        <v>0.15450028261064899</v>
      </c>
      <c r="AT625" s="14">
        <v>9.4007425379425302E-2</v>
      </c>
      <c r="AU625" s="14">
        <v>0.10840799063661399</v>
      </c>
      <c r="AV625" s="14">
        <v>0.147907546835851</v>
      </c>
      <c r="AW625" s="14">
        <v>0.60115784583031795</v>
      </c>
      <c r="AX625" s="14"/>
      <c r="AY625" s="14">
        <v>0</v>
      </c>
      <c r="AZ625" s="14">
        <v>0.18414396513999601</v>
      </c>
      <c r="BA625" s="14">
        <v>0.147855123448005</v>
      </c>
      <c r="BB625" s="14">
        <v>0.170875923076199</v>
      </c>
      <c r="BC625" s="14">
        <v>5.0966343873135901E-2</v>
      </c>
      <c r="BD625" s="14">
        <v>0.15682777233405501</v>
      </c>
      <c r="BE625" s="14">
        <v>9.8342357298529401E-2</v>
      </c>
      <c r="BF625" s="14">
        <v>0.17010964347837201</v>
      </c>
      <c r="BG625" s="14">
        <v>0.105480646805528</v>
      </c>
      <c r="BH625" s="14">
        <v>0.1385860764206</v>
      </c>
      <c r="BI625" s="14">
        <v>7.9875638217503903E-2</v>
      </c>
      <c r="BJ625" s="14">
        <v>0.122366286972001</v>
      </c>
      <c r="BK625" s="14">
        <v>3.8368487580794197E-2</v>
      </c>
      <c r="BL625" s="14">
        <v>0.203692507018399</v>
      </c>
      <c r="BM625" s="14">
        <v>5.1517095204309797E-2</v>
      </c>
      <c r="BN625" s="14">
        <v>0.21169465636912499</v>
      </c>
      <c r="BO625" s="14"/>
      <c r="BP625" s="14">
        <v>0.21896110800736801</v>
      </c>
      <c r="BQ625" s="14">
        <v>0.111331065847213</v>
      </c>
      <c r="BR625" s="14">
        <v>0.103764426280506</v>
      </c>
      <c r="BS625" s="14">
        <v>0.105352963573807</v>
      </c>
      <c r="BT625" s="14">
        <v>9.0582369379141103E-2</v>
      </c>
      <c r="BU625" s="14">
        <v>6.5604116475418403E-2</v>
      </c>
      <c r="BV625" s="14"/>
      <c r="BW625" s="14">
        <v>0.117539114378493</v>
      </c>
      <c r="BX625" s="14">
        <v>0.130339964625866</v>
      </c>
      <c r="BY625" s="14" t="s">
        <v>120</v>
      </c>
      <c r="BZ625" s="14">
        <v>7.0473035466439501E-2</v>
      </c>
      <c r="CA625" s="14">
        <v>0.175425090823526</v>
      </c>
      <c r="CB625" s="14">
        <v>0.112013869318528</v>
      </c>
      <c r="CC625" s="14">
        <v>0.114692280686074</v>
      </c>
      <c r="CD625" s="14"/>
      <c r="CE625" s="14">
        <v>0.105264781773984</v>
      </c>
      <c r="CF625" s="14">
        <v>0.129430118834123</v>
      </c>
      <c r="CG625" s="14">
        <v>0.15006026398365499</v>
      </c>
      <c r="CH625" s="14">
        <v>0.14020397760290601</v>
      </c>
      <c r="CI625" s="14"/>
      <c r="CJ625" s="14">
        <v>5.6812985441054599E-2</v>
      </c>
      <c r="CK625" s="14">
        <v>0.15600851893718501</v>
      </c>
      <c r="CL625" s="14">
        <v>0.16020491476139501</v>
      </c>
      <c r="CM625" s="14">
        <v>7.9273491649056102E-2</v>
      </c>
      <c r="CN625" s="14"/>
      <c r="CO625" s="14">
        <v>0.23983073764020901</v>
      </c>
      <c r="CP625" s="14">
        <v>0.10332999217665501</v>
      </c>
      <c r="CQ625" s="14"/>
      <c r="CR625" s="14">
        <v>0.25856148742540003</v>
      </c>
      <c r="CS625" s="14">
        <v>0.105653773456981</v>
      </c>
    </row>
    <row r="626" spans="2:97" x14ac:dyDescent="0.3">
      <c r="B626" t="s">
        <v>335</v>
      </c>
      <c r="C626" s="14">
        <v>0.34069298290811301</v>
      </c>
      <c r="D626" s="14">
        <v>0.37690739633067299</v>
      </c>
      <c r="E626" s="14">
        <v>0.30505940184339497</v>
      </c>
      <c r="F626" s="14"/>
      <c r="G626" s="14">
        <v>0.45806884911117202</v>
      </c>
      <c r="H626" s="14">
        <v>0.369818579440512</v>
      </c>
      <c r="I626" s="14">
        <v>0.30482422056160602</v>
      </c>
      <c r="J626" s="14">
        <v>0.30439012731773402</v>
      </c>
      <c r="K626" s="14">
        <v>0.38393956497276499</v>
      </c>
      <c r="L626" s="14">
        <v>0.29283636478741898</v>
      </c>
      <c r="M626" s="14"/>
      <c r="N626" s="14">
        <v>0.35874876961487201</v>
      </c>
      <c r="O626" s="14">
        <v>0.405379431761558</v>
      </c>
      <c r="P626" s="14">
        <v>0.31040987182098401</v>
      </c>
      <c r="Q626" s="14">
        <v>0.26262517771459998</v>
      </c>
      <c r="R626" s="14"/>
      <c r="S626" s="14">
        <v>0.44493366900352399</v>
      </c>
      <c r="T626" s="14">
        <v>0.31261461321232897</v>
      </c>
      <c r="U626" s="14">
        <v>0.32576026725010399</v>
      </c>
      <c r="V626" s="14">
        <v>0.28043237391638898</v>
      </c>
      <c r="W626" s="14">
        <v>0.24870074578027901</v>
      </c>
      <c r="X626" s="14">
        <v>0.226622599535134</v>
      </c>
      <c r="Y626" s="14">
        <v>0.497437889723781</v>
      </c>
      <c r="Z626" s="14">
        <v>0.33782233932113898</v>
      </c>
      <c r="AA626" s="14">
        <v>0.39335545088776702</v>
      </c>
      <c r="AB626" s="14">
        <v>0.387544500516039</v>
      </c>
      <c r="AC626" s="14">
        <v>0.28713240129464201</v>
      </c>
      <c r="AD626" s="14">
        <v>0.44293227231842203</v>
      </c>
      <c r="AE626" s="14"/>
      <c r="AF626" s="14">
        <v>0.31042768009744598</v>
      </c>
      <c r="AG626" s="14">
        <v>0.36648682547247302</v>
      </c>
      <c r="AH626" s="14">
        <v>0.30658717322588103</v>
      </c>
      <c r="AI626" s="14">
        <v>0.34275938826730001</v>
      </c>
      <c r="AJ626" s="14">
        <v>0.37623204530590498</v>
      </c>
      <c r="AK626" s="14"/>
      <c r="AL626" s="14">
        <v>0.34232297176871102</v>
      </c>
      <c r="AM626" s="14">
        <v>0.39185609726697002</v>
      </c>
      <c r="AN626" s="14">
        <v>0.323772876600607</v>
      </c>
      <c r="AO626" s="14">
        <v>0.30339978823036101</v>
      </c>
      <c r="AP626" s="14">
        <v>0.42258381647012</v>
      </c>
      <c r="AQ626" s="14">
        <v>0.241610296598958</v>
      </c>
      <c r="AR626" s="14"/>
      <c r="AS626" s="14">
        <v>0.32076469124565798</v>
      </c>
      <c r="AT626" s="14">
        <v>0.33711106093408899</v>
      </c>
      <c r="AU626" s="14">
        <v>0.38438174135554998</v>
      </c>
      <c r="AV626" s="14">
        <v>0.37814111984270099</v>
      </c>
      <c r="AW626" s="14">
        <v>0.32148890021631898</v>
      </c>
      <c r="AX626" s="14"/>
      <c r="AY626" s="14">
        <v>0.25203670709442699</v>
      </c>
      <c r="AZ626" s="14">
        <v>0.48071057312950899</v>
      </c>
      <c r="BA626" s="14">
        <v>0.26079332434880498</v>
      </c>
      <c r="BB626" s="14">
        <v>0.25324449864491899</v>
      </c>
      <c r="BC626" s="14">
        <v>0.33323270634040703</v>
      </c>
      <c r="BD626" s="14">
        <v>0.31544570733571897</v>
      </c>
      <c r="BE626" s="14">
        <v>0.34501014037574101</v>
      </c>
      <c r="BF626" s="14">
        <v>0.407591925839354</v>
      </c>
      <c r="BG626" s="14">
        <v>0.39402262381702102</v>
      </c>
      <c r="BH626" s="14">
        <v>0.36647519947056101</v>
      </c>
      <c r="BI626" s="14">
        <v>0.38142756844881698</v>
      </c>
      <c r="BJ626" s="14">
        <v>0.26295596555151002</v>
      </c>
      <c r="BK626" s="14">
        <v>0.34711088771295001</v>
      </c>
      <c r="BL626" s="14">
        <v>0.36785381582594801</v>
      </c>
      <c r="BM626" s="14">
        <v>0.23092279759817799</v>
      </c>
      <c r="BN626" s="14">
        <v>0.37114340732123702</v>
      </c>
      <c r="BO626" s="14"/>
      <c r="BP626" s="14">
        <v>0.44576663038345798</v>
      </c>
      <c r="BQ626" s="14">
        <v>0.37425461636818302</v>
      </c>
      <c r="BR626" s="14">
        <v>0.32825969623646301</v>
      </c>
      <c r="BS626" s="14">
        <v>0.30778603461043202</v>
      </c>
      <c r="BT626" s="14">
        <v>0.27419852568422198</v>
      </c>
      <c r="BU626" s="14">
        <v>0.20690722264198599</v>
      </c>
      <c r="BV626" s="14"/>
      <c r="BW626" s="14">
        <v>0.32266939268018102</v>
      </c>
      <c r="BX626" s="14">
        <v>0.31024563320982801</v>
      </c>
      <c r="BY626" s="14" t="s">
        <v>120</v>
      </c>
      <c r="BZ626" s="14">
        <v>0.35928100105910299</v>
      </c>
      <c r="CA626" s="14">
        <v>0.42529843824644797</v>
      </c>
      <c r="CB626" s="14">
        <v>0.37183069707904398</v>
      </c>
      <c r="CC626" s="14">
        <v>0.38653384257417001</v>
      </c>
      <c r="CD626" s="14"/>
      <c r="CE626" s="14">
        <v>0.454436102080441</v>
      </c>
      <c r="CF626" s="14">
        <v>0.39018948527437303</v>
      </c>
      <c r="CG626" s="14">
        <v>0.24555128799749101</v>
      </c>
      <c r="CH626" s="14">
        <v>0.30914840774667801</v>
      </c>
      <c r="CI626" s="14"/>
      <c r="CJ626" s="14">
        <v>0.182440364801713</v>
      </c>
      <c r="CK626" s="14">
        <v>0.43931178024621897</v>
      </c>
      <c r="CL626" s="14">
        <v>0.39518775478617102</v>
      </c>
      <c r="CM626" s="14">
        <v>0.451463822234972</v>
      </c>
      <c r="CN626" s="14"/>
      <c r="CO626" s="14">
        <v>0.36606017677439301</v>
      </c>
      <c r="CP626" s="14">
        <v>0.33536262417823298</v>
      </c>
      <c r="CQ626" s="14"/>
      <c r="CR626" s="14">
        <v>0.33161875879786301</v>
      </c>
      <c r="CS626" s="14">
        <v>0.33899255509067699</v>
      </c>
    </row>
    <row r="627" spans="2:97" x14ac:dyDescent="0.3">
      <c r="B627" t="s">
        <v>336</v>
      </c>
      <c r="C627" s="14">
        <v>0.52528204578271998</v>
      </c>
      <c r="D627" s="14">
        <v>0.45300121981927499</v>
      </c>
      <c r="E627" s="14">
        <v>0.59640358077322497</v>
      </c>
      <c r="F627" s="14"/>
      <c r="G627" s="14">
        <v>0.38507028976031399</v>
      </c>
      <c r="H627" s="14">
        <v>0.413779974665484</v>
      </c>
      <c r="I627" s="14">
        <v>0.527425714042283</v>
      </c>
      <c r="J627" s="14">
        <v>0.571742612919108</v>
      </c>
      <c r="K627" s="14">
        <v>0.50253821880688099</v>
      </c>
      <c r="L627" s="14">
        <v>0.65343458508859598</v>
      </c>
      <c r="M627" s="14"/>
      <c r="N627" s="14">
        <v>0.47834125167541103</v>
      </c>
      <c r="O627" s="14">
        <v>0.48694143014693397</v>
      </c>
      <c r="P627" s="14">
        <v>0.54246574016314997</v>
      </c>
      <c r="Q627" s="14">
        <v>0.61867123733712603</v>
      </c>
      <c r="R627" s="14"/>
      <c r="S627" s="14">
        <v>0.33375948895857399</v>
      </c>
      <c r="T627" s="14">
        <v>0.55417560934552301</v>
      </c>
      <c r="U627" s="14">
        <v>0.60723881676561298</v>
      </c>
      <c r="V627" s="14">
        <v>0.46438254372222298</v>
      </c>
      <c r="W627" s="14">
        <v>0.63678458835070695</v>
      </c>
      <c r="X627" s="14">
        <v>0.636951494781825</v>
      </c>
      <c r="Y627" s="14">
        <v>0.38109570677296001</v>
      </c>
      <c r="Z627" s="14">
        <v>0.57621869628926403</v>
      </c>
      <c r="AA627" s="14">
        <v>0.47327885979873502</v>
      </c>
      <c r="AB627" s="14">
        <v>0.46273921373014298</v>
      </c>
      <c r="AC627" s="14">
        <v>0.67739138848744296</v>
      </c>
      <c r="AD627" s="14">
        <v>0.490726096628057</v>
      </c>
      <c r="AE627" s="14"/>
      <c r="AF627" s="14">
        <v>0.58165566392420898</v>
      </c>
      <c r="AG627" s="14">
        <v>0.48135506647962401</v>
      </c>
      <c r="AH627" s="14">
        <v>0.51292700534314595</v>
      </c>
      <c r="AI627" s="14">
        <v>0.55272683550996105</v>
      </c>
      <c r="AJ627" s="14">
        <v>0.53172035007673601</v>
      </c>
      <c r="AK627" s="14"/>
      <c r="AL627" s="14">
        <v>0.47628067934816198</v>
      </c>
      <c r="AM627" s="14">
        <v>0.50335943426185104</v>
      </c>
      <c r="AN627" s="14">
        <v>0.52011113166550804</v>
      </c>
      <c r="AO627" s="14">
        <v>0.594906549585558</v>
      </c>
      <c r="AP627" s="14">
        <v>0.49496160416936602</v>
      </c>
      <c r="AQ627" s="14">
        <v>0.59593699532195599</v>
      </c>
      <c r="AR627" s="14"/>
      <c r="AS627" s="14">
        <v>0.50335527540500402</v>
      </c>
      <c r="AT627" s="14">
        <v>0.56888151368648598</v>
      </c>
      <c r="AU627" s="14">
        <v>0.50042035137476604</v>
      </c>
      <c r="AV627" s="14">
        <v>0.435135127567359</v>
      </c>
      <c r="AW627" s="14">
        <v>7.7353253953363801E-2</v>
      </c>
      <c r="AX627" s="14"/>
      <c r="AY627" s="14">
        <v>0.74796329290557295</v>
      </c>
      <c r="AZ627" s="14">
        <v>0.33514546173049498</v>
      </c>
      <c r="BA627" s="14">
        <v>0.59135155220318902</v>
      </c>
      <c r="BB627" s="14">
        <v>0.57587957827888203</v>
      </c>
      <c r="BC627" s="14">
        <v>0.61580094978645705</v>
      </c>
      <c r="BD627" s="14">
        <v>0.52772652033022605</v>
      </c>
      <c r="BE627" s="14">
        <v>0.54005531827966702</v>
      </c>
      <c r="BF627" s="14">
        <v>0.42229843068227402</v>
      </c>
      <c r="BG627" s="14">
        <v>0.47659664067406698</v>
      </c>
      <c r="BH627" s="14">
        <v>0.46354330608129901</v>
      </c>
      <c r="BI627" s="14">
        <v>0.53869679333367904</v>
      </c>
      <c r="BJ627" s="14">
        <v>0.61467774747648896</v>
      </c>
      <c r="BK627" s="14">
        <v>0.61452062470625601</v>
      </c>
      <c r="BL627" s="14">
        <v>0.42845367715565302</v>
      </c>
      <c r="BM627" s="14">
        <v>0.61837406371637305</v>
      </c>
      <c r="BN627" s="14">
        <v>0.41716193630963799</v>
      </c>
      <c r="BO627" s="14"/>
      <c r="BP627" s="14">
        <v>0.30775747122899599</v>
      </c>
      <c r="BQ627" s="14">
        <v>0.49926168587291803</v>
      </c>
      <c r="BR627" s="14">
        <v>0.56797587748303102</v>
      </c>
      <c r="BS627" s="14">
        <v>0.57886589188809101</v>
      </c>
      <c r="BT627" s="14">
        <v>0.63521910493663702</v>
      </c>
      <c r="BU627" s="14">
        <v>0.72748866088259601</v>
      </c>
      <c r="BV627" s="14"/>
      <c r="BW627" s="14">
        <v>0.54638620710531904</v>
      </c>
      <c r="BX627" s="14">
        <v>0.54345948840727798</v>
      </c>
      <c r="BY627" s="14" t="s">
        <v>120</v>
      </c>
      <c r="BZ627" s="14">
        <v>0.570245963474457</v>
      </c>
      <c r="CA627" s="14">
        <v>0.399276470930026</v>
      </c>
      <c r="CB627" s="14">
        <v>0.50607240331444303</v>
      </c>
      <c r="CC627" s="14">
        <v>0.49877387673975598</v>
      </c>
      <c r="CD627" s="14"/>
      <c r="CE627" s="14">
        <v>0.44029911614557499</v>
      </c>
      <c r="CF627" s="14">
        <v>0.46961784515403698</v>
      </c>
      <c r="CG627" s="14">
        <v>0.589404953556384</v>
      </c>
      <c r="CH627" s="14">
        <v>0.53444465699639199</v>
      </c>
      <c r="CI627" s="14"/>
      <c r="CJ627" s="14">
        <v>0.74443560979093804</v>
      </c>
      <c r="CK627" s="14">
        <v>0.39668375565830699</v>
      </c>
      <c r="CL627" s="14">
        <v>0.43977460043515898</v>
      </c>
      <c r="CM627" s="14">
        <v>0.42320788671045201</v>
      </c>
      <c r="CN627" s="14"/>
      <c r="CO627" s="14">
        <v>0.35969753289092199</v>
      </c>
      <c r="CP627" s="14">
        <v>0.55437936392765896</v>
      </c>
      <c r="CQ627" s="14"/>
      <c r="CR627" s="14">
        <v>0.35455326603340098</v>
      </c>
      <c r="CS627" s="14">
        <v>0.55054515339181898</v>
      </c>
    </row>
    <row r="628" spans="2:97" x14ac:dyDescent="0.3">
      <c r="B628" t="s">
        <v>92</v>
      </c>
      <c r="C628" s="14">
        <v>5.8197480807977899E-3</v>
      </c>
      <c r="D628" s="14">
        <v>0</v>
      </c>
      <c r="E628" s="14">
        <v>1.15461549286347E-2</v>
      </c>
      <c r="F628" s="14"/>
      <c r="G628" s="14">
        <v>0</v>
      </c>
      <c r="H628" s="14">
        <v>2.4299926431849798E-2</v>
      </c>
      <c r="I628" s="14">
        <v>0</v>
      </c>
      <c r="J628" s="14">
        <v>1.21176275176489E-2</v>
      </c>
      <c r="K628" s="14">
        <v>0</v>
      </c>
      <c r="L628" s="14">
        <v>0</v>
      </c>
      <c r="M628" s="14"/>
      <c r="N628" s="14">
        <v>0</v>
      </c>
      <c r="O628" s="14">
        <v>0</v>
      </c>
      <c r="P628" s="14">
        <v>1.0132017464354401E-2</v>
      </c>
      <c r="Q628" s="14">
        <v>1.7920791864333499E-2</v>
      </c>
      <c r="R628" s="14"/>
      <c r="S628" s="14">
        <v>0</v>
      </c>
      <c r="T628" s="14">
        <v>1.2616862966110601E-2</v>
      </c>
      <c r="U628" s="14">
        <v>0</v>
      </c>
      <c r="V628" s="14">
        <v>0</v>
      </c>
      <c r="W628" s="14">
        <v>0</v>
      </c>
      <c r="X628" s="14">
        <v>0</v>
      </c>
      <c r="Y628" s="14">
        <v>0</v>
      </c>
      <c r="Z628" s="14">
        <v>0</v>
      </c>
      <c r="AA628" s="14">
        <v>1.8317134982677001E-2</v>
      </c>
      <c r="AB628" s="14">
        <v>0</v>
      </c>
      <c r="AC628" s="14">
        <v>3.5476210217914299E-2</v>
      </c>
      <c r="AD628" s="14">
        <v>0</v>
      </c>
      <c r="AE628" s="14"/>
      <c r="AF628" s="14">
        <v>0</v>
      </c>
      <c r="AG628" s="14">
        <v>0</v>
      </c>
      <c r="AH628" s="14">
        <v>0</v>
      </c>
      <c r="AI628" s="14">
        <v>0</v>
      </c>
      <c r="AJ628" s="14">
        <v>2.8871468020495498E-2</v>
      </c>
      <c r="AK628" s="14"/>
      <c r="AL628" s="14">
        <v>0</v>
      </c>
      <c r="AM628" s="14">
        <v>0</v>
      </c>
      <c r="AN628" s="14">
        <v>0</v>
      </c>
      <c r="AO628" s="14">
        <v>0</v>
      </c>
      <c r="AP628" s="14">
        <v>2.7123239186949699E-2</v>
      </c>
      <c r="AQ628" s="14">
        <v>2.2943719131176401E-2</v>
      </c>
      <c r="AR628" s="14"/>
      <c r="AS628" s="14">
        <v>2.1379750738689599E-2</v>
      </c>
      <c r="AT628" s="14">
        <v>0</v>
      </c>
      <c r="AU628" s="14">
        <v>6.7899166330697199E-3</v>
      </c>
      <c r="AV628" s="14">
        <v>0</v>
      </c>
      <c r="AW628" s="14">
        <v>0</v>
      </c>
      <c r="AX628" s="14"/>
      <c r="AY628" s="14">
        <v>0</v>
      </c>
      <c r="AZ628" s="14">
        <v>0</v>
      </c>
      <c r="BA628" s="14">
        <v>0</v>
      </c>
      <c r="BB628" s="14">
        <v>0</v>
      </c>
      <c r="BC628" s="14">
        <v>0</v>
      </c>
      <c r="BD628" s="14">
        <v>0</v>
      </c>
      <c r="BE628" s="14">
        <v>1.6592184046063201E-2</v>
      </c>
      <c r="BF628" s="14">
        <v>0</v>
      </c>
      <c r="BG628" s="14">
        <v>2.3900088703384101E-2</v>
      </c>
      <c r="BH628" s="14">
        <v>0</v>
      </c>
      <c r="BI628" s="14">
        <v>0</v>
      </c>
      <c r="BJ628" s="14">
        <v>0</v>
      </c>
      <c r="BK628" s="14">
        <v>0</v>
      </c>
      <c r="BL628" s="14">
        <v>0</v>
      </c>
      <c r="BM628" s="14">
        <v>0</v>
      </c>
      <c r="BN628" s="14">
        <v>0</v>
      </c>
      <c r="BO628" s="14"/>
      <c r="BP628" s="14">
        <v>0</v>
      </c>
      <c r="BQ628" s="14">
        <v>1.51526319116861E-2</v>
      </c>
      <c r="BR628" s="14">
        <v>0</v>
      </c>
      <c r="BS628" s="14">
        <v>7.9951099276694103E-3</v>
      </c>
      <c r="BT628" s="14">
        <v>0</v>
      </c>
      <c r="BU628" s="14">
        <v>0</v>
      </c>
      <c r="BV628" s="14"/>
      <c r="BW628" s="14">
        <v>5.2140926220614701E-3</v>
      </c>
      <c r="BX628" s="14">
        <v>7.6839031783887098E-3</v>
      </c>
      <c r="BY628" s="14" t="s">
        <v>120</v>
      </c>
      <c r="BZ628" s="14">
        <v>0</v>
      </c>
      <c r="CA628" s="14">
        <v>0</v>
      </c>
      <c r="CB628" s="14">
        <v>1.00830302879855E-2</v>
      </c>
      <c r="CC628" s="14">
        <v>0</v>
      </c>
      <c r="CD628" s="14"/>
      <c r="CE628" s="14">
        <v>0</v>
      </c>
      <c r="CF628" s="14">
        <v>1.07625507374664E-2</v>
      </c>
      <c r="CG628" s="14">
        <v>1.4983494462469301E-2</v>
      </c>
      <c r="CH628" s="14">
        <v>0</v>
      </c>
      <c r="CI628" s="14"/>
      <c r="CJ628" s="14">
        <v>6.12542792848517E-3</v>
      </c>
      <c r="CK628" s="14">
        <v>7.9959451582881907E-3</v>
      </c>
      <c r="CL628" s="14">
        <v>0</v>
      </c>
      <c r="CM628" s="14">
        <v>4.6054799405520097E-2</v>
      </c>
      <c r="CN628" s="14"/>
      <c r="CO628" s="14">
        <v>0</v>
      </c>
      <c r="CP628" s="14">
        <v>6.9280197174533698E-3</v>
      </c>
      <c r="CQ628" s="14"/>
      <c r="CR628" s="14">
        <v>3.0246402331439302E-2</v>
      </c>
      <c r="CS628" s="14">
        <v>2.3752555004155902E-3</v>
      </c>
    </row>
    <row r="629" spans="2:97" x14ac:dyDescent="0.3">
      <c r="B629" t="s">
        <v>337</v>
      </c>
      <c r="C629" s="14">
        <v>0</v>
      </c>
      <c r="D629" s="14">
        <v>0</v>
      </c>
      <c r="E629" s="14">
        <v>0</v>
      </c>
      <c r="F629" s="14"/>
      <c r="G629" s="14">
        <v>0</v>
      </c>
      <c r="H629" s="14">
        <v>0</v>
      </c>
      <c r="I629" s="14">
        <v>0</v>
      </c>
      <c r="J629" s="14">
        <v>0</v>
      </c>
      <c r="K629" s="14">
        <v>0</v>
      </c>
      <c r="L629" s="14">
        <v>0</v>
      </c>
      <c r="M629" s="14"/>
      <c r="N629" s="14">
        <v>0</v>
      </c>
      <c r="O629" s="14">
        <v>0</v>
      </c>
      <c r="P629" s="14">
        <v>0</v>
      </c>
      <c r="Q629" s="14">
        <v>0</v>
      </c>
      <c r="R629" s="14"/>
      <c r="S629" s="14">
        <v>0</v>
      </c>
      <c r="T629" s="14">
        <v>0</v>
      </c>
      <c r="U629" s="14">
        <v>0</v>
      </c>
      <c r="V629" s="14">
        <v>0</v>
      </c>
      <c r="W629" s="14">
        <v>0</v>
      </c>
      <c r="X629" s="14">
        <v>0</v>
      </c>
      <c r="Y629" s="14">
        <v>0</v>
      </c>
      <c r="Z629" s="14">
        <v>0</v>
      </c>
      <c r="AA629" s="14">
        <v>0</v>
      </c>
      <c r="AB629" s="14">
        <v>0</v>
      </c>
      <c r="AC629" s="14">
        <v>0</v>
      </c>
      <c r="AD629" s="14">
        <v>0</v>
      </c>
      <c r="AE629" s="14"/>
      <c r="AF629" s="14">
        <v>0</v>
      </c>
      <c r="AG629" s="14">
        <v>0</v>
      </c>
      <c r="AH629" s="14">
        <v>0</v>
      </c>
      <c r="AI629" s="14">
        <v>0</v>
      </c>
      <c r="AJ629" s="14">
        <v>0</v>
      </c>
      <c r="AK629" s="14"/>
      <c r="AL629" s="14">
        <v>0</v>
      </c>
      <c r="AM629" s="14">
        <v>0</v>
      </c>
      <c r="AN629" s="14">
        <v>0</v>
      </c>
      <c r="AO629" s="14">
        <v>0</v>
      </c>
      <c r="AP629" s="14">
        <v>0</v>
      </c>
      <c r="AQ629" s="14">
        <v>0</v>
      </c>
      <c r="AR629" s="14"/>
      <c r="AS629" s="14">
        <v>0</v>
      </c>
      <c r="AT629" s="14">
        <v>0</v>
      </c>
      <c r="AU629" s="14">
        <v>0</v>
      </c>
      <c r="AV629" s="14">
        <v>0</v>
      </c>
      <c r="AW629" s="14">
        <v>0</v>
      </c>
      <c r="AX629" s="14"/>
      <c r="AY629" s="14">
        <v>0</v>
      </c>
      <c r="AZ629" s="14">
        <v>0</v>
      </c>
      <c r="BA629" s="14">
        <v>0</v>
      </c>
      <c r="BB629" s="14">
        <v>0</v>
      </c>
      <c r="BC629" s="14">
        <v>0</v>
      </c>
      <c r="BD629" s="14">
        <v>0</v>
      </c>
      <c r="BE629" s="14">
        <v>0</v>
      </c>
      <c r="BF629" s="14">
        <v>0</v>
      </c>
      <c r="BG629" s="14">
        <v>0</v>
      </c>
      <c r="BH629" s="14">
        <v>0</v>
      </c>
      <c r="BI629" s="14">
        <v>0</v>
      </c>
      <c r="BJ629" s="14">
        <v>0</v>
      </c>
      <c r="BK629" s="14">
        <v>0</v>
      </c>
      <c r="BL629" s="14">
        <v>0</v>
      </c>
      <c r="BM629" s="14">
        <v>0</v>
      </c>
      <c r="BN629" s="14">
        <v>0</v>
      </c>
      <c r="BO629" s="14"/>
      <c r="BP629" s="14">
        <v>0</v>
      </c>
      <c r="BQ629" s="14">
        <v>0</v>
      </c>
      <c r="BR629" s="14">
        <v>0</v>
      </c>
      <c r="BS629" s="14">
        <v>0</v>
      </c>
      <c r="BT629" s="14">
        <v>0</v>
      </c>
      <c r="BU629" s="14">
        <v>0</v>
      </c>
      <c r="BV629" s="14"/>
      <c r="BW629" s="14">
        <v>0</v>
      </c>
      <c r="BX629" s="14">
        <v>0</v>
      </c>
      <c r="BY629" s="14" t="s">
        <v>120</v>
      </c>
      <c r="BZ629" s="14">
        <v>0</v>
      </c>
      <c r="CA629" s="14">
        <v>0</v>
      </c>
      <c r="CB629" s="14">
        <v>0</v>
      </c>
      <c r="CC629" s="14">
        <v>0</v>
      </c>
      <c r="CD629" s="14"/>
      <c r="CE629" s="14">
        <v>0</v>
      </c>
      <c r="CF629" s="14">
        <v>0</v>
      </c>
      <c r="CG629" s="14">
        <v>0</v>
      </c>
      <c r="CH629" s="14">
        <v>0</v>
      </c>
      <c r="CI629" s="14"/>
      <c r="CJ629" s="14">
        <v>0</v>
      </c>
      <c r="CK629" s="14">
        <v>0</v>
      </c>
      <c r="CL629" s="14">
        <v>0</v>
      </c>
      <c r="CM629" s="14">
        <v>0</v>
      </c>
      <c r="CN629" s="14"/>
      <c r="CO629" s="14">
        <v>0</v>
      </c>
      <c r="CP629" s="14">
        <v>0</v>
      </c>
      <c r="CQ629" s="14"/>
      <c r="CR629" s="14">
        <v>0</v>
      </c>
      <c r="CS629" s="14">
        <v>0</v>
      </c>
    </row>
    <row r="630" spans="2:97" x14ac:dyDescent="0.3">
      <c r="B630" t="s">
        <v>338</v>
      </c>
      <c r="C630" s="14">
        <v>0</v>
      </c>
      <c r="D630" s="14">
        <v>0</v>
      </c>
      <c r="E630" s="14">
        <v>0</v>
      </c>
      <c r="F630" s="14"/>
      <c r="G630" s="14">
        <v>0</v>
      </c>
      <c r="H630" s="14">
        <v>0</v>
      </c>
      <c r="I630" s="14">
        <v>0</v>
      </c>
      <c r="J630" s="14">
        <v>0</v>
      </c>
      <c r="K630" s="14">
        <v>0</v>
      </c>
      <c r="L630" s="14">
        <v>0</v>
      </c>
      <c r="M630" s="14"/>
      <c r="N630" s="14">
        <v>0</v>
      </c>
      <c r="O630" s="14">
        <v>0</v>
      </c>
      <c r="P630" s="14">
        <v>0</v>
      </c>
      <c r="Q630" s="14">
        <v>0</v>
      </c>
      <c r="R630" s="14"/>
      <c r="S630" s="14">
        <v>0</v>
      </c>
      <c r="T630" s="14">
        <v>0</v>
      </c>
      <c r="U630" s="14">
        <v>0</v>
      </c>
      <c r="V630" s="14">
        <v>0</v>
      </c>
      <c r="W630" s="14">
        <v>0</v>
      </c>
      <c r="X630" s="14">
        <v>0</v>
      </c>
      <c r="Y630" s="14">
        <v>0</v>
      </c>
      <c r="Z630" s="14">
        <v>0</v>
      </c>
      <c r="AA630" s="14">
        <v>0</v>
      </c>
      <c r="AB630" s="14">
        <v>0</v>
      </c>
      <c r="AC630" s="14">
        <v>0</v>
      </c>
      <c r="AD630" s="14">
        <v>0</v>
      </c>
      <c r="AE630" s="14"/>
      <c r="AF630" s="14">
        <v>0</v>
      </c>
      <c r="AG630" s="14">
        <v>0</v>
      </c>
      <c r="AH630" s="14">
        <v>0</v>
      </c>
      <c r="AI630" s="14">
        <v>0</v>
      </c>
      <c r="AJ630" s="14">
        <v>0</v>
      </c>
      <c r="AK630" s="14"/>
      <c r="AL630" s="14">
        <v>0</v>
      </c>
      <c r="AM630" s="14">
        <v>0</v>
      </c>
      <c r="AN630" s="14">
        <v>0</v>
      </c>
      <c r="AO630" s="14">
        <v>0</v>
      </c>
      <c r="AP630" s="14">
        <v>0</v>
      </c>
      <c r="AQ630" s="14">
        <v>0</v>
      </c>
      <c r="AR630" s="14"/>
      <c r="AS630" s="14">
        <v>0</v>
      </c>
      <c r="AT630" s="14">
        <v>0</v>
      </c>
      <c r="AU630" s="14">
        <v>0</v>
      </c>
      <c r="AV630" s="14">
        <v>0</v>
      </c>
      <c r="AW630" s="14">
        <v>0</v>
      </c>
      <c r="AX630" s="14"/>
      <c r="AY630" s="14">
        <v>0</v>
      </c>
      <c r="AZ630" s="14">
        <v>0</v>
      </c>
      <c r="BA630" s="14">
        <v>0</v>
      </c>
      <c r="BB630" s="14">
        <v>0</v>
      </c>
      <c r="BC630" s="14">
        <v>0</v>
      </c>
      <c r="BD630" s="14">
        <v>0</v>
      </c>
      <c r="BE630" s="14">
        <v>0</v>
      </c>
      <c r="BF630" s="14">
        <v>0</v>
      </c>
      <c r="BG630" s="14">
        <v>0</v>
      </c>
      <c r="BH630" s="14">
        <v>0</v>
      </c>
      <c r="BI630" s="14">
        <v>0</v>
      </c>
      <c r="BJ630" s="14">
        <v>0</v>
      </c>
      <c r="BK630" s="14">
        <v>0</v>
      </c>
      <c r="BL630" s="14">
        <v>0</v>
      </c>
      <c r="BM630" s="14">
        <v>0</v>
      </c>
      <c r="BN630" s="14">
        <v>0</v>
      </c>
      <c r="BO630" s="14"/>
      <c r="BP630" s="14">
        <v>0</v>
      </c>
      <c r="BQ630" s="14">
        <v>0</v>
      </c>
      <c r="BR630" s="14">
        <v>0</v>
      </c>
      <c r="BS630" s="14">
        <v>0</v>
      </c>
      <c r="BT630" s="14">
        <v>0</v>
      </c>
      <c r="BU630" s="14">
        <v>0</v>
      </c>
      <c r="BV630" s="14"/>
      <c r="BW630" s="14">
        <v>0</v>
      </c>
      <c r="BX630" s="14">
        <v>0</v>
      </c>
      <c r="BY630" s="14" t="s">
        <v>120</v>
      </c>
      <c r="BZ630" s="14">
        <v>0</v>
      </c>
      <c r="CA630" s="14">
        <v>0</v>
      </c>
      <c r="CB630" s="14">
        <v>0</v>
      </c>
      <c r="CC630" s="14">
        <v>0</v>
      </c>
      <c r="CD630" s="14"/>
      <c r="CE630" s="14">
        <v>0</v>
      </c>
      <c r="CF630" s="14">
        <v>0</v>
      </c>
      <c r="CG630" s="14">
        <v>0</v>
      </c>
      <c r="CH630" s="14">
        <v>0</v>
      </c>
      <c r="CI630" s="14"/>
      <c r="CJ630" s="14">
        <v>0</v>
      </c>
      <c r="CK630" s="14">
        <v>0</v>
      </c>
      <c r="CL630" s="14">
        <v>0</v>
      </c>
      <c r="CM630" s="14">
        <v>0</v>
      </c>
      <c r="CN630" s="14"/>
      <c r="CO630" s="14">
        <v>0</v>
      </c>
      <c r="CP630" s="14">
        <v>0</v>
      </c>
      <c r="CQ630" s="14"/>
      <c r="CR630" s="14">
        <v>0</v>
      </c>
      <c r="CS630" s="14">
        <v>0</v>
      </c>
    </row>
    <row r="631" spans="2:97" x14ac:dyDescent="0.3">
      <c r="B631" t="s">
        <v>339</v>
      </c>
      <c r="C631" s="14">
        <v>0</v>
      </c>
      <c r="D631" s="14">
        <v>0</v>
      </c>
      <c r="E631" s="14">
        <v>0</v>
      </c>
      <c r="F631" s="14"/>
      <c r="G631" s="14">
        <v>0</v>
      </c>
      <c r="H631" s="14">
        <v>0</v>
      </c>
      <c r="I631" s="14">
        <v>0</v>
      </c>
      <c r="J631" s="14">
        <v>0</v>
      </c>
      <c r="K631" s="14">
        <v>0</v>
      </c>
      <c r="L631" s="14">
        <v>0</v>
      </c>
      <c r="M631" s="14"/>
      <c r="N631" s="14">
        <v>0</v>
      </c>
      <c r="O631" s="14">
        <v>0</v>
      </c>
      <c r="P631" s="14">
        <v>0</v>
      </c>
      <c r="Q631" s="14">
        <v>0</v>
      </c>
      <c r="R631" s="14"/>
      <c r="S631" s="14">
        <v>0</v>
      </c>
      <c r="T631" s="14">
        <v>0</v>
      </c>
      <c r="U631" s="14">
        <v>0</v>
      </c>
      <c r="V631" s="14">
        <v>0</v>
      </c>
      <c r="W631" s="14">
        <v>0</v>
      </c>
      <c r="X631" s="14">
        <v>0</v>
      </c>
      <c r="Y631" s="14">
        <v>0</v>
      </c>
      <c r="Z631" s="14">
        <v>0</v>
      </c>
      <c r="AA631" s="14">
        <v>0</v>
      </c>
      <c r="AB631" s="14">
        <v>0</v>
      </c>
      <c r="AC631" s="14">
        <v>0</v>
      </c>
      <c r="AD631" s="14">
        <v>0</v>
      </c>
      <c r="AE631" s="14"/>
      <c r="AF631" s="14">
        <v>0</v>
      </c>
      <c r="AG631" s="14">
        <v>0</v>
      </c>
      <c r="AH631" s="14">
        <v>0</v>
      </c>
      <c r="AI631" s="14">
        <v>0</v>
      </c>
      <c r="AJ631" s="14">
        <v>0</v>
      </c>
      <c r="AK631" s="14"/>
      <c r="AL631" s="14">
        <v>0</v>
      </c>
      <c r="AM631" s="14">
        <v>0</v>
      </c>
      <c r="AN631" s="14">
        <v>0</v>
      </c>
      <c r="AO631" s="14">
        <v>0</v>
      </c>
      <c r="AP631" s="14">
        <v>0</v>
      </c>
      <c r="AQ631" s="14">
        <v>0</v>
      </c>
      <c r="AR631" s="14"/>
      <c r="AS631" s="14">
        <v>0</v>
      </c>
      <c r="AT631" s="14">
        <v>0</v>
      </c>
      <c r="AU631" s="14">
        <v>0</v>
      </c>
      <c r="AV631" s="14">
        <v>0</v>
      </c>
      <c r="AW631" s="14">
        <v>0</v>
      </c>
      <c r="AX631" s="14"/>
      <c r="AY631" s="14">
        <v>0</v>
      </c>
      <c r="AZ631" s="14">
        <v>0</v>
      </c>
      <c r="BA631" s="14">
        <v>0</v>
      </c>
      <c r="BB631" s="14">
        <v>0</v>
      </c>
      <c r="BC631" s="14">
        <v>0</v>
      </c>
      <c r="BD631" s="14">
        <v>0</v>
      </c>
      <c r="BE631" s="14">
        <v>0</v>
      </c>
      <c r="BF631" s="14">
        <v>0</v>
      </c>
      <c r="BG631" s="14">
        <v>0</v>
      </c>
      <c r="BH631" s="14">
        <v>0</v>
      </c>
      <c r="BI631" s="14">
        <v>0</v>
      </c>
      <c r="BJ631" s="14">
        <v>0</v>
      </c>
      <c r="BK631" s="14">
        <v>0</v>
      </c>
      <c r="BL631" s="14">
        <v>0</v>
      </c>
      <c r="BM631" s="14">
        <v>0</v>
      </c>
      <c r="BN631" s="14">
        <v>0</v>
      </c>
      <c r="BO631" s="14"/>
      <c r="BP631" s="14">
        <v>0</v>
      </c>
      <c r="BQ631" s="14">
        <v>0</v>
      </c>
      <c r="BR631" s="14">
        <v>0</v>
      </c>
      <c r="BS631" s="14">
        <v>0</v>
      </c>
      <c r="BT631" s="14">
        <v>0</v>
      </c>
      <c r="BU631" s="14">
        <v>0</v>
      </c>
      <c r="BV631" s="14"/>
      <c r="BW631" s="14">
        <v>0</v>
      </c>
      <c r="BX631" s="14">
        <v>0</v>
      </c>
      <c r="BY631" s="14" t="s">
        <v>120</v>
      </c>
      <c r="BZ631" s="14">
        <v>0</v>
      </c>
      <c r="CA631" s="14">
        <v>0</v>
      </c>
      <c r="CB631" s="14">
        <v>0</v>
      </c>
      <c r="CC631" s="14">
        <v>0</v>
      </c>
      <c r="CD631" s="14"/>
      <c r="CE631" s="14">
        <v>0</v>
      </c>
      <c r="CF631" s="14">
        <v>0</v>
      </c>
      <c r="CG631" s="14">
        <v>0</v>
      </c>
      <c r="CH631" s="14">
        <v>0</v>
      </c>
      <c r="CI631" s="14"/>
      <c r="CJ631" s="14">
        <v>0</v>
      </c>
      <c r="CK631" s="14">
        <v>0</v>
      </c>
      <c r="CL631" s="14">
        <v>0</v>
      </c>
      <c r="CM631" s="14">
        <v>0</v>
      </c>
      <c r="CN631" s="14"/>
      <c r="CO631" s="14">
        <v>0</v>
      </c>
      <c r="CP631" s="14">
        <v>0</v>
      </c>
      <c r="CQ631" s="14"/>
      <c r="CR631" s="14">
        <v>0</v>
      </c>
      <c r="CS631" s="14">
        <v>0</v>
      </c>
    </row>
    <row r="632" spans="2:97" x14ac:dyDescent="0.3">
      <c r="B632" t="s">
        <v>340</v>
      </c>
      <c r="C632" s="14">
        <v>0</v>
      </c>
      <c r="D632" s="14">
        <v>0</v>
      </c>
      <c r="E632" s="14">
        <v>0</v>
      </c>
      <c r="F632" s="14"/>
      <c r="G632" s="14">
        <v>0</v>
      </c>
      <c r="H632" s="14">
        <v>0</v>
      </c>
      <c r="I632" s="14">
        <v>0</v>
      </c>
      <c r="J632" s="14">
        <v>0</v>
      </c>
      <c r="K632" s="14">
        <v>0</v>
      </c>
      <c r="L632" s="14">
        <v>0</v>
      </c>
      <c r="M632" s="14"/>
      <c r="N632" s="14">
        <v>0</v>
      </c>
      <c r="O632" s="14">
        <v>0</v>
      </c>
      <c r="P632" s="14">
        <v>0</v>
      </c>
      <c r="Q632" s="14">
        <v>0</v>
      </c>
      <c r="R632" s="14"/>
      <c r="S632" s="14">
        <v>0</v>
      </c>
      <c r="T632" s="14">
        <v>0</v>
      </c>
      <c r="U632" s="14">
        <v>0</v>
      </c>
      <c r="V632" s="14">
        <v>0</v>
      </c>
      <c r="W632" s="14">
        <v>0</v>
      </c>
      <c r="X632" s="14">
        <v>0</v>
      </c>
      <c r="Y632" s="14">
        <v>0</v>
      </c>
      <c r="Z632" s="14">
        <v>0</v>
      </c>
      <c r="AA632" s="14">
        <v>0</v>
      </c>
      <c r="AB632" s="14">
        <v>0</v>
      </c>
      <c r="AC632" s="14">
        <v>0</v>
      </c>
      <c r="AD632" s="14">
        <v>0</v>
      </c>
      <c r="AE632" s="14"/>
      <c r="AF632" s="14">
        <v>0</v>
      </c>
      <c r="AG632" s="14">
        <v>0</v>
      </c>
      <c r="AH632" s="14">
        <v>0</v>
      </c>
      <c r="AI632" s="14">
        <v>0</v>
      </c>
      <c r="AJ632" s="14">
        <v>0</v>
      </c>
      <c r="AK632" s="14"/>
      <c r="AL632" s="14">
        <v>0</v>
      </c>
      <c r="AM632" s="14">
        <v>0</v>
      </c>
      <c r="AN632" s="14">
        <v>0</v>
      </c>
      <c r="AO632" s="14">
        <v>0</v>
      </c>
      <c r="AP632" s="14">
        <v>0</v>
      </c>
      <c r="AQ632" s="14">
        <v>0</v>
      </c>
      <c r="AR632" s="14"/>
      <c r="AS632" s="14">
        <v>0</v>
      </c>
      <c r="AT632" s="14">
        <v>0</v>
      </c>
      <c r="AU632" s="14">
        <v>0</v>
      </c>
      <c r="AV632" s="14">
        <v>0</v>
      </c>
      <c r="AW632" s="14">
        <v>0</v>
      </c>
      <c r="AX632" s="14"/>
      <c r="AY632" s="14">
        <v>0</v>
      </c>
      <c r="AZ632" s="14">
        <v>0</v>
      </c>
      <c r="BA632" s="14">
        <v>0</v>
      </c>
      <c r="BB632" s="14">
        <v>0</v>
      </c>
      <c r="BC632" s="14">
        <v>0</v>
      </c>
      <c r="BD632" s="14">
        <v>0</v>
      </c>
      <c r="BE632" s="14">
        <v>0</v>
      </c>
      <c r="BF632" s="14">
        <v>0</v>
      </c>
      <c r="BG632" s="14">
        <v>0</v>
      </c>
      <c r="BH632" s="14">
        <v>0</v>
      </c>
      <c r="BI632" s="14">
        <v>0</v>
      </c>
      <c r="BJ632" s="14">
        <v>0</v>
      </c>
      <c r="BK632" s="14">
        <v>0</v>
      </c>
      <c r="BL632" s="14">
        <v>0</v>
      </c>
      <c r="BM632" s="14">
        <v>0</v>
      </c>
      <c r="BN632" s="14">
        <v>0</v>
      </c>
      <c r="BO632" s="14"/>
      <c r="BP632" s="14">
        <v>0</v>
      </c>
      <c r="BQ632" s="14">
        <v>0</v>
      </c>
      <c r="BR632" s="14">
        <v>0</v>
      </c>
      <c r="BS632" s="14">
        <v>0</v>
      </c>
      <c r="BT632" s="14">
        <v>0</v>
      </c>
      <c r="BU632" s="14">
        <v>0</v>
      </c>
      <c r="BV632" s="14"/>
      <c r="BW632" s="14">
        <v>0</v>
      </c>
      <c r="BX632" s="14">
        <v>0</v>
      </c>
      <c r="BY632" s="14" t="s">
        <v>120</v>
      </c>
      <c r="BZ632" s="14">
        <v>0</v>
      </c>
      <c r="CA632" s="14">
        <v>0</v>
      </c>
      <c r="CB632" s="14">
        <v>0</v>
      </c>
      <c r="CC632" s="14">
        <v>0</v>
      </c>
      <c r="CD632" s="14"/>
      <c r="CE632" s="14">
        <v>0</v>
      </c>
      <c r="CF632" s="14">
        <v>0</v>
      </c>
      <c r="CG632" s="14">
        <v>0</v>
      </c>
      <c r="CH632" s="14">
        <v>0</v>
      </c>
      <c r="CI632" s="14"/>
      <c r="CJ632" s="14">
        <v>0</v>
      </c>
      <c r="CK632" s="14">
        <v>0</v>
      </c>
      <c r="CL632" s="14">
        <v>0</v>
      </c>
      <c r="CM632" s="14">
        <v>0</v>
      </c>
      <c r="CN632" s="14"/>
      <c r="CO632" s="14">
        <v>0</v>
      </c>
      <c r="CP632" s="14">
        <v>0</v>
      </c>
      <c r="CQ632" s="14"/>
      <c r="CR632" s="14">
        <v>0</v>
      </c>
      <c r="CS632" s="14">
        <v>0</v>
      </c>
    </row>
    <row r="633" spans="2:97" x14ac:dyDescent="0.3">
      <c r="B633" t="s">
        <v>341</v>
      </c>
      <c r="C633" s="14">
        <v>0</v>
      </c>
      <c r="D633" s="14">
        <v>0</v>
      </c>
      <c r="E633" s="14">
        <v>0</v>
      </c>
      <c r="F633" s="14"/>
      <c r="G633" s="14">
        <v>0</v>
      </c>
      <c r="H633" s="14">
        <v>0</v>
      </c>
      <c r="I633" s="14">
        <v>0</v>
      </c>
      <c r="J633" s="14">
        <v>0</v>
      </c>
      <c r="K633" s="14">
        <v>0</v>
      </c>
      <c r="L633" s="14">
        <v>0</v>
      </c>
      <c r="M633" s="14"/>
      <c r="N633" s="14">
        <v>0</v>
      </c>
      <c r="O633" s="14">
        <v>0</v>
      </c>
      <c r="P633" s="14">
        <v>0</v>
      </c>
      <c r="Q633" s="14">
        <v>0</v>
      </c>
      <c r="R633" s="14"/>
      <c r="S633" s="14">
        <v>0</v>
      </c>
      <c r="T633" s="14">
        <v>0</v>
      </c>
      <c r="U633" s="14">
        <v>0</v>
      </c>
      <c r="V633" s="14">
        <v>0</v>
      </c>
      <c r="W633" s="14">
        <v>0</v>
      </c>
      <c r="X633" s="14">
        <v>0</v>
      </c>
      <c r="Y633" s="14">
        <v>0</v>
      </c>
      <c r="Z633" s="14">
        <v>0</v>
      </c>
      <c r="AA633" s="14">
        <v>0</v>
      </c>
      <c r="AB633" s="14">
        <v>0</v>
      </c>
      <c r="AC633" s="14">
        <v>0</v>
      </c>
      <c r="AD633" s="14">
        <v>0</v>
      </c>
      <c r="AE633" s="14"/>
      <c r="AF633" s="14">
        <v>0</v>
      </c>
      <c r="AG633" s="14">
        <v>0</v>
      </c>
      <c r="AH633" s="14">
        <v>0</v>
      </c>
      <c r="AI633" s="14">
        <v>0</v>
      </c>
      <c r="AJ633" s="14">
        <v>0</v>
      </c>
      <c r="AK633" s="14"/>
      <c r="AL633" s="14">
        <v>0</v>
      </c>
      <c r="AM633" s="14">
        <v>0</v>
      </c>
      <c r="AN633" s="14">
        <v>0</v>
      </c>
      <c r="AO633" s="14">
        <v>0</v>
      </c>
      <c r="AP633" s="14">
        <v>0</v>
      </c>
      <c r="AQ633" s="14">
        <v>0</v>
      </c>
      <c r="AR633" s="14"/>
      <c r="AS633" s="14">
        <v>0</v>
      </c>
      <c r="AT633" s="14">
        <v>0</v>
      </c>
      <c r="AU633" s="14">
        <v>0</v>
      </c>
      <c r="AV633" s="14">
        <v>0</v>
      </c>
      <c r="AW633" s="14">
        <v>0</v>
      </c>
      <c r="AX633" s="14"/>
      <c r="AY633" s="14">
        <v>0</v>
      </c>
      <c r="AZ633" s="14">
        <v>0</v>
      </c>
      <c r="BA633" s="14">
        <v>0</v>
      </c>
      <c r="BB633" s="14">
        <v>0</v>
      </c>
      <c r="BC633" s="14">
        <v>0</v>
      </c>
      <c r="BD633" s="14">
        <v>0</v>
      </c>
      <c r="BE633" s="14">
        <v>0</v>
      </c>
      <c r="BF633" s="14">
        <v>0</v>
      </c>
      <c r="BG633" s="14">
        <v>0</v>
      </c>
      <c r="BH633" s="14">
        <v>0</v>
      </c>
      <c r="BI633" s="14">
        <v>0</v>
      </c>
      <c r="BJ633" s="14">
        <v>0</v>
      </c>
      <c r="BK633" s="14">
        <v>0</v>
      </c>
      <c r="BL633" s="14">
        <v>0</v>
      </c>
      <c r="BM633" s="14">
        <v>0</v>
      </c>
      <c r="BN633" s="14">
        <v>0</v>
      </c>
      <c r="BO633" s="14"/>
      <c r="BP633" s="14">
        <v>0</v>
      </c>
      <c r="BQ633" s="14">
        <v>0</v>
      </c>
      <c r="BR633" s="14">
        <v>0</v>
      </c>
      <c r="BS633" s="14">
        <v>0</v>
      </c>
      <c r="BT633" s="14">
        <v>0</v>
      </c>
      <c r="BU633" s="14">
        <v>0</v>
      </c>
      <c r="BV633" s="14"/>
      <c r="BW633" s="14">
        <v>0</v>
      </c>
      <c r="BX633" s="14">
        <v>0</v>
      </c>
      <c r="BY633" s="14" t="s">
        <v>120</v>
      </c>
      <c r="BZ633" s="14">
        <v>0</v>
      </c>
      <c r="CA633" s="14">
        <v>0</v>
      </c>
      <c r="CB633" s="14">
        <v>0</v>
      </c>
      <c r="CC633" s="14">
        <v>0</v>
      </c>
      <c r="CD633" s="14"/>
      <c r="CE633" s="14">
        <v>0</v>
      </c>
      <c r="CF633" s="14">
        <v>0</v>
      </c>
      <c r="CG633" s="14">
        <v>0</v>
      </c>
      <c r="CH633" s="14">
        <v>0</v>
      </c>
      <c r="CI633" s="14"/>
      <c r="CJ633" s="14">
        <v>0</v>
      </c>
      <c r="CK633" s="14">
        <v>0</v>
      </c>
      <c r="CL633" s="14">
        <v>0</v>
      </c>
      <c r="CM633" s="14">
        <v>0</v>
      </c>
      <c r="CN633" s="14"/>
      <c r="CO633" s="14">
        <v>0</v>
      </c>
      <c r="CP633" s="14">
        <v>0</v>
      </c>
      <c r="CQ633" s="14"/>
      <c r="CR633" s="14">
        <v>0</v>
      </c>
      <c r="CS633" s="14">
        <v>0</v>
      </c>
    </row>
    <row r="634" spans="2:97" x14ac:dyDescent="0.3">
      <c r="B634" t="s">
        <v>342</v>
      </c>
      <c r="C634" s="14">
        <v>0</v>
      </c>
      <c r="D634" s="14">
        <v>0</v>
      </c>
      <c r="E634" s="14">
        <v>0</v>
      </c>
      <c r="F634" s="14"/>
      <c r="G634" s="14">
        <v>0</v>
      </c>
      <c r="H634" s="14">
        <v>0</v>
      </c>
      <c r="I634" s="14">
        <v>0</v>
      </c>
      <c r="J634" s="14">
        <v>0</v>
      </c>
      <c r="K634" s="14">
        <v>0</v>
      </c>
      <c r="L634" s="14">
        <v>0</v>
      </c>
      <c r="M634" s="14"/>
      <c r="N634" s="14">
        <v>0</v>
      </c>
      <c r="O634" s="14">
        <v>0</v>
      </c>
      <c r="P634" s="14">
        <v>0</v>
      </c>
      <c r="Q634" s="14">
        <v>0</v>
      </c>
      <c r="R634" s="14"/>
      <c r="S634" s="14">
        <v>0</v>
      </c>
      <c r="T634" s="14">
        <v>0</v>
      </c>
      <c r="U634" s="14">
        <v>0</v>
      </c>
      <c r="V634" s="14">
        <v>0</v>
      </c>
      <c r="W634" s="14">
        <v>0</v>
      </c>
      <c r="X634" s="14">
        <v>0</v>
      </c>
      <c r="Y634" s="14">
        <v>0</v>
      </c>
      <c r="Z634" s="14">
        <v>0</v>
      </c>
      <c r="AA634" s="14">
        <v>0</v>
      </c>
      <c r="AB634" s="14">
        <v>0</v>
      </c>
      <c r="AC634" s="14">
        <v>0</v>
      </c>
      <c r="AD634" s="14">
        <v>0</v>
      </c>
      <c r="AE634" s="14"/>
      <c r="AF634" s="14">
        <v>0</v>
      </c>
      <c r="AG634" s="14">
        <v>0</v>
      </c>
      <c r="AH634" s="14">
        <v>0</v>
      </c>
      <c r="AI634" s="14">
        <v>0</v>
      </c>
      <c r="AJ634" s="14">
        <v>0</v>
      </c>
      <c r="AK634" s="14"/>
      <c r="AL634" s="14">
        <v>0</v>
      </c>
      <c r="AM634" s="14">
        <v>0</v>
      </c>
      <c r="AN634" s="14">
        <v>0</v>
      </c>
      <c r="AO634" s="14">
        <v>0</v>
      </c>
      <c r="AP634" s="14">
        <v>0</v>
      </c>
      <c r="AQ634" s="14">
        <v>0</v>
      </c>
      <c r="AR634" s="14"/>
      <c r="AS634" s="14">
        <v>0</v>
      </c>
      <c r="AT634" s="14">
        <v>0</v>
      </c>
      <c r="AU634" s="14">
        <v>0</v>
      </c>
      <c r="AV634" s="14">
        <v>0</v>
      </c>
      <c r="AW634" s="14">
        <v>0</v>
      </c>
      <c r="AX634" s="14"/>
      <c r="AY634" s="14">
        <v>0</v>
      </c>
      <c r="AZ634" s="14">
        <v>0</v>
      </c>
      <c r="BA634" s="14">
        <v>0</v>
      </c>
      <c r="BB634" s="14">
        <v>0</v>
      </c>
      <c r="BC634" s="14">
        <v>0</v>
      </c>
      <c r="BD634" s="14">
        <v>0</v>
      </c>
      <c r="BE634" s="14">
        <v>0</v>
      </c>
      <c r="BF634" s="14">
        <v>0</v>
      </c>
      <c r="BG634" s="14">
        <v>0</v>
      </c>
      <c r="BH634" s="14">
        <v>0</v>
      </c>
      <c r="BI634" s="14">
        <v>0</v>
      </c>
      <c r="BJ634" s="14">
        <v>0</v>
      </c>
      <c r="BK634" s="14">
        <v>0</v>
      </c>
      <c r="BL634" s="14">
        <v>0</v>
      </c>
      <c r="BM634" s="14">
        <v>0</v>
      </c>
      <c r="BN634" s="14">
        <v>0</v>
      </c>
      <c r="BO634" s="14"/>
      <c r="BP634" s="14">
        <v>0</v>
      </c>
      <c r="BQ634" s="14">
        <v>0</v>
      </c>
      <c r="BR634" s="14">
        <v>0</v>
      </c>
      <c r="BS634" s="14">
        <v>0</v>
      </c>
      <c r="BT634" s="14">
        <v>0</v>
      </c>
      <c r="BU634" s="14">
        <v>0</v>
      </c>
      <c r="BV634" s="14"/>
      <c r="BW634" s="14">
        <v>0</v>
      </c>
      <c r="BX634" s="14">
        <v>0</v>
      </c>
      <c r="BY634" s="14" t="s">
        <v>120</v>
      </c>
      <c r="BZ634" s="14">
        <v>0</v>
      </c>
      <c r="CA634" s="14">
        <v>0</v>
      </c>
      <c r="CB634" s="14">
        <v>0</v>
      </c>
      <c r="CC634" s="14">
        <v>0</v>
      </c>
      <c r="CD634" s="14"/>
      <c r="CE634" s="14">
        <v>0</v>
      </c>
      <c r="CF634" s="14">
        <v>0</v>
      </c>
      <c r="CG634" s="14">
        <v>0</v>
      </c>
      <c r="CH634" s="14">
        <v>0</v>
      </c>
      <c r="CI634" s="14"/>
      <c r="CJ634" s="14">
        <v>0</v>
      </c>
      <c r="CK634" s="14">
        <v>0</v>
      </c>
      <c r="CL634" s="14">
        <v>0</v>
      </c>
      <c r="CM634" s="14">
        <v>0</v>
      </c>
      <c r="CN634" s="14"/>
      <c r="CO634" s="14">
        <v>0</v>
      </c>
      <c r="CP634" s="14">
        <v>0</v>
      </c>
      <c r="CQ634" s="14"/>
      <c r="CR634" s="14">
        <v>0</v>
      </c>
      <c r="CS634" s="14">
        <v>0</v>
      </c>
    </row>
    <row r="635" spans="2:97" x14ac:dyDescent="0.3">
      <c r="B635" t="s">
        <v>343</v>
      </c>
      <c r="C635" s="14">
        <v>0</v>
      </c>
      <c r="D635" s="14">
        <v>0</v>
      </c>
      <c r="E635" s="14">
        <v>0</v>
      </c>
      <c r="F635" s="14"/>
      <c r="G635" s="14">
        <v>0</v>
      </c>
      <c r="H635" s="14">
        <v>0</v>
      </c>
      <c r="I635" s="14">
        <v>0</v>
      </c>
      <c r="J635" s="14">
        <v>0</v>
      </c>
      <c r="K635" s="14">
        <v>0</v>
      </c>
      <c r="L635" s="14">
        <v>0</v>
      </c>
      <c r="M635" s="14"/>
      <c r="N635" s="14">
        <v>0</v>
      </c>
      <c r="O635" s="14">
        <v>0</v>
      </c>
      <c r="P635" s="14">
        <v>0</v>
      </c>
      <c r="Q635" s="14">
        <v>0</v>
      </c>
      <c r="R635" s="14"/>
      <c r="S635" s="14">
        <v>0</v>
      </c>
      <c r="T635" s="14">
        <v>0</v>
      </c>
      <c r="U635" s="14">
        <v>0</v>
      </c>
      <c r="V635" s="14">
        <v>0</v>
      </c>
      <c r="W635" s="14">
        <v>0</v>
      </c>
      <c r="X635" s="14">
        <v>0</v>
      </c>
      <c r="Y635" s="14">
        <v>0</v>
      </c>
      <c r="Z635" s="14">
        <v>0</v>
      </c>
      <c r="AA635" s="14">
        <v>0</v>
      </c>
      <c r="AB635" s="14">
        <v>0</v>
      </c>
      <c r="AC635" s="14">
        <v>0</v>
      </c>
      <c r="AD635" s="14">
        <v>0</v>
      </c>
      <c r="AE635" s="14"/>
      <c r="AF635" s="14">
        <v>0</v>
      </c>
      <c r="AG635" s="14">
        <v>0</v>
      </c>
      <c r="AH635" s="14">
        <v>0</v>
      </c>
      <c r="AI635" s="14">
        <v>0</v>
      </c>
      <c r="AJ635" s="14">
        <v>0</v>
      </c>
      <c r="AK635" s="14"/>
      <c r="AL635" s="14">
        <v>0</v>
      </c>
      <c r="AM635" s="14">
        <v>0</v>
      </c>
      <c r="AN635" s="14">
        <v>0</v>
      </c>
      <c r="AO635" s="14">
        <v>0</v>
      </c>
      <c r="AP635" s="14">
        <v>0</v>
      </c>
      <c r="AQ635" s="14">
        <v>0</v>
      </c>
      <c r="AR635" s="14"/>
      <c r="AS635" s="14">
        <v>0</v>
      </c>
      <c r="AT635" s="14">
        <v>0</v>
      </c>
      <c r="AU635" s="14">
        <v>0</v>
      </c>
      <c r="AV635" s="14">
        <v>0</v>
      </c>
      <c r="AW635" s="14">
        <v>0</v>
      </c>
      <c r="AX635" s="14"/>
      <c r="AY635" s="14">
        <v>0</v>
      </c>
      <c r="AZ635" s="14">
        <v>0</v>
      </c>
      <c r="BA635" s="14">
        <v>0</v>
      </c>
      <c r="BB635" s="14">
        <v>0</v>
      </c>
      <c r="BC635" s="14">
        <v>0</v>
      </c>
      <c r="BD635" s="14">
        <v>0</v>
      </c>
      <c r="BE635" s="14">
        <v>0</v>
      </c>
      <c r="BF635" s="14">
        <v>0</v>
      </c>
      <c r="BG635" s="14">
        <v>0</v>
      </c>
      <c r="BH635" s="14">
        <v>0</v>
      </c>
      <c r="BI635" s="14">
        <v>0</v>
      </c>
      <c r="BJ635" s="14">
        <v>0</v>
      </c>
      <c r="BK635" s="14">
        <v>0</v>
      </c>
      <c r="BL635" s="14">
        <v>0</v>
      </c>
      <c r="BM635" s="14">
        <v>0</v>
      </c>
      <c r="BN635" s="14">
        <v>0</v>
      </c>
      <c r="BO635" s="14"/>
      <c r="BP635" s="14">
        <v>0</v>
      </c>
      <c r="BQ635" s="14">
        <v>0</v>
      </c>
      <c r="BR635" s="14">
        <v>0</v>
      </c>
      <c r="BS635" s="14">
        <v>0</v>
      </c>
      <c r="BT635" s="14">
        <v>0</v>
      </c>
      <c r="BU635" s="14">
        <v>0</v>
      </c>
      <c r="BV635" s="14"/>
      <c r="BW635" s="14">
        <v>0</v>
      </c>
      <c r="BX635" s="14">
        <v>0</v>
      </c>
      <c r="BY635" s="14" t="s">
        <v>120</v>
      </c>
      <c r="BZ635" s="14">
        <v>0</v>
      </c>
      <c r="CA635" s="14">
        <v>0</v>
      </c>
      <c r="CB635" s="14">
        <v>0</v>
      </c>
      <c r="CC635" s="14">
        <v>0</v>
      </c>
      <c r="CD635" s="14"/>
      <c r="CE635" s="14">
        <v>0</v>
      </c>
      <c r="CF635" s="14">
        <v>0</v>
      </c>
      <c r="CG635" s="14">
        <v>0</v>
      </c>
      <c r="CH635" s="14">
        <v>0</v>
      </c>
      <c r="CI635" s="14"/>
      <c r="CJ635" s="14">
        <v>0</v>
      </c>
      <c r="CK635" s="14">
        <v>0</v>
      </c>
      <c r="CL635" s="14">
        <v>0</v>
      </c>
      <c r="CM635" s="14">
        <v>0</v>
      </c>
      <c r="CN635" s="14"/>
      <c r="CO635" s="14">
        <v>0</v>
      </c>
      <c r="CP635" s="14">
        <v>0</v>
      </c>
      <c r="CQ635" s="14"/>
      <c r="CR635" s="14">
        <v>0</v>
      </c>
      <c r="CS635" s="14">
        <v>0</v>
      </c>
    </row>
    <row r="636" spans="2:97" x14ac:dyDescent="0.3">
      <c r="B636" t="s">
        <v>344</v>
      </c>
      <c r="C636" s="14">
        <v>0</v>
      </c>
      <c r="D636" s="14">
        <v>0</v>
      </c>
      <c r="E636" s="14">
        <v>0</v>
      </c>
      <c r="F636" s="14"/>
      <c r="G636" s="14">
        <v>0</v>
      </c>
      <c r="H636" s="14">
        <v>0</v>
      </c>
      <c r="I636" s="14">
        <v>0</v>
      </c>
      <c r="J636" s="14">
        <v>0</v>
      </c>
      <c r="K636" s="14">
        <v>0</v>
      </c>
      <c r="L636" s="14">
        <v>0</v>
      </c>
      <c r="M636" s="14"/>
      <c r="N636" s="14">
        <v>0</v>
      </c>
      <c r="O636" s="14">
        <v>0</v>
      </c>
      <c r="P636" s="14">
        <v>0</v>
      </c>
      <c r="Q636" s="14">
        <v>0</v>
      </c>
      <c r="R636" s="14"/>
      <c r="S636" s="14">
        <v>0</v>
      </c>
      <c r="T636" s="14">
        <v>0</v>
      </c>
      <c r="U636" s="14">
        <v>0</v>
      </c>
      <c r="V636" s="14">
        <v>0</v>
      </c>
      <c r="W636" s="14">
        <v>0</v>
      </c>
      <c r="X636" s="14">
        <v>0</v>
      </c>
      <c r="Y636" s="14">
        <v>0</v>
      </c>
      <c r="Z636" s="14">
        <v>0</v>
      </c>
      <c r="AA636" s="14">
        <v>0</v>
      </c>
      <c r="AB636" s="14">
        <v>0</v>
      </c>
      <c r="AC636" s="14">
        <v>0</v>
      </c>
      <c r="AD636" s="14">
        <v>0</v>
      </c>
      <c r="AE636" s="14"/>
      <c r="AF636" s="14">
        <v>0</v>
      </c>
      <c r="AG636" s="14">
        <v>0</v>
      </c>
      <c r="AH636" s="14">
        <v>0</v>
      </c>
      <c r="AI636" s="14">
        <v>0</v>
      </c>
      <c r="AJ636" s="14">
        <v>0</v>
      </c>
      <c r="AK636" s="14"/>
      <c r="AL636" s="14">
        <v>0</v>
      </c>
      <c r="AM636" s="14">
        <v>0</v>
      </c>
      <c r="AN636" s="14">
        <v>0</v>
      </c>
      <c r="AO636" s="14">
        <v>0</v>
      </c>
      <c r="AP636" s="14">
        <v>0</v>
      </c>
      <c r="AQ636" s="14">
        <v>0</v>
      </c>
      <c r="AR636" s="14"/>
      <c r="AS636" s="14">
        <v>0</v>
      </c>
      <c r="AT636" s="14">
        <v>0</v>
      </c>
      <c r="AU636" s="14">
        <v>0</v>
      </c>
      <c r="AV636" s="14">
        <v>0</v>
      </c>
      <c r="AW636" s="14">
        <v>0</v>
      </c>
      <c r="AX636" s="14"/>
      <c r="AY636" s="14">
        <v>0</v>
      </c>
      <c r="AZ636" s="14">
        <v>0</v>
      </c>
      <c r="BA636" s="14">
        <v>0</v>
      </c>
      <c r="BB636" s="14">
        <v>0</v>
      </c>
      <c r="BC636" s="14">
        <v>0</v>
      </c>
      <c r="BD636" s="14">
        <v>0</v>
      </c>
      <c r="BE636" s="14">
        <v>0</v>
      </c>
      <c r="BF636" s="14">
        <v>0</v>
      </c>
      <c r="BG636" s="14">
        <v>0</v>
      </c>
      <c r="BH636" s="14">
        <v>0</v>
      </c>
      <c r="BI636" s="14">
        <v>0</v>
      </c>
      <c r="BJ636" s="14">
        <v>0</v>
      </c>
      <c r="BK636" s="14">
        <v>0</v>
      </c>
      <c r="BL636" s="14">
        <v>0</v>
      </c>
      <c r="BM636" s="14">
        <v>0</v>
      </c>
      <c r="BN636" s="14">
        <v>0</v>
      </c>
      <c r="BO636" s="14"/>
      <c r="BP636" s="14">
        <v>0</v>
      </c>
      <c r="BQ636" s="14">
        <v>0</v>
      </c>
      <c r="BR636" s="14">
        <v>0</v>
      </c>
      <c r="BS636" s="14">
        <v>0</v>
      </c>
      <c r="BT636" s="14">
        <v>0</v>
      </c>
      <c r="BU636" s="14">
        <v>0</v>
      </c>
      <c r="BV636" s="14"/>
      <c r="BW636" s="14">
        <v>0</v>
      </c>
      <c r="BX636" s="14">
        <v>0</v>
      </c>
      <c r="BY636" s="14" t="s">
        <v>120</v>
      </c>
      <c r="BZ636" s="14">
        <v>0</v>
      </c>
      <c r="CA636" s="14">
        <v>0</v>
      </c>
      <c r="CB636" s="14">
        <v>0</v>
      </c>
      <c r="CC636" s="14">
        <v>0</v>
      </c>
      <c r="CD636" s="14"/>
      <c r="CE636" s="14">
        <v>0</v>
      </c>
      <c r="CF636" s="14">
        <v>0</v>
      </c>
      <c r="CG636" s="14">
        <v>0</v>
      </c>
      <c r="CH636" s="14">
        <v>0</v>
      </c>
      <c r="CI636" s="14"/>
      <c r="CJ636" s="14">
        <v>0</v>
      </c>
      <c r="CK636" s="14">
        <v>0</v>
      </c>
      <c r="CL636" s="14">
        <v>0</v>
      </c>
      <c r="CM636" s="14">
        <v>0</v>
      </c>
      <c r="CN636" s="14"/>
      <c r="CO636" s="14">
        <v>0</v>
      </c>
      <c r="CP636" s="14">
        <v>0</v>
      </c>
      <c r="CQ636" s="14"/>
      <c r="CR636" s="14">
        <v>0</v>
      </c>
      <c r="CS636" s="14">
        <v>0</v>
      </c>
    </row>
    <row r="637" spans="2:97" x14ac:dyDescent="0.3">
      <c r="B637" t="s">
        <v>345</v>
      </c>
      <c r="C637" s="14">
        <v>0</v>
      </c>
      <c r="D637" s="14">
        <v>0</v>
      </c>
      <c r="E637" s="14">
        <v>0</v>
      </c>
      <c r="F637" s="14"/>
      <c r="G637" s="14">
        <v>0</v>
      </c>
      <c r="H637" s="14">
        <v>0</v>
      </c>
      <c r="I637" s="14">
        <v>0</v>
      </c>
      <c r="J637" s="14">
        <v>0</v>
      </c>
      <c r="K637" s="14">
        <v>0</v>
      </c>
      <c r="L637" s="14">
        <v>0</v>
      </c>
      <c r="M637" s="14"/>
      <c r="N637" s="14">
        <v>0</v>
      </c>
      <c r="O637" s="14">
        <v>0</v>
      </c>
      <c r="P637" s="14">
        <v>0</v>
      </c>
      <c r="Q637" s="14">
        <v>0</v>
      </c>
      <c r="R637" s="14"/>
      <c r="S637" s="14">
        <v>0</v>
      </c>
      <c r="T637" s="14">
        <v>0</v>
      </c>
      <c r="U637" s="14">
        <v>0</v>
      </c>
      <c r="V637" s="14">
        <v>0</v>
      </c>
      <c r="W637" s="14">
        <v>0</v>
      </c>
      <c r="X637" s="14">
        <v>0</v>
      </c>
      <c r="Y637" s="14">
        <v>0</v>
      </c>
      <c r="Z637" s="14">
        <v>0</v>
      </c>
      <c r="AA637" s="14">
        <v>0</v>
      </c>
      <c r="AB637" s="14">
        <v>0</v>
      </c>
      <c r="AC637" s="14">
        <v>0</v>
      </c>
      <c r="AD637" s="14">
        <v>0</v>
      </c>
      <c r="AE637" s="14"/>
      <c r="AF637" s="14">
        <v>0</v>
      </c>
      <c r="AG637" s="14">
        <v>0</v>
      </c>
      <c r="AH637" s="14">
        <v>0</v>
      </c>
      <c r="AI637" s="14">
        <v>0</v>
      </c>
      <c r="AJ637" s="14">
        <v>0</v>
      </c>
      <c r="AK637" s="14"/>
      <c r="AL637" s="14">
        <v>0</v>
      </c>
      <c r="AM637" s="14">
        <v>0</v>
      </c>
      <c r="AN637" s="14">
        <v>0</v>
      </c>
      <c r="AO637" s="14">
        <v>0</v>
      </c>
      <c r="AP637" s="14">
        <v>0</v>
      </c>
      <c r="AQ637" s="14">
        <v>0</v>
      </c>
      <c r="AR637" s="14"/>
      <c r="AS637" s="14">
        <v>0</v>
      </c>
      <c r="AT637" s="14">
        <v>0</v>
      </c>
      <c r="AU637" s="14">
        <v>0</v>
      </c>
      <c r="AV637" s="14">
        <v>0</v>
      </c>
      <c r="AW637" s="14">
        <v>0</v>
      </c>
      <c r="AX637" s="14"/>
      <c r="AY637" s="14">
        <v>0</v>
      </c>
      <c r="AZ637" s="14">
        <v>0</v>
      </c>
      <c r="BA637" s="14">
        <v>0</v>
      </c>
      <c r="BB637" s="14">
        <v>0</v>
      </c>
      <c r="BC637" s="14">
        <v>0</v>
      </c>
      <c r="BD637" s="14">
        <v>0</v>
      </c>
      <c r="BE637" s="14">
        <v>0</v>
      </c>
      <c r="BF637" s="14">
        <v>0</v>
      </c>
      <c r="BG637" s="14">
        <v>0</v>
      </c>
      <c r="BH637" s="14">
        <v>0</v>
      </c>
      <c r="BI637" s="14">
        <v>0</v>
      </c>
      <c r="BJ637" s="14">
        <v>0</v>
      </c>
      <c r="BK637" s="14">
        <v>0</v>
      </c>
      <c r="BL637" s="14">
        <v>0</v>
      </c>
      <c r="BM637" s="14">
        <v>0</v>
      </c>
      <c r="BN637" s="14">
        <v>0</v>
      </c>
      <c r="BO637" s="14"/>
      <c r="BP637" s="14">
        <v>0</v>
      </c>
      <c r="BQ637" s="14">
        <v>0</v>
      </c>
      <c r="BR637" s="14">
        <v>0</v>
      </c>
      <c r="BS637" s="14">
        <v>0</v>
      </c>
      <c r="BT637" s="14">
        <v>0</v>
      </c>
      <c r="BU637" s="14">
        <v>0</v>
      </c>
      <c r="BV637" s="14"/>
      <c r="BW637" s="14">
        <v>0</v>
      </c>
      <c r="BX637" s="14">
        <v>0</v>
      </c>
      <c r="BY637" s="14" t="s">
        <v>120</v>
      </c>
      <c r="BZ637" s="14">
        <v>0</v>
      </c>
      <c r="CA637" s="14">
        <v>0</v>
      </c>
      <c r="CB637" s="14">
        <v>0</v>
      </c>
      <c r="CC637" s="14">
        <v>0</v>
      </c>
      <c r="CD637" s="14"/>
      <c r="CE637" s="14">
        <v>0</v>
      </c>
      <c r="CF637" s="14">
        <v>0</v>
      </c>
      <c r="CG637" s="14">
        <v>0</v>
      </c>
      <c r="CH637" s="14">
        <v>0</v>
      </c>
      <c r="CI637" s="14"/>
      <c r="CJ637" s="14">
        <v>0</v>
      </c>
      <c r="CK637" s="14">
        <v>0</v>
      </c>
      <c r="CL637" s="14">
        <v>0</v>
      </c>
      <c r="CM637" s="14">
        <v>0</v>
      </c>
      <c r="CN637" s="14"/>
      <c r="CO637" s="14">
        <v>0</v>
      </c>
      <c r="CP637" s="14">
        <v>0</v>
      </c>
      <c r="CQ637" s="14"/>
      <c r="CR637" s="14">
        <v>0</v>
      </c>
      <c r="CS637" s="14">
        <v>0</v>
      </c>
    </row>
    <row r="638" spans="2:97" x14ac:dyDescent="0.3">
      <c r="B638" t="s">
        <v>346</v>
      </c>
      <c r="C638" s="14">
        <v>0</v>
      </c>
      <c r="D638" s="14">
        <v>0</v>
      </c>
      <c r="E638" s="14">
        <v>0</v>
      </c>
      <c r="F638" s="14"/>
      <c r="G638" s="14">
        <v>0</v>
      </c>
      <c r="H638" s="14">
        <v>0</v>
      </c>
      <c r="I638" s="14">
        <v>0</v>
      </c>
      <c r="J638" s="14">
        <v>0</v>
      </c>
      <c r="K638" s="14">
        <v>0</v>
      </c>
      <c r="L638" s="14">
        <v>0</v>
      </c>
      <c r="M638" s="14"/>
      <c r="N638" s="14">
        <v>0</v>
      </c>
      <c r="O638" s="14">
        <v>0</v>
      </c>
      <c r="P638" s="14">
        <v>0</v>
      </c>
      <c r="Q638" s="14">
        <v>0</v>
      </c>
      <c r="R638" s="14"/>
      <c r="S638" s="14">
        <v>0</v>
      </c>
      <c r="T638" s="14">
        <v>0</v>
      </c>
      <c r="U638" s="14">
        <v>0</v>
      </c>
      <c r="V638" s="14">
        <v>0</v>
      </c>
      <c r="W638" s="14">
        <v>0</v>
      </c>
      <c r="X638" s="14">
        <v>0</v>
      </c>
      <c r="Y638" s="14">
        <v>0</v>
      </c>
      <c r="Z638" s="14">
        <v>0</v>
      </c>
      <c r="AA638" s="14">
        <v>0</v>
      </c>
      <c r="AB638" s="14">
        <v>0</v>
      </c>
      <c r="AC638" s="14">
        <v>0</v>
      </c>
      <c r="AD638" s="14">
        <v>0</v>
      </c>
      <c r="AE638" s="14"/>
      <c r="AF638" s="14">
        <v>0</v>
      </c>
      <c r="AG638" s="14">
        <v>0</v>
      </c>
      <c r="AH638" s="14">
        <v>0</v>
      </c>
      <c r="AI638" s="14">
        <v>0</v>
      </c>
      <c r="AJ638" s="14">
        <v>0</v>
      </c>
      <c r="AK638" s="14"/>
      <c r="AL638" s="14">
        <v>0</v>
      </c>
      <c r="AM638" s="14">
        <v>0</v>
      </c>
      <c r="AN638" s="14">
        <v>0</v>
      </c>
      <c r="AO638" s="14">
        <v>0</v>
      </c>
      <c r="AP638" s="14">
        <v>0</v>
      </c>
      <c r="AQ638" s="14">
        <v>0</v>
      </c>
      <c r="AR638" s="14"/>
      <c r="AS638" s="14">
        <v>0</v>
      </c>
      <c r="AT638" s="14">
        <v>0</v>
      </c>
      <c r="AU638" s="14">
        <v>0</v>
      </c>
      <c r="AV638" s="14">
        <v>0</v>
      </c>
      <c r="AW638" s="14">
        <v>0</v>
      </c>
      <c r="AX638" s="14"/>
      <c r="AY638" s="14">
        <v>0</v>
      </c>
      <c r="AZ638" s="14">
        <v>0</v>
      </c>
      <c r="BA638" s="14">
        <v>0</v>
      </c>
      <c r="BB638" s="14">
        <v>0</v>
      </c>
      <c r="BC638" s="14">
        <v>0</v>
      </c>
      <c r="BD638" s="14">
        <v>0</v>
      </c>
      <c r="BE638" s="14">
        <v>0</v>
      </c>
      <c r="BF638" s="14">
        <v>0</v>
      </c>
      <c r="BG638" s="14">
        <v>0</v>
      </c>
      <c r="BH638" s="14">
        <v>0</v>
      </c>
      <c r="BI638" s="14">
        <v>0</v>
      </c>
      <c r="BJ638" s="14">
        <v>0</v>
      </c>
      <c r="BK638" s="14">
        <v>0</v>
      </c>
      <c r="BL638" s="14">
        <v>0</v>
      </c>
      <c r="BM638" s="14">
        <v>0</v>
      </c>
      <c r="BN638" s="14">
        <v>0</v>
      </c>
      <c r="BO638" s="14"/>
      <c r="BP638" s="14">
        <v>0</v>
      </c>
      <c r="BQ638" s="14">
        <v>0</v>
      </c>
      <c r="BR638" s="14">
        <v>0</v>
      </c>
      <c r="BS638" s="14">
        <v>0</v>
      </c>
      <c r="BT638" s="14">
        <v>0</v>
      </c>
      <c r="BU638" s="14">
        <v>0</v>
      </c>
      <c r="BV638" s="14"/>
      <c r="BW638" s="14">
        <v>0</v>
      </c>
      <c r="BX638" s="14">
        <v>0</v>
      </c>
      <c r="BY638" s="14" t="s">
        <v>120</v>
      </c>
      <c r="BZ638" s="14">
        <v>0</v>
      </c>
      <c r="CA638" s="14">
        <v>0</v>
      </c>
      <c r="CB638" s="14">
        <v>0</v>
      </c>
      <c r="CC638" s="14">
        <v>0</v>
      </c>
      <c r="CD638" s="14"/>
      <c r="CE638" s="14">
        <v>0</v>
      </c>
      <c r="CF638" s="14">
        <v>0</v>
      </c>
      <c r="CG638" s="14">
        <v>0</v>
      </c>
      <c r="CH638" s="14">
        <v>0</v>
      </c>
      <c r="CI638" s="14"/>
      <c r="CJ638" s="14">
        <v>0</v>
      </c>
      <c r="CK638" s="14">
        <v>0</v>
      </c>
      <c r="CL638" s="14">
        <v>0</v>
      </c>
      <c r="CM638" s="14">
        <v>0</v>
      </c>
      <c r="CN638" s="14"/>
      <c r="CO638" s="14">
        <v>0</v>
      </c>
      <c r="CP638" s="14">
        <v>0</v>
      </c>
      <c r="CQ638" s="14"/>
      <c r="CR638" s="14">
        <v>0</v>
      </c>
      <c r="CS638" s="14">
        <v>0</v>
      </c>
    </row>
    <row r="639" spans="2:97" x14ac:dyDescent="0.3">
      <c r="B639" t="s">
        <v>347</v>
      </c>
      <c r="C639" s="14">
        <v>0</v>
      </c>
      <c r="D639" s="14">
        <v>0</v>
      </c>
      <c r="E639" s="14">
        <v>0</v>
      </c>
      <c r="F639" s="14"/>
      <c r="G639" s="14">
        <v>0</v>
      </c>
      <c r="H639" s="14">
        <v>0</v>
      </c>
      <c r="I639" s="14">
        <v>0</v>
      </c>
      <c r="J639" s="14">
        <v>0</v>
      </c>
      <c r="K639" s="14">
        <v>0</v>
      </c>
      <c r="L639" s="14">
        <v>0</v>
      </c>
      <c r="M639" s="14"/>
      <c r="N639" s="14">
        <v>0</v>
      </c>
      <c r="O639" s="14">
        <v>0</v>
      </c>
      <c r="P639" s="14">
        <v>0</v>
      </c>
      <c r="Q639" s="14">
        <v>0</v>
      </c>
      <c r="R639" s="14"/>
      <c r="S639" s="14">
        <v>0</v>
      </c>
      <c r="T639" s="14">
        <v>0</v>
      </c>
      <c r="U639" s="14">
        <v>0</v>
      </c>
      <c r="V639" s="14">
        <v>0</v>
      </c>
      <c r="W639" s="14">
        <v>0</v>
      </c>
      <c r="X639" s="14">
        <v>0</v>
      </c>
      <c r="Y639" s="14">
        <v>0</v>
      </c>
      <c r="Z639" s="14">
        <v>0</v>
      </c>
      <c r="AA639" s="14">
        <v>0</v>
      </c>
      <c r="AB639" s="14">
        <v>0</v>
      </c>
      <c r="AC639" s="14">
        <v>0</v>
      </c>
      <c r="AD639" s="14">
        <v>0</v>
      </c>
      <c r="AE639" s="14"/>
      <c r="AF639" s="14">
        <v>0</v>
      </c>
      <c r="AG639" s="14">
        <v>0</v>
      </c>
      <c r="AH639" s="14">
        <v>0</v>
      </c>
      <c r="AI639" s="14">
        <v>0</v>
      </c>
      <c r="AJ639" s="14">
        <v>0</v>
      </c>
      <c r="AK639" s="14"/>
      <c r="AL639" s="14">
        <v>0</v>
      </c>
      <c r="AM639" s="14">
        <v>0</v>
      </c>
      <c r="AN639" s="14">
        <v>0</v>
      </c>
      <c r="AO639" s="14">
        <v>0</v>
      </c>
      <c r="AP639" s="14">
        <v>0</v>
      </c>
      <c r="AQ639" s="14">
        <v>0</v>
      </c>
      <c r="AR639" s="14"/>
      <c r="AS639" s="14">
        <v>0</v>
      </c>
      <c r="AT639" s="14">
        <v>0</v>
      </c>
      <c r="AU639" s="14">
        <v>0</v>
      </c>
      <c r="AV639" s="14">
        <v>0</v>
      </c>
      <c r="AW639" s="14">
        <v>0</v>
      </c>
      <c r="AX639" s="14"/>
      <c r="AY639" s="14">
        <v>0</v>
      </c>
      <c r="AZ639" s="14">
        <v>0</v>
      </c>
      <c r="BA639" s="14">
        <v>0</v>
      </c>
      <c r="BB639" s="14">
        <v>0</v>
      </c>
      <c r="BC639" s="14">
        <v>0</v>
      </c>
      <c r="BD639" s="14">
        <v>0</v>
      </c>
      <c r="BE639" s="14">
        <v>0</v>
      </c>
      <c r="BF639" s="14">
        <v>0</v>
      </c>
      <c r="BG639" s="14">
        <v>0</v>
      </c>
      <c r="BH639" s="14">
        <v>0</v>
      </c>
      <c r="BI639" s="14">
        <v>0</v>
      </c>
      <c r="BJ639" s="14">
        <v>0</v>
      </c>
      <c r="BK639" s="14">
        <v>0</v>
      </c>
      <c r="BL639" s="14">
        <v>0</v>
      </c>
      <c r="BM639" s="14">
        <v>0</v>
      </c>
      <c r="BN639" s="14">
        <v>0</v>
      </c>
      <c r="BO639" s="14"/>
      <c r="BP639" s="14">
        <v>0</v>
      </c>
      <c r="BQ639" s="14">
        <v>0</v>
      </c>
      <c r="BR639" s="14">
        <v>0</v>
      </c>
      <c r="BS639" s="14">
        <v>0</v>
      </c>
      <c r="BT639" s="14">
        <v>0</v>
      </c>
      <c r="BU639" s="14">
        <v>0</v>
      </c>
      <c r="BV639" s="14"/>
      <c r="BW639" s="14">
        <v>0</v>
      </c>
      <c r="BX639" s="14">
        <v>0</v>
      </c>
      <c r="BY639" s="14" t="s">
        <v>120</v>
      </c>
      <c r="BZ639" s="14">
        <v>0</v>
      </c>
      <c r="CA639" s="14">
        <v>0</v>
      </c>
      <c r="CB639" s="14">
        <v>0</v>
      </c>
      <c r="CC639" s="14">
        <v>0</v>
      </c>
      <c r="CD639" s="14"/>
      <c r="CE639" s="14">
        <v>0</v>
      </c>
      <c r="CF639" s="14">
        <v>0</v>
      </c>
      <c r="CG639" s="14">
        <v>0</v>
      </c>
      <c r="CH639" s="14">
        <v>0</v>
      </c>
      <c r="CI639" s="14"/>
      <c r="CJ639" s="14">
        <v>0</v>
      </c>
      <c r="CK639" s="14">
        <v>0</v>
      </c>
      <c r="CL639" s="14">
        <v>0</v>
      </c>
      <c r="CM639" s="14">
        <v>0</v>
      </c>
      <c r="CN639" s="14"/>
      <c r="CO639" s="14">
        <v>0</v>
      </c>
      <c r="CP639" s="14">
        <v>0</v>
      </c>
      <c r="CQ639" s="14"/>
      <c r="CR639" s="14">
        <v>0</v>
      </c>
      <c r="CS639" s="14">
        <v>0</v>
      </c>
    </row>
    <row r="640" spans="2:97" x14ac:dyDescent="0.3">
      <c r="B640" t="s">
        <v>348</v>
      </c>
      <c r="C640" s="14">
        <v>0</v>
      </c>
      <c r="D640" s="14">
        <v>0</v>
      </c>
      <c r="E640" s="14">
        <v>0</v>
      </c>
      <c r="F640" s="14"/>
      <c r="G640" s="14">
        <v>0</v>
      </c>
      <c r="H640" s="14">
        <v>0</v>
      </c>
      <c r="I640" s="14">
        <v>0</v>
      </c>
      <c r="J640" s="14">
        <v>0</v>
      </c>
      <c r="K640" s="14">
        <v>0</v>
      </c>
      <c r="L640" s="14">
        <v>0</v>
      </c>
      <c r="M640" s="14"/>
      <c r="N640" s="14">
        <v>0</v>
      </c>
      <c r="O640" s="14">
        <v>0</v>
      </c>
      <c r="P640" s="14">
        <v>0</v>
      </c>
      <c r="Q640" s="14">
        <v>0</v>
      </c>
      <c r="R640" s="14"/>
      <c r="S640" s="14">
        <v>0</v>
      </c>
      <c r="T640" s="14">
        <v>0</v>
      </c>
      <c r="U640" s="14">
        <v>0</v>
      </c>
      <c r="V640" s="14">
        <v>0</v>
      </c>
      <c r="W640" s="14">
        <v>0</v>
      </c>
      <c r="X640" s="14">
        <v>0</v>
      </c>
      <c r="Y640" s="14">
        <v>0</v>
      </c>
      <c r="Z640" s="14">
        <v>0</v>
      </c>
      <c r="AA640" s="14">
        <v>0</v>
      </c>
      <c r="AB640" s="14">
        <v>0</v>
      </c>
      <c r="AC640" s="14">
        <v>0</v>
      </c>
      <c r="AD640" s="14">
        <v>0</v>
      </c>
      <c r="AE640" s="14"/>
      <c r="AF640" s="14">
        <v>0</v>
      </c>
      <c r="AG640" s="14">
        <v>0</v>
      </c>
      <c r="AH640" s="14">
        <v>0</v>
      </c>
      <c r="AI640" s="14">
        <v>0</v>
      </c>
      <c r="AJ640" s="14">
        <v>0</v>
      </c>
      <c r="AK640" s="14"/>
      <c r="AL640" s="14">
        <v>0</v>
      </c>
      <c r="AM640" s="14">
        <v>0</v>
      </c>
      <c r="AN640" s="14">
        <v>0</v>
      </c>
      <c r="AO640" s="14">
        <v>0</v>
      </c>
      <c r="AP640" s="14">
        <v>0</v>
      </c>
      <c r="AQ640" s="14">
        <v>0</v>
      </c>
      <c r="AR640" s="14"/>
      <c r="AS640" s="14">
        <v>0</v>
      </c>
      <c r="AT640" s="14">
        <v>0</v>
      </c>
      <c r="AU640" s="14">
        <v>0</v>
      </c>
      <c r="AV640" s="14">
        <v>0</v>
      </c>
      <c r="AW640" s="14">
        <v>0</v>
      </c>
      <c r="AX640" s="14"/>
      <c r="AY640" s="14">
        <v>0</v>
      </c>
      <c r="AZ640" s="14">
        <v>0</v>
      </c>
      <c r="BA640" s="14">
        <v>0</v>
      </c>
      <c r="BB640" s="14">
        <v>0</v>
      </c>
      <c r="BC640" s="14">
        <v>0</v>
      </c>
      <c r="BD640" s="14">
        <v>0</v>
      </c>
      <c r="BE640" s="14">
        <v>0</v>
      </c>
      <c r="BF640" s="14">
        <v>0</v>
      </c>
      <c r="BG640" s="14">
        <v>0</v>
      </c>
      <c r="BH640" s="14">
        <v>0</v>
      </c>
      <c r="BI640" s="14">
        <v>0</v>
      </c>
      <c r="BJ640" s="14">
        <v>0</v>
      </c>
      <c r="BK640" s="14">
        <v>0</v>
      </c>
      <c r="BL640" s="14">
        <v>0</v>
      </c>
      <c r="BM640" s="14">
        <v>0</v>
      </c>
      <c r="BN640" s="14">
        <v>0</v>
      </c>
      <c r="BO640" s="14"/>
      <c r="BP640" s="14">
        <v>0</v>
      </c>
      <c r="BQ640" s="14">
        <v>0</v>
      </c>
      <c r="BR640" s="14">
        <v>0</v>
      </c>
      <c r="BS640" s="14">
        <v>0</v>
      </c>
      <c r="BT640" s="14">
        <v>0</v>
      </c>
      <c r="BU640" s="14">
        <v>0</v>
      </c>
      <c r="BV640" s="14"/>
      <c r="BW640" s="14">
        <v>0</v>
      </c>
      <c r="BX640" s="14">
        <v>0</v>
      </c>
      <c r="BY640" s="14" t="s">
        <v>120</v>
      </c>
      <c r="BZ640" s="14">
        <v>0</v>
      </c>
      <c r="CA640" s="14">
        <v>0</v>
      </c>
      <c r="CB640" s="14">
        <v>0</v>
      </c>
      <c r="CC640" s="14">
        <v>0</v>
      </c>
      <c r="CD640" s="14"/>
      <c r="CE640" s="14">
        <v>0</v>
      </c>
      <c r="CF640" s="14">
        <v>0</v>
      </c>
      <c r="CG640" s="14">
        <v>0</v>
      </c>
      <c r="CH640" s="14">
        <v>0</v>
      </c>
      <c r="CI640" s="14"/>
      <c r="CJ640" s="14">
        <v>0</v>
      </c>
      <c r="CK640" s="14">
        <v>0</v>
      </c>
      <c r="CL640" s="14">
        <v>0</v>
      </c>
      <c r="CM640" s="14">
        <v>0</v>
      </c>
      <c r="CN640" s="14"/>
      <c r="CO640" s="14">
        <v>0</v>
      </c>
      <c r="CP640" s="14">
        <v>0</v>
      </c>
      <c r="CQ640" s="14"/>
      <c r="CR640" s="14">
        <v>0</v>
      </c>
      <c r="CS640" s="14">
        <v>0</v>
      </c>
    </row>
    <row r="641" spans="2:97" x14ac:dyDescent="0.3">
      <c r="B641" t="s">
        <v>349</v>
      </c>
      <c r="C641" s="14">
        <v>0</v>
      </c>
      <c r="D641" s="14">
        <v>0</v>
      </c>
      <c r="E641" s="14">
        <v>0</v>
      </c>
      <c r="F641" s="14"/>
      <c r="G641" s="14">
        <v>0</v>
      </c>
      <c r="H641" s="14">
        <v>0</v>
      </c>
      <c r="I641" s="14">
        <v>0</v>
      </c>
      <c r="J641" s="14">
        <v>0</v>
      </c>
      <c r="K641" s="14">
        <v>0</v>
      </c>
      <c r="L641" s="14">
        <v>0</v>
      </c>
      <c r="M641" s="14"/>
      <c r="N641" s="14">
        <v>0</v>
      </c>
      <c r="O641" s="14">
        <v>0</v>
      </c>
      <c r="P641" s="14">
        <v>0</v>
      </c>
      <c r="Q641" s="14">
        <v>0</v>
      </c>
      <c r="R641" s="14"/>
      <c r="S641" s="14">
        <v>0</v>
      </c>
      <c r="T641" s="14">
        <v>0</v>
      </c>
      <c r="U641" s="14">
        <v>0</v>
      </c>
      <c r="V641" s="14">
        <v>0</v>
      </c>
      <c r="W641" s="14">
        <v>0</v>
      </c>
      <c r="X641" s="14">
        <v>0</v>
      </c>
      <c r="Y641" s="14">
        <v>0</v>
      </c>
      <c r="Z641" s="14">
        <v>0</v>
      </c>
      <c r="AA641" s="14">
        <v>0</v>
      </c>
      <c r="AB641" s="14">
        <v>0</v>
      </c>
      <c r="AC641" s="14">
        <v>0</v>
      </c>
      <c r="AD641" s="14">
        <v>0</v>
      </c>
      <c r="AE641" s="14"/>
      <c r="AF641" s="14">
        <v>0</v>
      </c>
      <c r="AG641" s="14">
        <v>0</v>
      </c>
      <c r="AH641" s="14">
        <v>0</v>
      </c>
      <c r="AI641" s="14">
        <v>0</v>
      </c>
      <c r="AJ641" s="14">
        <v>0</v>
      </c>
      <c r="AK641" s="14"/>
      <c r="AL641" s="14">
        <v>0</v>
      </c>
      <c r="AM641" s="14">
        <v>0</v>
      </c>
      <c r="AN641" s="14">
        <v>0</v>
      </c>
      <c r="AO641" s="14">
        <v>0</v>
      </c>
      <c r="AP641" s="14">
        <v>0</v>
      </c>
      <c r="AQ641" s="14">
        <v>0</v>
      </c>
      <c r="AR641" s="14"/>
      <c r="AS641" s="14">
        <v>0</v>
      </c>
      <c r="AT641" s="14">
        <v>0</v>
      </c>
      <c r="AU641" s="14">
        <v>0</v>
      </c>
      <c r="AV641" s="14">
        <v>0</v>
      </c>
      <c r="AW641" s="14">
        <v>0</v>
      </c>
      <c r="AX641" s="14"/>
      <c r="AY641" s="14">
        <v>0</v>
      </c>
      <c r="AZ641" s="14">
        <v>0</v>
      </c>
      <c r="BA641" s="14">
        <v>0</v>
      </c>
      <c r="BB641" s="14">
        <v>0</v>
      </c>
      <c r="BC641" s="14">
        <v>0</v>
      </c>
      <c r="BD641" s="14">
        <v>0</v>
      </c>
      <c r="BE641" s="14">
        <v>0</v>
      </c>
      <c r="BF641" s="14">
        <v>0</v>
      </c>
      <c r="BG641" s="14">
        <v>0</v>
      </c>
      <c r="BH641" s="14">
        <v>0</v>
      </c>
      <c r="BI641" s="14">
        <v>0</v>
      </c>
      <c r="BJ641" s="14">
        <v>0</v>
      </c>
      <c r="BK641" s="14">
        <v>0</v>
      </c>
      <c r="BL641" s="14">
        <v>0</v>
      </c>
      <c r="BM641" s="14">
        <v>0</v>
      </c>
      <c r="BN641" s="14">
        <v>0</v>
      </c>
      <c r="BO641" s="14"/>
      <c r="BP641" s="14">
        <v>0</v>
      </c>
      <c r="BQ641" s="14">
        <v>0</v>
      </c>
      <c r="BR641" s="14">
        <v>0</v>
      </c>
      <c r="BS641" s="14">
        <v>0</v>
      </c>
      <c r="BT641" s="14">
        <v>0</v>
      </c>
      <c r="BU641" s="14">
        <v>0</v>
      </c>
      <c r="BV641" s="14"/>
      <c r="BW641" s="14">
        <v>0</v>
      </c>
      <c r="BX641" s="14">
        <v>0</v>
      </c>
      <c r="BY641" s="14" t="s">
        <v>120</v>
      </c>
      <c r="BZ641" s="14">
        <v>0</v>
      </c>
      <c r="CA641" s="14">
        <v>0</v>
      </c>
      <c r="CB641" s="14">
        <v>0</v>
      </c>
      <c r="CC641" s="14">
        <v>0</v>
      </c>
      <c r="CD641" s="14"/>
      <c r="CE641" s="14">
        <v>0</v>
      </c>
      <c r="CF641" s="14">
        <v>0</v>
      </c>
      <c r="CG641" s="14">
        <v>0</v>
      </c>
      <c r="CH641" s="14">
        <v>0</v>
      </c>
      <c r="CI641" s="14"/>
      <c r="CJ641" s="14">
        <v>0</v>
      </c>
      <c r="CK641" s="14">
        <v>0</v>
      </c>
      <c r="CL641" s="14">
        <v>0</v>
      </c>
      <c r="CM641" s="14">
        <v>0</v>
      </c>
      <c r="CN641" s="14"/>
      <c r="CO641" s="14">
        <v>0</v>
      </c>
      <c r="CP641" s="14">
        <v>0</v>
      </c>
      <c r="CQ641" s="14"/>
      <c r="CR641" s="14">
        <v>0</v>
      </c>
      <c r="CS641" s="14">
        <v>0</v>
      </c>
    </row>
    <row r="642" spans="2:97" x14ac:dyDescent="0.3">
      <c r="B642" t="s">
        <v>350</v>
      </c>
      <c r="C642" s="14">
        <v>0</v>
      </c>
      <c r="D642" s="14">
        <v>0</v>
      </c>
      <c r="E642" s="14">
        <v>0</v>
      </c>
      <c r="F642" s="14"/>
      <c r="G642" s="14">
        <v>0</v>
      </c>
      <c r="H642" s="14">
        <v>0</v>
      </c>
      <c r="I642" s="14">
        <v>0</v>
      </c>
      <c r="J642" s="14">
        <v>0</v>
      </c>
      <c r="K642" s="14">
        <v>0</v>
      </c>
      <c r="L642" s="14">
        <v>0</v>
      </c>
      <c r="M642" s="14"/>
      <c r="N642" s="14">
        <v>0</v>
      </c>
      <c r="O642" s="14">
        <v>0</v>
      </c>
      <c r="P642" s="14">
        <v>0</v>
      </c>
      <c r="Q642" s="14">
        <v>0</v>
      </c>
      <c r="R642" s="14"/>
      <c r="S642" s="14">
        <v>0</v>
      </c>
      <c r="T642" s="14">
        <v>0</v>
      </c>
      <c r="U642" s="14">
        <v>0</v>
      </c>
      <c r="V642" s="14">
        <v>0</v>
      </c>
      <c r="W642" s="14">
        <v>0</v>
      </c>
      <c r="X642" s="14">
        <v>0</v>
      </c>
      <c r="Y642" s="14">
        <v>0</v>
      </c>
      <c r="Z642" s="14">
        <v>0</v>
      </c>
      <c r="AA642" s="14">
        <v>0</v>
      </c>
      <c r="AB642" s="14">
        <v>0</v>
      </c>
      <c r="AC642" s="14">
        <v>0</v>
      </c>
      <c r="AD642" s="14">
        <v>0</v>
      </c>
      <c r="AE642" s="14"/>
      <c r="AF642" s="14">
        <v>0</v>
      </c>
      <c r="AG642" s="14">
        <v>0</v>
      </c>
      <c r="AH642" s="14">
        <v>0</v>
      </c>
      <c r="AI642" s="14">
        <v>0</v>
      </c>
      <c r="AJ642" s="14">
        <v>0</v>
      </c>
      <c r="AK642" s="14"/>
      <c r="AL642" s="14">
        <v>0</v>
      </c>
      <c r="AM642" s="14">
        <v>0</v>
      </c>
      <c r="AN642" s="14">
        <v>0</v>
      </c>
      <c r="AO642" s="14">
        <v>0</v>
      </c>
      <c r="AP642" s="14">
        <v>0</v>
      </c>
      <c r="AQ642" s="14">
        <v>0</v>
      </c>
      <c r="AR642" s="14"/>
      <c r="AS642" s="14">
        <v>0</v>
      </c>
      <c r="AT642" s="14">
        <v>0</v>
      </c>
      <c r="AU642" s="14">
        <v>0</v>
      </c>
      <c r="AV642" s="14">
        <v>0</v>
      </c>
      <c r="AW642" s="14">
        <v>0</v>
      </c>
      <c r="AX642" s="14"/>
      <c r="AY642" s="14">
        <v>0</v>
      </c>
      <c r="AZ642" s="14">
        <v>0</v>
      </c>
      <c r="BA642" s="14">
        <v>0</v>
      </c>
      <c r="BB642" s="14">
        <v>0</v>
      </c>
      <c r="BC642" s="14">
        <v>0</v>
      </c>
      <c r="BD642" s="14">
        <v>0</v>
      </c>
      <c r="BE642" s="14">
        <v>0</v>
      </c>
      <c r="BF642" s="14">
        <v>0</v>
      </c>
      <c r="BG642" s="14">
        <v>0</v>
      </c>
      <c r="BH642" s="14">
        <v>0</v>
      </c>
      <c r="BI642" s="14">
        <v>0</v>
      </c>
      <c r="BJ642" s="14">
        <v>0</v>
      </c>
      <c r="BK642" s="14">
        <v>0</v>
      </c>
      <c r="BL642" s="14">
        <v>0</v>
      </c>
      <c r="BM642" s="14">
        <v>0</v>
      </c>
      <c r="BN642" s="14">
        <v>0</v>
      </c>
      <c r="BO642" s="14"/>
      <c r="BP642" s="14">
        <v>0</v>
      </c>
      <c r="BQ642" s="14">
        <v>0</v>
      </c>
      <c r="BR642" s="14">
        <v>0</v>
      </c>
      <c r="BS642" s="14">
        <v>0</v>
      </c>
      <c r="BT642" s="14">
        <v>0</v>
      </c>
      <c r="BU642" s="14">
        <v>0</v>
      </c>
      <c r="BV642" s="14"/>
      <c r="BW642" s="14">
        <v>0</v>
      </c>
      <c r="BX642" s="14">
        <v>0</v>
      </c>
      <c r="BY642" s="14" t="s">
        <v>120</v>
      </c>
      <c r="BZ642" s="14">
        <v>0</v>
      </c>
      <c r="CA642" s="14">
        <v>0</v>
      </c>
      <c r="CB642" s="14">
        <v>0</v>
      </c>
      <c r="CC642" s="14">
        <v>0</v>
      </c>
      <c r="CD642" s="14"/>
      <c r="CE642" s="14">
        <v>0</v>
      </c>
      <c r="CF642" s="14">
        <v>0</v>
      </c>
      <c r="CG642" s="14">
        <v>0</v>
      </c>
      <c r="CH642" s="14">
        <v>0</v>
      </c>
      <c r="CI642" s="14"/>
      <c r="CJ642" s="14">
        <v>0</v>
      </c>
      <c r="CK642" s="14">
        <v>0</v>
      </c>
      <c r="CL642" s="14">
        <v>0</v>
      </c>
      <c r="CM642" s="14">
        <v>0</v>
      </c>
      <c r="CN642" s="14"/>
      <c r="CO642" s="14">
        <v>0</v>
      </c>
      <c r="CP642" s="14">
        <v>0</v>
      </c>
      <c r="CQ642" s="14"/>
      <c r="CR642" s="14">
        <v>0</v>
      </c>
      <c r="CS642" s="14">
        <v>0</v>
      </c>
    </row>
    <row r="643" spans="2:97" x14ac:dyDescent="0.3">
      <c r="B643" t="s">
        <v>351</v>
      </c>
      <c r="C643" s="14">
        <v>0</v>
      </c>
      <c r="D643" s="14">
        <v>0</v>
      </c>
      <c r="E643" s="14">
        <v>0</v>
      </c>
      <c r="F643" s="14"/>
      <c r="G643" s="14">
        <v>0</v>
      </c>
      <c r="H643" s="14">
        <v>0</v>
      </c>
      <c r="I643" s="14">
        <v>0</v>
      </c>
      <c r="J643" s="14">
        <v>0</v>
      </c>
      <c r="K643" s="14">
        <v>0</v>
      </c>
      <c r="L643" s="14">
        <v>0</v>
      </c>
      <c r="M643" s="14"/>
      <c r="N643" s="14">
        <v>0</v>
      </c>
      <c r="O643" s="14">
        <v>0</v>
      </c>
      <c r="P643" s="14">
        <v>0</v>
      </c>
      <c r="Q643" s="14">
        <v>0</v>
      </c>
      <c r="R643" s="14"/>
      <c r="S643" s="14">
        <v>0</v>
      </c>
      <c r="T643" s="14">
        <v>0</v>
      </c>
      <c r="U643" s="14">
        <v>0</v>
      </c>
      <c r="V643" s="14">
        <v>0</v>
      </c>
      <c r="W643" s="14">
        <v>0</v>
      </c>
      <c r="X643" s="14">
        <v>0</v>
      </c>
      <c r="Y643" s="14">
        <v>0</v>
      </c>
      <c r="Z643" s="14">
        <v>0</v>
      </c>
      <c r="AA643" s="14">
        <v>0</v>
      </c>
      <c r="AB643" s="14">
        <v>0</v>
      </c>
      <c r="AC643" s="14">
        <v>0</v>
      </c>
      <c r="AD643" s="14">
        <v>0</v>
      </c>
      <c r="AE643" s="14"/>
      <c r="AF643" s="14">
        <v>0</v>
      </c>
      <c r="AG643" s="14">
        <v>0</v>
      </c>
      <c r="AH643" s="14">
        <v>0</v>
      </c>
      <c r="AI643" s="14">
        <v>0</v>
      </c>
      <c r="AJ643" s="14">
        <v>0</v>
      </c>
      <c r="AK643" s="14"/>
      <c r="AL643" s="14">
        <v>0</v>
      </c>
      <c r="AM643" s="14">
        <v>0</v>
      </c>
      <c r="AN643" s="14">
        <v>0</v>
      </c>
      <c r="AO643" s="14">
        <v>0</v>
      </c>
      <c r="AP643" s="14">
        <v>0</v>
      </c>
      <c r="AQ643" s="14">
        <v>0</v>
      </c>
      <c r="AR643" s="14"/>
      <c r="AS643" s="14">
        <v>0</v>
      </c>
      <c r="AT643" s="14">
        <v>0</v>
      </c>
      <c r="AU643" s="14">
        <v>0</v>
      </c>
      <c r="AV643" s="14">
        <v>0</v>
      </c>
      <c r="AW643" s="14">
        <v>0</v>
      </c>
      <c r="AX643" s="14"/>
      <c r="AY643" s="14">
        <v>0</v>
      </c>
      <c r="AZ643" s="14">
        <v>0</v>
      </c>
      <c r="BA643" s="14">
        <v>0</v>
      </c>
      <c r="BB643" s="14">
        <v>0</v>
      </c>
      <c r="BC643" s="14">
        <v>0</v>
      </c>
      <c r="BD643" s="14">
        <v>0</v>
      </c>
      <c r="BE643" s="14">
        <v>0</v>
      </c>
      <c r="BF643" s="14">
        <v>0</v>
      </c>
      <c r="BG643" s="14">
        <v>0</v>
      </c>
      <c r="BH643" s="14">
        <v>0</v>
      </c>
      <c r="BI643" s="14">
        <v>0</v>
      </c>
      <c r="BJ643" s="14">
        <v>0</v>
      </c>
      <c r="BK643" s="14">
        <v>0</v>
      </c>
      <c r="BL643" s="14">
        <v>0</v>
      </c>
      <c r="BM643" s="14">
        <v>0</v>
      </c>
      <c r="BN643" s="14">
        <v>0</v>
      </c>
      <c r="BO643" s="14"/>
      <c r="BP643" s="14">
        <v>0</v>
      </c>
      <c r="BQ643" s="14">
        <v>0</v>
      </c>
      <c r="BR643" s="14">
        <v>0</v>
      </c>
      <c r="BS643" s="14">
        <v>0</v>
      </c>
      <c r="BT643" s="14">
        <v>0</v>
      </c>
      <c r="BU643" s="14">
        <v>0</v>
      </c>
      <c r="BV643" s="14"/>
      <c r="BW643" s="14">
        <v>0</v>
      </c>
      <c r="BX643" s="14">
        <v>0</v>
      </c>
      <c r="BY643" s="14" t="s">
        <v>120</v>
      </c>
      <c r="BZ643" s="14">
        <v>0</v>
      </c>
      <c r="CA643" s="14">
        <v>0</v>
      </c>
      <c r="CB643" s="14">
        <v>0</v>
      </c>
      <c r="CC643" s="14">
        <v>0</v>
      </c>
      <c r="CD643" s="14"/>
      <c r="CE643" s="14">
        <v>0</v>
      </c>
      <c r="CF643" s="14">
        <v>0</v>
      </c>
      <c r="CG643" s="14">
        <v>0</v>
      </c>
      <c r="CH643" s="14">
        <v>0</v>
      </c>
      <c r="CI643" s="14"/>
      <c r="CJ643" s="14">
        <v>0</v>
      </c>
      <c r="CK643" s="14">
        <v>0</v>
      </c>
      <c r="CL643" s="14">
        <v>0</v>
      </c>
      <c r="CM643" s="14">
        <v>0</v>
      </c>
      <c r="CN643" s="14"/>
      <c r="CO643" s="14">
        <v>0</v>
      </c>
      <c r="CP643" s="14">
        <v>0</v>
      </c>
      <c r="CQ643" s="14"/>
      <c r="CR643" s="14">
        <v>0</v>
      </c>
      <c r="CS643" s="14">
        <v>0</v>
      </c>
    </row>
    <row r="644" spans="2:97" x14ac:dyDescent="0.3">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J644" s="14"/>
      <c r="CK644" s="14"/>
      <c r="CL644" s="14"/>
      <c r="CM644" s="14"/>
      <c r="CN644" s="14"/>
      <c r="CO644" s="14"/>
      <c r="CP644" s="14"/>
      <c r="CQ644" s="14"/>
      <c r="CR644" s="14"/>
      <c r="CS644" s="14"/>
    </row>
    <row r="645" spans="2:97" x14ac:dyDescent="0.3">
      <c r="B645" s="6" t="s">
        <v>356</v>
      </c>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c r="BY645" s="14"/>
      <c r="BZ645" s="14"/>
      <c r="CA645" s="14"/>
      <c r="CB645" s="14"/>
      <c r="CC645" s="14"/>
      <c r="CD645" s="14"/>
      <c r="CE645" s="14"/>
      <c r="CF645" s="14"/>
      <c r="CG645" s="14"/>
      <c r="CH645" s="14"/>
      <c r="CI645" s="14"/>
      <c r="CJ645" s="14"/>
      <c r="CK645" s="14"/>
      <c r="CL645" s="14"/>
      <c r="CM645" s="14"/>
      <c r="CN645" s="14"/>
      <c r="CO645" s="14"/>
      <c r="CP645" s="14"/>
      <c r="CQ645" s="14"/>
      <c r="CR645" s="14"/>
      <c r="CS645" s="14"/>
    </row>
    <row r="646" spans="2:97" x14ac:dyDescent="0.3">
      <c r="B646" s="24" t="s">
        <v>353</v>
      </c>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c r="BY646" s="14"/>
      <c r="BZ646" s="14"/>
      <c r="CA646" s="14"/>
      <c r="CB646" s="14"/>
      <c r="CC646" s="14"/>
      <c r="CD646" s="14"/>
      <c r="CE646" s="14"/>
      <c r="CF646" s="14"/>
      <c r="CG646" s="14"/>
      <c r="CH646" s="14"/>
      <c r="CI646" s="14"/>
      <c r="CJ646" s="14"/>
      <c r="CK646" s="14"/>
      <c r="CL646" s="14"/>
      <c r="CM646" s="14"/>
      <c r="CN646" s="14"/>
      <c r="CO646" s="14"/>
      <c r="CP646" s="14"/>
      <c r="CQ646" s="14"/>
      <c r="CR646" s="14"/>
      <c r="CS646" s="14"/>
    </row>
    <row r="647" spans="2:97" x14ac:dyDescent="0.3">
      <c r="B647" t="s">
        <v>334</v>
      </c>
      <c r="C647" s="14">
        <v>0.24851935221027099</v>
      </c>
      <c r="D647" s="14">
        <v>0.24542155316898401</v>
      </c>
      <c r="E647" s="14">
        <v>0.253153162184239</v>
      </c>
      <c r="F647" s="14"/>
      <c r="G647" s="14">
        <v>0.325727640080336</v>
      </c>
      <c r="H647" s="14">
        <v>0.234541004954818</v>
      </c>
      <c r="I647" s="14">
        <v>0.195300787117062</v>
      </c>
      <c r="J647" s="14">
        <v>0.196812887612485</v>
      </c>
      <c r="K647" s="14">
        <v>0.25005382626209299</v>
      </c>
      <c r="L647" s="14">
        <v>0.285949940564447</v>
      </c>
      <c r="M647" s="14"/>
      <c r="N647" s="14">
        <v>0.28157703415962798</v>
      </c>
      <c r="O647" s="14">
        <v>0.29716285092029698</v>
      </c>
      <c r="P647" s="14">
        <v>0.154048193771744</v>
      </c>
      <c r="Q647" s="14">
        <v>0.234517086412207</v>
      </c>
      <c r="R647" s="14"/>
      <c r="S647" s="14">
        <v>0.45423923577226399</v>
      </c>
      <c r="T647" s="14">
        <v>0.44034201334186601</v>
      </c>
      <c r="U647" s="14">
        <v>0.145269053912154</v>
      </c>
      <c r="V647" s="14">
        <v>0.247083619923464</v>
      </c>
      <c r="W647" s="14">
        <v>0.18611185434264901</v>
      </c>
      <c r="X647" s="14">
        <v>8.4580238185245502E-2</v>
      </c>
      <c r="Y647" s="14">
        <v>0.34048497284416901</v>
      </c>
      <c r="Z647" s="14">
        <v>0.293938563351889</v>
      </c>
      <c r="AA647" s="14">
        <v>0.123142946218469</v>
      </c>
      <c r="AB647" s="14">
        <v>0.212967043108856</v>
      </c>
      <c r="AC647" s="14">
        <v>0.236814040408695</v>
      </c>
      <c r="AD647" s="14">
        <v>0</v>
      </c>
      <c r="AE647" s="14"/>
      <c r="AF647" s="14">
        <v>0.25706208377860501</v>
      </c>
      <c r="AG647" s="14">
        <v>0.25970485591891301</v>
      </c>
      <c r="AH647" s="14">
        <v>0.25214092102645702</v>
      </c>
      <c r="AI647" s="14">
        <v>0.18739257116240801</v>
      </c>
      <c r="AJ647" s="14">
        <v>0.248511942609209</v>
      </c>
      <c r="AK647" s="14"/>
      <c r="AL647" s="14">
        <v>0.27885039815917301</v>
      </c>
      <c r="AM647" s="14">
        <v>0.279817161754846</v>
      </c>
      <c r="AN647" s="14">
        <v>0.244216498087822</v>
      </c>
      <c r="AO647" s="14">
        <v>0.16469100771652001</v>
      </c>
      <c r="AP647" s="14">
        <v>0.29737891835413299</v>
      </c>
      <c r="AQ647" s="14">
        <v>0.21978186661149701</v>
      </c>
      <c r="AR647" s="14"/>
      <c r="AS647" s="14">
        <v>0.26534092763028599</v>
      </c>
      <c r="AT647" s="14">
        <v>0.183438211551988</v>
      </c>
      <c r="AU647" s="14">
        <v>0.29325371310847997</v>
      </c>
      <c r="AV647" s="14">
        <v>0.27757074986069202</v>
      </c>
      <c r="AW647" s="14">
        <v>0.24767285685531801</v>
      </c>
      <c r="AX647" s="14"/>
      <c r="AY647" s="14">
        <v>0.27732135813011199</v>
      </c>
      <c r="AZ647" s="14">
        <v>0.139861638040335</v>
      </c>
      <c r="BA647" s="14">
        <v>0.32336447746456898</v>
      </c>
      <c r="BB647" s="14">
        <v>0.35318694565208397</v>
      </c>
      <c r="BC647" s="14">
        <v>0</v>
      </c>
      <c r="BD647" s="14">
        <v>0.427952492715232</v>
      </c>
      <c r="BE647" s="14">
        <v>0.270935973360039</v>
      </c>
      <c r="BF647" s="14">
        <v>0.18858268947302001</v>
      </c>
      <c r="BG647" s="14">
        <v>0.33664090490096599</v>
      </c>
      <c r="BH647" s="14">
        <v>0.19166021269682201</v>
      </c>
      <c r="BI647" s="14">
        <v>0.32640293060168701</v>
      </c>
      <c r="BJ647" s="14">
        <v>0.124184389093433</v>
      </c>
      <c r="BK647" s="14">
        <v>0.136448351036908</v>
      </c>
      <c r="BL647" s="14">
        <v>0.21769759993381599</v>
      </c>
      <c r="BM647" s="14">
        <v>0.33912400215998201</v>
      </c>
      <c r="BN647" s="14">
        <v>0.24840689666492199</v>
      </c>
      <c r="BO647" s="14"/>
      <c r="BP647" s="14">
        <v>0.302493643990151</v>
      </c>
      <c r="BQ647" s="14">
        <v>0.26009796993560502</v>
      </c>
      <c r="BR647" s="14">
        <v>0.24492363614669099</v>
      </c>
      <c r="BS647" s="14">
        <v>0.19818179316294601</v>
      </c>
      <c r="BT647" s="14">
        <v>0.20648344441998401</v>
      </c>
      <c r="BU647" s="14">
        <v>0.17356364360093199</v>
      </c>
      <c r="BV647" s="14"/>
      <c r="BW647" s="14">
        <v>0.25396488665273698</v>
      </c>
      <c r="BX647" s="14">
        <v>0.19738425710797899</v>
      </c>
      <c r="BY647" s="14" t="s">
        <v>120</v>
      </c>
      <c r="BZ647" s="14">
        <v>0.315708656026081</v>
      </c>
      <c r="CA647" s="14">
        <v>0.24750401047891701</v>
      </c>
      <c r="CB647" s="14">
        <v>0.30727278645045603</v>
      </c>
      <c r="CC647" s="14">
        <v>0</v>
      </c>
      <c r="CD647" s="14"/>
      <c r="CE647" s="14">
        <v>0.25740579407541597</v>
      </c>
      <c r="CF647" s="14">
        <v>0.22953124025670199</v>
      </c>
      <c r="CG647" s="14">
        <v>0.32523297226145798</v>
      </c>
      <c r="CH647" s="14">
        <v>0.232587400234127</v>
      </c>
      <c r="CI647" s="14"/>
      <c r="CJ647" s="14">
        <v>0.18695084414273</v>
      </c>
      <c r="CK647" s="14">
        <v>0.258586740922712</v>
      </c>
      <c r="CL647" s="14">
        <v>0.27757031643207303</v>
      </c>
      <c r="CM647" s="14">
        <v>0.41494779788166403</v>
      </c>
      <c r="CN647" s="14"/>
      <c r="CO647" s="14">
        <v>0.260589892896961</v>
      </c>
      <c r="CP647" s="14">
        <v>0.244187416917515</v>
      </c>
      <c r="CQ647" s="14"/>
      <c r="CR647" s="14">
        <v>0.28310496002088498</v>
      </c>
      <c r="CS647" s="14">
        <v>0.24089756077641999</v>
      </c>
    </row>
    <row r="648" spans="2:97" x14ac:dyDescent="0.3">
      <c r="B648" t="s">
        <v>335</v>
      </c>
      <c r="C648" s="14">
        <v>0.40350900096283299</v>
      </c>
      <c r="D648" s="14">
        <v>0.450392560170637</v>
      </c>
      <c r="E648" s="14">
        <v>0.36195000916729297</v>
      </c>
      <c r="F648" s="14"/>
      <c r="G648" s="14">
        <v>0.37466685129031801</v>
      </c>
      <c r="H648" s="14">
        <v>0.49133925008499002</v>
      </c>
      <c r="I648" s="14">
        <v>0.378998820807804</v>
      </c>
      <c r="J648" s="14">
        <v>0.403879893403365</v>
      </c>
      <c r="K648" s="14">
        <v>0.41844827095062598</v>
      </c>
      <c r="L648" s="14">
        <v>0.28579556550648899</v>
      </c>
      <c r="M648" s="14"/>
      <c r="N648" s="14">
        <v>0.433555775458912</v>
      </c>
      <c r="O648" s="14">
        <v>0.31904888683115201</v>
      </c>
      <c r="P648" s="14">
        <v>0.49109962882427499</v>
      </c>
      <c r="Q648" s="14">
        <v>0.36921665548221899</v>
      </c>
      <c r="R648" s="14"/>
      <c r="S648" s="14">
        <v>0.33587487159553298</v>
      </c>
      <c r="T648" s="14">
        <v>0.27073339867541502</v>
      </c>
      <c r="U648" s="14">
        <v>0.46210363830712298</v>
      </c>
      <c r="V648" s="14">
        <v>0.50577328216403705</v>
      </c>
      <c r="W648" s="14">
        <v>0.266393384016756</v>
      </c>
      <c r="X648" s="14">
        <v>0.47620091070766102</v>
      </c>
      <c r="Y648" s="14">
        <v>0.50627062395670297</v>
      </c>
      <c r="Z648" s="14">
        <v>0.58831560479473</v>
      </c>
      <c r="AA648" s="14">
        <v>0.60524343218084997</v>
      </c>
      <c r="AB648" s="14">
        <v>0.30408729617586699</v>
      </c>
      <c r="AC648" s="14">
        <v>0.284812785707872</v>
      </c>
      <c r="AD648" s="14">
        <v>0.13827995724831901</v>
      </c>
      <c r="AE648" s="14"/>
      <c r="AF648" s="14">
        <v>0.327635551354229</v>
      </c>
      <c r="AG648" s="14">
        <v>0.43934328070421802</v>
      </c>
      <c r="AH648" s="14">
        <v>0.34458389522250099</v>
      </c>
      <c r="AI648" s="14">
        <v>0.47905582028516602</v>
      </c>
      <c r="AJ648" s="14">
        <v>0.40352264407230998</v>
      </c>
      <c r="AK648" s="14"/>
      <c r="AL648" s="14">
        <v>0.41104950738651802</v>
      </c>
      <c r="AM648" s="14">
        <v>0.32960101465660202</v>
      </c>
      <c r="AN648" s="14">
        <v>0.43084749024550101</v>
      </c>
      <c r="AO648" s="14">
        <v>0.45272454359110698</v>
      </c>
      <c r="AP648" s="14">
        <v>0.43246080281784399</v>
      </c>
      <c r="AQ648" s="14">
        <v>0.25993968158563302</v>
      </c>
      <c r="AR648" s="14"/>
      <c r="AS648" s="14">
        <v>0.46790729509375001</v>
      </c>
      <c r="AT648" s="14">
        <v>0.39861702879581101</v>
      </c>
      <c r="AU648" s="14">
        <v>0.42788622016470801</v>
      </c>
      <c r="AV648" s="14">
        <v>0.43125139461524198</v>
      </c>
      <c r="AW648" s="14">
        <v>0.48993102417494799</v>
      </c>
      <c r="AX648" s="14"/>
      <c r="AY648" s="14">
        <v>0.53053236867292997</v>
      </c>
      <c r="AZ648" s="14">
        <v>0.71536236125167996</v>
      </c>
      <c r="BA648" s="14">
        <v>0.38726629573287202</v>
      </c>
      <c r="BB648" s="14">
        <v>0.35869080466552999</v>
      </c>
      <c r="BC648" s="14">
        <v>0.49811644541719302</v>
      </c>
      <c r="BD648" s="14">
        <v>0.41384436780425599</v>
      </c>
      <c r="BE648" s="14">
        <v>0.40332249323638097</v>
      </c>
      <c r="BF648" s="14">
        <v>0.49960195043671601</v>
      </c>
      <c r="BG648" s="14">
        <v>9.8020655827415606E-2</v>
      </c>
      <c r="BH648" s="14">
        <v>0.34038510429839097</v>
      </c>
      <c r="BI648" s="14">
        <v>0.32388379487340102</v>
      </c>
      <c r="BJ648" s="14">
        <v>0.56697627023951702</v>
      </c>
      <c r="BK648" s="14">
        <v>0.35262681701571202</v>
      </c>
      <c r="BL648" s="14">
        <v>0.31977287648839198</v>
      </c>
      <c r="BM648" s="14">
        <v>8.8462874473597103E-2</v>
      </c>
      <c r="BN648" s="14">
        <v>0.52339123826467304</v>
      </c>
      <c r="BO648" s="14"/>
      <c r="BP648" s="14">
        <v>0.45246239086441498</v>
      </c>
      <c r="BQ648" s="14">
        <v>0.45398069787148698</v>
      </c>
      <c r="BR648" s="14">
        <v>0.44705167187654699</v>
      </c>
      <c r="BS648" s="14">
        <v>0.35027072138607601</v>
      </c>
      <c r="BT648" s="14">
        <v>0.22138946190664899</v>
      </c>
      <c r="BU648" s="14">
        <v>0.36990318466237698</v>
      </c>
      <c r="BV648" s="14"/>
      <c r="BW648" s="14">
        <v>0.39628650059354198</v>
      </c>
      <c r="BX648" s="14">
        <v>0.379906879962221</v>
      </c>
      <c r="BY648" s="14" t="s">
        <v>120</v>
      </c>
      <c r="BZ648" s="14">
        <v>0.383208488786138</v>
      </c>
      <c r="CA648" s="14">
        <v>0.48063991374238701</v>
      </c>
      <c r="CB648" s="14">
        <v>0.41281038073731302</v>
      </c>
      <c r="CC648" s="14">
        <v>0.30233966174876697</v>
      </c>
      <c r="CD648" s="14"/>
      <c r="CE648" s="14">
        <v>0.43684254155618701</v>
      </c>
      <c r="CF648" s="14">
        <v>0.40915971950070101</v>
      </c>
      <c r="CG648" s="14">
        <v>0.29725005281241801</v>
      </c>
      <c r="CH648" s="14">
        <v>0.42111102067431</v>
      </c>
      <c r="CI648" s="14"/>
      <c r="CJ648" s="14">
        <v>0.20210594798346099</v>
      </c>
      <c r="CK648" s="14">
        <v>0.557586357846103</v>
      </c>
      <c r="CL648" s="14">
        <v>0.45467706220023102</v>
      </c>
      <c r="CM648" s="14">
        <v>0.28894344130201299</v>
      </c>
      <c r="CN648" s="14"/>
      <c r="CO648" s="14">
        <v>0.562618576195273</v>
      </c>
      <c r="CP648" s="14">
        <v>0.363913140726983</v>
      </c>
      <c r="CQ648" s="14"/>
      <c r="CR648" s="14">
        <v>0.42528977446773297</v>
      </c>
      <c r="CS648" s="14">
        <v>0.39210834637139702</v>
      </c>
    </row>
    <row r="649" spans="2:97" x14ac:dyDescent="0.3">
      <c r="B649" t="s">
        <v>336</v>
      </c>
      <c r="C649" s="14">
        <v>0.33502235493942401</v>
      </c>
      <c r="D649" s="14">
        <v>0.27744655216617897</v>
      </c>
      <c r="E649" s="14">
        <v>0.38489682864846902</v>
      </c>
      <c r="F649" s="14"/>
      <c r="G649" s="14">
        <v>0.24203965490649401</v>
      </c>
      <c r="H649" s="14">
        <v>0.27411974496019098</v>
      </c>
      <c r="I649" s="14">
        <v>0.42570039207513299</v>
      </c>
      <c r="J649" s="14">
        <v>0.399307218984151</v>
      </c>
      <c r="K649" s="14">
        <v>0.33149790278728097</v>
      </c>
      <c r="L649" s="14">
        <v>0.40987992746431001</v>
      </c>
      <c r="M649" s="14"/>
      <c r="N649" s="14">
        <v>0.28486719038146002</v>
      </c>
      <c r="O649" s="14">
        <v>0.33694340981660598</v>
      </c>
      <c r="P649" s="14">
        <v>0.35485217740398101</v>
      </c>
      <c r="Q649" s="14">
        <v>0.39626625810557398</v>
      </c>
      <c r="R649" s="14"/>
      <c r="S649" s="14">
        <v>0.15280471518092001</v>
      </c>
      <c r="T649" s="14">
        <v>0.28892458798271897</v>
      </c>
      <c r="U649" s="14">
        <v>0.39262730778072302</v>
      </c>
      <c r="V649" s="14">
        <v>0.247143097912499</v>
      </c>
      <c r="W649" s="14">
        <v>0.54749476164059496</v>
      </c>
      <c r="X649" s="14">
        <v>0.43921885110709302</v>
      </c>
      <c r="Y649" s="14">
        <v>0.15324440319912799</v>
      </c>
      <c r="Z649" s="14">
        <v>0.117745831853381</v>
      </c>
      <c r="AA649" s="14">
        <v>0.27161362160068098</v>
      </c>
      <c r="AB649" s="14">
        <v>0.40705188824476501</v>
      </c>
      <c r="AC649" s="14">
        <v>0.47837317388343298</v>
      </c>
      <c r="AD649" s="14">
        <v>0.86172004275168101</v>
      </c>
      <c r="AE649" s="14"/>
      <c r="AF649" s="14">
        <v>0.41530236486716599</v>
      </c>
      <c r="AG649" s="14">
        <v>0.30095186337686902</v>
      </c>
      <c r="AH649" s="14">
        <v>0.40327518375104199</v>
      </c>
      <c r="AI649" s="14">
        <v>0.31267152624941402</v>
      </c>
      <c r="AJ649" s="14">
        <v>0.34796541331848102</v>
      </c>
      <c r="AK649" s="14"/>
      <c r="AL649" s="14">
        <v>0.31010009445430903</v>
      </c>
      <c r="AM649" s="14">
        <v>0.39058182358855198</v>
      </c>
      <c r="AN649" s="14">
        <v>0.32493601166667702</v>
      </c>
      <c r="AO649" s="14">
        <v>0.34439796061425199</v>
      </c>
      <c r="AP649" s="14">
        <v>0.27016027882802301</v>
      </c>
      <c r="AQ649" s="14">
        <v>0.45549893906682698</v>
      </c>
      <c r="AR649" s="14"/>
      <c r="AS649" s="14">
        <v>0.266751777275964</v>
      </c>
      <c r="AT649" s="14">
        <v>0.39168615345199798</v>
      </c>
      <c r="AU649" s="14">
        <v>0.27886006672681202</v>
      </c>
      <c r="AV649" s="14">
        <v>0.26509123893466602</v>
      </c>
      <c r="AW649" s="14">
        <v>0.26239611896973503</v>
      </c>
      <c r="AX649" s="14"/>
      <c r="AY649" s="14">
        <v>0.19214627319695801</v>
      </c>
      <c r="AZ649" s="14">
        <v>0.14477600070798499</v>
      </c>
      <c r="BA649" s="14">
        <v>0.289369226802559</v>
      </c>
      <c r="BB649" s="14">
        <v>0.22016929792290499</v>
      </c>
      <c r="BC649" s="14">
        <v>0.50188355458280698</v>
      </c>
      <c r="BD649" s="14">
        <v>0.15820313948051201</v>
      </c>
      <c r="BE649" s="14">
        <v>0.32574153340357997</v>
      </c>
      <c r="BF649" s="14">
        <v>0.311815360090264</v>
      </c>
      <c r="BG649" s="14">
        <v>0.56533843927161798</v>
      </c>
      <c r="BH649" s="14">
        <v>0.37934581498911901</v>
      </c>
      <c r="BI649" s="14">
        <v>0.34971327452491202</v>
      </c>
      <c r="BJ649" s="14">
        <v>0.24127481184035701</v>
      </c>
      <c r="BK649" s="14">
        <v>0.51092483194738003</v>
      </c>
      <c r="BL649" s="14">
        <v>0.46252952357779198</v>
      </c>
      <c r="BM649" s="14">
        <v>0.57241312336642003</v>
      </c>
      <c r="BN649" s="14">
        <v>0.22820186507040499</v>
      </c>
      <c r="BO649" s="14"/>
      <c r="BP649" s="14">
        <v>0.22021942280837101</v>
      </c>
      <c r="BQ649" s="14">
        <v>0.285921332192908</v>
      </c>
      <c r="BR649" s="14">
        <v>0.30802469197676202</v>
      </c>
      <c r="BS649" s="14">
        <v>0.42179232134973599</v>
      </c>
      <c r="BT649" s="14">
        <v>0.572127093673368</v>
      </c>
      <c r="BU649" s="14">
        <v>0.456533171736692</v>
      </c>
      <c r="BV649" s="14"/>
      <c r="BW649" s="14">
        <v>0.34974861275371999</v>
      </c>
      <c r="BX649" s="14">
        <v>0.40041910151645999</v>
      </c>
      <c r="BY649" s="14" t="s">
        <v>120</v>
      </c>
      <c r="BZ649" s="14">
        <v>0.301082855187781</v>
      </c>
      <c r="CA649" s="14">
        <v>0.24270198889577799</v>
      </c>
      <c r="CB649" s="14">
        <v>0.25881751327435998</v>
      </c>
      <c r="CC649" s="14">
        <v>0.69766033825123297</v>
      </c>
      <c r="CD649" s="14"/>
      <c r="CE649" s="14">
        <v>0.28858775356692501</v>
      </c>
      <c r="CF649" s="14">
        <v>0.33877220149291998</v>
      </c>
      <c r="CG649" s="14">
        <v>0.35068122546570502</v>
      </c>
      <c r="CH649" s="14">
        <v>0.34630157909156301</v>
      </c>
      <c r="CI649" s="14"/>
      <c r="CJ649" s="14">
        <v>0.61094320787380896</v>
      </c>
      <c r="CK649" s="14">
        <v>0.183826901231185</v>
      </c>
      <c r="CL649" s="14">
        <v>0.23702175460948699</v>
      </c>
      <c r="CM649" s="14">
        <v>0.29610876081632298</v>
      </c>
      <c r="CN649" s="14"/>
      <c r="CO649" s="14">
        <v>0.15400833497229</v>
      </c>
      <c r="CP649" s="14">
        <v>0.38152492835567903</v>
      </c>
      <c r="CQ649" s="14"/>
      <c r="CR649" s="14">
        <v>0.29160526551138199</v>
      </c>
      <c r="CS649" s="14">
        <v>0.35629712848029599</v>
      </c>
    </row>
    <row r="650" spans="2:97" x14ac:dyDescent="0.3">
      <c r="B650" t="s">
        <v>92</v>
      </c>
      <c r="C650" s="14">
        <v>8.0643420632955602E-3</v>
      </c>
      <c r="D650" s="14">
        <v>1.66522727095764E-2</v>
      </c>
      <c r="E650" s="14">
        <v>0</v>
      </c>
      <c r="F650" s="14"/>
      <c r="G650" s="14">
        <v>3.0313152034870498E-2</v>
      </c>
      <c r="H650" s="14">
        <v>0</v>
      </c>
      <c r="I650" s="14">
        <v>0</v>
      </c>
      <c r="J650" s="14">
        <v>0</v>
      </c>
      <c r="K650" s="14">
        <v>0</v>
      </c>
      <c r="L650" s="14">
        <v>1.83745664647539E-2</v>
      </c>
      <c r="M650" s="14"/>
      <c r="N650" s="14">
        <v>0</v>
      </c>
      <c r="O650" s="14">
        <v>2.9173248792180199E-2</v>
      </c>
      <c r="P650" s="14">
        <v>0</v>
      </c>
      <c r="Q650" s="14">
        <v>0</v>
      </c>
      <c r="R650" s="14"/>
      <c r="S650" s="14">
        <v>1.99806820054317E-2</v>
      </c>
      <c r="T650" s="14">
        <v>0</v>
      </c>
      <c r="U650" s="14">
        <v>0</v>
      </c>
      <c r="V650" s="14">
        <v>0</v>
      </c>
      <c r="W650" s="14">
        <v>0</v>
      </c>
      <c r="X650" s="14">
        <v>0</v>
      </c>
      <c r="Y650" s="14">
        <v>0</v>
      </c>
      <c r="Z650" s="14">
        <v>0</v>
      </c>
      <c r="AA650" s="14">
        <v>0</v>
      </c>
      <c r="AB650" s="14">
        <v>7.5893772470511794E-2</v>
      </c>
      <c r="AC650" s="14">
        <v>0</v>
      </c>
      <c r="AD650" s="14">
        <v>0</v>
      </c>
      <c r="AE650" s="14"/>
      <c r="AF650" s="14">
        <v>0</v>
      </c>
      <c r="AG650" s="14">
        <v>0</v>
      </c>
      <c r="AH650" s="14">
        <v>0</v>
      </c>
      <c r="AI650" s="14">
        <v>2.0880082303011901E-2</v>
      </c>
      <c r="AJ650" s="14">
        <v>0</v>
      </c>
      <c r="AK650" s="14"/>
      <c r="AL650" s="14">
        <v>0</v>
      </c>
      <c r="AM650" s="14">
        <v>0</v>
      </c>
      <c r="AN650" s="14">
        <v>0</v>
      </c>
      <c r="AO650" s="14">
        <v>3.8186488078120598E-2</v>
      </c>
      <c r="AP650" s="14">
        <v>0</v>
      </c>
      <c r="AQ650" s="14">
        <v>0</v>
      </c>
      <c r="AR650" s="14"/>
      <c r="AS650" s="14">
        <v>0</v>
      </c>
      <c r="AT650" s="14">
        <v>2.6258606200203101E-2</v>
      </c>
      <c r="AU650" s="14">
        <v>0</v>
      </c>
      <c r="AV650" s="14">
        <v>0</v>
      </c>
      <c r="AW650" s="14">
        <v>0</v>
      </c>
      <c r="AX650" s="14"/>
      <c r="AY650" s="14">
        <v>0</v>
      </c>
      <c r="AZ650" s="14">
        <v>0</v>
      </c>
      <c r="BA650" s="14">
        <v>0</v>
      </c>
      <c r="BB650" s="14">
        <v>6.7952951759480504E-2</v>
      </c>
      <c r="BC650" s="14">
        <v>0</v>
      </c>
      <c r="BD650" s="14">
        <v>0</v>
      </c>
      <c r="BE650" s="14">
        <v>0</v>
      </c>
      <c r="BF650" s="14">
        <v>0</v>
      </c>
      <c r="BG650" s="14">
        <v>0</v>
      </c>
      <c r="BH650" s="14">
        <v>8.8608868015667697E-2</v>
      </c>
      <c r="BI650" s="14">
        <v>0</v>
      </c>
      <c r="BJ650" s="14">
        <v>0</v>
      </c>
      <c r="BK650" s="14">
        <v>0</v>
      </c>
      <c r="BL650" s="14">
        <v>0</v>
      </c>
      <c r="BM650" s="14">
        <v>0</v>
      </c>
      <c r="BN650" s="14">
        <v>0</v>
      </c>
      <c r="BO650" s="14"/>
      <c r="BP650" s="14">
        <v>8.6895769939321407E-3</v>
      </c>
      <c r="BQ650" s="14">
        <v>0</v>
      </c>
      <c r="BR650" s="14">
        <v>0</v>
      </c>
      <c r="BS650" s="14">
        <v>2.9755164101241498E-2</v>
      </c>
      <c r="BT650" s="14">
        <v>0</v>
      </c>
      <c r="BU650" s="14">
        <v>0</v>
      </c>
      <c r="BV650" s="14"/>
      <c r="BW650" s="14">
        <v>0</v>
      </c>
      <c r="BX650" s="14">
        <v>2.2289761413340301E-2</v>
      </c>
      <c r="BY650" s="14" t="s">
        <v>120</v>
      </c>
      <c r="BZ650" s="14">
        <v>0</v>
      </c>
      <c r="CA650" s="14">
        <v>2.9154086882917901E-2</v>
      </c>
      <c r="CB650" s="14">
        <v>0</v>
      </c>
      <c r="CC650" s="14">
        <v>0</v>
      </c>
      <c r="CD650" s="14"/>
      <c r="CE650" s="14">
        <v>0</v>
      </c>
      <c r="CF650" s="14">
        <v>2.2536838749676599E-2</v>
      </c>
      <c r="CG650" s="14">
        <v>2.6835749460419101E-2</v>
      </c>
      <c r="CH650" s="14">
        <v>0</v>
      </c>
      <c r="CI650" s="14"/>
      <c r="CJ650" s="14">
        <v>0</v>
      </c>
      <c r="CK650" s="14">
        <v>0</v>
      </c>
      <c r="CL650" s="14">
        <v>1.9138051994912801E-2</v>
      </c>
      <c r="CM650" s="14">
        <v>0</v>
      </c>
      <c r="CN650" s="14"/>
      <c r="CO650" s="14">
        <v>0</v>
      </c>
      <c r="CP650" s="14">
        <v>1.03745139998224E-2</v>
      </c>
      <c r="CQ650" s="14"/>
      <c r="CR650" s="14">
        <v>0</v>
      </c>
      <c r="CS650" s="14">
        <v>1.0696964371887101E-2</v>
      </c>
    </row>
    <row r="651" spans="2:97" x14ac:dyDescent="0.3">
      <c r="B651" t="s">
        <v>337</v>
      </c>
      <c r="C651" s="14">
        <v>0</v>
      </c>
      <c r="D651" s="14">
        <v>0</v>
      </c>
      <c r="E651" s="14">
        <v>0</v>
      </c>
      <c r="F651" s="14"/>
      <c r="G651" s="14">
        <v>0</v>
      </c>
      <c r="H651" s="14">
        <v>0</v>
      </c>
      <c r="I651" s="14">
        <v>0</v>
      </c>
      <c r="J651" s="14">
        <v>0</v>
      </c>
      <c r="K651" s="14">
        <v>0</v>
      </c>
      <c r="L651" s="14">
        <v>0</v>
      </c>
      <c r="M651" s="14"/>
      <c r="N651" s="14">
        <v>0</v>
      </c>
      <c r="O651" s="14">
        <v>0</v>
      </c>
      <c r="P651" s="14">
        <v>0</v>
      </c>
      <c r="Q651" s="14">
        <v>0</v>
      </c>
      <c r="R651" s="14"/>
      <c r="S651" s="14">
        <v>0</v>
      </c>
      <c r="T651" s="14">
        <v>0</v>
      </c>
      <c r="U651" s="14">
        <v>0</v>
      </c>
      <c r="V651" s="14">
        <v>0</v>
      </c>
      <c r="W651" s="14">
        <v>0</v>
      </c>
      <c r="X651" s="14">
        <v>0</v>
      </c>
      <c r="Y651" s="14">
        <v>0</v>
      </c>
      <c r="Z651" s="14">
        <v>0</v>
      </c>
      <c r="AA651" s="14">
        <v>0</v>
      </c>
      <c r="AB651" s="14">
        <v>0</v>
      </c>
      <c r="AC651" s="14">
        <v>0</v>
      </c>
      <c r="AD651" s="14">
        <v>0</v>
      </c>
      <c r="AE651" s="14"/>
      <c r="AF651" s="14">
        <v>0</v>
      </c>
      <c r="AG651" s="14">
        <v>0</v>
      </c>
      <c r="AH651" s="14">
        <v>0</v>
      </c>
      <c r="AI651" s="14">
        <v>0</v>
      </c>
      <c r="AJ651" s="14">
        <v>0</v>
      </c>
      <c r="AK651" s="14"/>
      <c r="AL651" s="14">
        <v>0</v>
      </c>
      <c r="AM651" s="14">
        <v>0</v>
      </c>
      <c r="AN651" s="14">
        <v>0</v>
      </c>
      <c r="AO651" s="14">
        <v>0</v>
      </c>
      <c r="AP651" s="14">
        <v>0</v>
      </c>
      <c r="AQ651" s="14">
        <v>0</v>
      </c>
      <c r="AR651" s="14"/>
      <c r="AS651" s="14">
        <v>0</v>
      </c>
      <c r="AT651" s="14">
        <v>0</v>
      </c>
      <c r="AU651" s="14">
        <v>0</v>
      </c>
      <c r="AV651" s="14">
        <v>0</v>
      </c>
      <c r="AW651" s="14">
        <v>0</v>
      </c>
      <c r="AX651" s="14"/>
      <c r="AY651" s="14">
        <v>0</v>
      </c>
      <c r="AZ651" s="14">
        <v>0</v>
      </c>
      <c r="BA651" s="14">
        <v>0</v>
      </c>
      <c r="BB651" s="14">
        <v>0</v>
      </c>
      <c r="BC651" s="14">
        <v>0</v>
      </c>
      <c r="BD651" s="14">
        <v>0</v>
      </c>
      <c r="BE651" s="14">
        <v>0</v>
      </c>
      <c r="BF651" s="14">
        <v>0</v>
      </c>
      <c r="BG651" s="14">
        <v>0</v>
      </c>
      <c r="BH651" s="14">
        <v>0</v>
      </c>
      <c r="BI651" s="14">
        <v>0</v>
      </c>
      <c r="BJ651" s="14">
        <v>0</v>
      </c>
      <c r="BK651" s="14">
        <v>0</v>
      </c>
      <c r="BL651" s="14">
        <v>0</v>
      </c>
      <c r="BM651" s="14">
        <v>0</v>
      </c>
      <c r="BN651" s="14">
        <v>0</v>
      </c>
      <c r="BO651" s="14"/>
      <c r="BP651" s="14">
        <v>0</v>
      </c>
      <c r="BQ651" s="14">
        <v>0</v>
      </c>
      <c r="BR651" s="14">
        <v>0</v>
      </c>
      <c r="BS651" s="14">
        <v>0</v>
      </c>
      <c r="BT651" s="14">
        <v>0</v>
      </c>
      <c r="BU651" s="14">
        <v>0</v>
      </c>
      <c r="BV651" s="14"/>
      <c r="BW651" s="14">
        <v>0</v>
      </c>
      <c r="BX651" s="14">
        <v>0</v>
      </c>
      <c r="BY651" s="14" t="s">
        <v>120</v>
      </c>
      <c r="BZ651" s="14">
        <v>0</v>
      </c>
      <c r="CA651" s="14">
        <v>0</v>
      </c>
      <c r="CB651" s="14">
        <v>0</v>
      </c>
      <c r="CC651" s="14">
        <v>0</v>
      </c>
      <c r="CD651" s="14"/>
      <c r="CE651" s="14">
        <v>0</v>
      </c>
      <c r="CF651" s="14">
        <v>0</v>
      </c>
      <c r="CG651" s="14">
        <v>0</v>
      </c>
      <c r="CH651" s="14">
        <v>0</v>
      </c>
      <c r="CI651" s="14"/>
      <c r="CJ651" s="14">
        <v>0</v>
      </c>
      <c r="CK651" s="14">
        <v>0</v>
      </c>
      <c r="CL651" s="14">
        <v>0</v>
      </c>
      <c r="CM651" s="14">
        <v>0</v>
      </c>
      <c r="CN651" s="14"/>
      <c r="CO651" s="14">
        <v>0</v>
      </c>
      <c r="CP651" s="14">
        <v>0</v>
      </c>
      <c r="CQ651" s="14"/>
      <c r="CR651" s="14">
        <v>0</v>
      </c>
      <c r="CS651" s="14">
        <v>0</v>
      </c>
    </row>
    <row r="652" spans="2:97" x14ac:dyDescent="0.3">
      <c r="B652" t="s">
        <v>338</v>
      </c>
      <c r="C652" s="14">
        <v>0</v>
      </c>
      <c r="D652" s="14">
        <v>0</v>
      </c>
      <c r="E652" s="14">
        <v>0</v>
      </c>
      <c r="F652" s="14"/>
      <c r="G652" s="14">
        <v>0</v>
      </c>
      <c r="H652" s="14">
        <v>0</v>
      </c>
      <c r="I652" s="14">
        <v>0</v>
      </c>
      <c r="J652" s="14">
        <v>0</v>
      </c>
      <c r="K652" s="14">
        <v>0</v>
      </c>
      <c r="L652" s="14">
        <v>0</v>
      </c>
      <c r="M652" s="14"/>
      <c r="N652" s="14">
        <v>0</v>
      </c>
      <c r="O652" s="14">
        <v>0</v>
      </c>
      <c r="P652" s="14">
        <v>0</v>
      </c>
      <c r="Q652" s="14">
        <v>0</v>
      </c>
      <c r="R652" s="14"/>
      <c r="S652" s="14">
        <v>0</v>
      </c>
      <c r="T652" s="14">
        <v>0</v>
      </c>
      <c r="U652" s="14">
        <v>0</v>
      </c>
      <c r="V652" s="14">
        <v>0</v>
      </c>
      <c r="W652" s="14">
        <v>0</v>
      </c>
      <c r="X652" s="14">
        <v>0</v>
      </c>
      <c r="Y652" s="14">
        <v>0</v>
      </c>
      <c r="Z652" s="14">
        <v>0</v>
      </c>
      <c r="AA652" s="14">
        <v>0</v>
      </c>
      <c r="AB652" s="14">
        <v>0</v>
      </c>
      <c r="AC652" s="14">
        <v>0</v>
      </c>
      <c r="AD652" s="14">
        <v>0</v>
      </c>
      <c r="AE652" s="14"/>
      <c r="AF652" s="14">
        <v>0</v>
      </c>
      <c r="AG652" s="14">
        <v>0</v>
      </c>
      <c r="AH652" s="14">
        <v>0</v>
      </c>
      <c r="AI652" s="14">
        <v>0</v>
      </c>
      <c r="AJ652" s="14">
        <v>0</v>
      </c>
      <c r="AK652" s="14"/>
      <c r="AL652" s="14">
        <v>0</v>
      </c>
      <c r="AM652" s="14">
        <v>0</v>
      </c>
      <c r="AN652" s="14">
        <v>0</v>
      </c>
      <c r="AO652" s="14">
        <v>0</v>
      </c>
      <c r="AP652" s="14">
        <v>0</v>
      </c>
      <c r="AQ652" s="14">
        <v>0</v>
      </c>
      <c r="AR652" s="14"/>
      <c r="AS652" s="14">
        <v>0</v>
      </c>
      <c r="AT652" s="14">
        <v>0</v>
      </c>
      <c r="AU652" s="14">
        <v>0</v>
      </c>
      <c r="AV652" s="14">
        <v>0</v>
      </c>
      <c r="AW652" s="14">
        <v>0</v>
      </c>
      <c r="AX652" s="14"/>
      <c r="AY652" s="14">
        <v>0</v>
      </c>
      <c r="AZ652" s="14">
        <v>0</v>
      </c>
      <c r="BA652" s="14">
        <v>0</v>
      </c>
      <c r="BB652" s="14">
        <v>0</v>
      </c>
      <c r="BC652" s="14">
        <v>0</v>
      </c>
      <c r="BD652" s="14">
        <v>0</v>
      </c>
      <c r="BE652" s="14">
        <v>0</v>
      </c>
      <c r="BF652" s="14">
        <v>0</v>
      </c>
      <c r="BG652" s="14">
        <v>0</v>
      </c>
      <c r="BH652" s="14">
        <v>0</v>
      </c>
      <c r="BI652" s="14">
        <v>0</v>
      </c>
      <c r="BJ652" s="14">
        <v>0</v>
      </c>
      <c r="BK652" s="14">
        <v>0</v>
      </c>
      <c r="BL652" s="14">
        <v>0</v>
      </c>
      <c r="BM652" s="14">
        <v>0</v>
      </c>
      <c r="BN652" s="14">
        <v>0</v>
      </c>
      <c r="BO652" s="14"/>
      <c r="BP652" s="14">
        <v>0</v>
      </c>
      <c r="BQ652" s="14">
        <v>0</v>
      </c>
      <c r="BR652" s="14">
        <v>0</v>
      </c>
      <c r="BS652" s="14">
        <v>0</v>
      </c>
      <c r="BT652" s="14">
        <v>0</v>
      </c>
      <c r="BU652" s="14">
        <v>0</v>
      </c>
      <c r="BV652" s="14"/>
      <c r="BW652" s="14">
        <v>0</v>
      </c>
      <c r="BX652" s="14">
        <v>0</v>
      </c>
      <c r="BY652" s="14" t="s">
        <v>120</v>
      </c>
      <c r="BZ652" s="14">
        <v>0</v>
      </c>
      <c r="CA652" s="14">
        <v>0</v>
      </c>
      <c r="CB652" s="14">
        <v>0</v>
      </c>
      <c r="CC652" s="14">
        <v>0</v>
      </c>
      <c r="CD652" s="14"/>
      <c r="CE652" s="14">
        <v>0</v>
      </c>
      <c r="CF652" s="14">
        <v>0</v>
      </c>
      <c r="CG652" s="14">
        <v>0</v>
      </c>
      <c r="CH652" s="14">
        <v>0</v>
      </c>
      <c r="CI652" s="14"/>
      <c r="CJ652" s="14">
        <v>0</v>
      </c>
      <c r="CK652" s="14">
        <v>0</v>
      </c>
      <c r="CL652" s="14">
        <v>0</v>
      </c>
      <c r="CM652" s="14">
        <v>0</v>
      </c>
      <c r="CN652" s="14"/>
      <c r="CO652" s="14">
        <v>0</v>
      </c>
      <c r="CP652" s="14">
        <v>0</v>
      </c>
      <c r="CQ652" s="14"/>
      <c r="CR652" s="14">
        <v>0</v>
      </c>
      <c r="CS652" s="14">
        <v>0</v>
      </c>
    </row>
    <row r="653" spans="2:97" x14ac:dyDescent="0.3">
      <c r="B653" t="s">
        <v>339</v>
      </c>
      <c r="C653" s="14">
        <v>0</v>
      </c>
      <c r="D653" s="14">
        <v>0</v>
      </c>
      <c r="E653" s="14">
        <v>0</v>
      </c>
      <c r="F653" s="14"/>
      <c r="G653" s="14">
        <v>0</v>
      </c>
      <c r="H653" s="14">
        <v>0</v>
      </c>
      <c r="I653" s="14">
        <v>0</v>
      </c>
      <c r="J653" s="14">
        <v>0</v>
      </c>
      <c r="K653" s="14">
        <v>0</v>
      </c>
      <c r="L653" s="14">
        <v>0</v>
      </c>
      <c r="M653" s="14"/>
      <c r="N653" s="14">
        <v>0</v>
      </c>
      <c r="O653" s="14">
        <v>0</v>
      </c>
      <c r="P653" s="14">
        <v>0</v>
      </c>
      <c r="Q653" s="14">
        <v>0</v>
      </c>
      <c r="R653" s="14"/>
      <c r="S653" s="14">
        <v>0</v>
      </c>
      <c r="T653" s="14">
        <v>0</v>
      </c>
      <c r="U653" s="14">
        <v>0</v>
      </c>
      <c r="V653" s="14">
        <v>0</v>
      </c>
      <c r="W653" s="14">
        <v>0</v>
      </c>
      <c r="X653" s="14">
        <v>0</v>
      </c>
      <c r="Y653" s="14">
        <v>0</v>
      </c>
      <c r="Z653" s="14">
        <v>0</v>
      </c>
      <c r="AA653" s="14">
        <v>0</v>
      </c>
      <c r="AB653" s="14">
        <v>0</v>
      </c>
      <c r="AC653" s="14">
        <v>0</v>
      </c>
      <c r="AD653" s="14">
        <v>0</v>
      </c>
      <c r="AE653" s="14"/>
      <c r="AF653" s="14">
        <v>0</v>
      </c>
      <c r="AG653" s="14">
        <v>0</v>
      </c>
      <c r="AH653" s="14">
        <v>0</v>
      </c>
      <c r="AI653" s="14">
        <v>0</v>
      </c>
      <c r="AJ653" s="14">
        <v>0</v>
      </c>
      <c r="AK653" s="14"/>
      <c r="AL653" s="14">
        <v>0</v>
      </c>
      <c r="AM653" s="14">
        <v>0</v>
      </c>
      <c r="AN653" s="14">
        <v>0</v>
      </c>
      <c r="AO653" s="14">
        <v>0</v>
      </c>
      <c r="AP653" s="14">
        <v>0</v>
      </c>
      <c r="AQ653" s="14">
        <v>0</v>
      </c>
      <c r="AR653" s="14"/>
      <c r="AS653" s="14">
        <v>0</v>
      </c>
      <c r="AT653" s="14">
        <v>0</v>
      </c>
      <c r="AU653" s="14">
        <v>0</v>
      </c>
      <c r="AV653" s="14">
        <v>0</v>
      </c>
      <c r="AW653" s="14">
        <v>0</v>
      </c>
      <c r="AX653" s="14"/>
      <c r="AY653" s="14">
        <v>0</v>
      </c>
      <c r="AZ653" s="14">
        <v>0</v>
      </c>
      <c r="BA653" s="14">
        <v>0</v>
      </c>
      <c r="BB653" s="14">
        <v>0</v>
      </c>
      <c r="BC653" s="14">
        <v>0</v>
      </c>
      <c r="BD653" s="14">
        <v>0</v>
      </c>
      <c r="BE653" s="14">
        <v>0</v>
      </c>
      <c r="BF653" s="14">
        <v>0</v>
      </c>
      <c r="BG653" s="14">
        <v>0</v>
      </c>
      <c r="BH653" s="14">
        <v>0</v>
      </c>
      <c r="BI653" s="14">
        <v>0</v>
      </c>
      <c r="BJ653" s="14">
        <v>0</v>
      </c>
      <c r="BK653" s="14">
        <v>0</v>
      </c>
      <c r="BL653" s="14">
        <v>0</v>
      </c>
      <c r="BM653" s="14">
        <v>0</v>
      </c>
      <c r="BN653" s="14">
        <v>0</v>
      </c>
      <c r="BO653" s="14"/>
      <c r="BP653" s="14">
        <v>0</v>
      </c>
      <c r="BQ653" s="14">
        <v>0</v>
      </c>
      <c r="BR653" s="14">
        <v>0</v>
      </c>
      <c r="BS653" s="14">
        <v>0</v>
      </c>
      <c r="BT653" s="14">
        <v>0</v>
      </c>
      <c r="BU653" s="14">
        <v>0</v>
      </c>
      <c r="BV653" s="14"/>
      <c r="BW653" s="14">
        <v>0</v>
      </c>
      <c r="BX653" s="14">
        <v>0</v>
      </c>
      <c r="BY653" s="14" t="s">
        <v>120</v>
      </c>
      <c r="BZ653" s="14">
        <v>0</v>
      </c>
      <c r="CA653" s="14">
        <v>0</v>
      </c>
      <c r="CB653" s="14">
        <v>0</v>
      </c>
      <c r="CC653" s="14">
        <v>0</v>
      </c>
      <c r="CD653" s="14"/>
      <c r="CE653" s="14">
        <v>0</v>
      </c>
      <c r="CF653" s="14">
        <v>0</v>
      </c>
      <c r="CG653" s="14">
        <v>0</v>
      </c>
      <c r="CH653" s="14">
        <v>0</v>
      </c>
      <c r="CI653" s="14"/>
      <c r="CJ653" s="14">
        <v>0</v>
      </c>
      <c r="CK653" s="14">
        <v>0</v>
      </c>
      <c r="CL653" s="14">
        <v>0</v>
      </c>
      <c r="CM653" s="14">
        <v>0</v>
      </c>
      <c r="CN653" s="14"/>
      <c r="CO653" s="14">
        <v>0</v>
      </c>
      <c r="CP653" s="14">
        <v>0</v>
      </c>
      <c r="CQ653" s="14"/>
      <c r="CR653" s="14">
        <v>0</v>
      </c>
      <c r="CS653" s="14">
        <v>0</v>
      </c>
    </row>
    <row r="654" spans="2:97" x14ac:dyDescent="0.3">
      <c r="B654" t="s">
        <v>340</v>
      </c>
      <c r="C654" s="14">
        <v>0</v>
      </c>
      <c r="D654" s="14">
        <v>0</v>
      </c>
      <c r="E654" s="14">
        <v>0</v>
      </c>
      <c r="F654" s="14"/>
      <c r="G654" s="14">
        <v>0</v>
      </c>
      <c r="H654" s="14">
        <v>0</v>
      </c>
      <c r="I654" s="14">
        <v>0</v>
      </c>
      <c r="J654" s="14">
        <v>0</v>
      </c>
      <c r="K654" s="14">
        <v>0</v>
      </c>
      <c r="L654" s="14">
        <v>0</v>
      </c>
      <c r="M654" s="14"/>
      <c r="N654" s="14">
        <v>0</v>
      </c>
      <c r="O654" s="14">
        <v>0</v>
      </c>
      <c r="P654" s="14">
        <v>0</v>
      </c>
      <c r="Q654" s="14">
        <v>0</v>
      </c>
      <c r="R654" s="14"/>
      <c r="S654" s="14">
        <v>0</v>
      </c>
      <c r="T654" s="14">
        <v>0</v>
      </c>
      <c r="U654" s="14">
        <v>0</v>
      </c>
      <c r="V654" s="14">
        <v>0</v>
      </c>
      <c r="W654" s="14">
        <v>0</v>
      </c>
      <c r="X654" s="14">
        <v>0</v>
      </c>
      <c r="Y654" s="14">
        <v>0</v>
      </c>
      <c r="Z654" s="14">
        <v>0</v>
      </c>
      <c r="AA654" s="14">
        <v>0</v>
      </c>
      <c r="AB654" s="14">
        <v>0</v>
      </c>
      <c r="AC654" s="14">
        <v>0</v>
      </c>
      <c r="AD654" s="14">
        <v>0</v>
      </c>
      <c r="AE654" s="14"/>
      <c r="AF654" s="14">
        <v>0</v>
      </c>
      <c r="AG654" s="14">
        <v>0</v>
      </c>
      <c r="AH654" s="14">
        <v>0</v>
      </c>
      <c r="AI654" s="14">
        <v>0</v>
      </c>
      <c r="AJ654" s="14">
        <v>0</v>
      </c>
      <c r="AK654" s="14"/>
      <c r="AL654" s="14">
        <v>0</v>
      </c>
      <c r="AM654" s="14">
        <v>0</v>
      </c>
      <c r="AN654" s="14">
        <v>0</v>
      </c>
      <c r="AO654" s="14">
        <v>0</v>
      </c>
      <c r="AP654" s="14">
        <v>0</v>
      </c>
      <c r="AQ654" s="14">
        <v>0</v>
      </c>
      <c r="AR654" s="14"/>
      <c r="AS654" s="14">
        <v>0</v>
      </c>
      <c r="AT654" s="14">
        <v>0</v>
      </c>
      <c r="AU654" s="14">
        <v>0</v>
      </c>
      <c r="AV654" s="14">
        <v>0</v>
      </c>
      <c r="AW654" s="14">
        <v>0</v>
      </c>
      <c r="AX654" s="14"/>
      <c r="AY654" s="14">
        <v>0</v>
      </c>
      <c r="AZ654" s="14">
        <v>0</v>
      </c>
      <c r="BA654" s="14">
        <v>0</v>
      </c>
      <c r="BB654" s="14">
        <v>0</v>
      </c>
      <c r="BC654" s="14">
        <v>0</v>
      </c>
      <c r="BD654" s="14">
        <v>0</v>
      </c>
      <c r="BE654" s="14">
        <v>0</v>
      </c>
      <c r="BF654" s="14">
        <v>0</v>
      </c>
      <c r="BG654" s="14">
        <v>0</v>
      </c>
      <c r="BH654" s="14">
        <v>0</v>
      </c>
      <c r="BI654" s="14">
        <v>0</v>
      </c>
      <c r="BJ654" s="14">
        <v>0</v>
      </c>
      <c r="BK654" s="14">
        <v>0</v>
      </c>
      <c r="BL654" s="14">
        <v>0</v>
      </c>
      <c r="BM654" s="14">
        <v>0</v>
      </c>
      <c r="BN654" s="14">
        <v>0</v>
      </c>
      <c r="BO654" s="14"/>
      <c r="BP654" s="14">
        <v>0</v>
      </c>
      <c r="BQ654" s="14">
        <v>0</v>
      </c>
      <c r="BR654" s="14">
        <v>0</v>
      </c>
      <c r="BS654" s="14">
        <v>0</v>
      </c>
      <c r="BT654" s="14">
        <v>0</v>
      </c>
      <c r="BU654" s="14">
        <v>0</v>
      </c>
      <c r="BV654" s="14"/>
      <c r="BW654" s="14">
        <v>0</v>
      </c>
      <c r="BX654" s="14">
        <v>0</v>
      </c>
      <c r="BY654" s="14" t="s">
        <v>120</v>
      </c>
      <c r="BZ654" s="14">
        <v>0</v>
      </c>
      <c r="CA654" s="14">
        <v>0</v>
      </c>
      <c r="CB654" s="14">
        <v>0</v>
      </c>
      <c r="CC654" s="14">
        <v>0</v>
      </c>
      <c r="CD654" s="14"/>
      <c r="CE654" s="14">
        <v>0</v>
      </c>
      <c r="CF654" s="14">
        <v>0</v>
      </c>
      <c r="CG654" s="14">
        <v>0</v>
      </c>
      <c r="CH654" s="14">
        <v>0</v>
      </c>
      <c r="CI654" s="14"/>
      <c r="CJ654" s="14">
        <v>0</v>
      </c>
      <c r="CK654" s="14">
        <v>0</v>
      </c>
      <c r="CL654" s="14">
        <v>0</v>
      </c>
      <c r="CM654" s="14">
        <v>0</v>
      </c>
      <c r="CN654" s="14"/>
      <c r="CO654" s="14">
        <v>0</v>
      </c>
      <c r="CP654" s="14">
        <v>0</v>
      </c>
      <c r="CQ654" s="14"/>
      <c r="CR654" s="14">
        <v>0</v>
      </c>
      <c r="CS654" s="14">
        <v>0</v>
      </c>
    </row>
    <row r="655" spans="2:97" x14ac:dyDescent="0.3">
      <c r="B655" t="s">
        <v>341</v>
      </c>
      <c r="C655" s="14">
        <v>0</v>
      </c>
      <c r="D655" s="14">
        <v>0</v>
      </c>
      <c r="E655" s="14">
        <v>0</v>
      </c>
      <c r="F655" s="14"/>
      <c r="G655" s="14">
        <v>0</v>
      </c>
      <c r="H655" s="14">
        <v>0</v>
      </c>
      <c r="I655" s="14">
        <v>0</v>
      </c>
      <c r="J655" s="14">
        <v>0</v>
      </c>
      <c r="K655" s="14">
        <v>0</v>
      </c>
      <c r="L655" s="14">
        <v>0</v>
      </c>
      <c r="M655" s="14"/>
      <c r="N655" s="14">
        <v>0</v>
      </c>
      <c r="O655" s="14">
        <v>0</v>
      </c>
      <c r="P655" s="14">
        <v>0</v>
      </c>
      <c r="Q655" s="14">
        <v>0</v>
      </c>
      <c r="R655" s="14"/>
      <c r="S655" s="14">
        <v>0</v>
      </c>
      <c r="T655" s="14">
        <v>0</v>
      </c>
      <c r="U655" s="14">
        <v>0</v>
      </c>
      <c r="V655" s="14">
        <v>0</v>
      </c>
      <c r="W655" s="14">
        <v>0</v>
      </c>
      <c r="X655" s="14">
        <v>0</v>
      </c>
      <c r="Y655" s="14">
        <v>0</v>
      </c>
      <c r="Z655" s="14">
        <v>0</v>
      </c>
      <c r="AA655" s="14">
        <v>0</v>
      </c>
      <c r="AB655" s="14">
        <v>0</v>
      </c>
      <c r="AC655" s="14">
        <v>0</v>
      </c>
      <c r="AD655" s="14">
        <v>0</v>
      </c>
      <c r="AE655" s="14"/>
      <c r="AF655" s="14">
        <v>0</v>
      </c>
      <c r="AG655" s="14">
        <v>0</v>
      </c>
      <c r="AH655" s="14">
        <v>0</v>
      </c>
      <c r="AI655" s="14">
        <v>0</v>
      </c>
      <c r="AJ655" s="14">
        <v>0</v>
      </c>
      <c r="AK655" s="14"/>
      <c r="AL655" s="14">
        <v>0</v>
      </c>
      <c r="AM655" s="14">
        <v>0</v>
      </c>
      <c r="AN655" s="14">
        <v>0</v>
      </c>
      <c r="AO655" s="14">
        <v>0</v>
      </c>
      <c r="AP655" s="14">
        <v>0</v>
      </c>
      <c r="AQ655" s="14">
        <v>0</v>
      </c>
      <c r="AR655" s="14"/>
      <c r="AS655" s="14">
        <v>0</v>
      </c>
      <c r="AT655" s="14">
        <v>0</v>
      </c>
      <c r="AU655" s="14">
        <v>0</v>
      </c>
      <c r="AV655" s="14">
        <v>0</v>
      </c>
      <c r="AW655" s="14">
        <v>0</v>
      </c>
      <c r="AX655" s="14"/>
      <c r="AY655" s="14">
        <v>0</v>
      </c>
      <c r="AZ655" s="14">
        <v>0</v>
      </c>
      <c r="BA655" s="14">
        <v>0</v>
      </c>
      <c r="BB655" s="14">
        <v>0</v>
      </c>
      <c r="BC655" s="14">
        <v>0</v>
      </c>
      <c r="BD655" s="14">
        <v>0</v>
      </c>
      <c r="BE655" s="14">
        <v>0</v>
      </c>
      <c r="BF655" s="14">
        <v>0</v>
      </c>
      <c r="BG655" s="14">
        <v>0</v>
      </c>
      <c r="BH655" s="14">
        <v>0</v>
      </c>
      <c r="BI655" s="14">
        <v>0</v>
      </c>
      <c r="BJ655" s="14">
        <v>0</v>
      </c>
      <c r="BK655" s="14">
        <v>0</v>
      </c>
      <c r="BL655" s="14">
        <v>0</v>
      </c>
      <c r="BM655" s="14">
        <v>0</v>
      </c>
      <c r="BN655" s="14">
        <v>0</v>
      </c>
      <c r="BO655" s="14"/>
      <c r="BP655" s="14">
        <v>0</v>
      </c>
      <c r="BQ655" s="14">
        <v>0</v>
      </c>
      <c r="BR655" s="14">
        <v>0</v>
      </c>
      <c r="BS655" s="14">
        <v>0</v>
      </c>
      <c r="BT655" s="14">
        <v>0</v>
      </c>
      <c r="BU655" s="14">
        <v>0</v>
      </c>
      <c r="BV655" s="14"/>
      <c r="BW655" s="14">
        <v>0</v>
      </c>
      <c r="BX655" s="14">
        <v>0</v>
      </c>
      <c r="BY655" s="14" t="s">
        <v>120</v>
      </c>
      <c r="BZ655" s="14">
        <v>0</v>
      </c>
      <c r="CA655" s="14">
        <v>0</v>
      </c>
      <c r="CB655" s="14">
        <v>0</v>
      </c>
      <c r="CC655" s="14">
        <v>0</v>
      </c>
      <c r="CD655" s="14"/>
      <c r="CE655" s="14">
        <v>0</v>
      </c>
      <c r="CF655" s="14">
        <v>0</v>
      </c>
      <c r="CG655" s="14">
        <v>0</v>
      </c>
      <c r="CH655" s="14">
        <v>0</v>
      </c>
      <c r="CI655" s="14"/>
      <c r="CJ655" s="14">
        <v>0</v>
      </c>
      <c r="CK655" s="14">
        <v>0</v>
      </c>
      <c r="CL655" s="14">
        <v>0</v>
      </c>
      <c r="CM655" s="14">
        <v>0</v>
      </c>
      <c r="CN655" s="14"/>
      <c r="CO655" s="14">
        <v>0</v>
      </c>
      <c r="CP655" s="14">
        <v>0</v>
      </c>
      <c r="CQ655" s="14"/>
      <c r="CR655" s="14">
        <v>0</v>
      </c>
      <c r="CS655" s="14">
        <v>0</v>
      </c>
    </row>
    <row r="656" spans="2:97" x14ac:dyDescent="0.3">
      <c r="B656" t="s">
        <v>342</v>
      </c>
      <c r="C656" s="14">
        <v>0</v>
      </c>
      <c r="D656" s="14">
        <v>0</v>
      </c>
      <c r="E656" s="14">
        <v>0</v>
      </c>
      <c r="F656" s="14"/>
      <c r="G656" s="14">
        <v>0</v>
      </c>
      <c r="H656" s="14">
        <v>0</v>
      </c>
      <c r="I656" s="14">
        <v>0</v>
      </c>
      <c r="J656" s="14">
        <v>0</v>
      </c>
      <c r="K656" s="14">
        <v>0</v>
      </c>
      <c r="L656" s="14">
        <v>0</v>
      </c>
      <c r="M656" s="14"/>
      <c r="N656" s="14">
        <v>0</v>
      </c>
      <c r="O656" s="14">
        <v>0</v>
      </c>
      <c r="P656" s="14">
        <v>0</v>
      </c>
      <c r="Q656" s="14">
        <v>0</v>
      </c>
      <c r="R656" s="14"/>
      <c r="S656" s="14">
        <v>0</v>
      </c>
      <c r="T656" s="14">
        <v>0</v>
      </c>
      <c r="U656" s="14">
        <v>0</v>
      </c>
      <c r="V656" s="14">
        <v>0</v>
      </c>
      <c r="W656" s="14">
        <v>0</v>
      </c>
      <c r="X656" s="14">
        <v>0</v>
      </c>
      <c r="Y656" s="14">
        <v>0</v>
      </c>
      <c r="Z656" s="14">
        <v>0</v>
      </c>
      <c r="AA656" s="14">
        <v>0</v>
      </c>
      <c r="AB656" s="14">
        <v>0</v>
      </c>
      <c r="AC656" s="14">
        <v>0</v>
      </c>
      <c r="AD656" s="14">
        <v>0</v>
      </c>
      <c r="AE656" s="14"/>
      <c r="AF656" s="14">
        <v>0</v>
      </c>
      <c r="AG656" s="14">
        <v>0</v>
      </c>
      <c r="AH656" s="14">
        <v>0</v>
      </c>
      <c r="AI656" s="14">
        <v>0</v>
      </c>
      <c r="AJ656" s="14">
        <v>0</v>
      </c>
      <c r="AK656" s="14"/>
      <c r="AL656" s="14">
        <v>0</v>
      </c>
      <c r="AM656" s="14">
        <v>0</v>
      </c>
      <c r="AN656" s="14">
        <v>0</v>
      </c>
      <c r="AO656" s="14">
        <v>0</v>
      </c>
      <c r="AP656" s="14">
        <v>0</v>
      </c>
      <c r="AQ656" s="14">
        <v>0</v>
      </c>
      <c r="AR656" s="14"/>
      <c r="AS656" s="14">
        <v>0</v>
      </c>
      <c r="AT656" s="14">
        <v>0</v>
      </c>
      <c r="AU656" s="14">
        <v>0</v>
      </c>
      <c r="AV656" s="14">
        <v>0</v>
      </c>
      <c r="AW656" s="14">
        <v>0</v>
      </c>
      <c r="AX656" s="14"/>
      <c r="AY656" s="14">
        <v>0</v>
      </c>
      <c r="AZ656" s="14">
        <v>0</v>
      </c>
      <c r="BA656" s="14">
        <v>0</v>
      </c>
      <c r="BB656" s="14">
        <v>0</v>
      </c>
      <c r="BC656" s="14">
        <v>0</v>
      </c>
      <c r="BD656" s="14">
        <v>0</v>
      </c>
      <c r="BE656" s="14">
        <v>0</v>
      </c>
      <c r="BF656" s="14">
        <v>0</v>
      </c>
      <c r="BG656" s="14">
        <v>0</v>
      </c>
      <c r="BH656" s="14">
        <v>0</v>
      </c>
      <c r="BI656" s="14">
        <v>0</v>
      </c>
      <c r="BJ656" s="14">
        <v>0</v>
      </c>
      <c r="BK656" s="14">
        <v>0</v>
      </c>
      <c r="BL656" s="14">
        <v>0</v>
      </c>
      <c r="BM656" s="14">
        <v>0</v>
      </c>
      <c r="BN656" s="14">
        <v>0</v>
      </c>
      <c r="BO656" s="14"/>
      <c r="BP656" s="14">
        <v>0</v>
      </c>
      <c r="BQ656" s="14">
        <v>0</v>
      </c>
      <c r="BR656" s="14">
        <v>0</v>
      </c>
      <c r="BS656" s="14">
        <v>0</v>
      </c>
      <c r="BT656" s="14">
        <v>0</v>
      </c>
      <c r="BU656" s="14">
        <v>0</v>
      </c>
      <c r="BV656" s="14"/>
      <c r="BW656" s="14">
        <v>0</v>
      </c>
      <c r="BX656" s="14">
        <v>0</v>
      </c>
      <c r="BY656" s="14" t="s">
        <v>120</v>
      </c>
      <c r="BZ656" s="14">
        <v>0</v>
      </c>
      <c r="CA656" s="14">
        <v>0</v>
      </c>
      <c r="CB656" s="14">
        <v>0</v>
      </c>
      <c r="CC656" s="14">
        <v>0</v>
      </c>
      <c r="CD656" s="14"/>
      <c r="CE656" s="14">
        <v>0</v>
      </c>
      <c r="CF656" s="14">
        <v>0</v>
      </c>
      <c r="CG656" s="14">
        <v>0</v>
      </c>
      <c r="CH656" s="14">
        <v>0</v>
      </c>
      <c r="CI656" s="14"/>
      <c r="CJ656" s="14">
        <v>0</v>
      </c>
      <c r="CK656" s="14">
        <v>0</v>
      </c>
      <c r="CL656" s="14">
        <v>0</v>
      </c>
      <c r="CM656" s="14">
        <v>0</v>
      </c>
      <c r="CN656" s="14"/>
      <c r="CO656" s="14">
        <v>0</v>
      </c>
      <c r="CP656" s="14">
        <v>0</v>
      </c>
      <c r="CQ656" s="14"/>
      <c r="CR656" s="14">
        <v>0</v>
      </c>
      <c r="CS656" s="14">
        <v>0</v>
      </c>
    </row>
    <row r="657" spans="2:97" x14ac:dyDescent="0.3">
      <c r="B657" t="s">
        <v>343</v>
      </c>
      <c r="C657" s="14">
        <v>0</v>
      </c>
      <c r="D657" s="14">
        <v>0</v>
      </c>
      <c r="E657" s="14">
        <v>0</v>
      </c>
      <c r="F657" s="14"/>
      <c r="G657" s="14">
        <v>0</v>
      </c>
      <c r="H657" s="14">
        <v>0</v>
      </c>
      <c r="I657" s="14">
        <v>0</v>
      </c>
      <c r="J657" s="14">
        <v>0</v>
      </c>
      <c r="K657" s="14">
        <v>0</v>
      </c>
      <c r="L657" s="14">
        <v>0</v>
      </c>
      <c r="M657" s="14"/>
      <c r="N657" s="14">
        <v>0</v>
      </c>
      <c r="O657" s="14">
        <v>0</v>
      </c>
      <c r="P657" s="14">
        <v>0</v>
      </c>
      <c r="Q657" s="14">
        <v>0</v>
      </c>
      <c r="R657" s="14"/>
      <c r="S657" s="14">
        <v>0</v>
      </c>
      <c r="T657" s="14">
        <v>0</v>
      </c>
      <c r="U657" s="14">
        <v>0</v>
      </c>
      <c r="V657" s="14">
        <v>0</v>
      </c>
      <c r="W657" s="14">
        <v>0</v>
      </c>
      <c r="X657" s="14">
        <v>0</v>
      </c>
      <c r="Y657" s="14">
        <v>0</v>
      </c>
      <c r="Z657" s="14">
        <v>0</v>
      </c>
      <c r="AA657" s="14">
        <v>0</v>
      </c>
      <c r="AB657" s="14">
        <v>0</v>
      </c>
      <c r="AC657" s="14">
        <v>0</v>
      </c>
      <c r="AD657" s="14">
        <v>0</v>
      </c>
      <c r="AE657" s="14"/>
      <c r="AF657" s="14">
        <v>0</v>
      </c>
      <c r="AG657" s="14">
        <v>0</v>
      </c>
      <c r="AH657" s="14">
        <v>0</v>
      </c>
      <c r="AI657" s="14">
        <v>0</v>
      </c>
      <c r="AJ657" s="14">
        <v>0</v>
      </c>
      <c r="AK657" s="14"/>
      <c r="AL657" s="14">
        <v>0</v>
      </c>
      <c r="AM657" s="14">
        <v>0</v>
      </c>
      <c r="AN657" s="14">
        <v>0</v>
      </c>
      <c r="AO657" s="14">
        <v>0</v>
      </c>
      <c r="AP657" s="14">
        <v>0</v>
      </c>
      <c r="AQ657" s="14">
        <v>0</v>
      </c>
      <c r="AR657" s="14"/>
      <c r="AS657" s="14">
        <v>0</v>
      </c>
      <c r="AT657" s="14">
        <v>0</v>
      </c>
      <c r="AU657" s="14">
        <v>0</v>
      </c>
      <c r="AV657" s="14">
        <v>0</v>
      </c>
      <c r="AW657" s="14">
        <v>0</v>
      </c>
      <c r="AX657" s="14"/>
      <c r="AY657" s="14">
        <v>0</v>
      </c>
      <c r="AZ657" s="14">
        <v>0</v>
      </c>
      <c r="BA657" s="14">
        <v>0</v>
      </c>
      <c r="BB657" s="14">
        <v>0</v>
      </c>
      <c r="BC657" s="14">
        <v>0</v>
      </c>
      <c r="BD657" s="14">
        <v>0</v>
      </c>
      <c r="BE657" s="14">
        <v>0</v>
      </c>
      <c r="BF657" s="14">
        <v>0</v>
      </c>
      <c r="BG657" s="14">
        <v>0</v>
      </c>
      <c r="BH657" s="14">
        <v>0</v>
      </c>
      <c r="BI657" s="14">
        <v>0</v>
      </c>
      <c r="BJ657" s="14">
        <v>0</v>
      </c>
      <c r="BK657" s="14">
        <v>0</v>
      </c>
      <c r="BL657" s="14">
        <v>0</v>
      </c>
      <c r="BM657" s="14">
        <v>0</v>
      </c>
      <c r="BN657" s="14">
        <v>0</v>
      </c>
      <c r="BO657" s="14"/>
      <c r="BP657" s="14">
        <v>0</v>
      </c>
      <c r="BQ657" s="14">
        <v>0</v>
      </c>
      <c r="BR657" s="14">
        <v>0</v>
      </c>
      <c r="BS657" s="14">
        <v>0</v>
      </c>
      <c r="BT657" s="14">
        <v>0</v>
      </c>
      <c r="BU657" s="14">
        <v>0</v>
      </c>
      <c r="BV657" s="14"/>
      <c r="BW657" s="14">
        <v>0</v>
      </c>
      <c r="BX657" s="14">
        <v>0</v>
      </c>
      <c r="BY657" s="14" t="s">
        <v>120</v>
      </c>
      <c r="BZ657" s="14">
        <v>0</v>
      </c>
      <c r="CA657" s="14">
        <v>0</v>
      </c>
      <c r="CB657" s="14">
        <v>0</v>
      </c>
      <c r="CC657" s="14">
        <v>0</v>
      </c>
      <c r="CD657" s="14"/>
      <c r="CE657" s="14">
        <v>0</v>
      </c>
      <c r="CF657" s="14">
        <v>0</v>
      </c>
      <c r="CG657" s="14">
        <v>0</v>
      </c>
      <c r="CH657" s="14">
        <v>0</v>
      </c>
      <c r="CI657" s="14"/>
      <c r="CJ657" s="14">
        <v>0</v>
      </c>
      <c r="CK657" s="14">
        <v>0</v>
      </c>
      <c r="CL657" s="14">
        <v>0</v>
      </c>
      <c r="CM657" s="14">
        <v>0</v>
      </c>
      <c r="CN657" s="14"/>
      <c r="CO657" s="14">
        <v>0</v>
      </c>
      <c r="CP657" s="14">
        <v>0</v>
      </c>
      <c r="CQ657" s="14"/>
      <c r="CR657" s="14">
        <v>0</v>
      </c>
      <c r="CS657" s="14">
        <v>0</v>
      </c>
    </row>
    <row r="658" spans="2:97" x14ac:dyDescent="0.3">
      <c r="B658" t="s">
        <v>344</v>
      </c>
      <c r="C658" s="14">
        <v>0</v>
      </c>
      <c r="D658" s="14">
        <v>0</v>
      </c>
      <c r="E658" s="14">
        <v>0</v>
      </c>
      <c r="F658" s="14"/>
      <c r="G658" s="14">
        <v>0</v>
      </c>
      <c r="H658" s="14">
        <v>0</v>
      </c>
      <c r="I658" s="14">
        <v>0</v>
      </c>
      <c r="J658" s="14">
        <v>0</v>
      </c>
      <c r="K658" s="14">
        <v>0</v>
      </c>
      <c r="L658" s="14">
        <v>0</v>
      </c>
      <c r="M658" s="14"/>
      <c r="N658" s="14">
        <v>0</v>
      </c>
      <c r="O658" s="14">
        <v>0</v>
      </c>
      <c r="P658" s="14">
        <v>0</v>
      </c>
      <c r="Q658" s="14">
        <v>0</v>
      </c>
      <c r="R658" s="14"/>
      <c r="S658" s="14">
        <v>0</v>
      </c>
      <c r="T658" s="14">
        <v>0</v>
      </c>
      <c r="U658" s="14">
        <v>0</v>
      </c>
      <c r="V658" s="14">
        <v>0</v>
      </c>
      <c r="W658" s="14">
        <v>0</v>
      </c>
      <c r="X658" s="14">
        <v>0</v>
      </c>
      <c r="Y658" s="14">
        <v>0</v>
      </c>
      <c r="Z658" s="14">
        <v>0</v>
      </c>
      <c r="AA658" s="14">
        <v>0</v>
      </c>
      <c r="AB658" s="14">
        <v>0</v>
      </c>
      <c r="AC658" s="14">
        <v>0</v>
      </c>
      <c r="AD658" s="14">
        <v>0</v>
      </c>
      <c r="AE658" s="14"/>
      <c r="AF658" s="14">
        <v>0</v>
      </c>
      <c r="AG658" s="14">
        <v>0</v>
      </c>
      <c r="AH658" s="14">
        <v>0</v>
      </c>
      <c r="AI658" s="14">
        <v>0</v>
      </c>
      <c r="AJ658" s="14">
        <v>0</v>
      </c>
      <c r="AK658" s="14"/>
      <c r="AL658" s="14">
        <v>0</v>
      </c>
      <c r="AM658" s="14">
        <v>0</v>
      </c>
      <c r="AN658" s="14">
        <v>0</v>
      </c>
      <c r="AO658" s="14">
        <v>0</v>
      </c>
      <c r="AP658" s="14">
        <v>0</v>
      </c>
      <c r="AQ658" s="14">
        <v>0</v>
      </c>
      <c r="AR658" s="14"/>
      <c r="AS658" s="14">
        <v>0</v>
      </c>
      <c r="AT658" s="14">
        <v>0</v>
      </c>
      <c r="AU658" s="14">
        <v>0</v>
      </c>
      <c r="AV658" s="14">
        <v>0</v>
      </c>
      <c r="AW658" s="14">
        <v>0</v>
      </c>
      <c r="AX658" s="14"/>
      <c r="AY658" s="14">
        <v>0</v>
      </c>
      <c r="AZ658" s="14">
        <v>0</v>
      </c>
      <c r="BA658" s="14">
        <v>0</v>
      </c>
      <c r="BB658" s="14">
        <v>0</v>
      </c>
      <c r="BC658" s="14">
        <v>0</v>
      </c>
      <c r="BD658" s="14">
        <v>0</v>
      </c>
      <c r="BE658" s="14">
        <v>0</v>
      </c>
      <c r="BF658" s="14">
        <v>0</v>
      </c>
      <c r="BG658" s="14">
        <v>0</v>
      </c>
      <c r="BH658" s="14">
        <v>0</v>
      </c>
      <c r="BI658" s="14">
        <v>0</v>
      </c>
      <c r="BJ658" s="14">
        <v>0</v>
      </c>
      <c r="BK658" s="14">
        <v>0</v>
      </c>
      <c r="BL658" s="14">
        <v>0</v>
      </c>
      <c r="BM658" s="14">
        <v>0</v>
      </c>
      <c r="BN658" s="14">
        <v>0</v>
      </c>
      <c r="BO658" s="14"/>
      <c r="BP658" s="14">
        <v>0</v>
      </c>
      <c r="BQ658" s="14">
        <v>0</v>
      </c>
      <c r="BR658" s="14">
        <v>0</v>
      </c>
      <c r="BS658" s="14">
        <v>0</v>
      </c>
      <c r="BT658" s="14">
        <v>0</v>
      </c>
      <c r="BU658" s="14">
        <v>0</v>
      </c>
      <c r="BV658" s="14"/>
      <c r="BW658" s="14">
        <v>0</v>
      </c>
      <c r="BX658" s="14">
        <v>0</v>
      </c>
      <c r="BY658" s="14" t="s">
        <v>120</v>
      </c>
      <c r="BZ658" s="14">
        <v>0</v>
      </c>
      <c r="CA658" s="14">
        <v>0</v>
      </c>
      <c r="CB658" s="14">
        <v>0</v>
      </c>
      <c r="CC658" s="14">
        <v>0</v>
      </c>
      <c r="CD658" s="14"/>
      <c r="CE658" s="14">
        <v>0</v>
      </c>
      <c r="CF658" s="14">
        <v>0</v>
      </c>
      <c r="CG658" s="14">
        <v>0</v>
      </c>
      <c r="CH658" s="14">
        <v>0</v>
      </c>
      <c r="CI658" s="14"/>
      <c r="CJ658" s="14">
        <v>0</v>
      </c>
      <c r="CK658" s="14">
        <v>0</v>
      </c>
      <c r="CL658" s="14">
        <v>0</v>
      </c>
      <c r="CM658" s="14">
        <v>0</v>
      </c>
      <c r="CN658" s="14"/>
      <c r="CO658" s="14">
        <v>0</v>
      </c>
      <c r="CP658" s="14">
        <v>0</v>
      </c>
      <c r="CQ658" s="14"/>
      <c r="CR658" s="14">
        <v>0</v>
      </c>
      <c r="CS658" s="14">
        <v>0</v>
      </c>
    </row>
    <row r="659" spans="2:97" x14ac:dyDescent="0.3">
      <c r="B659" t="s">
        <v>345</v>
      </c>
      <c r="C659" s="14">
        <v>0</v>
      </c>
      <c r="D659" s="14">
        <v>0</v>
      </c>
      <c r="E659" s="14">
        <v>0</v>
      </c>
      <c r="F659" s="14"/>
      <c r="G659" s="14">
        <v>0</v>
      </c>
      <c r="H659" s="14">
        <v>0</v>
      </c>
      <c r="I659" s="14">
        <v>0</v>
      </c>
      <c r="J659" s="14">
        <v>0</v>
      </c>
      <c r="K659" s="14">
        <v>0</v>
      </c>
      <c r="L659" s="14">
        <v>0</v>
      </c>
      <c r="M659" s="14"/>
      <c r="N659" s="14">
        <v>0</v>
      </c>
      <c r="O659" s="14">
        <v>0</v>
      </c>
      <c r="P659" s="14">
        <v>0</v>
      </c>
      <c r="Q659" s="14">
        <v>0</v>
      </c>
      <c r="R659" s="14"/>
      <c r="S659" s="14">
        <v>0</v>
      </c>
      <c r="T659" s="14">
        <v>0</v>
      </c>
      <c r="U659" s="14">
        <v>0</v>
      </c>
      <c r="V659" s="14">
        <v>0</v>
      </c>
      <c r="W659" s="14">
        <v>0</v>
      </c>
      <c r="X659" s="14">
        <v>0</v>
      </c>
      <c r="Y659" s="14">
        <v>0</v>
      </c>
      <c r="Z659" s="14">
        <v>0</v>
      </c>
      <c r="AA659" s="14">
        <v>0</v>
      </c>
      <c r="AB659" s="14">
        <v>0</v>
      </c>
      <c r="AC659" s="14">
        <v>0</v>
      </c>
      <c r="AD659" s="14">
        <v>0</v>
      </c>
      <c r="AE659" s="14"/>
      <c r="AF659" s="14">
        <v>0</v>
      </c>
      <c r="AG659" s="14">
        <v>0</v>
      </c>
      <c r="AH659" s="14">
        <v>0</v>
      </c>
      <c r="AI659" s="14">
        <v>0</v>
      </c>
      <c r="AJ659" s="14">
        <v>0</v>
      </c>
      <c r="AK659" s="14"/>
      <c r="AL659" s="14">
        <v>0</v>
      </c>
      <c r="AM659" s="14">
        <v>0</v>
      </c>
      <c r="AN659" s="14">
        <v>0</v>
      </c>
      <c r="AO659" s="14">
        <v>0</v>
      </c>
      <c r="AP659" s="14">
        <v>0</v>
      </c>
      <c r="AQ659" s="14">
        <v>0</v>
      </c>
      <c r="AR659" s="14"/>
      <c r="AS659" s="14">
        <v>0</v>
      </c>
      <c r="AT659" s="14">
        <v>0</v>
      </c>
      <c r="AU659" s="14">
        <v>0</v>
      </c>
      <c r="AV659" s="14">
        <v>0</v>
      </c>
      <c r="AW659" s="14">
        <v>0</v>
      </c>
      <c r="AX659" s="14"/>
      <c r="AY659" s="14">
        <v>0</v>
      </c>
      <c r="AZ659" s="14">
        <v>0</v>
      </c>
      <c r="BA659" s="14">
        <v>0</v>
      </c>
      <c r="BB659" s="14">
        <v>0</v>
      </c>
      <c r="BC659" s="14">
        <v>0</v>
      </c>
      <c r="BD659" s="14">
        <v>0</v>
      </c>
      <c r="BE659" s="14">
        <v>0</v>
      </c>
      <c r="BF659" s="14">
        <v>0</v>
      </c>
      <c r="BG659" s="14">
        <v>0</v>
      </c>
      <c r="BH659" s="14">
        <v>0</v>
      </c>
      <c r="BI659" s="14">
        <v>0</v>
      </c>
      <c r="BJ659" s="14">
        <v>0</v>
      </c>
      <c r="BK659" s="14">
        <v>0</v>
      </c>
      <c r="BL659" s="14">
        <v>0</v>
      </c>
      <c r="BM659" s="14">
        <v>0</v>
      </c>
      <c r="BN659" s="14">
        <v>0</v>
      </c>
      <c r="BO659" s="14"/>
      <c r="BP659" s="14">
        <v>0</v>
      </c>
      <c r="BQ659" s="14">
        <v>0</v>
      </c>
      <c r="BR659" s="14">
        <v>0</v>
      </c>
      <c r="BS659" s="14">
        <v>0</v>
      </c>
      <c r="BT659" s="14">
        <v>0</v>
      </c>
      <c r="BU659" s="14">
        <v>0</v>
      </c>
      <c r="BV659" s="14"/>
      <c r="BW659" s="14">
        <v>0</v>
      </c>
      <c r="BX659" s="14">
        <v>0</v>
      </c>
      <c r="BY659" s="14" t="s">
        <v>120</v>
      </c>
      <c r="BZ659" s="14">
        <v>0</v>
      </c>
      <c r="CA659" s="14">
        <v>0</v>
      </c>
      <c r="CB659" s="14">
        <v>0</v>
      </c>
      <c r="CC659" s="14">
        <v>0</v>
      </c>
      <c r="CD659" s="14"/>
      <c r="CE659" s="14">
        <v>0</v>
      </c>
      <c r="CF659" s="14">
        <v>0</v>
      </c>
      <c r="CG659" s="14">
        <v>0</v>
      </c>
      <c r="CH659" s="14">
        <v>0</v>
      </c>
      <c r="CI659" s="14"/>
      <c r="CJ659" s="14">
        <v>0</v>
      </c>
      <c r="CK659" s="14">
        <v>0</v>
      </c>
      <c r="CL659" s="14">
        <v>0</v>
      </c>
      <c r="CM659" s="14">
        <v>0</v>
      </c>
      <c r="CN659" s="14"/>
      <c r="CO659" s="14">
        <v>0</v>
      </c>
      <c r="CP659" s="14">
        <v>0</v>
      </c>
      <c r="CQ659" s="14"/>
      <c r="CR659" s="14">
        <v>0</v>
      </c>
      <c r="CS659" s="14">
        <v>0</v>
      </c>
    </row>
    <row r="660" spans="2:97" x14ac:dyDescent="0.3">
      <c r="B660" t="s">
        <v>346</v>
      </c>
      <c r="C660" s="14">
        <v>0</v>
      </c>
      <c r="D660" s="14">
        <v>0</v>
      </c>
      <c r="E660" s="14">
        <v>0</v>
      </c>
      <c r="F660" s="14"/>
      <c r="G660" s="14">
        <v>0</v>
      </c>
      <c r="H660" s="14">
        <v>0</v>
      </c>
      <c r="I660" s="14">
        <v>0</v>
      </c>
      <c r="J660" s="14">
        <v>0</v>
      </c>
      <c r="K660" s="14">
        <v>0</v>
      </c>
      <c r="L660" s="14">
        <v>0</v>
      </c>
      <c r="M660" s="14"/>
      <c r="N660" s="14">
        <v>0</v>
      </c>
      <c r="O660" s="14">
        <v>0</v>
      </c>
      <c r="P660" s="14">
        <v>0</v>
      </c>
      <c r="Q660" s="14">
        <v>0</v>
      </c>
      <c r="R660" s="14"/>
      <c r="S660" s="14">
        <v>0</v>
      </c>
      <c r="T660" s="14">
        <v>0</v>
      </c>
      <c r="U660" s="14">
        <v>0</v>
      </c>
      <c r="V660" s="14">
        <v>0</v>
      </c>
      <c r="W660" s="14">
        <v>0</v>
      </c>
      <c r="X660" s="14">
        <v>0</v>
      </c>
      <c r="Y660" s="14">
        <v>0</v>
      </c>
      <c r="Z660" s="14">
        <v>0</v>
      </c>
      <c r="AA660" s="14">
        <v>0</v>
      </c>
      <c r="AB660" s="14">
        <v>0</v>
      </c>
      <c r="AC660" s="14">
        <v>0</v>
      </c>
      <c r="AD660" s="14">
        <v>0</v>
      </c>
      <c r="AE660" s="14"/>
      <c r="AF660" s="14">
        <v>0</v>
      </c>
      <c r="AG660" s="14">
        <v>0</v>
      </c>
      <c r="AH660" s="14">
        <v>0</v>
      </c>
      <c r="AI660" s="14">
        <v>0</v>
      </c>
      <c r="AJ660" s="14">
        <v>0</v>
      </c>
      <c r="AK660" s="14"/>
      <c r="AL660" s="14">
        <v>0</v>
      </c>
      <c r="AM660" s="14">
        <v>0</v>
      </c>
      <c r="AN660" s="14">
        <v>0</v>
      </c>
      <c r="AO660" s="14">
        <v>0</v>
      </c>
      <c r="AP660" s="14">
        <v>0</v>
      </c>
      <c r="AQ660" s="14">
        <v>0</v>
      </c>
      <c r="AR660" s="14"/>
      <c r="AS660" s="14">
        <v>0</v>
      </c>
      <c r="AT660" s="14">
        <v>0</v>
      </c>
      <c r="AU660" s="14">
        <v>0</v>
      </c>
      <c r="AV660" s="14">
        <v>0</v>
      </c>
      <c r="AW660" s="14">
        <v>0</v>
      </c>
      <c r="AX660" s="14"/>
      <c r="AY660" s="14">
        <v>0</v>
      </c>
      <c r="AZ660" s="14">
        <v>0</v>
      </c>
      <c r="BA660" s="14">
        <v>0</v>
      </c>
      <c r="BB660" s="14">
        <v>0</v>
      </c>
      <c r="BC660" s="14">
        <v>0</v>
      </c>
      <c r="BD660" s="14">
        <v>0</v>
      </c>
      <c r="BE660" s="14">
        <v>0</v>
      </c>
      <c r="BF660" s="14">
        <v>0</v>
      </c>
      <c r="BG660" s="14">
        <v>0</v>
      </c>
      <c r="BH660" s="14">
        <v>0</v>
      </c>
      <c r="BI660" s="14">
        <v>0</v>
      </c>
      <c r="BJ660" s="14">
        <v>0</v>
      </c>
      <c r="BK660" s="14">
        <v>0</v>
      </c>
      <c r="BL660" s="14">
        <v>0</v>
      </c>
      <c r="BM660" s="14">
        <v>0</v>
      </c>
      <c r="BN660" s="14">
        <v>0</v>
      </c>
      <c r="BO660" s="14"/>
      <c r="BP660" s="14">
        <v>0</v>
      </c>
      <c r="BQ660" s="14">
        <v>0</v>
      </c>
      <c r="BR660" s="14">
        <v>0</v>
      </c>
      <c r="BS660" s="14">
        <v>0</v>
      </c>
      <c r="BT660" s="14">
        <v>0</v>
      </c>
      <c r="BU660" s="14">
        <v>0</v>
      </c>
      <c r="BV660" s="14"/>
      <c r="BW660" s="14">
        <v>0</v>
      </c>
      <c r="BX660" s="14">
        <v>0</v>
      </c>
      <c r="BY660" s="14" t="s">
        <v>120</v>
      </c>
      <c r="BZ660" s="14">
        <v>0</v>
      </c>
      <c r="CA660" s="14">
        <v>0</v>
      </c>
      <c r="CB660" s="14">
        <v>0</v>
      </c>
      <c r="CC660" s="14">
        <v>0</v>
      </c>
      <c r="CD660" s="14"/>
      <c r="CE660" s="14">
        <v>0</v>
      </c>
      <c r="CF660" s="14">
        <v>0</v>
      </c>
      <c r="CG660" s="14">
        <v>0</v>
      </c>
      <c r="CH660" s="14">
        <v>0</v>
      </c>
      <c r="CI660" s="14"/>
      <c r="CJ660" s="14">
        <v>0</v>
      </c>
      <c r="CK660" s="14">
        <v>0</v>
      </c>
      <c r="CL660" s="14">
        <v>0</v>
      </c>
      <c r="CM660" s="14">
        <v>0</v>
      </c>
      <c r="CN660" s="14"/>
      <c r="CO660" s="14">
        <v>0</v>
      </c>
      <c r="CP660" s="14">
        <v>0</v>
      </c>
      <c r="CQ660" s="14"/>
      <c r="CR660" s="14">
        <v>0</v>
      </c>
      <c r="CS660" s="14">
        <v>0</v>
      </c>
    </row>
    <row r="661" spans="2:97" x14ac:dyDescent="0.3">
      <c r="B661" t="s">
        <v>347</v>
      </c>
      <c r="C661" s="14">
        <v>0</v>
      </c>
      <c r="D661" s="14">
        <v>0</v>
      </c>
      <c r="E661" s="14">
        <v>0</v>
      </c>
      <c r="F661" s="14"/>
      <c r="G661" s="14">
        <v>0</v>
      </c>
      <c r="H661" s="14">
        <v>0</v>
      </c>
      <c r="I661" s="14">
        <v>0</v>
      </c>
      <c r="J661" s="14">
        <v>0</v>
      </c>
      <c r="K661" s="14">
        <v>0</v>
      </c>
      <c r="L661" s="14">
        <v>0</v>
      </c>
      <c r="M661" s="14"/>
      <c r="N661" s="14">
        <v>0</v>
      </c>
      <c r="O661" s="14">
        <v>0</v>
      </c>
      <c r="P661" s="14">
        <v>0</v>
      </c>
      <c r="Q661" s="14">
        <v>0</v>
      </c>
      <c r="R661" s="14"/>
      <c r="S661" s="14">
        <v>0</v>
      </c>
      <c r="T661" s="14">
        <v>0</v>
      </c>
      <c r="U661" s="14">
        <v>0</v>
      </c>
      <c r="V661" s="14">
        <v>0</v>
      </c>
      <c r="W661" s="14">
        <v>0</v>
      </c>
      <c r="X661" s="14">
        <v>0</v>
      </c>
      <c r="Y661" s="14">
        <v>0</v>
      </c>
      <c r="Z661" s="14">
        <v>0</v>
      </c>
      <c r="AA661" s="14">
        <v>0</v>
      </c>
      <c r="AB661" s="14">
        <v>0</v>
      </c>
      <c r="AC661" s="14">
        <v>0</v>
      </c>
      <c r="AD661" s="14">
        <v>0</v>
      </c>
      <c r="AE661" s="14"/>
      <c r="AF661" s="14">
        <v>0</v>
      </c>
      <c r="AG661" s="14">
        <v>0</v>
      </c>
      <c r="AH661" s="14">
        <v>0</v>
      </c>
      <c r="AI661" s="14">
        <v>0</v>
      </c>
      <c r="AJ661" s="14">
        <v>0</v>
      </c>
      <c r="AK661" s="14"/>
      <c r="AL661" s="14">
        <v>0</v>
      </c>
      <c r="AM661" s="14">
        <v>0</v>
      </c>
      <c r="AN661" s="14">
        <v>0</v>
      </c>
      <c r="AO661" s="14">
        <v>0</v>
      </c>
      <c r="AP661" s="14">
        <v>0</v>
      </c>
      <c r="AQ661" s="14">
        <v>0</v>
      </c>
      <c r="AR661" s="14"/>
      <c r="AS661" s="14">
        <v>0</v>
      </c>
      <c r="AT661" s="14">
        <v>0</v>
      </c>
      <c r="AU661" s="14">
        <v>0</v>
      </c>
      <c r="AV661" s="14">
        <v>0</v>
      </c>
      <c r="AW661" s="14">
        <v>0</v>
      </c>
      <c r="AX661" s="14"/>
      <c r="AY661" s="14">
        <v>0</v>
      </c>
      <c r="AZ661" s="14">
        <v>0</v>
      </c>
      <c r="BA661" s="14">
        <v>0</v>
      </c>
      <c r="BB661" s="14">
        <v>0</v>
      </c>
      <c r="BC661" s="14">
        <v>0</v>
      </c>
      <c r="BD661" s="14">
        <v>0</v>
      </c>
      <c r="BE661" s="14">
        <v>0</v>
      </c>
      <c r="BF661" s="14">
        <v>0</v>
      </c>
      <c r="BG661" s="14">
        <v>0</v>
      </c>
      <c r="BH661" s="14">
        <v>0</v>
      </c>
      <c r="BI661" s="14">
        <v>0</v>
      </c>
      <c r="BJ661" s="14">
        <v>0</v>
      </c>
      <c r="BK661" s="14">
        <v>0</v>
      </c>
      <c r="BL661" s="14">
        <v>0</v>
      </c>
      <c r="BM661" s="14">
        <v>0</v>
      </c>
      <c r="BN661" s="14">
        <v>0</v>
      </c>
      <c r="BO661" s="14"/>
      <c r="BP661" s="14">
        <v>0</v>
      </c>
      <c r="BQ661" s="14">
        <v>0</v>
      </c>
      <c r="BR661" s="14">
        <v>0</v>
      </c>
      <c r="BS661" s="14">
        <v>0</v>
      </c>
      <c r="BT661" s="14">
        <v>0</v>
      </c>
      <c r="BU661" s="14">
        <v>0</v>
      </c>
      <c r="BV661" s="14"/>
      <c r="BW661" s="14">
        <v>0</v>
      </c>
      <c r="BX661" s="14">
        <v>0</v>
      </c>
      <c r="BY661" s="14" t="s">
        <v>120</v>
      </c>
      <c r="BZ661" s="14">
        <v>0</v>
      </c>
      <c r="CA661" s="14">
        <v>0</v>
      </c>
      <c r="CB661" s="14">
        <v>0</v>
      </c>
      <c r="CC661" s="14">
        <v>0</v>
      </c>
      <c r="CD661" s="14"/>
      <c r="CE661" s="14">
        <v>0</v>
      </c>
      <c r="CF661" s="14">
        <v>0</v>
      </c>
      <c r="CG661" s="14">
        <v>0</v>
      </c>
      <c r="CH661" s="14">
        <v>0</v>
      </c>
      <c r="CI661" s="14"/>
      <c r="CJ661" s="14">
        <v>0</v>
      </c>
      <c r="CK661" s="14">
        <v>0</v>
      </c>
      <c r="CL661" s="14">
        <v>0</v>
      </c>
      <c r="CM661" s="14">
        <v>0</v>
      </c>
      <c r="CN661" s="14"/>
      <c r="CO661" s="14">
        <v>0</v>
      </c>
      <c r="CP661" s="14">
        <v>0</v>
      </c>
      <c r="CQ661" s="14"/>
      <c r="CR661" s="14">
        <v>0</v>
      </c>
      <c r="CS661" s="14">
        <v>0</v>
      </c>
    </row>
    <row r="662" spans="2:97" x14ac:dyDescent="0.3">
      <c r="B662" t="s">
        <v>348</v>
      </c>
      <c r="C662" s="14">
        <v>0</v>
      </c>
      <c r="D662" s="14">
        <v>0</v>
      </c>
      <c r="E662" s="14">
        <v>0</v>
      </c>
      <c r="F662" s="14"/>
      <c r="G662" s="14">
        <v>0</v>
      </c>
      <c r="H662" s="14">
        <v>0</v>
      </c>
      <c r="I662" s="14">
        <v>0</v>
      </c>
      <c r="J662" s="14">
        <v>0</v>
      </c>
      <c r="K662" s="14">
        <v>0</v>
      </c>
      <c r="L662" s="14">
        <v>0</v>
      </c>
      <c r="M662" s="14"/>
      <c r="N662" s="14">
        <v>0</v>
      </c>
      <c r="O662" s="14">
        <v>0</v>
      </c>
      <c r="P662" s="14">
        <v>0</v>
      </c>
      <c r="Q662" s="14">
        <v>0</v>
      </c>
      <c r="R662" s="14"/>
      <c r="S662" s="14">
        <v>0</v>
      </c>
      <c r="T662" s="14">
        <v>0</v>
      </c>
      <c r="U662" s="14">
        <v>0</v>
      </c>
      <c r="V662" s="14">
        <v>0</v>
      </c>
      <c r="W662" s="14">
        <v>0</v>
      </c>
      <c r="X662" s="14">
        <v>0</v>
      </c>
      <c r="Y662" s="14">
        <v>0</v>
      </c>
      <c r="Z662" s="14">
        <v>0</v>
      </c>
      <c r="AA662" s="14">
        <v>0</v>
      </c>
      <c r="AB662" s="14">
        <v>0</v>
      </c>
      <c r="AC662" s="14">
        <v>0</v>
      </c>
      <c r="AD662" s="14">
        <v>0</v>
      </c>
      <c r="AE662" s="14"/>
      <c r="AF662" s="14">
        <v>0</v>
      </c>
      <c r="AG662" s="14">
        <v>0</v>
      </c>
      <c r="AH662" s="14">
        <v>0</v>
      </c>
      <c r="AI662" s="14">
        <v>0</v>
      </c>
      <c r="AJ662" s="14">
        <v>0</v>
      </c>
      <c r="AK662" s="14"/>
      <c r="AL662" s="14">
        <v>0</v>
      </c>
      <c r="AM662" s="14">
        <v>0</v>
      </c>
      <c r="AN662" s="14">
        <v>0</v>
      </c>
      <c r="AO662" s="14">
        <v>0</v>
      </c>
      <c r="AP662" s="14">
        <v>0</v>
      </c>
      <c r="AQ662" s="14">
        <v>0</v>
      </c>
      <c r="AR662" s="14"/>
      <c r="AS662" s="14">
        <v>0</v>
      </c>
      <c r="AT662" s="14">
        <v>0</v>
      </c>
      <c r="AU662" s="14">
        <v>0</v>
      </c>
      <c r="AV662" s="14">
        <v>0</v>
      </c>
      <c r="AW662" s="14">
        <v>0</v>
      </c>
      <c r="AX662" s="14"/>
      <c r="AY662" s="14">
        <v>0</v>
      </c>
      <c r="AZ662" s="14">
        <v>0</v>
      </c>
      <c r="BA662" s="14">
        <v>0</v>
      </c>
      <c r="BB662" s="14">
        <v>0</v>
      </c>
      <c r="BC662" s="14">
        <v>0</v>
      </c>
      <c r="BD662" s="14">
        <v>0</v>
      </c>
      <c r="BE662" s="14">
        <v>0</v>
      </c>
      <c r="BF662" s="14">
        <v>0</v>
      </c>
      <c r="BG662" s="14">
        <v>0</v>
      </c>
      <c r="BH662" s="14">
        <v>0</v>
      </c>
      <c r="BI662" s="14">
        <v>0</v>
      </c>
      <c r="BJ662" s="14">
        <v>0</v>
      </c>
      <c r="BK662" s="14">
        <v>0</v>
      </c>
      <c r="BL662" s="14">
        <v>0</v>
      </c>
      <c r="BM662" s="14">
        <v>0</v>
      </c>
      <c r="BN662" s="14">
        <v>0</v>
      </c>
      <c r="BO662" s="14"/>
      <c r="BP662" s="14">
        <v>0</v>
      </c>
      <c r="BQ662" s="14">
        <v>0</v>
      </c>
      <c r="BR662" s="14">
        <v>0</v>
      </c>
      <c r="BS662" s="14">
        <v>0</v>
      </c>
      <c r="BT662" s="14">
        <v>0</v>
      </c>
      <c r="BU662" s="14">
        <v>0</v>
      </c>
      <c r="BV662" s="14"/>
      <c r="BW662" s="14">
        <v>0</v>
      </c>
      <c r="BX662" s="14">
        <v>0</v>
      </c>
      <c r="BY662" s="14" t="s">
        <v>120</v>
      </c>
      <c r="BZ662" s="14">
        <v>0</v>
      </c>
      <c r="CA662" s="14">
        <v>0</v>
      </c>
      <c r="CB662" s="14">
        <v>0</v>
      </c>
      <c r="CC662" s="14">
        <v>0</v>
      </c>
      <c r="CD662" s="14"/>
      <c r="CE662" s="14">
        <v>0</v>
      </c>
      <c r="CF662" s="14">
        <v>0</v>
      </c>
      <c r="CG662" s="14">
        <v>0</v>
      </c>
      <c r="CH662" s="14">
        <v>0</v>
      </c>
      <c r="CI662" s="14"/>
      <c r="CJ662" s="14">
        <v>0</v>
      </c>
      <c r="CK662" s="14">
        <v>0</v>
      </c>
      <c r="CL662" s="14">
        <v>0</v>
      </c>
      <c r="CM662" s="14">
        <v>0</v>
      </c>
      <c r="CN662" s="14"/>
      <c r="CO662" s="14">
        <v>0</v>
      </c>
      <c r="CP662" s="14">
        <v>0</v>
      </c>
      <c r="CQ662" s="14"/>
      <c r="CR662" s="14">
        <v>0</v>
      </c>
      <c r="CS662" s="14">
        <v>0</v>
      </c>
    </row>
    <row r="663" spans="2:97" x14ac:dyDescent="0.3">
      <c r="B663" t="s">
        <v>349</v>
      </c>
      <c r="C663" s="14">
        <v>0</v>
      </c>
      <c r="D663" s="14">
        <v>0</v>
      </c>
      <c r="E663" s="14">
        <v>0</v>
      </c>
      <c r="F663" s="14"/>
      <c r="G663" s="14">
        <v>0</v>
      </c>
      <c r="H663" s="14">
        <v>0</v>
      </c>
      <c r="I663" s="14">
        <v>0</v>
      </c>
      <c r="J663" s="14">
        <v>0</v>
      </c>
      <c r="K663" s="14">
        <v>0</v>
      </c>
      <c r="L663" s="14">
        <v>0</v>
      </c>
      <c r="M663" s="14"/>
      <c r="N663" s="14">
        <v>0</v>
      </c>
      <c r="O663" s="14">
        <v>0</v>
      </c>
      <c r="P663" s="14">
        <v>0</v>
      </c>
      <c r="Q663" s="14">
        <v>0</v>
      </c>
      <c r="R663" s="14"/>
      <c r="S663" s="14">
        <v>0</v>
      </c>
      <c r="T663" s="14">
        <v>0</v>
      </c>
      <c r="U663" s="14">
        <v>0</v>
      </c>
      <c r="V663" s="14">
        <v>0</v>
      </c>
      <c r="W663" s="14">
        <v>0</v>
      </c>
      <c r="X663" s="14">
        <v>0</v>
      </c>
      <c r="Y663" s="14">
        <v>0</v>
      </c>
      <c r="Z663" s="14">
        <v>0</v>
      </c>
      <c r="AA663" s="14">
        <v>0</v>
      </c>
      <c r="AB663" s="14">
        <v>0</v>
      </c>
      <c r="AC663" s="14">
        <v>0</v>
      </c>
      <c r="AD663" s="14">
        <v>0</v>
      </c>
      <c r="AE663" s="14"/>
      <c r="AF663" s="14">
        <v>0</v>
      </c>
      <c r="AG663" s="14">
        <v>0</v>
      </c>
      <c r="AH663" s="14">
        <v>0</v>
      </c>
      <c r="AI663" s="14">
        <v>0</v>
      </c>
      <c r="AJ663" s="14">
        <v>0</v>
      </c>
      <c r="AK663" s="14"/>
      <c r="AL663" s="14">
        <v>0</v>
      </c>
      <c r="AM663" s="14">
        <v>0</v>
      </c>
      <c r="AN663" s="14">
        <v>0</v>
      </c>
      <c r="AO663" s="14">
        <v>0</v>
      </c>
      <c r="AP663" s="14">
        <v>0</v>
      </c>
      <c r="AQ663" s="14">
        <v>0</v>
      </c>
      <c r="AR663" s="14"/>
      <c r="AS663" s="14">
        <v>0</v>
      </c>
      <c r="AT663" s="14">
        <v>0</v>
      </c>
      <c r="AU663" s="14">
        <v>0</v>
      </c>
      <c r="AV663" s="14">
        <v>0</v>
      </c>
      <c r="AW663" s="14">
        <v>0</v>
      </c>
      <c r="AX663" s="14"/>
      <c r="AY663" s="14">
        <v>0</v>
      </c>
      <c r="AZ663" s="14">
        <v>0</v>
      </c>
      <c r="BA663" s="14">
        <v>0</v>
      </c>
      <c r="BB663" s="14">
        <v>0</v>
      </c>
      <c r="BC663" s="14">
        <v>0</v>
      </c>
      <c r="BD663" s="14">
        <v>0</v>
      </c>
      <c r="BE663" s="14">
        <v>0</v>
      </c>
      <c r="BF663" s="14">
        <v>0</v>
      </c>
      <c r="BG663" s="14">
        <v>0</v>
      </c>
      <c r="BH663" s="14">
        <v>0</v>
      </c>
      <c r="BI663" s="14">
        <v>0</v>
      </c>
      <c r="BJ663" s="14">
        <v>0</v>
      </c>
      <c r="BK663" s="14">
        <v>0</v>
      </c>
      <c r="BL663" s="14">
        <v>0</v>
      </c>
      <c r="BM663" s="14">
        <v>0</v>
      </c>
      <c r="BN663" s="14">
        <v>0</v>
      </c>
      <c r="BO663" s="14"/>
      <c r="BP663" s="14">
        <v>0</v>
      </c>
      <c r="BQ663" s="14">
        <v>0</v>
      </c>
      <c r="BR663" s="14">
        <v>0</v>
      </c>
      <c r="BS663" s="14">
        <v>0</v>
      </c>
      <c r="BT663" s="14">
        <v>0</v>
      </c>
      <c r="BU663" s="14">
        <v>0</v>
      </c>
      <c r="BV663" s="14"/>
      <c r="BW663" s="14">
        <v>0</v>
      </c>
      <c r="BX663" s="14">
        <v>0</v>
      </c>
      <c r="BY663" s="14" t="s">
        <v>120</v>
      </c>
      <c r="BZ663" s="14">
        <v>0</v>
      </c>
      <c r="CA663" s="14">
        <v>0</v>
      </c>
      <c r="CB663" s="14">
        <v>0</v>
      </c>
      <c r="CC663" s="14">
        <v>0</v>
      </c>
      <c r="CD663" s="14"/>
      <c r="CE663" s="14">
        <v>0</v>
      </c>
      <c r="CF663" s="14">
        <v>0</v>
      </c>
      <c r="CG663" s="14">
        <v>0</v>
      </c>
      <c r="CH663" s="14">
        <v>0</v>
      </c>
      <c r="CI663" s="14"/>
      <c r="CJ663" s="14">
        <v>0</v>
      </c>
      <c r="CK663" s="14">
        <v>0</v>
      </c>
      <c r="CL663" s="14">
        <v>0</v>
      </c>
      <c r="CM663" s="14">
        <v>0</v>
      </c>
      <c r="CN663" s="14"/>
      <c r="CO663" s="14">
        <v>0</v>
      </c>
      <c r="CP663" s="14">
        <v>0</v>
      </c>
      <c r="CQ663" s="14"/>
      <c r="CR663" s="14">
        <v>0</v>
      </c>
      <c r="CS663" s="14">
        <v>0</v>
      </c>
    </row>
    <row r="664" spans="2:97" x14ac:dyDescent="0.3">
      <c r="B664" t="s">
        <v>350</v>
      </c>
      <c r="C664" s="14">
        <v>0</v>
      </c>
      <c r="D664" s="14">
        <v>0</v>
      </c>
      <c r="E664" s="14">
        <v>0</v>
      </c>
      <c r="F664" s="14"/>
      <c r="G664" s="14">
        <v>0</v>
      </c>
      <c r="H664" s="14">
        <v>0</v>
      </c>
      <c r="I664" s="14">
        <v>0</v>
      </c>
      <c r="J664" s="14">
        <v>0</v>
      </c>
      <c r="K664" s="14">
        <v>0</v>
      </c>
      <c r="L664" s="14">
        <v>0</v>
      </c>
      <c r="M664" s="14"/>
      <c r="N664" s="14">
        <v>0</v>
      </c>
      <c r="O664" s="14">
        <v>0</v>
      </c>
      <c r="P664" s="14">
        <v>0</v>
      </c>
      <c r="Q664" s="14">
        <v>0</v>
      </c>
      <c r="R664" s="14"/>
      <c r="S664" s="14">
        <v>0</v>
      </c>
      <c r="T664" s="14">
        <v>0</v>
      </c>
      <c r="U664" s="14">
        <v>0</v>
      </c>
      <c r="V664" s="14">
        <v>0</v>
      </c>
      <c r="W664" s="14">
        <v>0</v>
      </c>
      <c r="X664" s="14">
        <v>0</v>
      </c>
      <c r="Y664" s="14">
        <v>0</v>
      </c>
      <c r="Z664" s="14">
        <v>0</v>
      </c>
      <c r="AA664" s="14">
        <v>0</v>
      </c>
      <c r="AB664" s="14">
        <v>0</v>
      </c>
      <c r="AC664" s="14">
        <v>0</v>
      </c>
      <c r="AD664" s="14">
        <v>0</v>
      </c>
      <c r="AE664" s="14"/>
      <c r="AF664" s="14">
        <v>0</v>
      </c>
      <c r="AG664" s="14">
        <v>0</v>
      </c>
      <c r="AH664" s="14">
        <v>0</v>
      </c>
      <c r="AI664" s="14">
        <v>0</v>
      </c>
      <c r="AJ664" s="14">
        <v>0</v>
      </c>
      <c r="AK664" s="14"/>
      <c r="AL664" s="14">
        <v>0</v>
      </c>
      <c r="AM664" s="14">
        <v>0</v>
      </c>
      <c r="AN664" s="14">
        <v>0</v>
      </c>
      <c r="AO664" s="14">
        <v>0</v>
      </c>
      <c r="AP664" s="14">
        <v>0</v>
      </c>
      <c r="AQ664" s="14">
        <v>0</v>
      </c>
      <c r="AR664" s="14"/>
      <c r="AS664" s="14">
        <v>0</v>
      </c>
      <c r="AT664" s="14">
        <v>0</v>
      </c>
      <c r="AU664" s="14">
        <v>0</v>
      </c>
      <c r="AV664" s="14">
        <v>0</v>
      </c>
      <c r="AW664" s="14">
        <v>0</v>
      </c>
      <c r="AX664" s="14"/>
      <c r="AY664" s="14">
        <v>0</v>
      </c>
      <c r="AZ664" s="14">
        <v>0</v>
      </c>
      <c r="BA664" s="14">
        <v>0</v>
      </c>
      <c r="BB664" s="14">
        <v>0</v>
      </c>
      <c r="BC664" s="14">
        <v>0</v>
      </c>
      <c r="BD664" s="14">
        <v>0</v>
      </c>
      <c r="BE664" s="14">
        <v>0</v>
      </c>
      <c r="BF664" s="14">
        <v>0</v>
      </c>
      <c r="BG664" s="14">
        <v>0</v>
      </c>
      <c r="BH664" s="14">
        <v>0</v>
      </c>
      <c r="BI664" s="14">
        <v>0</v>
      </c>
      <c r="BJ664" s="14">
        <v>0</v>
      </c>
      <c r="BK664" s="14">
        <v>0</v>
      </c>
      <c r="BL664" s="14">
        <v>0</v>
      </c>
      <c r="BM664" s="14">
        <v>0</v>
      </c>
      <c r="BN664" s="14">
        <v>0</v>
      </c>
      <c r="BO664" s="14"/>
      <c r="BP664" s="14">
        <v>0</v>
      </c>
      <c r="BQ664" s="14">
        <v>0</v>
      </c>
      <c r="BR664" s="14">
        <v>0</v>
      </c>
      <c r="BS664" s="14">
        <v>0</v>
      </c>
      <c r="BT664" s="14">
        <v>0</v>
      </c>
      <c r="BU664" s="14">
        <v>0</v>
      </c>
      <c r="BV664" s="14"/>
      <c r="BW664" s="14">
        <v>0</v>
      </c>
      <c r="BX664" s="14">
        <v>0</v>
      </c>
      <c r="BY664" s="14" t="s">
        <v>120</v>
      </c>
      <c r="BZ664" s="14">
        <v>0</v>
      </c>
      <c r="CA664" s="14">
        <v>0</v>
      </c>
      <c r="CB664" s="14">
        <v>0</v>
      </c>
      <c r="CC664" s="14">
        <v>0</v>
      </c>
      <c r="CD664" s="14"/>
      <c r="CE664" s="14">
        <v>0</v>
      </c>
      <c r="CF664" s="14">
        <v>0</v>
      </c>
      <c r="CG664" s="14">
        <v>0</v>
      </c>
      <c r="CH664" s="14">
        <v>0</v>
      </c>
      <c r="CI664" s="14"/>
      <c r="CJ664" s="14">
        <v>0</v>
      </c>
      <c r="CK664" s="14">
        <v>0</v>
      </c>
      <c r="CL664" s="14">
        <v>0</v>
      </c>
      <c r="CM664" s="14">
        <v>0</v>
      </c>
      <c r="CN664" s="14"/>
      <c r="CO664" s="14">
        <v>0</v>
      </c>
      <c r="CP664" s="14">
        <v>0</v>
      </c>
      <c r="CQ664" s="14"/>
      <c r="CR664" s="14">
        <v>0</v>
      </c>
      <c r="CS664" s="14">
        <v>0</v>
      </c>
    </row>
    <row r="665" spans="2:97" x14ac:dyDescent="0.3">
      <c r="B665" t="s">
        <v>351</v>
      </c>
      <c r="C665" s="14">
        <v>0</v>
      </c>
      <c r="D665" s="14">
        <v>0</v>
      </c>
      <c r="E665" s="14">
        <v>0</v>
      </c>
      <c r="F665" s="14"/>
      <c r="G665" s="14">
        <v>0</v>
      </c>
      <c r="H665" s="14">
        <v>0</v>
      </c>
      <c r="I665" s="14">
        <v>0</v>
      </c>
      <c r="J665" s="14">
        <v>0</v>
      </c>
      <c r="K665" s="14">
        <v>0</v>
      </c>
      <c r="L665" s="14">
        <v>0</v>
      </c>
      <c r="M665" s="14"/>
      <c r="N665" s="14">
        <v>0</v>
      </c>
      <c r="O665" s="14">
        <v>0</v>
      </c>
      <c r="P665" s="14">
        <v>0</v>
      </c>
      <c r="Q665" s="14">
        <v>0</v>
      </c>
      <c r="R665" s="14"/>
      <c r="S665" s="14">
        <v>0</v>
      </c>
      <c r="T665" s="14">
        <v>0</v>
      </c>
      <c r="U665" s="14">
        <v>0</v>
      </c>
      <c r="V665" s="14">
        <v>0</v>
      </c>
      <c r="W665" s="14">
        <v>0</v>
      </c>
      <c r="X665" s="14">
        <v>0</v>
      </c>
      <c r="Y665" s="14">
        <v>0</v>
      </c>
      <c r="Z665" s="14">
        <v>0</v>
      </c>
      <c r="AA665" s="14">
        <v>0</v>
      </c>
      <c r="AB665" s="14">
        <v>0</v>
      </c>
      <c r="AC665" s="14">
        <v>0</v>
      </c>
      <c r="AD665" s="14">
        <v>0</v>
      </c>
      <c r="AE665" s="14"/>
      <c r="AF665" s="14">
        <v>0</v>
      </c>
      <c r="AG665" s="14">
        <v>0</v>
      </c>
      <c r="AH665" s="14">
        <v>0</v>
      </c>
      <c r="AI665" s="14">
        <v>0</v>
      </c>
      <c r="AJ665" s="14">
        <v>0</v>
      </c>
      <c r="AK665" s="14"/>
      <c r="AL665" s="14">
        <v>0</v>
      </c>
      <c r="AM665" s="14">
        <v>0</v>
      </c>
      <c r="AN665" s="14">
        <v>0</v>
      </c>
      <c r="AO665" s="14">
        <v>0</v>
      </c>
      <c r="AP665" s="14">
        <v>0</v>
      </c>
      <c r="AQ665" s="14">
        <v>0</v>
      </c>
      <c r="AR665" s="14"/>
      <c r="AS665" s="14">
        <v>0</v>
      </c>
      <c r="AT665" s="14">
        <v>0</v>
      </c>
      <c r="AU665" s="14">
        <v>0</v>
      </c>
      <c r="AV665" s="14">
        <v>0</v>
      </c>
      <c r="AW665" s="14">
        <v>0</v>
      </c>
      <c r="AX665" s="14"/>
      <c r="AY665" s="14">
        <v>0</v>
      </c>
      <c r="AZ665" s="14">
        <v>0</v>
      </c>
      <c r="BA665" s="14">
        <v>0</v>
      </c>
      <c r="BB665" s="14">
        <v>0</v>
      </c>
      <c r="BC665" s="14">
        <v>0</v>
      </c>
      <c r="BD665" s="14">
        <v>0</v>
      </c>
      <c r="BE665" s="14">
        <v>0</v>
      </c>
      <c r="BF665" s="14">
        <v>0</v>
      </c>
      <c r="BG665" s="14">
        <v>0</v>
      </c>
      <c r="BH665" s="14">
        <v>0</v>
      </c>
      <c r="BI665" s="14">
        <v>0</v>
      </c>
      <c r="BJ665" s="14">
        <v>0</v>
      </c>
      <c r="BK665" s="14">
        <v>0</v>
      </c>
      <c r="BL665" s="14">
        <v>0</v>
      </c>
      <c r="BM665" s="14">
        <v>0</v>
      </c>
      <c r="BN665" s="14">
        <v>0</v>
      </c>
      <c r="BO665" s="14"/>
      <c r="BP665" s="14">
        <v>0</v>
      </c>
      <c r="BQ665" s="14">
        <v>0</v>
      </c>
      <c r="BR665" s="14">
        <v>0</v>
      </c>
      <c r="BS665" s="14">
        <v>0</v>
      </c>
      <c r="BT665" s="14">
        <v>0</v>
      </c>
      <c r="BU665" s="14">
        <v>0</v>
      </c>
      <c r="BV665" s="14"/>
      <c r="BW665" s="14">
        <v>0</v>
      </c>
      <c r="BX665" s="14">
        <v>0</v>
      </c>
      <c r="BY665" s="14" t="s">
        <v>120</v>
      </c>
      <c r="BZ665" s="14">
        <v>0</v>
      </c>
      <c r="CA665" s="14">
        <v>0</v>
      </c>
      <c r="CB665" s="14">
        <v>0</v>
      </c>
      <c r="CC665" s="14">
        <v>0</v>
      </c>
      <c r="CD665" s="14"/>
      <c r="CE665" s="14">
        <v>0</v>
      </c>
      <c r="CF665" s="14">
        <v>0</v>
      </c>
      <c r="CG665" s="14">
        <v>0</v>
      </c>
      <c r="CH665" s="14">
        <v>0</v>
      </c>
      <c r="CI665" s="14"/>
      <c r="CJ665" s="14">
        <v>0</v>
      </c>
      <c r="CK665" s="14">
        <v>0</v>
      </c>
      <c r="CL665" s="14">
        <v>0</v>
      </c>
      <c r="CM665" s="14">
        <v>0</v>
      </c>
      <c r="CN665" s="14"/>
      <c r="CO665" s="14">
        <v>0</v>
      </c>
      <c r="CP665" s="14">
        <v>0</v>
      </c>
      <c r="CQ665" s="14"/>
      <c r="CR665" s="14">
        <v>0</v>
      </c>
      <c r="CS665" s="14">
        <v>0</v>
      </c>
    </row>
    <row r="666" spans="2:97" x14ac:dyDescent="0.3">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c r="AT666" s="14"/>
      <c r="AU666" s="14"/>
      <c r="AV666" s="14"/>
      <c r="AW666" s="14"/>
      <c r="AX666" s="14"/>
      <c r="AY666" s="14"/>
      <c r="AZ666" s="14"/>
      <c r="BA666" s="14"/>
      <c r="BB666" s="14"/>
      <c r="BC666" s="14"/>
      <c r="BD666" s="14"/>
      <c r="BE666" s="14"/>
      <c r="BF666" s="14"/>
      <c r="BG666" s="14"/>
      <c r="BH666" s="14"/>
      <c r="BI666" s="14"/>
      <c r="BJ666" s="14"/>
      <c r="BK666" s="14"/>
      <c r="BL666" s="14"/>
      <c r="BM666" s="14"/>
      <c r="BN666" s="14"/>
      <c r="BO666" s="14"/>
      <c r="BP666" s="14"/>
      <c r="BQ666" s="14"/>
      <c r="BR666" s="14"/>
      <c r="BS666" s="14"/>
      <c r="BT666" s="14"/>
      <c r="BU666" s="14"/>
      <c r="BV666" s="14"/>
      <c r="BW666" s="14"/>
      <c r="BX666" s="14"/>
      <c r="BY666" s="14"/>
      <c r="BZ666" s="14"/>
      <c r="CA666" s="14"/>
      <c r="CB666" s="14"/>
      <c r="CC666" s="14"/>
      <c r="CD666" s="14"/>
      <c r="CE666" s="14"/>
      <c r="CF666" s="14"/>
      <c r="CG666" s="14"/>
      <c r="CH666" s="14"/>
      <c r="CI666" s="14"/>
      <c r="CJ666" s="14"/>
      <c r="CK666" s="14"/>
      <c r="CL666" s="14"/>
      <c r="CM666" s="14"/>
      <c r="CN666" s="14"/>
      <c r="CO666" s="14"/>
      <c r="CP666" s="14"/>
      <c r="CQ666" s="14"/>
      <c r="CR666" s="14"/>
      <c r="CS666" s="14"/>
    </row>
    <row r="667" spans="2:97" x14ac:dyDescent="0.3">
      <c r="B667" s="6" t="s">
        <v>357</v>
      </c>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c r="AR667" s="14"/>
      <c r="AS667" s="14"/>
      <c r="AT667" s="14"/>
      <c r="AU667" s="14"/>
      <c r="AV667" s="14"/>
      <c r="AW667" s="14"/>
      <c r="AX667" s="14"/>
      <c r="AY667" s="14"/>
      <c r="AZ667" s="14"/>
      <c r="BA667" s="14"/>
      <c r="BB667" s="14"/>
      <c r="BC667" s="14"/>
      <c r="BD667" s="14"/>
      <c r="BE667" s="14"/>
      <c r="BF667" s="14"/>
      <c r="BG667" s="14"/>
      <c r="BH667" s="14"/>
      <c r="BI667" s="14"/>
      <c r="BJ667" s="14"/>
      <c r="BK667" s="14"/>
      <c r="BL667" s="14"/>
      <c r="BM667" s="14"/>
      <c r="BN667" s="14"/>
      <c r="BO667" s="14"/>
      <c r="BP667" s="14"/>
      <c r="BQ667" s="14"/>
      <c r="BR667" s="14"/>
      <c r="BS667" s="14"/>
      <c r="BT667" s="14"/>
      <c r="BU667" s="14"/>
      <c r="BV667" s="14"/>
      <c r="BW667" s="14"/>
      <c r="BX667" s="14"/>
      <c r="BY667" s="14"/>
      <c r="BZ667" s="14"/>
      <c r="CA667" s="14"/>
      <c r="CB667" s="14"/>
      <c r="CC667" s="14"/>
      <c r="CD667" s="14"/>
      <c r="CE667" s="14"/>
      <c r="CF667" s="14"/>
      <c r="CG667" s="14"/>
      <c r="CH667" s="14"/>
      <c r="CI667" s="14"/>
      <c r="CJ667" s="14"/>
      <c r="CK667" s="14"/>
      <c r="CL667" s="14"/>
      <c r="CM667" s="14"/>
      <c r="CN667" s="14"/>
      <c r="CO667" s="14"/>
      <c r="CP667" s="14"/>
      <c r="CQ667" s="14"/>
      <c r="CR667" s="14"/>
      <c r="CS667" s="14"/>
    </row>
    <row r="668" spans="2:97" x14ac:dyDescent="0.3">
      <c r="B668" s="24" t="s">
        <v>353</v>
      </c>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c r="AS668" s="14"/>
      <c r="AT668" s="14"/>
      <c r="AU668" s="14"/>
      <c r="AV668" s="14"/>
      <c r="AW668" s="14"/>
      <c r="AX668" s="14"/>
      <c r="AY668" s="14"/>
      <c r="AZ668" s="14"/>
      <c r="BA668" s="14"/>
      <c r="BB668" s="14"/>
      <c r="BC668" s="14"/>
      <c r="BD668" s="14"/>
      <c r="BE668" s="14"/>
      <c r="BF668" s="14"/>
      <c r="BG668" s="14"/>
      <c r="BH668" s="14"/>
      <c r="BI668" s="14"/>
      <c r="BJ668" s="14"/>
      <c r="BK668" s="14"/>
      <c r="BL668" s="14"/>
      <c r="BM668" s="14"/>
      <c r="BN668" s="14"/>
      <c r="BO668" s="14"/>
      <c r="BP668" s="14"/>
      <c r="BQ668" s="14"/>
      <c r="BR668" s="14"/>
      <c r="BS668" s="14"/>
      <c r="BT668" s="14"/>
      <c r="BU668" s="14"/>
      <c r="BV668" s="14"/>
      <c r="BW668" s="14"/>
      <c r="BX668" s="14"/>
      <c r="BY668" s="14"/>
      <c r="BZ668" s="14"/>
      <c r="CA668" s="14"/>
      <c r="CB668" s="14"/>
      <c r="CC668" s="14"/>
      <c r="CD668" s="14"/>
      <c r="CE668" s="14"/>
      <c r="CF668" s="14"/>
      <c r="CG668" s="14"/>
      <c r="CH668" s="14"/>
      <c r="CI668" s="14"/>
      <c r="CJ668" s="14"/>
      <c r="CK668" s="14"/>
      <c r="CL668" s="14"/>
      <c r="CM668" s="14"/>
      <c r="CN668" s="14"/>
      <c r="CO668" s="14"/>
      <c r="CP668" s="14"/>
      <c r="CQ668" s="14"/>
      <c r="CR668" s="14"/>
      <c r="CS668" s="14"/>
    </row>
    <row r="669" spans="2:97" x14ac:dyDescent="0.3">
      <c r="B669" t="s">
        <v>334</v>
      </c>
      <c r="C669" s="14">
        <v>0.18076547240371299</v>
      </c>
      <c r="D669" s="14">
        <v>0.20889229811534199</v>
      </c>
      <c r="E669" s="14">
        <v>0.16092093717452899</v>
      </c>
      <c r="F669" s="14"/>
      <c r="G669" s="14">
        <v>0.27675559323100402</v>
      </c>
      <c r="H669" s="14">
        <v>0.168258282938239</v>
      </c>
      <c r="I669" s="14">
        <v>0.14330745305099399</v>
      </c>
      <c r="J669" s="14">
        <v>0.22244280366092301</v>
      </c>
      <c r="K669" s="14">
        <v>0.171698250375205</v>
      </c>
      <c r="L669" s="14">
        <v>0.111237106512135</v>
      </c>
      <c r="M669" s="14"/>
      <c r="N669" s="14">
        <v>0.15040014441365901</v>
      </c>
      <c r="O669" s="14">
        <v>0.17722026987210299</v>
      </c>
      <c r="P669" s="14">
        <v>0.24035729385788401</v>
      </c>
      <c r="Q669" s="14">
        <v>0.17498160433177201</v>
      </c>
      <c r="R669" s="14"/>
      <c r="S669" s="14">
        <v>0.17349067135775301</v>
      </c>
      <c r="T669" s="14">
        <v>0.16375204934971299</v>
      </c>
      <c r="U669" s="14">
        <v>0.17913551531639299</v>
      </c>
      <c r="V669" s="14">
        <v>0.17577288943668901</v>
      </c>
      <c r="W669" s="14">
        <v>0.12619541515320701</v>
      </c>
      <c r="X669" s="14">
        <v>0.35144410647414998</v>
      </c>
      <c r="Y669" s="14">
        <v>0.264487728810407</v>
      </c>
      <c r="Z669" s="14">
        <v>0</v>
      </c>
      <c r="AA669" s="14">
        <v>0.14114977123389</v>
      </c>
      <c r="AB669" s="14">
        <v>0.20268915725720399</v>
      </c>
      <c r="AC669" s="14">
        <v>0.17950044782846</v>
      </c>
      <c r="AD669" s="14">
        <v>0</v>
      </c>
      <c r="AE669" s="14"/>
      <c r="AF669" s="14">
        <v>0.192531132054749</v>
      </c>
      <c r="AG669" s="14">
        <v>0.196503601458315</v>
      </c>
      <c r="AH669" s="14">
        <v>0.18779535890891499</v>
      </c>
      <c r="AI669" s="14">
        <v>0.24594158570042099</v>
      </c>
      <c r="AJ669" s="14">
        <v>0.17892759011565701</v>
      </c>
      <c r="AK669" s="14"/>
      <c r="AL669" s="14">
        <v>0.23297454274360399</v>
      </c>
      <c r="AM669" s="14">
        <v>0.17897499549711399</v>
      </c>
      <c r="AN669" s="14">
        <v>0.13325214101650201</v>
      </c>
      <c r="AO669" s="14">
        <v>0.174892605127527</v>
      </c>
      <c r="AP669" s="14">
        <v>0.20950284020766599</v>
      </c>
      <c r="AQ669" s="14">
        <v>0.20101986054520801</v>
      </c>
      <c r="AR669" s="14"/>
      <c r="AS669" s="14">
        <v>0.23927325749054101</v>
      </c>
      <c r="AT669" s="14">
        <v>0.145159364940396</v>
      </c>
      <c r="AU669" s="14">
        <v>0.13117758406261101</v>
      </c>
      <c r="AV669" s="14">
        <v>0.26404744046520201</v>
      </c>
      <c r="AW669" s="14">
        <v>0.196028153979841</v>
      </c>
      <c r="AX669" s="14"/>
      <c r="AY669" s="14" t="s">
        <v>120</v>
      </c>
      <c r="AZ669" s="14">
        <v>0.34119142726806401</v>
      </c>
      <c r="BA669" s="14">
        <v>0</v>
      </c>
      <c r="BB669" s="14">
        <v>0.491778105999431</v>
      </c>
      <c r="BC669" s="14">
        <v>0.25169236832497099</v>
      </c>
      <c r="BD669" s="14">
        <v>0.420994101388592</v>
      </c>
      <c r="BE669" s="14">
        <v>5.0062462013209699E-2</v>
      </c>
      <c r="BF669" s="14">
        <v>0</v>
      </c>
      <c r="BG669" s="14">
        <v>0.42359908042451</v>
      </c>
      <c r="BH669" s="14">
        <v>7.9461810235850694E-2</v>
      </c>
      <c r="BI669" s="14">
        <v>0.26645292018830702</v>
      </c>
      <c r="BJ669" s="14">
        <v>0.14891592488894101</v>
      </c>
      <c r="BK669" s="14">
        <v>0</v>
      </c>
      <c r="BL669" s="14">
        <v>0</v>
      </c>
      <c r="BM669" s="14">
        <v>0.227439964016729</v>
      </c>
      <c r="BN669" s="14">
        <v>0.15250550163578799</v>
      </c>
      <c r="BO669" s="14"/>
      <c r="BP669" s="14">
        <v>0.21653629013174899</v>
      </c>
      <c r="BQ669" s="14">
        <v>0.16942689366590599</v>
      </c>
      <c r="BR669" s="14">
        <v>0.22184328453760199</v>
      </c>
      <c r="BS669" s="14">
        <v>0.16416760221519999</v>
      </c>
      <c r="BT669" s="14">
        <v>0.202165944738254</v>
      </c>
      <c r="BU669" s="14">
        <v>0</v>
      </c>
      <c r="BV669" s="14"/>
      <c r="BW669" s="14">
        <v>0.14665641444785199</v>
      </c>
      <c r="BX669" s="14">
        <v>0.18577080062541801</v>
      </c>
      <c r="BY669" s="14" t="s">
        <v>120</v>
      </c>
      <c r="BZ669" s="14">
        <v>0.102078423438298</v>
      </c>
      <c r="CA669" s="14">
        <v>0.21724132293499701</v>
      </c>
      <c r="CB669" s="14">
        <v>0.242977234900742</v>
      </c>
      <c r="CC669" s="14">
        <v>0.23633513210562099</v>
      </c>
      <c r="CD669" s="14"/>
      <c r="CE669" s="14">
        <v>0.206062430569006</v>
      </c>
      <c r="CF669" s="14">
        <v>0.21979945314367999</v>
      </c>
      <c r="CG669" s="14">
        <v>0.232205997171889</v>
      </c>
      <c r="CH669" s="14">
        <v>0.138874419743441</v>
      </c>
      <c r="CI669" s="14"/>
      <c r="CJ669" s="14">
        <v>9.6952961388627898E-2</v>
      </c>
      <c r="CK669" s="14">
        <v>0.232529820696253</v>
      </c>
      <c r="CL669" s="14">
        <v>0.23169862961586499</v>
      </c>
      <c r="CM669" s="14">
        <v>0</v>
      </c>
      <c r="CN669" s="14"/>
      <c r="CO669" s="14">
        <v>0.22125549682660001</v>
      </c>
      <c r="CP669" s="14">
        <v>0.173151818641545</v>
      </c>
      <c r="CQ669" s="14"/>
      <c r="CR669" s="14">
        <v>0.253311746733832</v>
      </c>
      <c r="CS669" s="14">
        <v>0.15148338522009699</v>
      </c>
    </row>
    <row r="670" spans="2:97" x14ac:dyDescent="0.3">
      <c r="B670" t="s">
        <v>335</v>
      </c>
      <c r="C670" s="14">
        <v>0.36341249239175</v>
      </c>
      <c r="D670" s="14">
        <v>0.36715270296610403</v>
      </c>
      <c r="E670" s="14">
        <v>0.36077363291758402</v>
      </c>
      <c r="F670" s="14"/>
      <c r="G670" s="14">
        <v>0.27696605364802201</v>
      </c>
      <c r="H670" s="14">
        <v>0.53241677771373297</v>
      </c>
      <c r="I670" s="14">
        <v>0.36021511682340301</v>
      </c>
      <c r="J670" s="14">
        <v>9.0908621880073495E-2</v>
      </c>
      <c r="K670" s="14">
        <v>0.285380954654531</v>
      </c>
      <c r="L670" s="14">
        <v>0.41110772547643099</v>
      </c>
      <c r="M670" s="14"/>
      <c r="N670" s="14">
        <v>0.43864657301319099</v>
      </c>
      <c r="O670" s="14">
        <v>0.28062207594933097</v>
      </c>
      <c r="P670" s="14">
        <v>0.30647571869339002</v>
      </c>
      <c r="Q670" s="14">
        <v>0.38462848737933603</v>
      </c>
      <c r="R670" s="14"/>
      <c r="S670" s="14">
        <v>0.59549005290418</v>
      </c>
      <c r="T670" s="14">
        <v>0.41324120224400002</v>
      </c>
      <c r="U670" s="14">
        <v>0.374928724333354</v>
      </c>
      <c r="V670" s="14">
        <v>0.35781116475045799</v>
      </c>
      <c r="W670" s="14">
        <v>0.36552553083903699</v>
      </c>
      <c r="X670" s="14">
        <v>0.111891092878391</v>
      </c>
      <c r="Y670" s="14">
        <v>0.55097976244621705</v>
      </c>
      <c r="Z670" s="14">
        <v>0.61639445649767299</v>
      </c>
      <c r="AA670" s="14">
        <v>0.14998610223247599</v>
      </c>
      <c r="AB670" s="14">
        <v>0.46086221018155099</v>
      </c>
      <c r="AC670" s="14">
        <v>0.16503817660960801</v>
      </c>
      <c r="AD670" s="14">
        <v>0.39832097999053701</v>
      </c>
      <c r="AE670" s="14"/>
      <c r="AF670" s="14">
        <v>0.27419803358761202</v>
      </c>
      <c r="AG670" s="14">
        <v>0.41872133883374901</v>
      </c>
      <c r="AH670" s="14">
        <v>0.23096222049531401</v>
      </c>
      <c r="AI670" s="14">
        <v>0.41235221748213702</v>
      </c>
      <c r="AJ670" s="14">
        <v>0.36039410238325897</v>
      </c>
      <c r="AK670" s="14"/>
      <c r="AL670" s="14">
        <v>0.41821568052029701</v>
      </c>
      <c r="AM670" s="14">
        <v>0.26226389856049498</v>
      </c>
      <c r="AN670" s="14">
        <v>0.39056420356787203</v>
      </c>
      <c r="AO670" s="14">
        <v>0.41450152571029603</v>
      </c>
      <c r="AP670" s="14">
        <v>0.43675195682840701</v>
      </c>
      <c r="AQ670" s="14">
        <v>0.18011400166803199</v>
      </c>
      <c r="AR670" s="14"/>
      <c r="AS670" s="14">
        <v>0.33988126859054102</v>
      </c>
      <c r="AT670" s="14">
        <v>0.33903044878845201</v>
      </c>
      <c r="AU670" s="14">
        <v>0.45342506010787698</v>
      </c>
      <c r="AV670" s="14">
        <v>0.35196393059717801</v>
      </c>
      <c r="AW670" s="14">
        <v>0.34991950854585602</v>
      </c>
      <c r="AX670" s="14"/>
      <c r="AY670" s="14" t="s">
        <v>120</v>
      </c>
      <c r="AZ670" s="14">
        <v>0.491934757994615</v>
      </c>
      <c r="BA670" s="14">
        <v>0.619136498496629</v>
      </c>
      <c r="BB670" s="14">
        <v>0.169366751321503</v>
      </c>
      <c r="BC670" s="14">
        <v>0.17738149339786499</v>
      </c>
      <c r="BD670" s="14">
        <v>0.22762545477583701</v>
      </c>
      <c r="BE670" s="14">
        <v>0.353230695957093</v>
      </c>
      <c r="BF670" s="14">
        <v>0.445795536309394</v>
      </c>
      <c r="BG670" s="14">
        <v>0.16651222674431701</v>
      </c>
      <c r="BH670" s="14">
        <v>0.33039926361712302</v>
      </c>
      <c r="BI670" s="14">
        <v>0.37820586024537001</v>
      </c>
      <c r="BJ670" s="14">
        <v>0.275769130484667</v>
      </c>
      <c r="BK670" s="14">
        <v>0.55344117407454196</v>
      </c>
      <c r="BL670" s="14">
        <v>0.73118094041980897</v>
      </c>
      <c r="BM670" s="14">
        <v>0.54578348261513399</v>
      </c>
      <c r="BN670" s="14">
        <v>0.49682502039927301</v>
      </c>
      <c r="BO670" s="14"/>
      <c r="BP670" s="14">
        <v>0.43840126838632998</v>
      </c>
      <c r="BQ670" s="14">
        <v>0.36117591353365502</v>
      </c>
      <c r="BR670" s="14">
        <v>0.32536197582549398</v>
      </c>
      <c r="BS670" s="14">
        <v>0.38089691002134302</v>
      </c>
      <c r="BT670" s="14">
        <v>0.16132007503103499</v>
      </c>
      <c r="BU670" s="14">
        <v>0.41450959790146602</v>
      </c>
      <c r="BV670" s="14"/>
      <c r="BW670" s="14">
        <v>0.314174828876361</v>
      </c>
      <c r="BX670" s="14">
        <v>0.42552071202562303</v>
      </c>
      <c r="BY670" s="14" t="s">
        <v>120</v>
      </c>
      <c r="BZ670" s="14">
        <v>0.70222771334296397</v>
      </c>
      <c r="CA670" s="14">
        <v>0.28688540194131801</v>
      </c>
      <c r="CB670" s="14">
        <v>0.34846263130712501</v>
      </c>
      <c r="CC670" s="14">
        <v>0</v>
      </c>
      <c r="CD670" s="14"/>
      <c r="CE670" s="14">
        <v>0.38813659887461699</v>
      </c>
      <c r="CF670" s="14">
        <v>0.36687441333071902</v>
      </c>
      <c r="CG670" s="14">
        <v>0.346383295630461</v>
      </c>
      <c r="CH670" s="14">
        <v>0.393457651119199</v>
      </c>
      <c r="CI670" s="14"/>
      <c r="CJ670" s="14">
        <v>0.16338547220460201</v>
      </c>
      <c r="CK670" s="14">
        <v>0.55596011107719201</v>
      </c>
      <c r="CL670" s="14">
        <v>0.41267119165319799</v>
      </c>
      <c r="CM670" s="14">
        <v>0.52390518474340397</v>
      </c>
      <c r="CN670" s="14"/>
      <c r="CO670" s="14">
        <v>0.422019335288213</v>
      </c>
      <c r="CP670" s="14">
        <v>0.32522237182855102</v>
      </c>
      <c r="CQ670" s="14"/>
      <c r="CR670" s="14">
        <v>0.41128348709399698</v>
      </c>
      <c r="CS670" s="14">
        <v>0.35760164637666397</v>
      </c>
    </row>
    <row r="671" spans="2:97" x14ac:dyDescent="0.3">
      <c r="B671" t="s">
        <v>336</v>
      </c>
      <c r="C671" s="14">
        <v>0.44100921356518202</v>
      </c>
      <c r="D671" s="14">
        <v>0.40236463136890499</v>
      </c>
      <c r="E671" s="14">
        <v>0.46827442225504901</v>
      </c>
      <c r="F671" s="14"/>
      <c r="G671" s="14">
        <v>0.39727467268516797</v>
      </c>
      <c r="H671" s="14">
        <v>0.29932493934802801</v>
      </c>
      <c r="I671" s="14">
        <v>0.45775252347644801</v>
      </c>
      <c r="J671" s="14">
        <v>0.68664857445900296</v>
      </c>
      <c r="K671" s="14">
        <v>0.54292079497026302</v>
      </c>
      <c r="L671" s="14">
        <v>0.47765516801143398</v>
      </c>
      <c r="M671" s="14"/>
      <c r="N671" s="14">
        <v>0.393125058493557</v>
      </c>
      <c r="O671" s="14">
        <v>0.54215765417856598</v>
      </c>
      <c r="P671" s="14">
        <v>0.40958509502905599</v>
      </c>
      <c r="Q671" s="14">
        <v>0.44038990828889202</v>
      </c>
      <c r="R671" s="14"/>
      <c r="S671" s="14">
        <v>0.168581306103182</v>
      </c>
      <c r="T671" s="14">
        <v>0.42300674840628699</v>
      </c>
      <c r="U671" s="14">
        <v>0.44593576035025401</v>
      </c>
      <c r="V671" s="14">
        <v>0.466415945812854</v>
      </c>
      <c r="W671" s="14">
        <v>0.50827905400775597</v>
      </c>
      <c r="X671" s="14">
        <v>0.45185681651793203</v>
      </c>
      <c r="Y671" s="14">
        <v>0.18453250874337601</v>
      </c>
      <c r="Z671" s="14">
        <v>0.38360554350232701</v>
      </c>
      <c r="AA671" s="14">
        <v>0.70886412653363295</v>
      </c>
      <c r="AB671" s="14">
        <v>0.33644863256124502</v>
      </c>
      <c r="AC671" s="14">
        <v>0.65546137556193296</v>
      </c>
      <c r="AD671" s="14">
        <v>0.60167902000946305</v>
      </c>
      <c r="AE671" s="14"/>
      <c r="AF671" s="14">
        <v>0.53327083435764</v>
      </c>
      <c r="AG671" s="14">
        <v>0.37069683512728102</v>
      </c>
      <c r="AH671" s="14">
        <v>0.58124242059577103</v>
      </c>
      <c r="AI671" s="14">
        <v>0.34170619681744202</v>
      </c>
      <c r="AJ671" s="14">
        <v>0.46067830750108402</v>
      </c>
      <c r="AK671" s="14"/>
      <c r="AL671" s="14">
        <v>0.328005260121984</v>
      </c>
      <c r="AM671" s="14">
        <v>0.55876110594239203</v>
      </c>
      <c r="AN671" s="14">
        <v>0.47618365541562602</v>
      </c>
      <c r="AO671" s="14">
        <v>0.41060586916217601</v>
      </c>
      <c r="AP671" s="14">
        <v>0.35374520296392697</v>
      </c>
      <c r="AQ671" s="14">
        <v>0.61886613778676003</v>
      </c>
      <c r="AR671" s="14"/>
      <c r="AS671" s="14">
        <v>0.42084547391891802</v>
      </c>
      <c r="AT671" s="14">
        <v>0.47637516323048801</v>
      </c>
      <c r="AU671" s="14">
        <v>0.41539735582951198</v>
      </c>
      <c r="AV671" s="14">
        <v>0.35166880356185698</v>
      </c>
      <c r="AW671" s="14">
        <v>0.45405233747430301</v>
      </c>
      <c r="AX671" s="14"/>
      <c r="AY671" s="14" t="s">
        <v>120</v>
      </c>
      <c r="AZ671" s="14">
        <v>0.16687381473732099</v>
      </c>
      <c r="BA671" s="14">
        <v>0.380863501503371</v>
      </c>
      <c r="BB671" s="14">
        <v>0.33885514267906502</v>
      </c>
      <c r="BC671" s="14">
        <v>0.57092613827716399</v>
      </c>
      <c r="BD671" s="14">
        <v>0.35138044383557099</v>
      </c>
      <c r="BE671" s="14">
        <v>0.59670684202969804</v>
      </c>
      <c r="BF671" s="14">
        <v>0.55420446369060605</v>
      </c>
      <c r="BG671" s="14">
        <v>0.40988869283117202</v>
      </c>
      <c r="BH671" s="14">
        <v>0.500593640119535</v>
      </c>
      <c r="BI671" s="14">
        <v>0.35534121956632297</v>
      </c>
      <c r="BJ671" s="14">
        <v>0.57531494462639199</v>
      </c>
      <c r="BK671" s="14">
        <v>0.44655882592545798</v>
      </c>
      <c r="BL671" s="14">
        <v>0.26881905958019098</v>
      </c>
      <c r="BM671" s="14">
        <v>0.22677655336813701</v>
      </c>
      <c r="BN671" s="14">
        <v>0.35066947796494002</v>
      </c>
      <c r="BO671" s="14"/>
      <c r="BP671" s="14">
        <v>0.32208239422592</v>
      </c>
      <c r="BQ671" s="14">
        <v>0.43235683819265103</v>
      </c>
      <c r="BR671" s="14">
        <v>0.45279473963690497</v>
      </c>
      <c r="BS671" s="14">
        <v>0.45493548776345699</v>
      </c>
      <c r="BT671" s="14">
        <v>0.63651398023071104</v>
      </c>
      <c r="BU671" s="14">
        <v>0.58549040209853398</v>
      </c>
      <c r="BV671" s="14"/>
      <c r="BW671" s="14">
        <v>0.53916875667578701</v>
      </c>
      <c r="BX671" s="14">
        <v>0.36621502580137599</v>
      </c>
      <c r="BY671" s="14" t="s">
        <v>120</v>
      </c>
      <c r="BZ671" s="14">
        <v>0.195693863218738</v>
      </c>
      <c r="CA671" s="14">
        <v>0.49587327512368501</v>
      </c>
      <c r="CB671" s="14">
        <v>0.363304855692617</v>
      </c>
      <c r="CC671" s="14">
        <v>0.76366486789437904</v>
      </c>
      <c r="CD671" s="14"/>
      <c r="CE671" s="14">
        <v>0.37129176866442298</v>
      </c>
      <c r="CF671" s="14">
        <v>0.41332613352560099</v>
      </c>
      <c r="CG671" s="14">
        <v>0.421410707197651</v>
      </c>
      <c r="CH671" s="14">
        <v>0.44826080811221902</v>
      </c>
      <c r="CI671" s="14"/>
      <c r="CJ671" s="14">
        <v>0.73966156640677105</v>
      </c>
      <c r="CK671" s="14">
        <v>0.17940168515149199</v>
      </c>
      <c r="CL671" s="14">
        <v>0.33880247044107498</v>
      </c>
      <c r="CM671" s="14">
        <v>0.47609481525659603</v>
      </c>
      <c r="CN671" s="14"/>
      <c r="CO671" s="14">
        <v>0.332088731971038</v>
      </c>
      <c r="CP671" s="14">
        <v>0.48953872689247002</v>
      </c>
      <c r="CQ671" s="14"/>
      <c r="CR671" s="14">
        <v>0.33540476617217002</v>
      </c>
      <c r="CS671" s="14">
        <v>0.48307172913813201</v>
      </c>
    </row>
    <row r="672" spans="2:97" x14ac:dyDescent="0.3">
      <c r="B672" t="s">
        <v>92</v>
      </c>
      <c r="C672" s="14">
        <v>8.9313874163097304E-3</v>
      </c>
      <c r="D672" s="14">
        <v>2.1590367549648801E-2</v>
      </c>
      <c r="E672" s="14">
        <v>0</v>
      </c>
      <c r="F672" s="14"/>
      <c r="G672" s="14">
        <v>4.9003680435806399E-2</v>
      </c>
      <c r="H672" s="14">
        <v>0</v>
      </c>
      <c r="I672" s="14">
        <v>0</v>
      </c>
      <c r="J672" s="14">
        <v>0</v>
      </c>
      <c r="K672" s="14">
        <v>0</v>
      </c>
      <c r="L672" s="14">
        <v>0</v>
      </c>
      <c r="M672" s="14"/>
      <c r="N672" s="14">
        <v>0</v>
      </c>
      <c r="O672" s="14">
        <v>0</v>
      </c>
      <c r="P672" s="14">
        <v>4.3581892419670101E-2</v>
      </c>
      <c r="Q672" s="14">
        <v>0</v>
      </c>
      <c r="R672" s="14"/>
      <c r="S672" s="14">
        <v>0</v>
      </c>
      <c r="T672" s="14">
        <v>0</v>
      </c>
      <c r="U672" s="14">
        <v>0</v>
      </c>
      <c r="V672" s="14">
        <v>0</v>
      </c>
      <c r="W672" s="14">
        <v>0</v>
      </c>
      <c r="X672" s="14">
        <v>8.4807984129526504E-2</v>
      </c>
      <c r="Y672" s="14">
        <v>0</v>
      </c>
      <c r="Z672" s="14">
        <v>0</v>
      </c>
      <c r="AA672" s="14">
        <v>0</v>
      </c>
      <c r="AB672" s="14">
        <v>0</v>
      </c>
      <c r="AC672" s="14">
        <v>0</v>
      </c>
      <c r="AD672" s="14">
        <v>0</v>
      </c>
      <c r="AE672" s="14"/>
      <c r="AF672" s="14">
        <v>0</v>
      </c>
      <c r="AG672" s="14">
        <v>0</v>
      </c>
      <c r="AH672" s="14">
        <v>0</v>
      </c>
      <c r="AI672" s="14">
        <v>0</v>
      </c>
      <c r="AJ672" s="14">
        <v>0</v>
      </c>
      <c r="AK672" s="14"/>
      <c r="AL672" s="14">
        <v>0</v>
      </c>
      <c r="AM672" s="14">
        <v>0</v>
      </c>
      <c r="AN672" s="14">
        <v>0</v>
      </c>
      <c r="AO672" s="14">
        <v>0</v>
      </c>
      <c r="AP672" s="14">
        <v>0</v>
      </c>
      <c r="AQ672" s="14">
        <v>0</v>
      </c>
      <c r="AR672" s="14"/>
      <c r="AS672" s="14">
        <v>0</v>
      </c>
      <c r="AT672" s="14">
        <v>3.9435023040663597E-2</v>
      </c>
      <c r="AU672" s="14">
        <v>0</v>
      </c>
      <c r="AV672" s="14">
        <v>0</v>
      </c>
      <c r="AW672" s="14">
        <v>0</v>
      </c>
      <c r="AX672" s="14"/>
      <c r="AY672" s="14" t="s">
        <v>120</v>
      </c>
      <c r="AZ672" s="14">
        <v>0</v>
      </c>
      <c r="BA672" s="14">
        <v>0</v>
      </c>
      <c r="BB672" s="14">
        <v>0</v>
      </c>
      <c r="BC672" s="14">
        <v>0</v>
      </c>
      <c r="BD672" s="14">
        <v>0</v>
      </c>
      <c r="BE672" s="14">
        <v>0</v>
      </c>
      <c r="BF672" s="14">
        <v>0</v>
      </c>
      <c r="BG672" s="14">
        <v>0</v>
      </c>
      <c r="BH672" s="14">
        <v>0</v>
      </c>
      <c r="BI672" s="14">
        <v>0</v>
      </c>
      <c r="BJ672" s="14">
        <v>0</v>
      </c>
      <c r="BK672" s="14">
        <v>0</v>
      </c>
      <c r="BL672" s="14">
        <v>0</v>
      </c>
      <c r="BM672" s="14">
        <v>0</v>
      </c>
      <c r="BN672" s="14">
        <v>0</v>
      </c>
      <c r="BO672" s="14"/>
      <c r="BP672" s="14">
        <v>0</v>
      </c>
      <c r="BQ672" s="14">
        <v>3.7040354607788303E-2</v>
      </c>
      <c r="BR672" s="14">
        <v>0</v>
      </c>
      <c r="BS672" s="14">
        <v>0</v>
      </c>
      <c r="BT672" s="14">
        <v>0</v>
      </c>
      <c r="BU672" s="14">
        <v>0</v>
      </c>
      <c r="BV672" s="14"/>
      <c r="BW672" s="14">
        <v>0</v>
      </c>
      <c r="BX672" s="14">
        <v>0</v>
      </c>
      <c r="BY672" s="14" t="s">
        <v>120</v>
      </c>
      <c r="BZ672" s="14">
        <v>0</v>
      </c>
      <c r="CA672" s="14">
        <v>0</v>
      </c>
      <c r="CB672" s="14">
        <v>4.5255278099516703E-2</v>
      </c>
      <c r="CC672" s="14">
        <v>0</v>
      </c>
      <c r="CD672" s="14"/>
      <c r="CE672" s="14">
        <v>3.4509201891954798E-2</v>
      </c>
      <c r="CF672" s="14">
        <v>0</v>
      </c>
      <c r="CG672" s="14">
        <v>0</v>
      </c>
      <c r="CH672" s="14">
        <v>0</v>
      </c>
      <c r="CI672" s="14"/>
      <c r="CJ672" s="14">
        <v>0</v>
      </c>
      <c r="CK672" s="14">
        <v>3.2108383075063002E-2</v>
      </c>
      <c r="CL672" s="14">
        <v>0</v>
      </c>
      <c r="CM672" s="14">
        <v>0</v>
      </c>
      <c r="CN672" s="14"/>
      <c r="CO672" s="14">
        <v>0</v>
      </c>
      <c r="CP672" s="14">
        <v>1.2087082637434301E-2</v>
      </c>
      <c r="CQ672" s="14"/>
      <c r="CR672" s="14">
        <v>0</v>
      </c>
      <c r="CS672" s="14">
        <v>0</v>
      </c>
    </row>
    <row r="673" spans="2:97" x14ac:dyDescent="0.3">
      <c r="B673" t="s">
        <v>337</v>
      </c>
      <c r="C673" s="14">
        <v>0</v>
      </c>
      <c r="D673" s="14">
        <v>0</v>
      </c>
      <c r="E673" s="14">
        <v>0</v>
      </c>
      <c r="F673" s="14"/>
      <c r="G673" s="14">
        <v>0</v>
      </c>
      <c r="H673" s="14">
        <v>0</v>
      </c>
      <c r="I673" s="14">
        <v>0</v>
      </c>
      <c r="J673" s="14">
        <v>0</v>
      </c>
      <c r="K673" s="14">
        <v>0</v>
      </c>
      <c r="L673" s="14">
        <v>0</v>
      </c>
      <c r="M673" s="14"/>
      <c r="N673" s="14">
        <v>0</v>
      </c>
      <c r="O673" s="14">
        <v>0</v>
      </c>
      <c r="P673" s="14">
        <v>0</v>
      </c>
      <c r="Q673" s="14">
        <v>0</v>
      </c>
      <c r="R673" s="14"/>
      <c r="S673" s="14">
        <v>0</v>
      </c>
      <c r="T673" s="14">
        <v>0</v>
      </c>
      <c r="U673" s="14">
        <v>0</v>
      </c>
      <c r="V673" s="14">
        <v>0</v>
      </c>
      <c r="W673" s="14">
        <v>0</v>
      </c>
      <c r="X673" s="14">
        <v>0</v>
      </c>
      <c r="Y673" s="14">
        <v>0</v>
      </c>
      <c r="Z673" s="14">
        <v>0</v>
      </c>
      <c r="AA673" s="14">
        <v>0</v>
      </c>
      <c r="AB673" s="14">
        <v>0</v>
      </c>
      <c r="AC673" s="14">
        <v>0</v>
      </c>
      <c r="AD673" s="14">
        <v>0</v>
      </c>
      <c r="AE673" s="14"/>
      <c r="AF673" s="14">
        <v>0</v>
      </c>
      <c r="AG673" s="14">
        <v>0</v>
      </c>
      <c r="AH673" s="14">
        <v>0</v>
      </c>
      <c r="AI673" s="14">
        <v>0</v>
      </c>
      <c r="AJ673" s="14">
        <v>0</v>
      </c>
      <c r="AK673" s="14"/>
      <c r="AL673" s="14">
        <v>0</v>
      </c>
      <c r="AM673" s="14">
        <v>0</v>
      </c>
      <c r="AN673" s="14">
        <v>0</v>
      </c>
      <c r="AO673" s="14">
        <v>0</v>
      </c>
      <c r="AP673" s="14">
        <v>0</v>
      </c>
      <c r="AQ673" s="14">
        <v>0</v>
      </c>
      <c r="AR673" s="14"/>
      <c r="AS673" s="14">
        <v>0</v>
      </c>
      <c r="AT673" s="14">
        <v>0</v>
      </c>
      <c r="AU673" s="14">
        <v>0</v>
      </c>
      <c r="AV673" s="14">
        <v>0</v>
      </c>
      <c r="AW673" s="14">
        <v>0</v>
      </c>
      <c r="AX673" s="14"/>
      <c r="AY673" s="14" t="s">
        <v>120</v>
      </c>
      <c r="AZ673" s="14">
        <v>0</v>
      </c>
      <c r="BA673" s="14">
        <v>0</v>
      </c>
      <c r="BB673" s="14">
        <v>0</v>
      </c>
      <c r="BC673" s="14">
        <v>0</v>
      </c>
      <c r="BD673" s="14">
        <v>0</v>
      </c>
      <c r="BE673" s="14">
        <v>0</v>
      </c>
      <c r="BF673" s="14">
        <v>0</v>
      </c>
      <c r="BG673" s="14">
        <v>0</v>
      </c>
      <c r="BH673" s="14">
        <v>0</v>
      </c>
      <c r="BI673" s="14">
        <v>0</v>
      </c>
      <c r="BJ673" s="14">
        <v>0</v>
      </c>
      <c r="BK673" s="14">
        <v>0</v>
      </c>
      <c r="BL673" s="14">
        <v>0</v>
      </c>
      <c r="BM673" s="14">
        <v>0</v>
      </c>
      <c r="BN673" s="14">
        <v>0</v>
      </c>
      <c r="BO673" s="14"/>
      <c r="BP673" s="14">
        <v>0</v>
      </c>
      <c r="BQ673" s="14">
        <v>0</v>
      </c>
      <c r="BR673" s="14">
        <v>0</v>
      </c>
      <c r="BS673" s="14">
        <v>0</v>
      </c>
      <c r="BT673" s="14">
        <v>0</v>
      </c>
      <c r="BU673" s="14">
        <v>0</v>
      </c>
      <c r="BV673" s="14"/>
      <c r="BW673" s="14">
        <v>0</v>
      </c>
      <c r="BX673" s="14">
        <v>0</v>
      </c>
      <c r="BY673" s="14" t="s">
        <v>120</v>
      </c>
      <c r="BZ673" s="14">
        <v>0</v>
      </c>
      <c r="CA673" s="14">
        <v>0</v>
      </c>
      <c r="CB673" s="14">
        <v>0</v>
      </c>
      <c r="CC673" s="14">
        <v>0</v>
      </c>
      <c r="CD673" s="14"/>
      <c r="CE673" s="14">
        <v>0</v>
      </c>
      <c r="CF673" s="14">
        <v>0</v>
      </c>
      <c r="CG673" s="14">
        <v>0</v>
      </c>
      <c r="CH673" s="14">
        <v>0</v>
      </c>
      <c r="CI673" s="14"/>
      <c r="CJ673" s="14">
        <v>0</v>
      </c>
      <c r="CK673" s="14">
        <v>0</v>
      </c>
      <c r="CL673" s="14">
        <v>0</v>
      </c>
      <c r="CM673" s="14">
        <v>0</v>
      </c>
      <c r="CN673" s="14"/>
      <c r="CO673" s="14">
        <v>0</v>
      </c>
      <c r="CP673" s="14">
        <v>0</v>
      </c>
      <c r="CQ673" s="14"/>
      <c r="CR673" s="14">
        <v>0</v>
      </c>
      <c r="CS673" s="14">
        <v>0</v>
      </c>
    </row>
    <row r="674" spans="2:97" x14ac:dyDescent="0.3">
      <c r="B674" t="s">
        <v>338</v>
      </c>
      <c r="C674" s="14">
        <v>0</v>
      </c>
      <c r="D674" s="14">
        <v>0</v>
      </c>
      <c r="E674" s="14">
        <v>0</v>
      </c>
      <c r="F674" s="14"/>
      <c r="G674" s="14">
        <v>0</v>
      </c>
      <c r="H674" s="14">
        <v>0</v>
      </c>
      <c r="I674" s="14">
        <v>0</v>
      </c>
      <c r="J674" s="14">
        <v>0</v>
      </c>
      <c r="K674" s="14">
        <v>0</v>
      </c>
      <c r="L674" s="14">
        <v>0</v>
      </c>
      <c r="M674" s="14"/>
      <c r="N674" s="14">
        <v>0</v>
      </c>
      <c r="O674" s="14">
        <v>0</v>
      </c>
      <c r="P674" s="14">
        <v>0</v>
      </c>
      <c r="Q674" s="14">
        <v>0</v>
      </c>
      <c r="R674" s="14"/>
      <c r="S674" s="14">
        <v>0</v>
      </c>
      <c r="T674" s="14">
        <v>0</v>
      </c>
      <c r="U674" s="14">
        <v>0</v>
      </c>
      <c r="V674" s="14">
        <v>0</v>
      </c>
      <c r="W674" s="14">
        <v>0</v>
      </c>
      <c r="X674" s="14">
        <v>0</v>
      </c>
      <c r="Y674" s="14">
        <v>0</v>
      </c>
      <c r="Z674" s="14">
        <v>0</v>
      </c>
      <c r="AA674" s="14">
        <v>0</v>
      </c>
      <c r="AB674" s="14">
        <v>0</v>
      </c>
      <c r="AC674" s="14">
        <v>0</v>
      </c>
      <c r="AD674" s="14">
        <v>0</v>
      </c>
      <c r="AE674" s="14"/>
      <c r="AF674" s="14">
        <v>0</v>
      </c>
      <c r="AG674" s="14">
        <v>0</v>
      </c>
      <c r="AH674" s="14">
        <v>0</v>
      </c>
      <c r="AI674" s="14">
        <v>0</v>
      </c>
      <c r="AJ674" s="14">
        <v>0</v>
      </c>
      <c r="AK674" s="14"/>
      <c r="AL674" s="14">
        <v>0</v>
      </c>
      <c r="AM674" s="14">
        <v>0</v>
      </c>
      <c r="AN674" s="14">
        <v>0</v>
      </c>
      <c r="AO674" s="14">
        <v>0</v>
      </c>
      <c r="AP674" s="14">
        <v>0</v>
      </c>
      <c r="AQ674" s="14">
        <v>0</v>
      </c>
      <c r="AR674" s="14"/>
      <c r="AS674" s="14">
        <v>0</v>
      </c>
      <c r="AT674" s="14">
        <v>0</v>
      </c>
      <c r="AU674" s="14">
        <v>0</v>
      </c>
      <c r="AV674" s="14">
        <v>0</v>
      </c>
      <c r="AW674" s="14">
        <v>0</v>
      </c>
      <c r="AX674" s="14"/>
      <c r="AY674" s="14" t="s">
        <v>120</v>
      </c>
      <c r="AZ674" s="14">
        <v>0</v>
      </c>
      <c r="BA674" s="14">
        <v>0</v>
      </c>
      <c r="BB674" s="14">
        <v>0</v>
      </c>
      <c r="BC674" s="14">
        <v>0</v>
      </c>
      <c r="BD674" s="14">
        <v>0</v>
      </c>
      <c r="BE674" s="14">
        <v>0</v>
      </c>
      <c r="BF674" s="14">
        <v>0</v>
      </c>
      <c r="BG674" s="14">
        <v>0</v>
      </c>
      <c r="BH674" s="14">
        <v>0</v>
      </c>
      <c r="BI674" s="14">
        <v>0</v>
      </c>
      <c r="BJ674" s="14">
        <v>0</v>
      </c>
      <c r="BK674" s="14">
        <v>0</v>
      </c>
      <c r="BL674" s="14">
        <v>0</v>
      </c>
      <c r="BM674" s="14">
        <v>0</v>
      </c>
      <c r="BN674" s="14">
        <v>0</v>
      </c>
      <c r="BO674" s="14"/>
      <c r="BP674" s="14">
        <v>0</v>
      </c>
      <c r="BQ674" s="14">
        <v>0</v>
      </c>
      <c r="BR674" s="14">
        <v>0</v>
      </c>
      <c r="BS674" s="14">
        <v>0</v>
      </c>
      <c r="BT674" s="14">
        <v>0</v>
      </c>
      <c r="BU674" s="14">
        <v>0</v>
      </c>
      <c r="BV674" s="14"/>
      <c r="BW674" s="14">
        <v>0</v>
      </c>
      <c r="BX674" s="14">
        <v>0</v>
      </c>
      <c r="BY674" s="14" t="s">
        <v>120</v>
      </c>
      <c r="BZ674" s="14">
        <v>0</v>
      </c>
      <c r="CA674" s="14">
        <v>0</v>
      </c>
      <c r="CB674" s="14">
        <v>0</v>
      </c>
      <c r="CC674" s="14">
        <v>0</v>
      </c>
      <c r="CD674" s="14"/>
      <c r="CE674" s="14">
        <v>0</v>
      </c>
      <c r="CF674" s="14">
        <v>0</v>
      </c>
      <c r="CG674" s="14">
        <v>0</v>
      </c>
      <c r="CH674" s="14">
        <v>0</v>
      </c>
      <c r="CI674" s="14"/>
      <c r="CJ674" s="14">
        <v>0</v>
      </c>
      <c r="CK674" s="14">
        <v>0</v>
      </c>
      <c r="CL674" s="14">
        <v>0</v>
      </c>
      <c r="CM674" s="14">
        <v>0</v>
      </c>
      <c r="CN674" s="14"/>
      <c r="CO674" s="14">
        <v>0</v>
      </c>
      <c r="CP674" s="14">
        <v>0</v>
      </c>
      <c r="CQ674" s="14"/>
      <c r="CR674" s="14">
        <v>0</v>
      </c>
      <c r="CS674" s="14">
        <v>0</v>
      </c>
    </row>
    <row r="675" spans="2:97" x14ac:dyDescent="0.3">
      <c r="B675" t="s">
        <v>339</v>
      </c>
      <c r="C675" s="14">
        <v>0</v>
      </c>
      <c r="D675" s="14">
        <v>0</v>
      </c>
      <c r="E675" s="14">
        <v>0</v>
      </c>
      <c r="F675" s="14"/>
      <c r="G675" s="14">
        <v>0</v>
      </c>
      <c r="H675" s="14">
        <v>0</v>
      </c>
      <c r="I675" s="14">
        <v>0</v>
      </c>
      <c r="J675" s="14">
        <v>0</v>
      </c>
      <c r="K675" s="14">
        <v>0</v>
      </c>
      <c r="L675" s="14">
        <v>0</v>
      </c>
      <c r="M675" s="14"/>
      <c r="N675" s="14">
        <v>0</v>
      </c>
      <c r="O675" s="14">
        <v>0</v>
      </c>
      <c r="P675" s="14">
        <v>0</v>
      </c>
      <c r="Q675" s="14">
        <v>0</v>
      </c>
      <c r="R675" s="14"/>
      <c r="S675" s="14">
        <v>0</v>
      </c>
      <c r="T675" s="14">
        <v>0</v>
      </c>
      <c r="U675" s="14">
        <v>0</v>
      </c>
      <c r="V675" s="14">
        <v>0</v>
      </c>
      <c r="W675" s="14">
        <v>0</v>
      </c>
      <c r="X675" s="14">
        <v>0</v>
      </c>
      <c r="Y675" s="14">
        <v>0</v>
      </c>
      <c r="Z675" s="14">
        <v>0</v>
      </c>
      <c r="AA675" s="14">
        <v>0</v>
      </c>
      <c r="AB675" s="14">
        <v>0</v>
      </c>
      <c r="AC675" s="14">
        <v>0</v>
      </c>
      <c r="AD675" s="14">
        <v>0</v>
      </c>
      <c r="AE675" s="14"/>
      <c r="AF675" s="14">
        <v>0</v>
      </c>
      <c r="AG675" s="14">
        <v>0</v>
      </c>
      <c r="AH675" s="14">
        <v>0</v>
      </c>
      <c r="AI675" s="14">
        <v>0</v>
      </c>
      <c r="AJ675" s="14">
        <v>0</v>
      </c>
      <c r="AK675" s="14"/>
      <c r="AL675" s="14">
        <v>0</v>
      </c>
      <c r="AM675" s="14">
        <v>0</v>
      </c>
      <c r="AN675" s="14">
        <v>0</v>
      </c>
      <c r="AO675" s="14">
        <v>0</v>
      </c>
      <c r="AP675" s="14">
        <v>0</v>
      </c>
      <c r="AQ675" s="14">
        <v>0</v>
      </c>
      <c r="AR675" s="14"/>
      <c r="AS675" s="14">
        <v>0</v>
      </c>
      <c r="AT675" s="14">
        <v>0</v>
      </c>
      <c r="AU675" s="14">
        <v>0</v>
      </c>
      <c r="AV675" s="14">
        <v>0</v>
      </c>
      <c r="AW675" s="14">
        <v>0</v>
      </c>
      <c r="AX675" s="14"/>
      <c r="AY675" s="14" t="s">
        <v>120</v>
      </c>
      <c r="AZ675" s="14">
        <v>0</v>
      </c>
      <c r="BA675" s="14">
        <v>0</v>
      </c>
      <c r="BB675" s="14">
        <v>0</v>
      </c>
      <c r="BC675" s="14">
        <v>0</v>
      </c>
      <c r="BD675" s="14">
        <v>0</v>
      </c>
      <c r="BE675" s="14">
        <v>0</v>
      </c>
      <c r="BF675" s="14">
        <v>0</v>
      </c>
      <c r="BG675" s="14">
        <v>0</v>
      </c>
      <c r="BH675" s="14">
        <v>0</v>
      </c>
      <c r="BI675" s="14">
        <v>0</v>
      </c>
      <c r="BJ675" s="14">
        <v>0</v>
      </c>
      <c r="BK675" s="14">
        <v>0</v>
      </c>
      <c r="BL675" s="14">
        <v>0</v>
      </c>
      <c r="BM675" s="14">
        <v>0</v>
      </c>
      <c r="BN675" s="14">
        <v>0</v>
      </c>
      <c r="BO675" s="14"/>
      <c r="BP675" s="14">
        <v>0</v>
      </c>
      <c r="BQ675" s="14">
        <v>0</v>
      </c>
      <c r="BR675" s="14">
        <v>0</v>
      </c>
      <c r="BS675" s="14">
        <v>0</v>
      </c>
      <c r="BT675" s="14">
        <v>0</v>
      </c>
      <c r="BU675" s="14">
        <v>0</v>
      </c>
      <c r="BV675" s="14"/>
      <c r="BW675" s="14">
        <v>0</v>
      </c>
      <c r="BX675" s="14">
        <v>0</v>
      </c>
      <c r="BY675" s="14" t="s">
        <v>120</v>
      </c>
      <c r="BZ675" s="14">
        <v>0</v>
      </c>
      <c r="CA675" s="14">
        <v>0</v>
      </c>
      <c r="CB675" s="14">
        <v>0</v>
      </c>
      <c r="CC675" s="14">
        <v>0</v>
      </c>
      <c r="CD675" s="14"/>
      <c r="CE675" s="14">
        <v>0</v>
      </c>
      <c r="CF675" s="14">
        <v>0</v>
      </c>
      <c r="CG675" s="14">
        <v>0</v>
      </c>
      <c r="CH675" s="14">
        <v>0</v>
      </c>
      <c r="CI675" s="14"/>
      <c r="CJ675" s="14">
        <v>0</v>
      </c>
      <c r="CK675" s="14">
        <v>0</v>
      </c>
      <c r="CL675" s="14">
        <v>0</v>
      </c>
      <c r="CM675" s="14">
        <v>0</v>
      </c>
      <c r="CN675" s="14"/>
      <c r="CO675" s="14">
        <v>0</v>
      </c>
      <c r="CP675" s="14">
        <v>0</v>
      </c>
      <c r="CQ675" s="14"/>
      <c r="CR675" s="14">
        <v>0</v>
      </c>
      <c r="CS675" s="14">
        <v>0</v>
      </c>
    </row>
    <row r="676" spans="2:97" x14ac:dyDescent="0.3">
      <c r="B676" t="s">
        <v>340</v>
      </c>
      <c r="C676" s="14">
        <v>0</v>
      </c>
      <c r="D676" s="14">
        <v>0</v>
      </c>
      <c r="E676" s="14">
        <v>0</v>
      </c>
      <c r="F676" s="14"/>
      <c r="G676" s="14">
        <v>0</v>
      </c>
      <c r="H676" s="14">
        <v>0</v>
      </c>
      <c r="I676" s="14">
        <v>0</v>
      </c>
      <c r="J676" s="14">
        <v>0</v>
      </c>
      <c r="K676" s="14">
        <v>0</v>
      </c>
      <c r="L676" s="14">
        <v>0</v>
      </c>
      <c r="M676" s="14"/>
      <c r="N676" s="14">
        <v>0</v>
      </c>
      <c r="O676" s="14">
        <v>0</v>
      </c>
      <c r="P676" s="14">
        <v>0</v>
      </c>
      <c r="Q676" s="14">
        <v>0</v>
      </c>
      <c r="R676" s="14"/>
      <c r="S676" s="14">
        <v>0</v>
      </c>
      <c r="T676" s="14">
        <v>0</v>
      </c>
      <c r="U676" s="14">
        <v>0</v>
      </c>
      <c r="V676" s="14">
        <v>0</v>
      </c>
      <c r="W676" s="14">
        <v>0</v>
      </c>
      <c r="X676" s="14">
        <v>0</v>
      </c>
      <c r="Y676" s="14">
        <v>0</v>
      </c>
      <c r="Z676" s="14">
        <v>0</v>
      </c>
      <c r="AA676" s="14">
        <v>0</v>
      </c>
      <c r="AB676" s="14">
        <v>0</v>
      </c>
      <c r="AC676" s="14">
        <v>0</v>
      </c>
      <c r="AD676" s="14">
        <v>0</v>
      </c>
      <c r="AE676" s="14"/>
      <c r="AF676" s="14">
        <v>0</v>
      </c>
      <c r="AG676" s="14">
        <v>0</v>
      </c>
      <c r="AH676" s="14">
        <v>0</v>
      </c>
      <c r="AI676" s="14">
        <v>0</v>
      </c>
      <c r="AJ676" s="14">
        <v>0</v>
      </c>
      <c r="AK676" s="14"/>
      <c r="AL676" s="14">
        <v>0</v>
      </c>
      <c r="AM676" s="14">
        <v>0</v>
      </c>
      <c r="AN676" s="14">
        <v>0</v>
      </c>
      <c r="AO676" s="14">
        <v>0</v>
      </c>
      <c r="AP676" s="14">
        <v>0</v>
      </c>
      <c r="AQ676" s="14">
        <v>0</v>
      </c>
      <c r="AR676" s="14"/>
      <c r="AS676" s="14">
        <v>0</v>
      </c>
      <c r="AT676" s="14">
        <v>0</v>
      </c>
      <c r="AU676" s="14">
        <v>0</v>
      </c>
      <c r="AV676" s="14">
        <v>0</v>
      </c>
      <c r="AW676" s="14">
        <v>0</v>
      </c>
      <c r="AX676" s="14"/>
      <c r="AY676" s="14" t="s">
        <v>120</v>
      </c>
      <c r="AZ676" s="14">
        <v>0</v>
      </c>
      <c r="BA676" s="14">
        <v>0</v>
      </c>
      <c r="BB676" s="14">
        <v>0</v>
      </c>
      <c r="BC676" s="14">
        <v>0</v>
      </c>
      <c r="BD676" s="14">
        <v>0</v>
      </c>
      <c r="BE676" s="14">
        <v>0</v>
      </c>
      <c r="BF676" s="14">
        <v>0</v>
      </c>
      <c r="BG676" s="14">
        <v>0</v>
      </c>
      <c r="BH676" s="14">
        <v>0</v>
      </c>
      <c r="BI676" s="14">
        <v>0</v>
      </c>
      <c r="BJ676" s="14">
        <v>0</v>
      </c>
      <c r="BK676" s="14">
        <v>0</v>
      </c>
      <c r="BL676" s="14">
        <v>0</v>
      </c>
      <c r="BM676" s="14">
        <v>0</v>
      </c>
      <c r="BN676" s="14">
        <v>0</v>
      </c>
      <c r="BO676" s="14"/>
      <c r="BP676" s="14">
        <v>0</v>
      </c>
      <c r="BQ676" s="14">
        <v>0</v>
      </c>
      <c r="BR676" s="14">
        <v>0</v>
      </c>
      <c r="BS676" s="14">
        <v>0</v>
      </c>
      <c r="BT676" s="14">
        <v>0</v>
      </c>
      <c r="BU676" s="14">
        <v>0</v>
      </c>
      <c r="BV676" s="14"/>
      <c r="BW676" s="14">
        <v>0</v>
      </c>
      <c r="BX676" s="14">
        <v>0</v>
      </c>
      <c r="BY676" s="14" t="s">
        <v>120</v>
      </c>
      <c r="BZ676" s="14">
        <v>0</v>
      </c>
      <c r="CA676" s="14">
        <v>0</v>
      </c>
      <c r="CB676" s="14">
        <v>0</v>
      </c>
      <c r="CC676" s="14">
        <v>0</v>
      </c>
      <c r="CD676" s="14"/>
      <c r="CE676" s="14">
        <v>0</v>
      </c>
      <c r="CF676" s="14">
        <v>0</v>
      </c>
      <c r="CG676" s="14">
        <v>0</v>
      </c>
      <c r="CH676" s="14">
        <v>0</v>
      </c>
      <c r="CI676" s="14"/>
      <c r="CJ676" s="14">
        <v>0</v>
      </c>
      <c r="CK676" s="14">
        <v>0</v>
      </c>
      <c r="CL676" s="14">
        <v>0</v>
      </c>
      <c r="CM676" s="14">
        <v>0</v>
      </c>
      <c r="CN676" s="14"/>
      <c r="CO676" s="14">
        <v>0</v>
      </c>
      <c r="CP676" s="14">
        <v>0</v>
      </c>
      <c r="CQ676" s="14"/>
      <c r="CR676" s="14">
        <v>0</v>
      </c>
      <c r="CS676" s="14">
        <v>0</v>
      </c>
    </row>
    <row r="677" spans="2:97" x14ac:dyDescent="0.3">
      <c r="B677" t="s">
        <v>341</v>
      </c>
      <c r="C677" s="14">
        <v>0</v>
      </c>
      <c r="D677" s="14">
        <v>0</v>
      </c>
      <c r="E677" s="14">
        <v>0</v>
      </c>
      <c r="F677" s="14"/>
      <c r="G677" s="14">
        <v>0</v>
      </c>
      <c r="H677" s="14">
        <v>0</v>
      </c>
      <c r="I677" s="14">
        <v>0</v>
      </c>
      <c r="J677" s="14">
        <v>0</v>
      </c>
      <c r="K677" s="14">
        <v>0</v>
      </c>
      <c r="L677" s="14">
        <v>0</v>
      </c>
      <c r="M677" s="14"/>
      <c r="N677" s="14">
        <v>0</v>
      </c>
      <c r="O677" s="14">
        <v>0</v>
      </c>
      <c r="P677" s="14">
        <v>0</v>
      </c>
      <c r="Q677" s="14">
        <v>0</v>
      </c>
      <c r="R677" s="14"/>
      <c r="S677" s="14">
        <v>0</v>
      </c>
      <c r="T677" s="14">
        <v>0</v>
      </c>
      <c r="U677" s="14">
        <v>0</v>
      </c>
      <c r="V677" s="14">
        <v>0</v>
      </c>
      <c r="W677" s="14">
        <v>0</v>
      </c>
      <c r="X677" s="14">
        <v>0</v>
      </c>
      <c r="Y677" s="14">
        <v>0</v>
      </c>
      <c r="Z677" s="14">
        <v>0</v>
      </c>
      <c r="AA677" s="14">
        <v>0</v>
      </c>
      <c r="AB677" s="14">
        <v>0</v>
      </c>
      <c r="AC677" s="14">
        <v>0</v>
      </c>
      <c r="AD677" s="14">
        <v>0</v>
      </c>
      <c r="AE677" s="14"/>
      <c r="AF677" s="14">
        <v>0</v>
      </c>
      <c r="AG677" s="14">
        <v>0</v>
      </c>
      <c r="AH677" s="14">
        <v>0</v>
      </c>
      <c r="AI677" s="14">
        <v>0</v>
      </c>
      <c r="AJ677" s="14">
        <v>0</v>
      </c>
      <c r="AK677" s="14"/>
      <c r="AL677" s="14">
        <v>0</v>
      </c>
      <c r="AM677" s="14">
        <v>0</v>
      </c>
      <c r="AN677" s="14">
        <v>0</v>
      </c>
      <c r="AO677" s="14">
        <v>0</v>
      </c>
      <c r="AP677" s="14">
        <v>0</v>
      </c>
      <c r="AQ677" s="14">
        <v>0</v>
      </c>
      <c r="AR677" s="14"/>
      <c r="AS677" s="14">
        <v>0</v>
      </c>
      <c r="AT677" s="14">
        <v>0</v>
      </c>
      <c r="AU677" s="14">
        <v>0</v>
      </c>
      <c r="AV677" s="14">
        <v>0</v>
      </c>
      <c r="AW677" s="14">
        <v>0</v>
      </c>
      <c r="AX677" s="14"/>
      <c r="AY677" s="14" t="s">
        <v>120</v>
      </c>
      <c r="AZ677" s="14">
        <v>0</v>
      </c>
      <c r="BA677" s="14">
        <v>0</v>
      </c>
      <c r="BB677" s="14">
        <v>0</v>
      </c>
      <c r="BC677" s="14">
        <v>0</v>
      </c>
      <c r="BD677" s="14">
        <v>0</v>
      </c>
      <c r="BE677" s="14">
        <v>0</v>
      </c>
      <c r="BF677" s="14">
        <v>0</v>
      </c>
      <c r="BG677" s="14">
        <v>0</v>
      </c>
      <c r="BH677" s="14">
        <v>0</v>
      </c>
      <c r="BI677" s="14">
        <v>0</v>
      </c>
      <c r="BJ677" s="14">
        <v>0</v>
      </c>
      <c r="BK677" s="14">
        <v>0</v>
      </c>
      <c r="BL677" s="14">
        <v>0</v>
      </c>
      <c r="BM677" s="14">
        <v>0</v>
      </c>
      <c r="BN677" s="14">
        <v>0</v>
      </c>
      <c r="BO677" s="14"/>
      <c r="BP677" s="14">
        <v>0</v>
      </c>
      <c r="BQ677" s="14">
        <v>0</v>
      </c>
      <c r="BR677" s="14">
        <v>0</v>
      </c>
      <c r="BS677" s="14">
        <v>0</v>
      </c>
      <c r="BT677" s="14">
        <v>0</v>
      </c>
      <c r="BU677" s="14">
        <v>0</v>
      </c>
      <c r="BV677" s="14"/>
      <c r="BW677" s="14">
        <v>0</v>
      </c>
      <c r="BX677" s="14">
        <v>0</v>
      </c>
      <c r="BY677" s="14" t="s">
        <v>120</v>
      </c>
      <c r="BZ677" s="14">
        <v>0</v>
      </c>
      <c r="CA677" s="14">
        <v>0</v>
      </c>
      <c r="CB677" s="14">
        <v>0</v>
      </c>
      <c r="CC677" s="14">
        <v>0</v>
      </c>
      <c r="CD677" s="14"/>
      <c r="CE677" s="14">
        <v>0</v>
      </c>
      <c r="CF677" s="14">
        <v>0</v>
      </c>
      <c r="CG677" s="14">
        <v>0</v>
      </c>
      <c r="CH677" s="14">
        <v>0</v>
      </c>
      <c r="CI677" s="14"/>
      <c r="CJ677" s="14">
        <v>0</v>
      </c>
      <c r="CK677" s="14">
        <v>0</v>
      </c>
      <c r="CL677" s="14">
        <v>0</v>
      </c>
      <c r="CM677" s="14">
        <v>0</v>
      </c>
      <c r="CN677" s="14"/>
      <c r="CO677" s="14">
        <v>0</v>
      </c>
      <c r="CP677" s="14">
        <v>0</v>
      </c>
      <c r="CQ677" s="14"/>
      <c r="CR677" s="14">
        <v>0</v>
      </c>
      <c r="CS677" s="14">
        <v>0</v>
      </c>
    </row>
    <row r="678" spans="2:97" x14ac:dyDescent="0.3">
      <c r="B678" t="s">
        <v>342</v>
      </c>
      <c r="C678" s="14">
        <v>0</v>
      </c>
      <c r="D678" s="14">
        <v>0</v>
      </c>
      <c r="E678" s="14">
        <v>0</v>
      </c>
      <c r="F678" s="14"/>
      <c r="G678" s="14">
        <v>0</v>
      </c>
      <c r="H678" s="14">
        <v>0</v>
      </c>
      <c r="I678" s="14">
        <v>0</v>
      </c>
      <c r="J678" s="14">
        <v>0</v>
      </c>
      <c r="K678" s="14">
        <v>0</v>
      </c>
      <c r="L678" s="14">
        <v>0</v>
      </c>
      <c r="M678" s="14"/>
      <c r="N678" s="14">
        <v>0</v>
      </c>
      <c r="O678" s="14">
        <v>0</v>
      </c>
      <c r="P678" s="14">
        <v>0</v>
      </c>
      <c r="Q678" s="14">
        <v>0</v>
      </c>
      <c r="R678" s="14"/>
      <c r="S678" s="14">
        <v>0</v>
      </c>
      <c r="T678" s="14">
        <v>0</v>
      </c>
      <c r="U678" s="14">
        <v>0</v>
      </c>
      <c r="V678" s="14">
        <v>0</v>
      </c>
      <c r="W678" s="14">
        <v>0</v>
      </c>
      <c r="X678" s="14">
        <v>0</v>
      </c>
      <c r="Y678" s="14">
        <v>0</v>
      </c>
      <c r="Z678" s="14">
        <v>0</v>
      </c>
      <c r="AA678" s="14">
        <v>0</v>
      </c>
      <c r="AB678" s="14">
        <v>0</v>
      </c>
      <c r="AC678" s="14">
        <v>0</v>
      </c>
      <c r="AD678" s="14">
        <v>0</v>
      </c>
      <c r="AE678" s="14"/>
      <c r="AF678" s="14">
        <v>0</v>
      </c>
      <c r="AG678" s="14">
        <v>0</v>
      </c>
      <c r="AH678" s="14">
        <v>0</v>
      </c>
      <c r="AI678" s="14">
        <v>0</v>
      </c>
      <c r="AJ678" s="14">
        <v>0</v>
      </c>
      <c r="AK678" s="14"/>
      <c r="AL678" s="14">
        <v>0</v>
      </c>
      <c r="AM678" s="14">
        <v>0</v>
      </c>
      <c r="AN678" s="14">
        <v>0</v>
      </c>
      <c r="AO678" s="14">
        <v>0</v>
      </c>
      <c r="AP678" s="14">
        <v>0</v>
      </c>
      <c r="AQ678" s="14">
        <v>0</v>
      </c>
      <c r="AR678" s="14"/>
      <c r="AS678" s="14">
        <v>0</v>
      </c>
      <c r="AT678" s="14">
        <v>0</v>
      </c>
      <c r="AU678" s="14">
        <v>0</v>
      </c>
      <c r="AV678" s="14">
        <v>0</v>
      </c>
      <c r="AW678" s="14">
        <v>0</v>
      </c>
      <c r="AX678" s="14"/>
      <c r="AY678" s="14" t="s">
        <v>120</v>
      </c>
      <c r="AZ678" s="14">
        <v>0</v>
      </c>
      <c r="BA678" s="14">
        <v>0</v>
      </c>
      <c r="BB678" s="14">
        <v>0</v>
      </c>
      <c r="BC678" s="14">
        <v>0</v>
      </c>
      <c r="BD678" s="14">
        <v>0</v>
      </c>
      <c r="BE678" s="14">
        <v>0</v>
      </c>
      <c r="BF678" s="14">
        <v>0</v>
      </c>
      <c r="BG678" s="14">
        <v>0</v>
      </c>
      <c r="BH678" s="14">
        <v>0</v>
      </c>
      <c r="BI678" s="14">
        <v>0</v>
      </c>
      <c r="BJ678" s="14">
        <v>0</v>
      </c>
      <c r="BK678" s="14">
        <v>0</v>
      </c>
      <c r="BL678" s="14">
        <v>0</v>
      </c>
      <c r="BM678" s="14">
        <v>0</v>
      </c>
      <c r="BN678" s="14">
        <v>0</v>
      </c>
      <c r="BO678" s="14"/>
      <c r="BP678" s="14">
        <v>0</v>
      </c>
      <c r="BQ678" s="14">
        <v>0</v>
      </c>
      <c r="BR678" s="14">
        <v>0</v>
      </c>
      <c r="BS678" s="14">
        <v>0</v>
      </c>
      <c r="BT678" s="14">
        <v>0</v>
      </c>
      <c r="BU678" s="14">
        <v>0</v>
      </c>
      <c r="BV678" s="14"/>
      <c r="BW678" s="14">
        <v>0</v>
      </c>
      <c r="BX678" s="14">
        <v>0</v>
      </c>
      <c r="BY678" s="14" t="s">
        <v>120</v>
      </c>
      <c r="BZ678" s="14">
        <v>0</v>
      </c>
      <c r="CA678" s="14">
        <v>0</v>
      </c>
      <c r="CB678" s="14">
        <v>0</v>
      </c>
      <c r="CC678" s="14">
        <v>0</v>
      </c>
      <c r="CD678" s="14"/>
      <c r="CE678" s="14">
        <v>0</v>
      </c>
      <c r="CF678" s="14">
        <v>0</v>
      </c>
      <c r="CG678" s="14">
        <v>0</v>
      </c>
      <c r="CH678" s="14">
        <v>0</v>
      </c>
      <c r="CI678" s="14"/>
      <c r="CJ678" s="14">
        <v>0</v>
      </c>
      <c r="CK678" s="14">
        <v>0</v>
      </c>
      <c r="CL678" s="14">
        <v>0</v>
      </c>
      <c r="CM678" s="14">
        <v>0</v>
      </c>
      <c r="CN678" s="14"/>
      <c r="CO678" s="14">
        <v>0</v>
      </c>
      <c r="CP678" s="14">
        <v>0</v>
      </c>
      <c r="CQ678" s="14"/>
      <c r="CR678" s="14">
        <v>0</v>
      </c>
      <c r="CS678" s="14">
        <v>0</v>
      </c>
    </row>
    <row r="679" spans="2:97" x14ac:dyDescent="0.3">
      <c r="B679" t="s">
        <v>343</v>
      </c>
      <c r="C679" s="14">
        <v>0</v>
      </c>
      <c r="D679" s="14">
        <v>0</v>
      </c>
      <c r="E679" s="14">
        <v>0</v>
      </c>
      <c r="F679" s="14"/>
      <c r="G679" s="14">
        <v>0</v>
      </c>
      <c r="H679" s="14">
        <v>0</v>
      </c>
      <c r="I679" s="14">
        <v>0</v>
      </c>
      <c r="J679" s="14">
        <v>0</v>
      </c>
      <c r="K679" s="14">
        <v>0</v>
      </c>
      <c r="L679" s="14">
        <v>0</v>
      </c>
      <c r="M679" s="14"/>
      <c r="N679" s="14">
        <v>0</v>
      </c>
      <c r="O679" s="14">
        <v>0</v>
      </c>
      <c r="P679" s="14">
        <v>0</v>
      </c>
      <c r="Q679" s="14">
        <v>0</v>
      </c>
      <c r="R679" s="14"/>
      <c r="S679" s="14">
        <v>0</v>
      </c>
      <c r="T679" s="14">
        <v>0</v>
      </c>
      <c r="U679" s="14">
        <v>0</v>
      </c>
      <c r="V679" s="14">
        <v>0</v>
      </c>
      <c r="W679" s="14">
        <v>0</v>
      </c>
      <c r="X679" s="14">
        <v>0</v>
      </c>
      <c r="Y679" s="14">
        <v>0</v>
      </c>
      <c r="Z679" s="14">
        <v>0</v>
      </c>
      <c r="AA679" s="14">
        <v>0</v>
      </c>
      <c r="AB679" s="14">
        <v>0</v>
      </c>
      <c r="AC679" s="14">
        <v>0</v>
      </c>
      <c r="AD679" s="14">
        <v>0</v>
      </c>
      <c r="AE679" s="14"/>
      <c r="AF679" s="14">
        <v>0</v>
      </c>
      <c r="AG679" s="14">
        <v>0</v>
      </c>
      <c r="AH679" s="14">
        <v>0</v>
      </c>
      <c r="AI679" s="14">
        <v>0</v>
      </c>
      <c r="AJ679" s="14">
        <v>0</v>
      </c>
      <c r="AK679" s="14"/>
      <c r="AL679" s="14">
        <v>0</v>
      </c>
      <c r="AM679" s="14">
        <v>0</v>
      </c>
      <c r="AN679" s="14">
        <v>0</v>
      </c>
      <c r="AO679" s="14">
        <v>0</v>
      </c>
      <c r="AP679" s="14">
        <v>0</v>
      </c>
      <c r="AQ679" s="14">
        <v>0</v>
      </c>
      <c r="AR679" s="14"/>
      <c r="AS679" s="14">
        <v>0</v>
      </c>
      <c r="AT679" s="14">
        <v>0</v>
      </c>
      <c r="AU679" s="14">
        <v>0</v>
      </c>
      <c r="AV679" s="14">
        <v>0</v>
      </c>
      <c r="AW679" s="14">
        <v>0</v>
      </c>
      <c r="AX679" s="14"/>
      <c r="AY679" s="14" t="s">
        <v>120</v>
      </c>
      <c r="AZ679" s="14">
        <v>0</v>
      </c>
      <c r="BA679" s="14">
        <v>0</v>
      </c>
      <c r="BB679" s="14">
        <v>0</v>
      </c>
      <c r="BC679" s="14">
        <v>0</v>
      </c>
      <c r="BD679" s="14">
        <v>0</v>
      </c>
      <c r="BE679" s="14">
        <v>0</v>
      </c>
      <c r="BF679" s="14">
        <v>0</v>
      </c>
      <c r="BG679" s="14">
        <v>0</v>
      </c>
      <c r="BH679" s="14">
        <v>0</v>
      </c>
      <c r="BI679" s="14">
        <v>0</v>
      </c>
      <c r="BJ679" s="14">
        <v>0</v>
      </c>
      <c r="BK679" s="14">
        <v>0</v>
      </c>
      <c r="BL679" s="14">
        <v>0</v>
      </c>
      <c r="BM679" s="14">
        <v>0</v>
      </c>
      <c r="BN679" s="14">
        <v>0</v>
      </c>
      <c r="BO679" s="14"/>
      <c r="BP679" s="14">
        <v>0</v>
      </c>
      <c r="BQ679" s="14">
        <v>0</v>
      </c>
      <c r="BR679" s="14">
        <v>0</v>
      </c>
      <c r="BS679" s="14">
        <v>0</v>
      </c>
      <c r="BT679" s="14">
        <v>0</v>
      </c>
      <c r="BU679" s="14">
        <v>0</v>
      </c>
      <c r="BV679" s="14"/>
      <c r="BW679" s="14">
        <v>0</v>
      </c>
      <c r="BX679" s="14">
        <v>0</v>
      </c>
      <c r="BY679" s="14" t="s">
        <v>120</v>
      </c>
      <c r="BZ679" s="14">
        <v>0</v>
      </c>
      <c r="CA679" s="14">
        <v>0</v>
      </c>
      <c r="CB679" s="14">
        <v>0</v>
      </c>
      <c r="CC679" s="14">
        <v>0</v>
      </c>
      <c r="CD679" s="14"/>
      <c r="CE679" s="14">
        <v>0</v>
      </c>
      <c r="CF679" s="14">
        <v>0</v>
      </c>
      <c r="CG679" s="14">
        <v>0</v>
      </c>
      <c r="CH679" s="14">
        <v>0</v>
      </c>
      <c r="CI679" s="14"/>
      <c r="CJ679" s="14">
        <v>0</v>
      </c>
      <c r="CK679" s="14">
        <v>0</v>
      </c>
      <c r="CL679" s="14">
        <v>0</v>
      </c>
      <c r="CM679" s="14">
        <v>0</v>
      </c>
      <c r="CN679" s="14"/>
      <c r="CO679" s="14">
        <v>0</v>
      </c>
      <c r="CP679" s="14">
        <v>0</v>
      </c>
      <c r="CQ679" s="14"/>
      <c r="CR679" s="14">
        <v>0</v>
      </c>
      <c r="CS679" s="14">
        <v>0</v>
      </c>
    </row>
    <row r="680" spans="2:97" x14ac:dyDescent="0.3">
      <c r="B680" t="s">
        <v>344</v>
      </c>
      <c r="C680" s="14">
        <v>0</v>
      </c>
      <c r="D680" s="14">
        <v>0</v>
      </c>
      <c r="E680" s="14">
        <v>0</v>
      </c>
      <c r="F680" s="14"/>
      <c r="G680" s="14">
        <v>0</v>
      </c>
      <c r="H680" s="14">
        <v>0</v>
      </c>
      <c r="I680" s="14">
        <v>0</v>
      </c>
      <c r="J680" s="14">
        <v>0</v>
      </c>
      <c r="K680" s="14">
        <v>0</v>
      </c>
      <c r="L680" s="14">
        <v>0</v>
      </c>
      <c r="M680" s="14"/>
      <c r="N680" s="14">
        <v>0</v>
      </c>
      <c r="O680" s="14">
        <v>0</v>
      </c>
      <c r="P680" s="14">
        <v>0</v>
      </c>
      <c r="Q680" s="14">
        <v>0</v>
      </c>
      <c r="R680" s="14"/>
      <c r="S680" s="14">
        <v>0</v>
      </c>
      <c r="T680" s="14">
        <v>0</v>
      </c>
      <c r="U680" s="14">
        <v>0</v>
      </c>
      <c r="V680" s="14">
        <v>0</v>
      </c>
      <c r="W680" s="14">
        <v>0</v>
      </c>
      <c r="X680" s="14">
        <v>0</v>
      </c>
      <c r="Y680" s="14">
        <v>0</v>
      </c>
      <c r="Z680" s="14">
        <v>0</v>
      </c>
      <c r="AA680" s="14">
        <v>0</v>
      </c>
      <c r="AB680" s="14">
        <v>0</v>
      </c>
      <c r="AC680" s="14">
        <v>0</v>
      </c>
      <c r="AD680" s="14">
        <v>0</v>
      </c>
      <c r="AE680" s="14"/>
      <c r="AF680" s="14">
        <v>0</v>
      </c>
      <c r="AG680" s="14">
        <v>0</v>
      </c>
      <c r="AH680" s="14">
        <v>0</v>
      </c>
      <c r="AI680" s="14">
        <v>0</v>
      </c>
      <c r="AJ680" s="14">
        <v>0</v>
      </c>
      <c r="AK680" s="14"/>
      <c r="AL680" s="14">
        <v>0</v>
      </c>
      <c r="AM680" s="14">
        <v>0</v>
      </c>
      <c r="AN680" s="14">
        <v>0</v>
      </c>
      <c r="AO680" s="14">
        <v>0</v>
      </c>
      <c r="AP680" s="14">
        <v>0</v>
      </c>
      <c r="AQ680" s="14">
        <v>0</v>
      </c>
      <c r="AR680" s="14"/>
      <c r="AS680" s="14">
        <v>0</v>
      </c>
      <c r="AT680" s="14">
        <v>0</v>
      </c>
      <c r="AU680" s="14">
        <v>0</v>
      </c>
      <c r="AV680" s="14">
        <v>0</v>
      </c>
      <c r="AW680" s="14">
        <v>0</v>
      </c>
      <c r="AX680" s="14"/>
      <c r="AY680" s="14" t="s">
        <v>120</v>
      </c>
      <c r="AZ680" s="14">
        <v>0</v>
      </c>
      <c r="BA680" s="14">
        <v>0</v>
      </c>
      <c r="BB680" s="14">
        <v>0</v>
      </c>
      <c r="BC680" s="14">
        <v>0</v>
      </c>
      <c r="BD680" s="14">
        <v>0</v>
      </c>
      <c r="BE680" s="14">
        <v>0</v>
      </c>
      <c r="BF680" s="14">
        <v>0</v>
      </c>
      <c r="BG680" s="14">
        <v>0</v>
      </c>
      <c r="BH680" s="14">
        <v>0</v>
      </c>
      <c r="BI680" s="14">
        <v>0</v>
      </c>
      <c r="BJ680" s="14">
        <v>0</v>
      </c>
      <c r="BK680" s="14">
        <v>0</v>
      </c>
      <c r="BL680" s="14">
        <v>0</v>
      </c>
      <c r="BM680" s="14">
        <v>0</v>
      </c>
      <c r="BN680" s="14">
        <v>0</v>
      </c>
      <c r="BO680" s="14"/>
      <c r="BP680" s="14">
        <v>0</v>
      </c>
      <c r="BQ680" s="14">
        <v>0</v>
      </c>
      <c r="BR680" s="14">
        <v>0</v>
      </c>
      <c r="BS680" s="14">
        <v>0</v>
      </c>
      <c r="BT680" s="14">
        <v>0</v>
      </c>
      <c r="BU680" s="14">
        <v>0</v>
      </c>
      <c r="BV680" s="14"/>
      <c r="BW680" s="14">
        <v>0</v>
      </c>
      <c r="BX680" s="14">
        <v>0</v>
      </c>
      <c r="BY680" s="14" t="s">
        <v>120</v>
      </c>
      <c r="BZ680" s="14">
        <v>0</v>
      </c>
      <c r="CA680" s="14">
        <v>0</v>
      </c>
      <c r="CB680" s="14">
        <v>0</v>
      </c>
      <c r="CC680" s="14">
        <v>0</v>
      </c>
      <c r="CD680" s="14"/>
      <c r="CE680" s="14">
        <v>0</v>
      </c>
      <c r="CF680" s="14">
        <v>0</v>
      </c>
      <c r="CG680" s="14">
        <v>0</v>
      </c>
      <c r="CH680" s="14">
        <v>0</v>
      </c>
      <c r="CI680" s="14"/>
      <c r="CJ680" s="14">
        <v>0</v>
      </c>
      <c r="CK680" s="14">
        <v>0</v>
      </c>
      <c r="CL680" s="14">
        <v>0</v>
      </c>
      <c r="CM680" s="14">
        <v>0</v>
      </c>
      <c r="CN680" s="14"/>
      <c r="CO680" s="14">
        <v>0</v>
      </c>
      <c r="CP680" s="14">
        <v>0</v>
      </c>
      <c r="CQ680" s="14"/>
      <c r="CR680" s="14">
        <v>0</v>
      </c>
      <c r="CS680" s="14">
        <v>0</v>
      </c>
    </row>
    <row r="681" spans="2:97" x14ac:dyDescent="0.3">
      <c r="B681" t="s">
        <v>345</v>
      </c>
      <c r="C681" s="14">
        <v>0</v>
      </c>
      <c r="D681" s="14">
        <v>0</v>
      </c>
      <c r="E681" s="14">
        <v>0</v>
      </c>
      <c r="F681" s="14"/>
      <c r="G681" s="14">
        <v>0</v>
      </c>
      <c r="H681" s="14">
        <v>0</v>
      </c>
      <c r="I681" s="14">
        <v>0</v>
      </c>
      <c r="J681" s="14">
        <v>0</v>
      </c>
      <c r="K681" s="14">
        <v>0</v>
      </c>
      <c r="L681" s="14">
        <v>0</v>
      </c>
      <c r="M681" s="14"/>
      <c r="N681" s="14">
        <v>0</v>
      </c>
      <c r="O681" s="14">
        <v>0</v>
      </c>
      <c r="P681" s="14">
        <v>0</v>
      </c>
      <c r="Q681" s="14">
        <v>0</v>
      </c>
      <c r="R681" s="14"/>
      <c r="S681" s="14">
        <v>0</v>
      </c>
      <c r="T681" s="14">
        <v>0</v>
      </c>
      <c r="U681" s="14">
        <v>0</v>
      </c>
      <c r="V681" s="14">
        <v>0</v>
      </c>
      <c r="W681" s="14">
        <v>0</v>
      </c>
      <c r="X681" s="14">
        <v>0</v>
      </c>
      <c r="Y681" s="14">
        <v>0</v>
      </c>
      <c r="Z681" s="14">
        <v>0</v>
      </c>
      <c r="AA681" s="14">
        <v>0</v>
      </c>
      <c r="AB681" s="14">
        <v>0</v>
      </c>
      <c r="AC681" s="14">
        <v>0</v>
      </c>
      <c r="AD681" s="14">
        <v>0</v>
      </c>
      <c r="AE681" s="14"/>
      <c r="AF681" s="14">
        <v>0</v>
      </c>
      <c r="AG681" s="14">
        <v>0</v>
      </c>
      <c r="AH681" s="14">
        <v>0</v>
      </c>
      <c r="AI681" s="14">
        <v>0</v>
      </c>
      <c r="AJ681" s="14">
        <v>0</v>
      </c>
      <c r="AK681" s="14"/>
      <c r="AL681" s="14">
        <v>0</v>
      </c>
      <c r="AM681" s="14">
        <v>0</v>
      </c>
      <c r="AN681" s="14">
        <v>0</v>
      </c>
      <c r="AO681" s="14">
        <v>0</v>
      </c>
      <c r="AP681" s="14">
        <v>0</v>
      </c>
      <c r="AQ681" s="14">
        <v>0</v>
      </c>
      <c r="AR681" s="14"/>
      <c r="AS681" s="14">
        <v>0</v>
      </c>
      <c r="AT681" s="14">
        <v>0</v>
      </c>
      <c r="AU681" s="14">
        <v>0</v>
      </c>
      <c r="AV681" s="14">
        <v>0</v>
      </c>
      <c r="AW681" s="14">
        <v>0</v>
      </c>
      <c r="AX681" s="14"/>
      <c r="AY681" s="14" t="s">
        <v>120</v>
      </c>
      <c r="AZ681" s="14">
        <v>0</v>
      </c>
      <c r="BA681" s="14">
        <v>0</v>
      </c>
      <c r="BB681" s="14">
        <v>0</v>
      </c>
      <c r="BC681" s="14">
        <v>0</v>
      </c>
      <c r="BD681" s="14">
        <v>0</v>
      </c>
      <c r="BE681" s="14">
        <v>0</v>
      </c>
      <c r="BF681" s="14">
        <v>0</v>
      </c>
      <c r="BG681" s="14">
        <v>0</v>
      </c>
      <c r="BH681" s="14">
        <v>0</v>
      </c>
      <c r="BI681" s="14">
        <v>0</v>
      </c>
      <c r="BJ681" s="14">
        <v>0</v>
      </c>
      <c r="BK681" s="14">
        <v>0</v>
      </c>
      <c r="BL681" s="14">
        <v>0</v>
      </c>
      <c r="BM681" s="14">
        <v>0</v>
      </c>
      <c r="BN681" s="14">
        <v>0</v>
      </c>
      <c r="BO681" s="14"/>
      <c r="BP681" s="14">
        <v>0</v>
      </c>
      <c r="BQ681" s="14">
        <v>0</v>
      </c>
      <c r="BR681" s="14">
        <v>0</v>
      </c>
      <c r="BS681" s="14">
        <v>0</v>
      </c>
      <c r="BT681" s="14">
        <v>0</v>
      </c>
      <c r="BU681" s="14">
        <v>0</v>
      </c>
      <c r="BV681" s="14"/>
      <c r="BW681" s="14">
        <v>0</v>
      </c>
      <c r="BX681" s="14">
        <v>0</v>
      </c>
      <c r="BY681" s="14" t="s">
        <v>120</v>
      </c>
      <c r="BZ681" s="14">
        <v>0</v>
      </c>
      <c r="CA681" s="14">
        <v>0</v>
      </c>
      <c r="CB681" s="14">
        <v>0</v>
      </c>
      <c r="CC681" s="14">
        <v>0</v>
      </c>
      <c r="CD681" s="14"/>
      <c r="CE681" s="14">
        <v>0</v>
      </c>
      <c r="CF681" s="14">
        <v>0</v>
      </c>
      <c r="CG681" s="14">
        <v>0</v>
      </c>
      <c r="CH681" s="14">
        <v>0</v>
      </c>
      <c r="CI681" s="14"/>
      <c r="CJ681" s="14">
        <v>0</v>
      </c>
      <c r="CK681" s="14">
        <v>0</v>
      </c>
      <c r="CL681" s="14">
        <v>0</v>
      </c>
      <c r="CM681" s="14">
        <v>0</v>
      </c>
      <c r="CN681" s="14"/>
      <c r="CO681" s="14">
        <v>0</v>
      </c>
      <c r="CP681" s="14">
        <v>0</v>
      </c>
      <c r="CQ681" s="14"/>
      <c r="CR681" s="14">
        <v>0</v>
      </c>
      <c r="CS681" s="14">
        <v>0</v>
      </c>
    </row>
    <row r="682" spans="2:97" x14ac:dyDescent="0.3">
      <c r="B682" t="s">
        <v>346</v>
      </c>
      <c r="C682" s="14">
        <v>0</v>
      </c>
      <c r="D682" s="14">
        <v>0</v>
      </c>
      <c r="E682" s="14">
        <v>0</v>
      </c>
      <c r="F682" s="14"/>
      <c r="G682" s="14">
        <v>0</v>
      </c>
      <c r="H682" s="14">
        <v>0</v>
      </c>
      <c r="I682" s="14">
        <v>0</v>
      </c>
      <c r="J682" s="14">
        <v>0</v>
      </c>
      <c r="K682" s="14">
        <v>0</v>
      </c>
      <c r="L682" s="14">
        <v>0</v>
      </c>
      <c r="M682" s="14"/>
      <c r="N682" s="14">
        <v>0</v>
      </c>
      <c r="O682" s="14">
        <v>0</v>
      </c>
      <c r="P682" s="14">
        <v>0</v>
      </c>
      <c r="Q682" s="14">
        <v>0</v>
      </c>
      <c r="R682" s="14"/>
      <c r="S682" s="14">
        <v>0</v>
      </c>
      <c r="T682" s="14">
        <v>0</v>
      </c>
      <c r="U682" s="14">
        <v>0</v>
      </c>
      <c r="V682" s="14">
        <v>0</v>
      </c>
      <c r="W682" s="14">
        <v>0</v>
      </c>
      <c r="X682" s="14">
        <v>0</v>
      </c>
      <c r="Y682" s="14">
        <v>0</v>
      </c>
      <c r="Z682" s="14">
        <v>0</v>
      </c>
      <c r="AA682" s="14">
        <v>0</v>
      </c>
      <c r="AB682" s="14">
        <v>0</v>
      </c>
      <c r="AC682" s="14">
        <v>0</v>
      </c>
      <c r="AD682" s="14">
        <v>0</v>
      </c>
      <c r="AE682" s="14"/>
      <c r="AF682" s="14">
        <v>0</v>
      </c>
      <c r="AG682" s="14">
        <v>0</v>
      </c>
      <c r="AH682" s="14">
        <v>0</v>
      </c>
      <c r="AI682" s="14">
        <v>0</v>
      </c>
      <c r="AJ682" s="14">
        <v>0</v>
      </c>
      <c r="AK682" s="14"/>
      <c r="AL682" s="14">
        <v>0</v>
      </c>
      <c r="AM682" s="14">
        <v>0</v>
      </c>
      <c r="AN682" s="14">
        <v>0</v>
      </c>
      <c r="AO682" s="14">
        <v>0</v>
      </c>
      <c r="AP682" s="14">
        <v>0</v>
      </c>
      <c r="AQ682" s="14">
        <v>0</v>
      </c>
      <c r="AR682" s="14"/>
      <c r="AS682" s="14">
        <v>0</v>
      </c>
      <c r="AT682" s="14">
        <v>0</v>
      </c>
      <c r="AU682" s="14">
        <v>0</v>
      </c>
      <c r="AV682" s="14">
        <v>0</v>
      </c>
      <c r="AW682" s="14">
        <v>0</v>
      </c>
      <c r="AX682" s="14"/>
      <c r="AY682" s="14" t="s">
        <v>120</v>
      </c>
      <c r="AZ682" s="14">
        <v>0</v>
      </c>
      <c r="BA682" s="14">
        <v>0</v>
      </c>
      <c r="BB682" s="14">
        <v>0</v>
      </c>
      <c r="BC682" s="14">
        <v>0</v>
      </c>
      <c r="BD682" s="14">
        <v>0</v>
      </c>
      <c r="BE682" s="14">
        <v>0</v>
      </c>
      <c r="BF682" s="14">
        <v>0</v>
      </c>
      <c r="BG682" s="14">
        <v>0</v>
      </c>
      <c r="BH682" s="14">
        <v>0</v>
      </c>
      <c r="BI682" s="14">
        <v>0</v>
      </c>
      <c r="BJ682" s="14">
        <v>0</v>
      </c>
      <c r="BK682" s="14">
        <v>0</v>
      </c>
      <c r="BL682" s="14">
        <v>0</v>
      </c>
      <c r="BM682" s="14">
        <v>0</v>
      </c>
      <c r="BN682" s="14">
        <v>0</v>
      </c>
      <c r="BO682" s="14"/>
      <c r="BP682" s="14">
        <v>0</v>
      </c>
      <c r="BQ682" s="14">
        <v>0</v>
      </c>
      <c r="BR682" s="14">
        <v>0</v>
      </c>
      <c r="BS682" s="14">
        <v>0</v>
      </c>
      <c r="BT682" s="14">
        <v>0</v>
      </c>
      <c r="BU682" s="14">
        <v>0</v>
      </c>
      <c r="BV682" s="14"/>
      <c r="BW682" s="14">
        <v>0</v>
      </c>
      <c r="BX682" s="14">
        <v>0</v>
      </c>
      <c r="BY682" s="14" t="s">
        <v>120</v>
      </c>
      <c r="BZ682" s="14">
        <v>0</v>
      </c>
      <c r="CA682" s="14">
        <v>0</v>
      </c>
      <c r="CB682" s="14">
        <v>0</v>
      </c>
      <c r="CC682" s="14">
        <v>0</v>
      </c>
      <c r="CD682" s="14"/>
      <c r="CE682" s="14">
        <v>0</v>
      </c>
      <c r="CF682" s="14">
        <v>0</v>
      </c>
      <c r="CG682" s="14">
        <v>0</v>
      </c>
      <c r="CH682" s="14">
        <v>0</v>
      </c>
      <c r="CI682" s="14"/>
      <c r="CJ682" s="14">
        <v>0</v>
      </c>
      <c r="CK682" s="14">
        <v>0</v>
      </c>
      <c r="CL682" s="14">
        <v>0</v>
      </c>
      <c r="CM682" s="14">
        <v>0</v>
      </c>
      <c r="CN682" s="14"/>
      <c r="CO682" s="14">
        <v>0</v>
      </c>
      <c r="CP682" s="14">
        <v>0</v>
      </c>
      <c r="CQ682" s="14"/>
      <c r="CR682" s="14">
        <v>0</v>
      </c>
      <c r="CS682" s="14">
        <v>0</v>
      </c>
    </row>
    <row r="683" spans="2:97" x14ac:dyDescent="0.3">
      <c r="B683" t="s">
        <v>347</v>
      </c>
      <c r="C683" s="14">
        <v>0</v>
      </c>
      <c r="D683" s="14">
        <v>0</v>
      </c>
      <c r="E683" s="14">
        <v>0</v>
      </c>
      <c r="F683" s="14"/>
      <c r="G683" s="14">
        <v>0</v>
      </c>
      <c r="H683" s="14">
        <v>0</v>
      </c>
      <c r="I683" s="14">
        <v>0</v>
      </c>
      <c r="J683" s="14">
        <v>0</v>
      </c>
      <c r="K683" s="14">
        <v>0</v>
      </c>
      <c r="L683" s="14">
        <v>0</v>
      </c>
      <c r="M683" s="14"/>
      <c r="N683" s="14">
        <v>0</v>
      </c>
      <c r="O683" s="14">
        <v>0</v>
      </c>
      <c r="P683" s="14">
        <v>0</v>
      </c>
      <c r="Q683" s="14">
        <v>0</v>
      </c>
      <c r="R683" s="14"/>
      <c r="S683" s="14">
        <v>0</v>
      </c>
      <c r="T683" s="14">
        <v>0</v>
      </c>
      <c r="U683" s="14">
        <v>0</v>
      </c>
      <c r="V683" s="14">
        <v>0</v>
      </c>
      <c r="W683" s="14">
        <v>0</v>
      </c>
      <c r="X683" s="14">
        <v>0</v>
      </c>
      <c r="Y683" s="14">
        <v>0</v>
      </c>
      <c r="Z683" s="14">
        <v>0</v>
      </c>
      <c r="AA683" s="14">
        <v>0</v>
      </c>
      <c r="AB683" s="14">
        <v>0</v>
      </c>
      <c r="AC683" s="14">
        <v>0</v>
      </c>
      <c r="AD683" s="14">
        <v>0</v>
      </c>
      <c r="AE683" s="14"/>
      <c r="AF683" s="14">
        <v>0</v>
      </c>
      <c r="AG683" s="14">
        <v>0</v>
      </c>
      <c r="AH683" s="14">
        <v>0</v>
      </c>
      <c r="AI683" s="14">
        <v>0</v>
      </c>
      <c r="AJ683" s="14">
        <v>0</v>
      </c>
      <c r="AK683" s="14"/>
      <c r="AL683" s="14">
        <v>0</v>
      </c>
      <c r="AM683" s="14">
        <v>0</v>
      </c>
      <c r="AN683" s="14">
        <v>0</v>
      </c>
      <c r="AO683" s="14">
        <v>0</v>
      </c>
      <c r="AP683" s="14">
        <v>0</v>
      </c>
      <c r="AQ683" s="14">
        <v>0</v>
      </c>
      <c r="AR683" s="14"/>
      <c r="AS683" s="14">
        <v>0</v>
      </c>
      <c r="AT683" s="14">
        <v>0</v>
      </c>
      <c r="AU683" s="14">
        <v>0</v>
      </c>
      <c r="AV683" s="14">
        <v>0</v>
      </c>
      <c r="AW683" s="14">
        <v>0</v>
      </c>
      <c r="AX683" s="14"/>
      <c r="AY683" s="14" t="s">
        <v>120</v>
      </c>
      <c r="AZ683" s="14">
        <v>0</v>
      </c>
      <c r="BA683" s="14">
        <v>0</v>
      </c>
      <c r="BB683" s="14">
        <v>0</v>
      </c>
      <c r="BC683" s="14">
        <v>0</v>
      </c>
      <c r="BD683" s="14">
        <v>0</v>
      </c>
      <c r="BE683" s="14">
        <v>0</v>
      </c>
      <c r="BF683" s="14">
        <v>0</v>
      </c>
      <c r="BG683" s="14">
        <v>0</v>
      </c>
      <c r="BH683" s="14">
        <v>0</v>
      </c>
      <c r="BI683" s="14">
        <v>0</v>
      </c>
      <c r="BJ683" s="14">
        <v>0</v>
      </c>
      <c r="BK683" s="14">
        <v>0</v>
      </c>
      <c r="BL683" s="14">
        <v>0</v>
      </c>
      <c r="BM683" s="14">
        <v>0</v>
      </c>
      <c r="BN683" s="14">
        <v>0</v>
      </c>
      <c r="BO683" s="14"/>
      <c r="BP683" s="14">
        <v>0</v>
      </c>
      <c r="BQ683" s="14">
        <v>0</v>
      </c>
      <c r="BR683" s="14">
        <v>0</v>
      </c>
      <c r="BS683" s="14">
        <v>0</v>
      </c>
      <c r="BT683" s="14">
        <v>0</v>
      </c>
      <c r="BU683" s="14">
        <v>0</v>
      </c>
      <c r="BV683" s="14"/>
      <c r="BW683" s="14">
        <v>0</v>
      </c>
      <c r="BX683" s="14">
        <v>0</v>
      </c>
      <c r="BY683" s="14" t="s">
        <v>120</v>
      </c>
      <c r="BZ683" s="14">
        <v>0</v>
      </c>
      <c r="CA683" s="14">
        <v>0</v>
      </c>
      <c r="CB683" s="14">
        <v>0</v>
      </c>
      <c r="CC683" s="14">
        <v>0</v>
      </c>
      <c r="CD683" s="14"/>
      <c r="CE683" s="14">
        <v>0</v>
      </c>
      <c r="CF683" s="14">
        <v>0</v>
      </c>
      <c r="CG683" s="14">
        <v>0</v>
      </c>
      <c r="CH683" s="14">
        <v>0</v>
      </c>
      <c r="CI683" s="14"/>
      <c r="CJ683" s="14">
        <v>0</v>
      </c>
      <c r="CK683" s="14">
        <v>0</v>
      </c>
      <c r="CL683" s="14">
        <v>0</v>
      </c>
      <c r="CM683" s="14">
        <v>0</v>
      </c>
      <c r="CN683" s="14"/>
      <c r="CO683" s="14">
        <v>0</v>
      </c>
      <c r="CP683" s="14">
        <v>0</v>
      </c>
      <c r="CQ683" s="14"/>
      <c r="CR683" s="14">
        <v>0</v>
      </c>
      <c r="CS683" s="14">
        <v>0</v>
      </c>
    </row>
    <row r="684" spans="2:97" x14ac:dyDescent="0.3">
      <c r="B684" t="s">
        <v>348</v>
      </c>
      <c r="C684" s="14">
        <v>0</v>
      </c>
      <c r="D684" s="14">
        <v>0</v>
      </c>
      <c r="E684" s="14">
        <v>0</v>
      </c>
      <c r="F684" s="14"/>
      <c r="G684" s="14">
        <v>0</v>
      </c>
      <c r="H684" s="14">
        <v>0</v>
      </c>
      <c r="I684" s="14">
        <v>0</v>
      </c>
      <c r="J684" s="14">
        <v>0</v>
      </c>
      <c r="K684" s="14">
        <v>0</v>
      </c>
      <c r="L684" s="14">
        <v>0</v>
      </c>
      <c r="M684" s="14"/>
      <c r="N684" s="14">
        <v>0</v>
      </c>
      <c r="O684" s="14">
        <v>0</v>
      </c>
      <c r="P684" s="14">
        <v>0</v>
      </c>
      <c r="Q684" s="14">
        <v>0</v>
      </c>
      <c r="R684" s="14"/>
      <c r="S684" s="14">
        <v>0</v>
      </c>
      <c r="T684" s="14">
        <v>0</v>
      </c>
      <c r="U684" s="14">
        <v>0</v>
      </c>
      <c r="V684" s="14">
        <v>0</v>
      </c>
      <c r="W684" s="14">
        <v>0</v>
      </c>
      <c r="X684" s="14">
        <v>0</v>
      </c>
      <c r="Y684" s="14">
        <v>0</v>
      </c>
      <c r="Z684" s="14">
        <v>0</v>
      </c>
      <c r="AA684" s="14">
        <v>0</v>
      </c>
      <c r="AB684" s="14">
        <v>0</v>
      </c>
      <c r="AC684" s="14">
        <v>0</v>
      </c>
      <c r="AD684" s="14">
        <v>0</v>
      </c>
      <c r="AE684" s="14"/>
      <c r="AF684" s="14">
        <v>0</v>
      </c>
      <c r="AG684" s="14">
        <v>0</v>
      </c>
      <c r="AH684" s="14">
        <v>0</v>
      </c>
      <c r="AI684" s="14">
        <v>0</v>
      </c>
      <c r="AJ684" s="14">
        <v>0</v>
      </c>
      <c r="AK684" s="14"/>
      <c r="AL684" s="14">
        <v>0</v>
      </c>
      <c r="AM684" s="14">
        <v>0</v>
      </c>
      <c r="AN684" s="14">
        <v>0</v>
      </c>
      <c r="AO684" s="14">
        <v>0</v>
      </c>
      <c r="AP684" s="14">
        <v>0</v>
      </c>
      <c r="AQ684" s="14">
        <v>0</v>
      </c>
      <c r="AR684" s="14"/>
      <c r="AS684" s="14">
        <v>0</v>
      </c>
      <c r="AT684" s="14">
        <v>0</v>
      </c>
      <c r="AU684" s="14">
        <v>0</v>
      </c>
      <c r="AV684" s="14">
        <v>0</v>
      </c>
      <c r="AW684" s="14">
        <v>0</v>
      </c>
      <c r="AX684" s="14"/>
      <c r="AY684" s="14" t="s">
        <v>120</v>
      </c>
      <c r="AZ684" s="14">
        <v>0</v>
      </c>
      <c r="BA684" s="14">
        <v>0</v>
      </c>
      <c r="BB684" s="14">
        <v>0</v>
      </c>
      <c r="BC684" s="14">
        <v>0</v>
      </c>
      <c r="BD684" s="14">
        <v>0</v>
      </c>
      <c r="BE684" s="14">
        <v>0</v>
      </c>
      <c r="BF684" s="14">
        <v>0</v>
      </c>
      <c r="BG684" s="14">
        <v>0</v>
      </c>
      <c r="BH684" s="14">
        <v>0</v>
      </c>
      <c r="BI684" s="14">
        <v>0</v>
      </c>
      <c r="BJ684" s="14">
        <v>0</v>
      </c>
      <c r="BK684" s="14">
        <v>0</v>
      </c>
      <c r="BL684" s="14">
        <v>0</v>
      </c>
      <c r="BM684" s="14">
        <v>0</v>
      </c>
      <c r="BN684" s="14">
        <v>0</v>
      </c>
      <c r="BO684" s="14"/>
      <c r="BP684" s="14">
        <v>0</v>
      </c>
      <c r="BQ684" s="14">
        <v>0</v>
      </c>
      <c r="BR684" s="14">
        <v>0</v>
      </c>
      <c r="BS684" s="14">
        <v>0</v>
      </c>
      <c r="BT684" s="14">
        <v>0</v>
      </c>
      <c r="BU684" s="14">
        <v>0</v>
      </c>
      <c r="BV684" s="14"/>
      <c r="BW684" s="14">
        <v>0</v>
      </c>
      <c r="BX684" s="14">
        <v>0</v>
      </c>
      <c r="BY684" s="14" t="s">
        <v>120</v>
      </c>
      <c r="BZ684" s="14">
        <v>0</v>
      </c>
      <c r="CA684" s="14">
        <v>0</v>
      </c>
      <c r="CB684" s="14">
        <v>0</v>
      </c>
      <c r="CC684" s="14">
        <v>0</v>
      </c>
      <c r="CD684" s="14"/>
      <c r="CE684" s="14">
        <v>0</v>
      </c>
      <c r="CF684" s="14">
        <v>0</v>
      </c>
      <c r="CG684" s="14">
        <v>0</v>
      </c>
      <c r="CH684" s="14">
        <v>0</v>
      </c>
      <c r="CI684" s="14"/>
      <c r="CJ684" s="14">
        <v>0</v>
      </c>
      <c r="CK684" s="14">
        <v>0</v>
      </c>
      <c r="CL684" s="14">
        <v>0</v>
      </c>
      <c r="CM684" s="14">
        <v>0</v>
      </c>
      <c r="CN684" s="14"/>
      <c r="CO684" s="14">
        <v>0</v>
      </c>
      <c r="CP684" s="14">
        <v>0</v>
      </c>
      <c r="CQ684" s="14"/>
      <c r="CR684" s="14">
        <v>0</v>
      </c>
      <c r="CS684" s="14">
        <v>0</v>
      </c>
    </row>
    <row r="685" spans="2:97" x14ac:dyDescent="0.3">
      <c r="B685" t="s">
        <v>349</v>
      </c>
      <c r="C685" s="14">
        <v>0</v>
      </c>
      <c r="D685" s="14">
        <v>0</v>
      </c>
      <c r="E685" s="14">
        <v>0</v>
      </c>
      <c r="F685" s="14"/>
      <c r="G685" s="14">
        <v>0</v>
      </c>
      <c r="H685" s="14">
        <v>0</v>
      </c>
      <c r="I685" s="14">
        <v>0</v>
      </c>
      <c r="J685" s="14">
        <v>0</v>
      </c>
      <c r="K685" s="14">
        <v>0</v>
      </c>
      <c r="L685" s="14">
        <v>0</v>
      </c>
      <c r="M685" s="14"/>
      <c r="N685" s="14">
        <v>0</v>
      </c>
      <c r="O685" s="14">
        <v>0</v>
      </c>
      <c r="P685" s="14">
        <v>0</v>
      </c>
      <c r="Q685" s="14">
        <v>0</v>
      </c>
      <c r="R685" s="14"/>
      <c r="S685" s="14">
        <v>0</v>
      </c>
      <c r="T685" s="14">
        <v>0</v>
      </c>
      <c r="U685" s="14">
        <v>0</v>
      </c>
      <c r="V685" s="14">
        <v>0</v>
      </c>
      <c r="W685" s="14">
        <v>0</v>
      </c>
      <c r="X685" s="14">
        <v>0</v>
      </c>
      <c r="Y685" s="14">
        <v>0</v>
      </c>
      <c r="Z685" s="14">
        <v>0</v>
      </c>
      <c r="AA685" s="14">
        <v>0</v>
      </c>
      <c r="AB685" s="14">
        <v>0</v>
      </c>
      <c r="AC685" s="14">
        <v>0</v>
      </c>
      <c r="AD685" s="14">
        <v>0</v>
      </c>
      <c r="AE685" s="14"/>
      <c r="AF685" s="14">
        <v>0</v>
      </c>
      <c r="AG685" s="14">
        <v>0</v>
      </c>
      <c r="AH685" s="14">
        <v>0</v>
      </c>
      <c r="AI685" s="14">
        <v>0</v>
      </c>
      <c r="AJ685" s="14">
        <v>0</v>
      </c>
      <c r="AK685" s="14"/>
      <c r="AL685" s="14">
        <v>0</v>
      </c>
      <c r="AM685" s="14">
        <v>0</v>
      </c>
      <c r="AN685" s="14">
        <v>0</v>
      </c>
      <c r="AO685" s="14">
        <v>0</v>
      </c>
      <c r="AP685" s="14">
        <v>0</v>
      </c>
      <c r="AQ685" s="14">
        <v>0</v>
      </c>
      <c r="AR685" s="14"/>
      <c r="AS685" s="14">
        <v>0</v>
      </c>
      <c r="AT685" s="14">
        <v>0</v>
      </c>
      <c r="AU685" s="14">
        <v>0</v>
      </c>
      <c r="AV685" s="14">
        <v>0</v>
      </c>
      <c r="AW685" s="14">
        <v>0</v>
      </c>
      <c r="AX685" s="14"/>
      <c r="AY685" s="14" t="s">
        <v>120</v>
      </c>
      <c r="AZ685" s="14">
        <v>0</v>
      </c>
      <c r="BA685" s="14">
        <v>0</v>
      </c>
      <c r="BB685" s="14">
        <v>0</v>
      </c>
      <c r="BC685" s="14">
        <v>0</v>
      </c>
      <c r="BD685" s="14">
        <v>0</v>
      </c>
      <c r="BE685" s="14">
        <v>0</v>
      </c>
      <c r="BF685" s="14">
        <v>0</v>
      </c>
      <c r="BG685" s="14">
        <v>0</v>
      </c>
      <c r="BH685" s="14">
        <v>0</v>
      </c>
      <c r="BI685" s="14">
        <v>0</v>
      </c>
      <c r="BJ685" s="14">
        <v>0</v>
      </c>
      <c r="BK685" s="14">
        <v>0</v>
      </c>
      <c r="BL685" s="14">
        <v>0</v>
      </c>
      <c r="BM685" s="14">
        <v>0</v>
      </c>
      <c r="BN685" s="14">
        <v>0</v>
      </c>
      <c r="BO685" s="14"/>
      <c r="BP685" s="14">
        <v>0</v>
      </c>
      <c r="BQ685" s="14">
        <v>0</v>
      </c>
      <c r="BR685" s="14">
        <v>0</v>
      </c>
      <c r="BS685" s="14">
        <v>0</v>
      </c>
      <c r="BT685" s="14">
        <v>0</v>
      </c>
      <c r="BU685" s="14">
        <v>0</v>
      </c>
      <c r="BV685" s="14"/>
      <c r="BW685" s="14">
        <v>0</v>
      </c>
      <c r="BX685" s="14">
        <v>0</v>
      </c>
      <c r="BY685" s="14" t="s">
        <v>120</v>
      </c>
      <c r="BZ685" s="14">
        <v>0</v>
      </c>
      <c r="CA685" s="14">
        <v>0</v>
      </c>
      <c r="CB685" s="14">
        <v>0</v>
      </c>
      <c r="CC685" s="14">
        <v>0</v>
      </c>
      <c r="CD685" s="14"/>
      <c r="CE685" s="14">
        <v>0</v>
      </c>
      <c r="CF685" s="14">
        <v>0</v>
      </c>
      <c r="CG685" s="14">
        <v>0</v>
      </c>
      <c r="CH685" s="14">
        <v>0</v>
      </c>
      <c r="CI685" s="14"/>
      <c r="CJ685" s="14">
        <v>0</v>
      </c>
      <c r="CK685" s="14">
        <v>0</v>
      </c>
      <c r="CL685" s="14">
        <v>0</v>
      </c>
      <c r="CM685" s="14">
        <v>0</v>
      </c>
      <c r="CN685" s="14"/>
      <c r="CO685" s="14">
        <v>0</v>
      </c>
      <c r="CP685" s="14">
        <v>0</v>
      </c>
      <c r="CQ685" s="14"/>
      <c r="CR685" s="14">
        <v>0</v>
      </c>
      <c r="CS685" s="14">
        <v>0</v>
      </c>
    </row>
    <row r="686" spans="2:97" x14ac:dyDescent="0.3">
      <c r="B686" t="s">
        <v>350</v>
      </c>
      <c r="C686" s="14">
        <v>0</v>
      </c>
      <c r="D686" s="14">
        <v>0</v>
      </c>
      <c r="E686" s="14">
        <v>0</v>
      </c>
      <c r="F686" s="14"/>
      <c r="G686" s="14">
        <v>0</v>
      </c>
      <c r="H686" s="14">
        <v>0</v>
      </c>
      <c r="I686" s="14">
        <v>0</v>
      </c>
      <c r="J686" s="14">
        <v>0</v>
      </c>
      <c r="K686" s="14">
        <v>0</v>
      </c>
      <c r="L686" s="14">
        <v>0</v>
      </c>
      <c r="M686" s="14"/>
      <c r="N686" s="14">
        <v>0</v>
      </c>
      <c r="O686" s="14">
        <v>0</v>
      </c>
      <c r="P686" s="14">
        <v>0</v>
      </c>
      <c r="Q686" s="14">
        <v>0</v>
      </c>
      <c r="R686" s="14"/>
      <c r="S686" s="14">
        <v>0</v>
      </c>
      <c r="T686" s="14">
        <v>0</v>
      </c>
      <c r="U686" s="14">
        <v>0</v>
      </c>
      <c r="V686" s="14">
        <v>0</v>
      </c>
      <c r="W686" s="14">
        <v>0</v>
      </c>
      <c r="X686" s="14">
        <v>0</v>
      </c>
      <c r="Y686" s="14">
        <v>0</v>
      </c>
      <c r="Z686" s="14">
        <v>0</v>
      </c>
      <c r="AA686" s="14">
        <v>0</v>
      </c>
      <c r="AB686" s="14">
        <v>0</v>
      </c>
      <c r="AC686" s="14">
        <v>0</v>
      </c>
      <c r="AD686" s="14">
        <v>0</v>
      </c>
      <c r="AE686" s="14"/>
      <c r="AF686" s="14">
        <v>0</v>
      </c>
      <c r="AG686" s="14">
        <v>0</v>
      </c>
      <c r="AH686" s="14">
        <v>0</v>
      </c>
      <c r="AI686" s="14">
        <v>0</v>
      </c>
      <c r="AJ686" s="14">
        <v>0</v>
      </c>
      <c r="AK686" s="14"/>
      <c r="AL686" s="14">
        <v>0</v>
      </c>
      <c r="AM686" s="14">
        <v>0</v>
      </c>
      <c r="AN686" s="14">
        <v>0</v>
      </c>
      <c r="AO686" s="14">
        <v>0</v>
      </c>
      <c r="AP686" s="14">
        <v>0</v>
      </c>
      <c r="AQ686" s="14">
        <v>0</v>
      </c>
      <c r="AR686" s="14"/>
      <c r="AS686" s="14">
        <v>0</v>
      </c>
      <c r="AT686" s="14">
        <v>0</v>
      </c>
      <c r="AU686" s="14">
        <v>0</v>
      </c>
      <c r="AV686" s="14">
        <v>0</v>
      </c>
      <c r="AW686" s="14">
        <v>0</v>
      </c>
      <c r="AX686" s="14"/>
      <c r="AY686" s="14" t="s">
        <v>120</v>
      </c>
      <c r="AZ686" s="14">
        <v>0</v>
      </c>
      <c r="BA686" s="14">
        <v>0</v>
      </c>
      <c r="BB686" s="14">
        <v>0</v>
      </c>
      <c r="BC686" s="14">
        <v>0</v>
      </c>
      <c r="BD686" s="14">
        <v>0</v>
      </c>
      <c r="BE686" s="14">
        <v>0</v>
      </c>
      <c r="BF686" s="14">
        <v>0</v>
      </c>
      <c r="BG686" s="14">
        <v>0</v>
      </c>
      <c r="BH686" s="14">
        <v>0</v>
      </c>
      <c r="BI686" s="14">
        <v>0</v>
      </c>
      <c r="BJ686" s="14">
        <v>0</v>
      </c>
      <c r="BK686" s="14">
        <v>0</v>
      </c>
      <c r="BL686" s="14">
        <v>0</v>
      </c>
      <c r="BM686" s="14">
        <v>0</v>
      </c>
      <c r="BN686" s="14">
        <v>0</v>
      </c>
      <c r="BO686" s="14"/>
      <c r="BP686" s="14">
        <v>0</v>
      </c>
      <c r="BQ686" s="14">
        <v>0</v>
      </c>
      <c r="BR686" s="14">
        <v>0</v>
      </c>
      <c r="BS686" s="14">
        <v>0</v>
      </c>
      <c r="BT686" s="14">
        <v>0</v>
      </c>
      <c r="BU686" s="14">
        <v>0</v>
      </c>
      <c r="BV686" s="14"/>
      <c r="BW686" s="14">
        <v>0</v>
      </c>
      <c r="BX686" s="14">
        <v>0</v>
      </c>
      <c r="BY686" s="14" t="s">
        <v>120</v>
      </c>
      <c r="BZ686" s="14">
        <v>0</v>
      </c>
      <c r="CA686" s="14">
        <v>0</v>
      </c>
      <c r="CB686" s="14">
        <v>0</v>
      </c>
      <c r="CC686" s="14">
        <v>0</v>
      </c>
      <c r="CD686" s="14"/>
      <c r="CE686" s="14">
        <v>0</v>
      </c>
      <c r="CF686" s="14">
        <v>0</v>
      </c>
      <c r="CG686" s="14">
        <v>0</v>
      </c>
      <c r="CH686" s="14">
        <v>0</v>
      </c>
      <c r="CI686" s="14"/>
      <c r="CJ686" s="14">
        <v>0</v>
      </c>
      <c r="CK686" s="14">
        <v>0</v>
      </c>
      <c r="CL686" s="14">
        <v>0</v>
      </c>
      <c r="CM686" s="14">
        <v>0</v>
      </c>
      <c r="CN686" s="14"/>
      <c r="CO686" s="14">
        <v>0</v>
      </c>
      <c r="CP686" s="14">
        <v>0</v>
      </c>
      <c r="CQ686" s="14"/>
      <c r="CR686" s="14">
        <v>0</v>
      </c>
      <c r="CS686" s="14">
        <v>0</v>
      </c>
    </row>
    <row r="687" spans="2:97" x14ac:dyDescent="0.3">
      <c r="B687" t="s">
        <v>351</v>
      </c>
      <c r="C687" s="14">
        <v>0</v>
      </c>
      <c r="D687" s="14">
        <v>0</v>
      </c>
      <c r="E687" s="14">
        <v>0</v>
      </c>
      <c r="F687" s="14"/>
      <c r="G687" s="14">
        <v>0</v>
      </c>
      <c r="H687" s="14">
        <v>0</v>
      </c>
      <c r="I687" s="14">
        <v>0</v>
      </c>
      <c r="J687" s="14">
        <v>0</v>
      </c>
      <c r="K687" s="14">
        <v>0</v>
      </c>
      <c r="L687" s="14">
        <v>0</v>
      </c>
      <c r="M687" s="14"/>
      <c r="N687" s="14">
        <v>0</v>
      </c>
      <c r="O687" s="14">
        <v>0</v>
      </c>
      <c r="P687" s="14">
        <v>0</v>
      </c>
      <c r="Q687" s="14">
        <v>0</v>
      </c>
      <c r="R687" s="14"/>
      <c r="S687" s="14">
        <v>0</v>
      </c>
      <c r="T687" s="14">
        <v>0</v>
      </c>
      <c r="U687" s="14">
        <v>0</v>
      </c>
      <c r="V687" s="14">
        <v>0</v>
      </c>
      <c r="W687" s="14">
        <v>0</v>
      </c>
      <c r="X687" s="14">
        <v>0</v>
      </c>
      <c r="Y687" s="14">
        <v>0</v>
      </c>
      <c r="Z687" s="14">
        <v>0</v>
      </c>
      <c r="AA687" s="14">
        <v>0</v>
      </c>
      <c r="AB687" s="14">
        <v>0</v>
      </c>
      <c r="AC687" s="14">
        <v>0</v>
      </c>
      <c r="AD687" s="14">
        <v>0</v>
      </c>
      <c r="AE687" s="14"/>
      <c r="AF687" s="14">
        <v>0</v>
      </c>
      <c r="AG687" s="14">
        <v>0</v>
      </c>
      <c r="AH687" s="14">
        <v>0</v>
      </c>
      <c r="AI687" s="14">
        <v>0</v>
      </c>
      <c r="AJ687" s="14">
        <v>0</v>
      </c>
      <c r="AK687" s="14"/>
      <c r="AL687" s="14">
        <v>0</v>
      </c>
      <c r="AM687" s="14">
        <v>0</v>
      </c>
      <c r="AN687" s="14">
        <v>0</v>
      </c>
      <c r="AO687" s="14">
        <v>0</v>
      </c>
      <c r="AP687" s="14">
        <v>0</v>
      </c>
      <c r="AQ687" s="14">
        <v>0</v>
      </c>
      <c r="AR687" s="14"/>
      <c r="AS687" s="14">
        <v>0</v>
      </c>
      <c r="AT687" s="14">
        <v>0</v>
      </c>
      <c r="AU687" s="14">
        <v>0</v>
      </c>
      <c r="AV687" s="14">
        <v>0</v>
      </c>
      <c r="AW687" s="14">
        <v>0</v>
      </c>
      <c r="AX687" s="14"/>
      <c r="AY687" s="14" t="s">
        <v>120</v>
      </c>
      <c r="AZ687" s="14">
        <v>0</v>
      </c>
      <c r="BA687" s="14">
        <v>0</v>
      </c>
      <c r="BB687" s="14">
        <v>0</v>
      </c>
      <c r="BC687" s="14">
        <v>0</v>
      </c>
      <c r="BD687" s="14">
        <v>0</v>
      </c>
      <c r="BE687" s="14">
        <v>0</v>
      </c>
      <c r="BF687" s="14">
        <v>0</v>
      </c>
      <c r="BG687" s="14">
        <v>0</v>
      </c>
      <c r="BH687" s="14">
        <v>0</v>
      </c>
      <c r="BI687" s="14">
        <v>0</v>
      </c>
      <c r="BJ687" s="14">
        <v>0</v>
      </c>
      <c r="BK687" s="14">
        <v>0</v>
      </c>
      <c r="BL687" s="14">
        <v>0</v>
      </c>
      <c r="BM687" s="14">
        <v>0</v>
      </c>
      <c r="BN687" s="14">
        <v>0</v>
      </c>
      <c r="BO687" s="14"/>
      <c r="BP687" s="14">
        <v>0</v>
      </c>
      <c r="BQ687" s="14">
        <v>0</v>
      </c>
      <c r="BR687" s="14">
        <v>0</v>
      </c>
      <c r="BS687" s="14">
        <v>0</v>
      </c>
      <c r="BT687" s="14">
        <v>0</v>
      </c>
      <c r="BU687" s="14">
        <v>0</v>
      </c>
      <c r="BV687" s="14"/>
      <c r="BW687" s="14">
        <v>0</v>
      </c>
      <c r="BX687" s="14">
        <v>0</v>
      </c>
      <c r="BY687" s="14" t="s">
        <v>120</v>
      </c>
      <c r="BZ687" s="14">
        <v>0</v>
      </c>
      <c r="CA687" s="14">
        <v>0</v>
      </c>
      <c r="CB687" s="14">
        <v>0</v>
      </c>
      <c r="CC687" s="14">
        <v>0</v>
      </c>
      <c r="CD687" s="14"/>
      <c r="CE687" s="14">
        <v>0</v>
      </c>
      <c r="CF687" s="14">
        <v>0</v>
      </c>
      <c r="CG687" s="14">
        <v>0</v>
      </c>
      <c r="CH687" s="14">
        <v>0</v>
      </c>
      <c r="CI687" s="14"/>
      <c r="CJ687" s="14">
        <v>0</v>
      </c>
      <c r="CK687" s="14">
        <v>0</v>
      </c>
      <c r="CL687" s="14">
        <v>0</v>
      </c>
      <c r="CM687" s="14">
        <v>0</v>
      </c>
      <c r="CN687" s="14"/>
      <c r="CO687" s="14">
        <v>0</v>
      </c>
      <c r="CP687" s="14">
        <v>0</v>
      </c>
      <c r="CQ687" s="14"/>
      <c r="CR687" s="14">
        <v>0</v>
      </c>
      <c r="CS687" s="14">
        <v>0</v>
      </c>
    </row>
    <row r="688" spans="2:97" x14ac:dyDescent="0.3">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4"/>
      <c r="AS688" s="14"/>
      <c r="AT688" s="14"/>
      <c r="AU688" s="14"/>
      <c r="AV688" s="14"/>
      <c r="AW688" s="14"/>
      <c r="AX688" s="14"/>
      <c r="AY688" s="14"/>
      <c r="AZ688" s="14"/>
      <c r="BA688" s="14"/>
      <c r="BB688" s="14"/>
      <c r="BC688" s="14"/>
      <c r="BD688" s="14"/>
      <c r="BE688" s="14"/>
      <c r="BF688" s="14"/>
      <c r="BG688" s="14"/>
      <c r="BH688" s="14"/>
      <c r="BI688" s="14"/>
      <c r="BJ688" s="14"/>
      <c r="BK688" s="14"/>
      <c r="BL688" s="14"/>
      <c r="BM688" s="14"/>
      <c r="BN688" s="14"/>
      <c r="BO688" s="14"/>
      <c r="BP688" s="14"/>
      <c r="BQ688" s="14"/>
      <c r="BR688" s="14"/>
      <c r="BS688" s="14"/>
      <c r="BT688" s="14"/>
      <c r="BU688" s="14"/>
      <c r="BV688" s="14"/>
      <c r="BW688" s="14"/>
      <c r="BX688" s="14"/>
      <c r="BY688" s="14"/>
      <c r="BZ688" s="14"/>
      <c r="CA688" s="14"/>
      <c r="CB688" s="14"/>
      <c r="CC688" s="14"/>
      <c r="CD688" s="14"/>
      <c r="CE688" s="14"/>
      <c r="CF688" s="14"/>
      <c r="CG688" s="14"/>
      <c r="CH688" s="14"/>
      <c r="CI688" s="14"/>
      <c r="CJ688" s="14"/>
      <c r="CK688" s="14"/>
      <c r="CL688" s="14"/>
      <c r="CM688" s="14"/>
      <c r="CN688" s="14"/>
      <c r="CO688" s="14"/>
      <c r="CP688" s="14"/>
      <c r="CQ688" s="14"/>
      <c r="CR688" s="14"/>
      <c r="CS688" s="14"/>
    </row>
    <row r="689" spans="2:97" x14ac:dyDescent="0.3">
      <c r="B689" s="6" t="s">
        <v>358</v>
      </c>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4"/>
      <c r="AS689" s="14"/>
      <c r="AT689" s="14"/>
      <c r="AU689" s="14"/>
      <c r="AV689" s="14"/>
      <c r="AW689" s="14"/>
      <c r="AX689" s="14"/>
      <c r="AY689" s="14"/>
      <c r="AZ689" s="14"/>
      <c r="BA689" s="14"/>
      <c r="BB689" s="14"/>
      <c r="BC689" s="14"/>
      <c r="BD689" s="14"/>
      <c r="BE689" s="14"/>
      <c r="BF689" s="14"/>
      <c r="BG689" s="14"/>
      <c r="BH689" s="14"/>
      <c r="BI689" s="14"/>
      <c r="BJ689" s="14"/>
      <c r="BK689" s="14"/>
      <c r="BL689" s="14"/>
      <c r="BM689" s="14"/>
      <c r="BN689" s="14"/>
      <c r="BO689" s="14"/>
      <c r="BP689" s="14"/>
      <c r="BQ689" s="14"/>
      <c r="BR689" s="14"/>
      <c r="BS689" s="14"/>
      <c r="BT689" s="14"/>
      <c r="BU689" s="14"/>
      <c r="BV689" s="14"/>
      <c r="BW689" s="14"/>
      <c r="BX689" s="14"/>
      <c r="BY689" s="14"/>
      <c r="BZ689" s="14"/>
      <c r="CA689" s="14"/>
      <c r="CB689" s="14"/>
      <c r="CC689" s="14"/>
      <c r="CD689" s="14"/>
      <c r="CE689" s="14"/>
      <c r="CF689" s="14"/>
      <c r="CG689" s="14"/>
      <c r="CH689" s="14"/>
      <c r="CI689" s="14"/>
      <c r="CJ689" s="14"/>
      <c r="CK689" s="14"/>
      <c r="CL689" s="14"/>
      <c r="CM689" s="14"/>
      <c r="CN689" s="14"/>
      <c r="CO689" s="14"/>
      <c r="CP689" s="14"/>
      <c r="CQ689" s="14"/>
      <c r="CR689" s="14"/>
      <c r="CS689" s="14"/>
    </row>
    <row r="690" spans="2:97" x14ac:dyDescent="0.3">
      <c r="B690" s="24" t="s">
        <v>353</v>
      </c>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4"/>
      <c r="AS690" s="14"/>
      <c r="AT690" s="14"/>
      <c r="AU690" s="14"/>
      <c r="AV690" s="14"/>
      <c r="AW690" s="14"/>
      <c r="AX690" s="14"/>
      <c r="AY690" s="14"/>
      <c r="AZ690" s="14"/>
      <c r="BA690" s="14"/>
      <c r="BB690" s="14"/>
      <c r="BC690" s="14"/>
      <c r="BD690" s="14"/>
      <c r="BE690" s="14"/>
      <c r="BF690" s="14"/>
      <c r="BG690" s="14"/>
      <c r="BH690" s="14"/>
      <c r="BI690" s="14"/>
      <c r="BJ690" s="14"/>
      <c r="BK690" s="14"/>
      <c r="BL690" s="14"/>
      <c r="BM690" s="14"/>
      <c r="BN690" s="14"/>
      <c r="BO690" s="14"/>
      <c r="BP690" s="14"/>
      <c r="BQ690" s="14"/>
      <c r="BR690" s="14"/>
      <c r="BS690" s="14"/>
      <c r="BT690" s="14"/>
      <c r="BU690" s="14"/>
      <c r="BV690" s="14"/>
      <c r="BW690" s="14"/>
      <c r="BX690" s="14"/>
      <c r="BY690" s="14"/>
      <c r="BZ690" s="14"/>
      <c r="CA690" s="14"/>
      <c r="CB690" s="14"/>
      <c r="CC690" s="14"/>
      <c r="CD690" s="14"/>
      <c r="CE690" s="14"/>
      <c r="CF690" s="14"/>
      <c r="CG690" s="14"/>
      <c r="CH690" s="14"/>
      <c r="CI690" s="14"/>
      <c r="CJ690" s="14"/>
      <c r="CK690" s="14"/>
      <c r="CL690" s="14"/>
      <c r="CM690" s="14"/>
      <c r="CN690" s="14"/>
      <c r="CO690" s="14"/>
      <c r="CP690" s="14"/>
      <c r="CQ690" s="14"/>
      <c r="CR690" s="14"/>
      <c r="CS690" s="14"/>
    </row>
    <row r="691" spans="2:97" x14ac:dyDescent="0.3">
      <c r="B691" t="s">
        <v>334</v>
      </c>
      <c r="C691" s="14">
        <v>0.24291052161892901</v>
      </c>
      <c r="D691" s="14">
        <v>0.20843010031835901</v>
      </c>
      <c r="E691" s="14">
        <v>0.26577261148959003</v>
      </c>
      <c r="F691" s="14"/>
      <c r="G691" s="14">
        <v>0.32673455172108101</v>
      </c>
      <c r="H691" s="14">
        <v>0.13807543803855399</v>
      </c>
      <c r="I691" s="14">
        <v>0.37693247774085398</v>
      </c>
      <c r="J691" s="14">
        <v>0</v>
      </c>
      <c r="K691" s="14">
        <v>0.34549332689703299</v>
      </c>
      <c r="L691" s="14">
        <v>0.27153223285372902</v>
      </c>
      <c r="M691" s="14"/>
      <c r="N691" s="14">
        <v>0.29089308385429602</v>
      </c>
      <c r="O691" s="14">
        <v>0.220945507069954</v>
      </c>
      <c r="P691" s="14">
        <v>0.306638817672092</v>
      </c>
      <c r="Q691" s="14">
        <v>0.13963912864762801</v>
      </c>
      <c r="R691" s="14"/>
      <c r="S691" s="14">
        <v>0.57234391006857199</v>
      </c>
      <c r="T691" s="14">
        <v>0.344605110824312</v>
      </c>
      <c r="U691" s="14">
        <v>0.52827169106957095</v>
      </c>
      <c r="V691" s="14">
        <v>0.21171405426652101</v>
      </c>
      <c r="W691" s="14">
        <v>0.199810137001347</v>
      </c>
      <c r="X691" s="14">
        <v>0.13137047138958499</v>
      </c>
      <c r="Y691" s="14">
        <v>0.18330086743097099</v>
      </c>
      <c r="Z691" s="14">
        <v>0.47471996671376998</v>
      </c>
      <c r="AA691" s="14">
        <v>0</v>
      </c>
      <c r="AB691" s="14">
        <v>0.10786499642974801</v>
      </c>
      <c r="AC691" s="14">
        <v>0</v>
      </c>
      <c r="AD691" s="14">
        <v>0</v>
      </c>
      <c r="AE691" s="14"/>
      <c r="AF691" s="14">
        <v>7.62564034189218E-2</v>
      </c>
      <c r="AG691" s="14">
        <v>0.23036477201898301</v>
      </c>
      <c r="AH691" s="14">
        <v>0.47972480069300499</v>
      </c>
      <c r="AI691" s="14">
        <v>0.44005148358213297</v>
      </c>
      <c r="AJ691" s="14">
        <v>0.494165725649581</v>
      </c>
      <c r="AK691" s="14"/>
      <c r="AL691" s="14">
        <v>0.230240555222193</v>
      </c>
      <c r="AM691" s="14">
        <v>0.15770595360487599</v>
      </c>
      <c r="AN691" s="14">
        <v>0.25806454127716399</v>
      </c>
      <c r="AO691" s="14">
        <v>0.26027339326965399</v>
      </c>
      <c r="AP691" s="14">
        <v>0.44355854457162203</v>
      </c>
      <c r="AQ691" s="14">
        <v>0.25271520318941398</v>
      </c>
      <c r="AR691" s="14"/>
      <c r="AS691" s="14">
        <v>0.13660431486160299</v>
      </c>
      <c r="AT691" s="14">
        <v>0.41508544612838499</v>
      </c>
      <c r="AU691" s="14">
        <v>0.103545591659193</v>
      </c>
      <c r="AV691" s="14">
        <v>0.38402387783170999</v>
      </c>
      <c r="AW691" s="14">
        <v>0.332802312516077</v>
      </c>
      <c r="AX691" s="14"/>
      <c r="AY691" s="14" t="s">
        <v>120</v>
      </c>
      <c r="AZ691" s="14">
        <v>0.18988295141890699</v>
      </c>
      <c r="BA691" s="14">
        <v>0</v>
      </c>
      <c r="BB691" s="14">
        <v>0.51723519063851198</v>
      </c>
      <c r="BC691" s="14">
        <v>0.17907843732967299</v>
      </c>
      <c r="BD691" s="14">
        <v>0.32855612108077598</v>
      </c>
      <c r="BE691" s="14">
        <v>0</v>
      </c>
      <c r="BF691" s="14">
        <v>0.39805452571292399</v>
      </c>
      <c r="BG691" s="14">
        <v>0.25014839749331702</v>
      </c>
      <c r="BH691" s="14">
        <v>0.337852448793452</v>
      </c>
      <c r="BI691" s="14">
        <v>0.34339908031789201</v>
      </c>
      <c r="BJ691" s="14">
        <v>0</v>
      </c>
      <c r="BK691" s="14">
        <v>0</v>
      </c>
      <c r="BL691" s="14">
        <v>0</v>
      </c>
      <c r="BM691" s="14">
        <v>0.35578583639175498</v>
      </c>
      <c r="BN691" s="14">
        <v>0.33332584749020699</v>
      </c>
      <c r="BO691" s="14"/>
      <c r="BP691" s="14">
        <v>0.32858280305748999</v>
      </c>
      <c r="BQ691" s="14">
        <v>0.28703788734983399</v>
      </c>
      <c r="BR691" s="14">
        <v>6.9176488244915305E-2</v>
      </c>
      <c r="BS691" s="14">
        <v>0.30932468600367602</v>
      </c>
      <c r="BT691" s="14">
        <v>0</v>
      </c>
      <c r="BU691" s="14">
        <v>0</v>
      </c>
      <c r="BV691" s="14"/>
      <c r="BW691" s="14">
        <v>0.38711542760718098</v>
      </c>
      <c r="BX691" s="14">
        <v>0.25213903070405302</v>
      </c>
      <c r="BY691" s="14" t="s">
        <v>120</v>
      </c>
      <c r="BZ691" s="14">
        <v>0.142168106175253</v>
      </c>
      <c r="CA691" s="14">
        <v>0.153632682528234</v>
      </c>
      <c r="CB691" s="14">
        <v>0.26827450392193197</v>
      </c>
      <c r="CC691" s="14">
        <v>0</v>
      </c>
      <c r="CD691" s="14"/>
      <c r="CE691" s="14">
        <v>0.19058352479910401</v>
      </c>
      <c r="CF691" s="14">
        <v>0.33720706692484398</v>
      </c>
      <c r="CG691" s="14">
        <v>0.16137989079243101</v>
      </c>
      <c r="CH691" s="14">
        <v>0.25681825577862</v>
      </c>
      <c r="CI691" s="14"/>
      <c r="CJ691" s="14">
        <v>0.21054065436729</v>
      </c>
      <c r="CK691" s="14">
        <v>0.30756168872100498</v>
      </c>
      <c r="CL691" s="14">
        <v>0.25776198681575702</v>
      </c>
      <c r="CM691" s="14">
        <v>0</v>
      </c>
      <c r="CN691" s="14"/>
      <c r="CO691" s="14">
        <v>0.36813726839198602</v>
      </c>
      <c r="CP691" s="14">
        <v>0.18758341729868899</v>
      </c>
      <c r="CQ691" s="14"/>
      <c r="CR691" s="14">
        <v>0.270502082686849</v>
      </c>
      <c r="CS691" s="14">
        <v>0.19095470902953501</v>
      </c>
    </row>
    <row r="692" spans="2:97" x14ac:dyDescent="0.3">
      <c r="B692" t="s">
        <v>335</v>
      </c>
      <c r="C692" s="14">
        <v>0.419004347857096</v>
      </c>
      <c r="D692" s="14">
        <v>0.475141220133668</v>
      </c>
      <c r="E692" s="14">
        <v>0.36333677240818202</v>
      </c>
      <c r="F692" s="14"/>
      <c r="G692" s="14">
        <v>0.458875283185051</v>
      </c>
      <c r="H692" s="14">
        <v>0.55006081124065298</v>
      </c>
      <c r="I692" s="14">
        <v>0.31193901349847702</v>
      </c>
      <c r="J692" s="14">
        <v>0.28749502535808102</v>
      </c>
      <c r="K692" s="14">
        <v>0.227432395644135</v>
      </c>
      <c r="L692" s="14">
        <v>0.29210074258165603</v>
      </c>
      <c r="M692" s="14"/>
      <c r="N692" s="14">
        <v>0.260799855211853</v>
      </c>
      <c r="O692" s="14">
        <v>0.515030971849463</v>
      </c>
      <c r="P692" s="14">
        <v>0.40742339183662701</v>
      </c>
      <c r="Q692" s="14">
        <v>0.50384915510325801</v>
      </c>
      <c r="R692" s="14"/>
      <c r="S692" s="14">
        <v>0.42765608993142801</v>
      </c>
      <c r="T692" s="14">
        <v>0.35147656341573202</v>
      </c>
      <c r="U692" s="14">
        <v>0.22648389562562701</v>
      </c>
      <c r="V692" s="14">
        <v>0.59198556750639297</v>
      </c>
      <c r="W692" s="14">
        <v>0.204874073923451</v>
      </c>
      <c r="X692" s="14">
        <v>0</v>
      </c>
      <c r="Y692" s="14">
        <v>0.81669913256902904</v>
      </c>
      <c r="Z692" s="14">
        <v>0.26102225842301702</v>
      </c>
      <c r="AA692" s="14">
        <v>0.76797584590666101</v>
      </c>
      <c r="AB692" s="14">
        <v>0.55474983669150302</v>
      </c>
      <c r="AC692" s="14">
        <v>0.63383109586487796</v>
      </c>
      <c r="AD692" s="14">
        <v>0</v>
      </c>
      <c r="AE692" s="14"/>
      <c r="AF692" s="14">
        <v>0.38934152369597003</v>
      </c>
      <c r="AG692" s="14">
        <v>0.45653763888056398</v>
      </c>
      <c r="AH692" s="14">
        <v>0</v>
      </c>
      <c r="AI692" s="14">
        <v>0.46865015646359198</v>
      </c>
      <c r="AJ692" s="14">
        <v>0.50583427435041906</v>
      </c>
      <c r="AK692" s="14"/>
      <c r="AL692" s="14">
        <v>0.39429644055096602</v>
      </c>
      <c r="AM692" s="14">
        <v>0.34945406071349699</v>
      </c>
      <c r="AN692" s="14">
        <v>0.46738407845371799</v>
      </c>
      <c r="AO692" s="14">
        <v>0.425015579187074</v>
      </c>
      <c r="AP692" s="14">
        <v>0.55644145542837797</v>
      </c>
      <c r="AQ692" s="14">
        <v>0.257563465011101</v>
      </c>
      <c r="AR692" s="14"/>
      <c r="AS692" s="14">
        <v>0.59226659813649296</v>
      </c>
      <c r="AT692" s="14">
        <v>0.22470719949672399</v>
      </c>
      <c r="AU692" s="14">
        <v>0.47154615918624898</v>
      </c>
      <c r="AV692" s="14">
        <v>0.47942077094623498</v>
      </c>
      <c r="AW692" s="14">
        <v>0.320700125419076</v>
      </c>
      <c r="AX692" s="14"/>
      <c r="AY692" s="14" t="s">
        <v>120</v>
      </c>
      <c r="AZ692" s="14">
        <v>0.213373542573703</v>
      </c>
      <c r="BA692" s="14">
        <v>1</v>
      </c>
      <c r="BB692" s="14">
        <v>0.48276480936148802</v>
      </c>
      <c r="BC692" s="14">
        <v>0.50709485710910096</v>
      </c>
      <c r="BD692" s="14">
        <v>0.254386433734897</v>
      </c>
      <c r="BE692" s="14">
        <v>0.65938607731796295</v>
      </c>
      <c r="BF692" s="14">
        <v>0.39607020097998102</v>
      </c>
      <c r="BG692" s="14">
        <v>0.431283946626834</v>
      </c>
      <c r="BH692" s="14">
        <v>0.662147551206548</v>
      </c>
      <c r="BI692" s="14">
        <v>0.43995486100680298</v>
      </c>
      <c r="BJ692" s="14">
        <v>0.54152125259081796</v>
      </c>
      <c r="BK692" s="14">
        <v>0.29521411526706598</v>
      </c>
      <c r="BL692" s="14">
        <v>0</v>
      </c>
      <c r="BM692" s="14">
        <v>0</v>
      </c>
      <c r="BN692" s="14">
        <v>0.22147131930549799</v>
      </c>
      <c r="BO692" s="14"/>
      <c r="BP692" s="14">
        <v>0.41973308372586099</v>
      </c>
      <c r="BQ692" s="14">
        <v>0.32667569765031501</v>
      </c>
      <c r="BR692" s="14">
        <v>0.50924428085104001</v>
      </c>
      <c r="BS692" s="14">
        <v>0.380334691312329</v>
      </c>
      <c r="BT692" s="14">
        <v>0.66301573507789802</v>
      </c>
      <c r="BU692" s="14">
        <v>0.25611968441477301</v>
      </c>
      <c r="BV692" s="14"/>
      <c r="BW692" s="14">
        <v>0.34071349582569099</v>
      </c>
      <c r="BX692" s="14">
        <v>0.39712569022591099</v>
      </c>
      <c r="BY692" s="14" t="s">
        <v>120</v>
      </c>
      <c r="BZ692" s="14">
        <v>0.67127555262988503</v>
      </c>
      <c r="CA692" s="14">
        <v>0.68173943193166298</v>
      </c>
      <c r="CB692" s="14">
        <v>0.33882800330945501</v>
      </c>
      <c r="CC692" s="14">
        <v>0</v>
      </c>
      <c r="CD692" s="14"/>
      <c r="CE692" s="14">
        <v>0.52218330175327099</v>
      </c>
      <c r="CF692" s="14">
        <v>0.35942900786996401</v>
      </c>
      <c r="CG692" s="14">
        <v>0.33308928071659399</v>
      </c>
      <c r="CH692" s="14">
        <v>0.37236351218396901</v>
      </c>
      <c r="CI692" s="14"/>
      <c r="CJ692" s="14">
        <v>0.32213250397931598</v>
      </c>
      <c r="CK692" s="14">
        <v>0.549502673225022</v>
      </c>
      <c r="CL692" s="14">
        <v>0.42335367748816699</v>
      </c>
      <c r="CM692" s="14">
        <v>0.44660027994315898</v>
      </c>
      <c r="CN692" s="14"/>
      <c r="CO692" s="14">
        <v>0.39301842873437698</v>
      </c>
      <c r="CP692" s="14">
        <v>0.42172016903418003</v>
      </c>
      <c r="CQ692" s="14"/>
      <c r="CR692" s="14">
        <v>0.35129343978299199</v>
      </c>
      <c r="CS692" s="14">
        <v>0.48814956293703499</v>
      </c>
    </row>
    <row r="693" spans="2:97" x14ac:dyDescent="0.3">
      <c r="B693" t="s">
        <v>336</v>
      </c>
      <c r="C693" s="14">
        <v>0.28237712012286897</v>
      </c>
      <c r="D693" s="14">
        <v>0.27468193452331902</v>
      </c>
      <c r="E693" s="14">
        <v>0.297712395274223</v>
      </c>
      <c r="F693" s="14"/>
      <c r="G693" s="14">
        <v>0.13090641064459799</v>
      </c>
      <c r="H693" s="14">
        <v>0.27856469861265198</v>
      </c>
      <c r="I693" s="14">
        <v>0.311128508760669</v>
      </c>
      <c r="J693" s="14">
        <v>0.57366836892057504</v>
      </c>
      <c r="K693" s="14">
        <v>0.313256160026609</v>
      </c>
      <c r="L693" s="14">
        <v>0.43636702456461501</v>
      </c>
      <c r="M693" s="14"/>
      <c r="N693" s="14">
        <v>0.36129874774646997</v>
      </c>
      <c r="O693" s="14">
        <v>0.26402352108058302</v>
      </c>
      <c r="P693" s="14">
        <v>0.201555299917272</v>
      </c>
      <c r="Q693" s="14">
        <v>0.30861364453458001</v>
      </c>
      <c r="R693" s="14"/>
      <c r="S693" s="14">
        <v>0</v>
      </c>
      <c r="T693" s="14">
        <v>0.30391832575995598</v>
      </c>
      <c r="U693" s="14">
        <v>0.24524441330480201</v>
      </c>
      <c r="V693" s="14">
        <v>0.19630037822708599</v>
      </c>
      <c r="W693" s="14">
        <v>0.595315789075202</v>
      </c>
      <c r="X693" s="14">
        <v>0.73756879214545101</v>
      </c>
      <c r="Y693" s="14">
        <v>0</v>
      </c>
      <c r="Z693" s="14">
        <v>0</v>
      </c>
      <c r="AA693" s="14">
        <v>0.119659739116571</v>
      </c>
      <c r="AB693" s="14">
        <v>0.22785141233685399</v>
      </c>
      <c r="AC693" s="14">
        <v>0.36616890413512199</v>
      </c>
      <c r="AD693" s="14">
        <v>1</v>
      </c>
      <c r="AE693" s="14"/>
      <c r="AF693" s="14">
        <v>0.37894840414186998</v>
      </c>
      <c r="AG693" s="14">
        <v>0.25229089267246901</v>
      </c>
      <c r="AH693" s="14">
        <v>0.52027519930699495</v>
      </c>
      <c r="AI693" s="14">
        <v>9.1298359954275002E-2</v>
      </c>
      <c r="AJ693" s="14">
        <v>0</v>
      </c>
      <c r="AK693" s="14"/>
      <c r="AL693" s="14">
        <v>0.32092650012440799</v>
      </c>
      <c r="AM693" s="14">
        <v>0.41169945448427703</v>
      </c>
      <c r="AN693" s="14">
        <v>0.27455138026911802</v>
      </c>
      <c r="AO693" s="14">
        <v>0.26642778738221301</v>
      </c>
      <c r="AP693" s="14">
        <v>0</v>
      </c>
      <c r="AQ693" s="14">
        <v>0.23344919935995601</v>
      </c>
      <c r="AR693" s="14"/>
      <c r="AS693" s="14">
        <v>0.21821517050764599</v>
      </c>
      <c r="AT693" s="14">
        <v>0.22655355963981999</v>
      </c>
      <c r="AU693" s="14">
        <v>0.37206610891462499</v>
      </c>
      <c r="AV693" s="14">
        <v>0.13655535122205401</v>
      </c>
      <c r="AW693" s="14">
        <v>0.346497562064847</v>
      </c>
      <c r="AX693" s="14"/>
      <c r="AY693" s="14" t="s">
        <v>120</v>
      </c>
      <c r="AZ693" s="14">
        <v>0.20548010249318999</v>
      </c>
      <c r="BA693" s="14">
        <v>0</v>
      </c>
      <c r="BB693" s="14">
        <v>0</v>
      </c>
      <c r="BC693" s="14">
        <v>0.31382670556122499</v>
      </c>
      <c r="BD693" s="14">
        <v>0.41705744518432702</v>
      </c>
      <c r="BE693" s="14">
        <v>0.340613922682037</v>
      </c>
      <c r="BF693" s="14">
        <v>0.20587527330709501</v>
      </c>
      <c r="BG693" s="14">
        <v>0.31856765587984998</v>
      </c>
      <c r="BH693" s="14">
        <v>0</v>
      </c>
      <c r="BI693" s="14">
        <v>0.21664605867530501</v>
      </c>
      <c r="BJ693" s="14">
        <v>0.45847874740918199</v>
      </c>
      <c r="BK693" s="14">
        <v>0.70478588473293402</v>
      </c>
      <c r="BL693" s="14">
        <v>0</v>
      </c>
      <c r="BM693" s="14">
        <v>0.30765618101433601</v>
      </c>
      <c r="BN693" s="14">
        <v>0.44520283320429499</v>
      </c>
      <c r="BO693" s="14"/>
      <c r="BP693" s="14">
        <v>0.224216389788751</v>
      </c>
      <c r="BQ693" s="14">
        <v>0.32243522115047402</v>
      </c>
      <c r="BR693" s="14">
        <v>0.35614127091453002</v>
      </c>
      <c r="BS693" s="14">
        <v>0.15180445930124101</v>
      </c>
      <c r="BT693" s="14">
        <v>0.33698426492210198</v>
      </c>
      <c r="BU693" s="14">
        <v>0.74388031558522705</v>
      </c>
      <c r="BV693" s="14"/>
      <c r="BW693" s="14">
        <v>0.27217107656712702</v>
      </c>
      <c r="BX693" s="14">
        <v>0.31751779370900601</v>
      </c>
      <c r="BY693" s="14" t="s">
        <v>120</v>
      </c>
      <c r="BZ693" s="14">
        <v>0.186556341194862</v>
      </c>
      <c r="CA693" s="14">
        <v>0</v>
      </c>
      <c r="CB693" s="14">
        <v>0.29729929017314899</v>
      </c>
      <c r="CC693" s="14">
        <v>0.75457517103773697</v>
      </c>
      <c r="CD693" s="14"/>
      <c r="CE693" s="14">
        <v>0.22899816955624</v>
      </c>
      <c r="CF693" s="14">
        <v>0.30336392520519201</v>
      </c>
      <c r="CG693" s="14">
        <v>0.50553082849097497</v>
      </c>
      <c r="CH693" s="14">
        <v>0.31719202938007801</v>
      </c>
      <c r="CI693" s="14"/>
      <c r="CJ693" s="14">
        <v>0.43380465374413602</v>
      </c>
      <c r="CK693" s="14">
        <v>0.142935638053973</v>
      </c>
      <c r="CL693" s="14">
        <v>0.26040859841585301</v>
      </c>
      <c r="CM693" s="14">
        <v>0</v>
      </c>
      <c r="CN693" s="14"/>
      <c r="CO693" s="14">
        <v>0.16960734185693099</v>
      </c>
      <c r="CP693" s="14">
        <v>0.34047894941596302</v>
      </c>
      <c r="CQ693" s="14"/>
      <c r="CR693" s="14">
        <v>0.37820447753015901</v>
      </c>
      <c r="CS693" s="14">
        <v>0.23090897054003301</v>
      </c>
    </row>
    <row r="694" spans="2:97" x14ac:dyDescent="0.3">
      <c r="B694" t="s">
        <v>92</v>
      </c>
      <c r="C694" s="14">
        <v>3.3626979724123603E-2</v>
      </c>
      <c r="D694" s="14">
        <v>2.07443739562998E-2</v>
      </c>
      <c r="E694" s="14">
        <v>4.9344378207340098E-2</v>
      </c>
      <c r="F694" s="14"/>
      <c r="G694" s="14">
        <v>8.3483754449269601E-2</v>
      </c>
      <c r="H694" s="14">
        <v>3.3299052108141602E-2</v>
      </c>
      <c r="I694" s="14">
        <v>0</v>
      </c>
      <c r="J694" s="14">
        <v>0</v>
      </c>
      <c r="K694" s="14">
        <v>0</v>
      </c>
      <c r="L694" s="14">
        <v>0</v>
      </c>
      <c r="M694" s="14"/>
      <c r="N694" s="14">
        <v>4.3148988276759802E-2</v>
      </c>
      <c r="O694" s="14">
        <v>0</v>
      </c>
      <c r="P694" s="14">
        <v>4.3498736072499898E-2</v>
      </c>
      <c r="Q694" s="14">
        <v>4.7898071714534501E-2</v>
      </c>
      <c r="R694" s="14"/>
      <c r="S694" s="14">
        <v>0</v>
      </c>
      <c r="T694" s="14">
        <v>0</v>
      </c>
      <c r="U694" s="14">
        <v>0</v>
      </c>
      <c r="V694" s="14">
        <v>0</v>
      </c>
      <c r="W694" s="14">
        <v>0</v>
      </c>
      <c r="X694" s="14">
        <v>0.131060736464963</v>
      </c>
      <c r="Y694" s="14">
        <v>0</v>
      </c>
      <c r="Z694" s="14">
        <v>0.132549554618141</v>
      </c>
      <c r="AA694" s="14">
        <v>0.112364414976768</v>
      </c>
      <c r="AB694" s="14">
        <v>0</v>
      </c>
      <c r="AC694" s="14">
        <v>0</v>
      </c>
      <c r="AD694" s="14">
        <v>0</v>
      </c>
      <c r="AE694" s="14"/>
      <c r="AF694" s="14">
        <v>0</v>
      </c>
      <c r="AG694" s="14">
        <v>6.08066964279836E-2</v>
      </c>
      <c r="AH694" s="14">
        <v>0</v>
      </c>
      <c r="AI694" s="14">
        <v>0</v>
      </c>
      <c r="AJ694" s="14">
        <v>0</v>
      </c>
      <c r="AK694" s="14"/>
      <c r="AL694" s="14">
        <v>5.4536504102432597E-2</v>
      </c>
      <c r="AM694" s="14">
        <v>0</v>
      </c>
      <c r="AN694" s="14">
        <v>0</v>
      </c>
      <c r="AO694" s="14">
        <v>0</v>
      </c>
      <c r="AP694" s="14">
        <v>0</v>
      </c>
      <c r="AQ694" s="14">
        <v>0.25627213243953001</v>
      </c>
      <c r="AR694" s="14"/>
      <c r="AS694" s="14">
        <v>5.29139164942578E-2</v>
      </c>
      <c r="AT694" s="14">
        <v>9.0123308842862404E-2</v>
      </c>
      <c r="AU694" s="14">
        <v>0</v>
      </c>
      <c r="AV694" s="14">
        <v>0</v>
      </c>
      <c r="AW694" s="14">
        <v>0</v>
      </c>
      <c r="AX694" s="14"/>
      <c r="AY694" s="14" t="s">
        <v>120</v>
      </c>
      <c r="AZ694" s="14">
        <v>0.19664268468742299</v>
      </c>
      <c r="BA694" s="14">
        <v>0</v>
      </c>
      <c r="BB694" s="14">
        <v>0</v>
      </c>
      <c r="BC694" s="14">
        <v>0</v>
      </c>
      <c r="BD694" s="14">
        <v>0</v>
      </c>
      <c r="BE694" s="14">
        <v>0</v>
      </c>
      <c r="BF694" s="14">
        <v>0</v>
      </c>
      <c r="BG694" s="14">
        <v>0</v>
      </c>
      <c r="BH694" s="14">
        <v>0</v>
      </c>
      <c r="BI694" s="14">
        <v>0</v>
      </c>
      <c r="BJ694" s="14">
        <v>0</v>
      </c>
      <c r="BK694" s="14">
        <v>0</v>
      </c>
      <c r="BL694" s="14">
        <v>0</v>
      </c>
      <c r="BM694" s="14">
        <v>0.33655798259390901</v>
      </c>
      <c r="BN694" s="14">
        <v>0</v>
      </c>
      <c r="BO694" s="14"/>
      <c r="BP694" s="14">
        <v>2.7467723427898501E-2</v>
      </c>
      <c r="BQ694" s="14">
        <v>0</v>
      </c>
      <c r="BR694" s="14">
        <v>6.5437959989515307E-2</v>
      </c>
      <c r="BS694" s="14">
        <v>7.8778200716405705E-2</v>
      </c>
      <c r="BT694" s="14">
        <v>0</v>
      </c>
      <c r="BU694" s="14">
        <v>0</v>
      </c>
      <c r="BV694" s="14"/>
      <c r="BW694" s="14">
        <v>0</v>
      </c>
      <c r="BX694" s="14">
        <v>0</v>
      </c>
      <c r="BY694" s="14" t="s">
        <v>120</v>
      </c>
      <c r="BZ694" s="14">
        <v>0</v>
      </c>
      <c r="CA694" s="14">
        <v>0.16462788554010199</v>
      </c>
      <c r="CB694" s="14">
        <v>4.8046116863526299E-2</v>
      </c>
      <c r="CC694" s="14">
        <v>0.245424828962263</v>
      </c>
      <c r="CD694" s="14"/>
      <c r="CE694" s="14">
        <v>2.9210205198255401E-2</v>
      </c>
      <c r="CF694" s="14">
        <v>0</v>
      </c>
      <c r="CG694" s="14">
        <v>0</v>
      </c>
      <c r="CH694" s="14">
        <v>0</v>
      </c>
      <c r="CI694" s="14"/>
      <c r="CJ694" s="14">
        <v>3.3522187909257803E-2</v>
      </c>
      <c r="CK694" s="14">
        <v>0</v>
      </c>
      <c r="CL694" s="14">
        <v>0</v>
      </c>
      <c r="CM694" s="14">
        <v>0.55339972005684102</v>
      </c>
      <c r="CN694" s="14"/>
      <c r="CO694" s="14">
        <v>6.9236961016705706E-2</v>
      </c>
      <c r="CP694" s="14">
        <v>1.7308351931316999E-2</v>
      </c>
      <c r="CQ694" s="14"/>
      <c r="CR694" s="14">
        <v>0</v>
      </c>
      <c r="CS694" s="14">
        <v>4.4924566469462697E-2</v>
      </c>
    </row>
    <row r="695" spans="2:97" x14ac:dyDescent="0.3">
      <c r="B695" t="s">
        <v>337</v>
      </c>
      <c r="C695" s="14">
        <v>0</v>
      </c>
      <c r="D695" s="14">
        <v>0</v>
      </c>
      <c r="E695" s="14">
        <v>0</v>
      </c>
      <c r="F695" s="14"/>
      <c r="G695" s="14">
        <v>0</v>
      </c>
      <c r="H695" s="14">
        <v>0</v>
      </c>
      <c r="I695" s="14">
        <v>0</v>
      </c>
      <c r="J695" s="14">
        <v>0</v>
      </c>
      <c r="K695" s="14">
        <v>0</v>
      </c>
      <c r="L695" s="14">
        <v>0</v>
      </c>
      <c r="M695" s="14"/>
      <c r="N695" s="14">
        <v>0</v>
      </c>
      <c r="O695" s="14">
        <v>0</v>
      </c>
      <c r="P695" s="14">
        <v>0</v>
      </c>
      <c r="Q695" s="14">
        <v>0</v>
      </c>
      <c r="R695" s="14"/>
      <c r="S695" s="14">
        <v>0</v>
      </c>
      <c r="T695" s="14">
        <v>0</v>
      </c>
      <c r="U695" s="14">
        <v>0</v>
      </c>
      <c r="V695" s="14">
        <v>0</v>
      </c>
      <c r="W695" s="14">
        <v>0</v>
      </c>
      <c r="X695" s="14">
        <v>0</v>
      </c>
      <c r="Y695" s="14">
        <v>0</v>
      </c>
      <c r="Z695" s="14">
        <v>0</v>
      </c>
      <c r="AA695" s="14">
        <v>0</v>
      </c>
      <c r="AB695" s="14">
        <v>0</v>
      </c>
      <c r="AC695" s="14">
        <v>0</v>
      </c>
      <c r="AD695" s="14">
        <v>0</v>
      </c>
      <c r="AE695" s="14"/>
      <c r="AF695" s="14">
        <v>0</v>
      </c>
      <c r="AG695" s="14">
        <v>0</v>
      </c>
      <c r="AH695" s="14">
        <v>0</v>
      </c>
      <c r="AI695" s="14">
        <v>0</v>
      </c>
      <c r="AJ695" s="14">
        <v>0</v>
      </c>
      <c r="AK695" s="14"/>
      <c r="AL695" s="14">
        <v>0</v>
      </c>
      <c r="AM695" s="14">
        <v>0</v>
      </c>
      <c r="AN695" s="14">
        <v>0</v>
      </c>
      <c r="AO695" s="14">
        <v>0</v>
      </c>
      <c r="AP695" s="14">
        <v>0</v>
      </c>
      <c r="AQ695" s="14">
        <v>0</v>
      </c>
      <c r="AR695" s="14"/>
      <c r="AS695" s="14">
        <v>0</v>
      </c>
      <c r="AT695" s="14">
        <v>0</v>
      </c>
      <c r="AU695" s="14">
        <v>0</v>
      </c>
      <c r="AV695" s="14">
        <v>0</v>
      </c>
      <c r="AW695" s="14">
        <v>0</v>
      </c>
      <c r="AX695" s="14"/>
      <c r="AY695" s="14" t="s">
        <v>120</v>
      </c>
      <c r="AZ695" s="14">
        <v>0</v>
      </c>
      <c r="BA695" s="14">
        <v>0</v>
      </c>
      <c r="BB695" s="14">
        <v>0</v>
      </c>
      <c r="BC695" s="14">
        <v>0</v>
      </c>
      <c r="BD695" s="14">
        <v>0</v>
      </c>
      <c r="BE695" s="14">
        <v>0</v>
      </c>
      <c r="BF695" s="14">
        <v>0</v>
      </c>
      <c r="BG695" s="14">
        <v>0</v>
      </c>
      <c r="BH695" s="14">
        <v>0</v>
      </c>
      <c r="BI695" s="14">
        <v>0</v>
      </c>
      <c r="BJ695" s="14">
        <v>0</v>
      </c>
      <c r="BK695" s="14">
        <v>0</v>
      </c>
      <c r="BL695" s="14">
        <v>0</v>
      </c>
      <c r="BM695" s="14">
        <v>0</v>
      </c>
      <c r="BN695" s="14">
        <v>0</v>
      </c>
      <c r="BO695" s="14"/>
      <c r="BP695" s="14">
        <v>0</v>
      </c>
      <c r="BQ695" s="14">
        <v>0</v>
      </c>
      <c r="BR695" s="14">
        <v>0</v>
      </c>
      <c r="BS695" s="14">
        <v>0</v>
      </c>
      <c r="BT695" s="14">
        <v>0</v>
      </c>
      <c r="BU695" s="14">
        <v>0</v>
      </c>
      <c r="BV695" s="14"/>
      <c r="BW695" s="14">
        <v>0</v>
      </c>
      <c r="BX695" s="14">
        <v>0</v>
      </c>
      <c r="BY695" s="14" t="s">
        <v>120</v>
      </c>
      <c r="BZ695" s="14">
        <v>0</v>
      </c>
      <c r="CA695" s="14">
        <v>0</v>
      </c>
      <c r="CB695" s="14">
        <v>0</v>
      </c>
      <c r="CC695" s="14">
        <v>0</v>
      </c>
      <c r="CD695" s="14"/>
      <c r="CE695" s="14">
        <v>0</v>
      </c>
      <c r="CF695" s="14">
        <v>0</v>
      </c>
      <c r="CG695" s="14">
        <v>0</v>
      </c>
      <c r="CH695" s="14">
        <v>0</v>
      </c>
      <c r="CI695" s="14"/>
      <c r="CJ695" s="14">
        <v>0</v>
      </c>
      <c r="CK695" s="14">
        <v>0</v>
      </c>
      <c r="CL695" s="14">
        <v>0</v>
      </c>
      <c r="CM695" s="14">
        <v>0</v>
      </c>
      <c r="CN695" s="14"/>
      <c r="CO695" s="14">
        <v>0</v>
      </c>
      <c r="CP695" s="14">
        <v>0</v>
      </c>
      <c r="CQ695" s="14"/>
      <c r="CR695" s="14">
        <v>0</v>
      </c>
      <c r="CS695" s="14">
        <v>0</v>
      </c>
    </row>
    <row r="696" spans="2:97" x14ac:dyDescent="0.3">
      <c r="B696" t="s">
        <v>338</v>
      </c>
      <c r="C696" s="14">
        <v>0</v>
      </c>
      <c r="D696" s="14">
        <v>0</v>
      </c>
      <c r="E696" s="14">
        <v>0</v>
      </c>
      <c r="F696" s="14"/>
      <c r="G696" s="14">
        <v>0</v>
      </c>
      <c r="H696" s="14">
        <v>0</v>
      </c>
      <c r="I696" s="14">
        <v>0</v>
      </c>
      <c r="J696" s="14">
        <v>0</v>
      </c>
      <c r="K696" s="14">
        <v>0</v>
      </c>
      <c r="L696" s="14">
        <v>0</v>
      </c>
      <c r="M696" s="14"/>
      <c r="N696" s="14">
        <v>0</v>
      </c>
      <c r="O696" s="14">
        <v>0</v>
      </c>
      <c r="P696" s="14">
        <v>0</v>
      </c>
      <c r="Q696" s="14">
        <v>0</v>
      </c>
      <c r="R696" s="14"/>
      <c r="S696" s="14">
        <v>0</v>
      </c>
      <c r="T696" s="14">
        <v>0</v>
      </c>
      <c r="U696" s="14">
        <v>0</v>
      </c>
      <c r="V696" s="14">
        <v>0</v>
      </c>
      <c r="W696" s="14">
        <v>0</v>
      </c>
      <c r="X696" s="14">
        <v>0</v>
      </c>
      <c r="Y696" s="14">
        <v>0</v>
      </c>
      <c r="Z696" s="14">
        <v>0</v>
      </c>
      <c r="AA696" s="14">
        <v>0</v>
      </c>
      <c r="AB696" s="14">
        <v>0</v>
      </c>
      <c r="AC696" s="14">
        <v>0</v>
      </c>
      <c r="AD696" s="14">
        <v>0</v>
      </c>
      <c r="AE696" s="14"/>
      <c r="AF696" s="14">
        <v>0</v>
      </c>
      <c r="AG696" s="14">
        <v>0</v>
      </c>
      <c r="AH696" s="14">
        <v>0</v>
      </c>
      <c r="AI696" s="14">
        <v>0</v>
      </c>
      <c r="AJ696" s="14">
        <v>0</v>
      </c>
      <c r="AK696" s="14"/>
      <c r="AL696" s="14">
        <v>0</v>
      </c>
      <c r="AM696" s="14">
        <v>0</v>
      </c>
      <c r="AN696" s="14">
        <v>0</v>
      </c>
      <c r="AO696" s="14">
        <v>0</v>
      </c>
      <c r="AP696" s="14">
        <v>0</v>
      </c>
      <c r="AQ696" s="14">
        <v>0</v>
      </c>
      <c r="AR696" s="14"/>
      <c r="AS696" s="14">
        <v>0</v>
      </c>
      <c r="AT696" s="14">
        <v>0</v>
      </c>
      <c r="AU696" s="14">
        <v>0</v>
      </c>
      <c r="AV696" s="14">
        <v>0</v>
      </c>
      <c r="AW696" s="14">
        <v>0</v>
      </c>
      <c r="AX696" s="14"/>
      <c r="AY696" s="14" t="s">
        <v>120</v>
      </c>
      <c r="AZ696" s="14">
        <v>0</v>
      </c>
      <c r="BA696" s="14">
        <v>0</v>
      </c>
      <c r="BB696" s="14">
        <v>0</v>
      </c>
      <c r="BC696" s="14">
        <v>0</v>
      </c>
      <c r="BD696" s="14">
        <v>0</v>
      </c>
      <c r="BE696" s="14">
        <v>0</v>
      </c>
      <c r="BF696" s="14">
        <v>0</v>
      </c>
      <c r="BG696" s="14">
        <v>0</v>
      </c>
      <c r="BH696" s="14">
        <v>0</v>
      </c>
      <c r="BI696" s="14">
        <v>0</v>
      </c>
      <c r="BJ696" s="14">
        <v>0</v>
      </c>
      <c r="BK696" s="14">
        <v>0</v>
      </c>
      <c r="BL696" s="14">
        <v>0</v>
      </c>
      <c r="BM696" s="14">
        <v>0</v>
      </c>
      <c r="BN696" s="14">
        <v>0</v>
      </c>
      <c r="BO696" s="14"/>
      <c r="BP696" s="14">
        <v>0</v>
      </c>
      <c r="BQ696" s="14">
        <v>0</v>
      </c>
      <c r="BR696" s="14">
        <v>0</v>
      </c>
      <c r="BS696" s="14">
        <v>0</v>
      </c>
      <c r="BT696" s="14">
        <v>0</v>
      </c>
      <c r="BU696" s="14">
        <v>0</v>
      </c>
      <c r="BV696" s="14"/>
      <c r="BW696" s="14">
        <v>0</v>
      </c>
      <c r="BX696" s="14">
        <v>0</v>
      </c>
      <c r="BY696" s="14" t="s">
        <v>120</v>
      </c>
      <c r="BZ696" s="14">
        <v>0</v>
      </c>
      <c r="CA696" s="14">
        <v>0</v>
      </c>
      <c r="CB696" s="14">
        <v>0</v>
      </c>
      <c r="CC696" s="14">
        <v>0</v>
      </c>
      <c r="CD696" s="14"/>
      <c r="CE696" s="14">
        <v>0</v>
      </c>
      <c r="CF696" s="14">
        <v>0</v>
      </c>
      <c r="CG696" s="14">
        <v>0</v>
      </c>
      <c r="CH696" s="14">
        <v>0</v>
      </c>
      <c r="CI696" s="14"/>
      <c r="CJ696" s="14">
        <v>0</v>
      </c>
      <c r="CK696" s="14">
        <v>0</v>
      </c>
      <c r="CL696" s="14">
        <v>0</v>
      </c>
      <c r="CM696" s="14">
        <v>0</v>
      </c>
      <c r="CN696" s="14"/>
      <c r="CO696" s="14">
        <v>0</v>
      </c>
      <c r="CP696" s="14">
        <v>0</v>
      </c>
      <c r="CQ696" s="14"/>
      <c r="CR696" s="14">
        <v>0</v>
      </c>
      <c r="CS696" s="14">
        <v>0</v>
      </c>
    </row>
    <row r="697" spans="2:97" x14ac:dyDescent="0.3">
      <c r="B697" t="s">
        <v>339</v>
      </c>
      <c r="C697" s="14">
        <v>0</v>
      </c>
      <c r="D697" s="14">
        <v>0</v>
      </c>
      <c r="E697" s="14">
        <v>0</v>
      </c>
      <c r="F697" s="14"/>
      <c r="G697" s="14">
        <v>0</v>
      </c>
      <c r="H697" s="14">
        <v>0</v>
      </c>
      <c r="I697" s="14">
        <v>0</v>
      </c>
      <c r="J697" s="14">
        <v>0</v>
      </c>
      <c r="K697" s="14">
        <v>0</v>
      </c>
      <c r="L697" s="14">
        <v>0</v>
      </c>
      <c r="M697" s="14"/>
      <c r="N697" s="14">
        <v>0</v>
      </c>
      <c r="O697" s="14">
        <v>0</v>
      </c>
      <c r="P697" s="14">
        <v>0</v>
      </c>
      <c r="Q697" s="14">
        <v>0</v>
      </c>
      <c r="R697" s="14"/>
      <c r="S697" s="14">
        <v>0</v>
      </c>
      <c r="T697" s="14">
        <v>0</v>
      </c>
      <c r="U697" s="14">
        <v>0</v>
      </c>
      <c r="V697" s="14">
        <v>0</v>
      </c>
      <c r="W697" s="14">
        <v>0</v>
      </c>
      <c r="X697" s="14">
        <v>0</v>
      </c>
      <c r="Y697" s="14">
        <v>0</v>
      </c>
      <c r="Z697" s="14">
        <v>0</v>
      </c>
      <c r="AA697" s="14">
        <v>0</v>
      </c>
      <c r="AB697" s="14">
        <v>0</v>
      </c>
      <c r="AC697" s="14">
        <v>0</v>
      </c>
      <c r="AD697" s="14">
        <v>0</v>
      </c>
      <c r="AE697" s="14"/>
      <c r="AF697" s="14">
        <v>0</v>
      </c>
      <c r="AG697" s="14">
        <v>0</v>
      </c>
      <c r="AH697" s="14">
        <v>0</v>
      </c>
      <c r="AI697" s="14">
        <v>0</v>
      </c>
      <c r="AJ697" s="14">
        <v>0</v>
      </c>
      <c r="AK697" s="14"/>
      <c r="AL697" s="14">
        <v>0</v>
      </c>
      <c r="AM697" s="14">
        <v>0</v>
      </c>
      <c r="AN697" s="14">
        <v>0</v>
      </c>
      <c r="AO697" s="14">
        <v>0</v>
      </c>
      <c r="AP697" s="14">
        <v>0</v>
      </c>
      <c r="AQ697" s="14">
        <v>0</v>
      </c>
      <c r="AR697" s="14"/>
      <c r="AS697" s="14">
        <v>0</v>
      </c>
      <c r="AT697" s="14">
        <v>0</v>
      </c>
      <c r="AU697" s="14">
        <v>0</v>
      </c>
      <c r="AV697" s="14">
        <v>0</v>
      </c>
      <c r="AW697" s="14">
        <v>0</v>
      </c>
      <c r="AX697" s="14"/>
      <c r="AY697" s="14" t="s">
        <v>120</v>
      </c>
      <c r="AZ697" s="14">
        <v>0</v>
      </c>
      <c r="BA697" s="14">
        <v>0</v>
      </c>
      <c r="BB697" s="14">
        <v>0</v>
      </c>
      <c r="BC697" s="14">
        <v>0</v>
      </c>
      <c r="BD697" s="14">
        <v>0</v>
      </c>
      <c r="BE697" s="14">
        <v>0</v>
      </c>
      <c r="BF697" s="14">
        <v>0</v>
      </c>
      <c r="BG697" s="14">
        <v>0</v>
      </c>
      <c r="BH697" s="14">
        <v>0</v>
      </c>
      <c r="BI697" s="14">
        <v>0</v>
      </c>
      <c r="BJ697" s="14">
        <v>0</v>
      </c>
      <c r="BK697" s="14">
        <v>0</v>
      </c>
      <c r="BL697" s="14">
        <v>0</v>
      </c>
      <c r="BM697" s="14">
        <v>0</v>
      </c>
      <c r="BN697" s="14">
        <v>0</v>
      </c>
      <c r="BO697" s="14"/>
      <c r="BP697" s="14">
        <v>0</v>
      </c>
      <c r="BQ697" s="14">
        <v>0</v>
      </c>
      <c r="BR697" s="14">
        <v>0</v>
      </c>
      <c r="BS697" s="14">
        <v>0</v>
      </c>
      <c r="BT697" s="14">
        <v>0</v>
      </c>
      <c r="BU697" s="14">
        <v>0</v>
      </c>
      <c r="BV697" s="14"/>
      <c r="BW697" s="14">
        <v>0</v>
      </c>
      <c r="BX697" s="14">
        <v>0</v>
      </c>
      <c r="BY697" s="14" t="s">
        <v>120</v>
      </c>
      <c r="BZ697" s="14">
        <v>0</v>
      </c>
      <c r="CA697" s="14">
        <v>0</v>
      </c>
      <c r="CB697" s="14">
        <v>0</v>
      </c>
      <c r="CC697" s="14">
        <v>0</v>
      </c>
      <c r="CD697" s="14"/>
      <c r="CE697" s="14">
        <v>0</v>
      </c>
      <c r="CF697" s="14">
        <v>0</v>
      </c>
      <c r="CG697" s="14">
        <v>0</v>
      </c>
      <c r="CH697" s="14">
        <v>0</v>
      </c>
      <c r="CI697" s="14"/>
      <c r="CJ697" s="14">
        <v>0</v>
      </c>
      <c r="CK697" s="14">
        <v>0</v>
      </c>
      <c r="CL697" s="14">
        <v>0</v>
      </c>
      <c r="CM697" s="14">
        <v>0</v>
      </c>
      <c r="CN697" s="14"/>
      <c r="CO697" s="14">
        <v>0</v>
      </c>
      <c r="CP697" s="14">
        <v>0</v>
      </c>
      <c r="CQ697" s="14"/>
      <c r="CR697" s="14">
        <v>0</v>
      </c>
      <c r="CS697" s="14">
        <v>0</v>
      </c>
    </row>
    <row r="698" spans="2:97" x14ac:dyDescent="0.3">
      <c r="B698" t="s">
        <v>340</v>
      </c>
      <c r="C698" s="14">
        <v>0</v>
      </c>
      <c r="D698" s="14">
        <v>0</v>
      </c>
      <c r="E698" s="14">
        <v>0</v>
      </c>
      <c r="F698" s="14"/>
      <c r="G698" s="14">
        <v>0</v>
      </c>
      <c r="H698" s="14">
        <v>0</v>
      </c>
      <c r="I698" s="14">
        <v>0</v>
      </c>
      <c r="J698" s="14">
        <v>0</v>
      </c>
      <c r="K698" s="14">
        <v>0</v>
      </c>
      <c r="L698" s="14">
        <v>0</v>
      </c>
      <c r="M698" s="14"/>
      <c r="N698" s="14">
        <v>0</v>
      </c>
      <c r="O698" s="14">
        <v>0</v>
      </c>
      <c r="P698" s="14">
        <v>0</v>
      </c>
      <c r="Q698" s="14">
        <v>0</v>
      </c>
      <c r="R698" s="14"/>
      <c r="S698" s="14">
        <v>0</v>
      </c>
      <c r="T698" s="14">
        <v>0</v>
      </c>
      <c r="U698" s="14">
        <v>0</v>
      </c>
      <c r="V698" s="14">
        <v>0</v>
      </c>
      <c r="W698" s="14">
        <v>0</v>
      </c>
      <c r="X698" s="14">
        <v>0</v>
      </c>
      <c r="Y698" s="14">
        <v>0</v>
      </c>
      <c r="Z698" s="14">
        <v>0</v>
      </c>
      <c r="AA698" s="14">
        <v>0</v>
      </c>
      <c r="AB698" s="14">
        <v>0</v>
      </c>
      <c r="AC698" s="14">
        <v>0</v>
      </c>
      <c r="AD698" s="14">
        <v>0</v>
      </c>
      <c r="AE698" s="14"/>
      <c r="AF698" s="14">
        <v>0</v>
      </c>
      <c r="AG698" s="14">
        <v>0</v>
      </c>
      <c r="AH698" s="14">
        <v>0</v>
      </c>
      <c r="AI698" s="14">
        <v>0</v>
      </c>
      <c r="AJ698" s="14">
        <v>0</v>
      </c>
      <c r="AK698" s="14"/>
      <c r="AL698" s="14">
        <v>0</v>
      </c>
      <c r="AM698" s="14">
        <v>0</v>
      </c>
      <c r="AN698" s="14">
        <v>0</v>
      </c>
      <c r="AO698" s="14">
        <v>0</v>
      </c>
      <c r="AP698" s="14">
        <v>0</v>
      </c>
      <c r="AQ698" s="14">
        <v>0</v>
      </c>
      <c r="AR698" s="14"/>
      <c r="AS698" s="14">
        <v>0</v>
      </c>
      <c r="AT698" s="14">
        <v>0</v>
      </c>
      <c r="AU698" s="14">
        <v>0</v>
      </c>
      <c r="AV698" s="14">
        <v>0</v>
      </c>
      <c r="AW698" s="14">
        <v>0</v>
      </c>
      <c r="AX698" s="14"/>
      <c r="AY698" s="14" t="s">
        <v>120</v>
      </c>
      <c r="AZ698" s="14">
        <v>0</v>
      </c>
      <c r="BA698" s="14">
        <v>0</v>
      </c>
      <c r="BB698" s="14">
        <v>0</v>
      </c>
      <c r="BC698" s="14">
        <v>0</v>
      </c>
      <c r="BD698" s="14">
        <v>0</v>
      </c>
      <c r="BE698" s="14">
        <v>0</v>
      </c>
      <c r="BF698" s="14">
        <v>0</v>
      </c>
      <c r="BG698" s="14">
        <v>0</v>
      </c>
      <c r="BH698" s="14">
        <v>0</v>
      </c>
      <c r="BI698" s="14">
        <v>0</v>
      </c>
      <c r="BJ698" s="14">
        <v>0</v>
      </c>
      <c r="BK698" s="14">
        <v>0</v>
      </c>
      <c r="BL698" s="14">
        <v>0</v>
      </c>
      <c r="BM698" s="14">
        <v>0</v>
      </c>
      <c r="BN698" s="14">
        <v>0</v>
      </c>
      <c r="BO698" s="14"/>
      <c r="BP698" s="14">
        <v>0</v>
      </c>
      <c r="BQ698" s="14">
        <v>0</v>
      </c>
      <c r="BR698" s="14">
        <v>0</v>
      </c>
      <c r="BS698" s="14">
        <v>0</v>
      </c>
      <c r="BT698" s="14">
        <v>0</v>
      </c>
      <c r="BU698" s="14">
        <v>0</v>
      </c>
      <c r="BV698" s="14"/>
      <c r="BW698" s="14">
        <v>0</v>
      </c>
      <c r="BX698" s="14">
        <v>0</v>
      </c>
      <c r="BY698" s="14" t="s">
        <v>120</v>
      </c>
      <c r="BZ698" s="14">
        <v>0</v>
      </c>
      <c r="CA698" s="14">
        <v>0</v>
      </c>
      <c r="CB698" s="14">
        <v>0</v>
      </c>
      <c r="CC698" s="14">
        <v>0</v>
      </c>
      <c r="CD698" s="14"/>
      <c r="CE698" s="14">
        <v>0</v>
      </c>
      <c r="CF698" s="14">
        <v>0</v>
      </c>
      <c r="CG698" s="14">
        <v>0</v>
      </c>
      <c r="CH698" s="14">
        <v>0</v>
      </c>
      <c r="CI698" s="14"/>
      <c r="CJ698" s="14">
        <v>0</v>
      </c>
      <c r="CK698" s="14">
        <v>0</v>
      </c>
      <c r="CL698" s="14">
        <v>0</v>
      </c>
      <c r="CM698" s="14">
        <v>0</v>
      </c>
      <c r="CN698" s="14"/>
      <c r="CO698" s="14">
        <v>0</v>
      </c>
      <c r="CP698" s="14">
        <v>0</v>
      </c>
      <c r="CQ698" s="14"/>
      <c r="CR698" s="14">
        <v>0</v>
      </c>
      <c r="CS698" s="14">
        <v>0</v>
      </c>
    </row>
    <row r="699" spans="2:97" x14ac:dyDescent="0.3">
      <c r="B699" t="s">
        <v>341</v>
      </c>
      <c r="C699" s="14">
        <v>0</v>
      </c>
      <c r="D699" s="14">
        <v>0</v>
      </c>
      <c r="E699" s="14">
        <v>0</v>
      </c>
      <c r="F699" s="14"/>
      <c r="G699" s="14">
        <v>0</v>
      </c>
      <c r="H699" s="14">
        <v>0</v>
      </c>
      <c r="I699" s="14">
        <v>0</v>
      </c>
      <c r="J699" s="14">
        <v>0</v>
      </c>
      <c r="K699" s="14">
        <v>0</v>
      </c>
      <c r="L699" s="14">
        <v>0</v>
      </c>
      <c r="M699" s="14"/>
      <c r="N699" s="14">
        <v>0</v>
      </c>
      <c r="O699" s="14">
        <v>0</v>
      </c>
      <c r="P699" s="14">
        <v>0</v>
      </c>
      <c r="Q699" s="14">
        <v>0</v>
      </c>
      <c r="R699" s="14"/>
      <c r="S699" s="14">
        <v>0</v>
      </c>
      <c r="T699" s="14">
        <v>0</v>
      </c>
      <c r="U699" s="14">
        <v>0</v>
      </c>
      <c r="V699" s="14">
        <v>0</v>
      </c>
      <c r="W699" s="14">
        <v>0</v>
      </c>
      <c r="X699" s="14">
        <v>0</v>
      </c>
      <c r="Y699" s="14">
        <v>0</v>
      </c>
      <c r="Z699" s="14">
        <v>0</v>
      </c>
      <c r="AA699" s="14">
        <v>0</v>
      </c>
      <c r="AB699" s="14">
        <v>0</v>
      </c>
      <c r="AC699" s="14">
        <v>0</v>
      </c>
      <c r="AD699" s="14">
        <v>0</v>
      </c>
      <c r="AE699" s="14"/>
      <c r="AF699" s="14">
        <v>0</v>
      </c>
      <c r="AG699" s="14">
        <v>0</v>
      </c>
      <c r="AH699" s="14">
        <v>0</v>
      </c>
      <c r="AI699" s="14">
        <v>0</v>
      </c>
      <c r="AJ699" s="14">
        <v>0</v>
      </c>
      <c r="AK699" s="14"/>
      <c r="AL699" s="14">
        <v>0</v>
      </c>
      <c r="AM699" s="14">
        <v>0</v>
      </c>
      <c r="AN699" s="14">
        <v>0</v>
      </c>
      <c r="AO699" s="14">
        <v>0</v>
      </c>
      <c r="AP699" s="14">
        <v>0</v>
      </c>
      <c r="AQ699" s="14">
        <v>0</v>
      </c>
      <c r="AR699" s="14"/>
      <c r="AS699" s="14">
        <v>0</v>
      </c>
      <c r="AT699" s="14">
        <v>0</v>
      </c>
      <c r="AU699" s="14">
        <v>0</v>
      </c>
      <c r="AV699" s="14">
        <v>0</v>
      </c>
      <c r="AW699" s="14">
        <v>0</v>
      </c>
      <c r="AX699" s="14"/>
      <c r="AY699" s="14" t="s">
        <v>120</v>
      </c>
      <c r="AZ699" s="14">
        <v>0</v>
      </c>
      <c r="BA699" s="14">
        <v>0</v>
      </c>
      <c r="BB699" s="14">
        <v>0</v>
      </c>
      <c r="BC699" s="14">
        <v>0</v>
      </c>
      <c r="BD699" s="14">
        <v>0</v>
      </c>
      <c r="BE699" s="14">
        <v>0</v>
      </c>
      <c r="BF699" s="14">
        <v>0</v>
      </c>
      <c r="BG699" s="14">
        <v>0</v>
      </c>
      <c r="BH699" s="14">
        <v>0</v>
      </c>
      <c r="BI699" s="14">
        <v>0</v>
      </c>
      <c r="BJ699" s="14">
        <v>0</v>
      </c>
      <c r="BK699" s="14">
        <v>0</v>
      </c>
      <c r="BL699" s="14">
        <v>0</v>
      </c>
      <c r="BM699" s="14">
        <v>0</v>
      </c>
      <c r="BN699" s="14">
        <v>0</v>
      </c>
      <c r="BO699" s="14"/>
      <c r="BP699" s="14">
        <v>0</v>
      </c>
      <c r="BQ699" s="14">
        <v>0</v>
      </c>
      <c r="BR699" s="14">
        <v>0</v>
      </c>
      <c r="BS699" s="14">
        <v>0</v>
      </c>
      <c r="BT699" s="14">
        <v>0</v>
      </c>
      <c r="BU699" s="14">
        <v>0</v>
      </c>
      <c r="BV699" s="14"/>
      <c r="BW699" s="14">
        <v>0</v>
      </c>
      <c r="BX699" s="14">
        <v>0</v>
      </c>
      <c r="BY699" s="14" t="s">
        <v>120</v>
      </c>
      <c r="BZ699" s="14">
        <v>0</v>
      </c>
      <c r="CA699" s="14">
        <v>0</v>
      </c>
      <c r="CB699" s="14">
        <v>0</v>
      </c>
      <c r="CC699" s="14">
        <v>0</v>
      </c>
      <c r="CD699" s="14"/>
      <c r="CE699" s="14">
        <v>0</v>
      </c>
      <c r="CF699" s="14">
        <v>0</v>
      </c>
      <c r="CG699" s="14">
        <v>0</v>
      </c>
      <c r="CH699" s="14">
        <v>0</v>
      </c>
      <c r="CI699" s="14"/>
      <c r="CJ699" s="14">
        <v>0</v>
      </c>
      <c r="CK699" s="14">
        <v>0</v>
      </c>
      <c r="CL699" s="14">
        <v>0</v>
      </c>
      <c r="CM699" s="14">
        <v>0</v>
      </c>
      <c r="CN699" s="14"/>
      <c r="CO699" s="14">
        <v>0</v>
      </c>
      <c r="CP699" s="14">
        <v>0</v>
      </c>
      <c r="CQ699" s="14"/>
      <c r="CR699" s="14">
        <v>0</v>
      </c>
      <c r="CS699" s="14">
        <v>0</v>
      </c>
    </row>
    <row r="700" spans="2:97" x14ac:dyDescent="0.3">
      <c r="B700" t="s">
        <v>342</v>
      </c>
      <c r="C700" s="14">
        <v>0</v>
      </c>
      <c r="D700" s="14">
        <v>0</v>
      </c>
      <c r="E700" s="14">
        <v>0</v>
      </c>
      <c r="F700" s="14"/>
      <c r="G700" s="14">
        <v>0</v>
      </c>
      <c r="H700" s="14">
        <v>0</v>
      </c>
      <c r="I700" s="14">
        <v>0</v>
      </c>
      <c r="J700" s="14">
        <v>0</v>
      </c>
      <c r="K700" s="14">
        <v>0</v>
      </c>
      <c r="L700" s="14">
        <v>0</v>
      </c>
      <c r="M700" s="14"/>
      <c r="N700" s="14">
        <v>0</v>
      </c>
      <c r="O700" s="14">
        <v>0</v>
      </c>
      <c r="P700" s="14">
        <v>0</v>
      </c>
      <c r="Q700" s="14">
        <v>0</v>
      </c>
      <c r="R700" s="14"/>
      <c r="S700" s="14">
        <v>0</v>
      </c>
      <c r="T700" s="14">
        <v>0</v>
      </c>
      <c r="U700" s="14">
        <v>0</v>
      </c>
      <c r="V700" s="14">
        <v>0</v>
      </c>
      <c r="W700" s="14">
        <v>0</v>
      </c>
      <c r="X700" s="14">
        <v>0</v>
      </c>
      <c r="Y700" s="14">
        <v>0</v>
      </c>
      <c r="Z700" s="14">
        <v>0</v>
      </c>
      <c r="AA700" s="14">
        <v>0</v>
      </c>
      <c r="AB700" s="14">
        <v>0</v>
      </c>
      <c r="AC700" s="14">
        <v>0</v>
      </c>
      <c r="AD700" s="14">
        <v>0</v>
      </c>
      <c r="AE700" s="14"/>
      <c r="AF700" s="14">
        <v>0</v>
      </c>
      <c r="AG700" s="14">
        <v>0</v>
      </c>
      <c r="AH700" s="14">
        <v>0</v>
      </c>
      <c r="AI700" s="14">
        <v>0</v>
      </c>
      <c r="AJ700" s="14">
        <v>0</v>
      </c>
      <c r="AK700" s="14"/>
      <c r="AL700" s="14">
        <v>0</v>
      </c>
      <c r="AM700" s="14">
        <v>0</v>
      </c>
      <c r="AN700" s="14">
        <v>0</v>
      </c>
      <c r="AO700" s="14">
        <v>0</v>
      </c>
      <c r="AP700" s="14">
        <v>0</v>
      </c>
      <c r="AQ700" s="14">
        <v>0</v>
      </c>
      <c r="AR700" s="14"/>
      <c r="AS700" s="14">
        <v>0</v>
      </c>
      <c r="AT700" s="14">
        <v>0</v>
      </c>
      <c r="AU700" s="14">
        <v>0</v>
      </c>
      <c r="AV700" s="14">
        <v>0</v>
      </c>
      <c r="AW700" s="14">
        <v>0</v>
      </c>
      <c r="AX700" s="14"/>
      <c r="AY700" s="14" t="s">
        <v>120</v>
      </c>
      <c r="AZ700" s="14">
        <v>0</v>
      </c>
      <c r="BA700" s="14">
        <v>0</v>
      </c>
      <c r="BB700" s="14">
        <v>0</v>
      </c>
      <c r="BC700" s="14">
        <v>0</v>
      </c>
      <c r="BD700" s="14">
        <v>0</v>
      </c>
      <c r="BE700" s="14">
        <v>0</v>
      </c>
      <c r="BF700" s="14">
        <v>0</v>
      </c>
      <c r="BG700" s="14">
        <v>0</v>
      </c>
      <c r="BH700" s="14">
        <v>0</v>
      </c>
      <c r="BI700" s="14">
        <v>0</v>
      </c>
      <c r="BJ700" s="14">
        <v>0</v>
      </c>
      <c r="BK700" s="14">
        <v>0</v>
      </c>
      <c r="BL700" s="14">
        <v>0</v>
      </c>
      <c r="BM700" s="14">
        <v>0</v>
      </c>
      <c r="BN700" s="14">
        <v>0</v>
      </c>
      <c r="BO700" s="14"/>
      <c r="BP700" s="14">
        <v>0</v>
      </c>
      <c r="BQ700" s="14">
        <v>0</v>
      </c>
      <c r="BR700" s="14">
        <v>0</v>
      </c>
      <c r="BS700" s="14">
        <v>0</v>
      </c>
      <c r="BT700" s="14">
        <v>0</v>
      </c>
      <c r="BU700" s="14">
        <v>0</v>
      </c>
      <c r="BV700" s="14"/>
      <c r="BW700" s="14">
        <v>0</v>
      </c>
      <c r="BX700" s="14">
        <v>0</v>
      </c>
      <c r="BY700" s="14" t="s">
        <v>120</v>
      </c>
      <c r="BZ700" s="14">
        <v>0</v>
      </c>
      <c r="CA700" s="14">
        <v>0</v>
      </c>
      <c r="CB700" s="14">
        <v>0</v>
      </c>
      <c r="CC700" s="14">
        <v>0</v>
      </c>
      <c r="CD700" s="14"/>
      <c r="CE700" s="14">
        <v>0</v>
      </c>
      <c r="CF700" s="14">
        <v>0</v>
      </c>
      <c r="CG700" s="14">
        <v>0</v>
      </c>
      <c r="CH700" s="14">
        <v>0</v>
      </c>
      <c r="CI700" s="14"/>
      <c r="CJ700" s="14">
        <v>0</v>
      </c>
      <c r="CK700" s="14">
        <v>0</v>
      </c>
      <c r="CL700" s="14">
        <v>0</v>
      </c>
      <c r="CM700" s="14">
        <v>0</v>
      </c>
      <c r="CN700" s="14"/>
      <c r="CO700" s="14">
        <v>0</v>
      </c>
      <c r="CP700" s="14">
        <v>0</v>
      </c>
      <c r="CQ700" s="14"/>
      <c r="CR700" s="14">
        <v>0</v>
      </c>
      <c r="CS700" s="14">
        <v>0</v>
      </c>
    </row>
    <row r="701" spans="2:97" x14ac:dyDescent="0.3">
      <c r="B701" t="s">
        <v>343</v>
      </c>
      <c r="C701" s="14">
        <v>0</v>
      </c>
      <c r="D701" s="14">
        <v>0</v>
      </c>
      <c r="E701" s="14">
        <v>0</v>
      </c>
      <c r="F701" s="14"/>
      <c r="G701" s="14">
        <v>0</v>
      </c>
      <c r="H701" s="14">
        <v>0</v>
      </c>
      <c r="I701" s="14">
        <v>0</v>
      </c>
      <c r="J701" s="14">
        <v>0</v>
      </c>
      <c r="K701" s="14">
        <v>0</v>
      </c>
      <c r="L701" s="14">
        <v>0</v>
      </c>
      <c r="M701" s="14"/>
      <c r="N701" s="14">
        <v>0</v>
      </c>
      <c r="O701" s="14">
        <v>0</v>
      </c>
      <c r="P701" s="14">
        <v>0</v>
      </c>
      <c r="Q701" s="14">
        <v>0</v>
      </c>
      <c r="R701" s="14"/>
      <c r="S701" s="14">
        <v>0</v>
      </c>
      <c r="T701" s="14">
        <v>0</v>
      </c>
      <c r="U701" s="14">
        <v>0</v>
      </c>
      <c r="V701" s="14">
        <v>0</v>
      </c>
      <c r="W701" s="14">
        <v>0</v>
      </c>
      <c r="X701" s="14">
        <v>0</v>
      </c>
      <c r="Y701" s="14">
        <v>0</v>
      </c>
      <c r="Z701" s="14">
        <v>0</v>
      </c>
      <c r="AA701" s="14">
        <v>0</v>
      </c>
      <c r="AB701" s="14">
        <v>0</v>
      </c>
      <c r="AC701" s="14">
        <v>0</v>
      </c>
      <c r="AD701" s="14">
        <v>0</v>
      </c>
      <c r="AE701" s="14"/>
      <c r="AF701" s="14">
        <v>0</v>
      </c>
      <c r="AG701" s="14">
        <v>0</v>
      </c>
      <c r="AH701" s="14">
        <v>0</v>
      </c>
      <c r="AI701" s="14">
        <v>0</v>
      </c>
      <c r="AJ701" s="14">
        <v>0</v>
      </c>
      <c r="AK701" s="14"/>
      <c r="AL701" s="14">
        <v>0</v>
      </c>
      <c r="AM701" s="14">
        <v>0</v>
      </c>
      <c r="AN701" s="14">
        <v>0</v>
      </c>
      <c r="AO701" s="14">
        <v>0</v>
      </c>
      <c r="AP701" s="14">
        <v>0</v>
      </c>
      <c r="AQ701" s="14">
        <v>0</v>
      </c>
      <c r="AR701" s="14"/>
      <c r="AS701" s="14">
        <v>0</v>
      </c>
      <c r="AT701" s="14">
        <v>0</v>
      </c>
      <c r="AU701" s="14">
        <v>0</v>
      </c>
      <c r="AV701" s="14">
        <v>0</v>
      </c>
      <c r="AW701" s="14">
        <v>0</v>
      </c>
      <c r="AX701" s="14"/>
      <c r="AY701" s="14" t="s">
        <v>120</v>
      </c>
      <c r="AZ701" s="14">
        <v>0</v>
      </c>
      <c r="BA701" s="14">
        <v>0</v>
      </c>
      <c r="BB701" s="14">
        <v>0</v>
      </c>
      <c r="BC701" s="14">
        <v>0</v>
      </c>
      <c r="BD701" s="14">
        <v>0</v>
      </c>
      <c r="BE701" s="14">
        <v>0</v>
      </c>
      <c r="BF701" s="14">
        <v>0</v>
      </c>
      <c r="BG701" s="14">
        <v>0</v>
      </c>
      <c r="BH701" s="14">
        <v>0</v>
      </c>
      <c r="BI701" s="14">
        <v>0</v>
      </c>
      <c r="BJ701" s="14">
        <v>0</v>
      </c>
      <c r="BK701" s="14">
        <v>0</v>
      </c>
      <c r="BL701" s="14">
        <v>0</v>
      </c>
      <c r="BM701" s="14">
        <v>0</v>
      </c>
      <c r="BN701" s="14">
        <v>0</v>
      </c>
      <c r="BO701" s="14"/>
      <c r="BP701" s="14">
        <v>0</v>
      </c>
      <c r="BQ701" s="14">
        <v>0</v>
      </c>
      <c r="BR701" s="14">
        <v>0</v>
      </c>
      <c r="BS701" s="14">
        <v>0</v>
      </c>
      <c r="BT701" s="14">
        <v>0</v>
      </c>
      <c r="BU701" s="14">
        <v>0</v>
      </c>
      <c r="BV701" s="14"/>
      <c r="BW701" s="14">
        <v>0</v>
      </c>
      <c r="BX701" s="14">
        <v>0</v>
      </c>
      <c r="BY701" s="14" t="s">
        <v>120</v>
      </c>
      <c r="BZ701" s="14">
        <v>0</v>
      </c>
      <c r="CA701" s="14">
        <v>0</v>
      </c>
      <c r="CB701" s="14">
        <v>0</v>
      </c>
      <c r="CC701" s="14">
        <v>0</v>
      </c>
      <c r="CD701" s="14"/>
      <c r="CE701" s="14">
        <v>0</v>
      </c>
      <c r="CF701" s="14">
        <v>0</v>
      </c>
      <c r="CG701" s="14">
        <v>0</v>
      </c>
      <c r="CH701" s="14">
        <v>0</v>
      </c>
      <c r="CI701" s="14"/>
      <c r="CJ701" s="14">
        <v>0</v>
      </c>
      <c r="CK701" s="14">
        <v>0</v>
      </c>
      <c r="CL701" s="14">
        <v>0</v>
      </c>
      <c r="CM701" s="14">
        <v>0</v>
      </c>
      <c r="CN701" s="14"/>
      <c r="CO701" s="14">
        <v>0</v>
      </c>
      <c r="CP701" s="14">
        <v>0</v>
      </c>
      <c r="CQ701" s="14"/>
      <c r="CR701" s="14">
        <v>0</v>
      </c>
      <c r="CS701" s="14">
        <v>0</v>
      </c>
    </row>
    <row r="702" spans="2:97" x14ac:dyDescent="0.3">
      <c r="B702" t="s">
        <v>344</v>
      </c>
      <c r="C702" s="14">
        <v>0</v>
      </c>
      <c r="D702" s="14">
        <v>0</v>
      </c>
      <c r="E702" s="14">
        <v>0</v>
      </c>
      <c r="F702" s="14"/>
      <c r="G702" s="14">
        <v>0</v>
      </c>
      <c r="H702" s="14">
        <v>0</v>
      </c>
      <c r="I702" s="14">
        <v>0</v>
      </c>
      <c r="J702" s="14">
        <v>0</v>
      </c>
      <c r="K702" s="14">
        <v>0</v>
      </c>
      <c r="L702" s="14">
        <v>0</v>
      </c>
      <c r="M702" s="14"/>
      <c r="N702" s="14">
        <v>0</v>
      </c>
      <c r="O702" s="14">
        <v>0</v>
      </c>
      <c r="P702" s="14">
        <v>0</v>
      </c>
      <c r="Q702" s="14">
        <v>0</v>
      </c>
      <c r="R702" s="14"/>
      <c r="S702" s="14">
        <v>0</v>
      </c>
      <c r="T702" s="14">
        <v>0</v>
      </c>
      <c r="U702" s="14">
        <v>0</v>
      </c>
      <c r="V702" s="14">
        <v>0</v>
      </c>
      <c r="W702" s="14">
        <v>0</v>
      </c>
      <c r="X702" s="14">
        <v>0</v>
      </c>
      <c r="Y702" s="14">
        <v>0</v>
      </c>
      <c r="Z702" s="14">
        <v>0</v>
      </c>
      <c r="AA702" s="14">
        <v>0</v>
      </c>
      <c r="AB702" s="14">
        <v>0</v>
      </c>
      <c r="AC702" s="14">
        <v>0</v>
      </c>
      <c r="AD702" s="14">
        <v>0</v>
      </c>
      <c r="AE702" s="14"/>
      <c r="AF702" s="14">
        <v>0</v>
      </c>
      <c r="AG702" s="14">
        <v>0</v>
      </c>
      <c r="AH702" s="14">
        <v>0</v>
      </c>
      <c r="AI702" s="14">
        <v>0</v>
      </c>
      <c r="AJ702" s="14">
        <v>0</v>
      </c>
      <c r="AK702" s="14"/>
      <c r="AL702" s="14">
        <v>0</v>
      </c>
      <c r="AM702" s="14">
        <v>0</v>
      </c>
      <c r="AN702" s="14">
        <v>0</v>
      </c>
      <c r="AO702" s="14">
        <v>0</v>
      </c>
      <c r="AP702" s="14">
        <v>0</v>
      </c>
      <c r="AQ702" s="14">
        <v>0</v>
      </c>
      <c r="AR702" s="14"/>
      <c r="AS702" s="14">
        <v>0</v>
      </c>
      <c r="AT702" s="14">
        <v>0</v>
      </c>
      <c r="AU702" s="14">
        <v>0</v>
      </c>
      <c r="AV702" s="14">
        <v>0</v>
      </c>
      <c r="AW702" s="14">
        <v>0</v>
      </c>
      <c r="AX702" s="14"/>
      <c r="AY702" s="14" t="s">
        <v>120</v>
      </c>
      <c r="AZ702" s="14">
        <v>0</v>
      </c>
      <c r="BA702" s="14">
        <v>0</v>
      </c>
      <c r="BB702" s="14">
        <v>0</v>
      </c>
      <c r="BC702" s="14">
        <v>0</v>
      </c>
      <c r="BD702" s="14">
        <v>0</v>
      </c>
      <c r="BE702" s="14">
        <v>0</v>
      </c>
      <c r="BF702" s="14">
        <v>0</v>
      </c>
      <c r="BG702" s="14">
        <v>0</v>
      </c>
      <c r="BH702" s="14">
        <v>0</v>
      </c>
      <c r="BI702" s="14">
        <v>0</v>
      </c>
      <c r="BJ702" s="14">
        <v>0</v>
      </c>
      <c r="BK702" s="14">
        <v>0</v>
      </c>
      <c r="BL702" s="14">
        <v>0</v>
      </c>
      <c r="BM702" s="14">
        <v>0</v>
      </c>
      <c r="BN702" s="14">
        <v>0</v>
      </c>
      <c r="BO702" s="14"/>
      <c r="BP702" s="14">
        <v>0</v>
      </c>
      <c r="BQ702" s="14">
        <v>0</v>
      </c>
      <c r="BR702" s="14">
        <v>0</v>
      </c>
      <c r="BS702" s="14">
        <v>0</v>
      </c>
      <c r="BT702" s="14">
        <v>0</v>
      </c>
      <c r="BU702" s="14">
        <v>0</v>
      </c>
      <c r="BV702" s="14"/>
      <c r="BW702" s="14">
        <v>0</v>
      </c>
      <c r="BX702" s="14">
        <v>0</v>
      </c>
      <c r="BY702" s="14" t="s">
        <v>120</v>
      </c>
      <c r="BZ702" s="14">
        <v>0</v>
      </c>
      <c r="CA702" s="14">
        <v>0</v>
      </c>
      <c r="CB702" s="14">
        <v>0</v>
      </c>
      <c r="CC702" s="14">
        <v>0</v>
      </c>
      <c r="CD702" s="14"/>
      <c r="CE702" s="14">
        <v>0</v>
      </c>
      <c r="CF702" s="14">
        <v>0</v>
      </c>
      <c r="CG702" s="14">
        <v>0</v>
      </c>
      <c r="CH702" s="14">
        <v>0</v>
      </c>
      <c r="CI702" s="14"/>
      <c r="CJ702" s="14">
        <v>0</v>
      </c>
      <c r="CK702" s="14">
        <v>0</v>
      </c>
      <c r="CL702" s="14">
        <v>0</v>
      </c>
      <c r="CM702" s="14">
        <v>0</v>
      </c>
      <c r="CN702" s="14"/>
      <c r="CO702" s="14">
        <v>0</v>
      </c>
      <c r="CP702" s="14">
        <v>0</v>
      </c>
      <c r="CQ702" s="14"/>
      <c r="CR702" s="14">
        <v>0</v>
      </c>
      <c r="CS702" s="14">
        <v>0</v>
      </c>
    </row>
    <row r="703" spans="2:97" x14ac:dyDescent="0.3">
      <c r="B703" t="s">
        <v>345</v>
      </c>
      <c r="C703" s="14">
        <v>0</v>
      </c>
      <c r="D703" s="14">
        <v>0</v>
      </c>
      <c r="E703" s="14">
        <v>0</v>
      </c>
      <c r="F703" s="14"/>
      <c r="G703" s="14">
        <v>0</v>
      </c>
      <c r="H703" s="14">
        <v>0</v>
      </c>
      <c r="I703" s="14">
        <v>0</v>
      </c>
      <c r="J703" s="14">
        <v>0</v>
      </c>
      <c r="K703" s="14">
        <v>0</v>
      </c>
      <c r="L703" s="14">
        <v>0</v>
      </c>
      <c r="M703" s="14"/>
      <c r="N703" s="14">
        <v>0</v>
      </c>
      <c r="O703" s="14">
        <v>0</v>
      </c>
      <c r="P703" s="14">
        <v>0</v>
      </c>
      <c r="Q703" s="14">
        <v>0</v>
      </c>
      <c r="R703" s="14"/>
      <c r="S703" s="14">
        <v>0</v>
      </c>
      <c r="T703" s="14">
        <v>0</v>
      </c>
      <c r="U703" s="14">
        <v>0</v>
      </c>
      <c r="V703" s="14">
        <v>0</v>
      </c>
      <c r="W703" s="14">
        <v>0</v>
      </c>
      <c r="X703" s="14">
        <v>0</v>
      </c>
      <c r="Y703" s="14">
        <v>0</v>
      </c>
      <c r="Z703" s="14">
        <v>0</v>
      </c>
      <c r="AA703" s="14">
        <v>0</v>
      </c>
      <c r="AB703" s="14">
        <v>0</v>
      </c>
      <c r="AC703" s="14">
        <v>0</v>
      </c>
      <c r="AD703" s="14">
        <v>0</v>
      </c>
      <c r="AE703" s="14"/>
      <c r="AF703" s="14">
        <v>0</v>
      </c>
      <c r="AG703" s="14">
        <v>0</v>
      </c>
      <c r="AH703" s="14">
        <v>0</v>
      </c>
      <c r="AI703" s="14">
        <v>0</v>
      </c>
      <c r="AJ703" s="14">
        <v>0</v>
      </c>
      <c r="AK703" s="14"/>
      <c r="AL703" s="14">
        <v>0</v>
      </c>
      <c r="AM703" s="14">
        <v>0</v>
      </c>
      <c r="AN703" s="14">
        <v>0</v>
      </c>
      <c r="AO703" s="14">
        <v>0</v>
      </c>
      <c r="AP703" s="14">
        <v>0</v>
      </c>
      <c r="AQ703" s="14">
        <v>0</v>
      </c>
      <c r="AR703" s="14"/>
      <c r="AS703" s="14">
        <v>0</v>
      </c>
      <c r="AT703" s="14">
        <v>0</v>
      </c>
      <c r="AU703" s="14">
        <v>0</v>
      </c>
      <c r="AV703" s="14">
        <v>0</v>
      </c>
      <c r="AW703" s="14">
        <v>0</v>
      </c>
      <c r="AX703" s="14"/>
      <c r="AY703" s="14" t="s">
        <v>120</v>
      </c>
      <c r="AZ703" s="14">
        <v>0</v>
      </c>
      <c r="BA703" s="14">
        <v>0</v>
      </c>
      <c r="BB703" s="14">
        <v>0</v>
      </c>
      <c r="BC703" s="14">
        <v>0</v>
      </c>
      <c r="BD703" s="14">
        <v>0</v>
      </c>
      <c r="BE703" s="14">
        <v>0</v>
      </c>
      <c r="BF703" s="14">
        <v>0</v>
      </c>
      <c r="BG703" s="14">
        <v>0</v>
      </c>
      <c r="BH703" s="14">
        <v>0</v>
      </c>
      <c r="BI703" s="14">
        <v>0</v>
      </c>
      <c r="BJ703" s="14">
        <v>0</v>
      </c>
      <c r="BK703" s="14">
        <v>0</v>
      </c>
      <c r="BL703" s="14">
        <v>0</v>
      </c>
      <c r="BM703" s="14">
        <v>0</v>
      </c>
      <c r="BN703" s="14">
        <v>0</v>
      </c>
      <c r="BO703" s="14"/>
      <c r="BP703" s="14">
        <v>0</v>
      </c>
      <c r="BQ703" s="14">
        <v>0</v>
      </c>
      <c r="BR703" s="14">
        <v>0</v>
      </c>
      <c r="BS703" s="14">
        <v>0</v>
      </c>
      <c r="BT703" s="14">
        <v>0</v>
      </c>
      <c r="BU703" s="14">
        <v>0</v>
      </c>
      <c r="BV703" s="14"/>
      <c r="BW703" s="14">
        <v>0</v>
      </c>
      <c r="BX703" s="14">
        <v>0</v>
      </c>
      <c r="BY703" s="14" t="s">
        <v>120</v>
      </c>
      <c r="BZ703" s="14">
        <v>0</v>
      </c>
      <c r="CA703" s="14">
        <v>0</v>
      </c>
      <c r="CB703" s="14">
        <v>0</v>
      </c>
      <c r="CC703" s="14">
        <v>0</v>
      </c>
      <c r="CD703" s="14"/>
      <c r="CE703" s="14">
        <v>0</v>
      </c>
      <c r="CF703" s="14">
        <v>0</v>
      </c>
      <c r="CG703" s="14">
        <v>0</v>
      </c>
      <c r="CH703" s="14">
        <v>0</v>
      </c>
      <c r="CI703" s="14"/>
      <c r="CJ703" s="14">
        <v>0</v>
      </c>
      <c r="CK703" s="14">
        <v>0</v>
      </c>
      <c r="CL703" s="14">
        <v>0</v>
      </c>
      <c r="CM703" s="14">
        <v>0</v>
      </c>
      <c r="CN703" s="14"/>
      <c r="CO703" s="14">
        <v>0</v>
      </c>
      <c r="CP703" s="14">
        <v>0</v>
      </c>
      <c r="CQ703" s="14"/>
      <c r="CR703" s="14">
        <v>0</v>
      </c>
      <c r="CS703" s="14">
        <v>0</v>
      </c>
    </row>
    <row r="704" spans="2:97" x14ac:dyDescent="0.3">
      <c r="B704" t="s">
        <v>346</v>
      </c>
      <c r="C704" s="14">
        <v>0</v>
      </c>
      <c r="D704" s="14">
        <v>0</v>
      </c>
      <c r="E704" s="14">
        <v>0</v>
      </c>
      <c r="F704" s="14"/>
      <c r="G704" s="14">
        <v>0</v>
      </c>
      <c r="H704" s="14">
        <v>0</v>
      </c>
      <c r="I704" s="14">
        <v>0</v>
      </c>
      <c r="J704" s="14">
        <v>0</v>
      </c>
      <c r="K704" s="14">
        <v>0</v>
      </c>
      <c r="L704" s="14">
        <v>0</v>
      </c>
      <c r="M704" s="14"/>
      <c r="N704" s="14">
        <v>0</v>
      </c>
      <c r="O704" s="14">
        <v>0</v>
      </c>
      <c r="P704" s="14">
        <v>0</v>
      </c>
      <c r="Q704" s="14">
        <v>0</v>
      </c>
      <c r="R704" s="14"/>
      <c r="S704" s="14">
        <v>0</v>
      </c>
      <c r="T704" s="14">
        <v>0</v>
      </c>
      <c r="U704" s="14">
        <v>0</v>
      </c>
      <c r="V704" s="14">
        <v>0</v>
      </c>
      <c r="W704" s="14">
        <v>0</v>
      </c>
      <c r="X704" s="14">
        <v>0</v>
      </c>
      <c r="Y704" s="14">
        <v>0</v>
      </c>
      <c r="Z704" s="14">
        <v>0</v>
      </c>
      <c r="AA704" s="14">
        <v>0</v>
      </c>
      <c r="AB704" s="14">
        <v>0</v>
      </c>
      <c r="AC704" s="14">
        <v>0</v>
      </c>
      <c r="AD704" s="14">
        <v>0</v>
      </c>
      <c r="AE704" s="14"/>
      <c r="AF704" s="14">
        <v>0</v>
      </c>
      <c r="AG704" s="14">
        <v>0</v>
      </c>
      <c r="AH704" s="14">
        <v>0</v>
      </c>
      <c r="AI704" s="14">
        <v>0</v>
      </c>
      <c r="AJ704" s="14">
        <v>0</v>
      </c>
      <c r="AK704" s="14"/>
      <c r="AL704" s="14">
        <v>0</v>
      </c>
      <c r="AM704" s="14">
        <v>0</v>
      </c>
      <c r="AN704" s="14">
        <v>0</v>
      </c>
      <c r="AO704" s="14">
        <v>0</v>
      </c>
      <c r="AP704" s="14">
        <v>0</v>
      </c>
      <c r="AQ704" s="14">
        <v>0</v>
      </c>
      <c r="AR704" s="14"/>
      <c r="AS704" s="14">
        <v>0</v>
      </c>
      <c r="AT704" s="14">
        <v>0</v>
      </c>
      <c r="AU704" s="14">
        <v>0</v>
      </c>
      <c r="AV704" s="14">
        <v>0</v>
      </c>
      <c r="AW704" s="14">
        <v>0</v>
      </c>
      <c r="AX704" s="14"/>
      <c r="AY704" s="14" t="s">
        <v>120</v>
      </c>
      <c r="AZ704" s="14">
        <v>0</v>
      </c>
      <c r="BA704" s="14">
        <v>0</v>
      </c>
      <c r="BB704" s="14">
        <v>0</v>
      </c>
      <c r="BC704" s="14">
        <v>0</v>
      </c>
      <c r="BD704" s="14">
        <v>0</v>
      </c>
      <c r="BE704" s="14">
        <v>0</v>
      </c>
      <c r="BF704" s="14">
        <v>0</v>
      </c>
      <c r="BG704" s="14">
        <v>0</v>
      </c>
      <c r="BH704" s="14">
        <v>0</v>
      </c>
      <c r="BI704" s="14">
        <v>0</v>
      </c>
      <c r="BJ704" s="14">
        <v>0</v>
      </c>
      <c r="BK704" s="14">
        <v>0</v>
      </c>
      <c r="BL704" s="14">
        <v>0</v>
      </c>
      <c r="BM704" s="14">
        <v>0</v>
      </c>
      <c r="BN704" s="14">
        <v>0</v>
      </c>
      <c r="BO704" s="14"/>
      <c r="BP704" s="14">
        <v>0</v>
      </c>
      <c r="BQ704" s="14">
        <v>0</v>
      </c>
      <c r="BR704" s="14">
        <v>0</v>
      </c>
      <c r="BS704" s="14">
        <v>0</v>
      </c>
      <c r="BT704" s="14">
        <v>0</v>
      </c>
      <c r="BU704" s="14">
        <v>0</v>
      </c>
      <c r="BV704" s="14"/>
      <c r="BW704" s="14">
        <v>0</v>
      </c>
      <c r="BX704" s="14">
        <v>0</v>
      </c>
      <c r="BY704" s="14" t="s">
        <v>120</v>
      </c>
      <c r="BZ704" s="14">
        <v>0</v>
      </c>
      <c r="CA704" s="14">
        <v>0</v>
      </c>
      <c r="CB704" s="14">
        <v>0</v>
      </c>
      <c r="CC704" s="14">
        <v>0</v>
      </c>
      <c r="CD704" s="14"/>
      <c r="CE704" s="14">
        <v>0</v>
      </c>
      <c r="CF704" s="14">
        <v>0</v>
      </c>
      <c r="CG704" s="14">
        <v>0</v>
      </c>
      <c r="CH704" s="14">
        <v>0</v>
      </c>
      <c r="CI704" s="14"/>
      <c r="CJ704" s="14">
        <v>0</v>
      </c>
      <c r="CK704" s="14">
        <v>0</v>
      </c>
      <c r="CL704" s="14">
        <v>0</v>
      </c>
      <c r="CM704" s="14">
        <v>0</v>
      </c>
      <c r="CN704" s="14"/>
      <c r="CO704" s="14">
        <v>0</v>
      </c>
      <c r="CP704" s="14">
        <v>0</v>
      </c>
      <c r="CQ704" s="14"/>
      <c r="CR704" s="14">
        <v>0</v>
      </c>
      <c r="CS704" s="14">
        <v>0</v>
      </c>
    </row>
    <row r="705" spans="2:97" x14ac:dyDescent="0.3">
      <c r="B705" t="s">
        <v>347</v>
      </c>
      <c r="C705" s="14">
        <v>0</v>
      </c>
      <c r="D705" s="14">
        <v>0</v>
      </c>
      <c r="E705" s="14">
        <v>0</v>
      </c>
      <c r="F705" s="14"/>
      <c r="G705" s="14">
        <v>0</v>
      </c>
      <c r="H705" s="14">
        <v>0</v>
      </c>
      <c r="I705" s="14">
        <v>0</v>
      </c>
      <c r="J705" s="14">
        <v>0</v>
      </c>
      <c r="K705" s="14">
        <v>0</v>
      </c>
      <c r="L705" s="14">
        <v>0</v>
      </c>
      <c r="M705" s="14"/>
      <c r="N705" s="14">
        <v>0</v>
      </c>
      <c r="O705" s="14">
        <v>0</v>
      </c>
      <c r="P705" s="14">
        <v>0</v>
      </c>
      <c r="Q705" s="14">
        <v>0</v>
      </c>
      <c r="R705" s="14"/>
      <c r="S705" s="14">
        <v>0</v>
      </c>
      <c r="T705" s="14">
        <v>0</v>
      </c>
      <c r="U705" s="14">
        <v>0</v>
      </c>
      <c r="V705" s="14">
        <v>0</v>
      </c>
      <c r="W705" s="14">
        <v>0</v>
      </c>
      <c r="X705" s="14">
        <v>0</v>
      </c>
      <c r="Y705" s="14">
        <v>0</v>
      </c>
      <c r="Z705" s="14">
        <v>0</v>
      </c>
      <c r="AA705" s="14">
        <v>0</v>
      </c>
      <c r="AB705" s="14">
        <v>0</v>
      </c>
      <c r="AC705" s="14">
        <v>0</v>
      </c>
      <c r="AD705" s="14">
        <v>0</v>
      </c>
      <c r="AE705" s="14"/>
      <c r="AF705" s="14">
        <v>0</v>
      </c>
      <c r="AG705" s="14">
        <v>0</v>
      </c>
      <c r="AH705" s="14">
        <v>0</v>
      </c>
      <c r="AI705" s="14">
        <v>0</v>
      </c>
      <c r="AJ705" s="14">
        <v>0</v>
      </c>
      <c r="AK705" s="14"/>
      <c r="AL705" s="14">
        <v>0</v>
      </c>
      <c r="AM705" s="14">
        <v>0</v>
      </c>
      <c r="AN705" s="14">
        <v>0</v>
      </c>
      <c r="AO705" s="14">
        <v>0</v>
      </c>
      <c r="AP705" s="14">
        <v>0</v>
      </c>
      <c r="AQ705" s="14">
        <v>0</v>
      </c>
      <c r="AR705" s="14"/>
      <c r="AS705" s="14">
        <v>0</v>
      </c>
      <c r="AT705" s="14">
        <v>0</v>
      </c>
      <c r="AU705" s="14">
        <v>0</v>
      </c>
      <c r="AV705" s="14">
        <v>0</v>
      </c>
      <c r="AW705" s="14">
        <v>0</v>
      </c>
      <c r="AX705" s="14"/>
      <c r="AY705" s="14" t="s">
        <v>120</v>
      </c>
      <c r="AZ705" s="14">
        <v>0</v>
      </c>
      <c r="BA705" s="14">
        <v>0</v>
      </c>
      <c r="BB705" s="14">
        <v>0</v>
      </c>
      <c r="BC705" s="14">
        <v>0</v>
      </c>
      <c r="BD705" s="14">
        <v>0</v>
      </c>
      <c r="BE705" s="14">
        <v>0</v>
      </c>
      <c r="BF705" s="14">
        <v>0</v>
      </c>
      <c r="BG705" s="14">
        <v>0</v>
      </c>
      <c r="BH705" s="14">
        <v>0</v>
      </c>
      <c r="BI705" s="14">
        <v>0</v>
      </c>
      <c r="BJ705" s="14">
        <v>0</v>
      </c>
      <c r="BK705" s="14">
        <v>0</v>
      </c>
      <c r="BL705" s="14">
        <v>0</v>
      </c>
      <c r="BM705" s="14">
        <v>0</v>
      </c>
      <c r="BN705" s="14">
        <v>0</v>
      </c>
      <c r="BO705" s="14"/>
      <c r="BP705" s="14">
        <v>0</v>
      </c>
      <c r="BQ705" s="14">
        <v>0</v>
      </c>
      <c r="BR705" s="14">
        <v>0</v>
      </c>
      <c r="BS705" s="14">
        <v>0</v>
      </c>
      <c r="BT705" s="14">
        <v>0</v>
      </c>
      <c r="BU705" s="14">
        <v>0</v>
      </c>
      <c r="BV705" s="14"/>
      <c r="BW705" s="14">
        <v>0</v>
      </c>
      <c r="BX705" s="14">
        <v>0</v>
      </c>
      <c r="BY705" s="14" t="s">
        <v>120</v>
      </c>
      <c r="BZ705" s="14">
        <v>0</v>
      </c>
      <c r="CA705" s="14">
        <v>0</v>
      </c>
      <c r="CB705" s="14">
        <v>0</v>
      </c>
      <c r="CC705" s="14">
        <v>0</v>
      </c>
      <c r="CD705" s="14"/>
      <c r="CE705" s="14">
        <v>0</v>
      </c>
      <c r="CF705" s="14">
        <v>0</v>
      </c>
      <c r="CG705" s="14">
        <v>0</v>
      </c>
      <c r="CH705" s="14">
        <v>0</v>
      </c>
      <c r="CI705" s="14"/>
      <c r="CJ705" s="14">
        <v>0</v>
      </c>
      <c r="CK705" s="14">
        <v>0</v>
      </c>
      <c r="CL705" s="14">
        <v>0</v>
      </c>
      <c r="CM705" s="14">
        <v>0</v>
      </c>
      <c r="CN705" s="14"/>
      <c r="CO705" s="14">
        <v>0</v>
      </c>
      <c r="CP705" s="14">
        <v>0</v>
      </c>
      <c r="CQ705" s="14"/>
      <c r="CR705" s="14">
        <v>0</v>
      </c>
      <c r="CS705" s="14">
        <v>0</v>
      </c>
    </row>
    <row r="706" spans="2:97" x14ac:dyDescent="0.3">
      <c r="B706" t="s">
        <v>348</v>
      </c>
      <c r="C706" s="14">
        <v>0</v>
      </c>
      <c r="D706" s="14">
        <v>0</v>
      </c>
      <c r="E706" s="14">
        <v>0</v>
      </c>
      <c r="F706" s="14"/>
      <c r="G706" s="14">
        <v>0</v>
      </c>
      <c r="H706" s="14">
        <v>0</v>
      </c>
      <c r="I706" s="14">
        <v>0</v>
      </c>
      <c r="J706" s="14">
        <v>0</v>
      </c>
      <c r="K706" s="14">
        <v>0</v>
      </c>
      <c r="L706" s="14">
        <v>0</v>
      </c>
      <c r="M706" s="14"/>
      <c r="N706" s="14">
        <v>0</v>
      </c>
      <c r="O706" s="14">
        <v>0</v>
      </c>
      <c r="P706" s="14">
        <v>0</v>
      </c>
      <c r="Q706" s="14">
        <v>0</v>
      </c>
      <c r="R706" s="14"/>
      <c r="S706" s="14">
        <v>0</v>
      </c>
      <c r="T706" s="14">
        <v>0</v>
      </c>
      <c r="U706" s="14">
        <v>0</v>
      </c>
      <c r="V706" s="14">
        <v>0</v>
      </c>
      <c r="W706" s="14">
        <v>0</v>
      </c>
      <c r="X706" s="14">
        <v>0</v>
      </c>
      <c r="Y706" s="14">
        <v>0</v>
      </c>
      <c r="Z706" s="14">
        <v>0</v>
      </c>
      <c r="AA706" s="14">
        <v>0</v>
      </c>
      <c r="AB706" s="14">
        <v>0</v>
      </c>
      <c r="AC706" s="14">
        <v>0</v>
      </c>
      <c r="AD706" s="14">
        <v>0</v>
      </c>
      <c r="AE706" s="14"/>
      <c r="AF706" s="14">
        <v>0</v>
      </c>
      <c r="AG706" s="14">
        <v>0</v>
      </c>
      <c r="AH706" s="14">
        <v>0</v>
      </c>
      <c r="AI706" s="14">
        <v>0</v>
      </c>
      <c r="AJ706" s="14">
        <v>0</v>
      </c>
      <c r="AK706" s="14"/>
      <c r="AL706" s="14">
        <v>0</v>
      </c>
      <c r="AM706" s="14">
        <v>0</v>
      </c>
      <c r="AN706" s="14">
        <v>0</v>
      </c>
      <c r="AO706" s="14">
        <v>0</v>
      </c>
      <c r="AP706" s="14">
        <v>0</v>
      </c>
      <c r="AQ706" s="14">
        <v>0</v>
      </c>
      <c r="AR706" s="14"/>
      <c r="AS706" s="14">
        <v>0</v>
      </c>
      <c r="AT706" s="14">
        <v>0</v>
      </c>
      <c r="AU706" s="14">
        <v>0</v>
      </c>
      <c r="AV706" s="14">
        <v>0</v>
      </c>
      <c r="AW706" s="14">
        <v>0</v>
      </c>
      <c r="AX706" s="14"/>
      <c r="AY706" s="14" t="s">
        <v>120</v>
      </c>
      <c r="AZ706" s="14">
        <v>0</v>
      </c>
      <c r="BA706" s="14">
        <v>0</v>
      </c>
      <c r="BB706" s="14">
        <v>0</v>
      </c>
      <c r="BC706" s="14">
        <v>0</v>
      </c>
      <c r="BD706" s="14">
        <v>0</v>
      </c>
      <c r="BE706" s="14">
        <v>0</v>
      </c>
      <c r="BF706" s="14">
        <v>0</v>
      </c>
      <c r="BG706" s="14">
        <v>0</v>
      </c>
      <c r="BH706" s="14">
        <v>0</v>
      </c>
      <c r="BI706" s="14">
        <v>0</v>
      </c>
      <c r="BJ706" s="14">
        <v>0</v>
      </c>
      <c r="BK706" s="14">
        <v>0</v>
      </c>
      <c r="BL706" s="14">
        <v>0</v>
      </c>
      <c r="BM706" s="14">
        <v>0</v>
      </c>
      <c r="BN706" s="14">
        <v>0</v>
      </c>
      <c r="BO706" s="14"/>
      <c r="BP706" s="14">
        <v>0</v>
      </c>
      <c r="BQ706" s="14">
        <v>0</v>
      </c>
      <c r="BR706" s="14">
        <v>0</v>
      </c>
      <c r="BS706" s="14">
        <v>0</v>
      </c>
      <c r="BT706" s="14">
        <v>0</v>
      </c>
      <c r="BU706" s="14">
        <v>0</v>
      </c>
      <c r="BV706" s="14"/>
      <c r="BW706" s="14">
        <v>0</v>
      </c>
      <c r="BX706" s="14">
        <v>0</v>
      </c>
      <c r="BY706" s="14" t="s">
        <v>120</v>
      </c>
      <c r="BZ706" s="14">
        <v>0</v>
      </c>
      <c r="CA706" s="14">
        <v>0</v>
      </c>
      <c r="CB706" s="14">
        <v>0</v>
      </c>
      <c r="CC706" s="14">
        <v>0</v>
      </c>
      <c r="CD706" s="14"/>
      <c r="CE706" s="14">
        <v>0</v>
      </c>
      <c r="CF706" s="14">
        <v>0</v>
      </c>
      <c r="CG706" s="14">
        <v>0</v>
      </c>
      <c r="CH706" s="14">
        <v>0</v>
      </c>
      <c r="CI706" s="14"/>
      <c r="CJ706" s="14">
        <v>0</v>
      </c>
      <c r="CK706" s="14">
        <v>0</v>
      </c>
      <c r="CL706" s="14">
        <v>0</v>
      </c>
      <c r="CM706" s="14">
        <v>0</v>
      </c>
      <c r="CN706" s="14"/>
      <c r="CO706" s="14">
        <v>0</v>
      </c>
      <c r="CP706" s="14">
        <v>0</v>
      </c>
      <c r="CQ706" s="14"/>
      <c r="CR706" s="14">
        <v>0</v>
      </c>
      <c r="CS706" s="14">
        <v>0</v>
      </c>
    </row>
    <row r="707" spans="2:97" x14ac:dyDescent="0.3">
      <c r="B707" t="s">
        <v>349</v>
      </c>
      <c r="C707" s="14">
        <v>0</v>
      </c>
      <c r="D707" s="14">
        <v>0</v>
      </c>
      <c r="E707" s="14">
        <v>0</v>
      </c>
      <c r="F707" s="14"/>
      <c r="G707" s="14">
        <v>0</v>
      </c>
      <c r="H707" s="14">
        <v>0</v>
      </c>
      <c r="I707" s="14">
        <v>0</v>
      </c>
      <c r="J707" s="14">
        <v>0</v>
      </c>
      <c r="K707" s="14">
        <v>0</v>
      </c>
      <c r="L707" s="14">
        <v>0</v>
      </c>
      <c r="M707" s="14"/>
      <c r="N707" s="14">
        <v>0</v>
      </c>
      <c r="O707" s="14">
        <v>0</v>
      </c>
      <c r="P707" s="14">
        <v>0</v>
      </c>
      <c r="Q707" s="14">
        <v>0</v>
      </c>
      <c r="R707" s="14"/>
      <c r="S707" s="14">
        <v>0</v>
      </c>
      <c r="T707" s="14">
        <v>0</v>
      </c>
      <c r="U707" s="14">
        <v>0</v>
      </c>
      <c r="V707" s="14">
        <v>0</v>
      </c>
      <c r="W707" s="14">
        <v>0</v>
      </c>
      <c r="X707" s="14">
        <v>0</v>
      </c>
      <c r="Y707" s="14">
        <v>0</v>
      </c>
      <c r="Z707" s="14">
        <v>0</v>
      </c>
      <c r="AA707" s="14">
        <v>0</v>
      </c>
      <c r="AB707" s="14">
        <v>0</v>
      </c>
      <c r="AC707" s="14">
        <v>0</v>
      </c>
      <c r="AD707" s="14">
        <v>0</v>
      </c>
      <c r="AE707" s="14"/>
      <c r="AF707" s="14">
        <v>0</v>
      </c>
      <c r="AG707" s="14">
        <v>0</v>
      </c>
      <c r="AH707" s="14">
        <v>0</v>
      </c>
      <c r="AI707" s="14">
        <v>0</v>
      </c>
      <c r="AJ707" s="14">
        <v>0</v>
      </c>
      <c r="AK707" s="14"/>
      <c r="AL707" s="14">
        <v>0</v>
      </c>
      <c r="AM707" s="14">
        <v>0</v>
      </c>
      <c r="AN707" s="14">
        <v>0</v>
      </c>
      <c r="AO707" s="14">
        <v>0</v>
      </c>
      <c r="AP707" s="14">
        <v>0</v>
      </c>
      <c r="AQ707" s="14">
        <v>0</v>
      </c>
      <c r="AR707" s="14"/>
      <c r="AS707" s="14">
        <v>0</v>
      </c>
      <c r="AT707" s="14">
        <v>0</v>
      </c>
      <c r="AU707" s="14">
        <v>0</v>
      </c>
      <c r="AV707" s="14">
        <v>0</v>
      </c>
      <c r="AW707" s="14">
        <v>0</v>
      </c>
      <c r="AX707" s="14"/>
      <c r="AY707" s="14" t="s">
        <v>120</v>
      </c>
      <c r="AZ707" s="14">
        <v>0</v>
      </c>
      <c r="BA707" s="14">
        <v>0</v>
      </c>
      <c r="BB707" s="14">
        <v>0</v>
      </c>
      <c r="BC707" s="14">
        <v>0</v>
      </c>
      <c r="BD707" s="14">
        <v>0</v>
      </c>
      <c r="BE707" s="14">
        <v>0</v>
      </c>
      <c r="BF707" s="14">
        <v>0</v>
      </c>
      <c r="BG707" s="14">
        <v>0</v>
      </c>
      <c r="BH707" s="14">
        <v>0</v>
      </c>
      <c r="BI707" s="14">
        <v>0</v>
      </c>
      <c r="BJ707" s="14">
        <v>0</v>
      </c>
      <c r="BK707" s="14">
        <v>0</v>
      </c>
      <c r="BL707" s="14">
        <v>0</v>
      </c>
      <c r="BM707" s="14">
        <v>0</v>
      </c>
      <c r="BN707" s="14">
        <v>0</v>
      </c>
      <c r="BO707" s="14"/>
      <c r="BP707" s="14">
        <v>0</v>
      </c>
      <c r="BQ707" s="14">
        <v>0</v>
      </c>
      <c r="BR707" s="14">
        <v>0</v>
      </c>
      <c r="BS707" s="14">
        <v>0</v>
      </c>
      <c r="BT707" s="14">
        <v>0</v>
      </c>
      <c r="BU707" s="14">
        <v>0</v>
      </c>
      <c r="BV707" s="14"/>
      <c r="BW707" s="14">
        <v>0</v>
      </c>
      <c r="BX707" s="14">
        <v>0</v>
      </c>
      <c r="BY707" s="14" t="s">
        <v>120</v>
      </c>
      <c r="BZ707" s="14">
        <v>0</v>
      </c>
      <c r="CA707" s="14">
        <v>0</v>
      </c>
      <c r="CB707" s="14">
        <v>0</v>
      </c>
      <c r="CC707" s="14">
        <v>0</v>
      </c>
      <c r="CD707" s="14"/>
      <c r="CE707" s="14">
        <v>0</v>
      </c>
      <c r="CF707" s="14">
        <v>0</v>
      </c>
      <c r="CG707" s="14">
        <v>0</v>
      </c>
      <c r="CH707" s="14">
        <v>0</v>
      </c>
      <c r="CI707" s="14"/>
      <c r="CJ707" s="14">
        <v>0</v>
      </c>
      <c r="CK707" s="14">
        <v>0</v>
      </c>
      <c r="CL707" s="14">
        <v>0</v>
      </c>
      <c r="CM707" s="14">
        <v>0</v>
      </c>
      <c r="CN707" s="14"/>
      <c r="CO707" s="14">
        <v>0</v>
      </c>
      <c r="CP707" s="14">
        <v>0</v>
      </c>
      <c r="CQ707" s="14"/>
      <c r="CR707" s="14">
        <v>0</v>
      </c>
      <c r="CS707" s="14">
        <v>0</v>
      </c>
    </row>
    <row r="708" spans="2:97" x14ac:dyDescent="0.3">
      <c r="B708" t="s">
        <v>350</v>
      </c>
      <c r="C708" s="14">
        <v>0</v>
      </c>
      <c r="D708" s="14">
        <v>0</v>
      </c>
      <c r="E708" s="14">
        <v>0</v>
      </c>
      <c r="F708" s="14"/>
      <c r="G708" s="14">
        <v>0</v>
      </c>
      <c r="H708" s="14">
        <v>0</v>
      </c>
      <c r="I708" s="14">
        <v>0</v>
      </c>
      <c r="J708" s="14">
        <v>0</v>
      </c>
      <c r="K708" s="14">
        <v>0</v>
      </c>
      <c r="L708" s="14">
        <v>0</v>
      </c>
      <c r="M708" s="14"/>
      <c r="N708" s="14">
        <v>0</v>
      </c>
      <c r="O708" s="14">
        <v>0</v>
      </c>
      <c r="P708" s="14">
        <v>0</v>
      </c>
      <c r="Q708" s="14">
        <v>0</v>
      </c>
      <c r="R708" s="14"/>
      <c r="S708" s="14">
        <v>0</v>
      </c>
      <c r="T708" s="14">
        <v>0</v>
      </c>
      <c r="U708" s="14">
        <v>0</v>
      </c>
      <c r="V708" s="14">
        <v>0</v>
      </c>
      <c r="W708" s="14">
        <v>0</v>
      </c>
      <c r="X708" s="14">
        <v>0</v>
      </c>
      <c r="Y708" s="14">
        <v>0</v>
      </c>
      <c r="Z708" s="14">
        <v>0</v>
      </c>
      <c r="AA708" s="14">
        <v>0</v>
      </c>
      <c r="AB708" s="14">
        <v>0</v>
      </c>
      <c r="AC708" s="14">
        <v>0</v>
      </c>
      <c r="AD708" s="14">
        <v>0</v>
      </c>
      <c r="AE708" s="14"/>
      <c r="AF708" s="14">
        <v>0</v>
      </c>
      <c r="AG708" s="14">
        <v>0</v>
      </c>
      <c r="AH708" s="14">
        <v>0</v>
      </c>
      <c r="AI708" s="14">
        <v>0</v>
      </c>
      <c r="AJ708" s="14">
        <v>0</v>
      </c>
      <c r="AK708" s="14"/>
      <c r="AL708" s="14">
        <v>0</v>
      </c>
      <c r="AM708" s="14">
        <v>0</v>
      </c>
      <c r="AN708" s="14">
        <v>0</v>
      </c>
      <c r="AO708" s="14">
        <v>0</v>
      </c>
      <c r="AP708" s="14">
        <v>0</v>
      </c>
      <c r="AQ708" s="14">
        <v>0</v>
      </c>
      <c r="AR708" s="14"/>
      <c r="AS708" s="14">
        <v>0</v>
      </c>
      <c r="AT708" s="14">
        <v>0</v>
      </c>
      <c r="AU708" s="14">
        <v>0</v>
      </c>
      <c r="AV708" s="14">
        <v>0</v>
      </c>
      <c r="AW708" s="14">
        <v>0</v>
      </c>
      <c r="AX708" s="14"/>
      <c r="AY708" s="14" t="s">
        <v>120</v>
      </c>
      <c r="AZ708" s="14">
        <v>0</v>
      </c>
      <c r="BA708" s="14">
        <v>0</v>
      </c>
      <c r="BB708" s="14">
        <v>0</v>
      </c>
      <c r="BC708" s="14">
        <v>0</v>
      </c>
      <c r="BD708" s="14">
        <v>0</v>
      </c>
      <c r="BE708" s="14">
        <v>0</v>
      </c>
      <c r="BF708" s="14">
        <v>0</v>
      </c>
      <c r="BG708" s="14">
        <v>0</v>
      </c>
      <c r="BH708" s="14">
        <v>0</v>
      </c>
      <c r="BI708" s="14">
        <v>0</v>
      </c>
      <c r="BJ708" s="14">
        <v>0</v>
      </c>
      <c r="BK708" s="14">
        <v>0</v>
      </c>
      <c r="BL708" s="14">
        <v>0</v>
      </c>
      <c r="BM708" s="14">
        <v>0</v>
      </c>
      <c r="BN708" s="14">
        <v>0</v>
      </c>
      <c r="BO708" s="14"/>
      <c r="BP708" s="14">
        <v>0</v>
      </c>
      <c r="BQ708" s="14">
        <v>0</v>
      </c>
      <c r="BR708" s="14">
        <v>0</v>
      </c>
      <c r="BS708" s="14">
        <v>0</v>
      </c>
      <c r="BT708" s="14">
        <v>0</v>
      </c>
      <c r="BU708" s="14">
        <v>0</v>
      </c>
      <c r="BV708" s="14"/>
      <c r="BW708" s="14">
        <v>0</v>
      </c>
      <c r="BX708" s="14">
        <v>0</v>
      </c>
      <c r="BY708" s="14" t="s">
        <v>120</v>
      </c>
      <c r="BZ708" s="14">
        <v>0</v>
      </c>
      <c r="CA708" s="14">
        <v>0</v>
      </c>
      <c r="CB708" s="14">
        <v>0</v>
      </c>
      <c r="CC708" s="14">
        <v>0</v>
      </c>
      <c r="CD708" s="14"/>
      <c r="CE708" s="14">
        <v>0</v>
      </c>
      <c r="CF708" s="14">
        <v>0</v>
      </c>
      <c r="CG708" s="14">
        <v>0</v>
      </c>
      <c r="CH708" s="14">
        <v>0</v>
      </c>
      <c r="CI708" s="14"/>
      <c r="CJ708" s="14">
        <v>0</v>
      </c>
      <c r="CK708" s="14">
        <v>0</v>
      </c>
      <c r="CL708" s="14">
        <v>0</v>
      </c>
      <c r="CM708" s="14">
        <v>0</v>
      </c>
      <c r="CN708" s="14"/>
      <c r="CO708" s="14">
        <v>0</v>
      </c>
      <c r="CP708" s="14">
        <v>0</v>
      </c>
      <c r="CQ708" s="14"/>
      <c r="CR708" s="14">
        <v>0</v>
      </c>
      <c r="CS708" s="14">
        <v>0</v>
      </c>
    </row>
    <row r="709" spans="2:97" x14ac:dyDescent="0.3">
      <c r="B709" t="s">
        <v>351</v>
      </c>
      <c r="C709" s="14">
        <v>0</v>
      </c>
      <c r="D709" s="14">
        <v>0</v>
      </c>
      <c r="E709" s="14">
        <v>0</v>
      </c>
      <c r="F709" s="14"/>
      <c r="G709" s="14">
        <v>0</v>
      </c>
      <c r="H709" s="14">
        <v>0</v>
      </c>
      <c r="I709" s="14">
        <v>0</v>
      </c>
      <c r="J709" s="14">
        <v>0</v>
      </c>
      <c r="K709" s="14">
        <v>0</v>
      </c>
      <c r="L709" s="14">
        <v>0</v>
      </c>
      <c r="M709" s="14"/>
      <c r="N709" s="14">
        <v>0</v>
      </c>
      <c r="O709" s="14">
        <v>0</v>
      </c>
      <c r="P709" s="14">
        <v>0</v>
      </c>
      <c r="Q709" s="14">
        <v>0</v>
      </c>
      <c r="R709" s="14"/>
      <c r="S709" s="14">
        <v>0</v>
      </c>
      <c r="T709" s="14">
        <v>0</v>
      </c>
      <c r="U709" s="14">
        <v>0</v>
      </c>
      <c r="V709" s="14">
        <v>0</v>
      </c>
      <c r="W709" s="14">
        <v>0</v>
      </c>
      <c r="X709" s="14">
        <v>0</v>
      </c>
      <c r="Y709" s="14">
        <v>0</v>
      </c>
      <c r="Z709" s="14">
        <v>0</v>
      </c>
      <c r="AA709" s="14">
        <v>0</v>
      </c>
      <c r="AB709" s="14">
        <v>0</v>
      </c>
      <c r="AC709" s="14">
        <v>0</v>
      </c>
      <c r="AD709" s="14">
        <v>0</v>
      </c>
      <c r="AE709" s="14"/>
      <c r="AF709" s="14">
        <v>0</v>
      </c>
      <c r="AG709" s="14">
        <v>0</v>
      </c>
      <c r="AH709" s="14">
        <v>0</v>
      </c>
      <c r="AI709" s="14">
        <v>0</v>
      </c>
      <c r="AJ709" s="14">
        <v>0</v>
      </c>
      <c r="AK709" s="14"/>
      <c r="AL709" s="14">
        <v>0</v>
      </c>
      <c r="AM709" s="14">
        <v>0</v>
      </c>
      <c r="AN709" s="14">
        <v>0</v>
      </c>
      <c r="AO709" s="14">
        <v>0</v>
      </c>
      <c r="AP709" s="14">
        <v>0</v>
      </c>
      <c r="AQ709" s="14">
        <v>0</v>
      </c>
      <c r="AR709" s="14"/>
      <c r="AS709" s="14">
        <v>0</v>
      </c>
      <c r="AT709" s="14">
        <v>0</v>
      </c>
      <c r="AU709" s="14">
        <v>0</v>
      </c>
      <c r="AV709" s="14">
        <v>0</v>
      </c>
      <c r="AW709" s="14">
        <v>0</v>
      </c>
      <c r="AX709" s="14"/>
      <c r="AY709" s="14" t="s">
        <v>120</v>
      </c>
      <c r="AZ709" s="14">
        <v>0</v>
      </c>
      <c r="BA709" s="14">
        <v>0</v>
      </c>
      <c r="BB709" s="14">
        <v>0</v>
      </c>
      <c r="BC709" s="14">
        <v>0</v>
      </c>
      <c r="BD709" s="14">
        <v>0</v>
      </c>
      <c r="BE709" s="14">
        <v>0</v>
      </c>
      <c r="BF709" s="14">
        <v>0</v>
      </c>
      <c r="BG709" s="14">
        <v>0</v>
      </c>
      <c r="BH709" s="14">
        <v>0</v>
      </c>
      <c r="BI709" s="14">
        <v>0</v>
      </c>
      <c r="BJ709" s="14">
        <v>0</v>
      </c>
      <c r="BK709" s="14">
        <v>0</v>
      </c>
      <c r="BL709" s="14">
        <v>0</v>
      </c>
      <c r="BM709" s="14">
        <v>0</v>
      </c>
      <c r="BN709" s="14">
        <v>0</v>
      </c>
      <c r="BO709" s="14"/>
      <c r="BP709" s="14">
        <v>0</v>
      </c>
      <c r="BQ709" s="14">
        <v>0</v>
      </c>
      <c r="BR709" s="14">
        <v>0</v>
      </c>
      <c r="BS709" s="14">
        <v>0</v>
      </c>
      <c r="BT709" s="14">
        <v>0</v>
      </c>
      <c r="BU709" s="14">
        <v>0</v>
      </c>
      <c r="BV709" s="14"/>
      <c r="BW709" s="14">
        <v>0</v>
      </c>
      <c r="BX709" s="14">
        <v>0</v>
      </c>
      <c r="BY709" s="14" t="s">
        <v>120</v>
      </c>
      <c r="BZ709" s="14">
        <v>0</v>
      </c>
      <c r="CA709" s="14">
        <v>0</v>
      </c>
      <c r="CB709" s="14">
        <v>0</v>
      </c>
      <c r="CC709" s="14">
        <v>0</v>
      </c>
      <c r="CD709" s="14"/>
      <c r="CE709" s="14">
        <v>0</v>
      </c>
      <c r="CF709" s="14">
        <v>0</v>
      </c>
      <c r="CG709" s="14">
        <v>0</v>
      </c>
      <c r="CH709" s="14">
        <v>0</v>
      </c>
      <c r="CI709" s="14"/>
      <c r="CJ709" s="14">
        <v>0</v>
      </c>
      <c r="CK709" s="14">
        <v>0</v>
      </c>
      <c r="CL709" s="14">
        <v>0</v>
      </c>
      <c r="CM709" s="14">
        <v>0</v>
      </c>
      <c r="CN709" s="14"/>
      <c r="CO709" s="14">
        <v>0</v>
      </c>
      <c r="CP709" s="14">
        <v>0</v>
      </c>
      <c r="CQ709" s="14"/>
      <c r="CR709" s="14">
        <v>0</v>
      </c>
      <c r="CS709" s="14">
        <v>0</v>
      </c>
    </row>
    <row r="710" spans="2:97" x14ac:dyDescent="0.3">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c r="AS710" s="14"/>
      <c r="AT710" s="14"/>
      <c r="AU710" s="14"/>
      <c r="AV710" s="14"/>
      <c r="AW710" s="14"/>
      <c r="AX710" s="14"/>
      <c r="AY710" s="14"/>
      <c r="AZ710" s="14"/>
      <c r="BA710" s="14"/>
      <c r="BB710" s="14"/>
      <c r="BC710" s="14"/>
      <c r="BD710" s="14"/>
      <c r="BE710" s="14"/>
      <c r="BF710" s="14"/>
      <c r="BG710" s="14"/>
      <c r="BH710" s="14"/>
      <c r="BI710" s="14"/>
      <c r="BJ710" s="14"/>
      <c r="BK710" s="14"/>
      <c r="BL710" s="14"/>
      <c r="BM710" s="14"/>
      <c r="BN710" s="14"/>
      <c r="BO710" s="14"/>
      <c r="BP710" s="14"/>
      <c r="BQ710" s="14"/>
      <c r="BR710" s="14"/>
      <c r="BS710" s="14"/>
      <c r="BT710" s="14"/>
      <c r="BU710" s="14"/>
      <c r="BV710" s="14"/>
      <c r="BW710" s="14"/>
      <c r="BX710" s="14"/>
      <c r="BY710" s="14"/>
      <c r="BZ710" s="14"/>
      <c r="CA710" s="14"/>
      <c r="CB710" s="14"/>
      <c r="CC710" s="14"/>
      <c r="CD710" s="14"/>
      <c r="CE710" s="14"/>
      <c r="CF710" s="14"/>
      <c r="CG710" s="14"/>
      <c r="CH710" s="14"/>
      <c r="CI710" s="14"/>
      <c r="CJ710" s="14"/>
      <c r="CK710" s="14"/>
      <c r="CL710" s="14"/>
      <c r="CM710" s="14"/>
      <c r="CN710" s="14"/>
      <c r="CO710" s="14"/>
      <c r="CP710" s="14"/>
      <c r="CQ710" s="14"/>
      <c r="CR710" s="14"/>
      <c r="CS710" s="14"/>
    </row>
    <row r="711" spans="2:97" x14ac:dyDescent="0.3">
      <c r="B711" s="6" t="s">
        <v>359</v>
      </c>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c r="AR711" s="14"/>
      <c r="AS711" s="14"/>
      <c r="AT711" s="14"/>
      <c r="AU711" s="14"/>
      <c r="AV711" s="14"/>
      <c r="AW711" s="14"/>
      <c r="AX711" s="14"/>
      <c r="AY711" s="14"/>
      <c r="AZ711" s="14"/>
      <c r="BA711" s="14"/>
      <c r="BB711" s="14"/>
      <c r="BC711" s="14"/>
      <c r="BD711" s="14"/>
      <c r="BE711" s="14"/>
      <c r="BF711" s="14"/>
      <c r="BG711" s="14"/>
      <c r="BH711" s="14"/>
      <c r="BI711" s="14"/>
      <c r="BJ711" s="14"/>
      <c r="BK711" s="14"/>
      <c r="BL711" s="14"/>
      <c r="BM711" s="14"/>
      <c r="BN711" s="14"/>
      <c r="BO711" s="14"/>
      <c r="BP711" s="14"/>
      <c r="BQ711" s="14"/>
      <c r="BR711" s="14"/>
      <c r="BS711" s="14"/>
      <c r="BT711" s="14"/>
      <c r="BU711" s="14"/>
      <c r="BV711" s="14"/>
      <c r="BW711" s="14"/>
      <c r="BX711" s="14"/>
      <c r="BY711" s="14"/>
      <c r="BZ711" s="14"/>
      <c r="CA711" s="14"/>
      <c r="CB711" s="14"/>
      <c r="CC711" s="14"/>
      <c r="CD711" s="14"/>
      <c r="CE711" s="14"/>
      <c r="CF711" s="14"/>
      <c r="CG711" s="14"/>
      <c r="CH711" s="14"/>
      <c r="CI711" s="14"/>
      <c r="CJ711" s="14"/>
      <c r="CK711" s="14"/>
      <c r="CL711" s="14"/>
      <c r="CM711" s="14"/>
      <c r="CN711" s="14"/>
      <c r="CO711" s="14"/>
      <c r="CP711" s="14"/>
      <c r="CQ711" s="14"/>
      <c r="CR711" s="14"/>
      <c r="CS711" s="14"/>
    </row>
    <row r="712" spans="2:97" x14ac:dyDescent="0.3">
      <c r="B712" s="24" t="s">
        <v>353</v>
      </c>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c r="AR712" s="14"/>
      <c r="AS712" s="14"/>
      <c r="AT712" s="14"/>
      <c r="AU712" s="14"/>
      <c r="AV712" s="14"/>
      <c r="AW712" s="14"/>
      <c r="AX712" s="14"/>
      <c r="AY712" s="14"/>
      <c r="AZ712" s="14"/>
      <c r="BA712" s="14"/>
      <c r="BB712" s="14"/>
      <c r="BC712" s="14"/>
      <c r="BD712" s="14"/>
      <c r="BE712" s="14"/>
      <c r="BF712" s="14"/>
      <c r="BG712" s="14"/>
      <c r="BH712" s="14"/>
      <c r="BI712" s="14"/>
      <c r="BJ712" s="14"/>
      <c r="BK712" s="14"/>
      <c r="BL712" s="14"/>
      <c r="BM712" s="14"/>
      <c r="BN712" s="14"/>
      <c r="BO712" s="14"/>
      <c r="BP712" s="14"/>
      <c r="BQ712" s="14"/>
      <c r="BR712" s="14"/>
      <c r="BS712" s="14"/>
      <c r="BT712" s="14"/>
      <c r="BU712" s="14"/>
      <c r="BV712" s="14"/>
      <c r="BW712" s="14"/>
      <c r="BX712" s="14"/>
      <c r="BY712" s="14"/>
      <c r="BZ712" s="14"/>
      <c r="CA712" s="14"/>
      <c r="CB712" s="14"/>
      <c r="CC712" s="14"/>
      <c r="CD712" s="14"/>
      <c r="CE712" s="14"/>
      <c r="CF712" s="14"/>
      <c r="CG712" s="14"/>
      <c r="CH712" s="14"/>
      <c r="CI712" s="14"/>
      <c r="CJ712" s="14"/>
      <c r="CK712" s="14"/>
      <c r="CL712" s="14"/>
      <c r="CM712" s="14"/>
      <c r="CN712" s="14"/>
      <c r="CO712" s="14"/>
      <c r="CP712" s="14"/>
      <c r="CQ712" s="14"/>
      <c r="CR712" s="14"/>
      <c r="CS712" s="14"/>
    </row>
    <row r="713" spans="2:97" x14ac:dyDescent="0.3">
      <c r="B713" t="s">
        <v>334</v>
      </c>
      <c r="C713" s="14">
        <v>0.124413544808734</v>
      </c>
      <c r="D713" s="14">
        <v>0.148741060173536</v>
      </c>
      <c r="E713" s="14">
        <v>0.10118943223407199</v>
      </c>
      <c r="F713" s="14"/>
      <c r="G713" s="14">
        <v>0.21975744335035299</v>
      </c>
      <c r="H713" s="14">
        <v>0.12964147869933201</v>
      </c>
      <c r="I713" s="14">
        <v>0.12686046680295701</v>
      </c>
      <c r="J713" s="14">
        <v>0.103704003192198</v>
      </c>
      <c r="K713" s="14">
        <v>0.12808348768085301</v>
      </c>
      <c r="L713" s="14">
        <v>7.8630573279068403E-2</v>
      </c>
      <c r="M713" s="14"/>
      <c r="N713" s="14">
        <v>0.18529909166493699</v>
      </c>
      <c r="O713" s="14">
        <v>9.4600249691792801E-2</v>
      </c>
      <c r="P713" s="14">
        <v>9.3667159371304098E-2</v>
      </c>
      <c r="Q713" s="14">
        <v>0.11191845128474399</v>
      </c>
      <c r="R713" s="14"/>
      <c r="S713" s="14">
        <v>0.226563653853317</v>
      </c>
      <c r="T713" s="14">
        <v>0.11610760420928901</v>
      </c>
      <c r="U713" s="14">
        <v>4.1678068160841401E-2</v>
      </c>
      <c r="V713" s="14">
        <v>0.181747764022159</v>
      </c>
      <c r="W713" s="14">
        <v>7.9235157627027902E-2</v>
      </c>
      <c r="X713" s="14">
        <v>9.9440321107198998E-2</v>
      </c>
      <c r="Y713" s="14">
        <v>7.9237475123229206E-2</v>
      </c>
      <c r="Z713" s="14">
        <v>0.21501418935991001</v>
      </c>
      <c r="AA713" s="14">
        <v>8.7636811770607004E-2</v>
      </c>
      <c r="AB713" s="14">
        <v>0.158962967376366</v>
      </c>
      <c r="AC713" s="14">
        <v>6.1133453973466499E-2</v>
      </c>
      <c r="AD713" s="14">
        <v>0.29884215684925403</v>
      </c>
      <c r="AE713" s="14"/>
      <c r="AF713" s="14">
        <v>0.13717133995299199</v>
      </c>
      <c r="AG713" s="14">
        <v>0.134080699172303</v>
      </c>
      <c r="AH713" s="14">
        <v>0.14726586000769701</v>
      </c>
      <c r="AI713" s="14">
        <v>0.100989971972193</v>
      </c>
      <c r="AJ713" s="14">
        <v>0</v>
      </c>
      <c r="AK713" s="14"/>
      <c r="AL713" s="14">
        <v>0.15163510784908299</v>
      </c>
      <c r="AM713" s="14">
        <v>0.15105263569107699</v>
      </c>
      <c r="AN713" s="14">
        <v>7.9843505402003301E-2</v>
      </c>
      <c r="AO713" s="14">
        <v>9.9968456118738794E-2</v>
      </c>
      <c r="AP713" s="14">
        <v>0.112494980032387</v>
      </c>
      <c r="AQ713" s="14">
        <v>0.108143723887305</v>
      </c>
      <c r="AR713" s="14"/>
      <c r="AS713" s="14">
        <v>0.112881776824587</v>
      </c>
      <c r="AT713" s="14">
        <v>0.126283783265005</v>
      </c>
      <c r="AU713" s="14">
        <v>9.9973787577228898E-2</v>
      </c>
      <c r="AV713" s="14">
        <v>0.21010504877951</v>
      </c>
      <c r="AW713" s="14">
        <v>0.33370913798624402</v>
      </c>
      <c r="AX713" s="14"/>
      <c r="AY713" s="14">
        <v>0.34419089844317902</v>
      </c>
      <c r="AZ713" s="14">
        <v>6.7678281320647696E-2</v>
      </c>
      <c r="BA713" s="14">
        <v>0.119650893093492</v>
      </c>
      <c r="BB713" s="14">
        <v>0.104606814907877</v>
      </c>
      <c r="BC713" s="14">
        <v>9.01726835482171E-2</v>
      </c>
      <c r="BD713" s="14">
        <v>9.0245449122715607E-2</v>
      </c>
      <c r="BE713" s="14">
        <v>9.36433439188534E-2</v>
      </c>
      <c r="BF713" s="14">
        <v>0.21881683903485399</v>
      </c>
      <c r="BG713" s="14">
        <v>0.178469857243786</v>
      </c>
      <c r="BH713" s="14">
        <v>0.13252026163532701</v>
      </c>
      <c r="BI713" s="14">
        <v>0.22777562882813501</v>
      </c>
      <c r="BJ713" s="14">
        <v>0</v>
      </c>
      <c r="BK713" s="14">
        <v>7.0961532358034596E-2</v>
      </c>
      <c r="BL713" s="14">
        <v>0.26259831401373002</v>
      </c>
      <c r="BM713" s="14">
        <v>0.11709519560274601</v>
      </c>
      <c r="BN713" s="14">
        <v>0.12578449647312101</v>
      </c>
      <c r="BO713" s="14"/>
      <c r="BP713" s="14">
        <v>0.18266864010150599</v>
      </c>
      <c r="BQ713" s="14">
        <v>0.120817878901314</v>
      </c>
      <c r="BR713" s="14">
        <v>0.14813988035219799</v>
      </c>
      <c r="BS713" s="14">
        <v>8.5084422261059195E-2</v>
      </c>
      <c r="BT713" s="14">
        <v>7.2880126950825602E-2</v>
      </c>
      <c r="BU713" s="14">
        <v>0.123947511497873</v>
      </c>
      <c r="BV713" s="14"/>
      <c r="BW713" s="14">
        <v>0.130953554916136</v>
      </c>
      <c r="BX713" s="14">
        <v>0.111725237054907</v>
      </c>
      <c r="BY713" s="14" t="s">
        <v>120</v>
      </c>
      <c r="BZ713" s="14">
        <v>0.20854768687398201</v>
      </c>
      <c r="CA713" s="14">
        <v>0.100355653287616</v>
      </c>
      <c r="CB713" s="14">
        <v>0.10721719699020101</v>
      </c>
      <c r="CC713" s="14">
        <v>4.7347678569298099E-2</v>
      </c>
      <c r="CD713" s="14"/>
      <c r="CE713" s="14">
        <v>0.15173688319526599</v>
      </c>
      <c r="CF713" s="14">
        <v>0.130185065001755</v>
      </c>
      <c r="CG713" s="14">
        <v>9.9527426032371802E-2</v>
      </c>
      <c r="CH713" s="14">
        <v>0.13521790770748399</v>
      </c>
      <c r="CI713" s="14"/>
      <c r="CJ713" s="14">
        <v>8.7779218797952599E-2</v>
      </c>
      <c r="CK713" s="14">
        <v>0.119543577387002</v>
      </c>
      <c r="CL713" s="14">
        <v>0.157068502574566</v>
      </c>
      <c r="CM713" s="14">
        <v>6.22133943195484E-2</v>
      </c>
      <c r="CN713" s="14"/>
      <c r="CO713" s="14">
        <v>0.197523388804173</v>
      </c>
      <c r="CP713" s="14">
        <v>0.112285252201493</v>
      </c>
      <c r="CQ713" s="14"/>
      <c r="CR713" s="14">
        <v>0.27554487754766799</v>
      </c>
      <c r="CS713" s="14">
        <v>0.102136562627285</v>
      </c>
    </row>
    <row r="714" spans="2:97" x14ac:dyDescent="0.3">
      <c r="B714" t="s">
        <v>335</v>
      </c>
      <c r="C714" s="14">
        <v>0.32631016149722702</v>
      </c>
      <c r="D714" s="14">
        <v>0.36686820249451801</v>
      </c>
      <c r="E714" s="14">
        <v>0.28518934742583102</v>
      </c>
      <c r="F714" s="14"/>
      <c r="G714" s="14">
        <v>0.37280497259777501</v>
      </c>
      <c r="H714" s="14">
        <v>0.405178788297609</v>
      </c>
      <c r="I714" s="14">
        <v>0.31211411779541398</v>
      </c>
      <c r="J714" s="14">
        <v>0.29584265677735699</v>
      </c>
      <c r="K714" s="14">
        <v>0.34384465935078001</v>
      </c>
      <c r="L714" s="14">
        <v>0.268198931700879</v>
      </c>
      <c r="M714" s="14"/>
      <c r="N714" s="14">
        <v>0.34090872455527299</v>
      </c>
      <c r="O714" s="14">
        <v>0.31577384935439001</v>
      </c>
      <c r="P714" s="14">
        <v>0.35015710729968003</v>
      </c>
      <c r="Q714" s="14">
        <v>0.30511148462072002</v>
      </c>
      <c r="R714" s="14"/>
      <c r="S714" s="14">
        <v>0.50068585493088602</v>
      </c>
      <c r="T714" s="14">
        <v>0.32967013415100799</v>
      </c>
      <c r="U714" s="14">
        <v>0.26421784422313399</v>
      </c>
      <c r="V714" s="14">
        <v>0.31883908763011298</v>
      </c>
      <c r="W714" s="14">
        <v>0.18697279848394999</v>
      </c>
      <c r="X714" s="14">
        <v>0.20903646295131401</v>
      </c>
      <c r="Y714" s="14">
        <v>0.49476942440482102</v>
      </c>
      <c r="Z714" s="14">
        <v>0.344165540346687</v>
      </c>
      <c r="AA714" s="14">
        <v>0.29155405060547801</v>
      </c>
      <c r="AB714" s="14">
        <v>0.38124788763498402</v>
      </c>
      <c r="AC714" s="14">
        <v>0.24322003251009</v>
      </c>
      <c r="AD714" s="14">
        <v>0.17654110948755</v>
      </c>
      <c r="AE714" s="14"/>
      <c r="AF714" s="14">
        <v>0.239015188401418</v>
      </c>
      <c r="AG714" s="14">
        <v>0.366949648035992</v>
      </c>
      <c r="AH714" s="14">
        <v>0.379424014223738</v>
      </c>
      <c r="AI714" s="14">
        <v>0.39333250754158899</v>
      </c>
      <c r="AJ714" s="14">
        <v>0.37856460889160398</v>
      </c>
      <c r="AK714" s="14"/>
      <c r="AL714" s="14">
        <v>0.353904705081729</v>
      </c>
      <c r="AM714" s="14">
        <v>0.26941652328162302</v>
      </c>
      <c r="AN714" s="14">
        <v>0.45395607853229197</v>
      </c>
      <c r="AO714" s="14">
        <v>0.35535049178369998</v>
      </c>
      <c r="AP714" s="14">
        <v>0.28431513584352403</v>
      </c>
      <c r="AQ714" s="14">
        <v>0.26982172515330799</v>
      </c>
      <c r="AR714" s="14"/>
      <c r="AS714" s="14">
        <v>0.31995172138474998</v>
      </c>
      <c r="AT714" s="14">
        <v>0.31340758046620498</v>
      </c>
      <c r="AU714" s="14">
        <v>0.37616226813443798</v>
      </c>
      <c r="AV714" s="14">
        <v>0.303206200549752</v>
      </c>
      <c r="AW714" s="14">
        <v>0.29758779250883199</v>
      </c>
      <c r="AX714" s="14"/>
      <c r="AY714" s="14">
        <v>0.441639624642923</v>
      </c>
      <c r="AZ714" s="14">
        <v>0.56554541673249603</v>
      </c>
      <c r="BA714" s="14">
        <v>0.22891370573403699</v>
      </c>
      <c r="BB714" s="14">
        <v>0.32803754881392</v>
      </c>
      <c r="BC714" s="14">
        <v>0.36518781562021002</v>
      </c>
      <c r="BD714" s="14">
        <v>0.227036293477856</v>
      </c>
      <c r="BE714" s="14">
        <v>0.37369649761338902</v>
      </c>
      <c r="BF714" s="14">
        <v>0.23875381550998601</v>
      </c>
      <c r="BG714" s="14">
        <v>0.31506771714139498</v>
      </c>
      <c r="BH714" s="14">
        <v>0.33251127739250302</v>
      </c>
      <c r="BI714" s="14">
        <v>0.29014869408455801</v>
      </c>
      <c r="BJ714" s="14">
        <v>0.26532180752036599</v>
      </c>
      <c r="BK714" s="14">
        <v>0.358851377779488</v>
      </c>
      <c r="BL714" s="14">
        <v>0.33701413617825499</v>
      </c>
      <c r="BM714" s="14">
        <v>0.48073678476019499</v>
      </c>
      <c r="BN714" s="14">
        <v>0.43232545201682299</v>
      </c>
      <c r="BO714" s="14"/>
      <c r="BP714" s="14">
        <v>0.41318505236160202</v>
      </c>
      <c r="BQ714" s="14">
        <v>0.32589849208586702</v>
      </c>
      <c r="BR714" s="14">
        <v>0.35982510661524197</v>
      </c>
      <c r="BS714" s="14">
        <v>0.32126041130955002</v>
      </c>
      <c r="BT714" s="14">
        <v>0.26364704426793101</v>
      </c>
      <c r="BU714" s="14">
        <v>0.19135352591431501</v>
      </c>
      <c r="BV714" s="14"/>
      <c r="BW714" s="14">
        <v>0.30219075263701101</v>
      </c>
      <c r="BX714" s="14">
        <v>0.31370412238553302</v>
      </c>
      <c r="BY714" s="14" t="s">
        <v>120</v>
      </c>
      <c r="BZ714" s="14">
        <v>0.35671103831149797</v>
      </c>
      <c r="CA714" s="14">
        <v>0.34231922168678602</v>
      </c>
      <c r="CB714" s="14">
        <v>0.37860596862838097</v>
      </c>
      <c r="CC714" s="14">
        <v>0.35136984804319299</v>
      </c>
      <c r="CD714" s="14"/>
      <c r="CE714" s="14">
        <v>0.432452142790201</v>
      </c>
      <c r="CF714" s="14">
        <v>0.333817936296187</v>
      </c>
      <c r="CG714" s="14">
        <v>0.27011590910810301</v>
      </c>
      <c r="CH714" s="14">
        <v>0.325943179930131</v>
      </c>
      <c r="CI714" s="14"/>
      <c r="CJ714" s="14">
        <v>0.115916542548513</v>
      </c>
      <c r="CK714" s="14">
        <v>0.445433969826317</v>
      </c>
      <c r="CL714" s="14">
        <v>0.38098324010639401</v>
      </c>
      <c r="CM714" s="14">
        <v>0.50043695070149996</v>
      </c>
      <c r="CN714" s="14"/>
      <c r="CO714" s="14">
        <v>0.33139759005286301</v>
      </c>
      <c r="CP714" s="14">
        <v>0.32429835371795102</v>
      </c>
      <c r="CQ714" s="14"/>
      <c r="CR714" s="14">
        <v>0.24444881288567999</v>
      </c>
      <c r="CS714" s="14">
        <v>0.33212819226054902</v>
      </c>
    </row>
    <row r="715" spans="2:97" x14ac:dyDescent="0.3">
      <c r="B715" t="s">
        <v>336</v>
      </c>
      <c r="C715" s="14">
        <v>0.53866650804208505</v>
      </c>
      <c r="D715" s="14">
        <v>0.469282620916606</v>
      </c>
      <c r="E715" s="14">
        <v>0.60733953368453697</v>
      </c>
      <c r="F715" s="14"/>
      <c r="G715" s="14">
        <v>0.40743758405187203</v>
      </c>
      <c r="H715" s="14">
        <v>0.44466533387226598</v>
      </c>
      <c r="I715" s="14">
        <v>0.55200294558955798</v>
      </c>
      <c r="J715" s="14">
        <v>0.58115612029668695</v>
      </c>
      <c r="K715" s="14">
        <v>0.51952706555843697</v>
      </c>
      <c r="L715" s="14">
        <v>0.646897493529073</v>
      </c>
      <c r="M715" s="14"/>
      <c r="N715" s="14">
        <v>0.45793701856069702</v>
      </c>
      <c r="O715" s="14">
        <v>0.58283859906303703</v>
      </c>
      <c r="P715" s="14">
        <v>0.54345976824755005</v>
      </c>
      <c r="Q715" s="14">
        <v>0.57658439293404695</v>
      </c>
      <c r="R715" s="14"/>
      <c r="S715" s="14">
        <v>0.24221210451817601</v>
      </c>
      <c r="T715" s="14">
        <v>0.54425232300410997</v>
      </c>
      <c r="U715" s="14">
        <v>0.68087280995380495</v>
      </c>
      <c r="V715" s="14">
        <v>0.49941314834772799</v>
      </c>
      <c r="W715" s="14">
        <v>0.73379204388902197</v>
      </c>
      <c r="X715" s="14">
        <v>0.67523728547491702</v>
      </c>
      <c r="Y715" s="14">
        <v>0.42599310047194999</v>
      </c>
      <c r="Z715" s="14">
        <v>0.44082027029340298</v>
      </c>
      <c r="AA715" s="14">
        <v>0.62080913762391499</v>
      </c>
      <c r="AB715" s="14">
        <v>0.45978914498864998</v>
      </c>
      <c r="AC715" s="14">
        <v>0.63845634810684804</v>
      </c>
      <c r="AD715" s="14">
        <v>0.52461673366319495</v>
      </c>
      <c r="AE715" s="14"/>
      <c r="AF715" s="14">
        <v>0.61648744716719595</v>
      </c>
      <c r="AG715" s="14">
        <v>0.48444484308067598</v>
      </c>
      <c r="AH715" s="14">
        <v>0.47331012576856502</v>
      </c>
      <c r="AI715" s="14">
        <v>0.50567752048621895</v>
      </c>
      <c r="AJ715" s="14">
        <v>0.55968938392876499</v>
      </c>
      <c r="AK715" s="14"/>
      <c r="AL715" s="14">
        <v>0.467462757653825</v>
      </c>
      <c r="AM715" s="14">
        <v>0.57953084102730001</v>
      </c>
      <c r="AN715" s="14">
        <v>0.466200416065705</v>
      </c>
      <c r="AO715" s="14">
        <v>0.54468105209756201</v>
      </c>
      <c r="AP715" s="14">
        <v>0.55980883889912003</v>
      </c>
      <c r="AQ715" s="14">
        <v>0.60867270933969098</v>
      </c>
      <c r="AR715" s="14"/>
      <c r="AS715" s="14">
        <v>0.560739861578051</v>
      </c>
      <c r="AT715" s="14">
        <v>0.54108141518088704</v>
      </c>
      <c r="AU715" s="14">
        <v>0.51158651270367494</v>
      </c>
      <c r="AV715" s="14">
        <v>0.47443838866628302</v>
      </c>
      <c r="AW715" s="14">
        <v>0.36870306950492499</v>
      </c>
      <c r="AX715" s="14"/>
      <c r="AY715" s="14">
        <v>0.21416947691389801</v>
      </c>
      <c r="AZ715" s="14">
        <v>0.36677630194685601</v>
      </c>
      <c r="BA715" s="14">
        <v>0.65143540117247101</v>
      </c>
      <c r="BB715" s="14">
        <v>0.56735563627820296</v>
      </c>
      <c r="BC715" s="14">
        <v>0.52910086982198201</v>
      </c>
      <c r="BD715" s="14">
        <v>0.68271825739942904</v>
      </c>
      <c r="BE715" s="14">
        <v>0.53266015846775705</v>
      </c>
      <c r="BF715" s="14">
        <v>0.54242934545515997</v>
      </c>
      <c r="BG715" s="14">
        <v>0.48061260082351998</v>
      </c>
      <c r="BH715" s="14">
        <v>0.53496846097217099</v>
      </c>
      <c r="BI715" s="14">
        <v>0.465642040278612</v>
      </c>
      <c r="BJ715" s="14">
        <v>0.66661662342237304</v>
      </c>
      <c r="BK715" s="14">
        <v>0.57018708986247701</v>
      </c>
      <c r="BL715" s="14">
        <v>0.400387549808016</v>
      </c>
      <c r="BM715" s="14">
        <v>0.402168019637059</v>
      </c>
      <c r="BN715" s="14">
        <v>0.41901603445266</v>
      </c>
      <c r="BO715" s="14"/>
      <c r="BP715" s="14">
        <v>0.40414630753689201</v>
      </c>
      <c r="BQ715" s="14">
        <v>0.53026014408773003</v>
      </c>
      <c r="BR715" s="14">
        <v>0.47891177465417401</v>
      </c>
      <c r="BS715" s="14">
        <v>0.58635139203369002</v>
      </c>
      <c r="BT715" s="14">
        <v>0.66347282878124403</v>
      </c>
      <c r="BU715" s="14">
        <v>0.66617041630168194</v>
      </c>
      <c r="BV715" s="14"/>
      <c r="BW715" s="14">
        <v>0.55536418052523895</v>
      </c>
      <c r="BX715" s="14">
        <v>0.56786970828445804</v>
      </c>
      <c r="BY715" s="14" t="s">
        <v>120</v>
      </c>
      <c r="BZ715" s="14">
        <v>0.43474127481452002</v>
      </c>
      <c r="CA715" s="14">
        <v>0.54049249083917505</v>
      </c>
      <c r="CB715" s="14">
        <v>0.49621835805495801</v>
      </c>
      <c r="CC715" s="14">
        <v>0.60128247338750895</v>
      </c>
      <c r="CD715" s="14"/>
      <c r="CE715" s="14">
        <v>0.40077618453872998</v>
      </c>
      <c r="CF715" s="14">
        <v>0.53599699870205797</v>
      </c>
      <c r="CG715" s="14">
        <v>0.61951621495223996</v>
      </c>
      <c r="CH715" s="14">
        <v>0.53407759520159404</v>
      </c>
      <c r="CI715" s="14"/>
      <c r="CJ715" s="14">
        <v>0.79102318821580397</v>
      </c>
      <c r="CK715" s="14">
        <v>0.42873122470703801</v>
      </c>
      <c r="CL715" s="14">
        <v>0.44779052682498799</v>
      </c>
      <c r="CM715" s="14">
        <v>0.40554115199940999</v>
      </c>
      <c r="CN715" s="14"/>
      <c r="CO715" s="14">
        <v>0.47107902114296402</v>
      </c>
      <c r="CP715" s="14">
        <v>0.55109171891827702</v>
      </c>
      <c r="CQ715" s="14"/>
      <c r="CR715" s="14">
        <v>0.48000630956665302</v>
      </c>
      <c r="CS715" s="14">
        <v>0.55306382230552797</v>
      </c>
    </row>
    <row r="716" spans="2:97" x14ac:dyDescent="0.3">
      <c r="B716" t="s">
        <v>92</v>
      </c>
      <c r="C716" s="14">
        <v>5.9619252651761196E-3</v>
      </c>
      <c r="D716" s="14">
        <v>8.6931465686714005E-3</v>
      </c>
      <c r="E716" s="14">
        <v>3.3327538714585398E-3</v>
      </c>
      <c r="F716" s="14"/>
      <c r="G716" s="14">
        <v>0</v>
      </c>
      <c r="H716" s="14">
        <v>2.0514399130793601E-2</v>
      </c>
      <c r="I716" s="14">
        <v>0</v>
      </c>
      <c r="J716" s="14">
        <v>0</v>
      </c>
      <c r="K716" s="14">
        <v>8.5447874099298694E-3</v>
      </c>
      <c r="L716" s="14">
        <v>6.2730014909794301E-3</v>
      </c>
      <c r="M716" s="14"/>
      <c r="N716" s="14">
        <v>1.0756162962997201E-2</v>
      </c>
      <c r="O716" s="14">
        <v>0</v>
      </c>
      <c r="P716" s="14">
        <v>6.1315610525770597E-3</v>
      </c>
      <c r="Q716" s="14">
        <v>6.3856711604892398E-3</v>
      </c>
      <c r="R716" s="14"/>
      <c r="S716" s="14">
        <v>3.05383866976211E-2</v>
      </c>
      <c r="T716" s="14">
        <v>0</v>
      </c>
      <c r="U716" s="14">
        <v>1.32312776622191E-2</v>
      </c>
      <c r="V716" s="14">
        <v>0</v>
      </c>
      <c r="W716" s="14">
        <v>0</v>
      </c>
      <c r="X716" s="14">
        <v>0</v>
      </c>
      <c r="Y716" s="14">
        <v>0</v>
      </c>
      <c r="Z716" s="14">
        <v>0</v>
      </c>
      <c r="AA716" s="14">
        <v>0</v>
      </c>
      <c r="AB716" s="14">
        <v>0</v>
      </c>
      <c r="AC716" s="14">
        <v>2.6377036388261998E-2</v>
      </c>
      <c r="AD716" s="14">
        <v>0</v>
      </c>
      <c r="AE716" s="14"/>
      <c r="AF716" s="14">
        <v>0</v>
      </c>
      <c r="AG716" s="14">
        <v>9.4135792983717909E-3</v>
      </c>
      <c r="AH716" s="14">
        <v>0</v>
      </c>
      <c r="AI716" s="14">
        <v>0</v>
      </c>
      <c r="AJ716" s="14">
        <v>6.1746007179630302E-2</v>
      </c>
      <c r="AK716" s="14"/>
      <c r="AL716" s="14">
        <v>1.35065413514749E-2</v>
      </c>
      <c r="AM716" s="14">
        <v>0</v>
      </c>
      <c r="AN716" s="14">
        <v>0</v>
      </c>
      <c r="AO716" s="14">
        <v>0</v>
      </c>
      <c r="AP716" s="14">
        <v>4.3381045224969703E-2</v>
      </c>
      <c r="AQ716" s="14">
        <v>0</v>
      </c>
      <c r="AR716" s="14"/>
      <c r="AS716" s="14">
        <v>6.4266402126124302E-3</v>
      </c>
      <c r="AT716" s="14">
        <v>6.0309301480235902E-3</v>
      </c>
      <c r="AU716" s="14">
        <v>6.6331983340242604E-3</v>
      </c>
      <c r="AV716" s="14">
        <v>1.22503620044542E-2</v>
      </c>
      <c r="AW716" s="14">
        <v>0</v>
      </c>
      <c r="AX716" s="14"/>
      <c r="AY716" s="14">
        <v>0</v>
      </c>
      <c r="AZ716" s="14">
        <v>0</v>
      </c>
      <c r="BA716" s="14">
        <v>0</v>
      </c>
      <c r="BB716" s="14">
        <v>0</v>
      </c>
      <c r="BC716" s="14">
        <v>1.5538631009591001E-2</v>
      </c>
      <c r="BD716" s="14">
        <v>0</v>
      </c>
      <c r="BE716" s="14">
        <v>0</v>
      </c>
      <c r="BF716" s="14">
        <v>0</v>
      </c>
      <c r="BG716" s="14">
        <v>0</v>
      </c>
      <c r="BH716" s="14">
        <v>0</v>
      </c>
      <c r="BI716" s="14">
        <v>0</v>
      </c>
      <c r="BJ716" s="14">
        <v>4.4386559837232199E-2</v>
      </c>
      <c r="BK716" s="14">
        <v>0</v>
      </c>
      <c r="BL716" s="14">
        <v>0</v>
      </c>
      <c r="BM716" s="14">
        <v>0</v>
      </c>
      <c r="BN716" s="14">
        <v>2.28740170573958E-2</v>
      </c>
      <c r="BO716" s="14"/>
      <c r="BP716" s="14">
        <v>0</v>
      </c>
      <c r="BQ716" s="14">
        <v>5.5176900391340003E-3</v>
      </c>
      <c r="BR716" s="14">
        <v>1.3123238378386999E-2</v>
      </c>
      <c r="BS716" s="14">
        <v>7.3037743957004696E-3</v>
      </c>
      <c r="BT716" s="14">
        <v>0</v>
      </c>
      <c r="BU716" s="14">
        <v>1.8528546286130699E-2</v>
      </c>
      <c r="BV716" s="14"/>
      <c r="BW716" s="14">
        <v>7.4491277387913101E-3</v>
      </c>
      <c r="BX716" s="14">
        <v>0</v>
      </c>
      <c r="BY716" s="14" t="s">
        <v>120</v>
      </c>
      <c r="BZ716" s="14">
        <v>0</v>
      </c>
      <c r="CA716" s="14">
        <v>1.6832634186423501E-2</v>
      </c>
      <c r="CB716" s="14">
        <v>9.0608947372676097E-3</v>
      </c>
      <c r="CC716" s="14">
        <v>0</v>
      </c>
      <c r="CD716" s="14"/>
      <c r="CE716" s="14">
        <v>7.5857574084118003E-3</v>
      </c>
      <c r="CF716" s="14">
        <v>0</v>
      </c>
      <c r="CG716" s="14">
        <v>1.0840449907285001E-2</v>
      </c>
      <c r="CH716" s="14">
        <v>0</v>
      </c>
      <c r="CI716" s="14"/>
      <c r="CJ716" s="14">
        <v>0</v>
      </c>
      <c r="CK716" s="14">
        <v>6.2912280796428204E-3</v>
      </c>
      <c r="CL716" s="14">
        <v>1.0251741894403201E-2</v>
      </c>
      <c r="CM716" s="14">
        <v>0</v>
      </c>
      <c r="CN716" s="14"/>
      <c r="CO716" s="14">
        <v>0</v>
      </c>
      <c r="CP716" s="14">
        <v>6.9255680223429998E-3</v>
      </c>
      <c r="CQ716" s="14"/>
      <c r="CR716" s="14">
        <v>0</v>
      </c>
      <c r="CS716" s="14">
        <v>7.1204148938396397E-3</v>
      </c>
    </row>
    <row r="717" spans="2:97" x14ac:dyDescent="0.3">
      <c r="B717" t="s">
        <v>337</v>
      </c>
      <c r="C717" s="14">
        <v>0</v>
      </c>
      <c r="D717" s="14">
        <v>0</v>
      </c>
      <c r="E717" s="14">
        <v>0</v>
      </c>
      <c r="F717" s="14"/>
      <c r="G717" s="14">
        <v>0</v>
      </c>
      <c r="H717" s="14">
        <v>0</v>
      </c>
      <c r="I717" s="14">
        <v>0</v>
      </c>
      <c r="J717" s="14">
        <v>0</v>
      </c>
      <c r="K717" s="14">
        <v>0</v>
      </c>
      <c r="L717" s="14">
        <v>0</v>
      </c>
      <c r="M717" s="14"/>
      <c r="N717" s="14">
        <v>0</v>
      </c>
      <c r="O717" s="14">
        <v>0</v>
      </c>
      <c r="P717" s="14">
        <v>0</v>
      </c>
      <c r="Q717" s="14">
        <v>0</v>
      </c>
      <c r="R717" s="14"/>
      <c r="S717" s="14">
        <v>0</v>
      </c>
      <c r="T717" s="14">
        <v>0</v>
      </c>
      <c r="U717" s="14">
        <v>0</v>
      </c>
      <c r="V717" s="14">
        <v>0</v>
      </c>
      <c r="W717" s="14">
        <v>0</v>
      </c>
      <c r="X717" s="14">
        <v>0</v>
      </c>
      <c r="Y717" s="14">
        <v>0</v>
      </c>
      <c r="Z717" s="14">
        <v>0</v>
      </c>
      <c r="AA717" s="14">
        <v>0</v>
      </c>
      <c r="AB717" s="14">
        <v>0</v>
      </c>
      <c r="AC717" s="14">
        <v>0</v>
      </c>
      <c r="AD717" s="14">
        <v>0</v>
      </c>
      <c r="AE717" s="14"/>
      <c r="AF717" s="14">
        <v>0</v>
      </c>
      <c r="AG717" s="14">
        <v>0</v>
      </c>
      <c r="AH717" s="14">
        <v>0</v>
      </c>
      <c r="AI717" s="14">
        <v>0</v>
      </c>
      <c r="AJ717" s="14">
        <v>0</v>
      </c>
      <c r="AK717" s="14"/>
      <c r="AL717" s="14">
        <v>0</v>
      </c>
      <c r="AM717" s="14">
        <v>0</v>
      </c>
      <c r="AN717" s="14">
        <v>0</v>
      </c>
      <c r="AO717" s="14">
        <v>0</v>
      </c>
      <c r="AP717" s="14">
        <v>0</v>
      </c>
      <c r="AQ717" s="14">
        <v>0</v>
      </c>
      <c r="AR717" s="14"/>
      <c r="AS717" s="14">
        <v>0</v>
      </c>
      <c r="AT717" s="14">
        <v>0</v>
      </c>
      <c r="AU717" s="14">
        <v>0</v>
      </c>
      <c r="AV717" s="14">
        <v>0</v>
      </c>
      <c r="AW717" s="14">
        <v>0</v>
      </c>
      <c r="AX717" s="14"/>
      <c r="AY717" s="14">
        <v>0</v>
      </c>
      <c r="AZ717" s="14">
        <v>0</v>
      </c>
      <c r="BA717" s="14">
        <v>0</v>
      </c>
      <c r="BB717" s="14">
        <v>0</v>
      </c>
      <c r="BC717" s="14">
        <v>0</v>
      </c>
      <c r="BD717" s="14">
        <v>0</v>
      </c>
      <c r="BE717" s="14">
        <v>0</v>
      </c>
      <c r="BF717" s="14">
        <v>0</v>
      </c>
      <c r="BG717" s="14">
        <v>0</v>
      </c>
      <c r="BH717" s="14">
        <v>0</v>
      </c>
      <c r="BI717" s="14">
        <v>0</v>
      </c>
      <c r="BJ717" s="14">
        <v>0</v>
      </c>
      <c r="BK717" s="14">
        <v>0</v>
      </c>
      <c r="BL717" s="14">
        <v>0</v>
      </c>
      <c r="BM717" s="14">
        <v>0</v>
      </c>
      <c r="BN717" s="14">
        <v>0</v>
      </c>
      <c r="BO717" s="14"/>
      <c r="BP717" s="14">
        <v>0</v>
      </c>
      <c r="BQ717" s="14">
        <v>0</v>
      </c>
      <c r="BR717" s="14">
        <v>0</v>
      </c>
      <c r="BS717" s="14">
        <v>0</v>
      </c>
      <c r="BT717" s="14">
        <v>0</v>
      </c>
      <c r="BU717" s="14">
        <v>0</v>
      </c>
      <c r="BV717" s="14"/>
      <c r="BW717" s="14">
        <v>0</v>
      </c>
      <c r="BX717" s="14">
        <v>0</v>
      </c>
      <c r="BY717" s="14" t="s">
        <v>120</v>
      </c>
      <c r="BZ717" s="14">
        <v>0</v>
      </c>
      <c r="CA717" s="14">
        <v>0</v>
      </c>
      <c r="CB717" s="14">
        <v>0</v>
      </c>
      <c r="CC717" s="14">
        <v>0</v>
      </c>
      <c r="CD717" s="14"/>
      <c r="CE717" s="14">
        <v>0</v>
      </c>
      <c r="CF717" s="14">
        <v>0</v>
      </c>
      <c r="CG717" s="14">
        <v>0</v>
      </c>
      <c r="CH717" s="14">
        <v>0</v>
      </c>
      <c r="CI717" s="14"/>
      <c r="CJ717" s="14">
        <v>0</v>
      </c>
      <c r="CK717" s="14">
        <v>0</v>
      </c>
      <c r="CL717" s="14">
        <v>0</v>
      </c>
      <c r="CM717" s="14">
        <v>0</v>
      </c>
      <c r="CN717" s="14"/>
      <c r="CO717" s="14">
        <v>0</v>
      </c>
      <c r="CP717" s="14">
        <v>0</v>
      </c>
      <c r="CQ717" s="14"/>
      <c r="CR717" s="14">
        <v>0</v>
      </c>
      <c r="CS717" s="14">
        <v>0</v>
      </c>
    </row>
    <row r="718" spans="2:97" x14ac:dyDescent="0.3">
      <c r="B718" t="s">
        <v>338</v>
      </c>
      <c r="C718" s="14">
        <v>0</v>
      </c>
      <c r="D718" s="14">
        <v>0</v>
      </c>
      <c r="E718" s="14">
        <v>0</v>
      </c>
      <c r="F718" s="14"/>
      <c r="G718" s="14">
        <v>0</v>
      </c>
      <c r="H718" s="14">
        <v>0</v>
      </c>
      <c r="I718" s="14">
        <v>0</v>
      </c>
      <c r="J718" s="14">
        <v>0</v>
      </c>
      <c r="K718" s="14">
        <v>0</v>
      </c>
      <c r="L718" s="14">
        <v>0</v>
      </c>
      <c r="M718" s="14"/>
      <c r="N718" s="14">
        <v>0</v>
      </c>
      <c r="O718" s="14">
        <v>0</v>
      </c>
      <c r="P718" s="14">
        <v>0</v>
      </c>
      <c r="Q718" s="14">
        <v>0</v>
      </c>
      <c r="R718" s="14"/>
      <c r="S718" s="14">
        <v>0</v>
      </c>
      <c r="T718" s="14">
        <v>0</v>
      </c>
      <c r="U718" s="14">
        <v>0</v>
      </c>
      <c r="V718" s="14">
        <v>0</v>
      </c>
      <c r="W718" s="14">
        <v>0</v>
      </c>
      <c r="X718" s="14">
        <v>0</v>
      </c>
      <c r="Y718" s="14">
        <v>0</v>
      </c>
      <c r="Z718" s="14">
        <v>0</v>
      </c>
      <c r="AA718" s="14">
        <v>0</v>
      </c>
      <c r="AB718" s="14">
        <v>0</v>
      </c>
      <c r="AC718" s="14">
        <v>0</v>
      </c>
      <c r="AD718" s="14">
        <v>0</v>
      </c>
      <c r="AE718" s="14"/>
      <c r="AF718" s="14">
        <v>0</v>
      </c>
      <c r="AG718" s="14">
        <v>0</v>
      </c>
      <c r="AH718" s="14">
        <v>0</v>
      </c>
      <c r="AI718" s="14">
        <v>0</v>
      </c>
      <c r="AJ718" s="14">
        <v>0</v>
      </c>
      <c r="AK718" s="14"/>
      <c r="AL718" s="14">
        <v>0</v>
      </c>
      <c r="AM718" s="14">
        <v>0</v>
      </c>
      <c r="AN718" s="14">
        <v>0</v>
      </c>
      <c r="AO718" s="14">
        <v>0</v>
      </c>
      <c r="AP718" s="14">
        <v>0</v>
      </c>
      <c r="AQ718" s="14">
        <v>0</v>
      </c>
      <c r="AR718" s="14"/>
      <c r="AS718" s="14">
        <v>0</v>
      </c>
      <c r="AT718" s="14">
        <v>0</v>
      </c>
      <c r="AU718" s="14">
        <v>0</v>
      </c>
      <c r="AV718" s="14">
        <v>0</v>
      </c>
      <c r="AW718" s="14">
        <v>0</v>
      </c>
      <c r="AX718" s="14"/>
      <c r="AY718" s="14">
        <v>0</v>
      </c>
      <c r="AZ718" s="14">
        <v>0</v>
      </c>
      <c r="BA718" s="14">
        <v>0</v>
      </c>
      <c r="BB718" s="14">
        <v>0</v>
      </c>
      <c r="BC718" s="14">
        <v>0</v>
      </c>
      <c r="BD718" s="14">
        <v>0</v>
      </c>
      <c r="BE718" s="14">
        <v>0</v>
      </c>
      <c r="BF718" s="14">
        <v>0</v>
      </c>
      <c r="BG718" s="14">
        <v>0</v>
      </c>
      <c r="BH718" s="14">
        <v>0</v>
      </c>
      <c r="BI718" s="14">
        <v>0</v>
      </c>
      <c r="BJ718" s="14">
        <v>0</v>
      </c>
      <c r="BK718" s="14">
        <v>0</v>
      </c>
      <c r="BL718" s="14">
        <v>0</v>
      </c>
      <c r="BM718" s="14">
        <v>0</v>
      </c>
      <c r="BN718" s="14">
        <v>0</v>
      </c>
      <c r="BO718" s="14"/>
      <c r="BP718" s="14">
        <v>0</v>
      </c>
      <c r="BQ718" s="14">
        <v>0</v>
      </c>
      <c r="BR718" s="14">
        <v>0</v>
      </c>
      <c r="BS718" s="14">
        <v>0</v>
      </c>
      <c r="BT718" s="14">
        <v>0</v>
      </c>
      <c r="BU718" s="14">
        <v>0</v>
      </c>
      <c r="BV718" s="14"/>
      <c r="BW718" s="14">
        <v>0</v>
      </c>
      <c r="BX718" s="14">
        <v>0</v>
      </c>
      <c r="BY718" s="14" t="s">
        <v>120</v>
      </c>
      <c r="BZ718" s="14">
        <v>0</v>
      </c>
      <c r="CA718" s="14">
        <v>0</v>
      </c>
      <c r="CB718" s="14">
        <v>0</v>
      </c>
      <c r="CC718" s="14">
        <v>0</v>
      </c>
      <c r="CD718" s="14"/>
      <c r="CE718" s="14">
        <v>0</v>
      </c>
      <c r="CF718" s="14">
        <v>0</v>
      </c>
      <c r="CG718" s="14">
        <v>0</v>
      </c>
      <c r="CH718" s="14">
        <v>0</v>
      </c>
      <c r="CI718" s="14"/>
      <c r="CJ718" s="14">
        <v>0</v>
      </c>
      <c r="CK718" s="14">
        <v>0</v>
      </c>
      <c r="CL718" s="14">
        <v>0</v>
      </c>
      <c r="CM718" s="14">
        <v>0</v>
      </c>
      <c r="CN718" s="14"/>
      <c r="CO718" s="14">
        <v>0</v>
      </c>
      <c r="CP718" s="14">
        <v>0</v>
      </c>
      <c r="CQ718" s="14"/>
      <c r="CR718" s="14">
        <v>0</v>
      </c>
      <c r="CS718" s="14">
        <v>0</v>
      </c>
    </row>
    <row r="719" spans="2:97" x14ac:dyDescent="0.3">
      <c r="B719" t="s">
        <v>339</v>
      </c>
      <c r="C719" s="14">
        <v>0</v>
      </c>
      <c r="D719" s="14">
        <v>0</v>
      </c>
      <c r="E719" s="14">
        <v>0</v>
      </c>
      <c r="F719" s="14"/>
      <c r="G719" s="14">
        <v>0</v>
      </c>
      <c r="H719" s="14">
        <v>0</v>
      </c>
      <c r="I719" s="14">
        <v>0</v>
      </c>
      <c r="J719" s="14">
        <v>0</v>
      </c>
      <c r="K719" s="14">
        <v>0</v>
      </c>
      <c r="L719" s="14">
        <v>0</v>
      </c>
      <c r="M719" s="14"/>
      <c r="N719" s="14">
        <v>0</v>
      </c>
      <c r="O719" s="14">
        <v>0</v>
      </c>
      <c r="P719" s="14">
        <v>0</v>
      </c>
      <c r="Q719" s="14">
        <v>0</v>
      </c>
      <c r="R719" s="14"/>
      <c r="S719" s="14">
        <v>0</v>
      </c>
      <c r="T719" s="14">
        <v>0</v>
      </c>
      <c r="U719" s="14">
        <v>0</v>
      </c>
      <c r="V719" s="14">
        <v>0</v>
      </c>
      <c r="W719" s="14">
        <v>0</v>
      </c>
      <c r="X719" s="14">
        <v>0</v>
      </c>
      <c r="Y719" s="14">
        <v>0</v>
      </c>
      <c r="Z719" s="14">
        <v>0</v>
      </c>
      <c r="AA719" s="14">
        <v>0</v>
      </c>
      <c r="AB719" s="14">
        <v>0</v>
      </c>
      <c r="AC719" s="14">
        <v>0</v>
      </c>
      <c r="AD719" s="14">
        <v>0</v>
      </c>
      <c r="AE719" s="14"/>
      <c r="AF719" s="14">
        <v>0</v>
      </c>
      <c r="AG719" s="14">
        <v>0</v>
      </c>
      <c r="AH719" s="14">
        <v>0</v>
      </c>
      <c r="AI719" s="14">
        <v>0</v>
      </c>
      <c r="AJ719" s="14">
        <v>0</v>
      </c>
      <c r="AK719" s="14"/>
      <c r="AL719" s="14">
        <v>0</v>
      </c>
      <c r="AM719" s="14">
        <v>0</v>
      </c>
      <c r="AN719" s="14">
        <v>0</v>
      </c>
      <c r="AO719" s="14">
        <v>0</v>
      </c>
      <c r="AP719" s="14">
        <v>0</v>
      </c>
      <c r="AQ719" s="14">
        <v>0</v>
      </c>
      <c r="AR719" s="14"/>
      <c r="AS719" s="14">
        <v>0</v>
      </c>
      <c r="AT719" s="14">
        <v>0</v>
      </c>
      <c r="AU719" s="14">
        <v>0</v>
      </c>
      <c r="AV719" s="14">
        <v>0</v>
      </c>
      <c r="AW719" s="14">
        <v>0</v>
      </c>
      <c r="AX719" s="14"/>
      <c r="AY719" s="14">
        <v>0</v>
      </c>
      <c r="AZ719" s="14">
        <v>0</v>
      </c>
      <c r="BA719" s="14">
        <v>0</v>
      </c>
      <c r="BB719" s="14">
        <v>0</v>
      </c>
      <c r="BC719" s="14">
        <v>0</v>
      </c>
      <c r="BD719" s="14">
        <v>0</v>
      </c>
      <c r="BE719" s="14">
        <v>0</v>
      </c>
      <c r="BF719" s="14">
        <v>0</v>
      </c>
      <c r="BG719" s="14">
        <v>0</v>
      </c>
      <c r="BH719" s="14">
        <v>0</v>
      </c>
      <c r="BI719" s="14">
        <v>0</v>
      </c>
      <c r="BJ719" s="14">
        <v>0</v>
      </c>
      <c r="BK719" s="14">
        <v>0</v>
      </c>
      <c r="BL719" s="14">
        <v>0</v>
      </c>
      <c r="BM719" s="14">
        <v>0</v>
      </c>
      <c r="BN719" s="14">
        <v>0</v>
      </c>
      <c r="BO719" s="14"/>
      <c r="BP719" s="14">
        <v>0</v>
      </c>
      <c r="BQ719" s="14">
        <v>0</v>
      </c>
      <c r="BR719" s="14">
        <v>0</v>
      </c>
      <c r="BS719" s="14">
        <v>0</v>
      </c>
      <c r="BT719" s="14">
        <v>0</v>
      </c>
      <c r="BU719" s="14">
        <v>0</v>
      </c>
      <c r="BV719" s="14"/>
      <c r="BW719" s="14">
        <v>0</v>
      </c>
      <c r="BX719" s="14">
        <v>0</v>
      </c>
      <c r="BY719" s="14" t="s">
        <v>120</v>
      </c>
      <c r="BZ719" s="14">
        <v>0</v>
      </c>
      <c r="CA719" s="14">
        <v>0</v>
      </c>
      <c r="CB719" s="14">
        <v>0</v>
      </c>
      <c r="CC719" s="14">
        <v>0</v>
      </c>
      <c r="CD719" s="14"/>
      <c r="CE719" s="14">
        <v>0</v>
      </c>
      <c r="CF719" s="14">
        <v>0</v>
      </c>
      <c r="CG719" s="14">
        <v>0</v>
      </c>
      <c r="CH719" s="14">
        <v>0</v>
      </c>
      <c r="CI719" s="14"/>
      <c r="CJ719" s="14">
        <v>0</v>
      </c>
      <c r="CK719" s="14">
        <v>0</v>
      </c>
      <c r="CL719" s="14">
        <v>0</v>
      </c>
      <c r="CM719" s="14">
        <v>0</v>
      </c>
      <c r="CN719" s="14"/>
      <c r="CO719" s="14">
        <v>0</v>
      </c>
      <c r="CP719" s="14">
        <v>0</v>
      </c>
      <c r="CQ719" s="14"/>
      <c r="CR719" s="14">
        <v>0</v>
      </c>
      <c r="CS719" s="14">
        <v>0</v>
      </c>
    </row>
    <row r="720" spans="2:97" x14ac:dyDescent="0.3">
      <c r="B720" t="s">
        <v>340</v>
      </c>
      <c r="C720" s="14">
        <v>0</v>
      </c>
      <c r="D720" s="14">
        <v>0</v>
      </c>
      <c r="E720" s="14">
        <v>0</v>
      </c>
      <c r="F720" s="14"/>
      <c r="G720" s="14">
        <v>0</v>
      </c>
      <c r="H720" s="14">
        <v>0</v>
      </c>
      <c r="I720" s="14">
        <v>0</v>
      </c>
      <c r="J720" s="14">
        <v>0</v>
      </c>
      <c r="K720" s="14">
        <v>0</v>
      </c>
      <c r="L720" s="14">
        <v>0</v>
      </c>
      <c r="M720" s="14"/>
      <c r="N720" s="14">
        <v>0</v>
      </c>
      <c r="O720" s="14">
        <v>0</v>
      </c>
      <c r="P720" s="14">
        <v>0</v>
      </c>
      <c r="Q720" s="14">
        <v>0</v>
      </c>
      <c r="R720" s="14"/>
      <c r="S720" s="14">
        <v>0</v>
      </c>
      <c r="T720" s="14">
        <v>0</v>
      </c>
      <c r="U720" s="14">
        <v>0</v>
      </c>
      <c r="V720" s="14">
        <v>0</v>
      </c>
      <c r="W720" s="14">
        <v>0</v>
      </c>
      <c r="X720" s="14">
        <v>0</v>
      </c>
      <c r="Y720" s="14">
        <v>0</v>
      </c>
      <c r="Z720" s="14">
        <v>0</v>
      </c>
      <c r="AA720" s="14">
        <v>0</v>
      </c>
      <c r="AB720" s="14">
        <v>0</v>
      </c>
      <c r="AC720" s="14">
        <v>0</v>
      </c>
      <c r="AD720" s="14">
        <v>0</v>
      </c>
      <c r="AE720" s="14"/>
      <c r="AF720" s="14">
        <v>0</v>
      </c>
      <c r="AG720" s="14">
        <v>0</v>
      </c>
      <c r="AH720" s="14">
        <v>0</v>
      </c>
      <c r="AI720" s="14">
        <v>0</v>
      </c>
      <c r="AJ720" s="14">
        <v>0</v>
      </c>
      <c r="AK720" s="14"/>
      <c r="AL720" s="14">
        <v>0</v>
      </c>
      <c r="AM720" s="14">
        <v>0</v>
      </c>
      <c r="AN720" s="14">
        <v>0</v>
      </c>
      <c r="AO720" s="14">
        <v>0</v>
      </c>
      <c r="AP720" s="14">
        <v>0</v>
      </c>
      <c r="AQ720" s="14">
        <v>0</v>
      </c>
      <c r="AR720" s="14"/>
      <c r="AS720" s="14">
        <v>0</v>
      </c>
      <c r="AT720" s="14">
        <v>0</v>
      </c>
      <c r="AU720" s="14">
        <v>0</v>
      </c>
      <c r="AV720" s="14">
        <v>0</v>
      </c>
      <c r="AW720" s="14">
        <v>0</v>
      </c>
      <c r="AX720" s="14"/>
      <c r="AY720" s="14">
        <v>0</v>
      </c>
      <c r="AZ720" s="14">
        <v>0</v>
      </c>
      <c r="BA720" s="14">
        <v>0</v>
      </c>
      <c r="BB720" s="14">
        <v>0</v>
      </c>
      <c r="BC720" s="14">
        <v>0</v>
      </c>
      <c r="BD720" s="14">
        <v>0</v>
      </c>
      <c r="BE720" s="14">
        <v>0</v>
      </c>
      <c r="BF720" s="14">
        <v>0</v>
      </c>
      <c r="BG720" s="14">
        <v>0</v>
      </c>
      <c r="BH720" s="14">
        <v>0</v>
      </c>
      <c r="BI720" s="14">
        <v>0</v>
      </c>
      <c r="BJ720" s="14">
        <v>0</v>
      </c>
      <c r="BK720" s="14">
        <v>0</v>
      </c>
      <c r="BL720" s="14">
        <v>0</v>
      </c>
      <c r="BM720" s="14">
        <v>0</v>
      </c>
      <c r="BN720" s="14">
        <v>0</v>
      </c>
      <c r="BO720" s="14"/>
      <c r="BP720" s="14">
        <v>0</v>
      </c>
      <c r="BQ720" s="14">
        <v>0</v>
      </c>
      <c r="BR720" s="14">
        <v>0</v>
      </c>
      <c r="BS720" s="14">
        <v>0</v>
      </c>
      <c r="BT720" s="14">
        <v>0</v>
      </c>
      <c r="BU720" s="14">
        <v>0</v>
      </c>
      <c r="BV720" s="14"/>
      <c r="BW720" s="14">
        <v>0</v>
      </c>
      <c r="BX720" s="14">
        <v>0</v>
      </c>
      <c r="BY720" s="14" t="s">
        <v>120</v>
      </c>
      <c r="BZ720" s="14">
        <v>0</v>
      </c>
      <c r="CA720" s="14">
        <v>0</v>
      </c>
      <c r="CB720" s="14">
        <v>0</v>
      </c>
      <c r="CC720" s="14">
        <v>0</v>
      </c>
      <c r="CD720" s="14"/>
      <c r="CE720" s="14">
        <v>0</v>
      </c>
      <c r="CF720" s="14">
        <v>0</v>
      </c>
      <c r="CG720" s="14">
        <v>0</v>
      </c>
      <c r="CH720" s="14">
        <v>0</v>
      </c>
      <c r="CI720" s="14"/>
      <c r="CJ720" s="14">
        <v>0</v>
      </c>
      <c r="CK720" s="14">
        <v>0</v>
      </c>
      <c r="CL720" s="14">
        <v>0</v>
      </c>
      <c r="CM720" s="14">
        <v>0</v>
      </c>
      <c r="CN720" s="14"/>
      <c r="CO720" s="14">
        <v>0</v>
      </c>
      <c r="CP720" s="14">
        <v>0</v>
      </c>
      <c r="CQ720" s="14"/>
      <c r="CR720" s="14">
        <v>0</v>
      </c>
      <c r="CS720" s="14">
        <v>0</v>
      </c>
    </row>
    <row r="721" spans="2:97" x14ac:dyDescent="0.3">
      <c r="B721" t="s">
        <v>341</v>
      </c>
      <c r="C721" s="14">
        <v>0</v>
      </c>
      <c r="D721" s="14">
        <v>0</v>
      </c>
      <c r="E721" s="14">
        <v>0</v>
      </c>
      <c r="F721" s="14"/>
      <c r="G721" s="14">
        <v>0</v>
      </c>
      <c r="H721" s="14">
        <v>0</v>
      </c>
      <c r="I721" s="14">
        <v>0</v>
      </c>
      <c r="J721" s="14">
        <v>0</v>
      </c>
      <c r="K721" s="14">
        <v>0</v>
      </c>
      <c r="L721" s="14">
        <v>0</v>
      </c>
      <c r="M721" s="14"/>
      <c r="N721" s="14">
        <v>0</v>
      </c>
      <c r="O721" s="14">
        <v>0</v>
      </c>
      <c r="P721" s="14">
        <v>0</v>
      </c>
      <c r="Q721" s="14">
        <v>0</v>
      </c>
      <c r="R721" s="14"/>
      <c r="S721" s="14">
        <v>0</v>
      </c>
      <c r="T721" s="14">
        <v>0</v>
      </c>
      <c r="U721" s="14">
        <v>0</v>
      </c>
      <c r="V721" s="14">
        <v>0</v>
      </c>
      <c r="W721" s="14">
        <v>0</v>
      </c>
      <c r="X721" s="14">
        <v>0</v>
      </c>
      <c r="Y721" s="14">
        <v>0</v>
      </c>
      <c r="Z721" s="14">
        <v>0</v>
      </c>
      <c r="AA721" s="14">
        <v>0</v>
      </c>
      <c r="AB721" s="14">
        <v>0</v>
      </c>
      <c r="AC721" s="14">
        <v>0</v>
      </c>
      <c r="AD721" s="14">
        <v>0</v>
      </c>
      <c r="AE721" s="14"/>
      <c r="AF721" s="14">
        <v>0</v>
      </c>
      <c r="AG721" s="14">
        <v>0</v>
      </c>
      <c r="AH721" s="14">
        <v>0</v>
      </c>
      <c r="AI721" s="14">
        <v>0</v>
      </c>
      <c r="AJ721" s="14">
        <v>0</v>
      </c>
      <c r="AK721" s="14"/>
      <c r="AL721" s="14">
        <v>0</v>
      </c>
      <c r="AM721" s="14">
        <v>0</v>
      </c>
      <c r="AN721" s="14">
        <v>0</v>
      </c>
      <c r="AO721" s="14">
        <v>0</v>
      </c>
      <c r="AP721" s="14">
        <v>0</v>
      </c>
      <c r="AQ721" s="14">
        <v>0</v>
      </c>
      <c r="AR721" s="14"/>
      <c r="AS721" s="14">
        <v>0</v>
      </c>
      <c r="AT721" s="14">
        <v>0</v>
      </c>
      <c r="AU721" s="14">
        <v>0</v>
      </c>
      <c r="AV721" s="14">
        <v>0</v>
      </c>
      <c r="AW721" s="14">
        <v>0</v>
      </c>
      <c r="AX721" s="14"/>
      <c r="AY721" s="14">
        <v>0</v>
      </c>
      <c r="AZ721" s="14">
        <v>0</v>
      </c>
      <c r="BA721" s="14">
        <v>0</v>
      </c>
      <c r="BB721" s="14">
        <v>0</v>
      </c>
      <c r="BC721" s="14">
        <v>0</v>
      </c>
      <c r="BD721" s="14">
        <v>0</v>
      </c>
      <c r="BE721" s="14">
        <v>0</v>
      </c>
      <c r="BF721" s="14">
        <v>0</v>
      </c>
      <c r="BG721" s="14">
        <v>0</v>
      </c>
      <c r="BH721" s="14">
        <v>0</v>
      </c>
      <c r="BI721" s="14">
        <v>0</v>
      </c>
      <c r="BJ721" s="14">
        <v>0</v>
      </c>
      <c r="BK721" s="14">
        <v>0</v>
      </c>
      <c r="BL721" s="14">
        <v>0</v>
      </c>
      <c r="BM721" s="14">
        <v>0</v>
      </c>
      <c r="BN721" s="14">
        <v>0</v>
      </c>
      <c r="BO721" s="14"/>
      <c r="BP721" s="14">
        <v>0</v>
      </c>
      <c r="BQ721" s="14">
        <v>0</v>
      </c>
      <c r="BR721" s="14">
        <v>0</v>
      </c>
      <c r="BS721" s="14">
        <v>0</v>
      </c>
      <c r="BT721" s="14">
        <v>0</v>
      </c>
      <c r="BU721" s="14">
        <v>0</v>
      </c>
      <c r="BV721" s="14"/>
      <c r="BW721" s="14">
        <v>0</v>
      </c>
      <c r="BX721" s="14">
        <v>0</v>
      </c>
      <c r="BY721" s="14" t="s">
        <v>120</v>
      </c>
      <c r="BZ721" s="14">
        <v>0</v>
      </c>
      <c r="CA721" s="14">
        <v>0</v>
      </c>
      <c r="CB721" s="14">
        <v>0</v>
      </c>
      <c r="CC721" s="14">
        <v>0</v>
      </c>
      <c r="CD721" s="14"/>
      <c r="CE721" s="14">
        <v>0</v>
      </c>
      <c r="CF721" s="14">
        <v>0</v>
      </c>
      <c r="CG721" s="14">
        <v>0</v>
      </c>
      <c r="CH721" s="14">
        <v>0</v>
      </c>
      <c r="CI721" s="14"/>
      <c r="CJ721" s="14">
        <v>0</v>
      </c>
      <c r="CK721" s="14">
        <v>0</v>
      </c>
      <c r="CL721" s="14">
        <v>0</v>
      </c>
      <c r="CM721" s="14">
        <v>0</v>
      </c>
      <c r="CN721" s="14"/>
      <c r="CO721" s="14">
        <v>0</v>
      </c>
      <c r="CP721" s="14">
        <v>0</v>
      </c>
      <c r="CQ721" s="14"/>
      <c r="CR721" s="14">
        <v>0</v>
      </c>
      <c r="CS721" s="14">
        <v>0</v>
      </c>
    </row>
    <row r="722" spans="2:97" x14ac:dyDescent="0.3">
      <c r="B722" t="s">
        <v>342</v>
      </c>
      <c r="C722" s="14">
        <v>0</v>
      </c>
      <c r="D722" s="14">
        <v>0</v>
      </c>
      <c r="E722" s="14">
        <v>0</v>
      </c>
      <c r="F722" s="14"/>
      <c r="G722" s="14">
        <v>0</v>
      </c>
      <c r="H722" s="14">
        <v>0</v>
      </c>
      <c r="I722" s="14">
        <v>0</v>
      </c>
      <c r="J722" s="14">
        <v>0</v>
      </c>
      <c r="K722" s="14">
        <v>0</v>
      </c>
      <c r="L722" s="14">
        <v>0</v>
      </c>
      <c r="M722" s="14"/>
      <c r="N722" s="14">
        <v>0</v>
      </c>
      <c r="O722" s="14">
        <v>0</v>
      </c>
      <c r="P722" s="14">
        <v>0</v>
      </c>
      <c r="Q722" s="14">
        <v>0</v>
      </c>
      <c r="R722" s="14"/>
      <c r="S722" s="14">
        <v>0</v>
      </c>
      <c r="T722" s="14">
        <v>0</v>
      </c>
      <c r="U722" s="14">
        <v>0</v>
      </c>
      <c r="V722" s="14">
        <v>0</v>
      </c>
      <c r="W722" s="14">
        <v>0</v>
      </c>
      <c r="X722" s="14">
        <v>0</v>
      </c>
      <c r="Y722" s="14">
        <v>0</v>
      </c>
      <c r="Z722" s="14">
        <v>0</v>
      </c>
      <c r="AA722" s="14">
        <v>0</v>
      </c>
      <c r="AB722" s="14">
        <v>0</v>
      </c>
      <c r="AC722" s="14">
        <v>0</v>
      </c>
      <c r="AD722" s="14">
        <v>0</v>
      </c>
      <c r="AE722" s="14"/>
      <c r="AF722" s="14">
        <v>0</v>
      </c>
      <c r="AG722" s="14">
        <v>0</v>
      </c>
      <c r="AH722" s="14">
        <v>0</v>
      </c>
      <c r="AI722" s="14">
        <v>0</v>
      </c>
      <c r="AJ722" s="14">
        <v>0</v>
      </c>
      <c r="AK722" s="14"/>
      <c r="AL722" s="14">
        <v>0</v>
      </c>
      <c r="AM722" s="14">
        <v>0</v>
      </c>
      <c r="AN722" s="14">
        <v>0</v>
      </c>
      <c r="AO722" s="14">
        <v>0</v>
      </c>
      <c r="AP722" s="14">
        <v>0</v>
      </c>
      <c r="AQ722" s="14">
        <v>0</v>
      </c>
      <c r="AR722" s="14"/>
      <c r="AS722" s="14">
        <v>0</v>
      </c>
      <c r="AT722" s="14">
        <v>0</v>
      </c>
      <c r="AU722" s="14">
        <v>0</v>
      </c>
      <c r="AV722" s="14">
        <v>0</v>
      </c>
      <c r="AW722" s="14">
        <v>0</v>
      </c>
      <c r="AX722" s="14"/>
      <c r="AY722" s="14">
        <v>0</v>
      </c>
      <c r="AZ722" s="14">
        <v>0</v>
      </c>
      <c r="BA722" s="14">
        <v>0</v>
      </c>
      <c r="BB722" s="14">
        <v>0</v>
      </c>
      <c r="BC722" s="14">
        <v>0</v>
      </c>
      <c r="BD722" s="14">
        <v>0</v>
      </c>
      <c r="BE722" s="14">
        <v>0</v>
      </c>
      <c r="BF722" s="14">
        <v>0</v>
      </c>
      <c r="BG722" s="14">
        <v>0</v>
      </c>
      <c r="BH722" s="14">
        <v>0</v>
      </c>
      <c r="BI722" s="14">
        <v>0</v>
      </c>
      <c r="BJ722" s="14">
        <v>0</v>
      </c>
      <c r="BK722" s="14">
        <v>0</v>
      </c>
      <c r="BL722" s="14">
        <v>0</v>
      </c>
      <c r="BM722" s="14">
        <v>0</v>
      </c>
      <c r="BN722" s="14">
        <v>0</v>
      </c>
      <c r="BO722" s="14"/>
      <c r="BP722" s="14">
        <v>0</v>
      </c>
      <c r="BQ722" s="14">
        <v>0</v>
      </c>
      <c r="BR722" s="14">
        <v>0</v>
      </c>
      <c r="BS722" s="14">
        <v>0</v>
      </c>
      <c r="BT722" s="14">
        <v>0</v>
      </c>
      <c r="BU722" s="14">
        <v>0</v>
      </c>
      <c r="BV722" s="14"/>
      <c r="BW722" s="14">
        <v>0</v>
      </c>
      <c r="BX722" s="14">
        <v>0</v>
      </c>
      <c r="BY722" s="14" t="s">
        <v>120</v>
      </c>
      <c r="BZ722" s="14">
        <v>0</v>
      </c>
      <c r="CA722" s="14">
        <v>0</v>
      </c>
      <c r="CB722" s="14">
        <v>0</v>
      </c>
      <c r="CC722" s="14">
        <v>0</v>
      </c>
      <c r="CD722" s="14"/>
      <c r="CE722" s="14">
        <v>0</v>
      </c>
      <c r="CF722" s="14">
        <v>0</v>
      </c>
      <c r="CG722" s="14">
        <v>0</v>
      </c>
      <c r="CH722" s="14">
        <v>0</v>
      </c>
      <c r="CI722" s="14"/>
      <c r="CJ722" s="14">
        <v>0</v>
      </c>
      <c r="CK722" s="14">
        <v>0</v>
      </c>
      <c r="CL722" s="14">
        <v>0</v>
      </c>
      <c r="CM722" s="14">
        <v>0</v>
      </c>
      <c r="CN722" s="14"/>
      <c r="CO722" s="14">
        <v>0</v>
      </c>
      <c r="CP722" s="14">
        <v>0</v>
      </c>
      <c r="CQ722" s="14"/>
      <c r="CR722" s="14">
        <v>0</v>
      </c>
      <c r="CS722" s="14">
        <v>0</v>
      </c>
    </row>
    <row r="723" spans="2:97" x14ac:dyDescent="0.3">
      <c r="B723" t="s">
        <v>343</v>
      </c>
      <c r="C723" s="14">
        <v>0</v>
      </c>
      <c r="D723" s="14">
        <v>0</v>
      </c>
      <c r="E723" s="14">
        <v>0</v>
      </c>
      <c r="F723" s="14"/>
      <c r="G723" s="14">
        <v>0</v>
      </c>
      <c r="H723" s="14">
        <v>0</v>
      </c>
      <c r="I723" s="14">
        <v>0</v>
      </c>
      <c r="J723" s="14">
        <v>0</v>
      </c>
      <c r="K723" s="14">
        <v>0</v>
      </c>
      <c r="L723" s="14">
        <v>0</v>
      </c>
      <c r="M723" s="14"/>
      <c r="N723" s="14">
        <v>0</v>
      </c>
      <c r="O723" s="14">
        <v>0</v>
      </c>
      <c r="P723" s="14">
        <v>0</v>
      </c>
      <c r="Q723" s="14">
        <v>0</v>
      </c>
      <c r="R723" s="14"/>
      <c r="S723" s="14">
        <v>0</v>
      </c>
      <c r="T723" s="14">
        <v>0</v>
      </c>
      <c r="U723" s="14">
        <v>0</v>
      </c>
      <c r="V723" s="14">
        <v>0</v>
      </c>
      <c r="W723" s="14">
        <v>0</v>
      </c>
      <c r="X723" s="14">
        <v>0</v>
      </c>
      <c r="Y723" s="14">
        <v>0</v>
      </c>
      <c r="Z723" s="14">
        <v>0</v>
      </c>
      <c r="AA723" s="14">
        <v>0</v>
      </c>
      <c r="AB723" s="14">
        <v>0</v>
      </c>
      <c r="AC723" s="14">
        <v>0</v>
      </c>
      <c r="AD723" s="14">
        <v>0</v>
      </c>
      <c r="AE723" s="14"/>
      <c r="AF723" s="14">
        <v>0</v>
      </c>
      <c r="AG723" s="14">
        <v>0</v>
      </c>
      <c r="AH723" s="14">
        <v>0</v>
      </c>
      <c r="AI723" s="14">
        <v>0</v>
      </c>
      <c r="AJ723" s="14">
        <v>0</v>
      </c>
      <c r="AK723" s="14"/>
      <c r="AL723" s="14">
        <v>0</v>
      </c>
      <c r="AM723" s="14">
        <v>0</v>
      </c>
      <c r="AN723" s="14">
        <v>0</v>
      </c>
      <c r="AO723" s="14">
        <v>0</v>
      </c>
      <c r="AP723" s="14">
        <v>0</v>
      </c>
      <c r="AQ723" s="14">
        <v>0</v>
      </c>
      <c r="AR723" s="14"/>
      <c r="AS723" s="14">
        <v>0</v>
      </c>
      <c r="AT723" s="14">
        <v>0</v>
      </c>
      <c r="AU723" s="14">
        <v>0</v>
      </c>
      <c r="AV723" s="14">
        <v>0</v>
      </c>
      <c r="AW723" s="14">
        <v>0</v>
      </c>
      <c r="AX723" s="14"/>
      <c r="AY723" s="14">
        <v>0</v>
      </c>
      <c r="AZ723" s="14">
        <v>0</v>
      </c>
      <c r="BA723" s="14">
        <v>0</v>
      </c>
      <c r="BB723" s="14">
        <v>0</v>
      </c>
      <c r="BC723" s="14">
        <v>0</v>
      </c>
      <c r="BD723" s="14">
        <v>0</v>
      </c>
      <c r="BE723" s="14">
        <v>0</v>
      </c>
      <c r="BF723" s="14">
        <v>0</v>
      </c>
      <c r="BG723" s="14">
        <v>0</v>
      </c>
      <c r="BH723" s="14">
        <v>0</v>
      </c>
      <c r="BI723" s="14">
        <v>0</v>
      </c>
      <c r="BJ723" s="14">
        <v>0</v>
      </c>
      <c r="BK723" s="14">
        <v>0</v>
      </c>
      <c r="BL723" s="14">
        <v>0</v>
      </c>
      <c r="BM723" s="14">
        <v>0</v>
      </c>
      <c r="BN723" s="14">
        <v>0</v>
      </c>
      <c r="BO723" s="14"/>
      <c r="BP723" s="14">
        <v>0</v>
      </c>
      <c r="BQ723" s="14">
        <v>0</v>
      </c>
      <c r="BR723" s="14">
        <v>0</v>
      </c>
      <c r="BS723" s="14">
        <v>0</v>
      </c>
      <c r="BT723" s="14">
        <v>0</v>
      </c>
      <c r="BU723" s="14">
        <v>0</v>
      </c>
      <c r="BV723" s="14"/>
      <c r="BW723" s="14">
        <v>0</v>
      </c>
      <c r="BX723" s="14">
        <v>0</v>
      </c>
      <c r="BY723" s="14" t="s">
        <v>120</v>
      </c>
      <c r="BZ723" s="14">
        <v>0</v>
      </c>
      <c r="CA723" s="14">
        <v>0</v>
      </c>
      <c r="CB723" s="14">
        <v>0</v>
      </c>
      <c r="CC723" s="14">
        <v>0</v>
      </c>
      <c r="CD723" s="14"/>
      <c r="CE723" s="14">
        <v>0</v>
      </c>
      <c r="CF723" s="14">
        <v>0</v>
      </c>
      <c r="CG723" s="14">
        <v>0</v>
      </c>
      <c r="CH723" s="14">
        <v>0</v>
      </c>
      <c r="CI723" s="14"/>
      <c r="CJ723" s="14">
        <v>0</v>
      </c>
      <c r="CK723" s="14">
        <v>0</v>
      </c>
      <c r="CL723" s="14">
        <v>0</v>
      </c>
      <c r="CM723" s="14">
        <v>0</v>
      </c>
      <c r="CN723" s="14"/>
      <c r="CO723" s="14">
        <v>0</v>
      </c>
      <c r="CP723" s="14">
        <v>0</v>
      </c>
      <c r="CQ723" s="14"/>
      <c r="CR723" s="14">
        <v>0</v>
      </c>
      <c r="CS723" s="14">
        <v>0</v>
      </c>
    </row>
    <row r="724" spans="2:97" x14ac:dyDescent="0.3">
      <c r="B724" t="s">
        <v>344</v>
      </c>
      <c r="C724" s="14">
        <v>0</v>
      </c>
      <c r="D724" s="14">
        <v>0</v>
      </c>
      <c r="E724" s="14">
        <v>0</v>
      </c>
      <c r="F724" s="14"/>
      <c r="G724" s="14">
        <v>0</v>
      </c>
      <c r="H724" s="14">
        <v>0</v>
      </c>
      <c r="I724" s="14">
        <v>0</v>
      </c>
      <c r="J724" s="14">
        <v>0</v>
      </c>
      <c r="K724" s="14">
        <v>0</v>
      </c>
      <c r="L724" s="14">
        <v>0</v>
      </c>
      <c r="M724" s="14"/>
      <c r="N724" s="14">
        <v>0</v>
      </c>
      <c r="O724" s="14">
        <v>0</v>
      </c>
      <c r="P724" s="14">
        <v>0</v>
      </c>
      <c r="Q724" s="14">
        <v>0</v>
      </c>
      <c r="R724" s="14"/>
      <c r="S724" s="14">
        <v>0</v>
      </c>
      <c r="T724" s="14">
        <v>0</v>
      </c>
      <c r="U724" s="14">
        <v>0</v>
      </c>
      <c r="V724" s="14">
        <v>0</v>
      </c>
      <c r="W724" s="14">
        <v>0</v>
      </c>
      <c r="X724" s="14">
        <v>0</v>
      </c>
      <c r="Y724" s="14">
        <v>0</v>
      </c>
      <c r="Z724" s="14">
        <v>0</v>
      </c>
      <c r="AA724" s="14">
        <v>0</v>
      </c>
      <c r="AB724" s="14">
        <v>0</v>
      </c>
      <c r="AC724" s="14">
        <v>0</v>
      </c>
      <c r="AD724" s="14">
        <v>0</v>
      </c>
      <c r="AE724" s="14"/>
      <c r="AF724" s="14">
        <v>0</v>
      </c>
      <c r="AG724" s="14">
        <v>0</v>
      </c>
      <c r="AH724" s="14">
        <v>0</v>
      </c>
      <c r="AI724" s="14">
        <v>0</v>
      </c>
      <c r="AJ724" s="14">
        <v>0</v>
      </c>
      <c r="AK724" s="14"/>
      <c r="AL724" s="14">
        <v>0</v>
      </c>
      <c r="AM724" s="14">
        <v>0</v>
      </c>
      <c r="AN724" s="14">
        <v>0</v>
      </c>
      <c r="AO724" s="14">
        <v>0</v>
      </c>
      <c r="AP724" s="14">
        <v>0</v>
      </c>
      <c r="AQ724" s="14">
        <v>0</v>
      </c>
      <c r="AR724" s="14"/>
      <c r="AS724" s="14">
        <v>0</v>
      </c>
      <c r="AT724" s="14">
        <v>0</v>
      </c>
      <c r="AU724" s="14">
        <v>0</v>
      </c>
      <c r="AV724" s="14">
        <v>0</v>
      </c>
      <c r="AW724" s="14">
        <v>0</v>
      </c>
      <c r="AX724" s="14"/>
      <c r="AY724" s="14">
        <v>0</v>
      </c>
      <c r="AZ724" s="14">
        <v>0</v>
      </c>
      <c r="BA724" s="14">
        <v>0</v>
      </c>
      <c r="BB724" s="14">
        <v>0</v>
      </c>
      <c r="BC724" s="14">
        <v>0</v>
      </c>
      <c r="BD724" s="14">
        <v>0</v>
      </c>
      <c r="BE724" s="14">
        <v>0</v>
      </c>
      <c r="BF724" s="14">
        <v>0</v>
      </c>
      <c r="BG724" s="14">
        <v>0</v>
      </c>
      <c r="BH724" s="14">
        <v>0</v>
      </c>
      <c r="BI724" s="14">
        <v>0</v>
      </c>
      <c r="BJ724" s="14">
        <v>0</v>
      </c>
      <c r="BK724" s="14">
        <v>0</v>
      </c>
      <c r="BL724" s="14">
        <v>0</v>
      </c>
      <c r="BM724" s="14">
        <v>0</v>
      </c>
      <c r="BN724" s="14">
        <v>0</v>
      </c>
      <c r="BO724" s="14"/>
      <c r="BP724" s="14">
        <v>0</v>
      </c>
      <c r="BQ724" s="14">
        <v>0</v>
      </c>
      <c r="BR724" s="14">
        <v>0</v>
      </c>
      <c r="BS724" s="14">
        <v>0</v>
      </c>
      <c r="BT724" s="14">
        <v>0</v>
      </c>
      <c r="BU724" s="14">
        <v>0</v>
      </c>
      <c r="BV724" s="14"/>
      <c r="BW724" s="14">
        <v>0</v>
      </c>
      <c r="BX724" s="14">
        <v>0</v>
      </c>
      <c r="BY724" s="14" t="s">
        <v>120</v>
      </c>
      <c r="BZ724" s="14">
        <v>0</v>
      </c>
      <c r="CA724" s="14">
        <v>0</v>
      </c>
      <c r="CB724" s="14">
        <v>0</v>
      </c>
      <c r="CC724" s="14">
        <v>0</v>
      </c>
      <c r="CD724" s="14"/>
      <c r="CE724" s="14">
        <v>0</v>
      </c>
      <c r="CF724" s="14">
        <v>0</v>
      </c>
      <c r="CG724" s="14">
        <v>0</v>
      </c>
      <c r="CH724" s="14">
        <v>0</v>
      </c>
      <c r="CI724" s="14"/>
      <c r="CJ724" s="14">
        <v>0</v>
      </c>
      <c r="CK724" s="14">
        <v>0</v>
      </c>
      <c r="CL724" s="14">
        <v>0</v>
      </c>
      <c r="CM724" s="14">
        <v>0</v>
      </c>
      <c r="CN724" s="14"/>
      <c r="CO724" s="14">
        <v>0</v>
      </c>
      <c r="CP724" s="14">
        <v>0</v>
      </c>
      <c r="CQ724" s="14"/>
      <c r="CR724" s="14">
        <v>0</v>
      </c>
      <c r="CS724" s="14">
        <v>0</v>
      </c>
    </row>
    <row r="725" spans="2:97" x14ac:dyDescent="0.3">
      <c r="B725" t="s">
        <v>345</v>
      </c>
      <c r="C725" s="14">
        <v>0</v>
      </c>
      <c r="D725" s="14">
        <v>0</v>
      </c>
      <c r="E725" s="14">
        <v>0</v>
      </c>
      <c r="F725" s="14"/>
      <c r="G725" s="14">
        <v>0</v>
      </c>
      <c r="H725" s="14">
        <v>0</v>
      </c>
      <c r="I725" s="14">
        <v>0</v>
      </c>
      <c r="J725" s="14">
        <v>0</v>
      </c>
      <c r="K725" s="14">
        <v>0</v>
      </c>
      <c r="L725" s="14">
        <v>0</v>
      </c>
      <c r="M725" s="14"/>
      <c r="N725" s="14">
        <v>0</v>
      </c>
      <c r="O725" s="14">
        <v>0</v>
      </c>
      <c r="P725" s="14">
        <v>0</v>
      </c>
      <c r="Q725" s="14">
        <v>0</v>
      </c>
      <c r="R725" s="14"/>
      <c r="S725" s="14">
        <v>0</v>
      </c>
      <c r="T725" s="14">
        <v>0</v>
      </c>
      <c r="U725" s="14">
        <v>0</v>
      </c>
      <c r="V725" s="14">
        <v>0</v>
      </c>
      <c r="W725" s="14">
        <v>0</v>
      </c>
      <c r="X725" s="14">
        <v>0</v>
      </c>
      <c r="Y725" s="14">
        <v>0</v>
      </c>
      <c r="Z725" s="14">
        <v>0</v>
      </c>
      <c r="AA725" s="14">
        <v>0</v>
      </c>
      <c r="AB725" s="14">
        <v>0</v>
      </c>
      <c r="AC725" s="14">
        <v>0</v>
      </c>
      <c r="AD725" s="14">
        <v>0</v>
      </c>
      <c r="AE725" s="14"/>
      <c r="AF725" s="14">
        <v>0</v>
      </c>
      <c r="AG725" s="14">
        <v>0</v>
      </c>
      <c r="AH725" s="14">
        <v>0</v>
      </c>
      <c r="AI725" s="14">
        <v>0</v>
      </c>
      <c r="AJ725" s="14">
        <v>0</v>
      </c>
      <c r="AK725" s="14"/>
      <c r="AL725" s="14">
        <v>0</v>
      </c>
      <c r="AM725" s="14">
        <v>0</v>
      </c>
      <c r="AN725" s="14">
        <v>0</v>
      </c>
      <c r="AO725" s="14">
        <v>0</v>
      </c>
      <c r="AP725" s="14">
        <v>0</v>
      </c>
      <c r="AQ725" s="14">
        <v>0</v>
      </c>
      <c r="AR725" s="14"/>
      <c r="AS725" s="14">
        <v>0</v>
      </c>
      <c r="AT725" s="14">
        <v>0</v>
      </c>
      <c r="AU725" s="14">
        <v>0</v>
      </c>
      <c r="AV725" s="14">
        <v>0</v>
      </c>
      <c r="AW725" s="14">
        <v>0</v>
      </c>
      <c r="AX725" s="14"/>
      <c r="AY725" s="14">
        <v>0</v>
      </c>
      <c r="AZ725" s="14">
        <v>0</v>
      </c>
      <c r="BA725" s="14">
        <v>0</v>
      </c>
      <c r="BB725" s="14">
        <v>0</v>
      </c>
      <c r="BC725" s="14">
        <v>0</v>
      </c>
      <c r="BD725" s="14">
        <v>0</v>
      </c>
      <c r="BE725" s="14">
        <v>0</v>
      </c>
      <c r="BF725" s="14">
        <v>0</v>
      </c>
      <c r="BG725" s="14">
        <v>0</v>
      </c>
      <c r="BH725" s="14">
        <v>0</v>
      </c>
      <c r="BI725" s="14">
        <v>0</v>
      </c>
      <c r="BJ725" s="14">
        <v>0</v>
      </c>
      <c r="BK725" s="14">
        <v>0</v>
      </c>
      <c r="BL725" s="14">
        <v>0</v>
      </c>
      <c r="BM725" s="14">
        <v>0</v>
      </c>
      <c r="BN725" s="14">
        <v>0</v>
      </c>
      <c r="BO725" s="14"/>
      <c r="BP725" s="14">
        <v>0</v>
      </c>
      <c r="BQ725" s="14">
        <v>0</v>
      </c>
      <c r="BR725" s="14">
        <v>0</v>
      </c>
      <c r="BS725" s="14">
        <v>0</v>
      </c>
      <c r="BT725" s="14">
        <v>0</v>
      </c>
      <c r="BU725" s="14">
        <v>0</v>
      </c>
      <c r="BV725" s="14"/>
      <c r="BW725" s="14">
        <v>0</v>
      </c>
      <c r="BX725" s="14">
        <v>0</v>
      </c>
      <c r="BY725" s="14" t="s">
        <v>120</v>
      </c>
      <c r="BZ725" s="14">
        <v>0</v>
      </c>
      <c r="CA725" s="14">
        <v>0</v>
      </c>
      <c r="CB725" s="14">
        <v>0</v>
      </c>
      <c r="CC725" s="14">
        <v>0</v>
      </c>
      <c r="CD725" s="14"/>
      <c r="CE725" s="14">
        <v>0</v>
      </c>
      <c r="CF725" s="14">
        <v>0</v>
      </c>
      <c r="CG725" s="14">
        <v>0</v>
      </c>
      <c r="CH725" s="14">
        <v>0</v>
      </c>
      <c r="CI725" s="14"/>
      <c r="CJ725" s="14">
        <v>0</v>
      </c>
      <c r="CK725" s="14">
        <v>0</v>
      </c>
      <c r="CL725" s="14">
        <v>0</v>
      </c>
      <c r="CM725" s="14">
        <v>0</v>
      </c>
      <c r="CN725" s="14"/>
      <c r="CO725" s="14">
        <v>0</v>
      </c>
      <c r="CP725" s="14">
        <v>0</v>
      </c>
      <c r="CQ725" s="14"/>
      <c r="CR725" s="14">
        <v>0</v>
      </c>
      <c r="CS725" s="14">
        <v>0</v>
      </c>
    </row>
    <row r="726" spans="2:97" x14ac:dyDescent="0.3">
      <c r="B726" t="s">
        <v>346</v>
      </c>
      <c r="C726" s="14">
        <v>0</v>
      </c>
      <c r="D726" s="14">
        <v>0</v>
      </c>
      <c r="E726" s="14">
        <v>0</v>
      </c>
      <c r="F726" s="14"/>
      <c r="G726" s="14">
        <v>0</v>
      </c>
      <c r="H726" s="14">
        <v>0</v>
      </c>
      <c r="I726" s="14">
        <v>0</v>
      </c>
      <c r="J726" s="14">
        <v>0</v>
      </c>
      <c r="K726" s="14">
        <v>0</v>
      </c>
      <c r="L726" s="14">
        <v>0</v>
      </c>
      <c r="M726" s="14"/>
      <c r="N726" s="14">
        <v>0</v>
      </c>
      <c r="O726" s="14">
        <v>0</v>
      </c>
      <c r="P726" s="14">
        <v>0</v>
      </c>
      <c r="Q726" s="14">
        <v>0</v>
      </c>
      <c r="R726" s="14"/>
      <c r="S726" s="14">
        <v>0</v>
      </c>
      <c r="T726" s="14">
        <v>0</v>
      </c>
      <c r="U726" s="14">
        <v>0</v>
      </c>
      <c r="V726" s="14">
        <v>0</v>
      </c>
      <c r="W726" s="14">
        <v>0</v>
      </c>
      <c r="X726" s="14">
        <v>0</v>
      </c>
      <c r="Y726" s="14">
        <v>0</v>
      </c>
      <c r="Z726" s="14">
        <v>0</v>
      </c>
      <c r="AA726" s="14">
        <v>0</v>
      </c>
      <c r="AB726" s="14">
        <v>0</v>
      </c>
      <c r="AC726" s="14">
        <v>0</v>
      </c>
      <c r="AD726" s="14">
        <v>0</v>
      </c>
      <c r="AE726" s="14"/>
      <c r="AF726" s="14">
        <v>0</v>
      </c>
      <c r="AG726" s="14">
        <v>0</v>
      </c>
      <c r="AH726" s="14">
        <v>0</v>
      </c>
      <c r="AI726" s="14">
        <v>0</v>
      </c>
      <c r="AJ726" s="14">
        <v>0</v>
      </c>
      <c r="AK726" s="14"/>
      <c r="AL726" s="14">
        <v>0</v>
      </c>
      <c r="AM726" s="14">
        <v>0</v>
      </c>
      <c r="AN726" s="14">
        <v>0</v>
      </c>
      <c r="AO726" s="14">
        <v>0</v>
      </c>
      <c r="AP726" s="14">
        <v>0</v>
      </c>
      <c r="AQ726" s="14">
        <v>0</v>
      </c>
      <c r="AR726" s="14"/>
      <c r="AS726" s="14">
        <v>0</v>
      </c>
      <c r="AT726" s="14">
        <v>0</v>
      </c>
      <c r="AU726" s="14">
        <v>0</v>
      </c>
      <c r="AV726" s="14">
        <v>0</v>
      </c>
      <c r="AW726" s="14">
        <v>0</v>
      </c>
      <c r="AX726" s="14"/>
      <c r="AY726" s="14">
        <v>0</v>
      </c>
      <c r="AZ726" s="14">
        <v>0</v>
      </c>
      <c r="BA726" s="14">
        <v>0</v>
      </c>
      <c r="BB726" s="14">
        <v>0</v>
      </c>
      <c r="BC726" s="14">
        <v>0</v>
      </c>
      <c r="BD726" s="14">
        <v>0</v>
      </c>
      <c r="BE726" s="14">
        <v>0</v>
      </c>
      <c r="BF726" s="14">
        <v>0</v>
      </c>
      <c r="BG726" s="14">
        <v>0</v>
      </c>
      <c r="BH726" s="14">
        <v>0</v>
      </c>
      <c r="BI726" s="14">
        <v>0</v>
      </c>
      <c r="BJ726" s="14">
        <v>0</v>
      </c>
      <c r="BK726" s="14">
        <v>0</v>
      </c>
      <c r="BL726" s="14">
        <v>0</v>
      </c>
      <c r="BM726" s="14">
        <v>0</v>
      </c>
      <c r="BN726" s="14">
        <v>0</v>
      </c>
      <c r="BO726" s="14"/>
      <c r="BP726" s="14">
        <v>0</v>
      </c>
      <c r="BQ726" s="14">
        <v>0</v>
      </c>
      <c r="BR726" s="14">
        <v>0</v>
      </c>
      <c r="BS726" s="14">
        <v>0</v>
      </c>
      <c r="BT726" s="14">
        <v>0</v>
      </c>
      <c r="BU726" s="14">
        <v>0</v>
      </c>
      <c r="BV726" s="14"/>
      <c r="BW726" s="14">
        <v>0</v>
      </c>
      <c r="BX726" s="14">
        <v>0</v>
      </c>
      <c r="BY726" s="14" t="s">
        <v>120</v>
      </c>
      <c r="BZ726" s="14">
        <v>0</v>
      </c>
      <c r="CA726" s="14">
        <v>0</v>
      </c>
      <c r="CB726" s="14">
        <v>0</v>
      </c>
      <c r="CC726" s="14">
        <v>0</v>
      </c>
      <c r="CD726" s="14"/>
      <c r="CE726" s="14">
        <v>0</v>
      </c>
      <c r="CF726" s="14">
        <v>0</v>
      </c>
      <c r="CG726" s="14">
        <v>0</v>
      </c>
      <c r="CH726" s="14">
        <v>0</v>
      </c>
      <c r="CI726" s="14"/>
      <c r="CJ726" s="14">
        <v>0</v>
      </c>
      <c r="CK726" s="14">
        <v>0</v>
      </c>
      <c r="CL726" s="14">
        <v>0</v>
      </c>
      <c r="CM726" s="14">
        <v>0</v>
      </c>
      <c r="CN726" s="14"/>
      <c r="CO726" s="14">
        <v>0</v>
      </c>
      <c r="CP726" s="14">
        <v>0</v>
      </c>
      <c r="CQ726" s="14"/>
      <c r="CR726" s="14">
        <v>0</v>
      </c>
      <c r="CS726" s="14">
        <v>0</v>
      </c>
    </row>
    <row r="727" spans="2:97" x14ac:dyDescent="0.3">
      <c r="B727" t="s">
        <v>347</v>
      </c>
      <c r="C727" s="14">
        <v>0</v>
      </c>
      <c r="D727" s="14">
        <v>0</v>
      </c>
      <c r="E727" s="14">
        <v>0</v>
      </c>
      <c r="F727" s="14"/>
      <c r="G727" s="14">
        <v>0</v>
      </c>
      <c r="H727" s="14">
        <v>0</v>
      </c>
      <c r="I727" s="14">
        <v>0</v>
      </c>
      <c r="J727" s="14">
        <v>0</v>
      </c>
      <c r="K727" s="14">
        <v>0</v>
      </c>
      <c r="L727" s="14">
        <v>0</v>
      </c>
      <c r="M727" s="14"/>
      <c r="N727" s="14">
        <v>0</v>
      </c>
      <c r="O727" s="14">
        <v>0</v>
      </c>
      <c r="P727" s="14">
        <v>0</v>
      </c>
      <c r="Q727" s="14">
        <v>0</v>
      </c>
      <c r="R727" s="14"/>
      <c r="S727" s="14">
        <v>0</v>
      </c>
      <c r="T727" s="14">
        <v>0</v>
      </c>
      <c r="U727" s="14">
        <v>0</v>
      </c>
      <c r="V727" s="14">
        <v>0</v>
      </c>
      <c r="W727" s="14">
        <v>0</v>
      </c>
      <c r="X727" s="14">
        <v>0</v>
      </c>
      <c r="Y727" s="14">
        <v>0</v>
      </c>
      <c r="Z727" s="14">
        <v>0</v>
      </c>
      <c r="AA727" s="14">
        <v>0</v>
      </c>
      <c r="AB727" s="14">
        <v>0</v>
      </c>
      <c r="AC727" s="14">
        <v>0</v>
      </c>
      <c r="AD727" s="14">
        <v>0</v>
      </c>
      <c r="AE727" s="14"/>
      <c r="AF727" s="14">
        <v>0</v>
      </c>
      <c r="AG727" s="14">
        <v>0</v>
      </c>
      <c r="AH727" s="14">
        <v>0</v>
      </c>
      <c r="AI727" s="14">
        <v>0</v>
      </c>
      <c r="AJ727" s="14">
        <v>0</v>
      </c>
      <c r="AK727" s="14"/>
      <c r="AL727" s="14">
        <v>0</v>
      </c>
      <c r="AM727" s="14">
        <v>0</v>
      </c>
      <c r="AN727" s="14">
        <v>0</v>
      </c>
      <c r="AO727" s="14">
        <v>0</v>
      </c>
      <c r="AP727" s="14">
        <v>0</v>
      </c>
      <c r="AQ727" s="14">
        <v>0</v>
      </c>
      <c r="AR727" s="14"/>
      <c r="AS727" s="14">
        <v>0</v>
      </c>
      <c r="AT727" s="14">
        <v>0</v>
      </c>
      <c r="AU727" s="14">
        <v>0</v>
      </c>
      <c r="AV727" s="14">
        <v>0</v>
      </c>
      <c r="AW727" s="14">
        <v>0</v>
      </c>
      <c r="AX727" s="14"/>
      <c r="AY727" s="14">
        <v>0</v>
      </c>
      <c r="AZ727" s="14">
        <v>0</v>
      </c>
      <c r="BA727" s="14">
        <v>0</v>
      </c>
      <c r="BB727" s="14">
        <v>0</v>
      </c>
      <c r="BC727" s="14">
        <v>0</v>
      </c>
      <c r="BD727" s="14">
        <v>0</v>
      </c>
      <c r="BE727" s="14">
        <v>0</v>
      </c>
      <c r="BF727" s="14">
        <v>0</v>
      </c>
      <c r="BG727" s="14">
        <v>0</v>
      </c>
      <c r="BH727" s="14">
        <v>0</v>
      </c>
      <c r="BI727" s="14">
        <v>0</v>
      </c>
      <c r="BJ727" s="14">
        <v>0</v>
      </c>
      <c r="BK727" s="14">
        <v>0</v>
      </c>
      <c r="BL727" s="14">
        <v>0</v>
      </c>
      <c r="BM727" s="14">
        <v>0</v>
      </c>
      <c r="BN727" s="14">
        <v>0</v>
      </c>
      <c r="BO727" s="14"/>
      <c r="BP727" s="14">
        <v>0</v>
      </c>
      <c r="BQ727" s="14">
        <v>0</v>
      </c>
      <c r="BR727" s="14">
        <v>0</v>
      </c>
      <c r="BS727" s="14">
        <v>0</v>
      </c>
      <c r="BT727" s="14">
        <v>0</v>
      </c>
      <c r="BU727" s="14">
        <v>0</v>
      </c>
      <c r="BV727" s="14"/>
      <c r="BW727" s="14">
        <v>0</v>
      </c>
      <c r="BX727" s="14">
        <v>0</v>
      </c>
      <c r="BY727" s="14" t="s">
        <v>120</v>
      </c>
      <c r="BZ727" s="14">
        <v>0</v>
      </c>
      <c r="CA727" s="14">
        <v>0</v>
      </c>
      <c r="CB727" s="14">
        <v>0</v>
      </c>
      <c r="CC727" s="14">
        <v>0</v>
      </c>
      <c r="CD727" s="14"/>
      <c r="CE727" s="14">
        <v>0</v>
      </c>
      <c r="CF727" s="14">
        <v>0</v>
      </c>
      <c r="CG727" s="14">
        <v>0</v>
      </c>
      <c r="CH727" s="14">
        <v>0</v>
      </c>
      <c r="CI727" s="14"/>
      <c r="CJ727" s="14">
        <v>0</v>
      </c>
      <c r="CK727" s="14">
        <v>0</v>
      </c>
      <c r="CL727" s="14">
        <v>0</v>
      </c>
      <c r="CM727" s="14">
        <v>0</v>
      </c>
      <c r="CN727" s="14"/>
      <c r="CO727" s="14">
        <v>0</v>
      </c>
      <c r="CP727" s="14">
        <v>0</v>
      </c>
      <c r="CQ727" s="14"/>
      <c r="CR727" s="14">
        <v>0</v>
      </c>
      <c r="CS727" s="14">
        <v>0</v>
      </c>
    </row>
    <row r="728" spans="2:97" x14ac:dyDescent="0.3">
      <c r="B728" t="s">
        <v>348</v>
      </c>
      <c r="C728" s="14">
        <v>0</v>
      </c>
      <c r="D728" s="14">
        <v>0</v>
      </c>
      <c r="E728" s="14">
        <v>0</v>
      </c>
      <c r="F728" s="14"/>
      <c r="G728" s="14">
        <v>0</v>
      </c>
      <c r="H728" s="14">
        <v>0</v>
      </c>
      <c r="I728" s="14">
        <v>0</v>
      </c>
      <c r="J728" s="14">
        <v>0</v>
      </c>
      <c r="K728" s="14">
        <v>0</v>
      </c>
      <c r="L728" s="14">
        <v>0</v>
      </c>
      <c r="M728" s="14"/>
      <c r="N728" s="14">
        <v>0</v>
      </c>
      <c r="O728" s="14">
        <v>0</v>
      </c>
      <c r="P728" s="14">
        <v>0</v>
      </c>
      <c r="Q728" s="14">
        <v>0</v>
      </c>
      <c r="R728" s="14"/>
      <c r="S728" s="14">
        <v>0</v>
      </c>
      <c r="T728" s="14">
        <v>0</v>
      </c>
      <c r="U728" s="14">
        <v>0</v>
      </c>
      <c r="V728" s="14">
        <v>0</v>
      </c>
      <c r="W728" s="14">
        <v>0</v>
      </c>
      <c r="X728" s="14">
        <v>0</v>
      </c>
      <c r="Y728" s="14">
        <v>0</v>
      </c>
      <c r="Z728" s="14">
        <v>0</v>
      </c>
      <c r="AA728" s="14">
        <v>0</v>
      </c>
      <c r="AB728" s="14">
        <v>0</v>
      </c>
      <c r="AC728" s="14">
        <v>0</v>
      </c>
      <c r="AD728" s="14">
        <v>0</v>
      </c>
      <c r="AE728" s="14"/>
      <c r="AF728" s="14">
        <v>0</v>
      </c>
      <c r="AG728" s="14">
        <v>0</v>
      </c>
      <c r="AH728" s="14">
        <v>0</v>
      </c>
      <c r="AI728" s="14">
        <v>0</v>
      </c>
      <c r="AJ728" s="14">
        <v>0</v>
      </c>
      <c r="AK728" s="14"/>
      <c r="AL728" s="14">
        <v>0</v>
      </c>
      <c r="AM728" s="14">
        <v>0</v>
      </c>
      <c r="AN728" s="14">
        <v>0</v>
      </c>
      <c r="AO728" s="14">
        <v>0</v>
      </c>
      <c r="AP728" s="14">
        <v>0</v>
      </c>
      <c r="AQ728" s="14">
        <v>0</v>
      </c>
      <c r="AR728" s="14"/>
      <c r="AS728" s="14">
        <v>0</v>
      </c>
      <c r="AT728" s="14">
        <v>0</v>
      </c>
      <c r="AU728" s="14">
        <v>0</v>
      </c>
      <c r="AV728" s="14">
        <v>0</v>
      </c>
      <c r="AW728" s="14">
        <v>0</v>
      </c>
      <c r="AX728" s="14"/>
      <c r="AY728" s="14">
        <v>0</v>
      </c>
      <c r="AZ728" s="14">
        <v>0</v>
      </c>
      <c r="BA728" s="14">
        <v>0</v>
      </c>
      <c r="BB728" s="14">
        <v>0</v>
      </c>
      <c r="BC728" s="14">
        <v>0</v>
      </c>
      <c r="BD728" s="14">
        <v>0</v>
      </c>
      <c r="BE728" s="14">
        <v>0</v>
      </c>
      <c r="BF728" s="14">
        <v>0</v>
      </c>
      <c r="BG728" s="14">
        <v>0</v>
      </c>
      <c r="BH728" s="14">
        <v>0</v>
      </c>
      <c r="BI728" s="14">
        <v>0</v>
      </c>
      <c r="BJ728" s="14">
        <v>0</v>
      </c>
      <c r="BK728" s="14">
        <v>0</v>
      </c>
      <c r="BL728" s="14">
        <v>0</v>
      </c>
      <c r="BM728" s="14">
        <v>0</v>
      </c>
      <c r="BN728" s="14">
        <v>0</v>
      </c>
      <c r="BO728" s="14"/>
      <c r="BP728" s="14">
        <v>0</v>
      </c>
      <c r="BQ728" s="14">
        <v>0</v>
      </c>
      <c r="BR728" s="14">
        <v>0</v>
      </c>
      <c r="BS728" s="14">
        <v>0</v>
      </c>
      <c r="BT728" s="14">
        <v>0</v>
      </c>
      <c r="BU728" s="14">
        <v>0</v>
      </c>
      <c r="BV728" s="14"/>
      <c r="BW728" s="14">
        <v>0</v>
      </c>
      <c r="BX728" s="14">
        <v>0</v>
      </c>
      <c r="BY728" s="14" t="s">
        <v>120</v>
      </c>
      <c r="BZ728" s="14">
        <v>0</v>
      </c>
      <c r="CA728" s="14">
        <v>0</v>
      </c>
      <c r="CB728" s="14">
        <v>0</v>
      </c>
      <c r="CC728" s="14">
        <v>0</v>
      </c>
      <c r="CD728" s="14"/>
      <c r="CE728" s="14">
        <v>0</v>
      </c>
      <c r="CF728" s="14">
        <v>0</v>
      </c>
      <c r="CG728" s="14">
        <v>0</v>
      </c>
      <c r="CH728" s="14">
        <v>0</v>
      </c>
      <c r="CI728" s="14"/>
      <c r="CJ728" s="14">
        <v>0</v>
      </c>
      <c r="CK728" s="14">
        <v>0</v>
      </c>
      <c r="CL728" s="14">
        <v>0</v>
      </c>
      <c r="CM728" s="14">
        <v>0</v>
      </c>
      <c r="CN728" s="14"/>
      <c r="CO728" s="14">
        <v>0</v>
      </c>
      <c r="CP728" s="14">
        <v>0</v>
      </c>
      <c r="CQ728" s="14"/>
      <c r="CR728" s="14">
        <v>0</v>
      </c>
      <c r="CS728" s="14">
        <v>0</v>
      </c>
    </row>
    <row r="729" spans="2:97" x14ac:dyDescent="0.3">
      <c r="B729" t="s">
        <v>349</v>
      </c>
      <c r="C729" s="14">
        <v>0</v>
      </c>
      <c r="D729" s="14">
        <v>0</v>
      </c>
      <c r="E729" s="14">
        <v>0</v>
      </c>
      <c r="F729" s="14"/>
      <c r="G729" s="14">
        <v>0</v>
      </c>
      <c r="H729" s="14">
        <v>0</v>
      </c>
      <c r="I729" s="14">
        <v>0</v>
      </c>
      <c r="J729" s="14">
        <v>0</v>
      </c>
      <c r="K729" s="14">
        <v>0</v>
      </c>
      <c r="L729" s="14">
        <v>0</v>
      </c>
      <c r="M729" s="14"/>
      <c r="N729" s="14">
        <v>0</v>
      </c>
      <c r="O729" s="14">
        <v>0</v>
      </c>
      <c r="P729" s="14">
        <v>0</v>
      </c>
      <c r="Q729" s="14">
        <v>0</v>
      </c>
      <c r="R729" s="14"/>
      <c r="S729" s="14">
        <v>0</v>
      </c>
      <c r="T729" s="14">
        <v>0</v>
      </c>
      <c r="U729" s="14">
        <v>0</v>
      </c>
      <c r="V729" s="14">
        <v>0</v>
      </c>
      <c r="W729" s="14">
        <v>0</v>
      </c>
      <c r="X729" s="14">
        <v>0</v>
      </c>
      <c r="Y729" s="14">
        <v>0</v>
      </c>
      <c r="Z729" s="14">
        <v>0</v>
      </c>
      <c r="AA729" s="14">
        <v>0</v>
      </c>
      <c r="AB729" s="14">
        <v>0</v>
      </c>
      <c r="AC729" s="14">
        <v>0</v>
      </c>
      <c r="AD729" s="14">
        <v>0</v>
      </c>
      <c r="AE729" s="14"/>
      <c r="AF729" s="14">
        <v>0</v>
      </c>
      <c r="AG729" s="14">
        <v>0</v>
      </c>
      <c r="AH729" s="14">
        <v>0</v>
      </c>
      <c r="AI729" s="14">
        <v>0</v>
      </c>
      <c r="AJ729" s="14">
        <v>0</v>
      </c>
      <c r="AK729" s="14"/>
      <c r="AL729" s="14">
        <v>0</v>
      </c>
      <c r="AM729" s="14">
        <v>0</v>
      </c>
      <c r="AN729" s="14">
        <v>0</v>
      </c>
      <c r="AO729" s="14">
        <v>0</v>
      </c>
      <c r="AP729" s="14">
        <v>0</v>
      </c>
      <c r="AQ729" s="14">
        <v>0</v>
      </c>
      <c r="AR729" s="14"/>
      <c r="AS729" s="14">
        <v>0</v>
      </c>
      <c r="AT729" s="14">
        <v>0</v>
      </c>
      <c r="AU729" s="14">
        <v>0</v>
      </c>
      <c r="AV729" s="14">
        <v>0</v>
      </c>
      <c r="AW729" s="14">
        <v>0</v>
      </c>
      <c r="AX729" s="14"/>
      <c r="AY729" s="14">
        <v>0</v>
      </c>
      <c r="AZ729" s="14">
        <v>0</v>
      </c>
      <c r="BA729" s="14">
        <v>0</v>
      </c>
      <c r="BB729" s="14">
        <v>0</v>
      </c>
      <c r="BC729" s="14">
        <v>0</v>
      </c>
      <c r="BD729" s="14">
        <v>0</v>
      </c>
      <c r="BE729" s="14">
        <v>0</v>
      </c>
      <c r="BF729" s="14">
        <v>0</v>
      </c>
      <c r="BG729" s="14">
        <v>0</v>
      </c>
      <c r="BH729" s="14">
        <v>0</v>
      </c>
      <c r="BI729" s="14">
        <v>0</v>
      </c>
      <c r="BJ729" s="14">
        <v>0</v>
      </c>
      <c r="BK729" s="14">
        <v>0</v>
      </c>
      <c r="BL729" s="14">
        <v>0</v>
      </c>
      <c r="BM729" s="14">
        <v>0</v>
      </c>
      <c r="BN729" s="14">
        <v>0</v>
      </c>
      <c r="BO729" s="14"/>
      <c r="BP729" s="14">
        <v>0</v>
      </c>
      <c r="BQ729" s="14">
        <v>0</v>
      </c>
      <c r="BR729" s="14">
        <v>0</v>
      </c>
      <c r="BS729" s="14">
        <v>0</v>
      </c>
      <c r="BT729" s="14">
        <v>0</v>
      </c>
      <c r="BU729" s="14">
        <v>0</v>
      </c>
      <c r="BV729" s="14"/>
      <c r="BW729" s="14">
        <v>0</v>
      </c>
      <c r="BX729" s="14">
        <v>0</v>
      </c>
      <c r="BY729" s="14" t="s">
        <v>120</v>
      </c>
      <c r="BZ729" s="14">
        <v>0</v>
      </c>
      <c r="CA729" s="14">
        <v>0</v>
      </c>
      <c r="CB729" s="14">
        <v>0</v>
      </c>
      <c r="CC729" s="14">
        <v>0</v>
      </c>
      <c r="CD729" s="14"/>
      <c r="CE729" s="14">
        <v>0</v>
      </c>
      <c r="CF729" s="14">
        <v>0</v>
      </c>
      <c r="CG729" s="14">
        <v>0</v>
      </c>
      <c r="CH729" s="14">
        <v>0</v>
      </c>
      <c r="CI729" s="14"/>
      <c r="CJ729" s="14">
        <v>0</v>
      </c>
      <c r="CK729" s="14">
        <v>0</v>
      </c>
      <c r="CL729" s="14">
        <v>0</v>
      </c>
      <c r="CM729" s="14">
        <v>0</v>
      </c>
      <c r="CN729" s="14"/>
      <c r="CO729" s="14">
        <v>0</v>
      </c>
      <c r="CP729" s="14">
        <v>0</v>
      </c>
      <c r="CQ729" s="14"/>
      <c r="CR729" s="14">
        <v>0</v>
      </c>
      <c r="CS729" s="14">
        <v>0</v>
      </c>
    </row>
    <row r="730" spans="2:97" x14ac:dyDescent="0.3">
      <c r="B730" t="s">
        <v>350</v>
      </c>
      <c r="C730" s="14">
        <v>0</v>
      </c>
      <c r="D730" s="14">
        <v>0</v>
      </c>
      <c r="E730" s="14">
        <v>0</v>
      </c>
      <c r="F730" s="14"/>
      <c r="G730" s="14">
        <v>0</v>
      </c>
      <c r="H730" s="14">
        <v>0</v>
      </c>
      <c r="I730" s="14">
        <v>0</v>
      </c>
      <c r="J730" s="14">
        <v>0</v>
      </c>
      <c r="K730" s="14">
        <v>0</v>
      </c>
      <c r="L730" s="14">
        <v>0</v>
      </c>
      <c r="M730" s="14"/>
      <c r="N730" s="14">
        <v>0</v>
      </c>
      <c r="O730" s="14">
        <v>0</v>
      </c>
      <c r="P730" s="14">
        <v>0</v>
      </c>
      <c r="Q730" s="14">
        <v>0</v>
      </c>
      <c r="R730" s="14"/>
      <c r="S730" s="14">
        <v>0</v>
      </c>
      <c r="T730" s="14">
        <v>0</v>
      </c>
      <c r="U730" s="14">
        <v>0</v>
      </c>
      <c r="V730" s="14">
        <v>0</v>
      </c>
      <c r="W730" s="14">
        <v>0</v>
      </c>
      <c r="X730" s="14">
        <v>0</v>
      </c>
      <c r="Y730" s="14">
        <v>0</v>
      </c>
      <c r="Z730" s="14">
        <v>0</v>
      </c>
      <c r="AA730" s="14">
        <v>0</v>
      </c>
      <c r="AB730" s="14">
        <v>0</v>
      </c>
      <c r="AC730" s="14">
        <v>0</v>
      </c>
      <c r="AD730" s="14">
        <v>0</v>
      </c>
      <c r="AE730" s="14"/>
      <c r="AF730" s="14">
        <v>0</v>
      </c>
      <c r="AG730" s="14">
        <v>0</v>
      </c>
      <c r="AH730" s="14">
        <v>0</v>
      </c>
      <c r="AI730" s="14">
        <v>0</v>
      </c>
      <c r="AJ730" s="14">
        <v>0</v>
      </c>
      <c r="AK730" s="14"/>
      <c r="AL730" s="14">
        <v>0</v>
      </c>
      <c r="AM730" s="14">
        <v>0</v>
      </c>
      <c r="AN730" s="14">
        <v>0</v>
      </c>
      <c r="AO730" s="14">
        <v>0</v>
      </c>
      <c r="AP730" s="14">
        <v>0</v>
      </c>
      <c r="AQ730" s="14">
        <v>0</v>
      </c>
      <c r="AR730" s="14"/>
      <c r="AS730" s="14">
        <v>0</v>
      </c>
      <c r="AT730" s="14">
        <v>0</v>
      </c>
      <c r="AU730" s="14">
        <v>0</v>
      </c>
      <c r="AV730" s="14">
        <v>0</v>
      </c>
      <c r="AW730" s="14">
        <v>0</v>
      </c>
      <c r="AX730" s="14"/>
      <c r="AY730" s="14">
        <v>0</v>
      </c>
      <c r="AZ730" s="14">
        <v>0</v>
      </c>
      <c r="BA730" s="14">
        <v>0</v>
      </c>
      <c r="BB730" s="14">
        <v>0</v>
      </c>
      <c r="BC730" s="14">
        <v>0</v>
      </c>
      <c r="BD730" s="14">
        <v>0</v>
      </c>
      <c r="BE730" s="14">
        <v>0</v>
      </c>
      <c r="BF730" s="14">
        <v>0</v>
      </c>
      <c r="BG730" s="14">
        <v>0</v>
      </c>
      <c r="BH730" s="14">
        <v>0</v>
      </c>
      <c r="BI730" s="14">
        <v>0</v>
      </c>
      <c r="BJ730" s="14">
        <v>0</v>
      </c>
      <c r="BK730" s="14">
        <v>0</v>
      </c>
      <c r="BL730" s="14">
        <v>0</v>
      </c>
      <c r="BM730" s="14">
        <v>0</v>
      </c>
      <c r="BN730" s="14">
        <v>0</v>
      </c>
      <c r="BO730" s="14"/>
      <c r="BP730" s="14">
        <v>0</v>
      </c>
      <c r="BQ730" s="14">
        <v>0</v>
      </c>
      <c r="BR730" s="14">
        <v>0</v>
      </c>
      <c r="BS730" s="14">
        <v>0</v>
      </c>
      <c r="BT730" s="14">
        <v>0</v>
      </c>
      <c r="BU730" s="14">
        <v>0</v>
      </c>
      <c r="BV730" s="14"/>
      <c r="BW730" s="14">
        <v>0</v>
      </c>
      <c r="BX730" s="14">
        <v>0</v>
      </c>
      <c r="BY730" s="14" t="s">
        <v>120</v>
      </c>
      <c r="BZ730" s="14">
        <v>0</v>
      </c>
      <c r="CA730" s="14">
        <v>0</v>
      </c>
      <c r="CB730" s="14">
        <v>0</v>
      </c>
      <c r="CC730" s="14">
        <v>0</v>
      </c>
      <c r="CD730" s="14"/>
      <c r="CE730" s="14">
        <v>0</v>
      </c>
      <c r="CF730" s="14">
        <v>0</v>
      </c>
      <c r="CG730" s="14">
        <v>0</v>
      </c>
      <c r="CH730" s="14">
        <v>0</v>
      </c>
      <c r="CI730" s="14"/>
      <c r="CJ730" s="14">
        <v>0</v>
      </c>
      <c r="CK730" s="14">
        <v>0</v>
      </c>
      <c r="CL730" s="14">
        <v>0</v>
      </c>
      <c r="CM730" s="14">
        <v>0</v>
      </c>
      <c r="CN730" s="14"/>
      <c r="CO730" s="14">
        <v>0</v>
      </c>
      <c r="CP730" s="14">
        <v>0</v>
      </c>
      <c r="CQ730" s="14"/>
      <c r="CR730" s="14">
        <v>0</v>
      </c>
      <c r="CS730" s="14">
        <v>0</v>
      </c>
    </row>
    <row r="731" spans="2:97" x14ac:dyDescent="0.3">
      <c r="B731" t="s">
        <v>351</v>
      </c>
      <c r="C731" s="14">
        <v>0</v>
      </c>
      <c r="D731" s="14">
        <v>0</v>
      </c>
      <c r="E731" s="14">
        <v>0</v>
      </c>
      <c r="F731" s="14"/>
      <c r="G731" s="14">
        <v>0</v>
      </c>
      <c r="H731" s="14">
        <v>0</v>
      </c>
      <c r="I731" s="14">
        <v>0</v>
      </c>
      <c r="J731" s="14">
        <v>0</v>
      </c>
      <c r="K731" s="14">
        <v>0</v>
      </c>
      <c r="L731" s="14">
        <v>0</v>
      </c>
      <c r="M731" s="14"/>
      <c r="N731" s="14">
        <v>0</v>
      </c>
      <c r="O731" s="14">
        <v>0</v>
      </c>
      <c r="P731" s="14">
        <v>0</v>
      </c>
      <c r="Q731" s="14">
        <v>0</v>
      </c>
      <c r="R731" s="14"/>
      <c r="S731" s="14">
        <v>0</v>
      </c>
      <c r="T731" s="14">
        <v>0</v>
      </c>
      <c r="U731" s="14">
        <v>0</v>
      </c>
      <c r="V731" s="14">
        <v>0</v>
      </c>
      <c r="W731" s="14">
        <v>0</v>
      </c>
      <c r="X731" s="14">
        <v>0</v>
      </c>
      <c r="Y731" s="14">
        <v>0</v>
      </c>
      <c r="Z731" s="14">
        <v>0</v>
      </c>
      <c r="AA731" s="14">
        <v>0</v>
      </c>
      <c r="AB731" s="14">
        <v>0</v>
      </c>
      <c r="AC731" s="14">
        <v>0</v>
      </c>
      <c r="AD731" s="14">
        <v>0</v>
      </c>
      <c r="AE731" s="14"/>
      <c r="AF731" s="14">
        <v>0</v>
      </c>
      <c r="AG731" s="14">
        <v>0</v>
      </c>
      <c r="AH731" s="14">
        <v>0</v>
      </c>
      <c r="AI731" s="14">
        <v>0</v>
      </c>
      <c r="AJ731" s="14">
        <v>0</v>
      </c>
      <c r="AK731" s="14"/>
      <c r="AL731" s="14">
        <v>0</v>
      </c>
      <c r="AM731" s="14">
        <v>0</v>
      </c>
      <c r="AN731" s="14">
        <v>0</v>
      </c>
      <c r="AO731" s="14">
        <v>0</v>
      </c>
      <c r="AP731" s="14">
        <v>0</v>
      </c>
      <c r="AQ731" s="14">
        <v>0</v>
      </c>
      <c r="AR731" s="14"/>
      <c r="AS731" s="14">
        <v>0</v>
      </c>
      <c r="AT731" s="14">
        <v>0</v>
      </c>
      <c r="AU731" s="14">
        <v>0</v>
      </c>
      <c r="AV731" s="14">
        <v>0</v>
      </c>
      <c r="AW731" s="14">
        <v>0</v>
      </c>
      <c r="AX731" s="14"/>
      <c r="AY731" s="14">
        <v>0</v>
      </c>
      <c r="AZ731" s="14">
        <v>0</v>
      </c>
      <c r="BA731" s="14">
        <v>0</v>
      </c>
      <c r="BB731" s="14">
        <v>0</v>
      </c>
      <c r="BC731" s="14">
        <v>0</v>
      </c>
      <c r="BD731" s="14">
        <v>0</v>
      </c>
      <c r="BE731" s="14">
        <v>0</v>
      </c>
      <c r="BF731" s="14">
        <v>0</v>
      </c>
      <c r="BG731" s="14">
        <v>0</v>
      </c>
      <c r="BH731" s="14">
        <v>0</v>
      </c>
      <c r="BI731" s="14">
        <v>0</v>
      </c>
      <c r="BJ731" s="14">
        <v>0</v>
      </c>
      <c r="BK731" s="14">
        <v>0</v>
      </c>
      <c r="BL731" s="14">
        <v>0</v>
      </c>
      <c r="BM731" s="14">
        <v>0</v>
      </c>
      <c r="BN731" s="14">
        <v>0</v>
      </c>
      <c r="BO731" s="14"/>
      <c r="BP731" s="14">
        <v>0</v>
      </c>
      <c r="BQ731" s="14">
        <v>0</v>
      </c>
      <c r="BR731" s="14">
        <v>0</v>
      </c>
      <c r="BS731" s="14">
        <v>0</v>
      </c>
      <c r="BT731" s="14">
        <v>0</v>
      </c>
      <c r="BU731" s="14">
        <v>0</v>
      </c>
      <c r="BV731" s="14"/>
      <c r="BW731" s="14">
        <v>0</v>
      </c>
      <c r="BX731" s="14">
        <v>0</v>
      </c>
      <c r="BY731" s="14" t="s">
        <v>120</v>
      </c>
      <c r="BZ731" s="14">
        <v>0</v>
      </c>
      <c r="CA731" s="14">
        <v>0</v>
      </c>
      <c r="CB731" s="14">
        <v>0</v>
      </c>
      <c r="CC731" s="14">
        <v>0</v>
      </c>
      <c r="CD731" s="14"/>
      <c r="CE731" s="14">
        <v>0</v>
      </c>
      <c r="CF731" s="14">
        <v>0</v>
      </c>
      <c r="CG731" s="14">
        <v>0</v>
      </c>
      <c r="CH731" s="14">
        <v>0</v>
      </c>
      <c r="CI731" s="14"/>
      <c r="CJ731" s="14">
        <v>0</v>
      </c>
      <c r="CK731" s="14">
        <v>0</v>
      </c>
      <c r="CL731" s="14">
        <v>0</v>
      </c>
      <c r="CM731" s="14">
        <v>0</v>
      </c>
      <c r="CN731" s="14"/>
      <c r="CO731" s="14">
        <v>0</v>
      </c>
      <c r="CP731" s="14">
        <v>0</v>
      </c>
      <c r="CQ731" s="14"/>
      <c r="CR731" s="14">
        <v>0</v>
      </c>
      <c r="CS731" s="14">
        <v>0</v>
      </c>
    </row>
    <row r="732" spans="2:97" x14ac:dyDescent="0.3">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c r="AR732" s="14"/>
      <c r="AS732" s="14"/>
      <c r="AT732" s="14"/>
      <c r="AU732" s="14"/>
      <c r="AV732" s="14"/>
      <c r="AW732" s="14"/>
      <c r="AX732" s="14"/>
      <c r="AY732" s="14"/>
      <c r="AZ732" s="14"/>
      <c r="BA732" s="14"/>
      <c r="BB732" s="14"/>
      <c r="BC732" s="14"/>
      <c r="BD732" s="14"/>
      <c r="BE732" s="14"/>
      <c r="BF732" s="14"/>
      <c r="BG732" s="14"/>
      <c r="BH732" s="14"/>
      <c r="BI732" s="14"/>
      <c r="BJ732" s="14"/>
      <c r="BK732" s="14"/>
      <c r="BL732" s="14"/>
      <c r="BM732" s="14"/>
      <c r="BN732" s="14"/>
      <c r="BO732" s="14"/>
      <c r="BP732" s="14"/>
      <c r="BQ732" s="14"/>
      <c r="BR732" s="14"/>
      <c r="BS732" s="14"/>
      <c r="BT732" s="14"/>
      <c r="BU732" s="14"/>
      <c r="BV732" s="14"/>
      <c r="BW732" s="14"/>
      <c r="BX732" s="14"/>
      <c r="BY732" s="14"/>
      <c r="BZ732" s="14"/>
      <c r="CA732" s="14"/>
      <c r="CB732" s="14"/>
      <c r="CC732" s="14"/>
      <c r="CD732" s="14"/>
      <c r="CE732" s="14"/>
      <c r="CF732" s="14"/>
      <c r="CG732" s="14"/>
      <c r="CH732" s="14"/>
      <c r="CI732" s="14"/>
      <c r="CJ732" s="14"/>
      <c r="CK732" s="14"/>
      <c r="CL732" s="14"/>
      <c r="CM732" s="14"/>
      <c r="CN732" s="14"/>
      <c r="CO732" s="14"/>
      <c r="CP732" s="14"/>
      <c r="CQ732" s="14"/>
      <c r="CR732" s="14"/>
      <c r="CS732" s="14"/>
    </row>
    <row r="733" spans="2:97" x14ac:dyDescent="0.3">
      <c r="B733" s="6" t="s">
        <v>360</v>
      </c>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c r="AT733" s="14"/>
      <c r="AU733" s="14"/>
      <c r="AV733" s="14"/>
      <c r="AW733" s="14"/>
      <c r="AX733" s="14"/>
      <c r="AY733" s="14"/>
      <c r="AZ733" s="14"/>
      <c r="BA733" s="14"/>
      <c r="BB733" s="14"/>
      <c r="BC733" s="14"/>
      <c r="BD733" s="14"/>
      <c r="BE733" s="14"/>
      <c r="BF733" s="14"/>
      <c r="BG733" s="14"/>
      <c r="BH733" s="14"/>
      <c r="BI733" s="14"/>
      <c r="BJ733" s="14"/>
      <c r="BK733" s="14"/>
      <c r="BL733" s="14"/>
      <c r="BM733" s="14"/>
      <c r="BN733" s="14"/>
      <c r="BO733" s="14"/>
      <c r="BP733" s="14"/>
      <c r="BQ733" s="14"/>
      <c r="BR733" s="14"/>
      <c r="BS733" s="14"/>
      <c r="BT733" s="14"/>
      <c r="BU733" s="14"/>
      <c r="BV733" s="14"/>
      <c r="BW733" s="14"/>
      <c r="BX733" s="14"/>
      <c r="BY733" s="14"/>
      <c r="BZ733" s="14"/>
      <c r="CA733" s="14"/>
      <c r="CB733" s="14"/>
      <c r="CC733" s="14"/>
      <c r="CD733" s="14"/>
      <c r="CE733" s="14"/>
      <c r="CF733" s="14"/>
      <c r="CG733" s="14"/>
      <c r="CH733" s="14"/>
      <c r="CI733" s="14"/>
      <c r="CJ733" s="14"/>
      <c r="CK733" s="14"/>
      <c r="CL733" s="14"/>
      <c r="CM733" s="14"/>
      <c r="CN733" s="14"/>
      <c r="CO733" s="14"/>
      <c r="CP733" s="14"/>
      <c r="CQ733" s="14"/>
      <c r="CR733" s="14"/>
      <c r="CS733" s="14"/>
    </row>
    <row r="734" spans="2:97" x14ac:dyDescent="0.3">
      <c r="B734" s="24" t="s">
        <v>353</v>
      </c>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c r="AY734" s="14"/>
      <c r="AZ734" s="14"/>
      <c r="BA734" s="14"/>
      <c r="BB734" s="14"/>
      <c r="BC734" s="14"/>
      <c r="BD734" s="14"/>
      <c r="BE734" s="14"/>
      <c r="BF734" s="14"/>
      <c r="BG734" s="14"/>
      <c r="BH734" s="14"/>
      <c r="BI734" s="14"/>
      <c r="BJ734" s="14"/>
      <c r="BK734" s="14"/>
      <c r="BL734" s="14"/>
      <c r="BM734" s="14"/>
      <c r="BN734" s="14"/>
      <c r="BO734" s="14"/>
      <c r="BP734" s="14"/>
      <c r="BQ734" s="14"/>
      <c r="BR734" s="14"/>
      <c r="BS734" s="14"/>
      <c r="BT734" s="14"/>
      <c r="BU734" s="14"/>
      <c r="BV734" s="14"/>
      <c r="BW734" s="14"/>
      <c r="BX734" s="14"/>
      <c r="BY734" s="14"/>
      <c r="BZ734" s="14"/>
      <c r="CA734" s="14"/>
      <c r="CB734" s="14"/>
      <c r="CC734" s="14"/>
      <c r="CD734" s="14"/>
      <c r="CE734" s="14"/>
      <c r="CF734" s="14"/>
      <c r="CG734" s="14"/>
      <c r="CH734" s="14"/>
      <c r="CI734" s="14"/>
      <c r="CJ734" s="14"/>
      <c r="CK734" s="14"/>
      <c r="CL734" s="14"/>
      <c r="CM734" s="14"/>
      <c r="CN734" s="14"/>
      <c r="CO734" s="14"/>
      <c r="CP734" s="14"/>
      <c r="CQ734" s="14"/>
      <c r="CR734" s="14"/>
      <c r="CS734" s="14"/>
    </row>
    <row r="735" spans="2:97" x14ac:dyDescent="0.3">
      <c r="B735" t="s">
        <v>334</v>
      </c>
      <c r="C735" s="14">
        <v>0.102486287443161</v>
      </c>
      <c r="D735" s="14">
        <v>0.131172707616666</v>
      </c>
      <c r="E735" s="14">
        <v>8.1262527342820606E-2</v>
      </c>
      <c r="F735" s="14"/>
      <c r="G735" s="14">
        <v>0.13982248542415199</v>
      </c>
      <c r="H735" s="14">
        <v>0.18029326222317399</v>
      </c>
      <c r="I735" s="14">
        <v>6.2284475591638098E-2</v>
      </c>
      <c r="J735" s="14">
        <v>4.7419454755877499E-2</v>
      </c>
      <c r="K735" s="14">
        <v>7.2160687913809002E-2</v>
      </c>
      <c r="L735" s="14">
        <v>9.6566065540075199E-2</v>
      </c>
      <c r="M735" s="14"/>
      <c r="N735" s="14">
        <v>0.116301426828537</v>
      </c>
      <c r="O735" s="14">
        <v>0.13663230698925799</v>
      </c>
      <c r="P735" s="14">
        <v>0.107786130962589</v>
      </c>
      <c r="Q735" s="14">
        <v>4.1655379189657699E-2</v>
      </c>
      <c r="R735" s="14"/>
      <c r="S735" s="14">
        <v>0.199911942563818</v>
      </c>
      <c r="T735" s="14">
        <v>7.6702035633860299E-2</v>
      </c>
      <c r="U735" s="14">
        <v>8.4661729673282199E-2</v>
      </c>
      <c r="V735" s="14">
        <v>0.14954536697390999</v>
      </c>
      <c r="W735" s="14">
        <v>0</v>
      </c>
      <c r="X735" s="14">
        <v>0.123060593327892</v>
      </c>
      <c r="Y735" s="14">
        <v>0.10744950277481199</v>
      </c>
      <c r="Z735" s="14">
        <v>0.13300730375047001</v>
      </c>
      <c r="AA735" s="14">
        <v>0.18065239296093499</v>
      </c>
      <c r="AB735" s="14">
        <v>5.28817530635627E-2</v>
      </c>
      <c r="AC735" s="14">
        <v>6.9846868080056801E-2</v>
      </c>
      <c r="AD735" s="14">
        <v>0</v>
      </c>
      <c r="AE735" s="14"/>
      <c r="AF735" s="14">
        <v>6.7025070503908102E-2</v>
      </c>
      <c r="AG735" s="14">
        <v>0.124205873508606</v>
      </c>
      <c r="AH735" s="14">
        <v>0.109107557596405</v>
      </c>
      <c r="AI735" s="14">
        <v>0.16118941673346701</v>
      </c>
      <c r="AJ735" s="14">
        <v>0.15558879697034</v>
      </c>
      <c r="AK735" s="14"/>
      <c r="AL735" s="14">
        <v>0.15406624203016001</v>
      </c>
      <c r="AM735" s="14">
        <v>6.6448634169986698E-2</v>
      </c>
      <c r="AN735" s="14">
        <v>0.123789942813973</v>
      </c>
      <c r="AO735" s="14">
        <v>9.1463900169246798E-2</v>
      </c>
      <c r="AP735" s="14">
        <v>0.15469427345428099</v>
      </c>
      <c r="AQ735" s="14">
        <v>0</v>
      </c>
      <c r="AR735" s="14"/>
      <c r="AS735" s="14">
        <v>9.9630194047985995E-2</v>
      </c>
      <c r="AT735" s="14">
        <v>5.2785108401728197E-2</v>
      </c>
      <c r="AU735" s="14">
        <v>0.108849797110758</v>
      </c>
      <c r="AV735" s="14">
        <v>0.16497022020606</v>
      </c>
      <c r="AW735" s="14">
        <v>0.193089606259116</v>
      </c>
      <c r="AX735" s="14"/>
      <c r="AY735" s="14">
        <v>0</v>
      </c>
      <c r="AZ735" s="14">
        <v>8.9850841514567806E-2</v>
      </c>
      <c r="BA735" s="14">
        <v>3.7433901555825301E-2</v>
      </c>
      <c r="BB735" s="14">
        <v>0.15155281960991299</v>
      </c>
      <c r="BC735" s="14">
        <v>0.184746818989662</v>
      </c>
      <c r="BD735" s="14">
        <v>0.19558690083938901</v>
      </c>
      <c r="BE735" s="14">
        <v>7.3795283778486404E-2</v>
      </c>
      <c r="BF735" s="14">
        <v>0</v>
      </c>
      <c r="BG735" s="14">
        <v>3.03253594895289E-2</v>
      </c>
      <c r="BH735" s="14">
        <v>0.10828186734131</v>
      </c>
      <c r="BI735" s="14">
        <v>0.14087915678132701</v>
      </c>
      <c r="BJ735" s="14">
        <v>0.12880695808880699</v>
      </c>
      <c r="BK735" s="14">
        <v>0</v>
      </c>
      <c r="BL735" s="14">
        <v>0.12143979784527099</v>
      </c>
      <c r="BM735" s="14">
        <v>0.278299739905848</v>
      </c>
      <c r="BN735" s="14">
        <v>0.128231104489609</v>
      </c>
      <c r="BO735" s="14"/>
      <c r="BP735" s="14">
        <v>0.115754939302782</v>
      </c>
      <c r="BQ735" s="14">
        <v>0.140312088282004</v>
      </c>
      <c r="BR735" s="14">
        <v>0.15721596265877</v>
      </c>
      <c r="BS735" s="14">
        <v>5.1404483863043297E-2</v>
      </c>
      <c r="BT735" s="14">
        <v>8.3828109141461105E-2</v>
      </c>
      <c r="BU735" s="14">
        <v>4.22627763289855E-2</v>
      </c>
      <c r="BV735" s="14"/>
      <c r="BW735" s="14">
        <v>0.13795587413951799</v>
      </c>
      <c r="BX735" s="14">
        <v>9.43730335430992E-2</v>
      </c>
      <c r="BY735" s="14" t="s">
        <v>120</v>
      </c>
      <c r="BZ735" s="14">
        <v>5.15986990451823E-2</v>
      </c>
      <c r="CA735" s="14">
        <v>6.3272833206668003E-2</v>
      </c>
      <c r="CB735" s="14">
        <v>0.105187935072209</v>
      </c>
      <c r="CC735" s="14">
        <v>5.2351055488008003E-2</v>
      </c>
      <c r="CD735" s="14"/>
      <c r="CE735" s="14">
        <v>0.118948385594688</v>
      </c>
      <c r="CF735" s="14">
        <v>9.59614617091685E-2</v>
      </c>
      <c r="CG735" s="14">
        <v>1.7528946812984499E-2</v>
      </c>
      <c r="CH735" s="14">
        <v>0.16580976577145101</v>
      </c>
      <c r="CI735" s="14"/>
      <c r="CJ735" s="14">
        <v>7.1224064267742304E-2</v>
      </c>
      <c r="CK735" s="14">
        <v>0.16660616266706599</v>
      </c>
      <c r="CL735" s="14">
        <v>8.3084187859354494E-2</v>
      </c>
      <c r="CM735" s="14">
        <v>0</v>
      </c>
      <c r="CN735" s="14"/>
      <c r="CO735" s="14">
        <v>0.215845115460466</v>
      </c>
      <c r="CP735" s="14">
        <v>7.7194991548258193E-2</v>
      </c>
      <c r="CQ735" s="14"/>
      <c r="CR735" s="14">
        <v>0.19238186179543099</v>
      </c>
      <c r="CS735" s="14">
        <v>8.0141837520795095E-2</v>
      </c>
    </row>
    <row r="736" spans="2:97" x14ac:dyDescent="0.3">
      <c r="B736" t="s">
        <v>335</v>
      </c>
      <c r="C736" s="14">
        <v>0.22269476158194801</v>
      </c>
      <c r="D736" s="14">
        <v>0.27757326398844101</v>
      </c>
      <c r="E736" s="14">
        <v>0.176740820539426</v>
      </c>
      <c r="F736" s="14"/>
      <c r="G736" s="14">
        <v>0.30478785976151102</v>
      </c>
      <c r="H736" s="14">
        <v>0.282339603922384</v>
      </c>
      <c r="I736" s="14">
        <v>0.25115981846997498</v>
      </c>
      <c r="J736" s="14">
        <v>0.18089303088599801</v>
      </c>
      <c r="K736" s="14">
        <v>0.16206761530327399</v>
      </c>
      <c r="L736" s="14">
        <v>0.125488911326047</v>
      </c>
      <c r="M736" s="14"/>
      <c r="N736" s="14">
        <v>0.27716176488203598</v>
      </c>
      <c r="O736" s="14">
        <v>0.19929466408500701</v>
      </c>
      <c r="P736" s="14">
        <v>0.194661231435487</v>
      </c>
      <c r="Q736" s="14">
        <v>0.20659218291234299</v>
      </c>
      <c r="R736" s="14"/>
      <c r="S736" s="14">
        <v>0.35716028185175602</v>
      </c>
      <c r="T736" s="14">
        <v>0.28434270049640098</v>
      </c>
      <c r="U736" s="14">
        <v>0.114294656556844</v>
      </c>
      <c r="V736" s="14">
        <v>0.23147468878615099</v>
      </c>
      <c r="W736" s="14">
        <v>0.22309267700152699</v>
      </c>
      <c r="X736" s="14">
        <v>0.15408621163609099</v>
      </c>
      <c r="Y736" s="14">
        <v>0.26673428844216202</v>
      </c>
      <c r="Z736" s="14">
        <v>0.12667092141993799</v>
      </c>
      <c r="AA736" s="14">
        <v>0.29099944432695601</v>
      </c>
      <c r="AB736" s="14">
        <v>0.190829483343186</v>
      </c>
      <c r="AC736" s="14">
        <v>0.18633677817972299</v>
      </c>
      <c r="AD736" s="14">
        <v>0</v>
      </c>
      <c r="AE736" s="14"/>
      <c r="AF736" s="14">
        <v>0.18139530110638</v>
      </c>
      <c r="AG736" s="14">
        <v>0.26914032449231301</v>
      </c>
      <c r="AH736" s="14">
        <v>0.22268192984768501</v>
      </c>
      <c r="AI736" s="14">
        <v>0.105020219503086</v>
      </c>
      <c r="AJ736" s="14">
        <v>0.29141082426332798</v>
      </c>
      <c r="AK736" s="14"/>
      <c r="AL736" s="14">
        <v>0.289148120782804</v>
      </c>
      <c r="AM736" s="14">
        <v>0.20071317035077901</v>
      </c>
      <c r="AN736" s="14">
        <v>0.28456624779499401</v>
      </c>
      <c r="AO736" s="14">
        <v>0.10853640761609799</v>
      </c>
      <c r="AP736" s="14">
        <v>0.27874729383416402</v>
      </c>
      <c r="AQ736" s="14">
        <v>0.145987615813331</v>
      </c>
      <c r="AR736" s="14"/>
      <c r="AS736" s="14">
        <v>0.174872752175357</v>
      </c>
      <c r="AT736" s="14">
        <v>0.22900200445283</v>
      </c>
      <c r="AU736" s="14">
        <v>0.21500916556244801</v>
      </c>
      <c r="AV736" s="14">
        <v>0.34284197679904699</v>
      </c>
      <c r="AW736" s="14">
        <v>0.31075901335542799</v>
      </c>
      <c r="AX736" s="14"/>
      <c r="AY736" s="14">
        <v>0.61643145472682503</v>
      </c>
      <c r="AZ736" s="14">
        <v>0.38085023179923699</v>
      </c>
      <c r="BA736" s="14">
        <v>0.165563017453592</v>
      </c>
      <c r="BB736" s="14">
        <v>0.25004745280353502</v>
      </c>
      <c r="BC736" s="14">
        <v>0.126020079873745</v>
      </c>
      <c r="BD736" s="14">
        <v>0.17153876479324201</v>
      </c>
      <c r="BE736" s="14">
        <v>0.22692749625591099</v>
      </c>
      <c r="BF736" s="14">
        <v>0.22414429764038199</v>
      </c>
      <c r="BG736" s="14">
        <v>0.30154061462563603</v>
      </c>
      <c r="BH736" s="14">
        <v>0.14021584216195901</v>
      </c>
      <c r="BI736" s="14">
        <v>0.32388528224232199</v>
      </c>
      <c r="BJ736" s="14">
        <v>0.21567084504590101</v>
      </c>
      <c r="BK736" s="14">
        <v>0.136057531760441</v>
      </c>
      <c r="BL736" s="14">
        <v>0.27737394089783401</v>
      </c>
      <c r="BM736" s="14">
        <v>0</v>
      </c>
      <c r="BN736" s="14">
        <v>0.27634432048046997</v>
      </c>
      <c r="BO736" s="14"/>
      <c r="BP736" s="14">
        <v>0.41096489781596801</v>
      </c>
      <c r="BQ736" s="14">
        <v>0.18795407568035499</v>
      </c>
      <c r="BR736" s="14">
        <v>0.18153300673455</v>
      </c>
      <c r="BS736" s="14">
        <v>0.18258533471354299</v>
      </c>
      <c r="BT736" s="14">
        <v>0.16237589810724301</v>
      </c>
      <c r="BU736" s="14">
        <v>0</v>
      </c>
      <c r="BV736" s="14"/>
      <c r="BW736" s="14">
        <v>0.15838258055677801</v>
      </c>
      <c r="BX736" s="14">
        <v>0.18779557388253401</v>
      </c>
      <c r="BY736" s="14" t="s">
        <v>120</v>
      </c>
      <c r="BZ736" s="14">
        <v>0.15188335288377</v>
      </c>
      <c r="CA736" s="14">
        <v>0.217512868014482</v>
      </c>
      <c r="CB736" s="14">
        <v>0.33861234287678899</v>
      </c>
      <c r="CC736" s="14">
        <v>0.28128531203897</v>
      </c>
      <c r="CD736" s="14"/>
      <c r="CE736" s="14">
        <v>0.34472266925700101</v>
      </c>
      <c r="CF736" s="14">
        <v>0.26174342866446199</v>
      </c>
      <c r="CG736" s="14">
        <v>0.15997057978652199</v>
      </c>
      <c r="CH736" s="14">
        <v>0.13013515569954001</v>
      </c>
      <c r="CI736" s="14"/>
      <c r="CJ736" s="14">
        <v>7.0155669754169994E-2</v>
      </c>
      <c r="CK736" s="14">
        <v>0.34386128776457198</v>
      </c>
      <c r="CL736" s="14">
        <v>0.26397310215579201</v>
      </c>
      <c r="CM736" s="14">
        <v>0.35433144370870001</v>
      </c>
      <c r="CN736" s="14"/>
      <c r="CO736" s="14">
        <v>0.30901430414352099</v>
      </c>
      <c r="CP736" s="14">
        <v>0.19278206825281699</v>
      </c>
      <c r="CQ736" s="14"/>
      <c r="CR736" s="14">
        <v>0.20808467655111099</v>
      </c>
      <c r="CS736" s="14">
        <v>0.22219598464965501</v>
      </c>
    </row>
    <row r="737" spans="2:97" x14ac:dyDescent="0.3">
      <c r="B737" t="s">
        <v>336</v>
      </c>
      <c r="C737" s="14">
        <v>0.63079043813991498</v>
      </c>
      <c r="D737" s="14">
        <v>0.55115045805059903</v>
      </c>
      <c r="E737" s="14">
        <v>0.69449182928343001</v>
      </c>
      <c r="F737" s="14"/>
      <c r="G737" s="14">
        <v>0.49579980492329201</v>
      </c>
      <c r="H737" s="14">
        <v>0.52530123913930704</v>
      </c>
      <c r="I737" s="14">
        <v>0.587829567130153</v>
      </c>
      <c r="J737" s="14">
        <v>0.77168751435812399</v>
      </c>
      <c r="K737" s="14">
        <v>0.677798705047721</v>
      </c>
      <c r="L737" s="14">
        <v>0.764090783536861</v>
      </c>
      <c r="M737" s="14"/>
      <c r="N737" s="14">
        <v>0.57282682411182095</v>
      </c>
      <c r="O737" s="14">
        <v>0.62428082978195298</v>
      </c>
      <c r="P737" s="14">
        <v>0.66869368422325803</v>
      </c>
      <c r="Q737" s="14">
        <v>0.67596789050353601</v>
      </c>
      <c r="R737" s="14"/>
      <c r="S737" s="14">
        <v>0.40644855296152399</v>
      </c>
      <c r="T737" s="14">
        <v>0.61842892656520998</v>
      </c>
      <c r="U737" s="14">
        <v>0.77810547982497502</v>
      </c>
      <c r="V737" s="14">
        <v>0.51034804088087005</v>
      </c>
      <c r="W737" s="14">
        <v>0.77690732299847298</v>
      </c>
      <c r="X737" s="14">
        <v>0.65950946746043804</v>
      </c>
      <c r="Y737" s="14">
        <v>0.57057942486392998</v>
      </c>
      <c r="Z737" s="14">
        <v>0.55621555078195195</v>
      </c>
      <c r="AA737" s="14">
        <v>0.48058710716322101</v>
      </c>
      <c r="AB737" s="14">
        <v>0.73533036902613702</v>
      </c>
      <c r="AC737" s="14">
        <v>0.70671977374003203</v>
      </c>
      <c r="AD737" s="14">
        <v>1</v>
      </c>
      <c r="AE737" s="14"/>
      <c r="AF737" s="14">
        <v>0.70515912779315304</v>
      </c>
      <c r="AG737" s="14">
        <v>0.57921361189516296</v>
      </c>
      <c r="AH737" s="14">
        <v>0.66821051255591002</v>
      </c>
      <c r="AI737" s="14">
        <v>0.70846848045159605</v>
      </c>
      <c r="AJ737" s="14">
        <v>0.47665221079606501</v>
      </c>
      <c r="AK737" s="14"/>
      <c r="AL737" s="14">
        <v>0.51888447114713698</v>
      </c>
      <c r="AM737" s="14">
        <v>0.66972983878423098</v>
      </c>
      <c r="AN737" s="14">
        <v>0.591643809391033</v>
      </c>
      <c r="AO737" s="14">
        <v>0.78592568908373195</v>
      </c>
      <c r="AP737" s="14">
        <v>0.51564327794922304</v>
      </c>
      <c r="AQ737" s="14">
        <v>0.82555326050804601</v>
      </c>
      <c r="AR737" s="14"/>
      <c r="AS737" s="14">
        <v>0.63563200334273295</v>
      </c>
      <c r="AT737" s="14">
        <v>0.662888979435865</v>
      </c>
      <c r="AU737" s="14">
        <v>0.64606943483081203</v>
      </c>
      <c r="AV737" s="14">
        <v>0.47144651442441599</v>
      </c>
      <c r="AW737" s="14">
        <v>0.39824811554093897</v>
      </c>
      <c r="AX737" s="14"/>
      <c r="AY737" s="14">
        <v>0.38356854527317502</v>
      </c>
      <c r="AZ737" s="14">
        <v>0.487260631616104</v>
      </c>
      <c r="BA737" s="14">
        <v>0.68522589481533802</v>
      </c>
      <c r="BB737" s="14">
        <v>0.54700673327579596</v>
      </c>
      <c r="BC737" s="14">
        <v>0.656951698719064</v>
      </c>
      <c r="BD737" s="14">
        <v>0.57355908182787196</v>
      </c>
      <c r="BE737" s="14">
        <v>0.64374749011846</v>
      </c>
      <c r="BF737" s="14">
        <v>0.62305799078623703</v>
      </c>
      <c r="BG737" s="14">
        <v>0.63772908387774696</v>
      </c>
      <c r="BH737" s="14">
        <v>0.75150229049673001</v>
      </c>
      <c r="BI737" s="14">
        <v>0.53523556097635105</v>
      </c>
      <c r="BJ737" s="14">
        <v>0.65552219686529101</v>
      </c>
      <c r="BK737" s="14">
        <v>0.863942468239559</v>
      </c>
      <c r="BL737" s="14">
        <v>0.60118626125689401</v>
      </c>
      <c r="BM737" s="14">
        <v>0.62029309340807903</v>
      </c>
      <c r="BN737" s="14">
        <v>0.55463615378655196</v>
      </c>
      <c r="BO737" s="14"/>
      <c r="BP737" s="14">
        <v>0.41420783864472699</v>
      </c>
      <c r="BQ737" s="14">
        <v>0.64498256771282703</v>
      </c>
      <c r="BR737" s="14">
        <v>0.61059358688445098</v>
      </c>
      <c r="BS737" s="14">
        <v>0.70051730767698706</v>
      </c>
      <c r="BT737" s="14">
        <v>0.75379599275129605</v>
      </c>
      <c r="BU737" s="14">
        <v>0.90390848829878001</v>
      </c>
      <c r="BV737" s="14"/>
      <c r="BW737" s="14">
        <v>0.66648921118206705</v>
      </c>
      <c r="BX737" s="14">
        <v>0.70549616780137203</v>
      </c>
      <c r="BY737" s="14" t="s">
        <v>120</v>
      </c>
      <c r="BZ737" s="14">
        <v>0.79651794807104803</v>
      </c>
      <c r="CA737" s="14">
        <v>0.651069537037268</v>
      </c>
      <c r="CB737" s="14">
        <v>0.483993271742512</v>
      </c>
      <c r="CC737" s="14">
        <v>0.57095474375118105</v>
      </c>
      <c r="CD737" s="14"/>
      <c r="CE737" s="14">
        <v>0.49567396485285098</v>
      </c>
      <c r="CF737" s="14">
        <v>0.62602937115333301</v>
      </c>
      <c r="CG737" s="14">
        <v>0.70776055911732605</v>
      </c>
      <c r="CH737" s="14">
        <v>0.68468893315302504</v>
      </c>
      <c r="CI737" s="14"/>
      <c r="CJ737" s="14">
        <v>0.83585690315736505</v>
      </c>
      <c r="CK737" s="14">
        <v>0.45705723473093801</v>
      </c>
      <c r="CL737" s="14">
        <v>0.59029301882951402</v>
      </c>
      <c r="CM737" s="14">
        <v>0.43343879333429502</v>
      </c>
      <c r="CN737" s="14"/>
      <c r="CO737" s="14">
        <v>0.46173908944612102</v>
      </c>
      <c r="CP737" s="14">
        <v>0.681370215575682</v>
      </c>
      <c r="CQ737" s="14"/>
      <c r="CR737" s="14">
        <v>0.52340113496403695</v>
      </c>
      <c r="CS737" s="14">
        <v>0.660993458224436</v>
      </c>
    </row>
    <row r="738" spans="2:97" x14ac:dyDescent="0.3">
      <c r="B738" t="s">
        <v>92</v>
      </c>
      <c r="C738" s="14">
        <v>4.1289872678121099E-2</v>
      </c>
      <c r="D738" s="14">
        <v>3.37967371637738E-2</v>
      </c>
      <c r="E738" s="14">
        <v>4.75048228343233E-2</v>
      </c>
      <c r="F738" s="14"/>
      <c r="G738" s="14">
        <v>5.9589849891044898E-2</v>
      </c>
      <c r="H738" s="14">
        <v>1.2065894715134799E-2</v>
      </c>
      <c r="I738" s="14">
        <v>8.6118822605646697E-2</v>
      </c>
      <c r="J738" s="14">
        <v>0</v>
      </c>
      <c r="K738" s="14">
        <v>8.7972991735195502E-2</v>
      </c>
      <c r="L738" s="14">
        <v>1.38542395970166E-2</v>
      </c>
      <c r="M738" s="14"/>
      <c r="N738" s="14">
        <v>2.47168430754892E-2</v>
      </c>
      <c r="O738" s="14">
        <v>3.9792199143781702E-2</v>
      </c>
      <c r="P738" s="14">
        <v>2.8858953378665401E-2</v>
      </c>
      <c r="Q738" s="14">
        <v>7.5784547394463705E-2</v>
      </c>
      <c r="R738" s="14"/>
      <c r="S738" s="14">
        <v>0</v>
      </c>
      <c r="T738" s="14">
        <v>2.0526337304528401E-2</v>
      </c>
      <c r="U738" s="14">
        <v>2.29381339448987E-2</v>
      </c>
      <c r="V738" s="14">
        <v>0.108631903359069</v>
      </c>
      <c r="W738" s="14">
        <v>0</v>
      </c>
      <c r="X738" s="14">
        <v>6.3343727575579198E-2</v>
      </c>
      <c r="Y738" s="14">
        <v>5.5236783919096401E-2</v>
      </c>
      <c r="Z738" s="14">
        <v>0.18410622404763999</v>
      </c>
      <c r="AA738" s="14">
        <v>4.7761055548889E-2</v>
      </c>
      <c r="AB738" s="14">
        <v>2.0958394567114302E-2</v>
      </c>
      <c r="AC738" s="14">
        <v>3.7096580000188402E-2</v>
      </c>
      <c r="AD738" s="14">
        <v>0</v>
      </c>
      <c r="AE738" s="14"/>
      <c r="AF738" s="14">
        <v>4.6420500596559E-2</v>
      </c>
      <c r="AG738" s="14">
        <v>2.7440190103917302E-2</v>
      </c>
      <c r="AH738" s="14">
        <v>0</v>
      </c>
      <c r="AI738" s="14">
        <v>2.53218833118522E-2</v>
      </c>
      <c r="AJ738" s="14">
        <v>3.7376958009376397E-2</v>
      </c>
      <c r="AK738" s="14"/>
      <c r="AL738" s="14">
        <v>3.7901166039899299E-2</v>
      </c>
      <c r="AM738" s="14">
        <v>6.3108356695003295E-2</v>
      </c>
      <c r="AN738" s="14">
        <v>0</v>
      </c>
      <c r="AO738" s="14">
        <v>1.4074003130923199E-2</v>
      </c>
      <c r="AP738" s="14">
        <v>2.4925989086388201E-2</v>
      </c>
      <c r="AQ738" s="14">
        <v>2.8459123678622699E-2</v>
      </c>
      <c r="AR738" s="14"/>
      <c r="AS738" s="14">
        <v>8.9865050433923899E-2</v>
      </c>
      <c r="AT738" s="14">
        <v>5.53239077095765E-2</v>
      </c>
      <c r="AU738" s="14">
        <v>3.0071602495981599E-2</v>
      </c>
      <c r="AV738" s="14">
        <v>2.0741288570476201E-2</v>
      </c>
      <c r="AW738" s="14">
        <v>0</v>
      </c>
      <c r="AX738" s="14"/>
      <c r="AY738" s="14">
        <v>0</v>
      </c>
      <c r="AZ738" s="14">
        <v>4.2038295070090499E-2</v>
      </c>
      <c r="BA738" s="14">
        <v>0.111777186175245</v>
      </c>
      <c r="BB738" s="14">
        <v>5.1392994310755898E-2</v>
      </c>
      <c r="BC738" s="14">
        <v>3.2281402417528998E-2</v>
      </c>
      <c r="BD738" s="14">
        <v>5.9315252539495898E-2</v>
      </c>
      <c r="BE738" s="14">
        <v>5.5529729847142398E-2</v>
      </c>
      <c r="BF738" s="14">
        <v>0.15279771157338001</v>
      </c>
      <c r="BG738" s="14">
        <v>3.0404942007088698E-2</v>
      </c>
      <c r="BH738" s="14">
        <v>0</v>
      </c>
      <c r="BI738" s="14">
        <v>0</v>
      </c>
      <c r="BJ738" s="14">
        <v>0</v>
      </c>
      <c r="BK738" s="14">
        <v>0</v>
      </c>
      <c r="BL738" s="14">
        <v>0</v>
      </c>
      <c r="BM738" s="14">
        <v>0.101407166686073</v>
      </c>
      <c r="BN738" s="14">
        <v>0</v>
      </c>
      <c r="BO738" s="14"/>
      <c r="BP738" s="14">
        <v>4.7120771741346899E-2</v>
      </c>
      <c r="BQ738" s="14">
        <v>2.6751268324814299E-2</v>
      </c>
      <c r="BR738" s="14">
        <v>5.0657443722229002E-2</v>
      </c>
      <c r="BS738" s="14">
        <v>6.5492873746427094E-2</v>
      </c>
      <c r="BT738" s="14">
        <v>0</v>
      </c>
      <c r="BU738" s="14">
        <v>5.3828735372234301E-2</v>
      </c>
      <c r="BV738" s="14"/>
      <c r="BW738" s="14">
        <v>2.8952274245026201E-2</v>
      </c>
      <c r="BX738" s="14">
        <v>1.23352247729953E-2</v>
      </c>
      <c r="BY738" s="14" t="s">
        <v>120</v>
      </c>
      <c r="BZ738" s="14">
        <v>0</v>
      </c>
      <c r="CA738" s="14">
        <v>6.8144761741581697E-2</v>
      </c>
      <c r="CB738" s="14">
        <v>7.2206450308490794E-2</v>
      </c>
      <c r="CC738" s="14">
        <v>9.5408888721840807E-2</v>
      </c>
      <c r="CD738" s="14"/>
      <c r="CE738" s="14">
        <v>4.0654980295460601E-2</v>
      </c>
      <c r="CF738" s="14">
        <v>0</v>
      </c>
      <c r="CG738" s="14">
        <v>0.114739914283167</v>
      </c>
      <c r="CH738" s="14">
        <v>1.9366145375984301E-2</v>
      </c>
      <c r="CI738" s="14"/>
      <c r="CJ738" s="14">
        <v>2.2763362820722902E-2</v>
      </c>
      <c r="CK738" s="14">
        <v>3.2475314837424198E-2</v>
      </c>
      <c r="CL738" s="14">
        <v>5.2912465820177397E-2</v>
      </c>
      <c r="CM738" s="14">
        <v>0.21222976295700499</v>
      </c>
      <c r="CN738" s="14"/>
      <c r="CO738" s="14">
        <v>1.34014909498928E-2</v>
      </c>
      <c r="CP738" s="14">
        <v>4.5196126371250797E-2</v>
      </c>
      <c r="CQ738" s="14"/>
      <c r="CR738" s="14">
        <v>7.6132326689420493E-2</v>
      </c>
      <c r="CS738" s="14">
        <v>3.3078038228250402E-2</v>
      </c>
    </row>
    <row r="739" spans="2:97" x14ac:dyDescent="0.3">
      <c r="B739" t="s">
        <v>337</v>
      </c>
      <c r="C739" s="14">
        <v>0</v>
      </c>
      <c r="D739" s="14">
        <v>0</v>
      </c>
      <c r="E739" s="14">
        <v>0</v>
      </c>
      <c r="F739" s="14"/>
      <c r="G739" s="14">
        <v>0</v>
      </c>
      <c r="H739" s="14">
        <v>0</v>
      </c>
      <c r="I739" s="14">
        <v>0</v>
      </c>
      <c r="J739" s="14">
        <v>0</v>
      </c>
      <c r="K739" s="14">
        <v>0</v>
      </c>
      <c r="L739" s="14">
        <v>0</v>
      </c>
      <c r="M739" s="14"/>
      <c r="N739" s="14">
        <v>0</v>
      </c>
      <c r="O739" s="14">
        <v>0</v>
      </c>
      <c r="P739" s="14">
        <v>0</v>
      </c>
      <c r="Q739" s="14">
        <v>0</v>
      </c>
      <c r="R739" s="14"/>
      <c r="S739" s="14">
        <v>0</v>
      </c>
      <c r="T739" s="14">
        <v>0</v>
      </c>
      <c r="U739" s="14">
        <v>0</v>
      </c>
      <c r="V739" s="14">
        <v>0</v>
      </c>
      <c r="W739" s="14">
        <v>0</v>
      </c>
      <c r="X739" s="14">
        <v>0</v>
      </c>
      <c r="Y739" s="14">
        <v>0</v>
      </c>
      <c r="Z739" s="14">
        <v>0</v>
      </c>
      <c r="AA739" s="14">
        <v>0</v>
      </c>
      <c r="AB739" s="14">
        <v>0</v>
      </c>
      <c r="AC739" s="14">
        <v>0</v>
      </c>
      <c r="AD739" s="14">
        <v>0</v>
      </c>
      <c r="AE739" s="14"/>
      <c r="AF739" s="14">
        <v>0</v>
      </c>
      <c r="AG739" s="14">
        <v>0</v>
      </c>
      <c r="AH739" s="14">
        <v>0</v>
      </c>
      <c r="AI739" s="14">
        <v>0</v>
      </c>
      <c r="AJ739" s="14">
        <v>0</v>
      </c>
      <c r="AK739" s="14"/>
      <c r="AL739" s="14">
        <v>0</v>
      </c>
      <c r="AM739" s="14">
        <v>0</v>
      </c>
      <c r="AN739" s="14">
        <v>0</v>
      </c>
      <c r="AO739" s="14">
        <v>0</v>
      </c>
      <c r="AP739" s="14">
        <v>0</v>
      </c>
      <c r="AQ739" s="14">
        <v>0</v>
      </c>
      <c r="AR739" s="14"/>
      <c r="AS739" s="14">
        <v>0</v>
      </c>
      <c r="AT739" s="14">
        <v>0</v>
      </c>
      <c r="AU739" s="14">
        <v>0</v>
      </c>
      <c r="AV739" s="14">
        <v>0</v>
      </c>
      <c r="AW739" s="14">
        <v>0</v>
      </c>
      <c r="AX739" s="14"/>
      <c r="AY739" s="14">
        <v>0</v>
      </c>
      <c r="AZ739" s="14">
        <v>0</v>
      </c>
      <c r="BA739" s="14">
        <v>0</v>
      </c>
      <c r="BB739" s="14">
        <v>0</v>
      </c>
      <c r="BC739" s="14">
        <v>0</v>
      </c>
      <c r="BD739" s="14">
        <v>0</v>
      </c>
      <c r="BE739" s="14">
        <v>0</v>
      </c>
      <c r="BF739" s="14">
        <v>0</v>
      </c>
      <c r="BG739" s="14">
        <v>0</v>
      </c>
      <c r="BH739" s="14">
        <v>0</v>
      </c>
      <c r="BI739" s="14">
        <v>0</v>
      </c>
      <c r="BJ739" s="14">
        <v>0</v>
      </c>
      <c r="BK739" s="14">
        <v>0</v>
      </c>
      <c r="BL739" s="14">
        <v>0</v>
      </c>
      <c r="BM739" s="14">
        <v>0</v>
      </c>
      <c r="BN739" s="14">
        <v>0</v>
      </c>
      <c r="BO739" s="14"/>
      <c r="BP739" s="14">
        <v>0</v>
      </c>
      <c r="BQ739" s="14">
        <v>0</v>
      </c>
      <c r="BR739" s="14">
        <v>0</v>
      </c>
      <c r="BS739" s="14">
        <v>0</v>
      </c>
      <c r="BT739" s="14">
        <v>0</v>
      </c>
      <c r="BU739" s="14">
        <v>0</v>
      </c>
      <c r="BV739" s="14"/>
      <c r="BW739" s="14">
        <v>0</v>
      </c>
      <c r="BX739" s="14">
        <v>0</v>
      </c>
      <c r="BY739" s="14" t="s">
        <v>120</v>
      </c>
      <c r="BZ739" s="14">
        <v>0</v>
      </c>
      <c r="CA739" s="14">
        <v>0</v>
      </c>
      <c r="CB739" s="14">
        <v>0</v>
      </c>
      <c r="CC739" s="14">
        <v>0</v>
      </c>
      <c r="CD739" s="14"/>
      <c r="CE739" s="14">
        <v>0</v>
      </c>
      <c r="CF739" s="14">
        <v>0</v>
      </c>
      <c r="CG739" s="14">
        <v>0</v>
      </c>
      <c r="CH739" s="14">
        <v>0</v>
      </c>
      <c r="CI739" s="14"/>
      <c r="CJ739" s="14">
        <v>0</v>
      </c>
      <c r="CK739" s="14">
        <v>0</v>
      </c>
      <c r="CL739" s="14">
        <v>0</v>
      </c>
      <c r="CM739" s="14">
        <v>0</v>
      </c>
      <c r="CN739" s="14"/>
      <c r="CO739" s="14">
        <v>0</v>
      </c>
      <c r="CP739" s="14">
        <v>0</v>
      </c>
      <c r="CQ739" s="14"/>
      <c r="CR739" s="14">
        <v>0</v>
      </c>
      <c r="CS739" s="14">
        <v>0</v>
      </c>
    </row>
    <row r="740" spans="2:97" x14ac:dyDescent="0.3">
      <c r="B740" t="s">
        <v>338</v>
      </c>
      <c r="C740" s="14">
        <v>0</v>
      </c>
      <c r="D740" s="14">
        <v>0</v>
      </c>
      <c r="E740" s="14">
        <v>0</v>
      </c>
      <c r="F740" s="14"/>
      <c r="G740" s="14">
        <v>0</v>
      </c>
      <c r="H740" s="14">
        <v>0</v>
      </c>
      <c r="I740" s="14">
        <v>0</v>
      </c>
      <c r="J740" s="14">
        <v>0</v>
      </c>
      <c r="K740" s="14">
        <v>0</v>
      </c>
      <c r="L740" s="14">
        <v>0</v>
      </c>
      <c r="M740" s="14"/>
      <c r="N740" s="14">
        <v>0</v>
      </c>
      <c r="O740" s="14">
        <v>0</v>
      </c>
      <c r="P740" s="14">
        <v>0</v>
      </c>
      <c r="Q740" s="14">
        <v>0</v>
      </c>
      <c r="R740" s="14"/>
      <c r="S740" s="14">
        <v>0</v>
      </c>
      <c r="T740" s="14">
        <v>0</v>
      </c>
      <c r="U740" s="14">
        <v>0</v>
      </c>
      <c r="V740" s="14">
        <v>0</v>
      </c>
      <c r="W740" s="14">
        <v>0</v>
      </c>
      <c r="X740" s="14">
        <v>0</v>
      </c>
      <c r="Y740" s="14">
        <v>0</v>
      </c>
      <c r="Z740" s="14">
        <v>0</v>
      </c>
      <c r="AA740" s="14">
        <v>0</v>
      </c>
      <c r="AB740" s="14">
        <v>0</v>
      </c>
      <c r="AC740" s="14">
        <v>0</v>
      </c>
      <c r="AD740" s="14">
        <v>0</v>
      </c>
      <c r="AE740" s="14"/>
      <c r="AF740" s="14">
        <v>0</v>
      </c>
      <c r="AG740" s="14">
        <v>0</v>
      </c>
      <c r="AH740" s="14">
        <v>0</v>
      </c>
      <c r="AI740" s="14">
        <v>0</v>
      </c>
      <c r="AJ740" s="14">
        <v>0</v>
      </c>
      <c r="AK740" s="14"/>
      <c r="AL740" s="14">
        <v>0</v>
      </c>
      <c r="AM740" s="14">
        <v>0</v>
      </c>
      <c r="AN740" s="14">
        <v>0</v>
      </c>
      <c r="AO740" s="14">
        <v>0</v>
      </c>
      <c r="AP740" s="14">
        <v>0</v>
      </c>
      <c r="AQ740" s="14">
        <v>0</v>
      </c>
      <c r="AR740" s="14"/>
      <c r="AS740" s="14">
        <v>0</v>
      </c>
      <c r="AT740" s="14">
        <v>0</v>
      </c>
      <c r="AU740" s="14">
        <v>0</v>
      </c>
      <c r="AV740" s="14">
        <v>0</v>
      </c>
      <c r="AW740" s="14">
        <v>0</v>
      </c>
      <c r="AX740" s="14"/>
      <c r="AY740" s="14">
        <v>0</v>
      </c>
      <c r="AZ740" s="14">
        <v>0</v>
      </c>
      <c r="BA740" s="14">
        <v>0</v>
      </c>
      <c r="BB740" s="14">
        <v>0</v>
      </c>
      <c r="BC740" s="14">
        <v>0</v>
      </c>
      <c r="BD740" s="14">
        <v>0</v>
      </c>
      <c r="BE740" s="14">
        <v>0</v>
      </c>
      <c r="BF740" s="14">
        <v>0</v>
      </c>
      <c r="BG740" s="14">
        <v>0</v>
      </c>
      <c r="BH740" s="14">
        <v>0</v>
      </c>
      <c r="BI740" s="14">
        <v>0</v>
      </c>
      <c r="BJ740" s="14">
        <v>0</v>
      </c>
      <c r="BK740" s="14">
        <v>0</v>
      </c>
      <c r="BL740" s="14">
        <v>0</v>
      </c>
      <c r="BM740" s="14">
        <v>0</v>
      </c>
      <c r="BN740" s="14">
        <v>0</v>
      </c>
      <c r="BO740" s="14"/>
      <c r="BP740" s="14">
        <v>0</v>
      </c>
      <c r="BQ740" s="14">
        <v>0</v>
      </c>
      <c r="BR740" s="14">
        <v>0</v>
      </c>
      <c r="BS740" s="14">
        <v>0</v>
      </c>
      <c r="BT740" s="14">
        <v>0</v>
      </c>
      <c r="BU740" s="14">
        <v>0</v>
      </c>
      <c r="BV740" s="14"/>
      <c r="BW740" s="14">
        <v>0</v>
      </c>
      <c r="BX740" s="14">
        <v>0</v>
      </c>
      <c r="BY740" s="14" t="s">
        <v>120</v>
      </c>
      <c r="BZ740" s="14">
        <v>0</v>
      </c>
      <c r="CA740" s="14">
        <v>0</v>
      </c>
      <c r="CB740" s="14">
        <v>0</v>
      </c>
      <c r="CC740" s="14">
        <v>0</v>
      </c>
      <c r="CD740" s="14"/>
      <c r="CE740" s="14">
        <v>0</v>
      </c>
      <c r="CF740" s="14">
        <v>0</v>
      </c>
      <c r="CG740" s="14">
        <v>0</v>
      </c>
      <c r="CH740" s="14">
        <v>0</v>
      </c>
      <c r="CI740" s="14"/>
      <c r="CJ740" s="14">
        <v>0</v>
      </c>
      <c r="CK740" s="14">
        <v>0</v>
      </c>
      <c r="CL740" s="14">
        <v>0</v>
      </c>
      <c r="CM740" s="14">
        <v>0</v>
      </c>
      <c r="CN740" s="14"/>
      <c r="CO740" s="14">
        <v>0</v>
      </c>
      <c r="CP740" s="14">
        <v>0</v>
      </c>
      <c r="CQ740" s="14"/>
      <c r="CR740" s="14">
        <v>0</v>
      </c>
      <c r="CS740" s="14">
        <v>0</v>
      </c>
    </row>
    <row r="741" spans="2:97" x14ac:dyDescent="0.3">
      <c r="B741" t="s">
        <v>339</v>
      </c>
      <c r="C741" s="14">
        <v>0</v>
      </c>
      <c r="D741" s="14">
        <v>0</v>
      </c>
      <c r="E741" s="14">
        <v>0</v>
      </c>
      <c r="F741" s="14"/>
      <c r="G741" s="14">
        <v>0</v>
      </c>
      <c r="H741" s="14">
        <v>0</v>
      </c>
      <c r="I741" s="14">
        <v>0</v>
      </c>
      <c r="J741" s="14">
        <v>0</v>
      </c>
      <c r="K741" s="14">
        <v>0</v>
      </c>
      <c r="L741" s="14">
        <v>0</v>
      </c>
      <c r="M741" s="14"/>
      <c r="N741" s="14">
        <v>0</v>
      </c>
      <c r="O741" s="14">
        <v>0</v>
      </c>
      <c r="P741" s="14">
        <v>0</v>
      </c>
      <c r="Q741" s="14">
        <v>0</v>
      </c>
      <c r="R741" s="14"/>
      <c r="S741" s="14">
        <v>0</v>
      </c>
      <c r="T741" s="14">
        <v>0</v>
      </c>
      <c r="U741" s="14">
        <v>0</v>
      </c>
      <c r="V741" s="14">
        <v>0</v>
      </c>
      <c r="W741" s="14">
        <v>0</v>
      </c>
      <c r="X741" s="14">
        <v>0</v>
      </c>
      <c r="Y741" s="14">
        <v>0</v>
      </c>
      <c r="Z741" s="14">
        <v>0</v>
      </c>
      <c r="AA741" s="14">
        <v>0</v>
      </c>
      <c r="AB741" s="14">
        <v>0</v>
      </c>
      <c r="AC741" s="14">
        <v>0</v>
      </c>
      <c r="AD741" s="14">
        <v>0</v>
      </c>
      <c r="AE741" s="14"/>
      <c r="AF741" s="14">
        <v>0</v>
      </c>
      <c r="AG741" s="14">
        <v>0</v>
      </c>
      <c r="AH741" s="14">
        <v>0</v>
      </c>
      <c r="AI741" s="14">
        <v>0</v>
      </c>
      <c r="AJ741" s="14">
        <v>0</v>
      </c>
      <c r="AK741" s="14"/>
      <c r="AL741" s="14">
        <v>0</v>
      </c>
      <c r="AM741" s="14">
        <v>0</v>
      </c>
      <c r="AN741" s="14">
        <v>0</v>
      </c>
      <c r="AO741" s="14">
        <v>0</v>
      </c>
      <c r="AP741" s="14">
        <v>0</v>
      </c>
      <c r="AQ741" s="14">
        <v>0</v>
      </c>
      <c r="AR741" s="14"/>
      <c r="AS741" s="14">
        <v>0</v>
      </c>
      <c r="AT741" s="14">
        <v>0</v>
      </c>
      <c r="AU741" s="14">
        <v>0</v>
      </c>
      <c r="AV741" s="14">
        <v>0</v>
      </c>
      <c r="AW741" s="14">
        <v>0</v>
      </c>
      <c r="AX741" s="14"/>
      <c r="AY741" s="14">
        <v>0</v>
      </c>
      <c r="AZ741" s="14">
        <v>0</v>
      </c>
      <c r="BA741" s="14">
        <v>0</v>
      </c>
      <c r="BB741" s="14">
        <v>0</v>
      </c>
      <c r="BC741" s="14">
        <v>0</v>
      </c>
      <c r="BD741" s="14">
        <v>0</v>
      </c>
      <c r="BE741" s="14">
        <v>0</v>
      </c>
      <c r="BF741" s="14">
        <v>0</v>
      </c>
      <c r="BG741" s="14">
        <v>0</v>
      </c>
      <c r="BH741" s="14">
        <v>0</v>
      </c>
      <c r="BI741" s="14">
        <v>0</v>
      </c>
      <c r="BJ741" s="14">
        <v>0</v>
      </c>
      <c r="BK741" s="14">
        <v>0</v>
      </c>
      <c r="BL741" s="14">
        <v>0</v>
      </c>
      <c r="BM741" s="14">
        <v>0</v>
      </c>
      <c r="BN741" s="14">
        <v>0</v>
      </c>
      <c r="BO741" s="14"/>
      <c r="BP741" s="14">
        <v>0</v>
      </c>
      <c r="BQ741" s="14">
        <v>0</v>
      </c>
      <c r="BR741" s="14">
        <v>0</v>
      </c>
      <c r="BS741" s="14">
        <v>0</v>
      </c>
      <c r="BT741" s="14">
        <v>0</v>
      </c>
      <c r="BU741" s="14">
        <v>0</v>
      </c>
      <c r="BV741" s="14"/>
      <c r="BW741" s="14">
        <v>0</v>
      </c>
      <c r="BX741" s="14">
        <v>0</v>
      </c>
      <c r="BY741" s="14" t="s">
        <v>120</v>
      </c>
      <c r="BZ741" s="14">
        <v>0</v>
      </c>
      <c r="CA741" s="14">
        <v>0</v>
      </c>
      <c r="CB741" s="14">
        <v>0</v>
      </c>
      <c r="CC741" s="14">
        <v>0</v>
      </c>
      <c r="CD741" s="14"/>
      <c r="CE741" s="14">
        <v>0</v>
      </c>
      <c r="CF741" s="14">
        <v>0</v>
      </c>
      <c r="CG741" s="14">
        <v>0</v>
      </c>
      <c r="CH741" s="14">
        <v>0</v>
      </c>
      <c r="CI741" s="14"/>
      <c r="CJ741" s="14">
        <v>0</v>
      </c>
      <c r="CK741" s="14">
        <v>0</v>
      </c>
      <c r="CL741" s="14">
        <v>0</v>
      </c>
      <c r="CM741" s="14">
        <v>0</v>
      </c>
      <c r="CN741" s="14"/>
      <c r="CO741" s="14">
        <v>0</v>
      </c>
      <c r="CP741" s="14">
        <v>0</v>
      </c>
      <c r="CQ741" s="14"/>
      <c r="CR741" s="14">
        <v>0</v>
      </c>
      <c r="CS741" s="14">
        <v>0</v>
      </c>
    </row>
    <row r="742" spans="2:97" x14ac:dyDescent="0.3">
      <c r="B742" t="s">
        <v>340</v>
      </c>
      <c r="C742" s="14">
        <v>0</v>
      </c>
      <c r="D742" s="14">
        <v>0</v>
      </c>
      <c r="E742" s="14">
        <v>0</v>
      </c>
      <c r="F742" s="14"/>
      <c r="G742" s="14">
        <v>0</v>
      </c>
      <c r="H742" s="14">
        <v>0</v>
      </c>
      <c r="I742" s="14">
        <v>0</v>
      </c>
      <c r="J742" s="14">
        <v>0</v>
      </c>
      <c r="K742" s="14">
        <v>0</v>
      </c>
      <c r="L742" s="14">
        <v>0</v>
      </c>
      <c r="M742" s="14"/>
      <c r="N742" s="14">
        <v>0</v>
      </c>
      <c r="O742" s="14">
        <v>0</v>
      </c>
      <c r="P742" s="14">
        <v>0</v>
      </c>
      <c r="Q742" s="14">
        <v>0</v>
      </c>
      <c r="R742" s="14"/>
      <c r="S742" s="14">
        <v>0</v>
      </c>
      <c r="T742" s="14">
        <v>0</v>
      </c>
      <c r="U742" s="14">
        <v>0</v>
      </c>
      <c r="V742" s="14">
        <v>0</v>
      </c>
      <c r="W742" s="14">
        <v>0</v>
      </c>
      <c r="X742" s="14">
        <v>0</v>
      </c>
      <c r="Y742" s="14">
        <v>0</v>
      </c>
      <c r="Z742" s="14">
        <v>0</v>
      </c>
      <c r="AA742" s="14">
        <v>0</v>
      </c>
      <c r="AB742" s="14">
        <v>0</v>
      </c>
      <c r="AC742" s="14">
        <v>0</v>
      </c>
      <c r="AD742" s="14">
        <v>0</v>
      </c>
      <c r="AE742" s="14"/>
      <c r="AF742" s="14">
        <v>0</v>
      </c>
      <c r="AG742" s="14">
        <v>0</v>
      </c>
      <c r="AH742" s="14">
        <v>0</v>
      </c>
      <c r="AI742" s="14">
        <v>0</v>
      </c>
      <c r="AJ742" s="14">
        <v>0</v>
      </c>
      <c r="AK742" s="14"/>
      <c r="AL742" s="14">
        <v>0</v>
      </c>
      <c r="AM742" s="14">
        <v>0</v>
      </c>
      <c r="AN742" s="14">
        <v>0</v>
      </c>
      <c r="AO742" s="14">
        <v>0</v>
      </c>
      <c r="AP742" s="14">
        <v>0</v>
      </c>
      <c r="AQ742" s="14">
        <v>0</v>
      </c>
      <c r="AR742" s="14"/>
      <c r="AS742" s="14">
        <v>0</v>
      </c>
      <c r="AT742" s="14">
        <v>0</v>
      </c>
      <c r="AU742" s="14">
        <v>0</v>
      </c>
      <c r="AV742" s="14">
        <v>0</v>
      </c>
      <c r="AW742" s="14">
        <v>0</v>
      </c>
      <c r="AX742" s="14"/>
      <c r="AY742" s="14">
        <v>0</v>
      </c>
      <c r="AZ742" s="14">
        <v>0</v>
      </c>
      <c r="BA742" s="14">
        <v>0</v>
      </c>
      <c r="BB742" s="14">
        <v>0</v>
      </c>
      <c r="BC742" s="14">
        <v>0</v>
      </c>
      <c r="BD742" s="14">
        <v>0</v>
      </c>
      <c r="BE742" s="14">
        <v>0</v>
      </c>
      <c r="BF742" s="14">
        <v>0</v>
      </c>
      <c r="BG742" s="14">
        <v>0</v>
      </c>
      <c r="BH742" s="14">
        <v>0</v>
      </c>
      <c r="BI742" s="14">
        <v>0</v>
      </c>
      <c r="BJ742" s="14">
        <v>0</v>
      </c>
      <c r="BK742" s="14">
        <v>0</v>
      </c>
      <c r="BL742" s="14">
        <v>0</v>
      </c>
      <c r="BM742" s="14">
        <v>0</v>
      </c>
      <c r="BN742" s="14">
        <v>0</v>
      </c>
      <c r="BO742" s="14"/>
      <c r="BP742" s="14">
        <v>0</v>
      </c>
      <c r="BQ742" s="14">
        <v>0</v>
      </c>
      <c r="BR742" s="14">
        <v>0</v>
      </c>
      <c r="BS742" s="14">
        <v>0</v>
      </c>
      <c r="BT742" s="14">
        <v>0</v>
      </c>
      <c r="BU742" s="14">
        <v>0</v>
      </c>
      <c r="BV742" s="14"/>
      <c r="BW742" s="14">
        <v>0</v>
      </c>
      <c r="BX742" s="14">
        <v>0</v>
      </c>
      <c r="BY742" s="14" t="s">
        <v>120</v>
      </c>
      <c r="BZ742" s="14">
        <v>0</v>
      </c>
      <c r="CA742" s="14">
        <v>0</v>
      </c>
      <c r="CB742" s="14">
        <v>0</v>
      </c>
      <c r="CC742" s="14">
        <v>0</v>
      </c>
      <c r="CD742" s="14"/>
      <c r="CE742" s="14">
        <v>0</v>
      </c>
      <c r="CF742" s="14">
        <v>0</v>
      </c>
      <c r="CG742" s="14">
        <v>0</v>
      </c>
      <c r="CH742" s="14">
        <v>0</v>
      </c>
      <c r="CI742" s="14"/>
      <c r="CJ742" s="14">
        <v>0</v>
      </c>
      <c r="CK742" s="14">
        <v>0</v>
      </c>
      <c r="CL742" s="14">
        <v>0</v>
      </c>
      <c r="CM742" s="14">
        <v>0</v>
      </c>
      <c r="CN742" s="14"/>
      <c r="CO742" s="14">
        <v>0</v>
      </c>
      <c r="CP742" s="14">
        <v>0</v>
      </c>
      <c r="CQ742" s="14"/>
      <c r="CR742" s="14">
        <v>0</v>
      </c>
      <c r="CS742" s="14">
        <v>0</v>
      </c>
    </row>
    <row r="743" spans="2:97" x14ac:dyDescent="0.3">
      <c r="B743" t="s">
        <v>341</v>
      </c>
      <c r="C743" s="14">
        <v>0</v>
      </c>
      <c r="D743" s="14">
        <v>0</v>
      </c>
      <c r="E743" s="14">
        <v>0</v>
      </c>
      <c r="F743" s="14"/>
      <c r="G743" s="14">
        <v>0</v>
      </c>
      <c r="H743" s="14">
        <v>0</v>
      </c>
      <c r="I743" s="14">
        <v>0</v>
      </c>
      <c r="J743" s="14">
        <v>0</v>
      </c>
      <c r="K743" s="14">
        <v>0</v>
      </c>
      <c r="L743" s="14">
        <v>0</v>
      </c>
      <c r="M743" s="14"/>
      <c r="N743" s="14">
        <v>0</v>
      </c>
      <c r="O743" s="14">
        <v>0</v>
      </c>
      <c r="P743" s="14">
        <v>0</v>
      </c>
      <c r="Q743" s="14">
        <v>0</v>
      </c>
      <c r="R743" s="14"/>
      <c r="S743" s="14">
        <v>0</v>
      </c>
      <c r="T743" s="14">
        <v>0</v>
      </c>
      <c r="U743" s="14">
        <v>0</v>
      </c>
      <c r="V743" s="14">
        <v>0</v>
      </c>
      <c r="W743" s="14">
        <v>0</v>
      </c>
      <c r="X743" s="14">
        <v>0</v>
      </c>
      <c r="Y743" s="14">
        <v>0</v>
      </c>
      <c r="Z743" s="14">
        <v>0</v>
      </c>
      <c r="AA743" s="14">
        <v>0</v>
      </c>
      <c r="AB743" s="14">
        <v>0</v>
      </c>
      <c r="AC743" s="14">
        <v>0</v>
      </c>
      <c r="AD743" s="14">
        <v>0</v>
      </c>
      <c r="AE743" s="14"/>
      <c r="AF743" s="14">
        <v>0</v>
      </c>
      <c r="AG743" s="14">
        <v>0</v>
      </c>
      <c r="AH743" s="14">
        <v>0</v>
      </c>
      <c r="AI743" s="14">
        <v>0</v>
      </c>
      <c r="AJ743" s="14">
        <v>0</v>
      </c>
      <c r="AK743" s="14"/>
      <c r="AL743" s="14">
        <v>0</v>
      </c>
      <c r="AM743" s="14">
        <v>0</v>
      </c>
      <c r="AN743" s="14">
        <v>0</v>
      </c>
      <c r="AO743" s="14">
        <v>0</v>
      </c>
      <c r="AP743" s="14">
        <v>0</v>
      </c>
      <c r="AQ743" s="14">
        <v>0</v>
      </c>
      <c r="AR743" s="14"/>
      <c r="AS743" s="14">
        <v>0</v>
      </c>
      <c r="AT743" s="14">
        <v>0</v>
      </c>
      <c r="AU743" s="14">
        <v>0</v>
      </c>
      <c r="AV743" s="14">
        <v>0</v>
      </c>
      <c r="AW743" s="14">
        <v>0</v>
      </c>
      <c r="AX743" s="14"/>
      <c r="AY743" s="14">
        <v>0</v>
      </c>
      <c r="AZ743" s="14">
        <v>0</v>
      </c>
      <c r="BA743" s="14">
        <v>0</v>
      </c>
      <c r="BB743" s="14">
        <v>0</v>
      </c>
      <c r="BC743" s="14">
        <v>0</v>
      </c>
      <c r="BD743" s="14">
        <v>0</v>
      </c>
      <c r="BE743" s="14">
        <v>0</v>
      </c>
      <c r="BF743" s="14">
        <v>0</v>
      </c>
      <c r="BG743" s="14">
        <v>0</v>
      </c>
      <c r="BH743" s="14">
        <v>0</v>
      </c>
      <c r="BI743" s="14">
        <v>0</v>
      </c>
      <c r="BJ743" s="14">
        <v>0</v>
      </c>
      <c r="BK743" s="14">
        <v>0</v>
      </c>
      <c r="BL743" s="14">
        <v>0</v>
      </c>
      <c r="BM743" s="14">
        <v>0</v>
      </c>
      <c r="BN743" s="14">
        <v>0</v>
      </c>
      <c r="BO743" s="14"/>
      <c r="BP743" s="14">
        <v>0</v>
      </c>
      <c r="BQ743" s="14">
        <v>0</v>
      </c>
      <c r="BR743" s="14">
        <v>0</v>
      </c>
      <c r="BS743" s="14">
        <v>0</v>
      </c>
      <c r="BT743" s="14">
        <v>0</v>
      </c>
      <c r="BU743" s="14">
        <v>0</v>
      </c>
      <c r="BV743" s="14"/>
      <c r="BW743" s="14">
        <v>0</v>
      </c>
      <c r="BX743" s="14">
        <v>0</v>
      </c>
      <c r="BY743" s="14" t="s">
        <v>120</v>
      </c>
      <c r="BZ743" s="14">
        <v>0</v>
      </c>
      <c r="CA743" s="14">
        <v>0</v>
      </c>
      <c r="CB743" s="14">
        <v>0</v>
      </c>
      <c r="CC743" s="14">
        <v>0</v>
      </c>
      <c r="CD743" s="14"/>
      <c r="CE743" s="14">
        <v>0</v>
      </c>
      <c r="CF743" s="14">
        <v>0</v>
      </c>
      <c r="CG743" s="14">
        <v>0</v>
      </c>
      <c r="CH743" s="14">
        <v>0</v>
      </c>
      <c r="CI743" s="14"/>
      <c r="CJ743" s="14">
        <v>0</v>
      </c>
      <c r="CK743" s="14">
        <v>0</v>
      </c>
      <c r="CL743" s="14">
        <v>0</v>
      </c>
      <c r="CM743" s="14">
        <v>0</v>
      </c>
      <c r="CN743" s="14"/>
      <c r="CO743" s="14">
        <v>0</v>
      </c>
      <c r="CP743" s="14">
        <v>0</v>
      </c>
      <c r="CQ743" s="14"/>
      <c r="CR743" s="14">
        <v>0</v>
      </c>
      <c r="CS743" s="14">
        <v>0</v>
      </c>
    </row>
    <row r="744" spans="2:97" x14ac:dyDescent="0.3">
      <c r="B744" t="s">
        <v>342</v>
      </c>
      <c r="C744" s="14">
        <v>0</v>
      </c>
      <c r="D744" s="14">
        <v>0</v>
      </c>
      <c r="E744" s="14">
        <v>0</v>
      </c>
      <c r="F744" s="14"/>
      <c r="G744" s="14">
        <v>0</v>
      </c>
      <c r="H744" s="14">
        <v>0</v>
      </c>
      <c r="I744" s="14">
        <v>0</v>
      </c>
      <c r="J744" s="14">
        <v>0</v>
      </c>
      <c r="K744" s="14">
        <v>0</v>
      </c>
      <c r="L744" s="14">
        <v>0</v>
      </c>
      <c r="M744" s="14"/>
      <c r="N744" s="14">
        <v>0</v>
      </c>
      <c r="O744" s="14">
        <v>0</v>
      </c>
      <c r="P744" s="14">
        <v>0</v>
      </c>
      <c r="Q744" s="14">
        <v>0</v>
      </c>
      <c r="R744" s="14"/>
      <c r="S744" s="14">
        <v>0</v>
      </c>
      <c r="T744" s="14">
        <v>0</v>
      </c>
      <c r="U744" s="14">
        <v>0</v>
      </c>
      <c r="V744" s="14">
        <v>0</v>
      </c>
      <c r="W744" s="14">
        <v>0</v>
      </c>
      <c r="X744" s="14">
        <v>0</v>
      </c>
      <c r="Y744" s="14">
        <v>0</v>
      </c>
      <c r="Z744" s="14">
        <v>0</v>
      </c>
      <c r="AA744" s="14">
        <v>0</v>
      </c>
      <c r="AB744" s="14">
        <v>0</v>
      </c>
      <c r="AC744" s="14">
        <v>0</v>
      </c>
      <c r="AD744" s="14">
        <v>0</v>
      </c>
      <c r="AE744" s="14"/>
      <c r="AF744" s="14">
        <v>0</v>
      </c>
      <c r="AG744" s="14">
        <v>0</v>
      </c>
      <c r="AH744" s="14">
        <v>0</v>
      </c>
      <c r="AI744" s="14">
        <v>0</v>
      </c>
      <c r="AJ744" s="14">
        <v>0</v>
      </c>
      <c r="AK744" s="14"/>
      <c r="AL744" s="14">
        <v>0</v>
      </c>
      <c r="AM744" s="14">
        <v>0</v>
      </c>
      <c r="AN744" s="14">
        <v>0</v>
      </c>
      <c r="AO744" s="14">
        <v>0</v>
      </c>
      <c r="AP744" s="14">
        <v>0</v>
      </c>
      <c r="AQ744" s="14">
        <v>0</v>
      </c>
      <c r="AR744" s="14"/>
      <c r="AS744" s="14">
        <v>0</v>
      </c>
      <c r="AT744" s="14">
        <v>0</v>
      </c>
      <c r="AU744" s="14">
        <v>0</v>
      </c>
      <c r="AV744" s="14">
        <v>0</v>
      </c>
      <c r="AW744" s="14">
        <v>0</v>
      </c>
      <c r="AX744" s="14"/>
      <c r="AY744" s="14">
        <v>0</v>
      </c>
      <c r="AZ744" s="14">
        <v>0</v>
      </c>
      <c r="BA744" s="14">
        <v>0</v>
      </c>
      <c r="BB744" s="14">
        <v>0</v>
      </c>
      <c r="BC744" s="14">
        <v>0</v>
      </c>
      <c r="BD744" s="14">
        <v>0</v>
      </c>
      <c r="BE744" s="14">
        <v>0</v>
      </c>
      <c r="BF744" s="14">
        <v>0</v>
      </c>
      <c r="BG744" s="14">
        <v>0</v>
      </c>
      <c r="BH744" s="14">
        <v>0</v>
      </c>
      <c r="BI744" s="14">
        <v>0</v>
      </c>
      <c r="BJ744" s="14">
        <v>0</v>
      </c>
      <c r="BK744" s="14">
        <v>0</v>
      </c>
      <c r="BL744" s="14">
        <v>0</v>
      </c>
      <c r="BM744" s="14">
        <v>0</v>
      </c>
      <c r="BN744" s="14">
        <v>0</v>
      </c>
      <c r="BO744" s="14"/>
      <c r="BP744" s="14">
        <v>0</v>
      </c>
      <c r="BQ744" s="14">
        <v>0</v>
      </c>
      <c r="BR744" s="14">
        <v>0</v>
      </c>
      <c r="BS744" s="14">
        <v>0</v>
      </c>
      <c r="BT744" s="14">
        <v>0</v>
      </c>
      <c r="BU744" s="14">
        <v>0</v>
      </c>
      <c r="BV744" s="14"/>
      <c r="BW744" s="14">
        <v>0</v>
      </c>
      <c r="BX744" s="14">
        <v>0</v>
      </c>
      <c r="BY744" s="14" t="s">
        <v>120</v>
      </c>
      <c r="BZ744" s="14">
        <v>0</v>
      </c>
      <c r="CA744" s="14">
        <v>0</v>
      </c>
      <c r="CB744" s="14">
        <v>0</v>
      </c>
      <c r="CC744" s="14">
        <v>0</v>
      </c>
      <c r="CD744" s="14"/>
      <c r="CE744" s="14">
        <v>0</v>
      </c>
      <c r="CF744" s="14">
        <v>0</v>
      </c>
      <c r="CG744" s="14">
        <v>0</v>
      </c>
      <c r="CH744" s="14">
        <v>0</v>
      </c>
      <c r="CI744" s="14"/>
      <c r="CJ744" s="14">
        <v>0</v>
      </c>
      <c r="CK744" s="14">
        <v>0</v>
      </c>
      <c r="CL744" s="14">
        <v>0</v>
      </c>
      <c r="CM744" s="14">
        <v>0</v>
      </c>
      <c r="CN744" s="14"/>
      <c r="CO744" s="14">
        <v>0</v>
      </c>
      <c r="CP744" s="14">
        <v>0</v>
      </c>
      <c r="CQ744" s="14"/>
      <c r="CR744" s="14">
        <v>0</v>
      </c>
      <c r="CS744" s="14">
        <v>0</v>
      </c>
    </row>
    <row r="745" spans="2:97" x14ac:dyDescent="0.3">
      <c r="B745" t="s">
        <v>343</v>
      </c>
      <c r="C745" s="14">
        <v>0</v>
      </c>
      <c r="D745" s="14">
        <v>0</v>
      </c>
      <c r="E745" s="14">
        <v>0</v>
      </c>
      <c r="F745" s="14"/>
      <c r="G745" s="14">
        <v>0</v>
      </c>
      <c r="H745" s="14">
        <v>0</v>
      </c>
      <c r="I745" s="14">
        <v>0</v>
      </c>
      <c r="J745" s="14">
        <v>0</v>
      </c>
      <c r="K745" s="14">
        <v>0</v>
      </c>
      <c r="L745" s="14">
        <v>0</v>
      </c>
      <c r="M745" s="14"/>
      <c r="N745" s="14">
        <v>0</v>
      </c>
      <c r="O745" s="14">
        <v>0</v>
      </c>
      <c r="P745" s="14">
        <v>0</v>
      </c>
      <c r="Q745" s="14">
        <v>0</v>
      </c>
      <c r="R745" s="14"/>
      <c r="S745" s="14">
        <v>0</v>
      </c>
      <c r="T745" s="14">
        <v>0</v>
      </c>
      <c r="U745" s="14">
        <v>0</v>
      </c>
      <c r="V745" s="14">
        <v>0</v>
      </c>
      <c r="W745" s="14">
        <v>0</v>
      </c>
      <c r="X745" s="14">
        <v>0</v>
      </c>
      <c r="Y745" s="14">
        <v>0</v>
      </c>
      <c r="Z745" s="14">
        <v>0</v>
      </c>
      <c r="AA745" s="14">
        <v>0</v>
      </c>
      <c r="AB745" s="14">
        <v>0</v>
      </c>
      <c r="AC745" s="14">
        <v>0</v>
      </c>
      <c r="AD745" s="14">
        <v>0</v>
      </c>
      <c r="AE745" s="14"/>
      <c r="AF745" s="14">
        <v>0</v>
      </c>
      <c r="AG745" s="14">
        <v>0</v>
      </c>
      <c r="AH745" s="14">
        <v>0</v>
      </c>
      <c r="AI745" s="14">
        <v>0</v>
      </c>
      <c r="AJ745" s="14">
        <v>0</v>
      </c>
      <c r="AK745" s="14"/>
      <c r="AL745" s="14">
        <v>0</v>
      </c>
      <c r="AM745" s="14">
        <v>0</v>
      </c>
      <c r="AN745" s="14">
        <v>0</v>
      </c>
      <c r="AO745" s="14">
        <v>0</v>
      </c>
      <c r="AP745" s="14">
        <v>0</v>
      </c>
      <c r="AQ745" s="14">
        <v>0</v>
      </c>
      <c r="AR745" s="14"/>
      <c r="AS745" s="14">
        <v>0</v>
      </c>
      <c r="AT745" s="14">
        <v>0</v>
      </c>
      <c r="AU745" s="14">
        <v>0</v>
      </c>
      <c r="AV745" s="14">
        <v>0</v>
      </c>
      <c r="AW745" s="14">
        <v>0</v>
      </c>
      <c r="AX745" s="14"/>
      <c r="AY745" s="14">
        <v>0</v>
      </c>
      <c r="AZ745" s="14">
        <v>0</v>
      </c>
      <c r="BA745" s="14">
        <v>0</v>
      </c>
      <c r="BB745" s="14">
        <v>0</v>
      </c>
      <c r="BC745" s="14">
        <v>0</v>
      </c>
      <c r="BD745" s="14">
        <v>0</v>
      </c>
      <c r="BE745" s="14">
        <v>0</v>
      </c>
      <c r="BF745" s="14">
        <v>0</v>
      </c>
      <c r="BG745" s="14">
        <v>0</v>
      </c>
      <c r="BH745" s="14">
        <v>0</v>
      </c>
      <c r="BI745" s="14">
        <v>0</v>
      </c>
      <c r="BJ745" s="14">
        <v>0</v>
      </c>
      <c r="BK745" s="14">
        <v>0</v>
      </c>
      <c r="BL745" s="14">
        <v>0</v>
      </c>
      <c r="BM745" s="14">
        <v>0</v>
      </c>
      <c r="BN745" s="14">
        <v>0</v>
      </c>
      <c r="BO745" s="14"/>
      <c r="BP745" s="14">
        <v>0</v>
      </c>
      <c r="BQ745" s="14">
        <v>0</v>
      </c>
      <c r="BR745" s="14">
        <v>0</v>
      </c>
      <c r="BS745" s="14">
        <v>0</v>
      </c>
      <c r="BT745" s="14">
        <v>0</v>
      </c>
      <c r="BU745" s="14">
        <v>0</v>
      </c>
      <c r="BV745" s="14"/>
      <c r="BW745" s="14">
        <v>0</v>
      </c>
      <c r="BX745" s="14">
        <v>0</v>
      </c>
      <c r="BY745" s="14" t="s">
        <v>120</v>
      </c>
      <c r="BZ745" s="14">
        <v>0</v>
      </c>
      <c r="CA745" s="14">
        <v>0</v>
      </c>
      <c r="CB745" s="14">
        <v>0</v>
      </c>
      <c r="CC745" s="14">
        <v>0</v>
      </c>
      <c r="CD745" s="14"/>
      <c r="CE745" s="14">
        <v>0</v>
      </c>
      <c r="CF745" s="14">
        <v>0</v>
      </c>
      <c r="CG745" s="14">
        <v>0</v>
      </c>
      <c r="CH745" s="14">
        <v>0</v>
      </c>
      <c r="CI745" s="14"/>
      <c r="CJ745" s="14">
        <v>0</v>
      </c>
      <c r="CK745" s="14">
        <v>0</v>
      </c>
      <c r="CL745" s="14">
        <v>0</v>
      </c>
      <c r="CM745" s="14">
        <v>0</v>
      </c>
      <c r="CN745" s="14"/>
      <c r="CO745" s="14">
        <v>0</v>
      </c>
      <c r="CP745" s="14">
        <v>0</v>
      </c>
      <c r="CQ745" s="14"/>
      <c r="CR745" s="14">
        <v>0</v>
      </c>
      <c r="CS745" s="14">
        <v>0</v>
      </c>
    </row>
    <row r="746" spans="2:97" x14ac:dyDescent="0.3">
      <c r="B746" t="s">
        <v>344</v>
      </c>
      <c r="C746" s="14">
        <v>0</v>
      </c>
      <c r="D746" s="14">
        <v>0</v>
      </c>
      <c r="E746" s="14">
        <v>0</v>
      </c>
      <c r="F746" s="14"/>
      <c r="G746" s="14">
        <v>0</v>
      </c>
      <c r="H746" s="14">
        <v>0</v>
      </c>
      <c r="I746" s="14">
        <v>0</v>
      </c>
      <c r="J746" s="14">
        <v>0</v>
      </c>
      <c r="K746" s="14">
        <v>0</v>
      </c>
      <c r="L746" s="14">
        <v>0</v>
      </c>
      <c r="M746" s="14"/>
      <c r="N746" s="14">
        <v>0</v>
      </c>
      <c r="O746" s="14">
        <v>0</v>
      </c>
      <c r="P746" s="14">
        <v>0</v>
      </c>
      <c r="Q746" s="14">
        <v>0</v>
      </c>
      <c r="R746" s="14"/>
      <c r="S746" s="14">
        <v>0</v>
      </c>
      <c r="T746" s="14">
        <v>0</v>
      </c>
      <c r="U746" s="14">
        <v>0</v>
      </c>
      <c r="V746" s="14">
        <v>0</v>
      </c>
      <c r="W746" s="14">
        <v>0</v>
      </c>
      <c r="X746" s="14">
        <v>0</v>
      </c>
      <c r="Y746" s="14">
        <v>0</v>
      </c>
      <c r="Z746" s="14">
        <v>0</v>
      </c>
      <c r="AA746" s="14">
        <v>0</v>
      </c>
      <c r="AB746" s="14">
        <v>0</v>
      </c>
      <c r="AC746" s="14">
        <v>0</v>
      </c>
      <c r="AD746" s="14">
        <v>0</v>
      </c>
      <c r="AE746" s="14"/>
      <c r="AF746" s="14">
        <v>0</v>
      </c>
      <c r="AG746" s="14">
        <v>0</v>
      </c>
      <c r="AH746" s="14">
        <v>0</v>
      </c>
      <c r="AI746" s="14">
        <v>0</v>
      </c>
      <c r="AJ746" s="14">
        <v>0</v>
      </c>
      <c r="AK746" s="14"/>
      <c r="AL746" s="14">
        <v>0</v>
      </c>
      <c r="AM746" s="14">
        <v>0</v>
      </c>
      <c r="AN746" s="14">
        <v>0</v>
      </c>
      <c r="AO746" s="14">
        <v>0</v>
      </c>
      <c r="AP746" s="14">
        <v>0</v>
      </c>
      <c r="AQ746" s="14">
        <v>0</v>
      </c>
      <c r="AR746" s="14"/>
      <c r="AS746" s="14">
        <v>0</v>
      </c>
      <c r="AT746" s="14">
        <v>0</v>
      </c>
      <c r="AU746" s="14">
        <v>0</v>
      </c>
      <c r="AV746" s="14">
        <v>0</v>
      </c>
      <c r="AW746" s="14">
        <v>0</v>
      </c>
      <c r="AX746" s="14"/>
      <c r="AY746" s="14">
        <v>0</v>
      </c>
      <c r="AZ746" s="14">
        <v>0</v>
      </c>
      <c r="BA746" s="14">
        <v>0</v>
      </c>
      <c r="BB746" s="14">
        <v>0</v>
      </c>
      <c r="BC746" s="14">
        <v>0</v>
      </c>
      <c r="BD746" s="14">
        <v>0</v>
      </c>
      <c r="BE746" s="14">
        <v>0</v>
      </c>
      <c r="BF746" s="14">
        <v>0</v>
      </c>
      <c r="BG746" s="14">
        <v>0</v>
      </c>
      <c r="BH746" s="14">
        <v>0</v>
      </c>
      <c r="BI746" s="14">
        <v>0</v>
      </c>
      <c r="BJ746" s="14">
        <v>0</v>
      </c>
      <c r="BK746" s="14">
        <v>0</v>
      </c>
      <c r="BL746" s="14">
        <v>0</v>
      </c>
      <c r="BM746" s="14">
        <v>0</v>
      </c>
      <c r="BN746" s="14">
        <v>0</v>
      </c>
      <c r="BO746" s="14"/>
      <c r="BP746" s="14">
        <v>0</v>
      </c>
      <c r="BQ746" s="14">
        <v>0</v>
      </c>
      <c r="BR746" s="14">
        <v>0</v>
      </c>
      <c r="BS746" s="14">
        <v>0</v>
      </c>
      <c r="BT746" s="14">
        <v>0</v>
      </c>
      <c r="BU746" s="14">
        <v>0</v>
      </c>
      <c r="BV746" s="14"/>
      <c r="BW746" s="14">
        <v>0</v>
      </c>
      <c r="BX746" s="14">
        <v>0</v>
      </c>
      <c r="BY746" s="14" t="s">
        <v>120</v>
      </c>
      <c r="BZ746" s="14">
        <v>0</v>
      </c>
      <c r="CA746" s="14">
        <v>0</v>
      </c>
      <c r="CB746" s="14">
        <v>0</v>
      </c>
      <c r="CC746" s="14">
        <v>0</v>
      </c>
      <c r="CD746" s="14"/>
      <c r="CE746" s="14">
        <v>0</v>
      </c>
      <c r="CF746" s="14">
        <v>0</v>
      </c>
      <c r="CG746" s="14">
        <v>0</v>
      </c>
      <c r="CH746" s="14">
        <v>0</v>
      </c>
      <c r="CI746" s="14"/>
      <c r="CJ746" s="14">
        <v>0</v>
      </c>
      <c r="CK746" s="14">
        <v>0</v>
      </c>
      <c r="CL746" s="14">
        <v>0</v>
      </c>
      <c r="CM746" s="14">
        <v>0</v>
      </c>
      <c r="CN746" s="14"/>
      <c r="CO746" s="14">
        <v>0</v>
      </c>
      <c r="CP746" s="14">
        <v>0</v>
      </c>
      <c r="CQ746" s="14"/>
      <c r="CR746" s="14">
        <v>0</v>
      </c>
      <c r="CS746" s="14">
        <v>0</v>
      </c>
    </row>
    <row r="747" spans="2:97" x14ac:dyDescent="0.3">
      <c r="B747" t="s">
        <v>345</v>
      </c>
      <c r="C747" s="14">
        <v>0</v>
      </c>
      <c r="D747" s="14">
        <v>0</v>
      </c>
      <c r="E747" s="14">
        <v>0</v>
      </c>
      <c r="F747" s="14"/>
      <c r="G747" s="14">
        <v>0</v>
      </c>
      <c r="H747" s="14">
        <v>0</v>
      </c>
      <c r="I747" s="14">
        <v>0</v>
      </c>
      <c r="J747" s="14">
        <v>0</v>
      </c>
      <c r="K747" s="14">
        <v>0</v>
      </c>
      <c r="L747" s="14">
        <v>0</v>
      </c>
      <c r="M747" s="14"/>
      <c r="N747" s="14">
        <v>0</v>
      </c>
      <c r="O747" s="14">
        <v>0</v>
      </c>
      <c r="P747" s="14">
        <v>0</v>
      </c>
      <c r="Q747" s="14">
        <v>0</v>
      </c>
      <c r="R747" s="14"/>
      <c r="S747" s="14">
        <v>0</v>
      </c>
      <c r="T747" s="14">
        <v>0</v>
      </c>
      <c r="U747" s="14">
        <v>0</v>
      </c>
      <c r="V747" s="14">
        <v>0</v>
      </c>
      <c r="W747" s="14">
        <v>0</v>
      </c>
      <c r="X747" s="14">
        <v>0</v>
      </c>
      <c r="Y747" s="14">
        <v>0</v>
      </c>
      <c r="Z747" s="14">
        <v>0</v>
      </c>
      <c r="AA747" s="14">
        <v>0</v>
      </c>
      <c r="AB747" s="14">
        <v>0</v>
      </c>
      <c r="AC747" s="14">
        <v>0</v>
      </c>
      <c r="AD747" s="14">
        <v>0</v>
      </c>
      <c r="AE747" s="14"/>
      <c r="AF747" s="14">
        <v>0</v>
      </c>
      <c r="AG747" s="14">
        <v>0</v>
      </c>
      <c r="AH747" s="14">
        <v>0</v>
      </c>
      <c r="AI747" s="14">
        <v>0</v>
      </c>
      <c r="AJ747" s="14">
        <v>0</v>
      </c>
      <c r="AK747" s="14"/>
      <c r="AL747" s="14">
        <v>0</v>
      </c>
      <c r="AM747" s="14">
        <v>0</v>
      </c>
      <c r="AN747" s="14">
        <v>0</v>
      </c>
      <c r="AO747" s="14">
        <v>0</v>
      </c>
      <c r="AP747" s="14">
        <v>0</v>
      </c>
      <c r="AQ747" s="14">
        <v>0</v>
      </c>
      <c r="AR747" s="14"/>
      <c r="AS747" s="14">
        <v>0</v>
      </c>
      <c r="AT747" s="14">
        <v>0</v>
      </c>
      <c r="AU747" s="14">
        <v>0</v>
      </c>
      <c r="AV747" s="14">
        <v>0</v>
      </c>
      <c r="AW747" s="14">
        <v>0</v>
      </c>
      <c r="AX747" s="14"/>
      <c r="AY747" s="14">
        <v>0</v>
      </c>
      <c r="AZ747" s="14">
        <v>0</v>
      </c>
      <c r="BA747" s="14">
        <v>0</v>
      </c>
      <c r="BB747" s="14">
        <v>0</v>
      </c>
      <c r="BC747" s="14">
        <v>0</v>
      </c>
      <c r="BD747" s="14">
        <v>0</v>
      </c>
      <c r="BE747" s="14">
        <v>0</v>
      </c>
      <c r="BF747" s="14">
        <v>0</v>
      </c>
      <c r="BG747" s="14">
        <v>0</v>
      </c>
      <c r="BH747" s="14">
        <v>0</v>
      </c>
      <c r="BI747" s="14">
        <v>0</v>
      </c>
      <c r="BJ747" s="14">
        <v>0</v>
      </c>
      <c r="BK747" s="14">
        <v>0</v>
      </c>
      <c r="BL747" s="14">
        <v>0</v>
      </c>
      <c r="BM747" s="14">
        <v>0</v>
      </c>
      <c r="BN747" s="14">
        <v>0</v>
      </c>
      <c r="BO747" s="14"/>
      <c r="BP747" s="14">
        <v>0</v>
      </c>
      <c r="BQ747" s="14">
        <v>0</v>
      </c>
      <c r="BR747" s="14">
        <v>0</v>
      </c>
      <c r="BS747" s="14">
        <v>0</v>
      </c>
      <c r="BT747" s="14">
        <v>0</v>
      </c>
      <c r="BU747" s="14">
        <v>0</v>
      </c>
      <c r="BV747" s="14"/>
      <c r="BW747" s="14">
        <v>0</v>
      </c>
      <c r="BX747" s="14">
        <v>0</v>
      </c>
      <c r="BY747" s="14" t="s">
        <v>120</v>
      </c>
      <c r="BZ747" s="14">
        <v>0</v>
      </c>
      <c r="CA747" s="14">
        <v>0</v>
      </c>
      <c r="CB747" s="14">
        <v>0</v>
      </c>
      <c r="CC747" s="14">
        <v>0</v>
      </c>
      <c r="CD747" s="14"/>
      <c r="CE747" s="14">
        <v>0</v>
      </c>
      <c r="CF747" s="14">
        <v>0</v>
      </c>
      <c r="CG747" s="14">
        <v>0</v>
      </c>
      <c r="CH747" s="14">
        <v>0</v>
      </c>
      <c r="CI747" s="14"/>
      <c r="CJ747" s="14">
        <v>0</v>
      </c>
      <c r="CK747" s="14">
        <v>0</v>
      </c>
      <c r="CL747" s="14">
        <v>0</v>
      </c>
      <c r="CM747" s="14">
        <v>0</v>
      </c>
      <c r="CN747" s="14"/>
      <c r="CO747" s="14">
        <v>0</v>
      </c>
      <c r="CP747" s="14">
        <v>0</v>
      </c>
      <c r="CQ747" s="14"/>
      <c r="CR747" s="14">
        <v>0</v>
      </c>
      <c r="CS747" s="14">
        <v>0</v>
      </c>
    </row>
    <row r="748" spans="2:97" x14ac:dyDescent="0.3">
      <c r="B748" t="s">
        <v>346</v>
      </c>
      <c r="C748" s="14">
        <v>0</v>
      </c>
      <c r="D748" s="14">
        <v>0</v>
      </c>
      <c r="E748" s="14">
        <v>0</v>
      </c>
      <c r="F748" s="14"/>
      <c r="G748" s="14">
        <v>0</v>
      </c>
      <c r="H748" s="14">
        <v>0</v>
      </c>
      <c r="I748" s="14">
        <v>0</v>
      </c>
      <c r="J748" s="14">
        <v>0</v>
      </c>
      <c r="K748" s="14">
        <v>0</v>
      </c>
      <c r="L748" s="14">
        <v>0</v>
      </c>
      <c r="M748" s="14"/>
      <c r="N748" s="14">
        <v>0</v>
      </c>
      <c r="O748" s="14">
        <v>0</v>
      </c>
      <c r="P748" s="14">
        <v>0</v>
      </c>
      <c r="Q748" s="14">
        <v>0</v>
      </c>
      <c r="R748" s="14"/>
      <c r="S748" s="14">
        <v>0</v>
      </c>
      <c r="T748" s="14">
        <v>0</v>
      </c>
      <c r="U748" s="14">
        <v>0</v>
      </c>
      <c r="V748" s="14">
        <v>0</v>
      </c>
      <c r="W748" s="14">
        <v>0</v>
      </c>
      <c r="X748" s="14">
        <v>0</v>
      </c>
      <c r="Y748" s="14">
        <v>0</v>
      </c>
      <c r="Z748" s="14">
        <v>0</v>
      </c>
      <c r="AA748" s="14">
        <v>0</v>
      </c>
      <c r="AB748" s="14">
        <v>0</v>
      </c>
      <c r="AC748" s="14">
        <v>0</v>
      </c>
      <c r="AD748" s="14">
        <v>0</v>
      </c>
      <c r="AE748" s="14"/>
      <c r="AF748" s="14">
        <v>0</v>
      </c>
      <c r="AG748" s="14">
        <v>0</v>
      </c>
      <c r="AH748" s="14">
        <v>0</v>
      </c>
      <c r="AI748" s="14">
        <v>0</v>
      </c>
      <c r="AJ748" s="14">
        <v>0</v>
      </c>
      <c r="AK748" s="14"/>
      <c r="AL748" s="14">
        <v>0</v>
      </c>
      <c r="AM748" s="14">
        <v>0</v>
      </c>
      <c r="AN748" s="14">
        <v>0</v>
      </c>
      <c r="AO748" s="14">
        <v>0</v>
      </c>
      <c r="AP748" s="14">
        <v>0</v>
      </c>
      <c r="AQ748" s="14">
        <v>0</v>
      </c>
      <c r="AR748" s="14"/>
      <c r="AS748" s="14">
        <v>0</v>
      </c>
      <c r="AT748" s="14">
        <v>0</v>
      </c>
      <c r="AU748" s="14">
        <v>0</v>
      </c>
      <c r="AV748" s="14">
        <v>0</v>
      </c>
      <c r="AW748" s="14">
        <v>0</v>
      </c>
      <c r="AX748" s="14"/>
      <c r="AY748" s="14">
        <v>0</v>
      </c>
      <c r="AZ748" s="14">
        <v>0</v>
      </c>
      <c r="BA748" s="14">
        <v>0</v>
      </c>
      <c r="BB748" s="14">
        <v>0</v>
      </c>
      <c r="BC748" s="14">
        <v>0</v>
      </c>
      <c r="BD748" s="14">
        <v>0</v>
      </c>
      <c r="BE748" s="14">
        <v>0</v>
      </c>
      <c r="BF748" s="14">
        <v>0</v>
      </c>
      <c r="BG748" s="14">
        <v>0</v>
      </c>
      <c r="BH748" s="14">
        <v>0</v>
      </c>
      <c r="BI748" s="14">
        <v>0</v>
      </c>
      <c r="BJ748" s="14">
        <v>0</v>
      </c>
      <c r="BK748" s="14">
        <v>0</v>
      </c>
      <c r="BL748" s="14">
        <v>0</v>
      </c>
      <c r="BM748" s="14">
        <v>0</v>
      </c>
      <c r="BN748" s="14">
        <v>0</v>
      </c>
      <c r="BO748" s="14"/>
      <c r="BP748" s="14">
        <v>0</v>
      </c>
      <c r="BQ748" s="14">
        <v>0</v>
      </c>
      <c r="BR748" s="14">
        <v>0</v>
      </c>
      <c r="BS748" s="14">
        <v>0</v>
      </c>
      <c r="BT748" s="14">
        <v>0</v>
      </c>
      <c r="BU748" s="14">
        <v>0</v>
      </c>
      <c r="BV748" s="14"/>
      <c r="BW748" s="14">
        <v>0</v>
      </c>
      <c r="BX748" s="14">
        <v>0</v>
      </c>
      <c r="BY748" s="14" t="s">
        <v>120</v>
      </c>
      <c r="BZ748" s="14">
        <v>0</v>
      </c>
      <c r="CA748" s="14">
        <v>0</v>
      </c>
      <c r="CB748" s="14">
        <v>0</v>
      </c>
      <c r="CC748" s="14">
        <v>0</v>
      </c>
      <c r="CD748" s="14"/>
      <c r="CE748" s="14">
        <v>0</v>
      </c>
      <c r="CF748" s="14">
        <v>0</v>
      </c>
      <c r="CG748" s="14">
        <v>0</v>
      </c>
      <c r="CH748" s="14">
        <v>0</v>
      </c>
      <c r="CI748" s="14"/>
      <c r="CJ748" s="14">
        <v>0</v>
      </c>
      <c r="CK748" s="14">
        <v>0</v>
      </c>
      <c r="CL748" s="14">
        <v>0</v>
      </c>
      <c r="CM748" s="14">
        <v>0</v>
      </c>
      <c r="CN748" s="14"/>
      <c r="CO748" s="14">
        <v>0</v>
      </c>
      <c r="CP748" s="14">
        <v>0</v>
      </c>
      <c r="CQ748" s="14"/>
      <c r="CR748" s="14">
        <v>0</v>
      </c>
      <c r="CS748" s="14">
        <v>0</v>
      </c>
    </row>
    <row r="749" spans="2:97" x14ac:dyDescent="0.3">
      <c r="B749" t="s">
        <v>347</v>
      </c>
      <c r="C749" s="14">
        <v>0</v>
      </c>
      <c r="D749" s="14">
        <v>0</v>
      </c>
      <c r="E749" s="14">
        <v>0</v>
      </c>
      <c r="F749" s="14"/>
      <c r="G749" s="14">
        <v>0</v>
      </c>
      <c r="H749" s="14">
        <v>0</v>
      </c>
      <c r="I749" s="14">
        <v>0</v>
      </c>
      <c r="J749" s="14">
        <v>0</v>
      </c>
      <c r="K749" s="14">
        <v>0</v>
      </c>
      <c r="L749" s="14">
        <v>0</v>
      </c>
      <c r="M749" s="14"/>
      <c r="N749" s="14">
        <v>0</v>
      </c>
      <c r="O749" s="14">
        <v>0</v>
      </c>
      <c r="P749" s="14">
        <v>0</v>
      </c>
      <c r="Q749" s="14">
        <v>0</v>
      </c>
      <c r="R749" s="14"/>
      <c r="S749" s="14">
        <v>0</v>
      </c>
      <c r="T749" s="14">
        <v>0</v>
      </c>
      <c r="U749" s="14">
        <v>0</v>
      </c>
      <c r="V749" s="14">
        <v>0</v>
      </c>
      <c r="W749" s="14">
        <v>0</v>
      </c>
      <c r="X749" s="14">
        <v>0</v>
      </c>
      <c r="Y749" s="14">
        <v>0</v>
      </c>
      <c r="Z749" s="14">
        <v>0</v>
      </c>
      <c r="AA749" s="14">
        <v>0</v>
      </c>
      <c r="AB749" s="14">
        <v>0</v>
      </c>
      <c r="AC749" s="14">
        <v>0</v>
      </c>
      <c r="AD749" s="14">
        <v>0</v>
      </c>
      <c r="AE749" s="14"/>
      <c r="AF749" s="14">
        <v>0</v>
      </c>
      <c r="AG749" s="14">
        <v>0</v>
      </c>
      <c r="AH749" s="14">
        <v>0</v>
      </c>
      <c r="AI749" s="14">
        <v>0</v>
      </c>
      <c r="AJ749" s="14">
        <v>0</v>
      </c>
      <c r="AK749" s="14"/>
      <c r="AL749" s="14">
        <v>0</v>
      </c>
      <c r="AM749" s="14">
        <v>0</v>
      </c>
      <c r="AN749" s="14">
        <v>0</v>
      </c>
      <c r="AO749" s="14">
        <v>0</v>
      </c>
      <c r="AP749" s="14">
        <v>0</v>
      </c>
      <c r="AQ749" s="14">
        <v>0</v>
      </c>
      <c r="AR749" s="14"/>
      <c r="AS749" s="14">
        <v>0</v>
      </c>
      <c r="AT749" s="14">
        <v>0</v>
      </c>
      <c r="AU749" s="14">
        <v>0</v>
      </c>
      <c r="AV749" s="14">
        <v>0</v>
      </c>
      <c r="AW749" s="14">
        <v>0</v>
      </c>
      <c r="AX749" s="14"/>
      <c r="AY749" s="14">
        <v>0</v>
      </c>
      <c r="AZ749" s="14">
        <v>0</v>
      </c>
      <c r="BA749" s="14">
        <v>0</v>
      </c>
      <c r="BB749" s="14">
        <v>0</v>
      </c>
      <c r="BC749" s="14">
        <v>0</v>
      </c>
      <c r="BD749" s="14">
        <v>0</v>
      </c>
      <c r="BE749" s="14">
        <v>0</v>
      </c>
      <c r="BF749" s="14">
        <v>0</v>
      </c>
      <c r="BG749" s="14">
        <v>0</v>
      </c>
      <c r="BH749" s="14">
        <v>0</v>
      </c>
      <c r="BI749" s="14">
        <v>0</v>
      </c>
      <c r="BJ749" s="14">
        <v>0</v>
      </c>
      <c r="BK749" s="14">
        <v>0</v>
      </c>
      <c r="BL749" s="14">
        <v>0</v>
      </c>
      <c r="BM749" s="14">
        <v>0</v>
      </c>
      <c r="BN749" s="14">
        <v>0</v>
      </c>
      <c r="BO749" s="14"/>
      <c r="BP749" s="14">
        <v>0</v>
      </c>
      <c r="BQ749" s="14">
        <v>0</v>
      </c>
      <c r="BR749" s="14">
        <v>0</v>
      </c>
      <c r="BS749" s="14">
        <v>0</v>
      </c>
      <c r="BT749" s="14">
        <v>0</v>
      </c>
      <c r="BU749" s="14">
        <v>0</v>
      </c>
      <c r="BV749" s="14"/>
      <c r="BW749" s="14">
        <v>0</v>
      </c>
      <c r="BX749" s="14">
        <v>0</v>
      </c>
      <c r="BY749" s="14" t="s">
        <v>120</v>
      </c>
      <c r="BZ749" s="14">
        <v>0</v>
      </c>
      <c r="CA749" s="14">
        <v>0</v>
      </c>
      <c r="CB749" s="14">
        <v>0</v>
      </c>
      <c r="CC749" s="14">
        <v>0</v>
      </c>
      <c r="CD749" s="14"/>
      <c r="CE749" s="14">
        <v>0</v>
      </c>
      <c r="CF749" s="14">
        <v>0</v>
      </c>
      <c r="CG749" s="14">
        <v>0</v>
      </c>
      <c r="CH749" s="14">
        <v>0</v>
      </c>
      <c r="CI749" s="14"/>
      <c r="CJ749" s="14">
        <v>0</v>
      </c>
      <c r="CK749" s="14">
        <v>0</v>
      </c>
      <c r="CL749" s="14">
        <v>0</v>
      </c>
      <c r="CM749" s="14">
        <v>0</v>
      </c>
      <c r="CN749" s="14"/>
      <c r="CO749" s="14">
        <v>0</v>
      </c>
      <c r="CP749" s="14">
        <v>0</v>
      </c>
      <c r="CQ749" s="14"/>
      <c r="CR749" s="14">
        <v>0</v>
      </c>
      <c r="CS749" s="14">
        <v>0</v>
      </c>
    </row>
    <row r="750" spans="2:97" x14ac:dyDescent="0.3">
      <c r="B750" t="s">
        <v>348</v>
      </c>
      <c r="C750" s="14">
        <v>0</v>
      </c>
      <c r="D750" s="14">
        <v>0</v>
      </c>
      <c r="E750" s="14">
        <v>0</v>
      </c>
      <c r="F750" s="14"/>
      <c r="G750" s="14">
        <v>0</v>
      </c>
      <c r="H750" s="14">
        <v>0</v>
      </c>
      <c r="I750" s="14">
        <v>0</v>
      </c>
      <c r="J750" s="14">
        <v>0</v>
      </c>
      <c r="K750" s="14">
        <v>0</v>
      </c>
      <c r="L750" s="14">
        <v>0</v>
      </c>
      <c r="M750" s="14"/>
      <c r="N750" s="14">
        <v>0</v>
      </c>
      <c r="O750" s="14">
        <v>0</v>
      </c>
      <c r="P750" s="14">
        <v>0</v>
      </c>
      <c r="Q750" s="14">
        <v>0</v>
      </c>
      <c r="R750" s="14"/>
      <c r="S750" s="14">
        <v>0</v>
      </c>
      <c r="T750" s="14">
        <v>0</v>
      </c>
      <c r="U750" s="14">
        <v>0</v>
      </c>
      <c r="V750" s="14">
        <v>0</v>
      </c>
      <c r="W750" s="14">
        <v>0</v>
      </c>
      <c r="X750" s="14">
        <v>0</v>
      </c>
      <c r="Y750" s="14">
        <v>0</v>
      </c>
      <c r="Z750" s="14">
        <v>0</v>
      </c>
      <c r="AA750" s="14">
        <v>0</v>
      </c>
      <c r="AB750" s="14">
        <v>0</v>
      </c>
      <c r="AC750" s="14">
        <v>0</v>
      </c>
      <c r="AD750" s="14">
        <v>0</v>
      </c>
      <c r="AE750" s="14"/>
      <c r="AF750" s="14">
        <v>0</v>
      </c>
      <c r="AG750" s="14">
        <v>0</v>
      </c>
      <c r="AH750" s="14">
        <v>0</v>
      </c>
      <c r="AI750" s="14">
        <v>0</v>
      </c>
      <c r="AJ750" s="14">
        <v>0</v>
      </c>
      <c r="AK750" s="14"/>
      <c r="AL750" s="14">
        <v>0</v>
      </c>
      <c r="AM750" s="14">
        <v>0</v>
      </c>
      <c r="AN750" s="14">
        <v>0</v>
      </c>
      <c r="AO750" s="14">
        <v>0</v>
      </c>
      <c r="AP750" s="14">
        <v>0</v>
      </c>
      <c r="AQ750" s="14">
        <v>0</v>
      </c>
      <c r="AR750" s="14"/>
      <c r="AS750" s="14">
        <v>0</v>
      </c>
      <c r="AT750" s="14">
        <v>0</v>
      </c>
      <c r="AU750" s="14">
        <v>0</v>
      </c>
      <c r="AV750" s="14">
        <v>0</v>
      </c>
      <c r="AW750" s="14">
        <v>0</v>
      </c>
      <c r="AX750" s="14"/>
      <c r="AY750" s="14">
        <v>0</v>
      </c>
      <c r="AZ750" s="14">
        <v>0</v>
      </c>
      <c r="BA750" s="14">
        <v>0</v>
      </c>
      <c r="BB750" s="14">
        <v>0</v>
      </c>
      <c r="BC750" s="14">
        <v>0</v>
      </c>
      <c r="BD750" s="14">
        <v>0</v>
      </c>
      <c r="BE750" s="14">
        <v>0</v>
      </c>
      <c r="BF750" s="14">
        <v>0</v>
      </c>
      <c r="BG750" s="14">
        <v>0</v>
      </c>
      <c r="BH750" s="14">
        <v>0</v>
      </c>
      <c r="BI750" s="14">
        <v>0</v>
      </c>
      <c r="BJ750" s="14">
        <v>0</v>
      </c>
      <c r="BK750" s="14">
        <v>0</v>
      </c>
      <c r="BL750" s="14">
        <v>0</v>
      </c>
      <c r="BM750" s="14">
        <v>0</v>
      </c>
      <c r="BN750" s="14">
        <v>0</v>
      </c>
      <c r="BO750" s="14"/>
      <c r="BP750" s="14">
        <v>0</v>
      </c>
      <c r="BQ750" s="14">
        <v>0</v>
      </c>
      <c r="BR750" s="14">
        <v>0</v>
      </c>
      <c r="BS750" s="14">
        <v>0</v>
      </c>
      <c r="BT750" s="14">
        <v>0</v>
      </c>
      <c r="BU750" s="14">
        <v>0</v>
      </c>
      <c r="BV750" s="14"/>
      <c r="BW750" s="14">
        <v>0</v>
      </c>
      <c r="BX750" s="14">
        <v>0</v>
      </c>
      <c r="BY750" s="14" t="s">
        <v>120</v>
      </c>
      <c r="BZ750" s="14">
        <v>0</v>
      </c>
      <c r="CA750" s="14">
        <v>0</v>
      </c>
      <c r="CB750" s="14">
        <v>0</v>
      </c>
      <c r="CC750" s="14">
        <v>0</v>
      </c>
      <c r="CD750" s="14"/>
      <c r="CE750" s="14">
        <v>0</v>
      </c>
      <c r="CF750" s="14">
        <v>0</v>
      </c>
      <c r="CG750" s="14">
        <v>0</v>
      </c>
      <c r="CH750" s="14">
        <v>0</v>
      </c>
      <c r="CI750" s="14"/>
      <c r="CJ750" s="14">
        <v>0</v>
      </c>
      <c r="CK750" s="14">
        <v>0</v>
      </c>
      <c r="CL750" s="14">
        <v>0</v>
      </c>
      <c r="CM750" s="14">
        <v>0</v>
      </c>
      <c r="CN750" s="14"/>
      <c r="CO750" s="14">
        <v>0</v>
      </c>
      <c r="CP750" s="14">
        <v>0</v>
      </c>
      <c r="CQ750" s="14"/>
      <c r="CR750" s="14">
        <v>0</v>
      </c>
      <c r="CS750" s="14">
        <v>0</v>
      </c>
    </row>
    <row r="751" spans="2:97" x14ac:dyDescent="0.3">
      <c r="B751" t="s">
        <v>349</v>
      </c>
      <c r="C751" s="14">
        <v>0</v>
      </c>
      <c r="D751" s="14">
        <v>0</v>
      </c>
      <c r="E751" s="14">
        <v>0</v>
      </c>
      <c r="F751" s="14"/>
      <c r="G751" s="14">
        <v>0</v>
      </c>
      <c r="H751" s="14">
        <v>0</v>
      </c>
      <c r="I751" s="14">
        <v>0</v>
      </c>
      <c r="J751" s="14">
        <v>0</v>
      </c>
      <c r="K751" s="14">
        <v>0</v>
      </c>
      <c r="L751" s="14">
        <v>0</v>
      </c>
      <c r="M751" s="14"/>
      <c r="N751" s="14">
        <v>0</v>
      </c>
      <c r="O751" s="14">
        <v>0</v>
      </c>
      <c r="P751" s="14">
        <v>0</v>
      </c>
      <c r="Q751" s="14">
        <v>0</v>
      </c>
      <c r="R751" s="14"/>
      <c r="S751" s="14">
        <v>0</v>
      </c>
      <c r="T751" s="14">
        <v>0</v>
      </c>
      <c r="U751" s="14">
        <v>0</v>
      </c>
      <c r="V751" s="14">
        <v>0</v>
      </c>
      <c r="W751" s="14">
        <v>0</v>
      </c>
      <c r="X751" s="14">
        <v>0</v>
      </c>
      <c r="Y751" s="14">
        <v>0</v>
      </c>
      <c r="Z751" s="14">
        <v>0</v>
      </c>
      <c r="AA751" s="14">
        <v>0</v>
      </c>
      <c r="AB751" s="14">
        <v>0</v>
      </c>
      <c r="AC751" s="14">
        <v>0</v>
      </c>
      <c r="AD751" s="14">
        <v>0</v>
      </c>
      <c r="AE751" s="14"/>
      <c r="AF751" s="14">
        <v>0</v>
      </c>
      <c r="AG751" s="14">
        <v>0</v>
      </c>
      <c r="AH751" s="14">
        <v>0</v>
      </c>
      <c r="AI751" s="14">
        <v>0</v>
      </c>
      <c r="AJ751" s="14">
        <v>0</v>
      </c>
      <c r="AK751" s="14"/>
      <c r="AL751" s="14">
        <v>0</v>
      </c>
      <c r="AM751" s="14">
        <v>0</v>
      </c>
      <c r="AN751" s="14">
        <v>0</v>
      </c>
      <c r="AO751" s="14">
        <v>0</v>
      </c>
      <c r="AP751" s="14">
        <v>0</v>
      </c>
      <c r="AQ751" s="14">
        <v>0</v>
      </c>
      <c r="AR751" s="14"/>
      <c r="AS751" s="14">
        <v>0</v>
      </c>
      <c r="AT751" s="14">
        <v>0</v>
      </c>
      <c r="AU751" s="14">
        <v>0</v>
      </c>
      <c r="AV751" s="14">
        <v>0</v>
      </c>
      <c r="AW751" s="14">
        <v>0</v>
      </c>
      <c r="AX751" s="14"/>
      <c r="AY751" s="14">
        <v>0</v>
      </c>
      <c r="AZ751" s="14">
        <v>0</v>
      </c>
      <c r="BA751" s="14">
        <v>0</v>
      </c>
      <c r="BB751" s="14">
        <v>0</v>
      </c>
      <c r="BC751" s="14">
        <v>0</v>
      </c>
      <c r="BD751" s="14">
        <v>0</v>
      </c>
      <c r="BE751" s="14">
        <v>0</v>
      </c>
      <c r="BF751" s="14">
        <v>0</v>
      </c>
      <c r="BG751" s="14">
        <v>0</v>
      </c>
      <c r="BH751" s="14">
        <v>0</v>
      </c>
      <c r="BI751" s="14">
        <v>0</v>
      </c>
      <c r="BJ751" s="14">
        <v>0</v>
      </c>
      <c r="BK751" s="14">
        <v>0</v>
      </c>
      <c r="BL751" s="14">
        <v>0</v>
      </c>
      <c r="BM751" s="14">
        <v>0</v>
      </c>
      <c r="BN751" s="14">
        <v>0</v>
      </c>
      <c r="BO751" s="14"/>
      <c r="BP751" s="14">
        <v>0</v>
      </c>
      <c r="BQ751" s="14">
        <v>0</v>
      </c>
      <c r="BR751" s="14">
        <v>0</v>
      </c>
      <c r="BS751" s="14">
        <v>0</v>
      </c>
      <c r="BT751" s="14">
        <v>0</v>
      </c>
      <c r="BU751" s="14">
        <v>0</v>
      </c>
      <c r="BV751" s="14"/>
      <c r="BW751" s="14">
        <v>0</v>
      </c>
      <c r="BX751" s="14">
        <v>0</v>
      </c>
      <c r="BY751" s="14" t="s">
        <v>120</v>
      </c>
      <c r="BZ751" s="14">
        <v>0</v>
      </c>
      <c r="CA751" s="14">
        <v>0</v>
      </c>
      <c r="CB751" s="14">
        <v>0</v>
      </c>
      <c r="CC751" s="14">
        <v>0</v>
      </c>
      <c r="CD751" s="14"/>
      <c r="CE751" s="14">
        <v>0</v>
      </c>
      <c r="CF751" s="14">
        <v>0</v>
      </c>
      <c r="CG751" s="14">
        <v>0</v>
      </c>
      <c r="CH751" s="14">
        <v>0</v>
      </c>
      <c r="CI751" s="14"/>
      <c r="CJ751" s="14">
        <v>0</v>
      </c>
      <c r="CK751" s="14">
        <v>0</v>
      </c>
      <c r="CL751" s="14">
        <v>0</v>
      </c>
      <c r="CM751" s="14">
        <v>0</v>
      </c>
      <c r="CN751" s="14"/>
      <c r="CO751" s="14">
        <v>0</v>
      </c>
      <c r="CP751" s="14">
        <v>0</v>
      </c>
      <c r="CQ751" s="14"/>
      <c r="CR751" s="14">
        <v>0</v>
      </c>
      <c r="CS751" s="14">
        <v>0</v>
      </c>
    </row>
    <row r="752" spans="2:97" x14ac:dyDescent="0.3">
      <c r="B752" t="s">
        <v>350</v>
      </c>
      <c r="C752" s="14">
        <v>0</v>
      </c>
      <c r="D752" s="14">
        <v>0</v>
      </c>
      <c r="E752" s="14">
        <v>0</v>
      </c>
      <c r="F752" s="14"/>
      <c r="G752" s="14">
        <v>0</v>
      </c>
      <c r="H752" s="14">
        <v>0</v>
      </c>
      <c r="I752" s="14">
        <v>0</v>
      </c>
      <c r="J752" s="14">
        <v>0</v>
      </c>
      <c r="K752" s="14">
        <v>0</v>
      </c>
      <c r="L752" s="14">
        <v>0</v>
      </c>
      <c r="M752" s="14"/>
      <c r="N752" s="14">
        <v>0</v>
      </c>
      <c r="O752" s="14">
        <v>0</v>
      </c>
      <c r="P752" s="14">
        <v>0</v>
      </c>
      <c r="Q752" s="14">
        <v>0</v>
      </c>
      <c r="R752" s="14"/>
      <c r="S752" s="14">
        <v>0</v>
      </c>
      <c r="T752" s="14">
        <v>0</v>
      </c>
      <c r="U752" s="14">
        <v>0</v>
      </c>
      <c r="V752" s="14">
        <v>0</v>
      </c>
      <c r="W752" s="14">
        <v>0</v>
      </c>
      <c r="X752" s="14">
        <v>0</v>
      </c>
      <c r="Y752" s="14">
        <v>0</v>
      </c>
      <c r="Z752" s="14">
        <v>0</v>
      </c>
      <c r="AA752" s="14">
        <v>0</v>
      </c>
      <c r="AB752" s="14">
        <v>0</v>
      </c>
      <c r="AC752" s="14">
        <v>0</v>
      </c>
      <c r="AD752" s="14">
        <v>0</v>
      </c>
      <c r="AE752" s="14"/>
      <c r="AF752" s="14">
        <v>0</v>
      </c>
      <c r="AG752" s="14">
        <v>0</v>
      </c>
      <c r="AH752" s="14">
        <v>0</v>
      </c>
      <c r="AI752" s="14">
        <v>0</v>
      </c>
      <c r="AJ752" s="14">
        <v>0</v>
      </c>
      <c r="AK752" s="14"/>
      <c r="AL752" s="14">
        <v>0</v>
      </c>
      <c r="AM752" s="14">
        <v>0</v>
      </c>
      <c r="AN752" s="14">
        <v>0</v>
      </c>
      <c r="AO752" s="14">
        <v>0</v>
      </c>
      <c r="AP752" s="14">
        <v>0</v>
      </c>
      <c r="AQ752" s="14">
        <v>0</v>
      </c>
      <c r="AR752" s="14"/>
      <c r="AS752" s="14">
        <v>0</v>
      </c>
      <c r="AT752" s="14">
        <v>0</v>
      </c>
      <c r="AU752" s="14">
        <v>0</v>
      </c>
      <c r="AV752" s="14">
        <v>0</v>
      </c>
      <c r="AW752" s="14">
        <v>0</v>
      </c>
      <c r="AX752" s="14"/>
      <c r="AY752" s="14">
        <v>0</v>
      </c>
      <c r="AZ752" s="14">
        <v>0</v>
      </c>
      <c r="BA752" s="14">
        <v>0</v>
      </c>
      <c r="BB752" s="14">
        <v>0</v>
      </c>
      <c r="BC752" s="14">
        <v>0</v>
      </c>
      <c r="BD752" s="14">
        <v>0</v>
      </c>
      <c r="BE752" s="14">
        <v>0</v>
      </c>
      <c r="BF752" s="14">
        <v>0</v>
      </c>
      <c r="BG752" s="14">
        <v>0</v>
      </c>
      <c r="BH752" s="14">
        <v>0</v>
      </c>
      <c r="BI752" s="14">
        <v>0</v>
      </c>
      <c r="BJ752" s="14">
        <v>0</v>
      </c>
      <c r="BK752" s="14">
        <v>0</v>
      </c>
      <c r="BL752" s="14">
        <v>0</v>
      </c>
      <c r="BM752" s="14">
        <v>0</v>
      </c>
      <c r="BN752" s="14">
        <v>0</v>
      </c>
      <c r="BO752" s="14"/>
      <c r="BP752" s="14">
        <v>0</v>
      </c>
      <c r="BQ752" s="14">
        <v>0</v>
      </c>
      <c r="BR752" s="14">
        <v>0</v>
      </c>
      <c r="BS752" s="14">
        <v>0</v>
      </c>
      <c r="BT752" s="14">
        <v>0</v>
      </c>
      <c r="BU752" s="14">
        <v>0</v>
      </c>
      <c r="BV752" s="14"/>
      <c r="BW752" s="14">
        <v>0</v>
      </c>
      <c r="BX752" s="14">
        <v>0</v>
      </c>
      <c r="BY752" s="14" t="s">
        <v>120</v>
      </c>
      <c r="BZ752" s="14">
        <v>0</v>
      </c>
      <c r="CA752" s="14">
        <v>0</v>
      </c>
      <c r="CB752" s="14">
        <v>0</v>
      </c>
      <c r="CC752" s="14">
        <v>0</v>
      </c>
      <c r="CD752" s="14"/>
      <c r="CE752" s="14">
        <v>0</v>
      </c>
      <c r="CF752" s="14">
        <v>0</v>
      </c>
      <c r="CG752" s="14">
        <v>0</v>
      </c>
      <c r="CH752" s="14">
        <v>0</v>
      </c>
      <c r="CI752" s="14"/>
      <c r="CJ752" s="14">
        <v>0</v>
      </c>
      <c r="CK752" s="14">
        <v>0</v>
      </c>
      <c r="CL752" s="14">
        <v>0</v>
      </c>
      <c r="CM752" s="14">
        <v>0</v>
      </c>
      <c r="CN752" s="14"/>
      <c r="CO752" s="14">
        <v>0</v>
      </c>
      <c r="CP752" s="14">
        <v>0</v>
      </c>
      <c r="CQ752" s="14"/>
      <c r="CR752" s="14">
        <v>0</v>
      </c>
      <c r="CS752" s="14">
        <v>0</v>
      </c>
    </row>
    <row r="753" spans="2:97" x14ac:dyDescent="0.3">
      <c r="B753" t="s">
        <v>351</v>
      </c>
      <c r="C753" s="14">
        <v>0</v>
      </c>
      <c r="D753" s="14">
        <v>0</v>
      </c>
      <c r="E753" s="14">
        <v>0</v>
      </c>
      <c r="F753" s="14"/>
      <c r="G753" s="14">
        <v>0</v>
      </c>
      <c r="H753" s="14">
        <v>0</v>
      </c>
      <c r="I753" s="14">
        <v>0</v>
      </c>
      <c r="J753" s="14">
        <v>0</v>
      </c>
      <c r="K753" s="14">
        <v>0</v>
      </c>
      <c r="L753" s="14">
        <v>0</v>
      </c>
      <c r="M753" s="14"/>
      <c r="N753" s="14">
        <v>0</v>
      </c>
      <c r="O753" s="14">
        <v>0</v>
      </c>
      <c r="P753" s="14">
        <v>0</v>
      </c>
      <c r="Q753" s="14">
        <v>0</v>
      </c>
      <c r="R753" s="14"/>
      <c r="S753" s="14">
        <v>0</v>
      </c>
      <c r="T753" s="14">
        <v>0</v>
      </c>
      <c r="U753" s="14">
        <v>0</v>
      </c>
      <c r="V753" s="14">
        <v>0</v>
      </c>
      <c r="W753" s="14">
        <v>0</v>
      </c>
      <c r="X753" s="14">
        <v>0</v>
      </c>
      <c r="Y753" s="14">
        <v>0</v>
      </c>
      <c r="Z753" s="14">
        <v>0</v>
      </c>
      <c r="AA753" s="14">
        <v>0</v>
      </c>
      <c r="AB753" s="14">
        <v>0</v>
      </c>
      <c r="AC753" s="14">
        <v>0</v>
      </c>
      <c r="AD753" s="14">
        <v>0</v>
      </c>
      <c r="AE753" s="14"/>
      <c r="AF753" s="14">
        <v>0</v>
      </c>
      <c r="AG753" s="14">
        <v>0</v>
      </c>
      <c r="AH753" s="14">
        <v>0</v>
      </c>
      <c r="AI753" s="14">
        <v>0</v>
      </c>
      <c r="AJ753" s="14">
        <v>0</v>
      </c>
      <c r="AK753" s="14"/>
      <c r="AL753" s="14">
        <v>0</v>
      </c>
      <c r="AM753" s="14">
        <v>0</v>
      </c>
      <c r="AN753" s="14">
        <v>0</v>
      </c>
      <c r="AO753" s="14">
        <v>0</v>
      </c>
      <c r="AP753" s="14">
        <v>0</v>
      </c>
      <c r="AQ753" s="14">
        <v>0</v>
      </c>
      <c r="AR753" s="14"/>
      <c r="AS753" s="14">
        <v>0</v>
      </c>
      <c r="AT753" s="14">
        <v>0</v>
      </c>
      <c r="AU753" s="14">
        <v>0</v>
      </c>
      <c r="AV753" s="14">
        <v>0</v>
      </c>
      <c r="AW753" s="14">
        <v>0</v>
      </c>
      <c r="AX753" s="14"/>
      <c r="AY753" s="14">
        <v>0</v>
      </c>
      <c r="AZ753" s="14">
        <v>0</v>
      </c>
      <c r="BA753" s="14">
        <v>0</v>
      </c>
      <c r="BB753" s="14">
        <v>0</v>
      </c>
      <c r="BC753" s="14">
        <v>0</v>
      </c>
      <c r="BD753" s="14">
        <v>0</v>
      </c>
      <c r="BE753" s="14">
        <v>0</v>
      </c>
      <c r="BF753" s="14">
        <v>0</v>
      </c>
      <c r="BG753" s="14">
        <v>0</v>
      </c>
      <c r="BH753" s="14">
        <v>0</v>
      </c>
      <c r="BI753" s="14">
        <v>0</v>
      </c>
      <c r="BJ753" s="14">
        <v>0</v>
      </c>
      <c r="BK753" s="14">
        <v>0</v>
      </c>
      <c r="BL753" s="14">
        <v>0</v>
      </c>
      <c r="BM753" s="14">
        <v>0</v>
      </c>
      <c r="BN753" s="14">
        <v>0</v>
      </c>
      <c r="BO753" s="14"/>
      <c r="BP753" s="14">
        <v>0</v>
      </c>
      <c r="BQ753" s="14">
        <v>0</v>
      </c>
      <c r="BR753" s="14">
        <v>0</v>
      </c>
      <c r="BS753" s="14">
        <v>0</v>
      </c>
      <c r="BT753" s="14">
        <v>0</v>
      </c>
      <c r="BU753" s="14">
        <v>0</v>
      </c>
      <c r="BV753" s="14"/>
      <c r="BW753" s="14">
        <v>0</v>
      </c>
      <c r="BX753" s="14">
        <v>0</v>
      </c>
      <c r="BY753" s="14" t="s">
        <v>120</v>
      </c>
      <c r="BZ753" s="14">
        <v>0</v>
      </c>
      <c r="CA753" s="14">
        <v>0</v>
      </c>
      <c r="CB753" s="14">
        <v>0</v>
      </c>
      <c r="CC753" s="14">
        <v>0</v>
      </c>
      <c r="CD753" s="14"/>
      <c r="CE753" s="14">
        <v>0</v>
      </c>
      <c r="CF753" s="14">
        <v>0</v>
      </c>
      <c r="CG753" s="14">
        <v>0</v>
      </c>
      <c r="CH753" s="14">
        <v>0</v>
      </c>
      <c r="CI753" s="14"/>
      <c r="CJ753" s="14">
        <v>0</v>
      </c>
      <c r="CK753" s="14">
        <v>0</v>
      </c>
      <c r="CL753" s="14">
        <v>0</v>
      </c>
      <c r="CM753" s="14">
        <v>0</v>
      </c>
      <c r="CN753" s="14"/>
      <c r="CO753" s="14">
        <v>0</v>
      </c>
      <c r="CP753" s="14">
        <v>0</v>
      </c>
      <c r="CQ753" s="14"/>
      <c r="CR753" s="14">
        <v>0</v>
      </c>
      <c r="CS753" s="14">
        <v>0</v>
      </c>
    </row>
    <row r="754" spans="2:97" x14ac:dyDescent="0.3">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c r="AR754" s="14"/>
      <c r="AS754" s="14"/>
      <c r="AT754" s="14"/>
      <c r="AU754" s="14"/>
      <c r="AV754" s="14"/>
      <c r="AW754" s="14"/>
      <c r="AX754" s="14"/>
      <c r="AY754" s="14"/>
      <c r="AZ754" s="14"/>
      <c r="BA754" s="14"/>
      <c r="BB754" s="14"/>
      <c r="BC754" s="14"/>
      <c r="BD754" s="14"/>
      <c r="BE754" s="14"/>
      <c r="BF754" s="14"/>
      <c r="BG754" s="14"/>
      <c r="BH754" s="14"/>
      <c r="BI754" s="14"/>
      <c r="BJ754" s="14"/>
      <c r="BK754" s="14"/>
      <c r="BL754" s="14"/>
      <c r="BM754" s="14"/>
      <c r="BN754" s="14"/>
      <c r="BO754" s="14"/>
      <c r="BP754" s="14"/>
      <c r="BQ754" s="14"/>
      <c r="BR754" s="14"/>
      <c r="BS754" s="14"/>
      <c r="BT754" s="14"/>
      <c r="BU754" s="14"/>
      <c r="BV754" s="14"/>
      <c r="BW754" s="14"/>
      <c r="BX754" s="14"/>
      <c r="BY754" s="14"/>
      <c r="BZ754" s="14"/>
      <c r="CA754" s="14"/>
      <c r="CB754" s="14"/>
      <c r="CC754" s="14"/>
      <c r="CD754" s="14"/>
      <c r="CE754" s="14"/>
      <c r="CF754" s="14"/>
      <c r="CG754" s="14"/>
      <c r="CH754" s="14"/>
      <c r="CI754" s="14"/>
      <c r="CJ754" s="14"/>
      <c r="CK754" s="14"/>
      <c r="CL754" s="14"/>
      <c r="CM754" s="14"/>
      <c r="CN754" s="14"/>
      <c r="CO754" s="14"/>
      <c r="CP754" s="14"/>
      <c r="CQ754" s="14"/>
      <c r="CR754" s="14"/>
      <c r="CS754" s="14"/>
    </row>
    <row r="755" spans="2:97" x14ac:dyDescent="0.3">
      <c r="B755" s="6" t="s">
        <v>361</v>
      </c>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c r="AR755" s="14"/>
      <c r="AS755" s="14"/>
      <c r="AT755" s="14"/>
      <c r="AU755" s="14"/>
      <c r="AV755" s="14"/>
      <c r="AW755" s="14"/>
      <c r="AX755" s="14"/>
      <c r="AY755" s="14"/>
      <c r="AZ755" s="14"/>
      <c r="BA755" s="14"/>
      <c r="BB755" s="14"/>
      <c r="BC755" s="14"/>
      <c r="BD755" s="14"/>
      <c r="BE755" s="14"/>
      <c r="BF755" s="14"/>
      <c r="BG755" s="14"/>
      <c r="BH755" s="14"/>
      <c r="BI755" s="14"/>
      <c r="BJ755" s="14"/>
      <c r="BK755" s="14"/>
      <c r="BL755" s="14"/>
      <c r="BM755" s="14"/>
      <c r="BN755" s="14"/>
      <c r="BO755" s="14"/>
      <c r="BP755" s="14"/>
      <c r="BQ755" s="14"/>
      <c r="BR755" s="14"/>
      <c r="BS755" s="14"/>
      <c r="BT755" s="14"/>
      <c r="BU755" s="14"/>
      <c r="BV755" s="14"/>
      <c r="BW755" s="14"/>
      <c r="BX755" s="14"/>
      <c r="BY755" s="14"/>
      <c r="BZ755" s="14"/>
      <c r="CA755" s="14"/>
      <c r="CB755" s="14"/>
      <c r="CC755" s="14"/>
      <c r="CD755" s="14"/>
      <c r="CE755" s="14"/>
      <c r="CF755" s="14"/>
      <c r="CG755" s="14"/>
      <c r="CH755" s="14"/>
      <c r="CI755" s="14"/>
      <c r="CJ755" s="14"/>
      <c r="CK755" s="14"/>
      <c r="CL755" s="14"/>
      <c r="CM755" s="14"/>
      <c r="CN755" s="14"/>
      <c r="CO755" s="14"/>
      <c r="CP755" s="14"/>
      <c r="CQ755" s="14"/>
      <c r="CR755" s="14"/>
      <c r="CS755" s="14"/>
    </row>
    <row r="756" spans="2:97" x14ac:dyDescent="0.3">
      <c r="B756" s="24" t="s">
        <v>353</v>
      </c>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c r="AS756" s="14"/>
      <c r="AT756" s="14"/>
      <c r="AU756" s="14"/>
      <c r="AV756" s="14"/>
      <c r="AW756" s="14"/>
      <c r="AX756" s="14"/>
      <c r="AY756" s="14"/>
      <c r="AZ756" s="14"/>
      <c r="BA756" s="14"/>
      <c r="BB756" s="14"/>
      <c r="BC756" s="14"/>
      <c r="BD756" s="14"/>
      <c r="BE756" s="14"/>
      <c r="BF756" s="14"/>
      <c r="BG756" s="14"/>
      <c r="BH756" s="14"/>
      <c r="BI756" s="14"/>
      <c r="BJ756" s="14"/>
      <c r="BK756" s="14"/>
      <c r="BL756" s="14"/>
      <c r="BM756" s="14"/>
      <c r="BN756" s="14"/>
      <c r="BO756" s="14"/>
      <c r="BP756" s="14"/>
      <c r="BQ756" s="14"/>
      <c r="BR756" s="14"/>
      <c r="BS756" s="14"/>
      <c r="BT756" s="14"/>
      <c r="BU756" s="14"/>
      <c r="BV756" s="14"/>
      <c r="BW756" s="14"/>
      <c r="BX756" s="14"/>
      <c r="BY756" s="14"/>
      <c r="BZ756" s="14"/>
      <c r="CA756" s="14"/>
      <c r="CB756" s="14"/>
      <c r="CC756" s="14"/>
      <c r="CD756" s="14"/>
      <c r="CE756" s="14"/>
      <c r="CF756" s="14"/>
      <c r="CG756" s="14"/>
      <c r="CH756" s="14"/>
      <c r="CI756" s="14"/>
      <c r="CJ756" s="14"/>
      <c r="CK756" s="14"/>
      <c r="CL756" s="14"/>
      <c r="CM756" s="14"/>
      <c r="CN756" s="14"/>
      <c r="CO756" s="14"/>
      <c r="CP756" s="14"/>
      <c r="CQ756" s="14"/>
      <c r="CR756" s="14"/>
      <c r="CS756" s="14"/>
    </row>
    <row r="757" spans="2:97" x14ac:dyDescent="0.3">
      <c r="B757" t="s">
        <v>334</v>
      </c>
      <c r="C757" s="14">
        <v>0.16675498460809199</v>
      </c>
      <c r="D757" s="14">
        <v>0.19821553740390599</v>
      </c>
      <c r="E757" s="14">
        <v>0.12765109733124999</v>
      </c>
      <c r="F757" s="14"/>
      <c r="G757" s="14">
        <v>0.31437609201267303</v>
      </c>
      <c r="H757" s="14">
        <v>0.12728897732524699</v>
      </c>
      <c r="I757" s="14">
        <v>0.19706355516707799</v>
      </c>
      <c r="J757" s="14">
        <v>3.9655018083594701E-2</v>
      </c>
      <c r="K757" s="14">
        <v>0.189537130432468</v>
      </c>
      <c r="L757" s="14">
        <v>3.1372141984698503E-2</v>
      </c>
      <c r="M757" s="14"/>
      <c r="N757" s="14">
        <v>0.21223202004105701</v>
      </c>
      <c r="O757" s="14">
        <v>0.158680127131166</v>
      </c>
      <c r="P757" s="14">
        <v>0.13493446781806501</v>
      </c>
      <c r="Q757" s="14">
        <v>0.13680749866865499</v>
      </c>
      <c r="R757" s="14"/>
      <c r="S757" s="14">
        <v>0.29508526414334302</v>
      </c>
      <c r="T757" s="14">
        <v>0.179039709889071</v>
      </c>
      <c r="U757" s="14">
        <v>7.0250570526664405E-2</v>
      </c>
      <c r="V757" s="14">
        <v>0.18887925919164</v>
      </c>
      <c r="W757" s="14">
        <v>6.2909633539891402E-2</v>
      </c>
      <c r="X757" s="14">
        <v>0.16344783291760601</v>
      </c>
      <c r="Y757" s="14">
        <v>9.5438847585193998E-2</v>
      </c>
      <c r="Z757" s="14">
        <v>0</v>
      </c>
      <c r="AA757" s="14">
        <v>0.20166246012384501</v>
      </c>
      <c r="AB757" s="14">
        <v>0.21724654545903799</v>
      </c>
      <c r="AC757" s="14">
        <v>0</v>
      </c>
      <c r="AD757" s="14">
        <v>0.25260895631001501</v>
      </c>
      <c r="AE757" s="14"/>
      <c r="AF757" s="14">
        <v>0.10544350489679299</v>
      </c>
      <c r="AG757" s="14">
        <v>0.202519830554342</v>
      </c>
      <c r="AH757" s="14">
        <v>0.149468152054783</v>
      </c>
      <c r="AI757" s="14">
        <v>0.12248191463574901</v>
      </c>
      <c r="AJ757" s="14">
        <v>7.9867432811293104E-2</v>
      </c>
      <c r="AK757" s="14"/>
      <c r="AL757" s="14">
        <v>0.19194721528612199</v>
      </c>
      <c r="AM757" s="14">
        <v>9.9054853394923606E-2</v>
      </c>
      <c r="AN757" s="14">
        <v>0.29924260386762003</v>
      </c>
      <c r="AO757" s="14">
        <v>0.137307199286099</v>
      </c>
      <c r="AP757" s="14">
        <v>5.3940268655502902E-2</v>
      </c>
      <c r="AQ757" s="14">
        <v>0.19463014458483599</v>
      </c>
      <c r="AR757" s="14"/>
      <c r="AS757" s="14">
        <v>0.137899696409095</v>
      </c>
      <c r="AT757" s="14">
        <v>0.134367973166786</v>
      </c>
      <c r="AU757" s="14">
        <v>0.19963723575175299</v>
      </c>
      <c r="AV757" s="14">
        <v>0.17125876539298601</v>
      </c>
      <c r="AW757" s="14">
        <v>0.144213920048749</v>
      </c>
      <c r="AX757" s="14"/>
      <c r="AY757" s="14" t="s">
        <v>120</v>
      </c>
      <c r="AZ757" s="14">
        <v>0</v>
      </c>
      <c r="BA757" s="14">
        <v>0.43388443790977299</v>
      </c>
      <c r="BB757" s="14">
        <v>9.1532818463738203E-2</v>
      </c>
      <c r="BC757" s="14">
        <v>7.9696999381891107E-2</v>
      </c>
      <c r="BD757" s="14">
        <v>0.20031609377184401</v>
      </c>
      <c r="BE757" s="14">
        <v>0.26548731508037698</v>
      </c>
      <c r="BF757" s="14">
        <v>7.9604452854156404E-2</v>
      </c>
      <c r="BG757" s="14">
        <v>0.227955458196306</v>
      </c>
      <c r="BH757" s="14">
        <v>0.195458165307524</v>
      </c>
      <c r="BI757" s="14">
        <v>0.186282446799859</v>
      </c>
      <c r="BJ757" s="14">
        <v>0.16111256442423499</v>
      </c>
      <c r="BK757" s="14">
        <v>0.109116142007513</v>
      </c>
      <c r="BL757" s="14">
        <v>0</v>
      </c>
      <c r="BM757" s="14">
        <v>0.40032949475400098</v>
      </c>
      <c r="BN757" s="14">
        <v>5.77207639042151E-2</v>
      </c>
      <c r="BO757" s="14"/>
      <c r="BP757" s="14">
        <v>0.1943448838288</v>
      </c>
      <c r="BQ757" s="14">
        <v>0.24907466452853799</v>
      </c>
      <c r="BR757" s="14">
        <v>0.16843285586902401</v>
      </c>
      <c r="BS757" s="14">
        <v>7.8693239184243396E-2</v>
      </c>
      <c r="BT757" s="14">
        <v>0.10413013435407199</v>
      </c>
      <c r="BU757" s="14">
        <v>7.0393695949952304E-2</v>
      </c>
      <c r="BV757" s="14"/>
      <c r="BW757" s="14">
        <v>0.12514742697841399</v>
      </c>
      <c r="BX757" s="14">
        <v>0.20236812837663701</v>
      </c>
      <c r="BY757" s="14" t="s">
        <v>120</v>
      </c>
      <c r="BZ757" s="14">
        <v>0.215500546941154</v>
      </c>
      <c r="CA757" s="14">
        <v>0.14452757469380501</v>
      </c>
      <c r="CB757" s="14">
        <v>0.19941507595689401</v>
      </c>
      <c r="CC757" s="14">
        <v>0</v>
      </c>
      <c r="CD757" s="14"/>
      <c r="CE757" s="14">
        <v>0.16806912416838601</v>
      </c>
      <c r="CF757" s="14">
        <v>0.203140286066301</v>
      </c>
      <c r="CG757" s="14">
        <v>0.18581712461957001</v>
      </c>
      <c r="CH757" s="14">
        <v>0.17635618154813301</v>
      </c>
      <c r="CI757" s="14"/>
      <c r="CJ757" s="14">
        <v>0.170654044383064</v>
      </c>
      <c r="CK757" s="14">
        <v>0.14172845394498501</v>
      </c>
      <c r="CL757" s="14">
        <v>0.189143846339178</v>
      </c>
      <c r="CM757" s="14">
        <v>0</v>
      </c>
      <c r="CN757" s="14"/>
      <c r="CO757" s="14">
        <v>0.14577445841522901</v>
      </c>
      <c r="CP757" s="14">
        <v>0.17448741889587299</v>
      </c>
      <c r="CQ757" s="14"/>
      <c r="CR757" s="14">
        <v>0.26066590170578202</v>
      </c>
      <c r="CS757" s="14">
        <v>0.14176047158475599</v>
      </c>
    </row>
    <row r="758" spans="2:97" x14ac:dyDescent="0.3">
      <c r="B758" t="s">
        <v>335</v>
      </c>
      <c r="C758" s="14">
        <v>0.429173507169055</v>
      </c>
      <c r="D758" s="14">
        <v>0.44037157940604599</v>
      </c>
      <c r="E758" s="14">
        <v>0.409824769213531</v>
      </c>
      <c r="F758" s="14"/>
      <c r="G758" s="14">
        <v>0.39115639492113902</v>
      </c>
      <c r="H758" s="14">
        <v>0.491658577811519</v>
      </c>
      <c r="I758" s="14">
        <v>0.44157292528590802</v>
      </c>
      <c r="J758" s="14">
        <v>0.44276802624413197</v>
      </c>
      <c r="K758" s="14">
        <v>0.35630585766963802</v>
      </c>
      <c r="L758" s="14">
        <v>0.42254071207406102</v>
      </c>
      <c r="M758" s="14"/>
      <c r="N758" s="14">
        <v>0.42456146597873801</v>
      </c>
      <c r="O758" s="14">
        <v>0.38084181804251999</v>
      </c>
      <c r="P758" s="14">
        <v>0.35046596382512502</v>
      </c>
      <c r="Q758" s="14">
        <v>0.57737418530857298</v>
      </c>
      <c r="R758" s="14"/>
      <c r="S758" s="14">
        <v>0.47105873540901499</v>
      </c>
      <c r="T758" s="14">
        <v>0.406066676493612</v>
      </c>
      <c r="U758" s="14">
        <v>0.38471612424075502</v>
      </c>
      <c r="V758" s="14">
        <v>0.39779083977560797</v>
      </c>
      <c r="W758" s="14">
        <v>0.372475332398152</v>
      </c>
      <c r="X758" s="14">
        <v>0.41510434216189201</v>
      </c>
      <c r="Y758" s="14">
        <v>0.52586617872901098</v>
      </c>
      <c r="Z758" s="14">
        <v>0.74988137039121106</v>
      </c>
      <c r="AA758" s="14">
        <v>0.30434361537584198</v>
      </c>
      <c r="AB758" s="14">
        <v>0.38981018253237498</v>
      </c>
      <c r="AC758" s="14">
        <v>0.53160456383340404</v>
      </c>
      <c r="AD758" s="14">
        <v>0.495606606676673</v>
      </c>
      <c r="AE758" s="14"/>
      <c r="AF758" s="14">
        <v>0.59310764958824702</v>
      </c>
      <c r="AG758" s="14">
        <v>0.42037275700535298</v>
      </c>
      <c r="AH758" s="14">
        <v>0.28469448674998199</v>
      </c>
      <c r="AI758" s="14">
        <v>0.50496933936909805</v>
      </c>
      <c r="AJ758" s="14">
        <v>0.37923041878199798</v>
      </c>
      <c r="AK758" s="14"/>
      <c r="AL758" s="14">
        <v>0.42057050257294498</v>
      </c>
      <c r="AM758" s="14">
        <v>0.55820169640806505</v>
      </c>
      <c r="AN758" s="14">
        <v>0.34989224653992002</v>
      </c>
      <c r="AO758" s="14">
        <v>0.48794560548927202</v>
      </c>
      <c r="AP758" s="14">
        <v>0.51724326209716998</v>
      </c>
      <c r="AQ758" s="14">
        <v>0.20111457977957001</v>
      </c>
      <c r="AR758" s="14"/>
      <c r="AS758" s="14">
        <v>0.421871265674235</v>
      </c>
      <c r="AT758" s="14">
        <v>0.43917961507390701</v>
      </c>
      <c r="AU758" s="14">
        <v>0.41216328126344498</v>
      </c>
      <c r="AV758" s="14">
        <v>0.52897236687512905</v>
      </c>
      <c r="AW758" s="14">
        <v>0.48615318750086001</v>
      </c>
      <c r="AX758" s="14"/>
      <c r="AY758" s="14" t="s">
        <v>120</v>
      </c>
      <c r="AZ758" s="14">
        <v>0.73948970505835498</v>
      </c>
      <c r="BA758" s="14">
        <v>0.473518204657155</v>
      </c>
      <c r="BB758" s="14">
        <v>0.48691448607884702</v>
      </c>
      <c r="BC758" s="14">
        <v>0.68173404246884495</v>
      </c>
      <c r="BD758" s="14">
        <v>0.36554985483229302</v>
      </c>
      <c r="BE758" s="14">
        <v>0.34850401952306898</v>
      </c>
      <c r="BF758" s="14">
        <v>0.52932572738806805</v>
      </c>
      <c r="BG758" s="14">
        <v>0.32673723043615399</v>
      </c>
      <c r="BH758" s="14">
        <v>0.48209549951778002</v>
      </c>
      <c r="BI758" s="14">
        <v>0.43235642651517397</v>
      </c>
      <c r="BJ758" s="14">
        <v>0.37986953759270298</v>
      </c>
      <c r="BK758" s="14">
        <v>0.32015634761367701</v>
      </c>
      <c r="BL758" s="14">
        <v>0.198832762818662</v>
      </c>
      <c r="BM758" s="14">
        <v>0.59967050524599896</v>
      </c>
      <c r="BN758" s="14">
        <v>0.32732268683273003</v>
      </c>
      <c r="BO758" s="14"/>
      <c r="BP758" s="14">
        <v>0.47996666277451899</v>
      </c>
      <c r="BQ758" s="14">
        <v>0.40004546816708397</v>
      </c>
      <c r="BR758" s="14">
        <v>0.42975340814185298</v>
      </c>
      <c r="BS758" s="14">
        <v>0.37749184583255602</v>
      </c>
      <c r="BT758" s="14">
        <v>0.389337845319075</v>
      </c>
      <c r="BU758" s="14">
        <v>0.42748569247428098</v>
      </c>
      <c r="BV758" s="14"/>
      <c r="BW758" s="14">
        <v>0.362084848618142</v>
      </c>
      <c r="BX758" s="14">
        <v>0.35329698903906398</v>
      </c>
      <c r="BY758" s="14" t="s">
        <v>120</v>
      </c>
      <c r="BZ758" s="14">
        <v>0.61101518315720105</v>
      </c>
      <c r="CA758" s="14">
        <v>0.48366666330501901</v>
      </c>
      <c r="CB758" s="14">
        <v>0.52719431025243502</v>
      </c>
      <c r="CC758" s="14">
        <v>0.65565078404317001</v>
      </c>
      <c r="CD758" s="14"/>
      <c r="CE758" s="14">
        <v>0.55352072069651803</v>
      </c>
      <c r="CF758" s="14">
        <v>0.31851436924055798</v>
      </c>
      <c r="CG758" s="14">
        <v>0.56222418943658103</v>
      </c>
      <c r="CH758" s="14">
        <v>0.43568025824532303</v>
      </c>
      <c r="CI758" s="14"/>
      <c r="CJ758" s="14">
        <v>0.31848335184521898</v>
      </c>
      <c r="CK758" s="14">
        <v>0.49795480945318499</v>
      </c>
      <c r="CL758" s="14">
        <v>0.45875950076030703</v>
      </c>
      <c r="CM758" s="14">
        <v>0.35455282719527298</v>
      </c>
      <c r="CN758" s="14"/>
      <c r="CO758" s="14">
        <v>0.53810035537729195</v>
      </c>
      <c r="CP758" s="14">
        <v>0.396162267176841</v>
      </c>
      <c r="CQ758" s="14"/>
      <c r="CR758" s="14">
        <v>0.39102977442110698</v>
      </c>
      <c r="CS758" s="14">
        <v>0.41399160380286099</v>
      </c>
    </row>
    <row r="759" spans="2:97" x14ac:dyDescent="0.3">
      <c r="B759" t="s">
        <v>336</v>
      </c>
      <c r="C759" s="14">
        <v>0.39197109612612702</v>
      </c>
      <c r="D759" s="14">
        <v>0.35439653119303</v>
      </c>
      <c r="E759" s="14">
        <v>0.44376802248356001</v>
      </c>
      <c r="F759" s="14"/>
      <c r="G759" s="14">
        <v>0.27449040845743</v>
      </c>
      <c r="H759" s="14">
        <v>0.34864706658602701</v>
      </c>
      <c r="I759" s="14">
        <v>0.36136351954701401</v>
      </c>
      <c r="J759" s="14">
        <v>0.51757695567227402</v>
      </c>
      <c r="K759" s="14">
        <v>0.45415701189789398</v>
      </c>
      <c r="L759" s="14">
        <v>0.54608714594123997</v>
      </c>
      <c r="M759" s="14"/>
      <c r="N759" s="14">
        <v>0.35093952545051299</v>
      </c>
      <c r="O759" s="14">
        <v>0.46047805482631499</v>
      </c>
      <c r="P759" s="14">
        <v>0.51459956835680998</v>
      </c>
      <c r="Q759" s="14">
        <v>0.246768643892776</v>
      </c>
      <c r="R759" s="14"/>
      <c r="S759" s="14">
        <v>0.21077168417473999</v>
      </c>
      <c r="T759" s="14">
        <v>0.37929674100797001</v>
      </c>
      <c r="U759" s="14">
        <v>0.54503330523258098</v>
      </c>
      <c r="V759" s="14">
        <v>0.41332990103275202</v>
      </c>
      <c r="W759" s="14">
        <v>0.50047398180712499</v>
      </c>
      <c r="X759" s="14">
        <v>0.42144782492050098</v>
      </c>
      <c r="Y759" s="14">
        <v>0.37869497368579502</v>
      </c>
      <c r="Z759" s="14">
        <v>0.250118629608789</v>
      </c>
      <c r="AA759" s="14">
        <v>0.49399392450031199</v>
      </c>
      <c r="AB759" s="14">
        <v>0.39294327200858697</v>
      </c>
      <c r="AC759" s="14">
        <v>0.46839543616659501</v>
      </c>
      <c r="AD759" s="14">
        <v>0.25178443701331199</v>
      </c>
      <c r="AE759" s="14"/>
      <c r="AF759" s="14">
        <v>0.30144884551495998</v>
      </c>
      <c r="AG759" s="14">
        <v>0.367093128414891</v>
      </c>
      <c r="AH759" s="14">
        <v>0.56583736119523398</v>
      </c>
      <c r="AI759" s="14">
        <v>0.34329933889669501</v>
      </c>
      <c r="AJ759" s="14">
        <v>0.44939746186222601</v>
      </c>
      <c r="AK759" s="14"/>
      <c r="AL759" s="14">
        <v>0.35919103171627198</v>
      </c>
      <c r="AM759" s="14">
        <v>0.34274345019701102</v>
      </c>
      <c r="AN759" s="14">
        <v>0.35086514959246001</v>
      </c>
      <c r="AO759" s="14">
        <v>0.37474719522462901</v>
      </c>
      <c r="AP759" s="14">
        <v>0.37418035013932299</v>
      </c>
      <c r="AQ759" s="14">
        <v>0.604255275635594</v>
      </c>
      <c r="AR759" s="14"/>
      <c r="AS759" s="14">
        <v>0.44022903791667101</v>
      </c>
      <c r="AT759" s="14">
        <v>0.41198325854183698</v>
      </c>
      <c r="AU759" s="14">
        <v>0.35669612159518399</v>
      </c>
      <c r="AV759" s="14">
        <v>0.29976886773188599</v>
      </c>
      <c r="AW759" s="14">
        <v>0.36963289245038999</v>
      </c>
      <c r="AX759" s="14"/>
      <c r="AY759" s="14" t="s">
        <v>120</v>
      </c>
      <c r="AZ759" s="14">
        <v>0.26051029494164502</v>
      </c>
      <c r="BA759" s="14">
        <v>9.2597357433072597E-2</v>
      </c>
      <c r="BB759" s="14">
        <v>0.42155269545741503</v>
      </c>
      <c r="BC759" s="14">
        <v>0.23856895814926399</v>
      </c>
      <c r="BD759" s="14">
        <v>0.39854629535473002</v>
      </c>
      <c r="BE759" s="14">
        <v>0.35021613166939097</v>
      </c>
      <c r="BF759" s="14">
        <v>0.39106981975777599</v>
      </c>
      <c r="BG759" s="14">
        <v>0.44530731136753898</v>
      </c>
      <c r="BH759" s="14">
        <v>0.32244633517469701</v>
      </c>
      <c r="BI759" s="14">
        <v>0.34352870172266398</v>
      </c>
      <c r="BJ759" s="14">
        <v>0.45901789798306197</v>
      </c>
      <c r="BK759" s="14">
        <v>0.57072751037881098</v>
      </c>
      <c r="BL759" s="14">
        <v>0.80116723718133798</v>
      </c>
      <c r="BM759" s="14">
        <v>0</v>
      </c>
      <c r="BN759" s="14">
        <v>0.61495654926305499</v>
      </c>
      <c r="BO759" s="14"/>
      <c r="BP759" s="14">
        <v>0.31305412378463798</v>
      </c>
      <c r="BQ759" s="14">
        <v>0.33347621724185</v>
      </c>
      <c r="BR759" s="14">
        <v>0.40181373598912301</v>
      </c>
      <c r="BS759" s="14">
        <v>0.51777074538037604</v>
      </c>
      <c r="BT759" s="14">
        <v>0.50653202032685296</v>
      </c>
      <c r="BU759" s="14">
        <v>0.50212061157576704</v>
      </c>
      <c r="BV759" s="14"/>
      <c r="BW759" s="14">
        <v>0.50126098811564401</v>
      </c>
      <c r="BX759" s="14">
        <v>0.41349641658876801</v>
      </c>
      <c r="BY759" s="14" t="s">
        <v>120</v>
      </c>
      <c r="BZ759" s="14">
        <v>0.17348426990164501</v>
      </c>
      <c r="CA759" s="14">
        <v>0.37180576200117599</v>
      </c>
      <c r="CB759" s="14">
        <v>0.27339061379067098</v>
      </c>
      <c r="CC759" s="14">
        <v>0.34434921595682999</v>
      </c>
      <c r="CD759" s="14"/>
      <c r="CE759" s="14">
        <v>0.27841015513509598</v>
      </c>
      <c r="CF759" s="14">
        <v>0.43301127364140701</v>
      </c>
      <c r="CG759" s="14">
        <v>0.25195868594384802</v>
      </c>
      <c r="CH759" s="14">
        <v>0.38796356020654399</v>
      </c>
      <c r="CI759" s="14"/>
      <c r="CJ759" s="14">
        <v>0.51086260377171699</v>
      </c>
      <c r="CK759" s="14">
        <v>0.34719283854773803</v>
      </c>
      <c r="CL759" s="14">
        <v>0.33138574214926902</v>
      </c>
      <c r="CM759" s="14">
        <v>0.64544717280472697</v>
      </c>
      <c r="CN759" s="14"/>
      <c r="CO759" s="14">
        <v>0.31612518620747898</v>
      </c>
      <c r="CP759" s="14">
        <v>0.413253445232867</v>
      </c>
      <c r="CQ759" s="14"/>
      <c r="CR759" s="14">
        <v>0.33017619873605603</v>
      </c>
      <c r="CS759" s="14">
        <v>0.432899649866956</v>
      </c>
    </row>
    <row r="760" spans="2:97" x14ac:dyDescent="0.3">
      <c r="B760" t="s">
        <v>92</v>
      </c>
      <c r="C760" s="14">
        <v>1.21004120967265E-2</v>
      </c>
      <c r="D760" s="14">
        <v>7.01635199701781E-3</v>
      </c>
      <c r="E760" s="14">
        <v>1.87561109716586E-2</v>
      </c>
      <c r="F760" s="14"/>
      <c r="G760" s="14">
        <v>1.9977104608758098E-2</v>
      </c>
      <c r="H760" s="14">
        <v>3.2405378277206902E-2</v>
      </c>
      <c r="I760" s="14">
        <v>0</v>
      </c>
      <c r="J760" s="14">
        <v>0</v>
      </c>
      <c r="K760" s="14">
        <v>0</v>
      </c>
      <c r="L760" s="14">
        <v>0</v>
      </c>
      <c r="M760" s="14"/>
      <c r="N760" s="14">
        <v>1.2266988529691601E-2</v>
      </c>
      <c r="O760" s="14">
        <v>0</v>
      </c>
      <c r="P760" s="14">
        <v>0</v>
      </c>
      <c r="Q760" s="14">
        <v>3.9049672129996403E-2</v>
      </c>
      <c r="R760" s="14"/>
      <c r="S760" s="14">
        <v>2.3084316272901799E-2</v>
      </c>
      <c r="T760" s="14">
        <v>3.5596872609346797E-2</v>
      </c>
      <c r="U760" s="14">
        <v>0</v>
      </c>
      <c r="V760" s="14">
        <v>0</v>
      </c>
      <c r="W760" s="14">
        <v>6.4141052254830799E-2</v>
      </c>
      <c r="X760" s="14">
        <v>0</v>
      </c>
      <c r="Y760" s="14">
        <v>0</v>
      </c>
      <c r="Z760" s="14">
        <v>0</v>
      </c>
      <c r="AA760" s="14">
        <v>0</v>
      </c>
      <c r="AB760" s="14">
        <v>0</v>
      </c>
      <c r="AC760" s="14">
        <v>0</v>
      </c>
      <c r="AD760" s="14">
        <v>0</v>
      </c>
      <c r="AE760" s="14"/>
      <c r="AF760" s="14">
        <v>0</v>
      </c>
      <c r="AG760" s="14">
        <v>1.0014284025413701E-2</v>
      </c>
      <c r="AH760" s="14">
        <v>0</v>
      </c>
      <c r="AI760" s="14">
        <v>2.9249407098457601E-2</v>
      </c>
      <c r="AJ760" s="14">
        <v>9.1504686544482794E-2</v>
      </c>
      <c r="AK760" s="14"/>
      <c r="AL760" s="14">
        <v>2.82912504246614E-2</v>
      </c>
      <c r="AM760" s="14">
        <v>0</v>
      </c>
      <c r="AN760" s="14">
        <v>0</v>
      </c>
      <c r="AO760" s="14">
        <v>0</v>
      </c>
      <c r="AP760" s="14">
        <v>5.4636119108004998E-2</v>
      </c>
      <c r="AQ760" s="14">
        <v>0</v>
      </c>
      <c r="AR760" s="14"/>
      <c r="AS760" s="14">
        <v>0</v>
      </c>
      <c r="AT760" s="14">
        <v>1.44691532174691E-2</v>
      </c>
      <c r="AU760" s="14">
        <v>3.1503361389617401E-2</v>
      </c>
      <c r="AV760" s="14">
        <v>0</v>
      </c>
      <c r="AW760" s="14">
        <v>0</v>
      </c>
      <c r="AX760" s="14"/>
      <c r="AY760" s="14" t="s">
        <v>120</v>
      </c>
      <c r="AZ760" s="14">
        <v>0</v>
      </c>
      <c r="BA760" s="14">
        <v>0</v>
      </c>
      <c r="BB760" s="14">
        <v>0</v>
      </c>
      <c r="BC760" s="14">
        <v>0</v>
      </c>
      <c r="BD760" s="14">
        <v>3.5587756041131798E-2</v>
      </c>
      <c r="BE760" s="14">
        <v>3.57925337271639E-2</v>
      </c>
      <c r="BF760" s="14">
        <v>0</v>
      </c>
      <c r="BG760" s="14">
        <v>0</v>
      </c>
      <c r="BH760" s="14">
        <v>0</v>
      </c>
      <c r="BI760" s="14">
        <v>3.7832424962302998E-2</v>
      </c>
      <c r="BJ760" s="14">
        <v>0</v>
      </c>
      <c r="BK760" s="14">
        <v>0</v>
      </c>
      <c r="BL760" s="14">
        <v>0</v>
      </c>
      <c r="BM760" s="14">
        <v>0</v>
      </c>
      <c r="BN760" s="14">
        <v>0</v>
      </c>
      <c r="BO760" s="14"/>
      <c r="BP760" s="14">
        <v>1.2634329612043501E-2</v>
      </c>
      <c r="BQ760" s="14">
        <v>1.7403650062527799E-2</v>
      </c>
      <c r="BR760" s="14">
        <v>0</v>
      </c>
      <c r="BS760" s="14">
        <v>2.6044169602825299E-2</v>
      </c>
      <c r="BT760" s="14">
        <v>0</v>
      </c>
      <c r="BU760" s="14">
        <v>0</v>
      </c>
      <c r="BV760" s="14"/>
      <c r="BW760" s="14">
        <v>1.15067362877993E-2</v>
      </c>
      <c r="BX760" s="14">
        <v>3.08384659955309E-2</v>
      </c>
      <c r="BY760" s="14" t="s">
        <v>120</v>
      </c>
      <c r="BZ760" s="14">
        <v>0</v>
      </c>
      <c r="CA760" s="14">
        <v>0</v>
      </c>
      <c r="CB760" s="14">
        <v>0</v>
      </c>
      <c r="CC760" s="14">
        <v>0</v>
      </c>
      <c r="CD760" s="14"/>
      <c r="CE760" s="14">
        <v>0</v>
      </c>
      <c r="CF760" s="14">
        <v>4.5334071051733697E-2</v>
      </c>
      <c r="CG760" s="14">
        <v>0</v>
      </c>
      <c r="CH760" s="14">
        <v>0</v>
      </c>
      <c r="CI760" s="14"/>
      <c r="CJ760" s="14">
        <v>0</v>
      </c>
      <c r="CK760" s="14">
        <v>1.31238980540917E-2</v>
      </c>
      <c r="CL760" s="14">
        <v>2.0710910751245201E-2</v>
      </c>
      <c r="CM760" s="14">
        <v>0</v>
      </c>
      <c r="CN760" s="14"/>
      <c r="CO760" s="14">
        <v>0</v>
      </c>
      <c r="CP760" s="14">
        <v>1.6096868694418599E-2</v>
      </c>
      <c r="CQ760" s="14"/>
      <c r="CR760" s="14">
        <v>1.8128125137054401E-2</v>
      </c>
      <c r="CS760" s="14">
        <v>1.1348274745427E-2</v>
      </c>
    </row>
    <row r="761" spans="2:97" x14ac:dyDescent="0.3">
      <c r="B761" t="s">
        <v>337</v>
      </c>
      <c r="C761" s="14">
        <v>0</v>
      </c>
      <c r="D761" s="14">
        <v>0</v>
      </c>
      <c r="E761" s="14">
        <v>0</v>
      </c>
      <c r="F761" s="14"/>
      <c r="G761" s="14">
        <v>0</v>
      </c>
      <c r="H761" s="14">
        <v>0</v>
      </c>
      <c r="I761" s="14">
        <v>0</v>
      </c>
      <c r="J761" s="14">
        <v>0</v>
      </c>
      <c r="K761" s="14">
        <v>0</v>
      </c>
      <c r="L761" s="14">
        <v>0</v>
      </c>
      <c r="M761" s="14"/>
      <c r="N761" s="14">
        <v>0</v>
      </c>
      <c r="O761" s="14">
        <v>0</v>
      </c>
      <c r="P761" s="14">
        <v>0</v>
      </c>
      <c r="Q761" s="14">
        <v>0</v>
      </c>
      <c r="R761" s="14"/>
      <c r="S761" s="14">
        <v>0</v>
      </c>
      <c r="T761" s="14">
        <v>0</v>
      </c>
      <c r="U761" s="14">
        <v>0</v>
      </c>
      <c r="V761" s="14">
        <v>0</v>
      </c>
      <c r="W761" s="14">
        <v>0</v>
      </c>
      <c r="X761" s="14">
        <v>0</v>
      </c>
      <c r="Y761" s="14">
        <v>0</v>
      </c>
      <c r="Z761" s="14">
        <v>0</v>
      </c>
      <c r="AA761" s="14">
        <v>0</v>
      </c>
      <c r="AB761" s="14">
        <v>0</v>
      </c>
      <c r="AC761" s="14">
        <v>0</v>
      </c>
      <c r="AD761" s="14">
        <v>0</v>
      </c>
      <c r="AE761" s="14"/>
      <c r="AF761" s="14">
        <v>0</v>
      </c>
      <c r="AG761" s="14">
        <v>0</v>
      </c>
      <c r="AH761" s="14">
        <v>0</v>
      </c>
      <c r="AI761" s="14">
        <v>0</v>
      </c>
      <c r="AJ761" s="14">
        <v>0</v>
      </c>
      <c r="AK761" s="14"/>
      <c r="AL761" s="14">
        <v>0</v>
      </c>
      <c r="AM761" s="14">
        <v>0</v>
      </c>
      <c r="AN761" s="14">
        <v>0</v>
      </c>
      <c r="AO761" s="14">
        <v>0</v>
      </c>
      <c r="AP761" s="14">
        <v>0</v>
      </c>
      <c r="AQ761" s="14">
        <v>0</v>
      </c>
      <c r="AR761" s="14"/>
      <c r="AS761" s="14">
        <v>0</v>
      </c>
      <c r="AT761" s="14">
        <v>0</v>
      </c>
      <c r="AU761" s="14">
        <v>0</v>
      </c>
      <c r="AV761" s="14">
        <v>0</v>
      </c>
      <c r="AW761" s="14">
        <v>0</v>
      </c>
      <c r="AX761" s="14"/>
      <c r="AY761" s="14" t="s">
        <v>120</v>
      </c>
      <c r="AZ761" s="14">
        <v>0</v>
      </c>
      <c r="BA761" s="14">
        <v>0</v>
      </c>
      <c r="BB761" s="14">
        <v>0</v>
      </c>
      <c r="BC761" s="14">
        <v>0</v>
      </c>
      <c r="BD761" s="14">
        <v>0</v>
      </c>
      <c r="BE761" s="14">
        <v>0</v>
      </c>
      <c r="BF761" s="14">
        <v>0</v>
      </c>
      <c r="BG761" s="14">
        <v>0</v>
      </c>
      <c r="BH761" s="14">
        <v>0</v>
      </c>
      <c r="BI761" s="14">
        <v>0</v>
      </c>
      <c r="BJ761" s="14">
        <v>0</v>
      </c>
      <c r="BK761" s="14">
        <v>0</v>
      </c>
      <c r="BL761" s="14">
        <v>0</v>
      </c>
      <c r="BM761" s="14">
        <v>0</v>
      </c>
      <c r="BN761" s="14">
        <v>0</v>
      </c>
      <c r="BO761" s="14"/>
      <c r="BP761" s="14">
        <v>0</v>
      </c>
      <c r="BQ761" s="14">
        <v>0</v>
      </c>
      <c r="BR761" s="14">
        <v>0</v>
      </c>
      <c r="BS761" s="14">
        <v>0</v>
      </c>
      <c r="BT761" s="14">
        <v>0</v>
      </c>
      <c r="BU761" s="14">
        <v>0</v>
      </c>
      <c r="BV761" s="14"/>
      <c r="BW761" s="14">
        <v>0</v>
      </c>
      <c r="BX761" s="14">
        <v>0</v>
      </c>
      <c r="BY761" s="14" t="s">
        <v>120</v>
      </c>
      <c r="BZ761" s="14">
        <v>0</v>
      </c>
      <c r="CA761" s="14">
        <v>0</v>
      </c>
      <c r="CB761" s="14">
        <v>0</v>
      </c>
      <c r="CC761" s="14">
        <v>0</v>
      </c>
      <c r="CD761" s="14"/>
      <c r="CE761" s="14">
        <v>0</v>
      </c>
      <c r="CF761" s="14">
        <v>0</v>
      </c>
      <c r="CG761" s="14">
        <v>0</v>
      </c>
      <c r="CH761" s="14">
        <v>0</v>
      </c>
      <c r="CI761" s="14"/>
      <c r="CJ761" s="14">
        <v>0</v>
      </c>
      <c r="CK761" s="14">
        <v>0</v>
      </c>
      <c r="CL761" s="14">
        <v>0</v>
      </c>
      <c r="CM761" s="14">
        <v>0</v>
      </c>
      <c r="CN761" s="14"/>
      <c r="CO761" s="14">
        <v>0</v>
      </c>
      <c r="CP761" s="14">
        <v>0</v>
      </c>
      <c r="CQ761" s="14"/>
      <c r="CR761" s="14">
        <v>0</v>
      </c>
      <c r="CS761" s="14">
        <v>0</v>
      </c>
    </row>
    <row r="762" spans="2:97" x14ac:dyDescent="0.3">
      <c r="B762" t="s">
        <v>338</v>
      </c>
      <c r="C762" s="14">
        <v>0</v>
      </c>
      <c r="D762" s="14">
        <v>0</v>
      </c>
      <c r="E762" s="14">
        <v>0</v>
      </c>
      <c r="F762" s="14"/>
      <c r="G762" s="14">
        <v>0</v>
      </c>
      <c r="H762" s="14">
        <v>0</v>
      </c>
      <c r="I762" s="14">
        <v>0</v>
      </c>
      <c r="J762" s="14">
        <v>0</v>
      </c>
      <c r="K762" s="14">
        <v>0</v>
      </c>
      <c r="L762" s="14">
        <v>0</v>
      </c>
      <c r="M762" s="14"/>
      <c r="N762" s="14">
        <v>0</v>
      </c>
      <c r="O762" s="14">
        <v>0</v>
      </c>
      <c r="P762" s="14">
        <v>0</v>
      </c>
      <c r="Q762" s="14">
        <v>0</v>
      </c>
      <c r="R762" s="14"/>
      <c r="S762" s="14">
        <v>0</v>
      </c>
      <c r="T762" s="14">
        <v>0</v>
      </c>
      <c r="U762" s="14">
        <v>0</v>
      </c>
      <c r="V762" s="14">
        <v>0</v>
      </c>
      <c r="W762" s="14">
        <v>0</v>
      </c>
      <c r="X762" s="14">
        <v>0</v>
      </c>
      <c r="Y762" s="14">
        <v>0</v>
      </c>
      <c r="Z762" s="14">
        <v>0</v>
      </c>
      <c r="AA762" s="14">
        <v>0</v>
      </c>
      <c r="AB762" s="14">
        <v>0</v>
      </c>
      <c r="AC762" s="14">
        <v>0</v>
      </c>
      <c r="AD762" s="14">
        <v>0</v>
      </c>
      <c r="AE762" s="14"/>
      <c r="AF762" s="14">
        <v>0</v>
      </c>
      <c r="AG762" s="14">
        <v>0</v>
      </c>
      <c r="AH762" s="14">
        <v>0</v>
      </c>
      <c r="AI762" s="14">
        <v>0</v>
      </c>
      <c r="AJ762" s="14">
        <v>0</v>
      </c>
      <c r="AK762" s="14"/>
      <c r="AL762" s="14">
        <v>0</v>
      </c>
      <c r="AM762" s="14">
        <v>0</v>
      </c>
      <c r="AN762" s="14">
        <v>0</v>
      </c>
      <c r="AO762" s="14">
        <v>0</v>
      </c>
      <c r="AP762" s="14">
        <v>0</v>
      </c>
      <c r="AQ762" s="14">
        <v>0</v>
      </c>
      <c r="AR762" s="14"/>
      <c r="AS762" s="14">
        <v>0</v>
      </c>
      <c r="AT762" s="14">
        <v>0</v>
      </c>
      <c r="AU762" s="14">
        <v>0</v>
      </c>
      <c r="AV762" s="14">
        <v>0</v>
      </c>
      <c r="AW762" s="14">
        <v>0</v>
      </c>
      <c r="AX762" s="14"/>
      <c r="AY762" s="14" t="s">
        <v>120</v>
      </c>
      <c r="AZ762" s="14">
        <v>0</v>
      </c>
      <c r="BA762" s="14">
        <v>0</v>
      </c>
      <c r="BB762" s="14">
        <v>0</v>
      </c>
      <c r="BC762" s="14">
        <v>0</v>
      </c>
      <c r="BD762" s="14">
        <v>0</v>
      </c>
      <c r="BE762" s="14">
        <v>0</v>
      </c>
      <c r="BF762" s="14">
        <v>0</v>
      </c>
      <c r="BG762" s="14">
        <v>0</v>
      </c>
      <c r="BH762" s="14">
        <v>0</v>
      </c>
      <c r="BI762" s="14">
        <v>0</v>
      </c>
      <c r="BJ762" s="14">
        <v>0</v>
      </c>
      <c r="BK762" s="14">
        <v>0</v>
      </c>
      <c r="BL762" s="14">
        <v>0</v>
      </c>
      <c r="BM762" s="14">
        <v>0</v>
      </c>
      <c r="BN762" s="14">
        <v>0</v>
      </c>
      <c r="BO762" s="14"/>
      <c r="BP762" s="14">
        <v>0</v>
      </c>
      <c r="BQ762" s="14">
        <v>0</v>
      </c>
      <c r="BR762" s="14">
        <v>0</v>
      </c>
      <c r="BS762" s="14">
        <v>0</v>
      </c>
      <c r="BT762" s="14">
        <v>0</v>
      </c>
      <c r="BU762" s="14">
        <v>0</v>
      </c>
      <c r="BV762" s="14"/>
      <c r="BW762" s="14">
        <v>0</v>
      </c>
      <c r="BX762" s="14">
        <v>0</v>
      </c>
      <c r="BY762" s="14" t="s">
        <v>120</v>
      </c>
      <c r="BZ762" s="14">
        <v>0</v>
      </c>
      <c r="CA762" s="14">
        <v>0</v>
      </c>
      <c r="CB762" s="14">
        <v>0</v>
      </c>
      <c r="CC762" s="14">
        <v>0</v>
      </c>
      <c r="CD762" s="14"/>
      <c r="CE762" s="14">
        <v>0</v>
      </c>
      <c r="CF762" s="14">
        <v>0</v>
      </c>
      <c r="CG762" s="14">
        <v>0</v>
      </c>
      <c r="CH762" s="14">
        <v>0</v>
      </c>
      <c r="CI762" s="14"/>
      <c r="CJ762" s="14">
        <v>0</v>
      </c>
      <c r="CK762" s="14">
        <v>0</v>
      </c>
      <c r="CL762" s="14">
        <v>0</v>
      </c>
      <c r="CM762" s="14">
        <v>0</v>
      </c>
      <c r="CN762" s="14"/>
      <c r="CO762" s="14">
        <v>0</v>
      </c>
      <c r="CP762" s="14">
        <v>0</v>
      </c>
      <c r="CQ762" s="14"/>
      <c r="CR762" s="14">
        <v>0</v>
      </c>
      <c r="CS762" s="14">
        <v>0</v>
      </c>
    </row>
    <row r="763" spans="2:97" x14ac:dyDescent="0.3">
      <c r="B763" t="s">
        <v>339</v>
      </c>
      <c r="C763" s="14">
        <v>0</v>
      </c>
      <c r="D763" s="14">
        <v>0</v>
      </c>
      <c r="E763" s="14">
        <v>0</v>
      </c>
      <c r="F763" s="14"/>
      <c r="G763" s="14">
        <v>0</v>
      </c>
      <c r="H763" s="14">
        <v>0</v>
      </c>
      <c r="I763" s="14">
        <v>0</v>
      </c>
      <c r="J763" s="14">
        <v>0</v>
      </c>
      <c r="K763" s="14">
        <v>0</v>
      </c>
      <c r="L763" s="14">
        <v>0</v>
      </c>
      <c r="M763" s="14"/>
      <c r="N763" s="14">
        <v>0</v>
      </c>
      <c r="O763" s="14">
        <v>0</v>
      </c>
      <c r="P763" s="14">
        <v>0</v>
      </c>
      <c r="Q763" s="14">
        <v>0</v>
      </c>
      <c r="R763" s="14"/>
      <c r="S763" s="14">
        <v>0</v>
      </c>
      <c r="T763" s="14">
        <v>0</v>
      </c>
      <c r="U763" s="14">
        <v>0</v>
      </c>
      <c r="V763" s="14">
        <v>0</v>
      </c>
      <c r="W763" s="14">
        <v>0</v>
      </c>
      <c r="X763" s="14">
        <v>0</v>
      </c>
      <c r="Y763" s="14">
        <v>0</v>
      </c>
      <c r="Z763" s="14">
        <v>0</v>
      </c>
      <c r="AA763" s="14">
        <v>0</v>
      </c>
      <c r="AB763" s="14">
        <v>0</v>
      </c>
      <c r="AC763" s="14">
        <v>0</v>
      </c>
      <c r="AD763" s="14">
        <v>0</v>
      </c>
      <c r="AE763" s="14"/>
      <c r="AF763" s="14">
        <v>0</v>
      </c>
      <c r="AG763" s="14">
        <v>0</v>
      </c>
      <c r="AH763" s="14">
        <v>0</v>
      </c>
      <c r="AI763" s="14">
        <v>0</v>
      </c>
      <c r="AJ763" s="14">
        <v>0</v>
      </c>
      <c r="AK763" s="14"/>
      <c r="AL763" s="14">
        <v>0</v>
      </c>
      <c r="AM763" s="14">
        <v>0</v>
      </c>
      <c r="AN763" s="14">
        <v>0</v>
      </c>
      <c r="AO763" s="14">
        <v>0</v>
      </c>
      <c r="AP763" s="14">
        <v>0</v>
      </c>
      <c r="AQ763" s="14">
        <v>0</v>
      </c>
      <c r="AR763" s="14"/>
      <c r="AS763" s="14">
        <v>0</v>
      </c>
      <c r="AT763" s="14">
        <v>0</v>
      </c>
      <c r="AU763" s="14">
        <v>0</v>
      </c>
      <c r="AV763" s="14">
        <v>0</v>
      </c>
      <c r="AW763" s="14">
        <v>0</v>
      </c>
      <c r="AX763" s="14"/>
      <c r="AY763" s="14" t="s">
        <v>120</v>
      </c>
      <c r="AZ763" s="14">
        <v>0</v>
      </c>
      <c r="BA763" s="14">
        <v>0</v>
      </c>
      <c r="BB763" s="14">
        <v>0</v>
      </c>
      <c r="BC763" s="14">
        <v>0</v>
      </c>
      <c r="BD763" s="14">
        <v>0</v>
      </c>
      <c r="BE763" s="14">
        <v>0</v>
      </c>
      <c r="BF763" s="14">
        <v>0</v>
      </c>
      <c r="BG763" s="14">
        <v>0</v>
      </c>
      <c r="BH763" s="14">
        <v>0</v>
      </c>
      <c r="BI763" s="14">
        <v>0</v>
      </c>
      <c r="BJ763" s="14">
        <v>0</v>
      </c>
      <c r="BK763" s="14">
        <v>0</v>
      </c>
      <c r="BL763" s="14">
        <v>0</v>
      </c>
      <c r="BM763" s="14">
        <v>0</v>
      </c>
      <c r="BN763" s="14">
        <v>0</v>
      </c>
      <c r="BO763" s="14"/>
      <c r="BP763" s="14">
        <v>0</v>
      </c>
      <c r="BQ763" s="14">
        <v>0</v>
      </c>
      <c r="BR763" s="14">
        <v>0</v>
      </c>
      <c r="BS763" s="14">
        <v>0</v>
      </c>
      <c r="BT763" s="14">
        <v>0</v>
      </c>
      <c r="BU763" s="14">
        <v>0</v>
      </c>
      <c r="BV763" s="14"/>
      <c r="BW763" s="14">
        <v>0</v>
      </c>
      <c r="BX763" s="14">
        <v>0</v>
      </c>
      <c r="BY763" s="14" t="s">
        <v>120</v>
      </c>
      <c r="BZ763" s="14">
        <v>0</v>
      </c>
      <c r="CA763" s="14">
        <v>0</v>
      </c>
      <c r="CB763" s="14">
        <v>0</v>
      </c>
      <c r="CC763" s="14">
        <v>0</v>
      </c>
      <c r="CD763" s="14"/>
      <c r="CE763" s="14">
        <v>0</v>
      </c>
      <c r="CF763" s="14">
        <v>0</v>
      </c>
      <c r="CG763" s="14">
        <v>0</v>
      </c>
      <c r="CH763" s="14">
        <v>0</v>
      </c>
      <c r="CI763" s="14"/>
      <c r="CJ763" s="14">
        <v>0</v>
      </c>
      <c r="CK763" s="14">
        <v>0</v>
      </c>
      <c r="CL763" s="14">
        <v>0</v>
      </c>
      <c r="CM763" s="14">
        <v>0</v>
      </c>
      <c r="CN763" s="14"/>
      <c r="CO763" s="14">
        <v>0</v>
      </c>
      <c r="CP763" s="14">
        <v>0</v>
      </c>
      <c r="CQ763" s="14"/>
      <c r="CR763" s="14">
        <v>0</v>
      </c>
      <c r="CS763" s="14">
        <v>0</v>
      </c>
    </row>
    <row r="764" spans="2:97" x14ac:dyDescent="0.3">
      <c r="B764" t="s">
        <v>340</v>
      </c>
      <c r="C764" s="14">
        <v>0</v>
      </c>
      <c r="D764" s="14">
        <v>0</v>
      </c>
      <c r="E764" s="14">
        <v>0</v>
      </c>
      <c r="F764" s="14"/>
      <c r="G764" s="14">
        <v>0</v>
      </c>
      <c r="H764" s="14">
        <v>0</v>
      </c>
      <c r="I764" s="14">
        <v>0</v>
      </c>
      <c r="J764" s="14">
        <v>0</v>
      </c>
      <c r="K764" s="14">
        <v>0</v>
      </c>
      <c r="L764" s="14">
        <v>0</v>
      </c>
      <c r="M764" s="14"/>
      <c r="N764" s="14">
        <v>0</v>
      </c>
      <c r="O764" s="14">
        <v>0</v>
      </c>
      <c r="P764" s="14">
        <v>0</v>
      </c>
      <c r="Q764" s="14">
        <v>0</v>
      </c>
      <c r="R764" s="14"/>
      <c r="S764" s="14">
        <v>0</v>
      </c>
      <c r="T764" s="14">
        <v>0</v>
      </c>
      <c r="U764" s="14">
        <v>0</v>
      </c>
      <c r="V764" s="14">
        <v>0</v>
      </c>
      <c r="W764" s="14">
        <v>0</v>
      </c>
      <c r="X764" s="14">
        <v>0</v>
      </c>
      <c r="Y764" s="14">
        <v>0</v>
      </c>
      <c r="Z764" s="14">
        <v>0</v>
      </c>
      <c r="AA764" s="14">
        <v>0</v>
      </c>
      <c r="AB764" s="14">
        <v>0</v>
      </c>
      <c r="AC764" s="14">
        <v>0</v>
      </c>
      <c r="AD764" s="14">
        <v>0</v>
      </c>
      <c r="AE764" s="14"/>
      <c r="AF764" s="14">
        <v>0</v>
      </c>
      <c r="AG764" s="14">
        <v>0</v>
      </c>
      <c r="AH764" s="14">
        <v>0</v>
      </c>
      <c r="AI764" s="14">
        <v>0</v>
      </c>
      <c r="AJ764" s="14">
        <v>0</v>
      </c>
      <c r="AK764" s="14"/>
      <c r="AL764" s="14">
        <v>0</v>
      </c>
      <c r="AM764" s="14">
        <v>0</v>
      </c>
      <c r="AN764" s="14">
        <v>0</v>
      </c>
      <c r="AO764" s="14">
        <v>0</v>
      </c>
      <c r="AP764" s="14">
        <v>0</v>
      </c>
      <c r="AQ764" s="14">
        <v>0</v>
      </c>
      <c r="AR764" s="14"/>
      <c r="AS764" s="14">
        <v>0</v>
      </c>
      <c r="AT764" s="14">
        <v>0</v>
      </c>
      <c r="AU764" s="14">
        <v>0</v>
      </c>
      <c r="AV764" s="14">
        <v>0</v>
      </c>
      <c r="AW764" s="14">
        <v>0</v>
      </c>
      <c r="AX764" s="14"/>
      <c r="AY764" s="14" t="s">
        <v>120</v>
      </c>
      <c r="AZ764" s="14">
        <v>0</v>
      </c>
      <c r="BA764" s="14">
        <v>0</v>
      </c>
      <c r="BB764" s="14">
        <v>0</v>
      </c>
      <c r="BC764" s="14">
        <v>0</v>
      </c>
      <c r="BD764" s="14">
        <v>0</v>
      </c>
      <c r="BE764" s="14">
        <v>0</v>
      </c>
      <c r="BF764" s="14">
        <v>0</v>
      </c>
      <c r="BG764" s="14">
        <v>0</v>
      </c>
      <c r="BH764" s="14">
        <v>0</v>
      </c>
      <c r="BI764" s="14">
        <v>0</v>
      </c>
      <c r="BJ764" s="14">
        <v>0</v>
      </c>
      <c r="BK764" s="14">
        <v>0</v>
      </c>
      <c r="BL764" s="14">
        <v>0</v>
      </c>
      <c r="BM764" s="14">
        <v>0</v>
      </c>
      <c r="BN764" s="14">
        <v>0</v>
      </c>
      <c r="BO764" s="14"/>
      <c r="BP764" s="14">
        <v>0</v>
      </c>
      <c r="BQ764" s="14">
        <v>0</v>
      </c>
      <c r="BR764" s="14">
        <v>0</v>
      </c>
      <c r="BS764" s="14">
        <v>0</v>
      </c>
      <c r="BT764" s="14">
        <v>0</v>
      </c>
      <c r="BU764" s="14">
        <v>0</v>
      </c>
      <c r="BV764" s="14"/>
      <c r="BW764" s="14">
        <v>0</v>
      </c>
      <c r="BX764" s="14">
        <v>0</v>
      </c>
      <c r="BY764" s="14" t="s">
        <v>120</v>
      </c>
      <c r="BZ764" s="14">
        <v>0</v>
      </c>
      <c r="CA764" s="14">
        <v>0</v>
      </c>
      <c r="CB764" s="14">
        <v>0</v>
      </c>
      <c r="CC764" s="14">
        <v>0</v>
      </c>
      <c r="CD764" s="14"/>
      <c r="CE764" s="14">
        <v>0</v>
      </c>
      <c r="CF764" s="14">
        <v>0</v>
      </c>
      <c r="CG764" s="14">
        <v>0</v>
      </c>
      <c r="CH764" s="14">
        <v>0</v>
      </c>
      <c r="CI764" s="14"/>
      <c r="CJ764" s="14">
        <v>0</v>
      </c>
      <c r="CK764" s="14">
        <v>0</v>
      </c>
      <c r="CL764" s="14">
        <v>0</v>
      </c>
      <c r="CM764" s="14">
        <v>0</v>
      </c>
      <c r="CN764" s="14"/>
      <c r="CO764" s="14">
        <v>0</v>
      </c>
      <c r="CP764" s="14">
        <v>0</v>
      </c>
      <c r="CQ764" s="14"/>
      <c r="CR764" s="14">
        <v>0</v>
      </c>
      <c r="CS764" s="14">
        <v>0</v>
      </c>
    </row>
    <row r="765" spans="2:97" x14ac:dyDescent="0.3">
      <c r="B765" t="s">
        <v>341</v>
      </c>
      <c r="C765" s="14">
        <v>0</v>
      </c>
      <c r="D765" s="14">
        <v>0</v>
      </c>
      <c r="E765" s="14">
        <v>0</v>
      </c>
      <c r="F765" s="14"/>
      <c r="G765" s="14">
        <v>0</v>
      </c>
      <c r="H765" s="14">
        <v>0</v>
      </c>
      <c r="I765" s="14">
        <v>0</v>
      </c>
      <c r="J765" s="14">
        <v>0</v>
      </c>
      <c r="K765" s="14">
        <v>0</v>
      </c>
      <c r="L765" s="14">
        <v>0</v>
      </c>
      <c r="M765" s="14"/>
      <c r="N765" s="14">
        <v>0</v>
      </c>
      <c r="O765" s="14">
        <v>0</v>
      </c>
      <c r="P765" s="14">
        <v>0</v>
      </c>
      <c r="Q765" s="14">
        <v>0</v>
      </c>
      <c r="R765" s="14"/>
      <c r="S765" s="14">
        <v>0</v>
      </c>
      <c r="T765" s="14">
        <v>0</v>
      </c>
      <c r="U765" s="14">
        <v>0</v>
      </c>
      <c r="V765" s="14">
        <v>0</v>
      </c>
      <c r="W765" s="14">
        <v>0</v>
      </c>
      <c r="X765" s="14">
        <v>0</v>
      </c>
      <c r="Y765" s="14">
        <v>0</v>
      </c>
      <c r="Z765" s="14">
        <v>0</v>
      </c>
      <c r="AA765" s="14">
        <v>0</v>
      </c>
      <c r="AB765" s="14">
        <v>0</v>
      </c>
      <c r="AC765" s="14">
        <v>0</v>
      </c>
      <c r="AD765" s="14">
        <v>0</v>
      </c>
      <c r="AE765" s="14"/>
      <c r="AF765" s="14">
        <v>0</v>
      </c>
      <c r="AG765" s="14">
        <v>0</v>
      </c>
      <c r="AH765" s="14">
        <v>0</v>
      </c>
      <c r="AI765" s="14">
        <v>0</v>
      </c>
      <c r="AJ765" s="14">
        <v>0</v>
      </c>
      <c r="AK765" s="14"/>
      <c r="AL765" s="14">
        <v>0</v>
      </c>
      <c r="AM765" s="14">
        <v>0</v>
      </c>
      <c r="AN765" s="14">
        <v>0</v>
      </c>
      <c r="AO765" s="14">
        <v>0</v>
      </c>
      <c r="AP765" s="14">
        <v>0</v>
      </c>
      <c r="AQ765" s="14">
        <v>0</v>
      </c>
      <c r="AR765" s="14"/>
      <c r="AS765" s="14">
        <v>0</v>
      </c>
      <c r="AT765" s="14">
        <v>0</v>
      </c>
      <c r="AU765" s="14">
        <v>0</v>
      </c>
      <c r="AV765" s="14">
        <v>0</v>
      </c>
      <c r="AW765" s="14">
        <v>0</v>
      </c>
      <c r="AX765" s="14"/>
      <c r="AY765" s="14" t="s">
        <v>120</v>
      </c>
      <c r="AZ765" s="14">
        <v>0</v>
      </c>
      <c r="BA765" s="14">
        <v>0</v>
      </c>
      <c r="BB765" s="14">
        <v>0</v>
      </c>
      <c r="BC765" s="14">
        <v>0</v>
      </c>
      <c r="BD765" s="14">
        <v>0</v>
      </c>
      <c r="BE765" s="14">
        <v>0</v>
      </c>
      <c r="BF765" s="14">
        <v>0</v>
      </c>
      <c r="BG765" s="14">
        <v>0</v>
      </c>
      <c r="BH765" s="14">
        <v>0</v>
      </c>
      <c r="BI765" s="14">
        <v>0</v>
      </c>
      <c r="BJ765" s="14">
        <v>0</v>
      </c>
      <c r="BK765" s="14">
        <v>0</v>
      </c>
      <c r="BL765" s="14">
        <v>0</v>
      </c>
      <c r="BM765" s="14">
        <v>0</v>
      </c>
      <c r="BN765" s="14">
        <v>0</v>
      </c>
      <c r="BO765" s="14"/>
      <c r="BP765" s="14">
        <v>0</v>
      </c>
      <c r="BQ765" s="14">
        <v>0</v>
      </c>
      <c r="BR765" s="14">
        <v>0</v>
      </c>
      <c r="BS765" s="14">
        <v>0</v>
      </c>
      <c r="BT765" s="14">
        <v>0</v>
      </c>
      <c r="BU765" s="14">
        <v>0</v>
      </c>
      <c r="BV765" s="14"/>
      <c r="BW765" s="14">
        <v>0</v>
      </c>
      <c r="BX765" s="14">
        <v>0</v>
      </c>
      <c r="BY765" s="14" t="s">
        <v>120</v>
      </c>
      <c r="BZ765" s="14">
        <v>0</v>
      </c>
      <c r="CA765" s="14">
        <v>0</v>
      </c>
      <c r="CB765" s="14">
        <v>0</v>
      </c>
      <c r="CC765" s="14">
        <v>0</v>
      </c>
      <c r="CD765" s="14"/>
      <c r="CE765" s="14">
        <v>0</v>
      </c>
      <c r="CF765" s="14">
        <v>0</v>
      </c>
      <c r="CG765" s="14">
        <v>0</v>
      </c>
      <c r="CH765" s="14">
        <v>0</v>
      </c>
      <c r="CI765" s="14"/>
      <c r="CJ765" s="14">
        <v>0</v>
      </c>
      <c r="CK765" s="14">
        <v>0</v>
      </c>
      <c r="CL765" s="14">
        <v>0</v>
      </c>
      <c r="CM765" s="14">
        <v>0</v>
      </c>
      <c r="CN765" s="14"/>
      <c r="CO765" s="14">
        <v>0</v>
      </c>
      <c r="CP765" s="14">
        <v>0</v>
      </c>
      <c r="CQ765" s="14"/>
      <c r="CR765" s="14">
        <v>0</v>
      </c>
      <c r="CS765" s="14">
        <v>0</v>
      </c>
    </row>
    <row r="766" spans="2:97" x14ac:dyDescent="0.3">
      <c r="B766" t="s">
        <v>342</v>
      </c>
      <c r="C766" s="14">
        <v>0</v>
      </c>
      <c r="D766" s="14">
        <v>0</v>
      </c>
      <c r="E766" s="14">
        <v>0</v>
      </c>
      <c r="F766" s="14"/>
      <c r="G766" s="14">
        <v>0</v>
      </c>
      <c r="H766" s="14">
        <v>0</v>
      </c>
      <c r="I766" s="14">
        <v>0</v>
      </c>
      <c r="J766" s="14">
        <v>0</v>
      </c>
      <c r="K766" s="14">
        <v>0</v>
      </c>
      <c r="L766" s="14">
        <v>0</v>
      </c>
      <c r="M766" s="14"/>
      <c r="N766" s="14">
        <v>0</v>
      </c>
      <c r="O766" s="14">
        <v>0</v>
      </c>
      <c r="P766" s="14">
        <v>0</v>
      </c>
      <c r="Q766" s="14">
        <v>0</v>
      </c>
      <c r="R766" s="14"/>
      <c r="S766" s="14">
        <v>0</v>
      </c>
      <c r="T766" s="14">
        <v>0</v>
      </c>
      <c r="U766" s="14">
        <v>0</v>
      </c>
      <c r="V766" s="14">
        <v>0</v>
      </c>
      <c r="W766" s="14">
        <v>0</v>
      </c>
      <c r="X766" s="14">
        <v>0</v>
      </c>
      <c r="Y766" s="14">
        <v>0</v>
      </c>
      <c r="Z766" s="14">
        <v>0</v>
      </c>
      <c r="AA766" s="14">
        <v>0</v>
      </c>
      <c r="AB766" s="14">
        <v>0</v>
      </c>
      <c r="AC766" s="14">
        <v>0</v>
      </c>
      <c r="AD766" s="14">
        <v>0</v>
      </c>
      <c r="AE766" s="14"/>
      <c r="AF766" s="14">
        <v>0</v>
      </c>
      <c r="AG766" s="14">
        <v>0</v>
      </c>
      <c r="AH766" s="14">
        <v>0</v>
      </c>
      <c r="AI766" s="14">
        <v>0</v>
      </c>
      <c r="AJ766" s="14">
        <v>0</v>
      </c>
      <c r="AK766" s="14"/>
      <c r="AL766" s="14">
        <v>0</v>
      </c>
      <c r="AM766" s="14">
        <v>0</v>
      </c>
      <c r="AN766" s="14">
        <v>0</v>
      </c>
      <c r="AO766" s="14">
        <v>0</v>
      </c>
      <c r="AP766" s="14">
        <v>0</v>
      </c>
      <c r="AQ766" s="14">
        <v>0</v>
      </c>
      <c r="AR766" s="14"/>
      <c r="AS766" s="14">
        <v>0</v>
      </c>
      <c r="AT766" s="14">
        <v>0</v>
      </c>
      <c r="AU766" s="14">
        <v>0</v>
      </c>
      <c r="AV766" s="14">
        <v>0</v>
      </c>
      <c r="AW766" s="14">
        <v>0</v>
      </c>
      <c r="AX766" s="14"/>
      <c r="AY766" s="14" t="s">
        <v>120</v>
      </c>
      <c r="AZ766" s="14">
        <v>0</v>
      </c>
      <c r="BA766" s="14">
        <v>0</v>
      </c>
      <c r="BB766" s="14">
        <v>0</v>
      </c>
      <c r="BC766" s="14">
        <v>0</v>
      </c>
      <c r="BD766" s="14">
        <v>0</v>
      </c>
      <c r="BE766" s="14">
        <v>0</v>
      </c>
      <c r="BF766" s="14">
        <v>0</v>
      </c>
      <c r="BG766" s="14">
        <v>0</v>
      </c>
      <c r="BH766" s="14">
        <v>0</v>
      </c>
      <c r="BI766" s="14">
        <v>0</v>
      </c>
      <c r="BJ766" s="14">
        <v>0</v>
      </c>
      <c r="BK766" s="14">
        <v>0</v>
      </c>
      <c r="BL766" s="14">
        <v>0</v>
      </c>
      <c r="BM766" s="14">
        <v>0</v>
      </c>
      <c r="BN766" s="14">
        <v>0</v>
      </c>
      <c r="BO766" s="14"/>
      <c r="BP766" s="14">
        <v>0</v>
      </c>
      <c r="BQ766" s="14">
        <v>0</v>
      </c>
      <c r="BR766" s="14">
        <v>0</v>
      </c>
      <c r="BS766" s="14">
        <v>0</v>
      </c>
      <c r="BT766" s="14">
        <v>0</v>
      </c>
      <c r="BU766" s="14">
        <v>0</v>
      </c>
      <c r="BV766" s="14"/>
      <c r="BW766" s="14">
        <v>0</v>
      </c>
      <c r="BX766" s="14">
        <v>0</v>
      </c>
      <c r="BY766" s="14" t="s">
        <v>120</v>
      </c>
      <c r="BZ766" s="14">
        <v>0</v>
      </c>
      <c r="CA766" s="14">
        <v>0</v>
      </c>
      <c r="CB766" s="14">
        <v>0</v>
      </c>
      <c r="CC766" s="14">
        <v>0</v>
      </c>
      <c r="CD766" s="14"/>
      <c r="CE766" s="14">
        <v>0</v>
      </c>
      <c r="CF766" s="14">
        <v>0</v>
      </c>
      <c r="CG766" s="14">
        <v>0</v>
      </c>
      <c r="CH766" s="14">
        <v>0</v>
      </c>
      <c r="CI766" s="14"/>
      <c r="CJ766" s="14">
        <v>0</v>
      </c>
      <c r="CK766" s="14">
        <v>0</v>
      </c>
      <c r="CL766" s="14">
        <v>0</v>
      </c>
      <c r="CM766" s="14">
        <v>0</v>
      </c>
      <c r="CN766" s="14"/>
      <c r="CO766" s="14">
        <v>0</v>
      </c>
      <c r="CP766" s="14">
        <v>0</v>
      </c>
      <c r="CQ766" s="14"/>
      <c r="CR766" s="14">
        <v>0</v>
      </c>
      <c r="CS766" s="14">
        <v>0</v>
      </c>
    </row>
    <row r="767" spans="2:97" x14ac:dyDescent="0.3">
      <c r="B767" t="s">
        <v>343</v>
      </c>
      <c r="C767" s="14">
        <v>0</v>
      </c>
      <c r="D767" s="14">
        <v>0</v>
      </c>
      <c r="E767" s="14">
        <v>0</v>
      </c>
      <c r="F767" s="14"/>
      <c r="G767" s="14">
        <v>0</v>
      </c>
      <c r="H767" s="14">
        <v>0</v>
      </c>
      <c r="I767" s="14">
        <v>0</v>
      </c>
      <c r="J767" s="14">
        <v>0</v>
      </c>
      <c r="K767" s="14">
        <v>0</v>
      </c>
      <c r="L767" s="14">
        <v>0</v>
      </c>
      <c r="M767" s="14"/>
      <c r="N767" s="14">
        <v>0</v>
      </c>
      <c r="O767" s="14">
        <v>0</v>
      </c>
      <c r="P767" s="14">
        <v>0</v>
      </c>
      <c r="Q767" s="14">
        <v>0</v>
      </c>
      <c r="R767" s="14"/>
      <c r="S767" s="14">
        <v>0</v>
      </c>
      <c r="T767" s="14">
        <v>0</v>
      </c>
      <c r="U767" s="14">
        <v>0</v>
      </c>
      <c r="V767" s="14">
        <v>0</v>
      </c>
      <c r="W767" s="14">
        <v>0</v>
      </c>
      <c r="X767" s="14">
        <v>0</v>
      </c>
      <c r="Y767" s="14">
        <v>0</v>
      </c>
      <c r="Z767" s="14">
        <v>0</v>
      </c>
      <c r="AA767" s="14">
        <v>0</v>
      </c>
      <c r="AB767" s="14">
        <v>0</v>
      </c>
      <c r="AC767" s="14">
        <v>0</v>
      </c>
      <c r="AD767" s="14">
        <v>0</v>
      </c>
      <c r="AE767" s="14"/>
      <c r="AF767" s="14">
        <v>0</v>
      </c>
      <c r="AG767" s="14">
        <v>0</v>
      </c>
      <c r="AH767" s="14">
        <v>0</v>
      </c>
      <c r="AI767" s="14">
        <v>0</v>
      </c>
      <c r="AJ767" s="14">
        <v>0</v>
      </c>
      <c r="AK767" s="14"/>
      <c r="AL767" s="14">
        <v>0</v>
      </c>
      <c r="AM767" s="14">
        <v>0</v>
      </c>
      <c r="AN767" s="14">
        <v>0</v>
      </c>
      <c r="AO767" s="14">
        <v>0</v>
      </c>
      <c r="AP767" s="14">
        <v>0</v>
      </c>
      <c r="AQ767" s="14">
        <v>0</v>
      </c>
      <c r="AR767" s="14"/>
      <c r="AS767" s="14">
        <v>0</v>
      </c>
      <c r="AT767" s="14">
        <v>0</v>
      </c>
      <c r="AU767" s="14">
        <v>0</v>
      </c>
      <c r="AV767" s="14">
        <v>0</v>
      </c>
      <c r="AW767" s="14">
        <v>0</v>
      </c>
      <c r="AX767" s="14"/>
      <c r="AY767" s="14" t="s">
        <v>120</v>
      </c>
      <c r="AZ767" s="14">
        <v>0</v>
      </c>
      <c r="BA767" s="14">
        <v>0</v>
      </c>
      <c r="BB767" s="14">
        <v>0</v>
      </c>
      <c r="BC767" s="14">
        <v>0</v>
      </c>
      <c r="BD767" s="14">
        <v>0</v>
      </c>
      <c r="BE767" s="14">
        <v>0</v>
      </c>
      <c r="BF767" s="14">
        <v>0</v>
      </c>
      <c r="BG767" s="14">
        <v>0</v>
      </c>
      <c r="BH767" s="14">
        <v>0</v>
      </c>
      <c r="BI767" s="14">
        <v>0</v>
      </c>
      <c r="BJ767" s="14">
        <v>0</v>
      </c>
      <c r="BK767" s="14">
        <v>0</v>
      </c>
      <c r="BL767" s="14">
        <v>0</v>
      </c>
      <c r="BM767" s="14">
        <v>0</v>
      </c>
      <c r="BN767" s="14">
        <v>0</v>
      </c>
      <c r="BO767" s="14"/>
      <c r="BP767" s="14">
        <v>0</v>
      </c>
      <c r="BQ767" s="14">
        <v>0</v>
      </c>
      <c r="BR767" s="14">
        <v>0</v>
      </c>
      <c r="BS767" s="14">
        <v>0</v>
      </c>
      <c r="BT767" s="14">
        <v>0</v>
      </c>
      <c r="BU767" s="14">
        <v>0</v>
      </c>
      <c r="BV767" s="14"/>
      <c r="BW767" s="14">
        <v>0</v>
      </c>
      <c r="BX767" s="14">
        <v>0</v>
      </c>
      <c r="BY767" s="14" t="s">
        <v>120</v>
      </c>
      <c r="BZ767" s="14">
        <v>0</v>
      </c>
      <c r="CA767" s="14">
        <v>0</v>
      </c>
      <c r="CB767" s="14">
        <v>0</v>
      </c>
      <c r="CC767" s="14">
        <v>0</v>
      </c>
      <c r="CD767" s="14"/>
      <c r="CE767" s="14">
        <v>0</v>
      </c>
      <c r="CF767" s="14">
        <v>0</v>
      </c>
      <c r="CG767" s="14">
        <v>0</v>
      </c>
      <c r="CH767" s="14">
        <v>0</v>
      </c>
      <c r="CI767" s="14"/>
      <c r="CJ767" s="14">
        <v>0</v>
      </c>
      <c r="CK767" s="14">
        <v>0</v>
      </c>
      <c r="CL767" s="14">
        <v>0</v>
      </c>
      <c r="CM767" s="14">
        <v>0</v>
      </c>
      <c r="CN767" s="14"/>
      <c r="CO767" s="14">
        <v>0</v>
      </c>
      <c r="CP767" s="14">
        <v>0</v>
      </c>
      <c r="CQ767" s="14"/>
      <c r="CR767" s="14">
        <v>0</v>
      </c>
      <c r="CS767" s="14">
        <v>0</v>
      </c>
    </row>
    <row r="768" spans="2:97" x14ac:dyDescent="0.3">
      <c r="B768" t="s">
        <v>344</v>
      </c>
      <c r="C768" s="14">
        <v>0</v>
      </c>
      <c r="D768" s="14">
        <v>0</v>
      </c>
      <c r="E768" s="14">
        <v>0</v>
      </c>
      <c r="F768" s="14"/>
      <c r="G768" s="14">
        <v>0</v>
      </c>
      <c r="H768" s="14">
        <v>0</v>
      </c>
      <c r="I768" s="14">
        <v>0</v>
      </c>
      <c r="J768" s="14">
        <v>0</v>
      </c>
      <c r="K768" s="14">
        <v>0</v>
      </c>
      <c r="L768" s="14">
        <v>0</v>
      </c>
      <c r="M768" s="14"/>
      <c r="N768" s="14">
        <v>0</v>
      </c>
      <c r="O768" s="14">
        <v>0</v>
      </c>
      <c r="P768" s="14">
        <v>0</v>
      </c>
      <c r="Q768" s="14">
        <v>0</v>
      </c>
      <c r="R768" s="14"/>
      <c r="S768" s="14">
        <v>0</v>
      </c>
      <c r="T768" s="14">
        <v>0</v>
      </c>
      <c r="U768" s="14">
        <v>0</v>
      </c>
      <c r="V768" s="14">
        <v>0</v>
      </c>
      <c r="W768" s="14">
        <v>0</v>
      </c>
      <c r="X768" s="14">
        <v>0</v>
      </c>
      <c r="Y768" s="14">
        <v>0</v>
      </c>
      <c r="Z768" s="14">
        <v>0</v>
      </c>
      <c r="AA768" s="14">
        <v>0</v>
      </c>
      <c r="AB768" s="14">
        <v>0</v>
      </c>
      <c r="AC768" s="14">
        <v>0</v>
      </c>
      <c r="AD768" s="14">
        <v>0</v>
      </c>
      <c r="AE768" s="14"/>
      <c r="AF768" s="14">
        <v>0</v>
      </c>
      <c r="AG768" s="14">
        <v>0</v>
      </c>
      <c r="AH768" s="14">
        <v>0</v>
      </c>
      <c r="AI768" s="14">
        <v>0</v>
      </c>
      <c r="AJ768" s="14">
        <v>0</v>
      </c>
      <c r="AK768" s="14"/>
      <c r="AL768" s="14">
        <v>0</v>
      </c>
      <c r="AM768" s="14">
        <v>0</v>
      </c>
      <c r="AN768" s="14">
        <v>0</v>
      </c>
      <c r="AO768" s="14">
        <v>0</v>
      </c>
      <c r="AP768" s="14">
        <v>0</v>
      </c>
      <c r="AQ768" s="14">
        <v>0</v>
      </c>
      <c r="AR768" s="14"/>
      <c r="AS768" s="14">
        <v>0</v>
      </c>
      <c r="AT768" s="14">
        <v>0</v>
      </c>
      <c r="AU768" s="14">
        <v>0</v>
      </c>
      <c r="AV768" s="14">
        <v>0</v>
      </c>
      <c r="AW768" s="14">
        <v>0</v>
      </c>
      <c r="AX768" s="14"/>
      <c r="AY768" s="14" t="s">
        <v>120</v>
      </c>
      <c r="AZ768" s="14">
        <v>0</v>
      </c>
      <c r="BA768" s="14">
        <v>0</v>
      </c>
      <c r="BB768" s="14">
        <v>0</v>
      </c>
      <c r="BC768" s="14">
        <v>0</v>
      </c>
      <c r="BD768" s="14">
        <v>0</v>
      </c>
      <c r="BE768" s="14">
        <v>0</v>
      </c>
      <c r="BF768" s="14">
        <v>0</v>
      </c>
      <c r="BG768" s="14">
        <v>0</v>
      </c>
      <c r="BH768" s="14">
        <v>0</v>
      </c>
      <c r="BI768" s="14">
        <v>0</v>
      </c>
      <c r="BJ768" s="14">
        <v>0</v>
      </c>
      <c r="BK768" s="14">
        <v>0</v>
      </c>
      <c r="BL768" s="14">
        <v>0</v>
      </c>
      <c r="BM768" s="14">
        <v>0</v>
      </c>
      <c r="BN768" s="14">
        <v>0</v>
      </c>
      <c r="BO768" s="14"/>
      <c r="BP768" s="14">
        <v>0</v>
      </c>
      <c r="BQ768" s="14">
        <v>0</v>
      </c>
      <c r="BR768" s="14">
        <v>0</v>
      </c>
      <c r="BS768" s="14">
        <v>0</v>
      </c>
      <c r="BT768" s="14">
        <v>0</v>
      </c>
      <c r="BU768" s="14">
        <v>0</v>
      </c>
      <c r="BV768" s="14"/>
      <c r="BW768" s="14">
        <v>0</v>
      </c>
      <c r="BX768" s="14">
        <v>0</v>
      </c>
      <c r="BY768" s="14" t="s">
        <v>120</v>
      </c>
      <c r="BZ768" s="14">
        <v>0</v>
      </c>
      <c r="CA768" s="14">
        <v>0</v>
      </c>
      <c r="CB768" s="14">
        <v>0</v>
      </c>
      <c r="CC768" s="14">
        <v>0</v>
      </c>
      <c r="CD768" s="14"/>
      <c r="CE768" s="14">
        <v>0</v>
      </c>
      <c r="CF768" s="14">
        <v>0</v>
      </c>
      <c r="CG768" s="14">
        <v>0</v>
      </c>
      <c r="CH768" s="14">
        <v>0</v>
      </c>
      <c r="CI768" s="14"/>
      <c r="CJ768" s="14">
        <v>0</v>
      </c>
      <c r="CK768" s="14">
        <v>0</v>
      </c>
      <c r="CL768" s="14">
        <v>0</v>
      </c>
      <c r="CM768" s="14">
        <v>0</v>
      </c>
      <c r="CN768" s="14"/>
      <c r="CO768" s="14">
        <v>0</v>
      </c>
      <c r="CP768" s="14">
        <v>0</v>
      </c>
      <c r="CQ768" s="14"/>
      <c r="CR768" s="14">
        <v>0</v>
      </c>
      <c r="CS768" s="14">
        <v>0</v>
      </c>
    </row>
    <row r="769" spans="2:97" x14ac:dyDescent="0.3">
      <c r="B769" t="s">
        <v>345</v>
      </c>
      <c r="C769" s="14">
        <v>0</v>
      </c>
      <c r="D769" s="14">
        <v>0</v>
      </c>
      <c r="E769" s="14">
        <v>0</v>
      </c>
      <c r="F769" s="14"/>
      <c r="G769" s="14">
        <v>0</v>
      </c>
      <c r="H769" s="14">
        <v>0</v>
      </c>
      <c r="I769" s="14">
        <v>0</v>
      </c>
      <c r="J769" s="14">
        <v>0</v>
      </c>
      <c r="K769" s="14">
        <v>0</v>
      </c>
      <c r="L769" s="14">
        <v>0</v>
      </c>
      <c r="M769" s="14"/>
      <c r="N769" s="14">
        <v>0</v>
      </c>
      <c r="O769" s="14">
        <v>0</v>
      </c>
      <c r="P769" s="14">
        <v>0</v>
      </c>
      <c r="Q769" s="14">
        <v>0</v>
      </c>
      <c r="R769" s="14"/>
      <c r="S769" s="14">
        <v>0</v>
      </c>
      <c r="T769" s="14">
        <v>0</v>
      </c>
      <c r="U769" s="14">
        <v>0</v>
      </c>
      <c r="V769" s="14">
        <v>0</v>
      </c>
      <c r="W769" s="14">
        <v>0</v>
      </c>
      <c r="X769" s="14">
        <v>0</v>
      </c>
      <c r="Y769" s="14">
        <v>0</v>
      </c>
      <c r="Z769" s="14">
        <v>0</v>
      </c>
      <c r="AA769" s="14">
        <v>0</v>
      </c>
      <c r="AB769" s="14">
        <v>0</v>
      </c>
      <c r="AC769" s="14">
        <v>0</v>
      </c>
      <c r="AD769" s="14">
        <v>0</v>
      </c>
      <c r="AE769" s="14"/>
      <c r="AF769" s="14">
        <v>0</v>
      </c>
      <c r="AG769" s="14">
        <v>0</v>
      </c>
      <c r="AH769" s="14">
        <v>0</v>
      </c>
      <c r="AI769" s="14">
        <v>0</v>
      </c>
      <c r="AJ769" s="14">
        <v>0</v>
      </c>
      <c r="AK769" s="14"/>
      <c r="AL769" s="14">
        <v>0</v>
      </c>
      <c r="AM769" s="14">
        <v>0</v>
      </c>
      <c r="AN769" s="14">
        <v>0</v>
      </c>
      <c r="AO769" s="14">
        <v>0</v>
      </c>
      <c r="AP769" s="14">
        <v>0</v>
      </c>
      <c r="AQ769" s="14">
        <v>0</v>
      </c>
      <c r="AR769" s="14"/>
      <c r="AS769" s="14">
        <v>0</v>
      </c>
      <c r="AT769" s="14">
        <v>0</v>
      </c>
      <c r="AU769" s="14">
        <v>0</v>
      </c>
      <c r="AV769" s="14">
        <v>0</v>
      </c>
      <c r="AW769" s="14">
        <v>0</v>
      </c>
      <c r="AX769" s="14"/>
      <c r="AY769" s="14" t="s">
        <v>120</v>
      </c>
      <c r="AZ769" s="14">
        <v>0</v>
      </c>
      <c r="BA769" s="14">
        <v>0</v>
      </c>
      <c r="BB769" s="14">
        <v>0</v>
      </c>
      <c r="BC769" s="14">
        <v>0</v>
      </c>
      <c r="BD769" s="14">
        <v>0</v>
      </c>
      <c r="BE769" s="14">
        <v>0</v>
      </c>
      <c r="BF769" s="14">
        <v>0</v>
      </c>
      <c r="BG769" s="14">
        <v>0</v>
      </c>
      <c r="BH769" s="14">
        <v>0</v>
      </c>
      <c r="BI769" s="14">
        <v>0</v>
      </c>
      <c r="BJ769" s="14">
        <v>0</v>
      </c>
      <c r="BK769" s="14">
        <v>0</v>
      </c>
      <c r="BL769" s="14">
        <v>0</v>
      </c>
      <c r="BM769" s="14">
        <v>0</v>
      </c>
      <c r="BN769" s="14">
        <v>0</v>
      </c>
      <c r="BO769" s="14"/>
      <c r="BP769" s="14">
        <v>0</v>
      </c>
      <c r="BQ769" s="14">
        <v>0</v>
      </c>
      <c r="BR769" s="14">
        <v>0</v>
      </c>
      <c r="BS769" s="14">
        <v>0</v>
      </c>
      <c r="BT769" s="14">
        <v>0</v>
      </c>
      <c r="BU769" s="14">
        <v>0</v>
      </c>
      <c r="BV769" s="14"/>
      <c r="BW769" s="14">
        <v>0</v>
      </c>
      <c r="BX769" s="14">
        <v>0</v>
      </c>
      <c r="BY769" s="14" t="s">
        <v>120</v>
      </c>
      <c r="BZ769" s="14">
        <v>0</v>
      </c>
      <c r="CA769" s="14">
        <v>0</v>
      </c>
      <c r="CB769" s="14">
        <v>0</v>
      </c>
      <c r="CC769" s="14">
        <v>0</v>
      </c>
      <c r="CD769" s="14"/>
      <c r="CE769" s="14">
        <v>0</v>
      </c>
      <c r="CF769" s="14">
        <v>0</v>
      </c>
      <c r="CG769" s="14">
        <v>0</v>
      </c>
      <c r="CH769" s="14">
        <v>0</v>
      </c>
      <c r="CI769" s="14"/>
      <c r="CJ769" s="14">
        <v>0</v>
      </c>
      <c r="CK769" s="14">
        <v>0</v>
      </c>
      <c r="CL769" s="14">
        <v>0</v>
      </c>
      <c r="CM769" s="14">
        <v>0</v>
      </c>
      <c r="CN769" s="14"/>
      <c r="CO769" s="14">
        <v>0</v>
      </c>
      <c r="CP769" s="14">
        <v>0</v>
      </c>
      <c r="CQ769" s="14"/>
      <c r="CR769" s="14">
        <v>0</v>
      </c>
      <c r="CS769" s="14">
        <v>0</v>
      </c>
    </row>
    <row r="770" spans="2:97" x14ac:dyDescent="0.3">
      <c r="B770" t="s">
        <v>346</v>
      </c>
      <c r="C770" s="14">
        <v>0</v>
      </c>
      <c r="D770" s="14">
        <v>0</v>
      </c>
      <c r="E770" s="14">
        <v>0</v>
      </c>
      <c r="F770" s="14"/>
      <c r="G770" s="14">
        <v>0</v>
      </c>
      <c r="H770" s="14">
        <v>0</v>
      </c>
      <c r="I770" s="14">
        <v>0</v>
      </c>
      <c r="J770" s="14">
        <v>0</v>
      </c>
      <c r="K770" s="14">
        <v>0</v>
      </c>
      <c r="L770" s="14">
        <v>0</v>
      </c>
      <c r="M770" s="14"/>
      <c r="N770" s="14">
        <v>0</v>
      </c>
      <c r="O770" s="14">
        <v>0</v>
      </c>
      <c r="P770" s="14">
        <v>0</v>
      </c>
      <c r="Q770" s="14">
        <v>0</v>
      </c>
      <c r="R770" s="14"/>
      <c r="S770" s="14">
        <v>0</v>
      </c>
      <c r="T770" s="14">
        <v>0</v>
      </c>
      <c r="U770" s="14">
        <v>0</v>
      </c>
      <c r="V770" s="14">
        <v>0</v>
      </c>
      <c r="W770" s="14">
        <v>0</v>
      </c>
      <c r="X770" s="14">
        <v>0</v>
      </c>
      <c r="Y770" s="14">
        <v>0</v>
      </c>
      <c r="Z770" s="14">
        <v>0</v>
      </c>
      <c r="AA770" s="14">
        <v>0</v>
      </c>
      <c r="AB770" s="14">
        <v>0</v>
      </c>
      <c r="AC770" s="14">
        <v>0</v>
      </c>
      <c r="AD770" s="14">
        <v>0</v>
      </c>
      <c r="AE770" s="14"/>
      <c r="AF770" s="14">
        <v>0</v>
      </c>
      <c r="AG770" s="14">
        <v>0</v>
      </c>
      <c r="AH770" s="14">
        <v>0</v>
      </c>
      <c r="AI770" s="14">
        <v>0</v>
      </c>
      <c r="AJ770" s="14">
        <v>0</v>
      </c>
      <c r="AK770" s="14"/>
      <c r="AL770" s="14">
        <v>0</v>
      </c>
      <c r="AM770" s="14">
        <v>0</v>
      </c>
      <c r="AN770" s="14">
        <v>0</v>
      </c>
      <c r="AO770" s="14">
        <v>0</v>
      </c>
      <c r="AP770" s="14">
        <v>0</v>
      </c>
      <c r="AQ770" s="14">
        <v>0</v>
      </c>
      <c r="AR770" s="14"/>
      <c r="AS770" s="14">
        <v>0</v>
      </c>
      <c r="AT770" s="14">
        <v>0</v>
      </c>
      <c r="AU770" s="14">
        <v>0</v>
      </c>
      <c r="AV770" s="14">
        <v>0</v>
      </c>
      <c r="AW770" s="14">
        <v>0</v>
      </c>
      <c r="AX770" s="14"/>
      <c r="AY770" s="14" t="s">
        <v>120</v>
      </c>
      <c r="AZ770" s="14">
        <v>0</v>
      </c>
      <c r="BA770" s="14">
        <v>0</v>
      </c>
      <c r="BB770" s="14">
        <v>0</v>
      </c>
      <c r="BC770" s="14">
        <v>0</v>
      </c>
      <c r="BD770" s="14">
        <v>0</v>
      </c>
      <c r="BE770" s="14">
        <v>0</v>
      </c>
      <c r="BF770" s="14">
        <v>0</v>
      </c>
      <c r="BG770" s="14">
        <v>0</v>
      </c>
      <c r="BH770" s="14">
        <v>0</v>
      </c>
      <c r="BI770" s="14">
        <v>0</v>
      </c>
      <c r="BJ770" s="14">
        <v>0</v>
      </c>
      <c r="BK770" s="14">
        <v>0</v>
      </c>
      <c r="BL770" s="14">
        <v>0</v>
      </c>
      <c r="BM770" s="14">
        <v>0</v>
      </c>
      <c r="BN770" s="14">
        <v>0</v>
      </c>
      <c r="BO770" s="14"/>
      <c r="BP770" s="14">
        <v>0</v>
      </c>
      <c r="BQ770" s="14">
        <v>0</v>
      </c>
      <c r="BR770" s="14">
        <v>0</v>
      </c>
      <c r="BS770" s="14">
        <v>0</v>
      </c>
      <c r="BT770" s="14">
        <v>0</v>
      </c>
      <c r="BU770" s="14">
        <v>0</v>
      </c>
      <c r="BV770" s="14"/>
      <c r="BW770" s="14">
        <v>0</v>
      </c>
      <c r="BX770" s="14">
        <v>0</v>
      </c>
      <c r="BY770" s="14" t="s">
        <v>120</v>
      </c>
      <c r="BZ770" s="14">
        <v>0</v>
      </c>
      <c r="CA770" s="14">
        <v>0</v>
      </c>
      <c r="CB770" s="14">
        <v>0</v>
      </c>
      <c r="CC770" s="14">
        <v>0</v>
      </c>
      <c r="CD770" s="14"/>
      <c r="CE770" s="14">
        <v>0</v>
      </c>
      <c r="CF770" s="14">
        <v>0</v>
      </c>
      <c r="CG770" s="14">
        <v>0</v>
      </c>
      <c r="CH770" s="14">
        <v>0</v>
      </c>
      <c r="CI770" s="14"/>
      <c r="CJ770" s="14">
        <v>0</v>
      </c>
      <c r="CK770" s="14">
        <v>0</v>
      </c>
      <c r="CL770" s="14">
        <v>0</v>
      </c>
      <c r="CM770" s="14">
        <v>0</v>
      </c>
      <c r="CN770" s="14"/>
      <c r="CO770" s="14">
        <v>0</v>
      </c>
      <c r="CP770" s="14">
        <v>0</v>
      </c>
      <c r="CQ770" s="14"/>
      <c r="CR770" s="14">
        <v>0</v>
      </c>
      <c r="CS770" s="14">
        <v>0</v>
      </c>
    </row>
    <row r="771" spans="2:97" x14ac:dyDescent="0.3">
      <c r="B771" t="s">
        <v>347</v>
      </c>
      <c r="C771" s="14">
        <v>0</v>
      </c>
      <c r="D771" s="14">
        <v>0</v>
      </c>
      <c r="E771" s="14">
        <v>0</v>
      </c>
      <c r="F771" s="14"/>
      <c r="G771" s="14">
        <v>0</v>
      </c>
      <c r="H771" s="14">
        <v>0</v>
      </c>
      <c r="I771" s="14">
        <v>0</v>
      </c>
      <c r="J771" s="14">
        <v>0</v>
      </c>
      <c r="K771" s="14">
        <v>0</v>
      </c>
      <c r="L771" s="14">
        <v>0</v>
      </c>
      <c r="M771" s="14"/>
      <c r="N771" s="14">
        <v>0</v>
      </c>
      <c r="O771" s="14">
        <v>0</v>
      </c>
      <c r="P771" s="14">
        <v>0</v>
      </c>
      <c r="Q771" s="14">
        <v>0</v>
      </c>
      <c r="R771" s="14"/>
      <c r="S771" s="14">
        <v>0</v>
      </c>
      <c r="T771" s="14">
        <v>0</v>
      </c>
      <c r="U771" s="14">
        <v>0</v>
      </c>
      <c r="V771" s="14">
        <v>0</v>
      </c>
      <c r="W771" s="14">
        <v>0</v>
      </c>
      <c r="X771" s="14">
        <v>0</v>
      </c>
      <c r="Y771" s="14">
        <v>0</v>
      </c>
      <c r="Z771" s="14">
        <v>0</v>
      </c>
      <c r="AA771" s="14">
        <v>0</v>
      </c>
      <c r="AB771" s="14">
        <v>0</v>
      </c>
      <c r="AC771" s="14">
        <v>0</v>
      </c>
      <c r="AD771" s="14">
        <v>0</v>
      </c>
      <c r="AE771" s="14"/>
      <c r="AF771" s="14">
        <v>0</v>
      </c>
      <c r="AG771" s="14">
        <v>0</v>
      </c>
      <c r="AH771" s="14">
        <v>0</v>
      </c>
      <c r="AI771" s="14">
        <v>0</v>
      </c>
      <c r="AJ771" s="14">
        <v>0</v>
      </c>
      <c r="AK771" s="14"/>
      <c r="AL771" s="14">
        <v>0</v>
      </c>
      <c r="AM771" s="14">
        <v>0</v>
      </c>
      <c r="AN771" s="14">
        <v>0</v>
      </c>
      <c r="AO771" s="14">
        <v>0</v>
      </c>
      <c r="AP771" s="14">
        <v>0</v>
      </c>
      <c r="AQ771" s="14">
        <v>0</v>
      </c>
      <c r="AR771" s="14"/>
      <c r="AS771" s="14">
        <v>0</v>
      </c>
      <c r="AT771" s="14">
        <v>0</v>
      </c>
      <c r="AU771" s="14">
        <v>0</v>
      </c>
      <c r="AV771" s="14">
        <v>0</v>
      </c>
      <c r="AW771" s="14">
        <v>0</v>
      </c>
      <c r="AX771" s="14"/>
      <c r="AY771" s="14" t="s">
        <v>120</v>
      </c>
      <c r="AZ771" s="14">
        <v>0</v>
      </c>
      <c r="BA771" s="14">
        <v>0</v>
      </c>
      <c r="BB771" s="14">
        <v>0</v>
      </c>
      <c r="BC771" s="14">
        <v>0</v>
      </c>
      <c r="BD771" s="14">
        <v>0</v>
      </c>
      <c r="BE771" s="14">
        <v>0</v>
      </c>
      <c r="BF771" s="14">
        <v>0</v>
      </c>
      <c r="BG771" s="14">
        <v>0</v>
      </c>
      <c r="BH771" s="14">
        <v>0</v>
      </c>
      <c r="BI771" s="14">
        <v>0</v>
      </c>
      <c r="BJ771" s="14">
        <v>0</v>
      </c>
      <c r="BK771" s="14">
        <v>0</v>
      </c>
      <c r="BL771" s="14">
        <v>0</v>
      </c>
      <c r="BM771" s="14">
        <v>0</v>
      </c>
      <c r="BN771" s="14">
        <v>0</v>
      </c>
      <c r="BO771" s="14"/>
      <c r="BP771" s="14">
        <v>0</v>
      </c>
      <c r="BQ771" s="14">
        <v>0</v>
      </c>
      <c r="BR771" s="14">
        <v>0</v>
      </c>
      <c r="BS771" s="14">
        <v>0</v>
      </c>
      <c r="BT771" s="14">
        <v>0</v>
      </c>
      <c r="BU771" s="14">
        <v>0</v>
      </c>
      <c r="BV771" s="14"/>
      <c r="BW771" s="14">
        <v>0</v>
      </c>
      <c r="BX771" s="14">
        <v>0</v>
      </c>
      <c r="BY771" s="14" t="s">
        <v>120</v>
      </c>
      <c r="BZ771" s="14">
        <v>0</v>
      </c>
      <c r="CA771" s="14">
        <v>0</v>
      </c>
      <c r="CB771" s="14">
        <v>0</v>
      </c>
      <c r="CC771" s="14">
        <v>0</v>
      </c>
      <c r="CD771" s="14"/>
      <c r="CE771" s="14">
        <v>0</v>
      </c>
      <c r="CF771" s="14">
        <v>0</v>
      </c>
      <c r="CG771" s="14">
        <v>0</v>
      </c>
      <c r="CH771" s="14">
        <v>0</v>
      </c>
      <c r="CI771" s="14"/>
      <c r="CJ771" s="14">
        <v>0</v>
      </c>
      <c r="CK771" s="14">
        <v>0</v>
      </c>
      <c r="CL771" s="14">
        <v>0</v>
      </c>
      <c r="CM771" s="14">
        <v>0</v>
      </c>
      <c r="CN771" s="14"/>
      <c r="CO771" s="14">
        <v>0</v>
      </c>
      <c r="CP771" s="14">
        <v>0</v>
      </c>
      <c r="CQ771" s="14"/>
      <c r="CR771" s="14">
        <v>0</v>
      </c>
      <c r="CS771" s="14">
        <v>0</v>
      </c>
    </row>
    <row r="772" spans="2:97" x14ac:dyDescent="0.3">
      <c r="B772" t="s">
        <v>348</v>
      </c>
      <c r="C772" s="14">
        <v>0</v>
      </c>
      <c r="D772" s="14">
        <v>0</v>
      </c>
      <c r="E772" s="14">
        <v>0</v>
      </c>
      <c r="F772" s="14"/>
      <c r="G772" s="14">
        <v>0</v>
      </c>
      <c r="H772" s="14">
        <v>0</v>
      </c>
      <c r="I772" s="14">
        <v>0</v>
      </c>
      <c r="J772" s="14">
        <v>0</v>
      </c>
      <c r="K772" s="14">
        <v>0</v>
      </c>
      <c r="L772" s="14">
        <v>0</v>
      </c>
      <c r="M772" s="14"/>
      <c r="N772" s="14">
        <v>0</v>
      </c>
      <c r="O772" s="14">
        <v>0</v>
      </c>
      <c r="P772" s="14">
        <v>0</v>
      </c>
      <c r="Q772" s="14">
        <v>0</v>
      </c>
      <c r="R772" s="14"/>
      <c r="S772" s="14">
        <v>0</v>
      </c>
      <c r="T772" s="14">
        <v>0</v>
      </c>
      <c r="U772" s="14">
        <v>0</v>
      </c>
      <c r="V772" s="14">
        <v>0</v>
      </c>
      <c r="W772" s="14">
        <v>0</v>
      </c>
      <c r="X772" s="14">
        <v>0</v>
      </c>
      <c r="Y772" s="14">
        <v>0</v>
      </c>
      <c r="Z772" s="14">
        <v>0</v>
      </c>
      <c r="AA772" s="14">
        <v>0</v>
      </c>
      <c r="AB772" s="14">
        <v>0</v>
      </c>
      <c r="AC772" s="14">
        <v>0</v>
      </c>
      <c r="AD772" s="14">
        <v>0</v>
      </c>
      <c r="AE772" s="14"/>
      <c r="AF772" s="14">
        <v>0</v>
      </c>
      <c r="AG772" s="14">
        <v>0</v>
      </c>
      <c r="AH772" s="14">
        <v>0</v>
      </c>
      <c r="AI772" s="14">
        <v>0</v>
      </c>
      <c r="AJ772" s="14">
        <v>0</v>
      </c>
      <c r="AK772" s="14"/>
      <c r="AL772" s="14">
        <v>0</v>
      </c>
      <c r="AM772" s="14">
        <v>0</v>
      </c>
      <c r="AN772" s="14">
        <v>0</v>
      </c>
      <c r="AO772" s="14">
        <v>0</v>
      </c>
      <c r="AP772" s="14">
        <v>0</v>
      </c>
      <c r="AQ772" s="14">
        <v>0</v>
      </c>
      <c r="AR772" s="14"/>
      <c r="AS772" s="14">
        <v>0</v>
      </c>
      <c r="AT772" s="14">
        <v>0</v>
      </c>
      <c r="AU772" s="14">
        <v>0</v>
      </c>
      <c r="AV772" s="14">
        <v>0</v>
      </c>
      <c r="AW772" s="14">
        <v>0</v>
      </c>
      <c r="AX772" s="14"/>
      <c r="AY772" s="14" t="s">
        <v>120</v>
      </c>
      <c r="AZ772" s="14">
        <v>0</v>
      </c>
      <c r="BA772" s="14">
        <v>0</v>
      </c>
      <c r="BB772" s="14">
        <v>0</v>
      </c>
      <c r="BC772" s="14">
        <v>0</v>
      </c>
      <c r="BD772" s="14">
        <v>0</v>
      </c>
      <c r="BE772" s="14">
        <v>0</v>
      </c>
      <c r="BF772" s="14">
        <v>0</v>
      </c>
      <c r="BG772" s="14">
        <v>0</v>
      </c>
      <c r="BH772" s="14">
        <v>0</v>
      </c>
      <c r="BI772" s="14">
        <v>0</v>
      </c>
      <c r="BJ772" s="14">
        <v>0</v>
      </c>
      <c r="BK772" s="14">
        <v>0</v>
      </c>
      <c r="BL772" s="14">
        <v>0</v>
      </c>
      <c r="BM772" s="14">
        <v>0</v>
      </c>
      <c r="BN772" s="14">
        <v>0</v>
      </c>
      <c r="BO772" s="14"/>
      <c r="BP772" s="14">
        <v>0</v>
      </c>
      <c r="BQ772" s="14">
        <v>0</v>
      </c>
      <c r="BR772" s="14">
        <v>0</v>
      </c>
      <c r="BS772" s="14">
        <v>0</v>
      </c>
      <c r="BT772" s="14">
        <v>0</v>
      </c>
      <c r="BU772" s="14">
        <v>0</v>
      </c>
      <c r="BV772" s="14"/>
      <c r="BW772" s="14">
        <v>0</v>
      </c>
      <c r="BX772" s="14">
        <v>0</v>
      </c>
      <c r="BY772" s="14" t="s">
        <v>120</v>
      </c>
      <c r="BZ772" s="14">
        <v>0</v>
      </c>
      <c r="CA772" s="14">
        <v>0</v>
      </c>
      <c r="CB772" s="14">
        <v>0</v>
      </c>
      <c r="CC772" s="14">
        <v>0</v>
      </c>
      <c r="CD772" s="14"/>
      <c r="CE772" s="14">
        <v>0</v>
      </c>
      <c r="CF772" s="14">
        <v>0</v>
      </c>
      <c r="CG772" s="14">
        <v>0</v>
      </c>
      <c r="CH772" s="14">
        <v>0</v>
      </c>
      <c r="CI772" s="14"/>
      <c r="CJ772" s="14">
        <v>0</v>
      </c>
      <c r="CK772" s="14">
        <v>0</v>
      </c>
      <c r="CL772" s="14">
        <v>0</v>
      </c>
      <c r="CM772" s="14">
        <v>0</v>
      </c>
      <c r="CN772" s="14"/>
      <c r="CO772" s="14">
        <v>0</v>
      </c>
      <c r="CP772" s="14">
        <v>0</v>
      </c>
      <c r="CQ772" s="14"/>
      <c r="CR772" s="14">
        <v>0</v>
      </c>
      <c r="CS772" s="14">
        <v>0</v>
      </c>
    </row>
    <row r="773" spans="2:97" x14ac:dyDescent="0.3">
      <c r="B773" t="s">
        <v>349</v>
      </c>
      <c r="C773" s="14">
        <v>0</v>
      </c>
      <c r="D773" s="14">
        <v>0</v>
      </c>
      <c r="E773" s="14">
        <v>0</v>
      </c>
      <c r="F773" s="14"/>
      <c r="G773" s="14">
        <v>0</v>
      </c>
      <c r="H773" s="14">
        <v>0</v>
      </c>
      <c r="I773" s="14">
        <v>0</v>
      </c>
      <c r="J773" s="14">
        <v>0</v>
      </c>
      <c r="K773" s="14">
        <v>0</v>
      </c>
      <c r="L773" s="14">
        <v>0</v>
      </c>
      <c r="M773" s="14"/>
      <c r="N773" s="14">
        <v>0</v>
      </c>
      <c r="O773" s="14">
        <v>0</v>
      </c>
      <c r="P773" s="14">
        <v>0</v>
      </c>
      <c r="Q773" s="14">
        <v>0</v>
      </c>
      <c r="R773" s="14"/>
      <c r="S773" s="14">
        <v>0</v>
      </c>
      <c r="T773" s="14">
        <v>0</v>
      </c>
      <c r="U773" s="14">
        <v>0</v>
      </c>
      <c r="V773" s="14">
        <v>0</v>
      </c>
      <c r="W773" s="14">
        <v>0</v>
      </c>
      <c r="X773" s="14">
        <v>0</v>
      </c>
      <c r="Y773" s="14">
        <v>0</v>
      </c>
      <c r="Z773" s="14">
        <v>0</v>
      </c>
      <c r="AA773" s="14">
        <v>0</v>
      </c>
      <c r="AB773" s="14">
        <v>0</v>
      </c>
      <c r="AC773" s="14">
        <v>0</v>
      </c>
      <c r="AD773" s="14">
        <v>0</v>
      </c>
      <c r="AE773" s="14"/>
      <c r="AF773" s="14">
        <v>0</v>
      </c>
      <c r="AG773" s="14">
        <v>0</v>
      </c>
      <c r="AH773" s="14">
        <v>0</v>
      </c>
      <c r="AI773" s="14">
        <v>0</v>
      </c>
      <c r="AJ773" s="14">
        <v>0</v>
      </c>
      <c r="AK773" s="14"/>
      <c r="AL773" s="14">
        <v>0</v>
      </c>
      <c r="AM773" s="14">
        <v>0</v>
      </c>
      <c r="AN773" s="14">
        <v>0</v>
      </c>
      <c r="AO773" s="14">
        <v>0</v>
      </c>
      <c r="AP773" s="14">
        <v>0</v>
      </c>
      <c r="AQ773" s="14">
        <v>0</v>
      </c>
      <c r="AR773" s="14"/>
      <c r="AS773" s="14">
        <v>0</v>
      </c>
      <c r="AT773" s="14">
        <v>0</v>
      </c>
      <c r="AU773" s="14">
        <v>0</v>
      </c>
      <c r="AV773" s="14">
        <v>0</v>
      </c>
      <c r="AW773" s="14">
        <v>0</v>
      </c>
      <c r="AX773" s="14"/>
      <c r="AY773" s="14" t="s">
        <v>120</v>
      </c>
      <c r="AZ773" s="14">
        <v>0</v>
      </c>
      <c r="BA773" s="14">
        <v>0</v>
      </c>
      <c r="BB773" s="14">
        <v>0</v>
      </c>
      <c r="BC773" s="14">
        <v>0</v>
      </c>
      <c r="BD773" s="14">
        <v>0</v>
      </c>
      <c r="BE773" s="14">
        <v>0</v>
      </c>
      <c r="BF773" s="14">
        <v>0</v>
      </c>
      <c r="BG773" s="14">
        <v>0</v>
      </c>
      <c r="BH773" s="14">
        <v>0</v>
      </c>
      <c r="BI773" s="14">
        <v>0</v>
      </c>
      <c r="BJ773" s="14">
        <v>0</v>
      </c>
      <c r="BK773" s="14">
        <v>0</v>
      </c>
      <c r="BL773" s="14">
        <v>0</v>
      </c>
      <c r="BM773" s="14">
        <v>0</v>
      </c>
      <c r="BN773" s="14">
        <v>0</v>
      </c>
      <c r="BO773" s="14"/>
      <c r="BP773" s="14">
        <v>0</v>
      </c>
      <c r="BQ773" s="14">
        <v>0</v>
      </c>
      <c r="BR773" s="14">
        <v>0</v>
      </c>
      <c r="BS773" s="14">
        <v>0</v>
      </c>
      <c r="BT773" s="14">
        <v>0</v>
      </c>
      <c r="BU773" s="14">
        <v>0</v>
      </c>
      <c r="BV773" s="14"/>
      <c r="BW773" s="14">
        <v>0</v>
      </c>
      <c r="BX773" s="14">
        <v>0</v>
      </c>
      <c r="BY773" s="14" t="s">
        <v>120</v>
      </c>
      <c r="BZ773" s="14">
        <v>0</v>
      </c>
      <c r="CA773" s="14">
        <v>0</v>
      </c>
      <c r="CB773" s="14">
        <v>0</v>
      </c>
      <c r="CC773" s="14">
        <v>0</v>
      </c>
      <c r="CD773" s="14"/>
      <c r="CE773" s="14">
        <v>0</v>
      </c>
      <c r="CF773" s="14">
        <v>0</v>
      </c>
      <c r="CG773" s="14">
        <v>0</v>
      </c>
      <c r="CH773" s="14">
        <v>0</v>
      </c>
      <c r="CI773" s="14"/>
      <c r="CJ773" s="14">
        <v>0</v>
      </c>
      <c r="CK773" s="14">
        <v>0</v>
      </c>
      <c r="CL773" s="14">
        <v>0</v>
      </c>
      <c r="CM773" s="14">
        <v>0</v>
      </c>
      <c r="CN773" s="14"/>
      <c r="CO773" s="14">
        <v>0</v>
      </c>
      <c r="CP773" s="14">
        <v>0</v>
      </c>
      <c r="CQ773" s="14"/>
      <c r="CR773" s="14">
        <v>0</v>
      </c>
      <c r="CS773" s="14">
        <v>0</v>
      </c>
    </row>
    <row r="774" spans="2:97" x14ac:dyDescent="0.3">
      <c r="B774" t="s">
        <v>350</v>
      </c>
      <c r="C774" s="14">
        <v>0</v>
      </c>
      <c r="D774" s="14">
        <v>0</v>
      </c>
      <c r="E774" s="14">
        <v>0</v>
      </c>
      <c r="F774" s="14"/>
      <c r="G774" s="14">
        <v>0</v>
      </c>
      <c r="H774" s="14">
        <v>0</v>
      </c>
      <c r="I774" s="14">
        <v>0</v>
      </c>
      <c r="J774" s="14">
        <v>0</v>
      </c>
      <c r="K774" s="14">
        <v>0</v>
      </c>
      <c r="L774" s="14">
        <v>0</v>
      </c>
      <c r="M774" s="14"/>
      <c r="N774" s="14">
        <v>0</v>
      </c>
      <c r="O774" s="14">
        <v>0</v>
      </c>
      <c r="P774" s="14">
        <v>0</v>
      </c>
      <c r="Q774" s="14">
        <v>0</v>
      </c>
      <c r="R774" s="14"/>
      <c r="S774" s="14">
        <v>0</v>
      </c>
      <c r="T774" s="14">
        <v>0</v>
      </c>
      <c r="U774" s="14">
        <v>0</v>
      </c>
      <c r="V774" s="14">
        <v>0</v>
      </c>
      <c r="W774" s="14">
        <v>0</v>
      </c>
      <c r="X774" s="14">
        <v>0</v>
      </c>
      <c r="Y774" s="14">
        <v>0</v>
      </c>
      <c r="Z774" s="14">
        <v>0</v>
      </c>
      <c r="AA774" s="14">
        <v>0</v>
      </c>
      <c r="AB774" s="14">
        <v>0</v>
      </c>
      <c r="AC774" s="14">
        <v>0</v>
      </c>
      <c r="AD774" s="14">
        <v>0</v>
      </c>
      <c r="AE774" s="14"/>
      <c r="AF774" s="14">
        <v>0</v>
      </c>
      <c r="AG774" s="14">
        <v>0</v>
      </c>
      <c r="AH774" s="14">
        <v>0</v>
      </c>
      <c r="AI774" s="14">
        <v>0</v>
      </c>
      <c r="AJ774" s="14">
        <v>0</v>
      </c>
      <c r="AK774" s="14"/>
      <c r="AL774" s="14">
        <v>0</v>
      </c>
      <c r="AM774" s="14">
        <v>0</v>
      </c>
      <c r="AN774" s="14">
        <v>0</v>
      </c>
      <c r="AO774" s="14">
        <v>0</v>
      </c>
      <c r="AP774" s="14">
        <v>0</v>
      </c>
      <c r="AQ774" s="14">
        <v>0</v>
      </c>
      <c r="AR774" s="14"/>
      <c r="AS774" s="14">
        <v>0</v>
      </c>
      <c r="AT774" s="14">
        <v>0</v>
      </c>
      <c r="AU774" s="14">
        <v>0</v>
      </c>
      <c r="AV774" s="14">
        <v>0</v>
      </c>
      <c r="AW774" s="14">
        <v>0</v>
      </c>
      <c r="AX774" s="14"/>
      <c r="AY774" s="14" t="s">
        <v>120</v>
      </c>
      <c r="AZ774" s="14">
        <v>0</v>
      </c>
      <c r="BA774" s="14">
        <v>0</v>
      </c>
      <c r="BB774" s="14">
        <v>0</v>
      </c>
      <c r="BC774" s="14">
        <v>0</v>
      </c>
      <c r="BD774" s="14">
        <v>0</v>
      </c>
      <c r="BE774" s="14">
        <v>0</v>
      </c>
      <c r="BF774" s="14">
        <v>0</v>
      </c>
      <c r="BG774" s="14">
        <v>0</v>
      </c>
      <c r="BH774" s="14">
        <v>0</v>
      </c>
      <c r="BI774" s="14">
        <v>0</v>
      </c>
      <c r="BJ774" s="14">
        <v>0</v>
      </c>
      <c r="BK774" s="14">
        <v>0</v>
      </c>
      <c r="BL774" s="14">
        <v>0</v>
      </c>
      <c r="BM774" s="14">
        <v>0</v>
      </c>
      <c r="BN774" s="14">
        <v>0</v>
      </c>
      <c r="BO774" s="14"/>
      <c r="BP774" s="14">
        <v>0</v>
      </c>
      <c r="BQ774" s="14">
        <v>0</v>
      </c>
      <c r="BR774" s="14">
        <v>0</v>
      </c>
      <c r="BS774" s="14">
        <v>0</v>
      </c>
      <c r="BT774" s="14">
        <v>0</v>
      </c>
      <c r="BU774" s="14">
        <v>0</v>
      </c>
      <c r="BV774" s="14"/>
      <c r="BW774" s="14">
        <v>0</v>
      </c>
      <c r="BX774" s="14">
        <v>0</v>
      </c>
      <c r="BY774" s="14" t="s">
        <v>120</v>
      </c>
      <c r="BZ774" s="14">
        <v>0</v>
      </c>
      <c r="CA774" s="14">
        <v>0</v>
      </c>
      <c r="CB774" s="14">
        <v>0</v>
      </c>
      <c r="CC774" s="14">
        <v>0</v>
      </c>
      <c r="CD774" s="14"/>
      <c r="CE774" s="14">
        <v>0</v>
      </c>
      <c r="CF774" s="14">
        <v>0</v>
      </c>
      <c r="CG774" s="14">
        <v>0</v>
      </c>
      <c r="CH774" s="14">
        <v>0</v>
      </c>
      <c r="CI774" s="14"/>
      <c r="CJ774" s="14">
        <v>0</v>
      </c>
      <c r="CK774" s="14">
        <v>0</v>
      </c>
      <c r="CL774" s="14">
        <v>0</v>
      </c>
      <c r="CM774" s="14">
        <v>0</v>
      </c>
      <c r="CN774" s="14"/>
      <c r="CO774" s="14">
        <v>0</v>
      </c>
      <c r="CP774" s="14">
        <v>0</v>
      </c>
      <c r="CQ774" s="14"/>
      <c r="CR774" s="14">
        <v>0</v>
      </c>
      <c r="CS774" s="14">
        <v>0</v>
      </c>
    </row>
    <row r="775" spans="2:97" x14ac:dyDescent="0.3">
      <c r="B775" t="s">
        <v>351</v>
      </c>
      <c r="C775" s="14">
        <v>0</v>
      </c>
      <c r="D775" s="14">
        <v>0</v>
      </c>
      <c r="E775" s="14">
        <v>0</v>
      </c>
      <c r="F775" s="14"/>
      <c r="G775" s="14">
        <v>0</v>
      </c>
      <c r="H775" s="14">
        <v>0</v>
      </c>
      <c r="I775" s="14">
        <v>0</v>
      </c>
      <c r="J775" s="14">
        <v>0</v>
      </c>
      <c r="K775" s="14">
        <v>0</v>
      </c>
      <c r="L775" s="14">
        <v>0</v>
      </c>
      <c r="M775" s="14"/>
      <c r="N775" s="14">
        <v>0</v>
      </c>
      <c r="O775" s="14">
        <v>0</v>
      </c>
      <c r="P775" s="14">
        <v>0</v>
      </c>
      <c r="Q775" s="14">
        <v>0</v>
      </c>
      <c r="R775" s="14"/>
      <c r="S775" s="14">
        <v>0</v>
      </c>
      <c r="T775" s="14">
        <v>0</v>
      </c>
      <c r="U775" s="14">
        <v>0</v>
      </c>
      <c r="V775" s="14">
        <v>0</v>
      </c>
      <c r="W775" s="14">
        <v>0</v>
      </c>
      <c r="X775" s="14">
        <v>0</v>
      </c>
      <c r="Y775" s="14">
        <v>0</v>
      </c>
      <c r="Z775" s="14">
        <v>0</v>
      </c>
      <c r="AA775" s="14">
        <v>0</v>
      </c>
      <c r="AB775" s="14">
        <v>0</v>
      </c>
      <c r="AC775" s="14">
        <v>0</v>
      </c>
      <c r="AD775" s="14">
        <v>0</v>
      </c>
      <c r="AE775" s="14"/>
      <c r="AF775" s="14">
        <v>0</v>
      </c>
      <c r="AG775" s="14">
        <v>0</v>
      </c>
      <c r="AH775" s="14">
        <v>0</v>
      </c>
      <c r="AI775" s="14">
        <v>0</v>
      </c>
      <c r="AJ775" s="14">
        <v>0</v>
      </c>
      <c r="AK775" s="14"/>
      <c r="AL775" s="14">
        <v>0</v>
      </c>
      <c r="AM775" s="14">
        <v>0</v>
      </c>
      <c r="AN775" s="14">
        <v>0</v>
      </c>
      <c r="AO775" s="14">
        <v>0</v>
      </c>
      <c r="AP775" s="14">
        <v>0</v>
      </c>
      <c r="AQ775" s="14">
        <v>0</v>
      </c>
      <c r="AR775" s="14"/>
      <c r="AS775" s="14">
        <v>0</v>
      </c>
      <c r="AT775" s="14">
        <v>0</v>
      </c>
      <c r="AU775" s="14">
        <v>0</v>
      </c>
      <c r="AV775" s="14">
        <v>0</v>
      </c>
      <c r="AW775" s="14">
        <v>0</v>
      </c>
      <c r="AX775" s="14"/>
      <c r="AY775" s="14" t="s">
        <v>120</v>
      </c>
      <c r="AZ775" s="14">
        <v>0</v>
      </c>
      <c r="BA775" s="14">
        <v>0</v>
      </c>
      <c r="BB775" s="14">
        <v>0</v>
      </c>
      <c r="BC775" s="14">
        <v>0</v>
      </c>
      <c r="BD775" s="14">
        <v>0</v>
      </c>
      <c r="BE775" s="14">
        <v>0</v>
      </c>
      <c r="BF775" s="14">
        <v>0</v>
      </c>
      <c r="BG775" s="14">
        <v>0</v>
      </c>
      <c r="BH775" s="14">
        <v>0</v>
      </c>
      <c r="BI775" s="14">
        <v>0</v>
      </c>
      <c r="BJ775" s="14">
        <v>0</v>
      </c>
      <c r="BK775" s="14">
        <v>0</v>
      </c>
      <c r="BL775" s="14">
        <v>0</v>
      </c>
      <c r="BM775" s="14">
        <v>0</v>
      </c>
      <c r="BN775" s="14">
        <v>0</v>
      </c>
      <c r="BO775" s="14"/>
      <c r="BP775" s="14">
        <v>0</v>
      </c>
      <c r="BQ775" s="14">
        <v>0</v>
      </c>
      <c r="BR775" s="14">
        <v>0</v>
      </c>
      <c r="BS775" s="14">
        <v>0</v>
      </c>
      <c r="BT775" s="14">
        <v>0</v>
      </c>
      <c r="BU775" s="14">
        <v>0</v>
      </c>
      <c r="BV775" s="14"/>
      <c r="BW775" s="14">
        <v>0</v>
      </c>
      <c r="BX775" s="14">
        <v>0</v>
      </c>
      <c r="BY775" s="14" t="s">
        <v>120</v>
      </c>
      <c r="BZ775" s="14">
        <v>0</v>
      </c>
      <c r="CA775" s="14">
        <v>0</v>
      </c>
      <c r="CB775" s="14">
        <v>0</v>
      </c>
      <c r="CC775" s="14">
        <v>0</v>
      </c>
      <c r="CD775" s="14"/>
      <c r="CE775" s="14">
        <v>0</v>
      </c>
      <c r="CF775" s="14">
        <v>0</v>
      </c>
      <c r="CG775" s="14">
        <v>0</v>
      </c>
      <c r="CH775" s="14">
        <v>0</v>
      </c>
      <c r="CI775" s="14"/>
      <c r="CJ775" s="14">
        <v>0</v>
      </c>
      <c r="CK775" s="14">
        <v>0</v>
      </c>
      <c r="CL775" s="14">
        <v>0</v>
      </c>
      <c r="CM775" s="14">
        <v>0</v>
      </c>
      <c r="CN775" s="14"/>
      <c r="CO775" s="14">
        <v>0</v>
      </c>
      <c r="CP775" s="14">
        <v>0</v>
      </c>
      <c r="CQ775" s="14"/>
      <c r="CR775" s="14">
        <v>0</v>
      </c>
      <c r="CS775" s="14">
        <v>0</v>
      </c>
    </row>
    <row r="776" spans="2:97" x14ac:dyDescent="0.3">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c r="AR776" s="14"/>
      <c r="AS776" s="14"/>
      <c r="AT776" s="14"/>
      <c r="AU776" s="14"/>
      <c r="AV776" s="14"/>
      <c r="AW776" s="14"/>
      <c r="AX776" s="14"/>
      <c r="AY776" s="14"/>
      <c r="AZ776" s="14"/>
      <c r="BA776" s="14"/>
      <c r="BB776" s="14"/>
      <c r="BC776" s="14"/>
      <c r="BD776" s="14"/>
      <c r="BE776" s="14"/>
      <c r="BF776" s="14"/>
      <c r="BG776" s="14"/>
      <c r="BH776" s="14"/>
      <c r="BI776" s="14"/>
      <c r="BJ776" s="14"/>
      <c r="BK776" s="14"/>
      <c r="BL776" s="14"/>
      <c r="BM776" s="14"/>
      <c r="BN776" s="14"/>
      <c r="BO776" s="14"/>
      <c r="BP776" s="14"/>
      <c r="BQ776" s="14"/>
      <c r="BR776" s="14"/>
      <c r="BS776" s="14"/>
      <c r="BT776" s="14"/>
      <c r="BU776" s="14"/>
      <c r="BV776" s="14"/>
      <c r="BW776" s="14"/>
      <c r="BX776" s="14"/>
      <c r="BY776" s="14"/>
      <c r="BZ776" s="14"/>
      <c r="CA776" s="14"/>
      <c r="CB776" s="14"/>
      <c r="CC776" s="14"/>
      <c r="CD776" s="14"/>
      <c r="CE776" s="14"/>
      <c r="CF776" s="14"/>
      <c r="CG776" s="14"/>
      <c r="CH776" s="14"/>
      <c r="CI776" s="14"/>
      <c r="CJ776" s="14"/>
      <c r="CK776" s="14"/>
      <c r="CL776" s="14"/>
      <c r="CM776" s="14"/>
      <c r="CN776" s="14"/>
      <c r="CO776" s="14"/>
      <c r="CP776" s="14"/>
      <c r="CQ776" s="14"/>
      <c r="CR776" s="14"/>
      <c r="CS776" s="14"/>
    </row>
    <row r="777" spans="2:97" x14ac:dyDescent="0.3">
      <c r="B777" s="6" t="s">
        <v>362</v>
      </c>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c r="AR777" s="14"/>
      <c r="AS777" s="14"/>
      <c r="AT777" s="14"/>
      <c r="AU777" s="14"/>
      <c r="AV777" s="14"/>
      <c r="AW777" s="14"/>
      <c r="AX777" s="14"/>
      <c r="AY777" s="14"/>
      <c r="AZ777" s="14"/>
      <c r="BA777" s="14"/>
      <c r="BB777" s="14"/>
      <c r="BC777" s="14"/>
      <c r="BD777" s="14"/>
      <c r="BE777" s="14"/>
      <c r="BF777" s="14"/>
      <c r="BG777" s="14"/>
      <c r="BH777" s="14"/>
      <c r="BI777" s="14"/>
      <c r="BJ777" s="14"/>
      <c r="BK777" s="14"/>
      <c r="BL777" s="14"/>
      <c r="BM777" s="14"/>
      <c r="BN777" s="14"/>
      <c r="BO777" s="14"/>
      <c r="BP777" s="14"/>
      <c r="BQ777" s="14"/>
      <c r="BR777" s="14"/>
      <c r="BS777" s="14"/>
      <c r="BT777" s="14"/>
      <c r="BU777" s="14"/>
      <c r="BV777" s="14"/>
      <c r="BW777" s="14"/>
      <c r="BX777" s="14"/>
      <c r="BY777" s="14"/>
      <c r="BZ777" s="14"/>
      <c r="CA777" s="14"/>
      <c r="CB777" s="14"/>
      <c r="CC777" s="14"/>
      <c r="CD777" s="14"/>
      <c r="CE777" s="14"/>
      <c r="CF777" s="14"/>
      <c r="CG777" s="14"/>
      <c r="CH777" s="14"/>
      <c r="CI777" s="14"/>
      <c r="CJ777" s="14"/>
      <c r="CK777" s="14"/>
      <c r="CL777" s="14"/>
      <c r="CM777" s="14"/>
      <c r="CN777" s="14"/>
      <c r="CO777" s="14"/>
      <c r="CP777" s="14"/>
      <c r="CQ777" s="14"/>
      <c r="CR777" s="14"/>
      <c r="CS777" s="14"/>
    </row>
    <row r="778" spans="2:97" x14ac:dyDescent="0.3">
      <c r="B778" s="24" t="s">
        <v>118</v>
      </c>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c r="AR778" s="14"/>
      <c r="AS778" s="14"/>
      <c r="AT778" s="14"/>
      <c r="AU778" s="14"/>
      <c r="AV778" s="14"/>
      <c r="AW778" s="14"/>
      <c r="AX778" s="14"/>
      <c r="AY778" s="14"/>
      <c r="AZ778" s="14"/>
      <c r="BA778" s="14"/>
      <c r="BB778" s="14"/>
      <c r="BC778" s="14"/>
      <c r="BD778" s="14"/>
      <c r="BE778" s="14"/>
      <c r="BF778" s="14"/>
      <c r="BG778" s="14"/>
      <c r="BH778" s="14"/>
      <c r="BI778" s="14"/>
      <c r="BJ778" s="14"/>
      <c r="BK778" s="14"/>
      <c r="BL778" s="14"/>
      <c r="BM778" s="14"/>
      <c r="BN778" s="14"/>
      <c r="BO778" s="14"/>
      <c r="BP778" s="14"/>
      <c r="BQ778" s="14"/>
      <c r="BR778" s="14"/>
      <c r="BS778" s="14"/>
      <c r="BT778" s="14"/>
      <c r="BU778" s="14"/>
      <c r="BV778" s="14"/>
      <c r="BW778" s="14"/>
      <c r="BX778" s="14"/>
      <c r="BY778" s="14"/>
      <c r="BZ778" s="14"/>
      <c r="CA778" s="14"/>
      <c r="CB778" s="14"/>
      <c r="CC778" s="14"/>
      <c r="CD778" s="14"/>
      <c r="CE778" s="14"/>
      <c r="CF778" s="14"/>
      <c r="CG778" s="14"/>
      <c r="CH778" s="14"/>
      <c r="CI778" s="14"/>
      <c r="CJ778" s="14"/>
      <c r="CK778" s="14"/>
      <c r="CL778" s="14"/>
      <c r="CM778" s="14"/>
      <c r="CN778" s="14"/>
      <c r="CO778" s="14"/>
      <c r="CP778" s="14"/>
      <c r="CQ778" s="14"/>
      <c r="CR778" s="14"/>
      <c r="CS778" s="14"/>
    </row>
    <row r="779" spans="2:97" x14ac:dyDescent="0.3">
      <c r="B779" t="s">
        <v>347</v>
      </c>
      <c r="C779" s="14">
        <v>0.423942499493414</v>
      </c>
      <c r="D779" s="14">
        <v>0.40671130083568302</v>
      </c>
      <c r="E779" s="14">
        <v>0.43999483081205498</v>
      </c>
      <c r="F779" s="14"/>
      <c r="G779" s="14">
        <v>0.26804106989985299</v>
      </c>
      <c r="H779" s="14">
        <v>0.305106776517444</v>
      </c>
      <c r="I779" s="14">
        <v>0.399599176653605</v>
      </c>
      <c r="J779" s="14">
        <v>0.46378956486405398</v>
      </c>
      <c r="K779" s="14">
        <v>0.49621348696164203</v>
      </c>
      <c r="L779" s="14">
        <v>0.56278177452540901</v>
      </c>
      <c r="M779" s="14"/>
      <c r="N779" s="14">
        <v>0.44645427348902</v>
      </c>
      <c r="O779" s="14">
        <v>0.4195869437334</v>
      </c>
      <c r="P779" s="14">
        <v>0.45241018581710701</v>
      </c>
      <c r="Q779" s="14">
        <v>0.37607055806173101</v>
      </c>
      <c r="R779" s="14"/>
      <c r="S779" s="14">
        <v>0.36141560972480202</v>
      </c>
      <c r="T779" s="14">
        <v>0.50220869496415999</v>
      </c>
      <c r="U779" s="14">
        <v>0.44569240488937201</v>
      </c>
      <c r="V779" s="14">
        <v>0.41068122377340599</v>
      </c>
      <c r="W779" s="14">
        <v>0.39627677872932499</v>
      </c>
      <c r="X779" s="14">
        <v>0.43991508940500801</v>
      </c>
      <c r="Y779" s="14">
        <v>0.39116799275527098</v>
      </c>
      <c r="Z779" s="14">
        <v>0.41757335375501498</v>
      </c>
      <c r="AA779" s="14">
        <v>0.39939502383870301</v>
      </c>
      <c r="AB779" s="14">
        <v>0.476533493654902</v>
      </c>
      <c r="AC779" s="14">
        <v>0.451291802174074</v>
      </c>
      <c r="AD779" s="14">
        <v>0.35826689363395597</v>
      </c>
      <c r="AE779" s="14"/>
      <c r="AF779" s="14">
        <v>0.48533853933526999</v>
      </c>
      <c r="AG779" s="14">
        <v>0.38317333387241997</v>
      </c>
      <c r="AH779" s="14">
        <v>0.47496144938882401</v>
      </c>
      <c r="AI779" s="14">
        <v>0.49784209098722998</v>
      </c>
      <c r="AJ779" s="14">
        <v>0.411378792710616</v>
      </c>
      <c r="AK779" s="14"/>
      <c r="AL779" s="14">
        <v>0.34798225963799301</v>
      </c>
      <c r="AM779" s="14">
        <v>0.46482505178648098</v>
      </c>
      <c r="AN779" s="14">
        <v>0.44548473837943198</v>
      </c>
      <c r="AO779" s="14">
        <v>0.49017192513718599</v>
      </c>
      <c r="AP779" s="14">
        <v>0.37367820983976102</v>
      </c>
      <c r="AQ779" s="14">
        <v>0.46845114366888801</v>
      </c>
      <c r="AR779" s="14"/>
      <c r="AS779" s="14">
        <v>0.42888292874784201</v>
      </c>
      <c r="AT779" s="14">
        <v>0.42208105368145998</v>
      </c>
      <c r="AU779" s="14">
        <v>0.40354087230501301</v>
      </c>
      <c r="AV779" s="14">
        <v>0.38906760476707702</v>
      </c>
      <c r="AW779" s="14">
        <v>0.30795003829372303</v>
      </c>
      <c r="AX779" s="14"/>
      <c r="AY779" s="14">
        <v>0.31580557785718599</v>
      </c>
      <c r="AZ779" s="14">
        <v>0.32169105854526397</v>
      </c>
      <c r="BA779" s="14">
        <v>0.45247351792764101</v>
      </c>
      <c r="BB779" s="14">
        <v>0.36332882562406599</v>
      </c>
      <c r="BC779" s="14">
        <v>0.39964783802741199</v>
      </c>
      <c r="BD779" s="14">
        <v>0.42775500966038299</v>
      </c>
      <c r="BE779" s="14">
        <v>0.39682785149725502</v>
      </c>
      <c r="BF779" s="14">
        <v>0.43941343294512603</v>
      </c>
      <c r="BG779" s="14">
        <v>0.528764248088468</v>
      </c>
      <c r="BH779" s="14">
        <v>0.45907568007749899</v>
      </c>
      <c r="BI779" s="14">
        <v>0.40088750899459402</v>
      </c>
      <c r="BJ779" s="14">
        <v>0.44582572655976699</v>
      </c>
      <c r="BK779" s="14">
        <v>0.42191130461812099</v>
      </c>
      <c r="BL779" s="14">
        <v>0.362475231991643</v>
      </c>
      <c r="BM779" s="14">
        <v>0.481548850491122</v>
      </c>
      <c r="BN779" s="14">
        <v>0.40268329751980902</v>
      </c>
      <c r="BO779" s="14"/>
      <c r="BP779" s="14">
        <v>0.33822173447063503</v>
      </c>
      <c r="BQ779" s="14">
        <v>0.43096775704314799</v>
      </c>
      <c r="BR779" s="14">
        <v>0.46951759258911901</v>
      </c>
      <c r="BS779" s="14">
        <v>0.42223782827443601</v>
      </c>
      <c r="BT779" s="14">
        <v>0.49528970190088301</v>
      </c>
      <c r="BU779" s="14">
        <v>0.538911947422125</v>
      </c>
      <c r="BV779" s="14"/>
      <c r="BW779" s="14">
        <v>0.52455942411618794</v>
      </c>
      <c r="BX779" s="14">
        <v>0.38003348560205402</v>
      </c>
      <c r="BY779" s="14" t="s">
        <v>120</v>
      </c>
      <c r="BZ779" s="14">
        <v>0.37938935261206802</v>
      </c>
      <c r="CA779" s="14">
        <v>0.339430072059552</v>
      </c>
      <c r="CB779" s="14">
        <v>0.36580447297865298</v>
      </c>
      <c r="CC779" s="14">
        <v>0.264405284604395</v>
      </c>
      <c r="CD779" s="14"/>
      <c r="CE779" s="14">
        <v>0.325842584370305</v>
      </c>
      <c r="CF779" s="14">
        <v>0.43096822025552201</v>
      </c>
      <c r="CG779" s="14">
        <v>0.373971201855749</v>
      </c>
      <c r="CH779" s="14">
        <v>0.47121077483123402</v>
      </c>
      <c r="CI779" s="14"/>
      <c r="CJ779" s="14">
        <v>0.55162194557897404</v>
      </c>
      <c r="CK779" s="14">
        <v>0.42883807373887001</v>
      </c>
      <c r="CL779" s="14">
        <v>0.390628996297185</v>
      </c>
      <c r="CM779" s="14">
        <v>0.34933742664679701</v>
      </c>
      <c r="CN779" s="14"/>
      <c r="CO779" s="14">
        <v>0.38610733980475598</v>
      </c>
      <c r="CP779" s="14">
        <v>0.43320785905543902</v>
      </c>
      <c r="CQ779" s="14"/>
      <c r="CR779" s="14">
        <v>0.44167519219062401</v>
      </c>
      <c r="CS779" s="14">
        <v>0.429718887229462</v>
      </c>
    </row>
    <row r="780" spans="2:97" x14ac:dyDescent="0.3">
      <c r="B780" t="s">
        <v>346</v>
      </c>
      <c r="C780" s="14">
        <v>0.41526744168480301</v>
      </c>
      <c r="D780" s="14">
        <v>0.39704692566868499</v>
      </c>
      <c r="E780" s="14">
        <v>0.43135776276951898</v>
      </c>
      <c r="F780" s="14"/>
      <c r="G780" s="14">
        <v>0.26977392806692602</v>
      </c>
      <c r="H780" s="14">
        <v>0.30981563733158801</v>
      </c>
      <c r="I780" s="14">
        <v>0.355645709562462</v>
      </c>
      <c r="J780" s="14">
        <v>0.48736374158874002</v>
      </c>
      <c r="K780" s="14">
        <v>0.50624377526037601</v>
      </c>
      <c r="L780" s="14">
        <v>0.526296446690798</v>
      </c>
      <c r="M780" s="14"/>
      <c r="N780" s="14">
        <v>0.41034278432679999</v>
      </c>
      <c r="O780" s="14">
        <v>0.41792719914961901</v>
      </c>
      <c r="P780" s="14">
        <v>0.43919466690606401</v>
      </c>
      <c r="Q780" s="14">
        <v>0.39793303705945698</v>
      </c>
      <c r="R780" s="14"/>
      <c r="S780" s="14">
        <v>0.37288344960941799</v>
      </c>
      <c r="T780" s="14">
        <v>0.43501645990522803</v>
      </c>
      <c r="U780" s="14">
        <v>0.43986392397958002</v>
      </c>
      <c r="V780" s="14">
        <v>0.42822027048882799</v>
      </c>
      <c r="W780" s="14">
        <v>0.36580778300771699</v>
      </c>
      <c r="X780" s="14">
        <v>0.39387051562547298</v>
      </c>
      <c r="Y780" s="14">
        <v>0.42227105376078</v>
      </c>
      <c r="Z780" s="14">
        <v>0.48126161697181302</v>
      </c>
      <c r="AA780" s="14">
        <v>0.42858394254184801</v>
      </c>
      <c r="AB780" s="14">
        <v>0.42643625691262699</v>
      </c>
      <c r="AC780" s="14">
        <v>0.36494875507552799</v>
      </c>
      <c r="AD780" s="14">
        <v>0.49953165058215498</v>
      </c>
      <c r="AE780" s="14"/>
      <c r="AF780" s="14">
        <v>0.47174186158575698</v>
      </c>
      <c r="AG780" s="14">
        <v>0.38992353199593399</v>
      </c>
      <c r="AH780" s="14">
        <v>0.408752846984763</v>
      </c>
      <c r="AI780" s="14">
        <v>0.41501575603782997</v>
      </c>
      <c r="AJ780" s="14">
        <v>0.44266726693557801</v>
      </c>
      <c r="AK780" s="14"/>
      <c r="AL780" s="14">
        <v>0.37339249410959102</v>
      </c>
      <c r="AM780" s="14">
        <v>0.46148868821386702</v>
      </c>
      <c r="AN780" s="14">
        <v>0.409204311409543</v>
      </c>
      <c r="AO780" s="14">
        <v>0.428750650825657</v>
      </c>
      <c r="AP780" s="14">
        <v>0.358369638777081</v>
      </c>
      <c r="AQ780" s="14">
        <v>0.46644965246220299</v>
      </c>
      <c r="AR780" s="14"/>
      <c r="AS780" s="14">
        <v>0.40205809564094003</v>
      </c>
      <c r="AT780" s="14">
        <v>0.42935280867716102</v>
      </c>
      <c r="AU780" s="14">
        <v>0.411168337913913</v>
      </c>
      <c r="AV780" s="14">
        <v>0.367795568173995</v>
      </c>
      <c r="AW780" s="14">
        <v>0.35236492726037499</v>
      </c>
      <c r="AX780" s="14"/>
      <c r="AY780" s="14">
        <v>0.33228057187118698</v>
      </c>
      <c r="AZ780" s="14">
        <v>0.345201169564264</v>
      </c>
      <c r="BA780" s="14">
        <v>0.43676766205145601</v>
      </c>
      <c r="BB780" s="14">
        <v>0.38245831845207501</v>
      </c>
      <c r="BC780" s="14">
        <v>0.39156121241407899</v>
      </c>
      <c r="BD780" s="14">
        <v>0.40769002253325798</v>
      </c>
      <c r="BE780" s="14">
        <v>0.38366740627569001</v>
      </c>
      <c r="BF780" s="14">
        <v>0.44023398791138202</v>
      </c>
      <c r="BG780" s="14">
        <v>0.43036997083554901</v>
      </c>
      <c r="BH780" s="14">
        <v>0.44940418186665199</v>
      </c>
      <c r="BI780" s="14">
        <v>0.449758749124262</v>
      </c>
      <c r="BJ780" s="14">
        <v>0.36681289444327903</v>
      </c>
      <c r="BK780" s="14">
        <v>0.50582505669323596</v>
      </c>
      <c r="BL780" s="14">
        <v>0.465437024964936</v>
      </c>
      <c r="BM780" s="14">
        <v>0.47335359447827302</v>
      </c>
      <c r="BN780" s="14">
        <v>0.383654404188006</v>
      </c>
      <c r="BO780" s="14"/>
      <c r="BP780" s="14">
        <v>0.353522280255404</v>
      </c>
      <c r="BQ780" s="14">
        <v>0.438106719886039</v>
      </c>
      <c r="BR780" s="14">
        <v>0.398494058511213</v>
      </c>
      <c r="BS780" s="14">
        <v>0.41655607898191499</v>
      </c>
      <c r="BT780" s="14">
        <v>0.47500246845183303</v>
      </c>
      <c r="BU780" s="14">
        <v>0.51107338807951397</v>
      </c>
      <c r="BV780" s="14"/>
      <c r="BW780" s="14">
        <v>0.50279418423995503</v>
      </c>
      <c r="BX780" s="14">
        <v>0.39219356680025502</v>
      </c>
      <c r="BY780" s="14" t="s">
        <v>120</v>
      </c>
      <c r="BZ780" s="14">
        <v>0.32983614978494702</v>
      </c>
      <c r="CA780" s="14">
        <v>0.34349401752289099</v>
      </c>
      <c r="CB780" s="14">
        <v>0.358092393813778</v>
      </c>
      <c r="CC780" s="14">
        <v>0.28966290854469801</v>
      </c>
      <c r="CD780" s="14"/>
      <c r="CE780" s="14">
        <v>0.31274360992714501</v>
      </c>
      <c r="CF780" s="14">
        <v>0.40179342582240901</v>
      </c>
      <c r="CG780" s="14">
        <v>0.36211121527366102</v>
      </c>
      <c r="CH780" s="14">
        <v>0.47728015861844098</v>
      </c>
      <c r="CI780" s="14"/>
      <c r="CJ780" s="14">
        <v>0.53358825981117497</v>
      </c>
      <c r="CK780" s="14">
        <v>0.40660066546741402</v>
      </c>
      <c r="CL780" s="14">
        <v>0.39265131043330798</v>
      </c>
      <c r="CM780" s="14">
        <v>0.31643849960579501</v>
      </c>
      <c r="CN780" s="14"/>
      <c r="CO780" s="14">
        <v>0.35032705368881101</v>
      </c>
      <c r="CP780" s="14">
        <v>0.42619865021162701</v>
      </c>
      <c r="CQ780" s="14"/>
      <c r="CR780" s="14">
        <v>0.41240971946946398</v>
      </c>
      <c r="CS780" s="14">
        <v>0.424081419918937</v>
      </c>
    </row>
    <row r="781" spans="2:97" x14ac:dyDescent="0.3">
      <c r="B781" t="s">
        <v>344</v>
      </c>
      <c r="C781" s="14">
        <v>0.34865770732791801</v>
      </c>
      <c r="D781" s="14">
        <v>0.31718895309713502</v>
      </c>
      <c r="E781" s="14">
        <v>0.379586410469548</v>
      </c>
      <c r="F781" s="14"/>
      <c r="G781" s="14">
        <v>0.235747555647567</v>
      </c>
      <c r="H781" s="14">
        <v>0.26252551805009999</v>
      </c>
      <c r="I781" s="14">
        <v>0.28046251337564299</v>
      </c>
      <c r="J781" s="14">
        <v>0.35083803997758101</v>
      </c>
      <c r="K781" s="14">
        <v>0.43684532488029398</v>
      </c>
      <c r="L781" s="14">
        <v>0.48798388308489099</v>
      </c>
      <c r="M781" s="14"/>
      <c r="N781" s="14">
        <v>0.32752261163572299</v>
      </c>
      <c r="O781" s="14">
        <v>0.35464400401394602</v>
      </c>
      <c r="P781" s="14">
        <v>0.37703933970041997</v>
      </c>
      <c r="Q781" s="14">
        <v>0.33430003279238002</v>
      </c>
      <c r="R781" s="14"/>
      <c r="S781" s="14">
        <v>0.24569502512344499</v>
      </c>
      <c r="T781" s="14">
        <v>0.41976314775190599</v>
      </c>
      <c r="U781" s="14">
        <v>0.474875171893827</v>
      </c>
      <c r="V781" s="14">
        <v>0.37706762425373902</v>
      </c>
      <c r="W781" s="14">
        <v>0.392788167659125</v>
      </c>
      <c r="X781" s="14">
        <v>0.35550692774236797</v>
      </c>
      <c r="Y781" s="14">
        <v>0.32562199561041599</v>
      </c>
      <c r="Z781" s="14">
        <v>0.39078932618494999</v>
      </c>
      <c r="AA781" s="14">
        <v>0.34023201082692001</v>
      </c>
      <c r="AB781" s="14">
        <v>0.31643285287502798</v>
      </c>
      <c r="AC781" s="14">
        <v>0.26031470862942602</v>
      </c>
      <c r="AD781" s="14">
        <v>0.257541722162269</v>
      </c>
      <c r="AE781" s="14"/>
      <c r="AF781" s="14">
        <v>0.42269478578495101</v>
      </c>
      <c r="AG781" s="14">
        <v>0.32214440322750298</v>
      </c>
      <c r="AH781" s="14">
        <v>0.404565498194707</v>
      </c>
      <c r="AI781" s="14">
        <v>0.379493681484739</v>
      </c>
      <c r="AJ781" s="14">
        <v>0.36852291993730801</v>
      </c>
      <c r="AK781" s="14"/>
      <c r="AL781" s="14">
        <v>0.28197396647783501</v>
      </c>
      <c r="AM781" s="14">
        <v>0.394243214494855</v>
      </c>
      <c r="AN781" s="14">
        <v>0.41050257381671601</v>
      </c>
      <c r="AO781" s="14">
        <v>0.398171419122753</v>
      </c>
      <c r="AP781" s="14">
        <v>0.33648892489287702</v>
      </c>
      <c r="AQ781" s="14">
        <v>0.36095399769475101</v>
      </c>
      <c r="AR781" s="14"/>
      <c r="AS781" s="14">
        <v>0.35893228223620199</v>
      </c>
      <c r="AT781" s="14">
        <v>0.353271290903932</v>
      </c>
      <c r="AU781" s="14">
        <v>0.31634171544471401</v>
      </c>
      <c r="AV781" s="14">
        <v>0.275049718562829</v>
      </c>
      <c r="AW781" s="14">
        <v>0.32740550461012302</v>
      </c>
      <c r="AX781" s="14"/>
      <c r="AY781" s="14">
        <v>0.35268168951207102</v>
      </c>
      <c r="AZ781" s="14">
        <v>0.240603423044115</v>
      </c>
      <c r="BA781" s="14">
        <v>0.39297311818077901</v>
      </c>
      <c r="BB781" s="14">
        <v>0.30780395474097599</v>
      </c>
      <c r="BC781" s="14">
        <v>0.32121608787262401</v>
      </c>
      <c r="BD781" s="14">
        <v>0.36071586860754301</v>
      </c>
      <c r="BE781" s="14">
        <v>0.33390715459678399</v>
      </c>
      <c r="BF781" s="14">
        <v>0.30128674213941498</v>
      </c>
      <c r="BG781" s="14">
        <v>0.43823288406363797</v>
      </c>
      <c r="BH781" s="14">
        <v>0.366683717233453</v>
      </c>
      <c r="BI781" s="14">
        <v>0.35298239324715402</v>
      </c>
      <c r="BJ781" s="14">
        <v>0.33146188293585299</v>
      </c>
      <c r="BK781" s="14">
        <v>0.34468341097548399</v>
      </c>
      <c r="BL781" s="14">
        <v>0.34757613483212502</v>
      </c>
      <c r="BM781" s="14">
        <v>0.30056553905341199</v>
      </c>
      <c r="BN781" s="14">
        <v>0.37407968351092502</v>
      </c>
      <c r="BO781" s="14"/>
      <c r="BP781" s="14">
        <v>0.24469882845690499</v>
      </c>
      <c r="BQ781" s="14">
        <v>0.35782937212149302</v>
      </c>
      <c r="BR781" s="14">
        <v>0.31272304811816698</v>
      </c>
      <c r="BS781" s="14">
        <v>0.39654259010943699</v>
      </c>
      <c r="BT781" s="14">
        <v>0.47445481936489298</v>
      </c>
      <c r="BU781" s="14">
        <v>0.466284441567972</v>
      </c>
      <c r="BV781" s="14"/>
      <c r="BW781" s="14">
        <v>0.41845961837878398</v>
      </c>
      <c r="BX781" s="14">
        <v>0.34249823477152502</v>
      </c>
      <c r="BY781" s="14" t="s">
        <v>120</v>
      </c>
      <c r="BZ781" s="14">
        <v>0.25169768149505201</v>
      </c>
      <c r="CA781" s="14">
        <v>0.30757918786473798</v>
      </c>
      <c r="CB781" s="14">
        <v>0.30129992841196102</v>
      </c>
      <c r="CC781" s="14">
        <v>0.227562022017989</v>
      </c>
      <c r="CD781" s="14"/>
      <c r="CE781" s="14">
        <v>0.281392669713316</v>
      </c>
      <c r="CF781" s="14">
        <v>0.339085221829387</v>
      </c>
      <c r="CG781" s="14">
        <v>0.290501539317359</v>
      </c>
      <c r="CH781" s="14">
        <v>0.388513974497252</v>
      </c>
      <c r="CI781" s="14"/>
      <c r="CJ781" s="14">
        <v>0.444851216241336</v>
      </c>
      <c r="CK781" s="14">
        <v>0.40183950903393401</v>
      </c>
      <c r="CL781" s="14">
        <v>0.30648737136872101</v>
      </c>
      <c r="CM781" s="14">
        <v>0.28373357995563098</v>
      </c>
      <c r="CN781" s="14"/>
      <c r="CO781" s="14">
        <v>0.35803258057519799</v>
      </c>
      <c r="CP781" s="14">
        <v>0.349162402125617</v>
      </c>
      <c r="CQ781" s="14"/>
      <c r="CR781" s="14">
        <v>0.35480621815232199</v>
      </c>
      <c r="CS781" s="14">
        <v>0.35314991207544599</v>
      </c>
    </row>
    <row r="782" spans="2:97" x14ac:dyDescent="0.3">
      <c r="B782" t="s">
        <v>348</v>
      </c>
      <c r="C782" s="14">
        <v>0.338589888515334</v>
      </c>
      <c r="D782" s="14">
        <v>0.32657753884170498</v>
      </c>
      <c r="E782" s="14">
        <v>0.350456779551862</v>
      </c>
      <c r="F782" s="14"/>
      <c r="G782" s="14">
        <v>0.22226089309122701</v>
      </c>
      <c r="H782" s="14">
        <v>0.23978064636250601</v>
      </c>
      <c r="I782" s="14">
        <v>0.32477755676593301</v>
      </c>
      <c r="J782" s="14">
        <v>0.37469330724595601</v>
      </c>
      <c r="K782" s="14">
        <v>0.40527809868676501</v>
      </c>
      <c r="L782" s="14">
        <v>0.43316436691340798</v>
      </c>
      <c r="M782" s="14"/>
      <c r="N782" s="14">
        <v>0.32867881736346299</v>
      </c>
      <c r="O782" s="14">
        <v>0.342756595372191</v>
      </c>
      <c r="P782" s="14">
        <v>0.361314982952471</v>
      </c>
      <c r="Q782" s="14">
        <v>0.32091903064072103</v>
      </c>
      <c r="R782" s="14"/>
      <c r="S782" s="14">
        <v>0.232597189856001</v>
      </c>
      <c r="T782" s="14">
        <v>0.34824552772253498</v>
      </c>
      <c r="U782" s="14">
        <v>0.42775579352565102</v>
      </c>
      <c r="V782" s="14">
        <v>0.36061890094392401</v>
      </c>
      <c r="W782" s="14">
        <v>0.34903491567189598</v>
      </c>
      <c r="X782" s="14">
        <v>0.350863169288329</v>
      </c>
      <c r="Y782" s="14">
        <v>0.35850699773747902</v>
      </c>
      <c r="Z782" s="14">
        <v>0.37623718321063898</v>
      </c>
      <c r="AA782" s="14">
        <v>0.31187825676122699</v>
      </c>
      <c r="AB782" s="14">
        <v>0.34818035272182601</v>
      </c>
      <c r="AC782" s="14">
        <v>0.385447934615398</v>
      </c>
      <c r="AD782" s="14">
        <v>0.31483534502881899</v>
      </c>
      <c r="AE782" s="14"/>
      <c r="AF782" s="14">
        <v>0.38261087172429997</v>
      </c>
      <c r="AG782" s="14">
        <v>0.29634867661743802</v>
      </c>
      <c r="AH782" s="14">
        <v>0.34689201828639998</v>
      </c>
      <c r="AI782" s="14">
        <v>0.40425303344681002</v>
      </c>
      <c r="AJ782" s="14">
        <v>0.31070455853691198</v>
      </c>
      <c r="AK782" s="14"/>
      <c r="AL782" s="14">
        <v>0.292039939405215</v>
      </c>
      <c r="AM782" s="14">
        <v>0.355195035948563</v>
      </c>
      <c r="AN782" s="14">
        <v>0.36396756580631501</v>
      </c>
      <c r="AO782" s="14">
        <v>0.381900245649546</v>
      </c>
      <c r="AP782" s="14">
        <v>0.266122182735058</v>
      </c>
      <c r="AQ782" s="14">
        <v>0.38085928192775398</v>
      </c>
      <c r="AR782" s="14"/>
      <c r="AS782" s="14">
        <v>0.386562782046529</v>
      </c>
      <c r="AT782" s="14">
        <v>0.32734792723086598</v>
      </c>
      <c r="AU782" s="14">
        <v>0.29968846431760598</v>
      </c>
      <c r="AV782" s="14">
        <v>0.28335975907832001</v>
      </c>
      <c r="AW782" s="14">
        <v>0.27468230216324002</v>
      </c>
      <c r="AX782" s="14"/>
      <c r="AY782" s="14">
        <v>0.21442676337920799</v>
      </c>
      <c r="AZ782" s="14">
        <v>0.25871349077774303</v>
      </c>
      <c r="BA782" s="14">
        <v>0.367730825026514</v>
      </c>
      <c r="BB782" s="14">
        <v>0.33247411371291002</v>
      </c>
      <c r="BC782" s="14">
        <v>0.34861259460363597</v>
      </c>
      <c r="BD782" s="14">
        <v>0.39196330102885202</v>
      </c>
      <c r="BE782" s="14">
        <v>0.349417922702285</v>
      </c>
      <c r="BF782" s="14">
        <v>0.30035506901098702</v>
      </c>
      <c r="BG782" s="14">
        <v>0.35149007507756902</v>
      </c>
      <c r="BH782" s="14">
        <v>0.36191539232613201</v>
      </c>
      <c r="BI782" s="14">
        <v>0.33593166250864998</v>
      </c>
      <c r="BJ782" s="14">
        <v>0.27662059995886401</v>
      </c>
      <c r="BK782" s="14">
        <v>0.373734127068032</v>
      </c>
      <c r="BL782" s="14">
        <v>0.33688229478097398</v>
      </c>
      <c r="BM782" s="14">
        <v>0.252647718144628</v>
      </c>
      <c r="BN782" s="14">
        <v>0.28264803994490001</v>
      </c>
      <c r="BO782" s="14"/>
      <c r="BP782" s="14">
        <v>0.28006083649596902</v>
      </c>
      <c r="BQ782" s="14">
        <v>0.33717002793064299</v>
      </c>
      <c r="BR782" s="14">
        <v>0.31353512838172298</v>
      </c>
      <c r="BS782" s="14">
        <v>0.42221933871768103</v>
      </c>
      <c r="BT782" s="14">
        <v>0.36784149745233602</v>
      </c>
      <c r="BU782" s="14">
        <v>0.33250464328680901</v>
      </c>
      <c r="BV782" s="14"/>
      <c r="BW782" s="14">
        <v>0.39751999040302699</v>
      </c>
      <c r="BX782" s="14">
        <v>0.30798112755059798</v>
      </c>
      <c r="BY782" s="14" t="s">
        <v>120</v>
      </c>
      <c r="BZ782" s="14">
        <v>0.30887310411048202</v>
      </c>
      <c r="CA782" s="14">
        <v>0.25757923938459698</v>
      </c>
      <c r="CB782" s="14">
        <v>0.34031287834820201</v>
      </c>
      <c r="CC782" s="14">
        <v>0.194161424519946</v>
      </c>
      <c r="CD782" s="14"/>
      <c r="CE782" s="14">
        <v>0.281080781393311</v>
      </c>
      <c r="CF782" s="14">
        <v>0.29008664065394402</v>
      </c>
      <c r="CG782" s="14">
        <v>0.316501530216445</v>
      </c>
      <c r="CH782" s="14">
        <v>0.36944050858038102</v>
      </c>
      <c r="CI782" s="14"/>
      <c r="CJ782" s="14">
        <v>0.40558389146253099</v>
      </c>
      <c r="CK782" s="14">
        <v>0.35219942541350802</v>
      </c>
      <c r="CL782" s="14">
        <v>0.31979062361177901</v>
      </c>
      <c r="CM782" s="14">
        <v>0.27596990584072401</v>
      </c>
      <c r="CN782" s="14"/>
      <c r="CO782" s="14">
        <v>0.32139801755756298</v>
      </c>
      <c r="CP782" s="14">
        <v>0.34290929859075903</v>
      </c>
      <c r="CQ782" s="14"/>
      <c r="CR782" s="14">
        <v>0.36840837840751101</v>
      </c>
      <c r="CS782" s="14">
        <v>0.338820825564985</v>
      </c>
    </row>
    <row r="783" spans="2:97" x14ac:dyDescent="0.3">
      <c r="B783" t="s">
        <v>341</v>
      </c>
      <c r="C783" s="14">
        <v>0.333883971184468</v>
      </c>
      <c r="D783" s="14">
        <v>0.30107203570788399</v>
      </c>
      <c r="E783" s="14">
        <v>0.366082776347397</v>
      </c>
      <c r="F783" s="14"/>
      <c r="G783" s="14">
        <v>0.25862506508706201</v>
      </c>
      <c r="H783" s="14">
        <v>0.32464320666671498</v>
      </c>
      <c r="I783" s="14">
        <v>0.27676868024305301</v>
      </c>
      <c r="J783" s="14">
        <v>0.33457610128173498</v>
      </c>
      <c r="K783" s="14">
        <v>0.35393847493570502</v>
      </c>
      <c r="L783" s="14">
        <v>0.42362533929859397</v>
      </c>
      <c r="M783" s="14"/>
      <c r="N783" s="14">
        <v>0.39056945270300197</v>
      </c>
      <c r="O783" s="14">
        <v>0.34452185486314502</v>
      </c>
      <c r="P783" s="14">
        <v>0.28881341130524801</v>
      </c>
      <c r="Q783" s="14">
        <v>0.30135997390094099</v>
      </c>
      <c r="R783" s="14"/>
      <c r="S783" s="14">
        <v>0.30853645104834498</v>
      </c>
      <c r="T783" s="14">
        <v>0.320123331572717</v>
      </c>
      <c r="U783" s="14">
        <v>0.37402836656757799</v>
      </c>
      <c r="V783" s="14">
        <v>0.281959955147846</v>
      </c>
      <c r="W783" s="14">
        <v>0.225212655559971</v>
      </c>
      <c r="X783" s="14">
        <v>0.327057311335195</v>
      </c>
      <c r="Y783" s="14">
        <v>0.40492284790135502</v>
      </c>
      <c r="Z783" s="14">
        <v>0.30797677467221701</v>
      </c>
      <c r="AA783" s="14">
        <v>0.32090183139770101</v>
      </c>
      <c r="AB783" s="14">
        <v>0.37522024046584301</v>
      </c>
      <c r="AC783" s="14">
        <v>0.37519285724074303</v>
      </c>
      <c r="AD783" s="14">
        <v>0.53525131675835802</v>
      </c>
      <c r="AE783" s="14"/>
      <c r="AF783" s="14">
        <v>0.29921080208471501</v>
      </c>
      <c r="AG783" s="14">
        <v>0.36333585246389</v>
      </c>
      <c r="AH783" s="14">
        <v>0.41863520786005598</v>
      </c>
      <c r="AI783" s="14">
        <v>0.20862363796717301</v>
      </c>
      <c r="AJ783" s="14">
        <v>0.448131075555945</v>
      </c>
      <c r="AK783" s="14"/>
      <c r="AL783" s="14">
        <v>0.36429878830726298</v>
      </c>
      <c r="AM783" s="14">
        <v>0.314823932402579</v>
      </c>
      <c r="AN783" s="14">
        <v>0.41896583390616898</v>
      </c>
      <c r="AO783" s="14">
        <v>0.21496323498669201</v>
      </c>
      <c r="AP783" s="14">
        <v>0.44448473060593202</v>
      </c>
      <c r="AQ783" s="14">
        <v>0.38198172743255598</v>
      </c>
      <c r="AR783" s="14"/>
      <c r="AS783" s="14">
        <v>0.27659863980767302</v>
      </c>
      <c r="AT783" s="14">
        <v>0.31779699840344999</v>
      </c>
      <c r="AU783" s="14">
        <v>0.37214996975229597</v>
      </c>
      <c r="AV783" s="14">
        <v>0.37069938530706398</v>
      </c>
      <c r="AW783" s="14">
        <v>0.37386004510190401</v>
      </c>
      <c r="AX783" s="14"/>
      <c r="AY783" s="14">
        <v>0.14505630385920501</v>
      </c>
      <c r="AZ783" s="14">
        <v>0.33731744858402302</v>
      </c>
      <c r="BA783" s="14">
        <v>0.33728658411582102</v>
      </c>
      <c r="BB783" s="14">
        <v>0.24633518004751301</v>
      </c>
      <c r="BC783" s="14">
        <v>0.268747218503398</v>
      </c>
      <c r="BD783" s="14">
        <v>0.29821496533707997</v>
      </c>
      <c r="BE783" s="14">
        <v>0.360139368407498</v>
      </c>
      <c r="BF783" s="14">
        <v>0.34724622317871101</v>
      </c>
      <c r="BG783" s="14">
        <v>0.34753032374852399</v>
      </c>
      <c r="BH783" s="14">
        <v>0.37721670467054902</v>
      </c>
      <c r="BI783" s="14">
        <v>0.31153441700698598</v>
      </c>
      <c r="BJ783" s="14">
        <v>0.28179455277968701</v>
      </c>
      <c r="BK783" s="14">
        <v>0.44632178744446899</v>
      </c>
      <c r="BL783" s="14">
        <v>0.32103536160504298</v>
      </c>
      <c r="BM783" s="14">
        <v>0.38715434791041298</v>
      </c>
      <c r="BN783" s="14">
        <v>0.45588587891399301</v>
      </c>
      <c r="BO783" s="14"/>
      <c r="BP783" s="14">
        <v>0.28993698303327903</v>
      </c>
      <c r="BQ783" s="14">
        <v>0.37865937988938198</v>
      </c>
      <c r="BR783" s="14">
        <v>0.26637952758783101</v>
      </c>
      <c r="BS783" s="14">
        <v>0.351426832618423</v>
      </c>
      <c r="BT783" s="14">
        <v>0.36934860096244998</v>
      </c>
      <c r="BU783" s="14">
        <v>0.33058099583894901</v>
      </c>
      <c r="BV783" s="14"/>
      <c r="BW783" s="14">
        <v>0.40069114160222502</v>
      </c>
      <c r="BX783" s="14">
        <v>0.33760320552838202</v>
      </c>
      <c r="BY783" s="14" t="s">
        <v>120</v>
      </c>
      <c r="BZ783" s="14">
        <v>0.19384567043117401</v>
      </c>
      <c r="CA783" s="14">
        <v>0.27548775674097697</v>
      </c>
      <c r="CB783" s="14">
        <v>0.28705564248125798</v>
      </c>
      <c r="CC783" s="14">
        <v>0.26979604499564702</v>
      </c>
      <c r="CD783" s="14"/>
      <c r="CE783" s="14">
        <v>0.28025799401273099</v>
      </c>
      <c r="CF783" s="14">
        <v>0.37269405441447701</v>
      </c>
      <c r="CG783" s="14">
        <v>0.23807837164676701</v>
      </c>
      <c r="CH783" s="14">
        <v>0.389595046772512</v>
      </c>
      <c r="CI783" s="14"/>
      <c r="CJ783" s="14">
        <v>0.38368418762627798</v>
      </c>
      <c r="CK783" s="14">
        <v>0.37825388940899002</v>
      </c>
      <c r="CL783" s="14">
        <v>0.30479397315741902</v>
      </c>
      <c r="CM783" s="14">
        <v>0.309852827085845</v>
      </c>
      <c r="CN783" s="14"/>
      <c r="CO783" s="14">
        <v>0.31419418555641598</v>
      </c>
      <c r="CP783" s="14">
        <v>0.33816616059593801</v>
      </c>
      <c r="CQ783" s="14"/>
      <c r="CR783" s="14">
        <v>0.29352601399997702</v>
      </c>
      <c r="CS783" s="14">
        <v>0.34364363184305502</v>
      </c>
    </row>
    <row r="784" spans="2:97" x14ac:dyDescent="0.3">
      <c r="B784" t="s">
        <v>340</v>
      </c>
      <c r="C784" s="14">
        <v>0.33019506914300001</v>
      </c>
      <c r="D784" s="14">
        <v>0.30923122686031901</v>
      </c>
      <c r="E784" s="14">
        <v>0.35079330674020698</v>
      </c>
      <c r="F784" s="14"/>
      <c r="G784" s="14">
        <v>0.288949877420424</v>
      </c>
      <c r="H784" s="14">
        <v>0.27337681931937402</v>
      </c>
      <c r="I784" s="14">
        <v>0.32701082741906901</v>
      </c>
      <c r="J784" s="14">
        <v>0.30561927236745401</v>
      </c>
      <c r="K784" s="14">
        <v>0.31461624566817897</v>
      </c>
      <c r="L784" s="14">
        <v>0.43674900186665899</v>
      </c>
      <c r="M784" s="14"/>
      <c r="N784" s="14">
        <v>0.37368383927376397</v>
      </c>
      <c r="O784" s="14">
        <v>0.34799330126568401</v>
      </c>
      <c r="P784" s="14">
        <v>0.27793427205131999</v>
      </c>
      <c r="Q784" s="14">
        <v>0.31073410078357999</v>
      </c>
      <c r="R784" s="14"/>
      <c r="S784" s="14">
        <v>0.34238009613517101</v>
      </c>
      <c r="T784" s="14">
        <v>0.326044964590464</v>
      </c>
      <c r="U784" s="14">
        <v>0.36299572559243198</v>
      </c>
      <c r="V784" s="14">
        <v>0.31561406628962402</v>
      </c>
      <c r="W784" s="14">
        <v>0.29191962419680301</v>
      </c>
      <c r="X784" s="14">
        <v>0.256272982289866</v>
      </c>
      <c r="Y784" s="14">
        <v>0.324013250131373</v>
      </c>
      <c r="Z784" s="14">
        <v>0.313568769313603</v>
      </c>
      <c r="AA784" s="14">
        <v>0.32745165129713</v>
      </c>
      <c r="AB784" s="14">
        <v>0.34056092182382802</v>
      </c>
      <c r="AC784" s="14">
        <v>0.36826120093095199</v>
      </c>
      <c r="AD784" s="14">
        <v>0.51317226122608495</v>
      </c>
      <c r="AE784" s="14"/>
      <c r="AF784" s="14">
        <v>0.32295932685894102</v>
      </c>
      <c r="AG784" s="14">
        <v>0.357186056211306</v>
      </c>
      <c r="AH784" s="14">
        <v>0.37899384466958103</v>
      </c>
      <c r="AI784" s="14">
        <v>0.185773948708498</v>
      </c>
      <c r="AJ784" s="14">
        <v>0.43279188451109302</v>
      </c>
      <c r="AK784" s="14"/>
      <c r="AL784" s="14">
        <v>0.34858032909993703</v>
      </c>
      <c r="AM784" s="14">
        <v>0.36673309272433702</v>
      </c>
      <c r="AN784" s="14">
        <v>0.40711784607356499</v>
      </c>
      <c r="AO784" s="14">
        <v>0.20388084703493201</v>
      </c>
      <c r="AP784" s="14">
        <v>0.42911245455667302</v>
      </c>
      <c r="AQ784" s="14">
        <v>0.33136149212724197</v>
      </c>
      <c r="AR784" s="14"/>
      <c r="AS784" s="14">
        <v>0.28914486836845499</v>
      </c>
      <c r="AT784" s="14">
        <v>0.340247309981831</v>
      </c>
      <c r="AU784" s="14">
        <v>0.35660485128122799</v>
      </c>
      <c r="AV784" s="14">
        <v>0.34303832768767301</v>
      </c>
      <c r="AW784" s="14">
        <v>0.37107225960351597</v>
      </c>
      <c r="AX784" s="14"/>
      <c r="AY784" s="14">
        <v>0.19540832530420399</v>
      </c>
      <c r="AZ784" s="14">
        <v>0.233973659580371</v>
      </c>
      <c r="BA784" s="14">
        <v>0.376297464983815</v>
      </c>
      <c r="BB784" s="14">
        <v>0.27289323746115302</v>
      </c>
      <c r="BC784" s="14">
        <v>0.30269454145102798</v>
      </c>
      <c r="BD784" s="14">
        <v>0.276050665597385</v>
      </c>
      <c r="BE784" s="14">
        <v>0.30708726761245297</v>
      </c>
      <c r="BF784" s="14">
        <v>0.32491455238066203</v>
      </c>
      <c r="BG784" s="14">
        <v>0.34677303759977701</v>
      </c>
      <c r="BH784" s="14">
        <v>0.41621797758754397</v>
      </c>
      <c r="BI784" s="14">
        <v>0.36312375052820001</v>
      </c>
      <c r="BJ784" s="14">
        <v>0.309887977191669</v>
      </c>
      <c r="BK784" s="14">
        <v>0.38518750083743603</v>
      </c>
      <c r="BL784" s="14">
        <v>0.33861585295664998</v>
      </c>
      <c r="BM784" s="14">
        <v>0.40825955882534698</v>
      </c>
      <c r="BN784" s="14">
        <v>0.38826903180129002</v>
      </c>
      <c r="BO784" s="14"/>
      <c r="BP784" s="14">
        <v>0.292000471228547</v>
      </c>
      <c r="BQ784" s="14">
        <v>0.353955946572727</v>
      </c>
      <c r="BR784" s="14">
        <v>0.25195754504970802</v>
      </c>
      <c r="BS784" s="14">
        <v>0.397948914342448</v>
      </c>
      <c r="BT784" s="14">
        <v>0.341159774880055</v>
      </c>
      <c r="BU784" s="14">
        <v>0.32921329854725401</v>
      </c>
      <c r="BV784" s="14"/>
      <c r="BW784" s="14">
        <v>0.36872679227577099</v>
      </c>
      <c r="BX784" s="14">
        <v>0.34725663349284203</v>
      </c>
      <c r="BY784" s="14" t="s">
        <v>120</v>
      </c>
      <c r="BZ784" s="14">
        <v>0.21497402805955601</v>
      </c>
      <c r="CA784" s="14">
        <v>0.25794558306878101</v>
      </c>
      <c r="CB784" s="14">
        <v>0.31904722671508901</v>
      </c>
      <c r="CC784" s="14">
        <v>0.26289803988870197</v>
      </c>
      <c r="CD784" s="14"/>
      <c r="CE784" s="14">
        <v>0.27270806890660498</v>
      </c>
      <c r="CF784" s="14">
        <v>0.328864818011676</v>
      </c>
      <c r="CG784" s="14">
        <v>0.28775281241709799</v>
      </c>
      <c r="CH784" s="14">
        <v>0.374991676985719</v>
      </c>
      <c r="CI784" s="14"/>
      <c r="CJ784" s="14">
        <v>0.38541615211645802</v>
      </c>
      <c r="CK784" s="14">
        <v>0.32494715152009201</v>
      </c>
      <c r="CL784" s="14">
        <v>0.31070802913885098</v>
      </c>
      <c r="CM784" s="14">
        <v>0.36513908840667197</v>
      </c>
      <c r="CN784" s="14"/>
      <c r="CO784" s="14">
        <v>0.27545603234134503</v>
      </c>
      <c r="CP784" s="14">
        <v>0.33784300162598402</v>
      </c>
      <c r="CQ784" s="14"/>
      <c r="CR784" s="14">
        <v>0.325176186574343</v>
      </c>
      <c r="CS784" s="14">
        <v>0.33194726307919298</v>
      </c>
    </row>
    <row r="785" spans="2:97" x14ac:dyDescent="0.3">
      <c r="B785" t="s">
        <v>345</v>
      </c>
      <c r="C785" s="14">
        <v>0.325340260841393</v>
      </c>
      <c r="D785" s="14">
        <v>0.29868011600667999</v>
      </c>
      <c r="E785" s="14">
        <v>0.35149615442712501</v>
      </c>
      <c r="F785" s="14"/>
      <c r="G785" s="14">
        <v>0.224906992573492</v>
      </c>
      <c r="H785" s="14">
        <v>0.234219282700625</v>
      </c>
      <c r="I785" s="14">
        <v>0.25697984831996601</v>
      </c>
      <c r="J785" s="14">
        <v>0.30924170904884402</v>
      </c>
      <c r="K785" s="14">
        <v>0.37891360498990001</v>
      </c>
      <c r="L785" s="14">
        <v>0.49869170734604401</v>
      </c>
      <c r="M785" s="14"/>
      <c r="N785" s="14">
        <v>0.32821886318115101</v>
      </c>
      <c r="O785" s="14">
        <v>0.32558239480222401</v>
      </c>
      <c r="P785" s="14">
        <v>0.35442434246587001</v>
      </c>
      <c r="Q785" s="14">
        <v>0.29431775250601</v>
      </c>
      <c r="R785" s="14"/>
      <c r="S785" s="14">
        <v>0.29376464061195301</v>
      </c>
      <c r="T785" s="14">
        <v>0.404618228693785</v>
      </c>
      <c r="U785" s="14">
        <v>0.36769919776062099</v>
      </c>
      <c r="V785" s="14">
        <v>0.33682787391754399</v>
      </c>
      <c r="W785" s="14">
        <v>0.34794991985213802</v>
      </c>
      <c r="X785" s="14">
        <v>0.35213064670398903</v>
      </c>
      <c r="Y785" s="14">
        <v>0.28348165524538199</v>
      </c>
      <c r="Z785" s="14">
        <v>0.24801366411648801</v>
      </c>
      <c r="AA785" s="14">
        <v>0.25582430827457198</v>
      </c>
      <c r="AB785" s="14">
        <v>0.324677775822444</v>
      </c>
      <c r="AC785" s="14">
        <v>0.33764255607562998</v>
      </c>
      <c r="AD785" s="14">
        <v>0.29950556834438902</v>
      </c>
      <c r="AE785" s="14"/>
      <c r="AF785" s="14">
        <v>0.39713543411672397</v>
      </c>
      <c r="AG785" s="14">
        <v>0.29337752238982301</v>
      </c>
      <c r="AH785" s="14">
        <v>0.37206253350804103</v>
      </c>
      <c r="AI785" s="14">
        <v>0.377741922648763</v>
      </c>
      <c r="AJ785" s="14">
        <v>0.35674612655710702</v>
      </c>
      <c r="AK785" s="14"/>
      <c r="AL785" s="14">
        <v>0.28355862697552098</v>
      </c>
      <c r="AM785" s="14">
        <v>0.36746059384492002</v>
      </c>
      <c r="AN785" s="14">
        <v>0.31477505573700498</v>
      </c>
      <c r="AO785" s="14">
        <v>0.370226545413325</v>
      </c>
      <c r="AP785" s="14">
        <v>0.27871965065704601</v>
      </c>
      <c r="AQ785" s="14">
        <v>0.36643054533575198</v>
      </c>
      <c r="AR785" s="14"/>
      <c r="AS785" s="14">
        <v>0.29903246067210898</v>
      </c>
      <c r="AT785" s="14">
        <v>0.31202557387558399</v>
      </c>
      <c r="AU785" s="14">
        <v>0.32018885431383898</v>
      </c>
      <c r="AV785" s="14">
        <v>0.30623026044736301</v>
      </c>
      <c r="AW785" s="14">
        <v>0.319317671399377</v>
      </c>
      <c r="AX785" s="14"/>
      <c r="AY785" s="14">
        <v>0.20550544415084901</v>
      </c>
      <c r="AZ785" s="14">
        <v>0.178081153867445</v>
      </c>
      <c r="BA785" s="14">
        <v>0.36022180270659898</v>
      </c>
      <c r="BB785" s="14">
        <v>0.28913702484652298</v>
      </c>
      <c r="BC785" s="14">
        <v>0.236233792870503</v>
      </c>
      <c r="BD785" s="14">
        <v>0.32916699935294103</v>
      </c>
      <c r="BE785" s="14">
        <v>0.33689268816366302</v>
      </c>
      <c r="BF785" s="14">
        <v>0.36904826556530901</v>
      </c>
      <c r="BG785" s="14">
        <v>0.384046419333188</v>
      </c>
      <c r="BH785" s="14">
        <v>0.370393092869437</v>
      </c>
      <c r="BI785" s="14">
        <v>0.31313904446747298</v>
      </c>
      <c r="BJ785" s="14">
        <v>0.33565307347277101</v>
      </c>
      <c r="BK785" s="14">
        <v>0.45342568567553099</v>
      </c>
      <c r="BL785" s="14">
        <v>0.34673982115187701</v>
      </c>
      <c r="BM785" s="14">
        <v>0.34255810273683401</v>
      </c>
      <c r="BN785" s="14">
        <v>0.248819645800994</v>
      </c>
      <c r="BO785" s="14"/>
      <c r="BP785" s="14">
        <v>0.231357167059491</v>
      </c>
      <c r="BQ785" s="14">
        <v>0.34413977100492299</v>
      </c>
      <c r="BR785" s="14">
        <v>0.30566896423842899</v>
      </c>
      <c r="BS785" s="14">
        <v>0.342848289876586</v>
      </c>
      <c r="BT785" s="14">
        <v>0.45722979806123298</v>
      </c>
      <c r="BU785" s="14">
        <v>0.39303118969968098</v>
      </c>
      <c r="BV785" s="14"/>
      <c r="BW785" s="14">
        <v>0.43210933069281399</v>
      </c>
      <c r="BX785" s="14">
        <v>0.27183151467731298</v>
      </c>
      <c r="BY785" s="14" t="s">
        <v>120</v>
      </c>
      <c r="BZ785" s="14">
        <v>0.211392853541541</v>
      </c>
      <c r="CA785" s="14">
        <v>0.25258973389787698</v>
      </c>
      <c r="CB785" s="14">
        <v>0.24843850506494</v>
      </c>
      <c r="CC785" s="14">
        <v>0.30918138477838197</v>
      </c>
      <c r="CD785" s="14"/>
      <c r="CE785" s="14">
        <v>0.250929155607371</v>
      </c>
      <c r="CF785" s="14">
        <v>0.32950656861814498</v>
      </c>
      <c r="CG785" s="14">
        <v>0.25250971118159699</v>
      </c>
      <c r="CH785" s="14">
        <v>0.36455151964671501</v>
      </c>
      <c r="CI785" s="14"/>
      <c r="CJ785" s="14">
        <v>0.40924192460549003</v>
      </c>
      <c r="CK785" s="14">
        <v>0.36436460610978699</v>
      </c>
      <c r="CL785" s="14">
        <v>0.29229505757612601</v>
      </c>
      <c r="CM785" s="14">
        <v>0.25965254250876202</v>
      </c>
      <c r="CN785" s="14"/>
      <c r="CO785" s="14">
        <v>0.30425236778477299</v>
      </c>
      <c r="CP785" s="14">
        <v>0.33143482675376101</v>
      </c>
      <c r="CQ785" s="14"/>
      <c r="CR785" s="14">
        <v>0.31901203964520097</v>
      </c>
      <c r="CS785" s="14">
        <v>0.32855252502862498</v>
      </c>
    </row>
    <row r="786" spans="2:97" x14ac:dyDescent="0.3">
      <c r="B786" t="s">
        <v>343</v>
      </c>
      <c r="C786" s="14">
        <v>0.28747061260540602</v>
      </c>
      <c r="D786" s="14">
        <v>0.25466246549980798</v>
      </c>
      <c r="E786" s="14">
        <v>0.31835568846204798</v>
      </c>
      <c r="F786" s="14"/>
      <c r="G786" s="14">
        <v>0.22886997524521799</v>
      </c>
      <c r="H786" s="14">
        <v>0.25654469261214702</v>
      </c>
      <c r="I786" s="14">
        <v>0.255642235901818</v>
      </c>
      <c r="J786" s="14">
        <v>0.303017896250807</v>
      </c>
      <c r="K786" s="14">
        <v>0.331830819319827</v>
      </c>
      <c r="L786" s="14">
        <v>0.33490698198371199</v>
      </c>
      <c r="M786" s="14"/>
      <c r="N786" s="14">
        <v>0.27393410915473398</v>
      </c>
      <c r="O786" s="14">
        <v>0.29390251238311699</v>
      </c>
      <c r="P786" s="14">
        <v>0.299664885154931</v>
      </c>
      <c r="Q786" s="14">
        <v>0.27991659530989899</v>
      </c>
      <c r="R786" s="14"/>
      <c r="S786" s="14">
        <v>0.25093335415177498</v>
      </c>
      <c r="T786" s="14">
        <v>0.31160079529386903</v>
      </c>
      <c r="U786" s="14">
        <v>0.35545520930825902</v>
      </c>
      <c r="V786" s="14">
        <v>0.315797184984838</v>
      </c>
      <c r="W786" s="14">
        <v>0.28243240355284699</v>
      </c>
      <c r="X786" s="14">
        <v>0.26006113558722599</v>
      </c>
      <c r="Y786" s="14">
        <v>0.30127318109995799</v>
      </c>
      <c r="Z786" s="14">
        <v>0.29543846883695601</v>
      </c>
      <c r="AA786" s="14">
        <v>0.235534839578077</v>
      </c>
      <c r="AB786" s="14">
        <v>0.30231407060547399</v>
      </c>
      <c r="AC786" s="14">
        <v>0.29207757498354597</v>
      </c>
      <c r="AD786" s="14">
        <v>0.27213068288083597</v>
      </c>
      <c r="AE786" s="14"/>
      <c r="AF786" s="14">
        <v>0.29413577789204998</v>
      </c>
      <c r="AG786" s="14">
        <v>0.29278764989539802</v>
      </c>
      <c r="AH786" s="14">
        <v>0.29721165804794403</v>
      </c>
      <c r="AI786" s="14">
        <v>0.283835149200099</v>
      </c>
      <c r="AJ786" s="14">
        <v>0.38890058619358697</v>
      </c>
      <c r="AK786" s="14"/>
      <c r="AL786" s="14">
        <v>0.26911173587196802</v>
      </c>
      <c r="AM786" s="14">
        <v>0.29680524309746298</v>
      </c>
      <c r="AN786" s="14">
        <v>0.29008914060256602</v>
      </c>
      <c r="AO786" s="14">
        <v>0.28195505815358601</v>
      </c>
      <c r="AP786" s="14">
        <v>0.32112263599388402</v>
      </c>
      <c r="AQ786" s="14">
        <v>0.33888879328737997</v>
      </c>
      <c r="AR786" s="14"/>
      <c r="AS786" s="14">
        <v>0.26566403347074402</v>
      </c>
      <c r="AT786" s="14">
        <v>0.29171673585172098</v>
      </c>
      <c r="AU786" s="14">
        <v>0.27820043650131399</v>
      </c>
      <c r="AV786" s="14">
        <v>0.27494210329910901</v>
      </c>
      <c r="AW786" s="14">
        <v>0.35447005402666298</v>
      </c>
      <c r="AX786" s="14"/>
      <c r="AY786" s="14">
        <v>0.13800365710387</v>
      </c>
      <c r="AZ786" s="14">
        <v>0.21897537195650099</v>
      </c>
      <c r="BA786" s="14">
        <v>0.31373582762042501</v>
      </c>
      <c r="BB786" s="14">
        <v>0.34063035052608698</v>
      </c>
      <c r="BC786" s="14">
        <v>0.25171038961679898</v>
      </c>
      <c r="BD786" s="14">
        <v>0.31963692170006802</v>
      </c>
      <c r="BE786" s="14">
        <v>0.27755297434871501</v>
      </c>
      <c r="BF786" s="14">
        <v>0.33350845951607999</v>
      </c>
      <c r="BG786" s="14">
        <v>0.30502826834742303</v>
      </c>
      <c r="BH786" s="14">
        <v>0.28770600989920903</v>
      </c>
      <c r="BI786" s="14">
        <v>0.240897725109638</v>
      </c>
      <c r="BJ786" s="14">
        <v>0.239381624891331</v>
      </c>
      <c r="BK786" s="14">
        <v>0.273903943875072</v>
      </c>
      <c r="BL786" s="14">
        <v>0.31321878475702902</v>
      </c>
      <c r="BM786" s="14">
        <v>0.28697439124896201</v>
      </c>
      <c r="BN786" s="14">
        <v>0.28155267587215699</v>
      </c>
      <c r="BO786" s="14"/>
      <c r="BP786" s="14">
        <v>0.23575425345492301</v>
      </c>
      <c r="BQ786" s="14">
        <v>0.31844614019922302</v>
      </c>
      <c r="BR786" s="14">
        <v>0.29757806050851099</v>
      </c>
      <c r="BS786" s="14">
        <v>0.29920873329674502</v>
      </c>
      <c r="BT786" s="14">
        <v>0.30316816790176798</v>
      </c>
      <c r="BU786" s="14">
        <v>0.24485901784155401</v>
      </c>
      <c r="BV786" s="14"/>
      <c r="BW786" s="14">
        <v>0.32812931696709102</v>
      </c>
      <c r="BX786" s="14">
        <v>0.26425034588472701</v>
      </c>
      <c r="BY786" s="14" t="s">
        <v>120</v>
      </c>
      <c r="BZ786" s="14">
        <v>0.244468302582841</v>
      </c>
      <c r="CA786" s="14">
        <v>0.25688511579233397</v>
      </c>
      <c r="CB786" s="14">
        <v>0.26076839499342802</v>
      </c>
      <c r="CC786" s="14">
        <v>0.27479595795737199</v>
      </c>
      <c r="CD786" s="14"/>
      <c r="CE786" s="14">
        <v>0.26298195076146902</v>
      </c>
      <c r="CF786" s="14">
        <v>0.28432985065729099</v>
      </c>
      <c r="CG786" s="14">
        <v>0.25285326091202498</v>
      </c>
      <c r="CH786" s="14">
        <v>0.30439062214609702</v>
      </c>
      <c r="CI786" s="14"/>
      <c r="CJ786" s="14">
        <v>0.33508724879572199</v>
      </c>
      <c r="CK786" s="14">
        <v>0.339847059421158</v>
      </c>
      <c r="CL786" s="14">
        <v>0.25379050379192297</v>
      </c>
      <c r="CM786" s="14">
        <v>0.28378574650617699</v>
      </c>
      <c r="CN786" s="14"/>
      <c r="CO786" s="14">
        <v>0.28369100745664899</v>
      </c>
      <c r="CP786" s="14">
        <v>0.28756091658212402</v>
      </c>
      <c r="CQ786" s="14"/>
      <c r="CR786" s="14">
        <v>0.27660623146567498</v>
      </c>
      <c r="CS786" s="14">
        <v>0.28944158071998499</v>
      </c>
    </row>
    <row r="787" spans="2:97" x14ac:dyDescent="0.3">
      <c r="B787" t="s">
        <v>338</v>
      </c>
      <c r="C787" s="14">
        <v>0.27492903089085302</v>
      </c>
      <c r="D787" s="14">
        <v>0.24200732889736901</v>
      </c>
      <c r="E787" s="14">
        <v>0.307060507870485</v>
      </c>
      <c r="F787" s="14"/>
      <c r="G787" s="14">
        <v>0.22992080518316599</v>
      </c>
      <c r="H787" s="14">
        <v>0.29008497295806401</v>
      </c>
      <c r="I787" s="14">
        <v>0.28065491197956399</v>
      </c>
      <c r="J787" s="14">
        <v>0.26712273933473801</v>
      </c>
      <c r="K787" s="14">
        <v>0.290314078815747</v>
      </c>
      <c r="L787" s="14">
        <v>0.283691403815023</v>
      </c>
      <c r="M787" s="14"/>
      <c r="N787" s="14">
        <v>0.266015938599238</v>
      </c>
      <c r="O787" s="14">
        <v>0.28752881748287401</v>
      </c>
      <c r="P787" s="14">
        <v>0.271804740361341</v>
      </c>
      <c r="Q787" s="14">
        <v>0.27185111089659603</v>
      </c>
      <c r="R787" s="14"/>
      <c r="S787" s="14">
        <v>0.21353934775755101</v>
      </c>
      <c r="T787" s="14">
        <v>0.27740842986710101</v>
      </c>
      <c r="U787" s="14">
        <v>0.35552589202180601</v>
      </c>
      <c r="V787" s="14">
        <v>0.29426353912173198</v>
      </c>
      <c r="W787" s="14">
        <v>0.28361027843439401</v>
      </c>
      <c r="X787" s="14">
        <v>0.248939856463987</v>
      </c>
      <c r="Y787" s="14">
        <v>0.27020129717018998</v>
      </c>
      <c r="Z787" s="14">
        <v>0.32063783064068202</v>
      </c>
      <c r="AA787" s="14">
        <v>0.26952473826247297</v>
      </c>
      <c r="AB787" s="14">
        <v>0.23613322226473599</v>
      </c>
      <c r="AC787" s="14">
        <v>0.28694881578335002</v>
      </c>
      <c r="AD787" s="14">
        <v>0.40463967866988698</v>
      </c>
      <c r="AE787" s="14"/>
      <c r="AF787" s="14">
        <v>0.27799876521125599</v>
      </c>
      <c r="AG787" s="14">
        <v>0.25709365717704402</v>
      </c>
      <c r="AH787" s="14">
        <v>0.29373757591732003</v>
      </c>
      <c r="AI787" s="14">
        <v>0.28992168451372402</v>
      </c>
      <c r="AJ787" s="14">
        <v>0.35386221941386797</v>
      </c>
      <c r="AK787" s="14"/>
      <c r="AL787" s="14">
        <v>0.27367814540591801</v>
      </c>
      <c r="AM787" s="14">
        <v>0.278891262042544</v>
      </c>
      <c r="AN787" s="14">
        <v>0.32947242249872299</v>
      </c>
      <c r="AO787" s="14">
        <v>0.263318003685376</v>
      </c>
      <c r="AP787" s="14">
        <v>0.32602899655067202</v>
      </c>
      <c r="AQ787" s="14">
        <v>0.28321286172351201</v>
      </c>
      <c r="AR787" s="14"/>
      <c r="AS787" s="14">
        <v>0.23457636914423</v>
      </c>
      <c r="AT787" s="14">
        <v>0.27294076470516099</v>
      </c>
      <c r="AU787" s="14">
        <v>0.30620856346745501</v>
      </c>
      <c r="AV787" s="14">
        <v>0.30263203436881098</v>
      </c>
      <c r="AW787" s="14">
        <v>0.31675603892433002</v>
      </c>
      <c r="AX787" s="14"/>
      <c r="AY787" s="14">
        <v>0.40303371095707002</v>
      </c>
      <c r="AZ787" s="14">
        <v>0.27777636273164302</v>
      </c>
      <c r="BA787" s="14">
        <v>0.32868094784646401</v>
      </c>
      <c r="BB787" s="14">
        <v>0.28134430849205999</v>
      </c>
      <c r="BC787" s="14">
        <v>0.240067944417207</v>
      </c>
      <c r="BD787" s="14">
        <v>0.24617308794891399</v>
      </c>
      <c r="BE787" s="14">
        <v>0.25702731365165099</v>
      </c>
      <c r="BF787" s="14">
        <v>0.27324236136511698</v>
      </c>
      <c r="BG787" s="14">
        <v>0.274794923083783</v>
      </c>
      <c r="BH787" s="14">
        <v>0.26844328221201502</v>
      </c>
      <c r="BI787" s="14">
        <v>0.237810358761502</v>
      </c>
      <c r="BJ787" s="14">
        <v>0.28529495614094003</v>
      </c>
      <c r="BK787" s="14">
        <v>0.29686729422987901</v>
      </c>
      <c r="BL787" s="14">
        <v>0.270547947427207</v>
      </c>
      <c r="BM787" s="14">
        <v>0.26707873858889702</v>
      </c>
      <c r="BN787" s="14">
        <v>0.34280282243071603</v>
      </c>
      <c r="BO787" s="14"/>
      <c r="BP787" s="14">
        <v>0.25924620212662802</v>
      </c>
      <c r="BQ787" s="14">
        <v>0.28416449587957998</v>
      </c>
      <c r="BR787" s="14">
        <v>0.24555305818863901</v>
      </c>
      <c r="BS787" s="14">
        <v>0.28878874844261498</v>
      </c>
      <c r="BT787" s="14">
        <v>0.30021079727265298</v>
      </c>
      <c r="BU787" s="14">
        <v>0.26322861099769101</v>
      </c>
      <c r="BV787" s="14"/>
      <c r="BW787" s="14">
        <v>0.28862209759239998</v>
      </c>
      <c r="BX787" s="14">
        <v>0.28435148515841802</v>
      </c>
      <c r="BY787" s="14" t="s">
        <v>120</v>
      </c>
      <c r="BZ787" s="14">
        <v>0.26832119327994702</v>
      </c>
      <c r="CA787" s="14">
        <v>0.261557002602056</v>
      </c>
      <c r="CB787" s="14">
        <v>0.250902779048705</v>
      </c>
      <c r="CC787" s="14">
        <v>0.21998069145996099</v>
      </c>
      <c r="CD787" s="14"/>
      <c r="CE787" s="14">
        <v>0.26301294939780601</v>
      </c>
      <c r="CF787" s="14">
        <v>0.29758746452059598</v>
      </c>
      <c r="CG787" s="14">
        <v>0.228024617272201</v>
      </c>
      <c r="CH787" s="14">
        <v>0.28478154262647798</v>
      </c>
      <c r="CI787" s="14"/>
      <c r="CJ787" s="14">
        <v>0.40319448984626</v>
      </c>
      <c r="CK787" s="14">
        <v>0.30922084470771</v>
      </c>
      <c r="CL787" s="14">
        <v>0.22531902675121199</v>
      </c>
      <c r="CM787" s="14">
        <v>0.24681186523783799</v>
      </c>
      <c r="CN787" s="14"/>
      <c r="CO787" s="14">
        <v>0.31246986871310201</v>
      </c>
      <c r="CP787" s="14">
        <v>0.27181066352495897</v>
      </c>
      <c r="CQ787" s="14"/>
      <c r="CR787" s="14">
        <v>0.36412574412957699</v>
      </c>
      <c r="CS787" s="14">
        <v>0.26721367315573802</v>
      </c>
    </row>
    <row r="788" spans="2:97" x14ac:dyDescent="0.3">
      <c r="B788" t="s">
        <v>342</v>
      </c>
      <c r="C788" s="14">
        <v>0.24755136908304301</v>
      </c>
      <c r="D788" s="14">
        <v>0.21710211965941001</v>
      </c>
      <c r="E788" s="14">
        <v>0.27627916057915403</v>
      </c>
      <c r="F788" s="14"/>
      <c r="G788" s="14">
        <v>0.28275428500804201</v>
      </c>
      <c r="H788" s="14">
        <v>0.27296961567212902</v>
      </c>
      <c r="I788" s="14">
        <v>0.20241038508874701</v>
      </c>
      <c r="J788" s="14">
        <v>0.235362240033998</v>
      </c>
      <c r="K788" s="14">
        <v>0.25140366843820799</v>
      </c>
      <c r="L788" s="14">
        <v>0.247600347092302</v>
      </c>
      <c r="M788" s="14"/>
      <c r="N788" s="14">
        <v>0.26697563398010699</v>
      </c>
      <c r="O788" s="14">
        <v>0.248410625529739</v>
      </c>
      <c r="P788" s="14">
        <v>0.22899438682289999</v>
      </c>
      <c r="Q788" s="14">
        <v>0.24100844677452499</v>
      </c>
      <c r="R788" s="14"/>
      <c r="S788" s="14">
        <v>0.31028760295506003</v>
      </c>
      <c r="T788" s="14">
        <v>0.26962849274351602</v>
      </c>
      <c r="U788" s="14">
        <v>0.25613311726386701</v>
      </c>
      <c r="V788" s="14">
        <v>0.209735792063628</v>
      </c>
      <c r="W788" s="14">
        <v>0.17113507289263599</v>
      </c>
      <c r="X788" s="14">
        <v>0.18716381274796001</v>
      </c>
      <c r="Y788" s="14">
        <v>0.24984565701230399</v>
      </c>
      <c r="Z788" s="14">
        <v>0.281258768298567</v>
      </c>
      <c r="AA788" s="14">
        <v>0.24667265498492599</v>
      </c>
      <c r="AB788" s="14">
        <v>0.231231407418277</v>
      </c>
      <c r="AC788" s="14">
        <v>0.26408386159595798</v>
      </c>
      <c r="AD788" s="14">
        <v>0.28271704582851398</v>
      </c>
      <c r="AE788" s="14"/>
      <c r="AF788" s="14">
        <v>0.18719122252237799</v>
      </c>
      <c r="AG788" s="14">
        <v>0.29584080120641099</v>
      </c>
      <c r="AH788" s="14">
        <v>0.271869463835477</v>
      </c>
      <c r="AI788" s="14">
        <v>0.14029069296486599</v>
      </c>
      <c r="AJ788" s="14">
        <v>0.304625448917548</v>
      </c>
      <c r="AK788" s="14"/>
      <c r="AL788" s="14">
        <v>0.28606536302782198</v>
      </c>
      <c r="AM788" s="14">
        <v>0.225325977134815</v>
      </c>
      <c r="AN788" s="14">
        <v>0.29599334713409398</v>
      </c>
      <c r="AO788" s="14">
        <v>0.160994573968614</v>
      </c>
      <c r="AP788" s="14">
        <v>0.32645973707209303</v>
      </c>
      <c r="AQ788" s="14">
        <v>0.279789429475021</v>
      </c>
      <c r="AR788" s="14"/>
      <c r="AS788" s="14">
        <v>0.24529252971438101</v>
      </c>
      <c r="AT788" s="14">
        <v>0.23867361347774199</v>
      </c>
      <c r="AU788" s="14">
        <v>0.25010186892578301</v>
      </c>
      <c r="AV788" s="14">
        <v>0.293385974584562</v>
      </c>
      <c r="AW788" s="14">
        <v>0.307890019363667</v>
      </c>
      <c r="AX788" s="14"/>
      <c r="AY788" s="14">
        <v>0.178933331290203</v>
      </c>
      <c r="AZ788" s="14">
        <v>0.244860982945203</v>
      </c>
      <c r="BA788" s="14">
        <v>0.265823820027563</v>
      </c>
      <c r="BB788" s="14">
        <v>0.24418955949003501</v>
      </c>
      <c r="BC788" s="14">
        <v>0.206712373023415</v>
      </c>
      <c r="BD788" s="14">
        <v>0.20497850251441299</v>
      </c>
      <c r="BE788" s="14">
        <v>0.2487087423645</v>
      </c>
      <c r="BF788" s="14">
        <v>0.28816500295296399</v>
      </c>
      <c r="BG788" s="14">
        <v>0.25917222172159099</v>
      </c>
      <c r="BH788" s="14">
        <v>0.31184479196989401</v>
      </c>
      <c r="BI788" s="14">
        <v>0.25316270963944398</v>
      </c>
      <c r="BJ788" s="14">
        <v>0.23109131434869101</v>
      </c>
      <c r="BK788" s="14">
        <v>0.181552025536593</v>
      </c>
      <c r="BL788" s="14">
        <v>0.13315951824529401</v>
      </c>
      <c r="BM788" s="14">
        <v>0.28519334250301698</v>
      </c>
      <c r="BN788" s="14">
        <v>0.31562474522047801</v>
      </c>
      <c r="BO788" s="14"/>
      <c r="BP788" s="14">
        <v>0.27919921158067501</v>
      </c>
      <c r="BQ788" s="14">
        <v>0.248766730375822</v>
      </c>
      <c r="BR788" s="14">
        <v>0.205569108685036</v>
      </c>
      <c r="BS788" s="14">
        <v>0.25380851099288398</v>
      </c>
      <c r="BT788" s="14">
        <v>0.22150891664967301</v>
      </c>
      <c r="BU788" s="14">
        <v>0.23992163775574901</v>
      </c>
      <c r="BV788" s="14"/>
      <c r="BW788" s="14">
        <v>0.247910250389661</v>
      </c>
      <c r="BX788" s="14">
        <v>0.252003313847521</v>
      </c>
      <c r="BY788" s="14" t="s">
        <v>120</v>
      </c>
      <c r="BZ788" s="14">
        <v>0.179605298250399</v>
      </c>
      <c r="CA788" s="14">
        <v>0.19599354019361001</v>
      </c>
      <c r="CB788" s="14">
        <v>0.30272573428795901</v>
      </c>
      <c r="CC788" s="14">
        <v>0.18422648570787301</v>
      </c>
      <c r="CD788" s="14"/>
      <c r="CE788" s="14">
        <v>0.25119807764434499</v>
      </c>
      <c r="CF788" s="14">
        <v>0.24550990215553301</v>
      </c>
      <c r="CG788" s="14">
        <v>0.22215350104162801</v>
      </c>
      <c r="CH788" s="14">
        <v>0.27096114297201002</v>
      </c>
      <c r="CI788" s="14"/>
      <c r="CJ788" s="14">
        <v>0.275096595196965</v>
      </c>
      <c r="CK788" s="14">
        <v>0.30022711701904098</v>
      </c>
      <c r="CL788" s="14">
        <v>0.21869313909289301</v>
      </c>
      <c r="CM788" s="14">
        <v>0.255807313572324</v>
      </c>
      <c r="CN788" s="14"/>
      <c r="CO788" s="14">
        <v>0.27484122862432198</v>
      </c>
      <c r="CP788" s="14">
        <v>0.24334209022741701</v>
      </c>
      <c r="CQ788" s="14"/>
      <c r="CR788" s="14">
        <v>0.29658648140621802</v>
      </c>
      <c r="CS788" s="14">
        <v>0.24492520521189901</v>
      </c>
    </row>
    <row r="789" spans="2:97" x14ac:dyDescent="0.3">
      <c r="B789" t="s">
        <v>337</v>
      </c>
      <c r="C789" s="14">
        <v>0.214242481447112</v>
      </c>
      <c r="D789" s="14">
        <v>0.18505984382438501</v>
      </c>
      <c r="E789" s="14">
        <v>0.242536627343692</v>
      </c>
      <c r="F789" s="14"/>
      <c r="G789" s="14">
        <v>0.15289509841857399</v>
      </c>
      <c r="H789" s="14">
        <v>0.18513588269079001</v>
      </c>
      <c r="I789" s="14">
        <v>0.22957384368327099</v>
      </c>
      <c r="J789" s="14">
        <v>0.23954114426836001</v>
      </c>
      <c r="K789" s="14">
        <v>0.22657502587314099</v>
      </c>
      <c r="L789" s="14">
        <v>0.23723629678106101</v>
      </c>
      <c r="M789" s="14"/>
      <c r="N789" s="14">
        <v>0.194762675621069</v>
      </c>
      <c r="O789" s="14">
        <v>0.23329174714996201</v>
      </c>
      <c r="P789" s="14">
        <v>0.19714487887573201</v>
      </c>
      <c r="Q789" s="14">
        <v>0.22702191182326301</v>
      </c>
      <c r="R789" s="14"/>
      <c r="S789" s="14">
        <v>0.18926442263169299</v>
      </c>
      <c r="T789" s="14">
        <v>0.197378438596333</v>
      </c>
      <c r="U789" s="14">
        <v>0.29347598287858001</v>
      </c>
      <c r="V789" s="14">
        <v>0.20088288642325999</v>
      </c>
      <c r="W789" s="14">
        <v>0.188130434446033</v>
      </c>
      <c r="X789" s="14">
        <v>0.183631569277171</v>
      </c>
      <c r="Y789" s="14">
        <v>0.24155634074405999</v>
      </c>
      <c r="Z789" s="14">
        <v>0.21359918764302399</v>
      </c>
      <c r="AA789" s="14">
        <v>0.25647754828194003</v>
      </c>
      <c r="AB789" s="14">
        <v>0.191597788749788</v>
      </c>
      <c r="AC789" s="14">
        <v>0.21468622798466899</v>
      </c>
      <c r="AD789" s="14">
        <v>0.22601481216673899</v>
      </c>
      <c r="AE789" s="14"/>
      <c r="AF789" s="14">
        <v>0.22021707435835999</v>
      </c>
      <c r="AG789" s="14">
        <v>0.20137750315094299</v>
      </c>
      <c r="AH789" s="14">
        <v>0.205851229550989</v>
      </c>
      <c r="AI789" s="14">
        <v>0.251724606246294</v>
      </c>
      <c r="AJ789" s="14">
        <v>0.270174249409881</v>
      </c>
      <c r="AK789" s="14"/>
      <c r="AL789" s="14">
        <v>0.191462863793008</v>
      </c>
      <c r="AM789" s="14">
        <v>0.21507541011720899</v>
      </c>
      <c r="AN789" s="14">
        <v>0.192681465208036</v>
      </c>
      <c r="AO789" s="14">
        <v>0.24795501262117001</v>
      </c>
      <c r="AP789" s="14">
        <v>0.27047170408153498</v>
      </c>
      <c r="AQ789" s="14">
        <v>0.224104583888456</v>
      </c>
      <c r="AR789" s="14"/>
      <c r="AS789" s="14">
        <v>0.20738947288417101</v>
      </c>
      <c r="AT789" s="14">
        <v>0.21107172064016599</v>
      </c>
      <c r="AU789" s="14">
        <v>0.22934349339002</v>
      </c>
      <c r="AV789" s="14">
        <v>0.16338390229996799</v>
      </c>
      <c r="AW789" s="14">
        <v>0.22727775114665599</v>
      </c>
      <c r="AX789" s="14"/>
      <c r="AY789" s="14">
        <v>0.20875679618975199</v>
      </c>
      <c r="AZ789" s="14">
        <v>0.22898440364925499</v>
      </c>
      <c r="BA789" s="14">
        <v>0.28877052853105301</v>
      </c>
      <c r="BB789" s="14">
        <v>0.17345635290567901</v>
      </c>
      <c r="BC789" s="14">
        <v>0.201552705399727</v>
      </c>
      <c r="BD789" s="14">
        <v>0.196779957545755</v>
      </c>
      <c r="BE789" s="14">
        <v>0.20434384135579001</v>
      </c>
      <c r="BF789" s="14">
        <v>0.22995117791800401</v>
      </c>
      <c r="BG789" s="14">
        <v>0.22307678440874801</v>
      </c>
      <c r="BH789" s="14">
        <v>0.20532228145234999</v>
      </c>
      <c r="BI789" s="14">
        <v>0.19298577356416899</v>
      </c>
      <c r="BJ789" s="14">
        <v>0.19223493353097901</v>
      </c>
      <c r="BK789" s="14">
        <v>0.25864703858476901</v>
      </c>
      <c r="BL789" s="14">
        <v>0.22984522017338899</v>
      </c>
      <c r="BM789" s="14">
        <v>0.30435089200951698</v>
      </c>
      <c r="BN789" s="14">
        <v>0.19168191796023401</v>
      </c>
      <c r="BO789" s="14"/>
      <c r="BP789" s="14">
        <v>0.20243316073906301</v>
      </c>
      <c r="BQ789" s="14">
        <v>0.22298169786284699</v>
      </c>
      <c r="BR789" s="14">
        <v>0.17511790298403901</v>
      </c>
      <c r="BS789" s="14">
        <v>0.20581880671973601</v>
      </c>
      <c r="BT789" s="14">
        <v>0.240787799075699</v>
      </c>
      <c r="BU789" s="14">
        <v>0.31308609530547898</v>
      </c>
      <c r="BV789" s="14"/>
      <c r="BW789" s="14">
        <v>0.222306953570617</v>
      </c>
      <c r="BX789" s="14">
        <v>0.23726061588872999</v>
      </c>
      <c r="BY789" s="14" t="s">
        <v>120</v>
      </c>
      <c r="BZ789" s="14">
        <v>0.141803489725711</v>
      </c>
      <c r="CA789" s="14">
        <v>0.184710506709415</v>
      </c>
      <c r="CB789" s="14">
        <v>0.22222935691510201</v>
      </c>
      <c r="CC789" s="14">
        <v>0.16645683646446899</v>
      </c>
      <c r="CD789" s="14"/>
      <c r="CE789" s="14">
        <v>0.19213754136609901</v>
      </c>
      <c r="CF789" s="14">
        <v>0.23696546747875</v>
      </c>
      <c r="CG789" s="14">
        <v>0.177763833137871</v>
      </c>
      <c r="CH789" s="14">
        <v>0.23925551791558</v>
      </c>
      <c r="CI789" s="14"/>
      <c r="CJ789" s="14">
        <v>0.28405782100988802</v>
      </c>
      <c r="CK789" s="14">
        <v>0.248333032997958</v>
      </c>
      <c r="CL789" s="14">
        <v>0.18419224274951901</v>
      </c>
      <c r="CM789" s="14">
        <v>0.17655524094991301</v>
      </c>
      <c r="CN789" s="14"/>
      <c r="CO789" s="14">
        <v>0.29237470221387901</v>
      </c>
      <c r="CP789" s="14">
        <v>0.20494231135428301</v>
      </c>
      <c r="CQ789" s="14"/>
      <c r="CR789" s="14">
        <v>0.21185949578966301</v>
      </c>
      <c r="CS789" s="14">
        <v>0.21569020569240499</v>
      </c>
    </row>
    <row r="790" spans="2:97" x14ac:dyDescent="0.3">
      <c r="B790" t="s">
        <v>349</v>
      </c>
      <c r="C790" s="14">
        <v>0.20993448760261299</v>
      </c>
      <c r="D790" s="14">
        <v>0.20048762852952001</v>
      </c>
      <c r="E790" s="14">
        <v>0.21773812210962601</v>
      </c>
      <c r="F790" s="14"/>
      <c r="G790" s="14">
        <v>0.155192009427219</v>
      </c>
      <c r="H790" s="14">
        <v>0.18988518583924999</v>
      </c>
      <c r="I790" s="14">
        <v>0.220847901046377</v>
      </c>
      <c r="J790" s="14">
        <v>0.18881966066314601</v>
      </c>
      <c r="K790" s="14">
        <v>0.26491184104496901</v>
      </c>
      <c r="L790" s="14">
        <v>0.23380074037535301</v>
      </c>
      <c r="M790" s="14"/>
      <c r="N790" s="14">
        <v>0.22503007785492299</v>
      </c>
      <c r="O790" s="14">
        <v>0.21448945338927</v>
      </c>
      <c r="P790" s="14">
        <v>0.207446381096588</v>
      </c>
      <c r="Q790" s="14">
        <v>0.18544348291568599</v>
      </c>
      <c r="R790" s="14"/>
      <c r="S790" s="14">
        <v>0.153686822965656</v>
      </c>
      <c r="T790" s="14">
        <v>0.21828062650161101</v>
      </c>
      <c r="U790" s="14">
        <v>0.240811275926997</v>
      </c>
      <c r="V790" s="14">
        <v>0.204013679108314</v>
      </c>
      <c r="W790" s="14">
        <v>0.15995158187869299</v>
      </c>
      <c r="X790" s="14">
        <v>0.23289370317727101</v>
      </c>
      <c r="Y790" s="14">
        <v>0.22072791846758999</v>
      </c>
      <c r="Z790" s="14">
        <v>0.25370204292291598</v>
      </c>
      <c r="AA790" s="14">
        <v>0.21211865911660399</v>
      </c>
      <c r="AB790" s="14">
        <v>0.23766772599085101</v>
      </c>
      <c r="AC790" s="14">
        <v>0.21622257696857899</v>
      </c>
      <c r="AD790" s="14">
        <v>0.23180931199030999</v>
      </c>
      <c r="AE790" s="14"/>
      <c r="AF790" s="14">
        <v>0.174131642014933</v>
      </c>
      <c r="AG790" s="14">
        <v>0.205455703709779</v>
      </c>
      <c r="AH790" s="14">
        <v>0.273071047726484</v>
      </c>
      <c r="AI790" s="14">
        <v>0.18697803520039499</v>
      </c>
      <c r="AJ790" s="14">
        <v>0.28398360076712797</v>
      </c>
      <c r="AK790" s="14"/>
      <c r="AL790" s="14">
        <v>0.20535949808487</v>
      </c>
      <c r="AM790" s="14">
        <v>0.198118691497295</v>
      </c>
      <c r="AN790" s="14">
        <v>0.26903002975871998</v>
      </c>
      <c r="AO790" s="14">
        <v>0.18258689876395101</v>
      </c>
      <c r="AP790" s="14">
        <v>0.27745680341219903</v>
      </c>
      <c r="AQ790" s="14">
        <v>0.242151649845253</v>
      </c>
      <c r="AR790" s="14"/>
      <c r="AS790" s="14">
        <v>0.208968226222461</v>
      </c>
      <c r="AT790" s="14">
        <v>0.201404839013233</v>
      </c>
      <c r="AU790" s="14">
        <v>0.223291335469817</v>
      </c>
      <c r="AV790" s="14">
        <v>0.18131475335076899</v>
      </c>
      <c r="AW790" s="14">
        <v>0.23401851836342499</v>
      </c>
      <c r="AX790" s="14"/>
      <c r="AY790" s="14">
        <v>0.14505630385920501</v>
      </c>
      <c r="AZ790" s="14">
        <v>0.174510139553259</v>
      </c>
      <c r="BA790" s="14">
        <v>0.273174559286259</v>
      </c>
      <c r="BB790" s="14">
        <v>0.17473602028485499</v>
      </c>
      <c r="BC790" s="14">
        <v>0.137541158746532</v>
      </c>
      <c r="BD790" s="14">
        <v>0.23843101552349</v>
      </c>
      <c r="BE790" s="14">
        <v>0.22482433383969899</v>
      </c>
      <c r="BF790" s="14">
        <v>0.195275131388471</v>
      </c>
      <c r="BG790" s="14">
        <v>0.204986486563866</v>
      </c>
      <c r="BH790" s="14">
        <v>0.211664878279612</v>
      </c>
      <c r="BI790" s="14">
        <v>0.21108620308783399</v>
      </c>
      <c r="BJ790" s="14">
        <v>0.20669986936554499</v>
      </c>
      <c r="BK790" s="14">
        <v>0.219358038148775</v>
      </c>
      <c r="BL790" s="14">
        <v>0.211869795028338</v>
      </c>
      <c r="BM790" s="14">
        <v>0.23451338550996201</v>
      </c>
      <c r="BN790" s="14">
        <v>0.212338573986809</v>
      </c>
      <c r="BO790" s="14"/>
      <c r="BP790" s="14">
        <v>0.18575664872973199</v>
      </c>
      <c r="BQ790" s="14">
        <v>0.22185174428406301</v>
      </c>
      <c r="BR790" s="14">
        <v>0.22145272927540099</v>
      </c>
      <c r="BS790" s="14">
        <v>0.21824446442673701</v>
      </c>
      <c r="BT790" s="14">
        <v>0.20593141381303101</v>
      </c>
      <c r="BU790" s="14">
        <v>0.20862871093788099</v>
      </c>
      <c r="BV790" s="14"/>
      <c r="BW790" s="14">
        <v>0.23256402352345901</v>
      </c>
      <c r="BX790" s="14">
        <v>0.22679416686851001</v>
      </c>
      <c r="BY790" s="14" t="s">
        <v>120</v>
      </c>
      <c r="BZ790" s="14">
        <v>0.149491947624525</v>
      </c>
      <c r="CA790" s="14">
        <v>0.14708849926756601</v>
      </c>
      <c r="CB790" s="14">
        <v>0.20118571353790601</v>
      </c>
      <c r="CC790" s="14">
        <v>0.174655394181707</v>
      </c>
      <c r="CD790" s="14"/>
      <c r="CE790" s="14">
        <v>0.168029727915672</v>
      </c>
      <c r="CF790" s="14">
        <v>0.22378857030897401</v>
      </c>
      <c r="CG790" s="14">
        <v>0.167525496790037</v>
      </c>
      <c r="CH790" s="14">
        <v>0.24964295680704601</v>
      </c>
      <c r="CI790" s="14"/>
      <c r="CJ790" s="14">
        <v>0.287720948795544</v>
      </c>
      <c r="CK790" s="14">
        <v>0.24594010506476899</v>
      </c>
      <c r="CL790" s="14">
        <v>0.17348813931457899</v>
      </c>
      <c r="CM790" s="14">
        <v>0.19984244122339001</v>
      </c>
      <c r="CN790" s="14"/>
      <c r="CO790" s="14">
        <v>0.19876602300987001</v>
      </c>
      <c r="CP790" s="14">
        <v>0.21249953371497099</v>
      </c>
      <c r="CQ790" s="14"/>
      <c r="CR790" s="14">
        <v>0.23393967917567299</v>
      </c>
      <c r="CS790" s="14">
        <v>0.209718965416721</v>
      </c>
    </row>
    <row r="791" spans="2:97" x14ac:dyDescent="0.3">
      <c r="B791" t="s">
        <v>339</v>
      </c>
      <c r="C791" s="14">
        <v>0.20948081082561301</v>
      </c>
      <c r="D791" s="14">
        <v>0.18587420407441399</v>
      </c>
      <c r="E791" s="14">
        <v>0.231133964809385</v>
      </c>
      <c r="F791" s="14"/>
      <c r="G791" s="14">
        <v>0.137504440912149</v>
      </c>
      <c r="H791" s="14">
        <v>0.17005488327145099</v>
      </c>
      <c r="I791" s="14">
        <v>0.231370720622356</v>
      </c>
      <c r="J791" s="14">
        <v>0.20747448281971201</v>
      </c>
      <c r="K791" s="14">
        <v>0.24394156408409901</v>
      </c>
      <c r="L791" s="14">
        <v>0.249869071777538</v>
      </c>
      <c r="M791" s="14"/>
      <c r="N791" s="14">
        <v>0.20188133188410601</v>
      </c>
      <c r="O791" s="14">
        <v>0.23257976357598301</v>
      </c>
      <c r="P791" s="14">
        <v>0.226233037502859</v>
      </c>
      <c r="Q791" s="14">
        <v>0.175477088775987</v>
      </c>
      <c r="R791" s="14"/>
      <c r="S791" s="14">
        <v>0.21027138395230999</v>
      </c>
      <c r="T791" s="14">
        <v>0.231855867245989</v>
      </c>
      <c r="U791" s="14">
        <v>0.26036433704829098</v>
      </c>
      <c r="V791" s="14">
        <v>0.18918038851562499</v>
      </c>
      <c r="W791" s="14">
        <v>0.21919304468321801</v>
      </c>
      <c r="X791" s="14">
        <v>0.19812002723637001</v>
      </c>
      <c r="Y791" s="14">
        <v>0.17159283081320001</v>
      </c>
      <c r="Z791" s="14">
        <v>0.17552907114121999</v>
      </c>
      <c r="AA791" s="14">
        <v>0.19695285338172899</v>
      </c>
      <c r="AB791" s="14">
        <v>0.225947928189383</v>
      </c>
      <c r="AC791" s="14">
        <v>0.21005586422858399</v>
      </c>
      <c r="AD791" s="14">
        <v>0.187003819386514</v>
      </c>
      <c r="AE791" s="14"/>
      <c r="AF791" s="14">
        <v>0.23818346464159501</v>
      </c>
      <c r="AG791" s="14">
        <v>0.19713009088910399</v>
      </c>
      <c r="AH791" s="14">
        <v>0.22145016766776601</v>
      </c>
      <c r="AI791" s="14">
        <v>0.22832778325623099</v>
      </c>
      <c r="AJ791" s="14">
        <v>0.21629589298668001</v>
      </c>
      <c r="AK791" s="14"/>
      <c r="AL791" s="14">
        <v>0.188303467393933</v>
      </c>
      <c r="AM791" s="14">
        <v>0.22821592916085801</v>
      </c>
      <c r="AN791" s="14">
        <v>0.23567826433393199</v>
      </c>
      <c r="AO791" s="14">
        <v>0.21647779137812001</v>
      </c>
      <c r="AP791" s="14">
        <v>0.22130984891734501</v>
      </c>
      <c r="AQ791" s="14">
        <v>0.23559547699269301</v>
      </c>
      <c r="AR791" s="14"/>
      <c r="AS791" s="14">
        <v>0.205702312374829</v>
      </c>
      <c r="AT791" s="14">
        <v>0.189136810547645</v>
      </c>
      <c r="AU791" s="14">
        <v>0.210549507615099</v>
      </c>
      <c r="AV791" s="14">
        <v>0.22158033286971199</v>
      </c>
      <c r="AW791" s="14">
        <v>0.15159561507538799</v>
      </c>
      <c r="AX791" s="14"/>
      <c r="AY791" s="14">
        <v>0.136134984630846</v>
      </c>
      <c r="AZ791" s="14">
        <v>0.20290727266717001</v>
      </c>
      <c r="BA791" s="14">
        <v>0.22812910750195101</v>
      </c>
      <c r="BB791" s="14">
        <v>0.13947576503946599</v>
      </c>
      <c r="BC791" s="14">
        <v>0.195513272928383</v>
      </c>
      <c r="BD791" s="14">
        <v>0.220068311862163</v>
      </c>
      <c r="BE791" s="14">
        <v>0.16765063940588901</v>
      </c>
      <c r="BF791" s="14">
        <v>0.20857331897429601</v>
      </c>
      <c r="BG791" s="14">
        <v>0.209370267086919</v>
      </c>
      <c r="BH791" s="14">
        <v>0.20047549941064499</v>
      </c>
      <c r="BI791" s="14">
        <v>0.223981769148309</v>
      </c>
      <c r="BJ791" s="14">
        <v>0.21355976848682001</v>
      </c>
      <c r="BK791" s="14">
        <v>0.26707585644533</v>
      </c>
      <c r="BL791" s="14">
        <v>0.208559108818759</v>
      </c>
      <c r="BM791" s="14">
        <v>0.30501989716185102</v>
      </c>
      <c r="BN791" s="14">
        <v>0.18217673544530499</v>
      </c>
      <c r="BO791" s="14"/>
      <c r="BP791" s="14">
        <v>0.17406859489227799</v>
      </c>
      <c r="BQ791" s="14">
        <v>0.22173952570486199</v>
      </c>
      <c r="BR791" s="14">
        <v>0.17367287290116401</v>
      </c>
      <c r="BS791" s="14">
        <v>0.23144080162962399</v>
      </c>
      <c r="BT791" s="14">
        <v>0.243222718209787</v>
      </c>
      <c r="BU791" s="14">
        <v>0.263801794151586</v>
      </c>
      <c r="BV791" s="14"/>
      <c r="BW791" s="14">
        <v>0.22494987014412299</v>
      </c>
      <c r="BX791" s="14">
        <v>0.219371156950562</v>
      </c>
      <c r="BY791" s="14" t="s">
        <v>120</v>
      </c>
      <c r="BZ791" s="14">
        <v>0.18864469816662699</v>
      </c>
      <c r="CA791" s="14">
        <v>0.15498051576396801</v>
      </c>
      <c r="CB791" s="14">
        <v>0.22221836460872299</v>
      </c>
      <c r="CC791" s="14">
        <v>0.119163380205383</v>
      </c>
      <c r="CD791" s="14"/>
      <c r="CE791" s="14">
        <v>0.174231763350672</v>
      </c>
      <c r="CF791" s="14">
        <v>0.23003343726077</v>
      </c>
      <c r="CG791" s="14">
        <v>0.21141576607740201</v>
      </c>
      <c r="CH791" s="14">
        <v>0.21277091499166401</v>
      </c>
      <c r="CI791" s="14"/>
      <c r="CJ791" s="14">
        <v>0.26586073322278098</v>
      </c>
      <c r="CK791" s="14">
        <v>0.20813392700692099</v>
      </c>
      <c r="CL791" s="14">
        <v>0.19300523919197299</v>
      </c>
      <c r="CM791" s="14">
        <v>0.20289438073050001</v>
      </c>
      <c r="CN791" s="14"/>
      <c r="CO791" s="14">
        <v>0.24296831645893099</v>
      </c>
      <c r="CP791" s="14">
        <v>0.20535198533015001</v>
      </c>
      <c r="CQ791" s="14"/>
      <c r="CR791" s="14">
        <v>0.231322826256432</v>
      </c>
      <c r="CS791" s="14">
        <v>0.205475372214972</v>
      </c>
    </row>
    <row r="792" spans="2:97" x14ac:dyDescent="0.3">
      <c r="B792" t="s">
        <v>351</v>
      </c>
      <c r="C792" s="14">
        <v>0.10152166015482</v>
      </c>
      <c r="D792" s="14">
        <v>0.120369058216327</v>
      </c>
      <c r="E792" s="14">
        <v>8.3386240858723107E-2</v>
      </c>
      <c r="F792" s="14"/>
      <c r="G792" s="14">
        <v>9.4352990312135607E-2</v>
      </c>
      <c r="H792" s="14">
        <v>9.6964318069505701E-2</v>
      </c>
      <c r="I792" s="14">
        <v>0.107582799806847</v>
      </c>
      <c r="J792" s="14">
        <v>0.10567649114387</v>
      </c>
      <c r="K792" s="14">
        <v>0.10989610947815399</v>
      </c>
      <c r="L792" s="14">
        <v>9.6047398192348907E-2</v>
      </c>
      <c r="M792" s="14"/>
      <c r="N792" s="14">
        <v>7.3284038538807494E-2</v>
      </c>
      <c r="O792" s="14">
        <v>0.105190406741687</v>
      </c>
      <c r="P792" s="14">
        <v>0.112778804800859</v>
      </c>
      <c r="Q792" s="14">
        <v>0.11946959938695401</v>
      </c>
      <c r="R792" s="14"/>
      <c r="S792" s="14">
        <v>0.136793828690846</v>
      </c>
      <c r="T792" s="14">
        <v>7.5269329231224494E-2</v>
      </c>
      <c r="U792" s="14">
        <v>5.7471841324332001E-2</v>
      </c>
      <c r="V792" s="14">
        <v>9.3506511733660494E-2</v>
      </c>
      <c r="W792" s="14">
        <v>8.4071206607679097E-2</v>
      </c>
      <c r="X792" s="14">
        <v>0.111524682737249</v>
      </c>
      <c r="Y792" s="14">
        <v>9.1905498648673298E-2</v>
      </c>
      <c r="Z792" s="14">
        <v>7.2561288516373904E-2</v>
      </c>
      <c r="AA792" s="14">
        <v>0.114928032362681</v>
      </c>
      <c r="AB792" s="14">
        <v>0.17496604896204199</v>
      </c>
      <c r="AC792" s="14">
        <v>8.6811298737530004E-2</v>
      </c>
      <c r="AD792" s="14">
        <v>2.1326991437822799E-2</v>
      </c>
      <c r="AE792" s="14"/>
      <c r="AF792" s="14">
        <v>9.9098043057222196E-2</v>
      </c>
      <c r="AG792" s="14">
        <v>9.73682071108284E-2</v>
      </c>
      <c r="AH792" s="14">
        <v>7.81140897978789E-2</v>
      </c>
      <c r="AI792" s="14">
        <v>0.110614708747392</v>
      </c>
      <c r="AJ792" s="14">
        <v>8.8470878923187696E-2</v>
      </c>
      <c r="AK792" s="14"/>
      <c r="AL792" s="14">
        <v>9.6422812804453306E-2</v>
      </c>
      <c r="AM792" s="14">
        <v>0.112139473115867</v>
      </c>
      <c r="AN792" s="14">
        <v>8.4465045899882199E-2</v>
      </c>
      <c r="AO792" s="14">
        <v>0.12792272580488401</v>
      </c>
      <c r="AP792" s="14">
        <v>7.5398979602803395E-2</v>
      </c>
      <c r="AQ792" s="14">
        <v>6.8338860082361993E-2</v>
      </c>
      <c r="AR792" s="14"/>
      <c r="AS792" s="14">
        <v>0.116531422439727</v>
      </c>
      <c r="AT792" s="14">
        <v>0.123505783392082</v>
      </c>
      <c r="AU792" s="14">
        <v>8.6092127368465998E-2</v>
      </c>
      <c r="AV792" s="14">
        <v>7.4434969302751897E-2</v>
      </c>
      <c r="AW792" s="14">
        <v>7.5570161244710596E-2</v>
      </c>
      <c r="AX792" s="14"/>
      <c r="AY792" s="14">
        <v>0.139938019072538</v>
      </c>
      <c r="AZ792" s="14">
        <v>9.1354830655666297E-2</v>
      </c>
      <c r="BA792" s="14">
        <v>6.12522883620868E-2</v>
      </c>
      <c r="BB792" s="14">
        <v>0.15136644340942801</v>
      </c>
      <c r="BC792" s="14">
        <v>0.126000881398598</v>
      </c>
      <c r="BD792" s="14">
        <v>0.114152245075565</v>
      </c>
      <c r="BE792" s="14">
        <v>9.6226692800784094E-2</v>
      </c>
      <c r="BF792" s="14">
        <v>0.104013331033438</v>
      </c>
      <c r="BG792" s="14">
        <v>7.4721562773679404E-2</v>
      </c>
      <c r="BH792" s="14">
        <v>0.15024278072953601</v>
      </c>
      <c r="BI792" s="14">
        <v>0.131184325812954</v>
      </c>
      <c r="BJ792" s="14">
        <v>8.6907307760991703E-2</v>
      </c>
      <c r="BK792" s="14">
        <v>2.5480234515591602E-2</v>
      </c>
      <c r="BL792" s="14">
        <v>0.116992460929302</v>
      </c>
      <c r="BM792" s="14">
        <v>3.6969308158912299E-2</v>
      </c>
      <c r="BN792" s="14">
        <v>6.4698497410127898E-2</v>
      </c>
      <c r="BO792" s="14"/>
      <c r="BP792" s="14">
        <v>0.111769810515096</v>
      </c>
      <c r="BQ792" s="14">
        <v>0.103110961074993</v>
      </c>
      <c r="BR792" s="14">
        <v>0.11296190780328801</v>
      </c>
      <c r="BS792" s="14">
        <v>9.2276845304865296E-2</v>
      </c>
      <c r="BT792" s="14">
        <v>0.101207569321972</v>
      </c>
      <c r="BU792" s="14">
        <v>4.5936718098527597E-2</v>
      </c>
      <c r="BV792" s="14"/>
      <c r="BW792" s="14">
        <v>8.5916358734179493E-2</v>
      </c>
      <c r="BX792" s="14">
        <v>0.10381475599626901</v>
      </c>
      <c r="BY792" s="14" t="s">
        <v>120</v>
      </c>
      <c r="BZ792" s="14">
        <v>0.16915236617632601</v>
      </c>
      <c r="CA792" s="14">
        <v>0.12105107782885</v>
      </c>
      <c r="CB792" s="14">
        <v>8.95476922198956E-2</v>
      </c>
      <c r="CC792" s="14">
        <v>0.125740449614692</v>
      </c>
      <c r="CD792" s="14"/>
      <c r="CE792" s="14">
        <v>8.9524799558525103E-2</v>
      </c>
      <c r="CF792" s="14">
        <v>0.104383434789214</v>
      </c>
      <c r="CG792" s="14">
        <v>0.15458578746407001</v>
      </c>
      <c r="CH792" s="14">
        <v>8.8548872164130099E-2</v>
      </c>
      <c r="CI792" s="14"/>
      <c r="CJ792" s="14">
        <v>1.9194700161370901E-2</v>
      </c>
      <c r="CK792" s="14">
        <v>4.6858337772388001E-2</v>
      </c>
      <c r="CL792" s="14">
        <v>0.14870427932959601</v>
      </c>
      <c r="CM792" s="14">
        <v>9.00482797044211E-2</v>
      </c>
      <c r="CN792" s="14"/>
      <c r="CO792" s="14">
        <v>4.4666684845285999E-2</v>
      </c>
      <c r="CP792" s="14">
        <v>0.11126066261070799</v>
      </c>
      <c r="CQ792" s="14"/>
      <c r="CR792" s="14">
        <v>5.5878934775303403E-2</v>
      </c>
      <c r="CS792" s="14">
        <v>0.10437885449914</v>
      </c>
    </row>
    <row r="793" spans="2:97" x14ac:dyDescent="0.3">
      <c r="B793" t="s">
        <v>92</v>
      </c>
      <c r="C793" s="14">
        <v>5.61215083383102E-2</v>
      </c>
      <c r="D793" s="14">
        <v>4.97826137242229E-2</v>
      </c>
      <c r="E793" s="14">
        <v>6.2488428886857801E-2</v>
      </c>
      <c r="F793" s="14"/>
      <c r="G793" s="14">
        <v>5.8563987877861899E-2</v>
      </c>
      <c r="H793" s="14">
        <v>4.8110079842979499E-2</v>
      </c>
      <c r="I793" s="14">
        <v>6.3017882749142204E-2</v>
      </c>
      <c r="J793" s="14">
        <v>7.2353369777320306E-2</v>
      </c>
      <c r="K793" s="14">
        <v>5.3816677133861797E-2</v>
      </c>
      <c r="L793" s="14">
        <v>4.3797158824990502E-2</v>
      </c>
      <c r="M793" s="14"/>
      <c r="N793" s="14">
        <v>3.4600392969653601E-2</v>
      </c>
      <c r="O793" s="14">
        <v>4.6541234188626698E-2</v>
      </c>
      <c r="P793" s="14">
        <v>4.8910639315351501E-2</v>
      </c>
      <c r="Q793" s="14">
        <v>9.6262879923136604E-2</v>
      </c>
      <c r="R793" s="14"/>
      <c r="S793" s="14">
        <v>6.31750656194663E-2</v>
      </c>
      <c r="T793" s="14">
        <v>4.95278808149422E-2</v>
      </c>
      <c r="U793" s="14">
        <v>3.9861144668536998E-2</v>
      </c>
      <c r="V793" s="14">
        <v>4.7025522347677401E-2</v>
      </c>
      <c r="W793" s="14">
        <v>6.4860500346791597E-2</v>
      </c>
      <c r="X793" s="14">
        <v>7.8653611487864594E-2</v>
      </c>
      <c r="Y793" s="14">
        <v>4.8572903292461597E-2</v>
      </c>
      <c r="Z793" s="14">
        <v>4.3675880328009398E-2</v>
      </c>
      <c r="AA793" s="14">
        <v>6.6820558012229594E-2</v>
      </c>
      <c r="AB793" s="14">
        <v>4.0698508979581702E-2</v>
      </c>
      <c r="AC793" s="14">
        <v>7.5381979247970493E-2</v>
      </c>
      <c r="AD793" s="14">
        <v>4.57467438727341E-2</v>
      </c>
      <c r="AE793" s="14"/>
      <c r="AF793" s="14">
        <v>5.4288986147747201E-2</v>
      </c>
      <c r="AG793" s="14">
        <v>5.6202824763577998E-2</v>
      </c>
      <c r="AH793" s="14">
        <v>2.6734124518410601E-2</v>
      </c>
      <c r="AI793" s="14">
        <v>5.40966299901273E-2</v>
      </c>
      <c r="AJ793" s="14">
        <v>4.2717194363761701E-2</v>
      </c>
      <c r="AK793" s="14"/>
      <c r="AL793" s="14">
        <v>5.5934039313141302E-2</v>
      </c>
      <c r="AM793" s="14">
        <v>4.2942037685304899E-2</v>
      </c>
      <c r="AN793" s="14">
        <v>3.28581450352739E-2</v>
      </c>
      <c r="AO793" s="14">
        <v>5.3750417612756098E-2</v>
      </c>
      <c r="AP793" s="14">
        <v>2.9344662248859201E-2</v>
      </c>
      <c r="AQ793" s="14">
        <v>7.7036853945926298E-2</v>
      </c>
      <c r="AR793" s="14"/>
      <c r="AS793" s="14">
        <v>7.2106138789439403E-2</v>
      </c>
      <c r="AT793" s="14">
        <v>6.3361201614993104E-2</v>
      </c>
      <c r="AU793" s="14">
        <v>4.2330164010311901E-2</v>
      </c>
      <c r="AV793" s="14">
        <v>3.9563458628187997E-2</v>
      </c>
      <c r="AW793" s="14">
        <v>2.5367572812828799E-2</v>
      </c>
      <c r="AX793" s="14"/>
      <c r="AY793" s="14">
        <v>0.27030502998871703</v>
      </c>
      <c r="AZ793" s="14">
        <v>0.13847194996079501</v>
      </c>
      <c r="BA793" s="14">
        <v>7.3665422495100705E-2</v>
      </c>
      <c r="BB793" s="14">
        <v>9.08948470144718E-2</v>
      </c>
      <c r="BC793" s="14">
        <v>3.7414627127854601E-2</v>
      </c>
      <c r="BD793" s="14">
        <v>7.9913372048989906E-2</v>
      </c>
      <c r="BE793" s="14">
        <v>4.4300101762039697E-2</v>
      </c>
      <c r="BF793" s="14">
        <v>3.29587462491698E-2</v>
      </c>
      <c r="BG793" s="14">
        <v>2.6985921514532801E-2</v>
      </c>
      <c r="BH793" s="14">
        <v>2.72248037886882E-2</v>
      </c>
      <c r="BI793" s="14">
        <v>4.9086465741001901E-2</v>
      </c>
      <c r="BJ793" s="14">
        <v>5.29201915273627E-2</v>
      </c>
      <c r="BK793" s="14">
        <v>3.8801606773763597E-2</v>
      </c>
      <c r="BL793" s="14">
        <v>7.84383003936754E-2</v>
      </c>
      <c r="BM793" s="14">
        <v>3.8768463984498902E-2</v>
      </c>
      <c r="BN793" s="14">
        <v>2.5523080792066902E-2</v>
      </c>
      <c r="BO793" s="14"/>
      <c r="BP793" s="14">
        <v>5.5400979004539698E-2</v>
      </c>
      <c r="BQ793" s="14">
        <v>5.5101350923533701E-2</v>
      </c>
      <c r="BR793" s="14">
        <v>6.70736993453806E-2</v>
      </c>
      <c r="BS793" s="14">
        <v>3.3361059099319398E-2</v>
      </c>
      <c r="BT793" s="14">
        <v>8.76461059917885E-2</v>
      </c>
      <c r="BU793" s="14">
        <v>5.3758104639680303E-2</v>
      </c>
      <c r="BV793" s="14"/>
      <c r="BW793" s="14">
        <v>3.5114672140338699E-2</v>
      </c>
      <c r="BX793" s="14">
        <v>5.3196284072070499E-2</v>
      </c>
      <c r="BY793" s="14" t="s">
        <v>120</v>
      </c>
      <c r="BZ793" s="14">
        <v>6.4145942396876196E-2</v>
      </c>
      <c r="CA793" s="14">
        <v>0.11256487822143001</v>
      </c>
      <c r="CB793" s="14">
        <v>5.4627358384568697E-2</v>
      </c>
      <c r="CC793" s="14">
        <v>0.14075163492783299</v>
      </c>
      <c r="CD793" s="14"/>
      <c r="CE793" s="14">
        <v>5.6624809605427297E-2</v>
      </c>
      <c r="CF793" s="14">
        <v>2.30431481947002E-2</v>
      </c>
      <c r="CG793" s="14">
        <v>0.104188932983723</v>
      </c>
      <c r="CH793" s="14">
        <v>4.3492289126331699E-2</v>
      </c>
      <c r="CI793" s="14"/>
      <c r="CJ793" s="14">
        <v>1.97218806112027E-2</v>
      </c>
      <c r="CK793" s="14">
        <v>1.65701023675126E-2</v>
      </c>
      <c r="CL793" s="14">
        <v>6.5532533874248802E-2</v>
      </c>
      <c r="CM793" s="14">
        <v>0.19870793119917801</v>
      </c>
      <c r="CN793" s="14"/>
      <c r="CO793" s="14">
        <v>1.2606098587182601E-2</v>
      </c>
      <c r="CP793" s="14">
        <v>5.9636561013974902E-2</v>
      </c>
      <c r="CQ793" s="14"/>
      <c r="CR793" s="14">
        <v>1.0433040242162E-2</v>
      </c>
      <c r="CS793" s="14">
        <v>5.5704570082387501E-2</v>
      </c>
    </row>
    <row r="794" spans="2:97" x14ac:dyDescent="0.3">
      <c r="B794" t="s">
        <v>350</v>
      </c>
      <c r="C794" s="14">
        <v>6.2649383904413896E-3</v>
      </c>
      <c r="D794" s="14">
        <v>5.6121143891454403E-3</v>
      </c>
      <c r="E794" s="14">
        <v>6.9220863378963498E-3</v>
      </c>
      <c r="F794" s="14"/>
      <c r="G794" s="14">
        <v>3.5622373917035101E-3</v>
      </c>
      <c r="H794" s="14">
        <v>5.8100656134224696E-3</v>
      </c>
      <c r="I794" s="14">
        <v>2.96531032951432E-3</v>
      </c>
      <c r="J794" s="14">
        <v>8.6777337576912292E-3</v>
      </c>
      <c r="K794" s="14">
        <v>6.7234837683237299E-3</v>
      </c>
      <c r="L794" s="14">
        <v>8.8418457311948608E-3</v>
      </c>
      <c r="M794" s="14"/>
      <c r="N794" s="14">
        <v>3.30377206034887E-3</v>
      </c>
      <c r="O794" s="14">
        <v>1.33488678981403E-2</v>
      </c>
      <c r="P794" s="14">
        <v>6.5351490524245799E-3</v>
      </c>
      <c r="Q794" s="14">
        <v>1.9416125726664901E-3</v>
      </c>
      <c r="R794" s="14"/>
      <c r="S794" s="14">
        <v>0</v>
      </c>
      <c r="T794" s="14">
        <v>1.05797151439198E-2</v>
      </c>
      <c r="U794" s="14">
        <v>6.3155028758295198E-3</v>
      </c>
      <c r="V794" s="14">
        <v>1.0402100997064199E-2</v>
      </c>
      <c r="W794" s="14">
        <v>6.8715053063235099E-3</v>
      </c>
      <c r="X794" s="14">
        <v>1.6710714391074102E-2</v>
      </c>
      <c r="Y794" s="14">
        <v>6.1672068115657796E-3</v>
      </c>
      <c r="Z794" s="14">
        <v>0</v>
      </c>
      <c r="AA794" s="14">
        <v>8.8381336436677595E-3</v>
      </c>
      <c r="AB794" s="14">
        <v>0</v>
      </c>
      <c r="AC794" s="14">
        <v>0</v>
      </c>
      <c r="AD794" s="14">
        <v>0</v>
      </c>
      <c r="AE794" s="14"/>
      <c r="AF794" s="14">
        <v>7.7784911032937202E-3</v>
      </c>
      <c r="AG794" s="14">
        <v>2.94713579004823E-3</v>
      </c>
      <c r="AH794" s="14">
        <v>1.13204170395455E-2</v>
      </c>
      <c r="AI794" s="14">
        <v>3.3474571471920102E-3</v>
      </c>
      <c r="AJ794" s="14">
        <v>2.4672592088804901E-2</v>
      </c>
      <c r="AK794" s="14"/>
      <c r="AL794" s="14">
        <v>3.8863115008558099E-3</v>
      </c>
      <c r="AM794" s="14">
        <v>7.8453674371194299E-3</v>
      </c>
      <c r="AN794" s="14">
        <v>1.4575622477417199E-2</v>
      </c>
      <c r="AO794" s="14">
        <v>2.0905751179514801E-3</v>
      </c>
      <c r="AP794" s="14">
        <v>1.4590973144311299E-2</v>
      </c>
      <c r="AQ794" s="14">
        <v>1.1878113885080499E-2</v>
      </c>
      <c r="AR794" s="14"/>
      <c r="AS794" s="14">
        <v>8.41861258340529E-3</v>
      </c>
      <c r="AT794" s="14">
        <v>4.2151591004034299E-3</v>
      </c>
      <c r="AU794" s="14">
        <v>9.9469085225066603E-3</v>
      </c>
      <c r="AV794" s="14">
        <v>0</v>
      </c>
      <c r="AW794" s="14">
        <v>0</v>
      </c>
      <c r="AX794" s="14"/>
      <c r="AY794" s="14">
        <v>0</v>
      </c>
      <c r="AZ794" s="14">
        <v>1.31350751524765E-2</v>
      </c>
      <c r="BA794" s="14">
        <v>7.2970326117088201E-3</v>
      </c>
      <c r="BB794" s="14">
        <v>0</v>
      </c>
      <c r="BC794" s="14">
        <v>5.4265095091151003E-3</v>
      </c>
      <c r="BD794" s="14">
        <v>4.94151243121628E-3</v>
      </c>
      <c r="BE794" s="14">
        <v>1.83955656884041E-2</v>
      </c>
      <c r="BF794" s="14">
        <v>0</v>
      </c>
      <c r="BG794" s="14">
        <v>6.3713780285448397E-3</v>
      </c>
      <c r="BH794" s="14">
        <v>8.4825791054334906E-3</v>
      </c>
      <c r="BI794" s="14">
        <v>0</v>
      </c>
      <c r="BJ794" s="14">
        <v>0</v>
      </c>
      <c r="BK794" s="14">
        <v>1.32022399115323E-2</v>
      </c>
      <c r="BL794" s="14">
        <v>0</v>
      </c>
      <c r="BM794" s="14">
        <v>0</v>
      </c>
      <c r="BN794" s="14">
        <v>9.1475407418907494E-3</v>
      </c>
      <c r="BO794" s="14"/>
      <c r="BP794" s="14">
        <v>2.0475692677945499E-3</v>
      </c>
      <c r="BQ794" s="14">
        <v>8.6780887185248304E-3</v>
      </c>
      <c r="BR794" s="14">
        <v>1.0610355510459199E-2</v>
      </c>
      <c r="BS794" s="14">
        <v>1.00542915544837E-2</v>
      </c>
      <c r="BT794" s="14">
        <v>0</v>
      </c>
      <c r="BU794" s="14">
        <v>0</v>
      </c>
      <c r="BV794" s="14"/>
      <c r="BW794" s="14">
        <v>7.3185629279082101E-3</v>
      </c>
      <c r="BX794" s="14">
        <v>6.8895666228351903E-3</v>
      </c>
      <c r="BY794" s="14" t="s">
        <v>120</v>
      </c>
      <c r="BZ794" s="14">
        <v>1.3812882978337399E-2</v>
      </c>
      <c r="CA794" s="14">
        <v>5.4087259818553302E-3</v>
      </c>
      <c r="CB794" s="14">
        <v>2.5895770623135198E-3</v>
      </c>
      <c r="CC794" s="14">
        <v>0</v>
      </c>
      <c r="CD794" s="14"/>
      <c r="CE794" s="14">
        <v>0</v>
      </c>
      <c r="CF794" s="14">
        <v>1.30493347628106E-2</v>
      </c>
      <c r="CG794" s="14">
        <v>1.0195508287620199E-2</v>
      </c>
      <c r="CH794" s="14">
        <v>7.0404180173837001E-3</v>
      </c>
      <c r="CI794" s="14"/>
      <c r="CJ794" s="14">
        <v>1.0715457066128999E-2</v>
      </c>
      <c r="CK794" s="14">
        <v>4.7936652883472201E-3</v>
      </c>
      <c r="CL794" s="14">
        <v>4.3381902849200698E-3</v>
      </c>
      <c r="CM794" s="14">
        <v>1.54752417590841E-2</v>
      </c>
      <c r="CN794" s="14"/>
      <c r="CO794" s="14">
        <v>1.65155711237427E-2</v>
      </c>
      <c r="CP794" s="14">
        <v>4.9522581537169499E-3</v>
      </c>
      <c r="CQ794" s="14"/>
      <c r="CR794" s="14">
        <v>4.4248930982770801E-3</v>
      </c>
      <c r="CS794" s="14">
        <v>7.0612575344231598E-3</v>
      </c>
    </row>
    <row r="795" spans="2:97" x14ac:dyDescent="0.3">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c r="BB795" s="14"/>
      <c r="BC795" s="14"/>
      <c r="BD795" s="14"/>
      <c r="BE795" s="14"/>
      <c r="BF795" s="14"/>
      <c r="BG795" s="14"/>
      <c r="BH795" s="14"/>
      <c r="BI795" s="14"/>
      <c r="BJ795" s="14"/>
      <c r="BK795" s="14"/>
      <c r="BL795" s="14"/>
      <c r="BM795" s="14"/>
      <c r="BN795" s="14"/>
      <c r="BO795" s="14"/>
      <c r="BP795" s="14"/>
      <c r="BQ795" s="14"/>
      <c r="BR795" s="14"/>
      <c r="BS795" s="14"/>
      <c r="BT795" s="14"/>
      <c r="BU795" s="14"/>
      <c r="BV795" s="14"/>
      <c r="BW795" s="14"/>
      <c r="BX795" s="14"/>
      <c r="BY795" s="14"/>
      <c r="BZ795" s="14"/>
      <c r="CA795" s="14"/>
      <c r="CB795" s="14"/>
      <c r="CC795" s="14"/>
      <c r="CD795" s="14"/>
      <c r="CE795" s="14"/>
      <c r="CF795" s="14"/>
      <c r="CG795" s="14"/>
      <c r="CH795" s="14"/>
      <c r="CI795" s="14"/>
      <c r="CJ795" s="14"/>
      <c r="CK795" s="14"/>
      <c r="CL795" s="14"/>
      <c r="CM795" s="14"/>
      <c r="CN795" s="14"/>
      <c r="CO795" s="14"/>
      <c r="CP795" s="14"/>
      <c r="CQ795" s="14"/>
      <c r="CR795" s="14"/>
      <c r="CS795" s="14"/>
    </row>
    <row r="796" spans="2:97" x14ac:dyDescent="0.3">
      <c r="B796" s="6" t="s">
        <v>366</v>
      </c>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c r="AR796" s="14"/>
      <c r="AS796" s="14"/>
      <c r="AT796" s="14"/>
      <c r="AU796" s="14"/>
      <c r="AV796" s="14"/>
      <c r="AW796" s="14"/>
      <c r="AX796" s="14"/>
      <c r="AY796" s="14"/>
      <c r="AZ796" s="14"/>
      <c r="BA796" s="14"/>
      <c r="BB796" s="14"/>
      <c r="BC796" s="14"/>
      <c r="BD796" s="14"/>
      <c r="BE796" s="14"/>
      <c r="BF796" s="14"/>
      <c r="BG796" s="14"/>
      <c r="BH796" s="14"/>
      <c r="BI796" s="14"/>
      <c r="BJ796" s="14"/>
      <c r="BK796" s="14"/>
      <c r="BL796" s="14"/>
      <c r="BM796" s="14"/>
      <c r="BN796" s="14"/>
      <c r="BO796" s="14"/>
      <c r="BP796" s="14"/>
      <c r="BQ796" s="14"/>
      <c r="BR796" s="14"/>
      <c r="BS796" s="14"/>
      <c r="BT796" s="14"/>
      <c r="BU796" s="14"/>
      <c r="BV796" s="14"/>
      <c r="BW796" s="14"/>
      <c r="BX796" s="14"/>
      <c r="BY796" s="14"/>
      <c r="BZ796" s="14"/>
      <c r="CA796" s="14"/>
      <c r="CB796" s="14"/>
      <c r="CC796" s="14"/>
      <c r="CD796" s="14"/>
      <c r="CE796" s="14"/>
      <c r="CF796" s="14"/>
      <c r="CG796" s="14"/>
      <c r="CH796" s="14"/>
      <c r="CI796" s="14"/>
      <c r="CJ796" s="14"/>
      <c r="CK796" s="14"/>
      <c r="CL796" s="14"/>
      <c r="CM796" s="14"/>
      <c r="CN796" s="14"/>
      <c r="CO796" s="14"/>
      <c r="CP796" s="14"/>
      <c r="CQ796" s="14"/>
      <c r="CR796" s="14"/>
      <c r="CS796" s="14"/>
    </row>
    <row r="797" spans="2:97" x14ac:dyDescent="0.3">
      <c r="B797" s="24" t="s">
        <v>118</v>
      </c>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c r="AR797" s="14"/>
      <c r="AS797" s="14"/>
      <c r="AT797" s="14"/>
      <c r="AU797" s="14"/>
      <c r="AV797" s="14"/>
      <c r="AW797" s="14"/>
      <c r="AX797" s="14"/>
      <c r="AY797" s="14"/>
      <c r="AZ797" s="14"/>
      <c r="BA797" s="14"/>
      <c r="BB797" s="14"/>
      <c r="BC797" s="14"/>
      <c r="BD797" s="14"/>
      <c r="BE797" s="14"/>
      <c r="BF797" s="14"/>
      <c r="BG797" s="14"/>
      <c r="BH797" s="14"/>
      <c r="BI797" s="14"/>
      <c r="BJ797" s="14"/>
      <c r="BK797" s="14"/>
      <c r="BL797" s="14"/>
      <c r="BM797" s="14"/>
      <c r="BN797" s="14"/>
      <c r="BO797" s="14"/>
      <c r="BP797" s="14"/>
      <c r="BQ797" s="14"/>
      <c r="BR797" s="14"/>
      <c r="BS797" s="14"/>
      <c r="BT797" s="14"/>
      <c r="BU797" s="14"/>
      <c r="BV797" s="14"/>
      <c r="BW797" s="14"/>
      <c r="BX797" s="14"/>
      <c r="BY797" s="14"/>
      <c r="BZ797" s="14"/>
      <c r="CA797" s="14"/>
      <c r="CB797" s="14"/>
      <c r="CC797" s="14"/>
      <c r="CD797" s="14"/>
      <c r="CE797" s="14"/>
      <c r="CF797" s="14"/>
      <c r="CG797" s="14"/>
      <c r="CH797" s="14"/>
      <c r="CI797" s="14"/>
      <c r="CJ797" s="14"/>
      <c r="CK797" s="14"/>
      <c r="CL797" s="14"/>
      <c r="CM797" s="14"/>
      <c r="CN797" s="14"/>
      <c r="CO797" s="14"/>
      <c r="CP797" s="14"/>
      <c r="CQ797" s="14"/>
      <c r="CR797" s="14"/>
      <c r="CS797" s="14"/>
    </row>
    <row r="798" spans="2:97" x14ac:dyDescent="0.3">
      <c r="B798" t="s">
        <v>337</v>
      </c>
      <c r="C798" s="14">
        <v>3.5069471126769197E-2</v>
      </c>
      <c r="D798" s="14">
        <v>3.15230852421374E-2</v>
      </c>
      <c r="E798" s="14">
        <v>3.8642416176778299E-2</v>
      </c>
      <c r="F798" s="14"/>
      <c r="G798" s="14">
        <v>3.9851694034341002E-2</v>
      </c>
      <c r="H798" s="14">
        <v>4.8394353970895997E-2</v>
      </c>
      <c r="I798" s="14">
        <v>5.8091933007600502E-2</v>
      </c>
      <c r="J798" s="14">
        <v>1.6910392981409499E-2</v>
      </c>
      <c r="K798" s="14">
        <v>2.7313372584339701E-2</v>
      </c>
      <c r="L798" s="14">
        <v>2.2263826198051399E-2</v>
      </c>
      <c r="M798" s="14"/>
      <c r="N798" s="14">
        <v>4.6016412494594497E-2</v>
      </c>
      <c r="O798" s="14">
        <v>3.2936700905740898E-2</v>
      </c>
      <c r="P798" s="14">
        <v>3.9154063495806003E-2</v>
      </c>
      <c r="Q798" s="14">
        <v>2.2316462356206799E-2</v>
      </c>
      <c r="R798" s="14"/>
      <c r="S798" s="14">
        <v>3.9299357634355402E-2</v>
      </c>
      <c r="T798" s="14">
        <v>3.8963104136490699E-2</v>
      </c>
      <c r="U798" s="14">
        <v>2.93494048944947E-2</v>
      </c>
      <c r="V798" s="14">
        <v>2.7611001962890801E-2</v>
      </c>
      <c r="W798" s="14">
        <v>3.3033164878482103E-2</v>
      </c>
      <c r="X798" s="14">
        <v>4.8838977650138997E-2</v>
      </c>
      <c r="Y798" s="14">
        <v>3.0171672694524101E-2</v>
      </c>
      <c r="Z798" s="14">
        <v>4.7779909805518501E-2</v>
      </c>
      <c r="AA798" s="14">
        <v>4.4148017565939203E-2</v>
      </c>
      <c r="AB798" s="14">
        <v>1.6899753748900799E-2</v>
      </c>
      <c r="AC798" s="14">
        <v>3.24498389526117E-2</v>
      </c>
      <c r="AD798" s="14">
        <v>2.1326991437822799E-2</v>
      </c>
      <c r="AE798" s="14"/>
      <c r="AF798" s="14">
        <v>3.8493815762794599E-2</v>
      </c>
      <c r="AG798" s="14">
        <v>3.0511975106051099E-2</v>
      </c>
      <c r="AH798" s="14">
        <v>3.3603635395371201E-2</v>
      </c>
      <c r="AI798" s="14">
        <v>4.7372671020861297E-2</v>
      </c>
      <c r="AJ798" s="14">
        <v>1.82027189785685E-2</v>
      </c>
      <c r="AK798" s="14"/>
      <c r="AL798" s="14">
        <v>2.7311830514126698E-2</v>
      </c>
      <c r="AM798" s="14">
        <v>3.7186566132915599E-2</v>
      </c>
      <c r="AN798" s="14">
        <v>5.28264375468077E-2</v>
      </c>
      <c r="AO798" s="14">
        <v>4.5458436769868403E-2</v>
      </c>
      <c r="AP798" s="14">
        <v>2.29902158459926E-2</v>
      </c>
      <c r="AQ798" s="14">
        <v>1.8280669585557199E-2</v>
      </c>
      <c r="AR798" s="14"/>
      <c r="AS798" s="14">
        <v>2.18330135226757E-2</v>
      </c>
      <c r="AT798" s="14">
        <v>4.6078827198848898E-2</v>
      </c>
      <c r="AU798" s="14">
        <v>4.4269461907934703E-2</v>
      </c>
      <c r="AV798" s="14">
        <v>4.5115516249332702E-2</v>
      </c>
      <c r="AW798" s="14">
        <v>0</v>
      </c>
      <c r="AX798" s="14"/>
      <c r="AY798" s="14">
        <v>0</v>
      </c>
      <c r="AZ798" s="14">
        <v>3.9953122235268701E-2</v>
      </c>
      <c r="BA798" s="14">
        <v>1.51273954285352E-2</v>
      </c>
      <c r="BB798" s="14">
        <v>3.3934203253042201E-2</v>
      </c>
      <c r="BC798" s="14">
        <v>1.14143535410133E-2</v>
      </c>
      <c r="BD798" s="14">
        <v>4.7210842452353401E-2</v>
      </c>
      <c r="BE798" s="14">
        <v>4.8927138307600301E-2</v>
      </c>
      <c r="BF798" s="14">
        <v>3.8355488323476697E-2</v>
      </c>
      <c r="BG798" s="14">
        <v>3.4347229278640298E-2</v>
      </c>
      <c r="BH798" s="14">
        <v>2.57645577943218E-2</v>
      </c>
      <c r="BI798" s="14">
        <v>1.83055542595803E-2</v>
      </c>
      <c r="BJ798" s="14">
        <v>5.1152877490410101E-2</v>
      </c>
      <c r="BK798" s="14">
        <v>3.68302277358349E-2</v>
      </c>
      <c r="BL798" s="14">
        <v>4.0885212083625201E-2</v>
      </c>
      <c r="BM798" s="14">
        <v>5.2394583013917299E-2</v>
      </c>
      <c r="BN798" s="14">
        <v>4.9512225586198E-2</v>
      </c>
      <c r="BO798" s="14"/>
      <c r="BP798" s="14">
        <v>4.9346162490427899E-2</v>
      </c>
      <c r="BQ798" s="14">
        <v>3.44339270875407E-2</v>
      </c>
      <c r="BR798" s="14">
        <v>1.8213610044090799E-2</v>
      </c>
      <c r="BS798" s="14">
        <v>3.04931845097377E-2</v>
      </c>
      <c r="BT798" s="14">
        <v>3.7381784050656799E-2</v>
      </c>
      <c r="BU798" s="14">
        <v>2.8970007147308099E-2</v>
      </c>
      <c r="BV798" s="14"/>
      <c r="BW798" s="14">
        <v>3.05063117656021E-2</v>
      </c>
      <c r="BX798" s="14">
        <v>2.7261162508521099E-2</v>
      </c>
      <c r="BY798" s="14" t="s">
        <v>120</v>
      </c>
      <c r="BZ798" s="14">
        <v>2.5558932358452802E-2</v>
      </c>
      <c r="CA798" s="14">
        <v>5.37465077667484E-2</v>
      </c>
      <c r="CB798" s="14">
        <v>5.7411254740864302E-2</v>
      </c>
      <c r="CC798" s="14">
        <v>0</v>
      </c>
      <c r="CD798" s="14"/>
      <c r="CE798" s="14">
        <v>5.0996899994589902E-2</v>
      </c>
      <c r="CF798" s="14">
        <v>4.2933745756653298E-2</v>
      </c>
      <c r="CG798" s="14">
        <v>3.57069766186131E-2</v>
      </c>
      <c r="CH798" s="14">
        <v>2.7292710891559699E-2</v>
      </c>
      <c r="CI798" s="14"/>
      <c r="CJ798" s="14">
        <v>3.2347834603370602E-2</v>
      </c>
      <c r="CK798" s="14">
        <v>5.0163210584397898E-2</v>
      </c>
      <c r="CL798" s="14">
        <v>3.2002085037308697E-2</v>
      </c>
      <c r="CM798" s="14">
        <v>2.1311395622595899E-2</v>
      </c>
      <c r="CN798" s="14"/>
      <c r="CO798" s="14">
        <v>4.5346388878509898E-2</v>
      </c>
      <c r="CP798" s="14">
        <v>3.1483709888829002E-2</v>
      </c>
      <c r="CQ798" s="14"/>
      <c r="CR798" s="14">
        <v>7.1264242219054405E-2</v>
      </c>
      <c r="CS798" s="14">
        <v>3.18014451328546E-2</v>
      </c>
    </row>
    <row r="799" spans="2:97" x14ac:dyDescent="0.3">
      <c r="B799" t="s">
        <v>338</v>
      </c>
      <c r="C799" s="14">
        <v>4.5035377935224601E-2</v>
      </c>
      <c r="D799" s="14">
        <v>4.6749015495101701E-2</v>
      </c>
      <c r="E799" s="14">
        <v>4.3492574652766097E-2</v>
      </c>
      <c r="F799" s="14"/>
      <c r="G799" s="14">
        <v>6.1771551659482102E-2</v>
      </c>
      <c r="H799" s="14">
        <v>6.3229664578771397E-2</v>
      </c>
      <c r="I799" s="14">
        <v>6.4717149029824006E-2</v>
      </c>
      <c r="J799" s="14">
        <v>3.8342857606063298E-2</v>
      </c>
      <c r="K799" s="14">
        <v>3.1780795074020401E-2</v>
      </c>
      <c r="L799" s="14">
        <v>1.7464222470461799E-2</v>
      </c>
      <c r="M799" s="14"/>
      <c r="N799" s="14">
        <v>5.8756825493572702E-2</v>
      </c>
      <c r="O799" s="14">
        <v>4.9741796340886699E-2</v>
      </c>
      <c r="P799" s="14">
        <v>3.9691056104798401E-2</v>
      </c>
      <c r="Q799" s="14">
        <v>2.8721075283539801E-2</v>
      </c>
      <c r="R799" s="14"/>
      <c r="S799" s="14">
        <v>5.7003967253830098E-2</v>
      </c>
      <c r="T799" s="14">
        <v>4.0744709160770103E-2</v>
      </c>
      <c r="U799" s="14">
        <v>4.3875588507226698E-2</v>
      </c>
      <c r="V799" s="14">
        <v>3.7931787351495098E-2</v>
      </c>
      <c r="W799" s="14">
        <v>5.6592995008807198E-2</v>
      </c>
      <c r="X799" s="14">
        <v>2.10323197921089E-2</v>
      </c>
      <c r="Y799" s="14">
        <v>3.3253633662164897E-2</v>
      </c>
      <c r="Z799" s="14">
        <v>3.6006862327481903E-2</v>
      </c>
      <c r="AA799" s="14">
        <v>8.0432360420049406E-2</v>
      </c>
      <c r="AB799" s="14">
        <v>4.62295011296706E-2</v>
      </c>
      <c r="AC799" s="14">
        <v>1.10261038651755E-2</v>
      </c>
      <c r="AD799" s="14">
        <v>4.4075389654454698E-2</v>
      </c>
      <c r="AE799" s="14"/>
      <c r="AF799" s="14">
        <v>3.9290139284861601E-2</v>
      </c>
      <c r="AG799" s="14">
        <v>4.65456562120855E-2</v>
      </c>
      <c r="AH799" s="14">
        <v>7.7218716399870393E-2</v>
      </c>
      <c r="AI799" s="14">
        <v>4.4830819163990197E-2</v>
      </c>
      <c r="AJ799" s="14">
        <v>2.4997210721100199E-2</v>
      </c>
      <c r="AK799" s="14"/>
      <c r="AL799" s="14">
        <v>5.5329497156426502E-2</v>
      </c>
      <c r="AM799" s="14">
        <v>4.1806488943436998E-2</v>
      </c>
      <c r="AN799" s="14">
        <v>5.3536439814012099E-2</v>
      </c>
      <c r="AO799" s="14">
        <v>4.1298624136691602E-2</v>
      </c>
      <c r="AP799" s="14">
        <v>4.70066418644981E-2</v>
      </c>
      <c r="AQ799" s="14">
        <v>1.7803141728666601E-2</v>
      </c>
      <c r="AR799" s="14"/>
      <c r="AS799" s="14">
        <v>4.1076424985584399E-2</v>
      </c>
      <c r="AT799" s="14">
        <v>4.0175967535212902E-2</v>
      </c>
      <c r="AU799" s="14">
        <v>5.2269514430406699E-2</v>
      </c>
      <c r="AV799" s="14">
        <v>6.8644569366976604E-2</v>
      </c>
      <c r="AW799" s="14">
        <v>6.4496218690689402E-2</v>
      </c>
      <c r="AX799" s="14"/>
      <c r="AY799" s="14">
        <v>6.56441315907631E-2</v>
      </c>
      <c r="AZ799" s="14">
        <v>3.6039309234609497E-2</v>
      </c>
      <c r="BA799" s="14">
        <v>4.5863942800487001E-2</v>
      </c>
      <c r="BB799" s="14">
        <v>3.4876566236453903E-2</v>
      </c>
      <c r="BC799" s="14">
        <v>3.2883439360655103E-2</v>
      </c>
      <c r="BD799" s="14">
        <v>2.8285433640209599E-2</v>
      </c>
      <c r="BE799" s="14">
        <v>5.3229723422639798E-2</v>
      </c>
      <c r="BF799" s="14">
        <v>3.1499940422101198E-2</v>
      </c>
      <c r="BG799" s="14">
        <v>3.6651200386590498E-2</v>
      </c>
      <c r="BH799" s="14">
        <v>5.42698333802187E-2</v>
      </c>
      <c r="BI799" s="14">
        <v>4.7071287694091399E-2</v>
      </c>
      <c r="BJ799" s="14">
        <v>6.7729182890845493E-2</v>
      </c>
      <c r="BK799" s="14">
        <v>9.2031740088903496E-2</v>
      </c>
      <c r="BL799" s="14">
        <v>6.69138684836217E-2</v>
      </c>
      <c r="BM799" s="14">
        <v>2.3609469127701101E-2</v>
      </c>
      <c r="BN799" s="14">
        <v>4.4721172273844603E-2</v>
      </c>
      <c r="BO799" s="14"/>
      <c r="BP799" s="14">
        <v>5.6700965584287097E-2</v>
      </c>
      <c r="BQ799" s="14">
        <v>4.2623245640110399E-2</v>
      </c>
      <c r="BR799" s="14">
        <v>3.7188695480579001E-2</v>
      </c>
      <c r="BS799" s="14">
        <v>4.22320980422266E-2</v>
      </c>
      <c r="BT799" s="14">
        <v>3.3414111936119602E-2</v>
      </c>
      <c r="BU799" s="14">
        <v>4.3138751933167699E-2</v>
      </c>
      <c r="BV799" s="14"/>
      <c r="BW799" s="14">
        <v>3.5156567393671803E-2</v>
      </c>
      <c r="BX799" s="14">
        <v>5.0649898949814899E-2</v>
      </c>
      <c r="BY799" s="14" t="s">
        <v>120</v>
      </c>
      <c r="BZ799" s="14">
        <v>3.3567660534707298E-2</v>
      </c>
      <c r="CA799" s="14">
        <v>3.4987063841437203E-2</v>
      </c>
      <c r="CB799" s="14">
        <v>5.1713725276882103E-2</v>
      </c>
      <c r="CC799" s="14">
        <v>0.12385460186456</v>
      </c>
      <c r="CD799" s="14"/>
      <c r="CE799" s="14">
        <v>7.3374454712562404E-2</v>
      </c>
      <c r="CF799" s="14">
        <v>6.1012694369922002E-2</v>
      </c>
      <c r="CG799" s="14">
        <v>2.9434368615584201E-2</v>
      </c>
      <c r="CH799" s="14">
        <v>4.0097546199336601E-2</v>
      </c>
      <c r="CI799" s="14"/>
      <c r="CJ799" s="14">
        <v>7.4761123411872799E-2</v>
      </c>
      <c r="CK799" s="14">
        <v>6.4049735802791302E-2</v>
      </c>
      <c r="CL799" s="14">
        <v>2.9673593113418901E-2</v>
      </c>
      <c r="CM799" s="14">
        <v>3.69777715755117E-2</v>
      </c>
      <c r="CN799" s="14"/>
      <c r="CO799" s="14">
        <v>5.4811705826512298E-2</v>
      </c>
      <c r="CP799" s="14">
        <v>4.3881163398019403E-2</v>
      </c>
      <c r="CQ799" s="14"/>
      <c r="CR799" s="14">
        <v>6.4565268772975998E-2</v>
      </c>
      <c r="CS799" s="14">
        <v>4.2583477423180999E-2</v>
      </c>
    </row>
    <row r="800" spans="2:97" x14ac:dyDescent="0.3">
      <c r="B800" t="s">
        <v>339</v>
      </c>
      <c r="C800" s="14">
        <v>3.87783559495481E-2</v>
      </c>
      <c r="D800" s="14">
        <v>4.2024498316606498E-2</v>
      </c>
      <c r="E800" s="14">
        <v>3.5717936921519602E-2</v>
      </c>
      <c r="F800" s="14"/>
      <c r="G800" s="14">
        <v>3.74545886242722E-2</v>
      </c>
      <c r="H800" s="14">
        <v>5.4146142070417402E-2</v>
      </c>
      <c r="I800" s="14">
        <v>4.5535536398653501E-2</v>
      </c>
      <c r="J800" s="14">
        <v>2.29837640244696E-2</v>
      </c>
      <c r="K800" s="14">
        <v>4.88845100532165E-2</v>
      </c>
      <c r="L800" s="14">
        <v>2.7666998541220199E-2</v>
      </c>
      <c r="M800" s="14"/>
      <c r="N800" s="14">
        <v>3.7554361400807298E-2</v>
      </c>
      <c r="O800" s="14">
        <v>4.7414005838388999E-2</v>
      </c>
      <c r="P800" s="14">
        <v>3.6191875088084802E-2</v>
      </c>
      <c r="Q800" s="14">
        <v>3.38706182092798E-2</v>
      </c>
      <c r="R800" s="14"/>
      <c r="S800" s="14">
        <v>3.2904298895495898E-2</v>
      </c>
      <c r="T800" s="14">
        <v>3.6606135137535099E-2</v>
      </c>
      <c r="U800" s="14">
        <v>3.8532734897544101E-2</v>
      </c>
      <c r="V800" s="14">
        <v>7.0041056836753907E-2</v>
      </c>
      <c r="W800" s="14">
        <v>6.6117681273009002E-2</v>
      </c>
      <c r="X800" s="14">
        <v>3.1121854093744399E-2</v>
      </c>
      <c r="Y800" s="14">
        <v>1.79097617526057E-2</v>
      </c>
      <c r="Z800" s="14">
        <v>0</v>
      </c>
      <c r="AA800" s="14">
        <v>4.0112220235936497E-2</v>
      </c>
      <c r="AB800" s="14">
        <v>2.3541256117241002E-2</v>
      </c>
      <c r="AC800" s="14">
        <v>6.5150767624679806E-2</v>
      </c>
      <c r="AD800" s="14">
        <v>4.53749676898502E-2</v>
      </c>
      <c r="AE800" s="14"/>
      <c r="AF800" s="14">
        <v>4.40752733700817E-2</v>
      </c>
      <c r="AG800" s="14">
        <v>4.6101208186021599E-2</v>
      </c>
      <c r="AH800" s="14">
        <v>3.4921469642891702E-2</v>
      </c>
      <c r="AI800" s="14">
        <v>1.8223738487732299E-2</v>
      </c>
      <c r="AJ800" s="14">
        <v>5.9158167554001502E-2</v>
      </c>
      <c r="AK800" s="14"/>
      <c r="AL800" s="14">
        <v>4.43754172054261E-2</v>
      </c>
      <c r="AM800" s="14">
        <v>4.7851718074137899E-2</v>
      </c>
      <c r="AN800" s="14">
        <v>3.5060926096157199E-2</v>
      </c>
      <c r="AO800" s="14">
        <v>2.7095248433342E-2</v>
      </c>
      <c r="AP800" s="14">
        <v>5.76108333325153E-2</v>
      </c>
      <c r="AQ800" s="14">
        <v>1.516238208703E-2</v>
      </c>
      <c r="AR800" s="14"/>
      <c r="AS800" s="14">
        <v>2.8841093730761599E-2</v>
      </c>
      <c r="AT800" s="14">
        <v>4.3373278302660898E-2</v>
      </c>
      <c r="AU800" s="14">
        <v>3.9036666645884698E-2</v>
      </c>
      <c r="AV800" s="14">
        <v>2.76281824323539E-2</v>
      </c>
      <c r="AW800" s="14">
        <v>0.15512077977368099</v>
      </c>
      <c r="AX800" s="14"/>
      <c r="AY800" s="14">
        <v>6.7501787046979705E-2</v>
      </c>
      <c r="AZ800" s="14">
        <v>1.3188776095321E-2</v>
      </c>
      <c r="BA800" s="14">
        <v>7.9174352205778793E-3</v>
      </c>
      <c r="BB800" s="14">
        <v>5.1301334892547401E-2</v>
      </c>
      <c r="BC800" s="14">
        <v>6.0678742921074801E-2</v>
      </c>
      <c r="BD800" s="14">
        <v>4.4729076583956903E-2</v>
      </c>
      <c r="BE800" s="14">
        <v>3.7208570082213399E-2</v>
      </c>
      <c r="BF800" s="14">
        <v>4.1051959727643202E-2</v>
      </c>
      <c r="BG800" s="14">
        <v>5.4567470096634103E-2</v>
      </c>
      <c r="BH800" s="14">
        <v>5.0593759866216698E-2</v>
      </c>
      <c r="BI800" s="14">
        <v>3.9852248306106001E-2</v>
      </c>
      <c r="BJ800" s="14">
        <v>2.37194265510993E-2</v>
      </c>
      <c r="BK800" s="14">
        <v>2.3267319049517499E-2</v>
      </c>
      <c r="BL800" s="14">
        <v>2.2470635457654601E-2</v>
      </c>
      <c r="BM800" s="14">
        <v>1.8671295859377698E-2</v>
      </c>
      <c r="BN800" s="14">
        <v>4.72896019621072E-2</v>
      </c>
      <c r="BO800" s="14"/>
      <c r="BP800" s="14">
        <v>3.4582836857587097E-2</v>
      </c>
      <c r="BQ800" s="14">
        <v>2.83005958522634E-2</v>
      </c>
      <c r="BR800" s="14">
        <v>6.0378392031424297E-2</v>
      </c>
      <c r="BS800" s="14">
        <v>4.0382812470015197E-2</v>
      </c>
      <c r="BT800" s="14">
        <v>5.0214519705909302E-2</v>
      </c>
      <c r="BU800" s="14">
        <v>2.8290528349796399E-2</v>
      </c>
      <c r="BV800" s="14"/>
      <c r="BW800" s="14">
        <v>3.4865316549045497E-2</v>
      </c>
      <c r="BX800" s="14">
        <v>2.9586348402626101E-2</v>
      </c>
      <c r="BY800" s="14" t="s">
        <v>120</v>
      </c>
      <c r="BZ800" s="14">
        <v>4.0602142715016498E-2</v>
      </c>
      <c r="CA800" s="14">
        <v>3.39985033181954E-2</v>
      </c>
      <c r="CB800" s="14">
        <v>5.581502575043E-2</v>
      </c>
      <c r="CC800" s="14">
        <v>5.9306128748094197E-2</v>
      </c>
      <c r="CD800" s="14"/>
      <c r="CE800" s="14">
        <v>5.8468625558846098E-2</v>
      </c>
      <c r="CF800" s="14">
        <v>3.5400122374027003E-2</v>
      </c>
      <c r="CG800" s="14">
        <v>3.8118612636770501E-2</v>
      </c>
      <c r="CH800" s="14">
        <v>3.8723018777380797E-2</v>
      </c>
      <c r="CI800" s="14"/>
      <c r="CJ800" s="14">
        <v>4.6203316254033698E-2</v>
      </c>
      <c r="CK800" s="14">
        <v>2.9328200109601299E-2</v>
      </c>
      <c r="CL800" s="14">
        <v>4.1698768952647701E-2</v>
      </c>
      <c r="CM800" s="14">
        <v>2.31800753922051E-2</v>
      </c>
      <c r="CN800" s="14"/>
      <c r="CO800" s="14">
        <v>6.5753542657002603E-2</v>
      </c>
      <c r="CP800" s="14">
        <v>3.57260873228804E-2</v>
      </c>
      <c r="CQ800" s="14"/>
      <c r="CR800" s="14">
        <v>5.2985924732224902E-2</v>
      </c>
      <c r="CS800" s="14">
        <v>3.7198792535582503E-2</v>
      </c>
    </row>
    <row r="801" spans="2:97" x14ac:dyDescent="0.3">
      <c r="B801" t="s">
        <v>340</v>
      </c>
      <c r="C801" s="14">
        <v>8.8076660530145401E-2</v>
      </c>
      <c r="D801" s="14">
        <v>9.1620468688918696E-2</v>
      </c>
      <c r="E801" s="14">
        <v>8.4871153932619195E-2</v>
      </c>
      <c r="F801" s="14"/>
      <c r="G801" s="14">
        <v>9.8250790365367893E-2</v>
      </c>
      <c r="H801" s="14">
        <v>7.4946586584972094E-2</v>
      </c>
      <c r="I801" s="14">
        <v>8.0705229378265894E-2</v>
      </c>
      <c r="J801" s="14">
        <v>9.5702645140414294E-2</v>
      </c>
      <c r="K801" s="14">
        <v>9.2387688853296096E-2</v>
      </c>
      <c r="L801" s="14">
        <v>8.8958453026710196E-2</v>
      </c>
      <c r="M801" s="14"/>
      <c r="N801" s="14">
        <v>9.3741843495065397E-2</v>
      </c>
      <c r="O801" s="14">
        <v>9.3973645297993499E-2</v>
      </c>
      <c r="P801" s="14">
        <v>8.4980952662093295E-2</v>
      </c>
      <c r="Q801" s="14">
        <v>7.9623421655486804E-2</v>
      </c>
      <c r="R801" s="14"/>
      <c r="S801" s="14">
        <v>9.7531213447984696E-2</v>
      </c>
      <c r="T801" s="14">
        <v>6.7906268094293898E-2</v>
      </c>
      <c r="U801" s="14">
        <v>0.113583150744988</v>
      </c>
      <c r="V801" s="14">
        <v>8.2954966318317294E-2</v>
      </c>
      <c r="W801" s="14">
        <v>0.11650717325581</v>
      </c>
      <c r="X801" s="14">
        <v>6.9198713928542405E-2</v>
      </c>
      <c r="Y801" s="14">
        <v>0.119657160928083</v>
      </c>
      <c r="Z801" s="14">
        <v>9.1009749490128702E-2</v>
      </c>
      <c r="AA801" s="14">
        <v>6.6705760946253606E-2</v>
      </c>
      <c r="AB801" s="14">
        <v>5.69337142774081E-2</v>
      </c>
      <c r="AC801" s="14">
        <v>0.129093159202018</v>
      </c>
      <c r="AD801" s="14">
        <v>8.3477858848141101E-2</v>
      </c>
      <c r="AE801" s="14"/>
      <c r="AF801" s="14">
        <v>8.80473260906178E-2</v>
      </c>
      <c r="AG801" s="14">
        <v>9.4182599413311904E-2</v>
      </c>
      <c r="AH801" s="14">
        <v>0.104331462537169</v>
      </c>
      <c r="AI801" s="14">
        <v>5.4784160764059897E-2</v>
      </c>
      <c r="AJ801" s="14">
        <v>0.15184178636450499</v>
      </c>
      <c r="AK801" s="14"/>
      <c r="AL801" s="14">
        <v>9.2509580730003704E-2</v>
      </c>
      <c r="AM801" s="14">
        <v>7.55960620252005E-2</v>
      </c>
      <c r="AN801" s="14">
        <v>0.12819856007667399</v>
      </c>
      <c r="AO801" s="14">
        <v>4.49252050835727E-2</v>
      </c>
      <c r="AP801" s="14">
        <v>0.17949949441801999</v>
      </c>
      <c r="AQ801" s="14">
        <v>0.109019782094617</v>
      </c>
      <c r="AR801" s="14"/>
      <c r="AS801" s="14">
        <v>7.7874375530191497E-2</v>
      </c>
      <c r="AT801" s="14">
        <v>9.5772091386540206E-2</v>
      </c>
      <c r="AU801" s="14">
        <v>9.66504166960378E-2</v>
      </c>
      <c r="AV801" s="14">
        <v>0.105668459510635</v>
      </c>
      <c r="AW801" s="14">
        <v>5.1832982167959799E-2</v>
      </c>
      <c r="AX801" s="14"/>
      <c r="AY801" s="14">
        <v>0</v>
      </c>
      <c r="AZ801" s="14">
        <v>6.6230035279356197E-2</v>
      </c>
      <c r="BA801" s="14">
        <v>5.9007161527695598E-2</v>
      </c>
      <c r="BB801" s="14">
        <v>7.2362160529336E-2</v>
      </c>
      <c r="BC801" s="14">
        <v>0.114186302337507</v>
      </c>
      <c r="BD801" s="14">
        <v>0.101366894921711</v>
      </c>
      <c r="BE801" s="14">
        <v>8.3045403540940005E-2</v>
      </c>
      <c r="BF801" s="14">
        <v>0.116577961055783</v>
      </c>
      <c r="BG801" s="14">
        <v>7.0090135754487595E-2</v>
      </c>
      <c r="BH801" s="14">
        <v>7.2274746712833099E-2</v>
      </c>
      <c r="BI801" s="14">
        <v>0.103814456315208</v>
      </c>
      <c r="BJ801" s="14">
        <v>0.10279094492900701</v>
      </c>
      <c r="BK801" s="14">
        <v>2.3121057598767401E-2</v>
      </c>
      <c r="BL801" s="14">
        <v>6.2022007683443597E-2</v>
      </c>
      <c r="BM801" s="14">
        <v>0.153893123436804</v>
      </c>
      <c r="BN801" s="14">
        <v>0.106624201980457</v>
      </c>
      <c r="BO801" s="14"/>
      <c r="BP801" s="14">
        <v>0.10430775001062</v>
      </c>
      <c r="BQ801" s="14">
        <v>7.3166557271106603E-2</v>
      </c>
      <c r="BR801" s="14">
        <v>8.8847002181765097E-2</v>
      </c>
      <c r="BS801" s="14">
        <v>9.7885902181259601E-2</v>
      </c>
      <c r="BT801" s="14">
        <v>6.6353045819220496E-2</v>
      </c>
      <c r="BU801" s="14">
        <v>0.102890913886287</v>
      </c>
      <c r="BV801" s="14"/>
      <c r="BW801" s="14">
        <v>9.9851347086850104E-2</v>
      </c>
      <c r="BX801" s="14">
        <v>7.5983420602603796E-2</v>
      </c>
      <c r="BY801" s="14" t="s">
        <v>120</v>
      </c>
      <c r="BZ801" s="14">
        <v>7.0393749108290396E-2</v>
      </c>
      <c r="CA801" s="14">
        <v>6.2554085362886702E-2</v>
      </c>
      <c r="CB801" s="14">
        <v>9.2736285297229895E-2</v>
      </c>
      <c r="CC801" s="14">
        <v>0.12218657535444601</v>
      </c>
      <c r="CD801" s="14"/>
      <c r="CE801" s="14">
        <v>9.0600967482238406E-2</v>
      </c>
      <c r="CF801" s="14">
        <v>8.8535361044052796E-2</v>
      </c>
      <c r="CG801" s="14">
        <v>8.1356296461550404E-2</v>
      </c>
      <c r="CH801" s="14">
        <v>9.9801243559901096E-2</v>
      </c>
      <c r="CI801" s="14"/>
      <c r="CJ801" s="14">
        <v>8.3955978150969196E-2</v>
      </c>
      <c r="CK801" s="14">
        <v>8.8710483752866207E-2</v>
      </c>
      <c r="CL801" s="14">
        <v>8.5880104505459395E-2</v>
      </c>
      <c r="CM801" s="14">
        <v>0.116284384777622</v>
      </c>
      <c r="CN801" s="14"/>
      <c r="CO801" s="14">
        <v>7.8332636321020499E-2</v>
      </c>
      <c r="CP801" s="14">
        <v>8.9895674967076497E-2</v>
      </c>
      <c r="CQ801" s="14"/>
      <c r="CR801" s="14">
        <v>0.113719551085495</v>
      </c>
      <c r="CS801" s="14">
        <v>8.82062660887169E-2</v>
      </c>
    </row>
    <row r="802" spans="2:97" x14ac:dyDescent="0.3">
      <c r="B802" t="s">
        <v>341</v>
      </c>
      <c r="C802" s="14">
        <v>0.104665298931545</v>
      </c>
      <c r="D802" s="14">
        <v>8.3915493861003401E-2</v>
      </c>
      <c r="E802" s="14">
        <v>0.12527261622504701</v>
      </c>
      <c r="F802" s="14"/>
      <c r="G802" s="14">
        <v>0.105833268272276</v>
      </c>
      <c r="H802" s="14">
        <v>9.8592962448215402E-2</v>
      </c>
      <c r="I802" s="14">
        <v>0.102294163855635</v>
      </c>
      <c r="J802" s="14">
        <v>0.105432263133887</v>
      </c>
      <c r="K802" s="14">
        <v>9.1202204775060206E-2</v>
      </c>
      <c r="L802" s="14">
        <v>0.11918763984852999</v>
      </c>
      <c r="M802" s="14"/>
      <c r="N802" s="14">
        <v>0.13659309740366901</v>
      </c>
      <c r="O802" s="14">
        <v>7.9951725518848396E-2</v>
      </c>
      <c r="P802" s="14">
        <v>0.106253349772008</v>
      </c>
      <c r="Q802" s="14">
        <v>9.1783246492272402E-2</v>
      </c>
      <c r="R802" s="14"/>
      <c r="S802" s="14">
        <v>9.7318904490231298E-2</v>
      </c>
      <c r="T802" s="14">
        <v>9.9551291146283805E-2</v>
      </c>
      <c r="U802" s="14">
        <v>0.12791512729962701</v>
      </c>
      <c r="V802" s="14">
        <v>6.8130629260967204E-2</v>
      </c>
      <c r="W802" s="14">
        <v>6.31741710439747E-2</v>
      </c>
      <c r="X802" s="14">
        <v>7.5799333758812107E-2</v>
      </c>
      <c r="Y802" s="14">
        <v>7.8903230148080594E-2</v>
      </c>
      <c r="Z802" s="14">
        <v>0.11818234092053601</v>
      </c>
      <c r="AA802" s="14">
        <v>0.12443869657676</v>
      </c>
      <c r="AB802" s="14">
        <v>0.15019299878843201</v>
      </c>
      <c r="AC802" s="14">
        <v>0.165857362933507</v>
      </c>
      <c r="AD802" s="14">
        <v>0.13174824262457999</v>
      </c>
      <c r="AE802" s="14"/>
      <c r="AF802" s="14">
        <v>8.4047796544356096E-2</v>
      </c>
      <c r="AG802" s="14">
        <v>0.121147553095224</v>
      </c>
      <c r="AH802" s="14">
        <v>9.7527989380098101E-2</v>
      </c>
      <c r="AI802" s="14">
        <v>5.6144328207397703E-2</v>
      </c>
      <c r="AJ802" s="14">
        <v>0.12755452105771001</v>
      </c>
      <c r="AK802" s="14"/>
      <c r="AL802" s="14">
        <v>0.12945540784156601</v>
      </c>
      <c r="AM802" s="14">
        <v>0.110757887325312</v>
      </c>
      <c r="AN802" s="14">
        <v>0.10111682689845</v>
      </c>
      <c r="AO802" s="14">
        <v>6.1616035506827302E-2</v>
      </c>
      <c r="AP802" s="14">
        <v>9.9877885911339198E-2</v>
      </c>
      <c r="AQ802" s="14">
        <v>0.110215401201333</v>
      </c>
      <c r="AR802" s="14"/>
      <c r="AS802" s="14">
        <v>0.105847028024163</v>
      </c>
      <c r="AT802" s="14">
        <v>9.3798411060423401E-2</v>
      </c>
      <c r="AU802" s="14">
        <v>0.118316789863878</v>
      </c>
      <c r="AV802" s="14">
        <v>9.5846369774402307E-2</v>
      </c>
      <c r="AW802" s="14">
        <v>0.126377686356935</v>
      </c>
      <c r="AX802" s="14"/>
      <c r="AY802" s="14">
        <v>6.8633197583866198E-2</v>
      </c>
      <c r="AZ802" s="14">
        <v>7.7402757933133601E-2</v>
      </c>
      <c r="BA802" s="14">
        <v>0.11138183766891301</v>
      </c>
      <c r="BB802" s="14">
        <v>9.81947320306161E-2</v>
      </c>
      <c r="BC802" s="14">
        <v>0.10031041549943701</v>
      </c>
      <c r="BD802" s="14">
        <v>6.5177842010166007E-2</v>
      </c>
      <c r="BE802" s="14">
        <v>0.132770785501447</v>
      </c>
      <c r="BF802" s="14">
        <v>0.101644090988161</v>
      </c>
      <c r="BG802" s="14">
        <v>0.106209332219894</v>
      </c>
      <c r="BH802" s="14">
        <v>8.7361875441410303E-2</v>
      </c>
      <c r="BI802" s="14">
        <v>0.12867685747501401</v>
      </c>
      <c r="BJ802" s="14">
        <v>0.113863796040878</v>
      </c>
      <c r="BK802" s="14">
        <v>0.100427223469349</v>
      </c>
      <c r="BL802" s="14">
        <v>0.10800454256987201</v>
      </c>
      <c r="BM802" s="14">
        <v>0.11576385634209201</v>
      </c>
      <c r="BN802" s="14">
        <v>0.143418171378284</v>
      </c>
      <c r="BO802" s="14"/>
      <c r="BP802" s="14">
        <v>9.2653076013293104E-2</v>
      </c>
      <c r="BQ802" s="14">
        <v>0.119223804229836</v>
      </c>
      <c r="BR802" s="14">
        <v>8.4399913643604094E-2</v>
      </c>
      <c r="BS802" s="14">
        <v>0.11313268695718499</v>
      </c>
      <c r="BT802" s="14">
        <v>8.9022202716073001E-2</v>
      </c>
      <c r="BU802" s="14">
        <v>0.14156182146774099</v>
      </c>
      <c r="BV802" s="14"/>
      <c r="BW802" s="14">
        <v>0.106581805991822</v>
      </c>
      <c r="BX802" s="14">
        <v>0.13006587979958401</v>
      </c>
      <c r="BY802" s="14" t="s">
        <v>120</v>
      </c>
      <c r="BZ802" s="14">
        <v>7.5722111638329301E-2</v>
      </c>
      <c r="CA802" s="14">
        <v>0.117839025713949</v>
      </c>
      <c r="CB802" s="14">
        <v>8.9910009109027703E-2</v>
      </c>
      <c r="CC802" s="14">
        <v>5.1506922355511998E-2</v>
      </c>
      <c r="CD802" s="14"/>
      <c r="CE802" s="14">
        <v>8.7962223932770395E-2</v>
      </c>
      <c r="CF802" s="14">
        <v>0.12567225170583901</v>
      </c>
      <c r="CG802" s="14">
        <v>9.5010318833376198E-2</v>
      </c>
      <c r="CH802" s="14">
        <v>0.101813308691191</v>
      </c>
      <c r="CI802" s="14"/>
      <c r="CJ802" s="14">
        <v>0.124786296605714</v>
      </c>
      <c r="CK802" s="14">
        <v>9.8708026804467899E-2</v>
      </c>
      <c r="CL802" s="14">
        <v>0.102537175063556</v>
      </c>
      <c r="CM802" s="14">
        <v>8.7166254151093595E-2</v>
      </c>
      <c r="CN802" s="14"/>
      <c r="CO802" s="14">
        <v>0.10266271129676501</v>
      </c>
      <c r="CP802" s="14">
        <v>0.10574487963845899</v>
      </c>
      <c r="CQ802" s="14"/>
      <c r="CR802" s="14">
        <v>9.8000684074687094E-2</v>
      </c>
      <c r="CS802" s="14">
        <v>0.10915680651442999</v>
      </c>
    </row>
    <row r="803" spans="2:97" x14ac:dyDescent="0.3">
      <c r="B803" t="s">
        <v>342</v>
      </c>
      <c r="C803" s="14">
        <v>4.6478142678500402E-2</v>
      </c>
      <c r="D803" s="14">
        <v>4.9675583689297198E-2</v>
      </c>
      <c r="E803" s="14">
        <v>4.2584139531618402E-2</v>
      </c>
      <c r="F803" s="14"/>
      <c r="G803" s="14">
        <v>9.3891461940964704E-2</v>
      </c>
      <c r="H803" s="14">
        <v>5.1421045836676699E-2</v>
      </c>
      <c r="I803" s="14">
        <v>5.7367856747101403E-2</v>
      </c>
      <c r="J803" s="14">
        <v>4.7275632567079201E-2</v>
      </c>
      <c r="K803" s="14">
        <v>1.03294567062644E-2</v>
      </c>
      <c r="L803" s="14">
        <v>2.58649894943071E-2</v>
      </c>
      <c r="M803" s="14"/>
      <c r="N803" s="14">
        <v>5.6761918151953999E-2</v>
      </c>
      <c r="O803" s="14">
        <v>3.2317376083218399E-2</v>
      </c>
      <c r="P803" s="14">
        <v>5.9099829493572002E-2</v>
      </c>
      <c r="Q803" s="14">
        <v>3.9559700119990299E-2</v>
      </c>
      <c r="R803" s="14"/>
      <c r="S803" s="14">
        <v>5.3737464918449697E-2</v>
      </c>
      <c r="T803" s="14">
        <v>3.8762478212460802E-2</v>
      </c>
      <c r="U803" s="14">
        <v>4.5749068628455701E-2</v>
      </c>
      <c r="V803" s="14">
        <v>2.9752488248225E-2</v>
      </c>
      <c r="W803" s="14">
        <v>4.8831423526706601E-2</v>
      </c>
      <c r="X803" s="14">
        <v>5.4336923857375E-2</v>
      </c>
      <c r="Y803" s="14">
        <v>3.42062309838993E-2</v>
      </c>
      <c r="Z803" s="14">
        <v>3.8058314524167101E-2</v>
      </c>
      <c r="AA803" s="14">
        <v>5.0080916172282802E-2</v>
      </c>
      <c r="AB803" s="14">
        <v>4.4085556590543501E-2</v>
      </c>
      <c r="AC803" s="14">
        <v>5.0753095664631202E-2</v>
      </c>
      <c r="AD803" s="14">
        <v>9.9937586516309698E-2</v>
      </c>
      <c r="AE803" s="14"/>
      <c r="AF803" s="14">
        <v>3.76542010328745E-2</v>
      </c>
      <c r="AG803" s="14">
        <v>5.5934370700553099E-2</v>
      </c>
      <c r="AH803" s="14">
        <v>5.7997973541495697E-2</v>
      </c>
      <c r="AI803" s="14">
        <v>1.1349253319379299E-2</v>
      </c>
      <c r="AJ803" s="14">
        <v>9.3546038247032906E-2</v>
      </c>
      <c r="AK803" s="14"/>
      <c r="AL803" s="14">
        <v>6.7469041516781195E-2</v>
      </c>
      <c r="AM803" s="14">
        <v>5.2852324848294899E-2</v>
      </c>
      <c r="AN803" s="14">
        <v>5.1393677801247699E-2</v>
      </c>
      <c r="AO803" s="14">
        <v>1.62567515558876E-2</v>
      </c>
      <c r="AP803" s="14">
        <v>8.5838621228561104E-2</v>
      </c>
      <c r="AQ803" s="14">
        <v>3.2774588078784798E-2</v>
      </c>
      <c r="AR803" s="14"/>
      <c r="AS803" s="14">
        <v>2.9823676480398902E-2</v>
      </c>
      <c r="AT803" s="14">
        <v>3.7755046265767603E-2</v>
      </c>
      <c r="AU803" s="14">
        <v>6.0383881033995501E-2</v>
      </c>
      <c r="AV803" s="14">
        <v>6.2725970693396901E-2</v>
      </c>
      <c r="AW803" s="14">
        <v>0.10212022391342</v>
      </c>
      <c r="AX803" s="14"/>
      <c r="AY803" s="14">
        <v>0</v>
      </c>
      <c r="AZ803" s="14">
        <v>3.8741023280321897E-2</v>
      </c>
      <c r="BA803" s="14">
        <v>2.5696257158710101E-2</v>
      </c>
      <c r="BB803" s="14">
        <v>1.6448158777557401E-2</v>
      </c>
      <c r="BC803" s="14">
        <v>3.2229540796763302E-2</v>
      </c>
      <c r="BD803" s="14">
        <v>5.4315732714132599E-2</v>
      </c>
      <c r="BE803" s="14">
        <v>5.96924520457369E-2</v>
      </c>
      <c r="BF803" s="14">
        <v>3.1537342524522199E-2</v>
      </c>
      <c r="BG803" s="14">
        <v>2.71798832119346E-2</v>
      </c>
      <c r="BH803" s="14">
        <v>6.5036446577019402E-2</v>
      </c>
      <c r="BI803" s="14">
        <v>6.3363442513488993E-2</v>
      </c>
      <c r="BJ803" s="14">
        <v>3.5112503827774998E-2</v>
      </c>
      <c r="BK803" s="14">
        <v>6.3870500864595794E-2</v>
      </c>
      <c r="BL803" s="14">
        <v>4.0702103347774202E-2</v>
      </c>
      <c r="BM803" s="14">
        <v>3.6879422124369898E-2</v>
      </c>
      <c r="BN803" s="14">
        <v>0.102267316746788</v>
      </c>
      <c r="BO803" s="14"/>
      <c r="BP803" s="14">
        <v>5.4652640557909499E-2</v>
      </c>
      <c r="BQ803" s="14">
        <v>3.7232229906997302E-2</v>
      </c>
      <c r="BR803" s="14">
        <v>4.3503145892080701E-2</v>
      </c>
      <c r="BS803" s="14">
        <v>6.12055542429083E-2</v>
      </c>
      <c r="BT803" s="14">
        <v>3.71611553963581E-2</v>
      </c>
      <c r="BU803" s="14">
        <v>3.2626539137159301E-2</v>
      </c>
      <c r="BV803" s="14"/>
      <c r="BW803" s="14">
        <v>4.2544799955520199E-2</v>
      </c>
      <c r="BX803" s="14">
        <v>7.4254791511063706E-2</v>
      </c>
      <c r="BY803" s="14" t="s">
        <v>120</v>
      </c>
      <c r="BZ803" s="14">
        <v>6.8709983537216099E-3</v>
      </c>
      <c r="CA803" s="14">
        <v>2.1491470699109099E-2</v>
      </c>
      <c r="CB803" s="14">
        <v>4.8812999711796402E-2</v>
      </c>
      <c r="CC803" s="14">
        <v>5.9050764966009903E-2</v>
      </c>
      <c r="CD803" s="14"/>
      <c r="CE803" s="14">
        <v>4.8336851177456501E-2</v>
      </c>
      <c r="CF803" s="14">
        <v>7.8484374591990202E-2</v>
      </c>
      <c r="CG803" s="14">
        <v>1.7905469685980498E-2</v>
      </c>
      <c r="CH803" s="14">
        <v>5.5848143043265797E-2</v>
      </c>
      <c r="CI803" s="14"/>
      <c r="CJ803" s="14">
        <v>3.8944321356732502E-2</v>
      </c>
      <c r="CK803" s="14">
        <v>6.0161768463538698E-2</v>
      </c>
      <c r="CL803" s="14">
        <v>4.4904061072132698E-2</v>
      </c>
      <c r="CM803" s="14">
        <v>3.7348275103286498E-2</v>
      </c>
      <c r="CN803" s="14"/>
      <c r="CO803" s="14">
        <v>3.5041919307760502E-2</v>
      </c>
      <c r="CP803" s="14">
        <v>4.6857173711905301E-2</v>
      </c>
      <c r="CQ803" s="14"/>
      <c r="CR803" s="14">
        <v>2.03319012463909E-2</v>
      </c>
      <c r="CS803" s="14">
        <v>4.7979543892333797E-2</v>
      </c>
    </row>
    <row r="804" spans="2:97" x14ac:dyDescent="0.3">
      <c r="B804" t="s">
        <v>363</v>
      </c>
      <c r="C804" s="14">
        <v>4.0988681690681997E-2</v>
      </c>
      <c r="D804" s="14">
        <v>4.6489406124810798E-2</v>
      </c>
      <c r="E804" s="14">
        <v>3.57294123640104E-2</v>
      </c>
      <c r="F804" s="14"/>
      <c r="G804" s="14">
        <v>7.9059570997311507E-2</v>
      </c>
      <c r="H804" s="14">
        <v>6.02808087006525E-2</v>
      </c>
      <c r="I804" s="14">
        <v>3.9753356841691199E-2</v>
      </c>
      <c r="J804" s="14">
        <v>3.10956929749477E-2</v>
      </c>
      <c r="K804" s="14">
        <v>2.7360562874646499E-2</v>
      </c>
      <c r="L804" s="14">
        <v>1.8282003563824901E-2</v>
      </c>
      <c r="M804" s="14"/>
      <c r="N804" s="14">
        <v>4.4635442774235597E-2</v>
      </c>
      <c r="O804" s="14">
        <v>3.6436178839415502E-2</v>
      </c>
      <c r="P804" s="14">
        <v>3.3493785971879401E-2</v>
      </c>
      <c r="Q804" s="14">
        <v>4.8857481175628797E-2</v>
      </c>
      <c r="R804" s="14"/>
      <c r="S804" s="14">
        <v>5.7633128816270501E-2</v>
      </c>
      <c r="T804" s="14">
        <v>4.9394050548013498E-2</v>
      </c>
      <c r="U804" s="14">
        <v>3.2653114061981597E-2</v>
      </c>
      <c r="V804" s="14">
        <v>5.2737156771955798E-2</v>
      </c>
      <c r="W804" s="14">
        <v>2.1130068737232399E-2</v>
      </c>
      <c r="X804" s="14">
        <v>3.2650933696277099E-2</v>
      </c>
      <c r="Y804" s="14">
        <v>4.3069547688858498E-2</v>
      </c>
      <c r="Z804" s="14">
        <v>2.4090213578999001E-2</v>
      </c>
      <c r="AA804" s="14">
        <v>2.5331780740977999E-2</v>
      </c>
      <c r="AB804" s="14">
        <v>3.7642836556324097E-2</v>
      </c>
      <c r="AC804" s="14">
        <v>4.4792893771412601E-2</v>
      </c>
      <c r="AD804" s="14">
        <v>6.3168347672811806E-2</v>
      </c>
      <c r="AE804" s="14"/>
      <c r="AF804" s="14">
        <v>1.93729425737309E-2</v>
      </c>
      <c r="AG804" s="14">
        <v>5.0905094429263803E-2</v>
      </c>
      <c r="AH804" s="14">
        <v>3.2243117523280497E-2</v>
      </c>
      <c r="AI804" s="14">
        <v>4.9259220207371501E-2</v>
      </c>
      <c r="AJ804" s="14">
        <v>7.4207709674924793E-2</v>
      </c>
      <c r="AK804" s="14"/>
      <c r="AL804" s="14">
        <v>3.6004438903699899E-2</v>
      </c>
      <c r="AM804" s="14">
        <v>2.8297517492393998E-2</v>
      </c>
      <c r="AN804" s="14">
        <v>4.9493953657722002E-2</v>
      </c>
      <c r="AO804" s="14">
        <v>3.9301119121858803E-2</v>
      </c>
      <c r="AP804" s="14">
        <v>9.0633417874668096E-2</v>
      </c>
      <c r="AQ804" s="14">
        <v>4.9832136849968997E-2</v>
      </c>
      <c r="AR804" s="14"/>
      <c r="AS804" s="14">
        <v>3.6239561062512103E-2</v>
      </c>
      <c r="AT804" s="14">
        <v>3.7512968191132902E-2</v>
      </c>
      <c r="AU804" s="14">
        <v>3.6883453093713797E-2</v>
      </c>
      <c r="AV804" s="14">
        <v>5.0451510499352099E-2</v>
      </c>
      <c r="AW804" s="14">
        <v>5.4057655523972702E-2</v>
      </c>
      <c r="AX804" s="14"/>
      <c r="AY804" s="14">
        <v>0</v>
      </c>
      <c r="AZ804" s="14">
        <v>6.4255203867215602E-2</v>
      </c>
      <c r="BA804" s="14">
        <v>3.3440980486630398E-2</v>
      </c>
      <c r="BB804" s="14">
        <v>3.6851466514471402E-2</v>
      </c>
      <c r="BC804" s="14">
        <v>6.08710408331073E-2</v>
      </c>
      <c r="BD804" s="14">
        <v>3.0373455927542502E-2</v>
      </c>
      <c r="BE804" s="14">
        <v>3.6677114158570397E-2</v>
      </c>
      <c r="BF804" s="14">
        <v>3.8599313411827402E-2</v>
      </c>
      <c r="BG804" s="14">
        <v>8.11074139275786E-2</v>
      </c>
      <c r="BH804" s="14">
        <v>3.3251170343626901E-2</v>
      </c>
      <c r="BI804" s="14">
        <v>2.25173615497185E-2</v>
      </c>
      <c r="BJ804" s="14">
        <v>2.7448644974704499E-2</v>
      </c>
      <c r="BK804" s="14">
        <v>3.7003309323869298E-2</v>
      </c>
      <c r="BL804" s="14">
        <v>9.0778980995877501E-2</v>
      </c>
      <c r="BM804" s="14">
        <v>3.80740673097733E-2</v>
      </c>
      <c r="BN804" s="14">
        <v>4.4757485992945302E-2</v>
      </c>
      <c r="BO804" s="14"/>
      <c r="BP804" s="14">
        <v>4.9614092843369102E-2</v>
      </c>
      <c r="BQ804" s="14">
        <v>3.41455954588352E-2</v>
      </c>
      <c r="BR804" s="14">
        <v>4.8586219056287301E-2</v>
      </c>
      <c r="BS804" s="14">
        <v>3.5169594677690402E-2</v>
      </c>
      <c r="BT804" s="14">
        <v>3.8390574154687503E-2</v>
      </c>
      <c r="BU804" s="14">
        <v>4.4626246232648797E-2</v>
      </c>
      <c r="BV804" s="14"/>
      <c r="BW804" s="14">
        <v>2.3686506581867599E-2</v>
      </c>
      <c r="BX804" s="14">
        <v>4.3666657920159301E-2</v>
      </c>
      <c r="BY804" s="14" t="s">
        <v>120</v>
      </c>
      <c r="BZ804" s="14">
        <v>6.5100791267548405E-2</v>
      </c>
      <c r="CA804" s="14">
        <v>6.9135602223532197E-2</v>
      </c>
      <c r="CB804" s="14">
        <v>4.12870250914553E-2</v>
      </c>
      <c r="CC804" s="14">
        <v>6.4487988671452404E-2</v>
      </c>
      <c r="CD804" s="14"/>
      <c r="CE804" s="14">
        <v>6.3010318779031002E-2</v>
      </c>
      <c r="CF804" s="14">
        <v>4.11496501632699E-2</v>
      </c>
      <c r="CG804" s="14">
        <v>4.15517920109469E-2</v>
      </c>
      <c r="CH804" s="14">
        <v>3.1702692801688498E-2</v>
      </c>
      <c r="CI804" s="14"/>
      <c r="CJ804" s="14">
        <v>3.4891732231176503E-2</v>
      </c>
      <c r="CK804" s="14">
        <v>4.5098749300925799E-2</v>
      </c>
      <c r="CL804" s="14">
        <v>4.3870926715628103E-2</v>
      </c>
      <c r="CM804" s="14">
        <v>1.96528593139094E-2</v>
      </c>
      <c r="CN804" s="14"/>
      <c r="CO804" s="14">
        <v>7.3437788203042795E-2</v>
      </c>
      <c r="CP804" s="14">
        <v>3.6665489632615102E-2</v>
      </c>
      <c r="CQ804" s="14"/>
      <c r="CR804" s="14">
        <v>4.7229974942992498E-2</v>
      </c>
      <c r="CS804" s="14">
        <v>4.1363426879280601E-2</v>
      </c>
    </row>
    <row r="805" spans="2:97" x14ac:dyDescent="0.3">
      <c r="B805" t="s">
        <v>344</v>
      </c>
      <c r="C805" s="14">
        <v>7.6089221779795893E-2</v>
      </c>
      <c r="D805" s="14">
        <v>6.4682385364495706E-2</v>
      </c>
      <c r="E805" s="14">
        <v>8.7472700945431497E-2</v>
      </c>
      <c r="F805" s="14"/>
      <c r="G805" s="14">
        <v>3.9656013303160403E-2</v>
      </c>
      <c r="H805" s="14">
        <v>7.1878732106910204E-2</v>
      </c>
      <c r="I805" s="14">
        <v>5.8239849602524499E-2</v>
      </c>
      <c r="J805" s="14">
        <v>7.93950415817615E-2</v>
      </c>
      <c r="K805" s="14">
        <v>8.2877501698843795E-2</v>
      </c>
      <c r="L805" s="14">
        <v>0.110895281243621</v>
      </c>
      <c r="M805" s="14"/>
      <c r="N805" s="14">
        <v>7.3063228787446394E-2</v>
      </c>
      <c r="O805" s="14">
        <v>6.6022083266949999E-2</v>
      </c>
      <c r="P805" s="14">
        <v>8.9682562067052704E-2</v>
      </c>
      <c r="Q805" s="14">
        <v>7.68169691994081E-2</v>
      </c>
      <c r="R805" s="14"/>
      <c r="S805" s="14">
        <v>5.2893053118565403E-2</v>
      </c>
      <c r="T805" s="14">
        <v>0.101458126782212</v>
      </c>
      <c r="U805" s="14">
        <v>9.3919299145378901E-2</v>
      </c>
      <c r="V805" s="14">
        <v>0.102801408485841</v>
      </c>
      <c r="W805" s="14">
        <v>0.100311595430539</v>
      </c>
      <c r="X805" s="14">
        <v>7.4179151971389801E-2</v>
      </c>
      <c r="Y805" s="14">
        <v>9.1994283737213994E-2</v>
      </c>
      <c r="Z805" s="14">
        <v>8.49907058592866E-2</v>
      </c>
      <c r="AA805" s="14">
        <v>6.7739636775836207E-2</v>
      </c>
      <c r="AB805" s="14">
        <v>4.1202840793324799E-2</v>
      </c>
      <c r="AC805" s="14">
        <v>1.14501414059963E-2</v>
      </c>
      <c r="AD805" s="14">
        <v>8.5507070363618196E-2</v>
      </c>
      <c r="AE805" s="14"/>
      <c r="AF805" s="14">
        <v>0.11319095132657001</v>
      </c>
      <c r="AG805" s="14">
        <v>6.2871122876389005E-2</v>
      </c>
      <c r="AH805" s="14">
        <v>8.6587572499100096E-2</v>
      </c>
      <c r="AI805" s="14">
        <v>9.3575064652301296E-2</v>
      </c>
      <c r="AJ805" s="14">
        <v>6.6425643902458295E-2</v>
      </c>
      <c r="AK805" s="14"/>
      <c r="AL805" s="14">
        <v>5.5686258403951701E-2</v>
      </c>
      <c r="AM805" s="14">
        <v>9.2928557419735297E-2</v>
      </c>
      <c r="AN805" s="14">
        <v>7.7289412394544094E-2</v>
      </c>
      <c r="AO805" s="14">
        <v>0.108521060452174</v>
      </c>
      <c r="AP805" s="14">
        <v>5.6746665808069002E-2</v>
      </c>
      <c r="AQ805" s="14">
        <v>3.9736198071993502E-2</v>
      </c>
      <c r="AR805" s="14"/>
      <c r="AS805" s="14">
        <v>8.8387561553468899E-2</v>
      </c>
      <c r="AT805" s="14">
        <v>7.40517876839272E-2</v>
      </c>
      <c r="AU805" s="14">
        <v>6.4112210504250394E-2</v>
      </c>
      <c r="AV805" s="14">
        <v>6.9824173439737E-2</v>
      </c>
      <c r="AW805" s="14">
        <v>2.702247982879E-2</v>
      </c>
      <c r="AX805" s="14"/>
      <c r="AY805" s="14">
        <v>0.148047531974309</v>
      </c>
      <c r="AZ805" s="14">
        <v>8.0447973794191302E-2</v>
      </c>
      <c r="BA805" s="14">
        <v>7.71812286663935E-2</v>
      </c>
      <c r="BB805" s="14">
        <v>9.4212852725518798E-2</v>
      </c>
      <c r="BC805" s="14">
        <v>8.6392406041280803E-2</v>
      </c>
      <c r="BD805" s="14">
        <v>7.43884904007064E-2</v>
      </c>
      <c r="BE805" s="14">
        <v>6.9465381914552607E-2</v>
      </c>
      <c r="BF805" s="14">
        <v>6.3111145727863902E-2</v>
      </c>
      <c r="BG805" s="14">
        <v>0.107963512354112</v>
      </c>
      <c r="BH805" s="14">
        <v>7.7433843626913704E-2</v>
      </c>
      <c r="BI805" s="14">
        <v>5.1326336059427997E-2</v>
      </c>
      <c r="BJ805" s="14">
        <v>8.8796138279204503E-2</v>
      </c>
      <c r="BK805" s="14">
        <v>0.13535726177146401</v>
      </c>
      <c r="BL805" s="14">
        <v>6.1745821029967202E-2</v>
      </c>
      <c r="BM805" s="14">
        <v>0</v>
      </c>
      <c r="BN805" s="14">
        <v>5.36216740327232E-2</v>
      </c>
      <c r="BO805" s="14"/>
      <c r="BP805" s="14">
        <v>5.9562138228872498E-2</v>
      </c>
      <c r="BQ805" s="14">
        <v>7.7567611789869401E-2</v>
      </c>
      <c r="BR805" s="14">
        <v>5.9057197093153997E-2</v>
      </c>
      <c r="BS805" s="14">
        <v>8.9793371921714896E-2</v>
      </c>
      <c r="BT805" s="14">
        <v>9.9283345352372696E-2</v>
      </c>
      <c r="BU805" s="14">
        <v>9.7221572724299002E-2</v>
      </c>
      <c r="BV805" s="14"/>
      <c r="BW805" s="14">
        <v>9.0716537195182106E-2</v>
      </c>
      <c r="BX805" s="14">
        <v>7.29070759505729E-2</v>
      </c>
      <c r="BY805" s="14" t="s">
        <v>120</v>
      </c>
      <c r="BZ805" s="14">
        <v>5.7591995952242299E-2</v>
      </c>
      <c r="CA805" s="14">
        <v>0.107309316087235</v>
      </c>
      <c r="CB805" s="14">
        <v>5.6772568031466401E-2</v>
      </c>
      <c r="CC805" s="14">
        <v>1.2354656346722E-2</v>
      </c>
      <c r="CD805" s="14"/>
      <c r="CE805" s="14">
        <v>5.50164443895634E-2</v>
      </c>
      <c r="CF805" s="14">
        <v>8.0358456435027995E-2</v>
      </c>
      <c r="CG805" s="14">
        <v>7.4454307281852594E-2</v>
      </c>
      <c r="CH805" s="14">
        <v>8.76976440030965E-2</v>
      </c>
      <c r="CI805" s="14"/>
      <c r="CJ805" s="14">
        <v>9.0804500950465106E-2</v>
      </c>
      <c r="CK805" s="14">
        <v>9.0363364196988205E-2</v>
      </c>
      <c r="CL805" s="14">
        <v>6.9029065199405507E-2</v>
      </c>
      <c r="CM805" s="14">
        <v>5.2028607036720603E-2</v>
      </c>
      <c r="CN805" s="14"/>
      <c r="CO805" s="14">
        <v>8.5224000279871301E-2</v>
      </c>
      <c r="CP805" s="14">
        <v>7.6191333109123502E-2</v>
      </c>
      <c r="CQ805" s="14"/>
      <c r="CR805" s="14">
        <v>7.6184090373358895E-2</v>
      </c>
      <c r="CS805" s="14">
        <v>7.5607987660019596E-2</v>
      </c>
    </row>
    <row r="806" spans="2:97" x14ac:dyDescent="0.3">
      <c r="B806" t="s">
        <v>345</v>
      </c>
      <c r="C806" s="14">
        <v>8.5032845709568095E-2</v>
      </c>
      <c r="D806" s="14">
        <v>7.4118964898812298E-2</v>
      </c>
      <c r="E806" s="14">
        <v>9.5960625209284306E-2</v>
      </c>
      <c r="F806" s="14"/>
      <c r="G806" s="14">
        <v>4.7285454646621101E-2</v>
      </c>
      <c r="H806" s="14">
        <v>8.6712465158125196E-2</v>
      </c>
      <c r="I806" s="14">
        <v>6.6981748419183099E-2</v>
      </c>
      <c r="J806" s="14">
        <v>8.7933421770978903E-2</v>
      </c>
      <c r="K806" s="14">
        <v>9.8489535989834995E-2</v>
      </c>
      <c r="L806" s="14">
        <v>0.111924764046942</v>
      </c>
      <c r="M806" s="14"/>
      <c r="N806" s="14">
        <v>7.8565558766743607E-2</v>
      </c>
      <c r="O806" s="14">
        <v>9.2379306542875794E-2</v>
      </c>
      <c r="P806" s="14">
        <v>9.9355207440573495E-2</v>
      </c>
      <c r="Q806" s="14">
        <v>7.2812390914346506E-2</v>
      </c>
      <c r="R806" s="14"/>
      <c r="S806" s="14">
        <v>5.8238194407572198E-2</v>
      </c>
      <c r="T806" s="14">
        <v>0.15000925577161101</v>
      </c>
      <c r="U806" s="14">
        <v>0.101406414699694</v>
      </c>
      <c r="V806" s="14">
        <v>7.2471912500132504E-2</v>
      </c>
      <c r="W806" s="14">
        <v>7.7181247325570496E-2</v>
      </c>
      <c r="X806" s="14">
        <v>0.121879768087199</v>
      </c>
      <c r="Y806" s="14">
        <v>8.1596429148647398E-2</v>
      </c>
      <c r="Z806" s="14">
        <v>5.8009983089491901E-2</v>
      </c>
      <c r="AA806" s="14">
        <v>4.5466456057240298E-2</v>
      </c>
      <c r="AB806" s="14">
        <v>5.6713398966371197E-2</v>
      </c>
      <c r="AC806" s="14">
        <v>4.4041089215914E-2</v>
      </c>
      <c r="AD806" s="14">
        <v>0.175049094359087</v>
      </c>
      <c r="AE806" s="14"/>
      <c r="AF806" s="14">
        <v>8.7457619858783794E-2</v>
      </c>
      <c r="AG806" s="14">
        <v>7.7799756906703404E-2</v>
      </c>
      <c r="AH806" s="14">
        <v>8.9474779360354501E-2</v>
      </c>
      <c r="AI806" s="14">
        <v>0.109526587488812</v>
      </c>
      <c r="AJ806" s="14">
        <v>5.7789938557581903E-2</v>
      </c>
      <c r="AK806" s="14"/>
      <c r="AL806" s="14">
        <v>8.9079258553748097E-2</v>
      </c>
      <c r="AM806" s="14">
        <v>8.9691477504455802E-2</v>
      </c>
      <c r="AN806" s="14">
        <v>5.38068786036945E-2</v>
      </c>
      <c r="AO806" s="14">
        <v>9.6437805984373598E-2</v>
      </c>
      <c r="AP806" s="14">
        <v>5.9169602795425803E-2</v>
      </c>
      <c r="AQ806" s="14">
        <v>0.100416820995096</v>
      </c>
      <c r="AR806" s="14"/>
      <c r="AS806" s="14">
        <v>9.4238458542097503E-2</v>
      </c>
      <c r="AT806" s="14">
        <v>8.3544468320291707E-2</v>
      </c>
      <c r="AU806" s="14">
        <v>7.5454100874209895E-2</v>
      </c>
      <c r="AV806" s="14">
        <v>0.105195075813333</v>
      </c>
      <c r="AW806" s="14">
        <v>7.1566929910600999E-2</v>
      </c>
      <c r="AX806" s="14"/>
      <c r="AY806" s="14">
        <v>6.9370459520003397E-2</v>
      </c>
      <c r="AZ806" s="14">
        <v>2.97103213892401E-2</v>
      </c>
      <c r="BA806" s="14">
        <v>0.16321305909869999</v>
      </c>
      <c r="BB806" s="14">
        <v>6.0994785955612398E-2</v>
      </c>
      <c r="BC806" s="14">
        <v>6.5842039624507007E-2</v>
      </c>
      <c r="BD806" s="14">
        <v>8.0260420032603502E-2</v>
      </c>
      <c r="BE806" s="14">
        <v>5.5949678207132598E-2</v>
      </c>
      <c r="BF806" s="14">
        <v>8.71103985647778E-2</v>
      </c>
      <c r="BG806" s="14">
        <v>9.5884860489269294E-2</v>
      </c>
      <c r="BH806" s="14">
        <v>7.2944768547036895E-2</v>
      </c>
      <c r="BI806" s="14">
        <v>8.8810084446002496E-2</v>
      </c>
      <c r="BJ806" s="14">
        <v>9.0896715721901999E-2</v>
      </c>
      <c r="BK806" s="14">
        <v>7.2878018024878602E-2</v>
      </c>
      <c r="BL806" s="14">
        <v>8.0276240113419897E-2</v>
      </c>
      <c r="BM806" s="14">
        <v>8.5029344452156902E-2</v>
      </c>
      <c r="BN806" s="14">
        <v>0.12285316773853699</v>
      </c>
      <c r="BO806" s="14"/>
      <c r="BP806" s="14">
        <v>7.0773108913428695E-2</v>
      </c>
      <c r="BQ806" s="14">
        <v>9.9749160762027E-2</v>
      </c>
      <c r="BR806" s="14">
        <v>8.8096733445239703E-2</v>
      </c>
      <c r="BS806" s="14">
        <v>7.3367972242812607E-2</v>
      </c>
      <c r="BT806" s="14">
        <v>7.9846001009587997E-2</v>
      </c>
      <c r="BU806" s="14">
        <v>0.119308044313248</v>
      </c>
      <c r="BV806" s="14"/>
      <c r="BW806" s="14">
        <v>9.4400891824294203E-2</v>
      </c>
      <c r="BX806" s="14">
        <v>8.0596724824678098E-2</v>
      </c>
      <c r="BY806" s="14" t="s">
        <v>120</v>
      </c>
      <c r="BZ806" s="14">
        <v>5.40656415234122E-2</v>
      </c>
      <c r="CA806" s="14">
        <v>7.3296431031148704E-2</v>
      </c>
      <c r="CB806" s="14">
        <v>9.1413577920869502E-2</v>
      </c>
      <c r="CC806" s="14">
        <v>7.4889062926530803E-2</v>
      </c>
      <c r="CD806" s="14"/>
      <c r="CE806" s="14">
        <v>8.1611150159150006E-2</v>
      </c>
      <c r="CF806" s="14">
        <v>5.9507681701390099E-2</v>
      </c>
      <c r="CG806" s="14">
        <v>7.4373984931868406E-2</v>
      </c>
      <c r="CH806" s="14">
        <v>8.7357797423161396E-2</v>
      </c>
      <c r="CI806" s="14"/>
      <c r="CJ806" s="14">
        <v>8.9718046915226696E-2</v>
      </c>
      <c r="CK806" s="14">
        <v>0.11536986890612499</v>
      </c>
      <c r="CL806" s="14">
        <v>7.5809514537918302E-2</v>
      </c>
      <c r="CM806" s="14">
        <v>5.6210275988870503E-2</v>
      </c>
      <c r="CN806" s="14"/>
      <c r="CO806" s="14">
        <v>9.5552227520966801E-2</v>
      </c>
      <c r="CP806" s="14">
        <v>8.3962217040143894E-2</v>
      </c>
      <c r="CQ806" s="14"/>
      <c r="CR806" s="14">
        <v>8.37090987345602E-2</v>
      </c>
      <c r="CS806" s="14">
        <v>8.4834183563364807E-2</v>
      </c>
    </row>
    <row r="807" spans="2:97" x14ac:dyDescent="0.3">
      <c r="B807" t="s">
        <v>346</v>
      </c>
      <c r="C807" s="14">
        <v>9.6309746163738399E-2</v>
      </c>
      <c r="D807" s="14">
        <v>0.103552385198025</v>
      </c>
      <c r="E807" s="14">
        <v>8.8623736159490304E-2</v>
      </c>
      <c r="F807" s="14"/>
      <c r="G807" s="14">
        <v>9.3571124265121305E-2</v>
      </c>
      <c r="H807" s="14">
        <v>7.0065243478944203E-2</v>
      </c>
      <c r="I807" s="14">
        <v>9.6432503680140905E-2</v>
      </c>
      <c r="J807" s="14">
        <v>9.4326016321847006E-2</v>
      </c>
      <c r="K807" s="14">
        <v>9.3314446150359498E-2</v>
      </c>
      <c r="L807" s="14">
        <v>0.12302022335059</v>
      </c>
      <c r="M807" s="14"/>
      <c r="N807" s="14">
        <v>0.104552704455836</v>
      </c>
      <c r="O807" s="14">
        <v>9.8677852456026893E-2</v>
      </c>
      <c r="P807" s="14">
        <v>7.0685653301665097E-2</v>
      </c>
      <c r="Q807" s="14">
        <v>0.10863018364351799</v>
      </c>
      <c r="R807" s="14"/>
      <c r="S807" s="14">
        <v>0.113278949578594</v>
      </c>
      <c r="T807" s="14">
        <v>6.9652889327148901E-2</v>
      </c>
      <c r="U807" s="14">
        <v>6.2141399595580203E-2</v>
      </c>
      <c r="V807" s="14">
        <v>9.9396710305568806E-2</v>
      </c>
      <c r="W807" s="14">
        <v>8.5839243834754206E-2</v>
      </c>
      <c r="X807" s="14">
        <v>0.108824516243144</v>
      </c>
      <c r="Y807" s="14">
        <v>7.6438685702682599E-2</v>
      </c>
      <c r="Z807" s="14">
        <v>0.12715008993131</v>
      </c>
      <c r="AA807" s="14">
        <v>0.104352435136945</v>
      </c>
      <c r="AB807" s="14">
        <v>0.14014370071000901</v>
      </c>
      <c r="AC807" s="14">
        <v>7.8937801353770598E-2</v>
      </c>
      <c r="AD807" s="14">
        <v>8.1288042629546101E-2</v>
      </c>
      <c r="AE807" s="14"/>
      <c r="AF807" s="14">
        <v>9.4872579583017799E-2</v>
      </c>
      <c r="AG807" s="14">
        <v>9.1413781678972697E-2</v>
      </c>
      <c r="AH807" s="14">
        <v>0.101789519191467</v>
      </c>
      <c r="AI807" s="14">
        <v>0.105162279790683</v>
      </c>
      <c r="AJ807" s="14">
        <v>6.8339672553528297E-2</v>
      </c>
      <c r="AK807" s="14"/>
      <c r="AL807" s="14">
        <v>8.8639352666852606E-2</v>
      </c>
      <c r="AM807" s="14">
        <v>8.4817941740946895E-2</v>
      </c>
      <c r="AN807" s="14">
        <v>0.12940628916497099</v>
      </c>
      <c r="AO807" s="14">
        <v>0.10231141437284701</v>
      </c>
      <c r="AP807" s="14">
        <v>7.1591376657442904E-2</v>
      </c>
      <c r="AQ807" s="14">
        <v>9.8877526701603005E-2</v>
      </c>
      <c r="AR807" s="14"/>
      <c r="AS807" s="14">
        <v>9.1476903885884406E-2</v>
      </c>
      <c r="AT807" s="14">
        <v>0.11007086474615101</v>
      </c>
      <c r="AU807" s="14">
        <v>8.7579461511399906E-2</v>
      </c>
      <c r="AV807" s="14">
        <v>8.9578832568134203E-2</v>
      </c>
      <c r="AW807" s="14">
        <v>5.1756404396214602E-2</v>
      </c>
      <c r="AX807" s="14"/>
      <c r="AY807" s="14">
        <v>6.9904330199182393E-2</v>
      </c>
      <c r="AZ807" s="14">
        <v>9.8274220419198394E-2</v>
      </c>
      <c r="BA807" s="14">
        <v>9.4739615437555005E-2</v>
      </c>
      <c r="BB807" s="14">
        <v>0.13041221158535099</v>
      </c>
      <c r="BC807" s="14">
        <v>7.8231076019071394E-2</v>
      </c>
      <c r="BD807" s="14">
        <v>7.4612618752245299E-2</v>
      </c>
      <c r="BE807" s="14">
        <v>0.106506896727839</v>
      </c>
      <c r="BF807" s="14">
        <v>0.125451880079474</v>
      </c>
      <c r="BG807" s="14">
        <v>7.5005906522047097E-2</v>
      </c>
      <c r="BH807" s="14">
        <v>0.113879150076322</v>
      </c>
      <c r="BI807" s="14">
        <v>0.12516067290879801</v>
      </c>
      <c r="BJ807" s="14">
        <v>8.6356669533224906E-2</v>
      </c>
      <c r="BK807" s="14">
        <v>8.6643554875744905E-2</v>
      </c>
      <c r="BL807" s="14">
        <v>4.5205574376716802E-2</v>
      </c>
      <c r="BM807" s="14">
        <v>0.119067592426453</v>
      </c>
      <c r="BN807" s="14">
        <v>8.1816616416691301E-2</v>
      </c>
      <c r="BO807" s="14"/>
      <c r="BP807" s="14">
        <v>0.10595272279661699</v>
      </c>
      <c r="BQ807" s="14">
        <v>0.103543525115493</v>
      </c>
      <c r="BR807" s="14">
        <v>6.0978454397749897E-2</v>
      </c>
      <c r="BS807" s="14">
        <v>0.102420414329078</v>
      </c>
      <c r="BT807" s="14">
        <v>8.6472403515267998E-2</v>
      </c>
      <c r="BU807" s="14">
        <v>0.10715986244037599</v>
      </c>
      <c r="BV807" s="14"/>
      <c r="BW807" s="14">
        <v>0.10554737713658</v>
      </c>
      <c r="BX807" s="14">
        <v>9.4688766722436896E-2</v>
      </c>
      <c r="BY807" s="14" t="s">
        <v>120</v>
      </c>
      <c r="BZ807" s="14">
        <v>0.12692780633732501</v>
      </c>
      <c r="CA807" s="14">
        <v>6.7615154078143794E-2</v>
      </c>
      <c r="CB807" s="14">
        <v>8.4578773216834796E-2</v>
      </c>
      <c r="CC807" s="14">
        <v>8.7912289964412596E-2</v>
      </c>
      <c r="CD807" s="14"/>
      <c r="CE807" s="14">
        <v>8.9388621178884395E-2</v>
      </c>
      <c r="CF807" s="14">
        <v>8.6467240210149801E-2</v>
      </c>
      <c r="CG807" s="14">
        <v>8.7066464715053707E-2</v>
      </c>
      <c r="CH807" s="14">
        <v>0.10287148604612401</v>
      </c>
      <c r="CI807" s="14"/>
      <c r="CJ807" s="14">
        <v>0.116733651133874</v>
      </c>
      <c r="CK807" s="14">
        <v>8.8813958252485906E-2</v>
      </c>
      <c r="CL807" s="14">
        <v>9.3198441499269397E-2</v>
      </c>
      <c r="CM807" s="14">
        <v>9.1353501120514102E-2</v>
      </c>
      <c r="CN807" s="14"/>
      <c r="CO807" s="14">
        <v>8.3416135743947198E-2</v>
      </c>
      <c r="CP807" s="14">
        <v>9.86452605732029E-2</v>
      </c>
      <c r="CQ807" s="14"/>
      <c r="CR807" s="14">
        <v>0.109055074133231</v>
      </c>
      <c r="CS807" s="14">
        <v>9.6038642654028006E-2</v>
      </c>
    </row>
    <row r="808" spans="2:97" x14ac:dyDescent="0.3">
      <c r="B808" t="s">
        <v>347</v>
      </c>
      <c r="C808" s="14">
        <v>0.108914063065175</v>
      </c>
      <c r="D808" s="14">
        <v>0.108344895737263</v>
      </c>
      <c r="E808" s="14">
        <v>0.109793557749699</v>
      </c>
      <c r="F808" s="14"/>
      <c r="G808" s="14">
        <v>5.7080159647991298E-2</v>
      </c>
      <c r="H808" s="14">
        <v>8.7863256591414599E-2</v>
      </c>
      <c r="I808" s="14">
        <v>8.8472615226455303E-2</v>
      </c>
      <c r="J808" s="14">
        <v>0.124407536141026</v>
      </c>
      <c r="K808" s="14">
        <v>0.165720296005236</v>
      </c>
      <c r="L808" s="14">
        <v>0.12625145153874801</v>
      </c>
      <c r="M808" s="14"/>
      <c r="N808" s="14">
        <v>8.5226868917681997E-2</v>
      </c>
      <c r="O808" s="14">
        <v>0.11771009020912999</v>
      </c>
      <c r="P808" s="14">
        <v>0.111843076387593</v>
      </c>
      <c r="Q808" s="14">
        <v>0.124041217238478</v>
      </c>
      <c r="R808" s="14"/>
      <c r="S808" s="14">
        <v>7.3231816085711998E-2</v>
      </c>
      <c r="T808" s="14">
        <v>0.13151938523697401</v>
      </c>
      <c r="U808" s="14">
        <v>0.15669210645727799</v>
      </c>
      <c r="V808" s="14">
        <v>8.8694525425047896E-2</v>
      </c>
      <c r="W808" s="14">
        <v>9.2605064637846402E-2</v>
      </c>
      <c r="X808" s="14">
        <v>0.10115917037635801</v>
      </c>
      <c r="Y808" s="14">
        <v>0.189291907157323</v>
      </c>
      <c r="Z808" s="14">
        <v>0.116626363456223</v>
      </c>
      <c r="AA808" s="14">
        <v>8.7307412914060106E-2</v>
      </c>
      <c r="AB808" s="14">
        <v>0.12971728252758</v>
      </c>
      <c r="AC808" s="14">
        <v>6.3505724835365499E-2</v>
      </c>
      <c r="AD808" s="14">
        <v>4.03282662982761E-2</v>
      </c>
      <c r="AE808" s="14"/>
      <c r="AF808" s="14">
        <v>0.13896116865384101</v>
      </c>
      <c r="AG808" s="14">
        <v>0.101160915707297</v>
      </c>
      <c r="AH808" s="14">
        <v>8.6400962225381697E-2</v>
      </c>
      <c r="AI808" s="14">
        <v>0.149102012015461</v>
      </c>
      <c r="AJ808" s="14">
        <v>9.0034107247892306E-2</v>
      </c>
      <c r="AK808" s="14"/>
      <c r="AL808" s="14">
        <v>9.5784230006265098E-2</v>
      </c>
      <c r="AM808" s="14">
        <v>0.11462186931382699</v>
      </c>
      <c r="AN808" s="14">
        <v>7.7005467678673195E-2</v>
      </c>
      <c r="AO808" s="14">
        <v>0.15094531888010199</v>
      </c>
      <c r="AP808" s="14">
        <v>6.2629025284487203E-2</v>
      </c>
      <c r="AQ808" s="14">
        <v>0.14251462782332799</v>
      </c>
      <c r="AR808" s="14"/>
      <c r="AS808" s="14">
        <v>0.145998659202142</v>
      </c>
      <c r="AT808" s="14">
        <v>8.7917991519117694E-2</v>
      </c>
      <c r="AU808" s="14">
        <v>0.105688260339156</v>
      </c>
      <c r="AV808" s="14">
        <v>6.8175577927559503E-2</v>
      </c>
      <c r="AW808" s="14">
        <v>0.102927355346179</v>
      </c>
      <c r="AX808" s="14"/>
      <c r="AY808" s="14">
        <v>0.110300133706337</v>
      </c>
      <c r="AZ808" s="14">
        <v>0.11090849249512801</v>
      </c>
      <c r="BA808" s="14">
        <v>0.113210566402432</v>
      </c>
      <c r="BB808" s="14">
        <v>6.5073285489618701E-2</v>
      </c>
      <c r="BC808" s="14">
        <v>0.145285955714754</v>
      </c>
      <c r="BD808" s="14">
        <v>0.128650792040923</v>
      </c>
      <c r="BE808" s="14">
        <v>0.13374505759024399</v>
      </c>
      <c r="BF808" s="14">
        <v>8.1906201881380994E-2</v>
      </c>
      <c r="BG808" s="14">
        <v>0.12921653920427401</v>
      </c>
      <c r="BH808" s="14">
        <v>8.7564510966318607E-2</v>
      </c>
      <c r="BI808" s="14">
        <v>8.8624857321030107E-2</v>
      </c>
      <c r="BJ808" s="14">
        <v>8.2087879979958894E-2</v>
      </c>
      <c r="BK808" s="14">
        <v>0.10528170767531</v>
      </c>
      <c r="BL808" s="14">
        <v>4.20532678304101E-2</v>
      </c>
      <c r="BM808" s="14">
        <v>0.168598957572165</v>
      </c>
      <c r="BN808" s="14">
        <v>9.0730053869730404E-2</v>
      </c>
      <c r="BO808" s="14"/>
      <c r="BP808" s="14">
        <v>9.2495152854665502E-2</v>
      </c>
      <c r="BQ808" s="14">
        <v>0.119196783972884</v>
      </c>
      <c r="BR808" s="14">
        <v>0.12588563419357199</v>
      </c>
      <c r="BS808" s="14">
        <v>9.9795088165102505E-2</v>
      </c>
      <c r="BT808" s="14">
        <v>0.123878737800836</v>
      </c>
      <c r="BU808" s="14">
        <v>8.6446843547311497E-2</v>
      </c>
      <c r="BV808" s="14"/>
      <c r="BW808" s="14">
        <v>0.12474501099095001</v>
      </c>
      <c r="BX808" s="14">
        <v>9.8107753742137094E-2</v>
      </c>
      <c r="BY808" s="14" t="s">
        <v>120</v>
      </c>
      <c r="BZ808" s="14">
        <v>9.8687242288117705E-2</v>
      </c>
      <c r="CA808" s="14">
        <v>9.4509757157456298E-2</v>
      </c>
      <c r="CB808" s="14">
        <v>0.103407316988329</v>
      </c>
      <c r="CC808" s="14">
        <v>7.2190446405306793E-2</v>
      </c>
      <c r="CD808" s="14"/>
      <c r="CE808" s="14">
        <v>7.7921777963306599E-2</v>
      </c>
      <c r="CF808" s="14">
        <v>0.110684942049653</v>
      </c>
      <c r="CG808" s="14">
        <v>0.12646332686426801</v>
      </c>
      <c r="CH808" s="14">
        <v>0.108032663060887</v>
      </c>
      <c r="CI808" s="14"/>
      <c r="CJ808" s="14">
        <v>0.120240998842102</v>
      </c>
      <c r="CK808" s="14">
        <v>0.100927780588384</v>
      </c>
      <c r="CL808" s="14">
        <v>0.111661007329343</v>
      </c>
      <c r="CM808" s="14">
        <v>7.9576334007420493E-2</v>
      </c>
      <c r="CN808" s="14"/>
      <c r="CO808" s="14">
        <v>0.100412663301641</v>
      </c>
      <c r="CP808" s="14">
        <v>0.10985140867444</v>
      </c>
      <c r="CQ808" s="14"/>
      <c r="CR808" s="14">
        <v>8.43872468490518E-2</v>
      </c>
      <c r="CS808" s="14">
        <v>0.111294758680439</v>
      </c>
    </row>
    <row r="809" spans="2:97" x14ac:dyDescent="0.3">
      <c r="B809" t="s">
        <v>364</v>
      </c>
      <c r="C809" s="14">
        <v>5.9218026652107597E-2</v>
      </c>
      <c r="D809" s="14">
        <v>6.7119901229710496E-2</v>
      </c>
      <c r="E809" s="14">
        <v>5.0491517507002003E-2</v>
      </c>
      <c r="F809" s="14"/>
      <c r="G809" s="14">
        <v>6.6021717656124093E-2</v>
      </c>
      <c r="H809" s="14">
        <v>5.4673384878870697E-2</v>
      </c>
      <c r="I809" s="14">
        <v>3.7377717983155499E-2</v>
      </c>
      <c r="J809" s="14">
        <v>6.8470111264895203E-2</v>
      </c>
      <c r="K809" s="14">
        <v>4.6236013784333903E-2</v>
      </c>
      <c r="L809" s="14">
        <v>7.7402338289806097E-2</v>
      </c>
      <c r="M809" s="14"/>
      <c r="N809" s="14">
        <v>5.91201785972338E-2</v>
      </c>
      <c r="O809" s="14">
        <v>5.9148147970791001E-2</v>
      </c>
      <c r="P809" s="14">
        <v>5.9609643306836803E-2</v>
      </c>
      <c r="Q809" s="14">
        <v>5.7577066797888397E-2</v>
      </c>
      <c r="R809" s="14"/>
      <c r="S809" s="14">
        <v>4.6306097514429503E-2</v>
      </c>
      <c r="T809" s="14">
        <v>4.3055702074600702E-2</v>
      </c>
      <c r="U809" s="14">
        <v>5.7094479762707401E-2</v>
      </c>
      <c r="V809" s="14">
        <v>7.5619378361099596E-2</v>
      </c>
      <c r="W809" s="14">
        <v>5.79153980302064E-2</v>
      </c>
      <c r="X809" s="14">
        <v>4.9128516049795803E-2</v>
      </c>
      <c r="Y809" s="14">
        <v>4.0452135705012597E-2</v>
      </c>
      <c r="Z809" s="14">
        <v>9.0804738769441701E-2</v>
      </c>
      <c r="AA809" s="14">
        <v>6.1620491410780902E-2</v>
      </c>
      <c r="AB809" s="14">
        <v>6.7127747240712493E-2</v>
      </c>
      <c r="AC809" s="14">
        <v>0.140376616097796</v>
      </c>
      <c r="AD809" s="14">
        <v>1.8906281445671899E-2</v>
      </c>
      <c r="AE809" s="14"/>
      <c r="AF809" s="14">
        <v>5.4359339740513497E-2</v>
      </c>
      <c r="AG809" s="14">
        <v>5.57835497291327E-2</v>
      </c>
      <c r="AH809" s="14">
        <v>8.6498412423793899E-2</v>
      </c>
      <c r="AI809" s="14">
        <v>8.5049096429543197E-2</v>
      </c>
      <c r="AJ809" s="14">
        <v>3.5348222684966298E-2</v>
      </c>
      <c r="AK809" s="14"/>
      <c r="AL809" s="14">
        <v>4.2971374978786801E-2</v>
      </c>
      <c r="AM809" s="14">
        <v>5.9418963434418E-2</v>
      </c>
      <c r="AN809" s="14">
        <v>6.7462354985985198E-2</v>
      </c>
      <c r="AO809" s="14">
        <v>8.7770162008712599E-2</v>
      </c>
      <c r="AP809" s="14">
        <v>3.8731301938908599E-2</v>
      </c>
      <c r="AQ809" s="14">
        <v>7.0302201189144806E-2</v>
      </c>
      <c r="AR809" s="14"/>
      <c r="AS809" s="14">
        <v>4.1199178370420697E-2</v>
      </c>
      <c r="AT809" s="14">
        <v>7.15316327962075E-2</v>
      </c>
      <c r="AU809" s="14">
        <v>4.9537934550026301E-2</v>
      </c>
      <c r="AV809" s="14">
        <v>6.0348227747256102E-2</v>
      </c>
      <c r="AW809" s="14">
        <v>5.2734166900146297E-2</v>
      </c>
      <c r="AX809" s="14"/>
      <c r="AY809" s="14">
        <v>0</v>
      </c>
      <c r="AZ809" s="14">
        <v>7.3842411750528303E-2</v>
      </c>
      <c r="BA809" s="14">
        <v>6.6003573472870503E-2</v>
      </c>
      <c r="BB809" s="14">
        <v>9.6424090704719398E-2</v>
      </c>
      <c r="BC809" s="14">
        <v>5.8844899112317703E-2</v>
      </c>
      <c r="BD809" s="14">
        <v>3.6971051657272803E-2</v>
      </c>
      <c r="BE809" s="14">
        <v>5.2157759135876697E-2</v>
      </c>
      <c r="BF809" s="14">
        <v>7.6793838029415501E-2</v>
      </c>
      <c r="BG809" s="14">
        <v>5.3943536259222602E-2</v>
      </c>
      <c r="BH809" s="14">
        <v>7.9826590952115306E-2</v>
      </c>
      <c r="BI809" s="14">
        <v>6.21108246981888E-2</v>
      </c>
      <c r="BJ809" s="14">
        <v>5.5504432865107298E-2</v>
      </c>
      <c r="BK809" s="14">
        <v>3.6984636308447498E-2</v>
      </c>
      <c r="BL809" s="14">
        <v>4.3172618440136201E-2</v>
      </c>
      <c r="BM809" s="14">
        <v>5.5378836839531598E-2</v>
      </c>
      <c r="BN809" s="14">
        <v>4.9404277152844199E-2</v>
      </c>
      <c r="BO809" s="14"/>
      <c r="BP809" s="14">
        <v>5.2929212647839001E-2</v>
      </c>
      <c r="BQ809" s="14">
        <v>4.77487064177054E-2</v>
      </c>
      <c r="BR809" s="14">
        <v>5.6401129549541899E-2</v>
      </c>
      <c r="BS809" s="14">
        <v>6.8164800043522794E-2</v>
      </c>
      <c r="BT809" s="14">
        <v>9.3670440782204295E-2</v>
      </c>
      <c r="BU809" s="14">
        <v>5.7168196337129502E-2</v>
      </c>
      <c r="BV809" s="14"/>
      <c r="BW809" s="14">
        <v>6.7545295933209404E-2</v>
      </c>
      <c r="BX809" s="14">
        <v>6.2155405558046301E-2</v>
      </c>
      <c r="BY809" s="14" t="s">
        <v>120</v>
      </c>
      <c r="BZ809" s="14">
        <v>5.0880971074048598E-2</v>
      </c>
      <c r="CA809" s="14">
        <v>3.6781232995233497E-2</v>
      </c>
      <c r="CB809" s="14">
        <v>6.6319109071356006E-2</v>
      </c>
      <c r="CC809" s="14">
        <v>0</v>
      </c>
      <c r="CD809" s="14"/>
      <c r="CE809" s="14">
        <v>5.4912965132161803E-2</v>
      </c>
      <c r="CF809" s="14">
        <v>5.8193586096316599E-2</v>
      </c>
      <c r="CG809" s="14">
        <v>3.95944367317441E-2</v>
      </c>
      <c r="CH809" s="14">
        <v>6.3511595454452605E-2</v>
      </c>
      <c r="CI809" s="14"/>
      <c r="CJ809" s="14">
        <v>5.7523225993902499E-2</v>
      </c>
      <c r="CK809" s="14">
        <v>7.0848454094954202E-2</v>
      </c>
      <c r="CL809" s="14">
        <v>5.4635299207110799E-2</v>
      </c>
      <c r="CM809" s="14">
        <v>6.6719345368594099E-2</v>
      </c>
      <c r="CN809" s="14"/>
      <c r="CO809" s="14">
        <v>8.3527650529332795E-2</v>
      </c>
      <c r="CP809" s="14">
        <v>5.6358105191979598E-2</v>
      </c>
      <c r="CQ809" s="14"/>
      <c r="CR809" s="14">
        <v>9.4398393781764803E-2</v>
      </c>
      <c r="CS809" s="14">
        <v>5.31423262314051E-2</v>
      </c>
    </row>
    <row r="810" spans="2:97" x14ac:dyDescent="0.3">
      <c r="B810" t="s">
        <v>349</v>
      </c>
      <c r="C810" s="14">
        <v>3.6008282433441598E-2</v>
      </c>
      <c r="D810" s="14">
        <v>3.7872251646955499E-2</v>
      </c>
      <c r="E810" s="14">
        <v>3.4291677017488899E-2</v>
      </c>
      <c r="F810" s="14"/>
      <c r="G810" s="14">
        <v>4.9252976993361897E-2</v>
      </c>
      <c r="H810" s="14">
        <v>5.7120292673886998E-2</v>
      </c>
      <c r="I810" s="14">
        <v>4.7851743082205501E-2</v>
      </c>
      <c r="J810" s="14">
        <v>3.07731725568655E-2</v>
      </c>
      <c r="K810" s="14">
        <v>2.4029093471249E-2</v>
      </c>
      <c r="L810" s="14">
        <v>1.27081724188136E-2</v>
      </c>
      <c r="M810" s="14"/>
      <c r="N810" s="14">
        <v>3.2683471426870198E-2</v>
      </c>
      <c r="O810" s="14">
        <v>4.67989496687174E-2</v>
      </c>
      <c r="P810" s="14">
        <v>2.8118033831995699E-2</v>
      </c>
      <c r="Q810" s="14">
        <v>3.3788170916477803E-2</v>
      </c>
      <c r="R810" s="14"/>
      <c r="S810" s="14">
        <v>4.3891486132277897E-2</v>
      </c>
      <c r="T810" s="14">
        <v>1.5090743304782699E-2</v>
      </c>
      <c r="U810" s="14">
        <v>2.3679239747412699E-2</v>
      </c>
      <c r="V810" s="14">
        <v>2.9915029461595799E-2</v>
      </c>
      <c r="W810" s="14">
        <v>5.0817967449486502E-2</v>
      </c>
      <c r="X810" s="14">
        <v>2.7797580154770799E-2</v>
      </c>
      <c r="Y810" s="14">
        <v>5.7690399064959402E-2</v>
      </c>
      <c r="Z810" s="14">
        <v>7.4724210121813101E-2</v>
      </c>
      <c r="AA810" s="14">
        <v>5.7526826894061397E-2</v>
      </c>
      <c r="AB810" s="14">
        <v>1.7139942929137598E-2</v>
      </c>
      <c r="AC810" s="14">
        <v>2.2207993196924999E-2</v>
      </c>
      <c r="AD810" s="14">
        <v>2.2459094181581301E-2</v>
      </c>
      <c r="AE810" s="14"/>
      <c r="AF810" s="14">
        <v>3.7455953474088699E-2</v>
      </c>
      <c r="AG810" s="14">
        <v>4.35130730175236E-2</v>
      </c>
      <c r="AH810" s="14">
        <v>1.7191015888265201E-2</v>
      </c>
      <c r="AI810" s="14">
        <v>1.02427023983834E-2</v>
      </c>
      <c r="AJ810" s="14">
        <v>3.32646782560743E-2</v>
      </c>
      <c r="AK810" s="14"/>
      <c r="AL810" s="14">
        <v>5.2465738837594603E-2</v>
      </c>
      <c r="AM810" s="14">
        <v>3.51698728727705E-2</v>
      </c>
      <c r="AN810" s="14">
        <v>2.4381371265187302E-2</v>
      </c>
      <c r="AO810" s="14">
        <v>1.9861212402079401E-2</v>
      </c>
      <c r="AP810" s="14">
        <v>4.2836108541226298E-2</v>
      </c>
      <c r="AQ810" s="14">
        <v>4.3305280885179799E-2</v>
      </c>
      <c r="AR810" s="14"/>
      <c r="AS810" s="14">
        <v>2.4737923430505598E-2</v>
      </c>
      <c r="AT810" s="14">
        <v>3.1142134450460102E-2</v>
      </c>
      <c r="AU810" s="14">
        <v>4.7367706849783697E-2</v>
      </c>
      <c r="AV810" s="14">
        <v>3.7325428453126502E-2</v>
      </c>
      <c r="AW810" s="14">
        <v>9.1509107599389294E-2</v>
      </c>
      <c r="AX810" s="14"/>
      <c r="AY810" s="14">
        <v>7.0753139085882696E-2</v>
      </c>
      <c r="AZ810" s="14">
        <v>3.9554583578141497E-2</v>
      </c>
      <c r="BA810" s="14">
        <v>4.3237406756145499E-2</v>
      </c>
      <c r="BB810" s="14">
        <v>1.7079977729225398E-2</v>
      </c>
      <c r="BC810" s="14">
        <v>3.35213803762325E-2</v>
      </c>
      <c r="BD810" s="14">
        <v>4.8379815170232099E-2</v>
      </c>
      <c r="BE810" s="14">
        <v>1.8736007446642899E-2</v>
      </c>
      <c r="BF810" s="14">
        <v>3.6105593752213103E-2</v>
      </c>
      <c r="BG810" s="14">
        <v>4.04948019704146E-2</v>
      </c>
      <c r="BH810" s="14">
        <v>2.3459107839792499E-2</v>
      </c>
      <c r="BI810" s="14">
        <v>3.4796410585732997E-2</v>
      </c>
      <c r="BJ810" s="14">
        <v>2.81923466615761E-2</v>
      </c>
      <c r="BK810" s="14">
        <v>0.10057930749207</v>
      </c>
      <c r="BL810" s="14">
        <v>4.02653528513508E-2</v>
      </c>
      <c r="BM810" s="14">
        <v>5.1922668413095098E-2</v>
      </c>
      <c r="BN810" s="14">
        <v>1.7637425714824899E-2</v>
      </c>
      <c r="BO810" s="14"/>
      <c r="BP810" s="14">
        <v>3.5596281044153098E-2</v>
      </c>
      <c r="BQ810" s="14">
        <v>3.40248358054593E-2</v>
      </c>
      <c r="BR810" s="14">
        <v>5.3947036753157498E-2</v>
      </c>
      <c r="BS810" s="14">
        <v>4.1033780421443601E-2</v>
      </c>
      <c r="BT810" s="14">
        <v>2.1537182316294999E-2</v>
      </c>
      <c r="BU810" s="14">
        <v>1.0895849745320599E-2</v>
      </c>
      <c r="BV810" s="14"/>
      <c r="BW810" s="14">
        <v>2.7829210311854299E-2</v>
      </c>
      <c r="BX810" s="14">
        <v>3.7520784712841801E-2</v>
      </c>
      <c r="BY810" s="14" t="s">
        <v>120</v>
      </c>
      <c r="BZ810" s="14">
        <v>5.98462508139809E-2</v>
      </c>
      <c r="CA810" s="14">
        <v>4.5335756503874003E-2</v>
      </c>
      <c r="CB810" s="14">
        <v>3.9046316118443003E-2</v>
      </c>
      <c r="CC810" s="14">
        <v>3.4553832277333801E-2</v>
      </c>
      <c r="CD810" s="14"/>
      <c r="CE810" s="14">
        <v>4.77665675027652E-2</v>
      </c>
      <c r="CF810" s="14">
        <v>3.0053595454985E-2</v>
      </c>
      <c r="CG810" s="14">
        <v>2.5717623269369799E-2</v>
      </c>
      <c r="CH810" s="14">
        <v>4.1981591416212397E-2</v>
      </c>
      <c r="CI810" s="14"/>
      <c r="CJ810" s="14">
        <v>4.2021350012188603E-2</v>
      </c>
      <c r="CK810" s="14">
        <v>3.2951050403849998E-2</v>
      </c>
      <c r="CL810" s="14">
        <v>3.6680285282664302E-2</v>
      </c>
      <c r="CM810" s="14">
        <v>2.3499069064968198E-2</v>
      </c>
      <c r="CN810" s="14"/>
      <c r="CO810" s="14">
        <v>4.7663320548547598E-2</v>
      </c>
      <c r="CP810" s="14">
        <v>3.4489716399133397E-2</v>
      </c>
      <c r="CQ810" s="14"/>
      <c r="CR810" s="14">
        <v>3.7793415463246098E-2</v>
      </c>
      <c r="CS810" s="14">
        <v>3.6187816133026997E-2</v>
      </c>
    </row>
    <row r="811" spans="2:97" x14ac:dyDescent="0.3">
      <c r="B811" t="s">
        <v>350</v>
      </c>
      <c r="C811" s="14">
        <v>2.3450448750968302E-3</v>
      </c>
      <c r="D811" s="14">
        <v>2.7201493780014902E-3</v>
      </c>
      <c r="E811" s="14">
        <v>1.9850720176217401E-3</v>
      </c>
      <c r="F811" s="14"/>
      <c r="G811" s="14">
        <v>0</v>
      </c>
      <c r="H811" s="14">
        <v>0</v>
      </c>
      <c r="I811" s="14">
        <v>0</v>
      </c>
      <c r="J811" s="14">
        <v>5.5541835009239801E-3</v>
      </c>
      <c r="K811" s="14">
        <v>6.7838030809564201E-3</v>
      </c>
      <c r="L811" s="14">
        <v>2.1292002482733198E-3</v>
      </c>
      <c r="M811" s="14"/>
      <c r="N811" s="14">
        <v>1.726034752245E-3</v>
      </c>
      <c r="O811" s="14">
        <v>5.5895418414477899E-3</v>
      </c>
      <c r="P811" s="14">
        <v>0</v>
      </c>
      <c r="Q811" s="14">
        <v>1.7329664212368001E-3</v>
      </c>
      <c r="R811" s="14"/>
      <c r="S811" s="14">
        <v>3.0829502225488701E-3</v>
      </c>
      <c r="T811" s="14">
        <v>3.43765857512988E-3</v>
      </c>
      <c r="U811" s="14">
        <v>0</v>
      </c>
      <c r="V811" s="14">
        <v>5.6860595370749403E-3</v>
      </c>
      <c r="W811" s="14">
        <v>0</v>
      </c>
      <c r="X811" s="14">
        <v>0</v>
      </c>
      <c r="Y811" s="14">
        <v>6.1251190279288702E-3</v>
      </c>
      <c r="Z811" s="14">
        <v>0</v>
      </c>
      <c r="AA811" s="14">
        <v>4.2251316299436797E-3</v>
      </c>
      <c r="AB811" s="14">
        <v>0</v>
      </c>
      <c r="AC811" s="14">
        <v>0</v>
      </c>
      <c r="AD811" s="14">
        <v>0</v>
      </c>
      <c r="AE811" s="14"/>
      <c r="AF811" s="14">
        <v>2.3687874753549202E-3</v>
      </c>
      <c r="AG811" s="14">
        <v>1.3032195583022801E-3</v>
      </c>
      <c r="AH811" s="14">
        <v>5.6168948009651396E-3</v>
      </c>
      <c r="AI811" s="14">
        <v>0</v>
      </c>
      <c r="AJ811" s="14">
        <v>0</v>
      </c>
      <c r="AK811" s="14"/>
      <c r="AL811" s="14">
        <v>1.88379242750181E-3</v>
      </c>
      <c r="AM811" s="14">
        <v>0</v>
      </c>
      <c r="AN811" s="14">
        <v>4.5341019624069298E-3</v>
      </c>
      <c r="AO811" s="14">
        <v>0</v>
      </c>
      <c r="AP811" s="14">
        <v>0</v>
      </c>
      <c r="AQ811" s="14">
        <v>1.19443459547337E-2</v>
      </c>
      <c r="AR811" s="14"/>
      <c r="AS811" s="14">
        <v>0</v>
      </c>
      <c r="AT811" s="14">
        <v>0</v>
      </c>
      <c r="AU811" s="14">
        <v>5.6720615010772898E-3</v>
      </c>
      <c r="AV811" s="14">
        <v>3.8860638675768202E-3</v>
      </c>
      <c r="AW811" s="14">
        <v>0</v>
      </c>
      <c r="AX811" s="14"/>
      <c r="AY811" s="14">
        <v>0</v>
      </c>
      <c r="AZ811" s="14">
        <v>1.32856468705505E-2</v>
      </c>
      <c r="BA811" s="14">
        <v>0</v>
      </c>
      <c r="BB811" s="14">
        <v>0</v>
      </c>
      <c r="BC811" s="14">
        <v>0</v>
      </c>
      <c r="BD811" s="14">
        <v>4.2166111778927304E-3</v>
      </c>
      <c r="BE811" s="14">
        <v>9.0328943603026502E-3</v>
      </c>
      <c r="BF811" s="14">
        <v>0</v>
      </c>
      <c r="BG811" s="14">
        <v>0</v>
      </c>
      <c r="BH811" s="14">
        <v>8.4825791054334906E-3</v>
      </c>
      <c r="BI811" s="14">
        <v>0</v>
      </c>
      <c r="BJ811" s="14">
        <v>0</v>
      </c>
      <c r="BK811" s="14">
        <v>0</v>
      </c>
      <c r="BL811" s="14">
        <v>0</v>
      </c>
      <c r="BM811" s="14">
        <v>0</v>
      </c>
      <c r="BN811" s="14">
        <v>0</v>
      </c>
      <c r="BO811" s="14"/>
      <c r="BP811" s="14">
        <v>1.7944941718164801E-3</v>
      </c>
      <c r="BQ811" s="14">
        <v>1.82034036313993E-3</v>
      </c>
      <c r="BR811" s="14">
        <v>3.3495423253738798E-3</v>
      </c>
      <c r="BS811" s="14">
        <v>2.4105237714376298E-3</v>
      </c>
      <c r="BT811" s="14">
        <v>4.6625767994433404E-3</v>
      </c>
      <c r="BU811" s="14">
        <v>0</v>
      </c>
      <c r="BV811" s="14"/>
      <c r="BW811" s="14">
        <v>3.6538808471054799E-3</v>
      </c>
      <c r="BX811" s="14">
        <v>0</v>
      </c>
      <c r="BY811" s="14" t="s">
        <v>120</v>
      </c>
      <c r="BZ811" s="14">
        <v>1.3129504858674999E-2</v>
      </c>
      <c r="CA811" s="14">
        <v>0</v>
      </c>
      <c r="CB811" s="14">
        <v>0</v>
      </c>
      <c r="CC811" s="14">
        <v>0</v>
      </c>
      <c r="CD811" s="14"/>
      <c r="CE811" s="14">
        <v>0</v>
      </c>
      <c r="CF811" s="14">
        <v>4.9926570174302597E-3</v>
      </c>
      <c r="CG811" s="14">
        <v>6.47438366013598E-3</v>
      </c>
      <c r="CH811" s="14">
        <v>1.80377521879499E-3</v>
      </c>
      <c r="CI811" s="14"/>
      <c r="CJ811" s="14">
        <v>5.4500331269354899E-3</v>
      </c>
      <c r="CK811" s="14">
        <v>0</v>
      </c>
      <c r="CL811" s="14">
        <v>1.57761943144803E-3</v>
      </c>
      <c r="CM811" s="14">
        <v>7.9477993773357306E-3</v>
      </c>
      <c r="CN811" s="14"/>
      <c r="CO811" s="14">
        <v>4.2575217989589999E-3</v>
      </c>
      <c r="CP811" s="14">
        <v>2.1213538079505601E-3</v>
      </c>
      <c r="CQ811" s="14"/>
      <c r="CR811" s="14">
        <v>0</v>
      </c>
      <c r="CS811" s="14">
        <v>2.83519909027698E-3</v>
      </c>
    </row>
    <row r="812" spans="2:97" x14ac:dyDescent="0.3">
      <c r="B812" t="s">
        <v>365</v>
      </c>
      <c r="C812" s="14">
        <v>8.9260609611040403E-2</v>
      </c>
      <c r="D812" s="14">
        <v>0.11087278125856199</v>
      </c>
      <c r="E812" s="14">
        <v>6.8384395129227907E-2</v>
      </c>
      <c r="F812" s="14"/>
      <c r="G812" s="14">
        <v>7.8969164608585996E-2</v>
      </c>
      <c r="H812" s="14">
        <v>7.6237646514523499E-2</v>
      </c>
      <c r="I812" s="14">
        <v>0.107531640668048</v>
      </c>
      <c r="J812" s="14">
        <v>9.4065326290272894E-2</v>
      </c>
      <c r="K812" s="14">
        <v>9.8821039193970894E-2</v>
      </c>
      <c r="L812" s="14">
        <v>8.1488548955707105E-2</v>
      </c>
      <c r="M812" s="14"/>
      <c r="N812" s="14">
        <v>6.8568735032209602E-2</v>
      </c>
      <c r="O812" s="14">
        <v>9.1901248464748397E-2</v>
      </c>
      <c r="P812" s="14">
        <v>9.7598507565054393E-2</v>
      </c>
      <c r="Q812" s="14">
        <v>0.102561569699311</v>
      </c>
      <c r="R812" s="14"/>
      <c r="S812" s="14">
        <v>0.12599415181972201</v>
      </c>
      <c r="T812" s="14">
        <v>6.7063037684944898E-2</v>
      </c>
      <c r="U812" s="14">
        <v>3.3809787497485998E-2</v>
      </c>
      <c r="V812" s="14">
        <v>0.114057637968294</v>
      </c>
      <c r="W812" s="14">
        <v>5.7955711157444301E-2</v>
      </c>
      <c r="X812" s="14">
        <v>0.10708957665350501</v>
      </c>
      <c r="Y812" s="14">
        <v>5.9260376800988702E-2</v>
      </c>
      <c r="Z812" s="14">
        <v>7.0943857325163895E-2</v>
      </c>
      <c r="AA812" s="14">
        <v>9.7209307071970494E-2</v>
      </c>
      <c r="AB812" s="14">
        <v>0.137104490290053</v>
      </c>
      <c r="AC812" s="14">
        <v>8.7211828904944097E-2</v>
      </c>
      <c r="AD812" s="14">
        <v>4.1606022405514198E-2</v>
      </c>
      <c r="AE812" s="14"/>
      <c r="AF812" s="14">
        <v>8.7449779010438905E-2</v>
      </c>
      <c r="AG812" s="14">
        <v>8.0800645297860602E-2</v>
      </c>
      <c r="AH812" s="14">
        <v>5.6262292828511001E-2</v>
      </c>
      <c r="AI812" s="14">
        <v>0.117262092908404</v>
      </c>
      <c r="AJ812" s="14">
        <v>4.7402312660183701E-2</v>
      </c>
      <c r="AK812" s="14"/>
      <c r="AL812" s="14">
        <v>8.0137060756239095E-2</v>
      </c>
      <c r="AM812" s="14">
        <v>9.52009453584199E-2</v>
      </c>
      <c r="AN812" s="14">
        <v>5.1009200936573601E-2</v>
      </c>
      <c r="AO812" s="14">
        <v>0.11878826616310301</v>
      </c>
      <c r="AP812" s="14">
        <v>4.77430602641256E-2</v>
      </c>
      <c r="AQ812" s="14">
        <v>7.2890265911855795E-2</v>
      </c>
      <c r="AR812" s="14"/>
      <c r="AS812" s="14">
        <v>0.110403724143827</v>
      </c>
      <c r="AT812" s="14">
        <v>9.3292518639286004E-2</v>
      </c>
      <c r="AU812" s="14">
        <v>7.4913393991142302E-2</v>
      </c>
      <c r="AV812" s="14">
        <v>7.3368247569721101E-2</v>
      </c>
      <c r="AW812" s="14">
        <v>4.84780095920204E-2</v>
      </c>
      <c r="AX812" s="14"/>
      <c r="AY812" s="14">
        <v>6.8313593373566794E-2</v>
      </c>
      <c r="AZ812" s="14">
        <v>0.10222536241860999</v>
      </c>
      <c r="BA812" s="14">
        <v>7.2003971614430007E-2</v>
      </c>
      <c r="BB812" s="14">
        <v>0.133441882375846</v>
      </c>
      <c r="BC812" s="14">
        <v>8.7029558536427007E-2</v>
      </c>
      <c r="BD812" s="14">
        <v>0.105346201718368</v>
      </c>
      <c r="BE812" s="14">
        <v>7.7548812775549994E-2</v>
      </c>
      <c r="BF812" s="14">
        <v>0.111225058159051</v>
      </c>
      <c r="BG812" s="14">
        <v>6.0172222713927498E-2</v>
      </c>
      <c r="BH812" s="14">
        <v>0.119484236129814</v>
      </c>
      <c r="BI812" s="14">
        <v>9.2329861405060804E-2</v>
      </c>
      <c r="BJ812" s="14">
        <v>7.8028325856775702E-2</v>
      </c>
      <c r="BK812" s="14">
        <v>6.1126102813707901E-2</v>
      </c>
      <c r="BL812" s="14">
        <v>0.17968958623657499</v>
      </c>
      <c r="BM812" s="14">
        <v>6.1048666256623502E-2</v>
      </c>
      <c r="BN812" s="14">
        <v>4.5346609154024803E-2</v>
      </c>
      <c r="BO812" s="14"/>
      <c r="BP812" s="14">
        <v>8.5139406213513902E-2</v>
      </c>
      <c r="BQ812" s="14">
        <v>9.6333250583311603E-2</v>
      </c>
      <c r="BR812" s="14">
        <v>0.122528985817593</v>
      </c>
      <c r="BS812" s="14">
        <v>7.7029733719287202E-2</v>
      </c>
      <c r="BT812" s="14">
        <v>7.3545833868350799E-2</v>
      </c>
      <c r="BU812" s="14">
        <v>5.5661615244124898E-2</v>
      </c>
      <c r="BV812" s="14"/>
      <c r="BW812" s="14">
        <v>7.5905072432162699E-2</v>
      </c>
      <c r="BX812" s="14">
        <v>8.3155927908765095E-2</v>
      </c>
      <c r="BY812" s="14" t="s">
        <v>120</v>
      </c>
      <c r="BZ812" s="14">
        <v>0.148411614988989</v>
      </c>
      <c r="CA812" s="14">
        <v>0.109939899151218</v>
      </c>
      <c r="CB812" s="14">
        <v>7.9186279686581804E-2</v>
      </c>
      <c r="CC812" s="14">
        <v>0.125475499899937</v>
      </c>
      <c r="CD812" s="14"/>
      <c r="CE812" s="14">
        <v>7.7642579438145898E-2</v>
      </c>
      <c r="CF812" s="14">
        <v>7.2213869166501396E-2</v>
      </c>
      <c r="CG812" s="14">
        <v>0.144951704067525</v>
      </c>
      <c r="CH812" s="14">
        <v>7.7933702496697205E-2</v>
      </c>
      <c r="CI812" s="14"/>
      <c r="CJ812" s="14">
        <v>1.37626229180516E-2</v>
      </c>
      <c r="CK812" s="14">
        <v>3.3842035855421199E-2</v>
      </c>
      <c r="CL812" s="14">
        <v>0.130458240479016</v>
      </c>
      <c r="CM812" s="14">
        <v>0.113371071883569</v>
      </c>
      <c r="CN812" s="14"/>
      <c r="CO812" s="14">
        <v>1.96089236442843E-2</v>
      </c>
      <c r="CP812" s="14">
        <v>9.9283488241820594E-2</v>
      </c>
      <c r="CQ812" s="14"/>
      <c r="CR812" s="14">
        <v>2.5500207821683999E-2</v>
      </c>
      <c r="CS812" s="14">
        <v>9.6651777728311697E-2</v>
      </c>
    </row>
    <row r="813" spans="2:97" x14ac:dyDescent="0.3">
      <c r="B813" t="s">
        <v>92</v>
      </c>
      <c r="C813" s="14">
        <v>4.7730170867621498E-2</v>
      </c>
      <c r="D813" s="14">
        <v>3.8718733870298998E-2</v>
      </c>
      <c r="E813" s="14">
        <v>5.6686468460394698E-2</v>
      </c>
      <c r="F813" s="14"/>
      <c r="G813" s="14">
        <v>5.2050462985018399E-2</v>
      </c>
      <c r="H813" s="14">
        <v>4.4437414406723198E-2</v>
      </c>
      <c r="I813" s="14">
        <v>4.8646956079516003E-2</v>
      </c>
      <c r="J813" s="14">
        <v>5.7331942143158801E-2</v>
      </c>
      <c r="K813" s="14">
        <v>5.44696797043712E-2</v>
      </c>
      <c r="L813" s="14">
        <v>3.4491886764392299E-2</v>
      </c>
      <c r="M813" s="14"/>
      <c r="N813" s="14">
        <v>2.24333180498347E-2</v>
      </c>
      <c r="O813" s="14">
        <v>4.90013507548204E-2</v>
      </c>
      <c r="P813" s="14">
        <v>4.4242403510986697E-2</v>
      </c>
      <c r="Q813" s="14">
        <v>7.7307459876931606E-2</v>
      </c>
      <c r="R813" s="14"/>
      <c r="S813" s="14">
        <v>4.7654965663960901E-2</v>
      </c>
      <c r="T813" s="14">
        <v>4.6785164806747603E-2</v>
      </c>
      <c r="U813" s="14">
        <v>3.9599084060145798E-2</v>
      </c>
      <c r="V813" s="14">
        <v>4.2198251204739801E-2</v>
      </c>
      <c r="W813" s="14">
        <v>7.1987094410131597E-2</v>
      </c>
      <c r="X813" s="14">
        <v>7.6962663686837698E-2</v>
      </c>
      <c r="Y813" s="14">
        <v>3.99794257970272E-2</v>
      </c>
      <c r="Z813" s="14">
        <v>2.1622660800438599E-2</v>
      </c>
      <c r="AA813" s="14">
        <v>4.3302549450962402E-2</v>
      </c>
      <c r="AB813" s="14">
        <v>3.5324979334291198E-2</v>
      </c>
      <c r="AC813" s="14">
        <v>5.3145582975251897E-2</v>
      </c>
      <c r="AD813" s="14">
        <v>4.57467438727341E-2</v>
      </c>
      <c r="AE813" s="14"/>
      <c r="AF813" s="14">
        <v>3.2902326218074499E-2</v>
      </c>
      <c r="AG813" s="14">
        <v>4.0025478085307202E-2</v>
      </c>
      <c r="AH813" s="14">
        <v>3.2334186361984998E-2</v>
      </c>
      <c r="AI813" s="14">
        <v>4.8115973145619502E-2</v>
      </c>
      <c r="AJ813" s="14">
        <v>5.18872715394725E-2</v>
      </c>
      <c r="AK813" s="14"/>
      <c r="AL813" s="14">
        <v>4.0897719501030202E-2</v>
      </c>
      <c r="AM813" s="14">
        <v>3.3801807513735002E-2</v>
      </c>
      <c r="AN813" s="14">
        <v>4.3478101116894E-2</v>
      </c>
      <c r="AO813" s="14">
        <v>3.9413339128559599E-2</v>
      </c>
      <c r="AP813" s="14">
        <v>3.7095748234720401E-2</v>
      </c>
      <c r="AQ813" s="14">
        <v>6.6924630841107904E-2</v>
      </c>
      <c r="AR813" s="14"/>
      <c r="AS813" s="14">
        <v>6.2022417535367497E-2</v>
      </c>
      <c r="AT813" s="14">
        <v>5.3982011903972102E-2</v>
      </c>
      <c r="AU813" s="14">
        <v>4.1864686207103E-2</v>
      </c>
      <c r="AV813" s="14">
        <v>3.62177940871065E-2</v>
      </c>
      <c r="AW813" s="14">
        <v>0</v>
      </c>
      <c r="AX813" s="14"/>
      <c r="AY813" s="14">
        <v>0.26153169591910902</v>
      </c>
      <c r="AZ813" s="14">
        <v>0.115940759359186</v>
      </c>
      <c r="BA813" s="14">
        <v>7.1975568259923906E-2</v>
      </c>
      <c r="BB813" s="14">
        <v>5.83922912000834E-2</v>
      </c>
      <c r="BC813" s="14">
        <v>3.2278849285851903E-2</v>
      </c>
      <c r="BD813" s="14">
        <v>7.5714720799683999E-2</v>
      </c>
      <c r="BE813" s="14">
        <v>2.5306324782712102E-2</v>
      </c>
      <c r="BF813" s="14">
        <v>1.90297873523095E-2</v>
      </c>
      <c r="BG813" s="14">
        <v>2.7165955610973E-2</v>
      </c>
      <c r="BH813" s="14">
        <v>2.83728226406064E-2</v>
      </c>
      <c r="BI813" s="14">
        <v>3.3239744462551901E-2</v>
      </c>
      <c r="BJ813" s="14">
        <v>6.8320114397531898E-2</v>
      </c>
      <c r="BK813" s="14">
        <v>2.4598032907540299E-2</v>
      </c>
      <c r="BL813" s="14">
        <v>7.5814188499554402E-2</v>
      </c>
      <c r="BM813" s="14">
        <v>1.9668116825938501E-2</v>
      </c>
      <c r="BN813" s="14">
        <v>0</v>
      </c>
      <c r="BO813" s="14"/>
      <c r="BP813" s="14">
        <v>5.3899958771600198E-2</v>
      </c>
      <c r="BQ813" s="14">
        <v>5.0889829743421301E-2</v>
      </c>
      <c r="BR813" s="14">
        <v>4.8638308094786802E-2</v>
      </c>
      <c r="BS813" s="14">
        <v>2.5482482304577399E-2</v>
      </c>
      <c r="BT813" s="14">
        <v>6.51660847766172E-2</v>
      </c>
      <c r="BU813" s="14">
        <v>4.4033207494083001E-2</v>
      </c>
      <c r="BV813" s="14"/>
      <c r="BW813" s="14">
        <v>3.6464068004282001E-2</v>
      </c>
      <c r="BX813" s="14">
        <v>3.9399400886148801E-2</v>
      </c>
      <c r="BY813" s="14" t="s">
        <v>120</v>
      </c>
      <c r="BZ813" s="14">
        <v>7.2642586187142005E-2</v>
      </c>
      <c r="CA813" s="14">
        <v>7.1460194069832395E-2</v>
      </c>
      <c r="CB813" s="14">
        <v>4.1589733988434102E-2</v>
      </c>
      <c r="CC813" s="14">
        <v>0.112231230219682</v>
      </c>
      <c r="CD813" s="14"/>
      <c r="CE813" s="14">
        <v>4.2989552598527901E-2</v>
      </c>
      <c r="CF813" s="14">
        <v>2.4339771862791602E-2</v>
      </c>
      <c r="CG813" s="14">
        <v>8.1819933615361107E-2</v>
      </c>
      <c r="CH813" s="14">
        <v>3.3531080916250101E-2</v>
      </c>
      <c r="CI813" s="14"/>
      <c r="CJ813" s="14">
        <v>2.7854967493384699E-2</v>
      </c>
      <c r="CK813" s="14">
        <v>3.0663312883202599E-2</v>
      </c>
      <c r="CL813" s="14">
        <v>4.6383812573674299E-2</v>
      </c>
      <c r="CM813" s="14">
        <v>0.16737298021578301</v>
      </c>
      <c r="CN813" s="14"/>
      <c r="CO813" s="14">
        <v>2.49508641418359E-2</v>
      </c>
      <c r="CP813" s="14">
        <v>4.8842938402421002E-2</v>
      </c>
      <c r="CQ813" s="14"/>
      <c r="CR813" s="14">
        <v>2.0874925769282002E-2</v>
      </c>
      <c r="CS813" s="14">
        <v>4.5117549792748603E-2</v>
      </c>
    </row>
    <row r="814" spans="2:97" x14ac:dyDescent="0.3">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c r="AR814" s="14"/>
      <c r="AS814" s="14"/>
      <c r="AT814" s="14"/>
      <c r="AU814" s="14"/>
      <c r="AV814" s="14"/>
      <c r="AW814" s="14"/>
      <c r="AX814" s="14"/>
      <c r="AY814" s="14"/>
      <c r="AZ814" s="14"/>
      <c r="BA814" s="14"/>
      <c r="BB814" s="14"/>
      <c r="BC814" s="14"/>
      <c r="BD814" s="14"/>
      <c r="BE814" s="14"/>
      <c r="BF814" s="14"/>
      <c r="BG814" s="14"/>
      <c r="BH814" s="14"/>
      <c r="BI814" s="14"/>
      <c r="BJ814" s="14"/>
      <c r="BK814" s="14"/>
      <c r="BL814" s="14"/>
      <c r="BM814" s="14"/>
      <c r="BN814" s="14"/>
      <c r="BO814" s="14"/>
      <c r="BP814" s="14"/>
      <c r="BQ814" s="14"/>
      <c r="BR814" s="14"/>
      <c r="BS814" s="14"/>
      <c r="BT814" s="14"/>
      <c r="BU814" s="14"/>
      <c r="BV814" s="14"/>
      <c r="BW814" s="14"/>
      <c r="BX814" s="14"/>
      <c r="BY814" s="14"/>
      <c r="BZ814" s="14"/>
      <c r="CA814" s="14"/>
      <c r="CB814" s="14"/>
      <c r="CC814" s="14"/>
      <c r="CD814" s="14"/>
      <c r="CE814" s="14"/>
      <c r="CF814" s="14"/>
      <c r="CG814" s="14"/>
      <c r="CH814" s="14"/>
      <c r="CI814" s="14"/>
      <c r="CJ814" s="14"/>
      <c r="CK814" s="14"/>
      <c r="CL814" s="14"/>
      <c r="CM814" s="14"/>
      <c r="CN814" s="14"/>
      <c r="CO814" s="14"/>
      <c r="CP814" s="14"/>
      <c r="CQ814" s="14"/>
      <c r="CR814" s="14"/>
      <c r="CS814" s="14"/>
    </row>
    <row r="815" spans="2:97" x14ac:dyDescent="0.3">
      <c r="B815" s="6" t="s">
        <v>388</v>
      </c>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c r="AS815" s="14"/>
      <c r="AT815" s="14"/>
      <c r="AU815" s="14"/>
      <c r="AV815" s="14"/>
      <c r="AW815" s="14"/>
      <c r="AX815" s="14"/>
      <c r="AY815" s="14"/>
      <c r="AZ815" s="14"/>
      <c r="BA815" s="14"/>
      <c r="BB815" s="14"/>
      <c r="BC815" s="14"/>
      <c r="BD815" s="14"/>
      <c r="BE815" s="14"/>
      <c r="BF815" s="14"/>
      <c r="BG815" s="14"/>
      <c r="BH815" s="14"/>
      <c r="BI815" s="14"/>
      <c r="BJ815" s="14"/>
      <c r="BK815" s="14"/>
      <c r="BL815" s="14"/>
      <c r="BM815" s="14"/>
      <c r="BN815" s="14"/>
      <c r="BO815" s="14"/>
      <c r="BP815" s="14"/>
      <c r="BQ815" s="14"/>
      <c r="BR815" s="14"/>
      <c r="BS815" s="14"/>
      <c r="BT815" s="14"/>
      <c r="BU815" s="14"/>
      <c r="BV815" s="14"/>
      <c r="BW815" s="14"/>
      <c r="BX815" s="14"/>
      <c r="BY815" s="14"/>
      <c r="BZ815" s="14"/>
      <c r="CA815" s="14"/>
      <c r="CB815" s="14"/>
      <c r="CC815" s="14"/>
      <c r="CD815" s="14"/>
      <c r="CE815" s="14"/>
      <c r="CF815" s="14"/>
      <c r="CG815" s="14"/>
      <c r="CH815" s="14"/>
      <c r="CI815" s="14"/>
      <c r="CJ815" s="14"/>
      <c r="CK815" s="14"/>
      <c r="CL815" s="14"/>
      <c r="CM815" s="14"/>
      <c r="CN815" s="14"/>
      <c r="CO815" s="14"/>
      <c r="CP815" s="14"/>
      <c r="CQ815" s="14"/>
      <c r="CR815" s="14"/>
      <c r="CS815" s="14"/>
    </row>
    <row r="816" spans="2:97" x14ac:dyDescent="0.3">
      <c r="B816" s="24" t="s">
        <v>188</v>
      </c>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c r="AR816" s="14"/>
      <c r="AS816" s="14"/>
      <c r="AT816" s="14"/>
      <c r="AU816" s="14"/>
      <c r="AV816" s="14"/>
      <c r="AW816" s="14"/>
      <c r="AX816" s="14"/>
      <c r="AY816" s="14"/>
      <c r="AZ816" s="14"/>
      <c r="BA816" s="14"/>
      <c r="BB816" s="14"/>
      <c r="BC816" s="14"/>
      <c r="BD816" s="14"/>
      <c r="BE816" s="14"/>
      <c r="BF816" s="14"/>
      <c r="BG816" s="14"/>
      <c r="BH816" s="14"/>
      <c r="BI816" s="14"/>
      <c r="BJ816" s="14"/>
      <c r="BK816" s="14"/>
      <c r="BL816" s="14"/>
      <c r="BM816" s="14"/>
      <c r="BN816" s="14"/>
      <c r="BO816" s="14"/>
      <c r="BP816" s="14"/>
      <c r="BQ816" s="14"/>
      <c r="BR816" s="14"/>
      <c r="BS816" s="14"/>
      <c r="BT816" s="14"/>
      <c r="BU816" s="14"/>
      <c r="BV816" s="14"/>
      <c r="BW816" s="14"/>
      <c r="BX816" s="14"/>
      <c r="BY816" s="14"/>
      <c r="BZ816" s="14"/>
      <c r="CA816" s="14"/>
      <c r="CB816" s="14"/>
      <c r="CC816" s="14"/>
      <c r="CD816" s="14"/>
      <c r="CE816" s="14"/>
      <c r="CF816" s="14"/>
      <c r="CG816" s="14"/>
      <c r="CH816" s="14"/>
      <c r="CI816" s="14"/>
      <c r="CJ816" s="14"/>
      <c r="CK816" s="14"/>
      <c r="CL816" s="14"/>
      <c r="CM816" s="14"/>
      <c r="CN816" s="14"/>
      <c r="CO816" s="14"/>
      <c r="CP816" s="14"/>
      <c r="CQ816" s="14"/>
      <c r="CR816" s="14"/>
      <c r="CS816" s="14"/>
    </row>
    <row r="817" spans="2:97" x14ac:dyDescent="0.3">
      <c r="B817" t="s">
        <v>383</v>
      </c>
      <c r="C817" s="14">
        <v>0.34097131436142197</v>
      </c>
      <c r="D817" s="14">
        <v>0.30762843129837902</v>
      </c>
      <c r="E817" s="14">
        <v>0.38039844378853399</v>
      </c>
      <c r="F817" s="14"/>
      <c r="G817" s="14">
        <v>0.230331732018832</v>
      </c>
      <c r="H817" s="14">
        <v>0.35000409171090502</v>
      </c>
      <c r="I817" s="14">
        <v>0.27694797534037602</v>
      </c>
      <c r="J817" s="14">
        <v>0.34254660483483101</v>
      </c>
      <c r="K817" s="14">
        <v>0.38774893317642201</v>
      </c>
      <c r="L817" s="14">
        <v>0.37036668464760097</v>
      </c>
      <c r="M817" s="14"/>
      <c r="N817" s="14">
        <v>0.31013799932356101</v>
      </c>
      <c r="O817" s="14">
        <v>0.337442495070501</v>
      </c>
      <c r="P817" s="14">
        <v>0.352685467251312</v>
      </c>
      <c r="Q817" s="14">
        <v>0.38364722246236999</v>
      </c>
      <c r="R817" s="14"/>
      <c r="S817" s="14">
        <v>0.37918796284663098</v>
      </c>
      <c r="T817" s="14">
        <v>0.31944321155473299</v>
      </c>
      <c r="U817" s="14">
        <v>0.277702262414736</v>
      </c>
      <c r="V817" s="14">
        <v>0.36270048034799701</v>
      </c>
      <c r="W817" s="14">
        <v>0.404275440667201</v>
      </c>
      <c r="X817" s="14">
        <v>0.30096408326607699</v>
      </c>
      <c r="Y817" s="14">
        <v>0.35171231557704502</v>
      </c>
      <c r="Z817" s="14">
        <v>0.11583869141479899</v>
      </c>
      <c r="AA817" s="14">
        <v>0.34321913627342099</v>
      </c>
      <c r="AB817" s="14">
        <v>0.357329195680816</v>
      </c>
      <c r="AC817" s="14">
        <v>0.45585205171816601</v>
      </c>
      <c r="AD817" s="14">
        <v>0.35364022937167</v>
      </c>
      <c r="AE817" s="14"/>
      <c r="AF817" s="14">
        <v>0.40615510208158601</v>
      </c>
      <c r="AG817" s="14">
        <v>0.32472797499938999</v>
      </c>
      <c r="AH817" s="14">
        <v>0.30025119053657601</v>
      </c>
      <c r="AI817" s="14">
        <v>0.32421300728571101</v>
      </c>
      <c r="AJ817" s="14">
        <v>0.23495773068655099</v>
      </c>
      <c r="AK817" s="14"/>
      <c r="AL817" s="14">
        <v>0.28371114353094601</v>
      </c>
      <c r="AM817" s="14">
        <v>0.37950860274147102</v>
      </c>
      <c r="AN817" s="14">
        <v>0.30157356049630402</v>
      </c>
      <c r="AO817" s="14">
        <v>0.37727512140623498</v>
      </c>
      <c r="AP817" s="14">
        <v>0.35572094043285701</v>
      </c>
      <c r="AQ817" s="14">
        <v>0.34111582429967402</v>
      </c>
      <c r="AR817" s="14"/>
      <c r="AS817" s="14">
        <v>0.38349822476914203</v>
      </c>
      <c r="AT817" s="14">
        <v>0.3720727179178</v>
      </c>
      <c r="AU817" s="14">
        <v>0.28683713003266498</v>
      </c>
      <c r="AV817" s="14">
        <v>0.36156591295480001</v>
      </c>
      <c r="AW817" s="14">
        <v>0.21172292498071099</v>
      </c>
      <c r="AX817" s="14"/>
      <c r="AY817" s="14">
        <v>0.67476806880417395</v>
      </c>
      <c r="AZ817" s="14">
        <v>0.180203194293094</v>
      </c>
      <c r="BA817" s="14">
        <v>0.46071131440412599</v>
      </c>
      <c r="BB817" s="14">
        <v>0.20677905479106701</v>
      </c>
      <c r="BC817" s="14">
        <v>0.31557318877569601</v>
      </c>
      <c r="BD817" s="14">
        <v>0.35761931990972601</v>
      </c>
      <c r="BE817" s="14">
        <v>0.28045919640700701</v>
      </c>
      <c r="BF817" s="14">
        <v>0.33771153054699898</v>
      </c>
      <c r="BG817" s="14">
        <v>0.33221045966392798</v>
      </c>
      <c r="BH817" s="14">
        <v>0.37097774813582302</v>
      </c>
      <c r="BI817" s="14">
        <v>0.32130574787585697</v>
      </c>
      <c r="BJ817" s="14">
        <v>0.37154347414712902</v>
      </c>
      <c r="BK817" s="14">
        <v>0.44056323572558398</v>
      </c>
      <c r="BL817" s="14">
        <v>0.26789163967692597</v>
      </c>
      <c r="BM817" s="14">
        <v>0.22737038053272501</v>
      </c>
      <c r="BN817" s="14">
        <v>0.396464395121498</v>
      </c>
      <c r="BO817" s="14"/>
      <c r="BP817" s="14">
        <v>0.34164146684109098</v>
      </c>
      <c r="BQ817" s="14">
        <v>0.33265382780694502</v>
      </c>
      <c r="BR817" s="14">
        <v>0.33197718239107599</v>
      </c>
      <c r="BS817" s="14">
        <v>0.34058632820467</v>
      </c>
      <c r="BT817" s="14">
        <v>0.37627474084125301</v>
      </c>
      <c r="BU817" s="14">
        <v>0.32690466402666102</v>
      </c>
      <c r="BV817" s="14"/>
      <c r="BW817" s="14">
        <v>0.32900556358397098</v>
      </c>
      <c r="BX817" s="14">
        <v>0.362447940055868</v>
      </c>
      <c r="BY817" s="14" t="s">
        <v>120</v>
      </c>
      <c r="BZ817" s="14" t="s">
        <v>120</v>
      </c>
      <c r="CA817" s="14" t="s">
        <v>120</v>
      </c>
      <c r="CB817" s="14" t="s">
        <v>120</v>
      </c>
      <c r="CC817" s="14" t="s">
        <v>120</v>
      </c>
      <c r="CD817" s="14"/>
      <c r="CE817" s="14" t="s">
        <v>120</v>
      </c>
      <c r="CF817" s="14">
        <v>0.37772275699779401</v>
      </c>
      <c r="CG817" s="14" t="s">
        <v>120</v>
      </c>
      <c r="CH817" s="14">
        <v>0.34310767701217698</v>
      </c>
      <c r="CI817" s="14"/>
      <c r="CJ817" s="14">
        <v>0.40206585985121002</v>
      </c>
      <c r="CK817" s="14">
        <v>0.28685979820026197</v>
      </c>
      <c r="CL817" s="14">
        <v>0.34599134526533498</v>
      </c>
      <c r="CM817" s="14">
        <v>0.23799917015667599</v>
      </c>
      <c r="CN817" s="14"/>
      <c r="CO817" s="14">
        <v>0.29308882738616898</v>
      </c>
      <c r="CP817" s="14">
        <v>0.348339602946515</v>
      </c>
      <c r="CQ817" s="14"/>
      <c r="CR817" s="14">
        <v>0.43231317252930301</v>
      </c>
      <c r="CS817" s="14">
        <v>0.31775815228975601</v>
      </c>
    </row>
    <row r="818" spans="2:97" x14ac:dyDescent="0.3">
      <c r="B818" t="s">
        <v>384</v>
      </c>
      <c r="C818" s="14">
        <v>0.27231352632257599</v>
      </c>
      <c r="D818" s="14">
        <v>0.272416574810392</v>
      </c>
      <c r="E818" s="14">
        <v>0.273316012798962</v>
      </c>
      <c r="F818" s="14"/>
      <c r="G818" s="14">
        <v>0.31397616439558002</v>
      </c>
      <c r="H818" s="14">
        <v>0.34089339934145602</v>
      </c>
      <c r="I818" s="14">
        <v>0.37186886003399</v>
      </c>
      <c r="J818" s="14">
        <v>0.26082671502290999</v>
      </c>
      <c r="K818" s="14">
        <v>0.19676504586426499</v>
      </c>
      <c r="L818" s="14">
        <v>0.23182729826494899</v>
      </c>
      <c r="M818" s="14"/>
      <c r="N818" s="14">
        <v>0.30523570159251701</v>
      </c>
      <c r="O818" s="14">
        <v>0.28195104627394402</v>
      </c>
      <c r="P818" s="14">
        <v>0.19507208210621699</v>
      </c>
      <c r="Q818" s="14">
        <v>0.30504891331620798</v>
      </c>
      <c r="R818" s="14"/>
      <c r="S818" s="14">
        <v>0.30585330614709599</v>
      </c>
      <c r="T818" s="14">
        <v>0.216566350058462</v>
      </c>
      <c r="U818" s="14">
        <v>0.28804020728025898</v>
      </c>
      <c r="V818" s="14">
        <v>0.20848047001516701</v>
      </c>
      <c r="W818" s="14">
        <v>0.239789726639793</v>
      </c>
      <c r="X818" s="14">
        <v>0.39278551477163298</v>
      </c>
      <c r="Y818" s="14">
        <v>0.28822757233326701</v>
      </c>
      <c r="Z818" s="14">
        <v>0.44926160311948898</v>
      </c>
      <c r="AA818" s="14">
        <v>0.24045280888102899</v>
      </c>
      <c r="AB818" s="14">
        <v>0.22075726470945001</v>
      </c>
      <c r="AC818" s="14">
        <v>0.19576778989278901</v>
      </c>
      <c r="AD818" s="14">
        <v>0.30126977232454999</v>
      </c>
      <c r="AE818" s="14"/>
      <c r="AF818" s="14">
        <v>0.22293790819182299</v>
      </c>
      <c r="AG818" s="14">
        <v>0.30557037729929798</v>
      </c>
      <c r="AH818" s="14">
        <v>0.27597802873139299</v>
      </c>
      <c r="AI818" s="14">
        <v>0.27743197126321201</v>
      </c>
      <c r="AJ818" s="14">
        <v>0.27095816136115602</v>
      </c>
      <c r="AK818" s="14"/>
      <c r="AL818" s="14">
        <v>0.34316029643458101</v>
      </c>
      <c r="AM818" s="14">
        <v>0.23048840436233101</v>
      </c>
      <c r="AN818" s="14">
        <v>0.28073272632345903</v>
      </c>
      <c r="AO818" s="14">
        <v>0.22867080248077201</v>
      </c>
      <c r="AP818" s="14">
        <v>0.259557674862886</v>
      </c>
      <c r="AQ818" s="14">
        <v>0.29188644719693801</v>
      </c>
      <c r="AR818" s="14"/>
      <c r="AS818" s="14">
        <v>0.260243811198901</v>
      </c>
      <c r="AT818" s="14">
        <v>0.222196216997392</v>
      </c>
      <c r="AU818" s="14">
        <v>0.31196589389705498</v>
      </c>
      <c r="AV818" s="14">
        <v>0.32489225577429998</v>
      </c>
      <c r="AW818" s="14">
        <v>0.38529477989556798</v>
      </c>
      <c r="AX818" s="14"/>
      <c r="AY818" s="14">
        <v>0</v>
      </c>
      <c r="AZ818" s="14">
        <v>0.37832373524937002</v>
      </c>
      <c r="BA818" s="14">
        <v>0.18726564700429299</v>
      </c>
      <c r="BB818" s="14">
        <v>0.41876522230172097</v>
      </c>
      <c r="BC818" s="14">
        <v>0.39704392590250998</v>
      </c>
      <c r="BD818" s="14">
        <v>0.24102069473264001</v>
      </c>
      <c r="BE818" s="14">
        <v>0.27908458384326101</v>
      </c>
      <c r="BF818" s="14">
        <v>0.22908359857277999</v>
      </c>
      <c r="BG818" s="14">
        <v>0.15220046004346799</v>
      </c>
      <c r="BH818" s="14">
        <v>0.30080287736085698</v>
      </c>
      <c r="BI818" s="14">
        <v>0.29159157916781098</v>
      </c>
      <c r="BJ818" s="14">
        <v>0.24342197809886401</v>
      </c>
      <c r="BK818" s="14">
        <v>0.24327454339586899</v>
      </c>
      <c r="BL818" s="14">
        <v>0.34207480813843399</v>
      </c>
      <c r="BM818" s="14">
        <v>0.243059691309926</v>
      </c>
      <c r="BN818" s="14">
        <v>0.30550056861267999</v>
      </c>
      <c r="BO818" s="14"/>
      <c r="BP818" s="14">
        <v>0.35641494988906602</v>
      </c>
      <c r="BQ818" s="14">
        <v>0.23867423977452801</v>
      </c>
      <c r="BR818" s="14">
        <v>0.24244483495190999</v>
      </c>
      <c r="BS818" s="14">
        <v>0.28031118619072398</v>
      </c>
      <c r="BT818" s="14">
        <v>0.25031605073700902</v>
      </c>
      <c r="BU818" s="14">
        <v>0.249384148528766</v>
      </c>
      <c r="BV818" s="14"/>
      <c r="BW818" s="14">
        <v>0.26250134863079899</v>
      </c>
      <c r="BX818" s="14">
        <v>0.28992482973788802</v>
      </c>
      <c r="BY818" s="14" t="s">
        <v>120</v>
      </c>
      <c r="BZ818" s="14" t="s">
        <v>120</v>
      </c>
      <c r="CA818" s="14" t="s">
        <v>120</v>
      </c>
      <c r="CB818" s="14" t="s">
        <v>120</v>
      </c>
      <c r="CC818" s="14" t="s">
        <v>120</v>
      </c>
      <c r="CD818" s="14"/>
      <c r="CE818" s="14" t="s">
        <v>120</v>
      </c>
      <c r="CF818" s="14">
        <v>0.31743692357231501</v>
      </c>
      <c r="CG818" s="14" t="s">
        <v>120</v>
      </c>
      <c r="CH818" s="14">
        <v>0.26282832867765099</v>
      </c>
      <c r="CI818" s="14"/>
      <c r="CJ818" s="14">
        <v>0.31727596474247199</v>
      </c>
      <c r="CK818" s="14">
        <v>0.275664172080479</v>
      </c>
      <c r="CL818" s="14">
        <v>0.26164808210075702</v>
      </c>
      <c r="CM818" s="14">
        <v>0.207701037301109</v>
      </c>
      <c r="CN818" s="14"/>
      <c r="CO818" s="14">
        <v>0.46211558269980801</v>
      </c>
      <c r="CP818" s="14">
        <v>0.241890323053286</v>
      </c>
      <c r="CQ818" s="14"/>
      <c r="CR818" s="14">
        <v>0.29044644690210297</v>
      </c>
      <c r="CS818" s="14">
        <v>0.27380773826585703</v>
      </c>
    </row>
    <row r="819" spans="2:97" x14ac:dyDescent="0.3">
      <c r="B819" t="s">
        <v>385</v>
      </c>
      <c r="C819" s="14">
        <v>0.18804565082265701</v>
      </c>
      <c r="D819" s="14">
        <v>0.18523231639205301</v>
      </c>
      <c r="E819" s="14">
        <v>0.19202743829890101</v>
      </c>
      <c r="F819" s="14"/>
      <c r="G819" s="14">
        <v>0.27056517764904398</v>
      </c>
      <c r="H819" s="14">
        <v>0.18290486566890701</v>
      </c>
      <c r="I819" s="14">
        <v>0.19371302963797199</v>
      </c>
      <c r="J819" s="14">
        <v>0.165646286285587</v>
      </c>
      <c r="K819" s="14">
        <v>0.153090705386945</v>
      </c>
      <c r="L819" s="14">
        <v>0.20307748619895699</v>
      </c>
      <c r="M819" s="14"/>
      <c r="N819" s="14">
        <v>0.19059467882079401</v>
      </c>
      <c r="O819" s="14">
        <v>0.178546769632244</v>
      </c>
      <c r="P819" s="14">
        <v>0.231374449396377</v>
      </c>
      <c r="Q819" s="14">
        <v>0.14420018851083399</v>
      </c>
      <c r="R819" s="14"/>
      <c r="S819" s="14">
        <v>0.163240643757424</v>
      </c>
      <c r="T819" s="14">
        <v>0.309178788116241</v>
      </c>
      <c r="U819" s="14">
        <v>0.14013836161544299</v>
      </c>
      <c r="V819" s="14">
        <v>0.17022057582567801</v>
      </c>
      <c r="W819" s="14">
        <v>0.13433644373627299</v>
      </c>
      <c r="X819" s="14">
        <v>9.5201440147506894E-2</v>
      </c>
      <c r="Y819" s="14">
        <v>0.11009746997166101</v>
      </c>
      <c r="Z819" s="14">
        <v>0.24882218577976201</v>
      </c>
      <c r="AA819" s="14">
        <v>0.249881192996847</v>
      </c>
      <c r="AB819" s="14">
        <v>0.22808163797339601</v>
      </c>
      <c r="AC819" s="14">
        <v>0.138326065944989</v>
      </c>
      <c r="AD819" s="14">
        <v>0.295172807595588</v>
      </c>
      <c r="AE819" s="14"/>
      <c r="AF819" s="14">
        <v>0.18616893003804799</v>
      </c>
      <c r="AG819" s="14">
        <v>0.199287249318024</v>
      </c>
      <c r="AH819" s="14">
        <v>0.24388266715974499</v>
      </c>
      <c r="AI819" s="14">
        <v>0.12172350371551099</v>
      </c>
      <c r="AJ819" s="14">
        <v>0.13920822300246599</v>
      </c>
      <c r="AK819" s="14"/>
      <c r="AL819" s="14">
        <v>0.202991746836441</v>
      </c>
      <c r="AM819" s="14">
        <v>0.178243907412522</v>
      </c>
      <c r="AN819" s="14">
        <v>0.233417387977954</v>
      </c>
      <c r="AO819" s="14">
        <v>0.17317048711539801</v>
      </c>
      <c r="AP819" s="14">
        <v>0.10493240986991299</v>
      </c>
      <c r="AQ819" s="14">
        <v>0.157664542803819</v>
      </c>
      <c r="AR819" s="14"/>
      <c r="AS819" s="14">
        <v>9.7292226459788897E-2</v>
      </c>
      <c r="AT819" s="14">
        <v>0.216123137030966</v>
      </c>
      <c r="AU819" s="14">
        <v>0.23921741753064901</v>
      </c>
      <c r="AV819" s="14">
        <v>0.18397609673603099</v>
      </c>
      <c r="AW819" s="14">
        <v>0.25683340858295201</v>
      </c>
      <c r="AX819" s="14"/>
      <c r="AY819" s="14">
        <v>0</v>
      </c>
      <c r="AZ819" s="14">
        <v>0.380146063003586</v>
      </c>
      <c r="BA819" s="14">
        <v>0.17445769539927</v>
      </c>
      <c r="BB819" s="14">
        <v>9.9211684583901602E-2</v>
      </c>
      <c r="BC819" s="14">
        <v>0.132828574918607</v>
      </c>
      <c r="BD819" s="14">
        <v>0.19018966626061401</v>
      </c>
      <c r="BE819" s="14">
        <v>0.19721578338633899</v>
      </c>
      <c r="BF819" s="14">
        <v>0.216334783539052</v>
      </c>
      <c r="BG819" s="14">
        <v>0.23898086094957199</v>
      </c>
      <c r="BH819" s="14">
        <v>0.178893507847565</v>
      </c>
      <c r="BI819" s="14">
        <v>0.15626955001815901</v>
      </c>
      <c r="BJ819" s="14">
        <v>0.14896861247527399</v>
      </c>
      <c r="BK819" s="14">
        <v>0.179556537648008</v>
      </c>
      <c r="BL819" s="14">
        <v>0.17789535329345399</v>
      </c>
      <c r="BM819" s="14">
        <v>0.45574882436940301</v>
      </c>
      <c r="BN819" s="14">
        <v>0.14742127966687199</v>
      </c>
      <c r="BO819" s="14"/>
      <c r="BP819" s="14">
        <v>0.16995119891382901</v>
      </c>
      <c r="BQ819" s="14">
        <v>0.2136140469784</v>
      </c>
      <c r="BR819" s="14">
        <v>0.27164075114668701</v>
      </c>
      <c r="BS819" s="14">
        <v>0.16451365324417899</v>
      </c>
      <c r="BT819" s="14">
        <v>9.90951903354826E-2</v>
      </c>
      <c r="BU819" s="14">
        <v>0.20414305210151201</v>
      </c>
      <c r="BV819" s="14"/>
      <c r="BW819" s="14">
        <v>0.18042228741670399</v>
      </c>
      <c r="BX819" s="14">
        <v>0.20172837959141199</v>
      </c>
      <c r="BY819" s="14" t="s">
        <v>120</v>
      </c>
      <c r="BZ819" s="14" t="s">
        <v>120</v>
      </c>
      <c r="CA819" s="14" t="s">
        <v>120</v>
      </c>
      <c r="CB819" s="14" t="s">
        <v>120</v>
      </c>
      <c r="CC819" s="14" t="s">
        <v>120</v>
      </c>
      <c r="CD819" s="14"/>
      <c r="CE819" s="14" t="s">
        <v>120</v>
      </c>
      <c r="CF819" s="14">
        <v>0.19029861644689899</v>
      </c>
      <c r="CG819" s="14" t="s">
        <v>120</v>
      </c>
      <c r="CH819" s="14">
        <v>0.18617229767382801</v>
      </c>
      <c r="CI819" s="14"/>
      <c r="CJ819" s="14">
        <v>0.155127670754825</v>
      </c>
      <c r="CK819" s="14">
        <v>0.22659171619122001</v>
      </c>
      <c r="CL819" s="14">
        <v>0.181388314739963</v>
      </c>
      <c r="CM819" s="14">
        <v>0.25657431376708001</v>
      </c>
      <c r="CN819" s="14"/>
      <c r="CO819" s="14">
        <v>0.18570692820433601</v>
      </c>
      <c r="CP819" s="14">
        <v>0.19070862144603001</v>
      </c>
      <c r="CQ819" s="14"/>
      <c r="CR819" s="14">
        <v>0.12753060179808201</v>
      </c>
      <c r="CS819" s="14">
        <v>0.194039509091918</v>
      </c>
    </row>
    <row r="820" spans="2:97" x14ac:dyDescent="0.3">
      <c r="B820" t="s">
        <v>386</v>
      </c>
      <c r="C820" s="14">
        <v>0.16181530631390401</v>
      </c>
      <c r="D820" s="14">
        <v>0.20172186205643999</v>
      </c>
      <c r="E820" s="14">
        <v>0.112857862475661</v>
      </c>
      <c r="F820" s="14"/>
      <c r="G820" s="14">
        <v>0.12759294614624</v>
      </c>
      <c r="H820" s="14">
        <v>0.113104036596266</v>
      </c>
      <c r="I820" s="14">
        <v>0.13694529557457</v>
      </c>
      <c r="J820" s="14">
        <v>0.180581808030637</v>
      </c>
      <c r="K820" s="14">
        <v>0.208986029493339</v>
      </c>
      <c r="L820" s="14">
        <v>0.163268884173524</v>
      </c>
      <c r="M820" s="14"/>
      <c r="N820" s="14">
        <v>0.17504167188023201</v>
      </c>
      <c r="O820" s="14">
        <v>0.15779210724218301</v>
      </c>
      <c r="P820" s="14">
        <v>0.16470754605821999</v>
      </c>
      <c r="Q820" s="14">
        <v>0.14369810362993399</v>
      </c>
      <c r="R820" s="14"/>
      <c r="S820" s="14">
        <v>0.127913951483168</v>
      </c>
      <c r="T820" s="14">
        <v>0.14092332306434399</v>
      </c>
      <c r="U820" s="14">
        <v>0.24071643297876599</v>
      </c>
      <c r="V820" s="14">
        <v>0.177516106218953</v>
      </c>
      <c r="W820" s="14">
        <v>0.20042681743792101</v>
      </c>
      <c r="X820" s="14">
        <v>0.12355033942508301</v>
      </c>
      <c r="Y820" s="14">
        <v>0.24996264211802599</v>
      </c>
      <c r="Z820" s="14">
        <v>0.18607751968595099</v>
      </c>
      <c r="AA820" s="14">
        <v>9.7555745435165805E-2</v>
      </c>
      <c r="AB820" s="14">
        <v>0.17881861772930899</v>
      </c>
      <c r="AC820" s="14">
        <v>0.17752339347975801</v>
      </c>
      <c r="AD820" s="14">
        <v>4.9917190708191402E-2</v>
      </c>
      <c r="AE820" s="14"/>
      <c r="AF820" s="14">
        <v>0.165376445881012</v>
      </c>
      <c r="AG820" s="14">
        <v>0.136841401020839</v>
      </c>
      <c r="AH820" s="14">
        <v>0.16265406225533699</v>
      </c>
      <c r="AI820" s="14">
        <v>0.20098907588779399</v>
      </c>
      <c r="AJ820" s="14">
        <v>0.27624325963347202</v>
      </c>
      <c r="AK820" s="14"/>
      <c r="AL820" s="14">
        <v>0.13621968904798801</v>
      </c>
      <c r="AM820" s="14">
        <v>0.19129556634585301</v>
      </c>
      <c r="AN820" s="14">
        <v>0.150289473124506</v>
      </c>
      <c r="AO820" s="14">
        <v>0.160094799254061</v>
      </c>
      <c r="AP820" s="14">
        <v>0.20534383622298899</v>
      </c>
      <c r="AQ820" s="14">
        <v>0.18922426358522701</v>
      </c>
      <c r="AR820" s="14"/>
      <c r="AS820" s="14">
        <v>0.20129405761925001</v>
      </c>
      <c r="AT820" s="14">
        <v>0.16425756566633101</v>
      </c>
      <c r="AU820" s="14">
        <v>0.127596151824035</v>
      </c>
      <c r="AV820" s="14">
        <v>0.129565734534868</v>
      </c>
      <c r="AW820" s="14">
        <v>0.14614888654076999</v>
      </c>
      <c r="AX820" s="14"/>
      <c r="AY820" s="14">
        <v>0.325231931195826</v>
      </c>
      <c r="AZ820" s="14">
        <v>6.1327007453950401E-2</v>
      </c>
      <c r="BA820" s="14">
        <v>0.17756534319231099</v>
      </c>
      <c r="BB820" s="14">
        <v>0.211451856863351</v>
      </c>
      <c r="BC820" s="14">
        <v>0.114555663354929</v>
      </c>
      <c r="BD820" s="14">
        <v>0.14543869308377699</v>
      </c>
      <c r="BE820" s="14">
        <v>0.20814359171367799</v>
      </c>
      <c r="BF820" s="14">
        <v>0.17203018625823799</v>
      </c>
      <c r="BG820" s="14">
        <v>0.22488012180561701</v>
      </c>
      <c r="BH820" s="14">
        <v>0.13104510202432401</v>
      </c>
      <c r="BI820" s="14">
        <v>0.21649366052563401</v>
      </c>
      <c r="BJ820" s="14">
        <v>0.169986334731688</v>
      </c>
      <c r="BK820" s="14">
        <v>0.13660568323053901</v>
      </c>
      <c r="BL820" s="14">
        <v>0.21213819889118599</v>
      </c>
      <c r="BM820" s="14">
        <v>3.6480662116233201E-2</v>
      </c>
      <c r="BN820" s="14">
        <v>0.13201968655759999</v>
      </c>
      <c r="BO820" s="14"/>
      <c r="BP820" s="14">
        <v>0.116802872390811</v>
      </c>
      <c r="BQ820" s="14">
        <v>0.17168216955943899</v>
      </c>
      <c r="BR820" s="14">
        <v>0.11559806009488301</v>
      </c>
      <c r="BS820" s="14">
        <v>0.191119728817018</v>
      </c>
      <c r="BT820" s="14">
        <v>0.184343416932224</v>
      </c>
      <c r="BU820" s="14">
        <v>0.21956813534306099</v>
      </c>
      <c r="BV820" s="14"/>
      <c r="BW820" s="14">
        <v>0.19257367381430601</v>
      </c>
      <c r="BX820" s="14">
        <v>0.106608912827655</v>
      </c>
      <c r="BY820" s="14" t="s">
        <v>120</v>
      </c>
      <c r="BZ820" s="14" t="s">
        <v>120</v>
      </c>
      <c r="CA820" s="14" t="s">
        <v>120</v>
      </c>
      <c r="CB820" s="14" t="s">
        <v>120</v>
      </c>
      <c r="CC820" s="14" t="s">
        <v>120</v>
      </c>
      <c r="CD820" s="14"/>
      <c r="CE820" s="14" t="s">
        <v>120</v>
      </c>
      <c r="CF820" s="14">
        <v>9.6151546023548501E-2</v>
      </c>
      <c r="CG820" s="14" t="s">
        <v>120</v>
      </c>
      <c r="CH820" s="14">
        <v>0.17415639600285601</v>
      </c>
      <c r="CI820" s="14"/>
      <c r="CJ820" s="14">
        <v>0.109701387695603</v>
      </c>
      <c r="CK820" s="14">
        <v>0.185259021117576</v>
      </c>
      <c r="CL820" s="14">
        <v>0.17110673095496201</v>
      </c>
      <c r="CM820" s="14">
        <v>0.166703572247484</v>
      </c>
      <c r="CN820" s="14"/>
      <c r="CO820" s="14">
        <v>4.7555908821024298E-2</v>
      </c>
      <c r="CP820" s="14">
        <v>0.178121128170804</v>
      </c>
      <c r="CQ820" s="14"/>
      <c r="CR820" s="14">
        <v>0.11164956036274599</v>
      </c>
      <c r="CS820" s="14">
        <v>0.17813668966631299</v>
      </c>
    </row>
    <row r="821" spans="2:97" x14ac:dyDescent="0.3">
      <c r="B821" t="s">
        <v>92</v>
      </c>
      <c r="C821" s="14">
        <v>3.6854202179440999E-2</v>
      </c>
      <c r="D821" s="14">
        <v>3.3000815442736399E-2</v>
      </c>
      <c r="E821" s="14">
        <v>4.1400242637941898E-2</v>
      </c>
      <c r="F821" s="14"/>
      <c r="G821" s="14">
        <v>5.7533979790303801E-2</v>
      </c>
      <c r="H821" s="14">
        <v>1.3093606682466501E-2</v>
      </c>
      <c r="I821" s="14">
        <v>2.0524839413091599E-2</v>
      </c>
      <c r="J821" s="14">
        <v>5.0398585826033501E-2</v>
      </c>
      <c r="K821" s="14">
        <v>5.3409286079029498E-2</v>
      </c>
      <c r="L821" s="14">
        <v>3.14596467149688E-2</v>
      </c>
      <c r="M821" s="14"/>
      <c r="N821" s="14">
        <v>1.8989948382896301E-2</v>
      </c>
      <c r="O821" s="14">
        <v>4.4267581781126698E-2</v>
      </c>
      <c r="P821" s="14">
        <v>5.6160455187873402E-2</v>
      </c>
      <c r="Q821" s="14">
        <v>2.3405572080653299E-2</v>
      </c>
      <c r="R821" s="14"/>
      <c r="S821" s="14">
        <v>2.3804135765680599E-2</v>
      </c>
      <c r="T821" s="14">
        <v>1.38883272062197E-2</v>
      </c>
      <c r="U821" s="14">
        <v>5.3402735710796602E-2</v>
      </c>
      <c r="V821" s="14">
        <v>8.1082367592205704E-2</v>
      </c>
      <c r="W821" s="14">
        <v>2.1171571518812101E-2</v>
      </c>
      <c r="X821" s="14">
        <v>8.7498622389699895E-2</v>
      </c>
      <c r="Y821" s="14">
        <v>0</v>
      </c>
      <c r="Z821" s="14">
        <v>0</v>
      </c>
      <c r="AA821" s="14">
        <v>6.8891116413536999E-2</v>
      </c>
      <c r="AB821" s="14">
        <v>1.50132839070288E-2</v>
      </c>
      <c r="AC821" s="14">
        <v>3.2530698964297201E-2</v>
      </c>
      <c r="AD821" s="14">
        <v>0</v>
      </c>
      <c r="AE821" s="14"/>
      <c r="AF821" s="14">
        <v>1.9361613807531701E-2</v>
      </c>
      <c r="AG821" s="14">
        <v>3.3572997362449203E-2</v>
      </c>
      <c r="AH821" s="14">
        <v>1.7234051316949099E-2</v>
      </c>
      <c r="AI821" s="14">
        <v>7.5642441847771802E-2</v>
      </c>
      <c r="AJ821" s="14">
        <v>7.8632625316355301E-2</v>
      </c>
      <c r="AK821" s="14"/>
      <c r="AL821" s="14">
        <v>3.3917124150044602E-2</v>
      </c>
      <c r="AM821" s="14">
        <v>2.0463519137822701E-2</v>
      </c>
      <c r="AN821" s="14">
        <v>3.3986852077777401E-2</v>
      </c>
      <c r="AO821" s="14">
        <v>6.0788789743533099E-2</v>
      </c>
      <c r="AP821" s="14">
        <v>7.4445138611355599E-2</v>
      </c>
      <c r="AQ821" s="14">
        <v>2.01089221143411E-2</v>
      </c>
      <c r="AR821" s="14"/>
      <c r="AS821" s="14">
        <v>5.7671679952917297E-2</v>
      </c>
      <c r="AT821" s="14">
        <v>2.53503623875115E-2</v>
      </c>
      <c r="AU821" s="14">
        <v>3.4383406715595498E-2</v>
      </c>
      <c r="AV821" s="14">
        <v>0</v>
      </c>
      <c r="AW821" s="14">
        <v>0</v>
      </c>
      <c r="AX821" s="14"/>
      <c r="AY821" s="14">
        <v>0</v>
      </c>
      <c r="AZ821" s="14">
        <v>0</v>
      </c>
      <c r="BA821" s="14">
        <v>0</v>
      </c>
      <c r="BB821" s="14">
        <v>6.3792181459960295E-2</v>
      </c>
      <c r="BC821" s="14">
        <v>3.9998647048257903E-2</v>
      </c>
      <c r="BD821" s="14">
        <v>6.5731626013243394E-2</v>
      </c>
      <c r="BE821" s="14">
        <v>3.5096844649715797E-2</v>
      </c>
      <c r="BF821" s="14">
        <v>4.4839901082930698E-2</v>
      </c>
      <c r="BG821" s="14">
        <v>5.1728097537415398E-2</v>
      </c>
      <c r="BH821" s="14">
        <v>1.8280764631431599E-2</v>
      </c>
      <c r="BI821" s="14">
        <v>1.43394624125393E-2</v>
      </c>
      <c r="BJ821" s="14">
        <v>6.6079600547045106E-2</v>
      </c>
      <c r="BK821" s="14">
        <v>0</v>
      </c>
      <c r="BL821" s="14">
        <v>0</v>
      </c>
      <c r="BM821" s="14">
        <v>3.7340441671713201E-2</v>
      </c>
      <c r="BN821" s="14">
        <v>1.8594070041350701E-2</v>
      </c>
      <c r="BO821" s="14"/>
      <c r="BP821" s="14">
        <v>1.5189511965203E-2</v>
      </c>
      <c r="BQ821" s="14">
        <v>4.3375715880688802E-2</v>
      </c>
      <c r="BR821" s="14">
        <v>3.8339171415443699E-2</v>
      </c>
      <c r="BS821" s="14">
        <v>2.3469103543408101E-2</v>
      </c>
      <c r="BT821" s="14">
        <v>8.9970601154031798E-2</v>
      </c>
      <c r="BU821" s="14">
        <v>0</v>
      </c>
      <c r="BV821" s="14"/>
      <c r="BW821" s="14">
        <v>3.5497126554219501E-2</v>
      </c>
      <c r="BX821" s="14">
        <v>3.9289937787177397E-2</v>
      </c>
      <c r="BY821" s="14" t="s">
        <v>120</v>
      </c>
      <c r="BZ821" s="14" t="s">
        <v>120</v>
      </c>
      <c r="CA821" s="14" t="s">
        <v>120</v>
      </c>
      <c r="CB821" s="14" t="s">
        <v>120</v>
      </c>
      <c r="CC821" s="14" t="s">
        <v>120</v>
      </c>
      <c r="CD821" s="14"/>
      <c r="CE821" s="14" t="s">
        <v>120</v>
      </c>
      <c r="CF821" s="14">
        <v>1.8390156959444199E-2</v>
      </c>
      <c r="CG821" s="14" t="s">
        <v>120</v>
      </c>
      <c r="CH821" s="14">
        <v>3.3735300633487703E-2</v>
      </c>
      <c r="CI821" s="14"/>
      <c r="CJ821" s="14">
        <v>1.582911695589E-2</v>
      </c>
      <c r="CK821" s="14">
        <v>2.5625292410463699E-2</v>
      </c>
      <c r="CL821" s="14">
        <v>3.9865526938983799E-2</v>
      </c>
      <c r="CM821" s="14">
        <v>0.131021906527651</v>
      </c>
      <c r="CN821" s="14"/>
      <c r="CO821" s="14">
        <v>1.1532752888662999E-2</v>
      </c>
      <c r="CP821" s="14">
        <v>4.0940324383366401E-2</v>
      </c>
      <c r="CQ821" s="14"/>
      <c r="CR821" s="14">
        <v>3.8060218407767098E-2</v>
      </c>
      <c r="CS821" s="14">
        <v>3.62579106861559E-2</v>
      </c>
    </row>
    <row r="822" spans="2:97" x14ac:dyDescent="0.3">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c r="AR822" s="14"/>
      <c r="AS822" s="14"/>
      <c r="AT822" s="14"/>
      <c r="AU822" s="14"/>
      <c r="AV822" s="14"/>
      <c r="AW822" s="14"/>
      <c r="AX822" s="14"/>
      <c r="AY822" s="14"/>
      <c r="AZ822" s="14"/>
      <c r="BA822" s="14"/>
      <c r="BB822" s="14"/>
      <c r="BC822" s="14"/>
      <c r="BD822" s="14"/>
      <c r="BE822" s="14"/>
      <c r="BF822" s="14"/>
      <c r="BG822" s="14"/>
      <c r="BH822" s="14"/>
      <c r="BI822" s="14"/>
      <c r="BJ822" s="14"/>
      <c r="BK822" s="14"/>
      <c r="BL822" s="14"/>
      <c r="BM822" s="14"/>
      <c r="BN822" s="14"/>
      <c r="BO822" s="14"/>
      <c r="BP822" s="14"/>
      <c r="BQ822" s="14"/>
      <c r="BR822" s="14"/>
      <c r="BS822" s="14"/>
      <c r="BT822" s="14"/>
      <c r="BU822" s="14"/>
      <c r="BV822" s="14"/>
      <c r="BW822" s="14"/>
      <c r="BX822" s="14"/>
      <c r="BY822" s="14"/>
      <c r="BZ822" s="14"/>
      <c r="CA822" s="14"/>
      <c r="CB822" s="14"/>
      <c r="CC822" s="14"/>
      <c r="CD822" s="14"/>
      <c r="CE822" s="14"/>
      <c r="CF822" s="14"/>
      <c r="CG822" s="14"/>
      <c r="CH822" s="14"/>
      <c r="CI822" s="14"/>
      <c r="CJ822" s="14"/>
      <c r="CK822" s="14"/>
      <c r="CL822" s="14"/>
      <c r="CM822" s="14"/>
      <c r="CN822" s="14"/>
      <c r="CO822" s="14"/>
      <c r="CP822" s="14"/>
      <c r="CQ822" s="14"/>
      <c r="CR822" s="14"/>
      <c r="CS822" s="14"/>
    </row>
    <row r="823" spans="2:97" x14ac:dyDescent="0.3">
      <c r="B823" s="6" t="s">
        <v>389</v>
      </c>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c r="AS823" s="14"/>
      <c r="AT823" s="14"/>
      <c r="AU823" s="14"/>
      <c r="AV823" s="14"/>
      <c r="AW823" s="14"/>
      <c r="AX823" s="14"/>
      <c r="AY823" s="14"/>
      <c r="AZ823" s="14"/>
      <c r="BA823" s="14"/>
      <c r="BB823" s="14"/>
      <c r="BC823" s="14"/>
      <c r="BD823" s="14"/>
      <c r="BE823" s="14"/>
      <c r="BF823" s="14"/>
      <c r="BG823" s="14"/>
      <c r="BH823" s="14"/>
      <c r="BI823" s="14"/>
      <c r="BJ823" s="14"/>
      <c r="BK823" s="14"/>
      <c r="BL823" s="14"/>
      <c r="BM823" s="14"/>
      <c r="BN823" s="14"/>
      <c r="BO823" s="14"/>
      <c r="BP823" s="14"/>
      <c r="BQ823" s="14"/>
      <c r="BR823" s="14"/>
      <c r="BS823" s="14"/>
      <c r="BT823" s="14"/>
      <c r="BU823" s="14"/>
      <c r="BV823" s="14"/>
      <c r="BW823" s="14"/>
      <c r="BX823" s="14"/>
      <c r="BY823" s="14"/>
      <c r="BZ823" s="14"/>
      <c r="CA823" s="14"/>
      <c r="CB823" s="14"/>
      <c r="CC823" s="14"/>
      <c r="CD823" s="14"/>
      <c r="CE823" s="14"/>
      <c r="CF823" s="14"/>
      <c r="CG823" s="14"/>
      <c r="CH823" s="14"/>
      <c r="CI823" s="14"/>
      <c r="CJ823" s="14"/>
      <c r="CK823" s="14"/>
      <c r="CL823" s="14"/>
      <c r="CM823" s="14"/>
      <c r="CN823" s="14"/>
      <c r="CO823" s="14"/>
      <c r="CP823" s="14"/>
      <c r="CQ823" s="14"/>
      <c r="CR823" s="14"/>
      <c r="CS823" s="14"/>
    </row>
    <row r="824" spans="2:97" x14ac:dyDescent="0.3">
      <c r="B824" s="24" t="s">
        <v>188</v>
      </c>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c r="AR824" s="14"/>
      <c r="AS824" s="14"/>
      <c r="AT824" s="14"/>
      <c r="AU824" s="14"/>
      <c r="AV824" s="14"/>
      <c r="AW824" s="14"/>
      <c r="AX824" s="14"/>
      <c r="AY824" s="14"/>
      <c r="AZ824" s="14"/>
      <c r="BA824" s="14"/>
      <c r="BB824" s="14"/>
      <c r="BC824" s="14"/>
      <c r="BD824" s="14"/>
      <c r="BE824" s="14"/>
      <c r="BF824" s="14"/>
      <c r="BG824" s="14"/>
      <c r="BH824" s="14"/>
      <c r="BI824" s="14"/>
      <c r="BJ824" s="14"/>
      <c r="BK824" s="14"/>
      <c r="BL824" s="14"/>
      <c r="BM824" s="14"/>
      <c r="BN824" s="14"/>
      <c r="BO824" s="14"/>
      <c r="BP824" s="14"/>
      <c r="BQ824" s="14"/>
      <c r="BR824" s="14"/>
      <c r="BS824" s="14"/>
      <c r="BT824" s="14"/>
      <c r="BU824" s="14"/>
      <c r="BV824" s="14"/>
      <c r="BW824" s="14"/>
      <c r="BX824" s="14"/>
      <c r="BY824" s="14"/>
      <c r="BZ824" s="14"/>
      <c r="CA824" s="14"/>
      <c r="CB824" s="14"/>
      <c r="CC824" s="14"/>
      <c r="CD824" s="14"/>
      <c r="CE824" s="14"/>
      <c r="CF824" s="14"/>
      <c r="CG824" s="14"/>
      <c r="CH824" s="14"/>
      <c r="CI824" s="14"/>
      <c r="CJ824" s="14"/>
      <c r="CK824" s="14"/>
      <c r="CL824" s="14"/>
      <c r="CM824" s="14"/>
      <c r="CN824" s="14"/>
      <c r="CO824" s="14"/>
      <c r="CP824" s="14"/>
      <c r="CQ824" s="14"/>
      <c r="CR824" s="14"/>
      <c r="CS824" s="14"/>
    </row>
    <row r="825" spans="2:97" x14ac:dyDescent="0.3">
      <c r="B825" t="s">
        <v>383</v>
      </c>
      <c r="C825" s="14">
        <v>0.22796425803663201</v>
      </c>
      <c r="D825" s="14">
        <v>0.201152288752799</v>
      </c>
      <c r="E825" s="14">
        <v>0.25266086294600698</v>
      </c>
      <c r="F825" s="14"/>
      <c r="G825" s="14">
        <v>0.21484032858884</v>
      </c>
      <c r="H825" s="14">
        <v>0.33275220207576001</v>
      </c>
      <c r="I825" s="14">
        <v>0.26296218663584098</v>
      </c>
      <c r="J825" s="14">
        <v>0.18378370887353901</v>
      </c>
      <c r="K825" s="14">
        <v>0.187909819083344</v>
      </c>
      <c r="L825" s="14">
        <v>0.18476143357302</v>
      </c>
      <c r="M825" s="14"/>
      <c r="N825" s="14">
        <v>0.25286190899524502</v>
      </c>
      <c r="O825" s="14">
        <v>0.23896940135887801</v>
      </c>
      <c r="P825" s="14">
        <v>0.18617699135600299</v>
      </c>
      <c r="Q825" s="14">
        <v>0.22612245830713501</v>
      </c>
      <c r="R825" s="14"/>
      <c r="S825" s="14">
        <v>0.30016401546506999</v>
      </c>
      <c r="T825" s="14">
        <v>0.20450968578992801</v>
      </c>
      <c r="U825" s="14">
        <v>0.15673902951560301</v>
      </c>
      <c r="V825" s="14">
        <v>0.25714759999164399</v>
      </c>
      <c r="W825" s="14">
        <v>0.189458852246598</v>
      </c>
      <c r="X825" s="14">
        <v>0.163149428562049</v>
      </c>
      <c r="Y825" s="14">
        <v>0.215046749708208</v>
      </c>
      <c r="Z825" s="14">
        <v>0.18132123825299501</v>
      </c>
      <c r="AA825" s="14">
        <v>0.313448759935331</v>
      </c>
      <c r="AB825" s="14">
        <v>0.171765942079288</v>
      </c>
      <c r="AC825" s="14">
        <v>0.238640940474209</v>
      </c>
      <c r="AD825" s="14">
        <v>0.29163892783185102</v>
      </c>
      <c r="AE825" s="14"/>
      <c r="AF825" s="14">
        <v>0.24572521656110999</v>
      </c>
      <c r="AG825" s="14">
        <v>0.26057398906229301</v>
      </c>
      <c r="AH825" s="14">
        <v>0.21225620444052501</v>
      </c>
      <c r="AI825" s="14">
        <v>0.195977609251237</v>
      </c>
      <c r="AJ825" s="14">
        <v>0.18789859116711199</v>
      </c>
      <c r="AK825" s="14"/>
      <c r="AL825" s="14">
        <v>0.29291351535358101</v>
      </c>
      <c r="AM825" s="14">
        <v>0.26406347084321502</v>
      </c>
      <c r="AN825" s="14">
        <v>0.19631267579630199</v>
      </c>
      <c r="AO825" s="14">
        <v>0.17661885244515599</v>
      </c>
      <c r="AP825" s="14">
        <v>0.20713621543663699</v>
      </c>
      <c r="AQ825" s="14">
        <v>0.226023067662073</v>
      </c>
      <c r="AR825" s="14"/>
      <c r="AS825" s="14">
        <v>0.194639480479076</v>
      </c>
      <c r="AT825" s="14">
        <v>0.20543649708219</v>
      </c>
      <c r="AU825" s="14">
        <v>0.223569915690222</v>
      </c>
      <c r="AV825" s="14">
        <v>0.35102248319775597</v>
      </c>
      <c r="AW825" s="14">
        <v>0.56506567033076505</v>
      </c>
      <c r="AX825" s="14"/>
      <c r="AY825" s="14">
        <v>0.14362628586089299</v>
      </c>
      <c r="AZ825" s="14">
        <v>0.120504979345155</v>
      </c>
      <c r="BA825" s="14">
        <v>0.29437012263916201</v>
      </c>
      <c r="BB825" s="14">
        <v>0.16327307451751699</v>
      </c>
      <c r="BC825" s="14">
        <v>0.26762643938817998</v>
      </c>
      <c r="BD825" s="14">
        <v>0.22974847484340499</v>
      </c>
      <c r="BE825" s="14">
        <v>0.15869618488711501</v>
      </c>
      <c r="BF825" s="14">
        <v>0.191832120594813</v>
      </c>
      <c r="BG825" s="14">
        <v>0.221721936046094</v>
      </c>
      <c r="BH825" s="14">
        <v>0.23033005394289699</v>
      </c>
      <c r="BI825" s="14">
        <v>0.32064184418977598</v>
      </c>
      <c r="BJ825" s="14">
        <v>9.31087021726765E-2</v>
      </c>
      <c r="BK825" s="14">
        <v>0.21634316139488499</v>
      </c>
      <c r="BL825" s="14">
        <v>0.25946132701718699</v>
      </c>
      <c r="BM825" s="14">
        <v>0.26174386576450198</v>
      </c>
      <c r="BN825" s="14">
        <v>0.34390328520477498</v>
      </c>
      <c r="BO825" s="14"/>
      <c r="BP825" s="14">
        <v>0.32611344771484202</v>
      </c>
      <c r="BQ825" s="14">
        <v>0.189050103213418</v>
      </c>
      <c r="BR825" s="14">
        <v>0.237946590606811</v>
      </c>
      <c r="BS825" s="14">
        <v>0.204587794270646</v>
      </c>
      <c r="BT825" s="14">
        <v>0.16114098869877999</v>
      </c>
      <c r="BU825" s="14">
        <v>9.7408381589106197E-2</v>
      </c>
      <c r="BV825" s="14"/>
      <c r="BW825" s="14">
        <v>0.189175692648927</v>
      </c>
      <c r="BX825" s="14">
        <v>0.25696897910054101</v>
      </c>
      <c r="BY825" s="14" t="s">
        <v>120</v>
      </c>
      <c r="BZ825" s="14">
        <v>0.19877036566248901</v>
      </c>
      <c r="CA825" s="14">
        <v>0.25336750106016698</v>
      </c>
      <c r="CB825" s="14">
        <v>0.267029453799841</v>
      </c>
      <c r="CC825" s="14">
        <v>0.254183856834093</v>
      </c>
      <c r="CD825" s="14"/>
      <c r="CE825" s="14">
        <v>0.26963569110577201</v>
      </c>
      <c r="CF825" s="14">
        <v>0.26763640229532598</v>
      </c>
      <c r="CG825" s="14">
        <v>0.213253956923208</v>
      </c>
      <c r="CH825" s="14">
        <v>0.212362855254947</v>
      </c>
      <c r="CI825" s="14"/>
      <c r="CJ825" s="14">
        <v>0.25882831537036699</v>
      </c>
      <c r="CK825" s="14">
        <v>0.23702131963202899</v>
      </c>
      <c r="CL825" s="14">
        <v>0.22634659367898199</v>
      </c>
      <c r="CM825" s="14">
        <v>0.12204255389125</v>
      </c>
      <c r="CN825" s="14"/>
      <c r="CO825" s="14">
        <v>0.31452939912981798</v>
      </c>
      <c r="CP825" s="14">
        <v>0.21631401338062101</v>
      </c>
      <c r="CQ825" s="14"/>
      <c r="CR825" s="14">
        <v>0.28094795510810899</v>
      </c>
      <c r="CS825" s="14">
        <v>0.223334388103334</v>
      </c>
    </row>
    <row r="826" spans="2:97" x14ac:dyDescent="0.3">
      <c r="B826" t="s">
        <v>384</v>
      </c>
      <c r="C826" s="14">
        <v>0.384096420461083</v>
      </c>
      <c r="D826" s="14">
        <v>0.38748368184600201</v>
      </c>
      <c r="E826" s="14">
        <v>0.38218525595391201</v>
      </c>
      <c r="F826" s="14"/>
      <c r="G826" s="14">
        <v>0.42653629110882302</v>
      </c>
      <c r="H826" s="14">
        <v>0.36294477466463998</v>
      </c>
      <c r="I826" s="14">
        <v>0.36764393368702097</v>
      </c>
      <c r="J826" s="14">
        <v>0.385400572366491</v>
      </c>
      <c r="K826" s="14">
        <v>0.341529597080106</v>
      </c>
      <c r="L826" s="14">
        <v>0.41301791528860599</v>
      </c>
      <c r="M826" s="14"/>
      <c r="N826" s="14">
        <v>0.41821730975718502</v>
      </c>
      <c r="O826" s="14">
        <v>0.34842962238939101</v>
      </c>
      <c r="P826" s="14">
        <v>0.364877532765014</v>
      </c>
      <c r="Q826" s="14">
        <v>0.408388242655705</v>
      </c>
      <c r="R826" s="14"/>
      <c r="S826" s="14">
        <v>0.42471772195706903</v>
      </c>
      <c r="T826" s="14">
        <v>0.362665107978622</v>
      </c>
      <c r="U826" s="14">
        <v>0.31649796509922601</v>
      </c>
      <c r="V826" s="14">
        <v>0.326231702441864</v>
      </c>
      <c r="W826" s="14">
        <v>0.34410261479487803</v>
      </c>
      <c r="X826" s="14">
        <v>0.42043953861029698</v>
      </c>
      <c r="Y826" s="14">
        <v>0.43228989986116001</v>
      </c>
      <c r="Z826" s="14">
        <v>0.46239141602792599</v>
      </c>
      <c r="AA826" s="14">
        <v>0.40723131905472298</v>
      </c>
      <c r="AB826" s="14">
        <v>0.42028552625591797</v>
      </c>
      <c r="AC826" s="14">
        <v>0.28287543978056701</v>
      </c>
      <c r="AD826" s="14">
        <v>0.31228508288162798</v>
      </c>
      <c r="AE826" s="14"/>
      <c r="AF826" s="14">
        <v>0.374890326537899</v>
      </c>
      <c r="AG826" s="14">
        <v>0.42688802659434699</v>
      </c>
      <c r="AH826" s="14">
        <v>0.41401601489702899</v>
      </c>
      <c r="AI826" s="14">
        <v>0.37460355999274803</v>
      </c>
      <c r="AJ826" s="14">
        <v>0.22260980555562701</v>
      </c>
      <c r="AK826" s="14"/>
      <c r="AL826" s="14">
        <v>0.400843257279697</v>
      </c>
      <c r="AM826" s="14">
        <v>0.367225115399886</v>
      </c>
      <c r="AN826" s="14">
        <v>0.47118521344455799</v>
      </c>
      <c r="AO826" s="14">
        <v>0.38874348083114901</v>
      </c>
      <c r="AP826" s="14">
        <v>0.26312878187296801</v>
      </c>
      <c r="AQ826" s="14">
        <v>0.40672812681440401</v>
      </c>
      <c r="AR826" s="14"/>
      <c r="AS826" s="14">
        <v>0.36044151503879301</v>
      </c>
      <c r="AT826" s="14">
        <v>0.34437675474753998</v>
      </c>
      <c r="AU826" s="14">
        <v>0.44458877522161</v>
      </c>
      <c r="AV826" s="14">
        <v>0.38835208459869103</v>
      </c>
      <c r="AW826" s="14">
        <v>0.26882323277269599</v>
      </c>
      <c r="AX826" s="14"/>
      <c r="AY826" s="14">
        <v>0.43083636930744701</v>
      </c>
      <c r="AZ826" s="14">
        <v>0.34873911847759198</v>
      </c>
      <c r="BA826" s="14">
        <v>0.347583038237742</v>
      </c>
      <c r="BB826" s="14">
        <v>0.32494782807292999</v>
      </c>
      <c r="BC826" s="14">
        <v>0.37843504633361902</v>
      </c>
      <c r="BD826" s="14">
        <v>0.473289638008901</v>
      </c>
      <c r="BE826" s="14">
        <v>0.42841971985222999</v>
      </c>
      <c r="BF826" s="14">
        <v>0.393522999624277</v>
      </c>
      <c r="BG826" s="14">
        <v>0.30942126152078198</v>
      </c>
      <c r="BH826" s="14">
        <v>0.25542253873217002</v>
      </c>
      <c r="BI826" s="14">
        <v>0.324373052464554</v>
      </c>
      <c r="BJ826" s="14">
        <v>0.44702958126001602</v>
      </c>
      <c r="BK826" s="14">
        <v>0.38773651366921402</v>
      </c>
      <c r="BL826" s="14">
        <v>0.47370409934544</v>
      </c>
      <c r="BM826" s="14">
        <v>0.42635454970613201</v>
      </c>
      <c r="BN826" s="14">
        <v>0.42783463211512301</v>
      </c>
      <c r="BO826" s="14"/>
      <c r="BP826" s="14">
        <v>0.41863101696973798</v>
      </c>
      <c r="BQ826" s="14">
        <v>0.41027383762069097</v>
      </c>
      <c r="BR826" s="14">
        <v>0.32539093512233402</v>
      </c>
      <c r="BS826" s="14">
        <v>0.33080742761801102</v>
      </c>
      <c r="BT826" s="14">
        <v>0.35215560755992198</v>
      </c>
      <c r="BU826" s="14">
        <v>0.46138106219286501</v>
      </c>
      <c r="BV826" s="14"/>
      <c r="BW826" s="14">
        <v>0.39587838270546</v>
      </c>
      <c r="BX826" s="14">
        <v>0.35241951696887203</v>
      </c>
      <c r="BY826" s="14" t="s">
        <v>120</v>
      </c>
      <c r="BZ826" s="14">
        <v>0.385678310014898</v>
      </c>
      <c r="CA826" s="14">
        <v>0.37236122352040801</v>
      </c>
      <c r="CB826" s="14">
        <v>0.42636364714236702</v>
      </c>
      <c r="CC826" s="14">
        <v>0.31628481504642703</v>
      </c>
      <c r="CD826" s="14"/>
      <c r="CE826" s="14">
        <v>0.43292548309427398</v>
      </c>
      <c r="CF826" s="14">
        <v>0.35240072836667102</v>
      </c>
      <c r="CG826" s="14">
        <v>0.34725627075165699</v>
      </c>
      <c r="CH826" s="14">
        <v>0.37934673193123197</v>
      </c>
      <c r="CI826" s="14"/>
      <c r="CJ826" s="14">
        <v>0.41421576664266502</v>
      </c>
      <c r="CK826" s="14">
        <v>0.378041104457082</v>
      </c>
      <c r="CL826" s="14">
        <v>0.38168047438484298</v>
      </c>
      <c r="CM826" s="14">
        <v>0.33847290112990702</v>
      </c>
      <c r="CN826" s="14"/>
      <c r="CO826" s="14">
        <v>0.46579462100694302</v>
      </c>
      <c r="CP826" s="14">
        <v>0.371281686894188</v>
      </c>
      <c r="CQ826" s="14"/>
      <c r="CR826" s="14">
        <v>0.41675839326283298</v>
      </c>
      <c r="CS826" s="14">
        <v>0.38357929237884397</v>
      </c>
    </row>
    <row r="827" spans="2:97" x14ac:dyDescent="0.3">
      <c r="B827" t="s">
        <v>385</v>
      </c>
      <c r="C827" s="14">
        <v>0.23788695167879101</v>
      </c>
      <c r="D827" s="14">
        <v>0.25471341842418599</v>
      </c>
      <c r="E827" s="14">
        <v>0.22134766295661701</v>
      </c>
      <c r="F827" s="14"/>
      <c r="G827" s="14">
        <v>0.294079793985904</v>
      </c>
      <c r="H827" s="14">
        <v>0.18107750939436501</v>
      </c>
      <c r="I827" s="14">
        <v>0.226898433272825</v>
      </c>
      <c r="J827" s="14">
        <v>0.267384253407211</v>
      </c>
      <c r="K827" s="14">
        <v>0.26007852365846701</v>
      </c>
      <c r="L827" s="14">
        <v>0.21551333245544699</v>
      </c>
      <c r="M827" s="14"/>
      <c r="N827" s="14">
        <v>0.209932811320515</v>
      </c>
      <c r="O827" s="14">
        <v>0.26304172804589998</v>
      </c>
      <c r="P827" s="14">
        <v>0.30577649133999801</v>
      </c>
      <c r="Q827" s="14">
        <v>0.177553427433181</v>
      </c>
      <c r="R827" s="14"/>
      <c r="S827" s="14">
        <v>0.17110757412518199</v>
      </c>
      <c r="T827" s="14">
        <v>0.26589947154983201</v>
      </c>
      <c r="U827" s="14">
        <v>0.33797394745234599</v>
      </c>
      <c r="V827" s="14">
        <v>0.25715162828292099</v>
      </c>
      <c r="W827" s="14">
        <v>0.27711663371550299</v>
      </c>
      <c r="X827" s="14">
        <v>0.18825962900131199</v>
      </c>
      <c r="Y827" s="14">
        <v>0.268346618240001</v>
      </c>
      <c r="Z827" s="14">
        <v>0.23299887021537399</v>
      </c>
      <c r="AA827" s="14">
        <v>0.143501620428612</v>
      </c>
      <c r="AB827" s="14">
        <v>0.27361414421726599</v>
      </c>
      <c r="AC827" s="14">
        <v>0.21960558675827299</v>
      </c>
      <c r="AD827" s="14">
        <v>0.39607598928652099</v>
      </c>
      <c r="AE827" s="14"/>
      <c r="AF827" s="14">
        <v>0.26241967794645199</v>
      </c>
      <c r="AG827" s="14">
        <v>0.18020654212090301</v>
      </c>
      <c r="AH827" s="14">
        <v>0.208704809612825</v>
      </c>
      <c r="AI827" s="14">
        <v>0.22817468992266501</v>
      </c>
      <c r="AJ827" s="14">
        <v>0.32516465893042401</v>
      </c>
      <c r="AK827" s="14"/>
      <c r="AL827" s="14">
        <v>0.17105523189862001</v>
      </c>
      <c r="AM827" s="14">
        <v>0.224341320525837</v>
      </c>
      <c r="AN827" s="14">
        <v>0.22419997676828399</v>
      </c>
      <c r="AO827" s="14">
        <v>0.26693247258866398</v>
      </c>
      <c r="AP827" s="14">
        <v>0.31069324841689</v>
      </c>
      <c r="AQ827" s="14">
        <v>0.24842236796332701</v>
      </c>
      <c r="AR827" s="14"/>
      <c r="AS827" s="14">
        <v>0.25814001210996601</v>
      </c>
      <c r="AT827" s="14">
        <v>0.315416488478789</v>
      </c>
      <c r="AU827" s="14">
        <v>0.197915223511683</v>
      </c>
      <c r="AV827" s="14">
        <v>0.166198097666964</v>
      </c>
      <c r="AW827" s="14">
        <v>0.10636956030672599</v>
      </c>
      <c r="AX827" s="14"/>
      <c r="AY827" s="14">
        <v>0.139322882109331</v>
      </c>
      <c r="AZ827" s="14">
        <v>0.25486803825911403</v>
      </c>
      <c r="BA827" s="14">
        <v>0.19171559239775601</v>
      </c>
      <c r="BB827" s="14">
        <v>0.246496356273852</v>
      </c>
      <c r="BC827" s="14">
        <v>0.21295946787261399</v>
      </c>
      <c r="BD827" s="14">
        <v>0.155134795998813</v>
      </c>
      <c r="BE827" s="14">
        <v>0.24613723311005101</v>
      </c>
      <c r="BF827" s="14">
        <v>0.32834756304865698</v>
      </c>
      <c r="BG827" s="14">
        <v>0.32590419750696498</v>
      </c>
      <c r="BH827" s="14">
        <v>0.42720286405854202</v>
      </c>
      <c r="BI827" s="14">
        <v>0.23335225231517201</v>
      </c>
      <c r="BJ827" s="14">
        <v>0.28668496044401798</v>
      </c>
      <c r="BK827" s="14">
        <v>0.227310668440043</v>
      </c>
      <c r="BL827" s="14">
        <v>7.8756519552716994E-2</v>
      </c>
      <c r="BM827" s="14">
        <v>0.13579418205399299</v>
      </c>
      <c r="BN827" s="14">
        <v>0.16046499097537301</v>
      </c>
      <c r="BO827" s="14"/>
      <c r="BP827" s="14">
        <v>0.15590182152076701</v>
      </c>
      <c r="BQ827" s="14">
        <v>0.24345821556696101</v>
      </c>
      <c r="BR827" s="14">
        <v>0.27341771665164399</v>
      </c>
      <c r="BS827" s="14">
        <v>0.28395881433375803</v>
      </c>
      <c r="BT827" s="14">
        <v>0.300467614932448</v>
      </c>
      <c r="BU827" s="14">
        <v>0.26997474906465202</v>
      </c>
      <c r="BV827" s="14"/>
      <c r="BW827" s="14">
        <v>0.24165951309978001</v>
      </c>
      <c r="BX827" s="14">
        <v>0.26165114351330998</v>
      </c>
      <c r="BY827" s="14" t="s">
        <v>120</v>
      </c>
      <c r="BZ827" s="14">
        <v>0.239928538959465</v>
      </c>
      <c r="CA827" s="14">
        <v>0.17888061162673299</v>
      </c>
      <c r="CB827" s="14">
        <v>0.225476443970963</v>
      </c>
      <c r="CC827" s="14">
        <v>0.254876128736367</v>
      </c>
      <c r="CD827" s="14"/>
      <c r="CE827" s="14">
        <v>0.21777922834899599</v>
      </c>
      <c r="CF827" s="14">
        <v>0.27248849718176299</v>
      </c>
      <c r="CG827" s="14">
        <v>0.22692001356310601</v>
      </c>
      <c r="CH827" s="14">
        <v>0.25423352244074598</v>
      </c>
      <c r="CI827" s="14"/>
      <c r="CJ827" s="14">
        <v>0.18831580174950899</v>
      </c>
      <c r="CK827" s="14">
        <v>0.24284309924054701</v>
      </c>
      <c r="CL827" s="14">
        <v>0.244262731173578</v>
      </c>
      <c r="CM827" s="14">
        <v>0.30765461093802998</v>
      </c>
      <c r="CN827" s="14"/>
      <c r="CO827" s="14">
        <v>0.17898101759486401</v>
      </c>
      <c r="CP827" s="14">
        <v>0.246344115930899</v>
      </c>
      <c r="CQ827" s="14"/>
      <c r="CR827" s="14">
        <v>0.18579650070269599</v>
      </c>
      <c r="CS827" s="14">
        <v>0.24224521477157601</v>
      </c>
    </row>
    <row r="828" spans="2:97" x14ac:dyDescent="0.3">
      <c r="B828" t="s">
        <v>386</v>
      </c>
      <c r="C828" s="14">
        <v>0.109499151608451</v>
      </c>
      <c r="D828" s="14">
        <v>0.12150491658245299</v>
      </c>
      <c r="E828" s="14">
        <v>9.7444192617835407E-2</v>
      </c>
      <c r="F828" s="14"/>
      <c r="G828" s="14">
        <v>4.6603690546335702E-2</v>
      </c>
      <c r="H828" s="14">
        <v>9.4209730347240297E-2</v>
      </c>
      <c r="I828" s="14">
        <v>0.108019280548628</v>
      </c>
      <c r="J828" s="14">
        <v>0.112664246592786</v>
      </c>
      <c r="K828" s="14">
        <v>0.12791263036082501</v>
      </c>
      <c r="L828" s="14">
        <v>0.15232812948497501</v>
      </c>
      <c r="M828" s="14"/>
      <c r="N828" s="14">
        <v>0.103429519152391</v>
      </c>
      <c r="O828" s="14">
        <v>0.11685657041702301</v>
      </c>
      <c r="P828" s="14">
        <v>9.19151985532808E-2</v>
      </c>
      <c r="Q828" s="14">
        <v>0.125387423471015</v>
      </c>
      <c r="R828" s="14"/>
      <c r="S828" s="14">
        <v>6.1194177701362297E-2</v>
      </c>
      <c r="T828" s="14">
        <v>0.127614258575069</v>
      </c>
      <c r="U828" s="14">
        <v>0.120755532949564</v>
      </c>
      <c r="V828" s="14">
        <v>0.101276717611679</v>
      </c>
      <c r="W828" s="14">
        <v>0.16659876387941799</v>
      </c>
      <c r="X828" s="14">
        <v>0.170311618110879</v>
      </c>
      <c r="Y828" s="14">
        <v>7.4191412791770495E-2</v>
      </c>
      <c r="Z828" s="14">
        <v>0.123288475503705</v>
      </c>
      <c r="AA828" s="14">
        <v>0.10673836846908601</v>
      </c>
      <c r="AB828" s="14">
        <v>7.3003067496293594E-2</v>
      </c>
      <c r="AC828" s="14">
        <v>0.21347078029439101</v>
      </c>
      <c r="AD828" s="14">
        <v>0</v>
      </c>
      <c r="AE828" s="14"/>
      <c r="AF828" s="14">
        <v>9.2742779429361905E-2</v>
      </c>
      <c r="AG828" s="14">
        <v>0.115764576517875</v>
      </c>
      <c r="AH828" s="14">
        <v>0.122675851016886</v>
      </c>
      <c r="AI828" s="14">
        <v>0.12781252655657899</v>
      </c>
      <c r="AJ828" s="14">
        <v>0.15956613354923399</v>
      </c>
      <c r="AK828" s="14"/>
      <c r="AL828" s="14">
        <v>0.1201298415719</v>
      </c>
      <c r="AM828" s="14">
        <v>0.109778793707314</v>
      </c>
      <c r="AN828" s="14">
        <v>8.9608524191175806E-2</v>
      </c>
      <c r="AO828" s="14">
        <v>0.12617888533024399</v>
      </c>
      <c r="AP828" s="14">
        <v>0.14260317381312199</v>
      </c>
      <c r="AQ828" s="14">
        <v>5.8510080685129098E-2</v>
      </c>
      <c r="AR828" s="14"/>
      <c r="AS828" s="14">
        <v>0.14151521035237899</v>
      </c>
      <c r="AT828" s="14">
        <v>0.100455983858558</v>
      </c>
      <c r="AU828" s="14">
        <v>0.101621941270326</v>
      </c>
      <c r="AV828" s="14">
        <v>6.5519106419441406E-2</v>
      </c>
      <c r="AW828" s="14">
        <v>5.9741536589812599E-2</v>
      </c>
      <c r="AX828" s="14"/>
      <c r="AY828" s="14">
        <v>0.28621446272232998</v>
      </c>
      <c r="AZ828" s="14">
        <v>0.173104166053662</v>
      </c>
      <c r="BA828" s="14">
        <v>0.123099994689488</v>
      </c>
      <c r="BB828" s="14">
        <v>0.21493904805361999</v>
      </c>
      <c r="BC828" s="14">
        <v>0.113154124766118</v>
      </c>
      <c r="BD828" s="14">
        <v>0.1033147343761</v>
      </c>
      <c r="BE828" s="14">
        <v>0.148493020096995</v>
      </c>
      <c r="BF828" s="14">
        <v>2.7796756011046E-2</v>
      </c>
      <c r="BG828" s="14">
        <v>8.2400500667571E-2</v>
      </c>
      <c r="BH828" s="14">
        <v>7.2811524409164705E-2</v>
      </c>
      <c r="BI828" s="14">
        <v>9.9600509773183493E-2</v>
      </c>
      <c r="BJ828" s="14">
        <v>7.8517207363946198E-2</v>
      </c>
      <c r="BK828" s="14">
        <v>0.16860965649585699</v>
      </c>
      <c r="BL828" s="14">
        <v>0.188078054084656</v>
      </c>
      <c r="BM828" s="14">
        <v>0.11685750336006499</v>
      </c>
      <c r="BN828" s="14">
        <v>4.97342464778961E-2</v>
      </c>
      <c r="BO828" s="14"/>
      <c r="BP828" s="14">
        <v>7.2057448431600599E-2</v>
      </c>
      <c r="BQ828" s="14">
        <v>0.110341527183047</v>
      </c>
      <c r="BR828" s="14">
        <v>9.9917652014346797E-2</v>
      </c>
      <c r="BS828" s="14">
        <v>0.158919916419337</v>
      </c>
      <c r="BT828" s="14">
        <v>0.114191695607632</v>
      </c>
      <c r="BU828" s="14">
        <v>0.15384010331029599</v>
      </c>
      <c r="BV828" s="14"/>
      <c r="BW828" s="14">
        <v>0.13602750212687201</v>
      </c>
      <c r="BX828" s="14">
        <v>8.8519149871974095E-2</v>
      </c>
      <c r="BY828" s="14" t="s">
        <v>120</v>
      </c>
      <c r="BZ828" s="14">
        <v>0.11216464728325599</v>
      </c>
      <c r="CA828" s="14">
        <v>0.10977860724895699</v>
      </c>
      <c r="CB828" s="14">
        <v>6.5334722373707702E-2</v>
      </c>
      <c r="CC828" s="14">
        <v>0.116717275948076</v>
      </c>
      <c r="CD828" s="14"/>
      <c r="CE828" s="14">
        <v>7.0454160061979507E-2</v>
      </c>
      <c r="CF828" s="14">
        <v>8.2785172128332696E-2</v>
      </c>
      <c r="CG828" s="14">
        <v>0.124474828342967</v>
      </c>
      <c r="CH828" s="14">
        <v>0.115862483451454</v>
      </c>
      <c r="CI828" s="14"/>
      <c r="CJ828" s="14">
        <v>9.7121436474936304E-2</v>
      </c>
      <c r="CK828" s="14">
        <v>0.11029283369083399</v>
      </c>
      <c r="CL828" s="14">
        <v>0.110387045147011</v>
      </c>
      <c r="CM828" s="14">
        <v>0.13490823857888301</v>
      </c>
      <c r="CN828" s="14"/>
      <c r="CO828" s="14">
        <v>4.0694962268375302E-2</v>
      </c>
      <c r="CP828" s="14">
        <v>0.120048134572962</v>
      </c>
      <c r="CQ828" s="14"/>
      <c r="CR828" s="14">
        <v>8.05973620248054E-2</v>
      </c>
      <c r="CS828" s="14">
        <v>0.1126872008419</v>
      </c>
    </row>
    <row r="829" spans="2:97" x14ac:dyDescent="0.3">
      <c r="B829" t="s">
        <v>92</v>
      </c>
      <c r="C829" s="14">
        <v>4.0553218215042999E-2</v>
      </c>
      <c r="D829" s="14">
        <v>3.5145694394560598E-2</v>
      </c>
      <c r="E829" s="14">
        <v>4.6362025525627702E-2</v>
      </c>
      <c r="F829" s="14"/>
      <c r="G829" s="14">
        <v>1.7939895770097799E-2</v>
      </c>
      <c r="H829" s="14">
        <v>2.9015783517994099E-2</v>
      </c>
      <c r="I829" s="14">
        <v>3.4476165855685498E-2</v>
      </c>
      <c r="J829" s="14">
        <v>5.0767218759972497E-2</v>
      </c>
      <c r="K829" s="14">
        <v>8.2569429817258802E-2</v>
      </c>
      <c r="L829" s="14">
        <v>3.4379189197952603E-2</v>
      </c>
      <c r="M829" s="14"/>
      <c r="N829" s="14">
        <v>1.5558450774663999E-2</v>
      </c>
      <c r="O829" s="14">
        <v>3.2702677788808601E-2</v>
      </c>
      <c r="P829" s="14">
        <v>5.1253785985703897E-2</v>
      </c>
      <c r="Q829" s="14">
        <v>6.2548448132964105E-2</v>
      </c>
      <c r="R829" s="14"/>
      <c r="S829" s="14">
        <v>4.2816510751317698E-2</v>
      </c>
      <c r="T829" s="14">
        <v>3.9311476106549101E-2</v>
      </c>
      <c r="U829" s="14">
        <v>6.8033524983260402E-2</v>
      </c>
      <c r="V829" s="14">
        <v>5.8192351671893398E-2</v>
      </c>
      <c r="W829" s="14">
        <v>2.2723135363603202E-2</v>
      </c>
      <c r="X829" s="14">
        <v>5.7839785715463499E-2</v>
      </c>
      <c r="Y829" s="14">
        <v>1.01253193988598E-2</v>
      </c>
      <c r="Z829" s="14">
        <v>0</v>
      </c>
      <c r="AA829" s="14">
        <v>2.90799321122477E-2</v>
      </c>
      <c r="AB829" s="14">
        <v>6.1331319951233497E-2</v>
      </c>
      <c r="AC829" s="14">
        <v>4.5407252692560303E-2</v>
      </c>
      <c r="AD829" s="14">
        <v>0</v>
      </c>
      <c r="AE829" s="14"/>
      <c r="AF829" s="14">
        <v>2.4221999525176899E-2</v>
      </c>
      <c r="AG829" s="14">
        <v>1.6566865704582E-2</v>
      </c>
      <c r="AH829" s="14">
        <v>4.2347120032733998E-2</v>
      </c>
      <c r="AI829" s="14">
        <v>7.3431614276770293E-2</v>
      </c>
      <c r="AJ829" s="14">
        <v>0.10476081079760199</v>
      </c>
      <c r="AK829" s="14"/>
      <c r="AL829" s="14">
        <v>1.50581538962022E-2</v>
      </c>
      <c r="AM829" s="14">
        <v>3.4591299523748398E-2</v>
      </c>
      <c r="AN829" s="14">
        <v>1.8693609799680499E-2</v>
      </c>
      <c r="AO829" s="14">
        <v>4.1526308804786097E-2</v>
      </c>
      <c r="AP829" s="14">
        <v>7.6438580460383404E-2</v>
      </c>
      <c r="AQ829" s="14">
        <v>6.0316356875067902E-2</v>
      </c>
      <c r="AR829" s="14"/>
      <c r="AS829" s="14">
        <v>4.5263782019786099E-2</v>
      </c>
      <c r="AT829" s="14">
        <v>3.43142758329225E-2</v>
      </c>
      <c r="AU829" s="14">
        <v>3.2304144306158897E-2</v>
      </c>
      <c r="AV829" s="14">
        <v>2.8908228117148101E-2</v>
      </c>
      <c r="AW829" s="14">
        <v>0</v>
      </c>
      <c r="AX829" s="14"/>
      <c r="AY829" s="14">
        <v>0</v>
      </c>
      <c r="AZ829" s="14">
        <v>0.102783697864477</v>
      </c>
      <c r="BA829" s="14">
        <v>4.3231252035852E-2</v>
      </c>
      <c r="BB829" s="14">
        <v>5.0343693082080497E-2</v>
      </c>
      <c r="BC829" s="14">
        <v>2.7824921639469601E-2</v>
      </c>
      <c r="BD829" s="14">
        <v>3.8512356772779602E-2</v>
      </c>
      <c r="BE829" s="14">
        <v>1.82538420536093E-2</v>
      </c>
      <c r="BF829" s="14">
        <v>5.8500560721207302E-2</v>
      </c>
      <c r="BG829" s="14">
        <v>6.0552104258588098E-2</v>
      </c>
      <c r="BH829" s="14">
        <v>1.42330188572254E-2</v>
      </c>
      <c r="BI829" s="14">
        <v>2.2032341257314299E-2</v>
      </c>
      <c r="BJ829" s="14">
        <v>9.4659548759343806E-2</v>
      </c>
      <c r="BK829" s="14">
        <v>0</v>
      </c>
      <c r="BL829" s="14">
        <v>0</v>
      </c>
      <c r="BM829" s="14">
        <v>5.9249899115307002E-2</v>
      </c>
      <c r="BN829" s="14">
        <v>1.8062845226833501E-2</v>
      </c>
      <c r="BO829" s="14"/>
      <c r="BP829" s="14">
        <v>2.7296265363051599E-2</v>
      </c>
      <c r="BQ829" s="14">
        <v>4.6876316415883898E-2</v>
      </c>
      <c r="BR829" s="14">
        <v>6.3327105604864195E-2</v>
      </c>
      <c r="BS829" s="14">
        <v>2.1726047358247801E-2</v>
      </c>
      <c r="BT829" s="14">
        <v>7.2044093201218004E-2</v>
      </c>
      <c r="BU829" s="14">
        <v>1.7395703843080298E-2</v>
      </c>
      <c r="BV829" s="14"/>
      <c r="BW829" s="14">
        <v>3.7258909418961199E-2</v>
      </c>
      <c r="BX829" s="14">
        <v>4.0441210545303301E-2</v>
      </c>
      <c r="BY829" s="14" t="s">
        <v>120</v>
      </c>
      <c r="BZ829" s="14">
        <v>6.3458138079890994E-2</v>
      </c>
      <c r="CA829" s="14">
        <v>8.5612056543734896E-2</v>
      </c>
      <c r="CB829" s="14">
        <v>1.5795732713121999E-2</v>
      </c>
      <c r="CC829" s="14">
        <v>5.7937923435036801E-2</v>
      </c>
      <c r="CD829" s="14"/>
      <c r="CE829" s="14">
        <v>9.2054373889782198E-3</v>
      </c>
      <c r="CF829" s="14">
        <v>2.4689200027907199E-2</v>
      </c>
      <c r="CG829" s="14">
        <v>8.8094930419061898E-2</v>
      </c>
      <c r="CH829" s="14">
        <v>3.8194406921621002E-2</v>
      </c>
      <c r="CI829" s="14"/>
      <c r="CJ829" s="14">
        <v>4.15186797625232E-2</v>
      </c>
      <c r="CK829" s="14">
        <v>3.1801642979508597E-2</v>
      </c>
      <c r="CL829" s="14">
        <v>3.7323155615584899E-2</v>
      </c>
      <c r="CM829" s="14">
        <v>9.6921695461931107E-2</v>
      </c>
      <c r="CN829" s="14"/>
      <c r="CO829" s="14">
        <v>0</v>
      </c>
      <c r="CP829" s="14">
        <v>4.6012049221330599E-2</v>
      </c>
      <c r="CQ829" s="14"/>
      <c r="CR829" s="14">
        <v>3.5899788901556103E-2</v>
      </c>
      <c r="CS829" s="14">
        <v>3.8153903904346101E-2</v>
      </c>
    </row>
    <row r="830" spans="2:97" x14ac:dyDescent="0.3">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c r="AR830" s="14"/>
      <c r="AS830" s="14"/>
      <c r="AT830" s="14"/>
      <c r="AU830" s="14"/>
      <c r="AV830" s="14"/>
      <c r="AW830" s="14"/>
      <c r="AX830" s="14"/>
      <c r="AY830" s="14"/>
      <c r="AZ830" s="14"/>
      <c r="BA830" s="14"/>
      <c r="BB830" s="14"/>
      <c r="BC830" s="14"/>
      <c r="BD830" s="14"/>
      <c r="BE830" s="14"/>
      <c r="BF830" s="14"/>
      <c r="BG830" s="14"/>
      <c r="BH830" s="14"/>
      <c r="BI830" s="14"/>
      <c r="BJ830" s="14"/>
      <c r="BK830" s="14"/>
      <c r="BL830" s="14"/>
      <c r="BM830" s="14"/>
      <c r="BN830" s="14"/>
      <c r="BO830" s="14"/>
      <c r="BP830" s="14"/>
      <c r="BQ830" s="14"/>
      <c r="BR830" s="14"/>
      <c r="BS830" s="14"/>
      <c r="BT830" s="14"/>
      <c r="BU830" s="14"/>
      <c r="BV830" s="14"/>
      <c r="BW830" s="14"/>
      <c r="BX830" s="14"/>
      <c r="BY830" s="14"/>
      <c r="BZ830" s="14"/>
      <c r="CA830" s="14"/>
      <c r="CB830" s="14"/>
      <c r="CC830" s="14"/>
      <c r="CD830" s="14"/>
      <c r="CE830" s="14"/>
      <c r="CF830" s="14"/>
      <c r="CG830" s="14"/>
      <c r="CH830" s="14"/>
      <c r="CI830" s="14"/>
      <c r="CJ830" s="14"/>
      <c r="CK830" s="14"/>
      <c r="CL830" s="14"/>
      <c r="CM830" s="14"/>
      <c r="CN830" s="14"/>
      <c r="CO830" s="14"/>
      <c r="CP830" s="14"/>
      <c r="CQ830" s="14"/>
      <c r="CR830" s="14"/>
      <c r="CS830" s="14"/>
    </row>
    <row r="831" spans="2:97" x14ac:dyDescent="0.3">
      <c r="B831" s="6" t="s">
        <v>390</v>
      </c>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c r="AR831" s="14"/>
      <c r="AS831" s="14"/>
      <c r="AT831" s="14"/>
      <c r="AU831" s="14"/>
      <c r="AV831" s="14"/>
      <c r="AW831" s="14"/>
      <c r="AX831" s="14"/>
      <c r="AY831" s="14"/>
      <c r="AZ831" s="14"/>
      <c r="BA831" s="14"/>
      <c r="BB831" s="14"/>
      <c r="BC831" s="14"/>
      <c r="BD831" s="14"/>
      <c r="BE831" s="14"/>
      <c r="BF831" s="14"/>
      <c r="BG831" s="14"/>
      <c r="BH831" s="14"/>
      <c r="BI831" s="14"/>
      <c r="BJ831" s="14"/>
      <c r="BK831" s="14"/>
      <c r="BL831" s="14"/>
      <c r="BM831" s="14"/>
      <c r="BN831" s="14"/>
      <c r="BO831" s="14"/>
      <c r="BP831" s="14"/>
      <c r="BQ831" s="14"/>
      <c r="BR831" s="14"/>
      <c r="BS831" s="14"/>
      <c r="BT831" s="14"/>
      <c r="BU831" s="14"/>
      <c r="BV831" s="14"/>
      <c r="BW831" s="14"/>
      <c r="BX831" s="14"/>
      <c r="BY831" s="14"/>
      <c r="BZ831" s="14"/>
      <c r="CA831" s="14"/>
      <c r="CB831" s="14"/>
      <c r="CC831" s="14"/>
      <c r="CD831" s="14"/>
      <c r="CE831" s="14"/>
      <c r="CF831" s="14"/>
      <c r="CG831" s="14"/>
      <c r="CH831" s="14"/>
      <c r="CI831" s="14"/>
      <c r="CJ831" s="14"/>
      <c r="CK831" s="14"/>
      <c r="CL831" s="14"/>
      <c r="CM831" s="14"/>
      <c r="CN831" s="14"/>
      <c r="CO831" s="14"/>
      <c r="CP831" s="14"/>
      <c r="CQ831" s="14"/>
      <c r="CR831" s="14"/>
      <c r="CS831" s="14"/>
    </row>
    <row r="832" spans="2:97" x14ac:dyDescent="0.3">
      <c r="B832" s="24" t="s">
        <v>188</v>
      </c>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c r="AR832" s="14"/>
      <c r="AS832" s="14"/>
      <c r="AT832" s="14"/>
      <c r="AU832" s="14"/>
      <c r="AV832" s="14"/>
      <c r="AW832" s="14"/>
      <c r="AX832" s="14"/>
      <c r="AY832" s="14"/>
      <c r="AZ832" s="14"/>
      <c r="BA832" s="14"/>
      <c r="BB832" s="14"/>
      <c r="BC832" s="14"/>
      <c r="BD832" s="14"/>
      <c r="BE832" s="14"/>
      <c r="BF832" s="14"/>
      <c r="BG832" s="14"/>
      <c r="BH832" s="14"/>
      <c r="BI832" s="14"/>
      <c r="BJ832" s="14"/>
      <c r="BK832" s="14"/>
      <c r="BL832" s="14"/>
      <c r="BM832" s="14"/>
      <c r="BN832" s="14"/>
      <c r="BO832" s="14"/>
      <c r="BP832" s="14"/>
      <c r="BQ832" s="14"/>
      <c r="BR832" s="14"/>
      <c r="BS832" s="14"/>
      <c r="BT832" s="14"/>
      <c r="BU832" s="14"/>
      <c r="BV832" s="14"/>
      <c r="BW832" s="14"/>
      <c r="BX832" s="14"/>
      <c r="BY832" s="14"/>
      <c r="BZ832" s="14"/>
      <c r="CA832" s="14"/>
      <c r="CB832" s="14"/>
      <c r="CC832" s="14"/>
      <c r="CD832" s="14"/>
      <c r="CE832" s="14"/>
      <c r="CF832" s="14"/>
      <c r="CG832" s="14"/>
      <c r="CH832" s="14"/>
      <c r="CI832" s="14"/>
      <c r="CJ832" s="14"/>
      <c r="CK832" s="14"/>
      <c r="CL832" s="14"/>
      <c r="CM832" s="14"/>
      <c r="CN832" s="14"/>
      <c r="CO832" s="14"/>
      <c r="CP832" s="14"/>
      <c r="CQ832" s="14"/>
      <c r="CR832" s="14"/>
      <c r="CS832" s="14"/>
    </row>
    <row r="833" spans="2:97" x14ac:dyDescent="0.3">
      <c r="B833" t="s">
        <v>383</v>
      </c>
      <c r="C833" s="14">
        <v>0.32560638369521999</v>
      </c>
      <c r="D833" s="14">
        <v>0.276557889416155</v>
      </c>
      <c r="E833" s="14">
        <v>0.373898074713853</v>
      </c>
      <c r="F833" s="14"/>
      <c r="G833" s="14">
        <v>0.31419529071552699</v>
      </c>
      <c r="H833" s="14">
        <v>0.400466287564198</v>
      </c>
      <c r="I833" s="14">
        <v>0.26491714773254699</v>
      </c>
      <c r="J833" s="14">
        <v>0.30649702998352701</v>
      </c>
      <c r="K833" s="14">
        <v>0.346470142068246</v>
      </c>
      <c r="L833" s="14">
        <v>0.32422708048638599</v>
      </c>
      <c r="M833" s="14"/>
      <c r="N833" s="14">
        <v>0.337938840180253</v>
      </c>
      <c r="O833" s="14">
        <v>0.28291766605340002</v>
      </c>
      <c r="P833" s="14">
        <v>0.29586987663335801</v>
      </c>
      <c r="Q833" s="14">
        <v>0.38677976902913902</v>
      </c>
      <c r="R833" s="14"/>
      <c r="S833" s="14">
        <v>0.39325947587709598</v>
      </c>
      <c r="T833" s="14">
        <v>0.32032573343537102</v>
      </c>
      <c r="U833" s="14">
        <v>0.27803875351824098</v>
      </c>
      <c r="V833" s="14">
        <v>0.363049427446474</v>
      </c>
      <c r="W833" s="14">
        <v>0.30396797526195202</v>
      </c>
      <c r="X833" s="14">
        <v>0.26711607357981898</v>
      </c>
      <c r="Y833" s="14">
        <v>0.290516790561895</v>
      </c>
      <c r="Z833" s="14">
        <v>0.230633644481364</v>
      </c>
      <c r="AA833" s="14">
        <v>0.35533379066505</v>
      </c>
      <c r="AB833" s="14">
        <v>0.321893966139502</v>
      </c>
      <c r="AC833" s="14">
        <v>0.42734372449109798</v>
      </c>
      <c r="AD833" s="14">
        <v>0.21456480536497499</v>
      </c>
      <c r="AE833" s="14"/>
      <c r="AF833" s="14">
        <v>0.33568912064309397</v>
      </c>
      <c r="AG833" s="14">
        <v>0.35114193346136202</v>
      </c>
      <c r="AH833" s="14">
        <v>0.34143188924560403</v>
      </c>
      <c r="AI833" s="14">
        <v>0.290077362013694</v>
      </c>
      <c r="AJ833" s="14">
        <v>0.223556076327207</v>
      </c>
      <c r="AK833" s="14"/>
      <c r="AL833" s="14">
        <v>0.36259563981288501</v>
      </c>
      <c r="AM833" s="14">
        <v>0.34282991645931099</v>
      </c>
      <c r="AN833" s="14">
        <v>0.38486851280353501</v>
      </c>
      <c r="AO833" s="14">
        <v>0.30017884022139402</v>
      </c>
      <c r="AP833" s="14">
        <v>0.24349732248273501</v>
      </c>
      <c r="AQ833" s="14">
        <v>0.257218179574493</v>
      </c>
      <c r="AR833" s="14"/>
      <c r="AS833" s="14">
        <v>0.34885518677419802</v>
      </c>
      <c r="AT833" s="14">
        <v>0.258931366483097</v>
      </c>
      <c r="AU833" s="14">
        <v>0.287594296142546</v>
      </c>
      <c r="AV833" s="14">
        <v>0.45954578938426599</v>
      </c>
      <c r="AW833" s="14">
        <v>0.61444734773584697</v>
      </c>
      <c r="AX833" s="14"/>
      <c r="AY833" s="14">
        <v>0.71378553727767002</v>
      </c>
      <c r="AZ833" s="14">
        <v>0.30667189973343401</v>
      </c>
      <c r="BA833" s="14">
        <v>0.39457214495642601</v>
      </c>
      <c r="BB833" s="14">
        <v>0.20064386479670199</v>
      </c>
      <c r="BC833" s="14">
        <v>0.333026745164266</v>
      </c>
      <c r="BD833" s="14">
        <v>0.29086738740895501</v>
      </c>
      <c r="BE833" s="14">
        <v>0.26003534734767098</v>
      </c>
      <c r="BF833" s="14">
        <v>0.27001208196548199</v>
      </c>
      <c r="BG833" s="14">
        <v>0.29563182424555501</v>
      </c>
      <c r="BH833" s="14">
        <v>0.341568464792596</v>
      </c>
      <c r="BI833" s="14">
        <v>0.335273380629038</v>
      </c>
      <c r="BJ833" s="14">
        <v>0.245836777963202</v>
      </c>
      <c r="BK833" s="14">
        <v>0.28630824326669302</v>
      </c>
      <c r="BL833" s="14">
        <v>0.373250867488164</v>
      </c>
      <c r="BM833" s="14">
        <v>0.20343703789072901</v>
      </c>
      <c r="BN833" s="14">
        <v>0.52709469654519103</v>
      </c>
      <c r="BO833" s="14"/>
      <c r="BP833" s="14">
        <v>0.39732061331983098</v>
      </c>
      <c r="BQ833" s="14">
        <v>0.28851685954109302</v>
      </c>
      <c r="BR833" s="14">
        <v>0.35362015461595198</v>
      </c>
      <c r="BS833" s="14">
        <v>0.29300151469372498</v>
      </c>
      <c r="BT833" s="14">
        <v>0.27218918427044603</v>
      </c>
      <c r="BU833" s="14">
        <v>0.28295703806413403</v>
      </c>
      <c r="BV833" s="14"/>
      <c r="BW833" s="14">
        <v>0.34214899677144001</v>
      </c>
      <c r="BX833" s="14">
        <v>0.25850134983108602</v>
      </c>
      <c r="BY833" s="14" t="s">
        <v>120</v>
      </c>
      <c r="BZ833" s="14">
        <v>0.34711228300804098</v>
      </c>
      <c r="CA833" s="14">
        <v>0.32214604569264199</v>
      </c>
      <c r="CB833" s="14">
        <v>0.34872635524153001</v>
      </c>
      <c r="CC833" s="14">
        <v>0.41595217398106898</v>
      </c>
      <c r="CD833" s="14"/>
      <c r="CE833" s="14">
        <v>0.336823760823103</v>
      </c>
      <c r="CF833" s="14">
        <v>0.34238999122575497</v>
      </c>
      <c r="CG833" s="14">
        <v>0.34795202092295702</v>
      </c>
      <c r="CH833" s="14">
        <v>0.29388972418621201</v>
      </c>
      <c r="CI833" s="14"/>
      <c r="CJ833" s="14">
        <v>0.32709944128929602</v>
      </c>
      <c r="CK833" s="14">
        <v>0.29965920700544502</v>
      </c>
      <c r="CL833" s="14">
        <v>0.339607471775906</v>
      </c>
      <c r="CM833" s="14">
        <v>0.279156453263259</v>
      </c>
      <c r="CN833" s="14"/>
      <c r="CO833" s="14">
        <v>0.29944891049525102</v>
      </c>
      <c r="CP833" s="14">
        <v>0.32545855215437097</v>
      </c>
      <c r="CQ833" s="14"/>
      <c r="CR833" s="14">
        <v>0.34229250671781802</v>
      </c>
      <c r="CS833" s="14">
        <v>0.32242053717879898</v>
      </c>
    </row>
    <row r="834" spans="2:97" x14ac:dyDescent="0.3">
      <c r="B834" t="s">
        <v>384</v>
      </c>
      <c r="C834" s="14">
        <v>0.29976488618611902</v>
      </c>
      <c r="D834" s="14">
        <v>0.30682902680023</v>
      </c>
      <c r="E834" s="14">
        <v>0.29366455886031301</v>
      </c>
      <c r="F834" s="14"/>
      <c r="G834" s="14">
        <v>0.37218834466870299</v>
      </c>
      <c r="H834" s="14">
        <v>0.321967501365577</v>
      </c>
      <c r="I834" s="14">
        <v>0.399641217743267</v>
      </c>
      <c r="J834" s="14">
        <v>0.25808065035930899</v>
      </c>
      <c r="K834" s="14">
        <v>0.23595400307219999</v>
      </c>
      <c r="L834" s="14">
        <v>0.224246395093464</v>
      </c>
      <c r="M834" s="14"/>
      <c r="N834" s="14">
        <v>0.309238055004805</v>
      </c>
      <c r="O834" s="14">
        <v>0.32641038597703598</v>
      </c>
      <c r="P834" s="14">
        <v>0.24625641022717601</v>
      </c>
      <c r="Q834" s="14">
        <v>0.312851018413839</v>
      </c>
      <c r="R834" s="14"/>
      <c r="S834" s="14">
        <v>0.31215965307601601</v>
      </c>
      <c r="T834" s="14">
        <v>0.28769683826146702</v>
      </c>
      <c r="U834" s="14">
        <v>0.239669580227648</v>
      </c>
      <c r="V834" s="14">
        <v>0.31563516651080997</v>
      </c>
      <c r="W834" s="14">
        <v>0.32876321927483598</v>
      </c>
      <c r="X834" s="14">
        <v>0.28230018835460802</v>
      </c>
      <c r="Y834" s="14">
        <v>0.32438062707583099</v>
      </c>
      <c r="Z834" s="14">
        <v>0.41719840322433699</v>
      </c>
      <c r="AA834" s="14">
        <v>0.27725389690871399</v>
      </c>
      <c r="AB834" s="14">
        <v>0.31245223875646999</v>
      </c>
      <c r="AC834" s="14">
        <v>0.18748053932627001</v>
      </c>
      <c r="AD834" s="14">
        <v>0.354814688730969</v>
      </c>
      <c r="AE834" s="14"/>
      <c r="AF834" s="14">
        <v>0.25263837686448498</v>
      </c>
      <c r="AG834" s="14">
        <v>0.31773950633548997</v>
      </c>
      <c r="AH834" s="14">
        <v>0.25194727338907202</v>
      </c>
      <c r="AI834" s="14">
        <v>0.28216295576302503</v>
      </c>
      <c r="AJ834" s="14">
        <v>0.29498765137807198</v>
      </c>
      <c r="AK834" s="14"/>
      <c r="AL834" s="14">
        <v>0.34933435395243601</v>
      </c>
      <c r="AM834" s="14">
        <v>0.28838838271171102</v>
      </c>
      <c r="AN834" s="14">
        <v>0.239891971335742</v>
      </c>
      <c r="AO834" s="14">
        <v>0.26899308296032598</v>
      </c>
      <c r="AP834" s="14">
        <v>0.33214777884763202</v>
      </c>
      <c r="AQ834" s="14">
        <v>0.31527197485929798</v>
      </c>
      <c r="AR834" s="14"/>
      <c r="AS834" s="14">
        <v>0.24224184626140499</v>
      </c>
      <c r="AT834" s="14">
        <v>0.352029411615224</v>
      </c>
      <c r="AU834" s="14">
        <v>0.32422884347047998</v>
      </c>
      <c r="AV834" s="14">
        <v>0.319317489630355</v>
      </c>
      <c r="AW834" s="14">
        <v>0.212164630746144</v>
      </c>
      <c r="AX834" s="14"/>
      <c r="AY834" s="14">
        <v>0</v>
      </c>
      <c r="AZ834" s="14">
        <v>0.40543143471579901</v>
      </c>
      <c r="BA834" s="14">
        <v>0.23788761370434799</v>
      </c>
      <c r="BB834" s="14">
        <v>0.36231996573882902</v>
      </c>
      <c r="BC834" s="14">
        <v>0.25742320450062001</v>
      </c>
      <c r="BD834" s="14">
        <v>0.31607574211155698</v>
      </c>
      <c r="BE834" s="14">
        <v>0.37011566486917302</v>
      </c>
      <c r="BF834" s="14">
        <v>0.26879578699019602</v>
      </c>
      <c r="BG834" s="14">
        <v>0.309398347609666</v>
      </c>
      <c r="BH834" s="14">
        <v>0.29299404912232702</v>
      </c>
      <c r="BI834" s="14">
        <v>0.33951680317178501</v>
      </c>
      <c r="BJ834" s="14">
        <v>0.29069755210074499</v>
      </c>
      <c r="BK834" s="14">
        <v>0.33902072821932</v>
      </c>
      <c r="BL834" s="14">
        <v>0.291582634339073</v>
      </c>
      <c r="BM834" s="14">
        <v>0.25398343499249598</v>
      </c>
      <c r="BN834" s="14">
        <v>0.26994384542034999</v>
      </c>
      <c r="BO834" s="14"/>
      <c r="BP834" s="14">
        <v>0.31797060214537998</v>
      </c>
      <c r="BQ834" s="14">
        <v>0.31476402349726201</v>
      </c>
      <c r="BR834" s="14">
        <v>0.27060008793763202</v>
      </c>
      <c r="BS834" s="14">
        <v>0.276088817252094</v>
      </c>
      <c r="BT834" s="14">
        <v>0.28811359086862898</v>
      </c>
      <c r="BU834" s="14">
        <v>0.30353429852845398</v>
      </c>
      <c r="BV834" s="14"/>
      <c r="BW834" s="14">
        <v>0.24454052960658301</v>
      </c>
      <c r="BX834" s="14">
        <v>0.36507918263734301</v>
      </c>
      <c r="BY834" s="14" t="s">
        <v>120</v>
      </c>
      <c r="BZ834" s="14">
        <v>0.24227783926458399</v>
      </c>
      <c r="CA834" s="14">
        <v>0.26310776863395302</v>
      </c>
      <c r="CB834" s="14">
        <v>0.38194260717655498</v>
      </c>
      <c r="CC834" s="14">
        <v>0.24364009501014899</v>
      </c>
      <c r="CD834" s="14"/>
      <c r="CE834" s="14">
        <v>0.34443560672641399</v>
      </c>
      <c r="CF834" s="14">
        <v>0.320623537049957</v>
      </c>
      <c r="CG834" s="14">
        <v>0.28638414412413998</v>
      </c>
      <c r="CH834" s="14">
        <v>0.29018578063153999</v>
      </c>
      <c r="CI834" s="14"/>
      <c r="CJ834" s="14">
        <v>0.31428393575205799</v>
      </c>
      <c r="CK834" s="14">
        <v>0.29578656988860402</v>
      </c>
      <c r="CL834" s="14">
        <v>0.29733478862080598</v>
      </c>
      <c r="CM834" s="14">
        <v>0.29300799909186198</v>
      </c>
      <c r="CN834" s="14"/>
      <c r="CO834" s="14">
        <v>0.44507256150842001</v>
      </c>
      <c r="CP834" s="14">
        <v>0.27968780792965398</v>
      </c>
      <c r="CQ834" s="14"/>
      <c r="CR834" s="14">
        <v>0.29495342686152498</v>
      </c>
      <c r="CS834" s="14">
        <v>0.29447793047875598</v>
      </c>
    </row>
    <row r="835" spans="2:97" x14ac:dyDescent="0.3">
      <c r="B835" t="s">
        <v>385</v>
      </c>
      <c r="C835" s="14">
        <v>0.180520344658544</v>
      </c>
      <c r="D835" s="14">
        <v>0.19289679443724</v>
      </c>
      <c r="E835" s="14">
        <v>0.16837852094977601</v>
      </c>
      <c r="F835" s="14"/>
      <c r="G835" s="14">
        <v>0.197431562191932</v>
      </c>
      <c r="H835" s="14">
        <v>0.16336106677505599</v>
      </c>
      <c r="I835" s="14">
        <v>0.21319213907479001</v>
      </c>
      <c r="J835" s="14">
        <v>0.17009930760369801</v>
      </c>
      <c r="K835" s="14">
        <v>0.172637134960478</v>
      </c>
      <c r="L835" s="14">
        <v>0.169229603216733</v>
      </c>
      <c r="M835" s="14"/>
      <c r="N835" s="14">
        <v>0.18352453081258699</v>
      </c>
      <c r="O835" s="14">
        <v>0.18852875245055001</v>
      </c>
      <c r="P835" s="14">
        <v>0.22666003165349999</v>
      </c>
      <c r="Q835" s="14">
        <v>0.126027773958272</v>
      </c>
      <c r="R835" s="14"/>
      <c r="S835" s="14">
        <v>0.16163508935857299</v>
      </c>
      <c r="T835" s="14">
        <v>0.25811789838732202</v>
      </c>
      <c r="U835" s="14">
        <v>0.22839385846010701</v>
      </c>
      <c r="V835" s="14">
        <v>0.183394402791937</v>
      </c>
      <c r="W835" s="14">
        <v>0.15849885583169401</v>
      </c>
      <c r="X835" s="14">
        <v>0.15595309613060901</v>
      </c>
      <c r="Y835" s="14">
        <v>0.12954270165214801</v>
      </c>
      <c r="Z835" s="14">
        <v>0.17749366887524201</v>
      </c>
      <c r="AA835" s="14">
        <v>0.16385841070221499</v>
      </c>
      <c r="AB835" s="14">
        <v>0.17738147870787599</v>
      </c>
      <c r="AC835" s="14">
        <v>0.148200881460825</v>
      </c>
      <c r="AD835" s="14">
        <v>0.23297417371290799</v>
      </c>
      <c r="AE835" s="14"/>
      <c r="AF835" s="14">
        <v>0.19429835841867399</v>
      </c>
      <c r="AG835" s="14">
        <v>0.16508106920139301</v>
      </c>
      <c r="AH835" s="14">
        <v>0.232945404151538</v>
      </c>
      <c r="AI835" s="14">
        <v>0.15295494853632899</v>
      </c>
      <c r="AJ835" s="14">
        <v>0.205968778818679</v>
      </c>
      <c r="AK835" s="14"/>
      <c r="AL835" s="14">
        <v>0.15423709820584899</v>
      </c>
      <c r="AM835" s="14">
        <v>0.168897067750819</v>
      </c>
      <c r="AN835" s="14">
        <v>0.18925938838825701</v>
      </c>
      <c r="AO835" s="14">
        <v>0.18639768661029399</v>
      </c>
      <c r="AP835" s="14">
        <v>0.198161886318303</v>
      </c>
      <c r="AQ835" s="14">
        <v>0.20338147484848201</v>
      </c>
      <c r="AR835" s="14"/>
      <c r="AS835" s="14">
        <v>0.16451980290458099</v>
      </c>
      <c r="AT835" s="14">
        <v>0.23232446560210299</v>
      </c>
      <c r="AU835" s="14">
        <v>0.19294230225931</v>
      </c>
      <c r="AV835" s="14">
        <v>0.115973266214112</v>
      </c>
      <c r="AW835" s="14">
        <v>0.113646484928196</v>
      </c>
      <c r="AX835" s="14"/>
      <c r="AY835" s="14">
        <v>0.14539496583431799</v>
      </c>
      <c r="AZ835" s="14">
        <v>9.22264652872858E-2</v>
      </c>
      <c r="BA835" s="14">
        <v>0.18245989640566601</v>
      </c>
      <c r="BB835" s="14">
        <v>0.21090407854547299</v>
      </c>
      <c r="BC835" s="14">
        <v>0.16612744601523999</v>
      </c>
      <c r="BD835" s="14">
        <v>0.173200213904909</v>
      </c>
      <c r="BE835" s="14">
        <v>0.19968687335888599</v>
      </c>
      <c r="BF835" s="14">
        <v>0.22793490597066501</v>
      </c>
      <c r="BG835" s="14">
        <v>0.18770688005366401</v>
      </c>
      <c r="BH835" s="14">
        <v>0.15907629335952</v>
      </c>
      <c r="BI835" s="14">
        <v>0.13959846638815501</v>
      </c>
      <c r="BJ835" s="14">
        <v>0.23585964432623599</v>
      </c>
      <c r="BK835" s="14">
        <v>0.17409993023456799</v>
      </c>
      <c r="BL835" s="14">
        <v>0.122012155450931</v>
      </c>
      <c r="BM835" s="14">
        <v>0.42695254589454101</v>
      </c>
      <c r="BN835" s="14">
        <v>0.119115426149293</v>
      </c>
      <c r="BO835" s="14"/>
      <c r="BP835" s="14">
        <v>0.16336246814375299</v>
      </c>
      <c r="BQ835" s="14">
        <v>0.19240131482731901</v>
      </c>
      <c r="BR835" s="14">
        <v>0.16642676509691001</v>
      </c>
      <c r="BS835" s="14">
        <v>0.207172634080975</v>
      </c>
      <c r="BT835" s="14">
        <v>0.15508088595928901</v>
      </c>
      <c r="BU835" s="14">
        <v>0.201999154816075</v>
      </c>
      <c r="BV835" s="14"/>
      <c r="BW835" s="14">
        <v>0.169417592243469</v>
      </c>
      <c r="BX835" s="14">
        <v>0.21139062330724101</v>
      </c>
      <c r="BY835" s="14" t="s">
        <v>120</v>
      </c>
      <c r="BZ835" s="14">
        <v>0.18561089014433499</v>
      </c>
      <c r="CA835" s="14">
        <v>0.22406665895717101</v>
      </c>
      <c r="CB835" s="14">
        <v>0.14838184044696801</v>
      </c>
      <c r="CC835" s="14">
        <v>0.14017334610634399</v>
      </c>
      <c r="CD835" s="14"/>
      <c r="CE835" s="14">
        <v>0.187834047449805</v>
      </c>
      <c r="CF835" s="14">
        <v>0.224946790664385</v>
      </c>
      <c r="CG835" s="14">
        <v>0.13877777564560401</v>
      </c>
      <c r="CH835" s="14">
        <v>0.17176266460432299</v>
      </c>
      <c r="CI835" s="14"/>
      <c r="CJ835" s="14">
        <v>0.19708790772600501</v>
      </c>
      <c r="CK835" s="14">
        <v>0.21219478684495199</v>
      </c>
      <c r="CL835" s="14">
        <v>0.16194142750865601</v>
      </c>
      <c r="CM835" s="14">
        <v>0.19706393995465901</v>
      </c>
      <c r="CN835" s="14"/>
      <c r="CO835" s="14">
        <v>0.17546012023744301</v>
      </c>
      <c r="CP835" s="14">
        <v>0.18326950542298601</v>
      </c>
      <c r="CQ835" s="14"/>
      <c r="CR835" s="14">
        <v>0.20001459814005601</v>
      </c>
      <c r="CS835" s="14">
        <v>0.18382563782978401</v>
      </c>
    </row>
    <row r="836" spans="2:97" x14ac:dyDescent="0.3">
      <c r="B836" t="s">
        <v>386</v>
      </c>
      <c r="C836" s="14">
        <v>0.15379473364455501</v>
      </c>
      <c r="D836" s="14">
        <v>0.18730090960045501</v>
      </c>
      <c r="E836" s="14">
        <v>0.119510901051498</v>
      </c>
      <c r="F836" s="14"/>
      <c r="G836" s="14">
        <v>7.5840138528921394E-2</v>
      </c>
      <c r="H836" s="14">
        <v>7.6802672664156302E-2</v>
      </c>
      <c r="I836" s="14">
        <v>0.104708306187885</v>
      </c>
      <c r="J836" s="14">
        <v>0.19383037091980099</v>
      </c>
      <c r="K836" s="14">
        <v>0.21006657136012</v>
      </c>
      <c r="L836" s="14">
        <v>0.24214302725686401</v>
      </c>
      <c r="M836" s="14"/>
      <c r="N836" s="14">
        <v>0.147045896089155</v>
      </c>
      <c r="O836" s="14">
        <v>0.156936722992886</v>
      </c>
      <c r="P836" s="14">
        <v>0.16986015563176199</v>
      </c>
      <c r="Q836" s="14">
        <v>0.14359126537546599</v>
      </c>
      <c r="R836" s="14"/>
      <c r="S836" s="14">
        <v>8.3206245720330696E-2</v>
      </c>
      <c r="T836" s="14">
        <v>0.11122581788656399</v>
      </c>
      <c r="U836" s="14">
        <v>0.24111223318960101</v>
      </c>
      <c r="V836" s="14">
        <v>0.118138436382874</v>
      </c>
      <c r="W836" s="14">
        <v>0.20876994963151799</v>
      </c>
      <c r="X836" s="14">
        <v>0.214096183979468</v>
      </c>
      <c r="Y836" s="14">
        <v>0.22641819572814101</v>
      </c>
      <c r="Z836" s="14">
        <v>0.12538650369304899</v>
      </c>
      <c r="AA836" s="14">
        <v>0.153348872522585</v>
      </c>
      <c r="AB836" s="14">
        <v>0.12537762137634101</v>
      </c>
      <c r="AC836" s="14">
        <v>0.23697485472180699</v>
      </c>
      <c r="AD836" s="14">
        <v>7.6725571289102498E-2</v>
      </c>
      <c r="AE836" s="14"/>
      <c r="AF836" s="14">
        <v>0.184114067406416</v>
      </c>
      <c r="AG836" s="14">
        <v>0.135475476393913</v>
      </c>
      <c r="AH836" s="14">
        <v>0.16315455025271799</v>
      </c>
      <c r="AI836" s="14">
        <v>0.23936219881419199</v>
      </c>
      <c r="AJ836" s="14">
        <v>0.20374277122447201</v>
      </c>
      <c r="AK836" s="14"/>
      <c r="AL836" s="14">
        <v>0.10442670385443199</v>
      </c>
      <c r="AM836" s="14">
        <v>0.171106322038276</v>
      </c>
      <c r="AN836" s="14">
        <v>0.14344993399397499</v>
      </c>
      <c r="AO836" s="14">
        <v>0.21326496717690599</v>
      </c>
      <c r="AP836" s="14">
        <v>0.17091886159479799</v>
      </c>
      <c r="AQ836" s="14">
        <v>0.167706103503096</v>
      </c>
      <c r="AR836" s="14"/>
      <c r="AS836" s="14">
        <v>0.19470507272355</v>
      </c>
      <c r="AT836" s="14">
        <v>0.12808727392813299</v>
      </c>
      <c r="AU836" s="14">
        <v>0.154520358596342</v>
      </c>
      <c r="AV836" s="14">
        <v>9.1719399415054803E-2</v>
      </c>
      <c r="AW836" s="14">
        <v>5.9741536589812599E-2</v>
      </c>
      <c r="AX836" s="14"/>
      <c r="AY836" s="14">
        <v>0.14081949688801201</v>
      </c>
      <c r="AZ836" s="14">
        <v>0.170165126422269</v>
      </c>
      <c r="BA836" s="14">
        <v>0.143753310249424</v>
      </c>
      <c r="BB836" s="14">
        <v>0.190382148449837</v>
      </c>
      <c r="BC836" s="14">
        <v>0.172180633510851</v>
      </c>
      <c r="BD836" s="14">
        <v>0.14949871778425999</v>
      </c>
      <c r="BE836" s="14">
        <v>0.147258702045164</v>
      </c>
      <c r="BF836" s="14">
        <v>0.15778398841053001</v>
      </c>
      <c r="BG836" s="14">
        <v>0.20726294809111601</v>
      </c>
      <c r="BH836" s="14">
        <v>0.19240179598335599</v>
      </c>
      <c r="BI836" s="14">
        <v>0.175265721807738</v>
      </c>
      <c r="BJ836" s="14">
        <v>0.13505747046703201</v>
      </c>
      <c r="BK836" s="14">
        <v>0.20057109827941899</v>
      </c>
      <c r="BL836" s="14">
        <v>0.21315434272183301</v>
      </c>
      <c r="BM836" s="14">
        <v>5.7192860869550902E-2</v>
      </c>
      <c r="BN836" s="14">
        <v>6.5021967801416405E-2</v>
      </c>
      <c r="BO836" s="14"/>
      <c r="BP836" s="14">
        <v>8.7429517532057799E-2</v>
      </c>
      <c r="BQ836" s="14">
        <v>0.15834030683584499</v>
      </c>
      <c r="BR836" s="14">
        <v>0.15602652210778301</v>
      </c>
      <c r="BS836" s="14">
        <v>0.20774249961526101</v>
      </c>
      <c r="BT836" s="14">
        <v>0.20787651961850301</v>
      </c>
      <c r="BU836" s="14">
        <v>0.19040881223946299</v>
      </c>
      <c r="BV836" s="14"/>
      <c r="BW836" s="14">
        <v>0.219245277200418</v>
      </c>
      <c r="BX836" s="14">
        <v>0.113462635738707</v>
      </c>
      <c r="BY836" s="14" t="s">
        <v>120</v>
      </c>
      <c r="BZ836" s="14">
        <v>0.186457697483872</v>
      </c>
      <c r="CA836" s="14">
        <v>9.6419103492385402E-2</v>
      </c>
      <c r="CB836" s="14">
        <v>8.7051059268927602E-2</v>
      </c>
      <c r="CC836" s="14">
        <v>0.14229646146740099</v>
      </c>
      <c r="CD836" s="14"/>
      <c r="CE836" s="14">
        <v>8.7458485916964396E-2</v>
      </c>
      <c r="CF836" s="14">
        <v>8.6928675281697301E-2</v>
      </c>
      <c r="CG836" s="14">
        <v>0.17025141320931</v>
      </c>
      <c r="CH836" s="14">
        <v>0.20723895013684601</v>
      </c>
      <c r="CI836" s="14"/>
      <c r="CJ836" s="14">
        <v>0.15088137325870599</v>
      </c>
      <c r="CK836" s="14">
        <v>0.17423093689095001</v>
      </c>
      <c r="CL836" s="14">
        <v>0.15175976986265999</v>
      </c>
      <c r="CM836" s="14">
        <v>0.112483677344289</v>
      </c>
      <c r="CN836" s="14"/>
      <c r="CO836" s="14">
        <v>5.9318425299751898E-2</v>
      </c>
      <c r="CP836" s="14">
        <v>0.16881776538476001</v>
      </c>
      <c r="CQ836" s="14"/>
      <c r="CR836" s="14">
        <v>0.14345465119957301</v>
      </c>
      <c r="CS836" s="14">
        <v>0.16125578803068499</v>
      </c>
    </row>
    <row r="837" spans="2:97" x14ac:dyDescent="0.3">
      <c r="B837" t="s">
        <v>92</v>
      </c>
      <c r="C837" s="14">
        <v>4.0313651815562797E-2</v>
      </c>
      <c r="D837" s="14">
        <v>3.64153797459204E-2</v>
      </c>
      <c r="E837" s="14">
        <v>4.45479444245604E-2</v>
      </c>
      <c r="F837" s="14"/>
      <c r="G837" s="14">
        <v>4.0344663894916297E-2</v>
      </c>
      <c r="H837" s="14">
        <v>3.7402471631011902E-2</v>
      </c>
      <c r="I837" s="14">
        <v>1.7541189261511301E-2</v>
      </c>
      <c r="J837" s="14">
        <v>7.1492641133665505E-2</v>
      </c>
      <c r="K837" s="14">
        <v>3.4872148538956399E-2</v>
      </c>
      <c r="L837" s="14">
        <v>4.0153893946553498E-2</v>
      </c>
      <c r="M837" s="14"/>
      <c r="N837" s="14">
        <v>2.2252677913199299E-2</v>
      </c>
      <c r="O837" s="14">
        <v>4.5206472526128E-2</v>
      </c>
      <c r="P837" s="14">
        <v>6.1353525854203499E-2</v>
      </c>
      <c r="Q837" s="14">
        <v>3.0750173223284001E-2</v>
      </c>
      <c r="R837" s="14"/>
      <c r="S837" s="14">
        <v>4.9739535967983903E-2</v>
      </c>
      <c r="T837" s="14">
        <v>2.26337120292763E-2</v>
      </c>
      <c r="U837" s="14">
        <v>1.2785574604403299E-2</v>
      </c>
      <c r="V837" s="14">
        <v>1.9782566867904701E-2</v>
      </c>
      <c r="W837" s="14">
        <v>0</v>
      </c>
      <c r="X837" s="14">
        <v>8.0534457955497005E-2</v>
      </c>
      <c r="Y837" s="14">
        <v>2.9141684981985602E-2</v>
      </c>
      <c r="Z837" s="14">
        <v>4.92877797260085E-2</v>
      </c>
      <c r="AA837" s="14">
        <v>5.02050292014357E-2</v>
      </c>
      <c r="AB837" s="14">
        <v>6.2894695019810806E-2</v>
      </c>
      <c r="AC837" s="14">
        <v>0</v>
      </c>
      <c r="AD837" s="14">
        <v>0.120920760902046</v>
      </c>
      <c r="AE837" s="14"/>
      <c r="AF837" s="14">
        <v>3.3260076667330302E-2</v>
      </c>
      <c r="AG837" s="14">
        <v>3.0562014607841501E-2</v>
      </c>
      <c r="AH837" s="14">
        <v>1.05208829610678E-2</v>
      </c>
      <c r="AI837" s="14">
        <v>3.5442534872759501E-2</v>
      </c>
      <c r="AJ837" s="14">
        <v>7.1744722251570303E-2</v>
      </c>
      <c r="AK837" s="14"/>
      <c r="AL837" s="14">
        <v>2.9406204174398799E-2</v>
      </c>
      <c r="AM837" s="14">
        <v>2.8778311039883001E-2</v>
      </c>
      <c r="AN837" s="14">
        <v>4.25301934784914E-2</v>
      </c>
      <c r="AO837" s="14">
        <v>3.11654230310798E-2</v>
      </c>
      <c r="AP837" s="14">
        <v>5.5274150756531103E-2</v>
      </c>
      <c r="AQ837" s="14">
        <v>5.6422267214630201E-2</v>
      </c>
      <c r="AR837" s="14"/>
      <c r="AS837" s="14">
        <v>4.9678091336266397E-2</v>
      </c>
      <c r="AT837" s="14">
        <v>2.8627482371443299E-2</v>
      </c>
      <c r="AU837" s="14">
        <v>4.0714199531321799E-2</v>
      </c>
      <c r="AV837" s="14">
        <v>1.34440553562118E-2</v>
      </c>
      <c r="AW837" s="14">
        <v>0</v>
      </c>
      <c r="AX837" s="14"/>
      <c r="AY837" s="14">
        <v>0</v>
      </c>
      <c r="AZ837" s="14">
        <v>2.55050738412122E-2</v>
      </c>
      <c r="BA837" s="14">
        <v>4.1327034684136302E-2</v>
      </c>
      <c r="BB837" s="14">
        <v>3.5749942469159003E-2</v>
      </c>
      <c r="BC837" s="14">
        <v>7.1241970809023503E-2</v>
      </c>
      <c r="BD837" s="14">
        <v>7.0357938790319402E-2</v>
      </c>
      <c r="BE837" s="14">
        <v>2.29034123791068E-2</v>
      </c>
      <c r="BF837" s="14">
        <v>7.5473236663127302E-2</v>
      </c>
      <c r="BG837" s="14">
        <v>0</v>
      </c>
      <c r="BH837" s="14">
        <v>1.3959396742201299E-2</v>
      </c>
      <c r="BI837" s="14">
        <v>1.0345628003284301E-2</v>
      </c>
      <c r="BJ837" s="14">
        <v>9.2548555142785094E-2</v>
      </c>
      <c r="BK837" s="14">
        <v>0</v>
      </c>
      <c r="BL837" s="14">
        <v>0</v>
      </c>
      <c r="BM837" s="14">
        <v>5.8434120352683298E-2</v>
      </c>
      <c r="BN837" s="14">
        <v>1.8824064083749901E-2</v>
      </c>
      <c r="BO837" s="14"/>
      <c r="BP837" s="14">
        <v>3.3916798858977901E-2</v>
      </c>
      <c r="BQ837" s="14">
        <v>4.5977495298480102E-2</v>
      </c>
      <c r="BR837" s="14">
        <v>5.3326470241722601E-2</v>
      </c>
      <c r="BS837" s="14">
        <v>1.5994534357945001E-2</v>
      </c>
      <c r="BT837" s="14">
        <v>7.6739819283133004E-2</v>
      </c>
      <c r="BU837" s="14">
        <v>2.1100696351875201E-2</v>
      </c>
      <c r="BV837" s="14"/>
      <c r="BW837" s="14">
        <v>2.4647604178090799E-2</v>
      </c>
      <c r="BX837" s="14">
        <v>5.1566208485622697E-2</v>
      </c>
      <c r="BY837" s="14" t="s">
        <v>120</v>
      </c>
      <c r="BZ837" s="14">
        <v>3.8541290099166903E-2</v>
      </c>
      <c r="CA837" s="14">
        <v>9.4260423223849296E-2</v>
      </c>
      <c r="CB837" s="14">
        <v>3.3898137866019903E-2</v>
      </c>
      <c r="CC837" s="14">
        <v>5.7937923435036801E-2</v>
      </c>
      <c r="CD837" s="14"/>
      <c r="CE837" s="14">
        <v>4.3448099083713901E-2</v>
      </c>
      <c r="CF837" s="14">
        <v>2.5111005778205998E-2</v>
      </c>
      <c r="CG837" s="14">
        <v>5.6634646097988697E-2</v>
      </c>
      <c r="CH837" s="14">
        <v>3.6922880441078901E-2</v>
      </c>
      <c r="CI837" s="14"/>
      <c r="CJ837" s="14">
        <v>1.0647341973934601E-2</v>
      </c>
      <c r="CK837" s="14">
        <v>1.81284993700488E-2</v>
      </c>
      <c r="CL837" s="14">
        <v>4.9356542231972E-2</v>
      </c>
      <c r="CM837" s="14">
        <v>0.11828793034593101</v>
      </c>
      <c r="CN837" s="14"/>
      <c r="CO837" s="14">
        <v>2.0699982459134299E-2</v>
      </c>
      <c r="CP837" s="14">
        <v>4.2766369108229098E-2</v>
      </c>
      <c r="CQ837" s="14"/>
      <c r="CR837" s="14">
        <v>1.9284817081027399E-2</v>
      </c>
      <c r="CS837" s="14">
        <v>3.8020106481976602E-2</v>
      </c>
    </row>
    <row r="838" spans="2:97" x14ac:dyDescent="0.3">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c r="AR838" s="14"/>
      <c r="AS838" s="14"/>
      <c r="AT838" s="14"/>
      <c r="AU838" s="14"/>
      <c r="AV838" s="14"/>
      <c r="AW838" s="14"/>
      <c r="AX838" s="14"/>
      <c r="AY838" s="14"/>
      <c r="AZ838" s="14"/>
      <c r="BA838" s="14"/>
      <c r="BB838" s="14"/>
      <c r="BC838" s="14"/>
      <c r="BD838" s="14"/>
      <c r="BE838" s="14"/>
      <c r="BF838" s="14"/>
      <c r="BG838" s="14"/>
      <c r="BH838" s="14"/>
      <c r="BI838" s="14"/>
      <c r="BJ838" s="14"/>
      <c r="BK838" s="14"/>
      <c r="BL838" s="14"/>
      <c r="BM838" s="14"/>
      <c r="BN838" s="14"/>
      <c r="BO838" s="14"/>
      <c r="BP838" s="14"/>
      <c r="BQ838" s="14"/>
      <c r="BR838" s="14"/>
      <c r="BS838" s="14"/>
      <c r="BT838" s="14"/>
      <c r="BU838" s="14"/>
      <c r="BV838" s="14"/>
      <c r="BW838" s="14"/>
      <c r="BX838" s="14"/>
      <c r="BY838" s="14"/>
      <c r="BZ838" s="14"/>
      <c r="CA838" s="14"/>
      <c r="CB838" s="14"/>
      <c r="CC838" s="14"/>
      <c r="CD838" s="14"/>
      <c r="CE838" s="14"/>
      <c r="CF838" s="14"/>
      <c r="CG838" s="14"/>
      <c r="CH838" s="14"/>
      <c r="CI838" s="14"/>
      <c r="CJ838" s="14"/>
      <c r="CK838" s="14"/>
      <c r="CL838" s="14"/>
      <c r="CM838" s="14"/>
      <c r="CN838" s="14"/>
      <c r="CO838" s="14"/>
      <c r="CP838" s="14"/>
      <c r="CQ838" s="14"/>
      <c r="CR838" s="14"/>
      <c r="CS838" s="14"/>
    </row>
    <row r="839" spans="2:97" x14ac:dyDescent="0.3">
      <c r="B839" s="6" t="s">
        <v>391</v>
      </c>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c r="AR839" s="14"/>
      <c r="AS839" s="14"/>
      <c r="AT839" s="14"/>
      <c r="AU839" s="14"/>
      <c r="AV839" s="14"/>
      <c r="AW839" s="14"/>
      <c r="AX839" s="14"/>
      <c r="AY839" s="14"/>
      <c r="AZ839" s="14"/>
      <c r="BA839" s="14"/>
      <c r="BB839" s="14"/>
      <c r="BC839" s="14"/>
      <c r="BD839" s="14"/>
      <c r="BE839" s="14"/>
      <c r="BF839" s="14"/>
      <c r="BG839" s="14"/>
      <c r="BH839" s="14"/>
      <c r="BI839" s="14"/>
      <c r="BJ839" s="14"/>
      <c r="BK839" s="14"/>
      <c r="BL839" s="14"/>
      <c r="BM839" s="14"/>
      <c r="BN839" s="14"/>
      <c r="BO839" s="14"/>
      <c r="BP839" s="14"/>
      <c r="BQ839" s="14"/>
      <c r="BR839" s="14"/>
      <c r="BS839" s="14"/>
      <c r="BT839" s="14"/>
      <c r="BU839" s="14"/>
      <c r="BV839" s="14"/>
      <c r="BW839" s="14"/>
      <c r="BX839" s="14"/>
      <c r="BY839" s="14"/>
      <c r="BZ839" s="14"/>
      <c r="CA839" s="14"/>
      <c r="CB839" s="14"/>
      <c r="CC839" s="14"/>
      <c r="CD839" s="14"/>
      <c r="CE839" s="14"/>
      <c r="CF839" s="14"/>
      <c r="CG839" s="14"/>
      <c r="CH839" s="14"/>
      <c r="CI839" s="14"/>
      <c r="CJ839" s="14"/>
      <c r="CK839" s="14"/>
      <c r="CL839" s="14"/>
      <c r="CM839" s="14"/>
      <c r="CN839" s="14"/>
      <c r="CO839" s="14"/>
      <c r="CP839" s="14"/>
      <c r="CQ839" s="14"/>
      <c r="CR839" s="14"/>
      <c r="CS839" s="14"/>
    </row>
    <row r="840" spans="2:97" x14ac:dyDescent="0.3">
      <c r="B840" s="24" t="s">
        <v>188</v>
      </c>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c r="AR840" s="14"/>
      <c r="AS840" s="14"/>
      <c r="AT840" s="14"/>
      <c r="AU840" s="14"/>
      <c r="AV840" s="14"/>
      <c r="AW840" s="14"/>
      <c r="AX840" s="14"/>
      <c r="AY840" s="14"/>
      <c r="AZ840" s="14"/>
      <c r="BA840" s="14"/>
      <c r="BB840" s="14"/>
      <c r="BC840" s="14"/>
      <c r="BD840" s="14"/>
      <c r="BE840" s="14"/>
      <c r="BF840" s="14"/>
      <c r="BG840" s="14"/>
      <c r="BH840" s="14"/>
      <c r="BI840" s="14"/>
      <c r="BJ840" s="14"/>
      <c r="BK840" s="14"/>
      <c r="BL840" s="14"/>
      <c r="BM840" s="14"/>
      <c r="BN840" s="14"/>
      <c r="BO840" s="14"/>
      <c r="BP840" s="14"/>
      <c r="BQ840" s="14"/>
      <c r="BR840" s="14"/>
      <c r="BS840" s="14"/>
      <c r="BT840" s="14"/>
      <c r="BU840" s="14"/>
      <c r="BV840" s="14"/>
      <c r="BW840" s="14"/>
      <c r="BX840" s="14"/>
      <c r="BY840" s="14"/>
      <c r="BZ840" s="14"/>
      <c r="CA840" s="14"/>
      <c r="CB840" s="14"/>
      <c r="CC840" s="14"/>
      <c r="CD840" s="14"/>
      <c r="CE840" s="14"/>
      <c r="CF840" s="14"/>
      <c r="CG840" s="14"/>
      <c r="CH840" s="14"/>
      <c r="CI840" s="14"/>
      <c r="CJ840" s="14"/>
      <c r="CK840" s="14"/>
      <c r="CL840" s="14"/>
      <c r="CM840" s="14"/>
      <c r="CN840" s="14"/>
      <c r="CO840" s="14"/>
      <c r="CP840" s="14"/>
      <c r="CQ840" s="14"/>
      <c r="CR840" s="14"/>
      <c r="CS840" s="14"/>
    </row>
    <row r="841" spans="2:97" x14ac:dyDescent="0.3">
      <c r="B841" t="s">
        <v>383</v>
      </c>
      <c r="C841" s="14">
        <v>0.29482651790444298</v>
      </c>
      <c r="D841" s="14">
        <v>0.275514361669848</v>
      </c>
      <c r="E841" s="14">
        <v>0.31198608198438799</v>
      </c>
      <c r="F841" s="14"/>
      <c r="G841" s="14">
        <v>0.26661237682918598</v>
      </c>
      <c r="H841" s="14">
        <v>0.34585579991279702</v>
      </c>
      <c r="I841" s="14">
        <v>0.26950622980188099</v>
      </c>
      <c r="J841" s="14">
        <v>0.25648199972788299</v>
      </c>
      <c r="K841" s="14">
        <v>0.29975894963244998</v>
      </c>
      <c r="L841" s="14">
        <v>0.32149546454098399</v>
      </c>
      <c r="M841" s="14"/>
      <c r="N841" s="14">
        <v>0.28353489693857398</v>
      </c>
      <c r="O841" s="14">
        <v>0.26731011999235199</v>
      </c>
      <c r="P841" s="14">
        <v>0.25720616183412798</v>
      </c>
      <c r="Q841" s="14">
        <v>0.36780325455109097</v>
      </c>
      <c r="R841" s="14"/>
      <c r="S841" s="14">
        <v>0.34123091071351302</v>
      </c>
      <c r="T841" s="14">
        <v>0.28301421545863698</v>
      </c>
      <c r="U841" s="14">
        <v>0.24723188413219499</v>
      </c>
      <c r="V841" s="14">
        <v>0.32368372975023402</v>
      </c>
      <c r="W841" s="14">
        <v>0.21514132559903801</v>
      </c>
      <c r="X841" s="14">
        <v>0.21251193534468499</v>
      </c>
      <c r="Y841" s="14">
        <v>0.33503557256148597</v>
      </c>
      <c r="Z841" s="14">
        <v>0.30711285130591298</v>
      </c>
      <c r="AA841" s="14">
        <v>0.34876809895519201</v>
      </c>
      <c r="AB841" s="14">
        <v>0.28881118741602502</v>
      </c>
      <c r="AC841" s="14">
        <v>0.32830152036995103</v>
      </c>
      <c r="AD841" s="14">
        <v>0.24179850465869801</v>
      </c>
      <c r="AE841" s="14"/>
      <c r="AF841" s="14">
        <v>0.29751445513700397</v>
      </c>
      <c r="AG841" s="14">
        <v>0.34274594629331701</v>
      </c>
      <c r="AH841" s="14">
        <v>0.32726002151885297</v>
      </c>
      <c r="AI841" s="14">
        <v>0.24466492151934999</v>
      </c>
      <c r="AJ841" s="14">
        <v>0.22181466822912599</v>
      </c>
      <c r="AK841" s="14"/>
      <c r="AL841" s="14">
        <v>0.33462678103583499</v>
      </c>
      <c r="AM841" s="14">
        <v>0.28983699658440898</v>
      </c>
      <c r="AN841" s="14">
        <v>0.36969624957143998</v>
      </c>
      <c r="AO841" s="14">
        <v>0.25347944633692698</v>
      </c>
      <c r="AP841" s="14">
        <v>0.25788585883940901</v>
      </c>
      <c r="AQ841" s="14">
        <v>0.26120781651632302</v>
      </c>
      <c r="AR841" s="14"/>
      <c r="AS841" s="14">
        <v>0.31230060141716098</v>
      </c>
      <c r="AT841" s="14">
        <v>0.25745497310418203</v>
      </c>
      <c r="AU841" s="14">
        <v>0.27521548789728401</v>
      </c>
      <c r="AV841" s="14">
        <v>0.362768557793747</v>
      </c>
      <c r="AW841" s="14">
        <v>0.50744124788641698</v>
      </c>
      <c r="AX841" s="14"/>
      <c r="AY841" s="14">
        <v>0.41932654318671198</v>
      </c>
      <c r="AZ841" s="14">
        <v>0.34630888333898002</v>
      </c>
      <c r="BA841" s="14">
        <v>0.33958081097444498</v>
      </c>
      <c r="BB841" s="14">
        <v>0.124715222792693</v>
      </c>
      <c r="BC841" s="14">
        <v>0.35359649939609999</v>
      </c>
      <c r="BD841" s="14">
        <v>0.27789629212651801</v>
      </c>
      <c r="BE841" s="14">
        <v>0.30545035452429098</v>
      </c>
      <c r="BF841" s="14">
        <v>0.229369051209661</v>
      </c>
      <c r="BG841" s="14">
        <v>0.27703677363802298</v>
      </c>
      <c r="BH841" s="14">
        <v>0.233155089183882</v>
      </c>
      <c r="BI841" s="14">
        <v>0.30059462390825598</v>
      </c>
      <c r="BJ841" s="14">
        <v>0.27815673711167299</v>
      </c>
      <c r="BK841" s="14">
        <v>0.42354745369833202</v>
      </c>
      <c r="BL841" s="14">
        <v>0.20892491066042301</v>
      </c>
      <c r="BM841" s="14">
        <v>0.20609903895819701</v>
      </c>
      <c r="BN841" s="14">
        <v>0.39488636200550298</v>
      </c>
      <c r="BO841" s="14"/>
      <c r="BP841" s="14">
        <v>0.37926121767850901</v>
      </c>
      <c r="BQ841" s="14">
        <v>0.254519965085168</v>
      </c>
      <c r="BR841" s="14">
        <v>0.30606439537183699</v>
      </c>
      <c r="BS841" s="14">
        <v>0.23706260449580999</v>
      </c>
      <c r="BT841" s="14">
        <v>0.280176542689203</v>
      </c>
      <c r="BU841" s="14">
        <v>0.26259330600834702</v>
      </c>
      <c r="BV841" s="14"/>
      <c r="BW841" s="14">
        <v>0.330393250847269</v>
      </c>
      <c r="BX841" s="14">
        <v>0.23037195337663899</v>
      </c>
      <c r="BY841" s="14" t="s">
        <v>120</v>
      </c>
      <c r="BZ841" s="14">
        <v>0.22920632893419601</v>
      </c>
      <c r="CA841" s="14">
        <v>0.32544793237346598</v>
      </c>
      <c r="CB841" s="14">
        <v>0.29626763194910499</v>
      </c>
      <c r="CC841" s="14">
        <v>0.377968639252659</v>
      </c>
      <c r="CD841" s="14"/>
      <c r="CE841" s="14">
        <v>0.28423489359051002</v>
      </c>
      <c r="CF841" s="14">
        <v>0.32487615949391202</v>
      </c>
      <c r="CG841" s="14">
        <v>0.29496984389180197</v>
      </c>
      <c r="CH841" s="14">
        <v>0.29121521410192502</v>
      </c>
      <c r="CI841" s="14"/>
      <c r="CJ841" s="14">
        <v>0.30154775000539502</v>
      </c>
      <c r="CK841" s="14">
        <v>0.31451489586921599</v>
      </c>
      <c r="CL841" s="14">
        <v>0.29873639155126003</v>
      </c>
      <c r="CM841" s="14">
        <v>0.172934347586643</v>
      </c>
      <c r="CN841" s="14"/>
      <c r="CO841" s="14">
        <v>0.36511267195090102</v>
      </c>
      <c r="CP841" s="14">
        <v>0.28667219880336597</v>
      </c>
      <c r="CQ841" s="14"/>
      <c r="CR841" s="14">
        <v>0.34520111985246998</v>
      </c>
      <c r="CS841" s="14">
        <v>0.28384340621478599</v>
      </c>
    </row>
    <row r="842" spans="2:97" x14ac:dyDescent="0.3">
      <c r="B842" t="s">
        <v>384</v>
      </c>
      <c r="C842" s="14">
        <v>0.29066454354243398</v>
      </c>
      <c r="D842" s="14">
        <v>0.27186561732214598</v>
      </c>
      <c r="E842" s="14">
        <v>0.31148994421972498</v>
      </c>
      <c r="F842" s="14"/>
      <c r="G842" s="14">
        <v>0.36458821348864401</v>
      </c>
      <c r="H842" s="14">
        <v>0.33055457759146301</v>
      </c>
      <c r="I842" s="14">
        <v>0.37204638896597397</v>
      </c>
      <c r="J842" s="14">
        <v>0.27510427256465397</v>
      </c>
      <c r="K842" s="14">
        <v>0.24386216059206201</v>
      </c>
      <c r="L842" s="14">
        <v>0.18249519738095801</v>
      </c>
      <c r="M842" s="14"/>
      <c r="N842" s="14">
        <v>0.30507674602844198</v>
      </c>
      <c r="O842" s="14">
        <v>0.31066190736042498</v>
      </c>
      <c r="P842" s="14">
        <v>0.25490733754470202</v>
      </c>
      <c r="Q842" s="14">
        <v>0.28894236828993802</v>
      </c>
      <c r="R842" s="14"/>
      <c r="S842" s="14">
        <v>0.31295646276025901</v>
      </c>
      <c r="T842" s="14">
        <v>0.28377643844431899</v>
      </c>
      <c r="U842" s="14">
        <v>0.21755104293083499</v>
      </c>
      <c r="V842" s="14">
        <v>0.30653328580575701</v>
      </c>
      <c r="W842" s="14">
        <v>0.30772324512510202</v>
      </c>
      <c r="X842" s="14">
        <v>0.32491890143577901</v>
      </c>
      <c r="Y842" s="14">
        <v>0.27159154846330102</v>
      </c>
      <c r="Z842" s="14">
        <v>0.25380407534538901</v>
      </c>
      <c r="AA842" s="14">
        <v>0.27953225083831001</v>
      </c>
      <c r="AB842" s="14">
        <v>0.305610133976078</v>
      </c>
      <c r="AC842" s="14">
        <v>0.21770144745230999</v>
      </c>
      <c r="AD842" s="14">
        <v>0.36239515164357899</v>
      </c>
      <c r="AE842" s="14"/>
      <c r="AF842" s="14">
        <v>0.262885161538572</v>
      </c>
      <c r="AG842" s="14">
        <v>0.31712467183786702</v>
      </c>
      <c r="AH842" s="14">
        <v>0.21930390113279899</v>
      </c>
      <c r="AI842" s="14">
        <v>0.27303796570778599</v>
      </c>
      <c r="AJ842" s="14">
        <v>0.230188839713652</v>
      </c>
      <c r="AK842" s="14"/>
      <c r="AL842" s="14">
        <v>0.32922194363264601</v>
      </c>
      <c r="AM842" s="14">
        <v>0.300759648461983</v>
      </c>
      <c r="AN842" s="14">
        <v>0.21282493637300101</v>
      </c>
      <c r="AO842" s="14">
        <v>0.27800788060827802</v>
      </c>
      <c r="AP842" s="14">
        <v>0.23275532521801501</v>
      </c>
      <c r="AQ842" s="14">
        <v>0.35480927509138199</v>
      </c>
      <c r="AR842" s="14"/>
      <c r="AS842" s="14">
        <v>0.25841189255402502</v>
      </c>
      <c r="AT842" s="14">
        <v>0.29710985208986801</v>
      </c>
      <c r="AU842" s="14">
        <v>0.30125050483882898</v>
      </c>
      <c r="AV842" s="14">
        <v>0.35189689099219901</v>
      </c>
      <c r="AW842" s="14">
        <v>0.323919535817556</v>
      </c>
      <c r="AX842" s="14"/>
      <c r="AY842" s="14">
        <v>0.29445899409095799</v>
      </c>
      <c r="AZ842" s="14">
        <v>0.29653777705579198</v>
      </c>
      <c r="BA842" s="14">
        <v>0.188086493012877</v>
      </c>
      <c r="BB842" s="14">
        <v>0.45525498569391398</v>
      </c>
      <c r="BC842" s="14">
        <v>0.29567363598612401</v>
      </c>
      <c r="BD842" s="14">
        <v>0.26658763202151597</v>
      </c>
      <c r="BE842" s="14">
        <v>0.27072928933393298</v>
      </c>
      <c r="BF842" s="14">
        <v>0.29399693880396</v>
      </c>
      <c r="BG842" s="14">
        <v>0.27350678138901702</v>
      </c>
      <c r="BH842" s="14">
        <v>0.344720673078319</v>
      </c>
      <c r="BI842" s="14">
        <v>0.33791882278637903</v>
      </c>
      <c r="BJ842" s="14">
        <v>0.18501996537724</v>
      </c>
      <c r="BK842" s="14">
        <v>0.177322313454016</v>
      </c>
      <c r="BL842" s="14">
        <v>0.328695279462626</v>
      </c>
      <c r="BM842" s="14">
        <v>0.357161869969428</v>
      </c>
      <c r="BN842" s="14">
        <v>0.32396199636546702</v>
      </c>
      <c r="BO842" s="14"/>
      <c r="BP842" s="14">
        <v>0.31122943515890999</v>
      </c>
      <c r="BQ842" s="14">
        <v>0.30702962860052901</v>
      </c>
      <c r="BR842" s="14">
        <v>0.26455403111163001</v>
      </c>
      <c r="BS842" s="14">
        <v>0.285138444763395</v>
      </c>
      <c r="BT842" s="14">
        <v>0.232856456426147</v>
      </c>
      <c r="BU842" s="14">
        <v>0.29019942328138298</v>
      </c>
      <c r="BV842" s="14"/>
      <c r="BW842" s="14">
        <v>0.21134500715242799</v>
      </c>
      <c r="BX842" s="14">
        <v>0.35697699876913103</v>
      </c>
      <c r="BY842" s="14" t="s">
        <v>120</v>
      </c>
      <c r="BZ842" s="14">
        <v>0.33240208122482301</v>
      </c>
      <c r="CA842" s="14">
        <v>0.244847152796312</v>
      </c>
      <c r="CB842" s="14">
        <v>0.39073355375178598</v>
      </c>
      <c r="CC842" s="14">
        <v>0.249937811256352</v>
      </c>
      <c r="CD842" s="14"/>
      <c r="CE842" s="14">
        <v>0.40384112438628</v>
      </c>
      <c r="CF842" s="14">
        <v>0.26313218801503002</v>
      </c>
      <c r="CG842" s="14">
        <v>0.23339080860978001</v>
      </c>
      <c r="CH842" s="14">
        <v>0.255109112731226</v>
      </c>
      <c r="CI842" s="14"/>
      <c r="CJ842" s="14">
        <v>0.318073786343676</v>
      </c>
      <c r="CK842" s="14">
        <v>0.25435627795222299</v>
      </c>
      <c r="CL842" s="14">
        <v>0.288279368619969</v>
      </c>
      <c r="CM842" s="14">
        <v>0.35429099703028999</v>
      </c>
      <c r="CN842" s="14"/>
      <c r="CO842" s="14">
        <v>0.33719071841548098</v>
      </c>
      <c r="CP842" s="14">
        <v>0.28109267456863901</v>
      </c>
      <c r="CQ842" s="14"/>
      <c r="CR842" s="14">
        <v>0.29953685018446002</v>
      </c>
      <c r="CS842" s="14">
        <v>0.28540853605886002</v>
      </c>
    </row>
    <row r="843" spans="2:97" x14ac:dyDescent="0.3">
      <c r="B843" t="s">
        <v>385</v>
      </c>
      <c r="C843" s="14">
        <v>0.21938523909983401</v>
      </c>
      <c r="D843" s="14">
        <v>0.227561023283713</v>
      </c>
      <c r="E843" s="14">
        <v>0.211786863574593</v>
      </c>
      <c r="F843" s="14"/>
      <c r="G843" s="14">
        <v>0.22200708786578399</v>
      </c>
      <c r="H843" s="14">
        <v>0.18465362411161801</v>
      </c>
      <c r="I843" s="14">
        <v>0.25473520162845897</v>
      </c>
      <c r="J843" s="14">
        <v>0.207151506654523</v>
      </c>
      <c r="K843" s="14">
        <v>0.18533320764515299</v>
      </c>
      <c r="L843" s="14">
        <v>0.24932681676538701</v>
      </c>
      <c r="M843" s="14"/>
      <c r="N843" s="14">
        <v>0.22593111648314601</v>
      </c>
      <c r="O843" s="14">
        <v>0.23789217193845499</v>
      </c>
      <c r="P843" s="14">
        <v>0.27275212191041098</v>
      </c>
      <c r="Q843" s="14">
        <v>0.14277995205949301</v>
      </c>
      <c r="R843" s="14"/>
      <c r="S843" s="14">
        <v>0.20725029837812101</v>
      </c>
      <c r="T843" s="14">
        <v>0.23886959966052301</v>
      </c>
      <c r="U843" s="14">
        <v>0.32277331132020998</v>
      </c>
      <c r="V843" s="14">
        <v>0.212734984332583</v>
      </c>
      <c r="W843" s="14">
        <v>0.25079295414168101</v>
      </c>
      <c r="X843" s="14">
        <v>0.219839764171362</v>
      </c>
      <c r="Y843" s="14">
        <v>0.20061950545375501</v>
      </c>
      <c r="Z843" s="14">
        <v>0.19772081676869399</v>
      </c>
      <c r="AA843" s="14">
        <v>0.18652349756417899</v>
      </c>
      <c r="AB843" s="14">
        <v>0.19654205203932601</v>
      </c>
      <c r="AC843" s="14">
        <v>0.18162540842177699</v>
      </c>
      <c r="AD843" s="14">
        <v>0.23651519929379899</v>
      </c>
      <c r="AE843" s="14"/>
      <c r="AF843" s="14">
        <v>0.20835003706408101</v>
      </c>
      <c r="AG843" s="14">
        <v>0.19680889381215599</v>
      </c>
      <c r="AH843" s="14">
        <v>0.278563199915906</v>
      </c>
      <c r="AI843" s="14">
        <v>0.223314273203264</v>
      </c>
      <c r="AJ843" s="14">
        <v>0.242991194273846</v>
      </c>
      <c r="AK843" s="14"/>
      <c r="AL843" s="14">
        <v>0.198198165181277</v>
      </c>
      <c r="AM843" s="14">
        <v>0.18498339591469701</v>
      </c>
      <c r="AN843" s="14">
        <v>0.27041833782514502</v>
      </c>
      <c r="AO843" s="14">
        <v>0.24194153957352599</v>
      </c>
      <c r="AP843" s="14">
        <v>0.24904156935906999</v>
      </c>
      <c r="AQ843" s="14">
        <v>0.191190504519822</v>
      </c>
      <c r="AR843" s="14"/>
      <c r="AS843" s="14">
        <v>0.196380282022002</v>
      </c>
      <c r="AT843" s="14">
        <v>0.250177878557996</v>
      </c>
      <c r="AU843" s="14">
        <v>0.241917923002792</v>
      </c>
      <c r="AV843" s="14">
        <v>0.18771286512353799</v>
      </c>
      <c r="AW843" s="14">
        <v>5.6674250220339603E-2</v>
      </c>
      <c r="AX843" s="14"/>
      <c r="AY843" s="14">
        <v>0.14539496583431799</v>
      </c>
      <c r="AZ843" s="14">
        <v>0.157342955669137</v>
      </c>
      <c r="BA843" s="14">
        <v>0.24167406425492499</v>
      </c>
      <c r="BB843" s="14">
        <v>0.18161754632975299</v>
      </c>
      <c r="BC843" s="14">
        <v>0.21383927258010699</v>
      </c>
      <c r="BD843" s="14">
        <v>0.24032998779418099</v>
      </c>
      <c r="BE843" s="14">
        <v>0.240992662290998</v>
      </c>
      <c r="BF843" s="14">
        <v>0.28029421602843102</v>
      </c>
      <c r="BG843" s="14">
        <v>0.19809511461644899</v>
      </c>
      <c r="BH843" s="14">
        <v>0.231676066149793</v>
      </c>
      <c r="BI843" s="14">
        <v>0.17952708195990999</v>
      </c>
      <c r="BJ843" s="14">
        <v>0.24539745929385201</v>
      </c>
      <c r="BK843" s="14">
        <v>0.25848389656025</v>
      </c>
      <c r="BL843" s="14">
        <v>0.16213204628206801</v>
      </c>
      <c r="BM843" s="14">
        <v>0.25574507260657597</v>
      </c>
      <c r="BN843" s="14">
        <v>0.15427378305673001</v>
      </c>
      <c r="BO843" s="14"/>
      <c r="BP843" s="14">
        <v>0.16740464728933299</v>
      </c>
      <c r="BQ843" s="14">
        <v>0.22429036931301499</v>
      </c>
      <c r="BR843" s="14">
        <v>0.23142742659978</v>
      </c>
      <c r="BS843" s="14">
        <v>0.26573501565435098</v>
      </c>
      <c r="BT843" s="14">
        <v>0.222496784980797</v>
      </c>
      <c r="BU843" s="14">
        <v>0.27176920548928801</v>
      </c>
      <c r="BV843" s="14"/>
      <c r="BW843" s="14">
        <v>0.21762221101068999</v>
      </c>
      <c r="BX843" s="14">
        <v>0.22552999117126499</v>
      </c>
      <c r="BY843" s="14" t="s">
        <v>120</v>
      </c>
      <c r="BZ843" s="14">
        <v>0.222660882262709</v>
      </c>
      <c r="CA843" s="14">
        <v>0.28412349197961301</v>
      </c>
      <c r="CB843" s="14">
        <v>0.18884527597263001</v>
      </c>
      <c r="CC843" s="14">
        <v>0.128801792109319</v>
      </c>
      <c r="CD843" s="14"/>
      <c r="CE843" s="14">
        <v>0.180351040357352</v>
      </c>
      <c r="CF843" s="14">
        <v>0.27473718513048101</v>
      </c>
      <c r="CG843" s="14">
        <v>0.27234442774165801</v>
      </c>
      <c r="CH843" s="14">
        <v>0.20485462842163599</v>
      </c>
      <c r="CI843" s="14"/>
      <c r="CJ843" s="14">
        <v>0.21239199086635599</v>
      </c>
      <c r="CK843" s="14">
        <v>0.255550268937695</v>
      </c>
      <c r="CL843" s="14">
        <v>0.20443080758378501</v>
      </c>
      <c r="CM843" s="14">
        <v>0.25643657354712102</v>
      </c>
      <c r="CN843" s="14"/>
      <c r="CO843" s="14">
        <v>0.21890090050769501</v>
      </c>
      <c r="CP843" s="14">
        <v>0.21929664988504399</v>
      </c>
      <c r="CQ843" s="14"/>
      <c r="CR843" s="14">
        <v>0.216478227393922</v>
      </c>
      <c r="CS843" s="14">
        <v>0.226555173797891</v>
      </c>
    </row>
    <row r="844" spans="2:97" x14ac:dyDescent="0.3">
      <c r="B844" t="s">
        <v>386</v>
      </c>
      <c r="C844" s="14">
        <v>0.165246086937408</v>
      </c>
      <c r="D844" s="14">
        <v>0.18942984481851699</v>
      </c>
      <c r="E844" s="14">
        <v>0.14072985659786799</v>
      </c>
      <c r="F844" s="14"/>
      <c r="G844" s="14">
        <v>0.115187675398694</v>
      </c>
      <c r="H844" s="14">
        <v>0.102401998970736</v>
      </c>
      <c r="I844" s="14">
        <v>8.6731651054909903E-2</v>
      </c>
      <c r="J844" s="14">
        <v>0.23830737098145599</v>
      </c>
      <c r="K844" s="14">
        <v>0.20776720675376301</v>
      </c>
      <c r="L844" s="14">
        <v>0.22960757831953299</v>
      </c>
      <c r="M844" s="14"/>
      <c r="N844" s="14">
        <v>0.17214090145818001</v>
      </c>
      <c r="O844" s="14">
        <v>0.160358885130018</v>
      </c>
      <c r="P844" s="14">
        <v>0.17148636602174699</v>
      </c>
      <c r="Q844" s="14">
        <v>0.158668595068227</v>
      </c>
      <c r="R844" s="14"/>
      <c r="S844" s="14">
        <v>0.113925227886175</v>
      </c>
      <c r="T844" s="14">
        <v>0.178717300998466</v>
      </c>
      <c r="U844" s="14">
        <v>0.19885909608316399</v>
      </c>
      <c r="V844" s="14">
        <v>0.12766196761158499</v>
      </c>
      <c r="W844" s="14">
        <v>0.20006194986563899</v>
      </c>
      <c r="X844" s="14">
        <v>0.18781328647324699</v>
      </c>
      <c r="Y844" s="14">
        <v>0.17519029632965299</v>
      </c>
      <c r="Z844" s="14">
        <v>0.175703293852873</v>
      </c>
      <c r="AA844" s="14">
        <v>0.16495550955633601</v>
      </c>
      <c r="AB844" s="14">
        <v>0.16929386751682099</v>
      </c>
      <c r="AC844" s="14">
        <v>0.226964371063402</v>
      </c>
      <c r="AD844" s="14">
        <v>0.116133905226524</v>
      </c>
      <c r="AE844" s="14"/>
      <c r="AF844" s="14">
        <v>0.21465581035429701</v>
      </c>
      <c r="AG844" s="14">
        <v>0.127790701630947</v>
      </c>
      <c r="AH844" s="14">
        <v>0.164351994471374</v>
      </c>
      <c r="AI844" s="14">
        <v>0.22188380033014499</v>
      </c>
      <c r="AJ844" s="14">
        <v>0.21808759308738099</v>
      </c>
      <c r="AK844" s="14"/>
      <c r="AL844" s="14">
        <v>0.121042035448619</v>
      </c>
      <c r="AM844" s="14">
        <v>0.21705443727141899</v>
      </c>
      <c r="AN844" s="14">
        <v>0.13766484688428601</v>
      </c>
      <c r="AO844" s="14">
        <v>0.18710097375394599</v>
      </c>
      <c r="AP844" s="14">
        <v>0.185554593274845</v>
      </c>
      <c r="AQ844" s="14">
        <v>0.16849212960579299</v>
      </c>
      <c r="AR844" s="14"/>
      <c r="AS844" s="14">
        <v>0.18903494305413501</v>
      </c>
      <c r="AT844" s="14">
        <v>0.17362436909222501</v>
      </c>
      <c r="AU844" s="14">
        <v>0.16121715756513399</v>
      </c>
      <c r="AV844" s="14">
        <v>9.0053457815344795E-2</v>
      </c>
      <c r="AW844" s="14">
        <v>5.9741536589812599E-2</v>
      </c>
      <c r="AX844" s="14"/>
      <c r="AY844" s="14">
        <v>0.14081949688801201</v>
      </c>
      <c r="AZ844" s="14">
        <v>0.14682978129681201</v>
      </c>
      <c r="BA844" s="14">
        <v>0.18894901589458099</v>
      </c>
      <c r="BB844" s="14">
        <v>0.23841224518363999</v>
      </c>
      <c r="BC844" s="14">
        <v>9.4254610625171598E-2</v>
      </c>
      <c r="BD844" s="14">
        <v>0.189562426261146</v>
      </c>
      <c r="BE844" s="14">
        <v>0.15812092810942399</v>
      </c>
      <c r="BF844" s="14">
        <v>0.15217278125778699</v>
      </c>
      <c r="BG844" s="14">
        <v>0.20449049867736199</v>
      </c>
      <c r="BH844" s="14">
        <v>0.17472470941477999</v>
      </c>
      <c r="BI844" s="14">
        <v>0.15415378302680099</v>
      </c>
      <c r="BJ844" s="14">
        <v>0.243318793180864</v>
      </c>
      <c r="BK844" s="14">
        <v>0.140646336287401</v>
      </c>
      <c r="BL844" s="14">
        <v>0.30024776359488298</v>
      </c>
      <c r="BM844" s="14">
        <v>0.15102403307618401</v>
      </c>
      <c r="BN844" s="14">
        <v>0.1268778585723</v>
      </c>
      <c r="BO844" s="14"/>
      <c r="BP844" s="14">
        <v>0.11283653049532801</v>
      </c>
      <c r="BQ844" s="14">
        <v>0.18150099276791401</v>
      </c>
      <c r="BR844" s="14">
        <v>0.15269712212532599</v>
      </c>
      <c r="BS844" s="14">
        <v>0.195233188059796</v>
      </c>
      <c r="BT844" s="14">
        <v>0.224507038303006</v>
      </c>
      <c r="BU844" s="14">
        <v>0.17543806522098199</v>
      </c>
      <c r="BV844" s="14"/>
      <c r="BW844" s="14">
        <v>0.21919315568251799</v>
      </c>
      <c r="BX844" s="14">
        <v>0.14565661063310201</v>
      </c>
      <c r="BY844" s="14" t="s">
        <v>120</v>
      </c>
      <c r="BZ844" s="14">
        <v>0.202389277418696</v>
      </c>
      <c r="CA844" s="14">
        <v>6.5259062806009904E-2</v>
      </c>
      <c r="CB844" s="14">
        <v>0.10603591779862701</v>
      </c>
      <c r="CC844" s="14">
        <v>0.21499460065798701</v>
      </c>
      <c r="CD844" s="14"/>
      <c r="CE844" s="14">
        <v>0.114413974618071</v>
      </c>
      <c r="CF844" s="14">
        <v>0.115837281537559</v>
      </c>
      <c r="CG844" s="14">
        <v>0.15852545651462799</v>
      </c>
      <c r="CH844" s="14">
        <v>0.21549922333629501</v>
      </c>
      <c r="CI844" s="14"/>
      <c r="CJ844" s="14">
        <v>0.15183432720722401</v>
      </c>
      <c r="CK844" s="14">
        <v>0.153988181104877</v>
      </c>
      <c r="CL844" s="14">
        <v>0.17459210210501899</v>
      </c>
      <c r="CM844" s="14">
        <v>0.15610009969367</v>
      </c>
      <c r="CN844" s="14"/>
      <c r="CO844" s="14">
        <v>7.1057709420346296E-2</v>
      </c>
      <c r="CP844" s="14">
        <v>0.180433051865168</v>
      </c>
      <c r="CQ844" s="14"/>
      <c r="CR844" s="14">
        <v>0.11943474849383701</v>
      </c>
      <c r="CS844" s="14">
        <v>0.17515016583354201</v>
      </c>
    </row>
    <row r="845" spans="2:97" x14ac:dyDescent="0.3">
      <c r="B845" t="s">
        <v>92</v>
      </c>
      <c r="C845" s="14">
        <v>2.98776125158818E-2</v>
      </c>
      <c r="D845" s="14">
        <v>3.5629152905775903E-2</v>
      </c>
      <c r="E845" s="14">
        <v>2.4007253623425699E-2</v>
      </c>
      <c r="F845" s="14"/>
      <c r="G845" s="14">
        <v>3.1604646417691902E-2</v>
      </c>
      <c r="H845" s="14">
        <v>3.6533999413385601E-2</v>
      </c>
      <c r="I845" s="14">
        <v>1.6980528548776099E-2</v>
      </c>
      <c r="J845" s="14">
        <v>2.2954850071484699E-2</v>
      </c>
      <c r="K845" s="14">
        <v>6.3278475376572496E-2</v>
      </c>
      <c r="L845" s="14">
        <v>1.7074942993137401E-2</v>
      </c>
      <c r="M845" s="14"/>
      <c r="N845" s="14">
        <v>1.33163390916584E-2</v>
      </c>
      <c r="O845" s="14">
        <v>2.3776915578749499E-2</v>
      </c>
      <c r="P845" s="14">
        <v>4.3648012689012299E-2</v>
      </c>
      <c r="Q845" s="14">
        <v>4.1805830031250497E-2</v>
      </c>
      <c r="R845" s="14"/>
      <c r="S845" s="14">
        <v>2.4637100261932301E-2</v>
      </c>
      <c r="T845" s="14">
        <v>1.5622445438056101E-2</v>
      </c>
      <c r="U845" s="14">
        <v>1.35846655335965E-2</v>
      </c>
      <c r="V845" s="14">
        <v>2.93860324998408E-2</v>
      </c>
      <c r="W845" s="14">
        <v>2.6280525268539801E-2</v>
      </c>
      <c r="X845" s="14">
        <v>5.4916112574927997E-2</v>
      </c>
      <c r="Y845" s="14">
        <v>1.7563077191805099E-2</v>
      </c>
      <c r="Z845" s="14">
        <v>6.5658962727131301E-2</v>
      </c>
      <c r="AA845" s="14">
        <v>2.0220643085982499E-2</v>
      </c>
      <c r="AB845" s="14">
        <v>3.9742759051750301E-2</v>
      </c>
      <c r="AC845" s="14">
        <v>4.5407252692560303E-2</v>
      </c>
      <c r="AD845" s="14">
        <v>4.3157239177400199E-2</v>
      </c>
      <c r="AE845" s="14"/>
      <c r="AF845" s="14">
        <v>1.65945359060461E-2</v>
      </c>
      <c r="AG845" s="14">
        <v>1.5529786425712599E-2</v>
      </c>
      <c r="AH845" s="14">
        <v>1.05208829610678E-2</v>
      </c>
      <c r="AI845" s="14">
        <v>3.70990392394559E-2</v>
      </c>
      <c r="AJ845" s="14">
        <v>8.6917704695994302E-2</v>
      </c>
      <c r="AK845" s="14"/>
      <c r="AL845" s="14">
        <v>1.69110747016239E-2</v>
      </c>
      <c r="AM845" s="14">
        <v>7.3655217674926301E-3</v>
      </c>
      <c r="AN845" s="14">
        <v>9.3956293461275407E-3</v>
      </c>
      <c r="AO845" s="14">
        <v>3.9470159727322603E-2</v>
      </c>
      <c r="AP845" s="14">
        <v>7.4762653308660498E-2</v>
      </c>
      <c r="AQ845" s="14">
        <v>2.4300274266679502E-2</v>
      </c>
      <c r="AR845" s="14"/>
      <c r="AS845" s="14">
        <v>4.3872280952676701E-2</v>
      </c>
      <c r="AT845" s="14">
        <v>2.1632927155729301E-2</v>
      </c>
      <c r="AU845" s="14">
        <v>2.0398926695961599E-2</v>
      </c>
      <c r="AV845" s="14">
        <v>7.5682282751718599E-3</v>
      </c>
      <c r="AW845" s="14">
        <v>5.2223429485874398E-2</v>
      </c>
      <c r="AX845" s="14"/>
      <c r="AY845" s="14">
        <v>0</v>
      </c>
      <c r="AZ845" s="14">
        <v>5.2980602639278097E-2</v>
      </c>
      <c r="BA845" s="14">
        <v>4.1709615863172199E-2</v>
      </c>
      <c r="BB845" s="14">
        <v>0</v>
      </c>
      <c r="BC845" s="14">
        <v>4.2635981412496998E-2</v>
      </c>
      <c r="BD845" s="14">
        <v>2.5623661796639999E-2</v>
      </c>
      <c r="BE845" s="14">
        <v>2.4706765741354698E-2</v>
      </c>
      <c r="BF845" s="14">
        <v>4.4167012700160199E-2</v>
      </c>
      <c r="BG845" s="14">
        <v>4.6870831679149599E-2</v>
      </c>
      <c r="BH845" s="14">
        <v>1.5723462173226E-2</v>
      </c>
      <c r="BI845" s="14">
        <v>2.7805688318653501E-2</v>
      </c>
      <c r="BJ845" s="14">
        <v>4.8107045036371303E-2</v>
      </c>
      <c r="BK845" s="14">
        <v>0</v>
      </c>
      <c r="BL845" s="14">
        <v>0</v>
      </c>
      <c r="BM845" s="14">
        <v>2.9969985389615102E-2</v>
      </c>
      <c r="BN845" s="14">
        <v>0</v>
      </c>
      <c r="BO845" s="14"/>
      <c r="BP845" s="14">
        <v>2.9268169377920001E-2</v>
      </c>
      <c r="BQ845" s="14">
        <v>3.2659044233372798E-2</v>
      </c>
      <c r="BR845" s="14">
        <v>4.5257024791426903E-2</v>
      </c>
      <c r="BS845" s="14">
        <v>1.6830747026647799E-2</v>
      </c>
      <c r="BT845" s="14">
        <v>3.9963177600847999E-2</v>
      </c>
      <c r="BU845" s="14">
        <v>0</v>
      </c>
      <c r="BV845" s="14"/>
      <c r="BW845" s="14">
        <v>2.14463753070946E-2</v>
      </c>
      <c r="BX845" s="14">
        <v>4.1464446049863699E-2</v>
      </c>
      <c r="BY845" s="14" t="s">
        <v>120</v>
      </c>
      <c r="BZ845" s="14">
        <v>1.3341430159575901E-2</v>
      </c>
      <c r="CA845" s="14">
        <v>8.0322360044599195E-2</v>
      </c>
      <c r="CB845" s="14">
        <v>1.8117620527850799E-2</v>
      </c>
      <c r="CC845" s="14">
        <v>2.8297156723682399E-2</v>
      </c>
      <c r="CD845" s="14"/>
      <c r="CE845" s="14">
        <v>1.7158967047786699E-2</v>
      </c>
      <c r="CF845" s="14">
        <v>2.14171858230175E-2</v>
      </c>
      <c r="CG845" s="14">
        <v>4.0769463242133E-2</v>
      </c>
      <c r="CH845" s="14">
        <v>3.3321821408916798E-2</v>
      </c>
      <c r="CI845" s="14"/>
      <c r="CJ845" s="14">
        <v>1.6152145577348599E-2</v>
      </c>
      <c r="CK845" s="14">
        <v>2.15903761359886E-2</v>
      </c>
      <c r="CL845" s="14">
        <v>3.3961330139966897E-2</v>
      </c>
      <c r="CM845" s="14">
        <v>6.0237982142275701E-2</v>
      </c>
      <c r="CN845" s="14"/>
      <c r="CO845" s="14">
        <v>7.7379997055767296E-3</v>
      </c>
      <c r="CP845" s="14">
        <v>3.25054248777829E-2</v>
      </c>
      <c r="CQ845" s="14"/>
      <c r="CR845" s="14">
        <v>1.9349054075310498E-2</v>
      </c>
      <c r="CS845" s="14">
        <v>2.90427180949216E-2</v>
      </c>
    </row>
    <row r="846" spans="2:97" x14ac:dyDescent="0.3">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c r="AR846" s="14"/>
      <c r="AS846" s="14"/>
      <c r="AT846" s="14"/>
      <c r="AU846" s="14"/>
      <c r="AV846" s="14"/>
      <c r="AW846" s="14"/>
      <c r="AX846" s="14"/>
      <c r="AY846" s="14"/>
      <c r="AZ846" s="14"/>
      <c r="BA846" s="14"/>
      <c r="BB846" s="14"/>
      <c r="BC846" s="14"/>
      <c r="BD846" s="14"/>
      <c r="BE846" s="14"/>
      <c r="BF846" s="14"/>
      <c r="BG846" s="14"/>
      <c r="BH846" s="14"/>
      <c r="BI846" s="14"/>
      <c r="BJ846" s="14"/>
      <c r="BK846" s="14"/>
      <c r="BL846" s="14"/>
      <c r="BM846" s="14"/>
      <c r="BN846" s="14"/>
      <c r="BO846" s="14"/>
      <c r="BP846" s="14"/>
      <c r="BQ846" s="14"/>
      <c r="BR846" s="14"/>
      <c r="BS846" s="14"/>
      <c r="BT846" s="14"/>
      <c r="BU846" s="14"/>
      <c r="BV846" s="14"/>
      <c r="BW846" s="14"/>
      <c r="BX846" s="14"/>
      <c r="BY846" s="14"/>
      <c r="BZ846" s="14"/>
      <c r="CA846" s="14"/>
      <c r="CB846" s="14"/>
      <c r="CC846" s="14"/>
      <c r="CD846" s="14"/>
      <c r="CE846" s="14"/>
      <c r="CF846" s="14"/>
      <c r="CG846" s="14"/>
      <c r="CH846" s="14"/>
      <c r="CI846" s="14"/>
      <c r="CJ846" s="14"/>
      <c r="CK846" s="14"/>
      <c r="CL846" s="14"/>
      <c r="CM846" s="14"/>
      <c r="CN846" s="14"/>
      <c r="CO846" s="14"/>
      <c r="CP846" s="14"/>
      <c r="CQ846" s="14"/>
      <c r="CR846" s="14"/>
      <c r="CS846" s="14"/>
    </row>
    <row r="847" spans="2:97" x14ac:dyDescent="0.3">
      <c r="B847" s="6" t="s">
        <v>392</v>
      </c>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c r="AR847" s="14"/>
      <c r="AS847" s="14"/>
      <c r="AT847" s="14"/>
      <c r="AU847" s="14"/>
      <c r="AV847" s="14"/>
      <c r="AW847" s="14"/>
      <c r="AX847" s="14"/>
      <c r="AY847" s="14"/>
      <c r="AZ847" s="14"/>
      <c r="BA847" s="14"/>
      <c r="BB847" s="14"/>
      <c r="BC847" s="14"/>
      <c r="BD847" s="14"/>
      <c r="BE847" s="14"/>
      <c r="BF847" s="14"/>
      <c r="BG847" s="14"/>
      <c r="BH847" s="14"/>
      <c r="BI847" s="14"/>
      <c r="BJ847" s="14"/>
      <c r="BK847" s="14"/>
      <c r="BL847" s="14"/>
      <c r="BM847" s="14"/>
      <c r="BN847" s="14"/>
      <c r="BO847" s="14"/>
      <c r="BP847" s="14"/>
      <c r="BQ847" s="14"/>
      <c r="BR847" s="14"/>
      <c r="BS847" s="14"/>
      <c r="BT847" s="14"/>
      <c r="BU847" s="14"/>
      <c r="BV847" s="14"/>
      <c r="BW847" s="14"/>
      <c r="BX847" s="14"/>
      <c r="BY847" s="14"/>
      <c r="BZ847" s="14"/>
      <c r="CA847" s="14"/>
      <c r="CB847" s="14"/>
      <c r="CC847" s="14"/>
      <c r="CD847" s="14"/>
      <c r="CE847" s="14"/>
      <c r="CF847" s="14"/>
      <c r="CG847" s="14"/>
      <c r="CH847" s="14"/>
      <c r="CI847" s="14"/>
      <c r="CJ847" s="14"/>
      <c r="CK847" s="14"/>
      <c r="CL847" s="14"/>
      <c r="CM847" s="14"/>
      <c r="CN847" s="14"/>
      <c r="CO847" s="14"/>
      <c r="CP847" s="14"/>
      <c r="CQ847" s="14"/>
      <c r="CR847" s="14"/>
      <c r="CS847" s="14"/>
    </row>
    <row r="848" spans="2:97" x14ac:dyDescent="0.3">
      <c r="B848" s="24" t="s">
        <v>188</v>
      </c>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c r="AR848" s="14"/>
      <c r="AS848" s="14"/>
      <c r="AT848" s="14"/>
      <c r="AU848" s="14"/>
      <c r="AV848" s="14"/>
      <c r="AW848" s="14"/>
      <c r="AX848" s="14"/>
      <c r="AY848" s="14"/>
      <c r="AZ848" s="14"/>
      <c r="BA848" s="14"/>
      <c r="BB848" s="14"/>
      <c r="BC848" s="14"/>
      <c r="BD848" s="14"/>
      <c r="BE848" s="14"/>
      <c r="BF848" s="14"/>
      <c r="BG848" s="14"/>
      <c r="BH848" s="14"/>
      <c r="BI848" s="14"/>
      <c r="BJ848" s="14"/>
      <c r="BK848" s="14"/>
      <c r="BL848" s="14"/>
      <c r="BM848" s="14"/>
      <c r="BN848" s="14"/>
      <c r="BO848" s="14"/>
      <c r="BP848" s="14"/>
      <c r="BQ848" s="14"/>
      <c r="BR848" s="14"/>
      <c r="BS848" s="14"/>
      <c r="BT848" s="14"/>
      <c r="BU848" s="14"/>
      <c r="BV848" s="14"/>
      <c r="BW848" s="14"/>
      <c r="BX848" s="14"/>
      <c r="BY848" s="14"/>
      <c r="BZ848" s="14"/>
      <c r="CA848" s="14"/>
      <c r="CB848" s="14"/>
      <c r="CC848" s="14"/>
      <c r="CD848" s="14"/>
      <c r="CE848" s="14"/>
      <c r="CF848" s="14"/>
      <c r="CG848" s="14"/>
      <c r="CH848" s="14"/>
      <c r="CI848" s="14"/>
      <c r="CJ848" s="14"/>
      <c r="CK848" s="14"/>
      <c r="CL848" s="14"/>
      <c r="CM848" s="14"/>
      <c r="CN848" s="14"/>
      <c r="CO848" s="14"/>
      <c r="CP848" s="14"/>
      <c r="CQ848" s="14"/>
      <c r="CR848" s="14"/>
      <c r="CS848" s="14"/>
    </row>
    <row r="849" spans="2:97" x14ac:dyDescent="0.3">
      <c r="B849" t="s">
        <v>383</v>
      </c>
      <c r="C849" s="14">
        <v>0.20778973202989401</v>
      </c>
      <c r="D849" s="14">
        <v>0.18053836796391401</v>
      </c>
      <c r="E849" s="14">
        <v>0.23467590095633301</v>
      </c>
      <c r="F849" s="14"/>
      <c r="G849" s="14">
        <v>0.19771164956246501</v>
      </c>
      <c r="H849" s="14">
        <v>0.296057264710331</v>
      </c>
      <c r="I849" s="14">
        <v>0.24114123374107499</v>
      </c>
      <c r="J849" s="14">
        <v>0.23344616580173499</v>
      </c>
      <c r="K849" s="14">
        <v>0.14002631744227101</v>
      </c>
      <c r="L849" s="14">
        <v>0.13965063266379699</v>
      </c>
      <c r="M849" s="14"/>
      <c r="N849" s="14">
        <v>0.23810851548914899</v>
      </c>
      <c r="O849" s="14">
        <v>0.20652593630743199</v>
      </c>
      <c r="P849" s="14">
        <v>0.16872963808946601</v>
      </c>
      <c r="Q849" s="14">
        <v>0.21105819634714701</v>
      </c>
      <c r="R849" s="14"/>
      <c r="S849" s="14">
        <v>0.28347586863271201</v>
      </c>
      <c r="T849" s="14">
        <v>0.16495200636191401</v>
      </c>
      <c r="U849" s="14">
        <v>0.15407291967803999</v>
      </c>
      <c r="V849" s="14">
        <v>0.23190245648389701</v>
      </c>
      <c r="W849" s="14">
        <v>0.139383904335038</v>
      </c>
      <c r="X849" s="14">
        <v>0.14565636893987499</v>
      </c>
      <c r="Y849" s="14">
        <v>0.230338502810293</v>
      </c>
      <c r="Z849" s="14">
        <v>0.26020117834005302</v>
      </c>
      <c r="AA849" s="14">
        <v>0.28056816011553398</v>
      </c>
      <c r="AB849" s="14">
        <v>0.128664928518406</v>
      </c>
      <c r="AC849" s="14">
        <v>0.30997689281516</v>
      </c>
      <c r="AD849" s="14">
        <v>0.13268222619982101</v>
      </c>
      <c r="AE849" s="14"/>
      <c r="AF849" s="14">
        <v>0.18161791145212899</v>
      </c>
      <c r="AG849" s="14">
        <v>0.26372762269561201</v>
      </c>
      <c r="AH849" s="14">
        <v>0.20657996591503</v>
      </c>
      <c r="AI849" s="14">
        <v>0.14268772724086401</v>
      </c>
      <c r="AJ849" s="14">
        <v>0.20278406812042801</v>
      </c>
      <c r="AK849" s="14"/>
      <c r="AL849" s="14">
        <v>0.278000900369407</v>
      </c>
      <c r="AM849" s="14">
        <v>0.20444188516286901</v>
      </c>
      <c r="AN849" s="14">
        <v>0.23021965959064999</v>
      </c>
      <c r="AO849" s="14">
        <v>0.15063430086056501</v>
      </c>
      <c r="AP849" s="14">
        <v>0.26062162556752799</v>
      </c>
      <c r="AQ849" s="14">
        <v>0.19756341526695301</v>
      </c>
      <c r="AR849" s="14"/>
      <c r="AS849" s="14">
        <v>0.16805164026785199</v>
      </c>
      <c r="AT849" s="14">
        <v>0.165352979933613</v>
      </c>
      <c r="AU849" s="14">
        <v>0.20647598808429801</v>
      </c>
      <c r="AV849" s="14">
        <v>0.35470048787286901</v>
      </c>
      <c r="AW849" s="14">
        <v>0.47486084303269099</v>
      </c>
      <c r="AX849" s="14"/>
      <c r="AY849" s="14">
        <v>0.14362628586089299</v>
      </c>
      <c r="AZ849" s="14">
        <v>0.13402555161176199</v>
      </c>
      <c r="BA849" s="14">
        <v>0.23962252695432201</v>
      </c>
      <c r="BB849" s="14">
        <v>0.15063857531576</v>
      </c>
      <c r="BC849" s="14">
        <v>0.258491743087225</v>
      </c>
      <c r="BD849" s="14">
        <v>0.23953054318127501</v>
      </c>
      <c r="BE849" s="14">
        <v>0.23567887052640399</v>
      </c>
      <c r="BF849" s="14">
        <v>0.16589752329263099</v>
      </c>
      <c r="BG849" s="14">
        <v>0.18805493865275399</v>
      </c>
      <c r="BH849" s="14">
        <v>0.201146746238933</v>
      </c>
      <c r="BI849" s="14">
        <v>0.17129090530479499</v>
      </c>
      <c r="BJ849" s="14">
        <v>7.7918522834794904E-2</v>
      </c>
      <c r="BK849" s="14">
        <v>0.106752813695337</v>
      </c>
      <c r="BL849" s="14">
        <v>0.39035482911455899</v>
      </c>
      <c r="BM849" s="14">
        <v>0.14749341176332101</v>
      </c>
      <c r="BN849" s="14">
        <v>0.37665797528987599</v>
      </c>
      <c r="BO849" s="14"/>
      <c r="BP849" s="14">
        <v>0.328409674859648</v>
      </c>
      <c r="BQ849" s="14">
        <v>0.183857879974061</v>
      </c>
      <c r="BR849" s="14">
        <v>0.169910242516953</v>
      </c>
      <c r="BS849" s="14">
        <v>0.158741129774883</v>
      </c>
      <c r="BT849" s="14">
        <v>0.12957972285247901</v>
      </c>
      <c r="BU849" s="14">
        <v>0.11737945656107</v>
      </c>
      <c r="BV849" s="14"/>
      <c r="BW849" s="14">
        <v>0.19227981598612301</v>
      </c>
      <c r="BX849" s="14">
        <v>0.20916069957671601</v>
      </c>
      <c r="BY849" s="14" t="s">
        <v>120</v>
      </c>
      <c r="BZ849" s="14">
        <v>0.188493239355355</v>
      </c>
      <c r="CA849" s="14">
        <v>0.15517027532841701</v>
      </c>
      <c r="CB849" s="14">
        <v>0.27600542780223603</v>
      </c>
      <c r="CC849" s="14">
        <v>0.19662738311553099</v>
      </c>
      <c r="CD849" s="14"/>
      <c r="CE849" s="14">
        <v>0.25179864275746999</v>
      </c>
      <c r="CF849" s="14">
        <v>0.268740009026328</v>
      </c>
      <c r="CG849" s="14">
        <v>0.163303882294631</v>
      </c>
      <c r="CH849" s="14">
        <v>0.18583375702493099</v>
      </c>
      <c r="CI849" s="14"/>
      <c r="CJ849" s="14">
        <v>0.27330976922121902</v>
      </c>
      <c r="CK849" s="14">
        <v>0.228555724425515</v>
      </c>
      <c r="CL849" s="14">
        <v>0.18969085217815401</v>
      </c>
      <c r="CM849" s="14">
        <v>0.113098225601973</v>
      </c>
      <c r="CN849" s="14"/>
      <c r="CO849" s="14">
        <v>0.35746831405041202</v>
      </c>
      <c r="CP849" s="14">
        <v>0.18318352638712099</v>
      </c>
      <c r="CQ849" s="14"/>
      <c r="CR849" s="14">
        <v>0.318508466570052</v>
      </c>
      <c r="CS849" s="14">
        <v>0.19640626521113</v>
      </c>
    </row>
    <row r="850" spans="2:97" x14ac:dyDescent="0.3">
      <c r="B850" t="s">
        <v>384</v>
      </c>
      <c r="C850" s="14">
        <v>0.41956192577658002</v>
      </c>
      <c r="D850" s="14">
        <v>0.41936369045213001</v>
      </c>
      <c r="E850" s="14">
        <v>0.41972194229270599</v>
      </c>
      <c r="F850" s="14"/>
      <c r="G850" s="14">
        <v>0.44321469953595499</v>
      </c>
      <c r="H850" s="14">
        <v>0.39360373830525303</v>
      </c>
      <c r="I850" s="14">
        <v>0.41004180579055499</v>
      </c>
      <c r="J850" s="14">
        <v>0.39317819959293998</v>
      </c>
      <c r="K850" s="14">
        <v>0.455336661950623</v>
      </c>
      <c r="L850" s="14">
        <v>0.42942002961017101</v>
      </c>
      <c r="M850" s="14"/>
      <c r="N850" s="14">
        <v>0.40430965998435697</v>
      </c>
      <c r="O850" s="14">
        <v>0.43775504649652203</v>
      </c>
      <c r="P850" s="14">
        <v>0.40839101107542602</v>
      </c>
      <c r="Q850" s="14">
        <v>0.42968311845281199</v>
      </c>
      <c r="R850" s="14"/>
      <c r="S850" s="14">
        <v>0.37600300755470301</v>
      </c>
      <c r="T850" s="14">
        <v>0.43242593429207998</v>
      </c>
      <c r="U850" s="14">
        <v>0.42860604537959401</v>
      </c>
      <c r="V850" s="14">
        <v>0.40702343652937401</v>
      </c>
      <c r="W850" s="14">
        <v>0.40600910078438801</v>
      </c>
      <c r="X850" s="14">
        <v>0.46227899140517098</v>
      </c>
      <c r="Y850" s="14">
        <v>0.38729359996645102</v>
      </c>
      <c r="Z850" s="14">
        <v>0.46920791554757701</v>
      </c>
      <c r="AA850" s="14">
        <v>0.46339439007644001</v>
      </c>
      <c r="AB850" s="14">
        <v>0.44044046429626499</v>
      </c>
      <c r="AC850" s="14">
        <v>0.257871254973147</v>
      </c>
      <c r="AD850" s="14">
        <v>0.54598359162368204</v>
      </c>
      <c r="AE850" s="14"/>
      <c r="AF850" s="14">
        <v>0.48076546560588002</v>
      </c>
      <c r="AG850" s="14">
        <v>0.40628065437439798</v>
      </c>
      <c r="AH850" s="14">
        <v>0.421255655160091</v>
      </c>
      <c r="AI850" s="14">
        <v>0.43976866768835099</v>
      </c>
      <c r="AJ850" s="14">
        <v>0.32210716089609998</v>
      </c>
      <c r="AK850" s="14"/>
      <c r="AL850" s="14">
        <v>0.42294166454265802</v>
      </c>
      <c r="AM850" s="14">
        <v>0.47529661305573101</v>
      </c>
      <c r="AN850" s="14">
        <v>0.42254287064716201</v>
      </c>
      <c r="AO850" s="14">
        <v>0.46771834107865401</v>
      </c>
      <c r="AP850" s="14">
        <v>0.36413753738510601</v>
      </c>
      <c r="AQ850" s="14">
        <v>0.32508753098757698</v>
      </c>
      <c r="AR850" s="14"/>
      <c r="AS850" s="14">
        <v>0.40780892516394801</v>
      </c>
      <c r="AT850" s="14">
        <v>0.40082860418175997</v>
      </c>
      <c r="AU850" s="14">
        <v>0.46085325548821998</v>
      </c>
      <c r="AV850" s="14">
        <v>0.366006216938077</v>
      </c>
      <c r="AW850" s="14">
        <v>0.47222299207782298</v>
      </c>
      <c r="AX850" s="14"/>
      <c r="AY850" s="14">
        <v>0.43313309133697597</v>
      </c>
      <c r="AZ850" s="14">
        <v>0.44995983004060702</v>
      </c>
      <c r="BA850" s="14">
        <v>0.39945910255392703</v>
      </c>
      <c r="BB850" s="14">
        <v>0.50400878507263402</v>
      </c>
      <c r="BC850" s="14">
        <v>0.42583779030344099</v>
      </c>
      <c r="BD850" s="14">
        <v>0.36884700859270803</v>
      </c>
      <c r="BE850" s="14">
        <v>0.41928464830489398</v>
      </c>
      <c r="BF850" s="14">
        <v>0.39564594416530702</v>
      </c>
      <c r="BG850" s="14">
        <v>0.465575552036118</v>
      </c>
      <c r="BH850" s="14">
        <v>0.34320313911351702</v>
      </c>
      <c r="BI850" s="14">
        <v>0.44588430256210998</v>
      </c>
      <c r="BJ850" s="14">
        <v>0.47737396695585099</v>
      </c>
      <c r="BK850" s="14">
        <v>0.54369258607317605</v>
      </c>
      <c r="BL850" s="14">
        <v>0.35205270609059802</v>
      </c>
      <c r="BM850" s="14">
        <v>0.37918368491993099</v>
      </c>
      <c r="BN850" s="14">
        <v>0.42905913504146498</v>
      </c>
      <c r="BO850" s="14"/>
      <c r="BP850" s="14">
        <v>0.33408900807193997</v>
      </c>
      <c r="BQ850" s="14">
        <v>0.45162599098078199</v>
      </c>
      <c r="BR850" s="14">
        <v>0.41214514292687998</v>
      </c>
      <c r="BS850" s="14">
        <v>0.43796080920707497</v>
      </c>
      <c r="BT850" s="14">
        <v>0.49442037383794202</v>
      </c>
      <c r="BU850" s="14">
        <v>0.51504472719073102</v>
      </c>
      <c r="BV850" s="14"/>
      <c r="BW850" s="14">
        <v>0.40048834986735099</v>
      </c>
      <c r="BX850" s="14">
        <v>0.47221624986461602</v>
      </c>
      <c r="BY850" s="14" t="s">
        <v>120</v>
      </c>
      <c r="BZ850" s="14">
        <v>0.42027264351277599</v>
      </c>
      <c r="CA850" s="14">
        <v>0.46716070775520002</v>
      </c>
      <c r="CB850" s="14">
        <v>0.37621085706747998</v>
      </c>
      <c r="CC850" s="14">
        <v>0.36531733749808398</v>
      </c>
      <c r="CD850" s="14"/>
      <c r="CE850" s="14">
        <v>0.39716107842167597</v>
      </c>
      <c r="CF850" s="14">
        <v>0.43419292687354399</v>
      </c>
      <c r="CG850" s="14">
        <v>0.43044847833504402</v>
      </c>
      <c r="CH850" s="14">
        <v>0.43058833395431001</v>
      </c>
      <c r="CI850" s="14"/>
      <c r="CJ850" s="14">
        <v>0.43600264649898002</v>
      </c>
      <c r="CK850" s="14">
        <v>0.40172630795557401</v>
      </c>
      <c r="CL850" s="14">
        <v>0.42760033168841299</v>
      </c>
      <c r="CM850" s="14">
        <v>0.35710037148275903</v>
      </c>
      <c r="CN850" s="14"/>
      <c r="CO850" s="14">
        <v>0.38790705733685499</v>
      </c>
      <c r="CP850" s="14">
        <v>0.42748029504905299</v>
      </c>
      <c r="CQ850" s="14"/>
      <c r="CR850" s="14">
        <v>0.42045678614875498</v>
      </c>
      <c r="CS850" s="14">
        <v>0.42051662234277798</v>
      </c>
    </row>
    <row r="851" spans="2:97" x14ac:dyDescent="0.3">
      <c r="B851" t="s">
        <v>385</v>
      </c>
      <c r="C851" s="14">
        <v>0.22719239156291199</v>
      </c>
      <c r="D851" s="14">
        <v>0.25307094751307702</v>
      </c>
      <c r="E851" s="14">
        <v>0.201170530495733</v>
      </c>
      <c r="F851" s="14"/>
      <c r="G851" s="14">
        <v>0.27506109805533802</v>
      </c>
      <c r="H851" s="14">
        <v>0.21457533089197001</v>
      </c>
      <c r="I851" s="14">
        <v>0.19875567503769501</v>
      </c>
      <c r="J851" s="14">
        <v>0.19957238322037299</v>
      </c>
      <c r="K851" s="14">
        <v>0.19644282272116401</v>
      </c>
      <c r="L851" s="14">
        <v>0.27069764434488403</v>
      </c>
      <c r="M851" s="14"/>
      <c r="N851" s="14">
        <v>0.24048595997643701</v>
      </c>
      <c r="O851" s="14">
        <v>0.24083297309045901</v>
      </c>
      <c r="P851" s="14">
        <v>0.26118856711171801</v>
      </c>
      <c r="Q851" s="14">
        <v>0.16715559812210401</v>
      </c>
      <c r="R851" s="14"/>
      <c r="S851" s="14">
        <v>0.21029204040963301</v>
      </c>
      <c r="T851" s="14">
        <v>0.242615408917007</v>
      </c>
      <c r="U851" s="14">
        <v>0.246093409946265</v>
      </c>
      <c r="V851" s="14">
        <v>0.24608307363235199</v>
      </c>
      <c r="W851" s="14">
        <v>0.29132676932121898</v>
      </c>
      <c r="X851" s="14">
        <v>0.18956417640155199</v>
      </c>
      <c r="Y851" s="14">
        <v>0.26703923736191798</v>
      </c>
      <c r="Z851" s="14">
        <v>0.17188029391543599</v>
      </c>
      <c r="AA851" s="14">
        <v>0.16896202513792899</v>
      </c>
      <c r="AB851" s="14">
        <v>0.25297434084993298</v>
      </c>
      <c r="AC851" s="14">
        <v>0.200416461091659</v>
      </c>
      <c r="AD851" s="14">
        <v>0.24099885415936401</v>
      </c>
      <c r="AE851" s="14"/>
      <c r="AF851" s="14">
        <v>0.219359522205583</v>
      </c>
      <c r="AG851" s="14">
        <v>0.21220179449182999</v>
      </c>
      <c r="AH851" s="14">
        <v>0.26143688181101299</v>
      </c>
      <c r="AI851" s="14">
        <v>0.197742159907837</v>
      </c>
      <c r="AJ851" s="14">
        <v>0.33231540913539798</v>
      </c>
      <c r="AK851" s="14"/>
      <c r="AL851" s="14">
        <v>0.21839297143654199</v>
      </c>
      <c r="AM851" s="14">
        <v>0.203842359809213</v>
      </c>
      <c r="AN851" s="14">
        <v>0.23342049576252999</v>
      </c>
      <c r="AO851" s="14">
        <v>0.20610373383243499</v>
      </c>
      <c r="AP851" s="14">
        <v>0.22265108691083699</v>
      </c>
      <c r="AQ851" s="14">
        <v>0.25366299434963702</v>
      </c>
      <c r="AR851" s="14"/>
      <c r="AS851" s="14">
        <v>0.22373246508577099</v>
      </c>
      <c r="AT851" s="14">
        <v>0.28185152018211401</v>
      </c>
      <c r="AU851" s="14">
        <v>0.23130649837769701</v>
      </c>
      <c r="AV851" s="14">
        <v>0.19399788189769501</v>
      </c>
      <c r="AW851" s="14">
        <v>5.2916164889486202E-2</v>
      </c>
      <c r="AX851" s="14"/>
      <c r="AY851" s="14">
        <v>0.28621446272232998</v>
      </c>
      <c r="AZ851" s="14">
        <v>0.118146891113735</v>
      </c>
      <c r="BA851" s="14">
        <v>0.19243471254353101</v>
      </c>
      <c r="BB851" s="14">
        <v>0.194748391047248</v>
      </c>
      <c r="BC851" s="14">
        <v>0.216286863624573</v>
      </c>
      <c r="BD851" s="14">
        <v>0.22512961117573799</v>
      </c>
      <c r="BE851" s="14">
        <v>0.22911773684212</v>
      </c>
      <c r="BF851" s="14">
        <v>0.28042626840670998</v>
      </c>
      <c r="BG851" s="14">
        <v>0.24974767730309799</v>
      </c>
      <c r="BH851" s="14">
        <v>0.32282090223662502</v>
      </c>
      <c r="BI851" s="14">
        <v>0.20886084881001499</v>
      </c>
      <c r="BJ851" s="14">
        <v>0.25630722030493802</v>
      </c>
      <c r="BK851" s="14">
        <v>0.29082344312913599</v>
      </c>
      <c r="BL851" s="14">
        <v>0.115150292860304</v>
      </c>
      <c r="BM851" s="14">
        <v>0.29943166676838401</v>
      </c>
      <c r="BN851" s="14">
        <v>0.177748883953429</v>
      </c>
      <c r="BO851" s="14"/>
      <c r="BP851" s="14">
        <v>0.22468205877438699</v>
      </c>
      <c r="BQ851" s="14">
        <v>0.215885552894898</v>
      </c>
      <c r="BR851" s="14">
        <v>0.24632422642697899</v>
      </c>
      <c r="BS851" s="14">
        <v>0.26037633477537497</v>
      </c>
      <c r="BT851" s="14">
        <v>0.18427348787608799</v>
      </c>
      <c r="BU851" s="14">
        <v>0.21702211734125601</v>
      </c>
      <c r="BV851" s="14"/>
      <c r="BW851" s="14">
        <v>0.26355057031303902</v>
      </c>
      <c r="BX851" s="14">
        <v>0.17644867636067799</v>
      </c>
      <c r="BY851" s="14" t="s">
        <v>120</v>
      </c>
      <c r="BZ851" s="14">
        <v>0.175837504869165</v>
      </c>
      <c r="CA851" s="14">
        <v>0.17748884060313899</v>
      </c>
      <c r="CB851" s="14">
        <v>0.25112739362269398</v>
      </c>
      <c r="CC851" s="14">
        <v>0.23776044731511101</v>
      </c>
      <c r="CD851" s="14"/>
      <c r="CE851" s="14">
        <v>0.25206261127667201</v>
      </c>
      <c r="CF851" s="14">
        <v>0.19427676601101901</v>
      </c>
      <c r="CG851" s="14">
        <v>0.179638879527318</v>
      </c>
      <c r="CH851" s="14">
        <v>0.235071262761642</v>
      </c>
      <c r="CI851" s="14"/>
      <c r="CJ851" s="14">
        <v>0.197329563518265</v>
      </c>
      <c r="CK851" s="14">
        <v>0.24509347895373201</v>
      </c>
      <c r="CL851" s="14">
        <v>0.22276060275248699</v>
      </c>
      <c r="CM851" s="14">
        <v>0.29547896823190101</v>
      </c>
      <c r="CN851" s="14"/>
      <c r="CO851" s="14">
        <v>0.16249593305403401</v>
      </c>
      <c r="CP851" s="14">
        <v>0.2371220507979</v>
      </c>
      <c r="CQ851" s="14"/>
      <c r="CR851" s="14">
        <v>0.18263720699257499</v>
      </c>
      <c r="CS851" s="14">
        <v>0.23535935923482301</v>
      </c>
    </row>
    <row r="852" spans="2:97" x14ac:dyDescent="0.3">
      <c r="B852" t="s">
        <v>386</v>
      </c>
      <c r="C852" s="14">
        <v>8.2110675324396004E-2</v>
      </c>
      <c r="D852" s="14">
        <v>9.9164139867720297E-2</v>
      </c>
      <c r="E852" s="14">
        <v>6.4677586937764098E-2</v>
      </c>
      <c r="F852" s="14"/>
      <c r="G852" s="14">
        <v>3.05391611677851E-2</v>
      </c>
      <c r="H852" s="14">
        <v>5.90209605483576E-2</v>
      </c>
      <c r="I852" s="14">
        <v>8.7738517830589405E-2</v>
      </c>
      <c r="J852" s="14">
        <v>7.1502752903327096E-2</v>
      </c>
      <c r="K852" s="14">
        <v>0.132573806770554</v>
      </c>
      <c r="L852" s="14">
        <v>0.10702958625650601</v>
      </c>
      <c r="M852" s="14"/>
      <c r="N852" s="14">
        <v>8.4926006199626897E-2</v>
      </c>
      <c r="O852" s="14">
        <v>6.6659898622749902E-2</v>
      </c>
      <c r="P852" s="14">
        <v>8.19328258919131E-2</v>
      </c>
      <c r="Q852" s="14">
        <v>9.7176919407643905E-2</v>
      </c>
      <c r="R852" s="14"/>
      <c r="S852" s="14">
        <v>5.8865192938323298E-2</v>
      </c>
      <c r="T852" s="14">
        <v>7.4117561848269495E-2</v>
      </c>
      <c r="U852" s="14">
        <v>0.11980837436550799</v>
      </c>
      <c r="V852" s="14">
        <v>7.5409270210712101E-2</v>
      </c>
      <c r="W852" s="14">
        <v>0.134776552848553</v>
      </c>
      <c r="X852" s="14">
        <v>9.5616946360254904E-2</v>
      </c>
      <c r="Y852" s="14">
        <v>9.42757861980172E-2</v>
      </c>
      <c r="Z852" s="14">
        <v>7.3596549540724004E-2</v>
      </c>
      <c r="AA852" s="14">
        <v>2.040360945167E-2</v>
      </c>
      <c r="AB852" s="14">
        <v>0.11556315642583199</v>
      </c>
      <c r="AC852" s="14">
        <v>0.14024060476606101</v>
      </c>
      <c r="AD852" s="14">
        <v>0</v>
      </c>
      <c r="AE852" s="14"/>
      <c r="AF852" s="14">
        <v>5.7980277635104001E-2</v>
      </c>
      <c r="AG852" s="14">
        <v>7.6036106441126405E-2</v>
      </c>
      <c r="AH852" s="14">
        <v>8.9406300680380899E-2</v>
      </c>
      <c r="AI852" s="14">
        <v>0.154839845021814</v>
      </c>
      <c r="AJ852" s="14">
        <v>7.1048639596503399E-2</v>
      </c>
      <c r="AK852" s="14"/>
      <c r="AL852" s="14">
        <v>5.3967535704105403E-2</v>
      </c>
      <c r="AM852" s="14">
        <v>4.5419623358654002E-2</v>
      </c>
      <c r="AN852" s="14">
        <v>7.3839347502550903E-2</v>
      </c>
      <c r="AO852" s="14">
        <v>0.118439432529222</v>
      </c>
      <c r="AP852" s="14">
        <v>9.6614856261647897E-2</v>
      </c>
      <c r="AQ852" s="14">
        <v>0.104346837560248</v>
      </c>
      <c r="AR852" s="14"/>
      <c r="AS852" s="14">
        <v>0.112613282704893</v>
      </c>
      <c r="AT852" s="14">
        <v>9.2546987219173898E-2</v>
      </c>
      <c r="AU852" s="14">
        <v>5.3336611995259998E-2</v>
      </c>
      <c r="AV852" s="14">
        <v>5.6241235113472801E-2</v>
      </c>
      <c r="AW852" s="14">
        <v>0</v>
      </c>
      <c r="AX852" s="14"/>
      <c r="AY852" s="14">
        <v>0</v>
      </c>
      <c r="AZ852" s="14">
        <v>0.14435019130309901</v>
      </c>
      <c r="BA852" s="14">
        <v>9.45786239421883E-2</v>
      </c>
      <c r="BB852" s="14">
        <v>0.117496458362495</v>
      </c>
      <c r="BC852" s="14">
        <v>5.6160485151124602E-2</v>
      </c>
      <c r="BD852" s="14">
        <v>8.3590490128057804E-2</v>
      </c>
      <c r="BE852" s="14">
        <v>9.6593309249941098E-2</v>
      </c>
      <c r="BF852" s="14">
        <v>5.8177816446277099E-2</v>
      </c>
      <c r="BG852" s="14">
        <v>4.6454125166365698E-2</v>
      </c>
      <c r="BH852" s="14">
        <v>0.11793618017351799</v>
      </c>
      <c r="BI852" s="14">
        <v>0.13196403413271801</v>
      </c>
      <c r="BJ852" s="14">
        <v>5.0265047907509602E-2</v>
      </c>
      <c r="BK852" s="14">
        <v>5.8731157102351002E-2</v>
      </c>
      <c r="BL852" s="14">
        <v>0.14244217193453801</v>
      </c>
      <c r="BM852" s="14">
        <v>0.11545711619568</v>
      </c>
      <c r="BN852" s="14">
        <v>0</v>
      </c>
      <c r="BO852" s="14"/>
      <c r="BP852" s="14">
        <v>6.7576186098180793E-2</v>
      </c>
      <c r="BQ852" s="14">
        <v>6.3026292691833005E-2</v>
      </c>
      <c r="BR852" s="14">
        <v>7.86310691810371E-2</v>
      </c>
      <c r="BS852" s="14">
        <v>0.114198095173092</v>
      </c>
      <c r="BT852" s="14">
        <v>0.13153228311988499</v>
      </c>
      <c r="BU852" s="14">
        <v>7.29818462760604E-2</v>
      </c>
      <c r="BV852" s="14"/>
      <c r="BW852" s="14">
        <v>9.8117617414626407E-2</v>
      </c>
      <c r="BX852" s="14">
        <v>7.3841159777188095E-2</v>
      </c>
      <c r="BY852" s="14" t="s">
        <v>120</v>
      </c>
      <c r="BZ852" s="14">
        <v>0.15224002676047499</v>
      </c>
      <c r="CA852" s="14">
        <v>7.5437452181326803E-2</v>
      </c>
      <c r="CB852" s="14">
        <v>4.2943755964342599E-2</v>
      </c>
      <c r="CC852" s="14">
        <v>5.5907277563865702E-2</v>
      </c>
      <c r="CD852" s="14"/>
      <c r="CE852" s="14">
        <v>4.6843802854302799E-2</v>
      </c>
      <c r="CF852" s="14">
        <v>6.5169598070449503E-2</v>
      </c>
      <c r="CG852" s="14">
        <v>0.11647758218196801</v>
      </c>
      <c r="CH852" s="14">
        <v>9.8455960339907E-2</v>
      </c>
      <c r="CI852" s="14"/>
      <c r="CJ852" s="14">
        <v>4.4038113825572003E-2</v>
      </c>
      <c r="CK852" s="14">
        <v>7.4805353372488503E-2</v>
      </c>
      <c r="CL852" s="14">
        <v>9.8551564032772501E-2</v>
      </c>
      <c r="CM852" s="14">
        <v>6.6475808573390194E-2</v>
      </c>
      <c r="CN852" s="14"/>
      <c r="CO852" s="14">
        <v>6.3147761933863594E-2</v>
      </c>
      <c r="CP852" s="14">
        <v>8.5023781358453607E-2</v>
      </c>
      <c r="CQ852" s="14"/>
      <c r="CR852" s="14">
        <v>4.00239219191134E-2</v>
      </c>
      <c r="CS852" s="14">
        <v>8.9050745133878798E-2</v>
      </c>
    </row>
    <row r="853" spans="2:97" x14ac:dyDescent="0.3">
      <c r="B853" t="s">
        <v>92</v>
      </c>
      <c r="C853" s="14">
        <v>6.3345275306217197E-2</v>
      </c>
      <c r="D853" s="14">
        <v>4.7862854203159902E-2</v>
      </c>
      <c r="E853" s="14">
        <v>7.9754039317464595E-2</v>
      </c>
      <c r="F853" s="14"/>
      <c r="G853" s="14">
        <v>5.34733916784568E-2</v>
      </c>
      <c r="H853" s="14">
        <v>3.6742705544088899E-2</v>
      </c>
      <c r="I853" s="14">
        <v>6.2322767600085503E-2</v>
      </c>
      <c r="J853" s="14">
        <v>0.10230049848162601</v>
      </c>
      <c r="K853" s="14">
        <v>7.5620391115388097E-2</v>
      </c>
      <c r="L853" s="14">
        <v>5.3202107124641601E-2</v>
      </c>
      <c r="M853" s="14"/>
      <c r="N853" s="14">
        <v>3.2169858350428897E-2</v>
      </c>
      <c r="O853" s="14">
        <v>4.82261454828369E-2</v>
      </c>
      <c r="P853" s="14">
        <v>7.9757957831477003E-2</v>
      </c>
      <c r="Q853" s="14">
        <v>9.4926167670293105E-2</v>
      </c>
      <c r="R853" s="14"/>
      <c r="S853" s="14">
        <v>7.1363890464629098E-2</v>
      </c>
      <c r="T853" s="14">
        <v>8.5889088580728995E-2</v>
      </c>
      <c r="U853" s="14">
        <v>5.1419250630592203E-2</v>
      </c>
      <c r="V853" s="14">
        <v>3.9581763143665398E-2</v>
      </c>
      <c r="W853" s="14">
        <v>2.8503672710801599E-2</v>
      </c>
      <c r="X853" s="14">
        <v>0.106883516893146</v>
      </c>
      <c r="Y853" s="14">
        <v>2.10528736633207E-2</v>
      </c>
      <c r="Z853" s="14">
        <v>2.5114062656209999E-2</v>
      </c>
      <c r="AA853" s="14">
        <v>6.6671815218426994E-2</v>
      </c>
      <c r="AB853" s="14">
        <v>6.2357109909563599E-2</v>
      </c>
      <c r="AC853" s="14">
        <v>9.1494786353973498E-2</v>
      </c>
      <c r="AD853" s="14">
        <v>8.0335328017132598E-2</v>
      </c>
      <c r="AE853" s="14"/>
      <c r="AF853" s="14">
        <v>6.0276823101303098E-2</v>
      </c>
      <c r="AG853" s="14">
        <v>4.1753821997034202E-2</v>
      </c>
      <c r="AH853" s="14">
        <v>2.1321196433484998E-2</v>
      </c>
      <c r="AI853" s="14">
        <v>6.4961600141133793E-2</v>
      </c>
      <c r="AJ853" s="14">
        <v>7.1744722251570303E-2</v>
      </c>
      <c r="AK853" s="14"/>
      <c r="AL853" s="14">
        <v>2.6696927947288202E-2</v>
      </c>
      <c r="AM853" s="14">
        <v>7.0999518613533305E-2</v>
      </c>
      <c r="AN853" s="14">
        <v>3.9977626497107302E-2</v>
      </c>
      <c r="AO853" s="14">
        <v>5.7104191699123799E-2</v>
      </c>
      <c r="AP853" s="14">
        <v>5.5974893874881297E-2</v>
      </c>
      <c r="AQ853" s="14">
        <v>0.119339221835585</v>
      </c>
      <c r="AR853" s="14"/>
      <c r="AS853" s="14">
        <v>8.7793686777536295E-2</v>
      </c>
      <c r="AT853" s="14">
        <v>5.9419908483340098E-2</v>
      </c>
      <c r="AU853" s="14">
        <v>4.8027646054523997E-2</v>
      </c>
      <c r="AV853" s="14">
        <v>2.9054178177886102E-2</v>
      </c>
      <c r="AW853" s="14">
        <v>0</v>
      </c>
      <c r="AX853" s="14"/>
      <c r="AY853" s="14">
        <v>0.13702616007980201</v>
      </c>
      <c r="AZ853" s="14">
        <v>0.15351753593079601</v>
      </c>
      <c r="BA853" s="14">
        <v>7.3905034006032197E-2</v>
      </c>
      <c r="BB853" s="14">
        <v>3.3107790201863399E-2</v>
      </c>
      <c r="BC853" s="14">
        <v>4.32231178336362E-2</v>
      </c>
      <c r="BD853" s="14">
        <v>8.2902346922221107E-2</v>
      </c>
      <c r="BE853" s="14">
        <v>1.9325435076640599E-2</v>
      </c>
      <c r="BF853" s="14">
        <v>9.9852447689074794E-2</v>
      </c>
      <c r="BG853" s="14">
        <v>5.0167706841663599E-2</v>
      </c>
      <c r="BH853" s="14">
        <v>1.4893032237407599E-2</v>
      </c>
      <c r="BI853" s="14">
        <v>4.1999909190362103E-2</v>
      </c>
      <c r="BJ853" s="14">
        <v>0.13813524199690699</v>
      </c>
      <c r="BK853" s="14">
        <v>0</v>
      </c>
      <c r="BL853" s="14">
        <v>0</v>
      </c>
      <c r="BM853" s="14">
        <v>5.8434120352683298E-2</v>
      </c>
      <c r="BN853" s="14">
        <v>1.6534005715230001E-2</v>
      </c>
      <c r="BO853" s="14"/>
      <c r="BP853" s="14">
        <v>4.5243072195844003E-2</v>
      </c>
      <c r="BQ853" s="14">
        <v>8.5604283458425107E-2</v>
      </c>
      <c r="BR853" s="14">
        <v>9.2989318948151004E-2</v>
      </c>
      <c r="BS853" s="14">
        <v>2.8723631069575199E-2</v>
      </c>
      <c r="BT853" s="14">
        <v>6.0194132313605701E-2</v>
      </c>
      <c r="BU853" s="14">
        <v>7.7571852630881899E-2</v>
      </c>
      <c r="BV853" s="14"/>
      <c r="BW853" s="14">
        <v>4.5563646418860897E-2</v>
      </c>
      <c r="BX853" s="14">
        <v>6.8333214420802396E-2</v>
      </c>
      <c r="BY853" s="14" t="s">
        <v>120</v>
      </c>
      <c r="BZ853" s="14">
        <v>6.3156585502228302E-2</v>
      </c>
      <c r="CA853" s="14">
        <v>0.124742724131918</v>
      </c>
      <c r="CB853" s="14">
        <v>5.3712565543246202E-2</v>
      </c>
      <c r="CC853" s="14">
        <v>0.14438755450740801</v>
      </c>
      <c r="CD853" s="14"/>
      <c r="CE853" s="14">
        <v>5.2133864689879197E-2</v>
      </c>
      <c r="CF853" s="14">
        <v>3.7620700018659199E-2</v>
      </c>
      <c r="CG853" s="14">
        <v>0.110131177661039</v>
      </c>
      <c r="CH853" s="14">
        <v>5.00506859192104E-2</v>
      </c>
      <c r="CI853" s="14"/>
      <c r="CJ853" s="14">
        <v>4.9319906935964698E-2</v>
      </c>
      <c r="CK853" s="14">
        <v>4.9819135292691302E-2</v>
      </c>
      <c r="CL853" s="14">
        <v>6.1396649348172898E-2</v>
      </c>
      <c r="CM853" s="14">
        <v>0.167846626109976</v>
      </c>
      <c r="CN853" s="14"/>
      <c r="CO853" s="14">
        <v>2.8980933624835E-2</v>
      </c>
      <c r="CP853" s="14">
        <v>6.7190346407472207E-2</v>
      </c>
      <c r="CQ853" s="14"/>
      <c r="CR853" s="14">
        <v>3.8373618369505098E-2</v>
      </c>
      <c r="CS853" s="14">
        <v>5.8667008077390899E-2</v>
      </c>
    </row>
    <row r="854" spans="2:97" x14ac:dyDescent="0.3">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c r="AR854" s="14"/>
      <c r="AS854" s="14"/>
      <c r="AT854" s="14"/>
      <c r="AU854" s="14"/>
      <c r="AV854" s="14"/>
      <c r="AW854" s="14"/>
      <c r="AX854" s="14"/>
      <c r="AY854" s="14"/>
      <c r="AZ854" s="14"/>
      <c r="BA854" s="14"/>
      <c r="BB854" s="14"/>
      <c r="BC854" s="14"/>
      <c r="BD854" s="14"/>
      <c r="BE854" s="14"/>
      <c r="BF854" s="14"/>
      <c r="BG854" s="14"/>
      <c r="BH854" s="14"/>
      <c r="BI854" s="14"/>
      <c r="BJ854" s="14"/>
      <c r="BK854" s="14"/>
      <c r="BL854" s="14"/>
      <c r="BM854" s="14"/>
      <c r="BN854" s="14"/>
      <c r="BO854" s="14"/>
      <c r="BP854" s="14"/>
      <c r="BQ854" s="14"/>
      <c r="BR854" s="14"/>
      <c r="BS854" s="14"/>
      <c r="BT854" s="14"/>
      <c r="BU854" s="14"/>
      <c r="BV854" s="14"/>
      <c r="BW854" s="14"/>
      <c r="BX854" s="14"/>
      <c r="BY854" s="14"/>
      <c r="BZ854" s="14"/>
      <c r="CA854" s="14"/>
      <c r="CB854" s="14"/>
      <c r="CC854" s="14"/>
      <c r="CD854" s="14"/>
      <c r="CE854" s="14"/>
      <c r="CF854" s="14"/>
      <c r="CG854" s="14"/>
      <c r="CH854" s="14"/>
      <c r="CI854" s="14"/>
      <c r="CJ854" s="14"/>
      <c r="CK854" s="14"/>
      <c r="CL854" s="14"/>
      <c r="CM854" s="14"/>
      <c r="CN854" s="14"/>
      <c r="CO854" s="14"/>
      <c r="CP854" s="14"/>
      <c r="CQ854" s="14"/>
      <c r="CR854" s="14"/>
      <c r="CS854" s="14"/>
    </row>
    <row r="855" spans="2:97" x14ac:dyDescent="0.3">
      <c r="B855" s="6" t="s">
        <v>393</v>
      </c>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c r="AR855" s="14"/>
      <c r="AS855" s="14"/>
      <c r="AT855" s="14"/>
      <c r="AU855" s="14"/>
      <c r="AV855" s="14"/>
      <c r="AW855" s="14"/>
      <c r="AX855" s="14"/>
      <c r="AY855" s="14"/>
      <c r="AZ855" s="14"/>
      <c r="BA855" s="14"/>
      <c r="BB855" s="14"/>
      <c r="BC855" s="14"/>
      <c r="BD855" s="14"/>
      <c r="BE855" s="14"/>
      <c r="BF855" s="14"/>
      <c r="BG855" s="14"/>
      <c r="BH855" s="14"/>
      <c r="BI855" s="14"/>
      <c r="BJ855" s="14"/>
      <c r="BK855" s="14"/>
      <c r="BL855" s="14"/>
      <c r="BM855" s="14"/>
      <c r="BN855" s="14"/>
      <c r="BO855" s="14"/>
      <c r="BP855" s="14"/>
      <c r="BQ855" s="14"/>
      <c r="BR855" s="14"/>
      <c r="BS855" s="14"/>
      <c r="BT855" s="14"/>
      <c r="BU855" s="14"/>
      <c r="BV855" s="14"/>
      <c r="BW855" s="14"/>
      <c r="BX855" s="14"/>
      <c r="BY855" s="14"/>
      <c r="BZ855" s="14"/>
      <c r="CA855" s="14"/>
      <c r="CB855" s="14"/>
      <c r="CC855" s="14"/>
      <c r="CD855" s="14"/>
      <c r="CE855" s="14"/>
      <c r="CF855" s="14"/>
      <c r="CG855" s="14"/>
      <c r="CH855" s="14"/>
      <c r="CI855" s="14"/>
      <c r="CJ855" s="14"/>
      <c r="CK855" s="14"/>
      <c r="CL855" s="14"/>
      <c r="CM855" s="14"/>
      <c r="CN855" s="14"/>
      <c r="CO855" s="14"/>
      <c r="CP855" s="14"/>
      <c r="CQ855" s="14"/>
      <c r="CR855" s="14"/>
      <c r="CS855" s="14"/>
    </row>
    <row r="856" spans="2:97" x14ac:dyDescent="0.3">
      <c r="B856" s="24" t="s">
        <v>188</v>
      </c>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c r="AR856" s="14"/>
      <c r="AS856" s="14"/>
      <c r="AT856" s="14"/>
      <c r="AU856" s="14"/>
      <c r="AV856" s="14"/>
      <c r="AW856" s="14"/>
      <c r="AX856" s="14"/>
      <c r="AY856" s="14"/>
      <c r="AZ856" s="14"/>
      <c r="BA856" s="14"/>
      <c r="BB856" s="14"/>
      <c r="BC856" s="14"/>
      <c r="BD856" s="14"/>
      <c r="BE856" s="14"/>
      <c r="BF856" s="14"/>
      <c r="BG856" s="14"/>
      <c r="BH856" s="14"/>
      <c r="BI856" s="14"/>
      <c r="BJ856" s="14"/>
      <c r="BK856" s="14"/>
      <c r="BL856" s="14"/>
      <c r="BM856" s="14"/>
      <c r="BN856" s="14"/>
      <c r="BO856" s="14"/>
      <c r="BP856" s="14"/>
      <c r="BQ856" s="14"/>
      <c r="BR856" s="14"/>
      <c r="BS856" s="14"/>
      <c r="BT856" s="14"/>
      <c r="BU856" s="14"/>
      <c r="BV856" s="14"/>
      <c r="BW856" s="14"/>
      <c r="BX856" s="14"/>
      <c r="BY856" s="14"/>
      <c r="BZ856" s="14"/>
      <c r="CA856" s="14"/>
      <c r="CB856" s="14"/>
      <c r="CC856" s="14"/>
      <c r="CD856" s="14"/>
      <c r="CE856" s="14"/>
      <c r="CF856" s="14"/>
      <c r="CG856" s="14"/>
      <c r="CH856" s="14"/>
      <c r="CI856" s="14"/>
      <c r="CJ856" s="14"/>
      <c r="CK856" s="14"/>
      <c r="CL856" s="14"/>
      <c r="CM856" s="14"/>
      <c r="CN856" s="14"/>
      <c r="CO856" s="14"/>
      <c r="CP856" s="14"/>
      <c r="CQ856" s="14"/>
      <c r="CR856" s="14"/>
      <c r="CS856" s="14"/>
    </row>
    <row r="857" spans="2:97" x14ac:dyDescent="0.3">
      <c r="B857" t="s">
        <v>383</v>
      </c>
      <c r="C857" s="14">
        <v>0.39671834374451698</v>
      </c>
      <c r="D857" s="14">
        <v>0.35649446833168202</v>
      </c>
      <c r="E857" s="14">
        <v>0.43610971530770698</v>
      </c>
      <c r="F857" s="14"/>
      <c r="G857" s="14">
        <v>0.355294985468875</v>
      </c>
      <c r="H857" s="14">
        <v>0.48424096361109698</v>
      </c>
      <c r="I857" s="14">
        <v>0.379875702064151</v>
      </c>
      <c r="J857" s="14">
        <v>0.36210774681375602</v>
      </c>
      <c r="K857" s="14">
        <v>0.464434312583762</v>
      </c>
      <c r="L857" s="14">
        <v>0.35041973191139097</v>
      </c>
      <c r="M857" s="14"/>
      <c r="N857" s="14">
        <v>0.38379783795248901</v>
      </c>
      <c r="O857" s="14">
        <v>0.348510489339454</v>
      </c>
      <c r="P857" s="14">
        <v>0.39984419790075598</v>
      </c>
      <c r="Q857" s="14">
        <v>0.45679609249236602</v>
      </c>
      <c r="R857" s="14"/>
      <c r="S857" s="14">
        <v>0.44136339418459097</v>
      </c>
      <c r="T857" s="14">
        <v>0.36486191775700799</v>
      </c>
      <c r="U857" s="14">
        <v>0.32794616288954598</v>
      </c>
      <c r="V857" s="14">
        <v>0.49209590758340199</v>
      </c>
      <c r="W857" s="14">
        <v>0.382376262101564</v>
      </c>
      <c r="X857" s="14">
        <v>0.34644896083597099</v>
      </c>
      <c r="Y857" s="14">
        <v>0.396604054827709</v>
      </c>
      <c r="Z857" s="14">
        <v>0.27735271295042102</v>
      </c>
      <c r="AA857" s="14">
        <v>0.48142437356281997</v>
      </c>
      <c r="AB857" s="14">
        <v>0.39020491625772402</v>
      </c>
      <c r="AC857" s="14">
        <v>0.30854027539798801</v>
      </c>
      <c r="AD857" s="14">
        <v>0.36644303106526299</v>
      </c>
      <c r="AE857" s="14"/>
      <c r="AF857" s="14">
        <v>0.40699597263792597</v>
      </c>
      <c r="AG857" s="14">
        <v>0.41764124532777303</v>
      </c>
      <c r="AH857" s="14">
        <v>0.40526522912899099</v>
      </c>
      <c r="AI857" s="14">
        <v>0.41076923054401898</v>
      </c>
      <c r="AJ857" s="14">
        <v>0.30536569492993498</v>
      </c>
      <c r="AK857" s="14"/>
      <c r="AL857" s="14">
        <v>0.41840305837154601</v>
      </c>
      <c r="AM857" s="14">
        <v>0.417938604950991</v>
      </c>
      <c r="AN857" s="14">
        <v>0.42152592444782899</v>
      </c>
      <c r="AO857" s="14">
        <v>0.424605330965238</v>
      </c>
      <c r="AP857" s="14">
        <v>0.31332816786060602</v>
      </c>
      <c r="AQ857" s="14">
        <v>0.34488803357918602</v>
      </c>
      <c r="AR857" s="14"/>
      <c r="AS857" s="14">
        <v>0.41524019523107603</v>
      </c>
      <c r="AT857" s="14">
        <v>0.38691344846245901</v>
      </c>
      <c r="AU857" s="14">
        <v>0.34749148918730899</v>
      </c>
      <c r="AV857" s="14">
        <v>0.41429713822053299</v>
      </c>
      <c r="AW857" s="14">
        <v>0.67578003752510596</v>
      </c>
      <c r="AX857" s="14"/>
      <c r="AY857" s="14">
        <v>0.71378553727767002</v>
      </c>
      <c r="AZ857" s="14">
        <v>0.37731898095070798</v>
      </c>
      <c r="BA857" s="14">
        <v>0.40745067257232398</v>
      </c>
      <c r="BB857" s="14">
        <v>0.36700576054609502</v>
      </c>
      <c r="BC857" s="14">
        <v>0.47041529686070599</v>
      </c>
      <c r="BD857" s="14">
        <v>0.427271300362152</v>
      </c>
      <c r="BE857" s="14">
        <v>0.39535440111616998</v>
      </c>
      <c r="BF857" s="14">
        <v>0.29526716089482502</v>
      </c>
      <c r="BG857" s="14">
        <v>0.28340203022232302</v>
      </c>
      <c r="BH857" s="14">
        <v>0.44202731947241097</v>
      </c>
      <c r="BI857" s="14">
        <v>0.40980177566231701</v>
      </c>
      <c r="BJ857" s="14">
        <v>0.28983559258574998</v>
      </c>
      <c r="BK857" s="14">
        <v>0.3497162854409</v>
      </c>
      <c r="BL857" s="14">
        <v>0.25481329980589901</v>
      </c>
      <c r="BM857" s="14">
        <v>0.342247985336954</v>
      </c>
      <c r="BN857" s="14">
        <v>0.45964252254474303</v>
      </c>
      <c r="BO857" s="14"/>
      <c r="BP857" s="14">
        <v>0.48278733667264501</v>
      </c>
      <c r="BQ857" s="14">
        <v>0.38422873465788598</v>
      </c>
      <c r="BR857" s="14">
        <v>0.35202000647702802</v>
      </c>
      <c r="BS857" s="14">
        <v>0.37541694316283702</v>
      </c>
      <c r="BT857" s="14">
        <v>0.35989825090463201</v>
      </c>
      <c r="BU857" s="14">
        <v>0.27275796516876899</v>
      </c>
      <c r="BV857" s="14"/>
      <c r="BW857" s="14">
        <v>0.38281294827461299</v>
      </c>
      <c r="BX857" s="14">
        <v>0.335491217091334</v>
      </c>
      <c r="BY857" s="14" t="s">
        <v>120</v>
      </c>
      <c r="BZ857" s="14">
        <v>0.381573721843669</v>
      </c>
      <c r="CA857" s="14">
        <v>0.48760060479376899</v>
      </c>
      <c r="CB857" s="14">
        <v>0.45150656469172801</v>
      </c>
      <c r="CC857" s="14">
        <v>0.403981269530375</v>
      </c>
      <c r="CD857" s="14"/>
      <c r="CE857" s="14">
        <v>0.44136741395504397</v>
      </c>
      <c r="CF857" s="14">
        <v>0.42067299299126798</v>
      </c>
      <c r="CG857" s="14">
        <v>0.42145446651086099</v>
      </c>
      <c r="CH857" s="14">
        <v>0.35226139491981201</v>
      </c>
      <c r="CI857" s="14"/>
      <c r="CJ857" s="14">
        <v>0.444148858871101</v>
      </c>
      <c r="CK857" s="14">
        <v>0.35610907439182399</v>
      </c>
      <c r="CL857" s="14">
        <v>0.40009762847250102</v>
      </c>
      <c r="CM857" s="14">
        <v>0.36292600257922802</v>
      </c>
      <c r="CN857" s="14"/>
      <c r="CO857" s="14">
        <v>0.41983171951753401</v>
      </c>
      <c r="CP857" s="14">
        <v>0.39361816053210702</v>
      </c>
      <c r="CQ857" s="14"/>
      <c r="CR857" s="14">
        <v>0.49161277135690801</v>
      </c>
      <c r="CS857" s="14">
        <v>0.37863622143410303</v>
      </c>
    </row>
    <row r="858" spans="2:97" x14ac:dyDescent="0.3">
      <c r="B858" t="s">
        <v>384</v>
      </c>
      <c r="C858" s="14">
        <v>0.315588614853479</v>
      </c>
      <c r="D858" s="14">
        <v>0.31212453025347803</v>
      </c>
      <c r="E858" s="14">
        <v>0.32053147567441498</v>
      </c>
      <c r="F858" s="14"/>
      <c r="G858" s="14">
        <v>0.33707486841272699</v>
      </c>
      <c r="H858" s="14">
        <v>0.30601826310357699</v>
      </c>
      <c r="I858" s="14">
        <v>0.38063877000549501</v>
      </c>
      <c r="J858" s="14">
        <v>0.303251739628357</v>
      </c>
      <c r="K858" s="14">
        <v>0.220479278519503</v>
      </c>
      <c r="L858" s="14">
        <v>0.328139229582676</v>
      </c>
      <c r="M858" s="14"/>
      <c r="N858" s="14">
        <v>0.33228147217029202</v>
      </c>
      <c r="O858" s="14">
        <v>0.36052597324327401</v>
      </c>
      <c r="P858" s="14">
        <v>0.27841843128976201</v>
      </c>
      <c r="Q858" s="14">
        <v>0.28504313739036102</v>
      </c>
      <c r="R858" s="14"/>
      <c r="S858" s="14">
        <v>0.36697422221703002</v>
      </c>
      <c r="T858" s="14">
        <v>0.391095767616568</v>
      </c>
      <c r="U858" s="14">
        <v>0.37544135099291998</v>
      </c>
      <c r="V858" s="14">
        <v>0.27331698813444599</v>
      </c>
      <c r="W858" s="14">
        <v>0.26210448405572301</v>
      </c>
      <c r="X858" s="14">
        <v>0.28794161639223598</v>
      </c>
      <c r="Y858" s="14">
        <v>0.25094221057732002</v>
      </c>
      <c r="Z858" s="14">
        <v>0.32969536349539202</v>
      </c>
      <c r="AA858" s="14">
        <v>0.26078607650168401</v>
      </c>
      <c r="AB858" s="14">
        <v>0.30662849842880602</v>
      </c>
      <c r="AC858" s="14">
        <v>0.30290996784534402</v>
      </c>
      <c r="AD858" s="14">
        <v>0.35964067461875399</v>
      </c>
      <c r="AE858" s="14"/>
      <c r="AF858" s="14">
        <v>0.301074795072651</v>
      </c>
      <c r="AG858" s="14">
        <v>0.32228012904937697</v>
      </c>
      <c r="AH858" s="14">
        <v>0.333996249749762</v>
      </c>
      <c r="AI858" s="14">
        <v>0.29580013088762103</v>
      </c>
      <c r="AJ858" s="14">
        <v>0.295433798430564</v>
      </c>
      <c r="AK858" s="14"/>
      <c r="AL858" s="14">
        <v>0.31556342474236798</v>
      </c>
      <c r="AM858" s="14">
        <v>0.33245445229513498</v>
      </c>
      <c r="AN858" s="14">
        <v>0.31660079453527701</v>
      </c>
      <c r="AO858" s="14">
        <v>0.26612403082643699</v>
      </c>
      <c r="AP858" s="14">
        <v>0.29264843668881402</v>
      </c>
      <c r="AQ858" s="14">
        <v>0.38687332330315999</v>
      </c>
      <c r="AR858" s="14"/>
      <c r="AS858" s="14">
        <v>0.268160674691791</v>
      </c>
      <c r="AT858" s="14">
        <v>0.32149483976366899</v>
      </c>
      <c r="AU858" s="14">
        <v>0.36553669944967598</v>
      </c>
      <c r="AV858" s="14">
        <v>0.35954368273549198</v>
      </c>
      <c r="AW858" s="14">
        <v>0.21673021831770201</v>
      </c>
      <c r="AX858" s="14"/>
      <c r="AY858" s="14">
        <v>0</v>
      </c>
      <c r="AZ858" s="14">
        <v>0.37987177862801502</v>
      </c>
      <c r="BA858" s="14">
        <v>0.30647119487700403</v>
      </c>
      <c r="BB858" s="14">
        <v>0.33975573502917</v>
      </c>
      <c r="BC858" s="14">
        <v>0.27113877128081598</v>
      </c>
      <c r="BD858" s="14">
        <v>0.31263390119177198</v>
      </c>
      <c r="BE858" s="14">
        <v>0.29525242136424201</v>
      </c>
      <c r="BF858" s="14">
        <v>0.34581899026666602</v>
      </c>
      <c r="BG858" s="14">
        <v>0.39943385676197102</v>
      </c>
      <c r="BH858" s="14">
        <v>0.21678450064596699</v>
      </c>
      <c r="BI858" s="14">
        <v>0.25782691848745498</v>
      </c>
      <c r="BJ858" s="14">
        <v>0.38286120663726803</v>
      </c>
      <c r="BK858" s="14">
        <v>0.30046633950078799</v>
      </c>
      <c r="BL858" s="14">
        <v>0.45138475817364798</v>
      </c>
      <c r="BM858" s="14">
        <v>0.29735614683016198</v>
      </c>
      <c r="BN858" s="14">
        <v>0.40768210679025002</v>
      </c>
      <c r="BO858" s="14"/>
      <c r="BP858" s="14">
        <v>0.286172555952732</v>
      </c>
      <c r="BQ858" s="14">
        <v>0.31944113114901701</v>
      </c>
      <c r="BR858" s="14">
        <v>0.30381144396467002</v>
      </c>
      <c r="BS858" s="14">
        <v>0.34149702018338102</v>
      </c>
      <c r="BT858" s="14">
        <v>0.31309656169127398</v>
      </c>
      <c r="BU858" s="14">
        <v>0.400952143140057</v>
      </c>
      <c r="BV858" s="14"/>
      <c r="BW858" s="14">
        <v>0.306433217697682</v>
      </c>
      <c r="BX858" s="14">
        <v>0.36648629170864799</v>
      </c>
      <c r="BY858" s="14" t="s">
        <v>120</v>
      </c>
      <c r="BZ858" s="14">
        <v>0.29493762812970298</v>
      </c>
      <c r="CA858" s="14">
        <v>0.21252060276641299</v>
      </c>
      <c r="CB858" s="14">
        <v>0.324179476882345</v>
      </c>
      <c r="CC858" s="14">
        <v>0.34901301943711599</v>
      </c>
      <c r="CD858" s="14"/>
      <c r="CE858" s="14">
        <v>0.34536961635175101</v>
      </c>
      <c r="CF858" s="14">
        <v>0.29546149464650201</v>
      </c>
      <c r="CG858" s="14">
        <v>0.22590519334623399</v>
      </c>
      <c r="CH858" s="14">
        <v>0.36352474209510199</v>
      </c>
      <c r="CI858" s="14"/>
      <c r="CJ858" s="14">
        <v>0.30544346172098602</v>
      </c>
      <c r="CK858" s="14">
        <v>0.29640099950547499</v>
      </c>
      <c r="CL858" s="14">
        <v>0.33053534373030102</v>
      </c>
      <c r="CM858" s="14">
        <v>0.27181387919931999</v>
      </c>
      <c r="CN858" s="14"/>
      <c r="CO858" s="14">
        <v>0.40516809476342902</v>
      </c>
      <c r="CP858" s="14">
        <v>0.30327158726692799</v>
      </c>
      <c r="CQ858" s="14"/>
      <c r="CR858" s="14">
        <v>0.27608740928182801</v>
      </c>
      <c r="CS858" s="14">
        <v>0.32480537407041998</v>
      </c>
    </row>
    <row r="859" spans="2:97" x14ac:dyDescent="0.3">
      <c r="B859" t="s">
        <v>385</v>
      </c>
      <c r="C859" s="14">
        <v>0.14998422004738801</v>
      </c>
      <c r="D859" s="14">
        <v>0.165878107068824</v>
      </c>
      <c r="E859" s="14">
        <v>0.13404639781437599</v>
      </c>
      <c r="F859" s="14"/>
      <c r="G859" s="14">
        <v>0.187721243510933</v>
      </c>
      <c r="H859" s="14">
        <v>0.11245774287703</v>
      </c>
      <c r="I859" s="14">
        <v>0.13419483425519199</v>
      </c>
      <c r="J859" s="14">
        <v>0.17323211667004301</v>
      </c>
      <c r="K859" s="14">
        <v>0.135504522701173</v>
      </c>
      <c r="L859" s="14">
        <v>0.158450784389459</v>
      </c>
      <c r="M859" s="14"/>
      <c r="N859" s="14">
        <v>0.15400345190471201</v>
      </c>
      <c r="O859" s="14">
        <v>0.14192803431748299</v>
      </c>
      <c r="P859" s="14">
        <v>0.18107765724797201</v>
      </c>
      <c r="Q859" s="14">
        <v>0.12637953101814101</v>
      </c>
      <c r="R859" s="14"/>
      <c r="S859" s="14">
        <v>0.100087478285299</v>
      </c>
      <c r="T859" s="14">
        <v>0.155021652678523</v>
      </c>
      <c r="U859" s="14">
        <v>0.13617734707180501</v>
      </c>
      <c r="V859" s="14">
        <v>0.14150016050149899</v>
      </c>
      <c r="W859" s="14">
        <v>0.218227231593181</v>
      </c>
      <c r="X859" s="14">
        <v>0.161605512147451</v>
      </c>
      <c r="Y859" s="14">
        <v>0.166279772107576</v>
      </c>
      <c r="Z859" s="14">
        <v>0.1995395958457</v>
      </c>
      <c r="AA859" s="14">
        <v>9.6145993998035098E-2</v>
      </c>
      <c r="AB859" s="14">
        <v>0.166395212925356</v>
      </c>
      <c r="AC859" s="14">
        <v>0.19943871859137299</v>
      </c>
      <c r="AD859" s="14">
        <v>0.19121157268921299</v>
      </c>
      <c r="AE859" s="14"/>
      <c r="AF859" s="14">
        <v>0.14861723733099699</v>
      </c>
      <c r="AG859" s="14">
        <v>0.15597087209548</v>
      </c>
      <c r="AH859" s="14">
        <v>0.15275642786976201</v>
      </c>
      <c r="AI859" s="14">
        <v>8.1099899835158001E-2</v>
      </c>
      <c r="AJ859" s="14">
        <v>0.13869809470244901</v>
      </c>
      <c r="AK859" s="14"/>
      <c r="AL859" s="14">
        <v>0.16775145350149701</v>
      </c>
      <c r="AM859" s="14">
        <v>0.113378431182919</v>
      </c>
      <c r="AN859" s="14">
        <v>0.14597338670973101</v>
      </c>
      <c r="AO859" s="14">
        <v>0.141152300383173</v>
      </c>
      <c r="AP859" s="14">
        <v>0.19629748058135199</v>
      </c>
      <c r="AQ859" s="14">
        <v>0.118962278069185</v>
      </c>
      <c r="AR859" s="14"/>
      <c r="AS859" s="14">
        <v>0.13747976221774899</v>
      </c>
      <c r="AT859" s="14">
        <v>0.14574497812229201</v>
      </c>
      <c r="AU859" s="14">
        <v>0.16442427435701401</v>
      </c>
      <c r="AV859" s="14">
        <v>0.16000828720257301</v>
      </c>
      <c r="AW859" s="14">
        <v>4.7748207567379797E-2</v>
      </c>
      <c r="AX859" s="14"/>
      <c r="AY859" s="14">
        <v>0.14539496583431799</v>
      </c>
      <c r="AZ859" s="14">
        <v>5.0193007929464802E-2</v>
      </c>
      <c r="BA859" s="14">
        <v>0.184828677866515</v>
      </c>
      <c r="BB859" s="14">
        <v>0.15757790901812399</v>
      </c>
      <c r="BC859" s="14">
        <v>8.4789805147127098E-2</v>
      </c>
      <c r="BD859" s="14">
        <v>0.136831070038723</v>
      </c>
      <c r="BE859" s="14">
        <v>0.15308061529435499</v>
      </c>
      <c r="BF859" s="14">
        <v>0.21293242467894699</v>
      </c>
      <c r="BG859" s="14">
        <v>0.19462717654808401</v>
      </c>
      <c r="BH859" s="14">
        <v>0.20670869546821399</v>
      </c>
      <c r="BI859" s="14">
        <v>0.16239590494283901</v>
      </c>
      <c r="BJ859" s="14">
        <v>0.18383328128446</v>
      </c>
      <c r="BK859" s="14">
        <v>0.18013581485591401</v>
      </c>
      <c r="BL859" s="14">
        <v>3.4496429219875897E-2</v>
      </c>
      <c r="BM859" s="14">
        <v>0.268674157253118</v>
      </c>
      <c r="BN859" s="14">
        <v>6.3049836949528607E-2</v>
      </c>
      <c r="BO859" s="14"/>
      <c r="BP859" s="14">
        <v>0.13572097437396599</v>
      </c>
      <c r="BQ859" s="14">
        <v>0.13625946071453801</v>
      </c>
      <c r="BR859" s="14">
        <v>0.205620336470032</v>
      </c>
      <c r="BS859" s="14">
        <v>0.12598603470966599</v>
      </c>
      <c r="BT859" s="14">
        <v>0.19124383519857599</v>
      </c>
      <c r="BU859" s="14">
        <v>0.151755943224719</v>
      </c>
      <c r="BV859" s="14"/>
      <c r="BW859" s="14">
        <v>0.14840712297165301</v>
      </c>
      <c r="BX859" s="14">
        <v>0.16187417020992001</v>
      </c>
      <c r="BY859" s="14" t="s">
        <v>120</v>
      </c>
      <c r="BZ859" s="14">
        <v>0.206767278659644</v>
      </c>
      <c r="CA859" s="14">
        <v>0.12940782426175099</v>
      </c>
      <c r="CB859" s="14">
        <v>0.14497981487176101</v>
      </c>
      <c r="CC859" s="14">
        <v>7.2350511649395696E-2</v>
      </c>
      <c r="CD859" s="14"/>
      <c r="CE859" s="14">
        <v>0.124389013247616</v>
      </c>
      <c r="CF859" s="14">
        <v>0.16189791023616201</v>
      </c>
      <c r="CG859" s="14">
        <v>0.188998719065781</v>
      </c>
      <c r="CH859" s="14">
        <v>0.14071016019034399</v>
      </c>
      <c r="CI859" s="14"/>
      <c r="CJ859" s="14">
        <v>0.15429476519465399</v>
      </c>
      <c r="CK859" s="14">
        <v>0.16959381959245301</v>
      </c>
      <c r="CL859" s="14">
        <v>0.14295979700077599</v>
      </c>
      <c r="CM859" s="14">
        <v>0.136327170707362</v>
      </c>
      <c r="CN859" s="14"/>
      <c r="CO859" s="14">
        <v>8.4723293786184997E-2</v>
      </c>
      <c r="CP859" s="14">
        <v>0.16091115946529999</v>
      </c>
      <c r="CQ859" s="14"/>
      <c r="CR859" s="14">
        <v>0.16439722173058399</v>
      </c>
      <c r="CS859" s="14">
        <v>0.15074891283123201</v>
      </c>
    </row>
    <row r="860" spans="2:97" x14ac:dyDescent="0.3">
      <c r="B860" t="s">
        <v>386</v>
      </c>
      <c r="C860" s="14">
        <v>0.116652229117437</v>
      </c>
      <c r="D860" s="14">
        <v>0.141832207149728</v>
      </c>
      <c r="E860" s="14">
        <v>9.0892375339138104E-2</v>
      </c>
      <c r="F860" s="14"/>
      <c r="G860" s="14">
        <v>8.9649121240176294E-2</v>
      </c>
      <c r="H860" s="14">
        <v>6.62806060521067E-2</v>
      </c>
      <c r="I860" s="14">
        <v>9.9243943756371703E-2</v>
      </c>
      <c r="J860" s="14">
        <v>0.12794257910867299</v>
      </c>
      <c r="K860" s="14">
        <v>0.15175019090532599</v>
      </c>
      <c r="L860" s="14">
        <v>0.15858581485051501</v>
      </c>
      <c r="M860" s="14"/>
      <c r="N860" s="14">
        <v>0.11892202974659501</v>
      </c>
      <c r="O860" s="14">
        <v>0.12617807462890801</v>
      </c>
      <c r="P860" s="14">
        <v>0.108507198099281</v>
      </c>
      <c r="Q860" s="14">
        <v>0.112202479506204</v>
      </c>
      <c r="R860" s="14"/>
      <c r="S860" s="14">
        <v>6.6924945395266097E-2</v>
      </c>
      <c r="T860" s="14">
        <v>8.1114694949816296E-2</v>
      </c>
      <c r="U860" s="14">
        <v>0.14764956444132499</v>
      </c>
      <c r="V860" s="14">
        <v>7.3304376912748895E-2</v>
      </c>
      <c r="W860" s="14">
        <v>0.124229107174557</v>
      </c>
      <c r="X860" s="14">
        <v>0.168440311779742</v>
      </c>
      <c r="Y860" s="14">
        <v>0.18617396248739601</v>
      </c>
      <c r="Z860" s="14">
        <v>0.19341232770848699</v>
      </c>
      <c r="AA860" s="14">
        <v>0.12431307703024599</v>
      </c>
      <c r="AB860" s="14">
        <v>9.5197445319274807E-2</v>
      </c>
      <c r="AC860" s="14">
        <v>0.18911103816529401</v>
      </c>
      <c r="AD860" s="14">
        <v>3.9547482449370001E-2</v>
      </c>
      <c r="AE860" s="14"/>
      <c r="AF860" s="14">
        <v>0.13108980080028401</v>
      </c>
      <c r="AG860" s="14">
        <v>9.6274206150104097E-2</v>
      </c>
      <c r="AH860" s="14">
        <v>9.7461210290416697E-2</v>
      </c>
      <c r="AI860" s="14">
        <v>0.16995470771978</v>
      </c>
      <c r="AJ860" s="14">
        <v>0.18875768968548101</v>
      </c>
      <c r="AK860" s="14"/>
      <c r="AL860" s="14">
        <v>8.7725230260567902E-2</v>
      </c>
      <c r="AM860" s="14">
        <v>0.128862989803462</v>
      </c>
      <c r="AN860" s="14">
        <v>8.5671555242560204E-2</v>
      </c>
      <c r="AO860" s="14">
        <v>0.13273806349043599</v>
      </c>
      <c r="AP860" s="14">
        <v>0.155653087764281</v>
      </c>
      <c r="AQ860" s="14">
        <v>0.14927636504847</v>
      </c>
      <c r="AR860" s="14"/>
      <c r="AS860" s="14">
        <v>0.149848910201939</v>
      </c>
      <c r="AT860" s="14">
        <v>0.12312370173128601</v>
      </c>
      <c r="AU860" s="14">
        <v>0.106718524606446</v>
      </c>
      <c r="AV860" s="14">
        <v>6.6150891841401896E-2</v>
      </c>
      <c r="AW860" s="14">
        <v>5.9741536589812599E-2</v>
      </c>
      <c r="AX860" s="14"/>
      <c r="AY860" s="14">
        <v>0.14081949688801201</v>
      </c>
      <c r="AZ860" s="14">
        <v>0.125765051235912</v>
      </c>
      <c r="BA860" s="14">
        <v>8.7042467789627598E-2</v>
      </c>
      <c r="BB860" s="14">
        <v>0.13566059540661099</v>
      </c>
      <c r="BC860" s="14">
        <v>0.139497949477601</v>
      </c>
      <c r="BD860" s="14">
        <v>8.8905536409492295E-2</v>
      </c>
      <c r="BE860" s="14">
        <v>0.14695575494886401</v>
      </c>
      <c r="BF860" s="14">
        <v>0.115824865670906</v>
      </c>
      <c r="BG860" s="14">
        <v>0.12253693646762299</v>
      </c>
      <c r="BH860" s="14">
        <v>0.13447948441340801</v>
      </c>
      <c r="BI860" s="14">
        <v>0.15962977290410499</v>
      </c>
      <c r="BJ860" s="14">
        <v>7.7933045809618698E-2</v>
      </c>
      <c r="BK860" s="14">
        <v>0.169681560202398</v>
      </c>
      <c r="BL860" s="14">
        <v>0.221565868221343</v>
      </c>
      <c r="BM860" s="14">
        <v>6.1751725190150798E-2</v>
      </c>
      <c r="BN860" s="14">
        <v>6.9625533715478694E-2</v>
      </c>
      <c r="BO860" s="14"/>
      <c r="BP860" s="14">
        <v>8.2000491702847803E-2</v>
      </c>
      <c r="BQ860" s="14">
        <v>0.13428936710471201</v>
      </c>
      <c r="BR860" s="14">
        <v>9.2981827219256394E-2</v>
      </c>
      <c r="BS860" s="14">
        <v>0.151489329307264</v>
      </c>
      <c r="BT860" s="14">
        <v>0.11509731261240901</v>
      </c>
      <c r="BU860" s="14">
        <v>0.15343325211458</v>
      </c>
      <c r="BV860" s="14"/>
      <c r="BW860" s="14">
        <v>0.15768268131172</v>
      </c>
      <c r="BX860" s="14">
        <v>9.7839880333590007E-2</v>
      </c>
      <c r="BY860" s="14" t="s">
        <v>120</v>
      </c>
      <c r="BZ860" s="14">
        <v>0.104310931570263</v>
      </c>
      <c r="CA860" s="14">
        <v>0.103118855480374</v>
      </c>
      <c r="CB860" s="14">
        <v>6.8752700962438199E-2</v>
      </c>
      <c r="CC860" s="14">
        <v>0.116717275948076</v>
      </c>
      <c r="CD860" s="14"/>
      <c r="CE860" s="14">
        <v>6.8839766523283996E-2</v>
      </c>
      <c r="CF860" s="14">
        <v>0.10873386230781699</v>
      </c>
      <c r="CG860" s="14">
        <v>0.13093721026630301</v>
      </c>
      <c r="CH860" s="14">
        <v>0.12346256420959</v>
      </c>
      <c r="CI860" s="14"/>
      <c r="CJ860" s="14">
        <v>9.6112914213259001E-2</v>
      </c>
      <c r="CK860" s="14">
        <v>0.16409692514115901</v>
      </c>
      <c r="CL860" s="14">
        <v>0.105038368635974</v>
      </c>
      <c r="CM860" s="14">
        <v>0.124688399821562</v>
      </c>
      <c r="CN860" s="14"/>
      <c r="CO860" s="14">
        <v>8.3078864559139806E-2</v>
      </c>
      <c r="CP860" s="14">
        <v>0.119859904259739</v>
      </c>
      <c r="CQ860" s="14"/>
      <c r="CR860" s="14">
        <v>6.7902597630680503E-2</v>
      </c>
      <c r="CS860" s="14">
        <v>0.124533485082537</v>
      </c>
    </row>
    <row r="861" spans="2:97" x14ac:dyDescent="0.3">
      <c r="B861" t="s">
        <v>92</v>
      </c>
      <c r="C861" s="14">
        <v>2.1056592237179001E-2</v>
      </c>
      <c r="D861" s="14">
        <v>2.3670687196288901E-2</v>
      </c>
      <c r="E861" s="14">
        <v>1.84200358643637E-2</v>
      </c>
      <c r="F861" s="14"/>
      <c r="G861" s="14">
        <v>3.02597813672889E-2</v>
      </c>
      <c r="H861" s="14">
        <v>3.1002424356190099E-2</v>
      </c>
      <c r="I861" s="14">
        <v>6.0467499187904696E-3</v>
      </c>
      <c r="J861" s="14">
        <v>3.3465817779170903E-2</v>
      </c>
      <c r="K861" s="14">
        <v>2.7831695290234899E-2</v>
      </c>
      <c r="L861" s="14">
        <v>4.4044392659592499E-3</v>
      </c>
      <c r="M861" s="14"/>
      <c r="N861" s="14">
        <v>1.09952082259123E-2</v>
      </c>
      <c r="O861" s="14">
        <v>2.2857428470880702E-2</v>
      </c>
      <c r="P861" s="14">
        <v>3.2152515462229303E-2</v>
      </c>
      <c r="Q861" s="14">
        <v>1.95787595929287E-2</v>
      </c>
      <c r="R861" s="14"/>
      <c r="S861" s="14">
        <v>2.46499599178138E-2</v>
      </c>
      <c r="T861" s="14">
        <v>7.9059669980839995E-3</v>
      </c>
      <c r="U861" s="14">
        <v>1.2785574604403299E-2</v>
      </c>
      <c r="V861" s="14">
        <v>1.9782566867904701E-2</v>
      </c>
      <c r="W861" s="14">
        <v>1.3062915074975499E-2</v>
      </c>
      <c r="X861" s="14">
        <v>3.55635988445996E-2</v>
      </c>
      <c r="Y861" s="14">
        <v>0</v>
      </c>
      <c r="Z861" s="14">
        <v>0</v>
      </c>
      <c r="AA861" s="14">
        <v>3.7330478907215199E-2</v>
      </c>
      <c r="AB861" s="14">
        <v>4.15739270688395E-2</v>
      </c>
      <c r="AC861" s="14">
        <v>0</v>
      </c>
      <c r="AD861" s="14">
        <v>4.3157239177400199E-2</v>
      </c>
      <c r="AE861" s="14"/>
      <c r="AF861" s="14">
        <v>1.22221941581418E-2</v>
      </c>
      <c r="AG861" s="14">
        <v>7.8335473772660792E-3</v>
      </c>
      <c r="AH861" s="14">
        <v>1.05208829610678E-2</v>
      </c>
      <c r="AI861" s="14">
        <v>4.2376031013422501E-2</v>
      </c>
      <c r="AJ861" s="14">
        <v>7.1744722251570303E-2</v>
      </c>
      <c r="AK861" s="14"/>
      <c r="AL861" s="14">
        <v>1.0556833124020599E-2</v>
      </c>
      <c r="AM861" s="14">
        <v>7.3655217674926301E-3</v>
      </c>
      <c r="AN861" s="14">
        <v>3.0228339064602299E-2</v>
      </c>
      <c r="AO861" s="14">
        <v>3.53802743347153E-2</v>
      </c>
      <c r="AP861" s="14">
        <v>4.20728271049466E-2</v>
      </c>
      <c r="AQ861" s="14">
        <v>0</v>
      </c>
      <c r="AR861" s="14"/>
      <c r="AS861" s="14">
        <v>2.9270457657445299E-2</v>
      </c>
      <c r="AT861" s="14">
        <v>2.27230319202931E-2</v>
      </c>
      <c r="AU861" s="14">
        <v>1.5829012399555201E-2</v>
      </c>
      <c r="AV861" s="14">
        <v>0</v>
      </c>
      <c r="AW861" s="14">
        <v>0</v>
      </c>
      <c r="AX861" s="14"/>
      <c r="AY861" s="14">
        <v>0</v>
      </c>
      <c r="AZ861" s="14">
        <v>6.68511812558992E-2</v>
      </c>
      <c r="BA861" s="14">
        <v>1.4206986894529299E-2</v>
      </c>
      <c r="BB861" s="14">
        <v>0</v>
      </c>
      <c r="BC861" s="14">
        <v>3.4158177233750302E-2</v>
      </c>
      <c r="BD861" s="14">
        <v>3.4358191997860901E-2</v>
      </c>
      <c r="BE861" s="14">
        <v>9.3568072763691897E-3</v>
      </c>
      <c r="BF861" s="14">
        <v>3.0156558488656299E-2</v>
      </c>
      <c r="BG861" s="14">
        <v>0</v>
      </c>
      <c r="BH861" s="14">
        <v>0</v>
      </c>
      <c r="BI861" s="14">
        <v>1.0345628003284301E-2</v>
      </c>
      <c r="BJ861" s="14">
        <v>6.5536873682902799E-2</v>
      </c>
      <c r="BK861" s="14">
        <v>0</v>
      </c>
      <c r="BL861" s="14">
        <v>3.7739644579233601E-2</v>
      </c>
      <c r="BM861" s="14">
        <v>2.9969985389615102E-2</v>
      </c>
      <c r="BN861" s="14">
        <v>0</v>
      </c>
      <c r="BO861" s="14"/>
      <c r="BP861" s="14">
        <v>1.3318641297809601E-2</v>
      </c>
      <c r="BQ861" s="14">
        <v>2.5781306373847599E-2</v>
      </c>
      <c r="BR861" s="14">
        <v>4.5566385869013702E-2</v>
      </c>
      <c r="BS861" s="14">
        <v>5.6106726368518201E-3</v>
      </c>
      <c r="BT861" s="14">
        <v>2.06640395931105E-2</v>
      </c>
      <c r="BU861" s="14">
        <v>2.1100696351875201E-2</v>
      </c>
      <c r="BV861" s="14"/>
      <c r="BW861" s="14">
        <v>4.6640297443325896E-3</v>
      </c>
      <c r="BX861" s="14">
        <v>3.8308440656507299E-2</v>
      </c>
      <c r="BY861" s="14" t="s">
        <v>120</v>
      </c>
      <c r="BZ861" s="14">
        <v>1.2410439796721099E-2</v>
      </c>
      <c r="CA861" s="14">
        <v>6.7352112697693298E-2</v>
      </c>
      <c r="CB861" s="14">
        <v>1.05814425917271E-2</v>
      </c>
      <c r="CC861" s="14">
        <v>5.7937923435036801E-2</v>
      </c>
      <c r="CD861" s="14"/>
      <c r="CE861" s="14">
        <v>2.00341899223044E-2</v>
      </c>
      <c r="CF861" s="14">
        <v>1.3233739818250699E-2</v>
      </c>
      <c r="CG861" s="14">
        <v>3.2704410810819998E-2</v>
      </c>
      <c r="CH861" s="14">
        <v>2.0041138585151899E-2</v>
      </c>
      <c r="CI861" s="14"/>
      <c r="CJ861" s="14">
        <v>0</v>
      </c>
      <c r="CK861" s="14">
        <v>1.3799181369090301E-2</v>
      </c>
      <c r="CL861" s="14">
        <v>2.13688621604479E-2</v>
      </c>
      <c r="CM861" s="14">
        <v>0.104244547692528</v>
      </c>
      <c r="CN861" s="14"/>
      <c r="CO861" s="14">
        <v>7.1980273737128203E-3</v>
      </c>
      <c r="CP861" s="14">
        <v>2.2339188475925802E-2</v>
      </c>
      <c r="CQ861" s="14"/>
      <c r="CR861" s="14">
        <v>0</v>
      </c>
      <c r="CS861" s="14">
        <v>2.1276006581707502E-2</v>
      </c>
    </row>
    <row r="862" spans="2:97" x14ac:dyDescent="0.3">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c r="AR862" s="14"/>
      <c r="AS862" s="14"/>
      <c r="AT862" s="14"/>
      <c r="AU862" s="14"/>
      <c r="AV862" s="14"/>
      <c r="AW862" s="14"/>
      <c r="AX862" s="14"/>
      <c r="AY862" s="14"/>
      <c r="AZ862" s="14"/>
      <c r="BA862" s="14"/>
      <c r="BB862" s="14"/>
      <c r="BC862" s="14"/>
      <c r="BD862" s="14"/>
      <c r="BE862" s="14"/>
      <c r="BF862" s="14"/>
      <c r="BG862" s="14"/>
      <c r="BH862" s="14"/>
      <c r="BI862" s="14"/>
      <c r="BJ862" s="14"/>
      <c r="BK862" s="14"/>
      <c r="BL862" s="14"/>
      <c r="BM862" s="14"/>
      <c r="BN862" s="14"/>
      <c r="BO862" s="14"/>
      <c r="BP862" s="14"/>
      <c r="BQ862" s="14"/>
      <c r="BR862" s="14"/>
      <c r="BS862" s="14"/>
      <c r="BT862" s="14"/>
      <c r="BU862" s="14"/>
      <c r="BV862" s="14"/>
      <c r="BW862" s="14"/>
      <c r="BX862" s="14"/>
      <c r="BY862" s="14"/>
      <c r="BZ862" s="14"/>
      <c r="CA862" s="14"/>
      <c r="CB862" s="14"/>
      <c r="CC862" s="14"/>
      <c r="CD862" s="14"/>
      <c r="CE862" s="14"/>
      <c r="CF862" s="14"/>
      <c r="CG862" s="14"/>
      <c r="CH862" s="14"/>
      <c r="CI862" s="14"/>
      <c r="CJ862" s="14"/>
      <c r="CK862" s="14"/>
      <c r="CL862" s="14"/>
      <c r="CM862" s="14"/>
      <c r="CN862" s="14"/>
      <c r="CO862" s="14"/>
      <c r="CP862" s="14"/>
      <c r="CQ862" s="14"/>
      <c r="CR862" s="14"/>
      <c r="CS862" s="14"/>
    </row>
    <row r="863" spans="2:97" x14ac:dyDescent="0.3">
      <c r="B863" s="6" t="s">
        <v>394</v>
      </c>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c r="AR863" s="14"/>
      <c r="AS863" s="14"/>
      <c r="AT863" s="14"/>
      <c r="AU863" s="14"/>
      <c r="AV863" s="14"/>
      <c r="AW863" s="14"/>
      <c r="AX863" s="14"/>
      <c r="AY863" s="14"/>
      <c r="AZ863" s="14"/>
      <c r="BA863" s="14"/>
      <c r="BB863" s="14"/>
      <c r="BC863" s="14"/>
      <c r="BD863" s="14"/>
      <c r="BE863" s="14"/>
      <c r="BF863" s="14"/>
      <c r="BG863" s="14"/>
      <c r="BH863" s="14"/>
      <c r="BI863" s="14"/>
      <c r="BJ863" s="14"/>
      <c r="BK863" s="14"/>
      <c r="BL863" s="14"/>
      <c r="BM863" s="14"/>
      <c r="BN863" s="14"/>
      <c r="BO863" s="14"/>
      <c r="BP863" s="14"/>
      <c r="BQ863" s="14"/>
      <c r="BR863" s="14"/>
      <c r="BS863" s="14"/>
      <c r="BT863" s="14"/>
      <c r="BU863" s="14"/>
      <c r="BV863" s="14"/>
      <c r="BW863" s="14"/>
      <c r="BX863" s="14"/>
      <c r="BY863" s="14"/>
      <c r="BZ863" s="14"/>
      <c r="CA863" s="14"/>
      <c r="CB863" s="14"/>
      <c r="CC863" s="14"/>
      <c r="CD863" s="14"/>
      <c r="CE863" s="14"/>
      <c r="CF863" s="14"/>
      <c r="CG863" s="14"/>
      <c r="CH863" s="14"/>
      <c r="CI863" s="14"/>
      <c r="CJ863" s="14"/>
      <c r="CK863" s="14"/>
      <c r="CL863" s="14"/>
      <c r="CM863" s="14"/>
      <c r="CN863" s="14"/>
      <c r="CO863" s="14"/>
      <c r="CP863" s="14"/>
      <c r="CQ863" s="14"/>
      <c r="CR863" s="14"/>
      <c r="CS863" s="14"/>
    </row>
    <row r="864" spans="2:97" x14ac:dyDescent="0.3">
      <c r="B864" s="24" t="s">
        <v>188</v>
      </c>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c r="AR864" s="14"/>
      <c r="AS864" s="14"/>
      <c r="AT864" s="14"/>
      <c r="AU864" s="14"/>
      <c r="AV864" s="14"/>
      <c r="AW864" s="14"/>
      <c r="AX864" s="14"/>
      <c r="AY864" s="14"/>
      <c r="AZ864" s="14"/>
      <c r="BA864" s="14"/>
      <c r="BB864" s="14"/>
      <c r="BC864" s="14"/>
      <c r="BD864" s="14"/>
      <c r="BE864" s="14"/>
      <c r="BF864" s="14"/>
      <c r="BG864" s="14"/>
      <c r="BH864" s="14"/>
      <c r="BI864" s="14"/>
      <c r="BJ864" s="14"/>
      <c r="BK864" s="14"/>
      <c r="BL864" s="14"/>
      <c r="BM864" s="14"/>
      <c r="BN864" s="14"/>
      <c r="BO864" s="14"/>
      <c r="BP864" s="14"/>
      <c r="BQ864" s="14"/>
      <c r="BR864" s="14"/>
      <c r="BS864" s="14"/>
      <c r="BT864" s="14"/>
      <c r="BU864" s="14"/>
      <c r="BV864" s="14"/>
      <c r="BW864" s="14"/>
      <c r="BX864" s="14"/>
      <c r="BY864" s="14"/>
      <c r="BZ864" s="14"/>
      <c r="CA864" s="14"/>
      <c r="CB864" s="14"/>
      <c r="CC864" s="14"/>
      <c r="CD864" s="14"/>
      <c r="CE864" s="14"/>
      <c r="CF864" s="14"/>
      <c r="CG864" s="14"/>
      <c r="CH864" s="14"/>
      <c r="CI864" s="14"/>
      <c r="CJ864" s="14"/>
      <c r="CK864" s="14"/>
      <c r="CL864" s="14"/>
      <c r="CM864" s="14"/>
      <c r="CN864" s="14"/>
      <c r="CO864" s="14"/>
      <c r="CP864" s="14"/>
      <c r="CQ864" s="14"/>
      <c r="CR864" s="14"/>
      <c r="CS864" s="14"/>
    </row>
    <row r="865" spans="2:97" x14ac:dyDescent="0.3">
      <c r="B865" t="s">
        <v>383</v>
      </c>
      <c r="C865" s="14">
        <v>0.330842312913391</v>
      </c>
      <c r="D865" s="14">
        <v>0.29000072006281602</v>
      </c>
      <c r="E865" s="14">
        <v>0.37300170761192403</v>
      </c>
      <c r="F865" s="14"/>
      <c r="G865" s="14">
        <v>0.34067313788787401</v>
      </c>
      <c r="H865" s="14">
        <v>0.32535072022536099</v>
      </c>
      <c r="I865" s="14">
        <v>0.28256659614955498</v>
      </c>
      <c r="J865" s="14">
        <v>0.34772077627013098</v>
      </c>
      <c r="K865" s="14">
        <v>0.37496911607573802</v>
      </c>
      <c r="L865" s="14">
        <v>0.32537417626491</v>
      </c>
      <c r="M865" s="14"/>
      <c r="N865" s="14">
        <v>0.31262235960256901</v>
      </c>
      <c r="O865" s="14">
        <v>0.30884638371116901</v>
      </c>
      <c r="P865" s="14">
        <v>0.35631761348679702</v>
      </c>
      <c r="Q865" s="14">
        <v>0.34962809770384901</v>
      </c>
      <c r="R865" s="14"/>
      <c r="S865" s="14">
        <v>0.35550711892428399</v>
      </c>
      <c r="T865" s="14">
        <v>0.29370029112031898</v>
      </c>
      <c r="U865" s="14">
        <v>0.27185406901414899</v>
      </c>
      <c r="V865" s="14">
        <v>0.38409629418562902</v>
      </c>
      <c r="W865" s="14">
        <v>0.271670110366318</v>
      </c>
      <c r="X865" s="14">
        <v>0.32954842909556997</v>
      </c>
      <c r="Y865" s="14">
        <v>0.34887352800223898</v>
      </c>
      <c r="Z865" s="14">
        <v>0.23032887180513001</v>
      </c>
      <c r="AA865" s="14">
        <v>0.42064536629952398</v>
      </c>
      <c r="AB865" s="14">
        <v>0.30595707459862498</v>
      </c>
      <c r="AC865" s="14">
        <v>0.460525306347285</v>
      </c>
      <c r="AD865" s="14">
        <v>0.119856652791989</v>
      </c>
      <c r="AE865" s="14"/>
      <c r="AF865" s="14">
        <v>0.371492838736935</v>
      </c>
      <c r="AG865" s="14">
        <v>0.37326129552741999</v>
      </c>
      <c r="AH865" s="14">
        <v>0.37045921407610999</v>
      </c>
      <c r="AI865" s="14">
        <v>0.22986831771626201</v>
      </c>
      <c r="AJ865" s="14">
        <v>0.29084660988264299</v>
      </c>
      <c r="AK865" s="14"/>
      <c r="AL865" s="14">
        <v>0.34224381311928098</v>
      </c>
      <c r="AM865" s="14">
        <v>0.36128984139523701</v>
      </c>
      <c r="AN865" s="14">
        <v>0.34622613523737</v>
      </c>
      <c r="AO865" s="14">
        <v>0.318611998368517</v>
      </c>
      <c r="AP865" s="14">
        <v>0.340494717271559</v>
      </c>
      <c r="AQ865" s="14">
        <v>0.32387102748056001</v>
      </c>
      <c r="AR865" s="14"/>
      <c r="AS865" s="14">
        <v>0.35345208658939098</v>
      </c>
      <c r="AT865" s="14">
        <v>0.27575976511191203</v>
      </c>
      <c r="AU865" s="14">
        <v>0.35019785574590101</v>
      </c>
      <c r="AV865" s="14">
        <v>0.37327711815094899</v>
      </c>
      <c r="AW865" s="14">
        <v>0.27964239813869501</v>
      </c>
      <c r="AX865" s="14"/>
      <c r="AY865" s="14">
        <v>0.43808527995185098</v>
      </c>
      <c r="AZ865" s="14">
        <v>0.230240766749163</v>
      </c>
      <c r="BA865" s="14">
        <v>0.33729401730373498</v>
      </c>
      <c r="BB865" s="14">
        <v>0.22192283860315401</v>
      </c>
      <c r="BC865" s="14">
        <v>0.42781572188758199</v>
      </c>
      <c r="BD865" s="14">
        <v>0.338245443736645</v>
      </c>
      <c r="BE865" s="14">
        <v>0.28649665916231298</v>
      </c>
      <c r="BF865" s="14">
        <v>0.29927795268922303</v>
      </c>
      <c r="BG865" s="14">
        <v>0.30818174034976398</v>
      </c>
      <c r="BH865" s="14">
        <v>0.34440264700670897</v>
      </c>
      <c r="BI865" s="14">
        <v>0.34457648092176102</v>
      </c>
      <c r="BJ865" s="14">
        <v>0.24966250563924</v>
      </c>
      <c r="BK865" s="14">
        <v>0.26053004721676998</v>
      </c>
      <c r="BL865" s="14">
        <v>0.318894005624421</v>
      </c>
      <c r="BM865" s="14">
        <v>0.31739064538962503</v>
      </c>
      <c r="BN865" s="14">
        <v>0.457597747650621</v>
      </c>
      <c r="BO865" s="14"/>
      <c r="BP865" s="14">
        <v>0.37453171636266902</v>
      </c>
      <c r="BQ865" s="14">
        <v>0.34006553043086502</v>
      </c>
      <c r="BR865" s="14">
        <v>0.31706409795311502</v>
      </c>
      <c r="BS865" s="14">
        <v>0.28420846153100399</v>
      </c>
      <c r="BT865" s="14">
        <v>0.28831895116962403</v>
      </c>
      <c r="BU865" s="14">
        <v>0.32431767690701102</v>
      </c>
      <c r="BV865" s="14"/>
      <c r="BW865" s="14">
        <v>0.34146831938779398</v>
      </c>
      <c r="BX865" s="14">
        <v>0.33731481285199699</v>
      </c>
      <c r="BY865" s="14" t="s">
        <v>120</v>
      </c>
      <c r="BZ865" s="14">
        <v>0.30152735152300397</v>
      </c>
      <c r="CA865" s="14">
        <v>0.28456360145828402</v>
      </c>
      <c r="CB865" s="14">
        <v>0.30719822458855001</v>
      </c>
      <c r="CC865" s="14">
        <v>0.45641564140086399</v>
      </c>
      <c r="CD865" s="14"/>
      <c r="CE865" s="14">
        <v>0.34964137194975098</v>
      </c>
      <c r="CF865" s="14">
        <v>0.36129213113094599</v>
      </c>
      <c r="CG865" s="14">
        <v>0.240356984748818</v>
      </c>
      <c r="CH865" s="14">
        <v>0.32861039274991399</v>
      </c>
      <c r="CI865" s="14"/>
      <c r="CJ865" s="14">
        <v>0.38323566725716601</v>
      </c>
      <c r="CK865" s="14">
        <v>0.304313449575766</v>
      </c>
      <c r="CL865" s="14">
        <v>0.32902847426654402</v>
      </c>
      <c r="CM865" s="14">
        <v>0.28314919132578698</v>
      </c>
      <c r="CN865" s="14"/>
      <c r="CO865" s="14">
        <v>0.38556300259871901</v>
      </c>
      <c r="CP865" s="14">
        <v>0.32329044965640602</v>
      </c>
      <c r="CQ865" s="14"/>
      <c r="CR865" s="14">
        <v>0.44796817319065801</v>
      </c>
      <c r="CS865" s="14">
        <v>0.311928443516303</v>
      </c>
    </row>
    <row r="866" spans="2:97" x14ac:dyDescent="0.3">
      <c r="B866" t="s">
        <v>384</v>
      </c>
      <c r="C866" s="14">
        <v>0.31412674919388101</v>
      </c>
      <c r="D866" s="14">
        <v>0.31945658403456401</v>
      </c>
      <c r="E866" s="14">
        <v>0.30989514619328101</v>
      </c>
      <c r="F866" s="14"/>
      <c r="G866" s="14">
        <v>0.353598937205297</v>
      </c>
      <c r="H866" s="14">
        <v>0.33507457854843897</v>
      </c>
      <c r="I866" s="14">
        <v>0.44267488579777098</v>
      </c>
      <c r="J866" s="14">
        <v>0.25284210454059602</v>
      </c>
      <c r="K866" s="14">
        <v>0.216498161793269</v>
      </c>
      <c r="L866" s="14">
        <v>0.277376991136152</v>
      </c>
      <c r="M866" s="14"/>
      <c r="N866" s="14">
        <v>0.34837874332027802</v>
      </c>
      <c r="O866" s="14">
        <v>0.316152924568608</v>
      </c>
      <c r="P866" s="14">
        <v>0.27256421883475102</v>
      </c>
      <c r="Q866" s="14">
        <v>0.31673346179165801</v>
      </c>
      <c r="R866" s="14"/>
      <c r="S866" s="14">
        <v>0.31786787250587001</v>
      </c>
      <c r="T866" s="14">
        <v>0.33113114699523399</v>
      </c>
      <c r="U866" s="14">
        <v>0.33633525428731498</v>
      </c>
      <c r="V866" s="14">
        <v>0.322854994620278</v>
      </c>
      <c r="W866" s="14">
        <v>0.36374014096923102</v>
      </c>
      <c r="X866" s="14">
        <v>0.27647460585004602</v>
      </c>
      <c r="Y866" s="14">
        <v>0.252678952840169</v>
      </c>
      <c r="Z866" s="14">
        <v>0.40244124064961001</v>
      </c>
      <c r="AA866" s="14">
        <v>0.25543618661115702</v>
      </c>
      <c r="AB866" s="14">
        <v>0.29949136824906297</v>
      </c>
      <c r="AC866" s="14">
        <v>0.189529215460009</v>
      </c>
      <c r="AD866" s="14">
        <v>0.63782633502485298</v>
      </c>
      <c r="AE866" s="14"/>
      <c r="AF866" s="14">
        <v>0.27886865835713698</v>
      </c>
      <c r="AG866" s="14">
        <v>0.30978666588679199</v>
      </c>
      <c r="AH866" s="14">
        <v>0.35939438441662602</v>
      </c>
      <c r="AI866" s="14">
        <v>0.30154259750954399</v>
      </c>
      <c r="AJ866" s="14">
        <v>0.30288401675932097</v>
      </c>
      <c r="AK866" s="14"/>
      <c r="AL866" s="14">
        <v>0.35326088627813002</v>
      </c>
      <c r="AM866" s="14">
        <v>0.29907534081756298</v>
      </c>
      <c r="AN866" s="14">
        <v>0.34823741540118303</v>
      </c>
      <c r="AO866" s="14">
        <v>0.24221337544318899</v>
      </c>
      <c r="AP866" s="14">
        <v>0.29997290755324701</v>
      </c>
      <c r="AQ866" s="14">
        <v>0.30386780982535599</v>
      </c>
      <c r="AR866" s="14"/>
      <c r="AS866" s="14">
        <v>0.27614029277518198</v>
      </c>
      <c r="AT866" s="14">
        <v>0.354553511266817</v>
      </c>
      <c r="AU866" s="14">
        <v>0.30401922997882702</v>
      </c>
      <c r="AV866" s="14">
        <v>0.40974008070656798</v>
      </c>
      <c r="AW866" s="14">
        <v>0.32633889675019601</v>
      </c>
      <c r="AX866" s="14"/>
      <c r="AY866" s="14">
        <v>0</v>
      </c>
      <c r="AZ866" s="14">
        <v>0.31179392417205998</v>
      </c>
      <c r="BA866" s="14">
        <v>0.30418541887067102</v>
      </c>
      <c r="BB866" s="14">
        <v>0.45291874431039503</v>
      </c>
      <c r="BC866" s="14">
        <v>0.22282754396177401</v>
      </c>
      <c r="BD866" s="14">
        <v>0.34311164399015598</v>
      </c>
      <c r="BE866" s="14">
        <v>0.352045451517769</v>
      </c>
      <c r="BF866" s="14">
        <v>0.325917979022597</v>
      </c>
      <c r="BG866" s="14">
        <v>0.318112202482635</v>
      </c>
      <c r="BH866" s="14">
        <v>0.31137346813560701</v>
      </c>
      <c r="BI866" s="14">
        <v>0.29162848224550703</v>
      </c>
      <c r="BJ866" s="14">
        <v>0.29647705235451399</v>
      </c>
      <c r="BK866" s="14">
        <v>0.36773588280088998</v>
      </c>
      <c r="BL866" s="14">
        <v>0.28489367680188199</v>
      </c>
      <c r="BM866" s="14">
        <v>0.33909623937170802</v>
      </c>
      <c r="BN866" s="14">
        <v>0.26337902220415699</v>
      </c>
      <c r="BO866" s="14"/>
      <c r="BP866" s="14">
        <v>0.32548782513354502</v>
      </c>
      <c r="BQ866" s="14">
        <v>0.292341479756207</v>
      </c>
      <c r="BR866" s="14">
        <v>0.29574997376263901</v>
      </c>
      <c r="BS866" s="14">
        <v>0.31132719840714901</v>
      </c>
      <c r="BT866" s="14">
        <v>0.318056275367953</v>
      </c>
      <c r="BU866" s="14">
        <v>0.42992812296712102</v>
      </c>
      <c r="BV866" s="14"/>
      <c r="BW866" s="14">
        <v>0.28719169730108102</v>
      </c>
      <c r="BX866" s="14">
        <v>0.35430809625610199</v>
      </c>
      <c r="BY866" s="14" t="s">
        <v>120</v>
      </c>
      <c r="BZ866" s="14">
        <v>0.32574589429186501</v>
      </c>
      <c r="CA866" s="14">
        <v>0.26605113511121398</v>
      </c>
      <c r="CB866" s="14">
        <v>0.36041777610576697</v>
      </c>
      <c r="CC866" s="14">
        <v>0.21432697403624701</v>
      </c>
      <c r="CD866" s="14"/>
      <c r="CE866" s="14">
        <v>0.35589507563599998</v>
      </c>
      <c r="CF866" s="14">
        <v>0.31938959931157102</v>
      </c>
      <c r="CG866" s="14">
        <v>0.25948525777074899</v>
      </c>
      <c r="CH866" s="14">
        <v>0.32711458553660799</v>
      </c>
      <c r="CI866" s="14"/>
      <c r="CJ866" s="14">
        <v>0.34352095507173303</v>
      </c>
      <c r="CK866" s="14">
        <v>0.36113626581360198</v>
      </c>
      <c r="CL866" s="14">
        <v>0.29388862763097001</v>
      </c>
      <c r="CM866" s="14">
        <v>0.256901590973244</v>
      </c>
      <c r="CN866" s="14"/>
      <c r="CO866" s="14">
        <v>0.43066292083526703</v>
      </c>
      <c r="CP866" s="14">
        <v>0.29433506917275298</v>
      </c>
      <c r="CQ866" s="14"/>
      <c r="CR866" s="14">
        <v>0.31560311871625801</v>
      </c>
      <c r="CS866" s="14">
        <v>0.31673501013418298</v>
      </c>
    </row>
    <row r="867" spans="2:97" x14ac:dyDescent="0.3">
      <c r="B867" t="s">
        <v>385</v>
      </c>
      <c r="C867" s="14">
        <v>0.18366206763604501</v>
      </c>
      <c r="D867" s="14">
        <v>0.20982070866764599</v>
      </c>
      <c r="E867" s="14">
        <v>0.15716456611209301</v>
      </c>
      <c r="F867" s="14"/>
      <c r="G867" s="14">
        <v>0.19861897352626801</v>
      </c>
      <c r="H867" s="14">
        <v>0.200862395606665</v>
      </c>
      <c r="I867" s="14">
        <v>0.18327277116017801</v>
      </c>
      <c r="J867" s="14">
        <v>0.17355056677451</v>
      </c>
      <c r="K867" s="14">
        <v>0.201611723912865</v>
      </c>
      <c r="L867" s="14">
        <v>0.15551228006488799</v>
      </c>
      <c r="M867" s="14"/>
      <c r="N867" s="14">
        <v>0.197317332962965</v>
      </c>
      <c r="O867" s="14">
        <v>0.22726565651842301</v>
      </c>
      <c r="P867" s="14">
        <v>0.17597657006804299</v>
      </c>
      <c r="Q867" s="14">
        <v>0.12888164074115499</v>
      </c>
      <c r="R867" s="14"/>
      <c r="S867" s="14">
        <v>0.19883737445608801</v>
      </c>
      <c r="T867" s="14">
        <v>0.217911450602673</v>
      </c>
      <c r="U867" s="14">
        <v>0.20163037051294699</v>
      </c>
      <c r="V867" s="14">
        <v>0.14164211646841901</v>
      </c>
      <c r="W867" s="14">
        <v>0.14797281921983799</v>
      </c>
      <c r="X867" s="14">
        <v>0.14944920728511901</v>
      </c>
      <c r="Y867" s="14">
        <v>0.226196581541703</v>
      </c>
      <c r="Z867" s="14">
        <v>0.242034746841401</v>
      </c>
      <c r="AA867" s="14">
        <v>0.15521841321414101</v>
      </c>
      <c r="AB867" s="14">
        <v>0.197354362597639</v>
      </c>
      <c r="AC867" s="14">
        <v>0.15947568614503199</v>
      </c>
      <c r="AD867" s="14">
        <v>0.16198168416602499</v>
      </c>
      <c r="AE867" s="14"/>
      <c r="AF867" s="14">
        <v>0.15839677231662699</v>
      </c>
      <c r="AG867" s="14">
        <v>0.198107752401954</v>
      </c>
      <c r="AH867" s="14">
        <v>0.12086627806387699</v>
      </c>
      <c r="AI867" s="14">
        <v>0.22705369915489301</v>
      </c>
      <c r="AJ867" s="14">
        <v>0.113801195738658</v>
      </c>
      <c r="AK867" s="14"/>
      <c r="AL867" s="14">
        <v>0.212458106885071</v>
      </c>
      <c r="AM867" s="14">
        <v>0.127991078620737</v>
      </c>
      <c r="AN867" s="14">
        <v>0.12890099657192799</v>
      </c>
      <c r="AO867" s="14">
        <v>0.23950932590396901</v>
      </c>
      <c r="AP867" s="14">
        <v>0.122501661795217</v>
      </c>
      <c r="AQ867" s="14">
        <v>0.17127880309198201</v>
      </c>
      <c r="AR867" s="14"/>
      <c r="AS867" s="14">
        <v>0.15926140675490599</v>
      </c>
      <c r="AT867" s="14">
        <v>0.184742372165033</v>
      </c>
      <c r="AU867" s="14">
        <v>0.19526147380707501</v>
      </c>
      <c r="AV867" s="14">
        <v>0.169591822471619</v>
      </c>
      <c r="AW867" s="14">
        <v>0.22291138430597801</v>
      </c>
      <c r="AX867" s="14"/>
      <c r="AY867" s="14">
        <v>0.28406906308033503</v>
      </c>
      <c r="AZ867" s="14">
        <v>0.212157813387508</v>
      </c>
      <c r="BA867" s="14">
        <v>0.14879175115167501</v>
      </c>
      <c r="BB867" s="14">
        <v>0.121303837149028</v>
      </c>
      <c r="BC867" s="14">
        <v>0.147232984835206</v>
      </c>
      <c r="BD867" s="14">
        <v>0.15375319366828999</v>
      </c>
      <c r="BE867" s="14">
        <v>0.20384377435687601</v>
      </c>
      <c r="BF867" s="14">
        <v>0.21619418083410499</v>
      </c>
      <c r="BG867" s="14">
        <v>0.227046097499257</v>
      </c>
      <c r="BH867" s="14">
        <v>0.16650895407188801</v>
      </c>
      <c r="BI867" s="14">
        <v>0.19166825499642301</v>
      </c>
      <c r="BJ867" s="14">
        <v>0.25082635650588497</v>
      </c>
      <c r="BK867" s="14">
        <v>0.200016398373668</v>
      </c>
      <c r="BL867" s="14">
        <v>0.20567011390767501</v>
      </c>
      <c r="BM867" s="14">
        <v>0.20058113529190499</v>
      </c>
      <c r="BN867" s="14">
        <v>0.19215362605272901</v>
      </c>
      <c r="BO867" s="14"/>
      <c r="BP867" s="14">
        <v>0.17203605735212699</v>
      </c>
      <c r="BQ867" s="14">
        <v>0.199565600097526</v>
      </c>
      <c r="BR867" s="14">
        <v>0.20451107780087499</v>
      </c>
      <c r="BS867" s="14">
        <v>0.19288529510722499</v>
      </c>
      <c r="BT867" s="14">
        <v>0.178144425060763</v>
      </c>
      <c r="BU867" s="14">
        <v>7.6245152910052502E-2</v>
      </c>
      <c r="BV867" s="14"/>
      <c r="BW867" s="14">
        <v>0.18214259583716699</v>
      </c>
      <c r="BX867" s="14">
        <v>0.17406630555645999</v>
      </c>
      <c r="BY867" s="14" t="s">
        <v>120</v>
      </c>
      <c r="BZ867" s="14">
        <v>0.115212236907291</v>
      </c>
      <c r="CA867" s="14">
        <v>0.22450000089500399</v>
      </c>
      <c r="CB867" s="14">
        <v>0.210950785237422</v>
      </c>
      <c r="CC867" s="14">
        <v>0.154602185179776</v>
      </c>
      <c r="CD867" s="14"/>
      <c r="CE867" s="14">
        <v>0.174827606424831</v>
      </c>
      <c r="CF867" s="14">
        <v>0.22788401998375801</v>
      </c>
      <c r="CG867" s="14">
        <v>0.22949953063713999</v>
      </c>
      <c r="CH867" s="14">
        <v>0.17006130680373899</v>
      </c>
      <c r="CI867" s="14"/>
      <c r="CJ867" s="14">
        <v>0.139137212485032</v>
      </c>
      <c r="CK867" s="14">
        <v>0.15666858509072701</v>
      </c>
      <c r="CL867" s="14">
        <v>0.19816756832999699</v>
      </c>
      <c r="CM867" s="14">
        <v>0.27090911326822498</v>
      </c>
      <c r="CN867" s="14"/>
      <c r="CO867" s="14">
        <v>0.109595913031601</v>
      </c>
      <c r="CP867" s="14">
        <v>0.19757118451964201</v>
      </c>
      <c r="CQ867" s="14"/>
      <c r="CR867" s="14">
        <v>0.15751445348374599</v>
      </c>
      <c r="CS867" s="14">
        <v>0.18924747193426</v>
      </c>
    </row>
    <row r="868" spans="2:97" x14ac:dyDescent="0.3">
      <c r="B868" t="s">
        <v>386</v>
      </c>
      <c r="C868" s="14">
        <v>0.134477732520043</v>
      </c>
      <c r="D868" s="14">
        <v>0.15088157480224601</v>
      </c>
      <c r="E868" s="14">
        <v>0.11554092704332899</v>
      </c>
      <c r="F868" s="14"/>
      <c r="G868" s="14">
        <v>9.26398285790795E-2</v>
      </c>
      <c r="H868" s="14">
        <v>0.101568642960331</v>
      </c>
      <c r="I868" s="14">
        <v>6.8725556081706496E-2</v>
      </c>
      <c r="J868" s="14">
        <v>0.15660652123184801</v>
      </c>
      <c r="K868" s="14">
        <v>0.15208478622311</v>
      </c>
      <c r="L868" s="14">
        <v>0.215795636325398</v>
      </c>
      <c r="M868" s="14"/>
      <c r="N868" s="14">
        <v>0.127300996955788</v>
      </c>
      <c r="O868" s="14">
        <v>0.10563504247143</v>
      </c>
      <c r="P868" s="14">
        <v>0.148862526286968</v>
      </c>
      <c r="Q868" s="14">
        <v>0.16195055003572001</v>
      </c>
      <c r="R868" s="14"/>
      <c r="S868" s="14">
        <v>9.7191478126601102E-2</v>
      </c>
      <c r="T868" s="14">
        <v>0.11786628277851199</v>
      </c>
      <c r="U868" s="14">
        <v>0.148127226352918</v>
      </c>
      <c r="V868" s="14">
        <v>0.111281998385862</v>
      </c>
      <c r="W868" s="14">
        <v>0.18880632251961699</v>
      </c>
      <c r="X868" s="14">
        <v>0.18824903110770599</v>
      </c>
      <c r="Y868" s="14">
        <v>0.172250937615889</v>
      </c>
      <c r="Z868" s="14">
        <v>0.12519514070386001</v>
      </c>
      <c r="AA868" s="14">
        <v>0.120840669655581</v>
      </c>
      <c r="AB868" s="14">
        <v>0.12407259004641701</v>
      </c>
      <c r="AC868" s="14">
        <v>0.190469792047675</v>
      </c>
      <c r="AD868" s="14">
        <v>3.71780888397324E-2</v>
      </c>
      <c r="AE868" s="14"/>
      <c r="AF868" s="14">
        <v>0.16423893065180001</v>
      </c>
      <c r="AG868" s="14">
        <v>0.10488757230587401</v>
      </c>
      <c r="AH868" s="14">
        <v>0.12702602287755399</v>
      </c>
      <c r="AI868" s="14">
        <v>0.18999469148204201</v>
      </c>
      <c r="AJ868" s="14">
        <v>0.184835042106157</v>
      </c>
      <c r="AK868" s="14"/>
      <c r="AL868" s="14">
        <v>8.0751738810136503E-2</v>
      </c>
      <c r="AM868" s="14">
        <v>0.17401712038696501</v>
      </c>
      <c r="AN868" s="14">
        <v>0.13482652392543901</v>
      </c>
      <c r="AO868" s="14">
        <v>0.150055483199553</v>
      </c>
      <c r="AP868" s="14">
        <v>0.16672977002334799</v>
      </c>
      <c r="AQ868" s="14">
        <v>0.163718350600188</v>
      </c>
      <c r="AR868" s="14"/>
      <c r="AS868" s="14">
        <v>0.16913653650633201</v>
      </c>
      <c r="AT868" s="14">
        <v>0.14185611838408599</v>
      </c>
      <c r="AU868" s="14">
        <v>0.13847924389723801</v>
      </c>
      <c r="AV868" s="14">
        <v>3.1243907556927301E-2</v>
      </c>
      <c r="AW868" s="14">
        <v>0.171107320805132</v>
      </c>
      <c r="AX868" s="14"/>
      <c r="AY868" s="14">
        <v>0.27784565696781299</v>
      </c>
      <c r="AZ868" s="14">
        <v>0.19773486914427901</v>
      </c>
      <c r="BA868" s="14">
        <v>0.18165840821968601</v>
      </c>
      <c r="BB868" s="14">
        <v>0.18690447193606999</v>
      </c>
      <c r="BC868" s="14">
        <v>0.157564901762208</v>
      </c>
      <c r="BD868" s="14">
        <v>0.11554563385929401</v>
      </c>
      <c r="BE868" s="14">
        <v>0.118442266362163</v>
      </c>
      <c r="BF868" s="14">
        <v>8.6232361550920802E-2</v>
      </c>
      <c r="BG868" s="14">
        <v>0.13021563390319901</v>
      </c>
      <c r="BH868" s="14">
        <v>0.16282189854838799</v>
      </c>
      <c r="BI868" s="14">
        <v>0.15168331675354299</v>
      </c>
      <c r="BJ868" s="14">
        <v>0.121751834393725</v>
      </c>
      <c r="BK868" s="14">
        <v>0.17171767160867299</v>
      </c>
      <c r="BL868" s="14">
        <v>0.19054220366602101</v>
      </c>
      <c r="BM868" s="14">
        <v>0.11296199455714601</v>
      </c>
      <c r="BN868" s="14">
        <v>6.8806758865659706E-2</v>
      </c>
      <c r="BO868" s="14"/>
      <c r="BP868" s="14">
        <v>9.5836716526748703E-2</v>
      </c>
      <c r="BQ868" s="14">
        <v>0.130713270276508</v>
      </c>
      <c r="BR868" s="14">
        <v>0.137108464614357</v>
      </c>
      <c r="BS868" s="14">
        <v>0.18367338287825999</v>
      </c>
      <c r="BT868" s="14">
        <v>0.15448417793195701</v>
      </c>
      <c r="BU868" s="14">
        <v>0.14840835086394</v>
      </c>
      <c r="BV868" s="14"/>
      <c r="BW868" s="14">
        <v>0.16077622623061899</v>
      </c>
      <c r="BX868" s="14">
        <v>9.3870206848001E-2</v>
      </c>
      <c r="BY868" s="14" t="s">
        <v>120</v>
      </c>
      <c r="BZ868" s="14">
        <v>0.204834378255452</v>
      </c>
      <c r="CA868" s="14">
        <v>0.133390595052407</v>
      </c>
      <c r="CB868" s="14">
        <v>0.105298716608036</v>
      </c>
      <c r="CC868" s="14">
        <v>0.116717275948076</v>
      </c>
      <c r="CD868" s="14"/>
      <c r="CE868" s="14">
        <v>9.5074576053921597E-2</v>
      </c>
      <c r="CF868" s="14">
        <v>6.0719156530006903E-2</v>
      </c>
      <c r="CG868" s="14">
        <v>0.20119605957602499</v>
      </c>
      <c r="CH868" s="14">
        <v>0.14760913960392999</v>
      </c>
      <c r="CI868" s="14"/>
      <c r="CJ868" s="14">
        <v>0.11222988517296099</v>
      </c>
      <c r="CK868" s="14">
        <v>0.15861616834643799</v>
      </c>
      <c r="CL868" s="14">
        <v>0.135776293837608</v>
      </c>
      <c r="CM868" s="14">
        <v>0.10662326304408599</v>
      </c>
      <c r="CN868" s="14"/>
      <c r="CO868" s="14">
        <v>6.6980136160700296E-2</v>
      </c>
      <c r="CP868" s="14">
        <v>0.145287026742242</v>
      </c>
      <c r="CQ868" s="14"/>
      <c r="CR868" s="14">
        <v>6.9024034576320503E-2</v>
      </c>
      <c r="CS868" s="14">
        <v>0.14434471358978199</v>
      </c>
    </row>
    <row r="869" spans="2:97" x14ac:dyDescent="0.3">
      <c r="B869" t="s">
        <v>92</v>
      </c>
      <c r="C869" s="14">
        <v>3.6891137736639698E-2</v>
      </c>
      <c r="D869" s="14">
        <v>2.9840412432727299E-2</v>
      </c>
      <c r="E869" s="14">
        <v>4.4397653039373403E-2</v>
      </c>
      <c r="F869" s="14"/>
      <c r="G869" s="14">
        <v>1.44691228014812E-2</v>
      </c>
      <c r="H869" s="14">
        <v>3.7143662659204602E-2</v>
      </c>
      <c r="I869" s="14">
        <v>2.2760190810789501E-2</v>
      </c>
      <c r="J869" s="14">
        <v>6.9280031182914606E-2</v>
      </c>
      <c r="K869" s="14">
        <v>5.4836211995018397E-2</v>
      </c>
      <c r="L869" s="14">
        <v>2.5940916208651601E-2</v>
      </c>
      <c r="M869" s="14"/>
      <c r="N869" s="14">
        <v>1.43805671583992E-2</v>
      </c>
      <c r="O869" s="14">
        <v>4.20999927303694E-2</v>
      </c>
      <c r="P869" s="14">
        <v>4.6279071323441702E-2</v>
      </c>
      <c r="Q869" s="14">
        <v>4.2806249727618997E-2</v>
      </c>
      <c r="R869" s="14"/>
      <c r="S869" s="14">
        <v>3.0596155987157099E-2</v>
      </c>
      <c r="T869" s="14">
        <v>3.9390828503261997E-2</v>
      </c>
      <c r="U869" s="14">
        <v>4.2053079832670502E-2</v>
      </c>
      <c r="V869" s="14">
        <v>4.0124596339811802E-2</v>
      </c>
      <c r="W869" s="14">
        <v>2.7810606924996002E-2</v>
      </c>
      <c r="X869" s="14">
        <v>5.6278726661558497E-2</v>
      </c>
      <c r="Y869" s="14">
        <v>0</v>
      </c>
      <c r="Z869" s="14">
        <v>0</v>
      </c>
      <c r="AA869" s="14">
        <v>4.7859364219596398E-2</v>
      </c>
      <c r="AB869" s="14">
        <v>7.3124604508255198E-2</v>
      </c>
      <c r="AC869" s="14">
        <v>0</v>
      </c>
      <c r="AD869" s="14">
        <v>4.3157239177400199E-2</v>
      </c>
      <c r="AE869" s="14"/>
      <c r="AF869" s="14">
        <v>2.7002799937500599E-2</v>
      </c>
      <c r="AG869" s="14">
        <v>1.39567138779608E-2</v>
      </c>
      <c r="AH869" s="14">
        <v>2.2254100565832401E-2</v>
      </c>
      <c r="AI869" s="14">
        <v>5.1540694137259001E-2</v>
      </c>
      <c r="AJ869" s="14">
        <v>0.107633135513221</v>
      </c>
      <c r="AK869" s="14"/>
      <c r="AL869" s="14">
        <v>1.12854549073824E-2</v>
      </c>
      <c r="AM869" s="14">
        <v>3.7626618779497502E-2</v>
      </c>
      <c r="AN869" s="14">
        <v>4.1808928864080198E-2</v>
      </c>
      <c r="AO869" s="14">
        <v>4.96098170847733E-2</v>
      </c>
      <c r="AP869" s="14">
        <v>7.0300943356629605E-2</v>
      </c>
      <c r="AQ869" s="14">
        <v>3.7264009001914102E-2</v>
      </c>
      <c r="AR869" s="14"/>
      <c r="AS869" s="14">
        <v>4.2009677374188703E-2</v>
      </c>
      <c r="AT869" s="14">
        <v>4.30882330721521E-2</v>
      </c>
      <c r="AU869" s="14">
        <v>1.20421965709587E-2</v>
      </c>
      <c r="AV869" s="14">
        <v>1.61470711139363E-2</v>
      </c>
      <c r="AW869" s="14">
        <v>0</v>
      </c>
      <c r="AX869" s="14"/>
      <c r="AY869" s="14">
        <v>0</v>
      </c>
      <c r="AZ869" s="14">
        <v>4.80726265469896E-2</v>
      </c>
      <c r="BA869" s="14">
        <v>2.8070404454231899E-2</v>
      </c>
      <c r="BB869" s="14">
        <v>1.69501080013531E-2</v>
      </c>
      <c r="BC869" s="14">
        <v>4.4558847553229197E-2</v>
      </c>
      <c r="BD869" s="14">
        <v>4.9344084745615899E-2</v>
      </c>
      <c r="BE869" s="14">
        <v>3.9171848600879397E-2</v>
      </c>
      <c r="BF869" s="14">
        <v>7.2377525903153994E-2</v>
      </c>
      <c r="BG869" s="14">
        <v>1.64443257651447E-2</v>
      </c>
      <c r="BH869" s="14">
        <v>1.4893032237407599E-2</v>
      </c>
      <c r="BI869" s="14">
        <v>2.0443465082764799E-2</v>
      </c>
      <c r="BJ869" s="14">
        <v>8.1282251106637601E-2</v>
      </c>
      <c r="BK869" s="14">
        <v>0</v>
      </c>
      <c r="BL869" s="14">
        <v>0</v>
      </c>
      <c r="BM869" s="14">
        <v>2.9969985389615102E-2</v>
      </c>
      <c r="BN869" s="14">
        <v>1.8062845226833501E-2</v>
      </c>
      <c r="BO869" s="14"/>
      <c r="BP869" s="14">
        <v>3.2107684624909899E-2</v>
      </c>
      <c r="BQ869" s="14">
        <v>3.7314119438894802E-2</v>
      </c>
      <c r="BR869" s="14">
        <v>4.5566385869013702E-2</v>
      </c>
      <c r="BS869" s="14">
        <v>2.7905662076362098E-2</v>
      </c>
      <c r="BT869" s="14">
        <v>6.0996170469703299E-2</v>
      </c>
      <c r="BU869" s="14">
        <v>2.1100696351875201E-2</v>
      </c>
      <c r="BV869" s="14"/>
      <c r="BW869" s="14">
        <v>2.84211612433386E-2</v>
      </c>
      <c r="BX869" s="14">
        <v>4.0440578487438601E-2</v>
      </c>
      <c r="BY869" s="14" t="s">
        <v>120</v>
      </c>
      <c r="BZ869" s="14">
        <v>5.26801390223883E-2</v>
      </c>
      <c r="CA869" s="14">
        <v>9.1494667483091402E-2</v>
      </c>
      <c r="CB869" s="14">
        <v>1.6134497460224901E-2</v>
      </c>
      <c r="CC869" s="14">
        <v>5.7937923435036801E-2</v>
      </c>
      <c r="CD869" s="14"/>
      <c r="CE869" s="14">
        <v>2.4561369935497099E-2</v>
      </c>
      <c r="CF869" s="14">
        <v>3.0715093043717698E-2</v>
      </c>
      <c r="CG869" s="14">
        <v>6.9462167267268005E-2</v>
      </c>
      <c r="CH869" s="14">
        <v>2.6604575305808099E-2</v>
      </c>
      <c r="CI869" s="14"/>
      <c r="CJ869" s="14">
        <v>2.1876280013107801E-2</v>
      </c>
      <c r="CK869" s="14">
        <v>1.9265531173467E-2</v>
      </c>
      <c r="CL869" s="14">
        <v>4.3139035934881602E-2</v>
      </c>
      <c r="CM869" s="14">
        <v>8.2416841388658499E-2</v>
      </c>
      <c r="CN869" s="14"/>
      <c r="CO869" s="14">
        <v>7.1980273737128203E-3</v>
      </c>
      <c r="CP869" s="14">
        <v>3.9516269908957E-2</v>
      </c>
      <c r="CQ869" s="14"/>
      <c r="CR869" s="14">
        <v>9.8902200330174793E-3</v>
      </c>
      <c r="CS869" s="14">
        <v>3.7744360825471703E-2</v>
      </c>
    </row>
    <row r="870" spans="2:97" x14ac:dyDescent="0.3">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c r="AR870" s="14"/>
      <c r="AS870" s="14"/>
      <c r="AT870" s="14"/>
      <c r="AU870" s="14"/>
      <c r="AV870" s="14"/>
      <c r="AW870" s="14"/>
      <c r="AX870" s="14"/>
      <c r="AY870" s="14"/>
      <c r="AZ870" s="14"/>
      <c r="BA870" s="14"/>
      <c r="BB870" s="14"/>
      <c r="BC870" s="14"/>
      <c r="BD870" s="14"/>
      <c r="BE870" s="14"/>
      <c r="BF870" s="14"/>
      <c r="BG870" s="14"/>
      <c r="BH870" s="14"/>
      <c r="BI870" s="14"/>
      <c r="BJ870" s="14"/>
      <c r="BK870" s="14"/>
      <c r="BL870" s="14"/>
      <c r="BM870" s="14"/>
      <c r="BN870" s="14"/>
      <c r="BO870" s="14"/>
      <c r="BP870" s="14"/>
      <c r="BQ870" s="14"/>
      <c r="BR870" s="14"/>
      <c r="BS870" s="14"/>
      <c r="BT870" s="14"/>
      <c r="BU870" s="14"/>
      <c r="BV870" s="14"/>
      <c r="BW870" s="14"/>
      <c r="BX870" s="14"/>
      <c r="BY870" s="14"/>
      <c r="BZ870" s="14"/>
      <c r="CA870" s="14"/>
      <c r="CB870" s="14"/>
      <c r="CC870" s="14"/>
      <c r="CD870" s="14"/>
      <c r="CE870" s="14"/>
      <c r="CF870" s="14"/>
      <c r="CG870" s="14"/>
      <c r="CH870" s="14"/>
      <c r="CI870" s="14"/>
      <c r="CJ870" s="14"/>
      <c r="CK870" s="14"/>
      <c r="CL870" s="14"/>
      <c r="CM870" s="14"/>
      <c r="CN870" s="14"/>
      <c r="CO870" s="14"/>
      <c r="CP870" s="14"/>
      <c r="CQ870" s="14"/>
      <c r="CR870" s="14"/>
      <c r="CS870" s="14"/>
    </row>
    <row r="871" spans="2:97" x14ac:dyDescent="0.3">
      <c r="B871" s="6" t="s">
        <v>395</v>
      </c>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c r="AR871" s="14"/>
      <c r="AS871" s="14"/>
      <c r="AT871" s="14"/>
      <c r="AU871" s="14"/>
      <c r="AV871" s="14"/>
      <c r="AW871" s="14"/>
      <c r="AX871" s="14"/>
      <c r="AY871" s="14"/>
      <c r="AZ871" s="14"/>
      <c r="BA871" s="14"/>
      <c r="BB871" s="14"/>
      <c r="BC871" s="14"/>
      <c r="BD871" s="14"/>
      <c r="BE871" s="14"/>
      <c r="BF871" s="14"/>
      <c r="BG871" s="14"/>
      <c r="BH871" s="14"/>
      <c r="BI871" s="14"/>
      <c r="BJ871" s="14"/>
      <c r="BK871" s="14"/>
      <c r="BL871" s="14"/>
      <c r="BM871" s="14"/>
      <c r="BN871" s="14"/>
      <c r="BO871" s="14"/>
      <c r="BP871" s="14"/>
      <c r="BQ871" s="14"/>
      <c r="BR871" s="14"/>
      <c r="BS871" s="14"/>
      <c r="BT871" s="14"/>
      <c r="BU871" s="14"/>
      <c r="BV871" s="14"/>
      <c r="BW871" s="14"/>
      <c r="BX871" s="14"/>
      <c r="BY871" s="14"/>
      <c r="BZ871" s="14"/>
      <c r="CA871" s="14"/>
      <c r="CB871" s="14"/>
      <c r="CC871" s="14"/>
      <c r="CD871" s="14"/>
      <c r="CE871" s="14"/>
      <c r="CF871" s="14"/>
      <c r="CG871" s="14"/>
      <c r="CH871" s="14"/>
      <c r="CI871" s="14"/>
      <c r="CJ871" s="14"/>
      <c r="CK871" s="14"/>
      <c r="CL871" s="14"/>
      <c r="CM871" s="14"/>
      <c r="CN871" s="14"/>
      <c r="CO871" s="14"/>
      <c r="CP871" s="14"/>
      <c r="CQ871" s="14"/>
      <c r="CR871" s="14"/>
      <c r="CS871" s="14"/>
    </row>
    <row r="872" spans="2:97" x14ac:dyDescent="0.3">
      <c r="B872" s="24" t="s">
        <v>188</v>
      </c>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c r="AR872" s="14"/>
      <c r="AS872" s="14"/>
      <c r="AT872" s="14"/>
      <c r="AU872" s="14"/>
      <c r="AV872" s="14"/>
      <c r="AW872" s="14"/>
      <c r="AX872" s="14"/>
      <c r="AY872" s="14"/>
      <c r="AZ872" s="14"/>
      <c r="BA872" s="14"/>
      <c r="BB872" s="14"/>
      <c r="BC872" s="14"/>
      <c r="BD872" s="14"/>
      <c r="BE872" s="14"/>
      <c r="BF872" s="14"/>
      <c r="BG872" s="14"/>
      <c r="BH872" s="14"/>
      <c r="BI872" s="14"/>
      <c r="BJ872" s="14"/>
      <c r="BK872" s="14"/>
      <c r="BL872" s="14"/>
      <c r="BM872" s="14"/>
      <c r="BN872" s="14"/>
      <c r="BO872" s="14"/>
      <c r="BP872" s="14"/>
      <c r="BQ872" s="14"/>
      <c r="BR872" s="14"/>
      <c r="BS872" s="14"/>
      <c r="BT872" s="14"/>
      <c r="BU872" s="14"/>
      <c r="BV872" s="14"/>
      <c r="BW872" s="14"/>
      <c r="BX872" s="14"/>
      <c r="BY872" s="14"/>
      <c r="BZ872" s="14"/>
      <c r="CA872" s="14"/>
      <c r="CB872" s="14"/>
      <c r="CC872" s="14"/>
      <c r="CD872" s="14"/>
      <c r="CE872" s="14"/>
      <c r="CF872" s="14"/>
      <c r="CG872" s="14"/>
      <c r="CH872" s="14"/>
      <c r="CI872" s="14"/>
      <c r="CJ872" s="14"/>
      <c r="CK872" s="14"/>
      <c r="CL872" s="14"/>
      <c r="CM872" s="14"/>
      <c r="CN872" s="14"/>
      <c r="CO872" s="14"/>
      <c r="CP872" s="14"/>
      <c r="CQ872" s="14"/>
      <c r="CR872" s="14"/>
      <c r="CS872" s="14"/>
    </row>
    <row r="873" spans="2:97" x14ac:dyDescent="0.3">
      <c r="B873" t="s">
        <v>383</v>
      </c>
      <c r="C873" s="14">
        <v>0.28175638609546899</v>
      </c>
      <c r="D873" s="14">
        <v>0.249624549763378</v>
      </c>
      <c r="E873" s="14">
        <v>0.31222625777728802</v>
      </c>
      <c r="F873" s="14"/>
      <c r="G873" s="14">
        <v>0.28137601147998098</v>
      </c>
      <c r="H873" s="14">
        <v>0.40314992556039397</v>
      </c>
      <c r="I873" s="14">
        <v>0.29854392164701898</v>
      </c>
      <c r="J873" s="14">
        <v>0.24346396289650701</v>
      </c>
      <c r="K873" s="14">
        <v>0.29224808427537202</v>
      </c>
      <c r="L873" s="14">
        <v>0.19244560405356001</v>
      </c>
      <c r="M873" s="14"/>
      <c r="N873" s="14">
        <v>0.30062747854767202</v>
      </c>
      <c r="O873" s="14">
        <v>0.27485943176891697</v>
      </c>
      <c r="P873" s="14">
        <v>0.237326443009475</v>
      </c>
      <c r="Q873" s="14">
        <v>0.30939718705436298</v>
      </c>
      <c r="R873" s="14"/>
      <c r="S873" s="14">
        <v>0.39847584611476</v>
      </c>
      <c r="T873" s="14">
        <v>0.26856128361989001</v>
      </c>
      <c r="U873" s="14">
        <v>0.230176239057551</v>
      </c>
      <c r="V873" s="14">
        <v>0.31333041887958502</v>
      </c>
      <c r="W873" s="14">
        <v>0.28453365370574202</v>
      </c>
      <c r="X873" s="14">
        <v>0.21422228775270399</v>
      </c>
      <c r="Y873" s="14">
        <v>0.21621677767515399</v>
      </c>
      <c r="Z873" s="14">
        <v>0.30026485140280601</v>
      </c>
      <c r="AA873" s="14">
        <v>0.32240593603821899</v>
      </c>
      <c r="AB873" s="14">
        <v>0.183676427301318</v>
      </c>
      <c r="AC873" s="14">
        <v>0.35491887878853901</v>
      </c>
      <c r="AD873" s="14">
        <v>0.20682906436148299</v>
      </c>
      <c r="AE873" s="14"/>
      <c r="AF873" s="14">
        <v>0.26837910347982502</v>
      </c>
      <c r="AG873" s="14">
        <v>0.33223570264957097</v>
      </c>
      <c r="AH873" s="14">
        <v>0.29215634295750598</v>
      </c>
      <c r="AI873" s="14">
        <v>0.27823604892562498</v>
      </c>
      <c r="AJ873" s="14">
        <v>0.175007593109618</v>
      </c>
      <c r="AK873" s="14"/>
      <c r="AL873" s="14">
        <v>0.33063131072028201</v>
      </c>
      <c r="AM873" s="14">
        <v>0.294466971873382</v>
      </c>
      <c r="AN873" s="14">
        <v>0.28965569789008699</v>
      </c>
      <c r="AO873" s="14">
        <v>0.26357043748173198</v>
      </c>
      <c r="AP873" s="14">
        <v>0.26990162937053502</v>
      </c>
      <c r="AQ873" s="14">
        <v>0.20247227927021</v>
      </c>
      <c r="AR873" s="14"/>
      <c r="AS873" s="14">
        <v>0.268787823506904</v>
      </c>
      <c r="AT873" s="14">
        <v>0.24408206890443801</v>
      </c>
      <c r="AU873" s="14">
        <v>0.27330874570486702</v>
      </c>
      <c r="AV873" s="14">
        <v>0.444336753172759</v>
      </c>
      <c r="AW873" s="14">
        <v>0.57875673497020996</v>
      </c>
      <c r="AX873" s="14"/>
      <c r="AY873" s="14">
        <v>0.280652445940694</v>
      </c>
      <c r="AZ873" s="14">
        <v>0.192075828948987</v>
      </c>
      <c r="BA873" s="14">
        <v>0.37194097541863702</v>
      </c>
      <c r="BB873" s="14">
        <v>0.269402245177643</v>
      </c>
      <c r="BC873" s="14">
        <v>0.334119113456883</v>
      </c>
      <c r="BD873" s="14">
        <v>0.26897480679881702</v>
      </c>
      <c r="BE873" s="14">
        <v>0.18366771928828299</v>
      </c>
      <c r="BF873" s="14">
        <v>0.29290267215080001</v>
      </c>
      <c r="BG873" s="14">
        <v>0.23287586909724201</v>
      </c>
      <c r="BH873" s="14">
        <v>0.189779703817571</v>
      </c>
      <c r="BI873" s="14">
        <v>0.26095776041798402</v>
      </c>
      <c r="BJ873" s="14">
        <v>0.12678466879153899</v>
      </c>
      <c r="BK873" s="14">
        <v>0.28086597456358398</v>
      </c>
      <c r="BL873" s="14">
        <v>0.37946833351801401</v>
      </c>
      <c r="BM873" s="14">
        <v>0.35355262357468298</v>
      </c>
      <c r="BN873" s="14">
        <v>0.49864371986109202</v>
      </c>
      <c r="BO873" s="14"/>
      <c r="BP873" s="14">
        <v>0.42337733814612999</v>
      </c>
      <c r="BQ873" s="14">
        <v>0.22749094101687301</v>
      </c>
      <c r="BR873" s="14">
        <v>0.23005683879379599</v>
      </c>
      <c r="BS873" s="14">
        <v>0.24622361625931799</v>
      </c>
      <c r="BT873" s="14">
        <v>0.245099936433469</v>
      </c>
      <c r="BU873" s="14">
        <v>0.16239338899581199</v>
      </c>
      <c r="BV873" s="14"/>
      <c r="BW873" s="14">
        <v>0.24851591859684299</v>
      </c>
      <c r="BX873" s="14">
        <v>0.27759117500487701</v>
      </c>
      <c r="BY873" s="14" t="s">
        <v>120</v>
      </c>
      <c r="BZ873" s="14">
        <v>0.31812744611155302</v>
      </c>
      <c r="CA873" s="14">
        <v>0.28355627333427502</v>
      </c>
      <c r="CB873" s="14">
        <v>0.34397240287171099</v>
      </c>
      <c r="CC873" s="14">
        <v>0.251175701438136</v>
      </c>
      <c r="CD873" s="14"/>
      <c r="CE873" s="14">
        <v>0.32597627398873003</v>
      </c>
      <c r="CF873" s="14">
        <v>0.29011911820756497</v>
      </c>
      <c r="CG873" s="14">
        <v>0.283409456194197</v>
      </c>
      <c r="CH873" s="14">
        <v>0.25930690934447997</v>
      </c>
      <c r="CI873" s="14"/>
      <c r="CJ873" s="14">
        <v>0.36671484427962098</v>
      </c>
      <c r="CK873" s="14">
        <v>0.31979488418320801</v>
      </c>
      <c r="CL873" s="14">
        <v>0.25128460636671901</v>
      </c>
      <c r="CM873" s="14">
        <v>0.18628779436053</v>
      </c>
      <c r="CN873" s="14"/>
      <c r="CO873" s="14">
        <v>0.40484028389551902</v>
      </c>
      <c r="CP873" s="14">
        <v>0.26047483527514698</v>
      </c>
      <c r="CQ873" s="14"/>
      <c r="CR873" s="14">
        <v>0.40628591662033697</v>
      </c>
      <c r="CS873" s="14">
        <v>0.26460085803153799</v>
      </c>
    </row>
    <row r="874" spans="2:97" x14ac:dyDescent="0.3">
      <c r="B874" t="s">
        <v>384</v>
      </c>
      <c r="C874" s="14">
        <v>0.44585582721620298</v>
      </c>
      <c r="D874" s="14">
        <v>0.42845765548359099</v>
      </c>
      <c r="E874" s="14">
        <v>0.46587551030758401</v>
      </c>
      <c r="F874" s="14"/>
      <c r="G874" s="14">
        <v>0.51741030784613096</v>
      </c>
      <c r="H874" s="14">
        <v>0.40105344421351502</v>
      </c>
      <c r="I874" s="14">
        <v>0.46108222533005</v>
      </c>
      <c r="J874" s="14">
        <v>0.41194684224432998</v>
      </c>
      <c r="K874" s="14">
        <v>0.39478318519090599</v>
      </c>
      <c r="L874" s="14">
        <v>0.48151426374318002</v>
      </c>
      <c r="M874" s="14"/>
      <c r="N874" s="14">
        <v>0.49939452019763397</v>
      </c>
      <c r="O874" s="14">
        <v>0.46538936436140599</v>
      </c>
      <c r="P874" s="14">
        <v>0.391610181134879</v>
      </c>
      <c r="Q874" s="14">
        <v>0.42109808179821501</v>
      </c>
      <c r="R874" s="14"/>
      <c r="S874" s="14">
        <v>0.385609463230633</v>
      </c>
      <c r="T874" s="14">
        <v>0.45562258325017402</v>
      </c>
      <c r="U874" s="14">
        <v>0.56803627402562396</v>
      </c>
      <c r="V874" s="14">
        <v>0.425820391760242</v>
      </c>
      <c r="W874" s="14">
        <v>0.37330504283309801</v>
      </c>
      <c r="X874" s="14">
        <v>0.49458124503524997</v>
      </c>
      <c r="Y874" s="14">
        <v>0.49675868104272503</v>
      </c>
      <c r="Z874" s="14">
        <v>0.34681569351012898</v>
      </c>
      <c r="AA874" s="14">
        <v>0.483138321340424</v>
      </c>
      <c r="AB874" s="14">
        <v>0.451675399439256</v>
      </c>
      <c r="AC874" s="14">
        <v>0.295066209347425</v>
      </c>
      <c r="AD874" s="14">
        <v>0.56013315960895205</v>
      </c>
      <c r="AE874" s="14"/>
      <c r="AF874" s="14">
        <v>0.45501464879588199</v>
      </c>
      <c r="AG874" s="14">
        <v>0.45913259189289601</v>
      </c>
      <c r="AH874" s="14">
        <v>0.44950377336691399</v>
      </c>
      <c r="AI874" s="14">
        <v>0.39033456961285301</v>
      </c>
      <c r="AJ874" s="14">
        <v>0.53809183959097595</v>
      </c>
      <c r="AK874" s="14"/>
      <c r="AL874" s="14">
        <v>0.46885068592643803</v>
      </c>
      <c r="AM874" s="14">
        <v>0.44671807947852898</v>
      </c>
      <c r="AN874" s="14">
        <v>0.48207528648416498</v>
      </c>
      <c r="AO874" s="14">
        <v>0.39875721869842201</v>
      </c>
      <c r="AP874" s="14">
        <v>0.46711284859146701</v>
      </c>
      <c r="AQ874" s="14">
        <v>0.53931426930444504</v>
      </c>
      <c r="AR874" s="14"/>
      <c r="AS874" s="14">
        <v>0.36832194005080399</v>
      </c>
      <c r="AT874" s="14">
        <v>0.47868487584762298</v>
      </c>
      <c r="AU874" s="14">
        <v>0.50067807674004705</v>
      </c>
      <c r="AV874" s="14">
        <v>0.42229198314010802</v>
      </c>
      <c r="AW874" s="14">
        <v>0.37349505746241102</v>
      </c>
      <c r="AX874" s="14"/>
      <c r="AY874" s="14">
        <v>0.57852805717129396</v>
      </c>
      <c r="AZ874" s="14">
        <v>0.37663367858075603</v>
      </c>
      <c r="BA874" s="14">
        <v>0.41196470922181</v>
      </c>
      <c r="BB874" s="14">
        <v>0.48103133110738699</v>
      </c>
      <c r="BC874" s="14">
        <v>0.51662672466457304</v>
      </c>
      <c r="BD874" s="14">
        <v>0.44100234594804</v>
      </c>
      <c r="BE874" s="14">
        <v>0.48316636085016101</v>
      </c>
      <c r="BF874" s="14">
        <v>0.37372834663302801</v>
      </c>
      <c r="BG874" s="14">
        <v>0.473034497500047</v>
      </c>
      <c r="BH874" s="14">
        <v>0.453645734604953</v>
      </c>
      <c r="BI874" s="14">
        <v>0.48241406754618699</v>
      </c>
      <c r="BJ874" s="14">
        <v>0.46571953458143001</v>
      </c>
      <c r="BK874" s="14">
        <v>0.414675867789501</v>
      </c>
      <c r="BL874" s="14">
        <v>0.44034984996821402</v>
      </c>
      <c r="BM874" s="14">
        <v>0.35604952780206001</v>
      </c>
      <c r="BN874" s="14">
        <v>0.43309517807223502</v>
      </c>
      <c r="BO874" s="14"/>
      <c r="BP874" s="14">
        <v>0.36889023579739</v>
      </c>
      <c r="BQ874" s="14">
        <v>0.488196200714485</v>
      </c>
      <c r="BR874" s="14">
        <v>0.43078033905389201</v>
      </c>
      <c r="BS874" s="14">
        <v>0.455447699235495</v>
      </c>
      <c r="BT874" s="14">
        <v>0.46260829149292099</v>
      </c>
      <c r="BU874" s="14">
        <v>0.60006014562283705</v>
      </c>
      <c r="BV874" s="14"/>
      <c r="BW874" s="14">
        <v>0.44210349269560001</v>
      </c>
      <c r="BX874" s="14">
        <v>0.44256585690801797</v>
      </c>
      <c r="BY874" s="14" t="s">
        <v>120</v>
      </c>
      <c r="BZ874" s="14">
        <v>0.42851849425318</v>
      </c>
      <c r="CA874" s="14">
        <v>0.458268221959792</v>
      </c>
      <c r="CB874" s="14">
        <v>0.46413976896056902</v>
      </c>
      <c r="CC874" s="14">
        <v>0.46382680928454201</v>
      </c>
      <c r="CD874" s="14"/>
      <c r="CE874" s="14">
        <v>0.48571150525951501</v>
      </c>
      <c r="CF874" s="14">
        <v>0.47490146073707901</v>
      </c>
      <c r="CG874" s="14">
        <v>0.43502704173571299</v>
      </c>
      <c r="CH874" s="14">
        <v>0.42650933751143899</v>
      </c>
      <c r="CI874" s="14"/>
      <c r="CJ874" s="14">
        <v>0.47641334976307098</v>
      </c>
      <c r="CK874" s="14">
        <v>0.43414805245584798</v>
      </c>
      <c r="CL874" s="14">
        <v>0.45063658121247302</v>
      </c>
      <c r="CM874" s="14">
        <v>0.35151540951215199</v>
      </c>
      <c r="CN874" s="14"/>
      <c r="CO874" s="14">
        <v>0.41516664345214799</v>
      </c>
      <c r="CP874" s="14">
        <v>0.45246803422055698</v>
      </c>
      <c r="CQ874" s="14"/>
      <c r="CR874" s="14">
        <v>0.427210741871418</v>
      </c>
      <c r="CS874" s="14">
        <v>0.458183929420789</v>
      </c>
    </row>
    <row r="875" spans="2:97" x14ac:dyDescent="0.3">
      <c r="B875" t="s">
        <v>385</v>
      </c>
      <c r="C875" s="14">
        <v>0.182573746111001</v>
      </c>
      <c r="D875" s="14">
        <v>0.21426198503264701</v>
      </c>
      <c r="E875" s="14">
        <v>0.15030664783898601</v>
      </c>
      <c r="F875" s="14"/>
      <c r="G875" s="14">
        <v>0.16925334981092199</v>
      </c>
      <c r="H875" s="14">
        <v>0.11375645706493299</v>
      </c>
      <c r="I875" s="14">
        <v>0.170559214885383</v>
      </c>
      <c r="J875" s="14">
        <v>0.22085133013879099</v>
      </c>
      <c r="K875" s="14">
        <v>0.17187732947116</v>
      </c>
      <c r="L875" s="14">
        <v>0.23458270843151599</v>
      </c>
      <c r="M875" s="14"/>
      <c r="N875" s="14">
        <v>0.142515082938038</v>
      </c>
      <c r="O875" s="14">
        <v>0.182453514988516</v>
      </c>
      <c r="P875" s="14">
        <v>0.27075149829176898</v>
      </c>
      <c r="Q875" s="14">
        <v>0.14392880198757901</v>
      </c>
      <c r="R875" s="14"/>
      <c r="S875" s="14">
        <v>0.14506126672543701</v>
      </c>
      <c r="T875" s="14">
        <v>0.199051287422082</v>
      </c>
      <c r="U875" s="14">
        <v>0.134875413758582</v>
      </c>
      <c r="V875" s="14">
        <v>0.17590481875411701</v>
      </c>
      <c r="W875" s="14">
        <v>0.23592593747667201</v>
      </c>
      <c r="X875" s="14">
        <v>0.11507199937491699</v>
      </c>
      <c r="Y875" s="14">
        <v>0.23338126703073001</v>
      </c>
      <c r="Z875" s="14">
        <v>0.255422168749319</v>
      </c>
      <c r="AA875" s="14">
        <v>0.13812593757355099</v>
      </c>
      <c r="AB875" s="14">
        <v>0.27120997557919402</v>
      </c>
      <c r="AC875" s="14">
        <v>0.14445772144715399</v>
      </c>
      <c r="AD875" s="14">
        <v>0.23303777602956499</v>
      </c>
      <c r="AE875" s="14"/>
      <c r="AF875" s="14">
        <v>0.20829223392754201</v>
      </c>
      <c r="AG875" s="14">
        <v>0.12809241863090401</v>
      </c>
      <c r="AH875" s="14">
        <v>0.182415243627291</v>
      </c>
      <c r="AI875" s="14">
        <v>0.19473374936878901</v>
      </c>
      <c r="AJ875" s="14">
        <v>0.19776667684348201</v>
      </c>
      <c r="AK875" s="14"/>
      <c r="AL875" s="14">
        <v>0.13622085941024201</v>
      </c>
      <c r="AM875" s="14">
        <v>0.19403124802042601</v>
      </c>
      <c r="AN875" s="14">
        <v>0.15908992371745601</v>
      </c>
      <c r="AO875" s="14">
        <v>0.21893771250187599</v>
      </c>
      <c r="AP875" s="14">
        <v>0.195297707607237</v>
      </c>
      <c r="AQ875" s="14">
        <v>0.16642762840678399</v>
      </c>
      <c r="AR875" s="14"/>
      <c r="AS875" s="14">
        <v>0.21559165851258899</v>
      </c>
      <c r="AT875" s="14">
        <v>0.201708351104981</v>
      </c>
      <c r="AU875" s="14">
        <v>0.17526807703507</v>
      </c>
      <c r="AV875" s="14">
        <v>0.101106709596234</v>
      </c>
      <c r="AW875" s="14">
        <v>4.7748207567379797E-2</v>
      </c>
      <c r="AX875" s="14"/>
      <c r="AY875" s="14">
        <v>0</v>
      </c>
      <c r="AZ875" s="14">
        <v>0.21022301483168901</v>
      </c>
      <c r="BA875" s="14">
        <v>0.15882600454887399</v>
      </c>
      <c r="BB875" s="14">
        <v>0.128601292162461</v>
      </c>
      <c r="BC875" s="14">
        <v>7.3922239505343795E-2</v>
      </c>
      <c r="BD875" s="14">
        <v>0.17140726806262399</v>
      </c>
      <c r="BE875" s="14">
        <v>0.21754022838336801</v>
      </c>
      <c r="BF875" s="14">
        <v>0.24281831886423899</v>
      </c>
      <c r="BG875" s="14">
        <v>0.23083651209192299</v>
      </c>
      <c r="BH875" s="14">
        <v>0.29846911380204799</v>
      </c>
      <c r="BI875" s="14">
        <v>0.16006015489897199</v>
      </c>
      <c r="BJ875" s="14">
        <v>0.31350669143918303</v>
      </c>
      <c r="BK875" s="14">
        <v>0.27501849978362902</v>
      </c>
      <c r="BL875" s="14">
        <v>3.7739644579233601E-2</v>
      </c>
      <c r="BM875" s="14">
        <v>0.26042786323364198</v>
      </c>
      <c r="BN875" s="14">
        <v>4.9437037982922802E-2</v>
      </c>
      <c r="BO875" s="14"/>
      <c r="BP875" s="14">
        <v>0.15264654684673301</v>
      </c>
      <c r="BQ875" s="14">
        <v>0.196108331510983</v>
      </c>
      <c r="BR875" s="14">
        <v>0.208407470855281</v>
      </c>
      <c r="BS875" s="14">
        <v>0.20397108440468301</v>
      </c>
      <c r="BT875" s="14">
        <v>0.18195182030827001</v>
      </c>
      <c r="BU875" s="14">
        <v>0.121740172740022</v>
      </c>
      <c r="BV875" s="14"/>
      <c r="BW875" s="14">
        <v>0.20915532144919699</v>
      </c>
      <c r="BX875" s="14">
        <v>0.17879018347900499</v>
      </c>
      <c r="BY875" s="14" t="s">
        <v>120</v>
      </c>
      <c r="BZ875" s="14">
        <v>0.114707432485363</v>
      </c>
      <c r="CA875" s="14">
        <v>0.161574353842034</v>
      </c>
      <c r="CB875" s="14">
        <v>0.16039669286789399</v>
      </c>
      <c r="CC875" s="14">
        <v>0.16983468670730301</v>
      </c>
      <c r="CD875" s="14"/>
      <c r="CE875" s="14">
        <v>0.14617594646488999</v>
      </c>
      <c r="CF875" s="14">
        <v>0.16619180083575799</v>
      </c>
      <c r="CG875" s="14">
        <v>0.17185071870181901</v>
      </c>
      <c r="CH875" s="14">
        <v>0.222706861474194</v>
      </c>
      <c r="CI875" s="14"/>
      <c r="CJ875" s="14">
        <v>0.119870833896594</v>
      </c>
      <c r="CK875" s="14">
        <v>0.174636933843417</v>
      </c>
      <c r="CL875" s="14">
        <v>0.200404454331433</v>
      </c>
      <c r="CM875" s="14">
        <v>0.22840362574558101</v>
      </c>
      <c r="CN875" s="14"/>
      <c r="CO875" s="14">
        <v>0.133825048826099</v>
      </c>
      <c r="CP875" s="14">
        <v>0.19173491139561499</v>
      </c>
      <c r="CQ875" s="14"/>
      <c r="CR875" s="14">
        <v>0.109404127551784</v>
      </c>
      <c r="CS875" s="14">
        <v>0.18697715743986301</v>
      </c>
    </row>
    <row r="876" spans="2:97" x14ac:dyDescent="0.3">
      <c r="B876" t="s">
        <v>386</v>
      </c>
      <c r="C876" s="14">
        <v>6.3353943669307203E-2</v>
      </c>
      <c r="D876" s="14">
        <v>8.2903516564256194E-2</v>
      </c>
      <c r="E876" s="14">
        <v>4.3239357041716699E-2</v>
      </c>
      <c r="F876" s="14"/>
      <c r="G876" s="14">
        <v>2.1007046894016598E-2</v>
      </c>
      <c r="H876" s="14">
        <v>4.0896678520567102E-2</v>
      </c>
      <c r="I876" s="14">
        <v>4.7193809608637102E-2</v>
      </c>
      <c r="J876" s="14">
        <v>9.5150356714870599E-2</v>
      </c>
      <c r="K876" s="14">
        <v>9.9527673601626801E-2</v>
      </c>
      <c r="L876" s="14">
        <v>7.4851928878653898E-2</v>
      </c>
      <c r="M876" s="14"/>
      <c r="N876" s="14">
        <v>4.61837243039055E-2</v>
      </c>
      <c r="O876" s="14">
        <v>5.4536745917750797E-2</v>
      </c>
      <c r="P876" s="14">
        <v>7.2659939924832703E-2</v>
      </c>
      <c r="Q876" s="14">
        <v>8.3481223675668098E-2</v>
      </c>
      <c r="R876" s="14"/>
      <c r="S876" s="14">
        <v>3.8902989840716301E-2</v>
      </c>
      <c r="T876" s="14">
        <v>4.3942581439812403E-2</v>
      </c>
      <c r="U876" s="14">
        <v>5.41264985538389E-2</v>
      </c>
      <c r="V876" s="14">
        <v>4.5864727347110397E-2</v>
      </c>
      <c r="W876" s="14">
        <v>0.106235365984487</v>
      </c>
      <c r="X876" s="14">
        <v>0.11310158436394301</v>
      </c>
      <c r="Y876" s="14">
        <v>4.3517954852532403E-2</v>
      </c>
      <c r="Z876" s="14">
        <v>9.7497286337746E-2</v>
      </c>
      <c r="AA876" s="14">
        <v>2.7249872935558202E-2</v>
      </c>
      <c r="AB876" s="14">
        <v>7.3884226627297697E-2</v>
      </c>
      <c r="AC876" s="14">
        <v>0.183585086316079</v>
      </c>
      <c r="AD876" s="14">
        <v>0</v>
      </c>
      <c r="AE876" s="14"/>
      <c r="AF876" s="14">
        <v>5.3816910750361102E-2</v>
      </c>
      <c r="AG876" s="14">
        <v>6.0832638916081497E-2</v>
      </c>
      <c r="AH876" s="14">
        <v>6.5403757087220807E-2</v>
      </c>
      <c r="AI876" s="14">
        <v>0.101253097219973</v>
      </c>
      <c r="AJ876" s="14">
        <v>3.6510475951891198E-2</v>
      </c>
      <c r="AK876" s="14"/>
      <c r="AL876" s="14">
        <v>4.50361403832788E-2</v>
      </c>
      <c r="AM876" s="14">
        <v>5.00189671804614E-2</v>
      </c>
      <c r="AN876" s="14">
        <v>5.9783462562163797E-2</v>
      </c>
      <c r="AO876" s="14">
        <v>8.7569208286889702E-2</v>
      </c>
      <c r="AP876" s="14">
        <v>4.0654897116378999E-2</v>
      </c>
      <c r="AQ876" s="14">
        <v>6.8999736817560303E-2</v>
      </c>
      <c r="AR876" s="14"/>
      <c r="AS876" s="14">
        <v>0.101216209859986</v>
      </c>
      <c r="AT876" s="14">
        <v>6.4047682778190299E-2</v>
      </c>
      <c r="AU876" s="14">
        <v>3.00791398324242E-2</v>
      </c>
      <c r="AV876" s="14">
        <v>3.2264554090898803E-2</v>
      </c>
      <c r="AW876" s="14">
        <v>0</v>
      </c>
      <c r="AX876" s="14"/>
      <c r="AY876" s="14">
        <v>0.14081949688801201</v>
      </c>
      <c r="AZ876" s="14">
        <v>0.171022571590004</v>
      </c>
      <c r="BA876" s="14">
        <v>2.9197906356446399E-2</v>
      </c>
      <c r="BB876" s="14">
        <v>0.104807449351998</v>
      </c>
      <c r="BC876" s="14">
        <v>5.48316114533988E-2</v>
      </c>
      <c r="BD876" s="14">
        <v>6.4071621837501994E-2</v>
      </c>
      <c r="BE876" s="14">
        <v>0.106268884201818</v>
      </c>
      <c r="BF876" s="14">
        <v>4.6103426951539503E-2</v>
      </c>
      <c r="BG876" s="14">
        <v>4.8415551851374999E-2</v>
      </c>
      <c r="BH876" s="14">
        <v>5.8105447775427997E-2</v>
      </c>
      <c r="BI876" s="14">
        <v>8.6222389133572705E-2</v>
      </c>
      <c r="BJ876" s="14">
        <v>3.0136682727742701E-2</v>
      </c>
      <c r="BK876" s="14">
        <v>2.94396578632867E-2</v>
      </c>
      <c r="BL876" s="14">
        <v>0.14244217193453801</v>
      </c>
      <c r="BM876" s="14">
        <v>0</v>
      </c>
      <c r="BN876" s="14">
        <v>0</v>
      </c>
      <c r="BO876" s="14"/>
      <c r="BP876" s="14">
        <v>4.8128367013594402E-2</v>
      </c>
      <c r="BQ876" s="14">
        <v>4.59588401450889E-2</v>
      </c>
      <c r="BR876" s="14">
        <v>8.0354987650119697E-2</v>
      </c>
      <c r="BS876" s="14">
        <v>8.3134112859327397E-2</v>
      </c>
      <c r="BT876" s="14">
        <v>6.9280599849004004E-2</v>
      </c>
      <c r="BU876" s="14">
        <v>0.115806292641328</v>
      </c>
      <c r="BV876" s="14"/>
      <c r="BW876" s="14">
        <v>8.3197587708993603E-2</v>
      </c>
      <c r="BX876" s="14">
        <v>5.7984215271270997E-2</v>
      </c>
      <c r="BY876" s="14" t="s">
        <v>120</v>
      </c>
      <c r="BZ876" s="14">
        <v>0.10124688328232601</v>
      </c>
      <c r="CA876" s="14">
        <v>4.2258936205000999E-2</v>
      </c>
      <c r="CB876" s="14">
        <v>2.13578942917792E-2</v>
      </c>
      <c r="CC876" s="14">
        <v>8.6865645846337894E-2</v>
      </c>
      <c r="CD876" s="14"/>
      <c r="CE876" s="14">
        <v>3.76402949858805E-2</v>
      </c>
      <c r="CF876" s="14">
        <v>5.5320820991242699E-2</v>
      </c>
      <c r="CG876" s="14">
        <v>6.9947694855149706E-2</v>
      </c>
      <c r="CH876" s="14">
        <v>6.8330362761195196E-2</v>
      </c>
      <c r="CI876" s="14"/>
      <c r="CJ876" s="14">
        <v>2.0167915457789801E-2</v>
      </c>
      <c r="CK876" s="14">
        <v>6.30496446630152E-2</v>
      </c>
      <c r="CL876" s="14">
        <v>7.0513810449924594E-2</v>
      </c>
      <c r="CM876" s="14">
        <v>0.124841655902436</v>
      </c>
      <c r="CN876" s="14"/>
      <c r="CO876" s="14">
        <v>3.8382933875236398E-2</v>
      </c>
      <c r="CP876" s="14">
        <v>6.67922260284948E-2</v>
      </c>
      <c r="CQ876" s="14"/>
      <c r="CR876" s="14">
        <v>2.7591580389119599E-2</v>
      </c>
      <c r="CS876" s="14">
        <v>6.6861096810000104E-2</v>
      </c>
    </row>
    <row r="877" spans="2:97" x14ac:dyDescent="0.3">
      <c r="B877" t="s">
        <v>92</v>
      </c>
      <c r="C877" s="14">
        <v>2.6460096908018999E-2</v>
      </c>
      <c r="D877" s="14">
        <v>2.4752293156128001E-2</v>
      </c>
      <c r="E877" s="14">
        <v>2.8352227034425401E-2</v>
      </c>
      <c r="F877" s="14"/>
      <c r="G877" s="14">
        <v>1.09532839689498E-2</v>
      </c>
      <c r="H877" s="14">
        <v>4.1143494640591999E-2</v>
      </c>
      <c r="I877" s="14">
        <v>2.26208285289115E-2</v>
      </c>
      <c r="J877" s="14">
        <v>2.85875080055015E-2</v>
      </c>
      <c r="K877" s="14">
        <v>4.1563727460935999E-2</v>
      </c>
      <c r="L877" s="14">
        <v>1.6605494893089E-2</v>
      </c>
      <c r="M877" s="14"/>
      <c r="N877" s="14">
        <v>1.12791940127506E-2</v>
      </c>
      <c r="O877" s="14">
        <v>2.27609429634094E-2</v>
      </c>
      <c r="P877" s="14">
        <v>2.7651937639043798E-2</v>
      </c>
      <c r="Q877" s="14">
        <v>4.2094705484174398E-2</v>
      </c>
      <c r="R877" s="14"/>
      <c r="S877" s="14">
        <v>3.19504340884545E-2</v>
      </c>
      <c r="T877" s="14">
        <v>3.2822264268041697E-2</v>
      </c>
      <c r="U877" s="14">
        <v>1.2785574604403299E-2</v>
      </c>
      <c r="V877" s="14">
        <v>3.90796432589465E-2</v>
      </c>
      <c r="W877" s="14">
        <v>0</v>
      </c>
      <c r="X877" s="14">
        <v>6.3022883473185395E-2</v>
      </c>
      <c r="Y877" s="14">
        <v>1.01253193988598E-2</v>
      </c>
      <c r="Z877" s="14">
        <v>0</v>
      </c>
      <c r="AA877" s="14">
        <v>2.90799321122477E-2</v>
      </c>
      <c r="AB877" s="14">
        <v>1.9553971052935201E-2</v>
      </c>
      <c r="AC877" s="14">
        <v>2.1972104100803001E-2</v>
      </c>
      <c r="AD877" s="14">
        <v>0</v>
      </c>
      <c r="AE877" s="14"/>
      <c r="AF877" s="14">
        <v>1.4497103046390101E-2</v>
      </c>
      <c r="AG877" s="14">
        <v>1.9706647910547399E-2</v>
      </c>
      <c r="AH877" s="14">
        <v>1.05208829610678E-2</v>
      </c>
      <c r="AI877" s="14">
        <v>3.5442534872759501E-2</v>
      </c>
      <c r="AJ877" s="14">
        <v>5.26234145040319E-2</v>
      </c>
      <c r="AK877" s="14"/>
      <c r="AL877" s="14">
        <v>1.92610035597592E-2</v>
      </c>
      <c r="AM877" s="14">
        <v>1.47647334472017E-2</v>
      </c>
      <c r="AN877" s="14">
        <v>9.3956293461275407E-3</v>
      </c>
      <c r="AO877" s="14">
        <v>3.11654230310798E-2</v>
      </c>
      <c r="AP877" s="14">
        <v>2.70329173143821E-2</v>
      </c>
      <c r="AQ877" s="14">
        <v>2.2786086201001102E-2</v>
      </c>
      <c r="AR877" s="14"/>
      <c r="AS877" s="14">
        <v>4.6082368069716703E-2</v>
      </c>
      <c r="AT877" s="14">
        <v>1.14770213647679E-2</v>
      </c>
      <c r="AU877" s="14">
        <v>2.0665960687591699E-2</v>
      </c>
      <c r="AV877" s="14">
        <v>0</v>
      </c>
      <c r="AW877" s="14">
        <v>0</v>
      </c>
      <c r="AX877" s="14"/>
      <c r="AY877" s="14">
        <v>0</v>
      </c>
      <c r="AZ877" s="14">
        <v>5.0044906048564299E-2</v>
      </c>
      <c r="BA877" s="14">
        <v>2.8070404454231899E-2</v>
      </c>
      <c r="BB877" s="14">
        <v>1.6157682200510299E-2</v>
      </c>
      <c r="BC877" s="14">
        <v>2.05003109198016E-2</v>
      </c>
      <c r="BD877" s="14">
        <v>5.45439573530173E-2</v>
      </c>
      <c r="BE877" s="14">
        <v>9.3568072763691897E-3</v>
      </c>
      <c r="BF877" s="14">
        <v>4.4447235400392998E-2</v>
      </c>
      <c r="BG877" s="14">
        <v>1.48375694594129E-2</v>
      </c>
      <c r="BH877" s="14">
        <v>0</v>
      </c>
      <c r="BI877" s="14">
        <v>1.0345628003284301E-2</v>
      </c>
      <c r="BJ877" s="14">
        <v>6.3852422460106001E-2</v>
      </c>
      <c r="BK877" s="14">
        <v>0</v>
      </c>
      <c r="BL877" s="14">
        <v>0</v>
      </c>
      <c r="BM877" s="14">
        <v>2.9969985389615102E-2</v>
      </c>
      <c r="BN877" s="14">
        <v>1.8824064083749901E-2</v>
      </c>
      <c r="BO877" s="14"/>
      <c r="BP877" s="14">
        <v>6.9575121961533001E-3</v>
      </c>
      <c r="BQ877" s="14">
        <v>4.22456866125702E-2</v>
      </c>
      <c r="BR877" s="14">
        <v>5.0400363646912E-2</v>
      </c>
      <c r="BS877" s="14">
        <v>1.1223487241176401E-2</v>
      </c>
      <c r="BT877" s="14">
        <v>4.1059351916336403E-2</v>
      </c>
      <c r="BU877" s="14">
        <v>0</v>
      </c>
      <c r="BV877" s="14"/>
      <c r="BW877" s="14">
        <v>1.7027679549367E-2</v>
      </c>
      <c r="BX877" s="14">
        <v>4.3068569336829801E-2</v>
      </c>
      <c r="BY877" s="14" t="s">
        <v>120</v>
      </c>
      <c r="BZ877" s="14">
        <v>3.7399743867577898E-2</v>
      </c>
      <c r="CA877" s="14">
        <v>5.4342214658898901E-2</v>
      </c>
      <c r="CB877" s="14">
        <v>1.0133241008047101E-2</v>
      </c>
      <c r="CC877" s="14">
        <v>2.8297156723682399E-2</v>
      </c>
      <c r="CD877" s="14"/>
      <c r="CE877" s="14">
        <v>4.49597930098471E-3</v>
      </c>
      <c r="CF877" s="14">
        <v>1.3466799228355799E-2</v>
      </c>
      <c r="CG877" s="14">
        <v>3.9765088513121702E-2</v>
      </c>
      <c r="CH877" s="14">
        <v>2.3146528908691601E-2</v>
      </c>
      <c r="CI877" s="14"/>
      <c r="CJ877" s="14">
        <v>1.6833056602924001E-2</v>
      </c>
      <c r="CK877" s="14">
        <v>8.3704848545116603E-3</v>
      </c>
      <c r="CL877" s="14">
        <v>2.7160547639450201E-2</v>
      </c>
      <c r="CM877" s="14">
        <v>0.1089515144793</v>
      </c>
      <c r="CN877" s="14"/>
      <c r="CO877" s="14">
        <v>7.7850899509969602E-3</v>
      </c>
      <c r="CP877" s="14">
        <v>2.8529993080186101E-2</v>
      </c>
      <c r="CQ877" s="14"/>
      <c r="CR877" s="14">
        <v>2.95076335673418E-2</v>
      </c>
      <c r="CS877" s="14">
        <v>2.3376958297808802E-2</v>
      </c>
    </row>
    <row r="878" spans="2:97" x14ac:dyDescent="0.3">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c r="AR878" s="14"/>
      <c r="AS878" s="14"/>
      <c r="AT878" s="14"/>
      <c r="AU878" s="14"/>
      <c r="AV878" s="14"/>
      <c r="AW878" s="14"/>
      <c r="AX878" s="14"/>
      <c r="AY878" s="14"/>
      <c r="AZ878" s="14"/>
      <c r="BA878" s="14"/>
      <c r="BB878" s="14"/>
      <c r="BC878" s="14"/>
      <c r="BD878" s="14"/>
      <c r="BE878" s="14"/>
      <c r="BF878" s="14"/>
      <c r="BG878" s="14"/>
      <c r="BH878" s="14"/>
      <c r="BI878" s="14"/>
      <c r="BJ878" s="14"/>
      <c r="BK878" s="14"/>
      <c r="BL878" s="14"/>
      <c r="BM878" s="14"/>
      <c r="BN878" s="14"/>
      <c r="BO878" s="14"/>
      <c r="BP878" s="14"/>
      <c r="BQ878" s="14"/>
      <c r="BR878" s="14"/>
      <c r="BS878" s="14"/>
      <c r="BT878" s="14"/>
      <c r="BU878" s="14"/>
      <c r="BV878" s="14"/>
      <c r="BW878" s="14"/>
      <c r="BX878" s="14"/>
      <c r="BY878" s="14"/>
      <c r="BZ878" s="14"/>
      <c r="CA878" s="14"/>
      <c r="CB878" s="14"/>
      <c r="CC878" s="14"/>
      <c r="CD878" s="14"/>
      <c r="CE878" s="14"/>
      <c r="CF878" s="14"/>
      <c r="CG878" s="14"/>
      <c r="CH878" s="14"/>
      <c r="CI878" s="14"/>
      <c r="CJ878" s="14"/>
      <c r="CK878" s="14"/>
      <c r="CL878" s="14"/>
      <c r="CM878" s="14"/>
      <c r="CN878" s="14"/>
      <c r="CO878" s="14"/>
      <c r="CP878" s="14"/>
      <c r="CQ878" s="14"/>
      <c r="CR878" s="14"/>
      <c r="CS878" s="14"/>
    </row>
    <row r="879" spans="2:97" x14ac:dyDescent="0.3">
      <c r="B879" s="6" t="s">
        <v>396</v>
      </c>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c r="AQ879" s="14"/>
      <c r="AR879" s="14"/>
      <c r="AS879" s="14"/>
      <c r="AT879" s="14"/>
      <c r="AU879" s="14"/>
      <c r="AV879" s="14"/>
      <c r="AW879" s="14"/>
      <c r="AX879" s="14"/>
      <c r="AY879" s="14"/>
      <c r="AZ879" s="14"/>
      <c r="BA879" s="14"/>
      <c r="BB879" s="14"/>
      <c r="BC879" s="14"/>
      <c r="BD879" s="14"/>
      <c r="BE879" s="14"/>
      <c r="BF879" s="14"/>
      <c r="BG879" s="14"/>
      <c r="BH879" s="14"/>
      <c r="BI879" s="14"/>
      <c r="BJ879" s="14"/>
      <c r="BK879" s="14"/>
      <c r="BL879" s="14"/>
      <c r="BM879" s="14"/>
      <c r="BN879" s="14"/>
      <c r="BO879" s="14"/>
      <c r="BP879" s="14"/>
      <c r="BQ879" s="14"/>
      <c r="BR879" s="14"/>
      <c r="BS879" s="14"/>
      <c r="BT879" s="14"/>
      <c r="BU879" s="14"/>
      <c r="BV879" s="14"/>
      <c r="BW879" s="14"/>
      <c r="BX879" s="14"/>
      <c r="BY879" s="14"/>
      <c r="BZ879" s="14"/>
      <c r="CA879" s="14"/>
      <c r="CB879" s="14"/>
      <c r="CC879" s="14"/>
      <c r="CD879" s="14"/>
      <c r="CE879" s="14"/>
      <c r="CF879" s="14"/>
      <c r="CG879" s="14"/>
      <c r="CH879" s="14"/>
      <c r="CI879" s="14"/>
      <c r="CJ879" s="14"/>
      <c r="CK879" s="14"/>
      <c r="CL879" s="14"/>
      <c r="CM879" s="14"/>
      <c r="CN879" s="14"/>
      <c r="CO879" s="14"/>
      <c r="CP879" s="14"/>
      <c r="CQ879" s="14"/>
      <c r="CR879" s="14"/>
      <c r="CS879" s="14"/>
    </row>
    <row r="880" spans="2:97" x14ac:dyDescent="0.3">
      <c r="B880" s="24" t="s">
        <v>188</v>
      </c>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c r="AQ880" s="14"/>
      <c r="AR880" s="14"/>
      <c r="AS880" s="14"/>
      <c r="AT880" s="14"/>
      <c r="AU880" s="14"/>
      <c r="AV880" s="14"/>
      <c r="AW880" s="14"/>
      <c r="AX880" s="14"/>
      <c r="AY880" s="14"/>
      <c r="AZ880" s="14"/>
      <c r="BA880" s="14"/>
      <c r="BB880" s="14"/>
      <c r="BC880" s="14"/>
      <c r="BD880" s="14"/>
      <c r="BE880" s="14"/>
      <c r="BF880" s="14"/>
      <c r="BG880" s="14"/>
      <c r="BH880" s="14"/>
      <c r="BI880" s="14"/>
      <c r="BJ880" s="14"/>
      <c r="BK880" s="14"/>
      <c r="BL880" s="14"/>
      <c r="BM880" s="14"/>
      <c r="BN880" s="14"/>
      <c r="BO880" s="14"/>
      <c r="BP880" s="14"/>
      <c r="BQ880" s="14"/>
      <c r="BR880" s="14"/>
      <c r="BS880" s="14"/>
      <c r="BT880" s="14"/>
      <c r="BU880" s="14"/>
      <c r="BV880" s="14"/>
      <c r="BW880" s="14"/>
      <c r="BX880" s="14"/>
      <c r="BY880" s="14"/>
      <c r="BZ880" s="14"/>
      <c r="CA880" s="14"/>
      <c r="CB880" s="14"/>
      <c r="CC880" s="14"/>
      <c r="CD880" s="14"/>
      <c r="CE880" s="14"/>
      <c r="CF880" s="14"/>
      <c r="CG880" s="14"/>
      <c r="CH880" s="14"/>
      <c r="CI880" s="14"/>
      <c r="CJ880" s="14"/>
      <c r="CK880" s="14"/>
      <c r="CL880" s="14"/>
      <c r="CM880" s="14"/>
      <c r="CN880" s="14"/>
      <c r="CO880" s="14"/>
      <c r="CP880" s="14"/>
      <c r="CQ880" s="14"/>
      <c r="CR880" s="14"/>
      <c r="CS880" s="14"/>
    </row>
    <row r="881" spans="2:97" x14ac:dyDescent="0.3">
      <c r="B881" t="s">
        <v>383</v>
      </c>
      <c r="C881" s="14">
        <v>0.23074837310194801</v>
      </c>
      <c r="D881" s="14">
        <v>0.20289923480142399</v>
      </c>
      <c r="E881" s="14">
        <v>0.25653804643252198</v>
      </c>
      <c r="F881" s="14"/>
      <c r="G881" s="14">
        <v>0.24191571404417</v>
      </c>
      <c r="H881" s="14">
        <v>0.36765062936496701</v>
      </c>
      <c r="I881" s="14">
        <v>0.26284081355002697</v>
      </c>
      <c r="J881" s="14">
        <v>0.22413475192111301</v>
      </c>
      <c r="K881" s="14">
        <v>0.16352859425667299</v>
      </c>
      <c r="L881" s="14">
        <v>0.13462863228261901</v>
      </c>
      <c r="M881" s="14"/>
      <c r="N881" s="14">
        <v>0.238433186793089</v>
      </c>
      <c r="O881" s="14">
        <v>0.18959411913004801</v>
      </c>
      <c r="P881" s="14">
        <v>0.21557869275591501</v>
      </c>
      <c r="Q881" s="14">
        <v>0.28066073717620699</v>
      </c>
      <c r="R881" s="14"/>
      <c r="S881" s="14">
        <v>0.34828803130208003</v>
      </c>
      <c r="T881" s="14">
        <v>0.14434744777104599</v>
      </c>
      <c r="U881" s="14">
        <v>0.20772445351492899</v>
      </c>
      <c r="V881" s="14">
        <v>0.26133023851178</v>
      </c>
      <c r="W881" s="14">
        <v>0.15071555053073299</v>
      </c>
      <c r="X881" s="14">
        <v>0.173035190376854</v>
      </c>
      <c r="Y881" s="14">
        <v>0.24702269710751201</v>
      </c>
      <c r="Z881" s="14">
        <v>0.245941235740538</v>
      </c>
      <c r="AA881" s="14">
        <v>0.29277258996113398</v>
      </c>
      <c r="AB881" s="14">
        <v>0.20630202266712899</v>
      </c>
      <c r="AC881" s="14">
        <v>0.23171773005365001</v>
      </c>
      <c r="AD881" s="14">
        <v>0.126742922170513</v>
      </c>
      <c r="AE881" s="14"/>
      <c r="AF881" s="14">
        <v>0.19707187429266201</v>
      </c>
      <c r="AG881" s="14">
        <v>0.27731301496196398</v>
      </c>
      <c r="AH881" s="14">
        <v>0.25226644029422601</v>
      </c>
      <c r="AI881" s="14">
        <v>0.192203524496005</v>
      </c>
      <c r="AJ881" s="14">
        <v>0.22341529767575699</v>
      </c>
      <c r="AK881" s="14"/>
      <c r="AL881" s="14">
        <v>0.298691009734739</v>
      </c>
      <c r="AM881" s="14">
        <v>0.19982656745306401</v>
      </c>
      <c r="AN881" s="14">
        <v>0.23558120854085501</v>
      </c>
      <c r="AO881" s="14">
        <v>0.22079749950508801</v>
      </c>
      <c r="AP881" s="14">
        <v>0.28764848836102003</v>
      </c>
      <c r="AQ881" s="14">
        <v>0.18902080935401799</v>
      </c>
      <c r="AR881" s="14"/>
      <c r="AS881" s="14">
        <v>0.213286368858086</v>
      </c>
      <c r="AT881" s="14">
        <v>0.21270374679757301</v>
      </c>
      <c r="AU881" s="14">
        <v>0.22066111334032301</v>
      </c>
      <c r="AV881" s="14">
        <v>0.358407943069048</v>
      </c>
      <c r="AW881" s="14">
        <v>0.39779929762664701</v>
      </c>
      <c r="AX881" s="14"/>
      <c r="AY881" s="14">
        <v>0.28294916797022401</v>
      </c>
      <c r="AZ881" s="14">
        <v>0.23903166303051601</v>
      </c>
      <c r="BA881" s="14">
        <v>0.229364593769877</v>
      </c>
      <c r="BB881" s="14">
        <v>0.24895649390097399</v>
      </c>
      <c r="BC881" s="14">
        <v>0.26853503834385001</v>
      </c>
      <c r="BD881" s="14">
        <v>0.197958873029489</v>
      </c>
      <c r="BE881" s="14">
        <v>0.18103465545682901</v>
      </c>
      <c r="BF881" s="14">
        <v>0.192291334873397</v>
      </c>
      <c r="BG881" s="14">
        <v>0.23185612222930299</v>
      </c>
      <c r="BH881" s="14">
        <v>0.18952153392173199</v>
      </c>
      <c r="BI881" s="14">
        <v>0.27383131414252898</v>
      </c>
      <c r="BJ881" s="14">
        <v>0.18488570940903401</v>
      </c>
      <c r="BK881" s="14">
        <v>0.23810150091983801</v>
      </c>
      <c r="BL881" s="14">
        <v>0.17522502196213199</v>
      </c>
      <c r="BM881" s="14">
        <v>0.147509964907031</v>
      </c>
      <c r="BN881" s="14">
        <v>0.39216415226761098</v>
      </c>
      <c r="BO881" s="14"/>
      <c r="BP881" s="14">
        <v>0.36589876808586702</v>
      </c>
      <c r="BQ881" s="14">
        <v>0.204896238165334</v>
      </c>
      <c r="BR881" s="14">
        <v>0.17021735929604401</v>
      </c>
      <c r="BS881" s="14">
        <v>0.17671691599401301</v>
      </c>
      <c r="BT881" s="14">
        <v>0.181790298067492</v>
      </c>
      <c r="BU881" s="14">
        <v>9.8466643146814303E-2</v>
      </c>
      <c r="BV881" s="14"/>
      <c r="BW881" s="14">
        <v>0.19283078085466801</v>
      </c>
      <c r="BX881" s="14">
        <v>0.22348755142891799</v>
      </c>
      <c r="BY881" s="14" t="s">
        <v>120</v>
      </c>
      <c r="BZ881" s="14">
        <v>0.18830510784721999</v>
      </c>
      <c r="CA881" s="14">
        <v>0.35313252438033899</v>
      </c>
      <c r="CB881" s="14">
        <v>0.26639515131365599</v>
      </c>
      <c r="CC881" s="14">
        <v>0.22148432459002201</v>
      </c>
      <c r="CD881" s="14"/>
      <c r="CE881" s="14">
        <v>0.30104944120135202</v>
      </c>
      <c r="CF881" s="14">
        <v>0.25361491576345202</v>
      </c>
      <c r="CG881" s="14">
        <v>0.20505578147296699</v>
      </c>
      <c r="CH881" s="14">
        <v>0.18848564719642899</v>
      </c>
      <c r="CI881" s="14"/>
      <c r="CJ881" s="14">
        <v>0.26482841126348799</v>
      </c>
      <c r="CK881" s="14">
        <v>0.23586235937012501</v>
      </c>
      <c r="CL881" s="14">
        <v>0.235931218405972</v>
      </c>
      <c r="CM881" s="14">
        <v>6.5886374640451495E-2</v>
      </c>
      <c r="CN881" s="14"/>
      <c r="CO881" s="14">
        <v>0.30897148081473602</v>
      </c>
      <c r="CP881" s="14">
        <v>0.22034390499293299</v>
      </c>
      <c r="CQ881" s="14"/>
      <c r="CR881" s="14">
        <v>0.351687406108873</v>
      </c>
      <c r="CS881" s="14">
        <v>0.21387861647044601</v>
      </c>
    </row>
    <row r="882" spans="2:97" x14ac:dyDescent="0.3">
      <c r="B882" t="s">
        <v>384</v>
      </c>
      <c r="C882" s="14">
        <v>0.33137976732244301</v>
      </c>
      <c r="D882" s="14">
        <v>0.30871430954865198</v>
      </c>
      <c r="E882" s="14">
        <v>0.35640806284579002</v>
      </c>
      <c r="F882" s="14"/>
      <c r="G882" s="14">
        <v>0.412357315408106</v>
      </c>
      <c r="H882" s="14">
        <v>0.37637293409083999</v>
      </c>
      <c r="I882" s="14">
        <v>0.35408888210569001</v>
      </c>
      <c r="J882" s="14">
        <v>0.29198458294387902</v>
      </c>
      <c r="K882" s="14">
        <v>0.31471496700652302</v>
      </c>
      <c r="L882" s="14">
        <v>0.26193608510377098</v>
      </c>
      <c r="M882" s="14"/>
      <c r="N882" s="14">
        <v>0.32856887838971299</v>
      </c>
      <c r="O882" s="14">
        <v>0.40676624365257102</v>
      </c>
      <c r="P882" s="14">
        <v>0.27563245070384501</v>
      </c>
      <c r="Q882" s="14">
        <v>0.305614850127017</v>
      </c>
      <c r="R882" s="14"/>
      <c r="S882" s="14">
        <v>0.32291943772809001</v>
      </c>
      <c r="T882" s="14">
        <v>0.38676258063973601</v>
      </c>
      <c r="U882" s="14">
        <v>0.30268494948119301</v>
      </c>
      <c r="V882" s="14">
        <v>0.34376406666656401</v>
      </c>
      <c r="W882" s="14">
        <v>0.37802367130194903</v>
      </c>
      <c r="X882" s="14">
        <v>0.36404626597546302</v>
      </c>
      <c r="Y882" s="14">
        <v>0.27566072672987302</v>
      </c>
      <c r="Z882" s="14">
        <v>0.34996851511801402</v>
      </c>
      <c r="AA882" s="14">
        <v>0.25786770698184602</v>
      </c>
      <c r="AB882" s="14">
        <v>0.32433510615308397</v>
      </c>
      <c r="AC882" s="14">
        <v>0.214936636081072</v>
      </c>
      <c r="AD882" s="14">
        <v>0.52741007857073896</v>
      </c>
      <c r="AE882" s="14"/>
      <c r="AF882" s="14">
        <v>0.32771776101639899</v>
      </c>
      <c r="AG882" s="14">
        <v>0.35708904821746301</v>
      </c>
      <c r="AH882" s="14">
        <v>0.22315537187429299</v>
      </c>
      <c r="AI882" s="14">
        <v>0.30526700708305599</v>
      </c>
      <c r="AJ882" s="14">
        <v>0.35973295298715702</v>
      </c>
      <c r="AK882" s="14"/>
      <c r="AL882" s="14">
        <v>0.37984161978117698</v>
      </c>
      <c r="AM882" s="14">
        <v>0.32337053451727099</v>
      </c>
      <c r="AN882" s="14">
        <v>0.33028858941183897</v>
      </c>
      <c r="AO882" s="14">
        <v>0.27983699502554299</v>
      </c>
      <c r="AP882" s="14">
        <v>0.352026744127652</v>
      </c>
      <c r="AQ882" s="14">
        <v>0.32752291465248601</v>
      </c>
      <c r="AR882" s="14"/>
      <c r="AS882" s="14">
        <v>0.31886752365538101</v>
      </c>
      <c r="AT882" s="14">
        <v>0.32737969569380698</v>
      </c>
      <c r="AU882" s="14">
        <v>0.36493996769703502</v>
      </c>
      <c r="AV882" s="14">
        <v>0.35073023200046</v>
      </c>
      <c r="AW882" s="14">
        <v>0.39270306746431999</v>
      </c>
      <c r="AX882" s="14"/>
      <c r="AY882" s="14">
        <v>0.27570025732581899</v>
      </c>
      <c r="AZ882" s="14">
        <v>0.31362286357803598</v>
      </c>
      <c r="BA882" s="14">
        <v>0.30618783724898901</v>
      </c>
      <c r="BB882" s="14">
        <v>0.34337793345172501</v>
      </c>
      <c r="BC882" s="14">
        <v>0.327119441459292</v>
      </c>
      <c r="BD882" s="14">
        <v>0.35365284833067001</v>
      </c>
      <c r="BE882" s="14">
        <v>0.34845057712261901</v>
      </c>
      <c r="BF882" s="14">
        <v>0.32923529691862202</v>
      </c>
      <c r="BG882" s="14">
        <v>0.25194713202976599</v>
      </c>
      <c r="BH882" s="14">
        <v>0.36285241417696801</v>
      </c>
      <c r="BI882" s="14">
        <v>0.313755111974932</v>
      </c>
      <c r="BJ882" s="14">
        <v>0.43616588815224</v>
      </c>
      <c r="BK882" s="14">
        <v>0.261369486887575</v>
      </c>
      <c r="BL882" s="14">
        <v>0.36676174549739798</v>
      </c>
      <c r="BM882" s="14">
        <v>0.31239039335024199</v>
      </c>
      <c r="BN882" s="14">
        <v>0.37550729559938001</v>
      </c>
      <c r="BO882" s="14"/>
      <c r="BP882" s="14">
        <v>0.32090211607837898</v>
      </c>
      <c r="BQ882" s="14">
        <v>0.31981778433042701</v>
      </c>
      <c r="BR882" s="14">
        <v>0.38940787144658801</v>
      </c>
      <c r="BS882" s="14">
        <v>0.34359914620489901</v>
      </c>
      <c r="BT882" s="14">
        <v>0.29611504494331198</v>
      </c>
      <c r="BU882" s="14">
        <v>0.31371586772696097</v>
      </c>
      <c r="BV882" s="14"/>
      <c r="BW882" s="14">
        <v>0.28290783275469</v>
      </c>
      <c r="BX882" s="14">
        <v>0.37189541166252998</v>
      </c>
      <c r="BY882" s="14" t="s">
        <v>120</v>
      </c>
      <c r="BZ882" s="14">
        <v>0.39471002248842801</v>
      </c>
      <c r="CA882" s="14">
        <v>0.26067100133131599</v>
      </c>
      <c r="CB882" s="14">
        <v>0.38615501371421801</v>
      </c>
      <c r="CC882" s="14">
        <v>0.42793733440405701</v>
      </c>
      <c r="CD882" s="14"/>
      <c r="CE882" s="14">
        <v>0.37749804277211702</v>
      </c>
      <c r="CF882" s="14">
        <v>0.37671493756862201</v>
      </c>
      <c r="CG882" s="14">
        <v>0.32510291094052202</v>
      </c>
      <c r="CH882" s="14">
        <v>0.28887337540707703</v>
      </c>
      <c r="CI882" s="14"/>
      <c r="CJ882" s="14">
        <v>0.373904834824203</v>
      </c>
      <c r="CK882" s="14">
        <v>0.311215708100676</v>
      </c>
      <c r="CL882" s="14">
        <v>0.31736904352561801</v>
      </c>
      <c r="CM882" s="14">
        <v>0.40378693890954798</v>
      </c>
      <c r="CN882" s="14"/>
      <c r="CO882" s="14">
        <v>0.38236379037582002</v>
      </c>
      <c r="CP882" s="14">
        <v>0.32474940781976502</v>
      </c>
      <c r="CQ882" s="14"/>
      <c r="CR882" s="14">
        <v>0.301380293963598</v>
      </c>
      <c r="CS882" s="14">
        <v>0.33685266595054197</v>
      </c>
    </row>
    <row r="883" spans="2:97" x14ac:dyDescent="0.3">
      <c r="B883" t="s">
        <v>385</v>
      </c>
      <c r="C883" s="14">
        <v>0.23389610446689901</v>
      </c>
      <c r="D883" s="14">
        <v>0.23786886196978799</v>
      </c>
      <c r="E883" s="14">
        <v>0.230740901909782</v>
      </c>
      <c r="F883" s="14"/>
      <c r="G883" s="14">
        <v>0.24228924751979999</v>
      </c>
      <c r="H883" s="14">
        <v>0.13199672964495099</v>
      </c>
      <c r="I883" s="14">
        <v>0.23696604464286</v>
      </c>
      <c r="J883" s="14">
        <v>0.27217281079810401</v>
      </c>
      <c r="K883" s="14">
        <v>0.238546258785854</v>
      </c>
      <c r="L883" s="14">
        <v>0.27491074390206899</v>
      </c>
      <c r="M883" s="14"/>
      <c r="N883" s="14">
        <v>0.25122763304360202</v>
      </c>
      <c r="O883" s="14">
        <v>0.228218769353421</v>
      </c>
      <c r="P883" s="14">
        <v>0.25619338388816398</v>
      </c>
      <c r="Q883" s="14">
        <v>0.202242438798312</v>
      </c>
      <c r="R883" s="14"/>
      <c r="S883" s="14">
        <v>0.21234530215426201</v>
      </c>
      <c r="T883" s="14">
        <v>0.24509010437128101</v>
      </c>
      <c r="U883" s="14">
        <v>0.30412490753870403</v>
      </c>
      <c r="V883" s="14">
        <v>0.201238176575366</v>
      </c>
      <c r="W883" s="14">
        <v>0.26299164469937297</v>
      </c>
      <c r="X883" s="14">
        <v>0.199410068589947</v>
      </c>
      <c r="Y883" s="14">
        <v>0.24336929109609501</v>
      </c>
      <c r="Z883" s="14">
        <v>0.33179570173973499</v>
      </c>
      <c r="AA883" s="14">
        <v>0.23456231435605601</v>
      </c>
      <c r="AB883" s="14">
        <v>0.24557051473716299</v>
      </c>
      <c r="AC883" s="14">
        <v>0.15595312225308</v>
      </c>
      <c r="AD883" s="14">
        <v>0.227051130722453</v>
      </c>
      <c r="AE883" s="14"/>
      <c r="AF883" s="14">
        <v>0.242471773570858</v>
      </c>
      <c r="AG883" s="14">
        <v>0.19981594395653701</v>
      </c>
      <c r="AH883" s="14">
        <v>0.317338207216394</v>
      </c>
      <c r="AI883" s="14">
        <v>0.22217300243320101</v>
      </c>
      <c r="AJ883" s="14">
        <v>0.18042949807913899</v>
      </c>
      <c r="AK883" s="14"/>
      <c r="AL883" s="14">
        <v>0.19371532972754499</v>
      </c>
      <c r="AM883" s="14">
        <v>0.246115065210427</v>
      </c>
      <c r="AN883" s="14">
        <v>0.23493524469068999</v>
      </c>
      <c r="AO883" s="14">
        <v>0.24831415394954801</v>
      </c>
      <c r="AP883" s="14">
        <v>0.14876432811363799</v>
      </c>
      <c r="AQ883" s="14">
        <v>0.284015639100821</v>
      </c>
      <c r="AR883" s="14"/>
      <c r="AS883" s="14">
        <v>0.21816818334169799</v>
      </c>
      <c r="AT883" s="14">
        <v>0.25527567519705002</v>
      </c>
      <c r="AU883" s="14">
        <v>0.233971459488167</v>
      </c>
      <c r="AV883" s="14">
        <v>0.19496424381195099</v>
      </c>
      <c r="AW883" s="14">
        <v>0.15947732586247099</v>
      </c>
      <c r="AX883" s="14"/>
      <c r="AY883" s="14">
        <v>0.30053107781594601</v>
      </c>
      <c r="AZ883" s="14">
        <v>0.15913857411165999</v>
      </c>
      <c r="BA883" s="14">
        <v>0.26895815436735498</v>
      </c>
      <c r="BB883" s="14">
        <v>0.178891260924188</v>
      </c>
      <c r="BC883" s="14">
        <v>0.21564502159482701</v>
      </c>
      <c r="BD883" s="14">
        <v>0.21676764914721</v>
      </c>
      <c r="BE883" s="14">
        <v>0.23958377493658101</v>
      </c>
      <c r="BF883" s="14">
        <v>0.28140340793458202</v>
      </c>
      <c r="BG883" s="14">
        <v>0.29044305403211201</v>
      </c>
      <c r="BH883" s="14">
        <v>0.25101105651580902</v>
      </c>
      <c r="BI883" s="14">
        <v>0.233791425534186</v>
      </c>
      <c r="BJ883" s="14">
        <v>0.15259988143823</v>
      </c>
      <c r="BK883" s="14">
        <v>0.29151011741235799</v>
      </c>
      <c r="BL883" s="14">
        <v>0.24758681724936801</v>
      </c>
      <c r="BM883" s="14">
        <v>0.31057354269124099</v>
      </c>
      <c r="BN883" s="14">
        <v>0.167988618362404</v>
      </c>
      <c r="BO883" s="14"/>
      <c r="BP883" s="14">
        <v>0.163889148188648</v>
      </c>
      <c r="BQ883" s="14">
        <v>0.27580891203344998</v>
      </c>
      <c r="BR883" s="14">
        <v>0.25080230982239099</v>
      </c>
      <c r="BS883" s="14">
        <v>0.226315630826085</v>
      </c>
      <c r="BT883" s="14">
        <v>0.26073109433629099</v>
      </c>
      <c r="BU883" s="14">
        <v>0.30280107957755897</v>
      </c>
      <c r="BV883" s="14"/>
      <c r="BW883" s="14">
        <v>0.24639891557256499</v>
      </c>
      <c r="BX883" s="14">
        <v>0.243556690278253</v>
      </c>
      <c r="BY883" s="14" t="s">
        <v>120</v>
      </c>
      <c r="BZ883" s="14">
        <v>0.228065071483563</v>
      </c>
      <c r="CA883" s="14">
        <v>0.17283244606775899</v>
      </c>
      <c r="CB883" s="14">
        <v>0.23191635755031301</v>
      </c>
      <c r="CC883" s="14">
        <v>0.179911385797071</v>
      </c>
      <c r="CD883" s="14"/>
      <c r="CE883" s="14">
        <v>0.21499834326362899</v>
      </c>
      <c r="CF883" s="14">
        <v>0.207891753468467</v>
      </c>
      <c r="CG883" s="14">
        <v>0.22994473826954501</v>
      </c>
      <c r="CH883" s="14">
        <v>0.27016952933858601</v>
      </c>
      <c r="CI883" s="14"/>
      <c r="CJ883" s="14">
        <v>0.18654755738738399</v>
      </c>
      <c r="CK883" s="14">
        <v>0.24413525107196599</v>
      </c>
      <c r="CL883" s="14">
        <v>0.237714802376297</v>
      </c>
      <c r="CM883" s="14">
        <v>0.30300829762570602</v>
      </c>
      <c r="CN883" s="14"/>
      <c r="CO883" s="14">
        <v>0.195386742715699</v>
      </c>
      <c r="CP883" s="14">
        <v>0.24012446612347199</v>
      </c>
      <c r="CQ883" s="14"/>
      <c r="CR883" s="14">
        <v>0.227854622370394</v>
      </c>
      <c r="CS883" s="14">
        <v>0.233115417575982</v>
      </c>
    </row>
    <row r="884" spans="2:97" x14ac:dyDescent="0.3">
      <c r="B884" t="s">
        <v>386</v>
      </c>
      <c r="C884" s="14">
        <v>0.16901081657922401</v>
      </c>
      <c r="D884" s="14">
        <v>0.21434968619564301</v>
      </c>
      <c r="E884" s="14">
        <v>0.12245473375954601</v>
      </c>
      <c r="F884" s="14"/>
      <c r="G884" s="14">
        <v>7.3808557741115402E-2</v>
      </c>
      <c r="H884" s="14">
        <v>9.4963923381248094E-2</v>
      </c>
      <c r="I884" s="14">
        <v>0.12838929944146299</v>
      </c>
      <c r="J884" s="14">
        <v>0.17057916991484801</v>
      </c>
      <c r="K884" s="14">
        <v>0.21997693239288399</v>
      </c>
      <c r="L884" s="14">
        <v>0.29457391752269202</v>
      </c>
      <c r="M884" s="14"/>
      <c r="N884" s="14">
        <v>0.16061120944021601</v>
      </c>
      <c r="O884" s="14">
        <v>0.13829235079038199</v>
      </c>
      <c r="P884" s="14">
        <v>0.20749835628285701</v>
      </c>
      <c r="Q884" s="14">
        <v>0.17733435637050701</v>
      </c>
      <c r="R884" s="14"/>
      <c r="S884" s="14">
        <v>8.6369944699488804E-2</v>
      </c>
      <c r="T884" s="14">
        <v>0.19329317011532701</v>
      </c>
      <c r="U884" s="14">
        <v>0.14421170056169699</v>
      </c>
      <c r="V884" s="14">
        <v>0.173884951378385</v>
      </c>
      <c r="W884" s="14">
        <v>0.194136577634138</v>
      </c>
      <c r="X884" s="14">
        <v>0.209760615238753</v>
      </c>
      <c r="Y884" s="14">
        <v>0.22382196566765999</v>
      </c>
      <c r="Z884" s="14">
        <v>7.2294547401712594E-2</v>
      </c>
      <c r="AA884" s="14">
        <v>0.15931251082075701</v>
      </c>
      <c r="AB884" s="14">
        <v>0.16022356772889701</v>
      </c>
      <c r="AC884" s="14">
        <v>0.32951623868486501</v>
      </c>
      <c r="AD884" s="14">
        <v>0.11879586853629499</v>
      </c>
      <c r="AE884" s="14"/>
      <c r="AF884" s="14">
        <v>0.21393917399539</v>
      </c>
      <c r="AG884" s="14">
        <v>0.14130291253491201</v>
      </c>
      <c r="AH884" s="14">
        <v>0.18622163243012199</v>
      </c>
      <c r="AI884" s="14">
        <v>0.244913931114978</v>
      </c>
      <c r="AJ884" s="14">
        <v>0.16488957763786</v>
      </c>
      <c r="AK884" s="14"/>
      <c r="AL884" s="14">
        <v>0.102290235729859</v>
      </c>
      <c r="AM884" s="14">
        <v>0.21662787831505001</v>
      </c>
      <c r="AN884" s="14">
        <v>0.16786432808580801</v>
      </c>
      <c r="AO884" s="14">
        <v>0.219885928488741</v>
      </c>
      <c r="AP884" s="14">
        <v>0.16965439964488599</v>
      </c>
      <c r="AQ884" s="14">
        <v>0.15309509580411801</v>
      </c>
      <c r="AR884" s="14"/>
      <c r="AS884" s="14">
        <v>0.19382722902156299</v>
      </c>
      <c r="AT884" s="14">
        <v>0.174455995030915</v>
      </c>
      <c r="AU884" s="14">
        <v>0.16106260878735601</v>
      </c>
      <c r="AV884" s="14">
        <v>8.6887648133068901E-2</v>
      </c>
      <c r="AW884" s="14">
        <v>5.0020309046561802E-2</v>
      </c>
      <c r="AX884" s="14"/>
      <c r="AY884" s="14">
        <v>0.14081949688801201</v>
      </c>
      <c r="AZ884" s="14">
        <v>0.19036287269036301</v>
      </c>
      <c r="BA884" s="14">
        <v>0.18128242771924999</v>
      </c>
      <c r="BB884" s="14">
        <v>0.21261662952260399</v>
      </c>
      <c r="BC884" s="14">
        <v>0.160057037074157</v>
      </c>
      <c r="BD884" s="14">
        <v>0.15791788399135501</v>
      </c>
      <c r="BE884" s="14">
        <v>0.21090823033890599</v>
      </c>
      <c r="BF884" s="14">
        <v>0.14052785685764199</v>
      </c>
      <c r="BG884" s="14">
        <v>0.22575369170881901</v>
      </c>
      <c r="BH884" s="14">
        <v>0.180891533212265</v>
      </c>
      <c r="BI884" s="14">
        <v>0.15586775748958201</v>
      </c>
      <c r="BJ884" s="14">
        <v>0.17824147596412501</v>
      </c>
      <c r="BK884" s="14">
        <v>0.209018894780228</v>
      </c>
      <c r="BL884" s="14">
        <v>0.21042641529110201</v>
      </c>
      <c r="BM884" s="14">
        <v>0.19955611366187201</v>
      </c>
      <c r="BN884" s="14">
        <v>4.7659355460573101E-2</v>
      </c>
      <c r="BO884" s="14"/>
      <c r="BP884" s="14">
        <v>0.12843435188321101</v>
      </c>
      <c r="BQ884" s="14">
        <v>0.157935933653361</v>
      </c>
      <c r="BR884" s="14">
        <v>0.13304469745216899</v>
      </c>
      <c r="BS884" s="14">
        <v>0.23017380824866199</v>
      </c>
      <c r="BT884" s="14">
        <v>0.209244385676123</v>
      </c>
      <c r="BU884" s="14">
        <v>0.26391571319679102</v>
      </c>
      <c r="BV884" s="14"/>
      <c r="BW884" s="14">
        <v>0.24671679929525001</v>
      </c>
      <c r="BX884" s="14">
        <v>0.118196687105109</v>
      </c>
      <c r="BY884" s="14" t="s">
        <v>120</v>
      </c>
      <c r="BZ884" s="14">
        <v>0.164613075479565</v>
      </c>
      <c r="CA884" s="14">
        <v>0.13962219610791499</v>
      </c>
      <c r="CB884" s="14">
        <v>9.9239457933950795E-2</v>
      </c>
      <c r="CC884" s="14">
        <v>0.111411430202696</v>
      </c>
      <c r="CD884" s="14"/>
      <c r="CE884" s="14">
        <v>8.7717213157867097E-2</v>
      </c>
      <c r="CF884" s="14">
        <v>0.14364788624254399</v>
      </c>
      <c r="CG884" s="14">
        <v>0.186727366442559</v>
      </c>
      <c r="CH884" s="14">
        <v>0.21900464553542201</v>
      </c>
      <c r="CI884" s="14"/>
      <c r="CJ884" s="14">
        <v>0.15819761400762899</v>
      </c>
      <c r="CK884" s="14">
        <v>0.190280235927417</v>
      </c>
      <c r="CL884" s="14">
        <v>0.169500309102116</v>
      </c>
      <c r="CM884" s="14">
        <v>0.124752362516605</v>
      </c>
      <c r="CN884" s="14"/>
      <c r="CO884" s="14">
        <v>0.11327798609374599</v>
      </c>
      <c r="CP884" s="14">
        <v>0.17637608924588</v>
      </c>
      <c r="CQ884" s="14"/>
      <c r="CR884" s="14">
        <v>0.109187457524118</v>
      </c>
      <c r="CS884" s="14">
        <v>0.18263708264439901</v>
      </c>
    </row>
    <row r="885" spans="2:97" x14ac:dyDescent="0.3">
      <c r="B885" t="s">
        <v>92</v>
      </c>
      <c r="C885" s="14">
        <v>3.4964938529486199E-2</v>
      </c>
      <c r="D885" s="14">
        <v>3.6167907484493403E-2</v>
      </c>
      <c r="E885" s="14">
        <v>3.38582550523608E-2</v>
      </c>
      <c r="F885" s="14"/>
      <c r="G885" s="14">
        <v>2.9629165286808201E-2</v>
      </c>
      <c r="H885" s="14">
        <v>2.9015783517994099E-2</v>
      </c>
      <c r="I885" s="14">
        <v>1.7714960259960701E-2</v>
      </c>
      <c r="J885" s="14">
        <v>4.1128684422055702E-2</v>
      </c>
      <c r="K885" s="14">
        <v>6.3233247558066405E-2</v>
      </c>
      <c r="L885" s="14">
        <v>3.3950621188849998E-2</v>
      </c>
      <c r="M885" s="14"/>
      <c r="N885" s="14">
        <v>2.1159092333380002E-2</v>
      </c>
      <c r="O885" s="14">
        <v>3.7128517073576901E-2</v>
      </c>
      <c r="P885" s="14">
        <v>4.5097116369218301E-2</v>
      </c>
      <c r="Q885" s="14">
        <v>3.4147617527957502E-2</v>
      </c>
      <c r="R885" s="14"/>
      <c r="S885" s="14">
        <v>3.0077284116080402E-2</v>
      </c>
      <c r="T885" s="14">
        <v>3.0506697102609899E-2</v>
      </c>
      <c r="U885" s="14">
        <v>4.1253988903477201E-2</v>
      </c>
      <c r="V885" s="14">
        <v>1.9782566867904701E-2</v>
      </c>
      <c r="W885" s="14">
        <v>1.4132555833806499E-2</v>
      </c>
      <c r="X885" s="14">
        <v>5.3747859818983799E-2</v>
      </c>
      <c r="Y885" s="14">
        <v>1.01253193988598E-2</v>
      </c>
      <c r="Z885" s="14">
        <v>0</v>
      </c>
      <c r="AA885" s="14">
        <v>5.5484877880206701E-2</v>
      </c>
      <c r="AB885" s="14">
        <v>6.3568788713727106E-2</v>
      </c>
      <c r="AC885" s="14">
        <v>6.7876272927334003E-2</v>
      </c>
      <c r="AD885" s="14">
        <v>0</v>
      </c>
      <c r="AE885" s="14"/>
      <c r="AF885" s="14">
        <v>1.8799417124691801E-2</v>
      </c>
      <c r="AG885" s="14">
        <v>2.4479080329123801E-2</v>
      </c>
      <c r="AH885" s="14">
        <v>2.1018348184965001E-2</v>
      </c>
      <c r="AI885" s="14">
        <v>3.5442534872759501E-2</v>
      </c>
      <c r="AJ885" s="14">
        <v>7.1532673620087306E-2</v>
      </c>
      <c r="AK885" s="14"/>
      <c r="AL885" s="14">
        <v>2.5461805026679399E-2</v>
      </c>
      <c r="AM885" s="14">
        <v>1.4059954504187899E-2</v>
      </c>
      <c r="AN885" s="14">
        <v>3.13306292708075E-2</v>
      </c>
      <c r="AO885" s="14">
        <v>3.11654230310798E-2</v>
      </c>
      <c r="AP885" s="14">
        <v>4.1906039752803999E-2</v>
      </c>
      <c r="AQ885" s="14">
        <v>4.6345541088558199E-2</v>
      </c>
      <c r="AR885" s="14"/>
      <c r="AS885" s="14">
        <v>5.5850695123271697E-2</v>
      </c>
      <c r="AT885" s="14">
        <v>3.0184887280655999E-2</v>
      </c>
      <c r="AU885" s="14">
        <v>1.9364850687118899E-2</v>
      </c>
      <c r="AV885" s="14">
        <v>9.0099329854720599E-3</v>
      </c>
      <c r="AW885" s="14">
        <v>0</v>
      </c>
      <c r="AX885" s="14"/>
      <c r="AY885" s="14">
        <v>0</v>
      </c>
      <c r="AZ885" s="14">
        <v>9.7844026589425703E-2</v>
      </c>
      <c r="BA885" s="14">
        <v>1.4206986894529299E-2</v>
      </c>
      <c r="BB885" s="14">
        <v>1.6157682200510299E-2</v>
      </c>
      <c r="BC885" s="14">
        <v>2.86434615278729E-2</v>
      </c>
      <c r="BD885" s="14">
        <v>7.3702745501276201E-2</v>
      </c>
      <c r="BE885" s="14">
        <v>2.0022762145065199E-2</v>
      </c>
      <c r="BF885" s="14">
        <v>5.6542103415756897E-2</v>
      </c>
      <c r="BG885" s="14">
        <v>0</v>
      </c>
      <c r="BH885" s="14">
        <v>1.5723462173226E-2</v>
      </c>
      <c r="BI885" s="14">
        <v>2.27543908587718E-2</v>
      </c>
      <c r="BJ885" s="14">
        <v>4.8107045036371303E-2</v>
      </c>
      <c r="BK885" s="14">
        <v>0</v>
      </c>
      <c r="BL885" s="14">
        <v>0</v>
      </c>
      <c r="BM885" s="14">
        <v>2.9969985389615102E-2</v>
      </c>
      <c r="BN885" s="14">
        <v>1.66805783100318E-2</v>
      </c>
      <c r="BO885" s="14"/>
      <c r="BP885" s="14">
        <v>2.0875615763895499E-2</v>
      </c>
      <c r="BQ885" s="14">
        <v>4.1541131817428197E-2</v>
      </c>
      <c r="BR885" s="14">
        <v>5.6527761982809198E-2</v>
      </c>
      <c r="BS885" s="14">
        <v>2.3194498726341599E-2</v>
      </c>
      <c r="BT885" s="14">
        <v>5.2119176976783102E-2</v>
      </c>
      <c r="BU885" s="14">
        <v>2.1100696351875201E-2</v>
      </c>
      <c r="BV885" s="14"/>
      <c r="BW885" s="14">
        <v>3.11456715228269E-2</v>
      </c>
      <c r="BX885" s="14">
        <v>4.2863659525189002E-2</v>
      </c>
      <c r="BY885" s="14" t="s">
        <v>120</v>
      </c>
      <c r="BZ885" s="14">
        <v>2.4306722701225001E-2</v>
      </c>
      <c r="CA885" s="14">
        <v>7.3741832112670602E-2</v>
      </c>
      <c r="CB885" s="14">
        <v>1.6294019487861099E-2</v>
      </c>
      <c r="CC885" s="14">
        <v>5.9255525006154601E-2</v>
      </c>
      <c r="CD885" s="14"/>
      <c r="CE885" s="14">
        <v>1.87369596050352E-2</v>
      </c>
      <c r="CF885" s="14">
        <v>1.8130506956914701E-2</v>
      </c>
      <c r="CG885" s="14">
        <v>5.3169202874408003E-2</v>
      </c>
      <c r="CH885" s="14">
        <v>3.3466802522486301E-2</v>
      </c>
      <c r="CI885" s="14"/>
      <c r="CJ885" s="14">
        <v>1.6521582517295401E-2</v>
      </c>
      <c r="CK885" s="14">
        <v>1.85064455298172E-2</v>
      </c>
      <c r="CL885" s="14">
        <v>3.9484626589996102E-2</v>
      </c>
      <c r="CM885" s="14">
        <v>0.102566026307689</v>
      </c>
      <c r="CN885" s="14"/>
      <c r="CO885" s="14">
        <v>0</v>
      </c>
      <c r="CP885" s="14">
        <v>3.84061318179496E-2</v>
      </c>
      <c r="CQ885" s="14"/>
      <c r="CR885" s="14">
        <v>9.8902200330174793E-3</v>
      </c>
      <c r="CS885" s="14">
        <v>3.3516217358630203E-2</v>
      </c>
    </row>
    <row r="886" spans="2:97" x14ac:dyDescent="0.3">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c r="AR886" s="14"/>
      <c r="AS886" s="14"/>
      <c r="AT886" s="14"/>
      <c r="AU886" s="14"/>
      <c r="AV886" s="14"/>
      <c r="AW886" s="14"/>
      <c r="AX886" s="14"/>
      <c r="AY886" s="14"/>
      <c r="AZ886" s="14"/>
      <c r="BA886" s="14"/>
      <c r="BB886" s="14"/>
      <c r="BC886" s="14"/>
      <c r="BD886" s="14"/>
      <c r="BE886" s="14"/>
      <c r="BF886" s="14"/>
      <c r="BG886" s="14"/>
      <c r="BH886" s="14"/>
      <c r="BI886" s="14"/>
      <c r="BJ886" s="14"/>
      <c r="BK886" s="14"/>
      <c r="BL886" s="14"/>
      <c r="BM886" s="14"/>
      <c r="BN886" s="14"/>
      <c r="BO886" s="14"/>
      <c r="BP886" s="14"/>
      <c r="BQ886" s="14"/>
      <c r="BR886" s="14"/>
      <c r="BS886" s="14"/>
      <c r="BT886" s="14"/>
      <c r="BU886" s="14"/>
      <c r="BV886" s="14"/>
      <c r="BW886" s="14"/>
      <c r="BX886" s="14"/>
      <c r="BY886" s="14"/>
      <c r="BZ886" s="14"/>
      <c r="CA886" s="14"/>
      <c r="CB886" s="14"/>
      <c r="CC886" s="14"/>
      <c r="CD886" s="14"/>
      <c r="CE886" s="14"/>
      <c r="CF886" s="14"/>
      <c r="CG886" s="14"/>
      <c r="CH886" s="14"/>
      <c r="CI886" s="14"/>
      <c r="CJ886" s="14"/>
      <c r="CK886" s="14"/>
      <c r="CL886" s="14"/>
      <c r="CM886" s="14"/>
      <c r="CN886" s="14"/>
      <c r="CO886" s="14"/>
      <c r="CP886" s="14"/>
      <c r="CQ886" s="14"/>
      <c r="CR886" s="14"/>
      <c r="CS886" s="14"/>
    </row>
    <row r="887" spans="2:97" x14ac:dyDescent="0.3">
      <c r="B887" s="6" t="s">
        <v>397</v>
      </c>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c r="AR887" s="14"/>
      <c r="AS887" s="14"/>
      <c r="AT887" s="14"/>
      <c r="AU887" s="14"/>
      <c r="AV887" s="14"/>
      <c r="AW887" s="14"/>
      <c r="AX887" s="14"/>
      <c r="AY887" s="14"/>
      <c r="AZ887" s="14"/>
      <c r="BA887" s="14"/>
      <c r="BB887" s="14"/>
      <c r="BC887" s="14"/>
      <c r="BD887" s="14"/>
      <c r="BE887" s="14"/>
      <c r="BF887" s="14"/>
      <c r="BG887" s="14"/>
      <c r="BH887" s="14"/>
      <c r="BI887" s="14"/>
      <c r="BJ887" s="14"/>
      <c r="BK887" s="14"/>
      <c r="BL887" s="14"/>
      <c r="BM887" s="14"/>
      <c r="BN887" s="14"/>
      <c r="BO887" s="14"/>
      <c r="BP887" s="14"/>
      <c r="BQ887" s="14"/>
      <c r="BR887" s="14"/>
      <c r="BS887" s="14"/>
      <c r="BT887" s="14"/>
      <c r="BU887" s="14"/>
      <c r="BV887" s="14"/>
      <c r="BW887" s="14"/>
      <c r="BX887" s="14"/>
      <c r="BY887" s="14"/>
      <c r="BZ887" s="14"/>
      <c r="CA887" s="14"/>
      <c r="CB887" s="14"/>
      <c r="CC887" s="14"/>
      <c r="CD887" s="14"/>
      <c r="CE887" s="14"/>
      <c r="CF887" s="14"/>
      <c r="CG887" s="14"/>
      <c r="CH887" s="14"/>
      <c r="CI887" s="14"/>
      <c r="CJ887" s="14"/>
      <c r="CK887" s="14"/>
      <c r="CL887" s="14"/>
      <c r="CM887" s="14"/>
      <c r="CN887" s="14"/>
      <c r="CO887" s="14"/>
      <c r="CP887" s="14"/>
      <c r="CQ887" s="14"/>
      <c r="CR887" s="14"/>
      <c r="CS887" s="14"/>
    </row>
    <row r="888" spans="2:97" x14ac:dyDescent="0.3">
      <c r="B888" s="24" t="s">
        <v>188</v>
      </c>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c r="AR888" s="14"/>
      <c r="AS888" s="14"/>
      <c r="AT888" s="14"/>
      <c r="AU888" s="14"/>
      <c r="AV888" s="14"/>
      <c r="AW888" s="14"/>
      <c r="AX888" s="14"/>
      <c r="AY888" s="14"/>
      <c r="AZ888" s="14"/>
      <c r="BA888" s="14"/>
      <c r="BB888" s="14"/>
      <c r="BC888" s="14"/>
      <c r="BD888" s="14"/>
      <c r="BE888" s="14"/>
      <c r="BF888" s="14"/>
      <c r="BG888" s="14"/>
      <c r="BH888" s="14"/>
      <c r="BI888" s="14"/>
      <c r="BJ888" s="14"/>
      <c r="BK888" s="14"/>
      <c r="BL888" s="14"/>
      <c r="BM888" s="14"/>
      <c r="BN888" s="14"/>
      <c r="BO888" s="14"/>
      <c r="BP888" s="14"/>
      <c r="BQ888" s="14"/>
      <c r="BR888" s="14"/>
      <c r="BS888" s="14"/>
      <c r="BT888" s="14"/>
      <c r="BU888" s="14"/>
      <c r="BV888" s="14"/>
      <c r="BW888" s="14"/>
      <c r="BX888" s="14"/>
      <c r="BY888" s="14"/>
      <c r="BZ888" s="14"/>
      <c r="CA888" s="14"/>
      <c r="CB888" s="14"/>
      <c r="CC888" s="14"/>
      <c r="CD888" s="14"/>
      <c r="CE888" s="14"/>
      <c r="CF888" s="14"/>
      <c r="CG888" s="14"/>
      <c r="CH888" s="14"/>
      <c r="CI888" s="14"/>
      <c r="CJ888" s="14"/>
      <c r="CK888" s="14"/>
      <c r="CL888" s="14"/>
      <c r="CM888" s="14"/>
      <c r="CN888" s="14"/>
      <c r="CO888" s="14"/>
      <c r="CP888" s="14"/>
      <c r="CQ888" s="14"/>
      <c r="CR888" s="14"/>
      <c r="CS888" s="14"/>
    </row>
    <row r="889" spans="2:97" x14ac:dyDescent="0.3">
      <c r="B889" t="s">
        <v>383</v>
      </c>
      <c r="C889" s="14">
        <v>0.207591077294799</v>
      </c>
      <c r="D889" s="14">
        <v>0.16866044925067999</v>
      </c>
      <c r="E889" s="14">
        <v>0.24665288552626399</v>
      </c>
      <c r="F889" s="14"/>
      <c r="G889" s="14">
        <v>0.24985382973925599</v>
      </c>
      <c r="H889" s="14">
        <v>0.33834938805558701</v>
      </c>
      <c r="I889" s="14">
        <v>0.24076678524033099</v>
      </c>
      <c r="J889" s="14">
        <v>0.18846833154092299</v>
      </c>
      <c r="K889" s="14">
        <v>0.138425643586501</v>
      </c>
      <c r="L889" s="14">
        <v>0.105242027152045</v>
      </c>
      <c r="M889" s="14"/>
      <c r="N889" s="14">
        <v>0.234581263602405</v>
      </c>
      <c r="O889" s="14">
        <v>0.20089626299851901</v>
      </c>
      <c r="P889" s="14">
        <v>0.194499533636209</v>
      </c>
      <c r="Q889" s="14">
        <v>0.199961308660105</v>
      </c>
      <c r="R889" s="14"/>
      <c r="S889" s="14">
        <v>0.289065414640852</v>
      </c>
      <c r="T889" s="14">
        <v>0.20393792604011601</v>
      </c>
      <c r="U889" s="14">
        <v>0.145112127341194</v>
      </c>
      <c r="V889" s="14">
        <v>0.20796982777359299</v>
      </c>
      <c r="W889" s="14">
        <v>0.19753919418765301</v>
      </c>
      <c r="X889" s="14">
        <v>0.14675805168289699</v>
      </c>
      <c r="Y889" s="14">
        <v>0.164241854941065</v>
      </c>
      <c r="Z889" s="14">
        <v>0.24678780454105501</v>
      </c>
      <c r="AA889" s="14">
        <v>0.31204286189187502</v>
      </c>
      <c r="AB889" s="14">
        <v>0.118854914344655</v>
      </c>
      <c r="AC889" s="14">
        <v>0.24086049520716901</v>
      </c>
      <c r="AD889" s="14">
        <v>0.131177808272466</v>
      </c>
      <c r="AE889" s="14"/>
      <c r="AF889" s="14">
        <v>0.20161786761821601</v>
      </c>
      <c r="AG889" s="14">
        <v>0.26670517425066498</v>
      </c>
      <c r="AH889" s="14">
        <v>0.23490412150246201</v>
      </c>
      <c r="AI889" s="14">
        <v>0.15551138794962899</v>
      </c>
      <c r="AJ889" s="14">
        <v>8.5047273712085605E-2</v>
      </c>
      <c r="AK889" s="14"/>
      <c r="AL889" s="14">
        <v>0.30735136709149502</v>
      </c>
      <c r="AM889" s="14">
        <v>0.216539718469167</v>
      </c>
      <c r="AN889" s="14">
        <v>0.212653104953823</v>
      </c>
      <c r="AO889" s="14">
        <v>0.16796861468977201</v>
      </c>
      <c r="AP889" s="14">
        <v>0.16366175430469301</v>
      </c>
      <c r="AQ889" s="14">
        <v>0.109942570730786</v>
      </c>
      <c r="AR889" s="14"/>
      <c r="AS889" s="14">
        <v>0.17261280207622101</v>
      </c>
      <c r="AT889" s="14">
        <v>0.17717369534213401</v>
      </c>
      <c r="AU889" s="14">
        <v>0.22870110605480801</v>
      </c>
      <c r="AV889" s="14">
        <v>0.34911036670091899</v>
      </c>
      <c r="AW889" s="14">
        <v>0.457782015176806</v>
      </c>
      <c r="AX889" s="14"/>
      <c r="AY889" s="14">
        <v>0.139322882109331</v>
      </c>
      <c r="AZ889" s="14">
        <v>0.11979624528121501</v>
      </c>
      <c r="BA889" s="14">
        <v>0.242726104407119</v>
      </c>
      <c r="BB889" s="14">
        <v>0.22131629075448001</v>
      </c>
      <c r="BC889" s="14">
        <v>0.24407048282333901</v>
      </c>
      <c r="BD889" s="14">
        <v>0.17014518344309101</v>
      </c>
      <c r="BE889" s="14">
        <v>0.17376802107494599</v>
      </c>
      <c r="BF889" s="14">
        <v>0.107751954314782</v>
      </c>
      <c r="BG889" s="14">
        <v>0.221463452813916</v>
      </c>
      <c r="BH889" s="14">
        <v>0.19991452206740101</v>
      </c>
      <c r="BI889" s="14">
        <v>0.283576004722284</v>
      </c>
      <c r="BJ889" s="14">
        <v>0.13917358510171501</v>
      </c>
      <c r="BK889" s="14">
        <v>0.182159064565868</v>
      </c>
      <c r="BL889" s="14">
        <v>0.26678812407682401</v>
      </c>
      <c r="BM889" s="14">
        <v>0.14460251873552901</v>
      </c>
      <c r="BN889" s="14">
        <v>0.35480197282174603</v>
      </c>
      <c r="BO889" s="14"/>
      <c r="BP889" s="14">
        <v>0.33548106077845302</v>
      </c>
      <c r="BQ889" s="14">
        <v>0.151921570115891</v>
      </c>
      <c r="BR889" s="14">
        <v>0.18450638827287599</v>
      </c>
      <c r="BS889" s="14">
        <v>0.176158727148993</v>
      </c>
      <c r="BT889" s="14">
        <v>0.15788215799118999</v>
      </c>
      <c r="BU889" s="14">
        <v>9.9934117176382106E-2</v>
      </c>
      <c r="BV889" s="14"/>
      <c r="BW889" s="14">
        <v>0.146718487361855</v>
      </c>
      <c r="BX889" s="14">
        <v>0.23238967293191301</v>
      </c>
      <c r="BY889" s="14" t="s">
        <v>120</v>
      </c>
      <c r="BZ889" s="14">
        <v>0.159559076980512</v>
      </c>
      <c r="CA889" s="14">
        <v>0.25741247208637302</v>
      </c>
      <c r="CB889" s="14">
        <v>0.296161194456176</v>
      </c>
      <c r="CC889" s="14">
        <v>0.19770829828686201</v>
      </c>
      <c r="CD889" s="14"/>
      <c r="CE889" s="14">
        <v>0.28249335408723703</v>
      </c>
      <c r="CF889" s="14">
        <v>0.221054905075623</v>
      </c>
      <c r="CG889" s="14">
        <v>0.19907385707012701</v>
      </c>
      <c r="CH889" s="14">
        <v>0.19243452648109899</v>
      </c>
      <c r="CI889" s="14"/>
      <c r="CJ889" s="14">
        <v>0.27587496349208102</v>
      </c>
      <c r="CK889" s="14">
        <v>0.21650861954978301</v>
      </c>
      <c r="CL889" s="14">
        <v>0.19354980611235001</v>
      </c>
      <c r="CM889" s="14">
        <v>0.107144078709291</v>
      </c>
      <c r="CN889" s="14"/>
      <c r="CO889" s="14">
        <v>0.27642932441739498</v>
      </c>
      <c r="CP889" s="14">
        <v>0.196891938331519</v>
      </c>
      <c r="CQ889" s="14"/>
      <c r="CR889" s="14">
        <v>0.29259115116562601</v>
      </c>
      <c r="CS889" s="14">
        <v>0.19406041712981301</v>
      </c>
    </row>
    <row r="890" spans="2:97" x14ac:dyDescent="0.3">
      <c r="B890" t="s">
        <v>384</v>
      </c>
      <c r="C890" s="14">
        <v>0.347164109022502</v>
      </c>
      <c r="D890" s="14">
        <v>0.35022763361409198</v>
      </c>
      <c r="E890" s="14">
        <v>0.34361809669208598</v>
      </c>
      <c r="F890" s="14"/>
      <c r="G890" s="14">
        <v>0.38276738704865398</v>
      </c>
      <c r="H890" s="14">
        <v>0.36963015412670203</v>
      </c>
      <c r="I890" s="14">
        <v>0.39645741885720798</v>
      </c>
      <c r="J890" s="14">
        <v>0.26788462397896301</v>
      </c>
      <c r="K890" s="14">
        <v>0.29338061467542498</v>
      </c>
      <c r="L890" s="14">
        <v>0.36293437559944502</v>
      </c>
      <c r="M890" s="14"/>
      <c r="N890" s="14">
        <v>0.38719878301261401</v>
      </c>
      <c r="O890" s="14">
        <v>0.340919863369882</v>
      </c>
      <c r="P890" s="14">
        <v>0.32619110799309298</v>
      </c>
      <c r="Q890" s="14">
        <v>0.33351320214797903</v>
      </c>
      <c r="R890" s="14"/>
      <c r="S890" s="14">
        <v>0.38714680030225901</v>
      </c>
      <c r="T890" s="14">
        <v>0.37956893281663601</v>
      </c>
      <c r="U890" s="14">
        <v>0.31960496155299201</v>
      </c>
      <c r="V890" s="14">
        <v>0.34885049391830902</v>
      </c>
      <c r="W890" s="14">
        <v>0.33965034556935503</v>
      </c>
      <c r="X890" s="14">
        <v>0.32410581916735798</v>
      </c>
      <c r="Y890" s="14">
        <v>0.25191854080954401</v>
      </c>
      <c r="Z890" s="14">
        <v>0.39893698437521802</v>
      </c>
      <c r="AA890" s="14">
        <v>0.30843350697177202</v>
      </c>
      <c r="AB890" s="14">
        <v>0.35463724682408598</v>
      </c>
      <c r="AC890" s="14">
        <v>0.34167886093848898</v>
      </c>
      <c r="AD890" s="14">
        <v>0.47292500846736901</v>
      </c>
      <c r="AE890" s="14"/>
      <c r="AF890" s="14">
        <v>0.34173360171668998</v>
      </c>
      <c r="AG890" s="14">
        <v>0.36330089125534198</v>
      </c>
      <c r="AH890" s="14">
        <v>0.36178105089729601</v>
      </c>
      <c r="AI890" s="14">
        <v>0.34750478269988899</v>
      </c>
      <c r="AJ890" s="14">
        <v>0.284627381492358</v>
      </c>
      <c r="AK890" s="14"/>
      <c r="AL890" s="14">
        <v>0.35924960708345999</v>
      </c>
      <c r="AM890" s="14">
        <v>0.35609621194922803</v>
      </c>
      <c r="AN890" s="14">
        <v>0.38073613427426301</v>
      </c>
      <c r="AO890" s="14">
        <v>0.33597339396454101</v>
      </c>
      <c r="AP890" s="14">
        <v>0.32333536088793802</v>
      </c>
      <c r="AQ890" s="14">
        <v>0.35483798434196201</v>
      </c>
      <c r="AR890" s="14"/>
      <c r="AS890" s="14">
        <v>0.31952489857509597</v>
      </c>
      <c r="AT890" s="14">
        <v>0.35214060644475698</v>
      </c>
      <c r="AU890" s="14">
        <v>0.36034698799369802</v>
      </c>
      <c r="AV890" s="14">
        <v>0.38090734276528698</v>
      </c>
      <c r="AW890" s="14">
        <v>0.32524383940302598</v>
      </c>
      <c r="AX890" s="14"/>
      <c r="AY890" s="14">
        <v>0</v>
      </c>
      <c r="AZ890" s="14">
        <v>0.35448507105288901</v>
      </c>
      <c r="BA890" s="14">
        <v>0.35060829749185601</v>
      </c>
      <c r="BB890" s="14">
        <v>0.32350515082276998</v>
      </c>
      <c r="BC890" s="14">
        <v>0.35892107851802402</v>
      </c>
      <c r="BD890" s="14">
        <v>0.37949859878158598</v>
      </c>
      <c r="BE890" s="14">
        <v>0.36752703893367</v>
      </c>
      <c r="BF890" s="14">
        <v>0.37752462749353499</v>
      </c>
      <c r="BG890" s="14">
        <v>0.29259933426463097</v>
      </c>
      <c r="BH890" s="14">
        <v>0.28184569203565002</v>
      </c>
      <c r="BI890" s="14">
        <v>0.292337598746713</v>
      </c>
      <c r="BJ890" s="14">
        <v>0.28228618936821598</v>
      </c>
      <c r="BK890" s="14">
        <v>0.38608092967148899</v>
      </c>
      <c r="BL890" s="14">
        <v>0.37138514973964998</v>
      </c>
      <c r="BM890" s="14">
        <v>0.39146613327284902</v>
      </c>
      <c r="BN890" s="14">
        <v>0.48390461785842698</v>
      </c>
      <c r="BO890" s="14"/>
      <c r="BP890" s="14">
        <v>0.34304490545140798</v>
      </c>
      <c r="BQ890" s="14">
        <v>0.36412952167711898</v>
      </c>
      <c r="BR890" s="14">
        <v>0.33154275137740002</v>
      </c>
      <c r="BS890" s="14">
        <v>0.31909157405981697</v>
      </c>
      <c r="BT890" s="14">
        <v>0.35938888101538402</v>
      </c>
      <c r="BU890" s="14">
        <v>0.39190323756830497</v>
      </c>
      <c r="BV890" s="14"/>
      <c r="BW890" s="14">
        <v>0.32137712330131901</v>
      </c>
      <c r="BX890" s="14">
        <v>0.385122060513162</v>
      </c>
      <c r="BY890" s="14" t="s">
        <v>120</v>
      </c>
      <c r="BZ890" s="14">
        <v>0.36874714644960599</v>
      </c>
      <c r="CA890" s="14">
        <v>0.32200436299644303</v>
      </c>
      <c r="CB890" s="14">
        <v>0.35677630412481398</v>
      </c>
      <c r="CC890" s="14">
        <v>0.38628568658463502</v>
      </c>
      <c r="CD890" s="14"/>
      <c r="CE890" s="14">
        <v>0.40179950045138502</v>
      </c>
      <c r="CF890" s="14">
        <v>0.36327812769117102</v>
      </c>
      <c r="CG890" s="14">
        <v>0.27874726883095802</v>
      </c>
      <c r="CH890" s="14">
        <v>0.34223991170944801</v>
      </c>
      <c r="CI890" s="14"/>
      <c r="CJ890" s="14">
        <v>0.34823827078483499</v>
      </c>
      <c r="CK890" s="14">
        <v>0.39864334511794902</v>
      </c>
      <c r="CL890" s="14">
        <v>0.32399992549713202</v>
      </c>
      <c r="CM890" s="14">
        <v>0.38491353097065001</v>
      </c>
      <c r="CN890" s="14"/>
      <c r="CO890" s="14">
        <v>0.43644507777105002</v>
      </c>
      <c r="CP890" s="14">
        <v>0.33417872863778098</v>
      </c>
      <c r="CQ890" s="14"/>
      <c r="CR890" s="14">
        <v>0.41481659018656097</v>
      </c>
      <c r="CS890" s="14">
        <v>0.34492220821754799</v>
      </c>
    </row>
    <row r="891" spans="2:97" x14ac:dyDescent="0.3">
      <c r="B891" t="s">
        <v>385</v>
      </c>
      <c r="C891" s="14">
        <v>0.26726467504211499</v>
      </c>
      <c r="D891" s="14">
        <v>0.29792822843769001</v>
      </c>
      <c r="E891" s="14">
        <v>0.23642315194713501</v>
      </c>
      <c r="F891" s="14"/>
      <c r="G891" s="14">
        <v>0.31397995678915103</v>
      </c>
      <c r="H891" s="14">
        <v>0.197935919045828</v>
      </c>
      <c r="I891" s="14">
        <v>0.26571721123158498</v>
      </c>
      <c r="J891" s="14">
        <v>0.282617321112344</v>
      </c>
      <c r="K891" s="14">
        <v>0.27805160718738398</v>
      </c>
      <c r="L891" s="14">
        <v>0.27299854595115902</v>
      </c>
      <c r="M891" s="14"/>
      <c r="N891" s="14">
        <v>0.24624285770453999</v>
      </c>
      <c r="O891" s="14">
        <v>0.286195494604777</v>
      </c>
      <c r="P891" s="14">
        <v>0.26852595615080399</v>
      </c>
      <c r="Q891" s="14">
        <v>0.26979071282728601</v>
      </c>
      <c r="R891" s="14"/>
      <c r="S891" s="14">
        <v>0.240134728735442</v>
      </c>
      <c r="T891" s="14">
        <v>0.25959316125691101</v>
      </c>
      <c r="U891" s="14">
        <v>0.32145357989185602</v>
      </c>
      <c r="V891" s="14">
        <v>0.239317673943026</v>
      </c>
      <c r="W891" s="14">
        <v>0.28903615560388701</v>
      </c>
      <c r="X891" s="14">
        <v>0.23424414978504601</v>
      </c>
      <c r="Y891" s="14">
        <v>0.35643850591436699</v>
      </c>
      <c r="Z891" s="14">
        <v>0.17784610503767201</v>
      </c>
      <c r="AA891" s="14">
        <v>0.180729468920729</v>
      </c>
      <c r="AB891" s="14">
        <v>0.37890112747611798</v>
      </c>
      <c r="AC891" s="14">
        <v>0.20663384861801401</v>
      </c>
      <c r="AD891" s="14">
        <v>0.35573786950002001</v>
      </c>
      <c r="AE891" s="14"/>
      <c r="AF891" s="14">
        <v>0.25859086616868099</v>
      </c>
      <c r="AG891" s="14">
        <v>0.249102154424443</v>
      </c>
      <c r="AH891" s="14">
        <v>0.20693883666374099</v>
      </c>
      <c r="AI891" s="14">
        <v>0.25985134710011298</v>
      </c>
      <c r="AJ891" s="14">
        <v>0.32158720735979801</v>
      </c>
      <c r="AK891" s="14"/>
      <c r="AL891" s="14">
        <v>0.23191538195122699</v>
      </c>
      <c r="AM891" s="14">
        <v>0.22423061930350699</v>
      </c>
      <c r="AN891" s="14">
        <v>0.22038431097529401</v>
      </c>
      <c r="AO891" s="14">
        <v>0.28150126565481498</v>
      </c>
      <c r="AP891" s="14">
        <v>0.33953852350418401</v>
      </c>
      <c r="AQ891" s="14">
        <v>0.37106617785585599</v>
      </c>
      <c r="AR891" s="14"/>
      <c r="AS891" s="14">
        <v>0.28479902348630598</v>
      </c>
      <c r="AT891" s="14">
        <v>0.28430254689727202</v>
      </c>
      <c r="AU891" s="14">
        <v>0.28239529192966301</v>
      </c>
      <c r="AV891" s="14">
        <v>0.188858811992582</v>
      </c>
      <c r="AW891" s="14">
        <v>5.2916164889486202E-2</v>
      </c>
      <c r="AX891" s="14"/>
      <c r="AY891" s="14">
        <v>0.13867409724601801</v>
      </c>
      <c r="AZ891" s="14">
        <v>0.278364874627339</v>
      </c>
      <c r="BA891" s="14">
        <v>0.240520577367479</v>
      </c>
      <c r="BB891" s="14">
        <v>0.210256182275634</v>
      </c>
      <c r="BC891" s="14">
        <v>0.25571801279405099</v>
      </c>
      <c r="BD891" s="14">
        <v>0.23811669701211899</v>
      </c>
      <c r="BE891" s="14">
        <v>0.260376576745106</v>
      </c>
      <c r="BF891" s="14">
        <v>0.30068911049682001</v>
      </c>
      <c r="BG891" s="14">
        <v>0.37516461479639501</v>
      </c>
      <c r="BH891" s="14">
        <v>0.30744759686216599</v>
      </c>
      <c r="BI891" s="14">
        <v>0.28470266806943301</v>
      </c>
      <c r="BJ891" s="14">
        <v>0.33546826485819298</v>
      </c>
      <c r="BK891" s="14">
        <v>0.31726375507525001</v>
      </c>
      <c r="BL891" s="14">
        <v>0.14867238346169301</v>
      </c>
      <c r="BM891" s="14">
        <v>0.34704032659620399</v>
      </c>
      <c r="BN891" s="14">
        <v>0.12616230474903001</v>
      </c>
      <c r="BO891" s="14"/>
      <c r="BP891" s="14">
        <v>0.21756789207298299</v>
      </c>
      <c r="BQ891" s="14">
        <v>0.30326623416668302</v>
      </c>
      <c r="BR891" s="14">
        <v>0.27656799411370098</v>
      </c>
      <c r="BS891" s="14">
        <v>0.29858461002770598</v>
      </c>
      <c r="BT891" s="14">
        <v>0.22129411577354399</v>
      </c>
      <c r="BU891" s="14">
        <v>0.28498617200106302</v>
      </c>
      <c r="BV891" s="14"/>
      <c r="BW891" s="14">
        <v>0.27153178208796303</v>
      </c>
      <c r="BX891" s="14">
        <v>0.24938976362160001</v>
      </c>
      <c r="BY891" s="14" t="s">
        <v>120</v>
      </c>
      <c r="BZ891" s="14">
        <v>0.29064637138412103</v>
      </c>
      <c r="CA891" s="14">
        <v>0.22697156883115399</v>
      </c>
      <c r="CB891" s="14">
        <v>0.28514563824456002</v>
      </c>
      <c r="CC891" s="14">
        <v>0.27120244584712799</v>
      </c>
      <c r="CD891" s="14"/>
      <c r="CE891" s="14">
        <v>0.237693278965563</v>
      </c>
      <c r="CF891" s="14">
        <v>0.27430892388869699</v>
      </c>
      <c r="CG891" s="14">
        <v>0.33092796546014502</v>
      </c>
      <c r="CH891" s="14">
        <v>0.25391555280781503</v>
      </c>
      <c r="CI891" s="14"/>
      <c r="CJ891" s="14">
        <v>0.22914531123145301</v>
      </c>
      <c r="CK891" s="14">
        <v>0.23502582104400799</v>
      </c>
      <c r="CL891" s="14">
        <v>0.293711298177388</v>
      </c>
      <c r="CM891" s="14">
        <v>0.24315897100848199</v>
      </c>
      <c r="CN891" s="14"/>
      <c r="CO891" s="14">
        <v>0.20387400560857799</v>
      </c>
      <c r="CP891" s="14">
        <v>0.27767303434554602</v>
      </c>
      <c r="CQ891" s="14"/>
      <c r="CR891" s="14">
        <v>0.22608996275565399</v>
      </c>
      <c r="CS891" s="14">
        <v>0.27115516604123902</v>
      </c>
    </row>
    <row r="892" spans="2:97" x14ac:dyDescent="0.3">
      <c r="B892" t="s">
        <v>386</v>
      </c>
      <c r="C892" s="14">
        <v>0.13970459636922</v>
      </c>
      <c r="D892" s="14">
        <v>0.14977232794519599</v>
      </c>
      <c r="E892" s="14">
        <v>0.129797598210451</v>
      </c>
      <c r="F892" s="14"/>
      <c r="G892" s="14">
        <v>5.3398826422939402E-2</v>
      </c>
      <c r="H892" s="14">
        <v>6.5716122909487806E-2</v>
      </c>
      <c r="I892" s="14">
        <v>7.42484670956126E-2</v>
      </c>
      <c r="J892" s="14">
        <v>0.179208409116168</v>
      </c>
      <c r="K892" s="14">
        <v>0.22154681601037099</v>
      </c>
      <c r="L892" s="14">
        <v>0.22830067473558699</v>
      </c>
      <c r="M892" s="14"/>
      <c r="N892" s="14">
        <v>0.121330595778032</v>
      </c>
      <c r="O892" s="14">
        <v>0.13758098805907701</v>
      </c>
      <c r="P892" s="14">
        <v>0.161181179480545</v>
      </c>
      <c r="Q892" s="14">
        <v>0.138680282048708</v>
      </c>
      <c r="R892" s="14"/>
      <c r="S892" s="14">
        <v>4.6871825511479101E-2</v>
      </c>
      <c r="T892" s="14">
        <v>0.12593949849538399</v>
      </c>
      <c r="U892" s="14">
        <v>0.17474318750350901</v>
      </c>
      <c r="V892" s="14">
        <v>0.17438053925841901</v>
      </c>
      <c r="W892" s="14">
        <v>0.17377430463910501</v>
      </c>
      <c r="X892" s="14">
        <v>0.208719458504252</v>
      </c>
      <c r="Y892" s="14">
        <v>0.19695358973422</v>
      </c>
      <c r="Z892" s="14">
        <v>0.176429106046054</v>
      </c>
      <c r="AA892" s="14">
        <v>0.150087682830224</v>
      </c>
      <c r="AB892" s="14">
        <v>0.117499466949927</v>
      </c>
      <c r="AC892" s="14">
        <v>0.14148747781804</v>
      </c>
      <c r="AD892" s="14">
        <v>0</v>
      </c>
      <c r="AE892" s="14"/>
      <c r="AF892" s="14">
        <v>0.17242773066897299</v>
      </c>
      <c r="AG892" s="14">
        <v>9.5440513619052897E-2</v>
      </c>
      <c r="AH892" s="14">
        <v>0.165034096503722</v>
      </c>
      <c r="AI892" s="14">
        <v>0.19881240610259199</v>
      </c>
      <c r="AJ892" s="14">
        <v>0.25611472293172599</v>
      </c>
      <c r="AK892" s="14"/>
      <c r="AL892" s="14">
        <v>7.8305705114916996E-2</v>
      </c>
      <c r="AM892" s="14">
        <v>0.16740580189697701</v>
      </c>
      <c r="AN892" s="14">
        <v>0.148160001438922</v>
      </c>
      <c r="AO892" s="14">
        <v>0.182392795804483</v>
      </c>
      <c r="AP892" s="14">
        <v>0.14643144398880201</v>
      </c>
      <c r="AQ892" s="14">
        <v>0.116882176089438</v>
      </c>
      <c r="AR892" s="14"/>
      <c r="AS892" s="14">
        <v>0.165027300801564</v>
      </c>
      <c r="AT892" s="14">
        <v>0.17094293003856301</v>
      </c>
      <c r="AU892" s="14">
        <v>0.103074817030646</v>
      </c>
      <c r="AV892" s="14">
        <v>5.8930077523753399E-2</v>
      </c>
      <c r="AW892" s="14">
        <v>5.9741536589812599E-2</v>
      </c>
      <c r="AX892" s="14"/>
      <c r="AY892" s="14">
        <v>0.72200302064465205</v>
      </c>
      <c r="AZ892" s="14">
        <v>9.7841423700986904E-2</v>
      </c>
      <c r="BA892" s="14">
        <v>9.4356852421139101E-2</v>
      </c>
      <c r="BB892" s="14">
        <v>0.19270337932488599</v>
      </c>
      <c r="BC892" s="14">
        <v>0.102803966876297</v>
      </c>
      <c r="BD892" s="14">
        <v>0.18416237680707301</v>
      </c>
      <c r="BE892" s="14">
        <v>0.16558486167395101</v>
      </c>
      <c r="BF892" s="14">
        <v>0.15696113539362999</v>
      </c>
      <c r="BG892" s="14">
        <v>0.110772598125059</v>
      </c>
      <c r="BH892" s="14">
        <v>0.197888645742094</v>
      </c>
      <c r="BI892" s="14">
        <v>0.12903810045828701</v>
      </c>
      <c r="BJ892" s="14">
        <v>0.16386231081087599</v>
      </c>
      <c r="BK892" s="14">
        <v>0.114496250687393</v>
      </c>
      <c r="BL892" s="14">
        <v>0.21315434272183301</v>
      </c>
      <c r="BM892" s="14">
        <v>5.8128995371873098E-2</v>
      </c>
      <c r="BN892" s="14">
        <v>3.5131104570798002E-2</v>
      </c>
      <c r="BO892" s="14"/>
      <c r="BP892" s="14">
        <v>7.5411921777884805E-2</v>
      </c>
      <c r="BQ892" s="14">
        <v>0.140998310564066</v>
      </c>
      <c r="BR892" s="14">
        <v>0.158817175451576</v>
      </c>
      <c r="BS892" s="14">
        <v>0.177679956360484</v>
      </c>
      <c r="BT892" s="14">
        <v>0.17689275890252901</v>
      </c>
      <c r="BU892" s="14">
        <v>0.22317647325425</v>
      </c>
      <c r="BV892" s="14"/>
      <c r="BW892" s="14">
        <v>0.22660724888251799</v>
      </c>
      <c r="BX892" s="14">
        <v>0.10189842887981899</v>
      </c>
      <c r="BY892" s="14" t="s">
        <v>120</v>
      </c>
      <c r="BZ892" s="14">
        <v>0.10419361012464801</v>
      </c>
      <c r="CA892" s="14">
        <v>0.105577058466474</v>
      </c>
      <c r="CB892" s="14">
        <v>4.6681427490167099E-2</v>
      </c>
      <c r="CC892" s="14">
        <v>8.55480442752201E-2</v>
      </c>
      <c r="CD892" s="14"/>
      <c r="CE892" s="14">
        <v>5.1506077469549598E-2</v>
      </c>
      <c r="CF892" s="14">
        <v>0.11998821464611099</v>
      </c>
      <c r="CG892" s="14">
        <v>0.123284181177109</v>
      </c>
      <c r="CH892" s="14">
        <v>0.178749681447157</v>
      </c>
      <c r="CI892" s="14"/>
      <c r="CJ892" s="14">
        <v>0.115525841370145</v>
      </c>
      <c r="CK892" s="14">
        <v>0.117799320245662</v>
      </c>
      <c r="CL892" s="14">
        <v>0.152406768975236</v>
      </c>
      <c r="CM892" s="14">
        <v>0.166890167327647</v>
      </c>
      <c r="CN892" s="14"/>
      <c r="CO892" s="14">
        <v>7.5707766641621002E-2</v>
      </c>
      <c r="CP892" s="14">
        <v>0.15010569907820101</v>
      </c>
      <c r="CQ892" s="14"/>
      <c r="CR892" s="14">
        <v>3.8545929651789899E-2</v>
      </c>
      <c r="CS892" s="14">
        <v>0.151143898873527</v>
      </c>
    </row>
    <row r="893" spans="2:97" x14ac:dyDescent="0.3">
      <c r="B893" t="s">
        <v>92</v>
      </c>
      <c r="C893" s="14">
        <v>3.8275542271363899E-2</v>
      </c>
      <c r="D893" s="14">
        <v>3.3411360752342197E-2</v>
      </c>
      <c r="E893" s="14">
        <v>4.3508267624063401E-2</v>
      </c>
      <c r="F893" s="14"/>
      <c r="G893" s="14">
        <v>0</v>
      </c>
      <c r="H893" s="14">
        <v>2.8368415862394601E-2</v>
      </c>
      <c r="I893" s="14">
        <v>2.2810117575263199E-2</v>
      </c>
      <c r="J893" s="14">
        <v>8.1821314251602398E-2</v>
      </c>
      <c r="K893" s="14">
        <v>6.8595318540318806E-2</v>
      </c>
      <c r="L893" s="14">
        <v>3.0524376561764498E-2</v>
      </c>
      <c r="M893" s="14"/>
      <c r="N893" s="14">
        <v>1.06464999024093E-2</v>
      </c>
      <c r="O893" s="14">
        <v>3.4407390967744901E-2</v>
      </c>
      <c r="P893" s="14">
        <v>4.9602222739349E-2</v>
      </c>
      <c r="Q893" s="14">
        <v>5.8054494315921697E-2</v>
      </c>
      <c r="R893" s="14"/>
      <c r="S893" s="14">
        <v>3.6781230809967397E-2</v>
      </c>
      <c r="T893" s="14">
        <v>3.0960481390952501E-2</v>
      </c>
      <c r="U893" s="14">
        <v>3.9086143710448398E-2</v>
      </c>
      <c r="V893" s="14">
        <v>2.9481465106652699E-2</v>
      </c>
      <c r="W893" s="14">
        <v>0</v>
      </c>
      <c r="X893" s="14">
        <v>8.6172520860447396E-2</v>
      </c>
      <c r="Y893" s="14">
        <v>3.04475086008042E-2</v>
      </c>
      <c r="Z893" s="14">
        <v>0</v>
      </c>
      <c r="AA893" s="14">
        <v>4.8706479385400202E-2</v>
      </c>
      <c r="AB893" s="14">
        <v>3.0107244405214902E-2</v>
      </c>
      <c r="AC893" s="14">
        <v>6.9339317418288304E-2</v>
      </c>
      <c r="AD893" s="14">
        <v>4.0159313760145601E-2</v>
      </c>
      <c r="AE893" s="14"/>
      <c r="AF893" s="14">
        <v>2.5629933827439201E-2</v>
      </c>
      <c r="AG893" s="14">
        <v>2.5451266450497199E-2</v>
      </c>
      <c r="AH893" s="14">
        <v>3.1341894432779099E-2</v>
      </c>
      <c r="AI893" s="14">
        <v>3.83200761477775E-2</v>
      </c>
      <c r="AJ893" s="14">
        <v>5.26234145040319E-2</v>
      </c>
      <c r="AK893" s="14"/>
      <c r="AL893" s="14">
        <v>2.31779387589005E-2</v>
      </c>
      <c r="AM893" s="14">
        <v>3.5727648381121399E-2</v>
      </c>
      <c r="AN893" s="14">
        <v>3.8066448357697402E-2</v>
      </c>
      <c r="AO893" s="14">
        <v>3.2163929886388401E-2</v>
      </c>
      <c r="AP893" s="14">
        <v>2.70329173143821E-2</v>
      </c>
      <c r="AQ893" s="14">
        <v>4.7271090981957198E-2</v>
      </c>
      <c r="AR893" s="14"/>
      <c r="AS893" s="14">
        <v>5.80359750608134E-2</v>
      </c>
      <c r="AT893" s="14">
        <v>1.54402212772747E-2</v>
      </c>
      <c r="AU893" s="14">
        <v>2.5481796991185499E-2</v>
      </c>
      <c r="AV893" s="14">
        <v>2.21934010174588E-2</v>
      </c>
      <c r="AW893" s="14">
        <v>0.104316443940869</v>
      </c>
      <c r="AX893" s="14"/>
      <c r="AY893" s="14">
        <v>0</v>
      </c>
      <c r="AZ893" s="14">
        <v>0.149512385337569</v>
      </c>
      <c r="BA893" s="14">
        <v>7.1788168312407294E-2</v>
      </c>
      <c r="BB893" s="14">
        <v>5.2218996822230003E-2</v>
      </c>
      <c r="BC893" s="14">
        <v>3.8486458988288799E-2</v>
      </c>
      <c r="BD893" s="14">
        <v>2.80771439561311E-2</v>
      </c>
      <c r="BE893" s="14">
        <v>3.2743501572327201E-2</v>
      </c>
      <c r="BF893" s="14">
        <v>5.7073172301232697E-2</v>
      </c>
      <c r="BG893" s="14">
        <v>0</v>
      </c>
      <c r="BH893" s="14">
        <v>1.29035432926885E-2</v>
      </c>
      <c r="BI893" s="14">
        <v>1.0345628003284301E-2</v>
      </c>
      <c r="BJ893" s="14">
        <v>7.9209649861000195E-2</v>
      </c>
      <c r="BK893" s="14">
        <v>0</v>
      </c>
      <c r="BL893" s="14">
        <v>0</v>
      </c>
      <c r="BM893" s="14">
        <v>5.8762026023545202E-2</v>
      </c>
      <c r="BN893" s="14">
        <v>0</v>
      </c>
      <c r="BO893" s="14"/>
      <c r="BP893" s="14">
        <v>2.84942199192715E-2</v>
      </c>
      <c r="BQ893" s="14">
        <v>3.9684363476241297E-2</v>
      </c>
      <c r="BR893" s="14">
        <v>4.8565690784446301E-2</v>
      </c>
      <c r="BS893" s="14">
        <v>2.8485132402999901E-2</v>
      </c>
      <c r="BT893" s="14">
        <v>8.4542086317352202E-2</v>
      </c>
      <c r="BU893" s="14">
        <v>0</v>
      </c>
      <c r="BV893" s="14"/>
      <c r="BW893" s="14">
        <v>3.3765358366345297E-2</v>
      </c>
      <c r="BX893" s="14">
        <v>3.12000740535061E-2</v>
      </c>
      <c r="BY893" s="14" t="s">
        <v>120</v>
      </c>
      <c r="BZ893" s="14">
        <v>7.6853795061112895E-2</v>
      </c>
      <c r="CA893" s="14">
        <v>8.8034537619555805E-2</v>
      </c>
      <c r="CB893" s="14">
        <v>1.5235435684282501E-2</v>
      </c>
      <c r="CC893" s="14">
        <v>5.9255525006154601E-2</v>
      </c>
      <c r="CD893" s="14"/>
      <c r="CE893" s="14">
        <v>2.6507789026264699E-2</v>
      </c>
      <c r="CF893" s="14">
        <v>2.1369828698398499E-2</v>
      </c>
      <c r="CG893" s="14">
        <v>6.7966727461662102E-2</v>
      </c>
      <c r="CH893" s="14">
        <v>3.26603275544807E-2</v>
      </c>
      <c r="CI893" s="14"/>
      <c r="CJ893" s="14">
        <v>3.1215613121486602E-2</v>
      </c>
      <c r="CK893" s="14">
        <v>3.2022894042598601E-2</v>
      </c>
      <c r="CL893" s="14">
        <v>3.6332201237893297E-2</v>
      </c>
      <c r="CM893" s="14">
        <v>9.7893251983929799E-2</v>
      </c>
      <c r="CN893" s="14"/>
      <c r="CO893" s="14">
        <v>7.5438255613567403E-3</v>
      </c>
      <c r="CP893" s="14">
        <v>4.1150599606953102E-2</v>
      </c>
      <c r="CQ893" s="14"/>
      <c r="CR893" s="14">
        <v>2.79563662403692E-2</v>
      </c>
      <c r="CS893" s="14">
        <v>3.8718309737871999E-2</v>
      </c>
    </row>
    <row r="894" spans="2:97" x14ac:dyDescent="0.3">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c r="AR894" s="14"/>
      <c r="AS894" s="14"/>
      <c r="AT894" s="14"/>
      <c r="AU894" s="14"/>
      <c r="AV894" s="14"/>
      <c r="AW894" s="14"/>
      <c r="AX894" s="14"/>
      <c r="AY894" s="14"/>
      <c r="AZ894" s="14"/>
      <c r="BA894" s="14"/>
      <c r="BB894" s="14"/>
      <c r="BC894" s="14"/>
      <c r="BD894" s="14"/>
      <c r="BE894" s="14"/>
      <c r="BF894" s="14"/>
      <c r="BG894" s="14"/>
      <c r="BH894" s="14"/>
      <c r="BI894" s="14"/>
      <c r="BJ894" s="14"/>
      <c r="BK894" s="14"/>
      <c r="BL894" s="14"/>
      <c r="BM894" s="14"/>
      <c r="BN894" s="14"/>
      <c r="BO894" s="14"/>
      <c r="BP894" s="14"/>
      <c r="BQ894" s="14"/>
      <c r="BR894" s="14"/>
      <c r="BS894" s="14"/>
      <c r="BT894" s="14"/>
      <c r="BU894" s="14"/>
      <c r="BV894" s="14"/>
      <c r="BW894" s="14"/>
      <c r="BX894" s="14"/>
      <c r="BY894" s="14"/>
      <c r="BZ894" s="14"/>
      <c r="CA894" s="14"/>
      <c r="CB894" s="14"/>
      <c r="CC894" s="14"/>
      <c r="CD894" s="14"/>
      <c r="CE894" s="14"/>
      <c r="CF894" s="14"/>
      <c r="CG894" s="14"/>
      <c r="CH894" s="14"/>
      <c r="CI894" s="14"/>
      <c r="CJ894" s="14"/>
      <c r="CK894" s="14"/>
      <c r="CL894" s="14"/>
      <c r="CM894" s="14"/>
      <c r="CN894" s="14"/>
      <c r="CO894" s="14"/>
      <c r="CP894" s="14"/>
      <c r="CQ894" s="14"/>
      <c r="CR894" s="14"/>
      <c r="CS894" s="14"/>
    </row>
    <row r="895" spans="2:97" x14ac:dyDescent="0.3">
      <c r="B895" s="6" t="s">
        <v>398</v>
      </c>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c r="AR895" s="14"/>
      <c r="AS895" s="14"/>
      <c r="AT895" s="14"/>
      <c r="AU895" s="14"/>
      <c r="AV895" s="14"/>
      <c r="AW895" s="14"/>
      <c r="AX895" s="14"/>
      <c r="AY895" s="14"/>
      <c r="AZ895" s="14"/>
      <c r="BA895" s="14"/>
      <c r="BB895" s="14"/>
      <c r="BC895" s="14"/>
      <c r="BD895" s="14"/>
      <c r="BE895" s="14"/>
      <c r="BF895" s="14"/>
      <c r="BG895" s="14"/>
      <c r="BH895" s="14"/>
      <c r="BI895" s="14"/>
      <c r="BJ895" s="14"/>
      <c r="BK895" s="14"/>
      <c r="BL895" s="14"/>
      <c r="BM895" s="14"/>
      <c r="BN895" s="14"/>
      <c r="BO895" s="14"/>
      <c r="BP895" s="14"/>
      <c r="BQ895" s="14"/>
      <c r="BR895" s="14"/>
      <c r="BS895" s="14"/>
      <c r="BT895" s="14"/>
      <c r="BU895" s="14"/>
      <c r="BV895" s="14"/>
      <c r="BW895" s="14"/>
      <c r="BX895" s="14"/>
      <c r="BY895" s="14"/>
      <c r="BZ895" s="14"/>
      <c r="CA895" s="14"/>
      <c r="CB895" s="14"/>
      <c r="CC895" s="14"/>
      <c r="CD895" s="14"/>
      <c r="CE895" s="14"/>
      <c r="CF895" s="14"/>
      <c r="CG895" s="14"/>
      <c r="CH895" s="14"/>
      <c r="CI895" s="14"/>
      <c r="CJ895" s="14"/>
      <c r="CK895" s="14"/>
      <c r="CL895" s="14"/>
      <c r="CM895" s="14"/>
      <c r="CN895" s="14"/>
      <c r="CO895" s="14"/>
      <c r="CP895" s="14"/>
      <c r="CQ895" s="14"/>
      <c r="CR895" s="14"/>
      <c r="CS895" s="14"/>
    </row>
    <row r="896" spans="2:97" x14ac:dyDescent="0.3">
      <c r="B896" s="24" t="s">
        <v>188</v>
      </c>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c r="AR896" s="14"/>
      <c r="AS896" s="14"/>
      <c r="AT896" s="14"/>
      <c r="AU896" s="14"/>
      <c r="AV896" s="14"/>
      <c r="AW896" s="14"/>
      <c r="AX896" s="14"/>
      <c r="AY896" s="14"/>
      <c r="AZ896" s="14"/>
      <c r="BA896" s="14"/>
      <c r="BB896" s="14"/>
      <c r="BC896" s="14"/>
      <c r="BD896" s="14"/>
      <c r="BE896" s="14"/>
      <c r="BF896" s="14"/>
      <c r="BG896" s="14"/>
      <c r="BH896" s="14"/>
      <c r="BI896" s="14"/>
      <c r="BJ896" s="14"/>
      <c r="BK896" s="14"/>
      <c r="BL896" s="14"/>
      <c r="BM896" s="14"/>
      <c r="BN896" s="14"/>
      <c r="BO896" s="14"/>
      <c r="BP896" s="14"/>
      <c r="BQ896" s="14"/>
      <c r="BR896" s="14"/>
      <c r="BS896" s="14"/>
      <c r="BT896" s="14"/>
      <c r="BU896" s="14"/>
      <c r="BV896" s="14"/>
      <c r="BW896" s="14"/>
      <c r="BX896" s="14"/>
      <c r="BY896" s="14"/>
      <c r="BZ896" s="14"/>
      <c r="CA896" s="14"/>
      <c r="CB896" s="14"/>
      <c r="CC896" s="14"/>
      <c r="CD896" s="14"/>
      <c r="CE896" s="14"/>
      <c r="CF896" s="14"/>
      <c r="CG896" s="14"/>
      <c r="CH896" s="14"/>
      <c r="CI896" s="14"/>
      <c r="CJ896" s="14"/>
      <c r="CK896" s="14"/>
      <c r="CL896" s="14"/>
      <c r="CM896" s="14"/>
      <c r="CN896" s="14"/>
      <c r="CO896" s="14"/>
      <c r="CP896" s="14"/>
      <c r="CQ896" s="14"/>
      <c r="CR896" s="14"/>
      <c r="CS896" s="14"/>
    </row>
    <row r="897" spans="2:97" x14ac:dyDescent="0.3">
      <c r="B897" t="s">
        <v>383</v>
      </c>
      <c r="C897" s="14">
        <v>0.30282623813325399</v>
      </c>
      <c r="D897" s="14">
        <v>0.240321702290516</v>
      </c>
      <c r="E897" s="14">
        <v>0.36505072817039302</v>
      </c>
      <c r="F897" s="14"/>
      <c r="G897" s="14">
        <v>0.28315879026310398</v>
      </c>
      <c r="H897" s="14">
        <v>0.38921298853252101</v>
      </c>
      <c r="I897" s="14">
        <v>0.31462643766904003</v>
      </c>
      <c r="J897" s="14">
        <v>0.32374836023430498</v>
      </c>
      <c r="K897" s="14">
        <v>0.26949707933131301</v>
      </c>
      <c r="L897" s="14">
        <v>0.24154631576649299</v>
      </c>
      <c r="M897" s="14"/>
      <c r="N897" s="14">
        <v>0.29034210461187798</v>
      </c>
      <c r="O897" s="14">
        <v>0.28763232346138401</v>
      </c>
      <c r="P897" s="14">
        <v>0.28548868102958402</v>
      </c>
      <c r="Q897" s="14">
        <v>0.34414714466075602</v>
      </c>
      <c r="R897" s="14"/>
      <c r="S897" s="14">
        <v>0.33617112474528299</v>
      </c>
      <c r="T897" s="14">
        <v>0.34196013023975502</v>
      </c>
      <c r="U897" s="14">
        <v>0.31879993155939301</v>
      </c>
      <c r="V897" s="14">
        <v>0.29108862941552299</v>
      </c>
      <c r="W897" s="14">
        <v>0.212416655358212</v>
      </c>
      <c r="X897" s="14">
        <v>0.25749805249844099</v>
      </c>
      <c r="Y897" s="14">
        <v>0.30315824961760002</v>
      </c>
      <c r="Z897" s="14">
        <v>0.30764344819870798</v>
      </c>
      <c r="AA897" s="14">
        <v>0.37605024447718</v>
      </c>
      <c r="AB897" s="14">
        <v>0.212667783818004</v>
      </c>
      <c r="AC897" s="14">
        <v>0.41242087856860798</v>
      </c>
      <c r="AD897" s="14">
        <v>0.20456615344092</v>
      </c>
      <c r="AE897" s="14"/>
      <c r="AF897" s="14">
        <v>0.30222597333624301</v>
      </c>
      <c r="AG897" s="14">
        <v>0.31585165097311002</v>
      </c>
      <c r="AH897" s="14">
        <v>0.37539592141896899</v>
      </c>
      <c r="AI897" s="14">
        <v>0.306528695646542</v>
      </c>
      <c r="AJ897" s="14">
        <v>0.28389031561171002</v>
      </c>
      <c r="AK897" s="14"/>
      <c r="AL897" s="14">
        <v>0.30604798943707801</v>
      </c>
      <c r="AM897" s="14">
        <v>0.32934022988130401</v>
      </c>
      <c r="AN897" s="14">
        <v>0.30475418459271802</v>
      </c>
      <c r="AO897" s="14">
        <v>0.28735123373240001</v>
      </c>
      <c r="AP897" s="14">
        <v>0.38242644875614301</v>
      </c>
      <c r="AQ897" s="14">
        <v>0.28588448529070698</v>
      </c>
      <c r="AR897" s="14"/>
      <c r="AS897" s="14">
        <v>0.314901352724686</v>
      </c>
      <c r="AT897" s="14">
        <v>0.26492879809833297</v>
      </c>
      <c r="AU897" s="14">
        <v>0.31668028803279102</v>
      </c>
      <c r="AV897" s="14">
        <v>0.39728814904960702</v>
      </c>
      <c r="AW897" s="14">
        <v>0.45398466562084699</v>
      </c>
      <c r="AX897" s="14"/>
      <c r="AY897" s="14">
        <v>0.41997532805002502</v>
      </c>
      <c r="AZ897" s="14">
        <v>0.33821112243839102</v>
      </c>
      <c r="BA897" s="14">
        <v>0.33359610155347003</v>
      </c>
      <c r="BB897" s="14">
        <v>0.23307983572678401</v>
      </c>
      <c r="BC897" s="14">
        <v>0.336383961392135</v>
      </c>
      <c r="BD897" s="14">
        <v>0.32352066070609797</v>
      </c>
      <c r="BE897" s="14">
        <v>0.29055931212928698</v>
      </c>
      <c r="BF897" s="14">
        <v>0.31882032654510301</v>
      </c>
      <c r="BG897" s="14">
        <v>0.26693378761285003</v>
      </c>
      <c r="BH897" s="14">
        <v>0.27992995709554902</v>
      </c>
      <c r="BI897" s="14">
        <v>0.20712947279399299</v>
      </c>
      <c r="BJ897" s="14">
        <v>0.32362907332033602</v>
      </c>
      <c r="BK897" s="14">
        <v>0.304285524295204</v>
      </c>
      <c r="BL897" s="14">
        <v>0.30343474638735002</v>
      </c>
      <c r="BM897" s="14">
        <v>0.38094522472631798</v>
      </c>
      <c r="BN897" s="14">
        <v>0.40565732878937699</v>
      </c>
      <c r="BO897" s="14"/>
      <c r="BP897" s="14">
        <v>0.36225390678589098</v>
      </c>
      <c r="BQ897" s="14">
        <v>0.25229975871574201</v>
      </c>
      <c r="BR897" s="14">
        <v>0.321800680481033</v>
      </c>
      <c r="BS897" s="14">
        <v>0.30585376600519398</v>
      </c>
      <c r="BT897" s="14">
        <v>0.28494327652589602</v>
      </c>
      <c r="BU897" s="14">
        <v>0.23689070830876599</v>
      </c>
      <c r="BV897" s="14"/>
      <c r="BW897" s="14">
        <v>0.27787851728574098</v>
      </c>
      <c r="BX897" s="14">
        <v>0.31604754962245402</v>
      </c>
      <c r="BY897" s="14" t="s">
        <v>120</v>
      </c>
      <c r="BZ897" s="14">
        <v>0.248465881700313</v>
      </c>
      <c r="CA897" s="14">
        <v>0.31518013868080602</v>
      </c>
      <c r="CB897" s="14">
        <v>0.35086705250627898</v>
      </c>
      <c r="CC897" s="14">
        <v>0.33495858538612999</v>
      </c>
      <c r="CD897" s="14"/>
      <c r="CE897" s="14">
        <v>0.30566293287781399</v>
      </c>
      <c r="CF897" s="14">
        <v>0.290156483834348</v>
      </c>
      <c r="CG897" s="14">
        <v>0.30978727109857002</v>
      </c>
      <c r="CH897" s="14">
        <v>0.30818038057930802</v>
      </c>
      <c r="CI897" s="14"/>
      <c r="CJ897" s="14">
        <v>0.341641893955136</v>
      </c>
      <c r="CK897" s="14">
        <v>0.347238538832921</v>
      </c>
      <c r="CL897" s="14">
        <v>0.28147190303917202</v>
      </c>
      <c r="CM897" s="14">
        <v>0.23701775242920001</v>
      </c>
      <c r="CN897" s="14"/>
      <c r="CO897" s="14">
        <v>0.404121839077273</v>
      </c>
      <c r="CP897" s="14">
        <v>0.28916215182256799</v>
      </c>
      <c r="CQ897" s="14"/>
      <c r="CR897" s="14">
        <v>0.43477492563057002</v>
      </c>
      <c r="CS897" s="14">
        <v>0.28597370395937499</v>
      </c>
    </row>
    <row r="898" spans="2:97" x14ac:dyDescent="0.3">
      <c r="B898" t="s">
        <v>384</v>
      </c>
      <c r="C898" s="14">
        <v>0.41162017854781102</v>
      </c>
      <c r="D898" s="14">
        <v>0.40708530145168398</v>
      </c>
      <c r="E898" s="14">
        <v>0.41808452456005202</v>
      </c>
      <c r="F898" s="14"/>
      <c r="G898" s="14">
        <v>0.42144916219890199</v>
      </c>
      <c r="H898" s="14">
        <v>0.35318838554163101</v>
      </c>
      <c r="I898" s="14">
        <v>0.43240318063199401</v>
      </c>
      <c r="J898" s="14">
        <v>0.39090789463641501</v>
      </c>
      <c r="K898" s="14">
        <v>0.42077782298136202</v>
      </c>
      <c r="L898" s="14">
        <v>0.44583434526437099</v>
      </c>
      <c r="M898" s="14"/>
      <c r="N898" s="14">
        <v>0.46364962271780902</v>
      </c>
      <c r="O898" s="14">
        <v>0.432652690957681</v>
      </c>
      <c r="P898" s="14">
        <v>0.37942824998929497</v>
      </c>
      <c r="Q898" s="14">
        <v>0.36563669336311899</v>
      </c>
      <c r="R898" s="14"/>
      <c r="S898" s="14">
        <v>0.38425159681482501</v>
      </c>
      <c r="T898" s="14">
        <v>0.35806172106720802</v>
      </c>
      <c r="U898" s="14">
        <v>0.39299769816602198</v>
      </c>
      <c r="V898" s="14">
        <v>0.45858308149924698</v>
      </c>
      <c r="W898" s="14">
        <v>0.59201946796259697</v>
      </c>
      <c r="X898" s="14">
        <v>0.440220024650747</v>
      </c>
      <c r="Y898" s="14">
        <v>0.36194852120837601</v>
      </c>
      <c r="Z898" s="14">
        <v>0.44376767708061698</v>
      </c>
      <c r="AA898" s="14">
        <v>0.43671085258995701</v>
      </c>
      <c r="AB898" s="14">
        <v>0.373491313142091</v>
      </c>
      <c r="AC898" s="14">
        <v>0.28289565691782398</v>
      </c>
      <c r="AD898" s="14">
        <v>0.47690792678648802</v>
      </c>
      <c r="AE898" s="14"/>
      <c r="AF898" s="14">
        <v>0.410775631826932</v>
      </c>
      <c r="AG898" s="14">
        <v>0.42154712984915799</v>
      </c>
      <c r="AH898" s="14">
        <v>0.33445782446261402</v>
      </c>
      <c r="AI898" s="14">
        <v>0.34954944813919397</v>
      </c>
      <c r="AJ898" s="14">
        <v>0.50253324949744405</v>
      </c>
      <c r="AK898" s="14"/>
      <c r="AL898" s="14">
        <v>0.43961523336992397</v>
      </c>
      <c r="AM898" s="14">
        <v>0.40820296169897402</v>
      </c>
      <c r="AN898" s="14">
        <v>0.43104813659774199</v>
      </c>
      <c r="AO898" s="14">
        <v>0.371919481508656</v>
      </c>
      <c r="AP898" s="14">
        <v>0.39576349690921703</v>
      </c>
      <c r="AQ898" s="14">
        <v>0.46290267315238998</v>
      </c>
      <c r="AR898" s="14"/>
      <c r="AS898" s="14">
        <v>0.33486537126541899</v>
      </c>
      <c r="AT898" s="14">
        <v>0.44732960645640102</v>
      </c>
      <c r="AU898" s="14">
        <v>0.43872941215964301</v>
      </c>
      <c r="AV898" s="14">
        <v>0.382040540778741</v>
      </c>
      <c r="AW898" s="14">
        <v>0.54601533437915295</v>
      </c>
      <c r="AX898" s="14"/>
      <c r="AY898" s="14">
        <v>0.58002467194997498</v>
      </c>
      <c r="AZ898" s="14">
        <v>0.40920572510652797</v>
      </c>
      <c r="BA898" s="14">
        <v>0.46117113058112702</v>
      </c>
      <c r="BB898" s="14">
        <v>0.32765185890842602</v>
      </c>
      <c r="BC898" s="14">
        <v>0.37975327014675198</v>
      </c>
      <c r="BD898" s="14">
        <v>0.39841171483140703</v>
      </c>
      <c r="BE898" s="14">
        <v>0.30998782495766403</v>
      </c>
      <c r="BF898" s="14">
        <v>0.43194888078459698</v>
      </c>
      <c r="BG898" s="14">
        <v>0.40810873104046702</v>
      </c>
      <c r="BH898" s="14">
        <v>0.37118909825295199</v>
      </c>
      <c r="BI898" s="14">
        <v>0.52800715771523499</v>
      </c>
      <c r="BJ898" s="14">
        <v>0.35959849760865797</v>
      </c>
      <c r="BK898" s="14">
        <v>0.37324513096571099</v>
      </c>
      <c r="BL898" s="14">
        <v>0.443224619260353</v>
      </c>
      <c r="BM898" s="14">
        <v>0.36824532810886901</v>
      </c>
      <c r="BN898" s="14">
        <v>0.51073452539672903</v>
      </c>
      <c r="BO898" s="14"/>
      <c r="BP898" s="14">
        <v>0.36731745533101601</v>
      </c>
      <c r="BQ898" s="14">
        <v>0.472686331210461</v>
      </c>
      <c r="BR898" s="14">
        <v>0.33373510009951202</v>
      </c>
      <c r="BS898" s="14">
        <v>0.42346629241890399</v>
      </c>
      <c r="BT898" s="14">
        <v>0.4513363004755</v>
      </c>
      <c r="BU898" s="14">
        <v>0.41005089948254603</v>
      </c>
      <c r="BV898" s="14"/>
      <c r="BW898" s="14">
        <v>0.41786662832781502</v>
      </c>
      <c r="BX898" s="14">
        <v>0.42047452151493803</v>
      </c>
      <c r="BY898" s="14" t="s">
        <v>120</v>
      </c>
      <c r="BZ898" s="14">
        <v>0.42192081206424598</v>
      </c>
      <c r="CA898" s="14">
        <v>0.38312093371296002</v>
      </c>
      <c r="CB898" s="14">
        <v>0.40009865045166798</v>
      </c>
      <c r="CC898" s="14">
        <v>0.379613703875749</v>
      </c>
      <c r="CD898" s="14"/>
      <c r="CE898" s="14">
        <v>0.41771804022981002</v>
      </c>
      <c r="CF898" s="14">
        <v>0.42805225720814799</v>
      </c>
      <c r="CG898" s="14">
        <v>0.38194929586205301</v>
      </c>
      <c r="CH898" s="14">
        <v>0.42673710323086</v>
      </c>
      <c r="CI898" s="14"/>
      <c r="CJ898" s="14">
        <v>0.46031811508471299</v>
      </c>
      <c r="CK898" s="14">
        <v>0.41111260751058398</v>
      </c>
      <c r="CL898" s="14">
        <v>0.39931538731210903</v>
      </c>
      <c r="CM898" s="14">
        <v>0.384188072436148</v>
      </c>
      <c r="CN898" s="14"/>
      <c r="CO898" s="14">
        <v>0.366730027778713</v>
      </c>
      <c r="CP898" s="14">
        <v>0.41443925689837902</v>
      </c>
      <c r="CQ898" s="14"/>
      <c r="CR898" s="14">
        <v>0.37745087296271501</v>
      </c>
      <c r="CS898" s="14">
        <v>0.41836565968540601</v>
      </c>
    </row>
    <row r="899" spans="2:97" x14ac:dyDescent="0.3">
      <c r="B899" t="s">
        <v>385</v>
      </c>
      <c r="C899" s="14">
        <v>0.18351996101863299</v>
      </c>
      <c r="D899" s="14">
        <v>0.22311729270785599</v>
      </c>
      <c r="E899" s="14">
        <v>0.14301105314447099</v>
      </c>
      <c r="F899" s="14"/>
      <c r="G899" s="14">
        <v>0.20063537867808101</v>
      </c>
      <c r="H899" s="14">
        <v>0.14582444255832999</v>
      </c>
      <c r="I899" s="14">
        <v>0.180262872330818</v>
      </c>
      <c r="J899" s="14">
        <v>0.16923035215098201</v>
      </c>
      <c r="K899" s="14">
        <v>0.17636764433271401</v>
      </c>
      <c r="L899" s="14">
        <v>0.22147352835537701</v>
      </c>
      <c r="M899" s="14"/>
      <c r="N899" s="14">
        <v>0.16517808785924001</v>
      </c>
      <c r="O899" s="14">
        <v>0.17447630994992</v>
      </c>
      <c r="P899" s="14">
        <v>0.21691235593485</v>
      </c>
      <c r="Q899" s="14">
        <v>0.18330302637631499</v>
      </c>
      <c r="R899" s="14"/>
      <c r="S899" s="14">
        <v>0.159632049656106</v>
      </c>
      <c r="T899" s="14">
        <v>0.22290766545106</v>
      </c>
      <c r="U899" s="14">
        <v>0.182580101977142</v>
      </c>
      <c r="V899" s="14">
        <v>0.15662874794060599</v>
      </c>
      <c r="W899" s="14">
        <v>0.14065817595656699</v>
      </c>
      <c r="X899" s="14">
        <v>0.11313785841250799</v>
      </c>
      <c r="Y899" s="14">
        <v>0.251618041144681</v>
      </c>
      <c r="Z899" s="14">
        <v>0.15070168177337201</v>
      </c>
      <c r="AA899" s="14">
        <v>0.111258110618633</v>
      </c>
      <c r="AB899" s="14">
        <v>0.329712408131005</v>
      </c>
      <c r="AC899" s="14">
        <v>0.12998520544848499</v>
      </c>
      <c r="AD899" s="14">
        <v>0.27645562252539901</v>
      </c>
      <c r="AE899" s="14"/>
      <c r="AF899" s="14">
        <v>0.18640372874869701</v>
      </c>
      <c r="AG899" s="14">
        <v>0.17374761618229501</v>
      </c>
      <c r="AH899" s="14">
        <v>0.22387213825474001</v>
      </c>
      <c r="AI899" s="14">
        <v>0.22861774073484201</v>
      </c>
      <c r="AJ899" s="14">
        <v>0.10882767705855</v>
      </c>
      <c r="AK899" s="14"/>
      <c r="AL899" s="14">
        <v>0.18302701372057301</v>
      </c>
      <c r="AM899" s="14">
        <v>0.18614572730182399</v>
      </c>
      <c r="AN899" s="14">
        <v>0.184366319025043</v>
      </c>
      <c r="AO899" s="14">
        <v>0.21124139049364701</v>
      </c>
      <c r="AP899" s="14">
        <v>0.113967133589066</v>
      </c>
      <c r="AQ899" s="14">
        <v>0.15219093040495801</v>
      </c>
      <c r="AR899" s="14"/>
      <c r="AS899" s="14">
        <v>0.210805474203976</v>
      </c>
      <c r="AT899" s="14">
        <v>0.179909906701892</v>
      </c>
      <c r="AU899" s="14">
        <v>0.17464049995708</v>
      </c>
      <c r="AV899" s="14">
        <v>0.14072070901292999</v>
      </c>
      <c r="AW899" s="14">
        <v>0</v>
      </c>
      <c r="AX899" s="14"/>
      <c r="AY899" s="14">
        <v>0</v>
      </c>
      <c r="AZ899" s="14">
        <v>0.15550952117377301</v>
      </c>
      <c r="BA899" s="14">
        <v>0.16272487174986799</v>
      </c>
      <c r="BB899" s="14">
        <v>0.247794711109492</v>
      </c>
      <c r="BC899" s="14">
        <v>0.21676082263013399</v>
      </c>
      <c r="BD899" s="14">
        <v>0.17035966807862399</v>
      </c>
      <c r="BE899" s="14">
        <v>0.25490014140846901</v>
      </c>
      <c r="BF899" s="14">
        <v>0.131257142390488</v>
      </c>
      <c r="BG899" s="14">
        <v>0.22663715694245501</v>
      </c>
      <c r="BH899" s="14">
        <v>0.23880211129380299</v>
      </c>
      <c r="BI899" s="14">
        <v>0.207357274358004</v>
      </c>
      <c r="BJ899" s="14">
        <v>0.18116736830062399</v>
      </c>
      <c r="BK899" s="14">
        <v>0.22419408886456499</v>
      </c>
      <c r="BL899" s="14">
        <v>7.7410648281070804E-2</v>
      </c>
      <c r="BM899" s="14">
        <v>0.19417165998078401</v>
      </c>
      <c r="BN899" s="14">
        <v>3.2118094596212503E-2</v>
      </c>
      <c r="BO899" s="14"/>
      <c r="BP899" s="14">
        <v>0.17117832943234401</v>
      </c>
      <c r="BQ899" s="14">
        <v>0.18031310850395599</v>
      </c>
      <c r="BR899" s="14">
        <v>0.206447964570874</v>
      </c>
      <c r="BS899" s="14">
        <v>0.17835482290770499</v>
      </c>
      <c r="BT899" s="14">
        <v>0.180778697843958</v>
      </c>
      <c r="BU899" s="14">
        <v>0.22648932338456401</v>
      </c>
      <c r="BV899" s="14"/>
      <c r="BW899" s="14">
        <v>0.21009982099288399</v>
      </c>
      <c r="BX899" s="14">
        <v>0.15799321883173201</v>
      </c>
      <c r="BY899" s="14" t="s">
        <v>120</v>
      </c>
      <c r="BZ899" s="14">
        <v>0.15334594230929899</v>
      </c>
      <c r="CA899" s="14">
        <v>0.20400898790451</v>
      </c>
      <c r="CB899" s="14">
        <v>0.16592078581880701</v>
      </c>
      <c r="CC899" s="14">
        <v>0.129789929227766</v>
      </c>
      <c r="CD899" s="14"/>
      <c r="CE899" s="14">
        <v>0.18208897126618701</v>
      </c>
      <c r="CF899" s="14">
        <v>0.21364642915919199</v>
      </c>
      <c r="CG899" s="14">
        <v>0.169739120291201</v>
      </c>
      <c r="CH899" s="14">
        <v>0.16976388819747701</v>
      </c>
      <c r="CI899" s="14"/>
      <c r="CJ899" s="14">
        <v>0.14106802384702599</v>
      </c>
      <c r="CK899" s="14">
        <v>0.16463284343201201</v>
      </c>
      <c r="CL899" s="14">
        <v>0.20408003233317401</v>
      </c>
      <c r="CM899" s="14">
        <v>0.18159646471629201</v>
      </c>
      <c r="CN899" s="14"/>
      <c r="CO899" s="14">
        <v>0.167706342853573</v>
      </c>
      <c r="CP899" s="14">
        <v>0.18907565099985099</v>
      </c>
      <c r="CQ899" s="14"/>
      <c r="CR899" s="14">
        <v>0.111743741164101</v>
      </c>
      <c r="CS899" s="14">
        <v>0.19404133035683199</v>
      </c>
    </row>
    <row r="900" spans="2:97" x14ac:dyDescent="0.3">
      <c r="B900" t="s">
        <v>386</v>
      </c>
      <c r="C900" s="14">
        <v>7.6217586708322099E-2</v>
      </c>
      <c r="D900" s="14">
        <v>9.8052472490226597E-2</v>
      </c>
      <c r="E900" s="14">
        <v>5.3774661058719503E-2</v>
      </c>
      <c r="F900" s="14"/>
      <c r="G900" s="14">
        <v>8.3803384890963006E-2</v>
      </c>
      <c r="H900" s="14">
        <v>7.7264529202109203E-2</v>
      </c>
      <c r="I900" s="14">
        <v>5.2967120030351603E-2</v>
      </c>
      <c r="J900" s="14">
        <v>8.2697233044419199E-2</v>
      </c>
      <c r="K900" s="14">
        <v>7.8448589929119295E-2</v>
      </c>
      <c r="L900" s="14">
        <v>8.2694604586204395E-2</v>
      </c>
      <c r="M900" s="14"/>
      <c r="N900" s="14">
        <v>7.7416439713818799E-2</v>
      </c>
      <c r="O900" s="14">
        <v>7.7239302764905093E-2</v>
      </c>
      <c r="P900" s="14">
        <v>7.8521527877309094E-2</v>
      </c>
      <c r="Q900" s="14">
        <v>7.2207623641246901E-2</v>
      </c>
      <c r="R900" s="14"/>
      <c r="S900" s="14">
        <v>9.5225332374798799E-2</v>
      </c>
      <c r="T900" s="14">
        <v>6.9164516243894095E-2</v>
      </c>
      <c r="U900" s="14">
        <v>6.4722112069054899E-2</v>
      </c>
      <c r="V900" s="14">
        <v>7.39169742767182E-2</v>
      </c>
      <c r="W900" s="14">
        <v>4.1842785647649199E-2</v>
      </c>
      <c r="X900" s="14">
        <v>0.12509936881716399</v>
      </c>
      <c r="Y900" s="14">
        <v>7.3149868630484199E-2</v>
      </c>
      <c r="Z900" s="14">
        <v>9.78871929473034E-2</v>
      </c>
      <c r="AA900" s="14">
        <v>4.6900860201981399E-2</v>
      </c>
      <c r="AB900" s="14">
        <v>4.2284898135066598E-2</v>
      </c>
      <c r="AC900" s="14">
        <v>0.17469825906508399</v>
      </c>
      <c r="AD900" s="14">
        <v>0</v>
      </c>
      <c r="AE900" s="14"/>
      <c r="AF900" s="14">
        <v>9.0816495824477303E-2</v>
      </c>
      <c r="AG900" s="14">
        <v>7.7762390159518399E-2</v>
      </c>
      <c r="AH900" s="14">
        <v>5.5753232902609598E-2</v>
      </c>
      <c r="AI900" s="14">
        <v>8.5306985383911002E-2</v>
      </c>
      <c r="AJ900" s="14">
        <v>3.6510475951891198E-2</v>
      </c>
      <c r="AK900" s="14"/>
      <c r="AL900" s="14">
        <v>6.3451462570663905E-2</v>
      </c>
      <c r="AM900" s="14">
        <v>7.1433137109553901E-2</v>
      </c>
      <c r="AN900" s="14">
        <v>6.0554814003783299E-2</v>
      </c>
      <c r="AO900" s="14">
        <v>9.7042368469905799E-2</v>
      </c>
      <c r="AP900" s="14">
        <v>6.8528092599935295E-2</v>
      </c>
      <c r="AQ900" s="14">
        <v>7.5990409326337202E-2</v>
      </c>
      <c r="AR900" s="14"/>
      <c r="AS900" s="14">
        <v>0.102527264338441</v>
      </c>
      <c r="AT900" s="14">
        <v>7.3045517328818796E-2</v>
      </c>
      <c r="AU900" s="14">
        <v>5.7907603279527597E-2</v>
      </c>
      <c r="AV900" s="14">
        <v>5.4687305875186401E-2</v>
      </c>
      <c r="AW900" s="14">
        <v>0</v>
      </c>
      <c r="AX900" s="14"/>
      <c r="AY900" s="14">
        <v>0</v>
      </c>
      <c r="AZ900" s="14">
        <v>7.4506078575530404E-2</v>
      </c>
      <c r="BA900" s="14">
        <v>2.8300909221005199E-2</v>
      </c>
      <c r="BB900" s="14">
        <v>0.175315912054788</v>
      </c>
      <c r="BC900" s="14">
        <v>5.7080598673799297E-2</v>
      </c>
      <c r="BD900" s="14">
        <v>8.9381364966247698E-2</v>
      </c>
      <c r="BE900" s="14">
        <v>0.12535582503499099</v>
      </c>
      <c r="BF900" s="14">
        <v>8.7817091791155696E-2</v>
      </c>
      <c r="BG900" s="14">
        <v>8.1259096106600301E-2</v>
      </c>
      <c r="BH900" s="14">
        <v>8.03959744422688E-2</v>
      </c>
      <c r="BI900" s="14">
        <v>3.4751704273996202E-2</v>
      </c>
      <c r="BJ900" s="14">
        <v>7.3264446236466593E-2</v>
      </c>
      <c r="BK900" s="14">
        <v>5.75744641001475E-2</v>
      </c>
      <c r="BL900" s="14">
        <v>0.17592998607122601</v>
      </c>
      <c r="BM900" s="14">
        <v>2.6667801794413502E-2</v>
      </c>
      <c r="BN900" s="14">
        <v>3.34272059908481E-2</v>
      </c>
      <c r="BO900" s="14"/>
      <c r="BP900" s="14">
        <v>8.9047083766518598E-2</v>
      </c>
      <c r="BQ900" s="14">
        <v>6.2509225102369698E-2</v>
      </c>
      <c r="BR900" s="14">
        <v>9.5352939746705806E-2</v>
      </c>
      <c r="BS900" s="14">
        <v>6.6788472252516495E-2</v>
      </c>
      <c r="BT900" s="14">
        <v>5.1840454413510803E-2</v>
      </c>
      <c r="BU900" s="14">
        <v>0.109173364981044</v>
      </c>
      <c r="BV900" s="14"/>
      <c r="BW900" s="14">
        <v>8.1598104499480406E-2</v>
      </c>
      <c r="BX900" s="14">
        <v>6.35709309502102E-2</v>
      </c>
      <c r="BY900" s="14" t="s">
        <v>120</v>
      </c>
      <c r="BZ900" s="14">
        <v>0.12654355556462299</v>
      </c>
      <c r="CA900" s="14">
        <v>5.5886266885397599E-2</v>
      </c>
      <c r="CB900" s="14">
        <v>6.4237802117452295E-2</v>
      </c>
      <c r="CC900" s="14">
        <v>0.12734062478667299</v>
      </c>
      <c r="CD900" s="14"/>
      <c r="CE900" s="14">
        <v>7.8770333788293498E-2</v>
      </c>
      <c r="CF900" s="14">
        <v>5.5560978906495903E-2</v>
      </c>
      <c r="CG900" s="14">
        <v>9.2464949596547802E-2</v>
      </c>
      <c r="CH900" s="14">
        <v>6.4520713995160295E-2</v>
      </c>
      <c r="CI900" s="14"/>
      <c r="CJ900" s="14">
        <v>4.3533365417496701E-2</v>
      </c>
      <c r="CK900" s="14">
        <v>4.7132107067368798E-2</v>
      </c>
      <c r="CL900" s="14">
        <v>8.7757555192645401E-2</v>
      </c>
      <c r="CM900" s="14">
        <v>0.16316260772708699</v>
      </c>
      <c r="CN900" s="14"/>
      <c r="CO900" s="14">
        <v>3.5820351321009199E-2</v>
      </c>
      <c r="CP900" s="14">
        <v>8.2097837320688094E-2</v>
      </c>
      <c r="CQ900" s="14"/>
      <c r="CR900" s="14">
        <v>5.67458796221674E-2</v>
      </c>
      <c r="CS900" s="14">
        <v>7.7735008206722495E-2</v>
      </c>
    </row>
    <row r="901" spans="2:97" x14ac:dyDescent="0.3">
      <c r="B901" t="s">
        <v>92</v>
      </c>
      <c r="C901" s="14">
        <v>2.5816035591980199E-2</v>
      </c>
      <c r="D901" s="14">
        <v>3.1423231059717699E-2</v>
      </c>
      <c r="E901" s="14">
        <v>2.00790330663644E-2</v>
      </c>
      <c r="F901" s="14"/>
      <c r="G901" s="14">
        <v>1.09532839689498E-2</v>
      </c>
      <c r="H901" s="14">
        <v>3.4509654165409201E-2</v>
      </c>
      <c r="I901" s="14">
        <v>1.9740389337796701E-2</v>
      </c>
      <c r="J901" s="14">
        <v>3.3416159933879197E-2</v>
      </c>
      <c r="K901" s="14">
        <v>5.4908863425492199E-2</v>
      </c>
      <c r="L901" s="14">
        <v>8.4512060275549993E-3</v>
      </c>
      <c r="M901" s="14"/>
      <c r="N901" s="14">
        <v>3.41374509725371E-3</v>
      </c>
      <c r="O901" s="14">
        <v>2.7999372866110699E-2</v>
      </c>
      <c r="P901" s="14">
        <v>3.9649185168962202E-2</v>
      </c>
      <c r="Q901" s="14">
        <v>3.4705511958563702E-2</v>
      </c>
      <c r="R901" s="14"/>
      <c r="S901" s="14">
        <v>2.47198964089867E-2</v>
      </c>
      <c r="T901" s="14">
        <v>7.9059669980839995E-3</v>
      </c>
      <c r="U901" s="14">
        <v>4.0900156228388003E-2</v>
      </c>
      <c r="V901" s="14">
        <v>1.9782566867904701E-2</v>
      </c>
      <c r="W901" s="14">
        <v>1.3062915074975499E-2</v>
      </c>
      <c r="X901" s="14">
        <v>6.4044695621140596E-2</v>
      </c>
      <c r="Y901" s="14">
        <v>1.01253193988598E-2</v>
      </c>
      <c r="Z901" s="14">
        <v>0</v>
      </c>
      <c r="AA901" s="14">
        <v>2.90799321122477E-2</v>
      </c>
      <c r="AB901" s="14">
        <v>4.1843596773833799E-2</v>
      </c>
      <c r="AC901" s="14">
        <v>0</v>
      </c>
      <c r="AD901" s="14">
        <v>4.2070297247192703E-2</v>
      </c>
      <c r="AE901" s="14"/>
      <c r="AF901" s="14">
        <v>9.7781702636500403E-3</v>
      </c>
      <c r="AG901" s="14">
        <v>1.10912128359186E-2</v>
      </c>
      <c r="AH901" s="14">
        <v>1.05208829610678E-2</v>
      </c>
      <c r="AI901" s="14">
        <v>2.99971300955112E-2</v>
      </c>
      <c r="AJ901" s="14">
        <v>6.8238281880404997E-2</v>
      </c>
      <c r="AK901" s="14"/>
      <c r="AL901" s="14">
        <v>7.8583009017606995E-3</v>
      </c>
      <c r="AM901" s="14">
        <v>4.8779440083440498E-3</v>
      </c>
      <c r="AN901" s="14">
        <v>1.9276545780713899E-2</v>
      </c>
      <c r="AO901" s="14">
        <v>3.2445525795390499E-2</v>
      </c>
      <c r="AP901" s="14">
        <v>3.9314828145638601E-2</v>
      </c>
      <c r="AQ901" s="14">
        <v>2.3031501825607901E-2</v>
      </c>
      <c r="AR901" s="14"/>
      <c r="AS901" s="14">
        <v>3.69005374674772E-2</v>
      </c>
      <c r="AT901" s="14">
        <v>3.4786171414555499E-2</v>
      </c>
      <c r="AU901" s="14">
        <v>1.20421965709587E-2</v>
      </c>
      <c r="AV901" s="14">
        <v>2.52632952835351E-2</v>
      </c>
      <c r="AW901" s="14">
        <v>0</v>
      </c>
      <c r="AX901" s="14"/>
      <c r="AY901" s="14">
        <v>0</v>
      </c>
      <c r="AZ901" s="14">
        <v>2.2567552705777299E-2</v>
      </c>
      <c r="BA901" s="14">
        <v>1.4206986894529299E-2</v>
      </c>
      <c r="BB901" s="14">
        <v>1.6157682200510299E-2</v>
      </c>
      <c r="BC901" s="14">
        <v>1.00213471571794E-2</v>
      </c>
      <c r="BD901" s="14">
        <v>1.83265914176232E-2</v>
      </c>
      <c r="BE901" s="14">
        <v>1.9196896469589501E-2</v>
      </c>
      <c r="BF901" s="14">
        <v>3.0156558488656299E-2</v>
      </c>
      <c r="BG901" s="14">
        <v>1.7061228297627701E-2</v>
      </c>
      <c r="BH901" s="14">
        <v>2.9682858915427299E-2</v>
      </c>
      <c r="BI901" s="14">
        <v>2.27543908587718E-2</v>
      </c>
      <c r="BJ901" s="14">
        <v>6.2340614533914401E-2</v>
      </c>
      <c r="BK901" s="14">
        <v>4.07007917743724E-2</v>
      </c>
      <c r="BL901" s="14">
        <v>0</v>
      </c>
      <c r="BM901" s="14">
        <v>2.9969985389615102E-2</v>
      </c>
      <c r="BN901" s="14">
        <v>1.8062845226833501E-2</v>
      </c>
      <c r="BO901" s="14"/>
      <c r="BP901" s="14">
        <v>1.0203224684229999E-2</v>
      </c>
      <c r="BQ901" s="14">
        <v>3.2191576467471103E-2</v>
      </c>
      <c r="BR901" s="14">
        <v>4.2663315101874801E-2</v>
      </c>
      <c r="BS901" s="14">
        <v>2.5536646415680101E-2</v>
      </c>
      <c r="BT901" s="14">
        <v>3.1101270741134501E-2</v>
      </c>
      <c r="BU901" s="14">
        <v>1.7395703843080298E-2</v>
      </c>
      <c r="BV901" s="14"/>
      <c r="BW901" s="14">
        <v>1.2556928894078801E-2</v>
      </c>
      <c r="BX901" s="14">
        <v>4.1913779080665202E-2</v>
      </c>
      <c r="BY901" s="14" t="s">
        <v>120</v>
      </c>
      <c r="BZ901" s="14">
        <v>4.9723808361518497E-2</v>
      </c>
      <c r="CA901" s="14">
        <v>4.1803672816326701E-2</v>
      </c>
      <c r="CB901" s="14">
        <v>1.8875709105792501E-2</v>
      </c>
      <c r="CC901" s="14">
        <v>2.8297156723682399E-2</v>
      </c>
      <c r="CD901" s="14"/>
      <c r="CE901" s="14">
        <v>1.5759721837895799E-2</v>
      </c>
      <c r="CF901" s="14">
        <v>1.2583850891816401E-2</v>
      </c>
      <c r="CG901" s="14">
        <v>4.6059363151628702E-2</v>
      </c>
      <c r="CH901" s="14">
        <v>3.0797913997195201E-2</v>
      </c>
      <c r="CI901" s="14"/>
      <c r="CJ901" s="14">
        <v>1.3438601695628501E-2</v>
      </c>
      <c r="CK901" s="14">
        <v>2.98839031571142E-2</v>
      </c>
      <c r="CL901" s="14">
        <v>2.7375122122898998E-2</v>
      </c>
      <c r="CM901" s="14">
        <v>3.4035102691272599E-2</v>
      </c>
      <c r="CN901" s="14"/>
      <c r="CO901" s="14">
        <v>2.5621438969431899E-2</v>
      </c>
      <c r="CP901" s="14">
        <v>2.52251029585146E-2</v>
      </c>
      <c r="CQ901" s="14"/>
      <c r="CR901" s="14">
        <v>1.9284580620446801E-2</v>
      </c>
      <c r="CS901" s="14">
        <v>2.3884297791664899E-2</v>
      </c>
    </row>
    <row r="902" spans="2:97" x14ac:dyDescent="0.3">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c r="AQ902" s="14"/>
      <c r="AR902" s="14"/>
      <c r="AS902" s="14"/>
      <c r="AT902" s="14"/>
      <c r="AU902" s="14"/>
      <c r="AV902" s="14"/>
      <c r="AW902" s="14"/>
      <c r="AX902" s="14"/>
      <c r="AY902" s="14"/>
      <c r="AZ902" s="14"/>
      <c r="BA902" s="14"/>
      <c r="BB902" s="14"/>
      <c r="BC902" s="14"/>
      <c r="BD902" s="14"/>
      <c r="BE902" s="14"/>
      <c r="BF902" s="14"/>
      <c r="BG902" s="14"/>
      <c r="BH902" s="14"/>
      <c r="BI902" s="14"/>
      <c r="BJ902" s="14"/>
      <c r="BK902" s="14"/>
      <c r="BL902" s="14"/>
      <c r="BM902" s="14"/>
      <c r="BN902" s="14"/>
      <c r="BO902" s="14"/>
      <c r="BP902" s="14"/>
      <c r="BQ902" s="14"/>
      <c r="BR902" s="14"/>
      <c r="BS902" s="14"/>
      <c r="BT902" s="14"/>
      <c r="BU902" s="14"/>
      <c r="BV902" s="14"/>
      <c r="BW902" s="14"/>
      <c r="BX902" s="14"/>
      <c r="BY902" s="14"/>
      <c r="BZ902" s="14"/>
      <c r="CA902" s="14"/>
      <c r="CB902" s="14"/>
      <c r="CC902" s="14"/>
      <c r="CD902" s="14"/>
      <c r="CE902" s="14"/>
      <c r="CF902" s="14"/>
      <c r="CG902" s="14"/>
      <c r="CH902" s="14"/>
      <c r="CI902" s="14"/>
      <c r="CJ902" s="14"/>
      <c r="CK902" s="14"/>
      <c r="CL902" s="14"/>
      <c r="CM902" s="14"/>
      <c r="CN902" s="14"/>
      <c r="CO902" s="14"/>
      <c r="CP902" s="14"/>
      <c r="CQ902" s="14"/>
      <c r="CR902" s="14"/>
      <c r="CS902" s="14"/>
    </row>
    <row r="903" spans="2:97" x14ac:dyDescent="0.3">
      <c r="B903" s="6" t="s">
        <v>399</v>
      </c>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c r="AR903" s="14"/>
      <c r="AS903" s="14"/>
      <c r="AT903" s="14"/>
      <c r="AU903" s="14"/>
      <c r="AV903" s="14"/>
      <c r="AW903" s="14"/>
      <c r="AX903" s="14"/>
      <c r="AY903" s="14"/>
      <c r="AZ903" s="14"/>
      <c r="BA903" s="14"/>
      <c r="BB903" s="14"/>
      <c r="BC903" s="14"/>
      <c r="BD903" s="14"/>
      <c r="BE903" s="14"/>
      <c r="BF903" s="14"/>
      <c r="BG903" s="14"/>
      <c r="BH903" s="14"/>
      <c r="BI903" s="14"/>
      <c r="BJ903" s="14"/>
      <c r="BK903" s="14"/>
      <c r="BL903" s="14"/>
      <c r="BM903" s="14"/>
      <c r="BN903" s="14"/>
      <c r="BO903" s="14"/>
      <c r="BP903" s="14"/>
      <c r="BQ903" s="14"/>
      <c r="BR903" s="14"/>
      <c r="BS903" s="14"/>
      <c r="BT903" s="14"/>
      <c r="BU903" s="14"/>
      <c r="BV903" s="14"/>
      <c r="BW903" s="14"/>
      <c r="BX903" s="14"/>
      <c r="BY903" s="14"/>
      <c r="BZ903" s="14"/>
      <c r="CA903" s="14"/>
      <c r="CB903" s="14"/>
      <c r="CC903" s="14"/>
      <c r="CD903" s="14"/>
      <c r="CE903" s="14"/>
      <c r="CF903" s="14"/>
      <c r="CG903" s="14"/>
      <c r="CH903" s="14"/>
      <c r="CI903" s="14"/>
      <c r="CJ903" s="14"/>
      <c r="CK903" s="14"/>
      <c r="CL903" s="14"/>
      <c r="CM903" s="14"/>
      <c r="CN903" s="14"/>
      <c r="CO903" s="14"/>
      <c r="CP903" s="14"/>
      <c r="CQ903" s="14"/>
      <c r="CR903" s="14"/>
      <c r="CS903" s="14"/>
    </row>
    <row r="904" spans="2:97" x14ac:dyDescent="0.3">
      <c r="B904" s="24" t="s">
        <v>188</v>
      </c>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c r="AR904" s="14"/>
      <c r="AS904" s="14"/>
      <c r="AT904" s="14"/>
      <c r="AU904" s="14"/>
      <c r="AV904" s="14"/>
      <c r="AW904" s="14"/>
      <c r="AX904" s="14"/>
      <c r="AY904" s="14"/>
      <c r="AZ904" s="14"/>
      <c r="BA904" s="14"/>
      <c r="BB904" s="14"/>
      <c r="BC904" s="14"/>
      <c r="BD904" s="14"/>
      <c r="BE904" s="14"/>
      <c r="BF904" s="14"/>
      <c r="BG904" s="14"/>
      <c r="BH904" s="14"/>
      <c r="BI904" s="14"/>
      <c r="BJ904" s="14"/>
      <c r="BK904" s="14"/>
      <c r="BL904" s="14"/>
      <c r="BM904" s="14"/>
      <c r="BN904" s="14"/>
      <c r="BO904" s="14"/>
      <c r="BP904" s="14"/>
      <c r="BQ904" s="14"/>
      <c r="BR904" s="14"/>
      <c r="BS904" s="14"/>
      <c r="BT904" s="14"/>
      <c r="BU904" s="14"/>
      <c r="BV904" s="14"/>
      <c r="BW904" s="14"/>
      <c r="BX904" s="14"/>
      <c r="BY904" s="14"/>
      <c r="BZ904" s="14"/>
      <c r="CA904" s="14"/>
      <c r="CB904" s="14"/>
      <c r="CC904" s="14"/>
      <c r="CD904" s="14"/>
      <c r="CE904" s="14"/>
      <c r="CF904" s="14"/>
      <c r="CG904" s="14"/>
      <c r="CH904" s="14"/>
      <c r="CI904" s="14"/>
      <c r="CJ904" s="14"/>
      <c r="CK904" s="14"/>
      <c r="CL904" s="14"/>
      <c r="CM904" s="14"/>
      <c r="CN904" s="14"/>
      <c r="CO904" s="14"/>
      <c r="CP904" s="14"/>
      <c r="CQ904" s="14"/>
      <c r="CR904" s="14"/>
      <c r="CS904" s="14"/>
    </row>
    <row r="905" spans="2:97" x14ac:dyDescent="0.3">
      <c r="B905" t="s">
        <v>383</v>
      </c>
      <c r="C905" s="14">
        <v>0.26784556787263802</v>
      </c>
      <c r="D905" s="14">
        <v>0.23844011838617299</v>
      </c>
      <c r="E905" s="14">
        <v>0.29781620598931202</v>
      </c>
      <c r="F905" s="14"/>
      <c r="G905" s="14">
        <v>0.24241241718537401</v>
      </c>
      <c r="H905" s="14">
        <v>0.37617411244867099</v>
      </c>
      <c r="I905" s="14">
        <v>0.29379876279279599</v>
      </c>
      <c r="J905" s="14">
        <v>0.216316243812889</v>
      </c>
      <c r="K905" s="14">
        <v>0.24893354697995501</v>
      </c>
      <c r="L905" s="14">
        <v>0.229597388680291</v>
      </c>
      <c r="M905" s="14"/>
      <c r="N905" s="14">
        <v>0.269454222878312</v>
      </c>
      <c r="O905" s="14">
        <v>0.227218591727432</v>
      </c>
      <c r="P905" s="14">
        <v>0.244773108208753</v>
      </c>
      <c r="Q905" s="14">
        <v>0.331532333983108</v>
      </c>
      <c r="R905" s="14"/>
      <c r="S905" s="14">
        <v>0.33337862516703498</v>
      </c>
      <c r="T905" s="14">
        <v>0.28564461081566</v>
      </c>
      <c r="U905" s="14">
        <v>0.23327303537904301</v>
      </c>
      <c r="V905" s="14">
        <v>0.287776571934312</v>
      </c>
      <c r="W905" s="14">
        <v>0.23054317940029501</v>
      </c>
      <c r="X905" s="14">
        <v>0.17519221213892699</v>
      </c>
      <c r="Y905" s="14">
        <v>0.259302651820986</v>
      </c>
      <c r="Z905" s="14">
        <v>0.260074784078073</v>
      </c>
      <c r="AA905" s="14">
        <v>0.35496189539621698</v>
      </c>
      <c r="AB905" s="14">
        <v>0.17396032638946299</v>
      </c>
      <c r="AC905" s="14">
        <v>0.30501775204420201</v>
      </c>
      <c r="AD905" s="14">
        <v>0.25400351668661098</v>
      </c>
      <c r="AE905" s="14"/>
      <c r="AF905" s="14">
        <v>0.23896501249131999</v>
      </c>
      <c r="AG905" s="14">
        <v>0.32857921139921398</v>
      </c>
      <c r="AH905" s="14">
        <v>0.28934298397533997</v>
      </c>
      <c r="AI905" s="14">
        <v>0.25241918149209902</v>
      </c>
      <c r="AJ905" s="14">
        <v>0.16926921046062801</v>
      </c>
      <c r="AK905" s="14"/>
      <c r="AL905" s="14">
        <v>0.334772600438765</v>
      </c>
      <c r="AM905" s="14">
        <v>0.25123676635221798</v>
      </c>
      <c r="AN905" s="14">
        <v>0.28002587849413402</v>
      </c>
      <c r="AO905" s="14">
        <v>0.26302932257290201</v>
      </c>
      <c r="AP905" s="14">
        <v>0.25944331681167399</v>
      </c>
      <c r="AQ905" s="14">
        <v>0.20328203186247701</v>
      </c>
      <c r="AR905" s="14"/>
      <c r="AS905" s="14">
        <v>0.25101562330638899</v>
      </c>
      <c r="AT905" s="14">
        <v>0.23012786980087099</v>
      </c>
      <c r="AU905" s="14">
        <v>0.263474467273142</v>
      </c>
      <c r="AV905" s="14">
        <v>0.42097385325577602</v>
      </c>
      <c r="AW905" s="14">
        <v>0.55971406567332704</v>
      </c>
      <c r="AX905" s="14"/>
      <c r="AY905" s="14">
        <v>0.41997532805002502</v>
      </c>
      <c r="AZ905" s="14">
        <v>0.27969766335129098</v>
      </c>
      <c r="BA905" s="14">
        <v>0.34864318746457201</v>
      </c>
      <c r="BB905" s="14">
        <v>0.219504038716447</v>
      </c>
      <c r="BC905" s="14">
        <v>0.29694126310763302</v>
      </c>
      <c r="BD905" s="14">
        <v>0.275902611954634</v>
      </c>
      <c r="BE905" s="14">
        <v>0.25128816050365099</v>
      </c>
      <c r="BF905" s="14">
        <v>0.21931281500684899</v>
      </c>
      <c r="BG905" s="14">
        <v>0.18538438090314999</v>
      </c>
      <c r="BH905" s="14">
        <v>0.247894325274195</v>
      </c>
      <c r="BI905" s="14">
        <v>0.326013250704552</v>
      </c>
      <c r="BJ905" s="14">
        <v>0.13742956674607301</v>
      </c>
      <c r="BK905" s="14">
        <v>0.26828066465386202</v>
      </c>
      <c r="BL905" s="14">
        <v>0.20671326807441601</v>
      </c>
      <c r="BM905" s="14">
        <v>0.25966675645544701</v>
      </c>
      <c r="BN905" s="14">
        <v>0.40771306371087301</v>
      </c>
      <c r="BO905" s="14"/>
      <c r="BP905" s="14">
        <v>0.36660947512457698</v>
      </c>
      <c r="BQ905" s="14">
        <v>0.24027726974900701</v>
      </c>
      <c r="BR905" s="14">
        <v>0.31303012151311699</v>
      </c>
      <c r="BS905" s="14">
        <v>0.22040044485773899</v>
      </c>
      <c r="BT905" s="14">
        <v>0.15967557581394901</v>
      </c>
      <c r="BU905" s="14">
        <v>0.13235594847607601</v>
      </c>
      <c r="BV905" s="14"/>
      <c r="BW905" s="14">
        <v>0.25084190603753898</v>
      </c>
      <c r="BX905" s="14">
        <v>0.234402059015937</v>
      </c>
      <c r="BY905" s="14" t="s">
        <v>120</v>
      </c>
      <c r="BZ905" s="14">
        <v>0.23257951145199501</v>
      </c>
      <c r="CA905" s="14">
        <v>0.31147419125799802</v>
      </c>
      <c r="CB905" s="14">
        <v>0.315080268308289</v>
      </c>
      <c r="CC905" s="14">
        <v>0.35119566391739299</v>
      </c>
      <c r="CD905" s="14"/>
      <c r="CE905" s="14">
        <v>0.29370319886676399</v>
      </c>
      <c r="CF905" s="14">
        <v>0.27012567373601698</v>
      </c>
      <c r="CG905" s="14">
        <v>0.28263036032068101</v>
      </c>
      <c r="CH905" s="14">
        <v>0.25171913809020002</v>
      </c>
      <c r="CI905" s="14"/>
      <c r="CJ905" s="14">
        <v>0.30843259023032399</v>
      </c>
      <c r="CK905" s="14">
        <v>0.26401028126801201</v>
      </c>
      <c r="CL905" s="14">
        <v>0.26465919611672101</v>
      </c>
      <c r="CM905" s="14">
        <v>0.19120516689421199</v>
      </c>
      <c r="CN905" s="14"/>
      <c r="CO905" s="14">
        <v>0.38160767532770101</v>
      </c>
      <c r="CP905" s="14">
        <v>0.25010724469832502</v>
      </c>
      <c r="CQ905" s="14"/>
      <c r="CR905" s="14">
        <v>0.34531713508627698</v>
      </c>
      <c r="CS905" s="14">
        <v>0.25238411642386199</v>
      </c>
    </row>
    <row r="906" spans="2:97" x14ac:dyDescent="0.3">
      <c r="B906" t="s">
        <v>384</v>
      </c>
      <c r="C906" s="14">
        <v>0.39238114513477701</v>
      </c>
      <c r="D906" s="14">
        <v>0.374339503680099</v>
      </c>
      <c r="E906" s="14">
        <v>0.41284611043401298</v>
      </c>
      <c r="F906" s="14"/>
      <c r="G906" s="14">
        <v>0.42545053612883399</v>
      </c>
      <c r="H906" s="14">
        <v>0.35192638076048399</v>
      </c>
      <c r="I906" s="14">
        <v>0.39492981439216202</v>
      </c>
      <c r="J906" s="14">
        <v>0.38610520743225801</v>
      </c>
      <c r="K906" s="14">
        <v>0.38219777369934999</v>
      </c>
      <c r="L906" s="14">
        <v>0.41216509528041401</v>
      </c>
      <c r="M906" s="14"/>
      <c r="N906" s="14">
        <v>0.38137905580787701</v>
      </c>
      <c r="O906" s="14">
        <v>0.46473193232590299</v>
      </c>
      <c r="P906" s="14">
        <v>0.35178129450495998</v>
      </c>
      <c r="Q906" s="14">
        <v>0.36500587718494198</v>
      </c>
      <c r="R906" s="14"/>
      <c r="S906" s="14">
        <v>0.39520570785359699</v>
      </c>
      <c r="T906" s="14">
        <v>0.42771991942155202</v>
      </c>
      <c r="U906" s="14">
        <v>0.41935491834479199</v>
      </c>
      <c r="V906" s="14">
        <v>0.37563467638340597</v>
      </c>
      <c r="W906" s="14">
        <v>0.43988045856687802</v>
      </c>
      <c r="X906" s="14">
        <v>0.42221858727536798</v>
      </c>
      <c r="Y906" s="14">
        <v>0.35947250119952601</v>
      </c>
      <c r="Z906" s="14">
        <v>0.39334154591265802</v>
      </c>
      <c r="AA906" s="14">
        <v>0.310663340604664</v>
      </c>
      <c r="AB906" s="14">
        <v>0.41752198797151502</v>
      </c>
      <c r="AC906" s="14">
        <v>0.28321247159849899</v>
      </c>
      <c r="AD906" s="14">
        <v>0.47046547464837302</v>
      </c>
      <c r="AE906" s="14"/>
      <c r="AF906" s="14">
        <v>0.43784975386680303</v>
      </c>
      <c r="AG906" s="14">
        <v>0.36357961021167501</v>
      </c>
      <c r="AH906" s="14">
        <v>0.395549389584816</v>
      </c>
      <c r="AI906" s="14">
        <v>0.32579111283005702</v>
      </c>
      <c r="AJ906" s="14">
        <v>0.388260031050295</v>
      </c>
      <c r="AK906" s="14"/>
      <c r="AL906" s="14">
        <v>0.38041400625441202</v>
      </c>
      <c r="AM906" s="14">
        <v>0.45530555793437</v>
      </c>
      <c r="AN906" s="14">
        <v>0.44314975513749899</v>
      </c>
      <c r="AO906" s="14">
        <v>0.33397690028681898</v>
      </c>
      <c r="AP906" s="14">
        <v>0.33873477133799901</v>
      </c>
      <c r="AQ906" s="14">
        <v>0.43944718240114899</v>
      </c>
      <c r="AR906" s="14"/>
      <c r="AS906" s="14">
        <v>0.357171155405198</v>
      </c>
      <c r="AT906" s="14">
        <v>0.43068876011542001</v>
      </c>
      <c r="AU906" s="14">
        <v>0.40380864745568701</v>
      </c>
      <c r="AV906" s="14">
        <v>0.37072092113426802</v>
      </c>
      <c r="AW906" s="14">
        <v>0.159338831509721</v>
      </c>
      <c r="AX906" s="14"/>
      <c r="AY906" s="14">
        <v>0.13867409724601801</v>
      </c>
      <c r="AZ906" s="14">
        <v>0.32912694252569102</v>
      </c>
      <c r="BA906" s="14">
        <v>0.35311663823427503</v>
      </c>
      <c r="BB906" s="14">
        <v>0.48193584303545101</v>
      </c>
      <c r="BC906" s="14">
        <v>0.35241689696350997</v>
      </c>
      <c r="BD906" s="14">
        <v>0.37342697935846503</v>
      </c>
      <c r="BE906" s="14">
        <v>0.40554944124825598</v>
      </c>
      <c r="BF906" s="14">
        <v>0.35366634147181703</v>
      </c>
      <c r="BG906" s="14">
        <v>0.48699166647587899</v>
      </c>
      <c r="BH906" s="14">
        <v>0.38205371158803197</v>
      </c>
      <c r="BI906" s="14">
        <v>0.35335401210621997</v>
      </c>
      <c r="BJ906" s="14">
        <v>0.46246565584086202</v>
      </c>
      <c r="BK906" s="14">
        <v>0.39075331319514001</v>
      </c>
      <c r="BL906" s="14">
        <v>0.37652992017097198</v>
      </c>
      <c r="BM906" s="14">
        <v>0.37505164618432502</v>
      </c>
      <c r="BN906" s="14">
        <v>0.43528858952877802</v>
      </c>
      <c r="BO906" s="14"/>
      <c r="BP906" s="14">
        <v>0.35290594806244502</v>
      </c>
      <c r="BQ906" s="14">
        <v>0.41745278527231</v>
      </c>
      <c r="BR906" s="14">
        <v>0.31228690960563199</v>
      </c>
      <c r="BS906" s="14">
        <v>0.42651557975381299</v>
      </c>
      <c r="BT906" s="14">
        <v>0.45019499859136197</v>
      </c>
      <c r="BU906" s="14">
        <v>0.462462936162369</v>
      </c>
      <c r="BV906" s="14"/>
      <c r="BW906" s="14">
        <v>0.36498720364023102</v>
      </c>
      <c r="BX906" s="14">
        <v>0.43049824048484903</v>
      </c>
      <c r="BY906" s="14" t="s">
        <v>120</v>
      </c>
      <c r="BZ906" s="14">
        <v>0.39913968991458998</v>
      </c>
      <c r="CA906" s="14">
        <v>0.34277424158547798</v>
      </c>
      <c r="CB906" s="14">
        <v>0.43548723197171801</v>
      </c>
      <c r="CC906" s="14">
        <v>0.379809378407028</v>
      </c>
      <c r="CD906" s="14"/>
      <c r="CE906" s="14">
        <v>0.44285003414481</v>
      </c>
      <c r="CF906" s="14">
        <v>0.40265461534439101</v>
      </c>
      <c r="CG906" s="14">
        <v>0.35738734437081698</v>
      </c>
      <c r="CH906" s="14">
        <v>0.36190707029427199</v>
      </c>
      <c r="CI906" s="14"/>
      <c r="CJ906" s="14">
        <v>0.38787560825313999</v>
      </c>
      <c r="CK906" s="14">
        <v>0.40496652766709001</v>
      </c>
      <c r="CL906" s="14">
        <v>0.38840773109639098</v>
      </c>
      <c r="CM906" s="14">
        <v>0.399988308526665</v>
      </c>
      <c r="CN906" s="14"/>
      <c r="CO906" s="14">
        <v>0.430665266754718</v>
      </c>
      <c r="CP906" s="14">
        <v>0.385760693406553</v>
      </c>
      <c r="CQ906" s="14"/>
      <c r="CR906" s="14">
        <v>0.380120684961058</v>
      </c>
      <c r="CS906" s="14">
        <v>0.40180207736822299</v>
      </c>
    </row>
    <row r="907" spans="2:97" x14ac:dyDescent="0.3">
      <c r="B907" t="s">
        <v>385</v>
      </c>
      <c r="C907" s="14">
        <v>0.21055410360182</v>
      </c>
      <c r="D907" s="14">
        <v>0.232672484406893</v>
      </c>
      <c r="E907" s="14">
        <v>0.18838230888229501</v>
      </c>
      <c r="F907" s="14"/>
      <c r="G907" s="14">
        <v>0.24976063167286</v>
      </c>
      <c r="H907" s="14">
        <v>0.16800609709764</v>
      </c>
      <c r="I907" s="14">
        <v>0.20783425246669601</v>
      </c>
      <c r="J907" s="14">
        <v>0.22584317888786101</v>
      </c>
      <c r="K907" s="14">
        <v>0.20520238555079801</v>
      </c>
      <c r="L907" s="14">
        <v>0.211495330453672</v>
      </c>
      <c r="M907" s="14"/>
      <c r="N907" s="14">
        <v>0.217224596137642</v>
      </c>
      <c r="O907" s="14">
        <v>0.19376329262929701</v>
      </c>
      <c r="P907" s="14">
        <v>0.26625631801226102</v>
      </c>
      <c r="Q907" s="14">
        <v>0.17101056869595099</v>
      </c>
      <c r="R907" s="14"/>
      <c r="S907" s="14">
        <v>0.171710587855121</v>
      </c>
      <c r="T907" s="14">
        <v>0.198780418057111</v>
      </c>
      <c r="U907" s="14">
        <v>0.186995195121611</v>
      </c>
      <c r="V907" s="14">
        <v>0.253160625349653</v>
      </c>
      <c r="W907" s="14">
        <v>0.222718837626701</v>
      </c>
      <c r="X907" s="14">
        <v>0.24975144097624299</v>
      </c>
      <c r="Y907" s="14">
        <v>0.25123419245445899</v>
      </c>
      <c r="Z907" s="14">
        <v>0.248887840051154</v>
      </c>
      <c r="AA907" s="14">
        <v>0.18223624980033001</v>
      </c>
      <c r="AB907" s="14">
        <v>0.22896666051304099</v>
      </c>
      <c r="AC907" s="14">
        <v>0.22307767643492599</v>
      </c>
      <c r="AD907" s="14">
        <v>7.7151690413870294E-2</v>
      </c>
      <c r="AE907" s="14"/>
      <c r="AF907" s="14">
        <v>0.205862096156294</v>
      </c>
      <c r="AG907" s="14">
        <v>0.20791107344840101</v>
      </c>
      <c r="AH907" s="14">
        <v>0.209158733115694</v>
      </c>
      <c r="AI907" s="14">
        <v>0.25177854947864903</v>
      </c>
      <c r="AJ907" s="14">
        <v>0.18300658595324801</v>
      </c>
      <c r="AK907" s="14"/>
      <c r="AL907" s="14">
        <v>0.195932044625688</v>
      </c>
      <c r="AM907" s="14">
        <v>0.19098777217348201</v>
      </c>
      <c r="AN907" s="14">
        <v>0.19050304635094301</v>
      </c>
      <c r="AO907" s="14">
        <v>0.25889428915719698</v>
      </c>
      <c r="AP907" s="14">
        <v>0.17650003942458001</v>
      </c>
      <c r="AQ907" s="14">
        <v>0.19006527854330901</v>
      </c>
      <c r="AR907" s="14"/>
      <c r="AS907" s="14">
        <v>0.218941294570413</v>
      </c>
      <c r="AT907" s="14">
        <v>0.200117170844064</v>
      </c>
      <c r="AU907" s="14">
        <v>0.23958406950788699</v>
      </c>
      <c r="AV907" s="14">
        <v>0.12740255525021299</v>
      </c>
      <c r="AW907" s="14">
        <v>0.15758798957920001</v>
      </c>
      <c r="AX907" s="14"/>
      <c r="AY907" s="14">
        <v>0.15513611198162799</v>
      </c>
      <c r="AZ907" s="14">
        <v>0.16937474665789901</v>
      </c>
      <c r="BA907" s="14">
        <v>0.207809925807415</v>
      </c>
      <c r="BB907" s="14">
        <v>0.17652744425695699</v>
      </c>
      <c r="BC907" s="14">
        <v>0.24581857633798401</v>
      </c>
      <c r="BD907" s="14">
        <v>0.24694390798094601</v>
      </c>
      <c r="BE907" s="14">
        <v>0.14017799851313301</v>
      </c>
      <c r="BF907" s="14">
        <v>0.27875027839182598</v>
      </c>
      <c r="BG907" s="14">
        <v>0.21430440666720901</v>
      </c>
      <c r="BH907" s="14">
        <v>0.24602159701999099</v>
      </c>
      <c r="BI907" s="14">
        <v>0.21227967924692201</v>
      </c>
      <c r="BJ907" s="14">
        <v>0.20688401910850501</v>
      </c>
      <c r="BK907" s="14">
        <v>0.19896029862244299</v>
      </c>
      <c r="BL907" s="14">
        <v>0.22621460808859101</v>
      </c>
      <c r="BM907" s="14">
        <v>0.23593287885786099</v>
      </c>
      <c r="BN907" s="14">
        <v>0.119053010097876</v>
      </c>
      <c r="BO907" s="14"/>
      <c r="BP907" s="14">
        <v>0.17620605313217699</v>
      </c>
      <c r="BQ907" s="14">
        <v>0.21303304563487599</v>
      </c>
      <c r="BR907" s="14">
        <v>0.247806646157398</v>
      </c>
      <c r="BS907" s="14">
        <v>0.199869245111681</v>
      </c>
      <c r="BT907" s="14">
        <v>0.22857622332760799</v>
      </c>
      <c r="BU907" s="14">
        <v>0.27938585058380599</v>
      </c>
      <c r="BV907" s="14"/>
      <c r="BW907" s="14">
        <v>0.22170545716770901</v>
      </c>
      <c r="BX907" s="14">
        <v>0.23018262322580499</v>
      </c>
      <c r="BY907" s="14" t="s">
        <v>120</v>
      </c>
      <c r="BZ907" s="14">
        <v>0.26613880711358101</v>
      </c>
      <c r="CA907" s="14">
        <v>0.152201523410608</v>
      </c>
      <c r="CB907" s="14">
        <v>0.18963038613373701</v>
      </c>
      <c r="CC907" s="14">
        <v>0.124191388394204</v>
      </c>
      <c r="CD907" s="14"/>
      <c r="CE907" s="14">
        <v>0.18437131988430699</v>
      </c>
      <c r="CF907" s="14">
        <v>0.22252612048628501</v>
      </c>
      <c r="CG907" s="14">
        <v>0.22172921401214599</v>
      </c>
      <c r="CH907" s="14">
        <v>0.23464215814060899</v>
      </c>
      <c r="CI907" s="14"/>
      <c r="CJ907" s="14">
        <v>0.20488298089629101</v>
      </c>
      <c r="CK907" s="14">
        <v>0.20878965901214699</v>
      </c>
      <c r="CL907" s="14">
        <v>0.21535125469664099</v>
      </c>
      <c r="CM907" s="14">
        <v>0.18882600631993501</v>
      </c>
      <c r="CN907" s="14"/>
      <c r="CO907" s="14">
        <v>0.121845273518147</v>
      </c>
      <c r="CP907" s="14">
        <v>0.22587566614274601</v>
      </c>
      <c r="CQ907" s="14"/>
      <c r="CR907" s="14">
        <v>0.18567025824186201</v>
      </c>
      <c r="CS907" s="14">
        <v>0.20899899507283301</v>
      </c>
    </row>
    <row r="908" spans="2:97" x14ac:dyDescent="0.3">
      <c r="B908" t="s">
        <v>386</v>
      </c>
      <c r="C908" s="14">
        <v>0.10223641506140201</v>
      </c>
      <c r="D908" s="14">
        <v>0.12855271370983201</v>
      </c>
      <c r="E908" s="14">
        <v>7.2829147835372796E-2</v>
      </c>
      <c r="F908" s="14"/>
      <c r="G908" s="14">
        <v>5.2568916546088001E-2</v>
      </c>
      <c r="H908" s="14">
        <v>6.1664569546184898E-2</v>
      </c>
      <c r="I908" s="14">
        <v>8.64293774933243E-2</v>
      </c>
      <c r="J908" s="14">
        <v>0.13097529798587901</v>
      </c>
      <c r="K908" s="14">
        <v>0.12879414523093999</v>
      </c>
      <c r="L908" s="14">
        <v>0.142337746319664</v>
      </c>
      <c r="M908" s="14"/>
      <c r="N908" s="14">
        <v>0.118526605816983</v>
      </c>
      <c r="O908" s="14">
        <v>8.7343135135304298E-2</v>
      </c>
      <c r="P908" s="14">
        <v>0.108155526363136</v>
      </c>
      <c r="Q908" s="14">
        <v>9.6483061681773299E-2</v>
      </c>
      <c r="R908" s="14"/>
      <c r="S908" s="14">
        <v>5.8740397042513999E-2</v>
      </c>
      <c r="T908" s="14">
        <v>6.4527461360145394E-2</v>
      </c>
      <c r="U908" s="14">
        <v>0.146792185620958</v>
      </c>
      <c r="V908" s="14">
        <v>6.3645559464724499E-2</v>
      </c>
      <c r="W908" s="14">
        <v>0.106857524406127</v>
      </c>
      <c r="X908" s="14">
        <v>0.113739430340071</v>
      </c>
      <c r="Y908" s="14">
        <v>0.129990654525029</v>
      </c>
      <c r="Z908" s="14">
        <v>7.2294547401712594E-2</v>
      </c>
      <c r="AA908" s="14">
        <v>0.114808035291574</v>
      </c>
      <c r="AB908" s="14">
        <v>0.14893479539834301</v>
      </c>
      <c r="AC908" s="14">
        <v>0.14132488660488801</v>
      </c>
      <c r="AD908" s="14">
        <v>0.155222079073745</v>
      </c>
      <c r="AE908" s="14"/>
      <c r="AF908" s="14">
        <v>9.2044317502384398E-2</v>
      </c>
      <c r="AG908" s="14">
        <v>8.3214333753062003E-2</v>
      </c>
      <c r="AH908" s="14">
        <v>8.4627696890664905E-2</v>
      </c>
      <c r="AI908" s="14">
        <v>0.13794114165933799</v>
      </c>
      <c r="AJ908" s="14">
        <v>0.18771945028425899</v>
      </c>
      <c r="AK908" s="14"/>
      <c r="AL908" s="14">
        <v>7.4101869512935598E-2</v>
      </c>
      <c r="AM908" s="14">
        <v>8.9946056578616998E-2</v>
      </c>
      <c r="AN908" s="14">
        <v>7.6925690671296496E-2</v>
      </c>
      <c r="AO908" s="14">
        <v>0.11163503774950199</v>
      </c>
      <c r="AP908" s="14">
        <v>0.16151889885173301</v>
      </c>
      <c r="AQ908" s="14">
        <v>0.131092084457854</v>
      </c>
      <c r="AR908" s="14"/>
      <c r="AS908" s="14">
        <v>0.13894533053529301</v>
      </c>
      <c r="AT908" s="14">
        <v>0.106016097571492</v>
      </c>
      <c r="AU908" s="14">
        <v>7.2923855111010294E-2</v>
      </c>
      <c r="AV908" s="14">
        <v>7.33344420845711E-2</v>
      </c>
      <c r="AW908" s="14">
        <v>0.123359113237752</v>
      </c>
      <c r="AX908" s="14"/>
      <c r="AY908" s="14">
        <v>0.28621446272232998</v>
      </c>
      <c r="AZ908" s="14">
        <v>9.7841423700986904E-2</v>
      </c>
      <c r="BA908" s="14">
        <v>6.2359844039505501E-2</v>
      </c>
      <c r="BB908" s="14">
        <v>0.103860270381746</v>
      </c>
      <c r="BC908" s="14">
        <v>7.1998107887967497E-2</v>
      </c>
      <c r="BD908" s="14">
        <v>8.4383886951044706E-2</v>
      </c>
      <c r="BE908" s="14">
        <v>0.17755680876629501</v>
      </c>
      <c r="BF908" s="14">
        <v>0.104103552429348</v>
      </c>
      <c r="BG908" s="14">
        <v>0.11331954595376199</v>
      </c>
      <c r="BH908" s="14">
        <v>0.124030366117782</v>
      </c>
      <c r="BI908" s="14">
        <v>9.8007429939021895E-2</v>
      </c>
      <c r="BJ908" s="14">
        <v>0.127683884621656</v>
      </c>
      <c r="BK908" s="14">
        <v>0.14200572352855501</v>
      </c>
      <c r="BL908" s="14">
        <v>0.19054220366602101</v>
      </c>
      <c r="BM908" s="14">
        <v>9.9378733112752499E-2</v>
      </c>
      <c r="BN908" s="14">
        <v>3.7945336662473197E-2</v>
      </c>
      <c r="BO908" s="14"/>
      <c r="BP908" s="14">
        <v>8.3297485040827304E-2</v>
      </c>
      <c r="BQ908" s="14">
        <v>0.106798980903998</v>
      </c>
      <c r="BR908" s="14">
        <v>7.4807524429555003E-2</v>
      </c>
      <c r="BS908" s="14">
        <v>0.13557001745078401</v>
      </c>
      <c r="BT908" s="14">
        <v>0.11015245532114</v>
      </c>
      <c r="BU908" s="14">
        <v>0.12579526477774899</v>
      </c>
      <c r="BV908" s="14"/>
      <c r="BW908" s="14">
        <v>0.15051368624089201</v>
      </c>
      <c r="BX908" s="14">
        <v>8.2008619884406594E-2</v>
      </c>
      <c r="BY908" s="14" t="s">
        <v>120</v>
      </c>
      <c r="BZ908" s="14">
        <v>7.6352642267559501E-2</v>
      </c>
      <c r="CA908" s="14">
        <v>8.6477364511821406E-2</v>
      </c>
      <c r="CB908" s="14">
        <v>4.96688725782089E-2</v>
      </c>
      <c r="CC908" s="14">
        <v>5.5907277563865702E-2</v>
      </c>
      <c r="CD908" s="14"/>
      <c r="CE908" s="14">
        <v>5.1983019710442502E-2</v>
      </c>
      <c r="CF908" s="14">
        <v>9.9600581606741595E-2</v>
      </c>
      <c r="CG908" s="14">
        <v>9.1808398118462906E-2</v>
      </c>
      <c r="CH908" s="14">
        <v>0.13149893639324001</v>
      </c>
      <c r="CI908" s="14"/>
      <c r="CJ908" s="14">
        <v>8.8193160507406707E-2</v>
      </c>
      <c r="CK908" s="14">
        <v>9.9534808027213095E-2</v>
      </c>
      <c r="CL908" s="14">
        <v>0.10675311922826</v>
      </c>
      <c r="CM908" s="14">
        <v>0.110774927728477</v>
      </c>
      <c r="CN908" s="14"/>
      <c r="CO908" s="14">
        <v>4.5776156856917598E-2</v>
      </c>
      <c r="CP908" s="14">
        <v>0.11088566582286</v>
      </c>
      <c r="CQ908" s="14"/>
      <c r="CR908" s="14">
        <v>6.3658879680600494E-2</v>
      </c>
      <c r="CS908" s="14">
        <v>0.110499516917277</v>
      </c>
    </row>
    <row r="909" spans="2:97" x14ac:dyDescent="0.3">
      <c r="B909" t="s">
        <v>92</v>
      </c>
      <c r="C909" s="14">
        <v>2.6982768329362899E-2</v>
      </c>
      <c r="D909" s="14">
        <v>2.5995179817002698E-2</v>
      </c>
      <c r="E909" s="14">
        <v>2.81262268590062E-2</v>
      </c>
      <c r="F909" s="14"/>
      <c r="G909" s="14">
        <v>2.9807498466843399E-2</v>
      </c>
      <c r="H909" s="14">
        <v>4.2228840147020198E-2</v>
      </c>
      <c r="I909" s="14">
        <v>1.7007792855021402E-2</v>
      </c>
      <c r="J909" s="14">
        <v>4.0760071881112803E-2</v>
      </c>
      <c r="K909" s="14">
        <v>3.4872148538956399E-2</v>
      </c>
      <c r="L909" s="14">
        <v>4.4044392659592499E-3</v>
      </c>
      <c r="M909" s="14"/>
      <c r="N909" s="14">
        <v>1.3415519359185999E-2</v>
      </c>
      <c r="O909" s="14">
        <v>2.6943048182063199E-2</v>
      </c>
      <c r="P909" s="14">
        <v>2.9033752910889901E-2</v>
      </c>
      <c r="Q909" s="14">
        <v>3.5968158454224797E-2</v>
      </c>
      <c r="R909" s="14"/>
      <c r="S909" s="14">
        <v>4.0964682081732297E-2</v>
      </c>
      <c r="T909" s="14">
        <v>2.3327590345532001E-2</v>
      </c>
      <c r="U909" s="14">
        <v>1.35846655335965E-2</v>
      </c>
      <c r="V909" s="14">
        <v>1.9782566867904701E-2</v>
      </c>
      <c r="W909" s="14">
        <v>0</v>
      </c>
      <c r="X909" s="14">
        <v>3.9098329269391399E-2</v>
      </c>
      <c r="Y909" s="14">
        <v>0</v>
      </c>
      <c r="Z909" s="14">
        <v>2.54012825564018E-2</v>
      </c>
      <c r="AA909" s="14">
        <v>3.7330478907215199E-2</v>
      </c>
      <c r="AB909" s="14">
        <v>3.06162297276379E-2</v>
      </c>
      <c r="AC909" s="14">
        <v>4.73672133174853E-2</v>
      </c>
      <c r="AD909" s="14">
        <v>4.3157239177400199E-2</v>
      </c>
      <c r="AE909" s="14"/>
      <c r="AF909" s="14">
        <v>2.5278819983198201E-2</v>
      </c>
      <c r="AG909" s="14">
        <v>1.67157711876482E-2</v>
      </c>
      <c r="AH909" s="14">
        <v>2.1321196433484998E-2</v>
      </c>
      <c r="AI909" s="14">
        <v>3.2070014539856702E-2</v>
      </c>
      <c r="AJ909" s="14">
        <v>7.1744722251570303E-2</v>
      </c>
      <c r="AK909" s="14"/>
      <c r="AL909" s="14">
        <v>1.4779479168199701E-2</v>
      </c>
      <c r="AM909" s="14">
        <v>1.25238469613137E-2</v>
      </c>
      <c r="AN909" s="14">
        <v>9.3956293461275407E-3</v>
      </c>
      <c r="AO909" s="14">
        <v>3.24644502335798E-2</v>
      </c>
      <c r="AP909" s="14">
        <v>6.3802973574013905E-2</v>
      </c>
      <c r="AQ909" s="14">
        <v>3.6113422735211197E-2</v>
      </c>
      <c r="AR909" s="14"/>
      <c r="AS909" s="14">
        <v>3.3926596182707297E-2</v>
      </c>
      <c r="AT909" s="14">
        <v>3.30501016681519E-2</v>
      </c>
      <c r="AU909" s="14">
        <v>2.0208960652273299E-2</v>
      </c>
      <c r="AV909" s="14">
        <v>7.5682282751718599E-3</v>
      </c>
      <c r="AW909" s="14">
        <v>0</v>
      </c>
      <c r="AX909" s="14"/>
      <c r="AY909" s="14">
        <v>0</v>
      </c>
      <c r="AZ909" s="14">
        <v>0.123959223764132</v>
      </c>
      <c r="BA909" s="14">
        <v>2.8070404454231899E-2</v>
      </c>
      <c r="BB909" s="14">
        <v>1.8172403609399399E-2</v>
      </c>
      <c r="BC909" s="14">
        <v>3.2825155702905597E-2</v>
      </c>
      <c r="BD909" s="14">
        <v>1.9342613754910198E-2</v>
      </c>
      <c r="BE909" s="14">
        <v>2.54275909686647E-2</v>
      </c>
      <c r="BF909" s="14">
        <v>4.4167012700160199E-2</v>
      </c>
      <c r="BG909" s="14">
        <v>0</v>
      </c>
      <c r="BH909" s="14">
        <v>0</v>
      </c>
      <c r="BI909" s="14">
        <v>1.0345628003284301E-2</v>
      </c>
      <c r="BJ909" s="14">
        <v>6.5536873682902799E-2</v>
      </c>
      <c r="BK909" s="14">
        <v>0</v>
      </c>
      <c r="BL909" s="14">
        <v>0</v>
      </c>
      <c r="BM909" s="14">
        <v>2.9969985389615102E-2</v>
      </c>
      <c r="BN909" s="14">
        <v>0</v>
      </c>
      <c r="BO909" s="14"/>
      <c r="BP909" s="14">
        <v>2.0981038639974001E-2</v>
      </c>
      <c r="BQ909" s="14">
        <v>2.24379184398102E-2</v>
      </c>
      <c r="BR909" s="14">
        <v>5.2068798294297301E-2</v>
      </c>
      <c r="BS909" s="14">
        <v>1.76447128259829E-2</v>
      </c>
      <c r="BT909" s="14">
        <v>5.1400746945940302E-2</v>
      </c>
      <c r="BU909" s="14">
        <v>0</v>
      </c>
      <c r="BV909" s="14"/>
      <c r="BW909" s="14">
        <v>1.1951746913629199E-2</v>
      </c>
      <c r="BX909" s="14">
        <v>2.29084573890019E-2</v>
      </c>
      <c r="BY909" s="14" t="s">
        <v>120</v>
      </c>
      <c r="BZ909" s="14">
        <v>2.5789349252274898E-2</v>
      </c>
      <c r="CA909" s="14">
        <v>0.107072679234095</v>
      </c>
      <c r="CB909" s="14">
        <v>1.0133241008047101E-2</v>
      </c>
      <c r="CC909" s="14">
        <v>8.8896291717508999E-2</v>
      </c>
      <c r="CD909" s="14"/>
      <c r="CE909" s="14">
        <v>2.7092427393676202E-2</v>
      </c>
      <c r="CF909" s="14">
        <v>5.0930088265649497E-3</v>
      </c>
      <c r="CG909" s="14">
        <v>4.6444683177892902E-2</v>
      </c>
      <c r="CH909" s="14">
        <v>2.0232697081678599E-2</v>
      </c>
      <c r="CI909" s="14"/>
      <c r="CJ909" s="14">
        <v>1.0615660112837801E-2</v>
      </c>
      <c r="CK909" s="14">
        <v>2.2698724025539001E-2</v>
      </c>
      <c r="CL909" s="14">
        <v>2.4828698861987099E-2</v>
      </c>
      <c r="CM909" s="14">
        <v>0.10920559053071099</v>
      </c>
      <c r="CN909" s="14"/>
      <c r="CO909" s="14">
        <v>2.01056275425162E-2</v>
      </c>
      <c r="CP909" s="14">
        <v>2.7370729929516498E-2</v>
      </c>
      <c r="CQ909" s="14"/>
      <c r="CR909" s="14">
        <v>2.52330420302024E-2</v>
      </c>
      <c r="CS909" s="14">
        <v>2.6315294217805599E-2</v>
      </c>
    </row>
    <row r="910" spans="2:97" x14ac:dyDescent="0.3">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c r="AR910" s="14"/>
      <c r="AS910" s="14"/>
      <c r="AT910" s="14"/>
      <c r="AU910" s="14"/>
      <c r="AV910" s="14"/>
      <c r="AW910" s="14"/>
      <c r="AX910" s="14"/>
      <c r="AY910" s="14"/>
      <c r="AZ910" s="14"/>
      <c r="BA910" s="14"/>
      <c r="BB910" s="14"/>
      <c r="BC910" s="14"/>
      <c r="BD910" s="14"/>
      <c r="BE910" s="14"/>
      <c r="BF910" s="14"/>
      <c r="BG910" s="14"/>
      <c r="BH910" s="14"/>
      <c r="BI910" s="14"/>
      <c r="BJ910" s="14"/>
      <c r="BK910" s="14"/>
      <c r="BL910" s="14"/>
      <c r="BM910" s="14"/>
      <c r="BN910" s="14"/>
      <c r="BO910" s="14"/>
      <c r="BP910" s="14"/>
      <c r="BQ910" s="14"/>
      <c r="BR910" s="14"/>
      <c r="BS910" s="14"/>
      <c r="BT910" s="14"/>
      <c r="BU910" s="14"/>
      <c r="BV910" s="14"/>
      <c r="BW910" s="14"/>
      <c r="BX910" s="14"/>
      <c r="BY910" s="14"/>
      <c r="BZ910" s="14"/>
      <c r="CA910" s="14"/>
      <c r="CB910" s="14"/>
      <c r="CC910" s="14"/>
      <c r="CD910" s="14"/>
      <c r="CE910" s="14"/>
      <c r="CF910" s="14"/>
      <c r="CG910" s="14"/>
      <c r="CH910" s="14"/>
      <c r="CI910" s="14"/>
      <c r="CJ910" s="14"/>
      <c r="CK910" s="14"/>
      <c r="CL910" s="14"/>
      <c r="CM910" s="14"/>
      <c r="CN910" s="14"/>
      <c r="CO910" s="14"/>
      <c r="CP910" s="14"/>
      <c r="CQ910" s="14"/>
      <c r="CR910" s="14"/>
      <c r="CS910" s="14"/>
    </row>
    <row r="911" spans="2:97" x14ac:dyDescent="0.3">
      <c r="B911" s="6" t="s">
        <v>400</v>
      </c>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c r="AR911" s="14"/>
      <c r="AS911" s="14"/>
      <c r="AT911" s="14"/>
      <c r="AU911" s="14"/>
      <c r="AV911" s="14"/>
      <c r="AW911" s="14"/>
      <c r="AX911" s="14"/>
      <c r="AY911" s="14"/>
      <c r="AZ911" s="14"/>
      <c r="BA911" s="14"/>
      <c r="BB911" s="14"/>
      <c r="BC911" s="14"/>
      <c r="BD911" s="14"/>
      <c r="BE911" s="14"/>
      <c r="BF911" s="14"/>
      <c r="BG911" s="14"/>
      <c r="BH911" s="14"/>
      <c r="BI911" s="14"/>
      <c r="BJ911" s="14"/>
      <c r="BK911" s="14"/>
      <c r="BL911" s="14"/>
      <c r="BM911" s="14"/>
      <c r="BN911" s="14"/>
      <c r="BO911" s="14"/>
      <c r="BP911" s="14"/>
      <c r="BQ911" s="14"/>
      <c r="BR911" s="14"/>
      <c r="BS911" s="14"/>
      <c r="BT911" s="14"/>
      <c r="BU911" s="14"/>
      <c r="BV911" s="14"/>
      <c r="BW911" s="14"/>
      <c r="BX911" s="14"/>
      <c r="BY911" s="14"/>
      <c r="BZ911" s="14"/>
      <c r="CA911" s="14"/>
      <c r="CB911" s="14"/>
      <c r="CC911" s="14"/>
      <c r="CD911" s="14"/>
      <c r="CE911" s="14"/>
      <c r="CF911" s="14"/>
      <c r="CG911" s="14"/>
      <c r="CH911" s="14"/>
      <c r="CI911" s="14"/>
      <c r="CJ911" s="14"/>
      <c r="CK911" s="14"/>
      <c r="CL911" s="14"/>
      <c r="CM911" s="14"/>
      <c r="CN911" s="14"/>
      <c r="CO911" s="14"/>
      <c r="CP911" s="14"/>
      <c r="CQ911" s="14"/>
      <c r="CR911" s="14"/>
      <c r="CS911" s="14"/>
    </row>
    <row r="912" spans="2:97" x14ac:dyDescent="0.3">
      <c r="B912" s="24" t="s">
        <v>188</v>
      </c>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c r="AR912" s="14"/>
      <c r="AS912" s="14"/>
      <c r="AT912" s="14"/>
      <c r="AU912" s="14"/>
      <c r="AV912" s="14"/>
      <c r="AW912" s="14"/>
      <c r="AX912" s="14"/>
      <c r="AY912" s="14"/>
      <c r="AZ912" s="14"/>
      <c r="BA912" s="14"/>
      <c r="BB912" s="14"/>
      <c r="BC912" s="14"/>
      <c r="BD912" s="14"/>
      <c r="BE912" s="14"/>
      <c r="BF912" s="14"/>
      <c r="BG912" s="14"/>
      <c r="BH912" s="14"/>
      <c r="BI912" s="14"/>
      <c r="BJ912" s="14"/>
      <c r="BK912" s="14"/>
      <c r="BL912" s="14"/>
      <c r="BM912" s="14"/>
      <c r="BN912" s="14"/>
      <c r="BO912" s="14"/>
      <c r="BP912" s="14"/>
      <c r="BQ912" s="14"/>
      <c r="BR912" s="14"/>
      <c r="BS912" s="14"/>
      <c r="BT912" s="14"/>
      <c r="BU912" s="14"/>
      <c r="BV912" s="14"/>
      <c r="BW912" s="14"/>
      <c r="BX912" s="14"/>
      <c r="BY912" s="14"/>
      <c r="BZ912" s="14"/>
      <c r="CA912" s="14"/>
      <c r="CB912" s="14"/>
      <c r="CC912" s="14"/>
      <c r="CD912" s="14"/>
      <c r="CE912" s="14"/>
      <c r="CF912" s="14"/>
      <c r="CG912" s="14"/>
      <c r="CH912" s="14"/>
      <c r="CI912" s="14"/>
      <c r="CJ912" s="14"/>
      <c r="CK912" s="14"/>
      <c r="CL912" s="14"/>
      <c r="CM912" s="14"/>
      <c r="CN912" s="14"/>
      <c r="CO912" s="14"/>
      <c r="CP912" s="14"/>
      <c r="CQ912" s="14"/>
      <c r="CR912" s="14"/>
      <c r="CS912" s="14"/>
    </row>
    <row r="913" spans="2:97" x14ac:dyDescent="0.3">
      <c r="B913" t="s">
        <v>383</v>
      </c>
      <c r="C913" s="14">
        <v>0.20184303660234801</v>
      </c>
      <c r="D913" s="14">
        <v>0.17210651858245199</v>
      </c>
      <c r="E913" s="14">
        <v>0.23129507227331</v>
      </c>
      <c r="F913" s="14"/>
      <c r="G913" s="14">
        <v>0.26923673534769199</v>
      </c>
      <c r="H913" s="14">
        <v>0.34540199180236297</v>
      </c>
      <c r="I913" s="14">
        <v>0.23488536524789799</v>
      </c>
      <c r="J913" s="14">
        <v>0.18763463280371601</v>
      </c>
      <c r="K913" s="14">
        <v>0.14957648476747001</v>
      </c>
      <c r="L913" s="14">
        <v>5.6196871149755898E-2</v>
      </c>
      <c r="M913" s="14"/>
      <c r="N913" s="14">
        <v>0.236412412960188</v>
      </c>
      <c r="O913" s="14">
        <v>0.16258983472314201</v>
      </c>
      <c r="P913" s="14">
        <v>0.19238906149217999</v>
      </c>
      <c r="Q913" s="14">
        <v>0.21893623949283</v>
      </c>
      <c r="R913" s="14"/>
      <c r="S913" s="14">
        <v>0.33258579893797602</v>
      </c>
      <c r="T913" s="14">
        <v>0.18022615578044601</v>
      </c>
      <c r="U913" s="14">
        <v>0.152544535715711</v>
      </c>
      <c r="V913" s="14">
        <v>0.22988868650185601</v>
      </c>
      <c r="W913" s="14">
        <v>0.15032912378764199</v>
      </c>
      <c r="X913" s="14">
        <v>0.13615750637729301</v>
      </c>
      <c r="Y913" s="14">
        <v>0.15284700942742099</v>
      </c>
      <c r="Z913" s="14">
        <v>0.232091502356957</v>
      </c>
      <c r="AA913" s="14">
        <v>0.237076196851636</v>
      </c>
      <c r="AB913" s="14">
        <v>0.13142682820070201</v>
      </c>
      <c r="AC913" s="14">
        <v>0.244258888533121</v>
      </c>
      <c r="AD913" s="14">
        <v>0.131177808272466</v>
      </c>
      <c r="AE913" s="14"/>
      <c r="AF913" s="14">
        <v>0.18050505182172999</v>
      </c>
      <c r="AG913" s="14">
        <v>0.249068073823211</v>
      </c>
      <c r="AH913" s="14">
        <v>0.237330356850844</v>
      </c>
      <c r="AI913" s="14">
        <v>0.197594843561678</v>
      </c>
      <c r="AJ913" s="14">
        <v>0.20616691510332599</v>
      </c>
      <c r="AK913" s="14"/>
      <c r="AL913" s="14">
        <v>0.256621935509736</v>
      </c>
      <c r="AM913" s="14">
        <v>0.18503271885665801</v>
      </c>
      <c r="AN913" s="14">
        <v>0.23021968955220501</v>
      </c>
      <c r="AO913" s="14">
        <v>0.18179034366596999</v>
      </c>
      <c r="AP913" s="14">
        <v>0.26145892494138601</v>
      </c>
      <c r="AQ913" s="14">
        <v>0.14818744332147701</v>
      </c>
      <c r="AR913" s="14"/>
      <c r="AS913" s="14">
        <v>0.14559032911261799</v>
      </c>
      <c r="AT913" s="14">
        <v>0.16637048416431899</v>
      </c>
      <c r="AU913" s="14">
        <v>0.21354586173651</v>
      </c>
      <c r="AV913" s="14">
        <v>0.385984775607982</v>
      </c>
      <c r="AW913" s="14">
        <v>0.46669316826304502</v>
      </c>
      <c r="AX913" s="14"/>
      <c r="AY913" s="14">
        <v>0.139322882109331</v>
      </c>
      <c r="AZ913" s="14">
        <v>0.118205648010375</v>
      </c>
      <c r="BA913" s="14">
        <v>0.176805746644183</v>
      </c>
      <c r="BB913" s="14">
        <v>0.20174900319316899</v>
      </c>
      <c r="BC913" s="14">
        <v>0.222778567288754</v>
      </c>
      <c r="BD913" s="14">
        <v>0.19231299886716999</v>
      </c>
      <c r="BE913" s="14">
        <v>0.24730034019102001</v>
      </c>
      <c r="BF913" s="14">
        <v>0.12310771347374</v>
      </c>
      <c r="BG913" s="14">
        <v>0.12689758090602499</v>
      </c>
      <c r="BH913" s="14">
        <v>0.17402181751208701</v>
      </c>
      <c r="BI913" s="14">
        <v>0.24438413365186401</v>
      </c>
      <c r="BJ913" s="14">
        <v>0.150836914446245</v>
      </c>
      <c r="BK913" s="14">
        <v>0.23585584734676901</v>
      </c>
      <c r="BL913" s="14">
        <v>0.25481329980589901</v>
      </c>
      <c r="BM913" s="14">
        <v>0.198200730001166</v>
      </c>
      <c r="BN913" s="14">
        <v>0.39440719053304901</v>
      </c>
      <c r="BO913" s="14"/>
      <c r="BP913" s="14">
        <v>0.32125561621365101</v>
      </c>
      <c r="BQ913" s="14">
        <v>0.15392716812297599</v>
      </c>
      <c r="BR913" s="14">
        <v>0.27094780723036499</v>
      </c>
      <c r="BS913" s="14">
        <v>0.114608123806494</v>
      </c>
      <c r="BT913" s="14">
        <v>0.135997256457008</v>
      </c>
      <c r="BU913" s="14">
        <v>5.9423916699895801E-2</v>
      </c>
      <c r="BV913" s="14"/>
      <c r="BW913" s="14">
        <v>0.15818524966650399</v>
      </c>
      <c r="BX913" s="14">
        <v>0.19504979051770299</v>
      </c>
      <c r="BY913" s="14" t="s">
        <v>120</v>
      </c>
      <c r="BZ913" s="14">
        <v>0.15721829158546999</v>
      </c>
      <c r="CA913" s="14">
        <v>0.20070779095397201</v>
      </c>
      <c r="CB913" s="14">
        <v>0.29484359040859998</v>
      </c>
      <c r="CC913" s="14">
        <v>0.29318185085625897</v>
      </c>
      <c r="CD913" s="14"/>
      <c r="CE913" s="14">
        <v>0.29712327879294698</v>
      </c>
      <c r="CF913" s="14">
        <v>0.214320770757569</v>
      </c>
      <c r="CG913" s="14">
        <v>0.16759245466880501</v>
      </c>
      <c r="CH913" s="14">
        <v>0.19364734808832099</v>
      </c>
      <c r="CI913" s="14"/>
      <c r="CJ913" s="14">
        <v>0.26242113696908898</v>
      </c>
      <c r="CK913" s="14">
        <v>0.200895245046747</v>
      </c>
      <c r="CL913" s="14">
        <v>0.193415003904231</v>
      </c>
      <c r="CM913" s="14">
        <v>0.105302262265805</v>
      </c>
      <c r="CN913" s="14"/>
      <c r="CO913" s="14">
        <v>0.33795550939562602</v>
      </c>
      <c r="CP913" s="14">
        <v>0.18026633523417801</v>
      </c>
      <c r="CQ913" s="14"/>
      <c r="CR913" s="14">
        <v>0.32510752152022199</v>
      </c>
      <c r="CS913" s="14">
        <v>0.190716938881627</v>
      </c>
    </row>
    <row r="914" spans="2:97" x14ac:dyDescent="0.3">
      <c r="B914" t="s">
        <v>384</v>
      </c>
      <c r="C914" s="14">
        <v>0.26565597535105601</v>
      </c>
      <c r="D914" s="14">
        <v>0.28282654955970399</v>
      </c>
      <c r="E914" s="14">
        <v>0.24705850371753099</v>
      </c>
      <c r="F914" s="14"/>
      <c r="G914" s="14">
        <v>0.370693675592558</v>
      </c>
      <c r="H914" s="14">
        <v>0.35078758105149399</v>
      </c>
      <c r="I914" s="14">
        <v>0.34683994074188901</v>
      </c>
      <c r="J914" s="14">
        <v>0.249674994851485</v>
      </c>
      <c r="K914" s="14">
        <v>0.202115119604618</v>
      </c>
      <c r="L914" s="14">
        <v>0.110423536058534</v>
      </c>
      <c r="M914" s="14"/>
      <c r="N914" s="14">
        <v>0.26143265421034401</v>
      </c>
      <c r="O914" s="14">
        <v>0.294501499996211</v>
      </c>
      <c r="P914" s="14">
        <v>0.27726882530485802</v>
      </c>
      <c r="Q914" s="14">
        <v>0.22909197798182401</v>
      </c>
      <c r="R914" s="14"/>
      <c r="S914" s="14">
        <v>0.27650648333022199</v>
      </c>
      <c r="T914" s="14">
        <v>0.31071715922715099</v>
      </c>
      <c r="U914" s="14">
        <v>0.234877357809956</v>
      </c>
      <c r="V914" s="14">
        <v>0.30188443483966099</v>
      </c>
      <c r="W914" s="14">
        <v>0.29494159551696197</v>
      </c>
      <c r="X914" s="14">
        <v>0.32413174856921001</v>
      </c>
      <c r="Y914" s="14">
        <v>0.27125713871673302</v>
      </c>
      <c r="Z914" s="14">
        <v>0.15315969915411201</v>
      </c>
      <c r="AA914" s="14">
        <v>0.27071765212694099</v>
      </c>
      <c r="AB914" s="14">
        <v>0.20252523847016601</v>
      </c>
      <c r="AC914" s="14">
        <v>0.156689647329564</v>
      </c>
      <c r="AD914" s="14">
        <v>0.19653666140870299</v>
      </c>
      <c r="AE914" s="14"/>
      <c r="AF914" s="14">
        <v>0.219878304727291</v>
      </c>
      <c r="AG914" s="14">
        <v>0.28553383901455198</v>
      </c>
      <c r="AH914" s="14">
        <v>0.23568744706033701</v>
      </c>
      <c r="AI914" s="14">
        <v>0.25159327180602398</v>
      </c>
      <c r="AJ914" s="14">
        <v>0.25164621654319902</v>
      </c>
      <c r="AK914" s="14"/>
      <c r="AL914" s="14">
        <v>0.31555371080148997</v>
      </c>
      <c r="AM914" s="14">
        <v>0.23014027601746101</v>
      </c>
      <c r="AN914" s="14">
        <v>0.24583274439991301</v>
      </c>
      <c r="AO914" s="14">
        <v>0.23800383101625699</v>
      </c>
      <c r="AP914" s="14">
        <v>0.25961714065018199</v>
      </c>
      <c r="AQ914" s="14">
        <v>0.33989831056193398</v>
      </c>
      <c r="AR914" s="14"/>
      <c r="AS914" s="14">
        <v>0.22282174004407701</v>
      </c>
      <c r="AT914" s="14">
        <v>0.28627509372706</v>
      </c>
      <c r="AU914" s="14">
        <v>0.29101021063297799</v>
      </c>
      <c r="AV914" s="14">
        <v>0.29618785995510299</v>
      </c>
      <c r="AW914" s="14">
        <v>0.32509397908669901</v>
      </c>
      <c r="AX914" s="14"/>
      <c r="AY914" s="14">
        <v>0</v>
      </c>
      <c r="AZ914" s="14">
        <v>0.307050131166336</v>
      </c>
      <c r="BA914" s="14">
        <v>0.228075574719622</v>
      </c>
      <c r="BB914" s="14">
        <v>0.16419117372445899</v>
      </c>
      <c r="BC914" s="14">
        <v>0.306654799198954</v>
      </c>
      <c r="BD914" s="14">
        <v>0.29545018976091397</v>
      </c>
      <c r="BE914" s="14">
        <v>0.26467037355338102</v>
      </c>
      <c r="BF914" s="14">
        <v>0.27596730722225798</v>
      </c>
      <c r="BG914" s="14">
        <v>0.29646588843843902</v>
      </c>
      <c r="BH914" s="14">
        <v>0.17250049340138701</v>
      </c>
      <c r="BI914" s="14">
        <v>0.260232529331895</v>
      </c>
      <c r="BJ914" s="14">
        <v>0.25879700818102802</v>
      </c>
      <c r="BK914" s="14">
        <v>0.23376876112418801</v>
      </c>
      <c r="BL914" s="14">
        <v>0.204167595487664</v>
      </c>
      <c r="BM914" s="14">
        <v>0.25345403239976999</v>
      </c>
      <c r="BN914" s="14">
        <v>0.41370314888154702</v>
      </c>
      <c r="BO914" s="14"/>
      <c r="BP914" s="14">
        <v>0.30756172910961299</v>
      </c>
      <c r="BQ914" s="14">
        <v>0.25391755606779398</v>
      </c>
      <c r="BR914" s="14">
        <v>0.24077326375970201</v>
      </c>
      <c r="BS914" s="14">
        <v>0.28735630867253797</v>
      </c>
      <c r="BT914" s="14">
        <v>0.16668106681179001</v>
      </c>
      <c r="BU914" s="14">
        <v>0.288984678425173</v>
      </c>
      <c r="BV914" s="14"/>
      <c r="BW914" s="14">
        <v>0.18526929346756199</v>
      </c>
      <c r="BX914" s="14">
        <v>0.35483234366460598</v>
      </c>
      <c r="BY914" s="14" t="s">
        <v>120</v>
      </c>
      <c r="BZ914" s="14">
        <v>0.28244433942689101</v>
      </c>
      <c r="CA914" s="14">
        <v>0.26030037464130201</v>
      </c>
      <c r="CB914" s="14">
        <v>0.335059942134874</v>
      </c>
      <c r="CC914" s="14">
        <v>0.19435696647518599</v>
      </c>
      <c r="CD914" s="14"/>
      <c r="CE914" s="14">
        <v>0.331282283693421</v>
      </c>
      <c r="CF914" s="14">
        <v>0.35075808945499698</v>
      </c>
      <c r="CG914" s="14">
        <v>0.238340154012496</v>
      </c>
      <c r="CH914" s="14">
        <v>0.17654150089972401</v>
      </c>
      <c r="CI914" s="14"/>
      <c r="CJ914" s="14">
        <v>0.26193349758045598</v>
      </c>
      <c r="CK914" s="14">
        <v>0.28206799918794101</v>
      </c>
      <c r="CL914" s="14">
        <v>0.25615846326450298</v>
      </c>
      <c r="CM914" s="14">
        <v>0.30909739722992802</v>
      </c>
      <c r="CN914" s="14"/>
      <c r="CO914" s="14">
        <v>0.29839027806893897</v>
      </c>
      <c r="CP914" s="14">
        <v>0.25697811991491598</v>
      </c>
      <c r="CQ914" s="14"/>
      <c r="CR914" s="14">
        <v>0.30571647020098602</v>
      </c>
      <c r="CS914" s="14">
        <v>0.25971865132090999</v>
      </c>
    </row>
    <row r="915" spans="2:97" x14ac:dyDescent="0.3">
      <c r="B915" t="s">
        <v>385</v>
      </c>
      <c r="C915" s="14">
        <v>0.199392804355978</v>
      </c>
      <c r="D915" s="14">
        <v>0.218297406204428</v>
      </c>
      <c r="E915" s="14">
        <v>0.18052452297305499</v>
      </c>
      <c r="F915" s="14"/>
      <c r="G915" s="14">
        <v>0.26438784523964098</v>
      </c>
      <c r="H915" s="14">
        <v>0.144387108672688</v>
      </c>
      <c r="I915" s="14">
        <v>0.240002392427002</v>
      </c>
      <c r="J915" s="14">
        <v>0.23320620997361599</v>
      </c>
      <c r="K915" s="14">
        <v>0.180803634150147</v>
      </c>
      <c r="L915" s="14">
        <v>0.15034584051642999</v>
      </c>
      <c r="M915" s="14"/>
      <c r="N915" s="14">
        <v>0.214599963526274</v>
      </c>
      <c r="O915" s="14">
        <v>0.20380574709079</v>
      </c>
      <c r="P915" s="14">
        <v>0.207285419969271</v>
      </c>
      <c r="Q915" s="14">
        <v>0.172128427031017</v>
      </c>
      <c r="R915" s="14"/>
      <c r="S915" s="14">
        <v>0.21713172760782801</v>
      </c>
      <c r="T915" s="14">
        <v>0.18444717700487001</v>
      </c>
      <c r="U915" s="14">
        <v>0.21659755131442099</v>
      </c>
      <c r="V915" s="14">
        <v>0.15002902078901401</v>
      </c>
      <c r="W915" s="14">
        <v>0.198270344778647</v>
      </c>
      <c r="X915" s="14">
        <v>0.170493137272897</v>
      </c>
      <c r="Y915" s="14">
        <v>0.21629854840045301</v>
      </c>
      <c r="Z915" s="14">
        <v>0.34897720318778103</v>
      </c>
      <c r="AA915" s="14">
        <v>0.11394901721518801</v>
      </c>
      <c r="AB915" s="14">
        <v>0.22212396269416301</v>
      </c>
      <c r="AC915" s="14">
        <v>0.156953875279564</v>
      </c>
      <c r="AD915" s="14">
        <v>0.42819668316057502</v>
      </c>
      <c r="AE915" s="14"/>
      <c r="AF915" s="14">
        <v>0.183498025761648</v>
      </c>
      <c r="AG915" s="14">
        <v>0.19356030476161001</v>
      </c>
      <c r="AH915" s="14">
        <v>0.165107479140813</v>
      </c>
      <c r="AI915" s="14">
        <v>0.149932706051986</v>
      </c>
      <c r="AJ915" s="14">
        <v>0.181482799031048</v>
      </c>
      <c r="AK915" s="14"/>
      <c r="AL915" s="14">
        <v>0.21570320895140699</v>
      </c>
      <c r="AM915" s="14">
        <v>0.14330628786594299</v>
      </c>
      <c r="AN915" s="14">
        <v>0.19706542593793699</v>
      </c>
      <c r="AO915" s="14">
        <v>0.22183668959055799</v>
      </c>
      <c r="AP915" s="14">
        <v>0.15793724060231801</v>
      </c>
      <c r="AQ915" s="14">
        <v>0.148936181876691</v>
      </c>
      <c r="AR915" s="14"/>
      <c r="AS915" s="14">
        <v>0.19833432549945701</v>
      </c>
      <c r="AT915" s="14">
        <v>0.204132368502766</v>
      </c>
      <c r="AU915" s="14">
        <v>0.215650736600979</v>
      </c>
      <c r="AV915" s="14">
        <v>0.20685296031727199</v>
      </c>
      <c r="AW915" s="14">
        <v>0.103203673305775</v>
      </c>
      <c r="AX915" s="14"/>
      <c r="AY915" s="14">
        <v>0</v>
      </c>
      <c r="AZ915" s="14">
        <v>0.140587878554715</v>
      </c>
      <c r="BA915" s="14">
        <v>0.191203256239979</v>
      </c>
      <c r="BB915" s="14">
        <v>0.272623765503412</v>
      </c>
      <c r="BC915" s="14">
        <v>0.16424728061479499</v>
      </c>
      <c r="BD915" s="14">
        <v>0.12997127312953899</v>
      </c>
      <c r="BE915" s="14">
        <v>0.122389317985793</v>
      </c>
      <c r="BF915" s="14">
        <v>0.219650801497346</v>
      </c>
      <c r="BG915" s="14">
        <v>0.27149873410084302</v>
      </c>
      <c r="BH915" s="14">
        <v>0.32113341178600602</v>
      </c>
      <c r="BI915" s="14">
        <v>0.17939276763065401</v>
      </c>
      <c r="BJ915" s="14">
        <v>0.27001749809797199</v>
      </c>
      <c r="BK915" s="14">
        <v>0.24073406901581301</v>
      </c>
      <c r="BL915" s="14">
        <v>0.16396934389239001</v>
      </c>
      <c r="BM915" s="14">
        <v>0.37602225176626303</v>
      </c>
      <c r="BN915" s="14">
        <v>0.12675709165809901</v>
      </c>
      <c r="BO915" s="14"/>
      <c r="BP915" s="14">
        <v>0.19785954479948201</v>
      </c>
      <c r="BQ915" s="14">
        <v>0.227223967537767</v>
      </c>
      <c r="BR915" s="14">
        <v>0.191434396351014</v>
      </c>
      <c r="BS915" s="14">
        <v>0.164747434112546</v>
      </c>
      <c r="BT915" s="14">
        <v>0.15655907035583799</v>
      </c>
      <c r="BU915" s="14">
        <v>0.274617202886762</v>
      </c>
      <c r="BV915" s="14"/>
      <c r="BW915" s="14">
        <v>0.17789181192149101</v>
      </c>
      <c r="BX915" s="14">
        <v>0.201391977778659</v>
      </c>
      <c r="BY915" s="14" t="s">
        <v>120</v>
      </c>
      <c r="BZ915" s="14">
        <v>0.24540586595376199</v>
      </c>
      <c r="CA915" s="14">
        <v>0.230566460748303</v>
      </c>
      <c r="CB915" s="14">
        <v>0.20195887119511899</v>
      </c>
      <c r="CC915" s="14">
        <v>0.22871809325494799</v>
      </c>
      <c r="CD915" s="14"/>
      <c r="CE915" s="14">
        <v>0.242109113423984</v>
      </c>
      <c r="CF915" s="14">
        <v>0.15717544802484601</v>
      </c>
      <c r="CG915" s="14">
        <v>0.171535766222637</v>
      </c>
      <c r="CH915" s="14">
        <v>0.22407914925744901</v>
      </c>
      <c r="CI915" s="14"/>
      <c r="CJ915" s="14">
        <v>0.19085169236816299</v>
      </c>
      <c r="CK915" s="14">
        <v>0.18185668141019801</v>
      </c>
      <c r="CL915" s="14">
        <v>0.20651973730488701</v>
      </c>
      <c r="CM915" s="14">
        <v>0.217536959567496</v>
      </c>
      <c r="CN915" s="14"/>
      <c r="CO915" s="14">
        <v>0.16635011850311601</v>
      </c>
      <c r="CP915" s="14">
        <v>0.20770283705619</v>
      </c>
      <c r="CQ915" s="14"/>
      <c r="CR915" s="14">
        <v>0.20009837278980699</v>
      </c>
      <c r="CS915" s="14">
        <v>0.19492952913464301</v>
      </c>
    </row>
    <row r="916" spans="2:97" x14ac:dyDescent="0.3">
      <c r="B916" t="s">
        <v>386</v>
      </c>
      <c r="C916" s="14">
        <v>0.28578617033548198</v>
      </c>
      <c r="D916" s="14">
        <v>0.28991823850745002</v>
      </c>
      <c r="E916" s="14">
        <v>0.28268377173593501</v>
      </c>
      <c r="F916" s="14"/>
      <c r="G916" s="14">
        <v>7.1033305816051898E-2</v>
      </c>
      <c r="H916" s="14">
        <v>0.12227965581425</v>
      </c>
      <c r="I916" s="14">
        <v>0.15602130992319899</v>
      </c>
      <c r="J916" s="14">
        <v>0.28485869276013098</v>
      </c>
      <c r="K916" s="14">
        <v>0.398174226358122</v>
      </c>
      <c r="L916" s="14">
        <v>0.60325019903534405</v>
      </c>
      <c r="M916" s="14"/>
      <c r="N916" s="14">
        <v>0.25194446018320199</v>
      </c>
      <c r="O916" s="14">
        <v>0.29067517148930599</v>
      </c>
      <c r="P916" s="14">
        <v>0.27758367049168298</v>
      </c>
      <c r="Q916" s="14">
        <v>0.322964020672865</v>
      </c>
      <c r="R916" s="14"/>
      <c r="S916" s="14">
        <v>0.15524116853779801</v>
      </c>
      <c r="T916" s="14">
        <v>0.30142291226790002</v>
      </c>
      <c r="U916" s="14">
        <v>0.32673789748723803</v>
      </c>
      <c r="V916" s="14">
        <v>0.24238893638433301</v>
      </c>
      <c r="W916" s="14">
        <v>0.30179046226295297</v>
      </c>
      <c r="X916" s="14">
        <v>0.30163338751838698</v>
      </c>
      <c r="Y916" s="14">
        <v>0.29787706905480699</v>
      </c>
      <c r="Z916" s="14">
        <v>0.24065753264494</v>
      </c>
      <c r="AA916" s="14">
        <v>0.33077637298280199</v>
      </c>
      <c r="AB916" s="14">
        <v>0.39453081577958499</v>
      </c>
      <c r="AC916" s="14">
        <v>0.420125484756948</v>
      </c>
      <c r="AD916" s="14">
        <v>0.16332740001635601</v>
      </c>
      <c r="AE916" s="14"/>
      <c r="AF916" s="14">
        <v>0.36626098563454101</v>
      </c>
      <c r="AG916" s="14">
        <v>0.25312186894870797</v>
      </c>
      <c r="AH916" s="14">
        <v>0.31879685546819098</v>
      </c>
      <c r="AI916" s="14">
        <v>0.334921507637579</v>
      </c>
      <c r="AJ916" s="14">
        <v>0.254818448926589</v>
      </c>
      <c r="AK916" s="14"/>
      <c r="AL916" s="14">
        <v>0.19782475081822401</v>
      </c>
      <c r="AM916" s="14">
        <v>0.376321232851068</v>
      </c>
      <c r="AN916" s="14">
        <v>0.30726548747139099</v>
      </c>
      <c r="AO916" s="14">
        <v>0.30870638304978198</v>
      </c>
      <c r="AP916" s="14">
        <v>0.25206026259426501</v>
      </c>
      <c r="AQ916" s="14">
        <v>0.31647600903705903</v>
      </c>
      <c r="AR916" s="14"/>
      <c r="AS916" s="14">
        <v>0.379857131853652</v>
      </c>
      <c r="AT916" s="14">
        <v>0.29652289762564299</v>
      </c>
      <c r="AU916" s="14">
        <v>0.24588624070586301</v>
      </c>
      <c r="AV916" s="14">
        <v>0.103559017607691</v>
      </c>
      <c r="AW916" s="14">
        <v>0.10500917934448099</v>
      </c>
      <c r="AX916" s="14"/>
      <c r="AY916" s="14">
        <v>0.86067711789066903</v>
      </c>
      <c r="AZ916" s="14">
        <v>0.338075050306678</v>
      </c>
      <c r="BA916" s="14">
        <v>0.36108883670144498</v>
      </c>
      <c r="BB916" s="14">
        <v>0.29120202460252298</v>
      </c>
      <c r="BC916" s="14">
        <v>0.25363654943040298</v>
      </c>
      <c r="BD916" s="14">
        <v>0.33602856016773902</v>
      </c>
      <c r="BE916" s="14">
        <v>0.318039586870209</v>
      </c>
      <c r="BF916" s="14">
        <v>0.332803299980794</v>
      </c>
      <c r="BG916" s="14">
        <v>0.27294289743458799</v>
      </c>
      <c r="BH916" s="14">
        <v>0.33234427730052002</v>
      </c>
      <c r="BI916" s="14">
        <v>0.27597762983962798</v>
      </c>
      <c r="BJ916" s="14">
        <v>0.24004369142691201</v>
      </c>
      <c r="BK916" s="14">
        <v>0.28964132251322899</v>
      </c>
      <c r="BL916" s="14">
        <v>0.37704976081404701</v>
      </c>
      <c r="BM916" s="14">
        <v>0.11388886548011699</v>
      </c>
      <c r="BN916" s="14">
        <v>5.0529427020206998E-2</v>
      </c>
      <c r="BO916" s="14"/>
      <c r="BP916" s="14">
        <v>0.16287657721273999</v>
      </c>
      <c r="BQ916" s="14">
        <v>0.29823970786172899</v>
      </c>
      <c r="BR916" s="14">
        <v>0.21911477922813599</v>
      </c>
      <c r="BS916" s="14">
        <v>0.37842866194809099</v>
      </c>
      <c r="BT916" s="14">
        <v>0.480299424492449</v>
      </c>
      <c r="BU916" s="14">
        <v>0.376974201988169</v>
      </c>
      <c r="BV916" s="14"/>
      <c r="BW916" s="14">
        <v>0.42925196720521902</v>
      </c>
      <c r="BX916" s="14">
        <v>0.204133519053775</v>
      </c>
      <c r="BY916" s="14" t="s">
        <v>120</v>
      </c>
      <c r="BZ916" s="14">
        <v>0.25147346548724597</v>
      </c>
      <c r="CA916" s="14">
        <v>0.22670809007187601</v>
      </c>
      <c r="CB916" s="14">
        <v>0.144476312158905</v>
      </c>
      <c r="CC916" s="14">
        <v>0.225805165978571</v>
      </c>
      <c r="CD916" s="14"/>
      <c r="CE916" s="14">
        <v>0.102706611382822</v>
      </c>
      <c r="CF916" s="14">
        <v>0.25350594215252498</v>
      </c>
      <c r="CG916" s="14">
        <v>0.347343411797436</v>
      </c>
      <c r="CH916" s="14">
        <v>0.36614623967691601</v>
      </c>
      <c r="CI916" s="14"/>
      <c r="CJ916" s="14">
        <v>0.24263367658218199</v>
      </c>
      <c r="CK916" s="14">
        <v>0.27738645977313697</v>
      </c>
      <c r="CL916" s="14">
        <v>0.300758076205837</v>
      </c>
      <c r="CM916" s="14">
        <v>0.30226771713266998</v>
      </c>
      <c r="CN916" s="14"/>
      <c r="CO916" s="14">
        <v>0.19010606665860699</v>
      </c>
      <c r="CP916" s="14">
        <v>0.30334708005795002</v>
      </c>
      <c r="CQ916" s="14"/>
      <c r="CR916" s="14">
        <v>0.149792818407957</v>
      </c>
      <c r="CS916" s="14">
        <v>0.30499353959227199</v>
      </c>
    </row>
    <row r="917" spans="2:97" x14ac:dyDescent="0.3">
      <c r="B917" t="s">
        <v>92</v>
      </c>
      <c r="C917" s="14">
        <v>4.7322013355136097E-2</v>
      </c>
      <c r="D917" s="14">
        <v>3.6851287145966402E-2</v>
      </c>
      <c r="E917" s="14">
        <v>5.84381293001692E-2</v>
      </c>
      <c r="F917" s="14"/>
      <c r="G917" s="14">
        <v>2.4648438004056701E-2</v>
      </c>
      <c r="H917" s="14">
        <v>3.7143662659204602E-2</v>
      </c>
      <c r="I917" s="14">
        <v>2.2250991660012501E-2</v>
      </c>
      <c r="J917" s="14">
        <v>4.46254696110523E-2</v>
      </c>
      <c r="K917" s="14">
        <v>6.9330535119643794E-2</v>
      </c>
      <c r="L917" s="14">
        <v>7.9783553239935606E-2</v>
      </c>
      <c r="M917" s="14"/>
      <c r="N917" s="14">
        <v>3.56105091199913E-2</v>
      </c>
      <c r="O917" s="14">
        <v>4.8427746700550597E-2</v>
      </c>
      <c r="P917" s="14">
        <v>4.5473022742008803E-2</v>
      </c>
      <c r="Q917" s="14">
        <v>5.6879334821462901E-2</v>
      </c>
      <c r="R917" s="14"/>
      <c r="S917" s="14">
        <v>1.8534821586176399E-2</v>
      </c>
      <c r="T917" s="14">
        <v>2.3186595719633E-2</v>
      </c>
      <c r="U917" s="14">
        <v>6.9242657672673402E-2</v>
      </c>
      <c r="V917" s="14">
        <v>7.58089214851356E-2</v>
      </c>
      <c r="W917" s="14">
        <v>5.4668473653796602E-2</v>
      </c>
      <c r="X917" s="14">
        <v>6.7584220262213696E-2</v>
      </c>
      <c r="Y917" s="14">
        <v>6.1720234400585799E-2</v>
      </c>
      <c r="Z917" s="14">
        <v>2.5114062656209999E-2</v>
      </c>
      <c r="AA917" s="14">
        <v>4.7480760823433103E-2</v>
      </c>
      <c r="AB917" s="14">
        <v>4.9393154855384501E-2</v>
      </c>
      <c r="AC917" s="14">
        <v>2.1972104100803001E-2</v>
      </c>
      <c r="AD917" s="14">
        <v>8.0761447141900394E-2</v>
      </c>
      <c r="AE917" s="14"/>
      <c r="AF917" s="14">
        <v>4.98576320547897E-2</v>
      </c>
      <c r="AG917" s="14">
        <v>1.8715913451920401E-2</v>
      </c>
      <c r="AH917" s="14">
        <v>4.3077861479814503E-2</v>
      </c>
      <c r="AI917" s="14">
        <v>6.5957670942732305E-2</v>
      </c>
      <c r="AJ917" s="14">
        <v>0.105885620395838</v>
      </c>
      <c r="AK917" s="14"/>
      <c r="AL917" s="14">
        <v>1.42963939191434E-2</v>
      </c>
      <c r="AM917" s="14">
        <v>6.5199484408869607E-2</v>
      </c>
      <c r="AN917" s="14">
        <v>1.9616652638553899E-2</v>
      </c>
      <c r="AO917" s="14">
        <v>4.96627526774331E-2</v>
      </c>
      <c r="AP917" s="14">
        <v>6.8926431211849104E-2</v>
      </c>
      <c r="AQ917" s="14">
        <v>4.6502055202838899E-2</v>
      </c>
      <c r="AR917" s="14"/>
      <c r="AS917" s="14">
        <v>5.3396473490197403E-2</v>
      </c>
      <c r="AT917" s="14">
        <v>4.6699155980211897E-2</v>
      </c>
      <c r="AU917" s="14">
        <v>3.3906950323669999E-2</v>
      </c>
      <c r="AV917" s="14">
        <v>7.4153865119520801E-3</v>
      </c>
      <c r="AW917" s="14">
        <v>0</v>
      </c>
      <c r="AX917" s="14"/>
      <c r="AY917" s="14">
        <v>0</v>
      </c>
      <c r="AZ917" s="14">
        <v>9.6081291961894993E-2</v>
      </c>
      <c r="BA917" s="14">
        <v>4.2826585694770603E-2</v>
      </c>
      <c r="BB917" s="14">
        <v>7.0234032976436406E-2</v>
      </c>
      <c r="BC917" s="14">
        <v>5.2682803467094301E-2</v>
      </c>
      <c r="BD917" s="14">
        <v>4.6236978074639501E-2</v>
      </c>
      <c r="BE917" s="14">
        <v>4.7600381399596797E-2</v>
      </c>
      <c r="BF917" s="14">
        <v>4.8470877825861701E-2</v>
      </c>
      <c r="BG917" s="14">
        <v>3.2194899120104301E-2</v>
      </c>
      <c r="BH917" s="14">
        <v>0</v>
      </c>
      <c r="BI917" s="14">
        <v>4.0012939545959102E-2</v>
      </c>
      <c r="BJ917" s="14">
        <v>8.0304887847842094E-2</v>
      </c>
      <c r="BK917" s="14">
        <v>0</v>
      </c>
      <c r="BL917" s="14">
        <v>0</v>
      </c>
      <c r="BM917" s="14">
        <v>5.8434120352683298E-2</v>
      </c>
      <c r="BN917" s="14">
        <v>1.46031419070981E-2</v>
      </c>
      <c r="BO917" s="14"/>
      <c r="BP917" s="14">
        <v>1.04465326645144E-2</v>
      </c>
      <c r="BQ917" s="14">
        <v>6.6691600409734098E-2</v>
      </c>
      <c r="BR917" s="14">
        <v>7.7729753430782797E-2</v>
      </c>
      <c r="BS917" s="14">
        <v>5.4859471460331301E-2</v>
      </c>
      <c r="BT917" s="14">
        <v>6.0463181882914399E-2</v>
      </c>
      <c r="BU917" s="14">
        <v>0</v>
      </c>
      <c r="BV917" s="14"/>
      <c r="BW917" s="14">
        <v>4.9401677739223798E-2</v>
      </c>
      <c r="BX917" s="14">
        <v>4.4592368985256002E-2</v>
      </c>
      <c r="BY917" s="14" t="s">
        <v>120</v>
      </c>
      <c r="BZ917" s="14">
        <v>6.3458037546630194E-2</v>
      </c>
      <c r="CA917" s="14">
        <v>8.1717283584546996E-2</v>
      </c>
      <c r="CB917" s="14">
        <v>2.36612841025002E-2</v>
      </c>
      <c r="CC917" s="14">
        <v>5.7937923435036801E-2</v>
      </c>
      <c r="CD917" s="14"/>
      <c r="CE917" s="14">
        <v>2.67787127068259E-2</v>
      </c>
      <c r="CF917" s="14">
        <v>2.4239749610062599E-2</v>
      </c>
      <c r="CG917" s="14">
        <v>7.5188213298625906E-2</v>
      </c>
      <c r="CH917" s="14">
        <v>3.9585762077589903E-2</v>
      </c>
      <c r="CI917" s="14"/>
      <c r="CJ917" s="14">
        <v>4.2159996500109397E-2</v>
      </c>
      <c r="CK917" s="14">
        <v>5.7793614581977397E-2</v>
      </c>
      <c r="CL917" s="14">
        <v>4.3148719320542497E-2</v>
      </c>
      <c r="CM917" s="14">
        <v>6.5795663804101498E-2</v>
      </c>
      <c r="CN917" s="14"/>
      <c r="CO917" s="14">
        <v>7.1980273737128203E-3</v>
      </c>
      <c r="CP917" s="14">
        <v>5.1705627736765299E-2</v>
      </c>
      <c r="CQ917" s="14"/>
      <c r="CR917" s="14">
        <v>1.9284817081027399E-2</v>
      </c>
      <c r="CS917" s="14">
        <v>4.9641341070548101E-2</v>
      </c>
    </row>
    <row r="918" spans="2:97" x14ac:dyDescent="0.3">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c r="AR918" s="14"/>
      <c r="AS918" s="14"/>
      <c r="AT918" s="14"/>
      <c r="AU918" s="14"/>
      <c r="AV918" s="14"/>
      <c r="AW918" s="14"/>
      <c r="AX918" s="14"/>
      <c r="AY918" s="14"/>
      <c r="AZ918" s="14"/>
      <c r="BA918" s="14"/>
      <c r="BB918" s="14"/>
      <c r="BC918" s="14"/>
      <c r="BD918" s="14"/>
      <c r="BE918" s="14"/>
      <c r="BF918" s="14"/>
      <c r="BG918" s="14"/>
      <c r="BH918" s="14"/>
      <c r="BI918" s="14"/>
      <c r="BJ918" s="14"/>
      <c r="BK918" s="14"/>
      <c r="BL918" s="14"/>
      <c r="BM918" s="14"/>
      <c r="BN918" s="14"/>
      <c r="BO918" s="14"/>
      <c r="BP918" s="14"/>
      <c r="BQ918" s="14"/>
      <c r="BR918" s="14"/>
      <c r="BS918" s="14"/>
      <c r="BT918" s="14"/>
      <c r="BU918" s="14"/>
      <c r="BV918" s="14"/>
      <c r="BW918" s="14"/>
      <c r="BX918" s="14"/>
      <c r="BY918" s="14"/>
      <c r="BZ918" s="14"/>
      <c r="CA918" s="14"/>
      <c r="CB918" s="14"/>
      <c r="CC918" s="14"/>
      <c r="CD918" s="14"/>
      <c r="CE918" s="14"/>
      <c r="CF918" s="14"/>
      <c r="CG918" s="14"/>
      <c r="CH918" s="14"/>
      <c r="CI918" s="14"/>
      <c r="CJ918" s="14"/>
      <c r="CK918" s="14"/>
      <c r="CL918" s="14"/>
      <c r="CM918" s="14"/>
      <c r="CN918" s="14"/>
      <c r="CO918" s="14"/>
      <c r="CP918" s="14"/>
      <c r="CQ918" s="14"/>
      <c r="CR918" s="14"/>
      <c r="CS918" s="14"/>
    </row>
    <row r="919" spans="2:97" x14ac:dyDescent="0.3">
      <c r="B919" s="6" t="s">
        <v>401</v>
      </c>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c r="AR919" s="14"/>
      <c r="AS919" s="14"/>
      <c r="AT919" s="14"/>
      <c r="AU919" s="14"/>
      <c r="AV919" s="14"/>
      <c r="AW919" s="14"/>
      <c r="AX919" s="14"/>
      <c r="AY919" s="14"/>
      <c r="AZ919" s="14"/>
      <c r="BA919" s="14"/>
      <c r="BB919" s="14"/>
      <c r="BC919" s="14"/>
      <c r="BD919" s="14"/>
      <c r="BE919" s="14"/>
      <c r="BF919" s="14"/>
      <c r="BG919" s="14"/>
      <c r="BH919" s="14"/>
      <c r="BI919" s="14"/>
      <c r="BJ919" s="14"/>
      <c r="BK919" s="14"/>
      <c r="BL919" s="14"/>
      <c r="BM919" s="14"/>
      <c r="BN919" s="14"/>
      <c r="BO919" s="14"/>
      <c r="BP919" s="14"/>
      <c r="BQ919" s="14"/>
      <c r="BR919" s="14"/>
      <c r="BS919" s="14"/>
      <c r="BT919" s="14"/>
      <c r="BU919" s="14"/>
      <c r="BV919" s="14"/>
      <c r="BW919" s="14"/>
      <c r="BX919" s="14"/>
      <c r="BY919" s="14"/>
      <c r="BZ919" s="14"/>
      <c r="CA919" s="14"/>
      <c r="CB919" s="14"/>
      <c r="CC919" s="14"/>
      <c r="CD919" s="14"/>
      <c r="CE919" s="14"/>
      <c r="CF919" s="14"/>
      <c r="CG919" s="14"/>
      <c r="CH919" s="14"/>
      <c r="CI919" s="14"/>
      <c r="CJ919" s="14"/>
      <c r="CK919" s="14"/>
      <c r="CL919" s="14"/>
      <c r="CM919" s="14"/>
      <c r="CN919" s="14"/>
      <c r="CO919" s="14"/>
      <c r="CP919" s="14"/>
      <c r="CQ919" s="14"/>
      <c r="CR919" s="14"/>
      <c r="CS919" s="14"/>
    </row>
    <row r="920" spans="2:97" x14ac:dyDescent="0.3">
      <c r="B920" s="24" t="s">
        <v>188</v>
      </c>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c r="AQ920" s="14"/>
      <c r="AR920" s="14"/>
      <c r="AS920" s="14"/>
      <c r="AT920" s="14"/>
      <c r="AU920" s="14"/>
      <c r="AV920" s="14"/>
      <c r="AW920" s="14"/>
      <c r="AX920" s="14"/>
      <c r="AY920" s="14"/>
      <c r="AZ920" s="14"/>
      <c r="BA920" s="14"/>
      <c r="BB920" s="14"/>
      <c r="BC920" s="14"/>
      <c r="BD920" s="14"/>
      <c r="BE920" s="14"/>
      <c r="BF920" s="14"/>
      <c r="BG920" s="14"/>
      <c r="BH920" s="14"/>
      <c r="BI920" s="14"/>
      <c r="BJ920" s="14"/>
      <c r="BK920" s="14"/>
      <c r="BL920" s="14"/>
      <c r="BM920" s="14"/>
      <c r="BN920" s="14"/>
      <c r="BO920" s="14"/>
      <c r="BP920" s="14"/>
      <c r="BQ920" s="14"/>
      <c r="BR920" s="14"/>
      <c r="BS920" s="14"/>
      <c r="BT920" s="14"/>
      <c r="BU920" s="14"/>
      <c r="BV920" s="14"/>
      <c r="BW920" s="14"/>
      <c r="BX920" s="14"/>
      <c r="BY920" s="14"/>
      <c r="BZ920" s="14"/>
      <c r="CA920" s="14"/>
      <c r="CB920" s="14"/>
      <c r="CC920" s="14"/>
      <c r="CD920" s="14"/>
      <c r="CE920" s="14"/>
      <c r="CF920" s="14"/>
      <c r="CG920" s="14"/>
      <c r="CH920" s="14"/>
      <c r="CI920" s="14"/>
      <c r="CJ920" s="14"/>
      <c r="CK920" s="14"/>
      <c r="CL920" s="14"/>
      <c r="CM920" s="14"/>
      <c r="CN920" s="14"/>
      <c r="CO920" s="14"/>
      <c r="CP920" s="14"/>
      <c r="CQ920" s="14"/>
      <c r="CR920" s="14"/>
      <c r="CS920" s="14"/>
    </row>
    <row r="921" spans="2:97" x14ac:dyDescent="0.3">
      <c r="B921" t="s">
        <v>383</v>
      </c>
      <c r="C921" s="14">
        <v>0.21218653333559001</v>
      </c>
      <c r="D921" s="14">
        <v>0.16439595587032499</v>
      </c>
      <c r="E921" s="14">
        <v>0.258688296508228</v>
      </c>
      <c r="F921" s="14"/>
      <c r="G921" s="14">
        <v>0.26914328774580198</v>
      </c>
      <c r="H921" s="14">
        <v>0.312879447387716</v>
      </c>
      <c r="I921" s="14">
        <v>0.216067514584381</v>
      </c>
      <c r="J921" s="14">
        <v>0.18353189484132401</v>
      </c>
      <c r="K921" s="14">
        <v>0.16822619291306901</v>
      </c>
      <c r="L921" s="14">
        <v>0.139320235736172</v>
      </c>
      <c r="M921" s="14"/>
      <c r="N921" s="14">
        <v>0.196007234189226</v>
      </c>
      <c r="O921" s="14">
        <v>0.24532226631359699</v>
      </c>
      <c r="P921" s="14">
        <v>0.21379824681408799</v>
      </c>
      <c r="Q921" s="14">
        <v>0.192808996734538</v>
      </c>
      <c r="R921" s="14"/>
      <c r="S921" s="14">
        <v>0.27152660728917299</v>
      </c>
      <c r="T921" s="14">
        <v>0.17948995809843499</v>
      </c>
      <c r="U921" s="14">
        <v>0.193164463866009</v>
      </c>
      <c r="V921" s="14">
        <v>0.25484184597854498</v>
      </c>
      <c r="W921" s="14">
        <v>0.161883248781763</v>
      </c>
      <c r="X921" s="14">
        <v>0.14595556088442199</v>
      </c>
      <c r="Y921" s="14">
        <v>0.19364743041167001</v>
      </c>
      <c r="Z921" s="14">
        <v>0.332649193568126</v>
      </c>
      <c r="AA921" s="14">
        <v>0.26723888492199099</v>
      </c>
      <c r="AB921" s="14">
        <v>0.13048644816316601</v>
      </c>
      <c r="AC921" s="14">
        <v>0.27277817421147399</v>
      </c>
      <c r="AD921" s="14">
        <v>0.17153896571675201</v>
      </c>
      <c r="AE921" s="14"/>
      <c r="AF921" s="14">
        <v>0.210592987330433</v>
      </c>
      <c r="AG921" s="14">
        <v>0.24753286255356799</v>
      </c>
      <c r="AH921" s="14">
        <v>0.19441342816389701</v>
      </c>
      <c r="AI921" s="14">
        <v>0.17873994693921999</v>
      </c>
      <c r="AJ921" s="14">
        <v>0.19159244125452901</v>
      </c>
      <c r="AK921" s="14"/>
      <c r="AL921" s="14">
        <v>0.261118580543655</v>
      </c>
      <c r="AM921" s="14">
        <v>0.24476681975703199</v>
      </c>
      <c r="AN921" s="14">
        <v>0.20085510428936601</v>
      </c>
      <c r="AO921" s="14">
        <v>0.18070176883414599</v>
      </c>
      <c r="AP921" s="14">
        <v>0.19484020862401299</v>
      </c>
      <c r="AQ921" s="14">
        <v>0.19090538621720801</v>
      </c>
      <c r="AR921" s="14"/>
      <c r="AS921" s="14">
        <v>0.177454869760023</v>
      </c>
      <c r="AT921" s="14">
        <v>0.19234529398206099</v>
      </c>
      <c r="AU921" s="14">
        <v>0.19784663144780801</v>
      </c>
      <c r="AV921" s="14">
        <v>0.36370098866265999</v>
      </c>
      <c r="AW921" s="14">
        <v>0.45252078235482401</v>
      </c>
      <c r="AX921" s="14"/>
      <c r="AY921" s="14">
        <v>0.27634904218913198</v>
      </c>
      <c r="AZ921" s="14">
        <v>0.13848485750009401</v>
      </c>
      <c r="BA921" s="14">
        <v>0.19693822269071501</v>
      </c>
      <c r="BB921" s="14">
        <v>0.18189310997858599</v>
      </c>
      <c r="BC921" s="14">
        <v>0.304945612737274</v>
      </c>
      <c r="BD921" s="14">
        <v>0.22031088466584201</v>
      </c>
      <c r="BE921" s="14">
        <v>0.14237510286563401</v>
      </c>
      <c r="BF921" s="14">
        <v>0.204670935030074</v>
      </c>
      <c r="BG921" s="14">
        <v>0.15252348812196301</v>
      </c>
      <c r="BH921" s="14">
        <v>0.17184857451546401</v>
      </c>
      <c r="BI921" s="14">
        <v>0.26450590159190901</v>
      </c>
      <c r="BJ921" s="14">
        <v>7.4620657991275804E-2</v>
      </c>
      <c r="BK921" s="14">
        <v>0.33366973601484501</v>
      </c>
      <c r="BL921" s="14">
        <v>0.222435130928475</v>
      </c>
      <c r="BM921" s="14">
        <v>0.198476936675933</v>
      </c>
      <c r="BN921" s="14">
        <v>0.376965678895332</v>
      </c>
      <c r="BO921" s="14"/>
      <c r="BP921" s="14">
        <v>0.28482905037971801</v>
      </c>
      <c r="BQ921" s="14">
        <v>0.15437417520605301</v>
      </c>
      <c r="BR921" s="14">
        <v>0.23737588074861199</v>
      </c>
      <c r="BS921" s="14">
        <v>0.19166692136569799</v>
      </c>
      <c r="BT921" s="14">
        <v>0.19673179396187199</v>
      </c>
      <c r="BU921" s="14">
        <v>0.17540487807715399</v>
      </c>
      <c r="BV921" s="14"/>
      <c r="BW921" s="14">
        <v>0.17847526103956601</v>
      </c>
      <c r="BX921" s="14">
        <v>0.233172262637384</v>
      </c>
      <c r="BY921" s="14" t="s">
        <v>120</v>
      </c>
      <c r="BZ921" s="14">
        <v>0.162927043813624</v>
      </c>
      <c r="CA921" s="14">
        <v>0.204577476668902</v>
      </c>
      <c r="CB921" s="14">
        <v>0.26641425726915002</v>
      </c>
      <c r="CC921" s="14">
        <v>0.21894810959613201</v>
      </c>
      <c r="CD921" s="14"/>
      <c r="CE921" s="14">
        <v>0.26201730172986798</v>
      </c>
      <c r="CF921" s="14">
        <v>0.221646700559641</v>
      </c>
      <c r="CG921" s="14">
        <v>0.173333038942203</v>
      </c>
      <c r="CH921" s="14">
        <v>0.211893037361812</v>
      </c>
      <c r="CI921" s="14"/>
      <c r="CJ921" s="14">
        <v>0.251368127481015</v>
      </c>
      <c r="CK921" s="14">
        <v>0.256338676508442</v>
      </c>
      <c r="CL921" s="14">
        <v>0.19796317207886999</v>
      </c>
      <c r="CM921" s="14">
        <v>8.0371381353323001E-2</v>
      </c>
      <c r="CN921" s="14"/>
      <c r="CO921" s="14">
        <v>0.26673096902577897</v>
      </c>
      <c r="CP921" s="14">
        <v>0.19948779510269701</v>
      </c>
      <c r="CQ921" s="14"/>
      <c r="CR921" s="14">
        <v>0.27218804717043299</v>
      </c>
      <c r="CS921" s="14">
        <v>0.20742754275057801</v>
      </c>
    </row>
    <row r="922" spans="2:97" x14ac:dyDescent="0.3">
      <c r="B922" t="s">
        <v>384</v>
      </c>
      <c r="C922" s="14">
        <v>0.35844462909522701</v>
      </c>
      <c r="D922" s="14">
        <v>0.32442718374927498</v>
      </c>
      <c r="E922" s="14">
        <v>0.39542236501540901</v>
      </c>
      <c r="F922" s="14"/>
      <c r="G922" s="14">
        <v>0.36654582437394601</v>
      </c>
      <c r="H922" s="14">
        <v>0.43833096015543099</v>
      </c>
      <c r="I922" s="14">
        <v>0.375544691862707</v>
      </c>
      <c r="J922" s="14">
        <v>0.30244406545823399</v>
      </c>
      <c r="K922" s="14">
        <v>0.26255971652228199</v>
      </c>
      <c r="L922" s="14">
        <v>0.38280071769215801</v>
      </c>
      <c r="M922" s="14"/>
      <c r="N922" s="14">
        <v>0.405702774693942</v>
      </c>
      <c r="O922" s="14">
        <v>0.336043033602273</v>
      </c>
      <c r="P922" s="14">
        <v>0.28223409023064899</v>
      </c>
      <c r="Q922" s="14">
        <v>0.40346056557110199</v>
      </c>
      <c r="R922" s="14"/>
      <c r="S922" s="14">
        <v>0.38943572111331898</v>
      </c>
      <c r="T922" s="14">
        <v>0.41748042671135999</v>
      </c>
      <c r="U922" s="14">
        <v>0.32656777332676701</v>
      </c>
      <c r="V922" s="14">
        <v>0.34287916878796398</v>
      </c>
      <c r="W922" s="14">
        <v>0.35954747273541399</v>
      </c>
      <c r="X922" s="14">
        <v>0.39803586360314303</v>
      </c>
      <c r="Y922" s="14">
        <v>0.35278948529009402</v>
      </c>
      <c r="Z922" s="14">
        <v>0.36740173116441399</v>
      </c>
      <c r="AA922" s="14">
        <v>0.26921213099262897</v>
      </c>
      <c r="AB922" s="14">
        <v>0.35998990296093503</v>
      </c>
      <c r="AC922" s="14">
        <v>0.23240994855180899</v>
      </c>
      <c r="AD922" s="14">
        <v>0.44138100997538199</v>
      </c>
      <c r="AE922" s="14"/>
      <c r="AF922" s="14">
        <v>0.395819258677505</v>
      </c>
      <c r="AG922" s="14">
        <v>0.36759450204710897</v>
      </c>
      <c r="AH922" s="14">
        <v>0.38342956345250001</v>
      </c>
      <c r="AI922" s="14">
        <v>0.360822137481565</v>
      </c>
      <c r="AJ922" s="14">
        <v>0.32385680139009199</v>
      </c>
      <c r="AK922" s="14"/>
      <c r="AL922" s="14">
        <v>0.37946461837741802</v>
      </c>
      <c r="AM922" s="14">
        <v>0.38904378471138001</v>
      </c>
      <c r="AN922" s="14">
        <v>0.330707183559179</v>
      </c>
      <c r="AO922" s="14">
        <v>0.35147789533270302</v>
      </c>
      <c r="AP922" s="14">
        <v>0.36030923778158602</v>
      </c>
      <c r="AQ922" s="14">
        <v>0.38920496547301803</v>
      </c>
      <c r="AR922" s="14"/>
      <c r="AS922" s="14">
        <v>0.28635385937839403</v>
      </c>
      <c r="AT922" s="14">
        <v>0.37448371990917101</v>
      </c>
      <c r="AU922" s="14">
        <v>0.36461349154466699</v>
      </c>
      <c r="AV922" s="14">
        <v>0.37631441932116699</v>
      </c>
      <c r="AW922" s="14">
        <v>0.43998947348798401</v>
      </c>
      <c r="AX922" s="14"/>
      <c r="AY922" s="14">
        <v>0.29876239784252101</v>
      </c>
      <c r="AZ922" s="14">
        <v>0.429568238283771</v>
      </c>
      <c r="BA922" s="14">
        <v>0.39511487197715001</v>
      </c>
      <c r="BB922" s="14">
        <v>0.37124614623882901</v>
      </c>
      <c r="BC922" s="14">
        <v>0.33887650173487399</v>
      </c>
      <c r="BD922" s="14">
        <v>0.342981255002623</v>
      </c>
      <c r="BE922" s="14">
        <v>0.34805876939934699</v>
      </c>
      <c r="BF922" s="14">
        <v>0.342585313715495</v>
      </c>
      <c r="BG922" s="14">
        <v>0.42726835550727399</v>
      </c>
      <c r="BH922" s="14">
        <v>0.34139439900283503</v>
      </c>
      <c r="BI922" s="14">
        <v>0.30937764478768598</v>
      </c>
      <c r="BJ922" s="14">
        <v>0.32969953419578002</v>
      </c>
      <c r="BK922" s="14">
        <v>0.25912419839383799</v>
      </c>
      <c r="BL922" s="14">
        <v>0.52186974836439404</v>
      </c>
      <c r="BM922" s="14">
        <v>0.27524413889093202</v>
      </c>
      <c r="BN922" s="14">
        <v>0.44463648593883298</v>
      </c>
      <c r="BO922" s="14"/>
      <c r="BP922" s="14">
        <v>0.351528677635566</v>
      </c>
      <c r="BQ922" s="14">
        <v>0.37672735837048998</v>
      </c>
      <c r="BR922" s="14">
        <v>0.32802567568905799</v>
      </c>
      <c r="BS922" s="14">
        <v>0.35904809447627101</v>
      </c>
      <c r="BT922" s="14">
        <v>0.34115350834645403</v>
      </c>
      <c r="BU922" s="14">
        <v>0.40945981865737902</v>
      </c>
      <c r="BV922" s="14"/>
      <c r="BW922" s="14">
        <v>0.32826141412958898</v>
      </c>
      <c r="BX922" s="14">
        <v>0.36334972261163201</v>
      </c>
      <c r="BY922" s="14" t="s">
        <v>120</v>
      </c>
      <c r="BZ922" s="14">
        <v>0.39943653176613902</v>
      </c>
      <c r="CA922" s="14">
        <v>0.40143435292061702</v>
      </c>
      <c r="CB922" s="14">
        <v>0.36069097761852198</v>
      </c>
      <c r="CC922" s="14">
        <v>0.484872443230072</v>
      </c>
      <c r="CD922" s="14"/>
      <c r="CE922" s="14">
        <v>0.43629509294417201</v>
      </c>
      <c r="CF922" s="14">
        <v>0.38053956201082401</v>
      </c>
      <c r="CG922" s="14">
        <v>0.308138599184827</v>
      </c>
      <c r="CH922" s="14">
        <v>0.28588380888308101</v>
      </c>
      <c r="CI922" s="14"/>
      <c r="CJ922" s="14">
        <v>0.37988456030268603</v>
      </c>
      <c r="CK922" s="14">
        <v>0.35433955485483998</v>
      </c>
      <c r="CL922" s="14">
        <v>0.354114187585712</v>
      </c>
      <c r="CM922" s="14">
        <v>0.34937163849346198</v>
      </c>
      <c r="CN922" s="14"/>
      <c r="CO922" s="14">
        <v>0.45528959509160299</v>
      </c>
      <c r="CP922" s="14">
        <v>0.34632831738547099</v>
      </c>
      <c r="CQ922" s="14"/>
      <c r="CR922" s="14">
        <v>0.38742129951943499</v>
      </c>
      <c r="CS922" s="14">
        <v>0.35301648076044401</v>
      </c>
    </row>
    <row r="923" spans="2:97" x14ac:dyDescent="0.3">
      <c r="B923" t="s">
        <v>385</v>
      </c>
      <c r="C923" s="14">
        <v>0.25464964274883001</v>
      </c>
      <c r="D923" s="14">
        <v>0.30110211381804303</v>
      </c>
      <c r="E923" s="14">
        <v>0.20729381497197599</v>
      </c>
      <c r="F923" s="14"/>
      <c r="G923" s="14">
        <v>0.20238670565400699</v>
      </c>
      <c r="H923" s="14">
        <v>0.15574998075656099</v>
      </c>
      <c r="I923" s="14">
        <v>0.31674137974674199</v>
      </c>
      <c r="J923" s="14">
        <v>0.28153324936525498</v>
      </c>
      <c r="K923" s="14">
        <v>0.32713708020745802</v>
      </c>
      <c r="L923" s="14">
        <v>0.250025746605538</v>
      </c>
      <c r="M923" s="14"/>
      <c r="N923" s="14">
        <v>0.23993338391351601</v>
      </c>
      <c r="O923" s="14">
        <v>0.26597404826315901</v>
      </c>
      <c r="P923" s="14">
        <v>0.295190533207148</v>
      </c>
      <c r="Q923" s="14">
        <v>0.22152435074736099</v>
      </c>
      <c r="R923" s="14"/>
      <c r="S923" s="14">
        <v>0.199625349944445</v>
      </c>
      <c r="T923" s="14">
        <v>0.26276015345078302</v>
      </c>
      <c r="U923" s="14">
        <v>0.25525702490672603</v>
      </c>
      <c r="V923" s="14">
        <v>0.242985964852968</v>
      </c>
      <c r="W923" s="14">
        <v>0.30667554979687001</v>
      </c>
      <c r="X923" s="14">
        <v>0.230648525900468</v>
      </c>
      <c r="Y923" s="14">
        <v>0.28167466483373599</v>
      </c>
      <c r="Z923" s="14">
        <v>0.20245178892971499</v>
      </c>
      <c r="AA923" s="14">
        <v>0.28454165933709302</v>
      </c>
      <c r="AB923" s="14">
        <v>0.29280919480895501</v>
      </c>
      <c r="AC923" s="14">
        <v>0.247619667407667</v>
      </c>
      <c r="AD923" s="14">
        <v>0.27371108067481098</v>
      </c>
      <c r="AE923" s="14"/>
      <c r="AF923" s="14">
        <v>0.21960771137950799</v>
      </c>
      <c r="AG923" s="14">
        <v>0.26451003666279899</v>
      </c>
      <c r="AH923" s="14">
        <v>0.23687886901969901</v>
      </c>
      <c r="AI923" s="14">
        <v>0.19592170734190101</v>
      </c>
      <c r="AJ923" s="14">
        <v>0.24906743496118</v>
      </c>
      <c r="AK923" s="14"/>
      <c r="AL923" s="14">
        <v>0.25183577146997599</v>
      </c>
      <c r="AM923" s="14">
        <v>0.226624369190356</v>
      </c>
      <c r="AN923" s="14">
        <v>0.23755512241267701</v>
      </c>
      <c r="AO923" s="14">
        <v>0.27803922205516501</v>
      </c>
      <c r="AP923" s="14">
        <v>0.17733044213010901</v>
      </c>
      <c r="AQ923" s="14">
        <v>0.27263195873624102</v>
      </c>
      <c r="AR923" s="14"/>
      <c r="AS923" s="14">
        <v>0.280706192171437</v>
      </c>
      <c r="AT923" s="14">
        <v>0.25141381343641001</v>
      </c>
      <c r="AU923" s="14">
        <v>0.27306685053478402</v>
      </c>
      <c r="AV923" s="14">
        <v>0.18998025756357501</v>
      </c>
      <c r="AW923" s="14">
        <v>0.10748974415719199</v>
      </c>
      <c r="AX923" s="14"/>
      <c r="AY923" s="14">
        <v>0.28406906308033503</v>
      </c>
      <c r="AZ923" s="14">
        <v>0.23232925324321099</v>
      </c>
      <c r="BA923" s="14">
        <v>0.227559963615552</v>
      </c>
      <c r="BB923" s="14">
        <v>0.14319650068019099</v>
      </c>
      <c r="BC923" s="14">
        <v>0.189640891249824</v>
      </c>
      <c r="BD923" s="14">
        <v>0.237993406113373</v>
      </c>
      <c r="BE923" s="14">
        <v>0.27136695221003299</v>
      </c>
      <c r="BF923" s="14">
        <v>0.32207062118597302</v>
      </c>
      <c r="BG923" s="14">
        <v>0.29463485930924799</v>
      </c>
      <c r="BH923" s="14">
        <v>0.32315276870718801</v>
      </c>
      <c r="BI923" s="14">
        <v>0.27901694395604298</v>
      </c>
      <c r="BJ923" s="14">
        <v>0.41934695786490001</v>
      </c>
      <c r="BK923" s="14">
        <v>0.20383074134110499</v>
      </c>
      <c r="BL923" s="14">
        <v>7.8756519552716994E-2</v>
      </c>
      <c r="BM923" s="14">
        <v>0.32138565725865298</v>
      </c>
      <c r="BN923" s="14">
        <v>0.14466501671795301</v>
      </c>
      <c r="BO923" s="14"/>
      <c r="BP923" s="14">
        <v>0.22112383839216901</v>
      </c>
      <c r="BQ923" s="14">
        <v>0.28453391979158399</v>
      </c>
      <c r="BR923" s="14">
        <v>0.281451713728672</v>
      </c>
      <c r="BS923" s="14">
        <v>0.264955652159864</v>
      </c>
      <c r="BT923" s="14">
        <v>0.239999037017644</v>
      </c>
      <c r="BU923" s="14">
        <v>0.18335193432440999</v>
      </c>
      <c r="BV923" s="14"/>
      <c r="BW923" s="14">
        <v>0.28956500602634799</v>
      </c>
      <c r="BX923" s="14">
        <v>0.243377381566761</v>
      </c>
      <c r="BY923" s="14" t="s">
        <v>120</v>
      </c>
      <c r="BZ923" s="14">
        <v>0.160385583475912</v>
      </c>
      <c r="CA923" s="14">
        <v>0.20551822475942599</v>
      </c>
      <c r="CB923" s="14">
        <v>0.27420067481621402</v>
      </c>
      <c r="CC923" s="14">
        <v>0.15242980646981599</v>
      </c>
      <c r="CD923" s="14"/>
      <c r="CE923" s="14">
        <v>0.20763158676184301</v>
      </c>
      <c r="CF923" s="14">
        <v>0.26670935863907602</v>
      </c>
      <c r="CG923" s="14">
        <v>0.28295861967417402</v>
      </c>
      <c r="CH923" s="14">
        <v>0.290131661716512</v>
      </c>
      <c r="CI923" s="14"/>
      <c r="CJ923" s="14">
        <v>0.23578883957262001</v>
      </c>
      <c r="CK923" s="14">
        <v>0.20884073329595801</v>
      </c>
      <c r="CL923" s="14">
        <v>0.27458994761834699</v>
      </c>
      <c r="CM923" s="14">
        <v>0.27972720987558197</v>
      </c>
      <c r="CN923" s="14"/>
      <c r="CO923" s="14">
        <v>0.173182448732835</v>
      </c>
      <c r="CP923" s="14">
        <v>0.26980311939788898</v>
      </c>
      <c r="CQ923" s="14"/>
      <c r="CR923" s="14">
        <v>0.18963574356362201</v>
      </c>
      <c r="CS923" s="14">
        <v>0.26503272238428499</v>
      </c>
    </row>
    <row r="924" spans="2:97" x14ac:dyDescent="0.3">
      <c r="B924" t="s">
        <v>386</v>
      </c>
      <c r="C924" s="14">
        <v>0.14549511678858901</v>
      </c>
      <c r="D924" s="14">
        <v>0.18046924176079601</v>
      </c>
      <c r="E924" s="14">
        <v>0.109645829474965</v>
      </c>
      <c r="F924" s="14"/>
      <c r="G924" s="14">
        <v>0.13267421079089101</v>
      </c>
      <c r="H924" s="14">
        <v>6.3765019210490007E-2</v>
      </c>
      <c r="I924" s="14">
        <v>6.3234219734583902E-2</v>
      </c>
      <c r="J924" s="14">
        <v>0.186712926977155</v>
      </c>
      <c r="K924" s="14">
        <v>0.200823539877452</v>
      </c>
      <c r="L924" s="14">
        <v>0.21946383724257101</v>
      </c>
      <c r="M924" s="14"/>
      <c r="N924" s="14">
        <v>0.14176338086264501</v>
      </c>
      <c r="O924" s="14">
        <v>0.13312089958946799</v>
      </c>
      <c r="P924" s="14">
        <v>0.16022619955707901</v>
      </c>
      <c r="Q924" s="14">
        <v>0.150580819820576</v>
      </c>
      <c r="R924" s="14"/>
      <c r="S924" s="14">
        <v>9.7468527723092002E-2</v>
      </c>
      <c r="T924" s="14">
        <v>0.117635749710146</v>
      </c>
      <c r="U924" s="14">
        <v>0.212225163296094</v>
      </c>
      <c r="V924" s="14">
        <v>0.12956236290890699</v>
      </c>
      <c r="W924" s="14">
        <v>0.15883081361097701</v>
      </c>
      <c r="X924" s="14">
        <v>0.17098099004313599</v>
      </c>
      <c r="Y924" s="14">
        <v>0.16120119921373199</v>
      </c>
      <c r="Z924" s="14">
        <v>9.7497286337746E-2</v>
      </c>
      <c r="AA924" s="14">
        <v>0.14992739263603999</v>
      </c>
      <c r="AB924" s="14">
        <v>0.17433731721029999</v>
      </c>
      <c r="AC924" s="14">
        <v>0.19982499651156499</v>
      </c>
      <c r="AD924" s="14">
        <v>0.113368943633055</v>
      </c>
      <c r="AE924" s="14"/>
      <c r="AF924" s="14">
        <v>0.155937784834877</v>
      </c>
      <c r="AG924" s="14">
        <v>0.10616770384874601</v>
      </c>
      <c r="AH924" s="14">
        <v>0.17475725640283599</v>
      </c>
      <c r="AI924" s="14">
        <v>0.199302238679675</v>
      </c>
      <c r="AJ924" s="14">
        <v>0.18285990789016601</v>
      </c>
      <c r="AK924" s="14"/>
      <c r="AL924" s="14">
        <v>9.2164107649184798E-2</v>
      </c>
      <c r="AM924" s="14">
        <v>0.129528757139067</v>
      </c>
      <c r="AN924" s="14">
        <v>0.21042344063094101</v>
      </c>
      <c r="AO924" s="14">
        <v>0.145624623629761</v>
      </c>
      <c r="AP924" s="14">
        <v>0.218757047680843</v>
      </c>
      <c r="AQ924" s="14">
        <v>0.147257689573533</v>
      </c>
      <c r="AR924" s="14"/>
      <c r="AS924" s="14">
        <v>0.21320636708742499</v>
      </c>
      <c r="AT924" s="14">
        <v>0.15327825503311401</v>
      </c>
      <c r="AU924" s="14">
        <v>0.13889712124561901</v>
      </c>
      <c r="AV924" s="14">
        <v>7.0004334452597905E-2</v>
      </c>
      <c r="AW924" s="14">
        <v>0</v>
      </c>
      <c r="AX924" s="14"/>
      <c r="AY924" s="14">
        <v>0.14081949688801201</v>
      </c>
      <c r="AZ924" s="14">
        <v>0.121782638597322</v>
      </c>
      <c r="BA924" s="14">
        <v>0.15172637715510701</v>
      </c>
      <c r="BB924" s="14">
        <v>0.30366424310239398</v>
      </c>
      <c r="BC924" s="14">
        <v>0.119159660491417</v>
      </c>
      <c r="BD924" s="14">
        <v>0.15460570968179399</v>
      </c>
      <c r="BE924" s="14">
        <v>0.20343105811190201</v>
      </c>
      <c r="BF924" s="14">
        <v>0.100516571579801</v>
      </c>
      <c r="BG924" s="14">
        <v>0.12557329706151499</v>
      </c>
      <c r="BH924" s="14">
        <v>0.16360425777451301</v>
      </c>
      <c r="BI924" s="14">
        <v>0.123938846745463</v>
      </c>
      <c r="BJ924" s="14">
        <v>0.12822580491167301</v>
      </c>
      <c r="BK924" s="14">
        <v>0.20337532425021099</v>
      </c>
      <c r="BL924" s="14">
        <v>0.17693860115441401</v>
      </c>
      <c r="BM924" s="14">
        <v>0.17492328178486699</v>
      </c>
      <c r="BN924" s="14">
        <v>1.49087543641323E-2</v>
      </c>
      <c r="BO924" s="14"/>
      <c r="BP924" s="14">
        <v>0.120360613807712</v>
      </c>
      <c r="BQ924" s="14">
        <v>0.150234769283009</v>
      </c>
      <c r="BR924" s="14">
        <v>0.104355267659841</v>
      </c>
      <c r="BS924" s="14">
        <v>0.166654416016047</v>
      </c>
      <c r="BT924" s="14">
        <v>0.191179725839001</v>
      </c>
      <c r="BU924" s="14">
        <v>0.210682672589182</v>
      </c>
      <c r="BV924" s="14"/>
      <c r="BW924" s="14">
        <v>0.18714734952159301</v>
      </c>
      <c r="BX924" s="14">
        <v>0.121584432334509</v>
      </c>
      <c r="BY924" s="14" t="s">
        <v>120</v>
      </c>
      <c r="BZ924" s="14">
        <v>0.236461040780407</v>
      </c>
      <c r="CA924" s="14">
        <v>0.10561595178104601</v>
      </c>
      <c r="CB924" s="14">
        <v>8.8112647704386204E-2</v>
      </c>
      <c r="CC924" s="14">
        <v>8.4494115697825403E-2</v>
      </c>
      <c r="CD924" s="14"/>
      <c r="CE924" s="14">
        <v>6.3748009657628904E-2</v>
      </c>
      <c r="CF924" s="14">
        <v>0.11297160098571001</v>
      </c>
      <c r="CG924" s="14">
        <v>0.20229424131453999</v>
      </c>
      <c r="CH924" s="14">
        <v>0.18881483978533001</v>
      </c>
      <c r="CI924" s="14"/>
      <c r="CJ924" s="14">
        <v>0.12253661165784301</v>
      </c>
      <c r="CK924" s="14">
        <v>0.14861052453627799</v>
      </c>
      <c r="CL924" s="14">
        <v>0.14419171109822801</v>
      </c>
      <c r="CM924" s="14">
        <v>0.214332994056943</v>
      </c>
      <c r="CN924" s="14"/>
      <c r="CO924" s="14">
        <v>7.6131956367582895E-2</v>
      </c>
      <c r="CP924" s="14">
        <v>0.15676928492113401</v>
      </c>
      <c r="CQ924" s="14"/>
      <c r="CR924" s="14">
        <v>0.13541208774932501</v>
      </c>
      <c r="CS924" s="14">
        <v>0.14882146294804</v>
      </c>
    </row>
    <row r="925" spans="2:97" x14ac:dyDescent="0.3">
      <c r="B925" t="s">
        <v>92</v>
      </c>
      <c r="C925" s="14">
        <v>2.9224078031764501E-2</v>
      </c>
      <c r="D925" s="14">
        <v>2.9605504801560899E-2</v>
      </c>
      <c r="E925" s="14">
        <v>2.8949694029422102E-2</v>
      </c>
      <c r="F925" s="14"/>
      <c r="G925" s="14">
        <v>2.9249971435353399E-2</v>
      </c>
      <c r="H925" s="14">
        <v>2.9274592489801399E-2</v>
      </c>
      <c r="I925" s="14">
        <v>2.8412194071586402E-2</v>
      </c>
      <c r="J925" s="14">
        <v>4.5777863358031398E-2</v>
      </c>
      <c r="K925" s="14">
        <v>4.12534704797397E-2</v>
      </c>
      <c r="L925" s="14">
        <v>8.3894627235611193E-3</v>
      </c>
      <c r="M925" s="14"/>
      <c r="N925" s="14">
        <v>1.6593226340669599E-2</v>
      </c>
      <c r="O925" s="14">
        <v>1.9539752231502502E-2</v>
      </c>
      <c r="P925" s="14">
        <v>4.8550930191035603E-2</v>
      </c>
      <c r="Q925" s="14">
        <v>3.16252671264226E-2</v>
      </c>
      <c r="R925" s="14"/>
      <c r="S925" s="14">
        <v>4.1943793929971003E-2</v>
      </c>
      <c r="T925" s="14">
        <v>2.26337120292763E-2</v>
      </c>
      <c r="U925" s="14">
        <v>1.2785574604403299E-2</v>
      </c>
      <c r="V925" s="14">
        <v>2.9730657471615601E-2</v>
      </c>
      <c r="W925" s="14">
        <v>1.3062915074975499E-2</v>
      </c>
      <c r="X925" s="14">
        <v>5.4379059568830802E-2</v>
      </c>
      <c r="Y925" s="14">
        <v>1.06872202507679E-2</v>
      </c>
      <c r="Z925" s="14">
        <v>0</v>
      </c>
      <c r="AA925" s="14">
        <v>2.90799321122477E-2</v>
      </c>
      <c r="AB925" s="14">
        <v>4.2377136856644203E-2</v>
      </c>
      <c r="AC925" s="14">
        <v>4.73672133174853E-2</v>
      </c>
      <c r="AD925" s="14">
        <v>0</v>
      </c>
      <c r="AE925" s="14"/>
      <c r="AF925" s="14">
        <v>1.8042257777676499E-2</v>
      </c>
      <c r="AG925" s="14">
        <v>1.41948948877775E-2</v>
      </c>
      <c r="AH925" s="14">
        <v>1.05208829610678E-2</v>
      </c>
      <c r="AI925" s="14">
        <v>6.5213969557638807E-2</v>
      </c>
      <c r="AJ925" s="14">
        <v>5.26234145040319E-2</v>
      </c>
      <c r="AK925" s="14"/>
      <c r="AL925" s="14">
        <v>1.54169219597667E-2</v>
      </c>
      <c r="AM925" s="14">
        <v>1.0036269202165099E-2</v>
      </c>
      <c r="AN925" s="14">
        <v>2.0459149107836298E-2</v>
      </c>
      <c r="AO925" s="14">
        <v>4.4156490148225598E-2</v>
      </c>
      <c r="AP925" s="14">
        <v>4.8763063783449398E-2</v>
      </c>
      <c r="AQ925" s="14">
        <v>0</v>
      </c>
      <c r="AR925" s="14"/>
      <c r="AS925" s="14">
        <v>4.2278711602721099E-2</v>
      </c>
      <c r="AT925" s="14">
        <v>2.8478917639244102E-2</v>
      </c>
      <c r="AU925" s="14">
        <v>2.5575905227122699E-2</v>
      </c>
      <c r="AV925" s="14">
        <v>0</v>
      </c>
      <c r="AW925" s="14">
        <v>0</v>
      </c>
      <c r="AX925" s="14"/>
      <c r="AY925" s="14">
        <v>0</v>
      </c>
      <c r="AZ925" s="14">
        <v>7.7835012375601906E-2</v>
      </c>
      <c r="BA925" s="14">
        <v>2.8660564561476299E-2</v>
      </c>
      <c r="BB925" s="14">
        <v>0</v>
      </c>
      <c r="BC925" s="14">
        <v>4.73773337866105E-2</v>
      </c>
      <c r="BD925" s="14">
        <v>4.4108744536368698E-2</v>
      </c>
      <c r="BE925" s="14">
        <v>3.4768117413084297E-2</v>
      </c>
      <c r="BF925" s="14">
        <v>3.0156558488656299E-2</v>
      </c>
      <c r="BG925" s="14">
        <v>0</v>
      </c>
      <c r="BH925" s="14">
        <v>0</v>
      </c>
      <c r="BI925" s="14">
        <v>2.3160662918899101E-2</v>
      </c>
      <c r="BJ925" s="14">
        <v>4.8107045036371303E-2</v>
      </c>
      <c r="BK925" s="14">
        <v>0</v>
      </c>
      <c r="BL925" s="14">
        <v>0</v>
      </c>
      <c r="BM925" s="14">
        <v>2.9969985389615102E-2</v>
      </c>
      <c r="BN925" s="14">
        <v>1.8824064083749901E-2</v>
      </c>
      <c r="BO925" s="14"/>
      <c r="BP925" s="14">
        <v>2.21578197848343E-2</v>
      </c>
      <c r="BQ925" s="14">
        <v>3.4129777348864299E-2</v>
      </c>
      <c r="BR925" s="14">
        <v>4.8791462173817503E-2</v>
      </c>
      <c r="BS925" s="14">
        <v>1.76749159821195E-2</v>
      </c>
      <c r="BT925" s="14">
        <v>3.09359348350297E-2</v>
      </c>
      <c r="BU925" s="14">
        <v>2.1100696351875201E-2</v>
      </c>
      <c r="BV925" s="14"/>
      <c r="BW925" s="14">
        <v>1.6550969282905E-2</v>
      </c>
      <c r="BX925" s="14">
        <v>3.8516200849714202E-2</v>
      </c>
      <c r="BY925" s="14" t="s">
        <v>120</v>
      </c>
      <c r="BZ925" s="14">
        <v>4.0789800163918602E-2</v>
      </c>
      <c r="CA925" s="14">
        <v>8.2853993870010398E-2</v>
      </c>
      <c r="CB925" s="14">
        <v>1.05814425917271E-2</v>
      </c>
      <c r="CC925" s="14">
        <v>5.9255525006154601E-2</v>
      </c>
      <c r="CD925" s="14"/>
      <c r="CE925" s="14">
        <v>3.0308008906489301E-2</v>
      </c>
      <c r="CF925" s="14">
        <v>1.8132777804747899E-2</v>
      </c>
      <c r="CG925" s="14">
        <v>3.3275500884256203E-2</v>
      </c>
      <c r="CH925" s="14">
        <v>2.3276652253265299E-2</v>
      </c>
      <c r="CI925" s="14"/>
      <c r="CJ925" s="14">
        <v>1.04218609858358E-2</v>
      </c>
      <c r="CK925" s="14">
        <v>3.18705108044827E-2</v>
      </c>
      <c r="CL925" s="14">
        <v>2.91409816188434E-2</v>
      </c>
      <c r="CM925" s="14">
        <v>7.6196776220689599E-2</v>
      </c>
      <c r="CN925" s="14"/>
      <c r="CO925" s="14">
        <v>2.8665030782199601E-2</v>
      </c>
      <c r="CP925" s="14">
        <v>2.76114831928089E-2</v>
      </c>
      <c r="CQ925" s="14"/>
      <c r="CR925" s="14">
        <v>1.53428219971849E-2</v>
      </c>
      <c r="CS925" s="14">
        <v>2.5701791156653501E-2</v>
      </c>
    </row>
    <row r="926" spans="2:97" x14ac:dyDescent="0.3">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c r="AR926" s="14"/>
      <c r="AS926" s="14"/>
      <c r="AT926" s="14"/>
      <c r="AU926" s="14"/>
      <c r="AV926" s="14"/>
      <c r="AW926" s="14"/>
      <c r="AX926" s="14"/>
      <c r="AY926" s="14"/>
      <c r="AZ926" s="14"/>
      <c r="BA926" s="14"/>
      <c r="BB926" s="14"/>
      <c r="BC926" s="14"/>
      <c r="BD926" s="14"/>
      <c r="BE926" s="14"/>
      <c r="BF926" s="14"/>
      <c r="BG926" s="14"/>
      <c r="BH926" s="14"/>
      <c r="BI926" s="14"/>
      <c r="BJ926" s="14"/>
      <c r="BK926" s="14"/>
      <c r="BL926" s="14"/>
      <c r="BM926" s="14"/>
      <c r="BN926" s="14"/>
      <c r="BO926" s="14"/>
      <c r="BP926" s="14"/>
      <c r="BQ926" s="14"/>
      <c r="BR926" s="14"/>
      <c r="BS926" s="14"/>
      <c r="BT926" s="14"/>
      <c r="BU926" s="14"/>
      <c r="BV926" s="14"/>
      <c r="BW926" s="14"/>
      <c r="BX926" s="14"/>
      <c r="BY926" s="14"/>
      <c r="BZ926" s="14"/>
      <c r="CA926" s="14"/>
      <c r="CB926" s="14"/>
      <c r="CC926" s="14"/>
      <c r="CD926" s="14"/>
      <c r="CE926" s="14"/>
      <c r="CF926" s="14"/>
      <c r="CG926" s="14"/>
      <c r="CH926" s="14"/>
      <c r="CI926" s="14"/>
      <c r="CJ926" s="14"/>
      <c r="CK926" s="14"/>
      <c r="CL926" s="14"/>
      <c r="CM926" s="14"/>
      <c r="CN926" s="14"/>
      <c r="CO926" s="14"/>
      <c r="CP926" s="14"/>
      <c r="CQ926" s="14"/>
      <c r="CR926" s="14"/>
      <c r="CS926" s="14"/>
    </row>
    <row r="927" spans="2:97" x14ac:dyDescent="0.3">
      <c r="B927" s="6" t="s">
        <v>402</v>
      </c>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c r="AR927" s="14"/>
      <c r="AS927" s="14"/>
      <c r="AT927" s="14"/>
      <c r="AU927" s="14"/>
      <c r="AV927" s="14"/>
      <c r="AW927" s="14"/>
      <c r="AX927" s="14"/>
      <c r="AY927" s="14"/>
      <c r="AZ927" s="14"/>
      <c r="BA927" s="14"/>
      <c r="BB927" s="14"/>
      <c r="BC927" s="14"/>
      <c r="BD927" s="14"/>
      <c r="BE927" s="14"/>
      <c r="BF927" s="14"/>
      <c r="BG927" s="14"/>
      <c r="BH927" s="14"/>
      <c r="BI927" s="14"/>
      <c r="BJ927" s="14"/>
      <c r="BK927" s="14"/>
      <c r="BL927" s="14"/>
      <c r="BM927" s="14"/>
      <c r="BN927" s="14"/>
      <c r="BO927" s="14"/>
      <c r="BP927" s="14"/>
      <c r="BQ927" s="14"/>
      <c r="BR927" s="14"/>
      <c r="BS927" s="14"/>
      <c r="BT927" s="14"/>
      <c r="BU927" s="14"/>
      <c r="BV927" s="14"/>
      <c r="BW927" s="14"/>
      <c r="BX927" s="14"/>
      <c r="BY927" s="14"/>
      <c r="BZ927" s="14"/>
      <c r="CA927" s="14"/>
      <c r="CB927" s="14"/>
      <c r="CC927" s="14"/>
      <c r="CD927" s="14"/>
      <c r="CE927" s="14"/>
      <c r="CF927" s="14"/>
      <c r="CG927" s="14"/>
      <c r="CH927" s="14"/>
      <c r="CI927" s="14"/>
      <c r="CJ927" s="14"/>
      <c r="CK927" s="14"/>
      <c r="CL927" s="14"/>
      <c r="CM927" s="14"/>
      <c r="CN927" s="14"/>
      <c r="CO927" s="14"/>
      <c r="CP927" s="14"/>
      <c r="CQ927" s="14"/>
      <c r="CR927" s="14"/>
      <c r="CS927" s="14"/>
    </row>
    <row r="928" spans="2:97" x14ac:dyDescent="0.3">
      <c r="B928" s="24" t="s">
        <v>188</v>
      </c>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c r="AR928" s="14"/>
      <c r="AS928" s="14"/>
      <c r="AT928" s="14"/>
      <c r="AU928" s="14"/>
      <c r="AV928" s="14"/>
      <c r="AW928" s="14"/>
      <c r="AX928" s="14"/>
      <c r="AY928" s="14"/>
      <c r="AZ928" s="14"/>
      <c r="BA928" s="14"/>
      <c r="BB928" s="14"/>
      <c r="BC928" s="14"/>
      <c r="BD928" s="14"/>
      <c r="BE928" s="14"/>
      <c r="BF928" s="14"/>
      <c r="BG928" s="14"/>
      <c r="BH928" s="14"/>
      <c r="BI928" s="14"/>
      <c r="BJ928" s="14"/>
      <c r="BK928" s="14"/>
      <c r="BL928" s="14"/>
      <c r="BM928" s="14"/>
      <c r="BN928" s="14"/>
      <c r="BO928" s="14"/>
      <c r="BP928" s="14"/>
      <c r="BQ928" s="14"/>
      <c r="BR928" s="14"/>
      <c r="BS928" s="14"/>
      <c r="BT928" s="14"/>
      <c r="BU928" s="14"/>
      <c r="BV928" s="14"/>
      <c r="BW928" s="14"/>
      <c r="BX928" s="14"/>
      <c r="BY928" s="14"/>
      <c r="BZ928" s="14"/>
      <c r="CA928" s="14"/>
      <c r="CB928" s="14"/>
      <c r="CC928" s="14"/>
      <c r="CD928" s="14"/>
      <c r="CE928" s="14"/>
      <c r="CF928" s="14"/>
      <c r="CG928" s="14"/>
      <c r="CH928" s="14"/>
      <c r="CI928" s="14"/>
      <c r="CJ928" s="14"/>
      <c r="CK928" s="14"/>
      <c r="CL928" s="14"/>
      <c r="CM928" s="14"/>
      <c r="CN928" s="14"/>
      <c r="CO928" s="14"/>
      <c r="CP928" s="14"/>
      <c r="CQ928" s="14"/>
      <c r="CR928" s="14"/>
      <c r="CS928" s="14"/>
    </row>
    <row r="929" spans="2:97" x14ac:dyDescent="0.3">
      <c r="B929" t="s">
        <v>383</v>
      </c>
      <c r="C929" s="14">
        <v>0.202595394417008</v>
      </c>
      <c r="D929" s="14">
        <v>0.194583339009129</v>
      </c>
      <c r="E929" s="14">
        <v>0.207491833882574</v>
      </c>
      <c r="F929" s="14"/>
      <c r="G929" s="14">
        <v>0.20353379248130599</v>
      </c>
      <c r="H929" s="14">
        <v>0.468326036269615</v>
      </c>
      <c r="I929" s="14">
        <v>0.30563575772570201</v>
      </c>
      <c r="J929" s="14">
        <v>0.19473323591185299</v>
      </c>
      <c r="K929" s="14">
        <v>8.0904813644984599E-2</v>
      </c>
      <c r="L929" s="14">
        <v>4.2342419875341999E-2</v>
      </c>
      <c r="M929" s="14"/>
      <c r="N929" s="14">
        <v>0.26756689414720503</v>
      </c>
      <c r="O929" s="14">
        <v>0.14299780589689901</v>
      </c>
      <c r="P929" s="14">
        <v>0.17305837031173699</v>
      </c>
      <c r="Q929" s="14">
        <v>0.216967988616529</v>
      </c>
      <c r="R929" s="14"/>
      <c r="S929" s="14">
        <v>0.35506792421744898</v>
      </c>
      <c r="T929" s="14">
        <v>0.23534825991093</v>
      </c>
      <c r="U929" s="14">
        <v>0.13465711785503001</v>
      </c>
      <c r="V929" s="14">
        <v>0.25399923694086002</v>
      </c>
      <c r="W929" s="14">
        <v>0.145045920079272</v>
      </c>
      <c r="X929" s="14">
        <v>9.9455432953180004E-2</v>
      </c>
      <c r="Y929" s="14">
        <v>0.23695655003072699</v>
      </c>
      <c r="Z929" s="14">
        <v>0.170163265794577</v>
      </c>
      <c r="AA929" s="14">
        <v>0.206738807977106</v>
      </c>
      <c r="AB929" s="14">
        <v>0.128142355338207</v>
      </c>
      <c r="AC929" s="14">
        <v>0.185869791130401</v>
      </c>
      <c r="AD929" s="14">
        <v>0.144668870359697</v>
      </c>
      <c r="AE929" s="14"/>
      <c r="AF929" s="14">
        <v>0.17900415843783599</v>
      </c>
      <c r="AG929" s="14">
        <v>0.27043372295953</v>
      </c>
      <c r="AH929" s="14">
        <v>0.16673355448565499</v>
      </c>
      <c r="AI929" s="14">
        <v>0.147486581884783</v>
      </c>
      <c r="AJ929" s="14">
        <v>0.148480448923863</v>
      </c>
      <c r="AK929" s="14"/>
      <c r="AL929" s="14">
        <v>0.30654038657521099</v>
      </c>
      <c r="AM929" s="14">
        <v>0.181250611726024</v>
      </c>
      <c r="AN929" s="14">
        <v>0.23676580905917299</v>
      </c>
      <c r="AO929" s="14">
        <v>0.176504853565153</v>
      </c>
      <c r="AP929" s="14">
        <v>0.17513898890700999</v>
      </c>
      <c r="AQ929" s="14">
        <v>0.112575139376245</v>
      </c>
      <c r="AR929" s="14"/>
      <c r="AS929" s="14">
        <v>0.116142618183455</v>
      </c>
      <c r="AT929" s="14">
        <v>0.13896498161728699</v>
      </c>
      <c r="AU929" s="14">
        <v>0.24726486538617501</v>
      </c>
      <c r="AV929" s="14">
        <v>0.430658588909546</v>
      </c>
      <c r="AW929" s="14">
        <v>0.60524324010589003</v>
      </c>
      <c r="AX929" s="14"/>
      <c r="AY929" s="14">
        <v>0</v>
      </c>
      <c r="AZ929" s="14">
        <v>5.0980172782412202E-2</v>
      </c>
      <c r="BA929" s="14">
        <v>0.18302393611686399</v>
      </c>
      <c r="BB929" s="14">
        <v>0.18632035748558701</v>
      </c>
      <c r="BC929" s="14">
        <v>0.21543294559976001</v>
      </c>
      <c r="BD929" s="14">
        <v>0.15336556370792501</v>
      </c>
      <c r="BE929" s="14">
        <v>0.20294192484217</v>
      </c>
      <c r="BF929" s="14">
        <v>9.82618611419427E-2</v>
      </c>
      <c r="BG929" s="14">
        <v>0.184324580941649</v>
      </c>
      <c r="BH929" s="14">
        <v>0.226452402626731</v>
      </c>
      <c r="BI929" s="14">
        <v>0.24431489173894499</v>
      </c>
      <c r="BJ929" s="14">
        <v>0.22325218074369499</v>
      </c>
      <c r="BK929" s="14">
        <v>0.124965651452561</v>
      </c>
      <c r="BL929" s="14">
        <v>0.25673419735598102</v>
      </c>
      <c r="BM929" s="14">
        <v>0.20110628634248801</v>
      </c>
      <c r="BN929" s="14">
        <v>0.47005942889424701</v>
      </c>
      <c r="BO929" s="14"/>
      <c r="BP929" s="14">
        <v>0.41200959626408701</v>
      </c>
      <c r="BQ929" s="14">
        <v>0.117132399183206</v>
      </c>
      <c r="BR929" s="14">
        <v>0.209227717368759</v>
      </c>
      <c r="BS929" s="14">
        <v>0.14886508865057199</v>
      </c>
      <c r="BT929" s="14">
        <v>8.7578694431853898E-2</v>
      </c>
      <c r="BU929" s="14">
        <v>9.9866042689568904E-2</v>
      </c>
      <c r="BV929" s="14"/>
      <c r="BW929" s="14">
        <v>0.14339458429132401</v>
      </c>
      <c r="BX929" s="14">
        <v>0.21109955078766801</v>
      </c>
      <c r="BY929" s="14" t="s">
        <v>120</v>
      </c>
      <c r="BZ929" s="14">
        <v>0.113359849989904</v>
      </c>
      <c r="CA929" s="14">
        <v>0.23274340809535299</v>
      </c>
      <c r="CB929" s="14">
        <v>0.388631647753514</v>
      </c>
      <c r="CC929" s="14">
        <v>0.17025199617894499</v>
      </c>
      <c r="CD929" s="14"/>
      <c r="CE929" s="14">
        <v>0.38463407707855102</v>
      </c>
      <c r="CF929" s="14">
        <v>0.297771759392149</v>
      </c>
      <c r="CG929" s="14">
        <v>0.14229095686148299</v>
      </c>
      <c r="CH929" s="14">
        <v>0.147384694992476</v>
      </c>
      <c r="CI929" s="14"/>
      <c r="CJ929" s="14">
        <v>0.249814303290946</v>
      </c>
      <c r="CK929" s="14">
        <v>0.18527979452705101</v>
      </c>
      <c r="CL929" s="14">
        <v>0.21113776721059399</v>
      </c>
      <c r="CM929" s="14">
        <v>0</v>
      </c>
      <c r="CN929" s="14"/>
      <c r="CO929" s="14">
        <v>0.33561899973424703</v>
      </c>
      <c r="CP929" s="14">
        <v>0.18364040596869699</v>
      </c>
      <c r="CQ929" s="14"/>
      <c r="CR929" s="14">
        <v>0.29141275878831402</v>
      </c>
      <c r="CS929" s="14">
        <v>0.195912614322478</v>
      </c>
    </row>
    <row r="930" spans="2:97" x14ac:dyDescent="0.3">
      <c r="B930" t="s">
        <v>384</v>
      </c>
      <c r="C930" s="14">
        <v>0.25570347060623999</v>
      </c>
      <c r="D930" s="14">
        <v>0.27891900499207101</v>
      </c>
      <c r="E930" s="14">
        <v>0.233149260595373</v>
      </c>
      <c r="F930" s="14"/>
      <c r="G930" s="14">
        <v>0.28237133292133598</v>
      </c>
      <c r="H930" s="14">
        <v>0.34486763819320998</v>
      </c>
      <c r="I930" s="14">
        <v>0.40254956322416802</v>
      </c>
      <c r="J930" s="14">
        <v>0.29923309168038298</v>
      </c>
      <c r="K930" s="14">
        <v>0.189716617282228</v>
      </c>
      <c r="L930" s="14">
        <v>0.11119432849213</v>
      </c>
      <c r="M930" s="14"/>
      <c r="N930" s="14">
        <v>0.26398001785921898</v>
      </c>
      <c r="O930" s="14">
        <v>0.28332041693107601</v>
      </c>
      <c r="P930" s="14">
        <v>0.21993718860275899</v>
      </c>
      <c r="Q930" s="14">
        <v>0.25727294570062498</v>
      </c>
      <c r="R930" s="14"/>
      <c r="S930" s="14">
        <v>0.30627507652135699</v>
      </c>
      <c r="T930" s="14">
        <v>0.28292752342722</v>
      </c>
      <c r="U930" s="14">
        <v>0.23602328262497299</v>
      </c>
      <c r="V930" s="14">
        <v>0.22426417105448901</v>
      </c>
      <c r="W930" s="14">
        <v>0.32020158096700502</v>
      </c>
      <c r="X930" s="14">
        <v>0.24700881108070799</v>
      </c>
      <c r="Y930" s="14">
        <v>0.23959660750480899</v>
      </c>
      <c r="Z930" s="14">
        <v>0.167056625377522</v>
      </c>
      <c r="AA930" s="14">
        <v>0.228718142814991</v>
      </c>
      <c r="AB930" s="14">
        <v>0.227768897429761</v>
      </c>
      <c r="AC930" s="14">
        <v>0.17290778470459001</v>
      </c>
      <c r="AD930" s="14">
        <v>0.40468256078890502</v>
      </c>
      <c r="AE930" s="14"/>
      <c r="AF930" s="14">
        <v>0.236527392051469</v>
      </c>
      <c r="AG930" s="14">
        <v>0.27413637478978298</v>
      </c>
      <c r="AH930" s="14">
        <v>0.26193664113225301</v>
      </c>
      <c r="AI930" s="14">
        <v>0.25811864823978298</v>
      </c>
      <c r="AJ930" s="14">
        <v>0.24455797213045399</v>
      </c>
      <c r="AK930" s="14"/>
      <c r="AL930" s="14">
        <v>0.24495489975111101</v>
      </c>
      <c r="AM930" s="14">
        <v>0.26636690767793098</v>
      </c>
      <c r="AN930" s="14">
        <v>0.28287364951587202</v>
      </c>
      <c r="AO930" s="14">
        <v>0.22231328454492899</v>
      </c>
      <c r="AP930" s="14">
        <v>0.39268305546752402</v>
      </c>
      <c r="AQ930" s="14">
        <v>0.33833760366028998</v>
      </c>
      <c r="AR930" s="14"/>
      <c r="AS930" s="14">
        <v>0.18732203072206899</v>
      </c>
      <c r="AT930" s="14">
        <v>0.30657274060934803</v>
      </c>
      <c r="AU930" s="14">
        <v>0.27840877870449598</v>
      </c>
      <c r="AV930" s="14">
        <v>0.31508202211660202</v>
      </c>
      <c r="AW930" s="14">
        <v>0.171528683890186</v>
      </c>
      <c r="AX930" s="14"/>
      <c r="AY930" s="14">
        <v>0</v>
      </c>
      <c r="AZ930" s="14">
        <v>0.39314814011490601</v>
      </c>
      <c r="BA930" s="14">
        <v>0.190765993974262</v>
      </c>
      <c r="BB930" s="14">
        <v>0.37366326438844899</v>
      </c>
      <c r="BC930" s="14">
        <v>0.233452155030099</v>
      </c>
      <c r="BD930" s="14">
        <v>0.265826936292197</v>
      </c>
      <c r="BE930" s="14">
        <v>0.25212774731223098</v>
      </c>
      <c r="BF930" s="14">
        <v>0.27788732614635497</v>
      </c>
      <c r="BG930" s="14">
        <v>0.29840651512890598</v>
      </c>
      <c r="BH930" s="14">
        <v>0.21638727895812099</v>
      </c>
      <c r="BI930" s="14">
        <v>0.21344003318980301</v>
      </c>
      <c r="BJ930" s="14">
        <v>0.21305176414806301</v>
      </c>
      <c r="BK930" s="14">
        <v>0.34699249976595298</v>
      </c>
      <c r="BL930" s="14">
        <v>0.35117769697312401</v>
      </c>
      <c r="BM930" s="14">
        <v>0.247609003532337</v>
      </c>
      <c r="BN930" s="14">
        <v>0.31628915970410998</v>
      </c>
      <c r="BO930" s="14"/>
      <c r="BP930" s="14">
        <v>0.32243029232793602</v>
      </c>
      <c r="BQ930" s="14">
        <v>0.26351107876027602</v>
      </c>
      <c r="BR930" s="14">
        <v>0.195613485411576</v>
      </c>
      <c r="BS930" s="14">
        <v>0.206410080611656</v>
      </c>
      <c r="BT930" s="14">
        <v>0.257332176042739</v>
      </c>
      <c r="BU930" s="14">
        <v>0.23568375825291199</v>
      </c>
      <c r="BV930" s="14"/>
      <c r="BW930" s="14">
        <v>0.180656445760004</v>
      </c>
      <c r="BX930" s="14">
        <v>0.37013380122166001</v>
      </c>
      <c r="BY930" s="14" t="s">
        <v>120</v>
      </c>
      <c r="BZ930" s="14">
        <v>0.32215198533428602</v>
      </c>
      <c r="CA930" s="14">
        <v>0.32647280451607302</v>
      </c>
      <c r="CB930" s="14">
        <v>0.22875157877826299</v>
      </c>
      <c r="CC930" s="14">
        <v>0.151088188497742</v>
      </c>
      <c r="CD930" s="14"/>
      <c r="CE930" s="14">
        <v>0.32683288448271502</v>
      </c>
      <c r="CF930" s="14">
        <v>0.30463645453788302</v>
      </c>
      <c r="CG930" s="14">
        <v>0.19590112784191799</v>
      </c>
      <c r="CH930" s="14">
        <v>0.253429218411172</v>
      </c>
      <c r="CI930" s="14"/>
      <c r="CJ930" s="14">
        <v>0.27623132252857602</v>
      </c>
      <c r="CK930" s="14">
        <v>0.29822610591959903</v>
      </c>
      <c r="CL930" s="14">
        <v>0.24033389210059899</v>
      </c>
      <c r="CM930" s="14">
        <v>0.179216606500533</v>
      </c>
      <c r="CN930" s="14"/>
      <c r="CO930" s="14">
        <v>0.41957818075578002</v>
      </c>
      <c r="CP930" s="14">
        <v>0.224554571188887</v>
      </c>
      <c r="CQ930" s="14"/>
      <c r="CR930" s="14">
        <v>0.30525785639806402</v>
      </c>
      <c r="CS930" s="14">
        <v>0.24757118173398601</v>
      </c>
    </row>
    <row r="931" spans="2:97" x14ac:dyDescent="0.3">
      <c r="B931" t="s">
        <v>385</v>
      </c>
      <c r="C931" s="14">
        <v>0.140075423968022</v>
      </c>
      <c r="D931" s="14">
        <v>0.15248363006799501</v>
      </c>
      <c r="E931" s="14">
        <v>0.12803455502376601</v>
      </c>
      <c r="F931" s="14"/>
      <c r="G931" s="14">
        <v>0.44605787813931702</v>
      </c>
      <c r="H931" s="14">
        <v>9.9197409608626705E-2</v>
      </c>
      <c r="I931" s="14">
        <v>0.20386103026744101</v>
      </c>
      <c r="J931" s="14">
        <v>0.110428075822225</v>
      </c>
      <c r="K931" s="14">
        <v>0.121505977224471</v>
      </c>
      <c r="L931" s="14">
        <v>0.113200919120011</v>
      </c>
      <c r="M931" s="14"/>
      <c r="N931" s="14">
        <v>0.15005916207914</v>
      </c>
      <c r="O931" s="14">
        <v>0.105414172591011</v>
      </c>
      <c r="P931" s="14">
        <v>0.185875691848573</v>
      </c>
      <c r="Q931" s="14">
        <v>0.11815018448251401</v>
      </c>
      <c r="R931" s="14"/>
      <c r="S931" s="14">
        <v>0.15925394732290701</v>
      </c>
      <c r="T931" s="14">
        <v>0.103351112582958</v>
      </c>
      <c r="U931" s="14">
        <v>0.23635081224019799</v>
      </c>
      <c r="V931" s="14">
        <v>0.10502326192183301</v>
      </c>
      <c r="W931" s="14">
        <v>0.162952317022968</v>
      </c>
      <c r="X931" s="14">
        <v>0.16860479986089799</v>
      </c>
      <c r="Y931" s="14">
        <v>7.8877163776536904E-2</v>
      </c>
      <c r="Z931" s="14">
        <v>0.30874756701331901</v>
      </c>
      <c r="AA931" s="14">
        <v>4.9890150856686903E-2</v>
      </c>
      <c r="AB931" s="14">
        <v>0.20256824015293601</v>
      </c>
      <c r="AC931" s="14">
        <v>0</v>
      </c>
      <c r="AD931" s="14">
        <v>0.12825532950217</v>
      </c>
      <c r="AE931" s="14"/>
      <c r="AF931" s="14">
        <v>0.119720375042631</v>
      </c>
      <c r="AG931" s="14">
        <v>0.12866517960842799</v>
      </c>
      <c r="AH931" s="14">
        <v>0.101875942929032</v>
      </c>
      <c r="AI931" s="14">
        <v>0.118523324111752</v>
      </c>
      <c r="AJ931" s="14">
        <v>9.2308630601639102E-2</v>
      </c>
      <c r="AK931" s="14"/>
      <c r="AL931" s="14">
        <v>0.14249644819223201</v>
      </c>
      <c r="AM931" s="14">
        <v>0.10739631659778399</v>
      </c>
      <c r="AN931" s="14">
        <v>7.6710572895351298E-2</v>
      </c>
      <c r="AO931" s="14">
        <v>0.14650265561230899</v>
      </c>
      <c r="AP931" s="14">
        <v>4.2679849362636198E-2</v>
      </c>
      <c r="AQ931" s="14">
        <v>0.12838986639605399</v>
      </c>
      <c r="AR931" s="14"/>
      <c r="AS931" s="14">
        <v>0.165158022765554</v>
      </c>
      <c r="AT931" s="14">
        <v>0.154285408069051</v>
      </c>
      <c r="AU931" s="14">
        <v>0.12870087940859501</v>
      </c>
      <c r="AV931" s="14">
        <v>0.10368437111546</v>
      </c>
      <c r="AW931" s="14">
        <v>0.11243278668007201</v>
      </c>
      <c r="AX931" s="14"/>
      <c r="AY931" s="14">
        <v>0</v>
      </c>
      <c r="AZ931" s="14">
        <v>0.19478704538541999</v>
      </c>
      <c r="BA931" s="14">
        <v>7.2701478664515998E-2</v>
      </c>
      <c r="BB931" s="14">
        <v>6.1048551215913599E-2</v>
      </c>
      <c r="BC931" s="14">
        <v>0.109272376480555</v>
      </c>
      <c r="BD931" s="14">
        <v>0.13514798926624899</v>
      </c>
      <c r="BE931" s="14">
        <v>0.157897773447472</v>
      </c>
      <c r="BF931" s="14">
        <v>0.100340163454919</v>
      </c>
      <c r="BG931" s="14">
        <v>0.24402004220172399</v>
      </c>
      <c r="BH931" s="14">
        <v>0.16736618095442299</v>
      </c>
      <c r="BI931" s="14">
        <v>0.14448033315994399</v>
      </c>
      <c r="BJ931" s="14">
        <v>0.17448546182650701</v>
      </c>
      <c r="BK931" s="14">
        <v>0.22690331809886399</v>
      </c>
      <c r="BL931" s="14">
        <v>5.4288722614176999E-2</v>
      </c>
      <c r="BM931" s="14">
        <v>0.26387909692598599</v>
      </c>
      <c r="BN931" s="14">
        <v>7.5794828975564305E-2</v>
      </c>
      <c r="BO931" s="14"/>
      <c r="BP931" s="14">
        <v>0.122576555190679</v>
      </c>
      <c r="BQ931" s="14">
        <v>0.13887570139389499</v>
      </c>
      <c r="BR931" s="14">
        <v>0.16176490352471301</v>
      </c>
      <c r="BS931" s="14">
        <v>0.157040008105301</v>
      </c>
      <c r="BT931" s="14">
        <v>0.1254546531214</v>
      </c>
      <c r="BU931" s="14">
        <v>0.14110461688502601</v>
      </c>
      <c r="BV931" s="14"/>
      <c r="BW931" s="14">
        <v>0.10838168522382199</v>
      </c>
      <c r="BX931" s="14">
        <v>0.15278373208347201</v>
      </c>
      <c r="BY931" s="14" t="s">
        <v>120</v>
      </c>
      <c r="BZ931" s="14">
        <v>0.15451548927763101</v>
      </c>
      <c r="CA931" s="14">
        <v>9.5289338734221796E-2</v>
      </c>
      <c r="CB931" s="14">
        <v>0.22443269514189701</v>
      </c>
      <c r="CC931" s="14">
        <v>0.170926145077713</v>
      </c>
      <c r="CD931" s="14"/>
      <c r="CE931" s="14">
        <v>0.198279723000334</v>
      </c>
      <c r="CF931" s="14">
        <v>0.112823001073042</v>
      </c>
      <c r="CG931" s="14">
        <v>0.13875032937603199</v>
      </c>
      <c r="CH931" s="14">
        <v>0.123110867125651</v>
      </c>
      <c r="CI931" s="14"/>
      <c r="CJ931" s="14">
        <v>0.148330466974855</v>
      </c>
      <c r="CK931" s="14">
        <v>0.14523603244848199</v>
      </c>
      <c r="CL931" s="14">
        <v>0.138305382295796</v>
      </c>
      <c r="CM931" s="14">
        <v>0.108309625962048</v>
      </c>
      <c r="CN931" s="14"/>
      <c r="CO931" s="14">
        <v>6.4683882896609896E-2</v>
      </c>
      <c r="CP931" s="14">
        <v>0.15281810907860299</v>
      </c>
      <c r="CQ931" s="14"/>
      <c r="CR931" s="14">
        <v>0.17761535686243499</v>
      </c>
      <c r="CS931" s="14">
        <v>0.13242285355541999</v>
      </c>
    </row>
    <row r="932" spans="2:97" x14ac:dyDescent="0.3">
      <c r="B932" t="s">
        <v>386</v>
      </c>
      <c r="C932" s="14">
        <v>0.32463723245483</v>
      </c>
      <c r="D932" s="14">
        <v>0.32126646421162097</v>
      </c>
      <c r="E932" s="14">
        <v>0.32938492685806697</v>
      </c>
      <c r="F932" s="14"/>
      <c r="G932" s="14">
        <v>6.8036996458041094E-2</v>
      </c>
      <c r="H932" s="14">
        <v>6.8554810014571602E-2</v>
      </c>
      <c r="I932" s="14">
        <v>7.7986952564707501E-2</v>
      </c>
      <c r="J932" s="14">
        <v>0.30112431994687</v>
      </c>
      <c r="K932" s="14">
        <v>0.46065191821228402</v>
      </c>
      <c r="L932" s="14">
        <v>0.61708178128347702</v>
      </c>
      <c r="M932" s="14"/>
      <c r="N932" s="14">
        <v>0.27340690898387399</v>
      </c>
      <c r="O932" s="14">
        <v>0.380885628409941</v>
      </c>
      <c r="P932" s="14">
        <v>0.34709375283864402</v>
      </c>
      <c r="Q932" s="14">
        <v>0.30210118730109498</v>
      </c>
      <c r="R932" s="14"/>
      <c r="S932" s="14">
        <v>0.12055551019378399</v>
      </c>
      <c r="T932" s="14">
        <v>0.32506163329836102</v>
      </c>
      <c r="U932" s="14">
        <v>0.295125043363066</v>
      </c>
      <c r="V932" s="14">
        <v>0.29689379677841699</v>
      </c>
      <c r="W932" s="14">
        <v>0.30161060095046999</v>
      </c>
      <c r="X932" s="14">
        <v>0.37770258924118899</v>
      </c>
      <c r="Y932" s="14">
        <v>0.36397755222599898</v>
      </c>
      <c r="Z932" s="14">
        <v>0.263748569411621</v>
      </c>
      <c r="AA932" s="14">
        <v>0.42692729987887001</v>
      </c>
      <c r="AB932" s="14">
        <v>0.395284855636441</v>
      </c>
      <c r="AC932" s="14">
        <v>0.55300579895245205</v>
      </c>
      <c r="AD932" s="14">
        <v>0.32239323934922798</v>
      </c>
      <c r="AE932" s="14"/>
      <c r="AF932" s="14">
        <v>0.375584390407396</v>
      </c>
      <c r="AG932" s="14">
        <v>0.26216420567050902</v>
      </c>
      <c r="AH932" s="14">
        <v>0.45057590595257402</v>
      </c>
      <c r="AI932" s="14">
        <v>0.370686497298996</v>
      </c>
      <c r="AJ932" s="14">
        <v>0.46601341872789698</v>
      </c>
      <c r="AK932" s="14"/>
      <c r="AL932" s="14">
        <v>0.23475394221809201</v>
      </c>
      <c r="AM932" s="14">
        <v>0.34768753730697299</v>
      </c>
      <c r="AN932" s="14">
        <v>0.38287214623444998</v>
      </c>
      <c r="AO932" s="14">
        <v>0.36975919884953501</v>
      </c>
      <c r="AP932" s="14">
        <v>0.34510262435614197</v>
      </c>
      <c r="AQ932" s="14">
        <v>0.33425455188505698</v>
      </c>
      <c r="AR932" s="14"/>
      <c r="AS932" s="14">
        <v>0.40576401856151201</v>
      </c>
      <c r="AT932" s="14">
        <v>0.34301864782158198</v>
      </c>
      <c r="AU932" s="14">
        <v>0.28982641126881198</v>
      </c>
      <c r="AV932" s="14">
        <v>0.13999368971019899</v>
      </c>
      <c r="AW932" s="14">
        <v>0</v>
      </c>
      <c r="AX932" s="14"/>
      <c r="AY932" s="14">
        <v>0.67576430842816304</v>
      </c>
      <c r="AZ932" s="14">
        <v>0.150607476316967</v>
      </c>
      <c r="BA932" s="14">
        <v>0.46229338554085803</v>
      </c>
      <c r="BB932" s="14">
        <v>0.285833912436949</v>
      </c>
      <c r="BC932" s="14">
        <v>0.35743904959376399</v>
      </c>
      <c r="BD932" s="14">
        <v>0.41211620961537498</v>
      </c>
      <c r="BE932" s="14">
        <v>0.31788352635872202</v>
      </c>
      <c r="BF932" s="14">
        <v>0.42766598938860301</v>
      </c>
      <c r="BG932" s="14">
        <v>0.21625947280373001</v>
      </c>
      <c r="BH932" s="14">
        <v>0.389794137460724</v>
      </c>
      <c r="BI932" s="14">
        <v>0.34619494834825798</v>
      </c>
      <c r="BJ932" s="14">
        <v>0.28836891647051299</v>
      </c>
      <c r="BK932" s="14">
        <v>0.26864406864455798</v>
      </c>
      <c r="BL932" s="14">
        <v>0.33779938305671797</v>
      </c>
      <c r="BM932" s="14">
        <v>0.245527066667838</v>
      </c>
      <c r="BN932" s="14">
        <v>6.7896937477986197E-2</v>
      </c>
      <c r="BO932" s="14"/>
      <c r="BP932" s="14">
        <v>0.129306557760695</v>
      </c>
      <c r="BQ932" s="14">
        <v>0.37140083493345699</v>
      </c>
      <c r="BR932" s="14">
        <v>0.32866571247066001</v>
      </c>
      <c r="BS932" s="14">
        <v>0.38928257694649399</v>
      </c>
      <c r="BT932" s="14">
        <v>0.46093905490564602</v>
      </c>
      <c r="BU932" s="14">
        <v>0.45565808175753397</v>
      </c>
      <c r="BV932" s="14"/>
      <c r="BW932" s="14">
        <v>0.47941738092170799</v>
      </c>
      <c r="BX932" s="14">
        <v>0.189097915710704</v>
      </c>
      <c r="BY932" s="14" t="s">
        <v>120</v>
      </c>
      <c r="BZ932" s="14">
        <v>0.36598253852914198</v>
      </c>
      <c r="CA932" s="14">
        <v>0.23257754235830699</v>
      </c>
      <c r="CB932" s="14">
        <v>0.123894777977805</v>
      </c>
      <c r="CC932" s="14">
        <v>0.32838191830754498</v>
      </c>
      <c r="CD932" s="14"/>
      <c r="CE932" s="14">
        <v>6.9214769687300198E-2</v>
      </c>
      <c r="CF932" s="14">
        <v>0.23245157465657801</v>
      </c>
      <c r="CG932" s="14">
        <v>0.412458605006843</v>
      </c>
      <c r="CH932" s="14">
        <v>0.40487472128795998</v>
      </c>
      <c r="CI932" s="14"/>
      <c r="CJ932" s="14">
        <v>0.29777931877464697</v>
      </c>
      <c r="CK932" s="14">
        <v>0.31833049772212602</v>
      </c>
      <c r="CL932" s="14">
        <v>0.32328430732664398</v>
      </c>
      <c r="CM932" s="14">
        <v>0.469062763562277</v>
      </c>
      <c r="CN932" s="14"/>
      <c r="CO932" s="14">
        <v>0.18011893661336301</v>
      </c>
      <c r="CP932" s="14">
        <v>0.34950408623215001</v>
      </c>
      <c r="CQ932" s="14"/>
      <c r="CR932" s="14">
        <v>0.197615669453201</v>
      </c>
      <c r="CS932" s="14">
        <v>0.34057741792207902</v>
      </c>
    </row>
    <row r="933" spans="2:97" x14ac:dyDescent="0.3">
      <c r="B933" t="s">
        <v>92</v>
      </c>
      <c r="C933" s="14">
        <v>7.6988478553899398E-2</v>
      </c>
      <c r="D933" s="14">
        <v>5.2747561719183697E-2</v>
      </c>
      <c r="E933" s="14">
        <v>0.101939423640219</v>
      </c>
      <c r="F933" s="14"/>
      <c r="G933" s="14">
        <v>0</v>
      </c>
      <c r="H933" s="14">
        <v>1.9054105913976702E-2</v>
      </c>
      <c r="I933" s="14">
        <v>9.9666962179813107E-3</v>
      </c>
      <c r="J933" s="14">
        <v>9.4481276638668898E-2</v>
      </c>
      <c r="K933" s="14">
        <v>0.147220673636033</v>
      </c>
      <c r="L933" s="14">
        <v>0.11618055122904</v>
      </c>
      <c r="M933" s="14"/>
      <c r="N933" s="14">
        <v>4.4987016930562701E-2</v>
      </c>
      <c r="O933" s="14">
        <v>8.73819761710736E-2</v>
      </c>
      <c r="P933" s="14">
        <v>7.4034996398287103E-2</v>
      </c>
      <c r="Q933" s="14">
        <v>0.105507693899237</v>
      </c>
      <c r="R933" s="14"/>
      <c r="S933" s="14">
        <v>5.8847541744503497E-2</v>
      </c>
      <c r="T933" s="14">
        <v>5.3311470780530702E-2</v>
      </c>
      <c r="U933" s="14">
        <v>9.7843743916733103E-2</v>
      </c>
      <c r="V933" s="14">
        <v>0.119819533304402</v>
      </c>
      <c r="W933" s="14">
        <v>7.0189580980285396E-2</v>
      </c>
      <c r="X933" s="14">
        <v>0.107228366864025</v>
      </c>
      <c r="Y933" s="14">
        <v>8.0592126461928204E-2</v>
      </c>
      <c r="Z933" s="14">
        <v>9.0283972402960697E-2</v>
      </c>
      <c r="AA933" s="14">
        <v>8.7725598472345595E-2</v>
      </c>
      <c r="AB933" s="14">
        <v>4.6235651442655498E-2</v>
      </c>
      <c r="AC933" s="14">
        <v>8.8216625212558006E-2</v>
      </c>
      <c r="AD933" s="14">
        <v>0</v>
      </c>
      <c r="AE933" s="14"/>
      <c r="AF933" s="14">
        <v>8.9163684060668796E-2</v>
      </c>
      <c r="AG933" s="14">
        <v>6.4600516971749899E-2</v>
      </c>
      <c r="AH933" s="14">
        <v>1.88779555004868E-2</v>
      </c>
      <c r="AI933" s="14">
        <v>0.105184948464687</v>
      </c>
      <c r="AJ933" s="14">
        <v>4.8639529616147897E-2</v>
      </c>
      <c r="AK933" s="14"/>
      <c r="AL933" s="14">
        <v>7.1254323263354499E-2</v>
      </c>
      <c r="AM933" s="14">
        <v>9.7298626691287901E-2</v>
      </c>
      <c r="AN933" s="14">
        <v>2.0777822295153899E-2</v>
      </c>
      <c r="AO933" s="14">
        <v>8.4920007428074498E-2</v>
      </c>
      <c r="AP933" s="14">
        <v>4.4395481906687399E-2</v>
      </c>
      <c r="AQ933" s="14">
        <v>8.6442838682354195E-2</v>
      </c>
      <c r="AR933" s="14"/>
      <c r="AS933" s="14">
        <v>0.12561330976741</v>
      </c>
      <c r="AT933" s="14">
        <v>5.7158221882732299E-2</v>
      </c>
      <c r="AU933" s="14">
        <v>5.57990652319224E-2</v>
      </c>
      <c r="AV933" s="14">
        <v>1.05813281481929E-2</v>
      </c>
      <c r="AW933" s="14">
        <v>0.11079528932385201</v>
      </c>
      <c r="AX933" s="14"/>
      <c r="AY933" s="14">
        <v>0.32423569157183701</v>
      </c>
      <c r="AZ933" s="14">
        <v>0.21047716540029501</v>
      </c>
      <c r="BA933" s="14">
        <v>9.1215205703500696E-2</v>
      </c>
      <c r="BB933" s="14">
        <v>9.3133914473101903E-2</v>
      </c>
      <c r="BC933" s="14">
        <v>8.4403473295822706E-2</v>
      </c>
      <c r="BD933" s="14">
        <v>3.3543301118254001E-2</v>
      </c>
      <c r="BE933" s="14">
        <v>6.91490280394048E-2</v>
      </c>
      <c r="BF933" s="14">
        <v>9.5844659868181706E-2</v>
      </c>
      <c r="BG933" s="14">
        <v>5.69893889239909E-2</v>
      </c>
      <c r="BH933" s="14">
        <v>0</v>
      </c>
      <c r="BI933" s="14">
        <v>5.1569793563050699E-2</v>
      </c>
      <c r="BJ933" s="14">
        <v>0.100841676811222</v>
      </c>
      <c r="BK933" s="14">
        <v>3.2494462038063499E-2</v>
      </c>
      <c r="BL933" s="14">
        <v>0</v>
      </c>
      <c r="BM933" s="14">
        <v>4.1878546531350598E-2</v>
      </c>
      <c r="BN933" s="14">
        <v>6.99596449480923E-2</v>
      </c>
      <c r="BO933" s="14"/>
      <c r="BP933" s="14">
        <v>1.3676998456603501E-2</v>
      </c>
      <c r="BQ933" s="14">
        <v>0.10907998572916699</v>
      </c>
      <c r="BR933" s="14">
        <v>0.104728181224293</v>
      </c>
      <c r="BS933" s="14">
        <v>9.8402245685977205E-2</v>
      </c>
      <c r="BT933" s="14">
        <v>6.8695421498361206E-2</v>
      </c>
      <c r="BU933" s="14">
        <v>6.7687500414959106E-2</v>
      </c>
      <c r="BV933" s="14"/>
      <c r="BW933" s="14">
        <v>8.8149903803141402E-2</v>
      </c>
      <c r="BX933" s="14">
        <v>7.6885000196495801E-2</v>
      </c>
      <c r="BY933" s="14" t="s">
        <v>120</v>
      </c>
      <c r="BZ933" s="14">
        <v>4.3990136869037397E-2</v>
      </c>
      <c r="CA933" s="14">
        <v>0.11291690629604501</v>
      </c>
      <c r="CB933" s="14">
        <v>3.42893003485212E-2</v>
      </c>
      <c r="CC933" s="14">
        <v>0.179351751938056</v>
      </c>
      <c r="CD933" s="14"/>
      <c r="CE933" s="14">
        <v>2.1038545751100399E-2</v>
      </c>
      <c r="CF933" s="14">
        <v>5.2317210340348599E-2</v>
      </c>
      <c r="CG933" s="14">
        <v>0.110598980913724</v>
      </c>
      <c r="CH933" s="14">
        <v>7.1200498182741004E-2</v>
      </c>
      <c r="CI933" s="14"/>
      <c r="CJ933" s="14">
        <v>2.7844588430975901E-2</v>
      </c>
      <c r="CK933" s="14">
        <v>5.2927569382742803E-2</v>
      </c>
      <c r="CL933" s="14">
        <v>8.6938651066366807E-2</v>
      </c>
      <c r="CM933" s="14">
        <v>0.24341100397514201</v>
      </c>
      <c r="CN933" s="14"/>
      <c r="CO933" s="14">
        <v>0</v>
      </c>
      <c r="CP933" s="14">
        <v>8.9482827531661993E-2</v>
      </c>
      <c r="CQ933" s="14"/>
      <c r="CR933" s="14">
        <v>2.80983584979854E-2</v>
      </c>
      <c r="CS933" s="14">
        <v>8.3515932466036502E-2</v>
      </c>
    </row>
    <row r="934" spans="2:97" x14ac:dyDescent="0.3">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c r="AQ934" s="14"/>
      <c r="AR934" s="14"/>
      <c r="AS934" s="14"/>
      <c r="AT934" s="14"/>
      <c r="AU934" s="14"/>
      <c r="AV934" s="14"/>
      <c r="AW934" s="14"/>
      <c r="AX934" s="14"/>
      <c r="AY934" s="14"/>
      <c r="AZ934" s="14"/>
      <c r="BA934" s="14"/>
      <c r="BB934" s="14"/>
      <c r="BC934" s="14"/>
      <c r="BD934" s="14"/>
      <c r="BE934" s="14"/>
      <c r="BF934" s="14"/>
      <c r="BG934" s="14"/>
      <c r="BH934" s="14"/>
      <c r="BI934" s="14"/>
      <c r="BJ934" s="14"/>
      <c r="BK934" s="14"/>
      <c r="BL934" s="14"/>
      <c r="BM934" s="14"/>
      <c r="BN934" s="14"/>
      <c r="BO934" s="14"/>
      <c r="BP934" s="14"/>
      <c r="BQ934" s="14"/>
      <c r="BR934" s="14"/>
      <c r="BS934" s="14"/>
      <c r="BT934" s="14"/>
      <c r="BU934" s="14"/>
      <c r="BV934" s="14"/>
      <c r="BW934" s="14"/>
      <c r="BX934" s="14"/>
      <c r="BY934" s="14"/>
      <c r="BZ934" s="14"/>
      <c r="CA934" s="14"/>
      <c r="CB934" s="14"/>
      <c r="CC934" s="14"/>
      <c r="CD934" s="14"/>
      <c r="CE934" s="14"/>
      <c r="CF934" s="14"/>
      <c r="CG934" s="14"/>
      <c r="CH934" s="14"/>
      <c r="CI934" s="14"/>
      <c r="CJ934" s="14"/>
      <c r="CK934" s="14"/>
      <c r="CL934" s="14"/>
      <c r="CM934" s="14"/>
      <c r="CN934" s="14"/>
      <c r="CO934" s="14"/>
      <c r="CP934" s="14"/>
      <c r="CQ934" s="14"/>
      <c r="CR934" s="14"/>
      <c r="CS934" s="14"/>
    </row>
    <row r="935" spans="2:97" x14ac:dyDescent="0.3">
      <c r="B935" s="6" t="s">
        <v>403</v>
      </c>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c r="AR935" s="14"/>
      <c r="AS935" s="14"/>
      <c r="AT935" s="14"/>
      <c r="AU935" s="14"/>
      <c r="AV935" s="14"/>
      <c r="AW935" s="14"/>
      <c r="AX935" s="14"/>
      <c r="AY935" s="14"/>
      <c r="AZ935" s="14"/>
      <c r="BA935" s="14"/>
      <c r="BB935" s="14"/>
      <c r="BC935" s="14"/>
      <c r="BD935" s="14"/>
      <c r="BE935" s="14"/>
      <c r="BF935" s="14"/>
      <c r="BG935" s="14"/>
      <c r="BH935" s="14"/>
      <c r="BI935" s="14"/>
      <c r="BJ935" s="14"/>
      <c r="BK935" s="14"/>
      <c r="BL935" s="14"/>
      <c r="BM935" s="14"/>
      <c r="BN935" s="14"/>
      <c r="BO935" s="14"/>
      <c r="BP935" s="14"/>
      <c r="BQ935" s="14"/>
      <c r="BR935" s="14"/>
      <c r="BS935" s="14"/>
      <c r="BT935" s="14"/>
      <c r="BU935" s="14"/>
      <c r="BV935" s="14"/>
      <c r="BW935" s="14"/>
      <c r="BX935" s="14"/>
      <c r="BY935" s="14"/>
      <c r="BZ935" s="14"/>
      <c r="CA935" s="14"/>
      <c r="CB935" s="14"/>
      <c r="CC935" s="14"/>
      <c r="CD935" s="14"/>
      <c r="CE935" s="14"/>
      <c r="CF935" s="14"/>
      <c r="CG935" s="14"/>
      <c r="CH935" s="14"/>
      <c r="CI935" s="14"/>
      <c r="CJ935" s="14"/>
      <c r="CK935" s="14"/>
      <c r="CL935" s="14"/>
      <c r="CM935" s="14"/>
      <c r="CN935" s="14"/>
      <c r="CO935" s="14"/>
      <c r="CP935" s="14"/>
      <c r="CQ935" s="14"/>
      <c r="CR935" s="14"/>
      <c r="CS935" s="14"/>
    </row>
    <row r="936" spans="2:97" x14ac:dyDescent="0.3">
      <c r="B936" s="24" t="s">
        <v>188</v>
      </c>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c r="AR936" s="14"/>
      <c r="AS936" s="14"/>
      <c r="AT936" s="14"/>
      <c r="AU936" s="14"/>
      <c r="AV936" s="14"/>
      <c r="AW936" s="14"/>
      <c r="AX936" s="14"/>
      <c r="AY936" s="14"/>
      <c r="AZ936" s="14"/>
      <c r="BA936" s="14"/>
      <c r="BB936" s="14"/>
      <c r="BC936" s="14"/>
      <c r="BD936" s="14"/>
      <c r="BE936" s="14"/>
      <c r="BF936" s="14"/>
      <c r="BG936" s="14"/>
      <c r="BH936" s="14"/>
      <c r="BI936" s="14"/>
      <c r="BJ936" s="14"/>
      <c r="BK936" s="14"/>
      <c r="BL936" s="14"/>
      <c r="BM936" s="14"/>
      <c r="BN936" s="14"/>
      <c r="BO936" s="14"/>
      <c r="BP936" s="14"/>
      <c r="BQ936" s="14"/>
      <c r="BR936" s="14"/>
      <c r="BS936" s="14"/>
      <c r="BT936" s="14"/>
      <c r="BU936" s="14"/>
      <c r="BV936" s="14"/>
      <c r="BW936" s="14"/>
      <c r="BX936" s="14"/>
      <c r="BY936" s="14"/>
      <c r="BZ936" s="14"/>
      <c r="CA936" s="14"/>
      <c r="CB936" s="14"/>
      <c r="CC936" s="14"/>
      <c r="CD936" s="14"/>
      <c r="CE936" s="14"/>
      <c r="CF936" s="14"/>
      <c r="CG936" s="14"/>
      <c r="CH936" s="14"/>
      <c r="CI936" s="14"/>
      <c r="CJ936" s="14"/>
      <c r="CK936" s="14"/>
      <c r="CL936" s="14"/>
      <c r="CM936" s="14"/>
      <c r="CN936" s="14"/>
      <c r="CO936" s="14"/>
      <c r="CP936" s="14"/>
      <c r="CQ936" s="14"/>
      <c r="CR936" s="14"/>
      <c r="CS936" s="14"/>
    </row>
    <row r="937" spans="2:97" x14ac:dyDescent="0.3">
      <c r="B937" t="s">
        <v>383</v>
      </c>
      <c r="C937" s="14">
        <v>0.31378212690830398</v>
      </c>
      <c r="D937" s="14">
        <v>0.25632544860216699</v>
      </c>
      <c r="E937" s="14">
        <v>0.37079007753274001</v>
      </c>
      <c r="F937" s="14"/>
      <c r="G937" s="14">
        <v>0.32337617347859199</v>
      </c>
      <c r="H937" s="14">
        <v>0.40916618070986599</v>
      </c>
      <c r="I937" s="14">
        <v>0.30709473317345698</v>
      </c>
      <c r="J937" s="14">
        <v>0.28920009006897002</v>
      </c>
      <c r="K937" s="14">
        <v>0.30908639029916302</v>
      </c>
      <c r="L937" s="14">
        <v>0.25751021655108403</v>
      </c>
      <c r="M937" s="14"/>
      <c r="N937" s="14">
        <v>0.35303312452249402</v>
      </c>
      <c r="O937" s="14">
        <v>0.26996378551733602</v>
      </c>
      <c r="P937" s="14">
        <v>0.30336862779977603</v>
      </c>
      <c r="Q937" s="14">
        <v>0.32868310488736802</v>
      </c>
      <c r="R937" s="14"/>
      <c r="S937" s="14">
        <v>0.37684889974772101</v>
      </c>
      <c r="T937" s="14">
        <v>0.31817785671239102</v>
      </c>
      <c r="U937" s="14">
        <v>0.27807356332426297</v>
      </c>
      <c r="V937" s="14">
        <v>0.32077601872384998</v>
      </c>
      <c r="W937" s="14">
        <v>0.215990205454655</v>
      </c>
      <c r="X937" s="14">
        <v>0.264396301575898</v>
      </c>
      <c r="Y937" s="14">
        <v>0.28367263555339001</v>
      </c>
      <c r="Z937" s="14">
        <v>0.37134032162917602</v>
      </c>
      <c r="AA937" s="14">
        <v>0.39864061209185297</v>
      </c>
      <c r="AB937" s="14">
        <v>0.26474471356929102</v>
      </c>
      <c r="AC937" s="14">
        <v>0.37961765111950801</v>
      </c>
      <c r="AD937" s="14">
        <v>0.20938767578935799</v>
      </c>
      <c r="AE937" s="14"/>
      <c r="AF937" s="14">
        <v>0.29119768608420299</v>
      </c>
      <c r="AG937" s="14">
        <v>0.355331295636439</v>
      </c>
      <c r="AH937" s="14">
        <v>0.32365841528063999</v>
      </c>
      <c r="AI937" s="14">
        <v>0.28308717961670399</v>
      </c>
      <c r="AJ937" s="14">
        <v>0.26085582436858701</v>
      </c>
      <c r="AK937" s="14"/>
      <c r="AL937" s="14">
        <v>0.33812913880582701</v>
      </c>
      <c r="AM937" s="14">
        <v>0.31673916672459701</v>
      </c>
      <c r="AN937" s="14">
        <v>0.32915752293391298</v>
      </c>
      <c r="AO937" s="14">
        <v>0.30480247055072501</v>
      </c>
      <c r="AP937" s="14">
        <v>0.30856786003304199</v>
      </c>
      <c r="AQ937" s="14">
        <v>0.263247547038089</v>
      </c>
      <c r="AR937" s="14"/>
      <c r="AS937" s="14">
        <v>0.30498560722534901</v>
      </c>
      <c r="AT937" s="14">
        <v>0.28060681121801401</v>
      </c>
      <c r="AU937" s="14">
        <v>0.31759876810599902</v>
      </c>
      <c r="AV937" s="14">
        <v>0.443570769863808</v>
      </c>
      <c r="AW937" s="14">
        <v>0.56622284970289105</v>
      </c>
      <c r="AX937" s="14"/>
      <c r="AY937" s="14">
        <v>0.280652445940694</v>
      </c>
      <c r="AZ937" s="14">
        <v>0.30371312895380298</v>
      </c>
      <c r="BA937" s="14">
        <v>0.41324768543898799</v>
      </c>
      <c r="BB937" s="14">
        <v>0.22144440851846101</v>
      </c>
      <c r="BC937" s="14">
        <v>0.31028146875169699</v>
      </c>
      <c r="BD937" s="14">
        <v>0.279270550844265</v>
      </c>
      <c r="BE937" s="14">
        <v>0.26217522244552499</v>
      </c>
      <c r="BF937" s="14">
        <v>0.214431724032911</v>
      </c>
      <c r="BG937" s="14">
        <v>0.23055501075628701</v>
      </c>
      <c r="BH937" s="14">
        <v>0.37518288026098301</v>
      </c>
      <c r="BI937" s="14">
        <v>0.32433390883899899</v>
      </c>
      <c r="BJ937" s="14">
        <v>0.21366161804120901</v>
      </c>
      <c r="BK937" s="14">
        <v>0.26317446981146098</v>
      </c>
      <c r="BL937" s="14">
        <v>0.31004375997503802</v>
      </c>
      <c r="BM937" s="14">
        <v>0.37841762273296697</v>
      </c>
      <c r="BN937" s="14">
        <v>0.49054341000416601</v>
      </c>
      <c r="BO937" s="14"/>
      <c r="BP937" s="14">
        <v>0.41183174471445999</v>
      </c>
      <c r="BQ937" s="14">
        <v>0.294043687061391</v>
      </c>
      <c r="BR937" s="14">
        <v>0.292737260397123</v>
      </c>
      <c r="BS937" s="14">
        <v>0.30431014458143402</v>
      </c>
      <c r="BT937" s="14">
        <v>0.20614402363147799</v>
      </c>
      <c r="BU937" s="14">
        <v>0.192751220873905</v>
      </c>
      <c r="BV937" s="14"/>
      <c r="BW937" s="14">
        <v>0.29125081736171599</v>
      </c>
      <c r="BX937" s="14">
        <v>0.31795672716412199</v>
      </c>
      <c r="BY937" s="14" t="s">
        <v>120</v>
      </c>
      <c r="BZ937" s="14">
        <v>0.30329848284095201</v>
      </c>
      <c r="CA937" s="14">
        <v>0.26508580483230498</v>
      </c>
      <c r="CB937" s="14">
        <v>0.37489093394196299</v>
      </c>
      <c r="CC937" s="14">
        <v>0.40254391143366303</v>
      </c>
      <c r="CD937" s="14"/>
      <c r="CE937" s="14">
        <v>0.34506502752874002</v>
      </c>
      <c r="CF937" s="14">
        <v>0.33631599164318898</v>
      </c>
      <c r="CG937" s="14">
        <v>0.29873063750936402</v>
      </c>
      <c r="CH937" s="14">
        <v>0.29433944911043902</v>
      </c>
      <c r="CI937" s="14"/>
      <c r="CJ937" s="14">
        <v>0.34588131551455997</v>
      </c>
      <c r="CK937" s="14">
        <v>0.32428176118402202</v>
      </c>
      <c r="CL937" s="14">
        <v>0.30798978214952599</v>
      </c>
      <c r="CM937" s="14">
        <v>0.23792296219585901</v>
      </c>
      <c r="CN937" s="14"/>
      <c r="CO937" s="14">
        <v>0.398215773363853</v>
      </c>
      <c r="CP937" s="14">
        <v>0.30104377611396599</v>
      </c>
      <c r="CQ937" s="14"/>
      <c r="CR937" s="14">
        <v>0.37293112852252303</v>
      </c>
      <c r="CS937" s="14">
        <v>0.29735773993113301</v>
      </c>
    </row>
    <row r="938" spans="2:97" x14ac:dyDescent="0.3">
      <c r="B938" t="s">
        <v>384</v>
      </c>
      <c r="C938" s="14">
        <v>0.41647452572951299</v>
      </c>
      <c r="D938" s="14">
        <v>0.43502087715565602</v>
      </c>
      <c r="E938" s="14">
        <v>0.39889549973959598</v>
      </c>
      <c r="F938" s="14"/>
      <c r="G938" s="14">
        <v>0.40508580495209201</v>
      </c>
      <c r="H938" s="14">
        <v>0.37804048259969297</v>
      </c>
      <c r="I938" s="14">
        <v>0.45750725559577998</v>
      </c>
      <c r="J938" s="14">
        <v>0.38929564019505802</v>
      </c>
      <c r="K938" s="14">
        <v>0.41230137505617298</v>
      </c>
      <c r="L938" s="14">
        <v>0.44647354429557401</v>
      </c>
      <c r="M938" s="14"/>
      <c r="N938" s="14">
        <v>0.41189373616644498</v>
      </c>
      <c r="O938" s="14">
        <v>0.444453604884612</v>
      </c>
      <c r="P938" s="14">
        <v>0.41389992712294699</v>
      </c>
      <c r="Q938" s="14">
        <v>0.39593051105718202</v>
      </c>
      <c r="R938" s="14"/>
      <c r="S938" s="14">
        <v>0.41293601661623203</v>
      </c>
      <c r="T938" s="14">
        <v>0.37510777684782798</v>
      </c>
      <c r="U938" s="14">
        <v>0.455089334447075</v>
      </c>
      <c r="V938" s="14">
        <v>0.45524611287004502</v>
      </c>
      <c r="W938" s="14">
        <v>0.55043042035077505</v>
      </c>
      <c r="X938" s="14">
        <v>0.36833107086452899</v>
      </c>
      <c r="Y938" s="14">
        <v>0.41831112350250199</v>
      </c>
      <c r="Z938" s="14">
        <v>0.302428823071902</v>
      </c>
      <c r="AA938" s="14">
        <v>0.400303658333301</v>
      </c>
      <c r="AB938" s="14">
        <v>0.41965005926009202</v>
      </c>
      <c r="AC938" s="14">
        <v>0.32283570357600999</v>
      </c>
      <c r="AD938" s="14">
        <v>0.56154937543090699</v>
      </c>
      <c r="AE938" s="14"/>
      <c r="AF938" s="14">
        <v>0.47663731210655702</v>
      </c>
      <c r="AG938" s="14">
        <v>0.40238155622229599</v>
      </c>
      <c r="AH938" s="14">
        <v>0.44955909080980999</v>
      </c>
      <c r="AI938" s="14">
        <v>0.31027566006990198</v>
      </c>
      <c r="AJ938" s="14">
        <v>0.40179125741822003</v>
      </c>
      <c r="AK938" s="14"/>
      <c r="AL938" s="14">
        <v>0.42798848109266302</v>
      </c>
      <c r="AM938" s="14">
        <v>0.49499831214623502</v>
      </c>
      <c r="AN938" s="14">
        <v>0.43400653449846499</v>
      </c>
      <c r="AO938" s="14">
        <v>0.32144492580965001</v>
      </c>
      <c r="AP938" s="14">
        <v>0.39501606458788302</v>
      </c>
      <c r="AQ938" s="14">
        <v>0.48981605864229</v>
      </c>
      <c r="AR938" s="14"/>
      <c r="AS938" s="14">
        <v>0.421888284265165</v>
      </c>
      <c r="AT938" s="14">
        <v>0.42610818509201898</v>
      </c>
      <c r="AU938" s="14">
        <v>0.41027917557657501</v>
      </c>
      <c r="AV938" s="14">
        <v>0.37634105369858301</v>
      </c>
      <c r="AW938" s="14">
        <v>0.433777150297109</v>
      </c>
      <c r="AX938" s="14"/>
      <c r="AY938" s="14">
        <v>0.423391945189666</v>
      </c>
      <c r="AZ938" s="14">
        <v>0.33126050540490098</v>
      </c>
      <c r="BA938" s="14">
        <v>0.36029213859857301</v>
      </c>
      <c r="BB938" s="14">
        <v>0.52777787816948396</v>
      </c>
      <c r="BC938" s="14">
        <v>0.48701142363969302</v>
      </c>
      <c r="BD938" s="14">
        <v>0.446754406688882</v>
      </c>
      <c r="BE938" s="14">
        <v>0.41540712483275399</v>
      </c>
      <c r="BF938" s="14">
        <v>0.47553917953589298</v>
      </c>
      <c r="BG938" s="14">
        <v>0.46078044044168598</v>
      </c>
      <c r="BH938" s="14">
        <v>0.284117059473457</v>
      </c>
      <c r="BI938" s="14">
        <v>0.38564688080089699</v>
      </c>
      <c r="BJ938" s="14">
        <v>0.48077164411448198</v>
      </c>
      <c r="BK938" s="14">
        <v>0.45221335634736598</v>
      </c>
      <c r="BL938" s="14">
        <v>0.35859268516544401</v>
      </c>
      <c r="BM938" s="14">
        <v>0.391336381566323</v>
      </c>
      <c r="BN938" s="14">
        <v>0.42593338693055699</v>
      </c>
      <c r="BO938" s="14"/>
      <c r="BP938" s="14">
        <v>0.36156088730312402</v>
      </c>
      <c r="BQ938" s="14">
        <v>0.43845311543581</v>
      </c>
      <c r="BR938" s="14">
        <v>0.39488722636942503</v>
      </c>
      <c r="BS938" s="14">
        <v>0.42566785109203498</v>
      </c>
      <c r="BT938" s="14">
        <v>0.46350510567485698</v>
      </c>
      <c r="BU938" s="14">
        <v>0.52875773339542698</v>
      </c>
      <c r="BV938" s="14"/>
      <c r="BW938" s="14">
        <v>0.41618642929563299</v>
      </c>
      <c r="BX938" s="14">
        <v>0.42203961552747998</v>
      </c>
      <c r="BY938" s="14" t="s">
        <v>120</v>
      </c>
      <c r="BZ938" s="14">
        <v>0.42394579835112201</v>
      </c>
      <c r="CA938" s="14">
        <v>0.42350267934022101</v>
      </c>
      <c r="CB938" s="14">
        <v>0.41031101065196801</v>
      </c>
      <c r="CC938" s="14">
        <v>0.39456167859045499</v>
      </c>
      <c r="CD938" s="14"/>
      <c r="CE938" s="14">
        <v>0.44594154929096003</v>
      </c>
      <c r="CF938" s="14">
        <v>0.38835401753562199</v>
      </c>
      <c r="CG938" s="14">
        <v>0.39280972649774898</v>
      </c>
      <c r="CH938" s="14">
        <v>0.42342027135819998</v>
      </c>
      <c r="CI938" s="14"/>
      <c r="CJ938" s="14">
        <v>0.41369273165272502</v>
      </c>
      <c r="CK938" s="14">
        <v>0.370084435482191</v>
      </c>
      <c r="CL938" s="14">
        <v>0.42838983675942199</v>
      </c>
      <c r="CM938" s="14">
        <v>0.47044873911253898</v>
      </c>
      <c r="CN938" s="14"/>
      <c r="CO938" s="14">
        <v>0.41268681094574799</v>
      </c>
      <c r="CP938" s="14">
        <v>0.417595083440987</v>
      </c>
      <c r="CQ938" s="14"/>
      <c r="CR938" s="14">
        <v>0.37766483284195901</v>
      </c>
      <c r="CS938" s="14">
        <v>0.42569599009271297</v>
      </c>
    </row>
    <row r="939" spans="2:97" x14ac:dyDescent="0.3">
      <c r="B939" t="s">
        <v>385</v>
      </c>
      <c r="C939" s="14">
        <v>0.168285992906818</v>
      </c>
      <c r="D939" s="14">
        <v>0.20197085243430599</v>
      </c>
      <c r="E939" s="14">
        <v>0.13387700075679301</v>
      </c>
      <c r="F939" s="14"/>
      <c r="G939" s="14">
        <v>0.194515754115727</v>
      </c>
      <c r="H939" s="14">
        <v>0.12449444941563099</v>
      </c>
      <c r="I939" s="14">
        <v>0.148955852392401</v>
      </c>
      <c r="J939" s="14">
        <v>0.196610513014987</v>
      </c>
      <c r="K939" s="14">
        <v>0.14501243017951199</v>
      </c>
      <c r="L939" s="14">
        <v>0.19470825137266001</v>
      </c>
      <c r="M939" s="14"/>
      <c r="N939" s="14">
        <v>0.13531744590630099</v>
      </c>
      <c r="O939" s="14">
        <v>0.214418801249948</v>
      </c>
      <c r="P939" s="14">
        <v>0.16530929877933301</v>
      </c>
      <c r="Q939" s="14">
        <v>0.156531144098531</v>
      </c>
      <c r="R939" s="14"/>
      <c r="S939" s="14">
        <v>0.133479064049566</v>
      </c>
      <c r="T939" s="14">
        <v>0.19504788650358101</v>
      </c>
      <c r="U939" s="14">
        <v>0.16978620053249899</v>
      </c>
      <c r="V939" s="14">
        <v>0.11965691115616101</v>
      </c>
      <c r="W939" s="14">
        <v>0.207819779485752</v>
      </c>
      <c r="X939" s="14">
        <v>0.179457040632722</v>
      </c>
      <c r="Y939" s="14">
        <v>0.21773444017019999</v>
      </c>
      <c r="Z939" s="14">
        <v>0.17704630421890699</v>
      </c>
      <c r="AA939" s="14">
        <v>0.13107098344271201</v>
      </c>
      <c r="AB939" s="14">
        <v>0.199606141858094</v>
      </c>
      <c r="AC939" s="14">
        <v>0.13439801137346399</v>
      </c>
      <c r="AD939" s="14">
        <v>0.19188485994000301</v>
      </c>
      <c r="AE939" s="14"/>
      <c r="AF939" s="14">
        <v>0.15014035559815</v>
      </c>
      <c r="AG939" s="14">
        <v>0.18150574381795301</v>
      </c>
      <c r="AH939" s="14">
        <v>0.152000855568625</v>
      </c>
      <c r="AI939" s="14">
        <v>0.22831868948753101</v>
      </c>
      <c r="AJ939" s="14">
        <v>0.14128890441122699</v>
      </c>
      <c r="AK939" s="14"/>
      <c r="AL939" s="14">
        <v>0.17540162027473999</v>
      </c>
      <c r="AM939" s="14">
        <v>0.13267629896584701</v>
      </c>
      <c r="AN939" s="14">
        <v>0.128971120709924</v>
      </c>
      <c r="AO939" s="14">
        <v>0.238939702970591</v>
      </c>
      <c r="AP939" s="14">
        <v>0.11061677757736101</v>
      </c>
      <c r="AQ939" s="14">
        <v>0.128091619831501</v>
      </c>
      <c r="AR939" s="14"/>
      <c r="AS939" s="14">
        <v>0.15094897317992501</v>
      </c>
      <c r="AT939" s="14">
        <v>0.194356350017972</v>
      </c>
      <c r="AU939" s="14">
        <v>0.17787807574702799</v>
      </c>
      <c r="AV939" s="14">
        <v>0.123196683450462</v>
      </c>
      <c r="AW939" s="14">
        <v>0</v>
      </c>
      <c r="AX939" s="14"/>
      <c r="AY939" s="14">
        <v>0.29595560886963901</v>
      </c>
      <c r="AZ939" s="14">
        <v>0.20961605689156201</v>
      </c>
      <c r="BA939" s="14">
        <v>0.138504899208445</v>
      </c>
      <c r="BB939" s="14">
        <v>0.10802803627086199</v>
      </c>
      <c r="BC939" s="14">
        <v>0.13683263759342401</v>
      </c>
      <c r="BD939" s="14">
        <v>0.161228028423435</v>
      </c>
      <c r="BE939" s="14">
        <v>0.195664888364187</v>
      </c>
      <c r="BF939" s="14">
        <v>0.20861376653833699</v>
      </c>
      <c r="BG939" s="14">
        <v>0.24145724637239199</v>
      </c>
      <c r="BH939" s="14">
        <v>0.28339268556137798</v>
      </c>
      <c r="BI939" s="14">
        <v>0.180126657111921</v>
      </c>
      <c r="BJ939" s="14">
        <v>0.18008766232305901</v>
      </c>
      <c r="BK939" s="14">
        <v>0.14390742902460199</v>
      </c>
      <c r="BL939" s="14">
        <v>0.151181738345746</v>
      </c>
      <c r="BM939" s="14">
        <v>0.14214701493922199</v>
      </c>
      <c r="BN939" s="14">
        <v>6.4699138981526794E-2</v>
      </c>
      <c r="BO939" s="14"/>
      <c r="BP939" s="14">
        <v>0.15943268722576601</v>
      </c>
      <c r="BQ939" s="14">
        <v>0.15873126212633301</v>
      </c>
      <c r="BR939" s="14">
        <v>0.16291728927548499</v>
      </c>
      <c r="BS939" s="14">
        <v>0.16931950628723499</v>
      </c>
      <c r="BT939" s="14">
        <v>0.20919444619382699</v>
      </c>
      <c r="BU939" s="14">
        <v>0.20384093869987699</v>
      </c>
      <c r="BV939" s="14"/>
      <c r="BW939" s="14">
        <v>0.184249700465691</v>
      </c>
      <c r="BX939" s="14">
        <v>0.17739331377422601</v>
      </c>
      <c r="BY939" s="14" t="s">
        <v>120</v>
      </c>
      <c r="BZ939" s="14">
        <v>0.168842701719915</v>
      </c>
      <c r="CA939" s="14">
        <v>0.182200194916849</v>
      </c>
      <c r="CB939" s="14">
        <v>0.133211898432956</v>
      </c>
      <c r="CC939" s="14">
        <v>5.8090840694507498E-2</v>
      </c>
      <c r="CD939" s="14"/>
      <c r="CE939" s="14">
        <v>0.12171301092796299</v>
      </c>
      <c r="CF939" s="14">
        <v>0.18051115115074501</v>
      </c>
      <c r="CG939" s="14">
        <v>0.18830675922363899</v>
      </c>
      <c r="CH939" s="14">
        <v>0.19397919582921</v>
      </c>
      <c r="CI939" s="14"/>
      <c r="CJ939" s="14">
        <v>0.17551158579010001</v>
      </c>
      <c r="CK939" s="14">
        <v>0.197960501212674</v>
      </c>
      <c r="CL939" s="14">
        <v>0.159021525782235</v>
      </c>
      <c r="CM939" s="14">
        <v>0.13296053067118499</v>
      </c>
      <c r="CN939" s="14"/>
      <c r="CO939" s="14">
        <v>0.13057380880411401</v>
      </c>
      <c r="CP939" s="14">
        <v>0.176707989914242</v>
      </c>
      <c r="CQ939" s="14"/>
      <c r="CR939" s="14">
        <v>0.17756614529666001</v>
      </c>
      <c r="CS939" s="14">
        <v>0.17365768359637501</v>
      </c>
    </row>
    <row r="940" spans="2:97" x14ac:dyDescent="0.3">
      <c r="B940" t="s">
        <v>386</v>
      </c>
      <c r="C940" s="14">
        <v>7.1519187468078504E-2</v>
      </c>
      <c r="D940" s="14">
        <v>8.45035104289239E-2</v>
      </c>
      <c r="E940" s="14">
        <v>5.8283793548155001E-2</v>
      </c>
      <c r="F940" s="14"/>
      <c r="G940" s="14">
        <v>5.8801010900757601E-2</v>
      </c>
      <c r="H940" s="14">
        <v>4.6954453132230997E-2</v>
      </c>
      <c r="I940" s="14">
        <v>6.9532438128606197E-2</v>
      </c>
      <c r="J940" s="14">
        <v>6.6966018653720094E-2</v>
      </c>
      <c r="K940" s="14">
        <v>9.1478914671105499E-2</v>
      </c>
      <c r="L940" s="14">
        <v>9.2438926169243499E-2</v>
      </c>
      <c r="M940" s="14"/>
      <c r="N940" s="14">
        <v>8.4128342932380307E-2</v>
      </c>
      <c r="O940" s="14">
        <v>4.7888719039784498E-2</v>
      </c>
      <c r="P940" s="14">
        <v>6.4968442929165898E-2</v>
      </c>
      <c r="Q940" s="14">
        <v>9.1094695854195898E-2</v>
      </c>
      <c r="R940" s="14"/>
      <c r="S940" s="14">
        <v>3.8778520111328298E-2</v>
      </c>
      <c r="T940" s="14">
        <v>8.0705998545247196E-2</v>
      </c>
      <c r="U940" s="14">
        <v>8.1652223644626806E-2</v>
      </c>
      <c r="V940" s="14">
        <v>8.4538390382040196E-2</v>
      </c>
      <c r="W940" s="14">
        <v>2.57595947088178E-2</v>
      </c>
      <c r="X940" s="14">
        <v>0.114200820294481</v>
      </c>
      <c r="Y940" s="14">
        <v>6.9354246509446799E-2</v>
      </c>
      <c r="Z940" s="14">
        <v>0.14918455108001499</v>
      </c>
      <c r="AA940" s="14">
        <v>4.9764103046151399E-2</v>
      </c>
      <c r="AB940" s="14">
        <v>6.3126060700236894E-2</v>
      </c>
      <c r="AC940" s="14">
        <v>0.11724446510448699</v>
      </c>
      <c r="AD940" s="14">
        <v>3.71780888397324E-2</v>
      </c>
      <c r="AE940" s="14"/>
      <c r="AF940" s="14">
        <v>6.6692541121465804E-2</v>
      </c>
      <c r="AG940" s="14">
        <v>4.0782554782015597E-2</v>
      </c>
      <c r="AH940" s="14">
        <v>5.3460441907439503E-2</v>
      </c>
      <c r="AI940" s="14">
        <v>0.14962035821988001</v>
      </c>
      <c r="AJ940" s="14">
        <v>0.10541003243434099</v>
      </c>
      <c r="AK940" s="14"/>
      <c r="AL940" s="14">
        <v>4.6231322019996503E-2</v>
      </c>
      <c r="AM940" s="14">
        <v>4.5549952961155001E-2</v>
      </c>
      <c r="AN940" s="14">
        <v>6.79875611289249E-2</v>
      </c>
      <c r="AO940" s="14">
        <v>9.4593226338515302E-2</v>
      </c>
      <c r="AP940" s="14">
        <v>0.11565202460676099</v>
      </c>
      <c r="AQ940" s="14">
        <v>9.4906959834406598E-2</v>
      </c>
      <c r="AR940" s="14"/>
      <c r="AS940" s="14">
        <v>7.9441661823485193E-2</v>
      </c>
      <c r="AT940" s="14">
        <v>7.5540565716809199E-2</v>
      </c>
      <c r="AU940" s="14">
        <v>6.6081143667925404E-2</v>
      </c>
      <c r="AV940" s="14">
        <v>4.7881560001675899E-2</v>
      </c>
      <c r="AW940" s="14">
        <v>0</v>
      </c>
      <c r="AX940" s="14"/>
      <c r="AY940" s="14">
        <v>0</v>
      </c>
      <c r="AZ940" s="14">
        <v>0.10184991071042999</v>
      </c>
      <c r="BA940" s="14">
        <v>7.3748289859464897E-2</v>
      </c>
      <c r="BB940" s="14">
        <v>0.123361510754309</v>
      </c>
      <c r="BC940" s="14">
        <v>3.7689379662272197E-2</v>
      </c>
      <c r="BD940" s="14">
        <v>6.7018596826287094E-2</v>
      </c>
      <c r="BE940" s="14">
        <v>0.117395957081165</v>
      </c>
      <c r="BF940" s="14">
        <v>5.71625721680094E-2</v>
      </c>
      <c r="BG940" s="14">
        <v>6.7207302429635907E-2</v>
      </c>
      <c r="BH940" s="14">
        <v>5.7307374704182103E-2</v>
      </c>
      <c r="BI940" s="14">
        <v>7.6879549380374099E-2</v>
      </c>
      <c r="BJ940" s="14">
        <v>4.4584974437453101E-2</v>
      </c>
      <c r="BK940" s="14">
        <v>0.140704744816571</v>
      </c>
      <c r="BL940" s="14">
        <v>0.14244217193453801</v>
      </c>
      <c r="BM940" s="14">
        <v>5.8128995371873098E-2</v>
      </c>
      <c r="BN940" s="14">
        <v>0</v>
      </c>
      <c r="BO940" s="14"/>
      <c r="BP940" s="14">
        <v>4.92831366293228E-2</v>
      </c>
      <c r="BQ940" s="14">
        <v>8.2764131296318502E-2</v>
      </c>
      <c r="BR940" s="14">
        <v>7.0470574926602997E-2</v>
      </c>
      <c r="BS940" s="14">
        <v>8.3274231975259294E-2</v>
      </c>
      <c r="BT940" s="14">
        <v>7.9783258516784805E-2</v>
      </c>
      <c r="BU940" s="14">
        <v>7.4650107030790905E-2</v>
      </c>
      <c r="BV940" s="14"/>
      <c r="BW940" s="14">
        <v>8.8264300828127501E-2</v>
      </c>
      <c r="BX940" s="14">
        <v>3.9900929877107402E-2</v>
      </c>
      <c r="BY940" s="14" t="s">
        <v>120</v>
      </c>
      <c r="BZ940" s="14">
        <v>9.1216689002088902E-2</v>
      </c>
      <c r="CA940" s="14">
        <v>6.3813439473553404E-2</v>
      </c>
      <c r="CB940" s="14">
        <v>6.5924442988374896E-2</v>
      </c>
      <c r="CC940" s="14">
        <v>5.5907277563865702E-2</v>
      </c>
      <c r="CD940" s="14"/>
      <c r="CE940" s="14">
        <v>5.9853508244392999E-2</v>
      </c>
      <c r="CF940" s="14">
        <v>6.6844065969803301E-2</v>
      </c>
      <c r="CG940" s="14">
        <v>8.5835813711488004E-2</v>
      </c>
      <c r="CH940" s="14">
        <v>6.4172523699423598E-2</v>
      </c>
      <c r="CI940" s="14"/>
      <c r="CJ940" s="14">
        <v>4.8577033192643698E-2</v>
      </c>
      <c r="CK940" s="14">
        <v>9.7088106365253293E-2</v>
      </c>
      <c r="CL940" s="14">
        <v>6.9858173406135204E-2</v>
      </c>
      <c r="CM940" s="14">
        <v>6.8207780075791299E-2</v>
      </c>
      <c r="CN940" s="14"/>
      <c r="CO940" s="14">
        <v>5.1038733071067703E-2</v>
      </c>
      <c r="CP940" s="14">
        <v>7.2041117914562802E-2</v>
      </c>
      <c r="CQ940" s="14"/>
      <c r="CR940" s="14">
        <v>6.1947673305840098E-2</v>
      </c>
      <c r="CS940" s="14">
        <v>7.3649820858575299E-2</v>
      </c>
    </row>
    <row r="941" spans="2:97" x14ac:dyDescent="0.3">
      <c r="B941" t="s">
        <v>92</v>
      </c>
      <c r="C941" s="14">
        <v>2.99381669872875E-2</v>
      </c>
      <c r="D941" s="14">
        <v>2.21793113789477E-2</v>
      </c>
      <c r="E941" s="14">
        <v>3.8153628422715601E-2</v>
      </c>
      <c r="F941" s="14"/>
      <c r="G941" s="14">
        <v>1.8221256552832001E-2</v>
      </c>
      <c r="H941" s="14">
        <v>4.1344434142579503E-2</v>
      </c>
      <c r="I941" s="14">
        <v>1.6909720709756701E-2</v>
      </c>
      <c r="J941" s="14">
        <v>5.7927738067265401E-2</v>
      </c>
      <c r="K941" s="14">
        <v>4.2120889794047198E-2</v>
      </c>
      <c r="L941" s="14">
        <v>8.8690616114380297E-3</v>
      </c>
      <c r="M941" s="14"/>
      <c r="N941" s="14">
        <v>1.5627350472380199E-2</v>
      </c>
      <c r="O941" s="14">
        <v>2.32750893083199E-2</v>
      </c>
      <c r="P941" s="14">
        <v>5.2453703368778602E-2</v>
      </c>
      <c r="Q941" s="14">
        <v>2.7760544102721899E-2</v>
      </c>
      <c r="R941" s="14"/>
      <c r="S941" s="14">
        <v>3.7957499475152402E-2</v>
      </c>
      <c r="T941" s="14">
        <v>3.0960481390952501E-2</v>
      </c>
      <c r="U941" s="14">
        <v>1.53986780515362E-2</v>
      </c>
      <c r="V941" s="14">
        <v>1.9782566867904701E-2</v>
      </c>
      <c r="W941" s="14">
        <v>0</v>
      </c>
      <c r="X941" s="14">
        <v>7.3614766632370293E-2</v>
      </c>
      <c r="Y941" s="14">
        <v>1.09275542644609E-2</v>
      </c>
      <c r="Z941" s="14">
        <v>0</v>
      </c>
      <c r="AA941" s="14">
        <v>2.0220643085982499E-2</v>
      </c>
      <c r="AB941" s="14">
        <v>5.2873024612286303E-2</v>
      </c>
      <c r="AC941" s="14">
        <v>4.5904168826530999E-2</v>
      </c>
      <c r="AD941" s="14">
        <v>0</v>
      </c>
      <c r="AE941" s="14"/>
      <c r="AF941" s="14">
        <v>1.53321050896246E-2</v>
      </c>
      <c r="AG941" s="14">
        <v>1.9998849541297301E-2</v>
      </c>
      <c r="AH941" s="14">
        <v>2.1321196433484998E-2</v>
      </c>
      <c r="AI941" s="14">
        <v>2.86981126059833E-2</v>
      </c>
      <c r="AJ941" s="14">
        <v>9.0653981367625605E-2</v>
      </c>
      <c r="AK941" s="14"/>
      <c r="AL941" s="14">
        <v>1.22494378067737E-2</v>
      </c>
      <c r="AM941" s="14">
        <v>1.0036269202165099E-2</v>
      </c>
      <c r="AN941" s="14">
        <v>3.9877260728773303E-2</v>
      </c>
      <c r="AO941" s="14">
        <v>4.0219674330518297E-2</v>
      </c>
      <c r="AP941" s="14">
        <v>7.0147273194952897E-2</v>
      </c>
      <c r="AQ941" s="14">
        <v>2.3937814653713401E-2</v>
      </c>
      <c r="AR941" s="14"/>
      <c r="AS941" s="14">
        <v>4.2735473506076198E-2</v>
      </c>
      <c r="AT941" s="14">
        <v>2.3388087955185301E-2</v>
      </c>
      <c r="AU941" s="14">
        <v>2.8162836902473499E-2</v>
      </c>
      <c r="AV941" s="14">
        <v>9.0099329854720599E-3</v>
      </c>
      <c r="AW941" s="14">
        <v>0</v>
      </c>
      <c r="AX941" s="14"/>
      <c r="AY941" s="14">
        <v>0</v>
      </c>
      <c r="AZ941" s="14">
        <v>5.3560398039303798E-2</v>
      </c>
      <c r="BA941" s="14">
        <v>1.4206986894529299E-2</v>
      </c>
      <c r="BB941" s="14">
        <v>1.9388166286884199E-2</v>
      </c>
      <c r="BC941" s="14">
        <v>2.8185090352914E-2</v>
      </c>
      <c r="BD941" s="14">
        <v>4.5728417217130897E-2</v>
      </c>
      <c r="BE941" s="14">
        <v>9.3568072763691897E-3</v>
      </c>
      <c r="BF941" s="14">
        <v>4.4252757724849497E-2</v>
      </c>
      <c r="BG941" s="14">
        <v>0</v>
      </c>
      <c r="BH941" s="14">
        <v>0</v>
      </c>
      <c r="BI941" s="14">
        <v>3.3013003867808699E-2</v>
      </c>
      <c r="BJ941" s="14">
        <v>8.0894101083797104E-2</v>
      </c>
      <c r="BK941" s="14">
        <v>0</v>
      </c>
      <c r="BL941" s="14">
        <v>3.7739644579233601E-2</v>
      </c>
      <c r="BM941" s="14">
        <v>2.9969985389615102E-2</v>
      </c>
      <c r="BN941" s="14">
        <v>1.8824064083749901E-2</v>
      </c>
      <c r="BO941" s="14"/>
      <c r="BP941" s="14">
        <v>1.7891544127326599E-2</v>
      </c>
      <c r="BQ941" s="14">
        <v>2.60078040801477E-2</v>
      </c>
      <c r="BR941" s="14">
        <v>7.8987649031364002E-2</v>
      </c>
      <c r="BS941" s="14">
        <v>1.7428266064036101E-2</v>
      </c>
      <c r="BT941" s="14">
        <v>4.13731659830536E-2</v>
      </c>
      <c r="BU941" s="14">
        <v>0</v>
      </c>
      <c r="BV941" s="14"/>
      <c r="BW941" s="14">
        <v>2.0048752048832202E-2</v>
      </c>
      <c r="BX941" s="14">
        <v>4.2709413657064203E-2</v>
      </c>
      <c r="BY941" s="14" t="s">
        <v>120</v>
      </c>
      <c r="BZ941" s="14">
        <v>1.2696328085922101E-2</v>
      </c>
      <c r="CA941" s="14">
        <v>6.5397881437071398E-2</v>
      </c>
      <c r="CB941" s="14">
        <v>1.5661713984738802E-2</v>
      </c>
      <c r="CC941" s="14">
        <v>8.8896291717508999E-2</v>
      </c>
      <c r="CD941" s="14"/>
      <c r="CE941" s="14">
        <v>2.7426904007944501E-2</v>
      </c>
      <c r="CF941" s="14">
        <v>2.79747737006402E-2</v>
      </c>
      <c r="CG941" s="14">
        <v>3.4317063057759403E-2</v>
      </c>
      <c r="CH941" s="14">
        <v>2.4088560002727501E-2</v>
      </c>
      <c r="CI941" s="14"/>
      <c r="CJ941" s="14">
        <v>1.63373338499717E-2</v>
      </c>
      <c r="CK941" s="14">
        <v>1.05851957558592E-2</v>
      </c>
      <c r="CL941" s="14">
        <v>3.4740681902682098E-2</v>
      </c>
      <c r="CM941" s="14">
        <v>9.0459987944625897E-2</v>
      </c>
      <c r="CN941" s="14"/>
      <c r="CO941" s="14">
        <v>7.4848738152173497E-3</v>
      </c>
      <c r="CP941" s="14">
        <v>3.2612032616242403E-2</v>
      </c>
      <c r="CQ941" s="14"/>
      <c r="CR941" s="14">
        <v>9.8902200330174793E-3</v>
      </c>
      <c r="CS941" s="14">
        <v>2.9638765521204299E-2</v>
      </c>
    </row>
    <row r="942" spans="2:97" x14ac:dyDescent="0.3">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c r="AR942" s="14"/>
      <c r="AS942" s="14"/>
      <c r="AT942" s="14"/>
      <c r="AU942" s="14"/>
      <c r="AV942" s="14"/>
      <c r="AW942" s="14"/>
      <c r="AX942" s="14"/>
      <c r="AY942" s="14"/>
      <c r="AZ942" s="14"/>
      <c r="BA942" s="14"/>
      <c r="BB942" s="14"/>
      <c r="BC942" s="14"/>
      <c r="BD942" s="14"/>
      <c r="BE942" s="14"/>
      <c r="BF942" s="14"/>
      <c r="BG942" s="14"/>
      <c r="BH942" s="14"/>
      <c r="BI942" s="14"/>
      <c r="BJ942" s="14"/>
      <c r="BK942" s="14"/>
      <c r="BL942" s="14"/>
      <c r="BM942" s="14"/>
      <c r="BN942" s="14"/>
      <c r="BO942" s="14"/>
      <c r="BP942" s="14"/>
      <c r="BQ942" s="14"/>
      <c r="BR942" s="14"/>
      <c r="BS942" s="14"/>
      <c r="BT942" s="14"/>
      <c r="BU942" s="14"/>
      <c r="BV942" s="14"/>
      <c r="BW942" s="14"/>
      <c r="BX942" s="14"/>
      <c r="BY942" s="14"/>
      <c r="BZ942" s="14"/>
      <c r="CA942" s="14"/>
      <c r="CB942" s="14"/>
      <c r="CC942" s="14"/>
      <c r="CD942" s="14"/>
      <c r="CE942" s="14"/>
      <c r="CF942" s="14"/>
      <c r="CG942" s="14"/>
      <c r="CH942" s="14"/>
      <c r="CI942" s="14"/>
      <c r="CJ942" s="14"/>
      <c r="CK942" s="14"/>
      <c r="CL942" s="14"/>
      <c r="CM942" s="14"/>
      <c r="CN942" s="14"/>
      <c r="CO942" s="14"/>
      <c r="CP942" s="14"/>
      <c r="CQ942" s="14"/>
      <c r="CR942" s="14"/>
      <c r="CS942" s="14"/>
    </row>
    <row r="943" spans="2:97" x14ac:dyDescent="0.3">
      <c r="B943" s="6" t="s">
        <v>416</v>
      </c>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c r="AQ943" s="14"/>
      <c r="AR943" s="14"/>
      <c r="AS943" s="14"/>
      <c r="AT943" s="14"/>
      <c r="AU943" s="14"/>
      <c r="AV943" s="14"/>
      <c r="AW943" s="14"/>
      <c r="AX943" s="14"/>
      <c r="AY943" s="14"/>
      <c r="AZ943" s="14"/>
      <c r="BA943" s="14"/>
      <c r="BB943" s="14"/>
      <c r="BC943" s="14"/>
      <c r="BD943" s="14"/>
      <c r="BE943" s="14"/>
      <c r="BF943" s="14"/>
      <c r="BG943" s="14"/>
      <c r="BH943" s="14"/>
      <c r="BI943" s="14"/>
      <c r="BJ943" s="14"/>
      <c r="BK943" s="14"/>
      <c r="BL943" s="14"/>
      <c r="BM943" s="14"/>
      <c r="BN943" s="14"/>
      <c r="BO943" s="14"/>
      <c r="BP943" s="14"/>
      <c r="BQ943" s="14"/>
      <c r="BR943" s="14"/>
      <c r="BS943" s="14"/>
      <c r="BT943" s="14"/>
      <c r="BU943" s="14"/>
      <c r="BV943" s="14"/>
      <c r="BW943" s="14"/>
      <c r="BX943" s="14"/>
      <c r="BY943" s="14"/>
      <c r="BZ943" s="14"/>
      <c r="CA943" s="14"/>
      <c r="CB943" s="14"/>
      <c r="CC943" s="14"/>
      <c r="CD943" s="14"/>
      <c r="CE943" s="14"/>
      <c r="CF943" s="14"/>
      <c r="CG943" s="14"/>
      <c r="CH943" s="14"/>
      <c r="CI943" s="14"/>
      <c r="CJ943" s="14"/>
      <c r="CK943" s="14"/>
      <c r="CL943" s="14"/>
      <c r="CM943" s="14"/>
      <c r="CN943" s="14"/>
      <c r="CO943" s="14"/>
      <c r="CP943" s="14"/>
      <c r="CQ943" s="14"/>
      <c r="CR943" s="14"/>
      <c r="CS943" s="14"/>
    </row>
    <row r="944" spans="2:97" x14ac:dyDescent="0.3">
      <c r="B944" s="24" t="s">
        <v>188</v>
      </c>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c r="AR944" s="14"/>
      <c r="AS944" s="14"/>
      <c r="AT944" s="14"/>
      <c r="AU944" s="14"/>
      <c r="AV944" s="14"/>
      <c r="AW944" s="14"/>
      <c r="AX944" s="14"/>
      <c r="AY944" s="14"/>
      <c r="AZ944" s="14"/>
      <c r="BA944" s="14"/>
      <c r="BB944" s="14"/>
      <c r="BC944" s="14"/>
      <c r="BD944" s="14"/>
      <c r="BE944" s="14"/>
      <c r="BF944" s="14"/>
      <c r="BG944" s="14"/>
      <c r="BH944" s="14"/>
      <c r="BI944" s="14"/>
      <c r="BJ944" s="14"/>
      <c r="BK944" s="14"/>
      <c r="BL944" s="14"/>
      <c r="BM944" s="14"/>
      <c r="BN944" s="14"/>
      <c r="BO944" s="14"/>
      <c r="BP944" s="14"/>
      <c r="BQ944" s="14"/>
      <c r="BR944" s="14"/>
      <c r="BS944" s="14"/>
      <c r="BT944" s="14"/>
      <c r="BU944" s="14"/>
      <c r="BV944" s="14"/>
      <c r="BW944" s="14"/>
      <c r="BX944" s="14"/>
      <c r="BY944" s="14"/>
      <c r="BZ944" s="14"/>
      <c r="CA944" s="14"/>
      <c r="CB944" s="14"/>
      <c r="CC944" s="14"/>
      <c r="CD944" s="14"/>
      <c r="CE944" s="14"/>
      <c r="CF944" s="14"/>
      <c r="CG944" s="14"/>
      <c r="CH944" s="14"/>
      <c r="CI944" s="14"/>
      <c r="CJ944" s="14"/>
      <c r="CK944" s="14"/>
      <c r="CL944" s="14"/>
      <c r="CM944" s="14"/>
      <c r="CN944" s="14"/>
      <c r="CO944" s="14"/>
      <c r="CP944" s="14"/>
      <c r="CQ944" s="14"/>
      <c r="CR944" s="14"/>
      <c r="CS944" s="14"/>
    </row>
    <row r="945" spans="2:97" x14ac:dyDescent="0.3">
      <c r="B945" t="s">
        <v>383</v>
      </c>
      <c r="C945" s="14">
        <v>0.215029463056258</v>
      </c>
      <c r="D945" s="14">
        <v>0.20160793436633501</v>
      </c>
      <c r="E945" s="14">
        <v>0.225087770372389</v>
      </c>
      <c r="F945" s="14"/>
      <c r="G945" s="14">
        <v>0.20996246618665301</v>
      </c>
      <c r="H945" s="14">
        <v>0.10049073422400299</v>
      </c>
      <c r="I945" s="14">
        <v>0.32226691867725599</v>
      </c>
      <c r="J945" s="14">
        <v>0.22365985326606999</v>
      </c>
      <c r="K945" s="14">
        <v>0.26097953348947101</v>
      </c>
      <c r="L945" s="14">
        <v>0.17618382055489401</v>
      </c>
      <c r="M945" s="14"/>
      <c r="N945" s="14">
        <v>0.21691754925113299</v>
      </c>
      <c r="O945" s="14">
        <v>0.21645093222467299</v>
      </c>
      <c r="P945" s="14">
        <v>0.23092123823981101</v>
      </c>
      <c r="Q945" s="14">
        <v>0.180035680154016</v>
      </c>
      <c r="R945" s="14"/>
      <c r="S945" s="14">
        <v>0.23286398771087</v>
      </c>
      <c r="T945" s="14">
        <v>0.32370662171713699</v>
      </c>
      <c r="U945" s="14">
        <v>0.18541905489986299</v>
      </c>
      <c r="V945" s="14">
        <v>0.17935358783381999</v>
      </c>
      <c r="W945" s="14">
        <v>0.16164353470642701</v>
      </c>
      <c r="X945" s="14">
        <v>0.194140690020114</v>
      </c>
      <c r="Y945" s="14">
        <v>0.201459866054195</v>
      </c>
      <c r="Z945" s="14">
        <v>0.17745162591759001</v>
      </c>
      <c r="AA945" s="14">
        <v>0.32860164686128202</v>
      </c>
      <c r="AB945" s="14">
        <v>0.12541878084425001</v>
      </c>
      <c r="AC945" s="14">
        <v>0.14471996136947399</v>
      </c>
      <c r="AD945" s="14">
        <v>0.128158445431756</v>
      </c>
      <c r="AE945" s="14"/>
      <c r="AF945" s="14">
        <v>0.24242516963265701</v>
      </c>
      <c r="AG945" s="14">
        <v>0.17127449557810201</v>
      </c>
      <c r="AH945" s="14">
        <v>0.20911615773684999</v>
      </c>
      <c r="AI945" s="14">
        <v>0.28075387342851399</v>
      </c>
      <c r="AJ945" s="14">
        <v>0.243514149334667</v>
      </c>
      <c r="AK945" s="14"/>
      <c r="AL945" s="14">
        <v>0.14739228408600499</v>
      </c>
      <c r="AM945" s="14">
        <v>0.27215808426705701</v>
      </c>
      <c r="AN945" s="14">
        <v>0.19167779833051901</v>
      </c>
      <c r="AO945" s="14">
        <v>0.263841012338692</v>
      </c>
      <c r="AP945" s="14">
        <v>0.191269548700197</v>
      </c>
      <c r="AQ945" s="14">
        <v>0.225850709054503</v>
      </c>
      <c r="AR945" s="14"/>
      <c r="AS945" s="14">
        <v>0.248738274355054</v>
      </c>
      <c r="AT945" s="14">
        <v>0.24543256050548801</v>
      </c>
      <c r="AU945" s="14">
        <v>0.179038595326589</v>
      </c>
      <c r="AV945" s="14">
        <v>0.22363186012279501</v>
      </c>
      <c r="AW945" s="14">
        <v>0.20041342647744001</v>
      </c>
      <c r="AX945" s="14"/>
      <c r="AY945" s="14">
        <v>1</v>
      </c>
      <c r="AZ945" s="14">
        <v>0.26078705785043099</v>
      </c>
      <c r="BA945" s="14">
        <v>0.152121646976973</v>
      </c>
      <c r="BB945" s="14">
        <v>0.12722785454462099</v>
      </c>
      <c r="BC945" s="14">
        <v>0.20301748079555301</v>
      </c>
      <c r="BD945" s="14">
        <v>0.10922671534454099</v>
      </c>
      <c r="BE945" s="14">
        <v>0.156611021265605</v>
      </c>
      <c r="BF945" s="14">
        <v>0.26843434114409798</v>
      </c>
      <c r="BG945" s="14">
        <v>0.21079855489438501</v>
      </c>
      <c r="BH945" s="14">
        <v>0.30917426406127801</v>
      </c>
      <c r="BI945" s="14">
        <v>0.30734025362990702</v>
      </c>
      <c r="BJ945" s="14">
        <v>0.19331697535185599</v>
      </c>
      <c r="BK945" s="14">
        <v>0.13190987816063199</v>
      </c>
      <c r="BL945" s="14">
        <v>0.226633502413882</v>
      </c>
      <c r="BM945" s="14">
        <v>0.18307195400645601</v>
      </c>
      <c r="BN945" s="14">
        <v>0.26009075868092901</v>
      </c>
      <c r="BO945" s="14"/>
      <c r="BP945" s="14">
        <v>0.26177297770230601</v>
      </c>
      <c r="BQ945" s="14">
        <v>0.20709157627332</v>
      </c>
      <c r="BR945" s="14">
        <v>0.156882241101584</v>
      </c>
      <c r="BS945" s="14">
        <v>0.22209910938674901</v>
      </c>
      <c r="BT945" s="14">
        <v>0.18216314792750701</v>
      </c>
      <c r="BU945" s="14">
        <v>0.30626074451938801</v>
      </c>
      <c r="BV945" s="14"/>
      <c r="BW945" s="14">
        <v>0.195340237648813</v>
      </c>
      <c r="BX945" s="14">
        <v>0.24966512833132901</v>
      </c>
      <c r="BY945" s="14" t="s">
        <v>120</v>
      </c>
      <c r="BZ945" s="14" t="s">
        <v>120</v>
      </c>
      <c r="CA945" s="14" t="s">
        <v>120</v>
      </c>
      <c r="CB945" s="14" t="s">
        <v>120</v>
      </c>
      <c r="CC945" s="14" t="s">
        <v>120</v>
      </c>
      <c r="CD945" s="14"/>
      <c r="CE945" s="14" t="s">
        <v>120</v>
      </c>
      <c r="CF945" s="14">
        <v>0.268706224445104</v>
      </c>
      <c r="CG945" s="14" t="s">
        <v>120</v>
      </c>
      <c r="CH945" s="14">
        <v>0.197754187477717</v>
      </c>
      <c r="CI945" s="14"/>
      <c r="CJ945" s="14">
        <v>0.25199869582143702</v>
      </c>
      <c r="CK945" s="14">
        <v>0.17362535144694899</v>
      </c>
      <c r="CL945" s="14">
        <v>0.222737165237227</v>
      </c>
      <c r="CM945" s="14">
        <v>0.17696613238689901</v>
      </c>
      <c r="CN945" s="14"/>
      <c r="CO945" s="14">
        <v>0.23725906981143899</v>
      </c>
      <c r="CP945" s="14">
        <v>0.20910104916421399</v>
      </c>
      <c r="CQ945" s="14"/>
      <c r="CR945" s="14">
        <v>0.30367523690465897</v>
      </c>
      <c r="CS945" s="14">
        <v>0.203972697888754</v>
      </c>
    </row>
    <row r="946" spans="2:97" x14ac:dyDescent="0.3">
      <c r="B946" t="s">
        <v>384</v>
      </c>
      <c r="C946" s="14">
        <v>0.28471912406149302</v>
      </c>
      <c r="D946" s="14">
        <v>0.26053713434579101</v>
      </c>
      <c r="E946" s="14">
        <v>0.30797961581706002</v>
      </c>
      <c r="F946" s="14"/>
      <c r="G946" s="14">
        <v>0.28319314109627303</v>
      </c>
      <c r="H946" s="14">
        <v>0.422324534345347</v>
      </c>
      <c r="I946" s="14">
        <v>0.236270969970372</v>
      </c>
      <c r="J946" s="14">
        <v>0.36311798828164099</v>
      </c>
      <c r="K946" s="14">
        <v>0.30760908359901401</v>
      </c>
      <c r="L946" s="14">
        <v>0.19549986576610801</v>
      </c>
      <c r="M946" s="14"/>
      <c r="N946" s="14">
        <v>0.27720364349197901</v>
      </c>
      <c r="O946" s="14">
        <v>0.29784946705009002</v>
      </c>
      <c r="P946" s="14">
        <v>0.27010123307466499</v>
      </c>
      <c r="Q946" s="14">
        <v>0.29711986302546101</v>
      </c>
      <c r="R946" s="14"/>
      <c r="S946" s="14">
        <v>0.35912466285914901</v>
      </c>
      <c r="T946" s="14">
        <v>0.23675567119515201</v>
      </c>
      <c r="U946" s="14">
        <v>0.377268821757342</v>
      </c>
      <c r="V946" s="14">
        <v>0.24852525325538899</v>
      </c>
      <c r="W946" s="14">
        <v>0.288667888749087</v>
      </c>
      <c r="X946" s="14">
        <v>0.24739489779330001</v>
      </c>
      <c r="Y946" s="14">
        <v>0.33377074376919402</v>
      </c>
      <c r="Z946" s="14">
        <v>0.239884931465115</v>
      </c>
      <c r="AA946" s="14">
        <v>0.27196161291620802</v>
      </c>
      <c r="AB946" s="14">
        <v>0.230250433561867</v>
      </c>
      <c r="AC946" s="14">
        <v>0.26187267085056198</v>
      </c>
      <c r="AD946" s="14">
        <v>0.36159663958451699</v>
      </c>
      <c r="AE946" s="14"/>
      <c r="AF946" s="14">
        <v>0.28049219606328102</v>
      </c>
      <c r="AG946" s="14">
        <v>0.34211587432302099</v>
      </c>
      <c r="AH946" s="14">
        <v>0.26525583397765901</v>
      </c>
      <c r="AI946" s="14">
        <v>0.242242399767681</v>
      </c>
      <c r="AJ946" s="14">
        <v>0.27358560367998203</v>
      </c>
      <c r="AK946" s="14"/>
      <c r="AL946" s="14">
        <v>0.38038501762910198</v>
      </c>
      <c r="AM946" s="14">
        <v>0.28483032274926401</v>
      </c>
      <c r="AN946" s="14">
        <v>0.244700736631941</v>
      </c>
      <c r="AO946" s="14">
        <v>0.25038956394698503</v>
      </c>
      <c r="AP946" s="14">
        <v>0.219792326101025</v>
      </c>
      <c r="AQ946" s="14">
        <v>0.25551016299662699</v>
      </c>
      <c r="AR946" s="14"/>
      <c r="AS946" s="14">
        <v>0.25797232486580901</v>
      </c>
      <c r="AT946" s="14">
        <v>0.233854677565911</v>
      </c>
      <c r="AU946" s="14">
        <v>0.35492533666137699</v>
      </c>
      <c r="AV946" s="14">
        <v>0.31432719994333602</v>
      </c>
      <c r="AW946" s="14">
        <v>0.11746175393742</v>
      </c>
      <c r="AX946" s="14"/>
      <c r="AY946" s="14">
        <v>0</v>
      </c>
      <c r="AZ946" s="14">
        <v>0.25944243236520498</v>
      </c>
      <c r="BA946" s="14">
        <v>0.34953357989318201</v>
      </c>
      <c r="BB946" s="14">
        <v>0.26669729582204998</v>
      </c>
      <c r="BC946" s="14">
        <v>0.41963641606914298</v>
      </c>
      <c r="BD946" s="14">
        <v>0.278230275753789</v>
      </c>
      <c r="BE946" s="14">
        <v>0.26864749202391502</v>
      </c>
      <c r="BF946" s="14">
        <v>0.225383448190633</v>
      </c>
      <c r="BG946" s="14">
        <v>0.29867832772091901</v>
      </c>
      <c r="BH946" s="14">
        <v>0.30883431474497203</v>
      </c>
      <c r="BI946" s="14">
        <v>0.25102789656721203</v>
      </c>
      <c r="BJ946" s="14">
        <v>0.26653995815527298</v>
      </c>
      <c r="BK946" s="14">
        <v>0.37754810792170801</v>
      </c>
      <c r="BL946" s="14">
        <v>0.20619299752520201</v>
      </c>
      <c r="BM946" s="14">
        <v>0.19847598152121401</v>
      </c>
      <c r="BN946" s="14">
        <v>0.261252220064495</v>
      </c>
      <c r="BO946" s="14"/>
      <c r="BP946" s="14">
        <v>0.37609282934766802</v>
      </c>
      <c r="BQ946" s="14">
        <v>0.276274911511592</v>
      </c>
      <c r="BR946" s="14">
        <v>0.37862245948016798</v>
      </c>
      <c r="BS946" s="14">
        <v>0.222208257453613</v>
      </c>
      <c r="BT946" s="14">
        <v>0.248794743272507</v>
      </c>
      <c r="BU946" s="14">
        <v>0.196335593158281</v>
      </c>
      <c r="BV946" s="14"/>
      <c r="BW946" s="14">
        <v>0.25476251631923902</v>
      </c>
      <c r="BX946" s="14">
        <v>0.337416323522929</v>
      </c>
      <c r="BY946" s="14" t="s">
        <v>120</v>
      </c>
      <c r="BZ946" s="14" t="s">
        <v>120</v>
      </c>
      <c r="CA946" s="14" t="s">
        <v>120</v>
      </c>
      <c r="CB946" s="14" t="s">
        <v>120</v>
      </c>
      <c r="CC946" s="14" t="s">
        <v>120</v>
      </c>
      <c r="CD946" s="14"/>
      <c r="CE946" s="14" t="s">
        <v>120</v>
      </c>
      <c r="CF946" s="14">
        <v>0.32449980720705801</v>
      </c>
      <c r="CG946" s="14" t="s">
        <v>120</v>
      </c>
      <c r="CH946" s="14">
        <v>0.26737917277932099</v>
      </c>
      <c r="CI946" s="14"/>
      <c r="CJ946" s="14">
        <v>0.22886884594297699</v>
      </c>
      <c r="CK946" s="14">
        <v>0.31737649726488298</v>
      </c>
      <c r="CL946" s="14">
        <v>0.29050194953891201</v>
      </c>
      <c r="CM946" s="14">
        <v>0.275039996883918</v>
      </c>
      <c r="CN946" s="14"/>
      <c r="CO946" s="14">
        <v>0.35249574436200098</v>
      </c>
      <c r="CP946" s="14">
        <v>0.27800522848481402</v>
      </c>
      <c r="CQ946" s="14"/>
      <c r="CR946" s="14">
        <v>0.30422500749872999</v>
      </c>
      <c r="CS946" s="14">
        <v>0.280777970116737</v>
      </c>
    </row>
    <row r="947" spans="2:97" x14ac:dyDescent="0.3">
      <c r="B947" t="s">
        <v>385</v>
      </c>
      <c r="C947" s="14">
        <v>0.294747574950048</v>
      </c>
      <c r="D947" s="14">
        <v>0.29493427054149102</v>
      </c>
      <c r="E947" s="14">
        <v>0.295466005059206</v>
      </c>
      <c r="F947" s="14"/>
      <c r="G947" s="14">
        <v>0.43028856804388599</v>
      </c>
      <c r="H947" s="14">
        <v>0.24873975298442</v>
      </c>
      <c r="I947" s="14">
        <v>0.28856106130707498</v>
      </c>
      <c r="J947" s="14">
        <v>0.27322365843524199</v>
      </c>
      <c r="K947" s="14">
        <v>0.24082523885417201</v>
      </c>
      <c r="L947" s="14">
        <v>0.33441893583546201</v>
      </c>
      <c r="M947" s="14"/>
      <c r="N947" s="14">
        <v>0.29407815025918399</v>
      </c>
      <c r="O947" s="14">
        <v>0.27370034130805898</v>
      </c>
      <c r="P947" s="14">
        <v>0.28924725941889301</v>
      </c>
      <c r="Q947" s="14">
        <v>0.34557231147885398</v>
      </c>
      <c r="R947" s="14"/>
      <c r="S947" s="14">
        <v>0.238258444986406</v>
      </c>
      <c r="T947" s="14">
        <v>0.293198052018806</v>
      </c>
      <c r="U947" s="14">
        <v>0.27423251834758</v>
      </c>
      <c r="V947" s="14">
        <v>0.35655594202421698</v>
      </c>
      <c r="W947" s="14">
        <v>0.35003974313917202</v>
      </c>
      <c r="X947" s="14">
        <v>0.14657384756824501</v>
      </c>
      <c r="Y947" s="14">
        <v>0.39613980064604698</v>
      </c>
      <c r="Z947" s="14">
        <v>0.27344021625305398</v>
      </c>
      <c r="AA947" s="14">
        <v>0.249785994756902</v>
      </c>
      <c r="AB947" s="14">
        <v>0.31062431871704099</v>
      </c>
      <c r="AC947" s="14">
        <v>0.38435155334896698</v>
      </c>
      <c r="AD947" s="14">
        <v>0.38510196039517403</v>
      </c>
      <c r="AE947" s="14"/>
      <c r="AF947" s="14">
        <v>0.26186707154925698</v>
      </c>
      <c r="AG947" s="14">
        <v>0.29281270316337599</v>
      </c>
      <c r="AH947" s="14">
        <v>0.33922530353484098</v>
      </c>
      <c r="AI947" s="14">
        <v>0.26422848727827403</v>
      </c>
      <c r="AJ947" s="14">
        <v>0.27854237762492701</v>
      </c>
      <c r="AK947" s="14"/>
      <c r="AL947" s="14">
        <v>0.26603191642874902</v>
      </c>
      <c r="AM947" s="14">
        <v>0.22563175956596901</v>
      </c>
      <c r="AN947" s="14">
        <v>0.36186242660555201</v>
      </c>
      <c r="AO947" s="14">
        <v>0.28596738243537301</v>
      </c>
      <c r="AP947" s="14">
        <v>0.428140636602036</v>
      </c>
      <c r="AQ947" s="14">
        <v>0.33247402215222999</v>
      </c>
      <c r="AR947" s="14"/>
      <c r="AS947" s="14">
        <v>0.28386231890319902</v>
      </c>
      <c r="AT947" s="14">
        <v>0.28814192821045298</v>
      </c>
      <c r="AU947" s="14">
        <v>0.29900586786845801</v>
      </c>
      <c r="AV947" s="14">
        <v>0.267173961876704</v>
      </c>
      <c r="AW947" s="14">
        <v>0.322958243032065</v>
      </c>
      <c r="AX947" s="14"/>
      <c r="AY947" s="14">
        <v>0</v>
      </c>
      <c r="AZ947" s="14">
        <v>0.36049944956455199</v>
      </c>
      <c r="BA947" s="14">
        <v>0.40833395672911699</v>
      </c>
      <c r="BB947" s="14">
        <v>0.302347719091344</v>
      </c>
      <c r="BC947" s="14">
        <v>0.14915994779563299</v>
      </c>
      <c r="BD947" s="14">
        <v>0.323334166309107</v>
      </c>
      <c r="BE947" s="14">
        <v>0.33639954267013</v>
      </c>
      <c r="BF947" s="14">
        <v>0.25963190080099302</v>
      </c>
      <c r="BG947" s="14">
        <v>0.29317041049015302</v>
      </c>
      <c r="BH947" s="14">
        <v>0.19387662051204699</v>
      </c>
      <c r="BI947" s="14">
        <v>0.267145235517525</v>
      </c>
      <c r="BJ947" s="14">
        <v>0.407432078576483</v>
      </c>
      <c r="BK947" s="14">
        <v>0.38366265957228002</v>
      </c>
      <c r="BL947" s="14">
        <v>0.348527791315558</v>
      </c>
      <c r="BM947" s="14">
        <v>0.33527969463182999</v>
      </c>
      <c r="BN947" s="14">
        <v>0.26727363316954</v>
      </c>
      <c r="BO947" s="14"/>
      <c r="BP947" s="14">
        <v>0.20766219418215301</v>
      </c>
      <c r="BQ947" s="14">
        <v>0.31471902838239202</v>
      </c>
      <c r="BR947" s="14">
        <v>0.27210447193938297</v>
      </c>
      <c r="BS947" s="14">
        <v>0.31475523712099801</v>
      </c>
      <c r="BT947" s="14">
        <v>0.370371667457148</v>
      </c>
      <c r="BU947" s="14">
        <v>0.25443781370518398</v>
      </c>
      <c r="BV947" s="14"/>
      <c r="BW947" s="14">
        <v>0.31027893349421998</v>
      </c>
      <c r="BX947" s="14">
        <v>0.267426086944755</v>
      </c>
      <c r="BY947" s="14" t="s">
        <v>120</v>
      </c>
      <c r="BZ947" s="14" t="s">
        <v>120</v>
      </c>
      <c r="CA947" s="14" t="s">
        <v>120</v>
      </c>
      <c r="CB947" s="14" t="s">
        <v>120</v>
      </c>
      <c r="CC947" s="14" t="s">
        <v>120</v>
      </c>
      <c r="CD947" s="14"/>
      <c r="CE947" s="14" t="s">
        <v>120</v>
      </c>
      <c r="CF947" s="14">
        <v>0.27205281953841998</v>
      </c>
      <c r="CG947" s="14" t="s">
        <v>120</v>
      </c>
      <c r="CH947" s="14">
        <v>0.29678734835841802</v>
      </c>
      <c r="CI947" s="14"/>
      <c r="CJ947" s="14">
        <v>0.30039730389661001</v>
      </c>
      <c r="CK947" s="14">
        <v>0.34623984552369202</v>
      </c>
      <c r="CL947" s="14">
        <v>0.27322984777442999</v>
      </c>
      <c r="CM947" s="14">
        <v>0.305444305660244</v>
      </c>
      <c r="CN947" s="14"/>
      <c r="CO947" s="14">
        <v>0.27053192874412502</v>
      </c>
      <c r="CP947" s="14">
        <v>0.30013947233297</v>
      </c>
      <c r="CQ947" s="14"/>
      <c r="CR947" s="14">
        <v>0.24757168045678801</v>
      </c>
      <c r="CS947" s="14">
        <v>0.30401063061362699</v>
      </c>
    </row>
    <row r="948" spans="2:97" x14ac:dyDescent="0.3">
      <c r="B948" t="s">
        <v>386</v>
      </c>
      <c r="C948" s="14">
        <v>0.16666421901039599</v>
      </c>
      <c r="D948" s="14">
        <v>0.205572019599008</v>
      </c>
      <c r="E948" s="14">
        <v>0.13112845972319701</v>
      </c>
      <c r="F948" s="14"/>
      <c r="G948" s="14">
        <v>7.6555824673187695E-2</v>
      </c>
      <c r="H948" s="14">
        <v>0.15633454119002599</v>
      </c>
      <c r="I948" s="14">
        <v>8.62273038739646E-2</v>
      </c>
      <c r="J948" s="14">
        <v>0.13121004811082301</v>
      </c>
      <c r="K948" s="14">
        <v>0.15488995068858499</v>
      </c>
      <c r="L948" s="14">
        <v>0.25656348615752</v>
      </c>
      <c r="M948" s="14"/>
      <c r="N948" s="14">
        <v>0.18729474029363599</v>
      </c>
      <c r="O948" s="14">
        <v>0.15918605800094199</v>
      </c>
      <c r="P948" s="14">
        <v>0.15990016139258001</v>
      </c>
      <c r="Q948" s="14">
        <v>0.14194426518339101</v>
      </c>
      <c r="R948" s="14"/>
      <c r="S948" s="14">
        <v>0.12063038789647799</v>
      </c>
      <c r="T948" s="14">
        <v>0.112065707245826</v>
      </c>
      <c r="U948" s="14">
        <v>0.14597304831882801</v>
      </c>
      <c r="V948" s="14">
        <v>0.180678183887481</v>
      </c>
      <c r="W948" s="14">
        <v>0.15412621897331499</v>
      </c>
      <c r="X948" s="14">
        <v>0.34576076920959697</v>
      </c>
      <c r="Y948" s="14">
        <v>4.3058868949108597E-2</v>
      </c>
      <c r="Z948" s="14">
        <v>0.27246367399393501</v>
      </c>
      <c r="AA948" s="14">
        <v>0.13597895834222001</v>
      </c>
      <c r="AB948" s="14">
        <v>0.239981239828676</v>
      </c>
      <c r="AC948" s="14">
        <v>0.17939792905919799</v>
      </c>
      <c r="AD948" s="14">
        <v>0.12514295458855401</v>
      </c>
      <c r="AE948" s="14"/>
      <c r="AF948" s="14">
        <v>0.17549226915833199</v>
      </c>
      <c r="AG948" s="14">
        <v>0.148304662708789</v>
      </c>
      <c r="AH948" s="14">
        <v>0.15057507365730999</v>
      </c>
      <c r="AI948" s="14">
        <v>0.21277523952553101</v>
      </c>
      <c r="AJ948" s="14">
        <v>0.13147400788300301</v>
      </c>
      <c r="AK948" s="14"/>
      <c r="AL948" s="14">
        <v>0.16370031558797299</v>
      </c>
      <c r="AM948" s="14">
        <v>0.17383829428931699</v>
      </c>
      <c r="AN948" s="14">
        <v>0.17148173593774199</v>
      </c>
      <c r="AO948" s="14">
        <v>0.183900101185308</v>
      </c>
      <c r="AP948" s="14">
        <v>9.2994853388871895E-2</v>
      </c>
      <c r="AQ948" s="14">
        <v>0.12747903497711399</v>
      </c>
      <c r="AR948" s="14"/>
      <c r="AS948" s="14">
        <v>0.15801992550819</v>
      </c>
      <c r="AT948" s="14">
        <v>0.18761324381115699</v>
      </c>
      <c r="AU948" s="14">
        <v>0.12207067243758001</v>
      </c>
      <c r="AV948" s="14">
        <v>0.19486697805716399</v>
      </c>
      <c r="AW948" s="14">
        <v>0.24982885455464901</v>
      </c>
      <c r="AX948" s="14"/>
      <c r="AY948" s="14">
        <v>0</v>
      </c>
      <c r="AZ948" s="14">
        <v>0.119271060219811</v>
      </c>
      <c r="BA948" s="14">
        <v>9.0010816400728402E-2</v>
      </c>
      <c r="BB948" s="14">
        <v>0.18965533699690901</v>
      </c>
      <c r="BC948" s="14">
        <v>0.22818615533967099</v>
      </c>
      <c r="BD948" s="14">
        <v>0.243118334087258</v>
      </c>
      <c r="BE948" s="14">
        <v>0.200544911024025</v>
      </c>
      <c r="BF948" s="14">
        <v>0.187159056186912</v>
      </c>
      <c r="BG948" s="14">
        <v>0.15967279537785301</v>
      </c>
      <c r="BH948" s="14">
        <v>0.188114800681704</v>
      </c>
      <c r="BI948" s="14">
        <v>0.134150531584599</v>
      </c>
      <c r="BJ948" s="14">
        <v>8.6122713049594707E-2</v>
      </c>
      <c r="BK948" s="14">
        <v>7.8477842809068096E-2</v>
      </c>
      <c r="BL948" s="14">
        <v>0.158989254842655</v>
      </c>
      <c r="BM948" s="14">
        <v>0.216689436925073</v>
      </c>
      <c r="BN948" s="14">
        <v>0.16912507342959801</v>
      </c>
      <c r="BO948" s="14"/>
      <c r="BP948" s="14">
        <v>0.11202701698534</v>
      </c>
      <c r="BQ948" s="14">
        <v>0.162641525999634</v>
      </c>
      <c r="BR948" s="14">
        <v>0.13569334268585101</v>
      </c>
      <c r="BS948" s="14">
        <v>0.19428947565404101</v>
      </c>
      <c r="BT948" s="14">
        <v>0.17608868518974699</v>
      </c>
      <c r="BU948" s="14">
        <v>0.24296584861714701</v>
      </c>
      <c r="BV948" s="14"/>
      <c r="BW948" s="14">
        <v>0.203600091734225</v>
      </c>
      <c r="BX948" s="14">
        <v>0.101689670858724</v>
      </c>
      <c r="BY948" s="14" t="s">
        <v>120</v>
      </c>
      <c r="BZ948" s="14" t="s">
        <v>120</v>
      </c>
      <c r="CA948" s="14" t="s">
        <v>120</v>
      </c>
      <c r="CB948" s="14" t="s">
        <v>120</v>
      </c>
      <c r="CC948" s="14" t="s">
        <v>120</v>
      </c>
      <c r="CD948" s="14"/>
      <c r="CE948" s="14" t="s">
        <v>120</v>
      </c>
      <c r="CF948" s="14">
        <v>0.105740618699456</v>
      </c>
      <c r="CG948" s="14" t="s">
        <v>120</v>
      </c>
      <c r="CH948" s="14">
        <v>0.199771627436093</v>
      </c>
      <c r="CI948" s="14"/>
      <c r="CJ948" s="14">
        <v>0.19033300047391699</v>
      </c>
      <c r="CK948" s="14">
        <v>0.113987086880946</v>
      </c>
      <c r="CL948" s="14">
        <v>0.18603021707774001</v>
      </c>
      <c r="CM948" s="14">
        <v>9.1977762620770703E-2</v>
      </c>
      <c r="CN948" s="14"/>
      <c r="CO948" s="14">
        <v>0.13971325708243501</v>
      </c>
      <c r="CP948" s="14">
        <v>0.16928428669925799</v>
      </c>
      <c r="CQ948" s="14"/>
      <c r="CR948" s="14">
        <v>0.10668766428463999</v>
      </c>
      <c r="CS948" s="14">
        <v>0.176032080130752</v>
      </c>
    </row>
    <row r="949" spans="2:97" x14ac:dyDescent="0.3">
      <c r="B949" t="s">
        <v>92</v>
      </c>
      <c r="C949" s="14">
        <v>3.88396189218045E-2</v>
      </c>
      <c r="D949" s="14">
        <v>3.7348641147374601E-2</v>
      </c>
      <c r="E949" s="14">
        <v>4.0338149028148799E-2</v>
      </c>
      <c r="F949" s="14"/>
      <c r="G949" s="14">
        <v>0</v>
      </c>
      <c r="H949" s="14">
        <v>7.2110437256204099E-2</v>
      </c>
      <c r="I949" s="14">
        <v>6.6673746171331996E-2</v>
      </c>
      <c r="J949" s="14">
        <v>8.78845190622384E-3</v>
      </c>
      <c r="K949" s="14">
        <v>3.56961933687579E-2</v>
      </c>
      <c r="L949" s="14">
        <v>3.7333891686016599E-2</v>
      </c>
      <c r="M949" s="14"/>
      <c r="N949" s="14">
        <v>2.4505916704068299E-2</v>
      </c>
      <c r="O949" s="14">
        <v>5.2813201416235897E-2</v>
      </c>
      <c r="P949" s="14">
        <v>4.9830107874050303E-2</v>
      </c>
      <c r="Q949" s="14">
        <v>3.5327880158276898E-2</v>
      </c>
      <c r="R949" s="14"/>
      <c r="S949" s="14">
        <v>4.9122516547095402E-2</v>
      </c>
      <c r="T949" s="14">
        <v>3.4273947823079798E-2</v>
      </c>
      <c r="U949" s="14">
        <v>1.7106556676386799E-2</v>
      </c>
      <c r="V949" s="14">
        <v>3.4887032999093501E-2</v>
      </c>
      <c r="W949" s="14">
        <v>4.5522614431999703E-2</v>
      </c>
      <c r="X949" s="14">
        <v>6.6129795408744099E-2</v>
      </c>
      <c r="Y949" s="14">
        <v>2.5570720581455399E-2</v>
      </c>
      <c r="Z949" s="14">
        <v>3.6759552370306502E-2</v>
      </c>
      <c r="AA949" s="14">
        <v>1.36717871233881E-2</v>
      </c>
      <c r="AB949" s="14">
        <v>9.3725227048165494E-2</v>
      </c>
      <c r="AC949" s="14">
        <v>2.9657885371799E-2</v>
      </c>
      <c r="AD949" s="14">
        <v>0</v>
      </c>
      <c r="AE949" s="14"/>
      <c r="AF949" s="14">
        <v>3.9723293596473898E-2</v>
      </c>
      <c r="AG949" s="14">
        <v>4.54922642267118E-2</v>
      </c>
      <c r="AH949" s="14">
        <v>3.5827631093339501E-2</v>
      </c>
      <c r="AI949" s="14">
        <v>0</v>
      </c>
      <c r="AJ949" s="14">
        <v>7.2883861477421596E-2</v>
      </c>
      <c r="AK949" s="14"/>
      <c r="AL949" s="14">
        <v>4.2490466268170997E-2</v>
      </c>
      <c r="AM949" s="14">
        <v>4.3541539128394098E-2</v>
      </c>
      <c r="AN949" s="14">
        <v>3.0277302494245401E-2</v>
      </c>
      <c r="AO949" s="14">
        <v>1.5901940093642299E-2</v>
      </c>
      <c r="AP949" s="14">
        <v>6.7802635207870707E-2</v>
      </c>
      <c r="AQ949" s="14">
        <v>5.8686070819525302E-2</v>
      </c>
      <c r="AR949" s="14"/>
      <c r="AS949" s="14">
        <v>5.1407156367747099E-2</v>
      </c>
      <c r="AT949" s="14">
        <v>4.4957589906991398E-2</v>
      </c>
      <c r="AU949" s="14">
        <v>4.4959527705996302E-2</v>
      </c>
      <c r="AV949" s="14">
        <v>0</v>
      </c>
      <c r="AW949" s="14">
        <v>0.10933772199842701</v>
      </c>
      <c r="AX949" s="14"/>
      <c r="AY949" s="14">
        <v>0</v>
      </c>
      <c r="AZ949" s="14">
        <v>0</v>
      </c>
      <c r="BA949" s="14">
        <v>0</v>
      </c>
      <c r="BB949" s="14">
        <v>0.114071793545076</v>
      </c>
      <c r="BC949" s="14">
        <v>0</v>
      </c>
      <c r="BD949" s="14">
        <v>4.6090508505305203E-2</v>
      </c>
      <c r="BE949" s="14">
        <v>3.7797033016325303E-2</v>
      </c>
      <c r="BF949" s="14">
        <v>5.9391253677364003E-2</v>
      </c>
      <c r="BG949" s="14">
        <v>3.767991151669E-2</v>
      </c>
      <c r="BH949" s="14">
        <v>0</v>
      </c>
      <c r="BI949" s="14">
        <v>4.03360827007564E-2</v>
      </c>
      <c r="BJ949" s="14">
        <v>4.6588274866794101E-2</v>
      </c>
      <c r="BK949" s="14">
        <v>2.8401511536311E-2</v>
      </c>
      <c r="BL949" s="14">
        <v>5.9656453902702099E-2</v>
      </c>
      <c r="BM949" s="14">
        <v>6.6482932915426798E-2</v>
      </c>
      <c r="BN949" s="14">
        <v>4.2258314655438001E-2</v>
      </c>
      <c r="BO949" s="14"/>
      <c r="BP949" s="14">
        <v>4.2444981782532303E-2</v>
      </c>
      <c r="BQ949" s="14">
        <v>3.9272957833061797E-2</v>
      </c>
      <c r="BR949" s="14">
        <v>5.6697484793015E-2</v>
      </c>
      <c r="BS949" s="14">
        <v>4.6647920384599702E-2</v>
      </c>
      <c r="BT949" s="14">
        <v>2.2581756153090202E-2</v>
      </c>
      <c r="BU949" s="14">
        <v>0</v>
      </c>
      <c r="BV949" s="14"/>
      <c r="BW949" s="14">
        <v>3.6018220803502803E-2</v>
      </c>
      <c r="BX949" s="14">
        <v>4.3802790342263698E-2</v>
      </c>
      <c r="BY949" s="14" t="s">
        <v>120</v>
      </c>
      <c r="BZ949" s="14" t="s">
        <v>120</v>
      </c>
      <c r="CA949" s="14" t="s">
        <v>120</v>
      </c>
      <c r="CB949" s="14" t="s">
        <v>120</v>
      </c>
      <c r="CC949" s="14" t="s">
        <v>120</v>
      </c>
      <c r="CD949" s="14"/>
      <c r="CE949" s="14" t="s">
        <v>120</v>
      </c>
      <c r="CF949" s="14">
        <v>2.9000530109962602E-2</v>
      </c>
      <c r="CG949" s="14" t="s">
        <v>120</v>
      </c>
      <c r="CH949" s="14">
        <v>3.8307663948450497E-2</v>
      </c>
      <c r="CI949" s="14"/>
      <c r="CJ949" s="14">
        <v>2.8402153865058601E-2</v>
      </c>
      <c r="CK949" s="14">
        <v>4.8771218883531003E-2</v>
      </c>
      <c r="CL949" s="14">
        <v>2.7500820371691399E-2</v>
      </c>
      <c r="CM949" s="14">
        <v>0.15057180244816801</v>
      </c>
      <c r="CN949" s="14"/>
      <c r="CO949" s="14">
        <v>0</v>
      </c>
      <c r="CP949" s="14">
        <v>4.3469963318744302E-2</v>
      </c>
      <c r="CQ949" s="14"/>
      <c r="CR949" s="14">
        <v>3.7840410855183103E-2</v>
      </c>
      <c r="CS949" s="14">
        <v>3.5206621250130098E-2</v>
      </c>
    </row>
    <row r="950" spans="2:97" x14ac:dyDescent="0.3">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c r="AR950" s="14"/>
      <c r="AS950" s="14"/>
      <c r="AT950" s="14"/>
      <c r="AU950" s="14"/>
      <c r="AV950" s="14"/>
      <c r="AW950" s="14"/>
      <c r="AX950" s="14"/>
      <c r="AY950" s="14"/>
      <c r="AZ950" s="14"/>
      <c r="BA950" s="14"/>
      <c r="BB950" s="14"/>
      <c r="BC950" s="14"/>
      <c r="BD950" s="14"/>
      <c r="BE950" s="14"/>
      <c r="BF950" s="14"/>
      <c r="BG950" s="14"/>
      <c r="BH950" s="14"/>
      <c r="BI950" s="14"/>
      <c r="BJ950" s="14"/>
      <c r="BK950" s="14"/>
      <c r="BL950" s="14"/>
      <c r="BM950" s="14"/>
      <c r="BN950" s="14"/>
      <c r="BO950" s="14"/>
      <c r="BP950" s="14"/>
      <c r="BQ950" s="14"/>
      <c r="BR950" s="14"/>
      <c r="BS950" s="14"/>
      <c r="BT950" s="14"/>
      <c r="BU950" s="14"/>
      <c r="BV950" s="14"/>
      <c r="BW950" s="14"/>
      <c r="BX950" s="14"/>
      <c r="BY950" s="14"/>
      <c r="BZ950" s="14"/>
      <c r="CA950" s="14"/>
      <c r="CB950" s="14"/>
      <c r="CC950" s="14"/>
      <c r="CD950" s="14"/>
      <c r="CE950" s="14"/>
      <c r="CF950" s="14"/>
      <c r="CG950" s="14"/>
      <c r="CH950" s="14"/>
      <c r="CI950" s="14"/>
      <c r="CJ950" s="14"/>
      <c r="CK950" s="14"/>
      <c r="CL950" s="14"/>
      <c r="CM950" s="14"/>
      <c r="CN950" s="14"/>
      <c r="CO950" s="14"/>
      <c r="CP950" s="14"/>
      <c r="CQ950" s="14"/>
      <c r="CR950" s="14"/>
      <c r="CS950" s="14"/>
    </row>
    <row r="951" spans="2:97" x14ac:dyDescent="0.3">
      <c r="B951" s="6" t="s">
        <v>417</v>
      </c>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c r="AR951" s="14"/>
      <c r="AS951" s="14"/>
      <c r="AT951" s="14"/>
      <c r="AU951" s="14"/>
      <c r="AV951" s="14"/>
      <c r="AW951" s="14"/>
      <c r="AX951" s="14"/>
      <c r="AY951" s="14"/>
      <c r="AZ951" s="14"/>
      <c r="BA951" s="14"/>
      <c r="BB951" s="14"/>
      <c r="BC951" s="14"/>
      <c r="BD951" s="14"/>
      <c r="BE951" s="14"/>
      <c r="BF951" s="14"/>
      <c r="BG951" s="14"/>
      <c r="BH951" s="14"/>
      <c r="BI951" s="14"/>
      <c r="BJ951" s="14"/>
      <c r="BK951" s="14"/>
      <c r="BL951" s="14"/>
      <c r="BM951" s="14"/>
      <c r="BN951" s="14"/>
      <c r="BO951" s="14"/>
      <c r="BP951" s="14"/>
      <c r="BQ951" s="14"/>
      <c r="BR951" s="14"/>
      <c r="BS951" s="14"/>
      <c r="BT951" s="14"/>
      <c r="BU951" s="14"/>
      <c r="BV951" s="14"/>
      <c r="BW951" s="14"/>
      <c r="BX951" s="14"/>
      <c r="BY951" s="14"/>
      <c r="BZ951" s="14"/>
      <c r="CA951" s="14"/>
      <c r="CB951" s="14"/>
      <c r="CC951" s="14"/>
      <c r="CD951" s="14"/>
      <c r="CE951" s="14"/>
      <c r="CF951" s="14"/>
      <c r="CG951" s="14"/>
      <c r="CH951" s="14"/>
      <c r="CI951" s="14"/>
      <c r="CJ951" s="14"/>
      <c r="CK951" s="14"/>
      <c r="CL951" s="14"/>
      <c r="CM951" s="14"/>
      <c r="CN951" s="14"/>
      <c r="CO951" s="14"/>
      <c r="CP951" s="14"/>
      <c r="CQ951" s="14"/>
      <c r="CR951" s="14"/>
      <c r="CS951" s="14"/>
    </row>
    <row r="952" spans="2:97" x14ac:dyDescent="0.3">
      <c r="B952" s="24" t="s">
        <v>188</v>
      </c>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c r="AR952" s="14"/>
      <c r="AS952" s="14"/>
      <c r="AT952" s="14"/>
      <c r="AU952" s="14"/>
      <c r="AV952" s="14"/>
      <c r="AW952" s="14"/>
      <c r="AX952" s="14"/>
      <c r="AY952" s="14"/>
      <c r="AZ952" s="14"/>
      <c r="BA952" s="14"/>
      <c r="BB952" s="14"/>
      <c r="BC952" s="14"/>
      <c r="BD952" s="14"/>
      <c r="BE952" s="14"/>
      <c r="BF952" s="14"/>
      <c r="BG952" s="14"/>
      <c r="BH952" s="14"/>
      <c r="BI952" s="14"/>
      <c r="BJ952" s="14"/>
      <c r="BK952" s="14"/>
      <c r="BL952" s="14"/>
      <c r="BM952" s="14"/>
      <c r="BN952" s="14"/>
      <c r="BO952" s="14"/>
      <c r="BP952" s="14"/>
      <c r="BQ952" s="14"/>
      <c r="BR952" s="14"/>
      <c r="BS952" s="14"/>
      <c r="BT952" s="14"/>
      <c r="BU952" s="14"/>
      <c r="BV952" s="14"/>
      <c r="BW952" s="14"/>
      <c r="BX952" s="14"/>
      <c r="BY952" s="14"/>
      <c r="BZ952" s="14"/>
      <c r="CA952" s="14"/>
      <c r="CB952" s="14"/>
      <c r="CC952" s="14"/>
      <c r="CD952" s="14"/>
      <c r="CE952" s="14"/>
      <c r="CF952" s="14"/>
      <c r="CG952" s="14"/>
      <c r="CH952" s="14"/>
      <c r="CI952" s="14"/>
      <c r="CJ952" s="14"/>
      <c r="CK952" s="14"/>
      <c r="CL952" s="14"/>
      <c r="CM952" s="14"/>
      <c r="CN952" s="14"/>
      <c r="CO952" s="14"/>
      <c r="CP952" s="14"/>
      <c r="CQ952" s="14"/>
      <c r="CR952" s="14"/>
      <c r="CS952" s="14"/>
    </row>
    <row r="953" spans="2:97" x14ac:dyDescent="0.3">
      <c r="B953" t="s">
        <v>383</v>
      </c>
      <c r="C953" s="14">
        <v>0.22468007589128899</v>
      </c>
      <c r="D953" s="14">
        <v>0.24434772956741699</v>
      </c>
      <c r="E953" s="14">
        <v>0.20701319864190301</v>
      </c>
      <c r="F953" s="14"/>
      <c r="G953" s="14">
        <v>0.237395412182486</v>
      </c>
      <c r="H953" s="14">
        <v>0.26699989790302597</v>
      </c>
      <c r="I953" s="14">
        <v>0.183530600063533</v>
      </c>
      <c r="J953" s="14">
        <v>0.21753339277627101</v>
      </c>
      <c r="K953" s="14">
        <v>0.258623327171985</v>
      </c>
      <c r="L953" s="14">
        <v>0.198345240237016</v>
      </c>
      <c r="M953" s="14"/>
      <c r="N953" s="14">
        <v>0.27049332081168398</v>
      </c>
      <c r="O953" s="14">
        <v>0.19379286625186701</v>
      </c>
      <c r="P953" s="14">
        <v>0.25549373153479299</v>
      </c>
      <c r="Q953" s="14">
        <v>0.18350459693845</v>
      </c>
      <c r="R953" s="14"/>
      <c r="S953" s="14">
        <v>0.29585606202815901</v>
      </c>
      <c r="T953" s="14">
        <v>0.20683833913166499</v>
      </c>
      <c r="U953" s="14">
        <v>0.23793249197810101</v>
      </c>
      <c r="V953" s="14">
        <v>0.18497399284065699</v>
      </c>
      <c r="W953" s="14">
        <v>0.153156589322792</v>
      </c>
      <c r="X953" s="14">
        <v>0.180795405923208</v>
      </c>
      <c r="Y953" s="14">
        <v>0.213629527890391</v>
      </c>
      <c r="Z953" s="14">
        <v>0.223519278402182</v>
      </c>
      <c r="AA953" s="14">
        <v>0.285750695857304</v>
      </c>
      <c r="AB953" s="14">
        <v>0.239493449576578</v>
      </c>
      <c r="AC953" s="14">
        <v>0.21170403594700701</v>
      </c>
      <c r="AD953" s="14">
        <v>0.120575161582038</v>
      </c>
      <c r="AE953" s="14"/>
      <c r="AF953" s="14">
        <v>0.25476065802972397</v>
      </c>
      <c r="AG953" s="14">
        <v>0.26509412312063602</v>
      </c>
      <c r="AH953" s="14">
        <v>0.170871531749024</v>
      </c>
      <c r="AI953" s="14">
        <v>0.26320315533420502</v>
      </c>
      <c r="AJ953" s="14">
        <v>0.13040972436728199</v>
      </c>
      <c r="AK953" s="14"/>
      <c r="AL953" s="14">
        <v>0.28509106620421598</v>
      </c>
      <c r="AM953" s="14">
        <v>0.303844039063486</v>
      </c>
      <c r="AN953" s="14">
        <v>0.14079403266759399</v>
      </c>
      <c r="AO953" s="14">
        <v>0.240594100324969</v>
      </c>
      <c r="AP953" s="14">
        <v>0.145590471647982</v>
      </c>
      <c r="AQ953" s="14">
        <v>0.151628870576381</v>
      </c>
      <c r="AR953" s="14"/>
      <c r="AS953" s="14">
        <v>0.18692519397189999</v>
      </c>
      <c r="AT953" s="14">
        <v>0.215302467716594</v>
      </c>
      <c r="AU953" s="14">
        <v>0.25500991730588701</v>
      </c>
      <c r="AV953" s="14">
        <v>0.24197258280843301</v>
      </c>
      <c r="AW953" s="14">
        <v>0.34154471978829298</v>
      </c>
      <c r="AX953" s="14"/>
      <c r="AY953" s="14">
        <v>0.12789372383779499</v>
      </c>
      <c r="AZ953" s="14">
        <v>0.32016347556788</v>
      </c>
      <c r="BA953" s="14">
        <v>0.24027687264193701</v>
      </c>
      <c r="BB953" s="14">
        <v>0.10182821075436201</v>
      </c>
      <c r="BC953" s="14">
        <v>0.15975311063306799</v>
      </c>
      <c r="BD953" s="14">
        <v>0.25369125108490398</v>
      </c>
      <c r="BE953" s="14">
        <v>0.15339451540798699</v>
      </c>
      <c r="BF953" s="14">
        <v>0.30335235425613499</v>
      </c>
      <c r="BG953" s="14">
        <v>0.231340919437312</v>
      </c>
      <c r="BH953" s="14">
        <v>0.18766135328695099</v>
      </c>
      <c r="BI953" s="14">
        <v>0.26059225453574397</v>
      </c>
      <c r="BJ953" s="14">
        <v>0.23564774836535801</v>
      </c>
      <c r="BK953" s="14">
        <v>0.13605677875247801</v>
      </c>
      <c r="BL953" s="14">
        <v>0.183010140692037</v>
      </c>
      <c r="BM953" s="14">
        <v>0.22256192085701801</v>
      </c>
      <c r="BN953" s="14">
        <v>0.39436593865674202</v>
      </c>
      <c r="BO953" s="14"/>
      <c r="BP953" s="14">
        <v>0.32414711459974099</v>
      </c>
      <c r="BQ953" s="14">
        <v>0.20302820554835099</v>
      </c>
      <c r="BR953" s="14">
        <v>0.22343594595642699</v>
      </c>
      <c r="BS953" s="14">
        <v>0.202088893259249</v>
      </c>
      <c r="BT953" s="14">
        <v>0.13182970634568</v>
      </c>
      <c r="BU953" s="14">
        <v>0.20306505552937301</v>
      </c>
      <c r="BV953" s="14"/>
      <c r="BW953" s="14">
        <v>0.231805921890545</v>
      </c>
      <c r="BX953" s="14">
        <v>0.217143306312086</v>
      </c>
      <c r="BY953" s="14" t="s">
        <v>120</v>
      </c>
      <c r="BZ953" s="14">
        <v>0.225502568357106</v>
      </c>
      <c r="CA953" s="14">
        <v>0.19218726025315699</v>
      </c>
      <c r="CB953" s="14">
        <v>0.24774475669783799</v>
      </c>
      <c r="CC953" s="14">
        <v>0.19445014514737499</v>
      </c>
      <c r="CD953" s="14"/>
      <c r="CE953" s="14">
        <v>0.25075845578578398</v>
      </c>
      <c r="CF953" s="14">
        <v>0.265669697517256</v>
      </c>
      <c r="CG953" s="14">
        <v>0.19688936342795299</v>
      </c>
      <c r="CH953" s="14">
        <v>0.219501945656284</v>
      </c>
      <c r="CI953" s="14"/>
      <c r="CJ953" s="14">
        <v>0.21282179828109499</v>
      </c>
      <c r="CK953" s="14">
        <v>0.26307916835074302</v>
      </c>
      <c r="CL953" s="14">
        <v>0.21631456798222401</v>
      </c>
      <c r="CM953" s="14">
        <v>0.208325202501944</v>
      </c>
      <c r="CN953" s="14"/>
      <c r="CO953" s="14">
        <v>0.31025702772838698</v>
      </c>
      <c r="CP953" s="14">
        <v>0.21491000216800901</v>
      </c>
      <c r="CQ953" s="14"/>
      <c r="CR953" s="14">
        <v>0.27708199231334502</v>
      </c>
      <c r="CS953" s="14">
        <v>0.22272196961211799</v>
      </c>
    </row>
    <row r="954" spans="2:97" x14ac:dyDescent="0.3">
      <c r="B954" t="s">
        <v>384</v>
      </c>
      <c r="C954" s="14">
        <v>0.41150935933449401</v>
      </c>
      <c r="D954" s="14">
        <v>0.40861939151783</v>
      </c>
      <c r="E954" s="14">
        <v>0.41312424127873898</v>
      </c>
      <c r="F954" s="14"/>
      <c r="G954" s="14">
        <v>0.33135846530219198</v>
      </c>
      <c r="H954" s="14">
        <v>0.40210248257143499</v>
      </c>
      <c r="I954" s="14">
        <v>0.47830947527267698</v>
      </c>
      <c r="J954" s="14">
        <v>0.441664617283616</v>
      </c>
      <c r="K954" s="14">
        <v>0.41113993438697</v>
      </c>
      <c r="L954" s="14">
        <v>0.39173571679920999</v>
      </c>
      <c r="M954" s="14"/>
      <c r="N954" s="14">
        <v>0.36182634265418201</v>
      </c>
      <c r="O954" s="14">
        <v>0.47728698651839302</v>
      </c>
      <c r="P954" s="14">
        <v>0.36090802661660598</v>
      </c>
      <c r="Q954" s="14">
        <v>0.44219189969923001</v>
      </c>
      <c r="R954" s="14"/>
      <c r="S954" s="14">
        <v>0.360068778793181</v>
      </c>
      <c r="T954" s="14">
        <v>0.38812252129937702</v>
      </c>
      <c r="U954" s="14">
        <v>0.44361452927425299</v>
      </c>
      <c r="V954" s="14">
        <v>0.46229315726688402</v>
      </c>
      <c r="W954" s="14">
        <v>0.38342529175273898</v>
      </c>
      <c r="X954" s="14">
        <v>0.41629097838522999</v>
      </c>
      <c r="Y954" s="14">
        <v>0.48119858197618598</v>
      </c>
      <c r="Z954" s="14">
        <v>0.33826337068909401</v>
      </c>
      <c r="AA954" s="14">
        <v>0.45561263020801301</v>
      </c>
      <c r="AB954" s="14">
        <v>0.42365195837742697</v>
      </c>
      <c r="AC954" s="14">
        <v>0.26483017126009201</v>
      </c>
      <c r="AD954" s="14">
        <v>0.55114561302889098</v>
      </c>
      <c r="AE954" s="14"/>
      <c r="AF954" s="14">
        <v>0.46161291458688603</v>
      </c>
      <c r="AG954" s="14">
        <v>0.38518460091926099</v>
      </c>
      <c r="AH954" s="14">
        <v>0.41018853347842998</v>
      </c>
      <c r="AI954" s="14">
        <v>0.38324662719657598</v>
      </c>
      <c r="AJ954" s="14">
        <v>0.44154390893275702</v>
      </c>
      <c r="AK954" s="14"/>
      <c r="AL954" s="14">
        <v>0.37166275221057099</v>
      </c>
      <c r="AM954" s="14">
        <v>0.42446599113413702</v>
      </c>
      <c r="AN954" s="14">
        <v>0.50132732957283299</v>
      </c>
      <c r="AO954" s="14">
        <v>0.382069002867648</v>
      </c>
      <c r="AP954" s="14">
        <v>0.45051583986688698</v>
      </c>
      <c r="AQ954" s="14">
        <v>0.41209230859510898</v>
      </c>
      <c r="AR954" s="14"/>
      <c r="AS954" s="14">
        <v>0.47575235334202198</v>
      </c>
      <c r="AT954" s="14">
        <v>0.39093505555723501</v>
      </c>
      <c r="AU954" s="14">
        <v>0.34962063285242001</v>
      </c>
      <c r="AV954" s="14">
        <v>0.45201364114641202</v>
      </c>
      <c r="AW954" s="14">
        <v>0.33483711278898598</v>
      </c>
      <c r="AX954" s="14"/>
      <c r="AY954" s="14">
        <v>0.73440716858974997</v>
      </c>
      <c r="AZ954" s="14">
        <v>0.38701594239663401</v>
      </c>
      <c r="BA954" s="14">
        <v>0.52289803674445801</v>
      </c>
      <c r="BB954" s="14">
        <v>0.472570281948402</v>
      </c>
      <c r="BC954" s="14">
        <v>0.41245190781576702</v>
      </c>
      <c r="BD954" s="14">
        <v>0.359752307217447</v>
      </c>
      <c r="BE954" s="14">
        <v>0.44317129945807099</v>
      </c>
      <c r="BF954" s="14">
        <v>0.36600757393179201</v>
      </c>
      <c r="BG954" s="14">
        <v>0.44866742168113999</v>
      </c>
      <c r="BH954" s="14">
        <v>0.51415999858976402</v>
      </c>
      <c r="BI954" s="14">
        <v>0.337372829521563</v>
      </c>
      <c r="BJ954" s="14">
        <v>0.41471843242717499</v>
      </c>
      <c r="BK954" s="14">
        <v>0.429646290698247</v>
      </c>
      <c r="BL954" s="14">
        <v>0.29681293715518903</v>
      </c>
      <c r="BM954" s="14">
        <v>0.343478461421796</v>
      </c>
      <c r="BN954" s="14">
        <v>0.31575221978514501</v>
      </c>
      <c r="BO954" s="14"/>
      <c r="BP954" s="14">
        <v>0.34721844625159998</v>
      </c>
      <c r="BQ954" s="14">
        <v>0.405110455395505</v>
      </c>
      <c r="BR954" s="14">
        <v>0.43599463811753297</v>
      </c>
      <c r="BS954" s="14">
        <v>0.45966003560999702</v>
      </c>
      <c r="BT954" s="14">
        <v>0.44353627802001999</v>
      </c>
      <c r="BU954" s="14">
        <v>0.40259843372361298</v>
      </c>
      <c r="BV954" s="14"/>
      <c r="BW954" s="14">
        <v>0.43286547395756902</v>
      </c>
      <c r="BX954" s="14">
        <v>0.39651470828826402</v>
      </c>
      <c r="BY954" s="14" t="s">
        <v>120</v>
      </c>
      <c r="BZ954" s="14">
        <v>0.37523664390794498</v>
      </c>
      <c r="CA954" s="14">
        <v>0.39570294711501502</v>
      </c>
      <c r="CB954" s="14">
        <v>0.38047474039100698</v>
      </c>
      <c r="CC954" s="14">
        <v>0.46542941519171099</v>
      </c>
      <c r="CD954" s="14"/>
      <c r="CE954" s="14">
        <v>0.39634740271795599</v>
      </c>
      <c r="CF954" s="14">
        <v>0.390426802105725</v>
      </c>
      <c r="CG954" s="14">
        <v>0.40415316980425797</v>
      </c>
      <c r="CH954" s="14">
        <v>0.44809408803122802</v>
      </c>
      <c r="CI954" s="14"/>
      <c r="CJ954" s="14">
        <v>0.42509254116106898</v>
      </c>
      <c r="CK954" s="14">
        <v>0.465892083581949</v>
      </c>
      <c r="CL954" s="14">
        <v>0.381767964962548</v>
      </c>
      <c r="CM954" s="14">
        <v>0.45715638409606701</v>
      </c>
      <c r="CN954" s="14"/>
      <c r="CO954" s="14">
        <v>0.43889349703570302</v>
      </c>
      <c r="CP954" s="14">
        <v>0.40644660982540198</v>
      </c>
      <c r="CQ954" s="14"/>
      <c r="CR954" s="14">
        <v>0.47366822093319599</v>
      </c>
      <c r="CS954" s="14">
        <v>0.408198063705416</v>
      </c>
    </row>
    <row r="955" spans="2:97" x14ac:dyDescent="0.3">
      <c r="B955" t="s">
        <v>385</v>
      </c>
      <c r="C955" s="14">
        <v>0.239826043202333</v>
      </c>
      <c r="D955" s="14">
        <v>0.233199377761271</v>
      </c>
      <c r="E955" s="14">
        <v>0.246335873658866</v>
      </c>
      <c r="F955" s="14"/>
      <c r="G955" s="14">
        <v>0.27337767866055401</v>
      </c>
      <c r="H955" s="14">
        <v>0.20389789109067999</v>
      </c>
      <c r="I955" s="14">
        <v>0.220407763171756</v>
      </c>
      <c r="J955" s="14">
        <v>0.24136336833795699</v>
      </c>
      <c r="K955" s="14">
        <v>0.20550485594878101</v>
      </c>
      <c r="L955" s="14">
        <v>0.28501561590632002</v>
      </c>
      <c r="M955" s="14"/>
      <c r="N955" s="14">
        <v>0.243457932539176</v>
      </c>
      <c r="O955" s="14">
        <v>0.20943072228276899</v>
      </c>
      <c r="P955" s="14">
        <v>0.26373468549353901</v>
      </c>
      <c r="Q955" s="14">
        <v>0.24521171909943401</v>
      </c>
      <c r="R955" s="14"/>
      <c r="S955" s="14">
        <v>0.180136412211162</v>
      </c>
      <c r="T955" s="14">
        <v>0.264522044461172</v>
      </c>
      <c r="U955" s="14">
        <v>0.23692958626614899</v>
      </c>
      <c r="V955" s="14">
        <v>0.224811640383376</v>
      </c>
      <c r="W955" s="14">
        <v>0.298853443944613</v>
      </c>
      <c r="X955" s="14">
        <v>0.270832873985758</v>
      </c>
      <c r="Y955" s="14">
        <v>0.24466636834441899</v>
      </c>
      <c r="Z955" s="14">
        <v>0.32841223344016501</v>
      </c>
      <c r="AA955" s="14">
        <v>0.20236039239492301</v>
      </c>
      <c r="AB955" s="14">
        <v>0.21460510956648701</v>
      </c>
      <c r="AC955" s="14">
        <v>0.33900991288548599</v>
      </c>
      <c r="AD955" s="14">
        <v>9.9602670848559699E-2</v>
      </c>
      <c r="AE955" s="14"/>
      <c r="AF955" s="14">
        <v>0.20415054284597001</v>
      </c>
      <c r="AG955" s="14">
        <v>0.24771599157025201</v>
      </c>
      <c r="AH955" s="14">
        <v>0.32567371131301898</v>
      </c>
      <c r="AI955" s="14">
        <v>0.20800418676200499</v>
      </c>
      <c r="AJ955" s="14">
        <v>0.30608729904444099</v>
      </c>
      <c r="AK955" s="14"/>
      <c r="AL955" s="14">
        <v>0.230254393988264</v>
      </c>
      <c r="AM955" s="14">
        <v>0.20965443958388</v>
      </c>
      <c r="AN955" s="14">
        <v>0.25909718127616499</v>
      </c>
      <c r="AO955" s="14">
        <v>0.22703608658534499</v>
      </c>
      <c r="AP955" s="14">
        <v>0.26437987608613001</v>
      </c>
      <c r="AQ955" s="14">
        <v>0.30004169445494699</v>
      </c>
      <c r="AR955" s="14"/>
      <c r="AS955" s="14">
        <v>0.23304105235682601</v>
      </c>
      <c r="AT955" s="14">
        <v>0.24056115127521799</v>
      </c>
      <c r="AU955" s="14">
        <v>0.27218716471312898</v>
      </c>
      <c r="AV955" s="14">
        <v>0.191553905021111</v>
      </c>
      <c r="AW955" s="14">
        <v>0.190306301661616</v>
      </c>
      <c r="AX955" s="14"/>
      <c r="AY955" s="14">
        <v>0</v>
      </c>
      <c r="AZ955" s="14">
        <v>5.8921286790550101E-2</v>
      </c>
      <c r="BA955" s="14">
        <v>0.17529347384956601</v>
      </c>
      <c r="BB955" s="14">
        <v>0.302414258481358</v>
      </c>
      <c r="BC955" s="14">
        <v>0.238598858770357</v>
      </c>
      <c r="BD955" s="14">
        <v>0.25160510037301498</v>
      </c>
      <c r="BE955" s="14">
        <v>0.25563519268625501</v>
      </c>
      <c r="BF955" s="14">
        <v>0.24833092328615</v>
      </c>
      <c r="BG955" s="14">
        <v>0.25458291709217901</v>
      </c>
      <c r="BH955" s="14">
        <v>0.19004282835467101</v>
      </c>
      <c r="BI955" s="14">
        <v>0.29503595348953199</v>
      </c>
      <c r="BJ955" s="14">
        <v>0.21342811299505801</v>
      </c>
      <c r="BK955" s="14">
        <v>0.26496019458053399</v>
      </c>
      <c r="BL955" s="14">
        <v>0.38319809147651002</v>
      </c>
      <c r="BM955" s="14">
        <v>0.268226602043174</v>
      </c>
      <c r="BN955" s="14">
        <v>0.212389924863125</v>
      </c>
      <c r="BO955" s="14"/>
      <c r="BP955" s="14">
        <v>0.223334407393881</v>
      </c>
      <c r="BQ955" s="14">
        <v>0.24093913105495099</v>
      </c>
      <c r="BR955" s="14">
        <v>0.21177305784105799</v>
      </c>
      <c r="BS955" s="14">
        <v>0.25179193127397598</v>
      </c>
      <c r="BT955" s="14">
        <v>0.29895162893879701</v>
      </c>
      <c r="BU955" s="14">
        <v>0.20133658205321101</v>
      </c>
      <c r="BV955" s="14"/>
      <c r="BW955" s="14">
        <v>0.23925621247936499</v>
      </c>
      <c r="BX955" s="14">
        <v>0.236479710861633</v>
      </c>
      <c r="BY955" s="14" t="s">
        <v>120</v>
      </c>
      <c r="BZ955" s="14">
        <v>0.22931882743502799</v>
      </c>
      <c r="CA955" s="14">
        <v>0.21947152812624399</v>
      </c>
      <c r="CB955" s="14">
        <v>0.27566132642503499</v>
      </c>
      <c r="CC955" s="14">
        <v>0.195367430597783</v>
      </c>
      <c r="CD955" s="14"/>
      <c r="CE955" s="14">
        <v>0.26994860700026402</v>
      </c>
      <c r="CF955" s="14">
        <v>0.20891843684385</v>
      </c>
      <c r="CG955" s="14">
        <v>0.190885539450761</v>
      </c>
      <c r="CH955" s="14">
        <v>0.25062799026191301</v>
      </c>
      <c r="CI955" s="14"/>
      <c r="CJ955" s="14">
        <v>0.238065912505904</v>
      </c>
      <c r="CK955" s="14">
        <v>0.204176288288244</v>
      </c>
      <c r="CL955" s="14">
        <v>0.26163144732722199</v>
      </c>
      <c r="CM955" s="14">
        <v>0.17302273887189101</v>
      </c>
      <c r="CN955" s="14"/>
      <c r="CO955" s="14">
        <v>0.15372489864224001</v>
      </c>
      <c r="CP955" s="14">
        <v>0.25241656338287199</v>
      </c>
      <c r="CQ955" s="14"/>
      <c r="CR955" s="14">
        <v>0.17637085358513399</v>
      </c>
      <c r="CS955" s="14">
        <v>0.25131394206810298</v>
      </c>
    </row>
    <row r="956" spans="2:97" x14ac:dyDescent="0.3">
      <c r="B956" t="s">
        <v>386</v>
      </c>
      <c r="C956" s="14">
        <v>6.7102782030057997E-2</v>
      </c>
      <c r="D956" s="14">
        <v>8.1360842200793898E-2</v>
      </c>
      <c r="E956" s="14">
        <v>5.4126017702040702E-2</v>
      </c>
      <c r="F956" s="14"/>
      <c r="G956" s="14">
        <v>0.111942361666544</v>
      </c>
      <c r="H956" s="14">
        <v>4.8615419233099297E-2</v>
      </c>
      <c r="I956" s="14">
        <v>6.0276197840938697E-2</v>
      </c>
      <c r="J956" s="14">
        <v>5.4832018318488697E-2</v>
      </c>
      <c r="K956" s="14">
        <v>7.6693491834187805E-2</v>
      </c>
      <c r="L956" s="14">
        <v>6.3163455531902696E-2</v>
      </c>
      <c r="M956" s="14"/>
      <c r="N956" s="14">
        <v>8.3788213782545598E-2</v>
      </c>
      <c r="O956" s="14">
        <v>5.6780420450763501E-2</v>
      </c>
      <c r="P956" s="14">
        <v>7.8094483369073403E-2</v>
      </c>
      <c r="Q956" s="14">
        <v>5.1172458504999199E-2</v>
      </c>
      <c r="R956" s="14"/>
      <c r="S956" s="14">
        <v>0.10369068028426399</v>
      </c>
      <c r="T956" s="14">
        <v>0.10185933947260201</v>
      </c>
      <c r="U956" s="14">
        <v>6.0115785812243999E-2</v>
      </c>
      <c r="V956" s="14">
        <v>4.5411244405323202E-2</v>
      </c>
      <c r="W956" s="14">
        <v>8.9811183983466797E-2</v>
      </c>
      <c r="X956" s="14">
        <v>4.82194864357978E-2</v>
      </c>
      <c r="Y956" s="14">
        <v>0</v>
      </c>
      <c r="Z956" s="14">
        <v>6.4145278250875903E-2</v>
      </c>
      <c r="AA956" s="14">
        <v>3.9949265011733098E-2</v>
      </c>
      <c r="AB956" s="14">
        <v>5.9551471037367201E-2</v>
      </c>
      <c r="AC956" s="14">
        <v>4.3531643174202599E-2</v>
      </c>
      <c r="AD956" s="14">
        <v>0.18264630343469901</v>
      </c>
      <c r="AE956" s="14"/>
      <c r="AF956" s="14">
        <v>5.3653322044740097E-2</v>
      </c>
      <c r="AG956" s="14">
        <v>5.2700839836345999E-2</v>
      </c>
      <c r="AH956" s="14">
        <v>5.1927488797406898E-2</v>
      </c>
      <c r="AI956" s="14">
        <v>0.10201990525427</v>
      </c>
      <c r="AJ956" s="14">
        <v>5.2876063087555401E-2</v>
      </c>
      <c r="AK956" s="14"/>
      <c r="AL956" s="14">
        <v>6.9449718450755496E-2</v>
      </c>
      <c r="AM956" s="14">
        <v>5.1185622288411399E-2</v>
      </c>
      <c r="AN956" s="14">
        <v>4.3850142146166497E-2</v>
      </c>
      <c r="AO956" s="14">
        <v>8.2315754155151105E-2</v>
      </c>
      <c r="AP956" s="14">
        <v>9.1941991817857699E-2</v>
      </c>
      <c r="AQ956" s="14">
        <v>5.78463072375765E-2</v>
      </c>
      <c r="AR956" s="14"/>
      <c r="AS956" s="14">
        <v>4.73528187028475E-2</v>
      </c>
      <c r="AT956" s="14">
        <v>8.50332595964884E-2</v>
      </c>
      <c r="AU956" s="14">
        <v>6.68063979378722E-2</v>
      </c>
      <c r="AV956" s="14">
        <v>8.4492527457678296E-2</v>
      </c>
      <c r="AW956" s="14">
        <v>8.9608738679660099E-2</v>
      </c>
      <c r="AX956" s="14"/>
      <c r="AY956" s="14">
        <v>0</v>
      </c>
      <c r="AZ956" s="14">
        <v>0.142968884864694</v>
      </c>
      <c r="BA956" s="14">
        <v>3.01615883463245E-2</v>
      </c>
      <c r="BB956" s="14">
        <v>4.4552506443830402E-2</v>
      </c>
      <c r="BC956" s="14">
        <v>9.5642158314177994E-2</v>
      </c>
      <c r="BD956" s="14">
        <v>5.2277887342788897E-2</v>
      </c>
      <c r="BE956" s="14">
        <v>9.1229407594625403E-2</v>
      </c>
      <c r="BF956" s="14">
        <v>4.6058762511953302E-2</v>
      </c>
      <c r="BG956" s="14">
        <v>2.2641668713160701E-2</v>
      </c>
      <c r="BH956" s="14">
        <v>3.47210786220686E-2</v>
      </c>
      <c r="BI956" s="14">
        <v>7.2947401075157306E-2</v>
      </c>
      <c r="BJ956" s="14">
        <v>8.6344947751451406E-2</v>
      </c>
      <c r="BK956" s="14">
        <v>0.12215364805615</v>
      </c>
      <c r="BL956" s="14">
        <v>8.7489965842949102E-2</v>
      </c>
      <c r="BM956" s="14">
        <v>0.110508833052371</v>
      </c>
      <c r="BN956" s="14">
        <v>7.7491916694987603E-2</v>
      </c>
      <c r="BO956" s="14"/>
      <c r="BP956" s="14">
        <v>5.9482116129634499E-2</v>
      </c>
      <c r="BQ956" s="14">
        <v>7.5011081760920403E-2</v>
      </c>
      <c r="BR956" s="14">
        <v>5.7670583229767702E-2</v>
      </c>
      <c r="BS956" s="14">
        <v>4.8712739057578801E-2</v>
      </c>
      <c r="BT956" s="14">
        <v>9.1716652127996304E-2</v>
      </c>
      <c r="BU956" s="14">
        <v>0.10155637482584499</v>
      </c>
      <c r="BV956" s="14"/>
      <c r="BW956" s="14">
        <v>4.9522520577904398E-2</v>
      </c>
      <c r="BX956" s="14">
        <v>0.105569518962378</v>
      </c>
      <c r="BY956" s="14" t="s">
        <v>120</v>
      </c>
      <c r="BZ956" s="14">
        <v>7.6740878262043802E-2</v>
      </c>
      <c r="CA956" s="14">
        <v>8.9202760461566694E-2</v>
      </c>
      <c r="CB956" s="14">
        <v>4.8585472931919102E-2</v>
      </c>
      <c r="CC956" s="14">
        <v>5.6610361765679101E-2</v>
      </c>
      <c r="CD956" s="14"/>
      <c r="CE956" s="14">
        <v>4.9257922071935203E-2</v>
      </c>
      <c r="CF956" s="14">
        <v>9.4424305242959597E-2</v>
      </c>
      <c r="CG956" s="14">
        <v>8.6479234419883796E-2</v>
      </c>
      <c r="CH956" s="14">
        <v>5.9417869515060499E-2</v>
      </c>
      <c r="CI956" s="14"/>
      <c r="CJ956" s="14">
        <v>6.1535993642074502E-2</v>
      </c>
      <c r="CK956" s="14">
        <v>4.3144307996952597E-2</v>
      </c>
      <c r="CL956" s="14">
        <v>8.4149038599321005E-2</v>
      </c>
      <c r="CM956" s="14">
        <v>1.3827698938830501E-2</v>
      </c>
      <c r="CN956" s="14"/>
      <c r="CO956" s="14">
        <v>4.09253082276574E-2</v>
      </c>
      <c r="CP956" s="14">
        <v>7.18444997905162E-2</v>
      </c>
      <c r="CQ956" s="14"/>
      <c r="CR956" s="14">
        <v>6.1915259052224003E-2</v>
      </c>
      <c r="CS956" s="14">
        <v>6.7701853971863707E-2</v>
      </c>
    </row>
    <row r="957" spans="2:97" x14ac:dyDescent="0.3">
      <c r="B957" t="s">
        <v>92</v>
      </c>
      <c r="C957" s="14">
        <v>5.6881739541826702E-2</v>
      </c>
      <c r="D957" s="14">
        <v>3.2472658952688097E-2</v>
      </c>
      <c r="E957" s="14">
        <v>7.9400668718452194E-2</v>
      </c>
      <c r="F957" s="14"/>
      <c r="G957" s="14">
        <v>4.5926082188225199E-2</v>
      </c>
      <c r="H957" s="14">
        <v>7.8384309201759303E-2</v>
      </c>
      <c r="I957" s="14">
        <v>5.7475963651094801E-2</v>
      </c>
      <c r="J957" s="14">
        <v>4.4606603283667702E-2</v>
      </c>
      <c r="K957" s="14">
        <v>4.8038390658075698E-2</v>
      </c>
      <c r="L957" s="14">
        <v>6.1739971525551801E-2</v>
      </c>
      <c r="M957" s="14"/>
      <c r="N957" s="14">
        <v>4.0434190212412097E-2</v>
      </c>
      <c r="O957" s="14">
        <v>6.2709004496206894E-2</v>
      </c>
      <c r="P957" s="14">
        <v>4.1769072985988497E-2</v>
      </c>
      <c r="Q957" s="14">
        <v>7.7919325757887001E-2</v>
      </c>
      <c r="R957" s="14"/>
      <c r="S957" s="14">
        <v>6.0248066683234097E-2</v>
      </c>
      <c r="T957" s="14">
        <v>3.8657755635183602E-2</v>
      </c>
      <c r="U957" s="14">
        <v>2.1407606669252999E-2</v>
      </c>
      <c r="V957" s="14">
        <v>8.2509965103759894E-2</v>
      </c>
      <c r="W957" s="14">
        <v>7.4753490996388505E-2</v>
      </c>
      <c r="X957" s="14">
        <v>8.3861255270006804E-2</v>
      </c>
      <c r="Y957" s="14">
        <v>6.0505521789004098E-2</v>
      </c>
      <c r="Z957" s="14">
        <v>4.5659839217683101E-2</v>
      </c>
      <c r="AA957" s="14">
        <v>1.6327016528026501E-2</v>
      </c>
      <c r="AB957" s="14">
        <v>6.2698011442140406E-2</v>
      </c>
      <c r="AC957" s="14">
        <v>0.140924236733212</v>
      </c>
      <c r="AD957" s="14">
        <v>4.6030251105812603E-2</v>
      </c>
      <c r="AE957" s="14"/>
      <c r="AF957" s="14">
        <v>2.58225624926798E-2</v>
      </c>
      <c r="AG957" s="14">
        <v>4.9304444553505099E-2</v>
      </c>
      <c r="AH957" s="14">
        <v>4.1338734662120701E-2</v>
      </c>
      <c r="AI957" s="14">
        <v>4.3526125452944202E-2</v>
      </c>
      <c r="AJ957" s="14">
        <v>6.9083004567964706E-2</v>
      </c>
      <c r="AK957" s="14"/>
      <c r="AL957" s="14">
        <v>4.3542069146193199E-2</v>
      </c>
      <c r="AM957" s="14">
        <v>1.08499079300854E-2</v>
      </c>
      <c r="AN957" s="14">
        <v>5.4931314337242E-2</v>
      </c>
      <c r="AO957" s="14">
        <v>6.7985056066886707E-2</v>
      </c>
      <c r="AP957" s="14">
        <v>4.7571820581144397E-2</v>
      </c>
      <c r="AQ957" s="14">
        <v>7.8390819135986195E-2</v>
      </c>
      <c r="AR957" s="14"/>
      <c r="AS957" s="14">
        <v>5.6928581626404302E-2</v>
      </c>
      <c r="AT957" s="14">
        <v>6.8168065854465207E-2</v>
      </c>
      <c r="AU957" s="14">
        <v>5.6375887190692198E-2</v>
      </c>
      <c r="AV957" s="14">
        <v>2.9967343566366499E-2</v>
      </c>
      <c r="AW957" s="14">
        <v>4.3703127081445699E-2</v>
      </c>
      <c r="AX957" s="14"/>
      <c r="AY957" s="14">
        <v>0.13769910757245399</v>
      </c>
      <c r="AZ957" s="14">
        <v>9.0930410380241897E-2</v>
      </c>
      <c r="BA957" s="14">
        <v>3.13700284177146E-2</v>
      </c>
      <c r="BB957" s="14">
        <v>7.8634742372047803E-2</v>
      </c>
      <c r="BC957" s="14">
        <v>9.3553964466630696E-2</v>
      </c>
      <c r="BD957" s="14">
        <v>8.2673453981845293E-2</v>
      </c>
      <c r="BE957" s="14">
        <v>5.6569584853061503E-2</v>
      </c>
      <c r="BF957" s="14">
        <v>3.6250386013969502E-2</v>
      </c>
      <c r="BG957" s="14">
        <v>4.2767073076208001E-2</v>
      </c>
      <c r="BH957" s="14">
        <v>7.3414741146545198E-2</v>
      </c>
      <c r="BI957" s="14">
        <v>3.4051561378004601E-2</v>
      </c>
      <c r="BJ957" s="14">
        <v>4.9860758460958499E-2</v>
      </c>
      <c r="BK957" s="14">
        <v>4.71830879125925E-2</v>
      </c>
      <c r="BL957" s="14">
        <v>4.9488864833315598E-2</v>
      </c>
      <c r="BM957" s="14">
        <v>5.5224182625642E-2</v>
      </c>
      <c r="BN957" s="14">
        <v>0</v>
      </c>
      <c r="BO957" s="14"/>
      <c r="BP957" s="14">
        <v>4.5817915625143597E-2</v>
      </c>
      <c r="BQ957" s="14">
        <v>7.5911126240271395E-2</v>
      </c>
      <c r="BR957" s="14">
        <v>7.1125774855214E-2</v>
      </c>
      <c r="BS957" s="14">
        <v>3.7746400799199303E-2</v>
      </c>
      <c r="BT957" s="14">
        <v>3.3965734567506803E-2</v>
      </c>
      <c r="BU957" s="14">
        <v>9.1443553867958396E-2</v>
      </c>
      <c r="BV957" s="14"/>
      <c r="BW957" s="14">
        <v>4.65498710946168E-2</v>
      </c>
      <c r="BX957" s="14">
        <v>4.4292755575638498E-2</v>
      </c>
      <c r="BY957" s="14" t="s">
        <v>120</v>
      </c>
      <c r="BZ957" s="14">
        <v>9.3201082037877095E-2</v>
      </c>
      <c r="CA957" s="14">
        <v>0.103435504044017</v>
      </c>
      <c r="CB957" s="14">
        <v>4.7533703554200599E-2</v>
      </c>
      <c r="CC957" s="14">
        <v>8.8142647297451707E-2</v>
      </c>
      <c r="CD957" s="14"/>
      <c r="CE957" s="14">
        <v>3.3687612424061701E-2</v>
      </c>
      <c r="CF957" s="14">
        <v>4.0560758290208998E-2</v>
      </c>
      <c r="CG957" s="14">
        <v>0.121592692897144</v>
      </c>
      <c r="CH957" s="14">
        <v>2.23581065355156E-2</v>
      </c>
      <c r="CI957" s="14"/>
      <c r="CJ957" s="14">
        <v>6.24837544098574E-2</v>
      </c>
      <c r="CK957" s="14">
        <v>2.3708151782111001E-2</v>
      </c>
      <c r="CL957" s="14">
        <v>5.61369811286846E-2</v>
      </c>
      <c r="CM957" s="14">
        <v>0.14766797559126801</v>
      </c>
      <c r="CN957" s="14"/>
      <c r="CO957" s="14">
        <v>5.6199268366013098E-2</v>
      </c>
      <c r="CP957" s="14">
        <v>5.43823248332009E-2</v>
      </c>
      <c r="CQ957" s="14"/>
      <c r="CR957" s="14">
        <v>1.09636741161007E-2</v>
      </c>
      <c r="CS957" s="14">
        <v>5.0064170642499503E-2</v>
      </c>
    </row>
    <row r="958" spans="2:97" x14ac:dyDescent="0.3">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c r="AR958" s="14"/>
      <c r="AS958" s="14"/>
      <c r="AT958" s="14"/>
      <c r="AU958" s="14"/>
      <c r="AV958" s="14"/>
      <c r="AW958" s="14"/>
      <c r="AX958" s="14"/>
      <c r="AY958" s="14"/>
      <c r="AZ958" s="14"/>
      <c r="BA958" s="14"/>
      <c r="BB958" s="14"/>
      <c r="BC958" s="14"/>
      <c r="BD958" s="14"/>
      <c r="BE958" s="14"/>
      <c r="BF958" s="14"/>
      <c r="BG958" s="14"/>
      <c r="BH958" s="14"/>
      <c r="BI958" s="14"/>
      <c r="BJ958" s="14"/>
      <c r="BK958" s="14"/>
      <c r="BL958" s="14"/>
      <c r="BM958" s="14"/>
      <c r="BN958" s="14"/>
      <c r="BO958" s="14"/>
      <c r="BP958" s="14"/>
      <c r="BQ958" s="14"/>
      <c r="BR958" s="14"/>
      <c r="BS958" s="14"/>
      <c r="BT958" s="14"/>
      <c r="BU958" s="14"/>
      <c r="BV958" s="14"/>
      <c r="BW958" s="14"/>
      <c r="BX958" s="14"/>
      <c r="BY958" s="14"/>
      <c r="BZ958" s="14"/>
      <c r="CA958" s="14"/>
      <c r="CB958" s="14"/>
      <c r="CC958" s="14"/>
      <c r="CD958" s="14"/>
      <c r="CE958" s="14"/>
      <c r="CF958" s="14"/>
      <c r="CG958" s="14"/>
      <c r="CH958" s="14"/>
      <c r="CI958" s="14"/>
      <c r="CJ958" s="14"/>
      <c r="CK958" s="14"/>
      <c r="CL958" s="14"/>
      <c r="CM958" s="14"/>
      <c r="CN958" s="14"/>
      <c r="CO958" s="14"/>
      <c r="CP958" s="14"/>
      <c r="CQ958" s="14"/>
      <c r="CR958" s="14"/>
      <c r="CS958" s="14"/>
    </row>
    <row r="959" spans="2:97" x14ac:dyDescent="0.3">
      <c r="B959" s="6" t="s">
        <v>418</v>
      </c>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c r="AR959" s="14"/>
      <c r="AS959" s="14"/>
      <c r="AT959" s="14"/>
      <c r="AU959" s="14"/>
      <c r="AV959" s="14"/>
      <c r="AW959" s="14"/>
      <c r="AX959" s="14"/>
      <c r="AY959" s="14"/>
      <c r="AZ959" s="14"/>
      <c r="BA959" s="14"/>
      <c r="BB959" s="14"/>
      <c r="BC959" s="14"/>
      <c r="BD959" s="14"/>
      <c r="BE959" s="14"/>
      <c r="BF959" s="14"/>
      <c r="BG959" s="14"/>
      <c r="BH959" s="14"/>
      <c r="BI959" s="14"/>
      <c r="BJ959" s="14"/>
      <c r="BK959" s="14"/>
      <c r="BL959" s="14"/>
      <c r="BM959" s="14"/>
      <c r="BN959" s="14"/>
      <c r="BO959" s="14"/>
      <c r="BP959" s="14"/>
      <c r="BQ959" s="14"/>
      <c r="BR959" s="14"/>
      <c r="BS959" s="14"/>
      <c r="BT959" s="14"/>
      <c r="BU959" s="14"/>
      <c r="BV959" s="14"/>
      <c r="BW959" s="14"/>
      <c r="BX959" s="14"/>
      <c r="BY959" s="14"/>
      <c r="BZ959" s="14"/>
      <c r="CA959" s="14"/>
      <c r="CB959" s="14"/>
      <c r="CC959" s="14"/>
      <c r="CD959" s="14"/>
      <c r="CE959" s="14"/>
      <c r="CF959" s="14"/>
      <c r="CG959" s="14"/>
      <c r="CH959" s="14"/>
      <c r="CI959" s="14"/>
      <c r="CJ959" s="14"/>
      <c r="CK959" s="14"/>
      <c r="CL959" s="14"/>
      <c r="CM959" s="14"/>
      <c r="CN959" s="14"/>
      <c r="CO959" s="14"/>
      <c r="CP959" s="14"/>
      <c r="CQ959" s="14"/>
      <c r="CR959" s="14"/>
      <c r="CS959" s="14"/>
    </row>
    <row r="960" spans="2:97" x14ac:dyDescent="0.3">
      <c r="B960" s="24" t="s">
        <v>188</v>
      </c>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c r="AR960" s="14"/>
      <c r="AS960" s="14"/>
      <c r="AT960" s="14"/>
      <c r="AU960" s="14"/>
      <c r="AV960" s="14"/>
      <c r="AW960" s="14"/>
      <c r="AX960" s="14"/>
      <c r="AY960" s="14"/>
      <c r="AZ960" s="14"/>
      <c r="BA960" s="14"/>
      <c r="BB960" s="14"/>
      <c r="BC960" s="14"/>
      <c r="BD960" s="14"/>
      <c r="BE960" s="14"/>
      <c r="BF960" s="14"/>
      <c r="BG960" s="14"/>
      <c r="BH960" s="14"/>
      <c r="BI960" s="14"/>
      <c r="BJ960" s="14"/>
      <c r="BK960" s="14"/>
      <c r="BL960" s="14"/>
      <c r="BM960" s="14"/>
      <c r="BN960" s="14"/>
      <c r="BO960" s="14"/>
      <c r="BP960" s="14"/>
      <c r="BQ960" s="14"/>
      <c r="BR960" s="14"/>
      <c r="BS960" s="14"/>
      <c r="BT960" s="14"/>
      <c r="BU960" s="14"/>
      <c r="BV960" s="14"/>
      <c r="BW960" s="14"/>
      <c r="BX960" s="14"/>
      <c r="BY960" s="14"/>
      <c r="BZ960" s="14"/>
      <c r="CA960" s="14"/>
      <c r="CB960" s="14"/>
      <c r="CC960" s="14"/>
      <c r="CD960" s="14"/>
      <c r="CE960" s="14"/>
      <c r="CF960" s="14"/>
      <c r="CG960" s="14"/>
      <c r="CH960" s="14"/>
      <c r="CI960" s="14"/>
      <c r="CJ960" s="14"/>
      <c r="CK960" s="14"/>
      <c r="CL960" s="14"/>
      <c r="CM960" s="14"/>
      <c r="CN960" s="14"/>
      <c r="CO960" s="14"/>
      <c r="CP960" s="14"/>
      <c r="CQ960" s="14"/>
      <c r="CR960" s="14"/>
      <c r="CS960" s="14"/>
    </row>
    <row r="961" spans="2:97" x14ac:dyDescent="0.3">
      <c r="B961" t="s">
        <v>383</v>
      </c>
      <c r="C961" s="14">
        <v>0.23597765350158101</v>
      </c>
      <c r="D961" s="14">
        <v>0.223975618180807</v>
      </c>
      <c r="E961" s="14">
        <v>0.245651465664251</v>
      </c>
      <c r="F961" s="14"/>
      <c r="G961" s="14">
        <v>0.215717648168441</v>
      </c>
      <c r="H961" s="14">
        <v>0.29033739973347999</v>
      </c>
      <c r="I961" s="14">
        <v>0.25343992017945199</v>
      </c>
      <c r="J961" s="14">
        <v>0.208053806858052</v>
      </c>
      <c r="K961" s="14">
        <v>0.25168495882552999</v>
      </c>
      <c r="L961" s="14">
        <v>0.203084600641595</v>
      </c>
      <c r="M961" s="14"/>
      <c r="N961" s="14">
        <v>0.21491312515817901</v>
      </c>
      <c r="O961" s="14">
        <v>0.22794643806998299</v>
      </c>
      <c r="P961" s="14">
        <v>0.28611915424822099</v>
      </c>
      <c r="Q961" s="14">
        <v>0.22507735576476001</v>
      </c>
      <c r="R961" s="14"/>
      <c r="S961" s="14">
        <v>0.29542663388858698</v>
      </c>
      <c r="T961" s="14">
        <v>0.25471540767621498</v>
      </c>
      <c r="U961" s="14">
        <v>0.18754248293074199</v>
      </c>
      <c r="V961" s="14">
        <v>0.26113603191006202</v>
      </c>
      <c r="W961" s="14">
        <v>0.178526921150719</v>
      </c>
      <c r="X961" s="14">
        <v>0.27470429491436399</v>
      </c>
      <c r="Y961" s="14">
        <v>0.24523556514077999</v>
      </c>
      <c r="Z961" s="14">
        <v>0.13812042802941699</v>
      </c>
      <c r="AA961" s="14">
        <v>0.28550654490876198</v>
      </c>
      <c r="AB961" s="14">
        <v>0.15107655139456</v>
      </c>
      <c r="AC961" s="14">
        <v>0.182386654070436</v>
      </c>
      <c r="AD961" s="14">
        <v>0.26688532312943603</v>
      </c>
      <c r="AE961" s="14"/>
      <c r="AF961" s="14">
        <v>0.202814047189634</v>
      </c>
      <c r="AG961" s="14">
        <v>0.27920233102566999</v>
      </c>
      <c r="AH961" s="14">
        <v>0.18113921716474499</v>
      </c>
      <c r="AI961" s="14">
        <v>0.28959207189448299</v>
      </c>
      <c r="AJ961" s="14">
        <v>0.21482543607823601</v>
      </c>
      <c r="AK961" s="14"/>
      <c r="AL961" s="14">
        <v>0.27751326666382897</v>
      </c>
      <c r="AM961" s="14">
        <v>0.228950270364224</v>
      </c>
      <c r="AN961" s="14">
        <v>0.16988975079813701</v>
      </c>
      <c r="AO961" s="14">
        <v>0.28404536468973002</v>
      </c>
      <c r="AP961" s="14">
        <v>0.223370214720431</v>
      </c>
      <c r="AQ961" s="14">
        <v>0.17857748791738401</v>
      </c>
      <c r="AR961" s="14"/>
      <c r="AS961" s="14">
        <v>0.241217406367496</v>
      </c>
      <c r="AT961" s="14">
        <v>0.18871290401504201</v>
      </c>
      <c r="AU961" s="14">
        <v>0.238580015452098</v>
      </c>
      <c r="AV961" s="14">
        <v>0.27702812649425101</v>
      </c>
      <c r="AW961" s="14">
        <v>0.31608532070767698</v>
      </c>
      <c r="AX961" s="14"/>
      <c r="AY961" s="14">
        <v>0.12789372383779499</v>
      </c>
      <c r="AZ961" s="14">
        <v>0.25424835099024101</v>
      </c>
      <c r="BA961" s="14">
        <v>0.25845067365745</v>
      </c>
      <c r="BB961" s="14">
        <v>0.186305044785084</v>
      </c>
      <c r="BC961" s="14">
        <v>0.20163501294518699</v>
      </c>
      <c r="BD961" s="14">
        <v>0.213304494320569</v>
      </c>
      <c r="BE961" s="14">
        <v>0.26094918310329801</v>
      </c>
      <c r="BF961" s="14">
        <v>0.25427857552750499</v>
      </c>
      <c r="BG961" s="14">
        <v>0.26595109140471201</v>
      </c>
      <c r="BH961" s="14">
        <v>0.243102132329547</v>
      </c>
      <c r="BI961" s="14">
        <v>0.19912036936608299</v>
      </c>
      <c r="BJ961" s="14">
        <v>0.28008430984886601</v>
      </c>
      <c r="BK961" s="14">
        <v>0.119744856236657</v>
      </c>
      <c r="BL961" s="14">
        <v>0.174123713182123</v>
      </c>
      <c r="BM961" s="14">
        <v>0.27593821715259897</v>
      </c>
      <c r="BN961" s="14">
        <v>0.36876664876976001</v>
      </c>
      <c r="BO961" s="14"/>
      <c r="BP961" s="14">
        <v>0.28769791756796098</v>
      </c>
      <c r="BQ961" s="14">
        <v>0.20497449153138</v>
      </c>
      <c r="BR961" s="14">
        <v>0.26967508885654101</v>
      </c>
      <c r="BS961" s="14">
        <v>0.23467681391263301</v>
      </c>
      <c r="BT961" s="14">
        <v>0.18503370327938501</v>
      </c>
      <c r="BU961" s="14">
        <v>0.22812613479948399</v>
      </c>
      <c r="BV961" s="14"/>
      <c r="BW961" s="14">
        <v>0.22964034505249101</v>
      </c>
      <c r="BX961" s="14">
        <v>0.26821094306373999</v>
      </c>
      <c r="BY961" s="14" t="s">
        <v>120</v>
      </c>
      <c r="BZ961" s="14">
        <v>0.26764457423223598</v>
      </c>
      <c r="CA961" s="14">
        <v>0.25857306802659702</v>
      </c>
      <c r="CB961" s="14">
        <v>0.224439158357508</v>
      </c>
      <c r="CC961" s="14">
        <v>0.124314243697091</v>
      </c>
      <c r="CD961" s="14"/>
      <c r="CE961" s="14">
        <v>0.24557752951603201</v>
      </c>
      <c r="CF961" s="14">
        <v>0.27546868671978803</v>
      </c>
      <c r="CG961" s="14">
        <v>0.21725940631329099</v>
      </c>
      <c r="CH961" s="14">
        <v>0.21381963277716401</v>
      </c>
      <c r="CI961" s="14"/>
      <c r="CJ961" s="14">
        <v>0.31600822185961802</v>
      </c>
      <c r="CK961" s="14">
        <v>0.21826705283561201</v>
      </c>
      <c r="CL961" s="14">
        <v>0.21689254651568399</v>
      </c>
      <c r="CM961" s="14">
        <v>0.241621415133288</v>
      </c>
      <c r="CN961" s="14"/>
      <c r="CO961" s="14">
        <v>0.34717258539884799</v>
      </c>
      <c r="CP961" s="14">
        <v>0.219591273795294</v>
      </c>
      <c r="CQ961" s="14"/>
      <c r="CR961" s="14">
        <v>0.35330797567222999</v>
      </c>
      <c r="CS961" s="14">
        <v>0.22842629602205</v>
      </c>
    </row>
    <row r="962" spans="2:97" x14ac:dyDescent="0.3">
      <c r="B962" t="s">
        <v>384</v>
      </c>
      <c r="C962" s="14">
        <v>0.47684573803006403</v>
      </c>
      <c r="D962" s="14">
        <v>0.45350960227534698</v>
      </c>
      <c r="E962" s="14">
        <v>0.49912097116001802</v>
      </c>
      <c r="F962" s="14"/>
      <c r="G962" s="14">
        <v>0.52107237826221997</v>
      </c>
      <c r="H962" s="14">
        <v>0.43914354269299599</v>
      </c>
      <c r="I962" s="14">
        <v>0.53600777142032596</v>
      </c>
      <c r="J962" s="14">
        <v>0.49152990388634699</v>
      </c>
      <c r="K962" s="14">
        <v>0.38602592997764501</v>
      </c>
      <c r="L962" s="14">
        <v>0.48171412636175498</v>
      </c>
      <c r="M962" s="14"/>
      <c r="N962" s="14">
        <v>0.535243619156204</v>
      </c>
      <c r="O962" s="14">
        <v>0.49326016015100199</v>
      </c>
      <c r="P962" s="14">
        <v>0.45914573647364598</v>
      </c>
      <c r="Q962" s="14">
        <v>0.40861632552251398</v>
      </c>
      <c r="R962" s="14"/>
      <c r="S962" s="14">
        <v>0.46047147895827001</v>
      </c>
      <c r="T962" s="14">
        <v>0.46929950309906998</v>
      </c>
      <c r="U962" s="14">
        <v>0.51194260915828504</v>
      </c>
      <c r="V962" s="14">
        <v>0.47998575747647299</v>
      </c>
      <c r="W962" s="14">
        <v>0.46670613308880399</v>
      </c>
      <c r="X962" s="14">
        <v>0.44178248412441701</v>
      </c>
      <c r="Y962" s="14">
        <v>0.42043168957128901</v>
      </c>
      <c r="Z962" s="14">
        <v>0.51340557327676695</v>
      </c>
      <c r="AA962" s="14">
        <v>0.50805716840546</v>
      </c>
      <c r="AB962" s="14">
        <v>0.449967777248104</v>
      </c>
      <c r="AC962" s="14">
        <v>0.47826347956908999</v>
      </c>
      <c r="AD962" s="14">
        <v>0.63988248175955997</v>
      </c>
      <c r="AE962" s="14"/>
      <c r="AF962" s="14">
        <v>0.48625134489893701</v>
      </c>
      <c r="AG962" s="14">
        <v>0.45501274446490902</v>
      </c>
      <c r="AH962" s="14">
        <v>0.51488778627660703</v>
      </c>
      <c r="AI962" s="14">
        <v>0.42194244929097802</v>
      </c>
      <c r="AJ962" s="14">
        <v>0.51343733393891</v>
      </c>
      <c r="AK962" s="14"/>
      <c r="AL962" s="14">
        <v>0.46904795958488699</v>
      </c>
      <c r="AM962" s="14">
        <v>0.491164335771546</v>
      </c>
      <c r="AN962" s="14">
        <v>0.60159367971115096</v>
      </c>
      <c r="AO962" s="14">
        <v>0.391318955373743</v>
      </c>
      <c r="AP962" s="14">
        <v>0.47129572074794801</v>
      </c>
      <c r="AQ962" s="14">
        <v>0.47334863045794101</v>
      </c>
      <c r="AR962" s="14"/>
      <c r="AS962" s="14">
        <v>0.43239715339257001</v>
      </c>
      <c r="AT962" s="14">
        <v>0.49878293967481602</v>
      </c>
      <c r="AU962" s="14">
        <v>0.50622661226738397</v>
      </c>
      <c r="AV962" s="14">
        <v>0.51187159946148897</v>
      </c>
      <c r="AW962" s="14">
        <v>0.54552761729412702</v>
      </c>
      <c r="AX962" s="14"/>
      <c r="AY962" s="14">
        <v>0.46725358757102697</v>
      </c>
      <c r="AZ962" s="14">
        <v>0.49521118471185499</v>
      </c>
      <c r="BA962" s="14">
        <v>0.50278964918871305</v>
      </c>
      <c r="BB962" s="14">
        <v>0.43820682485010898</v>
      </c>
      <c r="BC962" s="14">
        <v>0.46891942740963299</v>
      </c>
      <c r="BD962" s="14">
        <v>0.48784785253875201</v>
      </c>
      <c r="BE962" s="14">
        <v>0.45095796474407202</v>
      </c>
      <c r="BF962" s="14">
        <v>0.49484890473715498</v>
      </c>
      <c r="BG962" s="14">
        <v>0.46909132679201199</v>
      </c>
      <c r="BH962" s="14">
        <v>0.47547833766337499</v>
      </c>
      <c r="BI962" s="14">
        <v>0.45450566718035301</v>
      </c>
      <c r="BJ962" s="14">
        <v>0.47182125596671498</v>
      </c>
      <c r="BK962" s="14">
        <v>0.64389548807374797</v>
      </c>
      <c r="BL962" s="14">
        <v>0.52182134882284004</v>
      </c>
      <c r="BM962" s="14">
        <v>0.51471528294471303</v>
      </c>
      <c r="BN962" s="14">
        <v>0.43518132672277499</v>
      </c>
      <c r="BO962" s="14"/>
      <c r="BP962" s="14">
        <v>0.45129415495645803</v>
      </c>
      <c r="BQ962" s="14">
        <v>0.47840533569959498</v>
      </c>
      <c r="BR962" s="14">
        <v>0.51417350597167999</v>
      </c>
      <c r="BS962" s="14">
        <v>0.46943253156781201</v>
      </c>
      <c r="BT962" s="14">
        <v>0.48835252616118902</v>
      </c>
      <c r="BU962" s="14">
        <v>0.459596362741584</v>
      </c>
      <c r="BV962" s="14"/>
      <c r="BW962" s="14">
        <v>0.49833629823887499</v>
      </c>
      <c r="BX962" s="14">
        <v>0.47055515085848698</v>
      </c>
      <c r="BY962" s="14" t="s">
        <v>120</v>
      </c>
      <c r="BZ962" s="14">
        <v>0.34476506569694099</v>
      </c>
      <c r="CA962" s="14">
        <v>0.42001903306677102</v>
      </c>
      <c r="CB962" s="14">
        <v>0.48869909039043402</v>
      </c>
      <c r="CC962" s="14">
        <v>0.54879694251566602</v>
      </c>
      <c r="CD962" s="14"/>
      <c r="CE962" s="14">
        <v>0.48277404028626802</v>
      </c>
      <c r="CF962" s="14">
        <v>0.465686274590288</v>
      </c>
      <c r="CG962" s="14">
        <v>0.42699027255273703</v>
      </c>
      <c r="CH962" s="14">
        <v>0.49838742657763802</v>
      </c>
      <c r="CI962" s="14"/>
      <c r="CJ962" s="14">
        <v>0.423227925106059</v>
      </c>
      <c r="CK962" s="14">
        <v>0.53766957973744101</v>
      </c>
      <c r="CL962" s="14">
        <v>0.481991204810435</v>
      </c>
      <c r="CM962" s="14">
        <v>0.38931779272272998</v>
      </c>
      <c r="CN962" s="14"/>
      <c r="CO962" s="14">
        <v>0.39219985007442398</v>
      </c>
      <c r="CP962" s="14">
        <v>0.49240915580101302</v>
      </c>
      <c r="CQ962" s="14"/>
      <c r="CR962" s="14">
        <v>0.48507792911008102</v>
      </c>
      <c r="CS962" s="14">
        <v>0.47903043941746998</v>
      </c>
    </row>
    <row r="963" spans="2:97" x14ac:dyDescent="0.3">
      <c r="B963" t="s">
        <v>385</v>
      </c>
      <c r="C963" s="14">
        <v>0.18881724638144301</v>
      </c>
      <c r="D963" s="14">
        <v>0.22918799328127801</v>
      </c>
      <c r="E963" s="14">
        <v>0.15207231944953201</v>
      </c>
      <c r="F963" s="14"/>
      <c r="G963" s="14">
        <v>0.16152686893745399</v>
      </c>
      <c r="H963" s="14">
        <v>0.189066061579647</v>
      </c>
      <c r="I963" s="14">
        <v>9.3762311911788604E-2</v>
      </c>
      <c r="J963" s="14">
        <v>0.230272418192247</v>
      </c>
      <c r="K963" s="14">
        <v>0.25494104483771501</v>
      </c>
      <c r="L963" s="14">
        <v>0.2029150280674</v>
      </c>
      <c r="M963" s="14"/>
      <c r="N963" s="14">
        <v>0.19778353709945601</v>
      </c>
      <c r="O963" s="14">
        <v>0.170303191662869</v>
      </c>
      <c r="P963" s="14">
        <v>0.188622542463356</v>
      </c>
      <c r="Q963" s="14">
        <v>0.20007298466902401</v>
      </c>
      <c r="R963" s="14"/>
      <c r="S963" s="14">
        <v>0.14713474991759101</v>
      </c>
      <c r="T963" s="14">
        <v>0.164030575060299</v>
      </c>
      <c r="U963" s="14">
        <v>0.20219818197835099</v>
      </c>
      <c r="V963" s="14">
        <v>0.16741739501175601</v>
      </c>
      <c r="W963" s="14">
        <v>0.25236364142700302</v>
      </c>
      <c r="X963" s="14">
        <v>0.15503749683481499</v>
      </c>
      <c r="Y963" s="14">
        <v>0.25397145295599399</v>
      </c>
      <c r="Z963" s="14">
        <v>0.23805697820352401</v>
      </c>
      <c r="AA963" s="14">
        <v>0.146318857906335</v>
      </c>
      <c r="AB963" s="14">
        <v>0.29421345964519002</v>
      </c>
      <c r="AC963" s="14">
        <v>0.19612649075234601</v>
      </c>
      <c r="AD963" s="14">
        <v>4.62901257189305E-2</v>
      </c>
      <c r="AE963" s="14"/>
      <c r="AF963" s="14">
        <v>0.245995467096007</v>
      </c>
      <c r="AG963" s="14">
        <v>0.17996309926017801</v>
      </c>
      <c r="AH963" s="14">
        <v>0.22905733121912</v>
      </c>
      <c r="AI963" s="14">
        <v>0.188943161386943</v>
      </c>
      <c r="AJ963" s="14">
        <v>0.15597317718003201</v>
      </c>
      <c r="AK963" s="14"/>
      <c r="AL963" s="14">
        <v>0.17883771558102901</v>
      </c>
      <c r="AM963" s="14">
        <v>0.21230429821133401</v>
      </c>
      <c r="AN963" s="14">
        <v>0.16345825744791301</v>
      </c>
      <c r="AO963" s="14">
        <v>0.212324916440464</v>
      </c>
      <c r="AP963" s="14">
        <v>0.16947794688610501</v>
      </c>
      <c r="AQ963" s="14">
        <v>0.195843973149746</v>
      </c>
      <c r="AR963" s="14"/>
      <c r="AS963" s="14">
        <v>0.19525578270789201</v>
      </c>
      <c r="AT963" s="14">
        <v>0.19917064064002499</v>
      </c>
      <c r="AU963" s="14">
        <v>0.18525993101736099</v>
      </c>
      <c r="AV963" s="14">
        <v>0.16864412351772501</v>
      </c>
      <c r="AW963" s="14">
        <v>9.1080068502610106E-2</v>
      </c>
      <c r="AX963" s="14"/>
      <c r="AY963" s="14">
        <v>0.267153581018724</v>
      </c>
      <c r="AZ963" s="14">
        <v>8.4931699951716996E-2</v>
      </c>
      <c r="BA963" s="14">
        <v>0.15171482836105399</v>
      </c>
      <c r="BB963" s="14">
        <v>0.26628909821979402</v>
      </c>
      <c r="BC963" s="14">
        <v>0.17999510384252401</v>
      </c>
      <c r="BD963" s="14">
        <v>0.148438032601037</v>
      </c>
      <c r="BE963" s="14">
        <v>0.20479553784136101</v>
      </c>
      <c r="BF963" s="14">
        <v>0.13791228406678099</v>
      </c>
      <c r="BG963" s="14">
        <v>0.20768197942656999</v>
      </c>
      <c r="BH963" s="14">
        <v>0.24549040700979</v>
      </c>
      <c r="BI963" s="14">
        <v>0.23747404511769099</v>
      </c>
      <c r="BJ963" s="14">
        <v>0.21609525108373701</v>
      </c>
      <c r="BK963" s="14">
        <v>0.197760696507011</v>
      </c>
      <c r="BL963" s="14">
        <v>0.166149697115307</v>
      </c>
      <c r="BM963" s="14">
        <v>0.15446471219407101</v>
      </c>
      <c r="BN963" s="14">
        <v>0.140465762316586</v>
      </c>
      <c r="BO963" s="14"/>
      <c r="BP963" s="14">
        <v>0.16458742648719199</v>
      </c>
      <c r="BQ963" s="14">
        <v>0.224207472290369</v>
      </c>
      <c r="BR963" s="14">
        <v>0.16030497146688399</v>
      </c>
      <c r="BS963" s="14">
        <v>0.172963405765963</v>
      </c>
      <c r="BT963" s="14">
        <v>0.216155796438049</v>
      </c>
      <c r="BU963" s="14">
        <v>0.175833568385452</v>
      </c>
      <c r="BV963" s="14"/>
      <c r="BW963" s="14">
        <v>0.19870196920451699</v>
      </c>
      <c r="BX963" s="14">
        <v>0.19451107166770901</v>
      </c>
      <c r="BY963" s="14" t="s">
        <v>120</v>
      </c>
      <c r="BZ963" s="14">
        <v>0.190026272744376</v>
      </c>
      <c r="CA963" s="14">
        <v>0.18022792253780401</v>
      </c>
      <c r="CB963" s="14">
        <v>0.17816713451750499</v>
      </c>
      <c r="CC963" s="14">
        <v>0.16253084663131001</v>
      </c>
      <c r="CD963" s="14"/>
      <c r="CE963" s="14">
        <v>0.20326015323993599</v>
      </c>
      <c r="CF963" s="14">
        <v>0.19254784356530599</v>
      </c>
      <c r="CG963" s="14">
        <v>0.146277993309019</v>
      </c>
      <c r="CH963" s="14">
        <v>0.19932638689524301</v>
      </c>
      <c r="CI963" s="14"/>
      <c r="CJ963" s="14">
        <v>0.14434287178859001</v>
      </c>
      <c r="CK963" s="14">
        <v>0.200111592179503</v>
      </c>
      <c r="CL963" s="14">
        <v>0.20450204070924299</v>
      </c>
      <c r="CM963" s="14">
        <v>0.139998884545912</v>
      </c>
      <c r="CN963" s="14"/>
      <c r="CO963" s="14">
        <v>0.17475967480375701</v>
      </c>
      <c r="CP963" s="14">
        <v>0.18865699765692501</v>
      </c>
      <c r="CQ963" s="14"/>
      <c r="CR963" s="14">
        <v>0.101028804884572</v>
      </c>
      <c r="CS963" s="14">
        <v>0.19829127247415401</v>
      </c>
    </row>
    <row r="964" spans="2:97" x14ac:dyDescent="0.3">
      <c r="B964" t="s">
        <v>386</v>
      </c>
      <c r="C964" s="14">
        <v>3.7410191922122901E-2</v>
      </c>
      <c r="D964" s="14">
        <v>4.8634668764904597E-2</v>
      </c>
      <c r="E964" s="14">
        <v>2.71671716274694E-2</v>
      </c>
      <c r="F964" s="14"/>
      <c r="G964" s="14">
        <v>5.1562924515888703E-2</v>
      </c>
      <c r="H964" s="14">
        <v>2.37499974220464E-2</v>
      </c>
      <c r="I964" s="14">
        <v>4.87607313385338E-2</v>
      </c>
      <c r="J964" s="14">
        <v>3.2059801205485301E-2</v>
      </c>
      <c r="K964" s="14">
        <v>3.3553138631219302E-2</v>
      </c>
      <c r="L964" s="14">
        <v>3.7593064720636601E-2</v>
      </c>
      <c r="M964" s="14"/>
      <c r="N964" s="14">
        <v>3.49991683568842E-2</v>
      </c>
      <c r="O964" s="14">
        <v>4.9397013536268103E-2</v>
      </c>
      <c r="P964" s="14">
        <v>2.47731392633583E-2</v>
      </c>
      <c r="Q964" s="14">
        <v>3.9337247788966599E-2</v>
      </c>
      <c r="R964" s="14"/>
      <c r="S964" s="14">
        <v>4.5127400844699003E-2</v>
      </c>
      <c r="T964" s="14">
        <v>3.2642827475335097E-2</v>
      </c>
      <c r="U964" s="14">
        <v>3.7676580312630499E-2</v>
      </c>
      <c r="V964" s="14">
        <v>3.3083667561006003E-2</v>
      </c>
      <c r="W964" s="14">
        <v>3.4835457085163897E-2</v>
      </c>
      <c r="X964" s="14">
        <v>6.9233466058316095E-2</v>
      </c>
      <c r="Y964" s="14">
        <v>3.39415134399342E-2</v>
      </c>
      <c r="Z964" s="14">
        <v>8.8168467361807404E-2</v>
      </c>
      <c r="AA964" s="14">
        <v>2.6574127828448299E-2</v>
      </c>
      <c r="AB964" s="14">
        <v>2.31385699673613E-2</v>
      </c>
      <c r="AC964" s="14">
        <v>0</v>
      </c>
      <c r="AD964" s="14">
        <v>4.6942069392073099E-2</v>
      </c>
      <c r="AE964" s="14"/>
      <c r="AF964" s="14">
        <v>2.9539391544758101E-2</v>
      </c>
      <c r="AG964" s="14">
        <v>2.6953715276776698E-2</v>
      </c>
      <c r="AH964" s="14">
        <v>3.0322737678758701E-2</v>
      </c>
      <c r="AI964" s="14">
        <v>5.77795538376795E-2</v>
      </c>
      <c r="AJ964" s="14">
        <v>4.6685894002783203E-2</v>
      </c>
      <c r="AK964" s="14"/>
      <c r="AL964" s="14">
        <v>3.0880786842168401E-2</v>
      </c>
      <c r="AM964" s="14">
        <v>3.5595209117994298E-2</v>
      </c>
      <c r="AN964" s="14">
        <v>1.8429879223478399E-2</v>
      </c>
      <c r="AO964" s="14">
        <v>4.1144497612071403E-2</v>
      </c>
      <c r="AP964" s="14">
        <v>4.4238105216323702E-2</v>
      </c>
      <c r="AQ964" s="14">
        <v>5.5854478760080102E-2</v>
      </c>
      <c r="AR964" s="14"/>
      <c r="AS964" s="14">
        <v>4.6991478431176098E-2</v>
      </c>
      <c r="AT964" s="14">
        <v>3.4844551027837102E-2</v>
      </c>
      <c r="AU964" s="14">
        <v>3.0595765180242099E-2</v>
      </c>
      <c r="AV964" s="14">
        <v>2.69005152452459E-2</v>
      </c>
      <c r="AW964" s="14">
        <v>4.7306993495586001E-2</v>
      </c>
      <c r="AX964" s="14"/>
      <c r="AY964" s="14">
        <v>0</v>
      </c>
      <c r="AZ964" s="14">
        <v>2.9060421311459E-2</v>
      </c>
      <c r="BA964" s="14">
        <v>2.9696166158852299E-2</v>
      </c>
      <c r="BB964" s="14">
        <v>2.87757462383584E-2</v>
      </c>
      <c r="BC964" s="14">
        <v>7.2182617452678205E-2</v>
      </c>
      <c r="BD964" s="14">
        <v>3.1653641009554E-2</v>
      </c>
      <c r="BE964" s="14">
        <v>4.5711011536842601E-2</v>
      </c>
      <c r="BF964" s="14">
        <v>5.4824825743484601E-2</v>
      </c>
      <c r="BG964" s="14">
        <v>3.3444605608658397E-2</v>
      </c>
      <c r="BH964" s="14">
        <v>0</v>
      </c>
      <c r="BI964" s="14">
        <v>5.9503910108886497E-2</v>
      </c>
      <c r="BJ964" s="14">
        <v>1.4536955201499301E-2</v>
      </c>
      <c r="BK964" s="14">
        <v>3.8598959182583797E-2</v>
      </c>
      <c r="BL964" s="14">
        <v>8.8416376046413697E-2</v>
      </c>
      <c r="BM964" s="14">
        <v>0</v>
      </c>
      <c r="BN964" s="14">
        <v>3.84650275649141E-2</v>
      </c>
      <c r="BO964" s="14"/>
      <c r="BP964" s="14">
        <v>4.9005931667298899E-2</v>
      </c>
      <c r="BQ964" s="14">
        <v>3.5810479521311799E-2</v>
      </c>
      <c r="BR964" s="14">
        <v>2.7839628205387799E-2</v>
      </c>
      <c r="BS964" s="14">
        <v>2.7210123893047399E-2</v>
      </c>
      <c r="BT964" s="14">
        <v>5.6824904823955601E-2</v>
      </c>
      <c r="BU964" s="14">
        <v>1.85519352209772E-2</v>
      </c>
      <c r="BV964" s="14"/>
      <c r="BW964" s="14">
        <v>3.2198606400338198E-2</v>
      </c>
      <c r="BX964" s="14">
        <v>3.2973784706568803E-2</v>
      </c>
      <c r="BY964" s="14" t="s">
        <v>120</v>
      </c>
      <c r="BZ964" s="14">
        <v>2.6984408947564001E-2</v>
      </c>
      <c r="CA964" s="14">
        <v>5.6571029372417099E-2</v>
      </c>
      <c r="CB964" s="14">
        <v>4.2332596247295601E-2</v>
      </c>
      <c r="CC964" s="14">
        <v>5.8326438397104399E-2</v>
      </c>
      <c r="CD964" s="14"/>
      <c r="CE964" s="14">
        <v>2.8195995933190301E-2</v>
      </c>
      <c r="CF964" s="14">
        <v>3.3362698933750601E-2</v>
      </c>
      <c r="CG964" s="14">
        <v>7.8050855398056201E-2</v>
      </c>
      <c r="CH964" s="14">
        <v>4.7412603016903997E-2</v>
      </c>
      <c r="CI964" s="14"/>
      <c r="CJ964" s="14">
        <v>3.5560750625162403E-2</v>
      </c>
      <c r="CK964" s="14">
        <v>1.47841829500084E-2</v>
      </c>
      <c r="CL964" s="14">
        <v>4.7478045106810599E-2</v>
      </c>
      <c r="CM964" s="14">
        <v>2.75729286556218E-2</v>
      </c>
      <c r="CN964" s="14"/>
      <c r="CO964" s="14">
        <v>3.70390372596303E-2</v>
      </c>
      <c r="CP964" s="14">
        <v>3.8138852162961603E-2</v>
      </c>
      <c r="CQ964" s="14"/>
      <c r="CR964" s="14">
        <v>3.0250322512713E-2</v>
      </c>
      <c r="CS964" s="14">
        <v>3.8295709445785302E-2</v>
      </c>
    </row>
    <row r="965" spans="2:97" x14ac:dyDescent="0.3">
      <c r="B965" t="s">
        <v>92</v>
      </c>
      <c r="C965" s="14">
        <v>6.0949170164789297E-2</v>
      </c>
      <c r="D965" s="14">
        <v>4.4692117497662401E-2</v>
      </c>
      <c r="E965" s="14">
        <v>7.5988072098729903E-2</v>
      </c>
      <c r="F965" s="14"/>
      <c r="G965" s="14">
        <v>5.0120180115995498E-2</v>
      </c>
      <c r="H965" s="14">
        <v>5.7702998571831102E-2</v>
      </c>
      <c r="I965" s="14">
        <v>6.8029265149899695E-2</v>
      </c>
      <c r="J965" s="14">
        <v>3.8084069857869503E-2</v>
      </c>
      <c r="K965" s="14">
        <v>7.3794927727890106E-2</v>
      </c>
      <c r="L965" s="14">
        <v>7.4693180208613305E-2</v>
      </c>
      <c r="M965" s="14"/>
      <c r="N965" s="14">
        <v>1.7060550229276401E-2</v>
      </c>
      <c r="O965" s="14">
        <v>5.9093196579877799E-2</v>
      </c>
      <c r="P965" s="14">
        <v>4.1339427551418603E-2</v>
      </c>
      <c r="Q965" s="14">
        <v>0.126896086254736</v>
      </c>
      <c r="R965" s="14"/>
      <c r="S965" s="14">
        <v>5.1839736390853298E-2</v>
      </c>
      <c r="T965" s="14">
        <v>7.9311686689081395E-2</v>
      </c>
      <c r="U965" s="14">
        <v>6.0640145619991301E-2</v>
      </c>
      <c r="V965" s="14">
        <v>5.8377148040702799E-2</v>
      </c>
      <c r="W965" s="14">
        <v>6.7567847248311094E-2</v>
      </c>
      <c r="X965" s="14">
        <v>5.9242258068087202E-2</v>
      </c>
      <c r="Y965" s="14">
        <v>4.6419778892002397E-2</v>
      </c>
      <c r="Z965" s="14">
        <v>2.2248553128485601E-2</v>
      </c>
      <c r="AA965" s="14">
        <v>3.3543300950995003E-2</v>
      </c>
      <c r="AB965" s="14">
        <v>8.1603641744785696E-2</v>
      </c>
      <c r="AC965" s="14">
        <v>0.14322337560812701</v>
      </c>
      <c r="AD965" s="14">
        <v>0</v>
      </c>
      <c r="AE965" s="14"/>
      <c r="AF965" s="14">
        <v>3.5399749270664402E-2</v>
      </c>
      <c r="AG965" s="14">
        <v>5.8868109972466102E-2</v>
      </c>
      <c r="AH965" s="14">
        <v>4.4592927660769603E-2</v>
      </c>
      <c r="AI965" s="14">
        <v>4.1742763589917201E-2</v>
      </c>
      <c r="AJ965" s="14">
        <v>6.9078158800037703E-2</v>
      </c>
      <c r="AK965" s="14"/>
      <c r="AL965" s="14">
        <v>4.3720271328086001E-2</v>
      </c>
      <c r="AM965" s="14">
        <v>3.1985886534902398E-2</v>
      </c>
      <c r="AN965" s="14">
        <v>4.66284328193209E-2</v>
      </c>
      <c r="AO965" s="14">
        <v>7.1166265883991497E-2</v>
      </c>
      <c r="AP965" s="14">
        <v>9.16180124291915E-2</v>
      </c>
      <c r="AQ965" s="14">
        <v>9.6375429714848596E-2</v>
      </c>
      <c r="AR965" s="14"/>
      <c r="AS965" s="14">
        <v>8.4138179100865504E-2</v>
      </c>
      <c r="AT965" s="14">
        <v>7.8488964642280001E-2</v>
      </c>
      <c r="AU965" s="14">
        <v>3.93376760829151E-2</v>
      </c>
      <c r="AV965" s="14">
        <v>1.5555635281289301E-2</v>
      </c>
      <c r="AW965" s="14">
        <v>0</v>
      </c>
      <c r="AX965" s="14"/>
      <c r="AY965" s="14">
        <v>0.13769910757245399</v>
      </c>
      <c r="AZ965" s="14">
        <v>0.13654834303472799</v>
      </c>
      <c r="BA965" s="14">
        <v>5.7348682633930802E-2</v>
      </c>
      <c r="BB965" s="14">
        <v>8.0423285906654193E-2</v>
      </c>
      <c r="BC965" s="14">
        <v>7.7267838349978205E-2</v>
      </c>
      <c r="BD965" s="14">
        <v>0.118755979530088</v>
      </c>
      <c r="BE965" s="14">
        <v>3.7586302774425602E-2</v>
      </c>
      <c r="BF965" s="14">
        <v>5.8135409925073697E-2</v>
      </c>
      <c r="BG965" s="14">
        <v>2.38309967680468E-2</v>
      </c>
      <c r="BH965" s="14">
        <v>3.5929122997288003E-2</v>
      </c>
      <c r="BI965" s="14">
        <v>4.9396008226986102E-2</v>
      </c>
      <c r="BJ965" s="14">
        <v>1.7462227899182201E-2</v>
      </c>
      <c r="BK965" s="14">
        <v>0</v>
      </c>
      <c r="BL965" s="14">
        <v>4.9488864833315598E-2</v>
      </c>
      <c r="BM965" s="14">
        <v>5.4881787708617E-2</v>
      </c>
      <c r="BN965" s="14">
        <v>1.7121234625963998E-2</v>
      </c>
      <c r="BO965" s="14"/>
      <c r="BP965" s="14">
        <v>4.74145693210902E-2</v>
      </c>
      <c r="BQ965" s="14">
        <v>5.6602220957343997E-2</v>
      </c>
      <c r="BR965" s="14">
        <v>2.8006805499507501E-2</v>
      </c>
      <c r="BS965" s="14">
        <v>9.5717124860544095E-2</v>
      </c>
      <c r="BT965" s="14">
        <v>5.3633069297421301E-2</v>
      </c>
      <c r="BU965" s="14">
        <v>0.117891998852502</v>
      </c>
      <c r="BV965" s="14"/>
      <c r="BW965" s="14">
        <v>4.1122781103777803E-2</v>
      </c>
      <c r="BX965" s="14">
        <v>3.3749049703495203E-2</v>
      </c>
      <c r="BY965" s="14" t="s">
        <v>120</v>
      </c>
      <c r="BZ965" s="14">
        <v>0.17057967837888299</v>
      </c>
      <c r="CA965" s="14">
        <v>8.4608946996411097E-2</v>
      </c>
      <c r="CB965" s="14">
        <v>6.6362020487257395E-2</v>
      </c>
      <c r="CC965" s="14">
        <v>0.10603152875883</v>
      </c>
      <c r="CD965" s="14"/>
      <c r="CE965" s="14">
        <v>4.0192281024573902E-2</v>
      </c>
      <c r="CF965" s="14">
        <v>3.2934496190866698E-2</v>
      </c>
      <c r="CG965" s="14">
        <v>0.131421472426896</v>
      </c>
      <c r="CH965" s="14">
        <v>4.1053950733051299E-2</v>
      </c>
      <c r="CI965" s="14"/>
      <c r="CJ965" s="14">
        <v>8.08602306205701E-2</v>
      </c>
      <c r="CK965" s="14">
        <v>2.9167592297435801E-2</v>
      </c>
      <c r="CL965" s="14">
        <v>4.9136162857827799E-2</v>
      </c>
      <c r="CM965" s="14">
        <v>0.20148897894244799</v>
      </c>
      <c r="CN965" s="14"/>
      <c r="CO965" s="14">
        <v>4.8828852463340802E-2</v>
      </c>
      <c r="CP965" s="14">
        <v>6.1203720583805903E-2</v>
      </c>
      <c r="CQ965" s="14"/>
      <c r="CR965" s="14">
        <v>3.0334967820403701E-2</v>
      </c>
      <c r="CS965" s="14">
        <v>5.5956282640540297E-2</v>
      </c>
    </row>
    <row r="966" spans="2:97" x14ac:dyDescent="0.3">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c r="AR966" s="14"/>
      <c r="AS966" s="14"/>
      <c r="AT966" s="14"/>
      <c r="AU966" s="14"/>
      <c r="AV966" s="14"/>
      <c r="AW966" s="14"/>
      <c r="AX966" s="14"/>
      <c r="AY966" s="14"/>
      <c r="AZ966" s="14"/>
      <c r="BA966" s="14"/>
      <c r="BB966" s="14"/>
      <c r="BC966" s="14"/>
      <c r="BD966" s="14"/>
      <c r="BE966" s="14"/>
      <c r="BF966" s="14"/>
      <c r="BG966" s="14"/>
      <c r="BH966" s="14"/>
      <c r="BI966" s="14"/>
      <c r="BJ966" s="14"/>
      <c r="BK966" s="14"/>
      <c r="BL966" s="14"/>
      <c r="BM966" s="14"/>
      <c r="BN966" s="14"/>
      <c r="BO966" s="14"/>
      <c r="BP966" s="14"/>
      <c r="BQ966" s="14"/>
      <c r="BR966" s="14"/>
      <c r="BS966" s="14"/>
      <c r="BT966" s="14"/>
      <c r="BU966" s="14"/>
      <c r="BV966" s="14"/>
      <c r="BW966" s="14"/>
      <c r="BX966" s="14"/>
      <c r="BY966" s="14"/>
      <c r="BZ966" s="14"/>
      <c r="CA966" s="14"/>
      <c r="CB966" s="14"/>
      <c r="CC966" s="14"/>
      <c r="CD966" s="14"/>
      <c r="CE966" s="14"/>
      <c r="CF966" s="14"/>
      <c r="CG966" s="14"/>
      <c r="CH966" s="14"/>
      <c r="CI966" s="14"/>
      <c r="CJ966" s="14"/>
      <c r="CK966" s="14"/>
      <c r="CL966" s="14"/>
      <c r="CM966" s="14"/>
      <c r="CN966" s="14"/>
      <c r="CO966" s="14"/>
      <c r="CP966" s="14"/>
      <c r="CQ966" s="14"/>
      <c r="CR966" s="14"/>
      <c r="CS966" s="14"/>
    </row>
    <row r="967" spans="2:97" x14ac:dyDescent="0.3">
      <c r="B967" s="6" t="s">
        <v>419</v>
      </c>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c r="AR967" s="14"/>
      <c r="AS967" s="14"/>
      <c r="AT967" s="14"/>
      <c r="AU967" s="14"/>
      <c r="AV967" s="14"/>
      <c r="AW967" s="14"/>
      <c r="AX967" s="14"/>
      <c r="AY967" s="14"/>
      <c r="AZ967" s="14"/>
      <c r="BA967" s="14"/>
      <c r="BB967" s="14"/>
      <c r="BC967" s="14"/>
      <c r="BD967" s="14"/>
      <c r="BE967" s="14"/>
      <c r="BF967" s="14"/>
      <c r="BG967" s="14"/>
      <c r="BH967" s="14"/>
      <c r="BI967" s="14"/>
      <c r="BJ967" s="14"/>
      <c r="BK967" s="14"/>
      <c r="BL967" s="14"/>
      <c r="BM967" s="14"/>
      <c r="BN967" s="14"/>
      <c r="BO967" s="14"/>
      <c r="BP967" s="14"/>
      <c r="BQ967" s="14"/>
      <c r="BR967" s="14"/>
      <c r="BS967" s="14"/>
      <c r="BT967" s="14"/>
      <c r="BU967" s="14"/>
      <c r="BV967" s="14"/>
      <c r="BW967" s="14"/>
      <c r="BX967" s="14"/>
      <c r="BY967" s="14"/>
      <c r="BZ967" s="14"/>
      <c r="CA967" s="14"/>
      <c r="CB967" s="14"/>
      <c r="CC967" s="14"/>
      <c r="CD967" s="14"/>
      <c r="CE967" s="14"/>
      <c r="CF967" s="14"/>
      <c r="CG967" s="14"/>
      <c r="CH967" s="14"/>
      <c r="CI967" s="14"/>
      <c r="CJ967" s="14"/>
      <c r="CK967" s="14"/>
      <c r="CL967" s="14"/>
      <c r="CM967" s="14"/>
      <c r="CN967" s="14"/>
      <c r="CO967" s="14"/>
      <c r="CP967" s="14"/>
      <c r="CQ967" s="14"/>
      <c r="CR967" s="14"/>
      <c r="CS967" s="14"/>
    </row>
    <row r="968" spans="2:97" x14ac:dyDescent="0.3">
      <c r="B968" s="24" t="s">
        <v>188</v>
      </c>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c r="AR968" s="14"/>
      <c r="AS968" s="14"/>
      <c r="AT968" s="14"/>
      <c r="AU968" s="14"/>
      <c r="AV968" s="14"/>
      <c r="AW968" s="14"/>
      <c r="AX968" s="14"/>
      <c r="AY968" s="14"/>
      <c r="AZ968" s="14"/>
      <c r="BA968" s="14"/>
      <c r="BB968" s="14"/>
      <c r="BC968" s="14"/>
      <c r="BD968" s="14"/>
      <c r="BE968" s="14"/>
      <c r="BF968" s="14"/>
      <c r="BG968" s="14"/>
      <c r="BH968" s="14"/>
      <c r="BI968" s="14"/>
      <c r="BJ968" s="14"/>
      <c r="BK968" s="14"/>
      <c r="BL968" s="14"/>
      <c r="BM968" s="14"/>
      <c r="BN968" s="14"/>
      <c r="BO968" s="14"/>
      <c r="BP968" s="14"/>
      <c r="BQ968" s="14"/>
      <c r="BR968" s="14"/>
      <c r="BS968" s="14"/>
      <c r="BT968" s="14"/>
      <c r="BU968" s="14"/>
      <c r="BV968" s="14"/>
      <c r="BW968" s="14"/>
      <c r="BX968" s="14"/>
      <c r="BY968" s="14"/>
      <c r="BZ968" s="14"/>
      <c r="CA968" s="14"/>
      <c r="CB968" s="14"/>
      <c r="CC968" s="14"/>
      <c r="CD968" s="14"/>
      <c r="CE968" s="14"/>
      <c r="CF968" s="14"/>
      <c r="CG968" s="14"/>
      <c r="CH968" s="14"/>
      <c r="CI968" s="14"/>
      <c r="CJ968" s="14"/>
      <c r="CK968" s="14"/>
      <c r="CL968" s="14"/>
      <c r="CM968" s="14"/>
      <c r="CN968" s="14"/>
      <c r="CO968" s="14"/>
      <c r="CP968" s="14"/>
      <c r="CQ968" s="14"/>
      <c r="CR968" s="14"/>
      <c r="CS968" s="14"/>
    </row>
    <row r="969" spans="2:97" x14ac:dyDescent="0.3">
      <c r="B969" t="s">
        <v>383</v>
      </c>
      <c r="C969" s="14">
        <v>0.23021216034453201</v>
      </c>
      <c r="D969" s="14">
        <v>0.206885483323622</v>
      </c>
      <c r="E969" s="14">
        <v>0.25204309764362398</v>
      </c>
      <c r="F969" s="14"/>
      <c r="G969" s="14">
        <v>0.24566704974387699</v>
      </c>
      <c r="H969" s="14">
        <v>0.2686064571149</v>
      </c>
      <c r="I969" s="14">
        <v>0.26739430278365101</v>
      </c>
      <c r="J969" s="14">
        <v>0.23996779972675999</v>
      </c>
      <c r="K969" s="14">
        <v>0.28146010491492701</v>
      </c>
      <c r="L969" s="14">
        <v>0.11809413892607901</v>
      </c>
      <c r="M969" s="14"/>
      <c r="N969" s="14">
        <v>0.20369127268596701</v>
      </c>
      <c r="O969" s="14">
        <v>0.23016906494841999</v>
      </c>
      <c r="P969" s="14">
        <v>0.25881521878828401</v>
      </c>
      <c r="Q969" s="14">
        <v>0.234923514102752</v>
      </c>
      <c r="R969" s="14"/>
      <c r="S969" s="14">
        <v>0.28024408700733999</v>
      </c>
      <c r="T969" s="14">
        <v>0.29590185014309001</v>
      </c>
      <c r="U969" s="14">
        <v>0.18970541777722</v>
      </c>
      <c r="V969" s="14">
        <v>0.19321579746362599</v>
      </c>
      <c r="W969" s="14">
        <v>0.180755799931377</v>
      </c>
      <c r="X969" s="14">
        <v>0.17849915889064899</v>
      </c>
      <c r="Y969" s="14">
        <v>0.26070749784661101</v>
      </c>
      <c r="Z969" s="14">
        <v>0.26806624283615899</v>
      </c>
      <c r="AA969" s="14">
        <v>0.26688791156164499</v>
      </c>
      <c r="AB969" s="14">
        <v>0.174865472995612</v>
      </c>
      <c r="AC969" s="14">
        <v>0.103430067242851</v>
      </c>
      <c r="AD969" s="14">
        <v>0.31215278629724003</v>
      </c>
      <c r="AE969" s="14"/>
      <c r="AF969" s="14">
        <v>0.17518974630204401</v>
      </c>
      <c r="AG969" s="14">
        <v>0.26367084785347999</v>
      </c>
      <c r="AH969" s="14">
        <v>0.23693026843148701</v>
      </c>
      <c r="AI969" s="14">
        <v>0.28283608180171099</v>
      </c>
      <c r="AJ969" s="14">
        <v>0.17634732095251701</v>
      </c>
      <c r="AK969" s="14"/>
      <c r="AL969" s="14">
        <v>0.240082293298399</v>
      </c>
      <c r="AM969" s="14">
        <v>0.19951986595562499</v>
      </c>
      <c r="AN969" s="14">
        <v>0.29448042321954698</v>
      </c>
      <c r="AO969" s="14">
        <v>0.25713751394519002</v>
      </c>
      <c r="AP969" s="14">
        <v>0.193464156826755</v>
      </c>
      <c r="AQ969" s="14">
        <v>0.18703303986165401</v>
      </c>
      <c r="AR969" s="14"/>
      <c r="AS969" s="14">
        <v>0.20284774398921501</v>
      </c>
      <c r="AT969" s="14">
        <v>0.25619432908428502</v>
      </c>
      <c r="AU969" s="14">
        <v>0.226102014045127</v>
      </c>
      <c r="AV969" s="14">
        <v>0.227388555281064</v>
      </c>
      <c r="AW969" s="14">
        <v>0.31413001589056599</v>
      </c>
      <c r="AX969" s="14"/>
      <c r="AY969" s="14">
        <v>0.13769910757245399</v>
      </c>
      <c r="AZ969" s="14">
        <v>0.31083828769390598</v>
      </c>
      <c r="BA969" s="14">
        <v>0.23621763429368101</v>
      </c>
      <c r="BB969" s="14">
        <v>0.23872023304808701</v>
      </c>
      <c r="BC969" s="14">
        <v>0.21480493154820901</v>
      </c>
      <c r="BD969" s="14">
        <v>0.237960266429247</v>
      </c>
      <c r="BE969" s="14">
        <v>0.25514997687128999</v>
      </c>
      <c r="BF969" s="14">
        <v>0.20538233665688799</v>
      </c>
      <c r="BG969" s="14">
        <v>0.221069665748135</v>
      </c>
      <c r="BH969" s="14">
        <v>0.14481949217981999</v>
      </c>
      <c r="BI969" s="14">
        <v>0.21480334238566301</v>
      </c>
      <c r="BJ969" s="14">
        <v>0.18653439823911799</v>
      </c>
      <c r="BK969" s="14">
        <v>0.23330252555783601</v>
      </c>
      <c r="BL969" s="14">
        <v>0.13367739596585301</v>
      </c>
      <c r="BM969" s="14">
        <v>0.29179390251530102</v>
      </c>
      <c r="BN969" s="14">
        <v>0.33836130243026202</v>
      </c>
      <c r="BO969" s="14"/>
      <c r="BP969" s="14">
        <v>0.29095052953096601</v>
      </c>
      <c r="BQ969" s="14">
        <v>0.221169587764174</v>
      </c>
      <c r="BR969" s="14">
        <v>0.26877129935502703</v>
      </c>
      <c r="BS969" s="14">
        <v>0.19125366108335501</v>
      </c>
      <c r="BT969" s="14">
        <v>0.15311598479309901</v>
      </c>
      <c r="BU969" s="14">
        <v>0.25951706088598903</v>
      </c>
      <c r="BV969" s="14"/>
      <c r="BW969" s="14">
        <v>0.19781157062827601</v>
      </c>
      <c r="BX969" s="14">
        <v>0.23734414575500401</v>
      </c>
      <c r="BY969" s="14" t="s">
        <v>120</v>
      </c>
      <c r="BZ969" s="14">
        <v>0.34479768654073301</v>
      </c>
      <c r="CA969" s="14">
        <v>0.24461065501173401</v>
      </c>
      <c r="CB969" s="14">
        <v>0.247324961615801</v>
      </c>
      <c r="CC969" s="14">
        <v>0.204237502724091</v>
      </c>
      <c r="CD969" s="14"/>
      <c r="CE969" s="14">
        <v>0.266133231345902</v>
      </c>
      <c r="CF969" s="14">
        <v>0.25056619646376499</v>
      </c>
      <c r="CG969" s="14">
        <v>0.245239994153122</v>
      </c>
      <c r="CH969" s="14">
        <v>0.20118703276268399</v>
      </c>
      <c r="CI969" s="14"/>
      <c r="CJ969" s="14">
        <v>0.265740320164088</v>
      </c>
      <c r="CK969" s="14">
        <v>0.211115739290445</v>
      </c>
      <c r="CL969" s="14">
        <v>0.22515963293218699</v>
      </c>
      <c r="CM969" s="14">
        <v>0.23836432657619799</v>
      </c>
      <c r="CN969" s="14"/>
      <c r="CO969" s="14">
        <v>0.29283452945513999</v>
      </c>
      <c r="CP969" s="14">
        <v>0.22363289009272999</v>
      </c>
      <c r="CQ969" s="14"/>
      <c r="CR969" s="14">
        <v>0.26921802766441899</v>
      </c>
      <c r="CS969" s="14">
        <v>0.22997353835209</v>
      </c>
    </row>
    <row r="970" spans="2:97" x14ac:dyDescent="0.3">
      <c r="B970" t="s">
        <v>384</v>
      </c>
      <c r="C970" s="14">
        <v>0.46184636151951702</v>
      </c>
      <c r="D970" s="14">
        <v>0.46591216458701901</v>
      </c>
      <c r="E970" s="14">
        <v>0.457161637848716</v>
      </c>
      <c r="F970" s="14"/>
      <c r="G970" s="14">
        <v>0.37769441103145301</v>
      </c>
      <c r="H970" s="14">
        <v>0.45939339098628201</v>
      </c>
      <c r="I970" s="14">
        <v>0.45363595070482599</v>
      </c>
      <c r="J970" s="14">
        <v>0.52340013399738305</v>
      </c>
      <c r="K970" s="14">
        <v>0.38330692037588099</v>
      </c>
      <c r="L970" s="14">
        <v>0.52494782373081905</v>
      </c>
      <c r="M970" s="14"/>
      <c r="N970" s="14">
        <v>0.46114070224672299</v>
      </c>
      <c r="O970" s="14">
        <v>0.49306089037159401</v>
      </c>
      <c r="P970" s="14">
        <v>0.44955464646905602</v>
      </c>
      <c r="Q970" s="14">
        <v>0.44266112405080998</v>
      </c>
      <c r="R970" s="14"/>
      <c r="S970" s="14">
        <v>0.36869494064408798</v>
      </c>
      <c r="T970" s="14">
        <v>0.449689354219801</v>
      </c>
      <c r="U970" s="14">
        <v>0.51028557928446805</v>
      </c>
      <c r="V970" s="14">
        <v>0.470330094522521</v>
      </c>
      <c r="W970" s="14">
        <v>0.46307624474465803</v>
      </c>
      <c r="X970" s="14">
        <v>0.51177901998327602</v>
      </c>
      <c r="Y970" s="14">
        <v>0.52610852416028298</v>
      </c>
      <c r="Z970" s="14">
        <v>0.40453057256374397</v>
      </c>
      <c r="AA970" s="14">
        <v>0.44383579861892503</v>
      </c>
      <c r="AB970" s="14">
        <v>0.465320672093612</v>
      </c>
      <c r="AC970" s="14">
        <v>0.51099338694110197</v>
      </c>
      <c r="AD970" s="14">
        <v>0.501852136779807</v>
      </c>
      <c r="AE970" s="14"/>
      <c r="AF970" s="14">
        <v>0.474768558529992</v>
      </c>
      <c r="AG970" s="14">
        <v>0.46786423795592602</v>
      </c>
      <c r="AH970" s="14">
        <v>0.47616147061412301</v>
      </c>
      <c r="AI970" s="14">
        <v>0.43046152697782403</v>
      </c>
      <c r="AJ970" s="14">
        <v>0.59484101265240596</v>
      </c>
      <c r="AK970" s="14"/>
      <c r="AL970" s="14">
        <v>0.47918677505415802</v>
      </c>
      <c r="AM970" s="14">
        <v>0.47879814305929302</v>
      </c>
      <c r="AN970" s="14">
        <v>0.44587077022726901</v>
      </c>
      <c r="AO970" s="14">
        <v>0.433219145770328</v>
      </c>
      <c r="AP970" s="14">
        <v>0.52654530405111699</v>
      </c>
      <c r="AQ970" s="14">
        <v>0.48450412340851401</v>
      </c>
      <c r="AR970" s="14"/>
      <c r="AS970" s="14">
        <v>0.49951270734078101</v>
      </c>
      <c r="AT970" s="14">
        <v>0.408275739434591</v>
      </c>
      <c r="AU970" s="14">
        <v>0.47693502978586799</v>
      </c>
      <c r="AV970" s="14">
        <v>0.52370820795862605</v>
      </c>
      <c r="AW970" s="14">
        <v>0.332897088188157</v>
      </c>
      <c r="AX970" s="14"/>
      <c r="AY970" s="14">
        <v>0.59514731140882204</v>
      </c>
      <c r="AZ970" s="14">
        <v>0.41905181478537001</v>
      </c>
      <c r="BA970" s="14">
        <v>0.52376286102289504</v>
      </c>
      <c r="BB970" s="14">
        <v>0.44032765643837402</v>
      </c>
      <c r="BC970" s="14">
        <v>0.45677463284325198</v>
      </c>
      <c r="BD970" s="14">
        <v>0.46703180309315201</v>
      </c>
      <c r="BE970" s="14">
        <v>0.51132897226076401</v>
      </c>
      <c r="BF970" s="14">
        <v>0.42241012010787798</v>
      </c>
      <c r="BG970" s="14">
        <v>0.47938908107739697</v>
      </c>
      <c r="BH970" s="14">
        <v>0.54161133058127198</v>
      </c>
      <c r="BI970" s="14">
        <v>0.41809657159331898</v>
      </c>
      <c r="BJ970" s="14">
        <v>0.508316727716697</v>
      </c>
      <c r="BK970" s="14">
        <v>0.29439487678339599</v>
      </c>
      <c r="BL970" s="14">
        <v>0.47087528862809203</v>
      </c>
      <c r="BM970" s="14">
        <v>0.43445888715317899</v>
      </c>
      <c r="BN970" s="14">
        <v>0.43072134447462201</v>
      </c>
      <c r="BO970" s="14"/>
      <c r="BP970" s="14">
        <v>0.45616554747854399</v>
      </c>
      <c r="BQ970" s="14">
        <v>0.46833177213502297</v>
      </c>
      <c r="BR970" s="14">
        <v>0.38525629249019</v>
      </c>
      <c r="BS970" s="14">
        <v>0.50131460720489096</v>
      </c>
      <c r="BT970" s="14">
        <v>0.47451840272509199</v>
      </c>
      <c r="BU970" s="14">
        <v>0.489664823031987</v>
      </c>
      <c r="BV970" s="14"/>
      <c r="BW970" s="14">
        <v>0.49101783771014301</v>
      </c>
      <c r="BX970" s="14">
        <v>0.46828563061907202</v>
      </c>
      <c r="BY970" s="14" t="s">
        <v>120</v>
      </c>
      <c r="BZ970" s="14">
        <v>0.36753337025491201</v>
      </c>
      <c r="CA970" s="14">
        <v>0.44266588562933501</v>
      </c>
      <c r="CB970" s="14">
        <v>0.443584769754299</v>
      </c>
      <c r="CC970" s="14">
        <v>0.41303022242626303</v>
      </c>
      <c r="CD970" s="14"/>
      <c r="CE970" s="14">
        <v>0.410969740285823</v>
      </c>
      <c r="CF970" s="14">
        <v>0.44752630267537902</v>
      </c>
      <c r="CG970" s="14">
        <v>0.44986039812712603</v>
      </c>
      <c r="CH970" s="14">
        <v>0.49633465553815598</v>
      </c>
      <c r="CI970" s="14"/>
      <c r="CJ970" s="14">
        <v>0.39751771010604797</v>
      </c>
      <c r="CK970" s="14">
        <v>0.53804822122964402</v>
      </c>
      <c r="CL970" s="14">
        <v>0.46257942347324399</v>
      </c>
      <c r="CM970" s="14">
        <v>0.39150590505182697</v>
      </c>
      <c r="CN970" s="14"/>
      <c r="CO970" s="14">
        <v>0.39144589036009603</v>
      </c>
      <c r="CP970" s="14">
        <v>0.47295946414655798</v>
      </c>
      <c r="CQ970" s="14"/>
      <c r="CR970" s="14">
        <v>0.46363301933824103</v>
      </c>
      <c r="CS970" s="14">
        <v>0.45803251486438301</v>
      </c>
    </row>
    <row r="971" spans="2:97" x14ac:dyDescent="0.3">
      <c r="B971" t="s">
        <v>385</v>
      </c>
      <c r="C971" s="14">
        <v>0.22563003801373599</v>
      </c>
      <c r="D971" s="14">
        <v>0.238264761279393</v>
      </c>
      <c r="E971" s="14">
        <v>0.21442421728896099</v>
      </c>
      <c r="F971" s="14"/>
      <c r="G971" s="14">
        <v>0.256122799377137</v>
      </c>
      <c r="H971" s="14">
        <v>0.216364495627174</v>
      </c>
      <c r="I971" s="14">
        <v>0.194170759129211</v>
      </c>
      <c r="J971" s="14">
        <v>0.18785493517409499</v>
      </c>
      <c r="K971" s="14">
        <v>0.226091170031018</v>
      </c>
      <c r="L971" s="14">
        <v>0.26945859428588198</v>
      </c>
      <c r="M971" s="14"/>
      <c r="N971" s="14">
        <v>0.24309461702905</v>
      </c>
      <c r="O971" s="14">
        <v>0.19839223727064101</v>
      </c>
      <c r="P971" s="14">
        <v>0.23442169909150501</v>
      </c>
      <c r="Q971" s="14">
        <v>0.225145600178001</v>
      </c>
      <c r="R971" s="14"/>
      <c r="S971" s="14">
        <v>0.247541651534117</v>
      </c>
      <c r="T971" s="14">
        <v>0.184225429933423</v>
      </c>
      <c r="U971" s="14">
        <v>0.23025305109590799</v>
      </c>
      <c r="V971" s="14">
        <v>0.27745660440111902</v>
      </c>
      <c r="W971" s="14">
        <v>0.27936697449598402</v>
      </c>
      <c r="X971" s="14">
        <v>0.21431088454384101</v>
      </c>
      <c r="Y971" s="14">
        <v>0.16688364042231499</v>
      </c>
      <c r="Z971" s="14">
        <v>0.25998998357289699</v>
      </c>
      <c r="AA971" s="14">
        <v>0.19273839819358199</v>
      </c>
      <c r="AB971" s="14">
        <v>0.24009302783313199</v>
      </c>
      <c r="AC971" s="14">
        <v>0.28507283662189298</v>
      </c>
      <c r="AD971" s="14">
        <v>0.14197954403875401</v>
      </c>
      <c r="AE971" s="14"/>
      <c r="AF971" s="14">
        <v>0.29268689392633801</v>
      </c>
      <c r="AG971" s="14">
        <v>0.20127997770777001</v>
      </c>
      <c r="AH971" s="14">
        <v>0.20178319818042201</v>
      </c>
      <c r="AI971" s="14">
        <v>0.18484024296028101</v>
      </c>
      <c r="AJ971" s="14">
        <v>0.19477209929615999</v>
      </c>
      <c r="AK971" s="14"/>
      <c r="AL971" s="14">
        <v>0.210746955377414</v>
      </c>
      <c r="AM971" s="14">
        <v>0.244574374320183</v>
      </c>
      <c r="AN971" s="14">
        <v>0.19543045345295401</v>
      </c>
      <c r="AO971" s="14">
        <v>0.22132345121362099</v>
      </c>
      <c r="AP971" s="14">
        <v>0.220149740499782</v>
      </c>
      <c r="AQ971" s="14">
        <v>0.22288034353671099</v>
      </c>
      <c r="AR971" s="14"/>
      <c r="AS971" s="14">
        <v>0.218202270891694</v>
      </c>
      <c r="AT971" s="14">
        <v>0.26043504518677402</v>
      </c>
      <c r="AU971" s="14">
        <v>0.216776864894201</v>
      </c>
      <c r="AV971" s="14">
        <v>0.17233526250998199</v>
      </c>
      <c r="AW971" s="14">
        <v>0.31039770606158201</v>
      </c>
      <c r="AX971" s="14"/>
      <c r="AY971" s="14">
        <v>0.137775020791952</v>
      </c>
      <c r="AZ971" s="14">
        <v>0.111017666396572</v>
      </c>
      <c r="BA971" s="14">
        <v>0.19617950702102599</v>
      </c>
      <c r="BB971" s="14">
        <v>0.196081546050966</v>
      </c>
      <c r="BC971" s="14">
        <v>0.23335139481803799</v>
      </c>
      <c r="BD971" s="14">
        <v>0.20551428729302601</v>
      </c>
      <c r="BE971" s="14">
        <v>0.194742878658969</v>
      </c>
      <c r="BF971" s="14">
        <v>0.25586094373361501</v>
      </c>
      <c r="BG971" s="14">
        <v>0.27599579155482601</v>
      </c>
      <c r="BH971" s="14">
        <v>0.25761763078118599</v>
      </c>
      <c r="BI971" s="14">
        <v>0.27174149232174799</v>
      </c>
      <c r="BJ971" s="14">
        <v>0.188907640332523</v>
      </c>
      <c r="BK971" s="14">
        <v>0.44434018165522099</v>
      </c>
      <c r="BL971" s="14">
        <v>0.25576777590229799</v>
      </c>
      <c r="BM971" s="14">
        <v>0.21788958100289199</v>
      </c>
      <c r="BN971" s="14">
        <v>0.13571727552626101</v>
      </c>
      <c r="BO971" s="14"/>
      <c r="BP971" s="14">
        <v>0.171666610531716</v>
      </c>
      <c r="BQ971" s="14">
        <v>0.225347592782844</v>
      </c>
      <c r="BR971" s="14">
        <v>0.25494134313452799</v>
      </c>
      <c r="BS971" s="14">
        <v>0.23867220606695</v>
      </c>
      <c r="BT971" s="14">
        <v>0.26710807346904702</v>
      </c>
      <c r="BU971" s="14">
        <v>0.20256076636873099</v>
      </c>
      <c r="BV971" s="14"/>
      <c r="BW971" s="14">
        <v>0.23018033313354599</v>
      </c>
      <c r="BX971" s="14">
        <v>0.23443557654984101</v>
      </c>
      <c r="BY971" s="14" t="s">
        <v>120</v>
      </c>
      <c r="BZ971" s="14">
        <v>0.16525322654834701</v>
      </c>
      <c r="CA971" s="14">
        <v>0.212505602797984</v>
      </c>
      <c r="CB971" s="14">
        <v>0.244784365889893</v>
      </c>
      <c r="CC971" s="14">
        <v>0.21198313258974899</v>
      </c>
      <c r="CD971" s="14"/>
      <c r="CE971" s="14">
        <v>0.246152739725263</v>
      </c>
      <c r="CF971" s="14">
        <v>0.225823668432757</v>
      </c>
      <c r="CG971" s="14">
        <v>0.17293716650263599</v>
      </c>
      <c r="CH971" s="14">
        <v>0.21689674274652801</v>
      </c>
      <c r="CI971" s="14"/>
      <c r="CJ971" s="14">
        <v>0.25628112094551703</v>
      </c>
      <c r="CK971" s="14">
        <v>0.20852430803073299</v>
      </c>
      <c r="CL971" s="14">
        <v>0.22576379198942201</v>
      </c>
      <c r="CM971" s="14">
        <v>0.19796375100032401</v>
      </c>
      <c r="CN971" s="14"/>
      <c r="CO971" s="14">
        <v>0.20730706377817101</v>
      </c>
      <c r="CP971" s="14">
        <v>0.22544436534398199</v>
      </c>
      <c r="CQ971" s="14"/>
      <c r="CR971" s="14">
        <v>0.21272847568970099</v>
      </c>
      <c r="CS971" s="14">
        <v>0.232580061961629</v>
      </c>
    </row>
    <row r="972" spans="2:97" x14ac:dyDescent="0.3">
      <c r="B972" t="s">
        <v>386</v>
      </c>
      <c r="C972" s="14">
        <v>5.6309120571831899E-2</v>
      </c>
      <c r="D972" s="14">
        <v>7.4470764667503603E-2</v>
      </c>
      <c r="E972" s="14">
        <v>3.9728054656594701E-2</v>
      </c>
      <c r="F972" s="14"/>
      <c r="G972" s="14">
        <v>0.105691769924683</v>
      </c>
      <c r="H972" s="14">
        <v>2.46892067899998E-2</v>
      </c>
      <c r="I972" s="14">
        <v>5.8734933085455902E-2</v>
      </c>
      <c r="J972" s="14">
        <v>2.1492072490348599E-2</v>
      </c>
      <c r="K972" s="14">
        <v>7.4760844278648306E-2</v>
      </c>
      <c r="L972" s="14">
        <v>6.5233873039089896E-2</v>
      </c>
      <c r="M972" s="14"/>
      <c r="N972" s="14">
        <v>8.1073353678212404E-2</v>
      </c>
      <c r="O972" s="14">
        <v>4.8435108690965303E-2</v>
      </c>
      <c r="P972" s="14">
        <v>3.8900873361677003E-2</v>
      </c>
      <c r="Q972" s="14">
        <v>5.2237150378177603E-2</v>
      </c>
      <c r="R972" s="14"/>
      <c r="S972" s="14">
        <v>6.4048748450985293E-2</v>
      </c>
      <c r="T972" s="14">
        <v>6.3759101953645494E-2</v>
      </c>
      <c r="U972" s="14">
        <v>6.9755951842404504E-2</v>
      </c>
      <c r="V972" s="14">
        <v>1.18373272462989E-2</v>
      </c>
      <c r="W972" s="14">
        <v>4.9944118440043601E-2</v>
      </c>
      <c r="X972" s="14">
        <v>5.86211555118396E-2</v>
      </c>
      <c r="Y972" s="14">
        <v>1.10217280843816E-2</v>
      </c>
      <c r="Z972" s="14">
        <v>6.7413201027199901E-2</v>
      </c>
      <c r="AA972" s="14">
        <v>8.8372422928474997E-2</v>
      </c>
      <c r="AB972" s="14">
        <v>8.4104452024145196E-2</v>
      </c>
      <c r="AC972" s="14">
        <v>1.7894613095232201E-2</v>
      </c>
      <c r="AD972" s="14">
        <v>4.4015532884198898E-2</v>
      </c>
      <c r="AE972" s="14"/>
      <c r="AF972" s="14">
        <v>3.5482840686380399E-2</v>
      </c>
      <c r="AG972" s="14">
        <v>4.30721410106688E-2</v>
      </c>
      <c r="AH972" s="14">
        <v>6.5093383747995698E-2</v>
      </c>
      <c r="AI972" s="14">
        <v>7.3362636077227497E-2</v>
      </c>
      <c r="AJ972" s="14">
        <v>3.4039567098918297E-2</v>
      </c>
      <c r="AK972" s="14"/>
      <c r="AL972" s="14">
        <v>6.1517571370376799E-2</v>
      </c>
      <c r="AM972" s="14">
        <v>5.3461221208076899E-2</v>
      </c>
      <c r="AN972" s="14">
        <v>3.7690411674860903E-2</v>
      </c>
      <c r="AO972" s="14">
        <v>5.60957984460074E-2</v>
      </c>
      <c r="AP972" s="14">
        <v>5.9840798622345502E-2</v>
      </c>
      <c r="AQ972" s="14">
        <v>5.02834291072582E-2</v>
      </c>
      <c r="AR972" s="14"/>
      <c r="AS972" s="14">
        <v>5.1951612270311198E-2</v>
      </c>
      <c r="AT972" s="14">
        <v>4.5697895575293898E-2</v>
      </c>
      <c r="AU972" s="14">
        <v>5.5989892055892297E-2</v>
      </c>
      <c r="AV972" s="14">
        <v>6.8464602969422098E-2</v>
      </c>
      <c r="AW972" s="14">
        <v>4.2575189859693802E-2</v>
      </c>
      <c r="AX972" s="14"/>
      <c r="AY972" s="14">
        <v>0</v>
      </c>
      <c r="AZ972" s="14">
        <v>0.102276378796834</v>
      </c>
      <c r="BA972" s="14">
        <v>4.3839997662398801E-2</v>
      </c>
      <c r="BB972" s="14">
        <v>9.3779334471449094E-2</v>
      </c>
      <c r="BC972" s="14">
        <v>6.9150409556445205E-2</v>
      </c>
      <c r="BD972" s="14">
        <v>3.2382465408772099E-2</v>
      </c>
      <c r="BE972" s="14">
        <v>3.8778172208977599E-2</v>
      </c>
      <c r="BF972" s="14">
        <v>8.1326905068858105E-2</v>
      </c>
      <c r="BG972" s="14">
        <v>2.3545461619642299E-2</v>
      </c>
      <c r="BH972" s="14">
        <v>1.8159240369036898E-2</v>
      </c>
      <c r="BI972" s="14">
        <v>4.6929824568277802E-2</v>
      </c>
      <c r="BJ972" s="14">
        <v>9.8779005812480294E-2</v>
      </c>
      <c r="BK972" s="14">
        <v>2.7962416003547201E-2</v>
      </c>
      <c r="BL972" s="14">
        <v>9.0190674670441506E-2</v>
      </c>
      <c r="BM972" s="14">
        <v>5.5857629328627798E-2</v>
      </c>
      <c r="BN972" s="14">
        <v>9.5200077568854999E-2</v>
      </c>
      <c r="BO972" s="14"/>
      <c r="BP972" s="14">
        <v>6.6430163482240095E-2</v>
      </c>
      <c r="BQ972" s="14">
        <v>5.03390557960329E-2</v>
      </c>
      <c r="BR972" s="14">
        <v>6.9236394559862705E-2</v>
      </c>
      <c r="BS972" s="14">
        <v>4.9942170165274101E-2</v>
      </c>
      <c r="BT972" s="14">
        <v>7.1282641396684998E-2</v>
      </c>
      <c r="BU972" s="14">
        <v>0</v>
      </c>
      <c r="BV972" s="14"/>
      <c r="BW972" s="14">
        <v>6.4986517866798599E-2</v>
      </c>
      <c r="BX972" s="14">
        <v>5.01301852594499E-2</v>
      </c>
      <c r="BY972" s="14" t="s">
        <v>120</v>
      </c>
      <c r="BZ972" s="14">
        <v>4.0538237356576301E-2</v>
      </c>
      <c r="CA972" s="14">
        <v>4.6763394905388903E-2</v>
      </c>
      <c r="CB972" s="14">
        <v>3.29746273442705E-2</v>
      </c>
      <c r="CC972" s="14">
        <v>0.15143340658031301</v>
      </c>
      <c r="CD972" s="14"/>
      <c r="CE972" s="14">
        <v>5.21077785928485E-2</v>
      </c>
      <c r="CF972" s="14">
        <v>7.0408985105979704E-2</v>
      </c>
      <c r="CG972" s="14">
        <v>6.3167439978451506E-2</v>
      </c>
      <c r="CH972" s="14">
        <v>6.62112524701641E-2</v>
      </c>
      <c r="CI972" s="14"/>
      <c r="CJ972" s="14">
        <v>4.5029402028423697E-2</v>
      </c>
      <c r="CK972" s="14">
        <v>4.2311731449177298E-2</v>
      </c>
      <c r="CL972" s="14">
        <v>6.4982135123002494E-2</v>
      </c>
      <c r="CM972" s="14">
        <v>5.5971201957143203E-2</v>
      </c>
      <c r="CN972" s="14"/>
      <c r="CO972" s="14">
        <v>6.5112163136141196E-2</v>
      </c>
      <c r="CP972" s="14">
        <v>5.5026468551257597E-2</v>
      </c>
      <c r="CQ972" s="14"/>
      <c r="CR972" s="14">
        <v>3.2894644453214099E-2</v>
      </c>
      <c r="CS972" s="14">
        <v>5.9701661339435101E-2</v>
      </c>
    </row>
    <row r="973" spans="2:97" x14ac:dyDescent="0.3">
      <c r="B973" t="s">
        <v>92</v>
      </c>
      <c r="C973" s="14">
        <v>2.60023195503838E-2</v>
      </c>
      <c r="D973" s="14">
        <v>1.44668261424622E-2</v>
      </c>
      <c r="E973" s="14">
        <v>3.6642992562104397E-2</v>
      </c>
      <c r="F973" s="14"/>
      <c r="G973" s="14">
        <v>1.4823969922850301E-2</v>
      </c>
      <c r="H973" s="14">
        <v>3.0946449481644E-2</v>
      </c>
      <c r="I973" s="14">
        <v>2.6064054296856799E-2</v>
      </c>
      <c r="J973" s="14">
        <v>2.7285058611413601E-2</v>
      </c>
      <c r="K973" s="14">
        <v>3.4380960399526199E-2</v>
      </c>
      <c r="L973" s="14">
        <v>2.2265570018129201E-2</v>
      </c>
      <c r="M973" s="14"/>
      <c r="N973" s="14">
        <v>1.1000054360047499E-2</v>
      </c>
      <c r="O973" s="14">
        <v>2.9942698718379099E-2</v>
      </c>
      <c r="P973" s="14">
        <v>1.8307562289478E-2</v>
      </c>
      <c r="Q973" s="14">
        <v>4.5032611290258699E-2</v>
      </c>
      <c r="R973" s="14"/>
      <c r="S973" s="14">
        <v>3.9470572363469701E-2</v>
      </c>
      <c r="T973" s="14">
        <v>6.4242637500406896E-3</v>
      </c>
      <c r="U973" s="14">
        <v>0</v>
      </c>
      <c r="V973" s="14">
        <v>4.7160176366435602E-2</v>
      </c>
      <c r="W973" s="14">
        <v>2.68568623879369E-2</v>
      </c>
      <c r="X973" s="14">
        <v>3.67897810703934E-2</v>
      </c>
      <c r="Y973" s="14">
        <v>3.52786094864092E-2</v>
      </c>
      <c r="Z973" s="14">
        <v>0</v>
      </c>
      <c r="AA973" s="14">
        <v>8.1654686973731908E-3</v>
      </c>
      <c r="AB973" s="14">
        <v>3.56163750534991E-2</v>
      </c>
      <c r="AC973" s="14">
        <v>8.2609096098921905E-2</v>
      </c>
      <c r="AD973" s="14">
        <v>0</v>
      </c>
      <c r="AE973" s="14"/>
      <c r="AF973" s="14">
        <v>2.1871960555245599E-2</v>
      </c>
      <c r="AG973" s="14">
        <v>2.41127954721552E-2</v>
      </c>
      <c r="AH973" s="14">
        <v>2.0031679025971499E-2</v>
      </c>
      <c r="AI973" s="14">
        <v>2.84995121829573E-2</v>
      </c>
      <c r="AJ973" s="14">
        <v>0</v>
      </c>
      <c r="AK973" s="14"/>
      <c r="AL973" s="14">
        <v>8.4664048996521708E-3</v>
      </c>
      <c r="AM973" s="14">
        <v>2.3646395456822299E-2</v>
      </c>
      <c r="AN973" s="14">
        <v>2.6527941425368198E-2</v>
      </c>
      <c r="AO973" s="14">
        <v>3.2224090624852798E-2</v>
      </c>
      <c r="AP973" s="14">
        <v>0</v>
      </c>
      <c r="AQ973" s="14">
        <v>5.5299064085862999E-2</v>
      </c>
      <c r="AR973" s="14"/>
      <c r="AS973" s="14">
        <v>2.7485665507998799E-2</v>
      </c>
      <c r="AT973" s="14">
        <v>2.93969907190555E-2</v>
      </c>
      <c r="AU973" s="14">
        <v>2.4196199218910801E-2</v>
      </c>
      <c r="AV973" s="14">
        <v>8.1033712809053492E-3</v>
      </c>
      <c r="AW973" s="14">
        <v>0</v>
      </c>
      <c r="AX973" s="14"/>
      <c r="AY973" s="14">
        <v>0.12937856022677099</v>
      </c>
      <c r="AZ973" s="14">
        <v>5.68158523273192E-2</v>
      </c>
      <c r="BA973" s="14">
        <v>0</v>
      </c>
      <c r="BB973" s="14">
        <v>3.1091229991123299E-2</v>
      </c>
      <c r="BC973" s="14">
        <v>2.5918631234056199E-2</v>
      </c>
      <c r="BD973" s="14">
        <v>5.7111177775802303E-2</v>
      </c>
      <c r="BE973" s="14">
        <v>0</v>
      </c>
      <c r="BF973" s="14">
        <v>3.5019694432761102E-2</v>
      </c>
      <c r="BG973" s="14">
        <v>0</v>
      </c>
      <c r="BH973" s="14">
        <v>3.7792306088685002E-2</v>
      </c>
      <c r="BI973" s="14">
        <v>4.8428769130991797E-2</v>
      </c>
      <c r="BJ973" s="14">
        <v>1.7462227899182201E-2</v>
      </c>
      <c r="BK973" s="14">
        <v>0</v>
      </c>
      <c r="BL973" s="14">
        <v>4.9488864833315598E-2</v>
      </c>
      <c r="BM973" s="14">
        <v>0</v>
      </c>
      <c r="BN973" s="14">
        <v>0</v>
      </c>
      <c r="BO973" s="14"/>
      <c r="BP973" s="14">
        <v>1.4787148976533099E-2</v>
      </c>
      <c r="BQ973" s="14">
        <v>3.4811991521925198E-2</v>
      </c>
      <c r="BR973" s="14">
        <v>2.1794670460392102E-2</v>
      </c>
      <c r="BS973" s="14">
        <v>1.8817355479529198E-2</v>
      </c>
      <c r="BT973" s="14">
        <v>3.3974897616078303E-2</v>
      </c>
      <c r="BU973" s="14">
        <v>4.8257349713294199E-2</v>
      </c>
      <c r="BV973" s="14"/>
      <c r="BW973" s="14">
        <v>1.6003740661235898E-2</v>
      </c>
      <c r="BX973" s="14">
        <v>9.8044618166328E-3</v>
      </c>
      <c r="BY973" s="14" t="s">
        <v>120</v>
      </c>
      <c r="BZ973" s="14">
        <v>8.1877479299432093E-2</v>
      </c>
      <c r="CA973" s="14">
        <v>5.3454461655558401E-2</v>
      </c>
      <c r="CB973" s="14">
        <v>3.1331275395735901E-2</v>
      </c>
      <c r="CC973" s="14">
        <v>1.9315735679584799E-2</v>
      </c>
      <c r="CD973" s="14"/>
      <c r="CE973" s="14">
        <v>2.4636510050163499E-2</v>
      </c>
      <c r="CF973" s="14">
        <v>5.6748473221186696E-3</v>
      </c>
      <c r="CG973" s="14">
        <v>6.8795001238665707E-2</v>
      </c>
      <c r="CH973" s="14">
        <v>1.9370316482468002E-2</v>
      </c>
      <c r="CI973" s="14"/>
      <c r="CJ973" s="14">
        <v>3.5431446755924099E-2</v>
      </c>
      <c r="CK973" s="14">
        <v>0</v>
      </c>
      <c r="CL973" s="14">
        <v>2.1515016482144399E-2</v>
      </c>
      <c r="CM973" s="14">
        <v>0.11619481541450701</v>
      </c>
      <c r="CN973" s="14"/>
      <c r="CO973" s="14">
        <v>4.3300353270452299E-2</v>
      </c>
      <c r="CP973" s="14">
        <v>2.2936811865473299E-2</v>
      </c>
      <c r="CQ973" s="14"/>
      <c r="CR973" s="14">
        <v>2.1525832854424502E-2</v>
      </c>
      <c r="CS973" s="14">
        <v>1.9712223482463299E-2</v>
      </c>
    </row>
    <row r="974" spans="2:97" x14ac:dyDescent="0.3">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c r="AR974" s="14"/>
      <c r="AS974" s="14"/>
      <c r="AT974" s="14"/>
      <c r="AU974" s="14"/>
      <c r="AV974" s="14"/>
      <c r="AW974" s="14"/>
      <c r="AX974" s="14"/>
      <c r="AY974" s="14"/>
      <c r="AZ974" s="14"/>
      <c r="BA974" s="14"/>
      <c r="BB974" s="14"/>
      <c r="BC974" s="14"/>
      <c r="BD974" s="14"/>
      <c r="BE974" s="14"/>
      <c r="BF974" s="14"/>
      <c r="BG974" s="14"/>
      <c r="BH974" s="14"/>
      <c r="BI974" s="14"/>
      <c r="BJ974" s="14"/>
      <c r="BK974" s="14"/>
      <c r="BL974" s="14"/>
      <c r="BM974" s="14"/>
      <c r="BN974" s="14"/>
      <c r="BO974" s="14"/>
      <c r="BP974" s="14"/>
      <c r="BQ974" s="14"/>
      <c r="BR974" s="14"/>
      <c r="BS974" s="14"/>
      <c r="BT974" s="14"/>
      <c r="BU974" s="14"/>
      <c r="BV974" s="14"/>
      <c r="BW974" s="14"/>
      <c r="BX974" s="14"/>
      <c r="BY974" s="14"/>
      <c r="BZ974" s="14"/>
      <c r="CA974" s="14"/>
      <c r="CB974" s="14"/>
      <c r="CC974" s="14"/>
      <c r="CD974" s="14"/>
      <c r="CE974" s="14"/>
      <c r="CF974" s="14"/>
      <c r="CG974" s="14"/>
      <c r="CH974" s="14"/>
      <c r="CI974" s="14"/>
      <c r="CJ974" s="14"/>
      <c r="CK974" s="14"/>
      <c r="CL974" s="14"/>
      <c r="CM974" s="14"/>
      <c r="CN974" s="14"/>
      <c r="CO974" s="14"/>
      <c r="CP974" s="14"/>
      <c r="CQ974" s="14"/>
      <c r="CR974" s="14"/>
      <c r="CS974" s="14"/>
    </row>
    <row r="975" spans="2:97" x14ac:dyDescent="0.3">
      <c r="B975" s="6" t="s">
        <v>420</v>
      </c>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c r="AR975" s="14"/>
      <c r="AS975" s="14"/>
      <c r="AT975" s="14"/>
      <c r="AU975" s="14"/>
      <c r="AV975" s="14"/>
      <c r="AW975" s="14"/>
      <c r="AX975" s="14"/>
      <c r="AY975" s="14"/>
      <c r="AZ975" s="14"/>
      <c r="BA975" s="14"/>
      <c r="BB975" s="14"/>
      <c r="BC975" s="14"/>
      <c r="BD975" s="14"/>
      <c r="BE975" s="14"/>
      <c r="BF975" s="14"/>
      <c r="BG975" s="14"/>
      <c r="BH975" s="14"/>
      <c r="BI975" s="14"/>
      <c r="BJ975" s="14"/>
      <c r="BK975" s="14"/>
      <c r="BL975" s="14"/>
      <c r="BM975" s="14"/>
      <c r="BN975" s="14"/>
      <c r="BO975" s="14"/>
      <c r="BP975" s="14"/>
      <c r="BQ975" s="14"/>
      <c r="BR975" s="14"/>
      <c r="BS975" s="14"/>
      <c r="BT975" s="14"/>
      <c r="BU975" s="14"/>
      <c r="BV975" s="14"/>
      <c r="BW975" s="14"/>
      <c r="BX975" s="14"/>
      <c r="BY975" s="14"/>
      <c r="BZ975" s="14"/>
      <c r="CA975" s="14"/>
      <c r="CB975" s="14"/>
      <c r="CC975" s="14"/>
      <c r="CD975" s="14"/>
      <c r="CE975" s="14"/>
      <c r="CF975" s="14"/>
      <c r="CG975" s="14"/>
      <c r="CH975" s="14"/>
      <c r="CI975" s="14"/>
      <c r="CJ975" s="14"/>
      <c r="CK975" s="14"/>
      <c r="CL975" s="14"/>
      <c r="CM975" s="14"/>
      <c r="CN975" s="14"/>
      <c r="CO975" s="14"/>
      <c r="CP975" s="14"/>
      <c r="CQ975" s="14"/>
      <c r="CR975" s="14"/>
      <c r="CS975" s="14"/>
    </row>
    <row r="976" spans="2:97" x14ac:dyDescent="0.3">
      <c r="B976" s="24" t="s">
        <v>188</v>
      </c>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c r="AR976" s="14"/>
      <c r="AS976" s="14"/>
      <c r="AT976" s="14"/>
      <c r="AU976" s="14"/>
      <c r="AV976" s="14"/>
      <c r="AW976" s="14"/>
      <c r="AX976" s="14"/>
      <c r="AY976" s="14"/>
      <c r="AZ976" s="14"/>
      <c r="BA976" s="14"/>
      <c r="BB976" s="14"/>
      <c r="BC976" s="14"/>
      <c r="BD976" s="14"/>
      <c r="BE976" s="14"/>
      <c r="BF976" s="14"/>
      <c r="BG976" s="14"/>
      <c r="BH976" s="14"/>
      <c r="BI976" s="14"/>
      <c r="BJ976" s="14"/>
      <c r="BK976" s="14"/>
      <c r="BL976" s="14"/>
      <c r="BM976" s="14"/>
      <c r="BN976" s="14"/>
      <c r="BO976" s="14"/>
      <c r="BP976" s="14"/>
      <c r="BQ976" s="14"/>
      <c r="BR976" s="14"/>
      <c r="BS976" s="14"/>
      <c r="BT976" s="14"/>
      <c r="BU976" s="14"/>
      <c r="BV976" s="14"/>
      <c r="BW976" s="14"/>
      <c r="BX976" s="14"/>
      <c r="BY976" s="14"/>
      <c r="BZ976" s="14"/>
      <c r="CA976" s="14"/>
      <c r="CB976" s="14"/>
      <c r="CC976" s="14"/>
      <c r="CD976" s="14"/>
      <c r="CE976" s="14"/>
      <c r="CF976" s="14"/>
      <c r="CG976" s="14"/>
      <c r="CH976" s="14"/>
      <c r="CI976" s="14"/>
      <c r="CJ976" s="14"/>
      <c r="CK976" s="14"/>
      <c r="CL976" s="14"/>
      <c r="CM976" s="14"/>
      <c r="CN976" s="14"/>
      <c r="CO976" s="14"/>
      <c r="CP976" s="14"/>
      <c r="CQ976" s="14"/>
      <c r="CR976" s="14"/>
      <c r="CS976" s="14"/>
    </row>
    <row r="977" spans="2:97" x14ac:dyDescent="0.3">
      <c r="B977" t="s">
        <v>383</v>
      </c>
      <c r="C977" s="14">
        <v>0.27274518114784702</v>
      </c>
      <c r="D977" s="14">
        <v>0.239936568711279</v>
      </c>
      <c r="E977" s="14">
        <v>0.30159368542807102</v>
      </c>
      <c r="F977" s="14"/>
      <c r="G977" s="14">
        <v>0.26985157804114202</v>
      </c>
      <c r="H977" s="14">
        <v>0.28436887140135297</v>
      </c>
      <c r="I977" s="14">
        <v>0.254943196979942</v>
      </c>
      <c r="J977" s="14">
        <v>0.25676227166702498</v>
      </c>
      <c r="K977" s="14">
        <v>0.31679499576094999</v>
      </c>
      <c r="L977" s="14">
        <v>0.26282764806042502</v>
      </c>
      <c r="M977" s="14"/>
      <c r="N977" s="14">
        <v>0.23349062484819899</v>
      </c>
      <c r="O977" s="14">
        <v>0.254369478383835</v>
      </c>
      <c r="P977" s="14">
        <v>0.31498585628891401</v>
      </c>
      <c r="Q977" s="14">
        <v>0.29837996205913497</v>
      </c>
      <c r="R977" s="14"/>
      <c r="S977" s="14">
        <v>0.31068425320333098</v>
      </c>
      <c r="T977" s="14">
        <v>0.23466595407368701</v>
      </c>
      <c r="U977" s="14">
        <v>0.27864192299652302</v>
      </c>
      <c r="V977" s="14">
        <v>0.28029185734763101</v>
      </c>
      <c r="W977" s="14">
        <v>0.22320142173304999</v>
      </c>
      <c r="X977" s="14">
        <v>0.284570202729935</v>
      </c>
      <c r="Y977" s="14">
        <v>0.24105198716806001</v>
      </c>
      <c r="Z977" s="14">
        <v>0.31815221150137601</v>
      </c>
      <c r="AA977" s="14">
        <v>0.319429325570384</v>
      </c>
      <c r="AB977" s="14">
        <v>0.20664693948901799</v>
      </c>
      <c r="AC977" s="14">
        <v>0.31520744560548197</v>
      </c>
      <c r="AD977" s="14">
        <v>0.27588669723557102</v>
      </c>
      <c r="AE977" s="14"/>
      <c r="AF977" s="14">
        <v>0.25963718692719101</v>
      </c>
      <c r="AG977" s="14">
        <v>0.32797576163759801</v>
      </c>
      <c r="AH977" s="14">
        <v>0.109225550210372</v>
      </c>
      <c r="AI977" s="14">
        <v>0.31068996319542802</v>
      </c>
      <c r="AJ977" s="14">
        <v>0.27571408012349202</v>
      </c>
      <c r="AK977" s="14"/>
      <c r="AL977" s="14">
        <v>0.33044274415665598</v>
      </c>
      <c r="AM977" s="14">
        <v>0.282229637470434</v>
      </c>
      <c r="AN977" s="14">
        <v>0.14165258945897299</v>
      </c>
      <c r="AO977" s="14">
        <v>0.31239486075821998</v>
      </c>
      <c r="AP977" s="14">
        <v>0.30953254506138</v>
      </c>
      <c r="AQ977" s="14">
        <v>0.20754059591031099</v>
      </c>
      <c r="AR977" s="14"/>
      <c r="AS977" s="14">
        <v>0.28562541324802299</v>
      </c>
      <c r="AT977" s="14">
        <v>0.25538378497641401</v>
      </c>
      <c r="AU977" s="14">
        <v>0.25895437493965701</v>
      </c>
      <c r="AV977" s="14">
        <v>0.28706278130271301</v>
      </c>
      <c r="AW977" s="14">
        <v>0.34471390432016802</v>
      </c>
      <c r="AX977" s="14"/>
      <c r="AY977" s="14">
        <v>0.26559283141024997</v>
      </c>
      <c r="AZ977" s="14">
        <v>0.24584357303892901</v>
      </c>
      <c r="BA977" s="14">
        <v>0.33497948342242501</v>
      </c>
      <c r="BB977" s="14">
        <v>0.24657118216916701</v>
      </c>
      <c r="BC977" s="14">
        <v>0.26970957878390101</v>
      </c>
      <c r="BD977" s="14">
        <v>0.19957655409772801</v>
      </c>
      <c r="BE977" s="14">
        <v>0.29278374210251501</v>
      </c>
      <c r="BF977" s="14">
        <v>0.32418379608453801</v>
      </c>
      <c r="BG977" s="14">
        <v>0.27633304541773501</v>
      </c>
      <c r="BH977" s="14">
        <v>0.27685432896517698</v>
      </c>
      <c r="BI977" s="14">
        <v>0.23630082788185799</v>
      </c>
      <c r="BJ977" s="14">
        <v>0.232513194246111</v>
      </c>
      <c r="BK977" s="14">
        <v>0.22456311666812301</v>
      </c>
      <c r="BL977" s="14">
        <v>0.22990651249081101</v>
      </c>
      <c r="BM977" s="14">
        <v>0.182251567735811</v>
      </c>
      <c r="BN977" s="14">
        <v>0.383127144847213</v>
      </c>
      <c r="BO977" s="14"/>
      <c r="BP977" s="14">
        <v>0.30377027559757902</v>
      </c>
      <c r="BQ977" s="14">
        <v>0.27517448886652901</v>
      </c>
      <c r="BR977" s="14">
        <v>0.23536679122849699</v>
      </c>
      <c r="BS977" s="14">
        <v>0.24580439001325399</v>
      </c>
      <c r="BT977" s="14">
        <v>0.27626078211746502</v>
      </c>
      <c r="BU977" s="14">
        <v>0.30592124709706597</v>
      </c>
      <c r="BV977" s="14"/>
      <c r="BW977" s="14">
        <v>0.27423338488141702</v>
      </c>
      <c r="BX977" s="14">
        <v>0.30106071474166102</v>
      </c>
      <c r="BY977" s="14" t="s">
        <v>120</v>
      </c>
      <c r="BZ977" s="14">
        <v>0.334004805084547</v>
      </c>
      <c r="CA977" s="14">
        <v>0.259411055510338</v>
      </c>
      <c r="CB977" s="14">
        <v>0.249046861016955</v>
      </c>
      <c r="CC977" s="14">
        <v>0.193366790840901</v>
      </c>
      <c r="CD977" s="14"/>
      <c r="CE977" s="14">
        <v>0.271952533201688</v>
      </c>
      <c r="CF977" s="14">
        <v>0.26979957940098598</v>
      </c>
      <c r="CG977" s="14">
        <v>0.232626840723135</v>
      </c>
      <c r="CH977" s="14">
        <v>0.29846533320653001</v>
      </c>
      <c r="CI977" s="14"/>
      <c r="CJ977" s="14">
        <v>0.37099250181797899</v>
      </c>
      <c r="CK977" s="14">
        <v>0.244842038605741</v>
      </c>
      <c r="CL977" s="14">
        <v>0.25330986870292399</v>
      </c>
      <c r="CM977" s="14">
        <v>0.26552273272615701</v>
      </c>
      <c r="CN977" s="14"/>
      <c r="CO977" s="14">
        <v>0.36368436658569098</v>
      </c>
      <c r="CP977" s="14">
        <v>0.25759774008512498</v>
      </c>
      <c r="CQ977" s="14"/>
      <c r="CR977" s="14">
        <v>0.34849706489781002</v>
      </c>
      <c r="CS977" s="14">
        <v>0.26939979455580598</v>
      </c>
    </row>
    <row r="978" spans="2:97" x14ac:dyDescent="0.3">
      <c r="B978" t="s">
        <v>384</v>
      </c>
      <c r="C978" s="14">
        <v>0.43383318406883897</v>
      </c>
      <c r="D978" s="14">
        <v>0.43696964036183</v>
      </c>
      <c r="E978" s="14">
        <v>0.43171875668579601</v>
      </c>
      <c r="F978" s="14"/>
      <c r="G978" s="14">
        <v>0.436463003313805</v>
      </c>
      <c r="H978" s="14">
        <v>0.46335419142522399</v>
      </c>
      <c r="I978" s="14">
        <v>0.4504902944311</v>
      </c>
      <c r="J978" s="14">
        <v>0.41720644468739398</v>
      </c>
      <c r="K978" s="14">
        <v>0.40528566435447599</v>
      </c>
      <c r="L978" s="14">
        <v>0.42777499832052601</v>
      </c>
      <c r="M978" s="14"/>
      <c r="N978" s="14">
        <v>0.45740544437441899</v>
      </c>
      <c r="O978" s="14">
        <v>0.475162160987741</v>
      </c>
      <c r="P978" s="14">
        <v>0.40531415505034002</v>
      </c>
      <c r="Q978" s="14">
        <v>0.390926865698212</v>
      </c>
      <c r="R978" s="14"/>
      <c r="S978" s="14">
        <v>0.41353693542571501</v>
      </c>
      <c r="T978" s="14">
        <v>0.488812696752564</v>
      </c>
      <c r="U978" s="14">
        <v>0.517057081711364</v>
      </c>
      <c r="V978" s="14">
        <v>0.384916646524253</v>
      </c>
      <c r="W978" s="14">
        <v>0.41883592942225401</v>
      </c>
      <c r="X978" s="14">
        <v>0.34948246591063098</v>
      </c>
      <c r="Y978" s="14">
        <v>0.54952267444528802</v>
      </c>
      <c r="Z978" s="14">
        <v>0.33008106582274499</v>
      </c>
      <c r="AA978" s="14">
        <v>0.40295457708969001</v>
      </c>
      <c r="AB978" s="14">
        <v>0.42348537126485097</v>
      </c>
      <c r="AC978" s="14">
        <v>0.34058820143653301</v>
      </c>
      <c r="AD978" s="14">
        <v>0.58856279006574397</v>
      </c>
      <c r="AE978" s="14"/>
      <c r="AF978" s="14">
        <v>0.43823195142763899</v>
      </c>
      <c r="AG978" s="14">
        <v>0.43291089197515298</v>
      </c>
      <c r="AH978" s="14">
        <v>0.55030536591726098</v>
      </c>
      <c r="AI978" s="14">
        <v>0.35878649000102403</v>
      </c>
      <c r="AJ978" s="14">
        <v>0.44620349788581398</v>
      </c>
      <c r="AK978" s="14"/>
      <c r="AL978" s="14">
        <v>0.437338216325524</v>
      </c>
      <c r="AM978" s="14">
        <v>0.44538670572045602</v>
      </c>
      <c r="AN978" s="14">
        <v>0.56805545979847405</v>
      </c>
      <c r="AO978" s="14">
        <v>0.36715048340252598</v>
      </c>
      <c r="AP978" s="14">
        <v>0.41292493526173202</v>
      </c>
      <c r="AQ978" s="14">
        <v>0.45463194368904603</v>
      </c>
      <c r="AR978" s="14"/>
      <c r="AS978" s="14">
        <v>0.45283439730948699</v>
      </c>
      <c r="AT978" s="14">
        <v>0.38501541835554298</v>
      </c>
      <c r="AU978" s="14">
        <v>0.47064519978407698</v>
      </c>
      <c r="AV978" s="14">
        <v>0.389470286958635</v>
      </c>
      <c r="AW978" s="14">
        <v>0.56567735700017197</v>
      </c>
      <c r="AX978" s="14"/>
      <c r="AY978" s="14">
        <v>0.73440716858974997</v>
      </c>
      <c r="AZ978" s="14">
        <v>0.475254727447047</v>
      </c>
      <c r="BA978" s="14">
        <v>0.47588345060061898</v>
      </c>
      <c r="BB978" s="14">
        <v>0.389035765105196</v>
      </c>
      <c r="BC978" s="14">
        <v>0.40730504532303802</v>
      </c>
      <c r="BD978" s="14">
        <v>0.53715358046803596</v>
      </c>
      <c r="BE978" s="14">
        <v>0.499377198893797</v>
      </c>
      <c r="BF978" s="14">
        <v>0.369854086482726</v>
      </c>
      <c r="BG978" s="14">
        <v>0.37954454564371298</v>
      </c>
      <c r="BH978" s="14">
        <v>0.44452811479169901</v>
      </c>
      <c r="BI978" s="14">
        <v>0.34081904018414</v>
      </c>
      <c r="BJ978" s="14">
        <v>0.40556292906198299</v>
      </c>
      <c r="BK978" s="14">
        <v>0.535572537102605</v>
      </c>
      <c r="BL978" s="14">
        <v>0.47642500331717802</v>
      </c>
      <c r="BM978" s="14">
        <v>0.43353117520943701</v>
      </c>
      <c r="BN978" s="14">
        <v>0.40916120496653202</v>
      </c>
      <c r="BO978" s="14"/>
      <c r="BP978" s="14">
        <v>0.43620034279916597</v>
      </c>
      <c r="BQ978" s="14">
        <v>0.43618481939810499</v>
      </c>
      <c r="BR978" s="14">
        <v>0.46359103343159702</v>
      </c>
      <c r="BS978" s="14">
        <v>0.45745148947959202</v>
      </c>
      <c r="BT978" s="14">
        <v>0.37460558395980098</v>
      </c>
      <c r="BU978" s="14">
        <v>0.38329853410074199</v>
      </c>
      <c r="BV978" s="14"/>
      <c r="BW978" s="14">
        <v>0.43660840250023802</v>
      </c>
      <c r="BX978" s="14">
        <v>0.42152336410665497</v>
      </c>
      <c r="BY978" s="14" t="s">
        <v>120</v>
      </c>
      <c r="BZ978" s="14">
        <v>0.30948319734186802</v>
      </c>
      <c r="CA978" s="14">
        <v>0.420464593677015</v>
      </c>
      <c r="CB978" s="14">
        <v>0.46145279846061898</v>
      </c>
      <c r="CC978" s="14">
        <v>0.514230887848525</v>
      </c>
      <c r="CD978" s="14"/>
      <c r="CE978" s="14">
        <v>0.45042456886745502</v>
      </c>
      <c r="CF978" s="14">
        <v>0.45711890358815199</v>
      </c>
      <c r="CG978" s="14">
        <v>0.39117753452737503</v>
      </c>
      <c r="CH978" s="14">
        <v>0.42283511060805001</v>
      </c>
      <c r="CI978" s="14"/>
      <c r="CJ978" s="14">
        <v>0.35827295909177898</v>
      </c>
      <c r="CK978" s="14">
        <v>0.50636288667441198</v>
      </c>
      <c r="CL978" s="14">
        <v>0.43110935647249798</v>
      </c>
      <c r="CM978" s="14">
        <v>0.431012607800626</v>
      </c>
      <c r="CN978" s="14"/>
      <c r="CO978" s="14">
        <v>0.38680822294641798</v>
      </c>
      <c r="CP978" s="14">
        <v>0.444701654954265</v>
      </c>
      <c r="CQ978" s="14"/>
      <c r="CR978" s="14">
        <v>0.421739053418756</v>
      </c>
      <c r="CS978" s="14">
        <v>0.43341362021299201</v>
      </c>
    </row>
    <row r="979" spans="2:97" x14ac:dyDescent="0.3">
      <c r="B979" t="s">
        <v>385</v>
      </c>
      <c r="C979" s="14">
        <v>0.17004277903732901</v>
      </c>
      <c r="D979" s="14">
        <v>0.18335311879417099</v>
      </c>
      <c r="E979" s="14">
        <v>0.15811826073178201</v>
      </c>
      <c r="F979" s="14"/>
      <c r="G979" s="14">
        <v>0.16190513333478401</v>
      </c>
      <c r="H979" s="14">
        <v>0.128486752242921</v>
      </c>
      <c r="I979" s="14">
        <v>0.18593078957488199</v>
      </c>
      <c r="J979" s="14">
        <v>0.195106679168813</v>
      </c>
      <c r="K979" s="14">
        <v>0.166812030061329</v>
      </c>
      <c r="L979" s="14">
        <v>0.17784148565883301</v>
      </c>
      <c r="M979" s="14"/>
      <c r="N979" s="14">
        <v>0.191963401345248</v>
      </c>
      <c r="O979" s="14">
        <v>0.17336713017014599</v>
      </c>
      <c r="P979" s="14">
        <v>0.15388020950008499</v>
      </c>
      <c r="Q979" s="14">
        <v>0.15538268067691199</v>
      </c>
      <c r="R979" s="14"/>
      <c r="S979" s="14">
        <v>0.15939444506464601</v>
      </c>
      <c r="T979" s="14">
        <v>0.13714659838546001</v>
      </c>
      <c r="U979" s="14">
        <v>0.126482645964555</v>
      </c>
      <c r="V979" s="14">
        <v>0.23246616810258</v>
      </c>
      <c r="W979" s="14">
        <v>0.18339027670302299</v>
      </c>
      <c r="X979" s="14">
        <v>0.15288150513191301</v>
      </c>
      <c r="Y979" s="14">
        <v>0.13843033368468899</v>
      </c>
      <c r="Z979" s="14">
        <v>0.17883947790098201</v>
      </c>
      <c r="AA979" s="14">
        <v>0.17873278090300701</v>
      </c>
      <c r="AB979" s="14">
        <v>0.27537861303247202</v>
      </c>
      <c r="AC979" s="14">
        <v>0.16224584298640801</v>
      </c>
      <c r="AD979" s="14">
        <v>8.9260386979754899E-2</v>
      </c>
      <c r="AE979" s="14"/>
      <c r="AF979" s="14">
        <v>0.18362953328005699</v>
      </c>
      <c r="AG979" s="14">
        <v>0.13916593765548599</v>
      </c>
      <c r="AH979" s="14">
        <v>0.22304984214131099</v>
      </c>
      <c r="AI979" s="14">
        <v>0.140529319984386</v>
      </c>
      <c r="AJ979" s="14">
        <v>0.225342681081864</v>
      </c>
      <c r="AK979" s="14"/>
      <c r="AL979" s="14">
        <v>0.112929674650232</v>
      </c>
      <c r="AM979" s="14">
        <v>0.171382506962479</v>
      </c>
      <c r="AN979" s="14">
        <v>0.195918061809496</v>
      </c>
      <c r="AO979" s="14">
        <v>0.14077456271038499</v>
      </c>
      <c r="AP979" s="14">
        <v>0.18652709325209399</v>
      </c>
      <c r="AQ979" s="14">
        <v>0.25416684465110601</v>
      </c>
      <c r="AR979" s="14"/>
      <c r="AS979" s="14">
        <v>0.146937913787692</v>
      </c>
      <c r="AT979" s="14">
        <v>0.184579847713748</v>
      </c>
      <c r="AU979" s="14">
        <v>0.17048541260523101</v>
      </c>
      <c r="AV979" s="14">
        <v>0.22233435350429501</v>
      </c>
      <c r="AW979" s="14">
        <v>0</v>
      </c>
      <c r="AX979" s="14"/>
      <c r="AY979" s="14">
        <v>0</v>
      </c>
      <c r="AZ979" s="14">
        <v>0.11680120981074101</v>
      </c>
      <c r="BA979" s="14">
        <v>0.10112291033682801</v>
      </c>
      <c r="BB979" s="14">
        <v>0.223172472599134</v>
      </c>
      <c r="BC979" s="14">
        <v>0.21699507938333201</v>
      </c>
      <c r="BD979" s="14">
        <v>0.132252454643177</v>
      </c>
      <c r="BE979" s="14">
        <v>0.13774162310433399</v>
      </c>
      <c r="BF979" s="14">
        <v>0.14804189255779801</v>
      </c>
      <c r="BG979" s="14">
        <v>0.25661625090114998</v>
      </c>
      <c r="BH979" s="14">
        <v>0.140784402413767</v>
      </c>
      <c r="BI979" s="14">
        <v>0.24094772467474801</v>
      </c>
      <c r="BJ979" s="14">
        <v>0.219473255298752</v>
      </c>
      <c r="BK979" s="14">
        <v>0.157940036693518</v>
      </c>
      <c r="BL979" s="14">
        <v>0.120673612657169</v>
      </c>
      <c r="BM979" s="14">
        <v>0.218484241376739</v>
      </c>
      <c r="BN979" s="14">
        <v>0.13109642221363799</v>
      </c>
      <c r="BO979" s="14"/>
      <c r="BP979" s="14">
        <v>0.146128495305345</v>
      </c>
      <c r="BQ979" s="14">
        <v>0.18614812217402499</v>
      </c>
      <c r="BR979" s="14">
        <v>0.14032379737591599</v>
      </c>
      <c r="BS979" s="14">
        <v>0.18738576502266799</v>
      </c>
      <c r="BT979" s="14">
        <v>0.20218128584296</v>
      </c>
      <c r="BU979" s="14">
        <v>0.121474793539034</v>
      </c>
      <c r="BV979" s="14"/>
      <c r="BW979" s="14">
        <v>0.17112019378811899</v>
      </c>
      <c r="BX979" s="14">
        <v>0.18765148386146999</v>
      </c>
      <c r="BY979" s="14" t="s">
        <v>120</v>
      </c>
      <c r="BZ979" s="14">
        <v>0.185144246111797</v>
      </c>
      <c r="CA979" s="14">
        <v>0.113102969184998</v>
      </c>
      <c r="CB979" s="14">
        <v>0.180117299622192</v>
      </c>
      <c r="CC979" s="14">
        <v>0.148504532375938</v>
      </c>
      <c r="CD979" s="14"/>
      <c r="CE979" s="14">
        <v>0.17308173299041399</v>
      </c>
      <c r="CF979" s="14">
        <v>0.16543115290927299</v>
      </c>
      <c r="CG979" s="14">
        <v>0.167379627183388</v>
      </c>
      <c r="CH979" s="14">
        <v>0.176087802910009</v>
      </c>
      <c r="CI979" s="14"/>
      <c r="CJ979" s="14">
        <v>0.13978653749494199</v>
      </c>
      <c r="CK979" s="14">
        <v>0.17676490243037701</v>
      </c>
      <c r="CL979" s="14">
        <v>0.189364298875036</v>
      </c>
      <c r="CM979" s="14">
        <v>6.9260625251844204E-2</v>
      </c>
      <c r="CN979" s="14"/>
      <c r="CO979" s="14">
        <v>0.134517107071667</v>
      </c>
      <c r="CP979" s="14">
        <v>0.174574062182759</v>
      </c>
      <c r="CQ979" s="14"/>
      <c r="CR979" s="14">
        <v>0.13796575605573</v>
      </c>
      <c r="CS979" s="14">
        <v>0.173610217895142</v>
      </c>
    </row>
    <row r="980" spans="2:97" x14ac:dyDescent="0.3">
      <c r="B980" t="s">
        <v>386</v>
      </c>
      <c r="C980" s="14">
        <v>7.0196314533207196E-2</v>
      </c>
      <c r="D980" s="14">
        <v>9.7930939294225694E-2</v>
      </c>
      <c r="E980" s="14">
        <v>4.4847494446810701E-2</v>
      </c>
      <c r="F980" s="14"/>
      <c r="G980" s="14">
        <v>8.9920871826149704E-2</v>
      </c>
      <c r="H980" s="14">
        <v>4.7766118418689198E-2</v>
      </c>
      <c r="I980" s="14">
        <v>5.2050061795653003E-2</v>
      </c>
      <c r="J980" s="14">
        <v>8.6411253153420894E-2</v>
      </c>
      <c r="K980" s="14">
        <v>4.0581689186958397E-2</v>
      </c>
      <c r="L980" s="14">
        <v>9.7000213447094294E-2</v>
      </c>
      <c r="M980" s="14"/>
      <c r="N980" s="14">
        <v>7.5972230996655704E-2</v>
      </c>
      <c r="O980" s="14">
        <v>3.7408216715033103E-2</v>
      </c>
      <c r="P980" s="14">
        <v>8.9686359551094302E-2</v>
      </c>
      <c r="Q980" s="14">
        <v>8.0759188980345606E-2</v>
      </c>
      <c r="R980" s="14"/>
      <c r="S980" s="14">
        <v>5.6687083017523301E-2</v>
      </c>
      <c r="T980" s="14">
        <v>9.7869248485158197E-2</v>
      </c>
      <c r="U980" s="14">
        <v>4.6605962887627903E-2</v>
      </c>
      <c r="V980" s="14">
        <v>4.24343403901268E-2</v>
      </c>
      <c r="W980" s="14">
        <v>9.9312891839925505E-2</v>
      </c>
      <c r="X980" s="14">
        <v>0.15199958729297999</v>
      </c>
      <c r="Y980" s="14">
        <v>1.10217280843816E-2</v>
      </c>
      <c r="Z980" s="14">
        <v>0.152472841104725</v>
      </c>
      <c r="AA980" s="14">
        <v>6.5208265996461998E-2</v>
      </c>
      <c r="AB980" s="14">
        <v>4.6005296218973001E-2</v>
      </c>
      <c r="AC980" s="14">
        <v>5.9508038432631999E-2</v>
      </c>
      <c r="AD980" s="14">
        <v>0</v>
      </c>
      <c r="AE980" s="14"/>
      <c r="AF980" s="14">
        <v>7.7197696852273401E-2</v>
      </c>
      <c r="AG980" s="14">
        <v>5.4359407653317898E-2</v>
      </c>
      <c r="AH980" s="14">
        <v>7.4991911980497705E-2</v>
      </c>
      <c r="AI980" s="14">
        <v>0.133383426671732</v>
      </c>
      <c r="AJ980" s="14">
        <v>1.67540645700473E-2</v>
      </c>
      <c r="AK980" s="14"/>
      <c r="AL980" s="14">
        <v>6.6498592318071703E-2</v>
      </c>
      <c r="AM980" s="14">
        <v>7.9421978551812294E-2</v>
      </c>
      <c r="AN980" s="14">
        <v>4.8106347495464503E-2</v>
      </c>
      <c r="AO980" s="14">
        <v>0.11673518561606699</v>
      </c>
      <c r="AP980" s="14">
        <v>4.35064441053849E-2</v>
      </c>
      <c r="AQ980" s="14">
        <v>1.1898620921466299E-2</v>
      </c>
      <c r="AR980" s="14"/>
      <c r="AS980" s="14">
        <v>6.4265956889191095E-2</v>
      </c>
      <c r="AT980" s="14">
        <v>9.2974047368874199E-2</v>
      </c>
      <c r="AU980" s="14">
        <v>5.2312191218744301E-2</v>
      </c>
      <c r="AV980" s="14">
        <v>7.1307597099363601E-2</v>
      </c>
      <c r="AW980" s="14">
        <v>8.9608738679660099E-2</v>
      </c>
      <c r="AX980" s="14"/>
      <c r="AY980" s="14">
        <v>0</v>
      </c>
      <c r="AZ980" s="14">
        <v>7.9443647818788696E-2</v>
      </c>
      <c r="BA980" s="14">
        <v>5.4843837051994603E-2</v>
      </c>
      <c r="BB980" s="14">
        <v>9.0548988173016098E-2</v>
      </c>
      <c r="BC980" s="14">
        <v>4.7200519871633699E-2</v>
      </c>
      <c r="BD980" s="14">
        <v>4.8624037011097902E-2</v>
      </c>
      <c r="BE980" s="14">
        <v>4.9474425389076399E-2</v>
      </c>
      <c r="BF980" s="14">
        <v>0.11099691566415799</v>
      </c>
      <c r="BG980" s="14">
        <v>2.18978894395453E-2</v>
      </c>
      <c r="BH980" s="14">
        <v>6.5044904724470207E-2</v>
      </c>
      <c r="BI980" s="14">
        <v>9.4634437397411106E-2</v>
      </c>
      <c r="BJ980" s="14">
        <v>0.111051435269354</v>
      </c>
      <c r="BK980" s="14">
        <v>8.1924309535753803E-2</v>
      </c>
      <c r="BL980" s="14">
        <v>0.172994871534842</v>
      </c>
      <c r="BM980" s="14">
        <v>0.110508833052371</v>
      </c>
      <c r="BN980" s="14">
        <v>5.6577253167788999E-2</v>
      </c>
      <c r="BO980" s="14"/>
      <c r="BP980" s="14">
        <v>7.7694138615487005E-2</v>
      </c>
      <c r="BQ980" s="14">
        <v>4.98655257957481E-2</v>
      </c>
      <c r="BR980" s="14">
        <v>8.4140778327468302E-2</v>
      </c>
      <c r="BS980" s="14">
        <v>5.17094875552589E-2</v>
      </c>
      <c r="BT980" s="14">
        <v>0.103131110911892</v>
      </c>
      <c r="BU980" s="14">
        <v>0.117419073898879</v>
      </c>
      <c r="BV980" s="14"/>
      <c r="BW980" s="14">
        <v>7.9102038195480506E-2</v>
      </c>
      <c r="BX980" s="14">
        <v>5.0305775578754798E-2</v>
      </c>
      <c r="BY980" s="14" t="s">
        <v>120</v>
      </c>
      <c r="BZ980" s="14">
        <v>7.8195858565148102E-2</v>
      </c>
      <c r="CA980" s="14">
        <v>0.10633480092354999</v>
      </c>
      <c r="CB980" s="14">
        <v>5.1435974189334599E-2</v>
      </c>
      <c r="CC980" s="14">
        <v>8.6540367222040795E-2</v>
      </c>
      <c r="CD980" s="14"/>
      <c r="CE980" s="14">
        <v>6.5396789671287897E-2</v>
      </c>
      <c r="CF980" s="14">
        <v>8.0385836327525703E-2</v>
      </c>
      <c r="CG980" s="14">
        <v>9.39504964611695E-2</v>
      </c>
      <c r="CH980" s="14">
        <v>8.2483660785409599E-2</v>
      </c>
      <c r="CI980" s="14"/>
      <c r="CJ980" s="14">
        <v>7.5194103600733503E-2</v>
      </c>
      <c r="CK980" s="14">
        <v>5.3307594126596802E-2</v>
      </c>
      <c r="CL980" s="14">
        <v>7.8170719502665603E-2</v>
      </c>
      <c r="CM980" s="14">
        <v>4.2969817865526998E-2</v>
      </c>
      <c r="CN980" s="14"/>
      <c r="CO980" s="14">
        <v>8.9117746931023603E-2</v>
      </c>
      <c r="CP980" s="14">
        <v>6.8922359970398306E-2</v>
      </c>
      <c r="CQ980" s="14"/>
      <c r="CR980" s="14">
        <v>8.0834451511603705E-2</v>
      </c>
      <c r="CS980" s="14">
        <v>7.3263203112121006E-2</v>
      </c>
    </row>
    <row r="981" spans="2:97" x14ac:dyDescent="0.3">
      <c r="B981" t="s">
        <v>92</v>
      </c>
      <c r="C981" s="14">
        <v>5.3182541212778399E-2</v>
      </c>
      <c r="D981" s="14">
        <v>4.1809732838494401E-2</v>
      </c>
      <c r="E981" s="14">
        <v>6.3721802707540104E-2</v>
      </c>
      <c r="F981" s="14"/>
      <c r="G981" s="14">
        <v>4.1859413484120103E-2</v>
      </c>
      <c r="H981" s="14">
        <v>7.6024066511813607E-2</v>
      </c>
      <c r="I981" s="14">
        <v>5.6585657218422403E-2</v>
      </c>
      <c r="J981" s="14">
        <v>4.45133513233473E-2</v>
      </c>
      <c r="K981" s="14">
        <v>7.0525620636286701E-2</v>
      </c>
      <c r="L981" s="14">
        <v>3.4555654513121398E-2</v>
      </c>
      <c r="M981" s="14"/>
      <c r="N981" s="14">
        <v>4.1168298435479103E-2</v>
      </c>
      <c r="O981" s="14">
        <v>5.9693013743245198E-2</v>
      </c>
      <c r="P981" s="14">
        <v>3.6133419609566599E-2</v>
      </c>
      <c r="Q981" s="14">
        <v>7.4551302585394996E-2</v>
      </c>
      <c r="R981" s="14"/>
      <c r="S981" s="14">
        <v>5.9697283288784597E-2</v>
      </c>
      <c r="T981" s="14">
        <v>4.1505502303130298E-2</v>
      </c>
      <c r="U981" s="14">
        <v>3.1212386439930399E-2</v>
      </c>
      <c r="V981" s="14">
        <v>5.9890987635409003E-2</v>
      </c>
      <c r="W981" s="14">
        <v>7.52594803017472E-2</v>
      </c>
      <c r="X981" s="14">
        <v>6.10662389345401E-2</v>
      </c>
      <c r="Y981" s="14">
        <v>5.99732766175817E-2</v>
      </c>
      <c r="Z981" s="14">
        <v>2.04544036701719E-2</v>
      </c>
      <c r="AA981" s="14">
        <v>3.3675050440456801E-2</v>
      </c>
      <c r="AB981" s="14">
        <v>4.8483779994686303E-2</v>
      </c>
      <c r="AC981" s="14">
        <v>0.12245047153894401</v>
      </c>
      <c r="AD981" s="14">
        <v>4.62901257189305E-2</v>
      </c>
      <c r="AE981" s="14"/>
      <c r="AF981" s="14">
        <v>4.1303631512840402E-2</v>
      </c>
      <c r="AG981" s="14">
        <v>4.5588001078445697E-2</v>
      </c>
      <c r="AH981" s="14">
        <v>4.2427329750559198E-2</v>
      </c>
      <c r="AI981" s="14">
        <v>5.66108001474303E-2</v>
      </c>
      <c r="AJ981" s="14">
        <v>3.5985676338783301E-2</v>
      </c>
      <c r="AK981" s="14"/>
      <c r="AL981" s="14">
        <v>5.2790772549516203E-2</v>
      </c>
      <c r="AM981" s="14">
        <v>2.15791712948189E-2</v>
      </c>
      <c r="AN981" s="14">
        <v>4.6267541437592902E-2</v>
      </c>
      <c r="AO981" s="14">
        <v>6.2944907512801698E-2</v>
      </c>
      <c r="AP981" s="14">
        <v>4.75089823194089E-2</v>
      </c>
      <c r="AQ981" s="14">
        <v>7.1761994828070302E-2</v>
      </c>
      <c r="AR981" s="14"/>
      <c r="AS981" s="14">
        <v>5.0336318765606E-2</v>
      </c>
      <c r="AT981" s="14">
        <v>8.2046901585420204E-2</v>
      </c>
      <c r="AU981" s="14">
        <v>4.76028214522905E-2</v>
      </c>
      <c r="AV981" s="14">
        <v>2.9824981134994301E-2</v>
      </c>
      <c r="AW981" s="14">
        <v>0</v>
      </c>
      <c r="AX981" s="14"/>
      <c r="AY981" s="14">
        <v>0</v>
      </c>
      <c r="AZ981" s="14">
        <v>8.2656841884493806E-2</v>
      </c>
      <c r="BA981" s="14">
        <v>3.3170318588134198E-2</v>
      </c>
      <c r="BB981" s="14">
        <v>5.0671591953486202E-2</v>
      </c>
      <c r="BC981" s="14">
        <v>5.8789776638095703E-2</v>
      </c>
      <c r="BD981" s="14">
        <v>8.2393373779960796E-2</v>
      </c>
      <c r="BE981" s="14">
        <v>2.0623010510277501E-2</v>
      </c>
      <c r="BF981" s="14">
        <v>4.6923309210780501E-2</v>
      </c>
      <c r="BG981" s="14">
        <v>6.5608268597857095E-2</v>
      </c>
      <c r="BH981" s="14">
        <v>7.2788249104887001E-2</v>
      </c>
      <c r="BI981" s="14">
        <v>8.7297969861842906E-2</v>
      </c>
      <c r="BJ981" s="14">
        <v>3.1399186123800403E-2</v>
      </c>
      <c r="BK981" s="14">
        <v>0</v>
      </c>
      <c r="BL981" s="14">
        <v>0</v>
      </c>
      <c r="BM981" s="14">
        <v>5.5224182625642E-2</v>
      </c>
      <c r="BN981" s="14">
        <v>2.0037974804827701E-2</v>
      </c>
      <c r="BO981" s="14"/>
      <c r="BP981" s="14">
        <v>3.6206747682423199E-2</v>
      </c>
      <c r="BQ981" s="14">
        <v>5.2627043765593198E-2</v>
      </c>
      <c r="BR981" s="14">
        <v>7.6577599636521304E-2</v>
      </c>
      <c r="BS981" s="14">
        <v>5.7648867929227202E-2</v>
      </c>
      <c r="BT981" s="14">
        <v>4.3821237167882297E-2</v>
      </c>
      <c r="BU981" s="14">
        <v>7.1886351364279302E-2</v>
      </c>
      <c r="BV981" s="14"/>
      <c r="BW981" s="14">
        <v>3.8935980634745702E-2</v>
      </c>
      <c r="BX981" s="14">
        <v>3.9458661711459002E-2</v>
      </c>
      <c r="BY981" s="14" t="s">
        <v>120</v>
      </c>
      <c r="BZ981" s="14">
        <v>9.3171892896639699E-2</v>
      </c>
      <c r="CA981" s="14">
        <v>0.100686580704099</v>
      </c>
      <c r="CB981" s="14">
        <v>5.7947066710899199E-2</v>
      </c>
      <c r="CC981" s="14">
        <v>5.7357421712595898E-2</v>
      </c>
      <c r="CD981" s="14"/>
      <c r="CE981" s="14">
        <v>3.91443752691557E-2</v>
      </c>
      <c r="CF981" s="14">
        <v>2.7264527774063199E-2</v>
      </c>
      <c r="CG981" s="14">
        <v>0.114865501104933</v>
      </c>
      <c r="CH981" s="14">
        <v>2.0128092490001501E-2</v>
      </c>
      <c r="CI981" s="14"/>
      <c r="CJ981" s="14">
        <v>5.5753897994566003E-2</v>
      </c>
      <c r="CK981" s="14">
        <v>1.8722578162872799E-2</v>
      </c>
      <c r="CL981" s="14">
        <v>4.8045756446876198E-2</v>
      </c>
      <c r="CM981" s="14">
        <v>0.191234216355846</v>
      </c>
      <c r="CN981" s="14"/>
      <c r="CO981" s="14">
        <v>2.58725564652004E-2</v>
      </c>
      <c r="CP981" s="14">
        <v>5.4204182807452803E-2</v>
      </c>
      <c r="CQ981" s="14"/>
      <c r="CR981" s="14">
        <v>1.09636741161007E-2</v>
      </c>
      <c r="CS981" s="14">
        <v>5.0313164223939097E-2</v>
      </c>
    </row>
    <row r="982" spans="2:97" x14ac:dyDescent="0.3">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c r="AR982" s="14"/>
      <c r="AS982" s="14"/>
      <c r="AT982" s="14"/>
      <c r="AU982" s="14"/>
      <c r="AV982" s="14"/>
      <c r="AW982" s="14"/>
      <c r="AX982" s="14"/>
      <c r="AY982" s="14"/>
      <c r="AZ982" s="14"/>
      <c r="BA982" s="14"/>
      <c r="BB982" s="14"/>
      <c r="BC982" s="14"/>
      <c r="BD982" s="14"/>
      <c r="BE982" s="14"/>
      <c r="BF982" s="14"/>
      <c r="BG982" s="14"/>
      <c r="BH982" s="14"/>
      <c r="BI982" s="14"/>
      <c r="BJ982" s="14"/>
      <c r="BK982" s="14"/>
      <c r="BL982" s="14"/>
      <c r="BM982" s="14"/>
      <c r="BN982" s="14"/>
      <c r="BO982" s="14"/>
      <c r="BP982" s="14"/>
      <c r="BQ982" s="14"/>
      <c r="BR982" s="14"/>
      <c r="BS982" s="14"/>
      <c r="BT982" s="14"/>
      <c r="BU982" s="14"/>
      <c r="BV982" s="14"/>
      <c r="BW982" s="14"/>
      <c r="BX982" s="14"/>
      <c r="BY982" s="14"/>
      <c r="BZ982" s="14"/>
      <c r="CA982" s="14"/>
      <c r="CB982" s="14"/>
      <c r="CC982" s="14"/>
      <c r="CD982" s="14"/>
      <c r="CE982" s="14"/>
      <c r="CF982" s="14"/>
      <c r="CG982" s="14"/>
      <c r="CH982" s="14"/>
      <c r="CI982" s="14"/>
      <c r="CJ982" s="14"/>
      <c r="CK982" s="14"/>
      <c r="CL982" s="14"/>
      <c r="CM982" s="14"/>
      <c r="CN982" s="14"/>
      <c r="CO982" s="14"/>
      <c r="CP982" s="14"/>
      <c r="CQ982" s="14"/>
      <c r="CR982" s="14"/>
      <c r="CS982" s="14"/>
    </row>
    <row r="983" spans="2:97" x14ac:dyDescent="0.3">
      <c r="B983" s="6" t="s">
        <v>421</v>
      </c>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c r="AR983" s="14"/>
      <c r="AS983" s="14"/>
      <c r="AT983" s="14"/>
      <c r="AU983" s="14"/>
      <c r="AV983" s="14"/>
      <c r="AW983" s="14"/>
      <c r="AX983" s="14"/>
      <c r="AY983" s="14"/>
      <c r="AZ983" s="14"/>
      <c r="BA983" s="14"/>
      <c r="BB983" s="14"/>
      <c r="BC983" s="14"/>
      <c r="BD983" s="14"/>
      <c r="BE983" s="14"/>
      <c r="BF983" s="14"/>
      <c r="BG983" s="14"/>
      <c r="BH983" s="14"/>
      <c r="BI983" s="14"/>
      <c r="BJ983" s="14"/>
      <c r="BK983" s="14"/>
      <c r="BL983" s="14"/>
      <c r="BM983" s="14"/>
      <c r="BN983" s="14"/>
      <c r="BO983" s="14"/>
      <c r="BP983" s="14"/>
      <c r="BQ983" s="14"/>
      <c r="BR983" s="14"/>
      <c r="BS983" s="14"/>
      <c r="BT983" s="14"/>
      <c r="BU983" s="14"/>
      <c r="BV983" s="14"/>
      <c r="BW983" s="14"/>
      <c r="BX983" s="14"/>
      <c r="BY983" s="14"/>
      <c r="BZ983" s="14"/>
      <c r="CA983" s="14"/>
      <c r="CB983" s="14"/>
      <c r="CC983" s="14"/>
      <c r="CD983" s="14"/>
      <c r="CE983" s="14"/>
      <c r="CF983" s="14"/>
      <c r="CG983" s="14"/>
      <c r="CH983" s="14"/>
      <c r="CI983" s="14"/>
      <c r="CJ983" s="14"/>
      <c r="CK983" s="14"/>
      <c r="CL983" s="14"/>
      <c r="CM983" s="14"/>
      <c r="CN983" s="14"/>
      <c r="CO983" s="14"/>
      <c r="CP983" s="14"/>
      <c r="CQ983" s="14"/>
      <c r="CR983" s="14"/>
      <c r="CS983" s="14"/>
    </row>
    <row r="984" spans="2:97" x14ac:dyDescent="0.3">
      <c r="B984" s="24" t="s">
        <v>188</v>
      </c>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c r="AR984" s="14"/>
      <c r="AS984" s="14"/>
      <c r="AT984" s="14"/>
      <c r="AU984" s="14"/>
      <c r="AV984" s="14"/>
      <c r="AW984" s="14"/>
      <c r="AX984" s="14"/>
      <c r="AY984" s="14"/>
      <c r="AZ984" s="14"/>
      <c r="BA984" s="14"/>
      <c r="BB984" s="14"/>
      <c r="BC984" s="14"/>
      <c r="BD984" s="14"/>
      <c r="BE984" s="14"/>
      <c r="BF984" s="14"/>
      <c r="BG984" s="14"/>
      <c r="BH984" s="14"/>
      <c r="BI984" s="14"/>
      <c r="BJ984" s="14"/>
      <c r="BK984" s="14"/>
      <c r="BL984" s="14"/>
      <c r="BM984" s="14"/>
      <c r="BN984" s="14"/>
      <c r="BO984" s="14"/>
      <c r="BP984" s="14"/>
      <c r="BQ984" s="14"/>
      <c r="BR984" s="14"/>
      <c r="BS984" s="14"/>
      <c r="BT984" s="14"/>
      <c r="BU984" s="14"/>
      <c r="BV984" s="14"/>
      <c r="BW984" s="14"/>
      <c r="BX984" s="14"/>
      <c r="BY984" s="14"/>
      <c r="BZ984" s="14"/>
      <c r="CA984" s="14"/>
      <c r="CB984" s="14"/>
      <c r="CC984" s="14"/>
      <c r="CD984" s="14"/>
      <c r="CE984" s="14"/>
      <c r="CF984" s="14"/>
      <c r="CG984" s="14"/>
      <c r="CH984" s="14"/>
      <c r="CI984" s="14"/>
      <c r="CJ984" s="14"/>
      <c r="CK984" s="14"/>
      <c r="CL984" s="14"/>
      <c r="CM984" s="14"/>
      <c r="CN984" s="14"/>
      <c r="CO984" s="14"/>
      <c r="CP984" s="14"/>
      <c r="CQ984" s="14"/>
      <c r="CR984" s="14"/>
      <c r="CS984" s="14"/>
    </row>
    <row r="985" spans="2:97" x14ac:dyDescent="0.3">
      <c r="B985" t="s">
        <v>383</v>
      </c>
      <c r="C985" s="14">
        <v>0.37473965354358002</v>
      </c>
      <c r="D985" s="14">
        <v>0.33498252592068301</v>
      </c>
      <c r="E985" s="14">
        <v>0.41015014993763599</v>
      </c>
      <c r="F985" s="14"/>
      <c r="G985" s="14">
        <v>0.28380635350692301</v>
      </c>
      <c r="H985" s="14">
        <v>0.29478412032491202</v>
      </c>
      <c r="I985" s="14">
        <v>0.35457284515785598</v>
      </c>
      <c r="J985" s="14">
        <v>0.42533279584058797</v>
      </c>
      <c r="K985" s="14">
        <v>0.488850723158824</v>
      </c>
      <c r="L985" s="14">
        <v>0.394341578018929</v>
      </c>
      <c r="M985" s="14"/>
      <c r="N985" s="14">
        <v>0.33664009127812999</v>
      </c>
      <c r="O985" s="14">
        <v>0.34605661391194198</v>
      </c>
      <c r="P985" s="14">
        <v>0.45992494252326299</v>
      </c>
      <c r="Q985" s="14">
        <v>0.36858829709006202</v>
      </c>
      <c r="R985" s="14"/>
      <c r="S985" s="14">
        <v>0.33907623536130499</v>
      </c>
      <c r="T985" s="14">
        <v>0.32354936011088897</v>
      </c>
      <c r="U985" s="14">
        <v>0.39683964336650601</v>
      </c>
      <c r="V985" s="14">
        <v>0.35775950604836898</v>
      </c>
      <c r="W985" s="14">
        <v>0.30730759907781802</v>
      </c>
      <c r="X985" s="14">
        <v>0.41111198883751998</v>
      </c>
      <c r="Y985" s="14">
        <v>0.37698517480875998</v>
      </c>
      <c r="Z985" s="14">
        <v>0.31089944571226003</v>
      </c>
      <c r="AA985" s="14">
        <v>0.470953015341328</v>
      </c>
      <c r="AB985" s="14">
        <v>0.38742098198869701</v>
      </c>
      <c r="AC985" s="14">
        <v>0.41542197028813199</v>
      </c>
      <c r="AD985" s="14">
        <v>0.40734116140971499</v>
      </c>
      <c r="AE985" s="14"/>
      <c r="AF985" s="14">
        <v>0.415004689108666</v>
      </c>
      <c r="AG985" s="14">
        <v>0.35256912007785901</v>
      </c>
      <c r="AH985" s="14">
        <v>0.333693634749474</v>
      </c>
      <c r="AI985" s="14">
        <v>0.45616324237282402</v>
      </c>
      <c r="AJ985" s="14">
        <v>0.293816263603629</v>
      </c>
      <c r="AK985" s="14"/>
      <c r="AL985" s="14">
        <v>0.341509173428174</v>
      </c>
      <c r="AM985" s="14">
        <v>0.42355972360563998</v>
      </c>
      <c r="AN985" s="14">
        <v>0.32194138752645501</v>
      </c>
      <c r="AO985" s="14">
        <v>0.43174664750373598</v>
      </c>
      <c r="AP985" s="14">
        <v>0.323746275582668</v>
      </c>
      <c r="AQ985" s="14">
        <v>0.34377532727807703</v>
      </c>
      <c r="AR985" s="14"/>
      <c r="AS985" s="14">
        <v>0.44880163505924398</v>
      </c>
      <c r="AT985" s="14">
        <v>0.37937967690164198</v>
      </c>
      <c r="AU985" s="14">
        <v>0.30223715634195197</v>
      </c>
      <c r="AV985" s="14">
        <v>0.38589469021297002</v>
      </c>
      <c r="AW985" s="14">
        <v>0.46092439024353099</v>
      </c>
      <c r="AX985" s="14"/>
      <c r="AY985" s="14">
        <v>0.26559283141024997</v>
      </c>
      <c r="AZ985" s="14">
        <v>0.37593337981005798</v>
      </c>
      <c r="BA985" s="14">
        <v>0.417837337929446</v>
      </c>
      <c r="BB985" s="14">
        <v>0.39465162849416502</v>
      </c>
      <c r="BC985" s="14">
        <v>0.307488324954442</v>
      </c>
      <c r="BD985" s="14">
        <v>0.421964911456157</v>
      </c>
      <c r="BE985" s="14">
        <v>0.42110342898847097</v>
      </c>
      <c r="BF985" s="14">
        <v>0.40207214328247598</v>
      </c>
      <c r="BG985" s="14">
        <v>0.35193562744468798</v>
      </c>
      <c r="BH985" s="14">
        <v>0.35655184601136902</v>
      </c>
      <c r="BI985" s="14">
        <v>0.280741969406409</v>
      </c>
      <c r="BJ985" s="14">
        <v>0.36484144108550198</v>
      </c>
      <c r="BK985" s="14">
        <v>0.29042026738463</v>
      </c>
      <c r="BL985" s="14">
        <v>0.35905741542563002</v>
      </c>
      <c r="BM985" s="14">
        <v>0.29435600471560802</v>
      </c>
      <c r="BN985" s="14">
        <v>0.43686582267796098</v>
      </c>
      <c r="BO985" s="14"/>
      <c r="BP985" s="14">
        <v>0.34711045959687598</v>
      </c>
      <c r="BQ985" s="14">
        <v>0.36379087594383802</v>
      </c>
      <c r="BR985" s="14">
        <v>0.38573563677862599</v>
      </c>
      <c r="BS985" s="14">
        <v>0.38806174907715502</v>
      </c>
      <c r="BT985" s="14">
        <v>0.35995803757066802</v>
      </c>
      <c r="BU985" s="14">
        <v>0.52867303311612601</v>
      </c>
      <c r="BV985" s="14"/>
      <c r="BW985" s="14">
        <v>0.432004378491394</v>
      </c>
      <c r="BX985" s="14">
        <v>0.38222907048753202</v>
      </c>
      <c r="BY985" s="14" t="s">
        <v>120</v>
      </c>
      <c r="BZ985" s="14">
        <v>0.45389162004572398</v>
      </c>
      <c r="CA985" s="14">
        <v>0.287674290324681</v>
      </c>
      <c r="CB985" s="14">
        <v>0.286320472637838</v>
      </c>
      <c r="CC985" s="14">
        <v>0.33603871117198297</v>
      </c>
      <c r="CD985" s="14"/>
      <c r="CE985" s="14">
        <v>0.31350308943373101</v>
      </c>
      <c r="CF985" s="14">
        <v>0.423012071044779</v>
      </c>
      <c r="CG985" s="14">
        <v>0.32050455523176902</v>
      </c>
      <c r="CH985" s="14">
        <v>0.40469386703315402</v>
      </c>
      <c r="CI985" s="14"/>
      <c r="CJ985" s="14">
        <v>0.44542962610486603</v>
      </c>
      <c r="CK985" s="14">
        <v>0.32458451001914501</v>
      </c>
      <c r="CL985" s="14">
        <v>0.37523870208503501</v>
      </c>
      <c r="CM985" s="14">
        <v>0.34129526551994599</v>
      </c>
      <c r="CN985" s="14"/>
      <c r="CO985" s="14">
        <v>0.35659104053506102</v>
      </c>
      <c r="CP985" s="14">
        <v>0.37957624719354999</v>
      </c>
      <c r="CQ985" s="14"/>
      <c r="CR985" s="14">
        <v>0.48251287929585501</v>
      </c>
      <c r="CS985" s="14">
        <v>0.37146889069599398</v>
      </c>
    </row>
    <row r="986" spans="2:97" x14ac:dyDescent="0.3">
      <c r="B986" t="s">
        <v>384</v>
      </c>
      <c r="C986" s="14">
        <v>0.412652496235896</v>
      </c>
      <c r="D986" s="14">
        <v>0.42870995462891498</v>
      </c>
      <c r="E986" s="14">
        <v>0.39863339463333802</v>
      </c>
      <c r="F986" s="14"/>
      <c r="G986" s="14">
        <v>0.39539202928038603</v>
      </c>
      <c r="H986" s="14">
        <v>0.44967065758776198</v>
      </c>
      <c r="I986" s="14">
        <v>0.42357255925815301</v>
      </c>
      <c r="J986" s="14">
        <v>0.385599361628018</v>
      </c>
      <c r="K986" s="14">
        <v>0.35071567391221398</v>
      </c>
      <c r="L986" s="14">
        <v>0.448188070913489</v>
      </c>
      <c r="M986" s="14"/>
      <c r="N986" s="14">
        <v>0.45190956518402797</v>
      </c>
      <c r="O986" s="14">
        <v>0.45811060009329202</v>
      </c>
      <c r="P986" s="14">
        <v>0.33366494253103002</v>
      </c>
      <c r="Q986" s="14">
        <v>0.39306509699461001</v>
      </c>
      <c r="R986" s="14"/>
      <c r="S986" s="14">
        <v>0.40225604010134802</v>
      </c>
      <c r="T986" s="14">
        <v>0.45735193977948502</v>
      </c>
      <c r="U986" s="14">
        <v>0.45155925397276703</v>
      </c>
      <c r="V986" s="14">
        <v>0.43713014078837897</v>
      </c>
      <c r="W986" s="14">
        <v>0.38477292753723902</v>
      </c>
      <c r="X986" s="14">
        <v>0.32614121918169903</v>
      </c>
      <c r="Y986" s="14">
        <v>0.46908435279931598</v>
      </c>
      <c r="Z986" s="14">
        <v>0.42383753227279503</v>
      </c>
      <c r="AA986" s="14">
        <v>0.425606752583921</v>
      </c>
      <c r="AB986" s="14">
        <v>0.37605711056438301</v>
      </c>
      <c r="AC986" s="14">
        <v>0.27857030394560101</v>
      </c>
      <c r="AD986" s="14">
        <v>0.50431026989678995</v>
      </c>
      <c r="AE986" s="14"/>
      <c r="AF986" s="14">
        <v>0.41856210130298099</v>
      </c>
      <c r="AG986" s="14">
        <v>0.44875616403936502</v>
      </c>
      <c r="AH986" s="14">
        <v>0.45900977289425199</v>
      </c>
      <c r="AI986" s="14">
        <v>0.35051222277699301</v>
      </c>
      <c r="AJ986" s="14">
        <v>0.48075058680490201</v>
      </c>
      <c r="AK986" s="14"/>
      <c r="AL986" s="14">
        <v>0.43579928945163598</v>
      </c>
      <c r="AM986" s="14">
        <v>0.406572850323278</v>
      </c>
      <c r="AN986" s="14">
        <v>0.51720960264248905</v>
      </c>
      <c r="AO986" s="14">
        <v>0.35606340608296599</v>
      </c>
      <c r="AP986" s="14">
        <v>0.44282945095368198</v>
      </c>
      <c r="AQ986" s="14">
        <v>0.43631223753256099</v>
      </c>
      <c r="AR986" s="14"/>
      <c r="AS986" s="14">
        <v>0.38912870476103401</v>
      </c>
      <c r="AT986" s="14">
        <v>0.38110160108607799</v>
      </c>
      <c r="AU986" s="14">
        <v>0.43405616976890199</v>
      </c>
      <c r="AV986" s="14">
        <v>0.41054481279798399</v>
      </c>
      <c r="AW986" s="14">
        <v>0.31034333705432499</v>
      </c>
      <c r="AX986" s="14"/>
      <c r="AY986" s="14">
        <v>0.59663214779779805</v>
      </c>
      <c r="AZ986" s="14">
        <v>0.44480626658626998</v>
      </c>
      <c r="BA986" s="14">
        <v>0.46613527817800499</v>
      </c>
      <c r="BB986" s="14">
        <v>0.39253377423761898</v>
      </c>
      <c r="BC986" s="14">
        <v>0.39906370075085401</v>
      </c>
      <c r="BD986" s="14">
        <v>0.39061286866824002</v>
      </c>
      <c r="BE986" s="14">
        <v>0.36881287500612397</v>
      </c>
      <c r="BF986" s="14">
        <v>0.35210365350902001</v>
      </c>
      <c r="BG986" s="14">
        <v>0.38572555033855199</v>
      </c>
      <c r="BH986" s="14">
        <v>0.46180899681941601</v>
      </c>
      <c r="BI986" s="14">
        <v>0.42638221704531698</v>
      </c>
      <c r="BJ986" s="14">
        <v>0.394466423246566</v>
      </c>
      <c r="BK986" s="14">
        <v>0.62590794765165902</v>
      </c>
      <c r="BL986" s="14">
        <v>0.33457522685181801</v>
      </c>
      <c r="BM986" s="14">
        <v>0.54206571950882099</v>
      </c>
      <c r="BN986" s="14">
        <v>0.41230946087074799</v>
      </c>
      <c r="BO986" s="14"/>
      <c r="BP986" s="14">
        <v>0.42033883643505998</v>
      </c>
      <c r="BQ986" s="14">
        <v>0.44040266879817702</v>
      </c>
      <c r="BR986" s="14">
        <v>0.41219468186102198</v>
      </c>
      <c r="BS986" s="14">
        <v>0.39710132213478899</v>
      </c>
      <c r="BT986" s="14">
        <v>0.4165846014538</v>
      </c>
      <c r="BU986" s="14">
        <v>0.24659258781775201</v>
      </c>
      <c r="BV986" s="14"/>
      <c r="BW986" s="14">
        <v>0.41065233427470599</v>
      </c>
      <c r="BX986" s="14">
        <v>0.44700228049570601</v>
      </c>
      <c r="BY986" s="14" t="s">
        <v>120</v>
      </c>
      <c r="BZ986" s="14">
        <v>0.25297964144826002</v>
      </c>
      <c r="CA986" s="14">
        <v>0.42973148760776197</v>
      </c>
      <c r="CB986" s="14">
        <v>0.430012549393884</v>
      </c>
      <c r="CC986" s="14">
        <v>0.36357016920924801</v>
      </c>
      <c r="CD986" s="14"/>
      <c r="CE986" s="14">
        <v>0.39386051178415099</v>
      </c>
      <c r="CF986" s="14">
        <v>0.39565372770974899</v>
      </c>
      <c r="CG986" s="14">
        <v>0.39318308988884498</v>
      </c>
      <c r="CH986" s="14">
        <v>0.45405572713102799</v>
      </c>
      <c r="CI986" s="14"/>
      <c r="CJ986" s="14">
        <v>0.39134176482372501</v>
      </c>
      <c r="CK986" s="14">
        <v>0.48898830216316702</v>
      </c>
      <c r="CL986" s="14">
        <v>0.39667763491635</v>
      </c>
      <c r="CM986" s="14">
        <v>0.36907571176742998</v>
      </c>
      <c r="CN986" s="14"/>
      <c r="CO986" s="14">
        <v>0.39207584476404</v>
      </c>
      <c r="CP986" s="14">
        <v>0.417297977463369</v>
      </c>
      <c r="CQ986" s="14"/>
      <c r="CR986" s="14">
        <v>0.35070740025829999</v>
      </c>
      <c r="CS986" s="14">
        <v>0.41634283638047898</v>
      </c>
    </row>
    <row r="987" spans="2:97" x14ac:dyDescent="0.3">
      <c r="B987" t="s">
        <v>385</v>
      </c>
      <c r="C987" s="14">
        <v>0.139386993457324</v>
      </c>
      <c r="D987" s="14">
        <v>0.157039952210452</v>
      </c>
      <c r="E987" s="14">
        <v>0.12341986199152601</v>
      </c>
      <c r="F987" s="14"/>
      <c r="G987" s="14">
        <v>0.22692602564186901</v>
      </c>
      <c r="H987" s="14">
        <v>0.171282546104668</v>
      </c>
      <c r="I987" s="14">
        <v>0.12540545035405801</v>
      </c>
      <c r="J987" s="14">
        <v>0.138976639141873</v>
      </c>
      <c r="K987" s="14">
        <v>0.11796994186603001</v>
      </c>
      <c r="L987" s="14">
        <v>8.5022068118723995E-2</v>
      </c>
      <c r="M987" s="14"/>
      <c r="N987" s="14">
        <v>0.15446389557286</v>
      </c>
      <c r="O987" s="14">
        <v>0.12662211490634401</v>
      </c>
      <c r="P987" s="14">
        <v>0.12558174046101001</v>
      </c>
      <c r="Q987" s="14">
        <v>0.14882243454669</v>
      </c>
      <c r="R987" s="14"/>
      <c r="S987" s="14">
        <v>0.164104420397991</v>
      </c>
      <c r="T987" s="14">
        <v>0.151975150959441</v>
      </c>
      <c r="U987" s="14">
        <v>8.9050684746443301E-2</v>
      </c>
      <c r="V987" s="14">
        <v>0.18033546209119</v>
      </c>
      <c r="W987" s="14">
        <v>0.23182796522072699</v>
      </c>
      <c r="X987" s="14">
        <v>0.14355926099000099</v>
      </c>
      <c r="Y987" s="14">
        <v>0.12936155351608</v>
      </c>
      <c r="Z987" s="14">
        <v>0.15785186552552799</v>
      </c>
      <c r="AA987" s="14">
        <v>8.5880505777674407E-2</v>
      </c>
      <c r="AB987" s="14">
        <v>0.116581614408445</v>
      </c>
      <c r="AC987" s="14">
        <v>0.14205527644045801</v>
      </c>
      <c r="AD987" s="14">
        <v>4.6030251105812603E-2</v>
      </c>
      <c r="AE987" s="14"/>
      <c r="AF987" s="14">
        <v>0.12629980477708899</v>
      </c>
      <c r="AG987" s="14">
        <v>0.12759969737232599</v>
      </c>
      <c r="AH987" s="14">
        <v>0.13656876622438999</v>
      </c>
      <c r="AI987" s="14">
        <v>0.115851267364093</v>
      </c>
      <c r="AJ987" s="14">
        <v>0.161041661499054</v>
      </c>
      <c r="AK987" s="14"/>
      <c r="AL987" s="14">
        <v>0.151260137125271</v>
      </c>
      <c r="AM987" s="14">
        <v>0.11662038925290701</v>
      </c>
      <c r="AN987" s="14">
        <v>8.0760316244129299E-2</v>
      </c>
      <c r="AO987" s="14">
        <v>0.13958390283740199</v>
      </c>
      <c r="AP987" s="14">
        <v>0.174886486942326</v>
      </c>
      <c r="AQ987" s="14">
        <v>0.15157939364664799</v>
      </c>
      <c r="AR987" s="14"/>
      <c r="AS987" s="14">
        <v>0.103653821322416</v>
      </c>
      <c r="AT987" s="14">
        <v>0.14846147317351399</v>
      </c>
      <c r="AU987" s="14">
        <v>0.184421163603774</v>
      </c>
      <c r="AV987" s="14">
        <v>0.14899828152286901</v>
      </c>
      <c r="AW987" s="14">
        <v>0.181698723882178</v>
      </c>
      <c r="AX987" s="14"/>
      <c r="AY987" s="14">
        <v>0.137775020791952</v>
      </c>
      <c r="AZ987" s="14">
        <v>6.3629417576094999E-2</v>
      </c>
      <c r="BA987" s="14">
        <v>6.8189864570033204E-2</v>
      </c>
      <c r="BB987" s="14">
        <v>0.13407851394827799</v>
      </c>
      <c r="BC987" s="14">
        <v>0.19486567890471501</v>
      </c>
      <c r="BD987" s="14">
        <v>0.106220762335655</v>
      </c>
      <c r="BE987" s="14">
        <v>0.120635592313744</v>
      </c>
      <c r="BF987" s="14">
        <v>0.141806471544943</v>
      </c>
      <c r="BG987" s="14">
        <v>0.205684820976239</v>
      </c>
      <c r="BH987" s="14">
        <v>0.101769880048239</v>
      </c>
      <c r="BI987" s="14">
        <v>0.190988799553685</v>
      </c>
      <c r="BJ987" s="14">
        <v>0.19294636238910601</v>
      </c>
      <c r="BK987" s="14">
        <v>8.3671784963710694E-2</v>
      </c>
      <c r="BL987" s="14">
        <v>0.213283107435846</v>
      </c>
      <c r="BM987" s="14">
        <v>0.108038618008738</v>
      </c>
      <c r="BN987" s="14">
        <v>0.11247626661137</v>
      </c>
      <c r="BO987" s="14"/>
      <c r="BP987" s="14">
        <v>0.15053786803362501</v>
      </c>
      <c r="BQ987" s="14">
        <v>0.13351395297743099</v>
      </c>
      <c r="BR987" s="14">
        <v>0.129765358425254</v>
      </c>
      <c r="BS987" s="14">
        <v>0.138410542126091</v>
      </c>
      <c r="BT987" s="14">
        <v>0.15934387402000399</v>
      </c>
      <c r="BU987" s="14">
        <v>0.111453303084027</v>
      </c>
      <c r="BV987" s="14"/>
      <c r="BW987" s="14">
        <v>0.11131538121222</v>
      </c>
      <c r="BX987" s="14">
        <v>0.11168891529146099</v>
      </c>
      <c r="BY987" s="14" t="s">
        <v>120</v>
      </c>
      <c r="BZ987" s="14">
        <v>0.18699486810728599</v>
      </c>
      <c r="CA987" s="14">
        <v>0.118350232086222</v>
      </c>
      <c r="CB987" s="14">
        <v>0.20587444072802299</v>
      </c>
      <c r="CC987" s="14">
        <v>0.193876105516192</v>
      </c>
      <c r="CD987" s="14"/>
      <c r="CE987" s="14">
        <v>0.23196497443487399</v>
      </c>
      <c r="CF987" s="14">
        <v>0.118140497671513</v>
      </c>
      <c r="CG987" s="14">
        <v>0.12265842373826701</v>
      </c>
      <c r="CH987" s="14">
        <v>0.108740266116211</v>
      </c>
      <c r="CI987" s="14"/>
      <c r="CJ987" s="14">
        <v>9.4439468518736094E-2</v>
      </c>
      <c r="CK987" s="14">
        <v>0.158752466623162</v>
      </c>
      <c r="CL987" s="14">
        <v>0.14965588376540301</v>
      </c>
      <c r="CM987" s="14">
        <v>0.111800217480628</v>
      </c>
      <c r="CN987" s="14"/>
      <c r="CO987" s="14">
        <v>0.182120197286745</v>
      </c>
      <c r="CP987" s="14">
        <v>0.13166019394608799</v>
      </c>
      <c r="CQ987" s="14"/>
      <c r="CR987" s="14">
        <v>0.13465837913023501</v>
      </c>
      <c r="CS987" s="14">
        <v>0.14169992543056201</v>
      </c>
    </row>
    <row r="988" spans="2:97" x14ac:dyDescent="0.3">
      <c r="B988" t="s">
        <v>386</v>
      </c>
      <c r="C988" s="14">
        <v>3.6700137863198597E-2</v>
      </c>
      <c r="D988" s="14">
        <v>4.7800144306242097E-2</v>
      </c>
      <c r="E988" s="14">
        <v>2.6570183009856502E-2</v>
      </c>
      <c r="F988" s="14"/>
      <c r="G988" s="14">
        <v>6.2364666280894702E-2</v>
      </c>
      <c r="H988" s="14">
        <v>1.8901893109009301E-2</v>
      </c>
      <c r="I988" s="14">
        <v>3.4717746407384002E-2</v>
      </c>
      <c r="J988" s="14">
        <v>2.75209263558754E-2</v>
      </c>
      <c r="K988" s="14">
        <v>2.7259248390013299E-2</v>
      </c>
      <c r="L988" s="14">
        <v>5.0463886215303601E-2</v>
      </c>
      <c r="M988" s="14"/>
      <c r="N988" s="14">
        <v>3.6361520465982497E-2</v>
      </c>
      <c r="O988" s="14">
        <v>3.20312852119366E-2</v>
      </c>
      <c r="P988" s="14">
        <v>3.66592857955002E-2</v>
      </c>
      <c r="Q988" s="14">
        <v>4.2161272065794397E-2</v>
      </c>
      <c r="R988" s="14"/>
      <c r="S988" s="14">
        <v>2.7844791825705401E-2</v>
      </c>
      <c r="T988" s="14">
        <v>4.6347036322397797E-2</v>
      </c>
      <c r="U988" s="14">
        <v>3.5701306671440301E-2</v>
      </c>
      <c r="V988" s="14">
        <v>0</v>
      </c>
      <c r="W988" s="14">
        <v>3.9804011809102903E-2</v>
      </c>
      <c r="X988" s="14">
        <v>6.9201096357092901E-2</v>
      </c>
      <c r="Y988" s="14">
        <v>1.2880405066317E-2</v>
      </c>
      <c r="Z988" s="14">
        <v>8.5324488956405001E-2</v>
      </c>
      <c r="AA988" s="14">
        <v>1.75597262970765E-2</v>
      </c>
      <c r="AB988" s="14">
        <v>7.1296131167691804E-2</v>
      </c>
      <c r="AC988" s="14">
        <v>4.1045067443687702E-2</v>
      </c>
      <c r="AD988" s="14">
        <v>0</v>
      </c>
      <c r="AE988" s="14"/>
      <c r="AF988" s="14">
        <v>2.9221758761992699E-2</v>
      </c>
      <c r="AG988" s="14">
        <v>3.6714577369305001E-2</v>
      </c>
      <c r="AH988" s="14">
        <v>3.29733885638114E-2</v>
      </c>
      <c r="AI988" s="14">
        <v>5.6276041571054598E-2</v>
      </c>
      <c r="AJ988" s="14">
        <v>3.2765461717867803E-2</v>
      </c>
      <c r="AK988" s="14"/>
      <c r="AL988" s="14">
        <v>3.89631976551977E-2</v>
      </c>
      <c r="AM988" s="14">
        <v>4.7202153180114101E-2</v>
      </c>
      <c r="AN988" s="14">
        <v>3.71885442885544E-2</v>
      </c>
      <c r="AO988" s="14">
        <v>4.4549569664639799E-2</v>
      </c>
      <c r="AP988" s="14">
        <v>2.9786819036708899E-2</v>
      </c>
      <c r="AQ988" s="14">
        <v>0</v>
      </c>
      <c r="AR988" s="14"/>
      <c r="AS988" s="14">
        <v>2.8591604893936199E-2</v>
      </c>
      <c r="AT988" s="14">
        <v>3.4767004575634197E-2</v>
      </c>
      <c r="AU988" s="14">
        <v>3.92387453551825E-2</v>
      </c>
      <c r="AV988" s="14">
        <v>4.6458844185271797E-2</v>
      </c>
      <c r="AW988" s="14">
        <v>4.7033548819966201E-2</v>
      </c>
      <c r="AX988" s="14"/>
      <c r="AY988" s="14">
        <v>0</v>
      </c>
      <c r="AZ988" s="14">
        <v>2.6709002204167401E-2</v>
      </c>
      <c r="BA988" s="14">
        <v>1.46672007343807E-2</v>
      </c>
      <c r="BB988" s="14">
        <v>4.4619104886889999E-2</v>
      </c>
      <c r="BC988" s="14">
        <v>6.0926861290754898E-2</v>
      </c>
      <c r="BD988" s="14">
        <v>3.44469079245781E-2</v>
      </c>
      <c r="BE988" s="14">
        <v>4.1749741194446702E-2</v>
      </c>
      <c r="BF988" s="14">
        <v>4.9416474749506299E-2</v>
      </c>
      <c r="BG988" s="14">
        <v>2.5456496143315799E-2</v>
      </c>
      <c r="BH988" s="14">
        <v>4.3235176122342601E-2</v>
      </c>
      <c r="BI988" s="14">
        <v>5.6378506699766399E-2</v>
      </c>
      <c r="BJ988" s="14">
        <v>3.0283545379643399E-2</v>
      </c>
      <c r="BK988" s="14">
        <v>0</v>
      </c>
      <c r="BL988" s="14">
        <v>4.3595385453390499E-2</v>
      </c>
      <c r="BM988" s="14">
        <v>5.5539657766833402E-2</v>
      </c>
      <c r="BN988" s="14">
        <v>3.8348449839921001E-2</v>
      </c>
      <c r="BO988" s="14"/>
      <c r="BP988" s="14">
        <v>4.9672138871810601E-2</v>
      </c>
      <c r="BQ988" s="14">
        <v>3.0436858470582102E-2</v>
      </c>
      <c r="BR988" s="14">
        <v>1.9248472152794401E-2</v>
      </c>
      <c r="BS988" s="14">
        <v>4.1347563479702198E-2</v>
      </c>
      <c r="BT988" s="14">
        <v>4.7357877430331298E-2</v>
      </c>
      <c r="BU988" s="14">
        <v>2.1229842778434399E-2</v>
      </c>
      <c r="BV988" s="14"/>
      <c r="BW988" s="14">
        <v>3.2654444090232798E-2</v>
      </c>
      <c r="BX988" s="14">
        <v>3.9451127747497698E-2</v>
      </c>
      <c r="BY988" s="14" t="s">
        <v>120</v>
      </c>
      <c r="BZ988" s="14">
        <v>3.95492213368865E-2</v>
      </c>
      <c r="CA988" s="14">
        <v>6.0490174128806799E-2</v>
      </c>
      <c r="CB988" s="14">
        <v>3.4389497236870702E-2</v>
      </c>
      <c r="CC988" s="14">
        <v>1.8738606146134901E-2</v>
      </c>
      <c r="CD988" s="14"/>
      <c r="CE988" s="14">
        <v>2.2740839725000898E-2</v>
      </c>
      <c r="CF988" s="14">
        <v>5.2415065527049901E-2</v>
      </c>
      <c r="CG988" s="14">
        <v>5.9546282919157201E-2</v>
      </c>
      <c r="CH988" s="14">
        <v>2.4524148358053301E-2</v>
      </c>
      <c r="CI988" s="14"/>
      <c r="CJ988" s="14">
        <v>2.14529174764071E-2</v>
      </c>
      <c r="CK988" s="14">
        <v>2.7674721194526099E-2</v>
      </c>
      <c r="CL988" s="14">
        <v>4.5826532516750298E-2</v>
      </c>
      <c r="CM988" s="14">
        <v>2.7889146882218101E-2</v>
      </c>
      <c r="CN988" s="14"/>
      <c r="CO988" s="14">
        <v>3.9139731506333902E-2</v>
      </c>
      <c r="CP988" s="14">
        <v>3.7037497313654202E-2</v>
      </c>
      <c r="CQ988" s="14"/>
      <c r="CR988" s="14">
        <v>2.1389271358568801E-2</v>
      </c>
      <c r="CS988" s="14">
        <v>4.06284659243892E-2</v>
      </c>
    </row>
    <row r="989" spans="2:97" x14ac:dyDescent="0.3">
      <c r="B989" t="s">
        <v>92</v>
      </c>
      <c r="C989" s="14">
        <v>3.6520718900001199E-2</v>
      </c>
      <c r="D989" s="14">
        <v>3.1467422933707002E-2</v>
      </c>
      <c r="E989" s="14">
        <v>4.12264104276431E-2</v>
      </c>
      <c r="F989" s="14"/>
      <c r="G989" s="14">
        <v>3.1510925289926703E-2</v>
      </c>
      <c r="H989" s="14">
        <v>6.5360782873648299E-2</v>
      </c>
      <c r="I989" s="14">
        <v>6.1731398822548897E-2</v>
      </c>
      <c r="J989" s="14">
        <v>2.2570277033646401E-2</v>
      </c>
      <c r="K989" s="14">
        <v>1.5204412672918201E-2</v>
      </c>
      <c r="L989" s="14">
        <v>2.1984396733553901E-2</v>
      </c>
      <c r="M989" s="14"/>
      <c r="N989" s="14">
        <v>2.06249274989991E-2</v>
      </c>
      <c r="O989" s="14">
        <v>3.7179385876485699E-2</v>
      </c>
      <c r="P989" s="14">
        <v>4.4169088689197201E-2</v>
      </c>
      <c r="Q989" s="14">
        <v>4.7362899302843597E-2</v>
      </c>
      <c r="R989" s="14"/>
      <c r="S989" s="14">
        <v>6.6718512313650294E-2</v>
      </c>
      <c r="T989" s="14">
        <v>2.0776512827787901E-2</v>
      </c>
      <c r="U989" s="14">
        <v>2.6849111242844E-2</v>
      </c>
      <c r="V989" s="14">
        <v>2.4774891072061898E-2</v>
      </c>
      <c r="W989" s="14">
        <v>3.6287496355112997E-2</v>
      </c>
      <c r="X989" s="14">
        <v>4.9986434633687002E-2</v>
      </c>
      <c r="Y989" s="14">
        <v>1.16885138095273E-2</v>
      </c>
      <c r="Z989" s="14">
        <v>2.2086667533012101E-2</v>
      </c>
      <c r="AA989" s="14">
        <v>0</v>
      </c>
      <c r="AB989" s="14">
        <v>4.8644161870783298E-2</v>
      </c>
      <c r="AC989" s="14">
        <v>0.122907381882121</v>
      </c>
      <c r="AD989" s="14">
        <v>4.23183175876818E-2</v>
      </c>
      <c r="AE989" s="14"/>
      <c r="AF989" s="14">
        <v>1.09116460492722E-2</v>
      </c>
      <c r="AG989" s="14">
        <v>3.4360441141144699E-2</v>
      </c>
      <c r="AH989" s="14">
        <v>3.7754437568073097E-2</v>
      </c>
      <c r="AI989" s="14">
        <v>2.1197225915034899E-2</v>
      </c>
      <c r="AJ989" s="14">
        <v>3.16260263745477E-2</v>
      </c>
      <c r="AK989" s="14"/>
      <c r="AL989" s="14">
        <v>3.2468202339721502E-2</v>
      </c>
      <c r="AM989" s="14">
        <v>6.0448836380619696E-3</v>
      </c>
      <c r="AN989" s="14">
        <v>4.2900149298372298E-2</v>
      </c>
      <c r="AO989" s="14">
        <v>2.8056473911255798E-2</v>
      </c>
      <c r="AP989" s="14">
        <v>2.87509674846156E-2</v>
      </c>
      <c r="AQ989" s="14">
        <v>6.8333041542714495E-2</v>
      </c>
      <c r="AR989" s="14"/>
      <c r="AS989" s="14">
        <v>2.9824233963369601E-2</v>
      </c>
      <c r="AT989" s="14">
        <v>5.62902442631317E-2</v>
      </c>
      <c r="AU989" s="14">
        <v>4.0046764930189098E-2</v>
      </c>
      <c r="AV989" s="14">
        <v>8.1033712809053492E-3</v>
      </c>
      <c r="AW989" s="14">
        <v>0</v>
      </c>
      <c r="AX989" s="14"/>
      <c r="AY989" s="14">
        <v>0</v>
      </c>
      <c r="AZ989" s="14">
        <v>8.8921933823409793E-2</v>
      </c>
      <c r="BA989" s="14">
        <v>3.3170318588134198E-2</v>
      </c>
      <c r="BB989" s="14">
        <v>3.4116978433047597E-2</v>
      </c>
      <c r="BC989" s="14">
        <v>3.7655434099233498E-2</v>
      </c>
      <c r="BD989" s="14">
        <v>4.6754549615370199E-2</v>
      </c>
      <c r="BE989" s="14">
        <v>4.7698362497214201E-2</v>
      </c>
      <c r="BF989" s="14">
        <v>5.4601256914055499E-2</v>
      </c>
      <c r="BG989" s="14">
        <v>3.11975050972053E-2</v>
      </c>
      <c r="BH989" s="14">
        <v>3.6634100998632797E-2</v>
      </c>
      <c r="BI989" s="14">
        <v>4.5508507294822399E-2</v>
      </c>
      <c r="BJ989" s="14">
        <v>1.7462227899182201E-2</v>
      </c>
      <c r="BK989" s="14">
        <v>0</v>
      </c>
      <c r="BL989" s="14">
        <v>4.9488864833315598E-2</v>
      </c>
      <c r="BM989" s="14">
        <v>0</v>
      </c>
      <c r="BN989" s="14">
        <v>0</v>
      </c>
      <c r="BO989" s="14"/>
      <c r="BP989" s="14">
        <v>3.2340697062628002E-2</v>
      </c>
      <c r="BQ989" s="14">
        <v>3.1855643809972002E-2</v>
      </c>
      <c r="BR989" s="14">
        <v>5.3055850782303897E-2</v>
      </c>
      <c r="BS989" s="14">
        <v>3.5078823182263498E-2</v>
      </c>
      <c r="BT989" s="14">
        <v>1.6755609525195898E-2</v>
      </c>
      <c r="BU989" s="14">
        <v>9.2051233203661195E-2</v>
      </c>
      <c r="BV989" s="14"/>
      <c r="BW989" s="14">
        <v>1.3373461931447299E-2</v>
      </c>
      <c r="BX989" s="14">
        <v>1.9628605977802801E-2</v>
      </c>
      <c r="BY989" s="14" t="s">
        <v>120</v>
      </c>
      <c r="BZ989" s="14">
        <v>6.6584649061843595E-2</v>
      </c>
      <c r="CA989" s="14">
        <v>0.10375381585252801</v>
      </c>
      <c r="CB989" s="14">
        <v>4.34030400033837E-2</v>
      </c>
      <c r="CC989" s="14">
        <v>8.7776407956441996E-2</v>
      </c>
      <c r="CD989" s="14"/>
      <c r="CE989" s="14">
        <v>3.7930584622242899E-2</v>
      </c>
      <c r="CF989" s="14">
        <v>1.07786380469094E-2</v>
      </c>
      <c r="CG989" s="14">
        <v>0.104107648221962</v>
      </c>
      <c r="CH989" s="14">
        <v>7.9859913615527994E-3</v>
      </c>
      <c r="CI989" s="14"/>
      <c r="CJ989" s="14">
        <v>4.7336223076265997E-2</v>
      </c>
      <c r="CK989" s="14">
        <v>0</v>
      </c>
      <c r="CL989" s="14">
        <v>3.2601246716462702E-2</v>
      </c>
      <c r="CM989" s="14">
        <v>0.14993965834977799</v>
      </c>
      <c r="CN989" s="14"/>
      <c r="CO989" s="14">
        <v>3.0073185907819398E-2</v>
      </c>
      <c r="CP989" s="14">
        <v>3.4428084083338001E-2</v>
      </c>
      <c r="CQ989" s="14"/>
      <c r="CR989" s="14">
        <v>1.07320699570403E-2</v>
      </c>
      <c r="CS989" s="14">
        <v>2.9859881568576201E-2</v>
      </c>
    </row>
    <row r="990" spans="2:97" x14ac:dyDescent="0.3">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c r="AR990" s="14"/>
      <c r="AS990" s="14"/>
      <c r="AT990" s="14"/>
      <c r="AU990" s="14"/>
      <c r="AV990" s="14"/>
      <c r="AW990" s="14"/>
      <c r="AX990" s="14"/>
      <c r="AY990" s="14"/>
      <c r="AZ990" s="14"/>
      <c r="BA990" s="14"/>
      <c r="BB990" s="14"/>
      <c r="BC990" s="14"/>
      <c r="BD990" s="14"/>
      <c r="BE990" s="14"/>
      <c r="BF990" s="14"/>
      <c r="BG990" s="14"/>
      <c r="BH990" s="14"/>
      <c r="BI990" s="14"/>
      <c r="BJ990" s="14"/>
      <c r="BK990" s="14"/>
      <c r="BL990" s="14"/>
      <c r="BM990" s="14"/>
      <c r="BN990" s="14"/>
      <c r="BO990" s="14"/>
      <c r="BP990" s="14"/>
      <c r="BQ990" s="14"/>
      <c r="BR990" s="14"/>
      <c r="BS990" s="14"/>
      <c r="BT990" s="14"/>
      <c r="BU990" s="14"/>
      <c r="BV990" s="14"/>
      <c r="BW990" s="14"/>
      <c r="BX990" s="14"/>
      <c r="BY990" s="14"/>
      <c r="BZ990" s="14"/>
      <c r="CA990" s="14"/>
      <c r="CB990" s="14"/>
      <c r="CC990" s="14"/>
      <c r="CD990" s="14"/>
      <c r="CE990" s="14"/>
      <c r="CF990" s="14"/>
      <c r="CG990" s="14"/>
      <c r="CH990" s="14"/>
      <c r="CI990" s="14"/>
      <c r="CJ990" s="14"/>
      <c r="CK990" s="14"/>
      <c r="CL990" s="14"/>
      <c r="CM990" s="14"/>
      <c r="CN990" s="14"/>
      <c r="CO990" s="14"/>
      <c r="CP990" s="14"/>
      <c r="CQ990" s="14"/>
      <c r="CR990" s="14"/>
      <c r="CS990" s="14"/>
    </row>
    <row r="991" spans="2:97" x14ac:dyDescent="0.3">
      <c r="B991" s="6" t="s">
        <v>422</v>
      </c>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c r="AR991" s="14"/>
      <c r="AS991" s="14"/>
      <c r="AT991" s="14"/>
      <c r="AU991" s="14"/>
      <c r="AV991" s="14"/>
      <c r="AW991" s="14"/>
      <c r="AX991" s="14"/>
      <c r="AY991" s="14"/>
      <c r="AZ991" s="14"/>
      <c r="BA991" s="14"/>
      <c r="BB991" s="14"/>
      <c r="BC991" s="14"/>
      <c r="BD991" s="14"/>
      <c r="BE991" s="14"/>
      <c r="BF991" s="14"/>
      <c r="BG991" s="14"/>
      <c r="BH991" s="14"/>
      <c r="BI991" s="14"/>
      <c r="BJ991" s="14"/>
      <c r="BK991" s="14"/>
      <c r="BL991" s="14"/>
      <c r="BM991" s="14"/>
      <c r="BN991" s="14"/>
      <c r="BO991" s="14"/>
      <c r="BP991" s="14"/>
      <c r="BQ991" s="14"/>
      <c r="BR991" s="14"/>
      <c r="BS991" s="14"/>
      <c r="BT991" s="14"/>
      <c r="BU991" s="14"/>
      <c r="BV991" s="14"/>
      <c r="BW991" s="14"/>
      <c r="BX991" s="14"/>
      <c r="BY991" s="14"/>
      <c r="BZ991" s="14"/>
      <c r="CA991" s="14"/>
      <c r="CB991" s="14"/>
      <c r="CC991" s="14"/>
      <c r="CD991" s="14"/>
      <c r="CE991" s="14"/>
      <c r="CF991" s="14"/>
      <c r="CG991" s="14"/>
      <c r="CH991" s="14"/>
      <c r="CI991" s="14"/>
      <c r="CJ991" s="14"/>
      <c r="CK991" s="14"/>
      <c r="CL991" s="14"/>
      <c r="CM991" s="14"/>
      <c r="CN991" s="14"/>
      <c r="CO991" s="14"/>
      <c r="CP991" s="14"/>
      <c r="CQ991" s="14"/>
      <c r="CR991" s="14"/>
      <c r="CS991" s="14"/>
    </row>
    <row r="992" spans="2:97" x14ac:dyDescent="0.3">
      <c r="B992" s="24" t="s">
        <v>188</v>
      </c>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c r="AR992" s="14"/>
      <c r="AS992" s="14"/>
      <c r="AT992" s="14"/>
      <c r="AU992" s="14"/>
      <c r="AV992" s="14"/>
      <c r="AW992" s="14"/>
      <c r="AX992" s="14"/>
      <c r="AY992" s="14"/>
      <c r="AZ992" s="14"/>
      <c r="BA992" s="14"/>
      <c r="BB992" s="14"/>
      <c r="BC992" s="14"/>
      <c r="BD992" s="14"/>
      <c r="BE992" s="14"/>
      <c r="BF992" s="14"/>
      <c r="BG992" s="14"/>
      <c r="BH992" s="14"/>
      <c r="BI992" s="14"/>
      <c r="BJ992" s="14"/>
      <c r="BK992" s="14"/>
      <c r="BL992" s="14"/>
      <c r="BM992" s="14"/>
      <c r="BN992" s="14"/>
      <c r="BO992" s="14"/>
      <c r="BP992" s="14"/>
      <c r="BQ992" s="14"/>
      <c r="BR992" s="14"/>
      <c r="BS992" s="14"/>
      <c r="BT992" s="14"/>
      <c r="BU992" s="14"/>
      <c r="BV992" s="14"/>
      <c r="BW992" s="14"/>
      <c r="BX992" s="14"/>
      <c r="BY992" s="14"/>
      <c r="BZ992" s="14"/>
      <c r="CA992" s="14"/>
      <c r="CB992" s="14"/>
      <c r="CC992" s="14"/>
      <c r="CD992" s="14"/>
      <c r="CE992" s="14"/>
      <c r="CF992" s="14"/>
      <c r="CG992" s="14"/>
      <c r="CH992" s="14"/>
      <c r="CI992" s="14"/>
      <c r="CJ992" s="14"/>
      <c r="CK992" s="14"/>
      <c r="CL992" s="14"/>
      <c r="CM992" s="14"/>
      <c r="CN992" s="14"/>
      <c r="CO992" s="14"/>
      <c r="CP992" s="14"/>
      <c r="CQ992" s="14"/>
      <c r="CR992" s="14"/>
      <c r="CS992" s="14"/>
    </row>
    <row r="993" spans="2:97" x14ac:dyDescent="0.3">
      <c r="B993" t="s">
        <v>383</v>
      </c>
      <c r="C993" s="14">
        <v>0.25749196046390299</v>
      </c>
      <c r="D993" s="14">
        <v>0.23171350805799101</v>
      </c>
      <c r="E993" s="14">
        <v>0.28162290725372102</v>
      </c>
      <c r="F993" s="14"/>
      <c r="G993" s="14">
        <v>0.210592066224636</v>
      </c>
      <c r="H993" s="14">
        <v>0.32818521082445401</v>
      </c>
      <c r="I993" s="14">
        <v>0.23862299626737399</v>
      </c>
      <c r="J993" s="14">
        <v>0.25111775771327399</v>
      </c>
      <c r="K993" s="14">
        <v>0.28638300664786098</v>
      </c>
      <c r="L993" s="14">
        <v>0.23037863032835401</v>
      </c>
      <c r="M993" s="14"/>
      <c r="N993" s="14">
        <v>0.27732677476860101</v>
      </c>
      <c r="O993" s="14">
        <v>0.249169061933882</v>
      </c>
      <c r="P993" s="14">
        <v>0.28124242964873197</v>
      </c>
      <c r="Q993" s="14">
        <v>0.22520499650136899</v>
      </c>
      <c r="R993" s="14"/>
      <c r="S993" s="14">
        <v>0.33215610862058398</v>
      </c>
      <c r="T993" s="14">
        <v>0.30018761675861499</v>
      </c>
      <c r="U993" s="14">
        <v>0.24741167896533001</v>
      </c>
      <c r="V993" s="14">
        <v>0.31394576539492303</v>
      </c>
      <c r="W993" s="14">
        <v>0.19106367152796899</v>
      </c>
      <c r="X993" s="14">
        <v>0.161505122520407</v>
      </c>
      <c r="Y993" s="14">
        <v>0.25908842200683102</v>
      </c>
      <c r="Z993" s="14">
        <v>0.20155175986238699</v>
      </c>
      <c r="AA993" s="14">
        <v>0.30885523639549001</v>
      </c>
      <c r="AB993" s="14">
        <v>0.243843172501367</v>
      </c>
      <c r="AC993" s="14">
        <v>0.14460460832070601</v>
      </c>
      <c r="AD993" s="14">
        <v>0.137470273305039</v>
      </c>
      <c r="AE993" s="14"/>
      <c r="AF993" s="14">
        <v>0.25512927969983601</v>
      </c>
      <c r="AG993" s="14">
        <v>0.28025788536470098</v>
      </c>
      <c r="AH993" s="14">
        <v>0.22262768160940999</v>
      </c>
      <c r="AI993" s="14">
        <v>0.25812530303377401</v>
      </c>
      <c r="AJ993" s="14">
        <v>0.29290889124677699</v>
      </c>
      <c r="AK993" s="14"/>
      <c r="AL993" s="14">
        <v>0.28595517800327303</v>
      </c>
      <c r="AM993" s="14">
        <v>0.27380853707055802</v>
      </c>
      <c r="AN993" s="14">
        <v>0.236722416970928</v>
      </c>
      <c r="AO993" s="14">
        <v>0.227371169728939</v>
      </c>
      <c r="AP993" s="14">
        <v>0.29690661931957302</v>
      </c>
      <c r="AQ993" s="14">
        <v>0.243909614088516</v>
      </c>
      <c r="AR993" s="14"/>
      <c r="AS993" s="14">
        <v>0.227005107655573</v>
      </c>
      <c r="AT993" s="14">
        <v>0.228644217634244</v>
      </c>
      <c r="AU993" s="14">
        <v>0.28813057436533701</v>
      </c>
      <c r="AV993" s="14">
        <v>0.27153765268625901</v>
      </c>
      <c r="AW993" s="14">
        <v>0.45893794831905599</v>
      </c>
      <c r="AX993" s="14"/>
      <c r="AY993" s="14">
        <v>0.12789372383779499</v>
      </c>
      <c r="AZ993" s="14">
        <v>0.18651950238135301</v>
      </c>
      <c r="BA993" s="14">
        <v>0.31023336866673701</v>
      </c>
      <c r="BB993" s="14">
        <v>0.20701509112012301</v>
      </c>
      <c r="BC993" s="14">
        <v>0.220862650382634</v>
      </c>
      <c r="BD993" s="14">
        <v>0.1971663114202</v>
      </c>
      <c r="BE993" s="14">
        <v>0.26022365635345102</v>
      </c>
      <c r="BF993" s="14">
        <v>0.24699098681641701</v>
      </c>
      <c r="BG993" s="14">
        <v>0.22215746521867399</v>
      </c>
      <c r="BH993" s="14">
        <v>0.25215362777150002</v>
      </c>
      <c r="BI993" s="14">
        <v>0.29874410528541101</v>
      </c>
      <c r="BJ993" s="14">
        <v>0.29803848085011297</v>
      </c>
      <c r="BK993" s="14">
        <v>0.229436564227148</v>
      </c>
      <c r="BL993" s="14">
        <v>0.27459064666538002</v>
      </c>
      <c r="BM993" s="14">
        <v>0.21983645757629</v>
      </c>
      <c r="BN993" s="14">
        <v>0.41322318835410399</v>
      </c>
      <c r="BO993" s="14"/>
      <c r="BP993" s="14">
        <v>0.32746684522388297</v>
      </c>
      <c r="BQ993" s="14">
        <v>0.22701256494776301</v>
      </c>
      <c r="BR993" s="14">
        <v>0.26551285681550701</v>
      </c>
      <c r="BS993" s="14">
        <v>0.246528187837289</v>
      </c>
      <c r="BT993" s="14">
        <v>0.23461484709083599</v>
      </c>
      <c r="BU993" s="14">
        <v>0.210251090782962</v>
      </c>
      <c r="BV993" s="14"/>
      <c r="BW993" s="14">
        <v>0.26358986123461398</v>
      </c>
      <c r="BX993" s="14">
        <v>0.26649349542190798</v>
      </c>
      <c r="BY993" s="14" t="s">
        <v>120</v>
      </c>
      <c r="BZ993" s="14">
        <v>0.20770828221452001</v>
      </c>
      <c r="CA993" s="14">
        <v>0.276764219059077</v>
      </c>
      <c r="CB993" s="14">
        <v>0.27600293155737698</v>
      </c>
      <c r="CC993" s="14">
        <v>0.16166341432411299</v>
      </c>
      <c r="CD993" s="14"/>
      <c r="CE993" s="14">
        <v>0.25541501135390698</v>
      </c>
      <c r="CF993" s="14">
        <v>0.31361156899164799</v>
      </c>
      <c r="CG993" s="14">
        <v>0.239466501495679</v>
      </c>
      <c r="CH993" s="14">
        <v>0.24846129576862899</v>
      </c>
      <c r="CI993" s="14"/>
      <c r="CJ993" s="14">
        <v>0.31357096049188798</v>
      </c>
      <c r="CK993" s="14">
        <v>0.26707080296142399</v>
      </c>
      <c r="CL993" s="14">
        <v>0.233315675088201</v>
      </c>
      <c r="CM993" s="14">
        <v>0.283849131303122</v>
      </c>
      <c r="CN993" s="14"/>
      <c r="CO993" s="14">
        <v>0.33801380211792498</v>
      </c>
      <c r="CP993" s="14">
        <v>0.24691717676333699</v>
      </c>
      <c r="CQ993" s="14"/>
      <c r="CR993" s="14">
        <v>0.30018172821631101</v>
      </c>
      <c r="CS993" s="14">
        <v>0.249329025600349</v>
      </c>
    </row>
    <row r="994" spans="2:97" x14ac:dyDescent="0.3">
      <c r="B994" t="s">
        <v>384</v>
      </c>
      <c r="C994" s="14">
        <v>0.48922730756499999</v>
      </c>
      <c r="D994" s="14">
        <v>0.49983764492766702</v>
      </c>
      <c r="E994" s="14">
        <v>0.47858013219183199</v>
      </c>
      <c r="F994" s="14"/>
      <c r="G994" s="14">
        <v>0.435875280054212</v>
      </c>
      <c r="H994" s="14">
        <v>0.41309278267597699</v>
      </c>
      <c r="I994" s="14">
        <v>0.54806705635362396</v>
      </c>
      <c r="J994" s="14">
        <v>0.51728561144103702</v>
      </c>
      <c r="K994" s="14">
        <v>0.455436657841643</v>
      </c>
      <c r="L994" s="14">
        <v>0.53697201373977899</v>
      </c>
      <c r="M994" s="14"/>
      <c r="N994" s="14">
        <v>0.47022149510091399</v>
      </c>
      <c r="O994" s="14">
        <v>0.52124796596383305</v>
      </c>
      <c r="P994" s="14">
        <v>0.485242227395215</v>
      </c>
      <c r="Q994" s="14">
        <v>0.486303426609624</v>
      </c>
      <c r="R994" s="14"/>
      <c r="S994" s="14">
        <v>0.42181846265719097</v>
      </c>
      <c r="T994" s="14">
        <v>0.481877699634706</v>
      </c>
      <c r="U994" s="14">
        <v>0.50782628985910305</v>
      </c>
      <c r="V994" s="14">
        <v>0.44700623807214201</v>
      </c>
      <c r="W994" s="14">
        <v>0.46358639391869699</v>
      </c>
      <c r="X994" s="14">
        <v>0.51643938569201298</v>
      </c>
      <c r="Y994" s="14">
        <v>0.522521196036698</v>
      </c>
      <c r="Z994" s="14">
        <v>0.53532111600167298</v>
      </c>
      <c r="AA994" s="14">
        <v>0.52136051218134805</v>
      </c>
      <c r="AB994" s="14">
        <v>0.50163958874748404</v>
      </c>
      <c r="AC994" s="14">
        <v>0.51280648330959699</v>
      </c>
      <c r="AD994" s="14">
        <v>0.50891603941391494</v>
      </c>
      <c r="AE994" s="14"/>
      <c r="AF994" s="14">
        <v>0.45245799535471798</v>
      </c>
      <c r="AG994" s="14">
        <v>0.50872878723441906</v>
      </c>
      <c r="AH994" s="14">
        <v>0.59373590871829696</v>
      </c>
      <c r="AI994" s="14">
        <v>0.46536197195311901</v>
      </c>
      <c r="AJ994" s="14">
        <v>0.42771592726081198</v>
      </c>
      <c r="AK994" s="14"/>
      <c r="AL994" s="14">
        <v>0.50638390775766196</v>
      </c>
      <c r="AM994" s="14">
        <v>0.464918697550813</v>
      </c>
      <c r="AN994" s="14">
        <v>0.61128164096012705</v>
      </c>
      <c r="AO994" s="14">
        <v>0.49224304062944402</v>
      </c>
      <c r="AP994" s="14">
        <v>0.43767219442106198</v>
      </c>
      <c r="AQ994" s="14">
        <v>0.48754784169063897</v>
      </c>
      <c r="AR994" s="14"/>
      <c r="AS994" s="14">
        <v>0.51253025416887998</v>
      </c>
      <c r="AT994" s="14">
        <v>0.52572056377575804</v>
      </c>
      <c r="AU994" s="14">
        <v>0.47644192363497401</v>
      </c>
      <c r="AV994" s="14">
        <v>0.47429980405981598</v>
      </c>
      <c r="AW994" s="14">
        <v>0.311348947820204</v>
      </c>
      <c r="AX994" s="14"/>
      <c r="AY994" s="14">
        <v>0.492865571375807</v>
      </c>
      <c r="AZ994" s="14">
        <v>0.44683781971175701</v>
      </c>
      <c r="BA994" s="14">
        <v>0.56094575409914704</v>
      </c>
      <c r="BB994" s="14">
        <v>0.46614912603940001</v>
      </c>
      <c r="BC994" s="14">
        <v>0.436146640020455</v>
      </c>
      <c r="BD994" s="14">
        <v>0.56031473598299697</v>
      </c>
      <c r="BE994" s="14">
        <v>0.44430042525013902</v>
      </c>
      <c r="BF994" s="14">
        <v>0.59811362132824297</v>
      </c>
      <c r="BG994" s="14">
        <v>0.53331323117089702</v>
      </c>
      <c r="BH994" s="14">
        <v>0.66102626770547901</v>
      </c>
      <c r="BI994" s="14">
        <v>0.36570875357563198</v>
      </c>
      <c r="BJ994" s="14">
        <v>0.431881865260686</v>
      </c>
      <c r="BK994" s="14">
        <v>0.53397334711853495</v>
      </c>
      <c r="BL994" s="14">
        <v>0.37896904246755198</v>
      </c>
      <c r="BM994" s="14">
        <v>0.50582167171834302</v>
      </c>
      <c r="BN994" s="14">
        <v>0.33878947492170303</v>
      </c>
      <c r="BO994" s="14"/>
      <c r="BP994" s="14">
        <v>0.41229078829105198</v>
      </c>
      <c r="BQ994" s="14">
        <v>0.514552991939491</v>
      </c>
      <c r="BR994" s="14">
        <v>0.52810177071144204</v>
      </c>
      <c r="BS994" s="14">
        <v>0.52911916829208006</v>
      </c>
      <c r="BT994" s="14">
        <v>0.440737282185102</v>
      </c>
      <c r="BU994" s="14">
        <v>0.50705194252003505</v>
      </c>
      <c r="BV994" s="14"/>
      <c r="BW994" s="14">
        <v>0.50230501898525504</v>
      </c>
      <c r="BX994" s="14">
        <v>0.46062614712800098</v>
      </c>
      <c r="BY994" s="14" t="s">
        <v>120</v>
      </c>
      <c r="BZ994" s="14">
        <v>0.48173752158826899</v>
      </c>
      <c r="CA994" s="14">
        <v>0.469295663421883</v>
      </c>
      <c r="CB994" s="14">
        <v>0.53032385861049403</v>
      </c>
      <c r="CC994" s="14">
        <v>0.396412880309092</v>
      </c>
      <c r="CD994" s="14"/>
      <c r="CE994" s="14">
        <v>0.47475584165426099</v>
      </c>
      <c r="CF994" s="14">
        <v>0.47747653465798501</v>
      </c>
      <c r="CG994" s="14">
        <v>0.51102488198610596</v>
      </c>
      <c r="CH994" s="14">
        <v>0.49065701802542</v>
      </c>
      <c r="CI994" s="14"/>
      <c r="CJ994" s="14">
        <v>0.451001381854018</v>
      </c>
      <c r="CK994" s="14">
        <v>0.51001270843818103</v>
      </c>
      <c r="CL994" s="14">
        <v>0.50748688731963398</v>
      </c>
      <c r="CM994" s="14">
        <v>0.37533506371347802</v>
      </c>
      <c r="CN994" s="14"/>
      <c r="CO994" s="14">
        <v>0.37602979341102699</v>
      </c>
      <c r="CP994" s="14">
        <v>0.50887661723667399</v>
      </c>
      <c r="CQ994" s="14"/>
      <c r="CR994" s="14">
        <v>0.43043692701120601</v>
      </c>
      <c r="CS994" s="14">
        <v>0.50355184114184703</v>
      </c>
    </row>
    <row r="995" spans="2:97" x14ac:dyDescent="0.3">
      <c r="B995" t="s">
        <v>385</v>
      </c>
      <c r="C995" s="14">
        <v>0.18474248914434099</v>
      </c>
      <c r="D995" s="14">
        <v>0.196169136803033</v>
      </c>
      <c r="E995" s="14">
        <v>0.17457400637538101</v>
      </c>
      <c r="F995" s="14"/>
      <c r="G995" s="14">
        <v>0.23960291885443599</v>
      </c>
      <c r="H995" s="14">
        <v>0.17518595057610201</v>
      </c>
      <c r="I995" s="14">
        <v>0.14033165288962601</v>
      </c>
      <c r="J995" s="14">
        <v>0.18282876381638999</v>
      </c>
      <c r="K995" s="14">
        <v>0.19156024230350499</v>
      </c>
      <c r="L995" s="14">
        <v>0.190544536326644</v>
      </c>
      <c r="M995" s="14"/>
      <c r="N995" s="14">
        <v>0.20077473508848001</v>
      </c>
      <c r="O995" s="14">
        <v>0.16387252762839499</v>
      </c>
      <c r="P995" s="14">
        <v>0.16144942833168399</v>
      </c>
      <c r="Q995" s="14">
        <v>0.20086902391477701</v>
      </c>
      <c r="R995" s="14"/>
      <c r="S995" s="14">
        <v>0.123299720738188</v>
      </c>
      <c r="T995" s="14">
        <v>0.179149596316837</v>
      </c>
      <c r="U995" s="14">
        <v>0.19497448813618401</v>
      </c>
      <c r="V995" s="14">
        <v>0.20476220325056799</v>
      </c>
      <c r="W995" s="14">
        <v>0.253988807527326</v>
      </c>
      <c r="X995" s="14">
        <v>0.20138809886592901</v>
      </c>
      <c r="Y995" s="14">
        <v>0.18469548317832199</v>
      </c>
      <c r="Z995" s="14">
        <v>0.151955455666133</v>
      </c>
      <c r="AA995" s="14">
        <v>0.12209178484735</v>
      </c>
      <c r="AB995" s="14">
        <v>0.19418988095894699</v>
      </c>
      <c r="AC995" s="14">
        <v>0.24185828812876101</v>
      </c>
      <c r="AD995" s="14">
        <v>0.35361368728104597</v>
      </c>
      <c r="AE995" s="14"/>
      <c r="AF995" s="14">
        <v>0.226888715484376</v>
      </c>
      <c r="AG995" s="14">
        <v>0.146616144355561</v>
      </c>
      <c r="AH995" s="14">
        <v>0.15218279728504899</v>
      </c>
      <c r="AI995" s="14">
        <v>0.188074391080222</v>
      </c>
      <c r="AJ995" s="14">
        <v>0.22651607523396</v>
      </c>
      <c r="AK995" s="14"/>
      <c r="AL995" s="14">
        <v>0.132574856681824</v>
      </c>
      <c r="AM995" s="14">
        <v>0.192963418898179</v>
      </c>
      <c r="AN995" s="14">
        <v>0.11525128147255501</v>
      </c>
      <c r="AO995" s="14">
        <v>0.19687023567984299</v>
      </c>
      <c r="AP995" s="14">
        <v>0.202664991688601</v>
      </c>
      <c r="AQ995" s="14">
        <v>0.21330962061638301</v>
      </c>
      <c r="AR995" s="14"/>
      <c r="AS995" s="14">
        <v>0.178644288719667</v>
      </c>
      <c r="AT995" s="14">
        <v>0.17211528703047799</v>
      </c>
      <c r="AU995" s="14">
        <v>0.18229490912417201</v>
      </c>
      <c r="AV995" s="14">
        <v>0.204247809588958</v>
      </c>
      <c r="AW995" s="14">
        <v>0.22971310386074001</v>
      </c>
      <c r="AX995" s="14"/>
      <c r="AY995" s="14">
        <v>0</v>
      </c>
      <c r="AZ995" s="14">
        <v>0.25848615026673699</v>
      </c>
      <c r="BA995" s="14">
        <v>8.4836999641993593E-2</v>
      </c>
      <c r="BB995" s="14">
        <v>0.26625098814958398</v>
      </c>
      <c r="BC995" s="14">
        <v>0.25899867590492698</v>
      </c>
      <c r="BD995" s="14">
        <v>0.17233662187047999</v>
      </c>
      <c r="BE995" s="14">
        <v>0.23318337000678999</v>
      </c>
      <c r="BF995" s="14">
        <v>8.8021903163177206E-2</v>
      </c>
      <c r="BG995" s="14">
        <v>0.197634366594373</v>
      </c>
      <c r="BH995" s="14">
        <v>6.8887156989929199E-2</v>
      </c>
      <c r="BI995" s="14">
        <v>0.238824167005908</v>
      </c>
      <c r="BJ995" s="14">
        <v>0.156073958749048</v>
      </c>
      <c r="BK995" s="14">
        <v>0.197991129471734</v>
      </c>
      <c r="BL995" s="14">
        <v>0.25335606058036197</v>
      </c>
      <c r="BM995" s="14">
        <v>0.16360245366812301</v>
      </c>
      <c r="BN995" s="14">
        <v>0.21028799389226799</v>
      </c>
      <c r="BO995" s="14"/>
      <c r="BP995" s="14">
        <v>0.15498659412949101</v>
      </c>
      <c r="BQ995" s="14">
        <v>0.199370716757344</v>
      </c>
      <c r="BR995" s="14">
        <v>0.13053991227175299</v>
      </c>
      <c r="BS995" s="14">
        <v>0.195975404339267</v>
      </c>
      <c r="BT995" s="14">
        <v>0.253420073721353</v>
      </c>
      <c r="BU995" s="14">
        <v>0.17945541861716999</v>
      </c>
      <c r="BV995" s="14"/>
      <c r="BW995" s="14">
        <v>0.180696331614524</v>
      </c>
      <c r="BX995" s="14">
        <v>0.211311625767445</v>
      </c>
      <c r="BY995" s="14" t="s">
        <v>120</v>
      </c>
      <c r="BZ995" s="14">
        <v>0.20482813218683499</v>
      </c>
      <c r="CA995" s="14">
        <v>0.15351799543264799</v>
      </c>
      <c r="CB995" s="14">
        <v>0.15424954008501199</v>
      </c>
      <c r="CC995" s="14">
        <v>0.263501066791689</v>
      </c>
      <c r="CD995" s="14"/>
      <c r="CE995" s="14">
        <v>0.22047017127753599</v>
      </c>
      <c r="CF995" s="14">
        <v>0.14195539189473899</v>
      </c>
      <c r="CG995" s="14">
        <v>0.126940890443594</v>
      </c>
      <c r="CH995" s="14">
        <v>0.19380473445059401</v>
      </c>
      <c r="CI995" s="14"/>
      <c r="CJ995" s="14">
        <v>0.218268958326891</v>
      </c>
      <c r="CK995" s="14">
        <v>0.17783768289527499</v>
      </c>
      <c r="CL995" s="14">
        <v>0.18589934557698001</v>
      </c>
      <c r="CM995" s="14">
        <v>0.111056726216112</v>
      </c>
      <c r="CN995" s="14"/>
      <c r="CO995" s="14">
        <v>0.205574095872327</v>
      </c>
      <c r="CP995" s="14">
        <v>0.183064165562773</v>
      </c>
      <c r="CQ995" s="14"/>
      <c r="CR995" s="14">
        <v>0.193627187957959</v>
      </c>
      <c r="CS995" s="14">
        <v>0.18803910301219201</v>
      </c>
    </row>
    <row r="996" spans="2:97" x14ac:dyDescent="0.3">
      <c r="B996" t="s">
        <v>386</v>
      </c>
      <c r="C996" s="14">
        <v>3.7362877611232401E-2</v>
      </c>
      <c r="D996" s="14">
        <v>4.70844008010513E-2</v>
      </c>
      <c r="E996" s="14">
        <v>2.8500158059048701E-2</v>
      </c>
      <c r="F996" s="14"/>
      <c r="G996" s="14">
        <v>8.0859441161509296E-2</v>
      </c>
      <c r="H996" s="14">
        <v>2.33854786245806E-2</v>
      </c>
      <c r="I996" s="14">
        <v>4.2561868923946901E-2</v>
      </c>
      <c r="J996" s="14">
        <v>1.5756654042980298E-2</v>
      </c>
      <c r="K996" s="14">
        <v>5.3250351689590997E-2</v>
      </c>
      <c r="L996" s="14">
        <v>2.4488450273677301E-2</v>
      </c>
      <c r="M996" s="14"/>
      <c r="N996" s="14">
        <v>3.3640355066330202E-2</v>
      </c>
      <c r="O996" s="14">
        <v>3.34427805448506E-2</v>
      </c>
      <c r="P996" s="14">
        <v>4.0606915038193601E-2</v>
      </c>
      <c r="Q996" s="14">
        <v>4.3089229202619699E-2</v>
      </c>
      <c r="R996" s="14"/>
      <c r="S996" s="14">
        <v>4.9076266886250199E-2</v>
      </c>
      <c r="T996" s="14">
        <v>2.5664204712418599E-2</v>
      </c>
      <c r="U996" s="14">
        <v>4.0279791267375901E-2</v>
      </c>
      <c r="V996" s="14">
        <v>2.19873253512545E-2</v>
      </c>
      <c r="W996" s="14">
        <v>5.0813740139365002E-2</v>
      </c>
      <c r="X996" s="14">
        <v>7.1257167478471203E-2</v>
      </c>
      <c r="Y996" s="14">
        <v>1.0191523508300399E-2</v>
      </c>
      <c r="Z996" s="14">
        <v>0.111171668469807</v>
      </c>
      <c r="AA996" s="14">
        <v>2.42979774321622E-2</v>
      </c>
      <c r="AB996" s="14">
        <v>2.30815621154409E-2</v>
      </c>
      <c r="AC996" s="14">
        <v>4.0298285783199099E-2</v>
      </c>
      <c r="AD996" s="14">
        <v>0</v>
      </c>
      <c r="AE996" s="14"/>
      <c r="AF996" s="14">
        <v>3.4998537569243399E-2</v>
      </c>
      <c r="AG996" s="14">
        <v>3.4721498494876803E-2</v>
      </c>
      <c r="AH996" s="14">
        <v>1.0546823836580401E-2</v>
      </c>
      <c r="AI996" s="14">
        <v>5.9863188743612003E-2</v>
      </c>
      <c r="AJ996" s="14">
        <v>3.3021064085309103E-2</v>
      </c>
      <c r="AK996" s="14"/>
      <c r="AL996" s="14">
        <v>4.65219721354014E-2</v>
      </c>
      <c r="AM996" s="14">
        <v>4.2241128859338499E-2</v>
      </c>
      <c r="AN996" s="14">
        <v>0</v>
      </c>
      <c r="AO996" s="14">
        <v>5.1625694337713697E-2</v>
      </c>
      <c r="AP996" s="14">
        <v>4.4721589188360403E-2</v>
      </c>
      <c r="AQ996" s="14">
        <v>1.07313850136112E-2</v>
      </c>
      <c r="AR996" s="14"/>
      <c r="AS996" s="14">
        <v>4.3894557623540102E-2</v>
      </c>
      <c r="AT996" s="14">
        <v>3.1590570182476199E-2</v>
      </c>
      <c r="AU996" s="14">
        <v>3.7067825961956201E-2</v>
      </c>
      <c r="AV996" s="14">
        <v>4.18113623840616E-2</v>
      </c>
      <c r="AW996" s="14">
        <v>0</v>
      </c>
      <c r="AX996" s="14"/>
      <c r="AY996" s="14">
        <v>0</v>
      </c>
      <c r="AZ996" s="14">
        <v>2.6709002204167401E-2</v>
      </c>
      <c r="BA996" s="14">
        <v>1.46672007343807E-2</v>
      </c>
      <c r="BB996" s="14">
        <v>4.4386036219374599E-2</v>
      </c>
      <c r="BC996" s="14">
        <v>7.2272266215283501E-2</v>
      </c>
      <c r="BD996" s="14">
        <v>1.7302996909683101E-2</v>
      </c>
      <c r="BE996" s="14">
        <v>4.3133867801536503E-2</v>
      </c>
      <c r="BF996" s="14">
        <v>4.2438806664594202E-2</v>
      </c>
      <c r="BG996" s="14">
        <v>3.46345387240794E-2</v>
      </c>
      <c r="BH996" s="14">
        <v>0</v>
      </c>
      <c r="BI996" s="14">
        <v>4.8294205002056403E-2</v>
      </c>
      <c r="BJ996" s="14">
        <v>6.9400632911144094E-2</v>
      </c>
      <c r="BK996" s="14">
        <v>3.8598959182583797E-2</v>
      </c>
      <c r="BL996" s="14">
        <v>4.3595385453390499E-2</v>
      </c>
      <c r="BM996" s="14">
        <v>5.5857629328627798E-2</v>
      </c>
      <c r="BN996" s="14">
        <v>3.7699342831925102E-2</v>
      </c>
      <c r="BO996" s="14"/>
      <c r="BP996" s="14">
        <v>6.9149491078147995E-2</v>
      </c>
      <c r="BQ996" s="14">
        <v>2.4200137472970701E-2</v>
      </c>
      <c r="BR996" s="14">
        <v>4.87512112705435E-2</v>
      </c>
      <c r="BS996" s="14">
        <v>1.4130446872595501E-2</v>
      </c>
      <c r="BT996" s="14">
        <v>4.6001652998526203E-2</v>
      </c>
      <c r="BU996" s="14">
        <v>1.68236898325952E-2</v>
      </c>
      <c r="BV996" s="14"/>
      <c r="BW996" s="14">
        <v>3.73050865755696E-2</v>
      </c>
      <c r="BX996" s="14">
        <v>4.1564507997840401E-2</v>
      </c>
      <c r="BY996" s="14" t="s">
        <v>120</v>
      </c>
      <c r="BZ996" s="14">
        <v>5.2225969980669397E-2</v>
      </c>
      <c r="CA996" s="14">
        <v>3.9464369587371498E-2</v>
      </c>
      <c r="CB996" s="14">
        <v>1.33360313268333E-2</v>
      </c>
      <c r="CC996" s="14">
        <v>8.9238092244749795E-2</v>
      </c>
      <c r="CD996" s="14"/>
      <c r="CE996" s="14">
        <v>2.8764267585310699E-2</v>
      </c>
      <c r="CF996" s="14">
        <v>4.935354868123E-2</v>
      </c>
      <c r="CG996" s="14">
        <v>4.1129785785758301E-2</v>
      </c>
      <c r="CH996" s="14">
        <v>5.1206921227158003E-2</v>
      </c>
      <c r="CI996" s="14"/>
      <c r="CJ996" s="14">
        <v>0</v>
      </c>
      <c r="CK996" s="14">
        <v>3.0949275326347399E-2</v>
      </c>
      <c r="CL996" s="14">
        <v>5.4162729312940999E-2</v>
      </c>
      <c r="CM996" s="14">
        <v>1.4259964480075001E-2</v>
      </c>
      <c r="CN996" s="14"/>
      <c r="CO996" s="14">
        <v>4.6843883560490601E-2</v>
      </c>
      <c r="CP996" s="14">
        <v>3.6764254911947201E-2</v>
      </c>
      <c r="CQ996" s="14"/>
      <c r="CR996" s="14">
        <v>5.1988630643026799E-2</v>
      </c>
      <c r="CS996" s="14">
        <v>3.8034960669039303E-2</v>
      </c>
    </row>
    <row r="997" spans="2:97" x14ac:dyDescent="0.3">
      <c r="B997" t="s">
        <v>92</v>
      </c>
      <c r="C997" s="14">
        <v>3.1175365215523498E-2</v>
      </c>
      <c r="D997" s="14">
        <v>2.5195309410257199E-2</v>
      </c>
      <c r="E997" s="14">
        <v>3.6722796120017498E-2</v>
      </c>
      <c r="F997" s="14"/>
      <c r="G997" s="14">
        <v>3.3070293705206297E-2</v>
      </c>
      <c r="H997" s="14">
        <v>6.01505772988861E-2</v>
      </c>
      <c r="I997" s="14">
        <v>3.0416425565428201E-2</v>
      </c>
      <c r="J997" s="14">
        <v>3.3011212986318497E-2</v>
      </c>
      <c r="K997" s="14">
        <v>1.33697415174002E-2</v>
      </c>
      <c r="L997" s="14">
        <v>1.76163693315457E-2</v>
      </c>
      <c r="M997" s="14"/>
      <c r="N997" s="14">
        <v>1.80366399756751E-2</v>
      </c>
      <c r="O997" s="14">
        <v>3.2267663929038702E-2</v>
      </c>
      <c r="P997" s="14">
        <v>3.1458999586175401E-2</v>
      </c>
      <c r="Q997" s="14">
        <v>4.45333237716109E-2</v>
      </c>
      <c r="R997" s="14"/>
      <c r="S997" s="14">
        <v>7.3649441097786997E-2</v>
      </c>
      <c r="T997" s="14">
        <v>1.31208825774232E-2</v>
      </c>
      <c r="U997" s="14">
        <v>9.5077517720069497E-3</v>
      </c>
      <c r="V997" s="14">
        <v>1.22984679311128E-2</v>
      </c>
      <c r="W997" s="14">
        <v>4.0547386886643499E-2</v>
      </c>
      <c r="X997" s="14">
        <v>4.9410225443180002E-2</v>
      </c>
      <c r="Y997" s="14">
        <v>2.3503375269849799E-2</v>
      </c>
      <c r="Z997" s="14">
        <v>0</v>
      </c>
      <c r="AA997" s="14">
        <v>2.3394489143649801E-2</v>
      </c>
      <c r="AB997" s="14">
        <v>3.7245795676761097E-2</v>
      </c>
      <c r="AC997" s="14">
        <v>6.0432334457736797E-2</v>
      </c>
      <c r="AD997" s="14">
        <v>0</v>
      </c>
      <c r="AE997" s="14"/>
      <c r="AF997" s="14">
        <v>3.0525471891826202E-2</v>
      </c>
      <c r="AG997" s="14">
        <v>2.9675684550441301E-2</v>
      </c>
      <c r="AH997" s="14">
        <v>2.0906788550663399E-2</v>
      </c>
      <c r="AI997" s="14">
        <v>2.8575145189273E-2</v>
      </c>
      <c r="AJ997" s="14">
        <v>1.9838042173142299E-2</v>
      </c>
      <c r="AK997" s="14"/>
      <c r="AL997" s="14">
        <v>2.8564085421840801E-2</v>
      </c>
      <c r="AM997" s="14">
        <v>2.6068217621111101E-2</v>
      </c>
      <c r="AN997" s="14">
        <v>3.6744660596389998E-2</v>
      </c>
      <c r="AO997" s="14">
        <v>3.18898596240604E-2</v>
      </c>
      <c r="AP997" s="14">
        <v>1.8034605382403299E-2</v>
      </c>
      <c r="AQ997" s="14">
        <v>4.4501538590850903E-2</v>
      </c>
      <c r="AR997" s="14"/>
      <c r="AS997" s="14">
        <v>3.79257918323401E-2</v>
      </c>
      <c r="AT997" s="14">
        <v>4.1929361377042902E-2</v>
      </c>
      <c r="AU997" s="14">
        <v>1.6064766913560301E-2</v>
      </c>
      <c r="AV997" s="14">
        <v>8.1033712809053492E-3</v>
      </c>
      <c r="AW997" s="14">
        <v>0</v>
      </c>
      <c r="AX997" s="14"/>
      <c r="AY997" s="14">
        <v>0.37924070478639799</v>
      </c>
      <c r="AZ997" s="14">
        <v>8.1447525435984894E-2</v>
      </c>
      <c r="BA997" s="14">
        <v>2.93166768577417E-2</v>
      </c>
      <c r="BB997" s="14">
        <v>1.6198758471519002E-2</v>
      </c>
      <c r="BC997" s="14">
        <v>1.17197674767007E-2</v>
      </c>
      <c r="BD997" s="14">
        <v>5.2879333816639999E-2</v>
      </c>
      <c r="BE997" s="14">
        <v>1.91586805880842E-2</v>
      </c>
      <c r="BF997" s="14">
        <v>2.44346820275693E-2</v>
      </c>
      <c r="BG997" s="14">
        <v>1.22603982919758E-2</v>
      </c>
      <c r="BH997" s="14">
        <v>1.7932947533091902E-2</v>
      </c>
      <c r="BI997" s="14">
        <v>4.8428769130991797E-2</v>
      </c>
      <c r="BJ997" s="14">
        <v>4.4605062229008098E-2</v>
      </c>
      <c r="BK997" s="14">
        <v>0</v>
      </c>
      <c r="BL997" s="14">
        <v>4.9488864833315598E-2</v>
      </c>
      <c r="BM997" s="14">
        <v>5.4881787708617E-2</v>
      </c>
      <c r="BN997" s="14">
        <v>0</v>
      </c>
      <c r="BO997" s="14"/>
      <c r="BP997" s="14">
        <v>3.6106281277426398E-2</v>
      </c>
      <c r="BQ997" s="14">
        <v>3.4863588882430602E-2</v>
      </c>
      <c r="BR997" s="14">
        <v>2.7094248930754902E-2</v>
      </c>
      <c r="BS997" s="14">
        <v>1.42467926587689E-2</v>
      </c>
      <c r="BT997" s="14">
        <v>2.5226144004182001E-2</v>
      </c>
      <c r="BU997" s="14">
        <v>8.6417858247236801E-2</v>
      </c>
      <c r="BV997" s="14"/>
      <c r="BW997" s="14">
        <v>1.61037015900364E-2</v>
      </c>
      <c r="BX997" s="14">
        <v>2.0004223684806002E-2</v>
      </c>
      <c r="BY997" s="14" t="s">
        <v>120</v>
      </c>
      <c r="BZ997" s="14">
        <v>5.3500094029706902E-2</v>
      </c>
      <c r="CA997" s="14">
        <v>6.09577524990206E-2</v>
      </c>
      <c r="CB997" s="14">
        <v>2.6087638420283801E-2</v>
      </c>
      <c r="CC997" s="14">
        <v>8.9184546330355594E-2</v>
      </c>
      <c r="CD997" s="14"/>
      <c r="CE997" s="14">
        <v>2.0594708128985301E-2</v>
      </c>
      <c r="CF997" s="14">
        <v>1.7602955774398198E-2</v>
      </c>
      <c r="CG997" s="14">
        <v>8.1437940288863295E-2</v>
      </c>
      <c r="CH997" s="14">
        <v>1.5870030528198801E-2</v>
      </c>
      <c r="CI997" s="14"/>
      <c r="CJ997" s="14">
        <v>1.7158699327203E-2</v>
      </c>
      <c r="CK997" s="14">
        <v>1.4129530378771999E-2</v>
      </c>
      <c r="CL997" s="14">
        <v>1.9135362702244599E-2</v>
      </c>
      <c r="CM997" s="14">
        <v>0.21549911428721399</v>
      </c>
      <c r="CN997" s="14"/>
      <c r="CO997" s="14">
        <v>3.3538425038229402E-2</v>
      </c>
      <c r="CP997" s="14">
        <v>2.4377785525269299E-2</v>
      </c>
      <c r="CQ997" s="14"/>
      <c r="CR997" s="14">
        <v>2.3765526171496999E-2</v>
      </c>
      <c r="CS997" s="14">
        <v>2.1045069576572401E-2</v>
      </c>
    </row>
    <row r="998" spans="2:97" x14ac:dyDescent="0.3">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c r="AR998" s="14"/>
      <c r="AS998" s="14"/>
      <c r="AT998" s="14"/>
      <c r="AU998" s="14"/>
      <c r="AV998" s="14"/>
      <c r="AW998" s="14"/>
      <c r="AX998" s="14"/>
      <c r="AY998" s="14"/>
      <c r="AZ998" s="14"/>
      <c r="BA998" s="14"/>
      <c r="BB998" s="14"/>
      <c r="BC998" s="14"/>
      <c r="BD998" s="14"/>
      <c r="BE998" s="14"/>
      <c r="BF998" s="14"/>
      <c r="BG998" s="14"/>
      <c r="BH998" s="14"/>
      <c r="BI998" s="14"/>
      <c r="BJ998" s="14"/>
      <c r="BK998" s="14"/>
      <c r="BL998" s="14"/>
      <c r="BM998" s="14"/>
      <c r="BN998" s="14"/>
      <c r="BO998" s="14"/>
      <c r="BP998" s="14"/>
      <c r="BQ998" s="14"/>
      <c r="BR998" s="14"/>
      <c r="BS998" s="14"/>
      <c r="BT998" s="14"/>
      <c r="BU998" s="14"/>
      <c r="BV998" s="14"/>
      <c r="BW998" s="14"/>
      <c r="BX998" s="14"/>
      <c r="BY998" s="14"/>
      <c r="BZ998" s="14"/>
      <c r="CA998" s="14"/>
      <c r="CB998" s="14"/>
      <c r="CC998" s="14"/>
      <c r="CD998" s="14"/>
      <c r="CE998" s="14"/>
      <c r="CF998" s="14"/>
      <c r="CG998" s="14"/>
      <c r="CH998" s="14"/>
      <c r="CI998" s="14"/>
      <c r="CJ998" s="14"/>
      <c r="CK998" s="14"/>
      <c r="CL998" s="14"/>
      <c r="CM998" s="14"/>
      <c r="CN998" s="14"/>
      <c r="CO998" s="14"/>
      <c r="CP998" s="14"/>
      <c r="CQ998" s="14"/>
      <c r="CR998" s="14"/>
      <c r="CS998" s="14"/>
    </row>
    <row r="999" spans="2:97" x14ac:dyDescent="0.3">
      <c r="B999" s="6" t="s">
        <v>423</v>
      </c>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c r="AQ999" s="14"/>
      <c r="AR999" s="14"/>
      <c r="AS999" s="14"/>
      <c r="AT999" s="14"/>
      <c r="AU999" s="14"/>
      <c r="AV999" s="14"/>
      <c r="AW999" s="14"/>
      <c r="AX999" s="14"/>
      <c r="AY999" s="14"/>
      <c r="AZ999" s="14"/>
      <c r="BA999" s="14"/>
      <c r="BB999" s="14"/>
      <c r="BC999" s="14"/>
      <c r="BD999" s="14"/>
      <c r="BE999" s="14"/>
      <c r="BF999" s="14"/>
      <c r="BG999" s="14"/>
      <c r="BH999" s="14"/>
      <c r="BI999" s="14"/>
      <c r="BJ999" s="14"/>
      <c r="BK999" s="14"/>
      <c r="BL999" s="14"/>
      <c r="BM999" s="14"/>
      <c r="BN999" s="14"/>
      <c r="BO999" s="14"/>
      <c r="BP999" s="14"/>
      <c r="BQ999" s="14"/>
      <c r="BR999" s="14"/>
      <c r="BS999" s="14"/>
      <c r="BT999" s="14"/>
      <c r="BU999" s="14"/>
      <c r="BV999" s="14"/>
      <c r="BW999" s="14"/>
      <c r="BX999" s="14"/>
      <c r="BY999" s="14"/>
      <c r="BZ999" s="14"/>
      <c r="CA999" s="14"/>
      <c r="CB999" s="14"/>
      <c r="CC999" s="14"/>
      <c r="CD999" s="14"/>
      <c r="CE999" s="14"/>
      <c r="CF999" s="14"/>
      <c r="CG999" s="14"/>
      <c r="CH999" s="14"/>
      <c r="CI999" s="14"/>
      <c r="CJ999" s="14"/>
      <c r="CK999" s="14"/>
      <c r="CL999" s="14"/>
      <c r="CM999" s="14"/>
      <c r="CN999" s="14"/>
      <c r="CO999" s="14"/>
      <c r="CP999" s="14"/>
      <c r="CQ999" s="14"/>
      <c r="CR999" s="14"/>
      <c r="CS999" s="14"/>
    </row>
    <row r="1000" spans="2:97" x14ac:dyDescent="0.3">
      <c r="B1000" s="24" t="s">
        <v>188</v>
      </c>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c r="AQ1000" s="14"/>
      <c r="AR1000" s="14"/>
      <c r="AS1000" s="14"/>
      <c r="AT1000" s="14"/>
      <c r="AU1000" s="14"/>
      <c r="AV1000" s="14"/>
      <c r="AW1000" s="14"/>
      <c r="AX1000" s="14"/>
      <c r="AY1000" s="14"/>
      <c r="AZ1000" s="14"/>
      <c r="BA1000" s="14"/>
      <c r="BB1000" s="14"/>
      <c r="BC1000" s="14"/>
      <c r="BD1000" s="14"/>
      <c r="BE1000" s="14"/>
      <c r="BF1000" s="14"/>
      <c r="BG1000" s="14"/>
      <c r="BH1000" s="14"/>
      <c r="BI1000" s="14"/>
      <c r="BJ1000" s="14"/>
      <c r="BK1000" s="14"/>
      <c r="BL1000" s="14"/>
      <c r="BM1000" s="14"/>
      <c r="BN1000" s="14"/>
      <c r="BO1000" s="14"/>
      <c r="BP1000" s="14"/>
      <c r="BQ1000" s="14"/>
      <c r="BR1000" s="14"/>
      <c r="BS1000" s="14"/>
      <c r="BT1000" s="14"/>
      <c r="BU1000" s="14"/>
      <c r="BV1000" s="14"/>
      <c r="BW1000" s="14"/>
      <c r="BX1000" s="14"/>
      <c r="BY1000" s="14"/>
      <c r="BZ1000" s="14"/>
      <c r="CA1000" s="14"/>
      <c r="CB1000" s="14"/>
      <c r="CC1000" s="14"/>
      <c r="CD1000" s="14"/>
      <c r="CE1000" s="14"/>
      <c r="CF1000" s="14"/>
      <c r="CG1000" s="14"/>
      <c r="CH1000" s="14"/>
      <c r="CI1000" s="14"/>
      <c r="CJ1000" s="14"/>
      <c r="CK1000" s="14"/>
      <c r="CL1000" s="14"/>
      <c r="CM1000" s="14"/>
      <c r="CN1000" s="14"/>
      <c r="CO1000" s="14"/>
      <c r="CP1000" s="14"/>
      <c r="CQ1000" s="14"/>
      <c r="CR1000" s="14"/>
      <c r="CS1000" s="14"/>
    </row>
    <row r="1001" spans="2:97" x14ac:dyDescent="0.3">
      <c r="B1001" t="s">
        <v>383</v>
      </c>
      <c r="C1001" s="14">
        <v>0.33605325338551501</v>
      </c>
      <c r="D1001" s="14">
        <v>0.30429020159536002</v>
      </c>
      <c r="E1001" s="14">
        <v>0.36405328071499998</v>
      </c>
      <c r="F1001" s="14"/>
      <c r="G1001" s="14">
        <v>0.34226902136814202</v>
      </c>
      <c r="H1001" s="14">
        <v>0.34920253427033299</v>
      </c>
      <c r="I1001" s="14">
        <v>0.32595283963043697</v>
      </c>
      <c r="J1001" s="14">
        <v>0.31087194558640902</v>
      </c>
      <c r="K1001" s="14">
        <v>0.377446360731099</v>
      </c>
      <c r="L1001" s="14">
        <v>0.322408267031292</v>
      </c>
      <c r="M1001" s="14"/>
      <c r="N1001" s="14">
        <v>0.32622311368922102</v>
      </c>
      <c r="O1001" s="14">
        <v>0.30066295019486899</v>
      </c>
      <c r="P1001" s="14">
        <v>0.39156682736644</v>
      </c>
      <c r="Q1001" s="14">
        <v>0.33655843295975701</v>
      </c>
      <c r="R1001" s="14"/>
      <c r="S1001" s="14">
        <v>0.42902474653128803</v>
      </c>
      <c r="T1001" s="14">
        <v>0.32402202429416099</v>
      </c>
      <c r="U1001" s="14">
        <v>0.29641284757038899</v>
      </c>
      <c r="V1001" s="14">
        <v>0.37061031742756201</v>
      </c>
      <c r="W1001" s="14">
        <v>0.27790545719147902</v>
      </c>
      <c r="X1001" s="14">
        <v>0.28146577899555397</v>
      </c>
      <c r="Y1001" s="14">
        <v>0.36032728659344598</v>
      </c>
      <c r="Z1001" s="14">
        <v>0.361735182337584</v>
      </c>
      <c r="AA1001" s="14">
        <v>0.33966057426047103</v>
      </c>
      <c r="AB1001" s="14">
        <v>0.31425459949504297</v>
      </c>
      <c r="AC1001" s="14">
        <v>0.29616387214855</v>
      </c>
      <c r="AD1001" s="14">
        <v>0.32199047843904599</v>
      </c>
      <c r="AE1001" s="14"/>
      <c r="AF1001" s="14">
        <v>0.29048669457892101</v>
      </c>
      <c r="AG1001" s="14">
        <v>0.39154413665742199</v>
      </c>
      <c r="AH1001" s="14">
        <v>0.25594152113538898</v>
      </c>
      <c r="AI1001" s="14">
        <v>0.34137878289454998</v>
      </c>
      <c r="AJ1001" s="14">
        <v>0.31647806431131897</v>
      </c>
      <c r="AK1001" s="14"/>
      <c r="AL1001" s="14">
        <v>0.381629805280846</v>
      </c>
      <c r="AM1001" s="14">
        <v>0.33101517848969297</v>
      </c>
      <c r="AN1001" s="14">
        <v>0.272892520513908</v>
      </c>
      <c r="AO1001" s="14">
        <v>0.36336344000509901</v>
      </c>
      <c r="AP1001" s="14">
        <v>0.33501092617745099</v>
      </c>
      <c r="AQ1001" s="14">
        <v>0.29013792650331999</v>
      </c>
      <c r="AR1001" s="14"/>
      <c r="AS1001" s="14">
        <v>0.31766809328094198</v>
      </c>
      <c r="AT1001" s="14">
        <v>0.31813212668463298</v>
      </c>
      <c r="AU1001" s="14">
        <v>0.33043663183293698</v>
      </c>
      <c r="AV1001" s="14">
        <v>0.34138404396445998</v>
      </c>
      <c r="AW1001" s="14">
        <v>0.50573565300305401</v>
      </c>
      <c r="AX1001" s="14"/>
      <c r="AY1001" s="14">
        <v>0.26559283141024997</v>
      </c>
      <c r="AZ1001" s="14">
        <v>0.36313597334062298</v>
      </c>
      <c r="BA1001" s="14">
        <v>0.32735858312960497</v>
      </c>
      <c r="BB1001" s="14">
        <v>0.33555508600717499</v>
      </c>
      <c r="BC1001" s="14">
        <v>0.368668304952598</v>
      </c>
      <c r="BD1001" s="14">
        <v>0.298019666464579</v>
      </c>
      <c r="BE1001" s="14">
        <v>0.34326896788991401</v>
      </c>
      <c r="BF1001" s="14">
        <v>0.30142075706971699</v>
      </c>
      <c r="BG1001" s="14">
        <v>0.38566361531583399</v>
      </c>
      <c r="BH1001" s="14">
        <v>0.283611701117023</v>
      </c>
      <c r="BI1001" s="14">
        <v>0.33790683977522001</v>
      </c>
      <c r="BJ1001" s="14">
        <v>0.408354354774423</v>
      </c>
      <c r="BK1001" s="14">
        <v>0.29423333465929802</v>
      </c>
      <c r="BL1001" s="14">
        <v>0.22426292028528999</v>
      </c>
      <c r="BM1001" s="14">
        <v>0.22572392553073001</v>
      </c>
      <c r="BN1001" s="14">
        <v>0.37192137313972101</v>
      </c>
      <c r="BO1001" s="14"/>
      <c r="BP1001" s="14">
        <v>0.40440394816764202</v>
      </c>
      <c r="BQ1001" s="14">
        <v>0.29272541786878598</v>
      </c>
      <c r="BR1001" s="14">
        <v>0.38116546010168301</v>
      </c>
      <c r="BS1001" s="14">
        <v>0.32597747789965797</v>
      </c>
      <c r="BT1001" s="14">
        <v>0.30383338423154899</v>
      </c>
      <c r="BU1001" s="14">
        <v>0.25198829607362599</v>
      </c>
      <c r="BV1001" s="14"/>
      <c r="BW1001" s="14">
        <v>0.33445634219620202</v>
      </c>
      <c r="BX1001" s="14">
        <v>0.31387759379239599</v>
      </c>
      <c r="BY1001" s="14" t="s">
        <v>120</v>
      </c>
      <c r="BZ1001" s="14">
        <v>0.46638781121492701</v>
      </c>
      <c r="CA1001" s="14">
        <v>0.389477966396723</v>
      </c>
      <c r="CB1001" s="14">
        <v>0.29896475897330599</v>
      </c>
      <c r="CC1001" s="14">
        <v>0.32519813307345202</v>
      </c>
      <c r="CD1001" s="14"/>
      <c r="CE1001" s="14">
        <v>0.35718992015606199</v>
      </c>
      <c r="CF1001" s="14">
        <v>0.38506077263465399</v>
      </c>
      <c r="CG1001" s="14">
        <v>0.33318715674183402</v>
      </c>
      <c r="CH1001" s="14">
        <v>0.30004708047873901</v>
      </c>
      <c r="CI1001" s="14"/>
      <c r="CJ1001" s="14">
        <v>0.338857418626343</v>
      </c>
      <c r="CK1001" s="14">
        <v>0.33534725616687799</v>
      </c>
      <c r="CL1001" s="14">
        <v>0.34025036929054397</v>
      </c>
      <c r="CM1001" s="14">
        <v>0.29688787743742201</v>
      </c>
      <c r="CN1001" s="14"/>
      <c r="CO1001" s="14">
        <v>0.34398116449570898</v>
      </c>
      <c r="CP1001" s="14">
        <v>0.33782420301962601</v>
      </c>
      <c r="CQ1001" s="14"/>
      <c r="CR1001" s="14">
        <v>0.41887263157802002</v>
      </c>
      <c r="CS1001" s="14">
        <v>0.32394458105781598</v>
      </c>
    </row>
    <row r="1002" spans="2:97" x14ac:dyDescent="0.3">
      <c r="B1002" t="s">
        <v>384</v>
      </c>
      <c r="C1002" s="14">
        <v>0.43146043107167698</v>
      </c>
      <c r="D1002" s="14">
        <v>0.437053058145629</v>
      </c>
      <c r="E1002" s="14">
        <v>0.42708594851284998</v>
      </c>
      <c r="F1002" s="14"/>
      <c r="G1002" s="14">
        <v>0.41479079777232902</v>
      </c>
      <c r="H1002" s="14">
        <v>0.403717557476023</v>
      </c>
      <c r="I1002" s="14">
        <v>0.460219656917218</v>
      </c>
      <c r="J1002" s="14">
        <v>0.46688087516418197</v>
      </c>
      <c r="K1002" s="14">
        <v>0.42894044886109001</v>
      </c>
      <c r="L1002" s="14">
        <v>0.41433674842715401</v>
      </c>
      <c r="M1002" s="14"/>
      <c r="N1002" s="14">
        <v>0.390626527205023</v>
      </c>
      <c r="O1002" s="14">
        <v>0.50146941167660397</v>
      </c>
      <c r="P1002" s="14">
        <v>0.38213687960685799</v>
      </c>
      <c r="Q1002" s="14">
        <v>0.44356969219358899</v>
      </c>
      <c r="R1002" s="14"/>
      <c r="S1002" s="14">
        <v>0.351431452331189</v>
      </c>
      <c r="T1002" s="14">
        <v>0.49957837379508002</v>
      </c>
      <c r="U1002" s="14">
        <v>0.46103627992632601</v>
      </c>
      <c r="V1002" s="14">
        <v>0.39091959857815101</v>
      </c>
      <c r="W1002" s="14">
        <v>0.43979990425104698</v>
      </c>
      <c r="X1002" s="14">
        <v>0.41287914490093502</v>
      </c>
      <c r="Y1002" s="14">
        <v>0.53707644577879998</v>
      </c>
      <c r="Z1002" s="14">
        <v>0.375635417858453</v>
      </c>
      <c r="AA1002" s="14">
        <v>0.45298693761472197</v>
      </c>
      <c r="AB1002" s="14">
        <v>0.446000492915125</v>
      </c>
      <c r="AC1002" s="14">
        <v>0.35620991510257199</v>
      </c>
      <c r="AD1002" s="14">
        <v>0.32419635779709499</v>
      </c>
      <c r="AE1002" s="14"/>
      <c r="AF1002" s="14">
        <v>0.45438410153964298</v>
      </c>
      <c r="AG1002" s="14">
        <v>0.42901614493362</v>
      </c>
      <c r="AH1002" s="14">
        <v>0.47165853373322703</v>
      </c>
      <c r="AI1002" s="14">
        <v>0.40766542687614099</v>
      </c>
      <c r="AJ1002" s="14">
        <v>0.46279081886068102</v>
      </c>
      <c r="AK1002" s="14"/>
      <c r="AL1002" s="14">
        <v>0.42528386271322199</v>
      </c>
      <c r="AM1002" s="14">
        <v>0.43371045336110398</v>
      </c>
      <c r="AN1002" s="14">
        <v>0.50518892654141001</v>
      </c>
      <c r="AO1002" s="14">
        <v>0.39247136940363397</v>
      </c>
      <c r="AP1002" s="14">
        <v>0.46213760604480703</v>
      </c>
      <c r="AQ1002" s="14">
        <v>0.45716320125461501</v>
      </c>
      <c r="AR1002" s="14"/>
      <c r="AS1002" s="14">
        <v>0.48800391103372298</v>
      </c>
      <c r="AT1002" s="14">
        <v>0.404887275600399</v>
      </c>
      <c r="AU1002" s="14">
        <v>0.44300791387556998</v>
      </c>
      <c r="AV1002" s="14">
        <v>0.41504757730834402</v>
      </c>
      <c r="AW1002" s="14">
        <v>0.218271278390926</v>
      </c>
      <c r="AX1002" s="14"/>
      <c r="AY1002" s="14">
        <v>0.59663214779779805</v>
      </c>
      <c r="AZ1002" s="14">
        <v>0.447275392304401</v>
      </c>
      <c r="BA1002" s="14">
        <v>0.53939519443360096</v>
      </c>
      <c r="BB1002" s="14">
        <v>0.31445512845151902</v>
      </c>
      <c r="BC1002" s="14">
        <v>0.45087069761173798</v>
      </c>
      <c r="BD1002" s="14">
        <v>0.42639671633239501</v>
      </c>
      <c r="BE1002" s="14">
        <v>0.39377166706564698</v>
      </c>
      <c r="BF1002" s="14">
        <v>0.43006754688597398</v>
      </c>
      <c r="BG1002" s="14">
        <v>0.42221054346180598</v>
      </c>
      <c r="BH1002" s="14">
        <v>0.57780037515576499</v>
      </c>
      <c r="BI1002" s="14">
        <v>0.36987823111256601</v>
      </c>
      <c r="BJ1002" s="14">
        <v>0.349822946287905</v>
      </c>
      <c r="BK1002" s="14">
        <v>0.47504660378524299</v>
      </c>
      <c r="BL1002" s="14">
        <v>0.43460217650500998</v>
      </c>
      <c r="BM1002" s="14">
        <v>0.39185205719113902</v>
      </c>
      <c r="BN1002" s="14">
        <v>0.49288391211002403</v>
      </c>
      <c r="BO1002" s="14"/>
      <c r="BP1002" s="14">
        <v>0.37569515703742401</v>
      </c>
      <c r="BQ1002" s="14">
        <v>0.48040760628125301</v>
      </c>
      <c r="BR1002" s="14">
        <v>0.43624186095089701</v>
      </c>
      <c r="BS1002" s="14">
        <v>0.44471381883986799</v>
      </c>
      <c r="BT1002" s="14">
        <v>0.42600453948941402</v>
      </c>
      <c r="BU1002" s="14">
        <v>0.349302753985337</v>
      </c>
      <c r="BV1002" s="14"/>
      <c r="BW1002" s="14">
        <v>0.43190658706264901</v>
      </c>
      <c r="BX1002" s="14">
        <v>0.440666414345458</v>
      </c>
      <c r="BY1002" s="14" t="s">
        <v>120</v>
      </c>
      <c r="BZ1002" s="14">
        <v>0.407512516520942</v>
      </c>
      <c r="CA1002" s="14">
        <v>0.38896751747513097</v>
      </c>
      <c r="CB1002" s="14">
        <v>0.44549122575518602</v>
      </c>
      <c r="CC1002" s="14">
        <v>0.40112779097767998</v>
      </c>
      <c r="CD1002" s="14"/>
      <c r="CE1002" s="14">
        <v>0.400604657962713</v>
      </c>
      <c r="CF1002" s="14">
        <v>0.378512140310584</v>
      </c>
      <c r="CG1002" s="14">
        <v>0.44963732273837098</v>
      </c>
      <c r="CH1002" s="14">
        <v>0.47619627093707501</v>
      </c>
      <c r="CI1002" s="14"/>
      <c r="CJ1002" s="14">
        <v>0.38571101982661299</v>
      </c>
      <c r="CK1002" s="14">
        <v>0.47498411371051502</v>
      </c>
      <c r="CL1002" s="14">
        <v>0.42992104740804599</v>
      </c>
      <c r="CM1002" s="14">
        <v>0.43002378399317098</v>
      </c>
      <c r="CN1002" s="14"/>
      <c r="CO1002" s="14">
        <v>0.38924647143698798</v>
      </c>
      <c r="CP1002" s="14">
        <v>0.43593880332503998</v>
      </c>
      <c r="CQ1002" s="14"/>
      <c r="CR1002" s="14">
        <v>0.38976952958441502</v>
      </c>
      <c r="CS1002" s="14">
        <v>0.43804450147223101</v>
      </c>
    </row>
    <row r="1003" spans="2:97" x14ac:dyDescent="0.3">
      <c r="B1003" t="s">
        <v>385</v>
      </c>
      <c r="C1003" s="14">
        <v>0.15392501523386201</v>
      </c>
      <c r="D1003" s="14">
        <v>0.182096488214577</v>
      </c>
      <c r="E1003" s="14">
        <v>0.128322855984738</v>
      </c>
      <c r="F1003" s="14"/>
      <c r="G1003" s="14">
        <v>0.13416464282481</v>
      </c>
      <c r="H1003" s="14">
        <v>0.169043464575373</v>
      </c>
      <c r="I1003" s="14">
        <v>0.134863206796866</v>
      </c>
      <c r="J1003" s="14">
        <v>0.15086999068725301</v>
      </c>
      <c r="K1003" s="14">
        <v>0.11973794691878201</v>
      </c>
      <c r="L1003" s="14">
        <v>0.19437192281971499</v>
      </c>
      <c r="M1003" s="14"/>
      <c r="N1003" s="14">
        <v>0.196021421190407</v>
      </c>
      <c r="O1003" s="14">
        <v>0.13268337006023301</v>
      </c>
      <c r="P1003" s="14">
        <v>0.14819206577713701</v>
      </c>
      <c r="Q1003" s="14">
        <v>0.13607585127840299</v>
      </c>
      <c r="R1003" s="14"/>
      <c r="S1003" s="14">
        <v>0.124231489636496</v>
      </c>
      <c r="T1003" s="14">
        <v>9.7220178877945707E-2</v>
      </c>
      <c r="U1003" s="14">
        <v>0.16901004294254501</v>
      </c>
      <c r="V1003" s="14">
        <v>0.14533412653789499</v>
      </c>
      <c r="W1003" s="14">
        <v>0.203390751980558</v>
      </c>
      <c r="X1003" s="14">
        <v>0.17260985258254</v>
      </c>
      <c r="Y1003" s="14">
        <v>9.0907753818226994E-2</v>
      </c>
      <c r="Z1003" s="14">
        <v>0.19521619877676299</v>
      </c>
      <c r="AA1003" s="14">
        <v>0.158218378875459</v>
      </c>
      <c r="AB1003" s="14">
        <v>0.117750788526766</v>
      </c>
      <c r="AC1003" s="14">
        <v>0.26501711664995597</v>
      </c>
      <c r="AD1003" s="14">
        <v>0.35381316376385902</v>
      </c>
      <c r="AE1003" s="14"/>
      <c r="AF1003" s="14">
        <v>0.17530495612330499</v>
      </c>
      <c r="AG1003" s="14">
        <v>0.13349782462515</v>
      </c>
      <c r="AH1003" s="14">
        <v>0.15901516448271699</v>
      </c>
      <c r="AI1003" s="14">
        <v>0.143084267286645</v>
      </c>
      <c r="AJ1003" s="14">
        <v>0.169123713886912</v>
      </c>
      <c r="AK1003" s="14"/>
      <c r="AL1003" s="14">
        <v>0.137942786346956</v>
      </c>
      <c r="AM1003" s="14">
        <v>0.147473702144376</v>
      </c>
      <c r="AN1003" s="14">
        <v>0.141364247535187</v>
      </c>
      <c r="AO1003" s="14">
        <v>0.157391071613044</v>
      </c>
      <c r="AP1003" s="14">
        <v>0.143218392587942</v>
      </c>
      <c r="AQ1003" s="14">
        <v>0.185401610046218</v>
      </c>
      <c r="AR1003" s="14"/>
      <c r="AS1003" s="14">
        <v>0.12861087004223601</v>
      </c>
      <c r="AT1003" s="14">
        <v>0.17917258236390701</v>
      </c>
      <c r="AU1003" s="14">
        <v>0.16528882695568001</v>
      </c>
      <c r="AV1003" s="14">
        <v>0.16057084093172599</v>
      </c>
      <c r="AW1003" s="14">
        <v>0.18768834269335799</v>
      </c>
      <c r="AX1003" s="14"/>
      <c r="AY1003" s="14">
        <v>0.137775020791952</v>
      </c>
      <c r="AZ1003" s="14">
        <v>0.10484333115939699</v>
      </c>
      <c r="BA1003" s="14">
        <v>8.6579503002421607E-2</v>
      </c>
      <c r="BB1003" s="14">
        <v>0.22846793186491501</v>
      </c>
      <c r="BC1003" s="14">
        <v>0.13088331394156599</v>
      </c>
      <c r="BD1003" s="14">
        <v>0.19048444637081599</v>
      </c>
      <c r="BE1003" s="14">
        <v>0.190125655018729</v>
      </c>
      <c r="BF1003" s="14">
        <v>0.15861337836431899</v>
      </c>
      <c r="BG1003" s="14">
        <v>0.145597267244615</v>
      </c>
      <c r="BH1003" s="14">
        <v>0.103939586850816</v>
      </c>
      <c r="BI1003" s="14">
        <v>0.17266664008336799</v>
      </c>
      <c r="BJ1003" s="14">
        <v>0.111194160018755</v>
      </c>
      <c r="BK1003" s="14">
        <v>0.20778686993882001</v>
      </c>
      <c r="BL1003" s="14">
        <v>0.248050652922994</v>
      </c>
      <c r="BM1003" s="14">
        <v>0.27159721266396603</v>
      </c>
      <c r="BN1003" s="14">
        <v>6.0489551326473399E-2</v>
      </c>
      <c r="BO1003" s="14"/>
      <c r="BP1003" s="14">
        <v>0.159139225247417</v>
      </c>
      <c r="BQ1003" s="14">
        <v>0.15964604781314601</v>
      </c>
      <c r="BR1003" s="14">
        <v>7.4415531708550003E-2</v>
      </c>
      <c r="BS1003" s="14">
        <v>0.14830032587744299</v>
      </c>
      <c r="BT1003" s="14">
        <v>0.19137895553832099</v>
      </c>
      <c r="BU1003" s="14">
        <v>0.26496602544599002</v>
      </c>
      <c r="BV1003" s="14"/>
      <c r="BW1003" s="14">
        <v>0.17263262351068601</v>
      </c>
      <c r="BX1003" s="14">
        <v>0.15712438050588901</v>
      </c>
      <c r="BY1003" s="14" t="s">
        <v>120</v>
      </c>
      <c r="BZ1003" s="14">
        <v>8.2893172816714794E-2</v>
      </c>
      <c r="CA1003" s="14">
        <v>9.1144261297342904E-2</v>
      </c>
      <c r="CB1003" s="14">
        <v>0.17437553769309</v>
      </c>
      <c r="CC1003" s="14">
        <v>0.15553184952200899</v>
      </c>
      <c r="CD1003" s="14"/>
      <c r="CE1003" s="14">
        <v>0.161983987057229</v>
      </c>
      <c r="CF1003" s="14">
        <v>0.153383902018318</v>
      </c>
      <c r="CG1003" s="14">
        <v>0.117491477787487</v>
      </c>
      <c r="CH1003" s="14">
        <v>0.16115224846431001</v>
      </c>
      <c r="CI1003" s="14"/>
      <c r="CJ1003" s="14">
        <v>0.173946015154857</v>
      </c>
      <c r="CK1003" s="14">
        <v>0.15154321713132199</v>
      </c>
      <c r="CL1003" s="14">
        <v>0.155496364569641</v>
      </c>
      <c r="CM1003" s="14">
        <v>9.7560870206852904E-2</v>
      </c>
      <c r="CN1003" s="14"/>
      <c r="CO1003" s="14">
        <v>0.165964152927951</v>
      </c>
      <c r="CP1003" s="14">
        <v>0.15284760999488001</v>
      </c>
      <c r="CQ1003" s="14"/>
      <c r="CR1003" s="14">
        <v>0.14877380263147699</v>
      </c>
      <c r="CS1003" s="14">
        <v>0.15886424852737499</v>
      </c>
    </row>
    <row r="1004" spans="2:97" x14ac:dyDescent="0.3">
      <c r="B1004" t="s">
        <v>386</v>
      </c>
      <c r="C1004" s="14">
        <v>4.3999849602579001E-2</v>
      </c>
      <c r="D1004" s="14">
        <v>5.8869871484140898E-2</v>
      </c>
      <c r="E1004" s="14">
        <v>3.04202256575444E-2</v>
      </c>
      <c r="F1004" s="14"/>
      <c r="G1004" s="14">
        <v>6.6465599373736195E-2</v>
      </c>
      <c r="H1004" s="14">
        <v>2.3613425633625399E-2</v>
      </c>
      <c r="I1004" s="14">
        <v>4.0841252665652202E-2</v>
      </c>
      <c r="J1004" s="14">
        <v>5.4652531097341202E-2</v>
      </c>
      <c r="K1004" s="14">
        <v>4.7403088320826403E-2</v>
      </c>
      <c r="L1004" s="14">
        <v>3.8077129944671502E-2</v>
      </c>
      <c r="M1004" s="14"/>
      <c r="N1004" s="14">
        <v>4.8119426274373503E-2</v>
      </c>
      <c r="O1004" s="14">
        <v>3.9415560109363403E-2</v>
      </c>
      <c r="P1004" s="14">
        <v>4.6755492864944202E-2</v>
      </c>
      <c r="Q1004" s="14">
        <v>4.2419139173314802E-2</v>
      </c>
      <c r="R1004" s="14"/>
      <c r="S1004" s="14">
        <v>2.9552283891747699E-2</v>
      </c>
      <c r="T1004" s="14">
        <v>5.9827402738661203E-2</v>
      </c>
      <c r="U1004" s="14">
        <v>6.4033077788733198E-2</v>
      </c>
      <c r="V1004" s="14">
        <v>5.8458002969099497E-2</v>
      </c>
      <c r="W1004" s="14">
        <v>5.0927866958097999E-2</v>
      </c>
      <c r="X1004" s="14">
        <v>7.1155425574919606E-2</v>
      </c>
      <c r="Y1004" s="14">
        <v>0</v>
      </c>
      <c r="Z1004" s="14">
        <v>4.4496412503490797E-2</v>
      </c>
      <c r="AA1004" s="14">
        <v>4.01691552388595E-2</v>
      </c>
      <c r="AB1004" s="14">
        <v>6.0669079192099698E-2</v>
      </c>
      <c r="AC1004" s="14">
        <v>0</v>
      </c>
      <c r="AD1004" s="14">
        <v>0</v>
      </c>
      <c r="AE1004" s="14"/>
      <c r="AF1004" s="14">
        <v>4.0695239259383301E-2</v>
      </c>
      <c r="AG1004" s="14">
        <v>2.0725558583901099E-2</v>
      </c>
      <c r="AH1004" s="14">
        <v>7.1787699638904107E-2</v>
      </c>
      <c r="AI1004" s="14">
        <v>9.2740862528952597E-2</v>
      </c>
      <c r="AJ1004" s="14">
        <v>3.4012417125443797E-2</v>
      </c>
      <c r="AK1004" s="14"/>
      <c r="AL1004" s="14">
        <v>2.47720273343939E-2</v>
      </c>
      <c r="AM1004" s="14">
        <v>5.2560419645409001E-2</v>
      </c>
      <c r="AN1004" s="14">
        <v>3.4422194398965399E-2</v>
      </c>
      <c r="AO1004" s="14">
        <v>6.7775679493155397E-2</v>
      </c>
      <c r="AP1004" s="14">
        <v>5.9633075189800398E-2</v>
      </c>
      <c r="AQ1004" s="14">
        <v>1.06969594146244E-2</v>
      </c>
      <c r="AR1004" s="14"/>
      <c r="AS1004" s="14">
        <v>3.9384357496247899E-2</v>
      </c>
      <c r="AT1004" s="14">
        <v>5.5822924495244002E-2</v>
      </c>
      <c r="AU1004" s="14">
        <v>3.38362654012168E-2</v>
      </c>
      <c r="AV1004" s="14">
        <v>5.9946152854127098E-2</v>
      </c>
      <c r="AW1004" s="14">
        <v>4.2575189859693802E-2</v>
      </c>
      <c r="AX1004" s="14"/>
      <c r="AY1004" s="14">
        <v>0</v>
      </c>
      <c r="AZ1004" s="14">
        <v>5.3885858443425E-2</v>
      </c>
      <c r="BA1004" s="14">
        <v>1.5830037575222802E-2</v>
      </c>
      <c r="BB1004" s="14">
        <v>6.1418100697565002E-2</v>
      </c>
      <c r="BC1004" s="14">
        <v>3.6819073167723197E-2</v>
      </c>
      <c r="BD1004" s="14">
        <v>3.2566717653785299E-2</v>
      </c>
      <c r="BE1004" s="14">
        <v>3.3648258917722502E-2</v>
      </c>
      <c r="BF1004" s="14">
        <v>7.3698874763047095E-2</v>
      </c>
      <c r="BG1004" s="14">
        <v>2.2697577209698401E-2</v>
      </c>
      <c r="BH1004" s="14">
        <v>1.7325380002718799E-2</v>
      </c>
      <c r="BI1004" s="14">
        <v>5.92576521564964E-2</v>
      </c>
      <c r="BJ1004" s="14">
        <v>9.9007325329700802E-2</v>
      </c>
      <c r="BK1004" s="14">
        <v>2.2933191616638898E-2</v>
      </c>
      <c r="BL1004" s="14">
        <v>4.3595385453390499E-2</v>
      </c>
      <c r="BM1004" s="14">
        <v>5.4969175285537498E-2</v>
      </c>
      <c r="BN1004" s="14">
        <v>5.75839287978177E-2</v>
      </c>
      <c r="BO1004" s="14"/>
      <c r="BP1004" s="14">
        <v>3.6594666027766697E-2</v>
      </c>
      <c r="BQ1004" s="14">
        <v>3.5575245138015098E-2</v>
      </c>
      <c r="BR1004" s="14">
        <v>7.4578018076745703E-2</v>
      </c>
      <c r="BS1004" s="14">
        <v>3.8011057876817897E-2</v>
      </c>
      <c r="BT1004" s="14">
        <v>5.4895031095256203E-2</v>
      </c>
      <c r="BU1004" s="14">
        <v>3.9263684037486202E-2</v>
      </c>
      <c r="BV1004" s="14"/>
      <c r="BW1004" s="14">
        <v>3.8157248005907002E-2</v>
      </c>
      <c r="BX1004" s="14">
        <v>5.4396229113704703E-2</v>
      </c>
      <c r="BY1004" s="14" t="s">
        <v>120</v>
      </c>
      <c r="BZ1004" s="14">
        <v>2.8510411800037001E-2</v>
      </c>
      <c r="CA1004" s="14">
        <v>6.7300036998624899E-2</v>
      </c>
      <c r="CB1004" s="14">
        <v>3.7913509485851898E-2</v>
      </c>
      <c r="CC1004" s="14">
        <v>4.9152404132727902E-2</v>
      </c>
      <c r="CD1004" s="14"/>
      <c r="CE1004" s="14">
        <v>4.0696754853797298E-2</v>
      </c>
      <c r="CF1004" s="14">
        <v>6.5866716619165502E-2</v>
      </c>
      <c r="CG1004" s="14">
        <v>4.75550448627911E-2</v>
      </c>
      <c r="CH1004" s="14">
        <v>3.2360056510828801E-2</v>
      </c>
      <c r="CI1004" s="14"/>
      <c r="CJ1004" s="14">
        <v>4.9911606923437199E-2</v>
      </c>
      <c r="CK1004" s="14">
        <v>2.8309253902984399E-2</v>
      </c>
      <c r="CL1004" s="14">
        <v>5.1550084841327497E-2</v>
      </c>
      <c r="CM1004" s="14">
        <v>1.43418372260534E-2</v>
      </c>
      <c r="CN1004" s="14"/>
      <c r="CO1004" s="14">
        <v>8.3423989671531099E-2</v>
      </c>
      <c r="CP1004" s="14">
        <v>3.9490304134568902E-2</v>
      </c>
      <c r="CQ1004" s="14"/>
      <c r="CR1004" s="14">
        <v>3.1851966249047903E-2</v>
      </c>
      <c r="CS1004" s="14">
        <v>4.9454153905324399E-2</v>
      </c>
    </row>
    <row r="1005" spans="2:97" x14ac:dyDescent="0.3">
      <c r="B1005" t="s">
        <v>92</v>
      </c>
      <c r="C1005" s="14">
        <v>3.4561450706366903E-2</v>
      </c>
      <c r="D1005" s="14">
        <v>1.7690380560292901E-2</v>
      </c>
      <c r="E1005" s="14">
        <v>5.01176891298682E-2</v>
      </c>
      <c r="F1005" s="14"/>
      <c r="G1005" s="14">
        <v>4.2309938660982399E-2</v>
      </c>
      <c r="H1005" s="14">
        <v>5.4423018044645201E-2</v>
      </c>
      <c r="I1005" s="14">
        <v>3.8123043989827202E-2</v>
      </c>
      <c r="J1005" s="14">
        <v>1.67246574648139E-2</v>
      </c>
      <c r="K1005" s="14">
        <v>2.6472155168203101E-2</v>
      </c>
      <c r="L1005" s="14">
        <v>3.0805931777167301E-2</v>
      </c>
      <c r="M1005" s="14"/>
      <c r="N1005" s="14">
        <v>3.9009511640975603E-2</v>
      </c>
      <c r="O1005" s="14">
        <v>2.5768707958929798E-2</v>
      </c>
      <c r="P1005" s="14">
        <v>3.1348734384621303E-2</v>
      </c>
      <c r="Q1005" s="14">
        <v>4.1376884394936399E-2</v>
      </c>
      <c r="R1005" s="14"/>
      <c r="S1005" s="14">
        <v>6.5760027609279001E-2</v>
      </c>
      <c r="T1005" s="14">
        <v>1.93520202941521E-2</v>
      </c>
      <c r="U1005" s="14">
        <v>9.5077517720069497E-3</v>
      </c>
      <c r="V1005" s="14">
        <v>3.4677954487292301E-2</v>
      </c>
      <c r="W1005" s="14">
        <v>2.7976019618817901E-2</v>
      </c>
      <c r="X1005" s="14">
        <v>6.1889797946050998E-2</v>
      </c>
      <c r="Y1005" s="14">
        <v>1.16885138095273E-2</v>
      </c>
      <c r="Z1005" s="14">
        <v>2.2916788523709101E-2</v>
      </c>
      <c r="AA1005" s="14">
        <v>8.9649540104878404E-3</v>
      </c>
      <c r="AB1005" s="14">
        <v>6.1325039870966103E-2</v>
      </c>
      <c r="AC1005" s="14">
        <v>8.2609096098921905E-2</v>
      </c>
      <c r="AD1005" s="14">
        <v>0</v>
      </c>
      <c r="AE1005" s="14"/>
      <c r="AF1005" s="14">
        <v>3.91290084987478E-2</v>
      </c>
      <c r="AG1005" s="14">
        <v>2.5216335199907201E-2</v>
      </c>
      <c r="AH1005" s="14">
        <v>4.1597081009762997E-2</v>
      </c>
      <c r="AI1005" s="14">
        <v>1.5130660413711E-2</v>
      </c>
      <c r="AJ1005" s="14">
        <v>1.75949858156433E-2</v>
      </c>
      <c r="AK1005" s="14"/>
      <c r="AL1005" s="14">
        <v>3.0371518324582202E-2</v>
      </c>
      <c r="AM1005" s="14">
        <v>3.5240246359418602E-2</v>
      </c>
      <c r="AN1005" s="14">
        <v>4.6132111010529497E-2</v>
      </c>
      <c r="AO1005" s="14">
        <v>1.89984394850683E-2</v>
      </c>
      <c r="AP1005" s="14">
        <v>0</v>
      </c>
      <c r="AQ1005" s="14">
        <v>5.66003027812223E-2</v>
      </c>
      <c r="AR1005" s="14"/>
      <c r="AS1005" s="14">
        <v>2.6332768146851902E-2</v>
      </c>
      <c r="AT1005" s="14">
        <v>4.1985090855816698E-2</v>
      </c>
      <c r="AU1005" s="14">
        <v>2.74303619345963E-2</v>
      </c>
      <c r="AV1005" s="14">
        <v>2.3051384941343799E-2</v>
      </c>
      <c r="AW1005" s="14">
        <v>4.5729536052967798E-2</v>
      </c>
      <c r="AX1005" s="14"/>
      <c r="AY1005" s="14">
        <v>0</v>
      </c>
      <c r="AZ1005" s="14">
        <v>3.08594447521536E-2</v>
      </c>
      <c r="BA1005" s="14">
        <v>3.08366818591491E-2</v>
      </c>
      <c r="BB1005" s="14">
        <v>6.0103752978825697E-2</v>
      </c>
      <c r="BC1005" s="14">
        <v>1.27586103263745E-2</v>
      </c>
      <c r="BD1005" s="14">
        <v>5.2532453178424303E-2</v>
      </c>
      <c r="BE1005" s="14">
        <v>3.9185451107987303E-2</v>
      </c>
      <c r="BF1005" s="14">
        <v>3.6199442916943297E-2</v>
      </c>
      <c r="BG1005" s="14">
        <v>2.38309967680468E-2</v>
      </c>
      <c r="BH1005" s="14">
        <v>1.7322956873676E-2</v>
      </c>
      <c r="BI1005" s="14">
        <v>6.0290636872349798E-2</v>
      </c>
      <c r="BJ1005" s="14">
        <v>3.16212135892152E-2</v>
      </c>
      <c r="BK1005" s="14">
        <v>0</v>
      </c>
      <c r="BL1005" s="14">
        <v>4.9488864833315598E-2</v>
      </c>
      <c r="BM1005" s="14">
        <v>5.5857629328627798E-2</v>
      </c>
      <c r="BN1005" s="14">
        <v>1.7121234625963998E-2</v>
      </c>
      <c r="BO1005" s="14"/>
      <c r="BP1005" s="14">
        <v>2.4167003519751099E-2</v>
      </c>
      <c r="BQ1005" s="14">
        <v>3.1645682898799099E-2</v>
      </c>
      <c r="BR1005" s="14">
        <v>3.3599129162124201E-2</v>
      </c>
      <c r="BS1005" s="14">
        <v>4.2997319506212703E-2</v>
      </c>
      <c r="BT1005" s="14">
        <v>2.3888089645459201E-2</v>
      </c>
      <c r="BU1005" s="14">
        <v>9.4479240457560898E-2</v>
      </c>
      <c r="BV1005" s="14"/>
      <c r="BW1005" s="14">
        <v>2.2847199224556199E-2</v>
      </c>
      <c r="BX1005" s="14">
        <v>3.3935382242553401E-2</v>
      </c>
      <c r="BY1005" s="14" t="s">
        <v>120</v>
      </c>
      <c r="BZ1005" s="14">
        <v>1.4696087647379201E-2</v>
      </c>
      <c r="CA1005" s="14">
        <v>6.3110217832178198E-2</v>
      </c>
      <c r="CB1005" s="14">
        <v>4.3254968092566598E-2</v>
      </c>
      <c r="CC1005" s="14">
        <v>6.8989822294131198E-2</v>
      </c>
      <c r="CD1005" s="14"/>
      <c r="CE1005" s="14">
        <v>3.9524679970198699E-2</v>
      </c>
      <c r="CF1005" s="14">
        <v>1.7176468417278701E-2</v>
      </c>
      <c r="CG1005" s="14">
        <v>5.2128997869517503E-2</v>
      </c>
      <c r="CH1005" s="14">
        <v>3.0244343609046601E-2</v>
      </c>
      <c r="CI1005" s="14"/>
      <c r="CJ1005" s="14">
        <v>5.1573939468749899E-2</v>
      </c>
      <c r="CK1005" s="14">
        <v>9.81615908830058E-3</v>
      </c>
      <c r="CL1005" s="14">
        <v>2.2782133890440801E-2</v>
      </c>
      <c r="CM1005" s="14">
        <v>0.161185631136501</v>
      </c>
      <c r="CN1005" s="14"/>
      <c r="CO1005" s="14">
        <v>1.73842214678206E-2</v>
      </c>
      <c r="CP1005" s="14">
        <v>3.3899079525885702E-2</v>
      </c>
      <c r="CQ1005" s="14"/>
      <c r="CR1005" s="14">
        <v>1.07320699570403E-2</v>
      </c>
      <c r="CS1005" s="14">
        <v>2.9692515037253502E-2</v>
      </c>
    </row>
    <row r="1006" spans="2:97" x14ac:dyDescent="0.3">
      <c r="C1006" s="14"/>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c r="AD1006" s="14"/>
      <c r="AE1006" s="14"/>
      <c r="AF1006" s="14"/>
      <c r="AG1006" s="14"/>
      <c r="AH1006" s="14"/>
      <c r="AI1006" s="14"/>
      <c r="AJ1006" s="14"/>
      <c r="AK1006" s="14"/>
      <c r="AL1006" s="14"/>
      <c r="AM1006" s="14"/>
      <c r="AN1006" s="14"/>
      <c r="AO1006" s="14"/>
      <c r="AP1006" s="14"/>
      <c r="AQ1006" s="14"/>
      <c r="AR1006" s="14"/>
      <c r="AS1006" s="14"/>
      <c r="AT1006" s="14"/>
      <c r="AU1006" s="14"/>
      <c r="AV1006" s="14"/>
      <c r="AW1006" s="14"/>
      <c r="AX1006" s="14"/>
      <c r="AY1006" s="14"/>
      <c r="AZ1006" s="14"/>
      <c r="BA1006" s="14"/>
      <c r="BB1006" s="14"/>
      <c r="BC1006" s="14"/>
      <c r="BD1006" s="14"/>
      <c r="BE1006" s="14"/>
      <c r="BF1006" s="14"/>
      <c r="BG1006" s="14"/>
      <c r="BH1006" s="14"/>
      <c r="BI1006" s="14"/>
      <c r="BJ1006" s="14"/>
      <c r="BK1006" s="14"/>
      <c r="BL1006" s="14"/>
      <c r="BM1006" s="14"/>
      <c r="BN1006" s="14"/>
      <c r="BO1006" s="14"/>
      <c r="BP1006" s="14"/>
      <c r="BQ1006" s="14"/>
      <c r="BR1006" s="14"/>
      <c r="BS1006" s="14"/>
      <c r="BT1006" s="14"/>
      <c r="BU1006" s="14"/>
      <c r="BV1006" s="14"/>
      <c r="BW1006" s="14"/>
      <c r="BX1006" s="14"/>
      <c r="BY1006" s="14"/>
      <c r="BZ1006" s="14"/>
      <c r="CA1006" s="14"/>
      <c r="CB1006" s="14"/>
      <c r="CC1006" s="14"/>
      <c r="CD1006" s="14"/>
      <c r="CE1006" s="14"/>
      <c r="CF1006" s="14"/>
      <c r="CG1006" s="14"/>
      <c r="CH1006" s="14"/>
      <c r="CI1006" s="14"/>
      <c r="CJ1006" s="14"/>
      <c r="CK1006" s="14"/>
      <c r="CL1006" s="14"/>
      <c r="CM1006" s="14"/>
      <c r="CN1006" s="14"/>
      <c r="CO1006" s="14"/>
      <c r="CP1006" s="14"/>
      <c r="CQ1006" s="14"/>
      <c r="CR1006" s="14"/>
      <c r="CS1006" s="14"/>
    </row>
    <row r="1007" spans="2:97" x14ac:dyDescent="0.3">
      <c r="B1007" s="6" t="s">
        <v>424</v>
      </c>
      <c r="C1007" s="14"/>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c r="AD1007" s="14"/>
      <c r="AE1007" s="14"/>
      <c r="AF1007" s="14"/>
      <c r="AG1007" s="14"/>
      <c r="AH1007" s="14"/>
      <c r="AI1007" s="14"/>
      <c r="AJ1007" s="14"/>
      <c r="AK1007" s="14"/>
      <c r="AL1007" s="14"/>
      <c r="AM1007" s="14"/>
      <c r="AN1007" s="14"/>
      <c r="AO1007" s="14"/>
      <c r="AP1007" s="14"/>
      <c r="AQ1007" s="14"/>
      <c r="AR1007" s="14"/>
      <c r="AS1007" s="14"/>
      <c r="AT1007" s="14"/>
      <c r="AU1007" s="14"/>
      <c r="AV1007" s="14"/>
      <c r="AW1007" s="14"/>
      <c r="AX1007" s="14"/>
      <c r="AY1007" s="14"/>
      <c r="AZ1007" s="14"/>
      <c r="BA1007" s="14"/>
      <c r="BB1007" s="14"/>
      <c r="BC1007" s="14"/>
      <c r="BD1007" s="14"/>
      <c r="BE1007" s="14"/>
      <c r="BF1007" s="14"/>
      <c r="BG1007" s="14"/>
      <c r="BH1007" s="14"/>
      <c r="BI1007" s="14"/>
      <c r="BJ1007" s="14"/>
      <c r="BK1007" s="14"/>
      <c r="BL1007" s="14"/>
      <c r="BM1007" s="14"/>
      <c r="BN1007" s="14"/>
      <c r="BO1007" s="14"/>
      <c r="BP1007" s="14"/>
      <c r="BQ1007" s="14"/>
      <c r="BR1007" s="14"/>
      <c r="BS1007" s="14"/>
      <c r="BT1007" s="14"/>
      <c r="BU1007" s="14"/>
      <c r="BV1007" s="14"/>
      <c r="BW1007" s="14"/>
      <c r="BX1007" s="14"/>
      <c r="BY1007" s="14"/>
      <c r="BZ1007" s="14"/>
      <c r="CA1007" s="14"/>
      <c r="CB1007" s="14"/>
      <c r="CC1007" s="14"/>
      <c r="CD1007" s="14"/>
      <c r="CE1007" s="14"/>
      <c r="CF1007" s="14"/>
      <c r="CG1007" s="14"/>
      <c r="CH1007" s="14"/>
      <c r="CI1007" s="14"/>
      <c r="CJ1007" s="14"/>
      <c r="CK1007" s="14"/>
      <c r="CL1007" s="14"/>
      <c r="CM1007" s="14"/>
      <c r="CN1007" s="14"/>
      <c r="CO1007" s="14"/>
      <c r="CP1007" s="14"/>
      <c r="CQ1007" s="14"/>
      <c r="CR1007" s="14"/>
      <c r="CS1007" s="14"/>
    </row>
    <row r="1008" spans="2:97" x14ac:dyDescent="0.3">
      <c r="B1008" s="24" t="s">
        <v>188</v>
      </c>
      <c r="C1008" s="14"/>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c r="AD1008" s="14"/>
      <c r="AE1008" s="14"/>
      <c r="AF1008" s="14"/>
      <c r="AG1008" s="14"/>
      <c r="AH1008" s="14"/>
      <c r="AI1008" s="14"/>
      <c r="AJ1008" s="14"/>
      <c r="AK1008" s="14"/>
      <c r="AL1008" s="14"/>
      <c r="AM1008" s="14"/>
      <c r="AN1008" s="14"/>
      <c r="AO1008" s="14"/>
      <c r="AP1008" s="14"/>
      <c r="AQ1008" s="14"/>
      <c r="AR1008" s="14"/>
      <c r="AS1008" s="14"/>
      <c r="AT1008" s="14"/>
      <c r="AU1008" s="14"/>
      <c r="AV1008" s="14"/>
      <c r="AW1008" s="14"/>
      <c r="AX1008" s="14"/>
      <c r="AY1008" s="14"/>
      <c r="AZ1008" s="14"/>
      <c r="BA1008" s="14"/>
      <c r="BB1008" s="14"/>
      <c r="BC1008" s="14"/>
      <c r="BD1008" s="14"/>
      <c r="BE1008" s="14"/>
      <c r="BF1008" s="14"/>
      <c r="BG1008" s="14"/>
      <c r="BH1008" s="14"/>
      <c r="BI1008" s="14"/>
      <c r="BJ1008" s="14"/>
      <c r="BK1008" s="14"/>
      <c r="BL1008" s="14"/>
      <c r="BM1008" s="14"/>
      <c r="BN1008" s="14"/>
      <c r="BO1008" s="14"/>
      <c r="BP1008" s="14"/>
      <c r="BQ1008" s="14"/>
      <c r="BR1008" s="14"/>
      <c r="BS1008" s="14"/>
      <c r="BT1008" s="14"/>
      <c r="BU1008" s="14"/>
      <c r="BV1008" s="14"/>
      <c r="BW1008" s="14"/>
      <c r="BX1008" s="14"/>
      <c r="BY1008" s="14"/>
      <c r="BZ1008" s="14"/>
      <c r="CA1008" s="14"/>
      <c r="CB1008" s="14"/>
      <c r="CC1008" s="14"/>
      <c r="CD1008" s="14"/>
      <c r="CE1008" s="14"/>
      <c r="CF1008" s="14"/>
      <c r="CG1008" s="14"/>
      <c r="CH1008" s="14"/>
      <c r="CI1008" s="14"/>
      <c r="CJ1008" s="14"/>
      <c r="CK1008" s="14"/>
      <c r="CL1008" s="14"/>
      <c r="CM1008" s="14"/>
      <c r="CN1008" s="14"/>
      <c r="CO1008" s="14"/>
      <c r="CP1008" s="14"/>
      <c r="CQ1008" s="14"/>
      <c r="CR1008" s="14"/>
      <c r="CS1008" s="14"/>
    </row>
    <row r="1009" spans="2:97" x14ac:dyDescent="0.3">
      <c r="B1009" t="s">
        <v>383</v>
      </c>
      <c r="C1009" s="14">
        <v>0.20773959601438</v>
      </c>
      <c r="D1009" s="14">
        <v>0.20251984636173201</v>
      </c>
      <c r="E1009" s="14">
        <v>0.21113435903222499</v>
      </c>
      <c r="F1009" s="14"/>
      <c r="G1009" s="14">
        <v>0.192182486780406</v>
      </c>
      <c r="H1009" s="14">
        <v>0.282088431771502</v>
      </c>
      <c r="I1009" s="14">
        <v>0.20670079873497199</v>
      </c>
      <c r="J1009" s="14">
        <v>0.21679947815366801</v>
      </c>
      <c r="K1009" s="14">
        <v>0.19033640508702199</v>
      </c>
      <c r="L1009" s="14">
        <v>0.162484376933858</v>
      </c>
      <c r="M1009" s="14"/>
      <c r="N1009" s="14">
        <v>0.223766740212789</v>
      </c>
      <c r="O1009" s="14">
        <v>0.16656415888535001</v>
      </c>
      <c r="P1009" s="14">
        <v>0.25094544429351201</v>
      </c>
      <c r="Q1009" s="14">
        <v>0.19395429845828399</v>
      </c>
      <c r="R1009" s="14"/>
      <c r="S1009" s="14">
        <v>0.307302073947823</v>
      </c>
      <c r="T1009" s="14">
        <v>0.178759585546514</v>
      </c>
      <c r="U1009" s="14">
        <v>0.20395514508426299</v>
      </c>
      <c r="V1009" s="14">
        <v>0.27119220269699101</v>
      </c>
      <c r="W1009" s="14">
        <v>0.15255870732916399</v>
      </c>
      <c r="X1009" s="14">
        <v>0.210952853708431</v>
      </c>
      <c r="Y1009" s="14">
        <v>0.18435136717516101</v>
      </c>
      <c r="Z1009" s="14">
        <v>0.15776971896230599</v>
      </c>
      <c r="AA1009" s="14">
        <v>0.249828930545901</v>
      </c>
      <c r="AB1009" s="14">
        <v>0.166074222205187</v>
      </c>
      <c r="AC1009" s="14">
        <v>8.0172273933016097E-2</v>
      </c>
      <c r="AD1009" s="14">
        <v>0.184566064041053</v>
      </c>
      <c r="AE1009" s="14"/>
      <c r="AF1009" s="14">
        <v>0.19089594669579299</v>
      </c>
      <c r="AG1009" s="14">
        <v>0.24654619157247301</v>
      </c>
      <c r="AH1009" s="14">
        <v>0.17270553382301301</v>
      </c>
      <c r="AI1009" s="14">
        <v>0.236202020315325</v>
      </c>
      <c r="AJ1009" s="14">
        <v>0.148988835455935</v>
      </c>
      <c r="AK1009" s="14"/>
      <c r="AL1009" s="14">
        <v>0.26498344283650899</v>
      </c>
      <c r="AM1009" s="14">
        <v>0.238483281097221</v>
      </c>
      <c r="AN1009" s="14">
        <v>0.15208036450475601</v>
      </c>
      <c r="AO1009" s="14">
        <v>0.21470792563751201</v>
      </c>
      <c r="AP1009" s="14">
        <v>0.148556430650369</v>
      </c>
      <c r="AQ1009" s="14">
        <v>0.14014114092907501</v>
      </c>
      <c r="AR1009" s="14"/>
      <c r="AS1009" s="14">
        <v>0.208123352909899</v>
      </c>
      <c r="AT1009" s="14">
        <v>0.19306331218271</v>
      </c>
      <c r="AU1009" s="14">
        <v>0.19275060843757999</v>
      </c>
      <c r="AV1009" s="14">
        <v>0.23643975585270899</v>
      </c>
      <c r="AW1009" s="14">
        <v>0.55892846934026696</v>
      </c>
      <c r="AX1009" s="14"/>
      <c r="AY1009" s="14">
        <v>0.12789372383779499</v>
      </c>
      <c r="AZ1009" s="14">
        <v>0.15800763271596399</v>
      </c>
      <c r="BA1009" s="14">
        <v>0.205631749666251</v>
      </c>
      <c r="BB1009" s="14">
        <v>0.156946300329073</v>
      </c>
      <c r="BC1009" s="14">
        <v>0.21972354883599399</v>
      </c>
      <c r="BD1009" s="14">
        <v>0.194100313412431</v>
      </c>
      <c r="BE1009" s="14">
        <v>0.17230413550127899</v>
      </c>
      <c r="BF1009" s="14">
        <v>0.22325647246651101</v>
      </c>
      <c r="BG1009" s="14">
        <v>0.17787368231510101</v>
      </c>
      <c r="BH1009" s="14">
        <v>0.207663906037485</v>
      </c>
      <c r="BI1009" s="14">
        <v>0.24757023558248301</v>
      </c>
      <c r="BJ1009" s="14">
        <v>0.162199475136723</v>
      </c>
      <c r="BK1009" s="14">
        <v>0.16523160823713301</v>
      </c>
      <c r="BL1009" s="14">
        <v>0.13549554164771099</v>
      </c>
      <c r="BM1009" s="14">
        <v>0.17104753970504299</v>
      </c>
      <c r="BN1009" s="14">
        <v>0.41206367100951702</v>
      </c>
      <c r="BO1009" s="14"/>
      <c r="BP1009" s="14">
        <v>0.30030475969847598</v>
      </c>
      <c r="BQ1009" s="14">
        <v>0.21565064583784299</v>
      </c>
      <c r="BR1009" s="14">
        <v>0.18246177979386699</v>
      </c>
      <c r="BS1009" s="14">
        <v>0.188954971239567</v>
      </c>
      <c r="BT1009" s="14">
        <v>0.12424426437667099</v>
      </c>
      <c r="BU1009" s="14">
        <v>0.104689575423382</v>
      </c>
      <c r="BV1009" s="14"/>
      <c r="BW1009" s="14">
        <v>0.21682365813537099</v>
      </c>
      <c r="BX1009" s="14">
        <v>0.204647423743681</v>
      </c>
      <c r="BY1009" s="14" t="s">
        <v>120</v>
      </c>
      <c r="BZ1009" s="14">
        <v>0.260604445166221</v>
      </c>
      <c r="CA1009" s="14">
        <v>0.215924539154008</v>
      </c>
      <c r="CB1009" s="14">
        <v>0.203291237479618</v>
      </c>
      <c r="CC1009" s="14">
        <v>9.7738953895913694E-2</v>
      </c>
      <c r="CD1009" s="14"/>
      <c r="CE1009" s="14">
        <v>0.24284290295435301</v>
      </c>
      <c r="CF1009" s="14">
        <v>0.21453491035173899</v>
      </c>
      <c r="CG1009" s="14">
        <v>0.13971080304411801</v>
      </c>
      <c r="CH1009" s="14">
        <v>0.214743103137712</v>
      </c>
      <c r="CI1009" s="14"/>
      <c r="CJ1009" s="14">
        <v>0.26177841094196003</v>
      </c>
      <c r="CK1009" s="14">
        <v>0.20894728503672</v>
      </c>
      <c r="CL1009" s="14">
        <v>0.19313418157981399</v>
      </c>
      <c r="CM1009" s="14">
        <v>0.18629068468117099</v>
      </c>
      <c r="CN1009" s="14"/>
      <c r="CO1009" s="14">
        <v>0.34144083583463702</v>
      </c>
      <c r="CP1009" s="14">
        <v>0.19005787812445801</v>
      </c>
      <c r="CQ1009" s="14"/>
      <c r="CR1009" s="14">
        <v>0.245410169550141</v>
      </c>
      <c r="CS1009" s="14">
        <v>0.206743295986585</v>
      </c>
    </row>
    <row r="1010" spans="2:97" x14ac:dyDescent="0.3">
      <c r="B1010" t="s">
        <v>384</v>
      </c>
      <c r="C1010" s="14">
        <v>0.41903491190099401</v>
      </c>
      <c r="D1010" s="14">
        <v>0.409353661558712</v>
      </c>
      <c r="E1010" s="14">
        <v>0.42866674059684601</v>
      </c>
      <c r="F1010" s="14"/>
      <c r="G1010" s="14">
        <v>0.42990215799405701</v>
      </c>
      <c r="H1010" s="14">
        <v>0.454032340991885</v>
      </c>
      <c r="I1010" s="14">
        <v>0.45960596884754301</v>
      </c>
      <c r="J1010" s="14">
        <v>0.37552091553351302</v>
      </c>
      <c r="K1010" s="14">
        <v>0.42215001669915603</v>
      </c>
      <c r="L1010" s="14">
        <v>0.385242963392948</v>
      </c>
      <c r="M1010" s="14"/>
      <c r="N1010" s="14">
        <v>0.43839816168019002</v>
      </c>
      <c r="O1010" s="14">
        <v>0.43636848395172001</v>
      </c>
      <c r="P1010" s="14">
        <v>0.382246686239052</v>
      </c>
      <c r="Q1010" s="14">
        <v>0.41431648358753498</v>
      </c>
      <c r="R1010" s="14"/>
      <c r="S1010" s="14">
        <v>0.354801574189272</v>
      </c>
      <c r="T1010" s="14">
        <v>0.464074016011785</v>
      </c>
      <c r="U1010" s="14">
        <v>0.42397706795724899</v>
      </c>
      <c r="V1010" s="14">
        <v>0.36759206802049699</v>
      </c>
      <c r="W1010" s="14">
        <v>0.39261050033599698</v>
      </c>
      <c r="X1010" s="14">
        <v>0.41133860058468003</v>
      </c>
      <c r="Y1010" s="14">
        <v>0.48436833178198202</v>
      </c>
      <c r="Z1010" s="14">
        <v>0.47069920121932401</v>
      </c>
      <c r="AA1010" s="14">
        <v>0.44236073862131398</v>
      </c>
      <c r="AB1010" s="14">
        <v>0.40321598801640801</v>
      </c>
      <c r="AC1010" s="14">
        <v>0.43956374924935099</v>
      </c>
      <c r="AD1010" s="14">
        <v>0.37090258320738201</v>
      </c>
      <c r="AE1010" s="14"/>
      <c r="AF1010" s="14">
        <v>0.41940661359318399</v>
      </c>
      <c r="AG1010" s="14">
        <v>0.44987751141530702</v>
      </c>
      <c r="AH1010" s="14">
        <v>0.41257571152510197</v>
      </c>
      <c r="AI1010" s="14">
        <v>0.32502223356308702</v>
      </c>
      <c r="AJ1010" s="14">
        <v>0.44574529955390901</v>
      </c>
      <c r="AK1010" s="14"/>
      <c r="AL1010" s="14">
        <v>0.42626570191841201</v>
      </c>
      <c r="AM1010" s="14">
        <v>0.42146819966488602</v>
      </c>
      <c r="AN1010" s="14">
        <v>0.46358807754904002</v>
      </c>
      <c r="AO1010" s="14">
        <v>0.35154486040810301</v>
      </c>
      <c r="AP1010" s="14">
        <v>0.49410195102745802</v>
      </c>
      <c r="AQ1010" s="14">
        <v>0.47719279711089801</v>
      </c>
      <c r="AR1010" s="14"/>
      <c r="AS1010" s="14">
        <v>0.42567505949242801</v>
      </c>
      <c r="AT1010" s="14">
        <v>0.40921557804443498</v>
      </c>
      <c r="AU1010" s="14">
        <v>0.43766209983816401</v>
      </c>
      <c r="AV1010" s="14">
        <v>0.44634741459357902</v>
      </c>
      <c r="AW1010" s="14">
        <v>0.25866542029457901</v>
      </c>
      <c r="AX1010" s="14"/>
      <c r="AY1010" s="14">
        <v>0.87210627616220504</v>
      </c>
      <c r="AZ1010" s="14">
        <v>0.530464914070364</v>
      </c>
      <c r="BA1010" s="14">
        <v>0.50013440968376599</v>
      </c>
      <c r="BB1010" s="14">
        <v>0.374446060221721</v>
      </c>
      <c r="BC1010" s="14">
        <v>0.31151424447262599</v>
      </c>
      <c r="BD1010" s="14">
        <v>0.415541303837974</v>
      </c>
      <c r="BE1010" s="14">
        <v>0.39793563463267501</v>
      </c>
      <c r="BF1010" s="14">
        <v>0.40283805126050298</v>
      </c>
      <c r="BG1010" s="14">
        <v>0.38616237607950099</v>
      </c>
      <c r="BH1010" s="14">
        <v>0.47638569751049897</v>
      </c>
      <c r="BI1010" s="14">
        <v>0.39352017787844001</v>
      </c>
      <c r="BJ1010" s="14">
        <v>0.44337030422136098</v>
      </c>
      <c r="BK1010" s="14">
        <v>0.50726345962532304</v>
      </c>
      <c r="BL1010" s="14">
        <v>0.472292742572474</v>
      </c>
      <c r="BM1010" s="14">
        <v>0.448368196544838</v>
      </c>
      <c r="BN1010" s="14">
        <v>0.38320881331596302</v>
      </c>
      <c r="BO1010" s="14"/>
      <c r="BP1010" s="14">
        <v>0.39206038021769701</v>
      </c>
      <c r="BQ1010" s="14">
        <v>0.40855272135816501</v>
      </c>
      <c r="BR1010" s="14">
        <v>0.46993860062604897</v>
      </c>
      <c r="BS1010" s="14">
        <v>0.41353356181942102</v>
      </c>
      <c r="BT1010" s="14">
        <v>0.42113733415704002</v>
      </c>
      <c r="BU1010" s="14">
        <v>0.45454726457038502</v>
      </c>
      <c r="BV1010" s="14"/>
      <c r="BW1010" s="14">
        <v>0.38232630664388201</v>
      </c>
      <c r="BX1010" s="14">
        <v>0.47167156105318497</v>
      </c>
      <c r="BY1010" s="14" t="s">
        <v>120</v>
      </c>
      <c r="BZ1010" s="14">
        <v>0.37764525376424002</v>
      </c>
      <c r="CA1010" s="14">
        <v>0.455967164080472</v>
      </c>
      <c r="CB1010" s="14">
        <v>0.420695935144827</v>
      </c>
      <c r="CC1010" s="14">
        <v>0.40411983379290001</v>
      </c>
      <c r="CD1010" s="14"/>
      <c r="CE1010" s="14">
        <v>0.41750164039284299</v>
      </c>
      <c r="CF1010" s="14">
        <v>0.43556159802407302</v>
      </c>
      <c r="CG1010" s="14">
        <v>0.446352172176054</v>
      </c>
      <c r="CH1010" s="14">
        <v>0.424690183987665</v>
      </c>
      <c r="CI1010" s="14"/>
      <c r="CJ1010" s="14">
        <v>0.37507878452493698</v>
      </c>
      <c r="CK1010" s="14">
        <v>0.455973994221467</v>
      </c>
      <c r="CL1010" s="14">
        <v>0.41987902625176599</v>
      </c>
      <c r="CM1010" s="14">
        <v>0.41328377723217702</v>
      </c>
      <c r="CN1010" s="14"/>
      <c r="CO1010" s="14">
        <v>0.41466329987191303</v>
      </c>
      <c r="CP1010" s="14">
        <v>0.421756130812181</v>
      </c>
      <c r="CQ1010" s="14"/>
      <c r="CR1010" s="14">
        <v>0.52779047986140604</v>
      </c>
      <c r="CS1010" s="14">
        <v>0.40662867604904401</v>
      </c>
    </row>
    <row r="1011" spans="2:97" x14ac:dyDescent="0.3">
      <c r="B1011" t="s">
        <v>385</v>
      </c>
      <c r="C1011" s="14">
        <v>0.257697631195627</v>
      </c>
      <c r="D1011" s="14">
        <v>0.256808027881821</v>
      </c>
      <c r="E1011" s="14">
        <v>0.258969835304453</v>
      </c>
      <c r="F1011" s="14"/>
      <c r="G1011" s="14">
        <v>0.287667549460285</v>
      </c>
      <c r="H1011" s="14">
        <v>0.17309038538079399</v>
      </c>
      <c r="I1011" s="14">
        <v>0.21116149242368501</v>
      </c>
      <c r="J1011" s="14">
        <v>0.29637143331280102</v>
      </c>
      <c r="K1011" s="14">
        <v>0.25380609525477399</v>
      </c>
      <c r="L1011" s="14">
        <v>0.31534472460947</v>
      </c>
      <c r="M1011" s="14"/>
      <c r="N1011" s="14">
        <v>0.24375511078658099</v>
      </c>
      <c r="O1011" s="14">
        <v>0.283391429844146</v>
      </c>
      <c r="P1011" s="14">
        <v>0.245180735734183</v>
      </c>
      <c r="Q1011" s="14">
        <v>0.25796514461616199</v>
      </c>
      <c r="R1011" s="14"/>
      <c r="S1011" s="14">
        <v>0.22967632774136901</v>
      </c>
      <c r="T1011" s="14">
        <v>0.245047264474515</v>
      </c>
      <c r="U1011" s="14">
        <v>0.27463287946291698</v>
      </c>
      <c r="V1011" s="14">
        <v>0.19148230359815899</v>
      </c>
      <c r="W1011" s="14">
        <v>0.35000865809224202</v>
      </c>
      <c r="X1011" s="14">
        <v>0.213166360444109</v>
      </c>
      <c r="Y1011" s="14">
        <v>0.27303779411475299</v>
      </c>
      <c r="Z1011" s="14">
        <v>0.30532418786615101</v>
      </c>
      <c r="AA1011" s="14">
        <v>0.22815633485704201</v>
      </c>
      <c r="AB1011" s="14">
        <v>0.26251340006646701</v>
      </c>
      <c r="AC1011" s="14">
        <v>0.29575878583909399</v>
      </c>
      <c r="AD1011" s="14">
        <v>0.40155833680849101</v>
      </c>
      <c r="AE1011" s="14"/>
      <c r="AF1011" s="14">
        <v>0.27587722519893698</v>
      </c>
      <c r="AG1011" s="14">
        <v>0.21866595256325499</v>
      </c>
      <c r="AH1011" s="14">
        <v>0.32268554568688101</v>
      </c>
      <c r="AI1011" s="14">
        <v>0.22550298384338999</v>
      </c>
      <c r="AJ1011" s="14">
        <v>0.27782553537580701</v>
      </c>
      <c r="AK1011" s="14"/>
      <c r="AL1011" s="14">
        <v>0.22970742044838399</v>
      </c>
      <c r="AM1011" s="14">
        <v>0.24974247683475201</v>
      </c>
      <c r="AN1011" s="14">
        <v>0.312109618562464</v>
      </c>
      <c r="AO1011" s="14">
        <v>0.24681748057185199</v>
      </c>
      <c r="AP1011" s="14">
        <v>0.24085599355801801</v>
      </c>
      <c r="AQ1011" s="14">
        <v>0.239352810850641</v>
      </c>
      <c r="AR1011" s="14"/>
      <c r="AS1011" s="14">
        <v>0.22498119072614001</v>
      </c>
      <c r="AT1011" s="14">
        <v>0.27313401217336503</v>
      </c>
      <c r="AU1011" s="14">
        <v>0.26484362043812998</v>
      </c>
      <c r="AV1011" s="14">
        <v>0.25759674634968499</v>
      </c>
      <c r="AW1011" s="14">
        <v>9.4101384452492803E-2</v>
      </c>
      <c r="AX1011" s="14"/>
      <c r="AY1011" s="14">
        <v>0</v>
      </c>
      <c r="AZ1011" s="14">
        <v>0.12820552909882399</v>
      </c>
      <c r="BA1011" s="14">
        <v>0.20814598078205501</v>
      </c>
      <c r="BB1011" s="14">
        <v>0.306518082154149</v>
      </c>
      <c r="BC1011" s="14">
        <v>0.32707761516367301</v>
      </c>
      <c r="BD1011" s="14">
        <v>0.27183546915246798</v>
      </c>
      <c r="BE1011" s="14">
        <v>0.29752587148814602</v>
      </c>
      <c r="BF1011" s="14">
        <v>0.25527432977096498</v>
      </c>
      <c r="BG1011" s="14">
        <v>0.328159847337467</v>
      </c>
      <c r="BH1011" s="14">
        <v>0.244460590252328</v>
      </c>
      <c r="BI1011" s="14">
        <v>0.23680831592363999</v>
      </c>
      <c r="BJ1011" s="14">
        <v>0.26375522298723397</v>
      </c>
      <c r="BK1011" s="14">
        <v>0.28449687255686701</v>
      </c>
      <c r="BL1011" s="14">
        <v>0.21496821597787</v>
      </c>
      <c r="BM1011" s="14">
        <v>0.15908100632040001</v>
      </c>
      <c r="BN1011" s="14">
        <v>0.18760628104855601</v>
      </c>
      <c r="BO1011" s="14"/>
      <c r="BP1011" s="14">
        <v>0.212685120163669</v>
      </c>
      <c r="BQ1011" s="14">
        <v>0.279106140525202</v>
      </c>
      <c r="BR1011" s="14">
        <v>0.225791557115011</v>
      </c>
      <c r="BS1011" s="14">
        <v>0.265060736198167</v>
      </c>
      <c r="BT1011" s="14">
        <v>0.29719278587025599</v>
      </c>
      <c r="BU1011" s="14">
        <v>0.30767983461257697</v>
      </c>
      <c r="BV1011" s="14"/>
      <c r="BW1011" s="14">
        <v>0.29400072074219002</v>
      </c>
      <c r="BX1011" s="14">
        <v>0.22450302369222599</v>
      </c>
      <c r="BY1011" s="14" t="s">
        <v>120</v>
      </c>
      <c r="BZ1011" s="14">
        <v>0.196444420789429</v>
      </c>
      <c r="CA1011" s="14">
        <v>0.186258889852641</v>
      </c>
      <c r="CB1011" s="14">
        <v>0.27271733858799002</v>
      </c>
      <c r="CC1011" s="14">
        <v>0.31357684978307099</v>
      </c>
      <c r="CD1011" s="14"/>
      <c r="CE1011" s="14">
        <v>0.26068414694963399</v>
      </c>
      <c r="CF1011" s="14">
        <v>0.24376131670020301</v>
      </c>
      <c r="CG1011" s="14">
        <v>0.222412264795633</v>
      </c>
      <c r="CH1011" s="14">
        <v>0.26147864127876203</v>
      </c>
      <c r="CI1011" s="14"/>
      <c r="CJ1011" s="14">
        <v>0.245608307525672</v>
      </c>
      <c r="CK1011" s="14">
        <v>0.25885711350655299</v>
      </c>
      <c r="CL1011" s="14">
        <v>0.27350188198967801</v>
      </c>
      <c r="CM1011" s="14">
        <v>0.15615865051226599</v>
      </c>
      <c r="CN1011" s="14"/>
      <c r="CO1011" s="14">
        <v>0.18076222459218899</v>
      </c>
      <c r="CP1011" s="14">
        <v>0.267128265729694</v>
      </c>
      <c r="CQ1011" s="14"/>
      <c r="CR1011" s="14">
        <v>0.16711642361012799</v>
      </c>
      <c r="CS1011" s="14">
        <v>0.270314843310407</v>
      </c>
    </row>
    <row r="1012" spans="2:97" x14ac:dyDescent="0.3">
      <c r="B1012" t="s">
        <v>386</v>
      </c>
      <c r="C1012" s="14">
        <v>7.2813652033309403E-2</v>
      </c>
      <c r="D1012" s="14">
        <v>0.100913487060194</v>
      </c>
      <c r="E1012" s="14">
        <v>4.7134028208721902E-2</v>
      </c>
      <c r="F1012" s="14"/>
      <c r="G1012" s="14">
        <v>7.0628598223409306E-2</v>
      </c>
      <c r="H1012" s="14">
        <v>3.5580049850723099E-2</v>
      </c>
      <c r="I1012" s="14">
        <v>9.1407980957246504E-2</v>
      </c>
      <c r="J1012" s="14">
        <v>6.6345975766834306E-2</v>
      </c>
      <c r="K1012" s="14">
        <v>8.74458205321854E-2</v>
      </c>
      <c r="L1012" s="14">
        <v>8.4989584469416804E-2</v>
      </c>
      <c r="M1012" s="14"/>
      <c r="N1012" s="14">
        <v>6.5353617586979995E-2</v>
      </c>
      <c r="O1012" s="14">
        <v>7.2116281585591802E-2</v>
      </c>
      <c r="P1012" s="14">
        <v>8.7289689586118394E-2</v>
      </c>
      <c r="Q1012" s="14">
        <v>6.7397509672921296E-2</v>
      </c>
      <c r="R1012" s="14"/>
      <c r="S1012" s="14">
        <v>5.5259212576424202E-2</v>
      </c>
      <c r="T1012" s="14">
        <v>7.2200466133882299E-2</v>
      </c>
      <c r="U1012" s="14">
        <v>5.23661322116344E-2</v>
      </c>
      <c r="V1012" s="14">
        <v>0.110757011240463</v>
      </c>
      <c r="W1012" s="14">
        <v>9.0297240699401302E-2</v>
      </c>
      <c r="X1012" s="14">
        <v>0.139832139870088</v>
      </c>
      <c r="Y1012" s="14">
        <v>1.16987882262317E-2</v>
      </c>
      <c r="Z1012" s="14">
        <v>6.6206891952219196E-2</v>
      </c>
      <c r="AA1012" s="14">
        <v>5.4637326857632097E-2</v>
      </c>
      <c r="AB1012" s="14">
        <v>6.9336127103504702E-2</v>
      </c>
      <c r="AC1012" s="14">
        <v>0.123338847621883</v>
      </c>
      <c r="AD1012" s="14">
        <v>4.2973015943073602E-2</v>
      </c>
      <c r="AE1012" s="14"/>
      <c r="AF1012" s="14">
        <v>6.2890670827875805E-2</v>
      </c>
      <c r="AG1012" s="14">
        <v>5.7148538785073602E-2</v>
      </c>
      <c r="AH1012" s="14">
        <v>4.9335445575543001E-2</v>
      </c>
      <c r="AI1012" s="14">
        <v>0.159283486664549</v>
      </c>
      <c r="AJ1012" s="14">
        <v>7.8452435368585399E-2</v>
      </c>
      <c r="AK1012" s="14"/>
      <c r="AL1012" s="14">
        <v>6.1853049932375698E-2</v>
      </c>
      <c r="AM1012" s="14">
        <v>5.3752576580996199E-2</v>
      </c>
      <c r="AN1012" s="14">
        <v>3.5033241902336303E-2</v>
      </c>
      <c r="AO1012" s="14">
        <v>0.120903593782845</v>
      </c>
      <c r="AP1012" s="14">
        <v>8.6005279282713495E-2</v>
      </c>
      <c r="AQ1012" s="14">
        <v>7.6164599416845294E-2</v>
      </c>
      <c r="AR1012" s="14"/>
      <c r="AS1012" s="14">
        <v>9.7122639100005806E-2</v>
      </c>
      <c r="AT1012" s="14">
        <v>9.1426226016478096E-2</v>
      </c>
      <c r="AU1012" s="14">
        <v>5.7132867601728303E-2</v>
      </c>
      <c r="AV1012" s="14">
        <v>4.5162670479530799E-2</v>
      </c>
      <c r="AW1012" s="14">
        <v>4.2575189859693802E-2</v>
      </c>
      <c r="AX1012" s="14"/>
      <c r="AY1012" s="14">
        <v>0</v>
      </c>
      <c r="AZ1012" s="14">
        <v>0.102279992522705</v>
      </c>
      <c r="BA1012" s="14">
        <v>4.3839997662398801E-2</v>
      </c>
      <c r="BB1012" s="14">
        <v>0.101074043515752</v>
      </c>
      <c r="BC1012" s="14">
        <v>0.106969581515309</v>
      </c>
      <c r="BD1012" s="14">
        <v>6.7572321122379195E-2</v>
      </c>
      <c r="BE1012" s="14">
        <v>8.2547482231379393E-2</v>
      </c>
      <c r="BF1012" s="14">
        <v>7.1237759565711795E-2</v>
      </c>
      <c r="BG1012" s="14">
        <v>8.3817345534669893E-2</v>
      </c>
      <c r="BH1012" s="14">
        <v>1.7306455491433601E-2</v>
      </c>
      <c r="BI1012" s="14">
        <v>7.3231696418475406E-2</v>
      </c>
      <c r="BJ1012" s="14">
        <v>9.5999623177078899E-2</v>
      </c>
      <c r="BK1012" s="14">
        <v>2.0074867964038599E-2</v>
      </c>
      <c r="BL1012" s="14">
        <v>0.17724349980194501</v>
      </c>
      <c r="BM1012" s="14">
        <v>0.166279074804078</v>
      </c>
      <c r="BN1012" s="14">
        <v>0</v>
      </c>
      <c r="BO1012" s="14"/>
      <c r="BP1012" s="14">
        <v>6.3628404210216205E-2</v>
      </c>
      <c r="BQ1012" s="14">
        <v>4.406443593777E-2</v>
      </c>
      <c r="BR1012" s="14">
        <v>9.0781421850971003E-2</v>
      </c>
      <c r="BS1012" s="14">
        <v>9.3938744676809197E-2</v>
      </c>
      <c r="BT1012" s="14">
        <v>0.107932724627696</v>
      </c>
      <c r="BU1012" s="14">
        <v>6.1196974029376502E-2</v>
      </c>
      <c r="BV1012" s="14"/>
      <c r="BW1012" s="14">
        <v>7.0670820180273902E-2</v>
      </c>
      <c r="BX1012" s="14">
        <v>8.3786594190843E-2</v>
      </c>
      <c r="BY1012" s="14" t="s">
        <v>120</v>
      </c>
      <c r="BZ1012" s="14">
        <v>6.1555412891306699E-2</v>
      </c>
      <c r="CA1012" s="14">
        <v>0.100595725324086</v>
      </c>
      <c r="CB1012" s="14">
        <v>4.7970372278933401E-2</v>
      </c>
      <c r="CC1012" s="14">
        <v>0.107377997373474</v>
      </c>
      <c r="CD1012" s="14"/>
      <c r="CE1012" s="14">
        <v>5.2914145442288701E-2</v>
      </c>
      <c r="CF1012" s="14">
        <v>7.7352232480187605E-2</v>
      </c>
      <c r="CG1012" s="14">
        <v>9.1009373365294105E-2</v>
      </c>
      <c r="CH1012" s="14">
        <v>7.6329609120394604E-2</v>
      </c>
      <c r="CI1012" s="14"/>
      <c r="CJ1012" s="14">
        <v>6.2707706036177702E-2</v>
      </c>
      <c r="CK1012" s="14">
        <v>6.2388698148428297E-2</v>
      </c>
      <c r="CL1012" s="14">
        <v>7.9989549040779498E-2</v>
      </c>
      <c r="CM1012" s="14">
        <v>7.1044139195353601E-2</v>
      </c>
      <c r="CN1012" s="14"/>
      <c r="CO1012" s="14">
        <v>2.3833357322982199E-2</v>
      </c>
      <c r="CP1012" s="14">
        <v>8.0728984640613496E-2</v>
      </c>
      <c r="CQ1012" s="14"/>
      <c r="CR1012" s="14">
        <v>4.7770269999726798E-2</v>
      </c>
      <c r="CS1012" s="14">
        <v>8.0119566720167096E-2</v>
      </c>
    </row>
    <row r="1013" spans="2:97" x14ac:dyDescent="0.3">
      <c r="B1013" t="s">
        <v>92</v>
      </c>
      <c r="C1013" s="14">
        <v>4.27142088556898E-2</v>
      </c>
      <c r="D1013" s="14">
        <v>3.0404977137541499E-2</v>
      </c>
      <c r="E1013" s="14">
        <v>5.4095036857754498E-2</v>
      </c>
      <c r="F1013" s="14"/>
      <c r="G1013" s="14">
        <v>1.96192075418429E-2</v>
      </c>
      <c r="H1013" s="14">
        <v>5.5208792005096201E-2</v>
      </c>
      <c r="I1013" s="14">
        <v>3.1123759036553001E-2</v>
      </c>
      <c r="J1013" s="14">
        <v>4.4962197233183301E-2</v>
      </c>
      <c r="K1013" s="14">
        <v>4.6261662426863297E-2</v>
      </c>
      <c r="L1013" s="14">
        <v>5.1938350594306702E-2</v>
      </c>
      <c r="M1013" s="14"/>
      <c r="N1013" s="14">
        <v>2.8726369733459399E-2</v>
      </c>
      <c r="O1013" s="14">
        <v>4.1559645733191201E-2</v>
      </c>
      <c r="P1013" s="14">
        <v>3.4337444147134501E-2</v>
      </c>
      <c r="Q1013" s="14">
        <v>6.6366563665096703E-2</v>
      </c>
      <c r="R1013" s="14"/>
      <c r="S1013" s="14">
        <v>5.2960811545111702E-2</v>
      </c>
      <c r="T1013" s="14">
        <v>3.9918667833304299E-2</v>
      </c>
      <c r="U1013" s="14">
        <v>4.5068775283935998E-2</v>
      </c>
      <c r="V1013" s="14">
        <v>5.8976414443889798E-2</v>
      </c>
      <c r="W1013" s="14">
        <v>1.4524893543195101E-2</v>
      </c>
      <c r="X1013" s="14">
        <v>2.4710045392691501E-2</v>
      </c>
      <c r="Y1013" s="14">
        <v>4.6543718701873099E-2</v>
      </c>
      <c r="Z1013" s="14">
        <v>0</v>
      </c>
      <c r="AA1013" s="14">
        <v>2.5016669118111099E-2</v>
      </c>
      <c r="AB1013" s="14">
        <v>9.8860262608433003E-2</v>
      </c>
      <c r="AC1013" s="14">
        <v>6.1166343356656099E-2</v>
      </c>
      <c r="AD1013" s="14">
        <v>0</v>
      </c>
      <c r="AE1013" s="14"/>
      <c r="AF1013" s="14">
        <v>5.0929543684210703E-2</v>
      </c>
      <c r="AG1013" s="14">
        <v>2.77618056638919E-2</v>
      </c>
      <c r="AH1013" s="14">
        <v>4.2697763389461303E-2</v>
      </c>
      <c r="AI1013" s="14">
        <v>5.39892756136486E-2</v>
      </c>
      <c r="AJ1013" s="14">
        <v>4.8987894245764399E-2</v>
      </c>
      <c r="AK1013" s="14"/>
      <c r="AL1013" s="14">
        <v>1.7190384864319001E-2</v>
      </c>
      <c r="AM1013" s="14">
        <v>3.6553465822143701E-2</v>
      </c>
      <c r="AN1013" s="14">
        <v>3.7188697481402799E-2</v>
      </c>
      <c r="AO1013" s="14">
        <v>6.6026139599688102E-2</v>
      </c>
      <c r="AP1013" s="14">
        <v>3.0480345481441101E-2</v>
      </c>
      <c r="AQ1013" s="14">
        <v>6.7148651692540903E-2</v>
      </c>
      <c r="AR1013" s="14"/>
      <c r="AS1013" s="14">
        <v>4.4097757771527302E-2</v>
      </c>
      <c r="AT1013" s="14">
        <v>3.3160871583011897E-2</v>
      </c>
      <c r="AU1013" s="14">
        <v>4.7610803684397698E-2</v>
      </c>
      <c r="AV1013" s="14">
        <v>1.44534127244957E-2</v>
      </c>
      <c r="AW1013" s="14">
        <v>4.5729536052967798E-2</v>
      </c>
      <c r="AX1013" s="14"/>
      <c r="AY1013" s="14">
        <v>0</v>
      </c>
      <c r="AZ1013" s="14">
        <v>8.1041931592143707E-2</v>
      </c>
      <c r="BA1013" s="14">
        <v>4.2247862205529202E-2</v>
      </c>
      <c r="BB1013" s="14">
        <v>6.1015513779306099E-2</v>
      </c>
      <c r="BC1013" s="14">
        <v>3.47150100123974E-2</v>
      </c>
      <c r="BD1013" s="14">
        <v>5.0950592474747397E-2</v>
      </c>
      <c r="BE1013" s="14">
        <v>4.9686876146521099E-2</v>
      </c>
      <c r="BF1013" s="14">
        <v>4.7393386936309498E-2</v>
      </c>
      <c r="BG1013" s="14">
        <v>2.39867487332611E-2</v>
      </c>
      <c r="BH1013" s="14">
        <v>5.4183350708253898E-2</v>
      </c>
      <c r="BI1013" s="14">
        <v>4.8869574196960697E-2</v>
      </c>
      <c r="BJ1013" s="14">
        <v>3.4675374477603903E-2</v>
      </c>
      <c r="BK1013" s="14">
        <v>2.2933191616638898E-2</v>
      </c>
      <c r="BL1013" s="14">
        <v>0</v>
      </c>
      <c r="BM1013" s="14">
        <v>5.5224182625642E-2</v>
      </c>
      <c r="BN1013" s="14">
        <v>1.7121234625963998E-2</v>
      </c>
      <c r="BO1013" s="14"/>
      <c r="BP1013" s="14">
        <v>3.1321335709941799E-2</v>
      </c>
      <c r="BQ1013" s="14">
        <v>5.2626056341020098E-2</v>
      </c>
      <c r="BR1013" s="14">
        <v>3.1026640614102902E-2</v>
      </c>
      <c r="BS1013" s="14">
        <v>3.8511986066036299E-2</v>
      </c>
      <c r="BT1013" s="14">
        <v>4.9492890968336999E-2</v>
      </c>
      <c r="BU1013" s="14">
        <v>7.1886351364279302E-2</v>
      </c>
      <c r="BV1013" s="14"/>
      <c r="BW1013" s="14">
        <v>3.6178494298283001E-2</v>
      </c>
      <c r="BX1013" s="14">
        <v>1.5391397320065101E-2</v>
      </c>
      <c r="BY1013" s="14" t="s">
        <v>120</v>
      </c>
      <c r="BZ1013" s="14">
        <v>0.103750467388803</v>
      </c>
      <c r="CA1013" s="14">
        <v>4.1253681588793403E-2</v>
      </c>
      <c r="CB1013" s="14">
        <v>5.5325116508631797E-2</v>
      </c>
      <c r="CC1013" s="14">
        <v>7.7186365154642E-2</v>
      </c>
      <c r="CD1013" s="14"/>
      <c r="CE1013" s="14">
        <v>2.60571642608813E-2</v>
      </c>
      <c r="CF1013" s="14">
        <v>2.8789942443798101E-2</v>
      </c>
      <c r="CG1013" s="14">
        <v>0.100515386618901</v>
      </c>
      <c r="CH1013" s="14">
        <v>2.2758462475466999E-2</v>
      </c>
      <c r="CI1013" s="14"/>
      <c r="CJ1013" s="14">
        <v>5.4826790971253397E-2</v>
      </c>
      <c r="CK1013" s="14">
        <v>1.38329090868318E-2</v>
      </c>
      <c r="CL1013" s="14">
        <v>3.34953611379619E-2</v>
      </c>
      <c r="CM1013" s="14">
        <v>0.17322274837903301</v>
      </c>
      <c r="CN1013" s="14"/>
      <c r="CO1013" s="14">
        <v>3.9300282378278102E-2</v>
      </c>
      <c r="CP1013" s="14">
        <v>4.0328740693052902E-2</v>
      </c>
      <c r="CQ1013" s="14"/>
      <c r="CR1013" s="14">
        <v>1.1912656978598699E-2</v>
      </c>
      <c r="CS1013" s="14">
        <v>3.6193617933796399E-2</v>
      </c>
    </row>
    <row r="1014" spans="2:97" x14ac:dyDescent="0.3">
      <c r="C1014" s="14"/>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c r="AD1014" s="14"/>
      <c r="AE1014" s="14"/>
      <c r="AF1014" s="14"/>
      <c r="AG1014" s="14"/>
      <c r="AH1014" s="14"/>
      <c r="AI1014" s="14"/>
      <c r="AJ1014" s="14"/>
      <c r="AK1014" s="14"/>
      <c r="AL1014" s="14"/>
      <c r="AM1014" s="14"/>
      <c r="AN1014" s="14"/>
      <c r="AO1014" s="14"/>
      <c r="AP1014" s="14"/>
      <c r="AQ1014" s="14"/>
      <c r="AR1014" s="14"/>
      <c r="AS1014" s="14"/>
      <c r="AT1014" s="14"/>
      <c r="AU1014" s="14"/>
      <c r="AV1014" s="14"/>
      <c r="AW1014" s="14"/>
      <c r="AX1014" s="14"/>
      <c r="AY1014" s="14"/>
      <c r="AZ1014" s="14"/>
      <c r="BA1014" s="14"/>
      <c r="BB1014" s="14"/>
      <c r="BC1014" s="14"/>
      <c r="BD1014" s="14"/>
      <c r="BE1014" s="14"/>
      <c r="BF1014" s="14"/>
      <c r="BG1014" s="14"/>
      <c r="BH1014" s="14"/>
      <c r="BI1014" s="14"/>
      <c r="BJ1014" s="14"/>
      <c r="BK1014" s="14"/>
      <c r="BL1014" s="14"/>
      <c r="BM1014" s="14"/>
      <c r="BN1014" s="14"/>
      <c r="BO1014" s="14"/>
      <c r="BP1014" s="14"/>
      <c r="BQ1014" s="14"/>
      <c r="BR1014" s="14"/>
      <c r="BS1014" s="14"/>
      <c r="BT1014" s="14"/>
      <c r="BU1014" s="14"/>
      <c r="BV1014" s="14"/>
      <c r="BW1014" s="14"/>
      <c r="BX1014" s="14"/>
      <c r="BY1014" s="14"/>
      <c r="BZ1014" s="14"/>
      <c r="CA1014" s="14"/>
      <c r="CB1014" s="14"/>
      <c r="CC1014" s="14"/>
      <c r="CD1014" s="14"/>
      <c r="CE1014" s="14"/>
      <c r="CF1014" s="14"/>
      <c r="CG1014" s="14"/>
      <c r="CH1014" s="14"/>
      <c r="CI1014" s="14"/>
      <c r="CJ1014" s="14"/>
      <c r="CK1014" s="14"/>
      <c r="CL1014" s="14"/>
      <c r="CM1014" s="14"/>
      <c r="CN1014" s="14"/>
      <c r="CO1014" s="14"/>
      <c r="CP1014" s="14"/>
      <c r="CQ1014" s="14"/>
      <c r="CR1014" s="14"/>
      <c r="CS1014" s="14"/>
    </row>
    <row r="1015" spans="2:97" x14ac:dyDescent="0.3">
      <c r="B1015" s="6" t="s">
        <v>425</v>
      </c>
      <c r="C1015" s="14"/>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c r="AD1015" s="14"/>
      <c r="AE1015" s="14"/>
      <c r="AF1015" s="14"/>
      <c r="AG1015" s="14"/>
      <c r="AH1015" s="14"/>
      <c r="AI1015" s="14"/>
      <c r="AJ1015" s="14"/>
      <c r="AK1015" s="14"/>
      <c r="AL1015" s="14"/>
      <c r="AM1015" s="14"/>
      <c r="AN1015" s="14"/>
      <c r="AO1015" s="14"/>
      <c r="AP1015" s="14"/>
      <c r="AQ1015" s="14"/>
      <c r="AR1015" s="14"/>
      <c r="AS1015" s="14"/>
      <c r="AT1015" s="14"/>
      <c r="AU1015" s="14"/>
      <c r="AV1015" s="14"/>
      <c r="AW1015" s="14"/>
      <c r="AX1015" s="14"/>
      <c r="AY1015" s="14"/>
      <c r="AZ1015" s="14"/>
      <c r="BA1015" s="14"/>
      <c r="BB1015" s="14"/>
      <c r="BC1015" s="14"/>
      <c r="BD1015" s="14"/>
      <c r="BE1015" s="14"/>
      <c r="BF1015" s="14"/>
      <c r="BG1015" s="14"/>
      <c r="BH1015" s="14"/>
      <c r="BI1015" s="14"/>
      <c r="BJ1015" s="14"/>
      <c r="BK1015" s="14"/>
      <c r="BL1015" s="14"/>
      <c r="BM1015" s="14"/>
      <c r="BN1015" s="14"/>
      <c r="BO1015" s="14"/>
      <c r="BP1015" s="14"/>
      <c r="BQ1015" s="14"/>
      <c r="BR1015" s="14"/>
      <c r="BS1015" s="14"/>
      <c r="BT1015" s="14"/>
      <c r="BU1015" s="14"/>
      <c r="BV1015" s="14"/>
      <c r="BW1015" s="14"/>
      <c r="BX1015" s="14"/>
      <c r="BY1015" s="14"/>
      <c r="BZ1015" s="14"/>
      <c r="CA1015" s="14"/>
      <c r="CB1015" s="14"/>
      <c r="CC1015" s="14"/>
      <c r="CD1015" s="14"/>
      <c r="CE1015" s="14"/>
      <c r="CF1015" s="14"/>
      <c r="CG1015" s="14"/>
      <c r="CH1015" s="14"/>
      <c r="CI1015" s="14"/>
      <c r="CJ1015" s="14"/>
      <c r="CK1015" s="14"/>
      <c r="CL1015" s="14"/>
      <c r="CM1015" s="14"/>
      <c r="CN1015" s="14"/>
      <c r="CO1015" s="14"/>
      <c r="CP1015" s="14"/>
      <c r="CQ1015" s="14"/>
      <c r="CR1015" s="14"/>
      <c r="CS1015" s="14"/>
    </row>
    <row r="1016" spans="2:97" x14ac:dyDescent="0.3">
      <c r="B1016" s="24" t="s">
        <v>188</v>
      </c>
      <c r="C1016" s="14"/>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c r="AD1016" s="14"/>
      <c r="AE1016" s="14"/>
      <c r="AF1016" s="14"/>
      <c r="AG1016" s="14"/>
      <c r="AH1016" s="14"/>
      <c r="AI1016" s="14"/>
      <c r="AJ1016" s="14"/>
      <c r="AK1016" s="14"/>
      <c r="AL1016" s="14"/>
      <c r="AM1016" s="14"/>
      <c r="AN1016" s="14"/>
      <c r="AO1016" s="14"/>
      <c r="AP1016" s="14"/>
      <c r="AQ1016" s="14"/>
      <c r="AR1016" s="14"/>
      <c r="AS1016" s="14"/>
      <c r="AT1016" s="14"/>
      <c r="AU1016" s="14"/>
      <c r="AV1016" s="14"/>
      <c r="AW1016" s="14"/>
      <c r="AX1016" s="14"/>
      <c r="AY1016" s="14"/>
      <c r="AZ1016" s="14"/>
      <c r="BA1016" s="14"/>
      <c r="BB1016" s="14"/>
      <c r="BC1016" s="14"/>
      <c r="BD1016" s="14"/>
      <c r="BE1016" s="14"/>
      <c r="BF1016" s="14"/>
      <c r="BG1016" s="14"/>
      <c r="BH1016" s="14"/>
      <c r="BI1016" s="14"/>
      <c r="BJ1016" s="14"/>
      <c r="BK1016" s="14"/>
      <c r="BL1016" s="14"/>
      <c r="BM1016" s="14"/>
      <c r="BN1016" s="14"/>
      <c r="BO1016" s="14"/>
      <c r="BP1016" s="14"/>
      <c r="BQ1016" s="14"/>
      <c r="BR1016" s="14"/>
      <c r="BS1016" s="14"/>
      <c r="BT1016" s="14"/>
      <c r="BU1016" s="14"/>
      <c r="BV1016" s="14"/>
      <c r="BW1016" s="14"/>
      <c r="BX1016" s="14"/>
      <c r="BY1016" s="14"/>
      <c r="BZ1016" s="14"/>
      <c r="CA1016" s="14"/>
      <c r="CB1016" s="14"/>
      <c r="CC1016" s="14"/>
      <c r="CD1016" s="14"/>
      <c r="CE1016" s="14"/>
      <c r="CF1016" s="14"/>
      <c r="CG1016" s="14"/>
      <c r="CH1016" s="14"/>
      <c r="CI1016" s="14"/>
      <c r="CJ1016" s="14"/>
      <c r="CK1016" s="14"/>
      <c r="CL1016" s="14"/>
      <c r="CM1016" s="14"/>
      <c r="CN1016" s="14"/>
      <c r="CO1016" s="14"/>
      <c r="CP1016" s="14"/>
      <c r="CQ1016" s="14"/>
      <c r="CR1016" s="14"/>
      <c r="CS1016" s="14"/>
    </row>
    <row r="1017" spans="2:97" x14ac:dyDescent="0.3">
      <c r="B1017" t="s">
        <v>383</v>
      </c>
      <c r="C1017" s="14">
        <v>0.31897808856057702</v>
      </c>
      <c r="D1017" s="14">
        <v>0.26929144014802697</v>
      </c>
      <c r="E1017" s="14">
        <v>0.36340984334282</v>
      </c>
      <c r="F1017" s="14"/>
      <c r="G1017" s="14">
        <v>0.245381125133384</v>
      </c>
      <c r="H1017" s="14">
        <v>0.340111398043772</v>
      </c>
      <c r="I1017" s="14">
        <v>0.35222910952987202</v>
      </c>
      <c r="J1017" s="14">
        <v>0.32244492727102197</v>
      </c>
      <c r="K1017" s="14">
        <v>0.42778839137553998</v>
      </c>
      <c r="L1017" s="14">
        <v>0.245841307572953</v>
      </c>
      <c r="M1017" s="14"/>
      <c r="N1017" s="14">
        <v>0.28542697780131798</v>
      </c>
      <c r="O1017" s="14">
        <v>0.30218172839093699</v>
      </c>
      <c r="P1017" s="14">
        <v>0.39132303354544801</v>
      </c>
      <c r="Q1017" s="14">
        <v>0.31320629663077498</v>
      </c>
      <c r="R1017" s="14"/>
      <c r="S1017" s="14">
        <v>0.36588227270207002</v>
      </c>
      <c r="T1017" s="14">
        <v>0.36985406194430098</v>
      </c>
      <c r="U1017" s="14">
        <v>0.28274612460934601</v>
      </c>
      <c r="V1017" s="14">
        <v>0.328553017618891</v>
      </c>
      <c r="W1017" s="14">
        <v>0.27088784866738103</v>
      </c>
      <c r="X1017" s="14">
        <v>0.25114717735597603</v>
      </c>
      <c r="Y1017" s="14">
        <v>0.29145620086332102</v>
      </c>
      <c r="Z1017" s="14">
        <v>0.38201643802850099</v>
      </c>
      <c r="AA1017" s="14">
        <v>0.41590328522928699</v>
      </c>
      <c r="AB1017" s="14">
        <v>0.208445991064963</v>
      </c>
      <c r="AC1017" s="14">
        <v>0.264666192078369</v>
      </c>
      <c r="AD1017" s="14">
        <v>0.27199644483157598</v>
      </c>
      <c r="AE1017" s="14"/>
      <c r="AF1017" s="14">
        <v>0.250870175340142</v>
      </c>
      <c r="AG1017" s="14">
        <v>0.32035716860211499</v>
      </c>
      <c r="AH1017" s="14">
        <v>0.280576315144688</v>
      </c>
      <c r="AI1017" s="14">
        <v>0.38752704401649402</v>
      </c>
      <c r="AJ1017" s="14">
        <v>0.50311529246533504</v>
      </c>
      <c r="AK1017" s="14"/>
      <c r="AL1017" s="14">
        <v>0.28518418935436601</v>
      </c>
      <c r="AM1017" s="14">
        <v>0.30622297415526201</v>
      </c>
      <c r="AN1017" s="14">
        <v>0.274521915144262</v>
      </c>
      <c r="AO1017" s="14">
        <v>0.36793849505689202</v>
      </c>
      <c r="AP1017" s="14">
        <v>0.50708632413853005</v>
      </c>
      <c r="AQ1017" s="14">
        <v>0.24934987100682099</v>
      </c>
      <c r="AR1017" s="14"/>
      <c r="AS1017" s="14">
        <v>0.31729389555316301</v>
      </c>
      <c r="AT1017" s="14">
        <v>0.31679456148860702</v>
      </c>
      <c r="AU1017" s="14">
        <v>0.29990038362521398</v>
      </c>
      <c r="AV1017" s="14">
        <v>0.35390093239424802</v>
      </c>
      <c r="AW1017" s="14">
        <v>0.187880286361465</v>
      </c>
      <c r="AX1017" s="14"/>
      <c r="AY1017" s="14">
        <v>0.394971391637021</v>
      </c>
      <c r="AZ1017" s="14">
        <v>0.34051306319587199</v>
      </c>
      <c r="BA1017" s="14">
        <v>0.27935929542610699</v>
      </c>
      <c r="BB1017" s="14">
        <v>0.31664206731692701</v>
      </c>
      <c r="BC1017" s="14">
        <v>0.32851091358917001</v>
      </c>
      <c r="BD1017" s="14">
        <v>0.296963617709532</v>
      </c>
      <c r="BE1017" s="14">
        <v>0.31188343857324302</v>
      </c>
      <c r="BF1017" s="14">
        <v>0.24737708218608201</v>
      </c>
      <c r="BG1017" s="14">
        <v>0.36664467559266001</v>
      </c>
      <c r="BH1017" s="14">
        <v>0.35204282507349599</v>
      </c>
      <c r="BI1017" s="14">
        <v>0.32957400187527702</v>
      </c>
      <c r="BJ1017" s="14">
        <v>0.33569575231443199</v>
      </c>
      <c r="BK1017" s="14">
        <v>0.27754166278390102</v>
      </c>
      <c r="BL1017" s="14">
        <v>0.312555309524432</v>
      </c>
      <c r="BM1017" s="14">
        <v>0.34010969901564397</v>
      </c>
      <c r="BN1017" s="14">
        <v>0.437256127725062</v>
      </c>
      <c r="BO1017" s="14"/>
      <c r="BP1017" s="14">
        <v>0.339729112588809</v>
      </c>
      <c r="BQ1017" s="14">
        <v>0.31649584006266401</v>
      </c>
      <c r="BR1017" s="14">
        <v>0.33758504098929698</v>
      </c>
      <c r="BS1017" s="14">
        <v>0.29798109896631603</v>
      </c>
      <c r="BT1017" s="14">
        <v>0.31166692295534099</v>
      </c>
      <c r="BU1017" s="14">
        <v>0.30336998056449299</v>
      </c>
      <c r="BV1017" s="14"/>
      <c r="BW1017" s="14">
        <v>0.33343202432713098</v>
      </c>
      <c r="BX1017" s="14">
        <v>0.32787246158849898</v>
      </c>
      <c r="BY1017" s="14" t="s">
        <v>120</v>
      </c>
      <c r="BZ1017" s="14">
        <v>0.36292284759829402</v>
      </c>
      <c r="CA1017" s="14">
        <v>0.35994398562479901</v>
      </c>
      <c r="CB1017" s="14">
        <v>0.27666859479489597</v>
      </c>
      <c r="CC1017" s="14">
        <v>0.223828215210604</v>
      </c>
      <c r="CD1017" s="14"/>
      <c r="CE1017" s="14">
        <v>0.29596904563644399</v>
      </c>
      <c r="CF1017" s="14">
        <v>0.36082165036552299</v>
      </c>
      <c r="CG1017" s="14">
        <v>0.313243877948918</v>
      </c>
      <c r="CH1017" s="14">
        <v>0.31972110265278603</v>
      </c>
      <c r="CI1017" s="14"/>
      <c r="CJ1017" s="14">
        <v>0.35006587086181101</v>
      </c>
      <c r="CK1017" s="14">
        <v>0.31709114345281803</v>
      </c>
      <c r="CL1017" s="14">
        <v>0.31621410348797002</v>
      </c>
      <c r="CM1017" s="14">
        <v>0.268428307988266</v>
      </c>
      <c r="CN1017" s="14"/>
      <c r="CO1017" s="14">
        <v>0.34092601223140301</v>
      </c>
      <c r="CP1017" s="14">
        <v>0.31396769915866701</v>
      </c>
      <c r="CQ1017" s="14"/>
      <c r="CR1017" s="14">
        <v>0.39960621991524697</v>
      </c>
      <c r="CS1017" s="14">
        <v>0.31462590024856202</v>
      </c>
    </row>
    <row r="1018" spans="2:97" x14ac:dyDescent="0.3">
      <c r="B1018" t="s">
        <v>384</v>
      </c>
      <c r="C1018" s="14">
        <v>0.46299192117675297</v>
      </c>
      <c r="D1018" s="14">
        <v>0.44820216819952502</v>
      </c>
      <c r="E1018" s="14">
        <v>0.47739327994182801</v>
      </c>
      <c r="F1018" s="14"/>
      <c r="G1018" s="14">
        <v>0.450598300736958</v>
      </c>
      <c r="H1018" s="14">
        <v>0.42142568977038303</v>
      </c>
      <c r="I1018" s="14">
        <v>0.45113814895309401</v>
      </c>
      <c r="J1018" s="14">
        <v>0.53426790868039498</v>
      </c>
      <c r="K1018" s="14">
        <v>0.39471108376931102</v>
      </c>
      <c r="L1018" s="14">
        <v>0.50125515172316504</v>
      </c>
      <c r="M1018" s="14"/>
      <c r="N1018" s="14">
        <v>0.44720820048597398</v>
      </c>
      <c r="O1018" s="14">
        <v>0.50966227809722597</v>
      </c>
      <c r="P1018" s="14">
        <v>0.43404923014969399</v>
      </c>
      <c r="Q1018" s="14">
        <v>0.45448966003478503</v>
      </c>
      <c r="R1018" s="14"/>
      <c r="S1018" s="14">
        <v>0.37037745328765997</v>
      </c>
      <c r="T1018" s="14">
        <v>0.46362867245913603</v>
      </c>
      <c r="U1018" s="14">
        <v>0.489100689886803</v>
      </c>
      <c r="V1018" s="14">
        <v>0.43988641235106901</v>
      </c>
      <c r="W1018" s="14">
        <v>0.54097876631804298</v>
      </c>
      <c r="X1018" s="14">
        <v>0.464065287713396</v>
      </c>
      <c r="Y1018" s="14">
        <v>0.54371918547998399</v>
      </c>
      <c r="Z1018" s="14">
        <v>0.42226220237868101</v>
      </c>
      <c r="AA1018" s="14">
        <v>0.39179845691575199</v>
      </c>
      <c r="AB1018" s="14">
        <v>0.56467446057049098</v>
      </c>
      <c r="AC1018" s="14">
        <v>0.414566601586499</v>
      </c>
      <c r="AD1018" s="14">
        <v>0.59391921560513805</v>
      </c>
      <c r="AE1018" s="14"/>
      <c r="AF1018" s="14">
        <v>0.525308771343031</v>
      </c>
      <c r="AG1018" s="14">
        <v>0.48728421595246502</v>
      </c>
      <c r="AH1018" s="14">
        <v>0.43838943898872901</v>
      </c>
      <c r="AI1018" s="14">
        <v>0.37887694160798802</v>
      </c>
      <c r="AJ1018" s="14">
        <v>0.38730244266561298</v>
      </c>
      <c r="AK1018" s="14"/>
      <c r="AL1018" s="14">
        <v>0.493266643639796</v>
      </c>
      <c r="AM1018" s="14">
        <v>0.48059006463482401</v>
      </c>
      <c r="AN1018" s="14">
        <v>0.48704644379683298</v>
      </c>
      <c r="AO1018" s="14">
        <v>0.422915673977101</v>
      </c>
      <c r="AP1018" s="14">
        <v>0.36430597549861699</v>
      </c>
      <c r="AQ1018" s="14">
        <v>0.512926519960479</v>
      </c>
      <c r="AR1018" s="14"/>
      <c r="AS1018" s="14">
        <v>0.47618253415835898</v>
      </c>
      <c r="AT1018" s="14">
        <v>0.46273160684839199</v>
      </c>
      <c r="AU1018" s="14">
        <v>0.47542352510261798</v>
      </c>
      <c r="AV1018" s="14">
        <v>0.42971103086566098</v>
      </c>
      <c r="AW1018" s="14">
        <v>0.534549187589897</v>
      </c>
      <c r="AX1018" s="14"/>
      <c r="AY1018" s="14">
        <v>0.46725358757102697</v>
      </c>
      <c r="AZ1018" s="14">
        <v>0.44204508571150702</v>
      </c>
      <c r="BA1018" s="14">
        <v>0.53950335207433298</v>
      </c>
      <c r="BB1018" s="14">
        <v>0.45985049688242302</v>
      </c>
      <c r="BC1018" s="14">
        <v>0.395031366942315</v>
      </c>
      <c r="BD1018" s="14">
        <v>0.51788956581169099</v>
      </c>
      <c r="BE1018" s="14">
        <v>0.44262162962607199</v>
      </c>
      <c r="BF1018" s="14">
        <v>0.61260388271950394</v>
      </c>
      <c r="BG1018" s="14">
        <v>0.45407145740858501</v>
      </c>
      <c r="BH1018" s="14">
        <v>0.47542890659981502</v>
      </c>
      <c r="BI1018" s="14">
        <v>0.392634408165703</v>
      </c>
      <c r="BJ1018" s="14">
        <v>0.47002758505092801</v>
      </c>
      <c r="BK1018" s="14">
        <v>0.345518529437357</v>
      </c>
      <c r="BL1018" s="14">
        <v>0.42213113415444597</v>
      </c>
      <c r="BM1018" s="14">
        <v>0.49490431981444399</v>
      </c>
      <c r="BN1018" s="14">
        <v>0.29596199865170503</v>
      </c>
      <c r="BO1018" s="14"/>
      <c r="BP1018" s="14">
        <v>0.43220473372875101</v>
      </c>
      <c r="BQ1018" s="14">
        <v>0.43871570863796799</v>
      </c>
      <c r="BR1018" s="14">
        <v>0.46731130942273102</v>
      </c>
      <c r="BS1018" s="14">
        <v>0.50513740018509601</v>
      </c>
      <c r="BT1018" s="14">
        <v>0.46437996867845399</v>
      </c>
      <c r="BU1018" s="14">
        <v>0.53601179048365899</v>
      </c>
      <c r="BV1018" s="14"/>
      <c r="BW1018" s="14">
        <v>0.45324187309918701</v>
      </c>
      <c r="BX1018" s="14">
        <v>0.46894456985778998</v>
      </c>
      <c r="BY1018" s="14" t="s">
        <v>120</v>
      </c>
      <c r="BZ1018" s="14">
        <v>0.43622087955053901</v>
      </c>
      <c r="CA1018" s="14">
        <v>0.432473286992342</v>
      </c>
      <c r="CB1018" s="14">
        <v>0.50358251160746303</v>
      </c>
      <c r="CC1018" s="14">
        <v>0.40546928106014402</v>
      </c>
      <c r="CD1018" s="14"/>
      <c r="CE1018" s="14">
        <v>0.47043274840671601</v>
      </c>
      <c r="CF1018" s="14">
        <v>0.40452888780561203</v>
      </c>
      <c r="CG1018" s="14">
        <v>0.43046335688682602</v>
      </c>
      <c r="CH1018" s="14">
        <v>0.47000676166236599</v>
      </c>
      <c r="CI1018" s="14"/>
      <c r="CJ1018" s="14">
        <v>0.44340027449240099</v>
      </c>
      <c r="CK1018" s="14">
        <v>0.50939701693903305</v>
      </c>
      <c r="CL1018" s="14">
        <v>0.45058036111507099</v>
      </c>
      <c r="CM1018" s="14">
        <v>0.475284219842186</v>
      </c>
      <c r="CN1018" s="14"/>
      <c r="CO1018" s="14">
        <v>0.492808030927611</v>
      </c>
      <c r="CP1018" s="14">
        <v>0.46408870153991899</v>
      </c>
      <c r="CQ1018" s="14"/>
      <c r="CR1018" s="14">
        <v>0.42288768643032199</v>
      </c>
      <c r="CS1018" s="14">
        <v>0.47117622189392699</v>
      </c>
    </row>
    <row r="1019" spans="2:97" x14ac:dyDescent="0.3">
      <c r="B1019" t="s">
        <v>385</v>
      </c>
      <c r="C1019" s="14">
        <v>0.158672299375128</v>
      </c>
      <c r="D1019" s="14">
        <v>0.21639527671623601</v>
      </c>
      <c r="E1019" s="14">
        <v>0.105937013963371</v>
      </c>
      <c r="F1019" s="14"/>
      <c r="G1019" s="14">
        <v>0.18448207164844099</v>
      </c>
      <c r="H1019" s="14">
        <v>0.173341381549804</v>
      </c>
      <c r="I1019" s="14">
        <v>0.1486278953895</v>
      </c>
      <c r="J1019" s="14">
        <v>0.115891955443719</v>
      </c>
      <c r="K1019" s="14">
        <v>0.123412357686439</v>
      </c>
      <c r="L1019" s="14">
        <v>0.19706883154858701</v>
      </c>
      <c r="M1019" s="14"/>
      <c r="N1019" s="14">
        <v>0.21843960217817199</v>
      </c>
      <c r="O1019" s="14">
        <v>0.114844091430737</v>
      </c>
      <c r="P1019" s="14">
        <v>0.124594919454772</v>
      </c>
      <c r="Q1019" s="14">
        <v>0.16662024458788899</v>
      </c>
      <c r="R1019" s="14"/>
      <c r="S1019" s="14">
        <v>0.19240217047074301</v>
      </c>
      <c r="T1019" s="14">
        <v>8.0331954125791902E-2</v>
      </c>
      <c r="U1019" s="14">
        <v>0.18123000801608799</v>
      </c>
      <c r="V1019" s="14">
        <v>0.19703964106678201</v>
      </c>
      <c r="W1019" s="14">
        <v>0.110743701973157</v>
      </c>
      <c r="X1019" s="14">
        <v>0.167026511372978</v>
      </c>
      <c r="Y1019" s="14">
        <v>0.12966599089041</v>
      </c>
      <c r="Z1019" s="14">
        <v>0.15122494708932699</v>
      </c>
      <c r="AA1019" s="14">
        <v>0.16704924919118999</v>
      </c>
      <c r="AB1019" s="14">
        <v>0.16677341516359001</v>
      </c>
      <c r="AC1019" s="14">
        <v>0.26011449027592698</v>
      </c>
      <c r="AD1019" s="14">
        <v>0.134084339563286</v>
      </c>
      <c r="AE1019" s="14"/>
      <c r="AF1019" s="14">
        <v>0.18455699138697601</v>
      </c>
      <c r="AG1019" s="14">
        <v>0.148172173568209</v>
      </c>
      <c r="AH1019" s="14">
        <v>0.192965923105196</v>
      </c>
      <c r="AI1019" s="14">
        <v>0.13783220833940199</v>
      </c>
      <c r="AJ1019" s="14">
        <v>0.109582264869052</v>
      </c>
      <c r="AK1019" s="14"/>
      <c r="AL1019" s="14">
        <v>0.15762797649735499</v>
      </c>
      <c r="AM1019" s="14">
        <v>0.16604835209982499</v>
      </c>
      <c r="AN1019" s="14">
        <v>0.16317829594521199</v>
      </c>
      <c r="AO1019" s="14">
        <v>0.13960763719945901</v>
      </c>
      <c r="AP1019" s="14">
        <v>0.12860770036285299</v>
      </c>
      <c r="AQ1019" s="14">
        <v>0.15511624235945601</v>
      </c>
      <c r="AR1019" s="14"/>
      <c r="AS1019" s="14">
        <v>0.13845695761481999</v>
      </c>
      <c r="AT1019" s="14">
        <v>0.13767407656442199</v>
      </c>
      <c r="AU1019" s="14">
        <v>0.19151302111280599</v>
      </c>
      <c r="AV1019" s="14">
        <v>0.15060642895137499</v>
      </c>
      <c r="AW1019" s="14">
        <v>0.22971310386074001</v>
      </c>
      <c r="AX1019" s="14"/>
      <c r="AY1019" s="14">
        <v>0</v>
      </c>
      <c r="AZ1019" s="14">
        <v>0.108364849892579</v>
      </c>
      <c r="BA1019" s="14">
        <v>0.11988272682396101</v>
      </c>
      <c r="BB1019" s="14">
        <v>0.14811786163335899</v>
      </c>
      <c r="BC1019" s="14">
        <v>0.19636144355576801</v>
      </c>
      <c r="BD1019" s="14">
        <v>0.13241348602734401</v>
      </c>
      <c r="BE1019" s="14">
        <v>0.17839560433948801</v>
      </c>
      <c r="BF1019" s="14">
        <v>9.1308743613876003E-2</v>
      </c>
      <c r="BG1019" s="14">
        <v>0.16838697484714699</v>
      </c>
      <c r="BH1019" s="14">
        <v>0.17252826832668999</v>
      </c>
      <c r="BI1019" s="14">
        <v>0.186833503336299</v>
      </c>
      <c r="BJ1019" s="14">
        <v>0.16520599309227099</v>
      </c>
      <c r="BK1019" s="14">
        <v>0.31477985252836299</v>
      </c>
      <c r="BL1019" s="14">
        <v>0.172229306034416</v>
      </c>
      <c r="BM1019" s="14">
        <v>0.11010419346129501</v>
      </c>
      <c r="BN1019" s="14">
        <v>0.20725071221401301</v>
      </c>
      <c r="BO1019" s="14"/>
      <c r="BP1019" s="14">
        <v>0.149876625315747</v>
      </c>
      <c r="BQ1019" s="14">
        <v>0.188128789184107</v>
      </c>
      <c r="BR1019" s="14">
        <v>0.13866484913060401</v>
      </c>
      <c r="BS1019" s="14">
        <v>0.15993795177519199</v>
      </c>
      <c r="BT1019" s="14">
        <v>0.16798386707673901</v>
      </c>
      <c r="BU1019" s="14">
        <v>5.6500484194096298E-2</v>
      </c>
      <c r="BV1019" s="14"/>
      <c r="BW1019" s="14">
        <v>0.17028391712928301</v>
      </c>
      <c r="BX1019" s="14">
        <v>0.17465685370032999</v>
      </c>
      <c r="BY1019" s="14" t="s">
        <v>120</v>
      </c>
      <c r="BZ1019" s="14">
        <v>0.13509691999190401</v>
      </c>
      <c r="CA1019" s="14">
        <v>9.7993745988382203E-2</v>
      </c>
      <c r="CB1019" s="14">
        <v>0.160588608122022</v>
      </c>
      <c r="CC1019" s="14">
        <v>0.15813849760943199</v>
      </c>
      <c r="CD1019" s="14"/>
      <c r="CE1019" s="14">
        <v>0.17699820980768599</v>
      </c>
      <c r="CF1019" s="14">
        <v>0.191505775831953</v>
      </c>
      <c r="CG1019" s="14">
        <v>0.10855048039102901</v>
      </c>
      <c r="CH1019" s="14">
        <v>0.16561659444497501</v>
      </c>
      <c r="CI1019" s="14"/>
      <c r="CJ1019" s="14">
        <v>0.19037403540235101</v>
      </c>
      <c r="CK1019" s="14">
        <v>0.13734720584607699</v>
      </c>
      <c r="CL1019" s="14">
        <v>0.159281779554972</v>
      </c>
      <c r="CM1019" s="14">
        <v>0.13705273167832599</v>
      </c>
      <c r="CN1019" s="14"/>
      <c r="CO1019" s="14">
        <v>0.12903379778846</v>
      </c>
      <c r="CP1019" s="14">
        <v>0.16331594902548299</v>
      </c>
      <c r="CQ1019" s="14"/>
      <c r="CR1019" s="14">
        <v>0.140622262747504</v>
      </c>
      <c r="CS1019" s="14">
        <v>0.15980237732603</v>
      </c>
    </row>
    <row r="1020" spans="2:97" x14ac:dyDescent="0.3">
      <c r="B1020" t="s">
        <v>386</v>
      </c>
      <c r="C1020" s="14">
        <v>3.3049371862873801E-2</v>
      </c>
      <c r="D1020" s="14">
        <v>5.0278940253829299E-2</v>
      </c>
      <c r="E1020" s="14">
        <v>1.7283286955632499E-2</v>
      </c>
      <c r="F1020" s="14"/>
      <c r="G1020" s="14">
        <v>7.7848762411378197E-2</v>
      </c>
      <c r="H1020" s="14">
        <v>1.7789528131548601E-2</v>
      </c>
      <c r="I1020" s="14">
        <v>2.31931450156053E-2</v>
      </c>
      <c r="J1020" s="14">
        <v>2.2174800607412799E-2</v>
      </c>
      <c r="K1020" s="14">
        <v>3.3873540036861001E-2</v>
      </c>
      <c r="L1020" s="14">
        <v>3.3645005671304601E-2</v>
      </c>
      <c r="M1020" s="14"/>
      <c r="N1020" s="14">
        <v>3.8143159360402398E-2</v>
      </c>
      <c r="O1020" s="14">
        <v>4.9090934336034502E-2</v>
      </c>
      <c r="P1020" s="14">
        <v>2.2018006846687001E-2</v>
      </c>
      <c r="Q1020" s="14">
        <v>2.16211889259839E-2</v>
      </c>
      <c r="R1020" s="14"/>
      <c r="S1020" s="14">
        <v>2.5745772105980499E-2</v>
      </c>
      <c r="T1020" s="14">
        <v>6.0652674397922303E-2</v>
      </c>
      <c r="U1020" s="14">
        <v>3.6372352251596698E-2</v>
      </c>
      <c r="V1020" s="14">
        <v>1.16729273656569E-2</v>
      </c>
      <c r="W1020" s="14">
        <v>4.9316624835100999E-2</v>
      </c>
      <c r="X1020" s="14">
        <v>9.30509781649589E-2</v>
      </c>
      <c r="Y1020" s="14">
        <v>0</v>
      </c>
      <c r="Z1020" s="14">
        <v>4.4496412503490797E-2</v>
      </c>
      <c r="AA1020" s="14">
        <v>0</v>
      </c>
      <c r="AB1020" s="14">
        <v>4.8372397064159599E-2</v>
      </c>
      <c r="AC1020" s="14">
        <v>0</v>
      </c>
      <c r="AD1020" s="14">
        <v>0</v>
      </c>
      <c r="AE1020" s="14"/>
      <c r="AF1020" s="14">
        <v>2.8519769873340799E-2</v>
      </c>
      <c r="AG1020" s="14">
        <v>1.39124389937347E-2</v>
      </c>
      <c r="AH1020" s="14">
        <v>5.6472739451661702E-2</v>
      </c>
      <c r="AI1020" s="14">
        <v>8.0917738554810201E-2</v>
      </c>
      <c r="AJ1020" s="14">
        <v>0</v>
      </c>
      <c r="AK1020" s="14"/>
      <c r="AL1020" s="14">
        <v>3.5561273514572403E-2</v>
      </c>
      <c r="AM1020" s="14">
        <v>3.5659770429901101E-2</v>
      </c>
      <c r="AN1020" s="14">
        <v>1.9373063086742599E-2</v>
      </c>
      <c r="AO1020" s="14">
        <v>5.5454191334221498E-2</v>
      </c>
      <c r="AP1020" s="14">
        <v>0</v>
      </c>
      <c r="AQ1020" s="14">
        <v>2.8281624865628699E-2</v>
      </c>
      <c r="AR1020" s="14"/>
      <c r="AS1020" s="14">
        <v>3.5761949163942701E-2</v>
      </c>
      <c r="AT1020" s="14">
        <v>5.0442788868303501E-2</v>
      </c>
      <c r="AU1020" s="14">
        <v>1.3813537161034501E-2</v>
      </c>
      <c r="AV1020" s="14">
        <v>5.7678236507810003E-2</v>
      </c>
      <c r="AW1020" s="14">
        <v>4.7857422187897597E-2</v>
      </c>
      <c r="AX1020" s="14"/>
      <c r="AY1020" s="14">
        <v>0</v>
      </c>
      <c r="AZ1020" s="14">
        <v>5.3885858443425E-2</v>
      </c>
      <c r="BA1020" s="14">
        <v>3.0067212006675E-2</v>
      </c>
      <c r="BB1020" s="14">
        <v>4.3075769773368501E-2</v>
      </c>
      <c r="BC1020" s="14">
        <v>6.0292576070342802E-2</v>
      </c>
      <c r="BD1020" s="14">
        <v>2.3646074950104099E-2</v>
      </c>
      <c r="BE1020" s="14">
        <v>3.8508513503321698E-2</v>
      </c>
      <c r="BF1020" s="14">
        <v>2.42756094529692E-2</v>
      </c>
      <c r="BG1020" s="14">
        <v>1.08968921516085E-2</v>
      </c>
      <c r="BH1020" s="14">
        <v>0</v>
      </c>
      <c r="BI1020" s="14">
        <v>5.6906525244716198E-2</v>
      </c>
      <c r="BJ1020" s="14">
        <v>1.4536955201499301E-2</v>
      </c>
      <c r="BK1020" s="14">
        <v>3.8598959182583797E-2</v>
      </c>
      <c r="BL1020" s="14">
        <v>4.3595385453390499E-2</v>
      </c>
      <c r="BM1020" s="14">
        <v>0</v>
      </c>
      <c r="BN1020" s="14">
        <v>5.9531161409220899E-2</v>
      </c>
      <c r="BO1020" s="14"/>
      <c r="BP1020" s="14">
        <v>4.2596735964955897E-2</v>
      </c>
      <c r="BQ1020" s="14">
        <v>2.97460811501375E-2</v>
      </c>
      <c r="BR1020" s="14">
        <v>4.2018962299209102E-2</v>
      </c>
      <c r="BS1020" s="14">
        <v>2.1949128496403299E-2</v>
      </c>
      <c r="BT1020" s="14">
        <v>2.2473646290283301E-2</v>
      </c>
      <c r="BU1020" s="14">
        <v>5.7815619258463402E-2</v>
      </c>
      <c r="BV1020" s="14"/>
      <c r="BW1020" s="14">
        <v>3.02460883097849E-2</v>
      </c>
      <c r="BX1020" s="14">
        <v>1.8721653036748099E-2</v>
      </c>
      <c r="BY1020" s="14" t="s">
        <v>120</v>
      </c>
      <c r="BZ1020" s="14">
        <v>3.8464091327724603E-2</v>
      </c>
      <c r="CA1020" s="14">
        <v>5.7027101004205001E-2</v>
      </c>
      <c r="CB1020" s="14">
        <v>2.7780492479895301E-2</v>
      </c>
      <c r="CC1020" s="14">
        <v>8.4414791975634895E-2</v>
      </c>
      <c r="CD1020" s="14"/>
      <c r="CE1020" s="14">
        <v>3.5766574213610902E-2</v>
      </c>
      <c r="CF1020" s="14">
        <v>3.23650479500023E-2</v>
      </c>
      <c r="CG1020" s="14">
        <v>5.8019778440850399E-2</v>
      </c>
      <c r="CH1020" s="14">
        <v>2.9321231387043001E-2</v>
      </c>
      <c r="CI1020" s="14"/>
      <c r="CJ1020" s="14">
        <v>1.6159819243436801E-2</v>
      </c>
      <c r="CK1020" s="14">
        <v>2.6639388250375099E-2</v>
      </c>
      <c r="CL1020" s="14">
        <v>4.4705541371280001E-2</v>
      </c>
      <c r="CM1020" s="14">
        <v>0</v>
      </c>
      <c r="CN1020" s="14"/>
      <c r="CO1020" s="14">
        <v>1.5659095967432202E-2</v>
      </c>
      <c r="CP1020" s="14">
        <v>3.48245384757443E-2</v>
      </c>
      <c r="CQ1020" s="14"/>
      <c r="CR1020" s="14">
        <v>2.71257130784496E-2</v>
      </c>
      <c r="CS1020" s="14">
        <v>3.5669867500769399E-2</v>
      </c>
    </row>
    <row r="1021" spans="2:97" x14ac:dyDescent="0.3">
      <c r="B1021" t="s">
        <v>92</v>
      </c>
      <c r="C1021" s="14">
        <v>2.6308319024668399E-2</v>
      </c>
      <c r="D1021" s="14">
        <v>1.5832174682383099E-2</v>
      </c>
      <c r="E1021" s="14">
        <v>3.5976575796348602E-2</v>
      </c>
      <c r="F1021" s="14"/>
      <c r="G1021" s="14">
        <v>4.1689740069837798E-2</v>
      </c>
      <c r="H1021" s="14">
        <v>4.7332002504492203E-2</v>
      </c>
      <c r="I1021" s="14">
        <v>2.4811701111929201E-2</v>
      </c>
      <c r="J1021" s="14">
        <v>5.2204079974518596E-3</v>
      </c>
      <c r="K1021" s="14">
        <v>2.0214627131848701E-2</v>
      </c>
      <c r="L1021" s="14">
        <v>2.2189703483990901E-2</v>
      </c>
      <c r="M1021" s="14"/>
      <c r="N1021" s="14">
        <v>1.07820601741329E-2</v>
      </c>
      <c r="O1021" s="14">
        <v>2.4220967745065599E-2</v>
      </c>
      <c r="P1021" s="14">
        <v>2.8014810003399102E-2</v>
      </c>
      <c r="Q1021" s="14">
        <v>4.4062609820567103E-2</v>
      </c>
      <c r="R1021" s="14"/>
      <c r="S1021" s="14">
        <v>4.5592331433547198E-2</v>
      </c>
      <c r="T1021" s="14">
        <v>2.55326370728493E-2</v>
      </c>
      <c r="U1021" s="14">
        <v>1.05508252361664E-2</v>
      </c>
      <c r="V1021" s="14">
        <v>2.2848001597600101E-2</v>
      </c>
      <c r="W1021" s="14">
        <v>2.8073058206318099E-2</v>
      </c>
      <c r="X1021" s="14">
        <v>2.4710045392691501E-2</v>
      </c>
      <c r="Y1021" s="14">
        <v>3.5158622766286299E-2</v>
      </c>
      <c r="Z1021" s="14">
        <v>0</v>
      </c>
      <c r="AA1021" s="14">
        <v>2.52490086637716E-2</v>
      </c>
      <c r="AB1021" s="14">
        <v>1.17337361367952E-2</v>
      </c>
      <c r="AC1021" s="14">
        <v>6.0652716059204602E-2</v>
      </c>
      <c r="AD1021" s="14">
        <v>0</v>
      </c>
      <c r="AE1021" s="14"/>
      <c r="AF1021" s="14">
        <v>1.0744292056510099E-2</v>
      </c>
      <c r="AG1021" s="14">
        <v>3.0274002883475402E-2</v>
      </c>
      <c r="AH1021" s="14">
        <v>3.1595583309725797E-2</v>
      </c>
      <c r="AI1021" s="14">
        <v>1.4846067481305699E-2</v>
      </c>
      <c r="AJ1021" s="14">
        <v>0</v>
      </c>
      <c r="AK1021" s="14"/>
      <c r="AL1021" s="14">
        <v>2.8359916993911001E-2</v>
      </c>
      <c r="AM1021" s="14">
        <v>1.1478838680187E-2</v>
      </c>
      <c r="AN1021" s="14">
        <v>5.5880282026950903E-2</v>
      </c>
      <c r="AO1021" s="14">
        <v>1.40840024323263E-2</v>
      </c>
      <c r="AP1021" s="14">
        <v>0</v>
      </c>
      <c r="AQ1021" s="14">
        <v>5.4325741807615298E-2</v>
      </c>
      <c r="AR1021" s="14"/>
      <c r="AS1021" s="14">
        <v>3.2304663509714698E-2</v>
      </c>
      <c r="AT1021" s="14">
        <v>3.2356966230275098E-2</v>
      </c>
      <c r="AU1021" s="14">
        <v>1.93495329983276E-2</v>
      </c>
      <c r="AV1021" s="14">
        <v>8.1033712809053492E-3</v>
      </c>
      <c r="AW1021" s="14">
        <v>0</v>
      </c>
      <c r="AX1021" s="14"/>
      <c r="AY1021" s="14">
        <v>0.137775020791952</v>
      </c>
      <c r="AZ1021" s="14">
        <v>5.5191142756616303E-2</v>
      </c>
      <c r="BA1021" s="14">
        <v>3.11874136689245E-2</v>
      </c>
      <c r="BB1021" s="14">
        <v>3.2313804393922597E-2</v>
      </c>
      <c r="BC1021" s="14">
        <v>1.9803699842403599E-2</v>
      </c>
      <c r="BD1021" s="14">
        <v>2.90872555013292E-2</v>
      </c>
      <c r="BE1021" s="14">
        <v>2.8590813957875199E-2</v>
      </c>
      <c r="BF1021" s="14">
        <v>2.44346820275693E-2</v>
      </c>
      <c r="BG1021" s="14">
        <v>0</v>
      </c>
      <c r="BH1021" s="14">
        <v>0</v>
      </c>
      <c r="BI1021" s="14">
        <v>3.4051561378004601E-2</v>
      </c>
      <c r="BJ1021" s="14">
        <v>1.4533714340869299E-2</v>
      </c>
      <c r="BK1021" s="14">
        <v>2.3560996067795398E-2</v>
      </c>
      <c r="BL1021" s="14">
        <v>4.9488864833315598E-2</v>
      </c>
      <c r="BM1021" s="14">
        <v>5.4881787708617E-2</v>
      </c>
      <c r="BN1021" s="14">
        <v>0</v>
      </c>
      <c r="BO1021" s="14"/>
      <c r="BP1021" s="14">
        <v>3.55927924017371E-2</v>
      </c>
      <c r="BQ1021" s="14">
        <v>2.69135809651232E-2</v>
      </c>
      <c r="BR1021" s="14">
        <v>1.4419838158158799E-2</v>
      </c>
      <c r="BS1021" s="14">
        <v>1.49944205769928E-2</v>
      </c>
      <c r="BT1021" s="14">
        <v>3.3495594999183101E-2</v>
      </c>
      <c r="BU1021" s="14">
        <v>4.6302125499288201E-2</v>
      </c>
      <c r="BV1021" s="14"/>
      <c r="BW1021" s="14">
        <v>1.2796097134613301E-2</v>
      </c>
      <c r="BX1021" s="14">
        <v>9.8044618166328E-3</v>
      </c>
      <c r="BY1021" s="14" t="s">
        <v>120</v>
      </c>
      <c r="BZ1021" s="14">
        <v>2.72952615315387E-2</v>
      </c>
      <c r="CA1021" s="14">
        <v>5.2561880390272001E-2</v>
      </c>
      <c r="CB1021" s="14">
        <v>3.1379792995724298E-2</v>
      </c>
      <c r="CC1021" s="14">
        <v>0.12814921414418501</v>
      </c>
      <c r="CD1021" s="14"/>
      <c r="CE1021" s="14">
        <v>2.0833421935543099E-2</v>
      </c>
      <c r="CF1021" s="14">
        <v>1.07786380469094E-2</v>
      </c>
      <c r="CG1021" s="14">
        <v>8.9722506332376703E-2</v>
      </c>
      <c r="CH1021" s="14">
        <v>1.53343098528294E-2</v>
      </c>
      <c r="CI1021" s="14"/>
      <c r="CJ1021" s="14">
        <v>0</v>
      </c>
      <c r="CK1021" s="14">
        <v>9.5252455116974794E-3</v>
      </c>
      <c r="CL1021" s="14">
        <v>2.9218214470707399E-2</v>
      </c>
      <c r="CM1021" s="14">
        <v>0.119234740491222</v>
      </c>
      <c r="CN1021" s="14"/>
      <c r="CO1021" s="14">
        <v>2.1573063085093599E-2</v>
      </c>
      <c r="CP1021" s="14">
        <v>2.38031118001867E-2</v>
      </c>
      <c r="CQ1021" s="14"/>
      <c r="CR1021" s="14">
        <v>9.7581178284772505E-3</v>
      </c>
      <c r="CS1021" s="14">
        <v>1.87256330307108E-2</v>
      </c>
    </row>
    <row r="1022" spans="2:97" x14ac:dyDescent="0.3">
      <c r="C1022" s="14"/>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c r="AD1022" s="14"/>
      <c r="AE1022" s="14"/>
      <c r="AF1022" s="14"/>
      <c r="AG1022" s="14"/>
      <c r="AH1022" s="14"/>
      <c r="AI1022" s="14"/>
      <c r="AJ1022" s="14"/>
      <c r="AK1022" s="14"/>
      <c r="AL1022" s="14"/>
      <c r="AM1022" s="14"/>
      <c r="AN1022" s="14"/>
      <c r="AO1022" s="14"/>
      <c r="AP1022" s="14"/>
      <c r="AQ1022" s="14"/>
      <c r="AR1022" s="14"/>
      <c r="AS1022" s="14"/>
      <c r="AT1022" s="14"/>
      <c r="AU1022" s="14"/>
      <c r="AV1022" s="14"/>
      <c r="AW1022" s="14"/>
      <c r="AX1022" s="14"/>
      <c r="AY1022" s="14"/>
      <c r="AZ1022" s="14"/>
      <c r="BA1022" s="14"/>
      <c r="BB1022" s="14"/>
      <c r="BC1022" s="14"/>
      <c r="BD1022" s="14"/>
      <c r="BE1022" s="14"/>
      <c r="BF1022" s="14"/>
      <c r="BG1022" s="14"/>
      <c r="BH1022" s="14"/>
      <c r="BI1022" s="14"/>
      <c r="BJ1022" s="14"/>
      <c r="BK1022" s="14"/>
      <c r="BL1022" s="14"/>
      <c r="BM1022" s="14"/>
      <c r="BN1022" s="14"/>
      <c r="BO1022" s="14"/>
      <c r="BP1022" s="14"/>
      <c r="BQ1022" s="14"/>
      <c r="BR1022" s="14"/>
      <c r="BS1022" s="14"/>
      <c r="BT1022" s="14"/>
      <c r="BU1022" s="14"/>
      <c r="BV1022" s="14"/>
      <c r="BW1022" s="14"/>
      <c r="BX1022" s="14"/>
      <c r="BY1022" s="14"/>
      <c r="BZ1022" s="14"/>
      <c r="CA1022" s="14"/>
      <c r="CB1022" s="14"/>
      <c r="CC1022" s="14"/>
      <c r="CD1022" s="14"/>
      <c r="CE1022" s="14"/>
      <c r="CF1022" s="14"/>
      <c r="CG1022" s="14"/>
      <c r="CH1022" s="14"/>
      <c r="CI1022" s="14"/>
      <c r="CJ1022" s="14"/>
      <c r="CK1022" s="14"/>
      <c r="CL1022" s="14"/>
      <c r="CM1022" s="14"/>
      <c r="CN1022" s="14"/>
      <c r="CO1022" s="14"/>
      <c r="CP1022" s="14"/>
      <c r="CQ1022" s="14"/>
      <c r="CR1022" s="14"/>
      <c r="CS1022" s="14"/>
    </row>
    <row r="1023" spans="2:97" x14ac:dyDescent="0.3">
      <c r="B1023" s="6" t="s">
        <v>426</v>
      </c>
      <c r="C1023" s="14"/>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c r="AD1023" s="14"/>
      <c r="AE1023" s="14"/>
      <c r="AF1023" s="14"/>
      <c r="AG1023" s="14"/>
      <c r="AH1023" s="14"/>
      <c r="AI1023" s="14"/>
      <c r="AJ1023" s="14"/>
      <c r="AK1023" s="14"/>
      <c r="AL1023" s="14"/>
      <c r="AM1023" s="14"/>
      <c r="AN1023" s="14"/>
      <c r="AO1023" s="14"/>
      <c r="AP1023" s="14"/>
      <c r="AQ1023" s="14"/>
      <c r="AR1023" s="14"/>
      <c r="AS1023" s="14"/>
      <c r="AT1023" s="14"/>
      <c r="AU1023" s="14"/>
      <c r="AV1023" s="14"/>
      <c r="AW1023" s="14"/>
      <c r="AX1023" s="14"/>
      <c r="AY1023" s="14"/>
      <c r="AZ1023" s="14"/>
      <c r="BA1023" s="14"/>
      <c r="BB1023" s="14"/>
      <c r="BC1023" s="14"/>
      <c r="BD1023" s="14"/>
      <c r="BE1023" s="14"/>
      <c r="BF1023" s="14"/>
      <c r="BG1023" s="14"/>
      <c r="BH1023" s="14"/>
      <c r="BI1023" s="14"/>
      <c r="BJ1023" s="14"/>
      <c r="BK1023" s="14"/>
      <c r="BL1023" s="14"/>
      <c r="BM1023" s="14"/>
      <c r="BN1023" s="14"/>
      <c r="BO1023" s="14"/>
      <c r="BP1023" s="14"/>
      <c r="BQ1023" s="14"/>
      <c r="BR1023" s="14"/>
      <c r="BS1023" s="14"/>
      <c r="BT1023" s="14"/>
      <c r="BU1023" s="14"/>
      <c r="BV1023" s="14"/>
      <c r="BW1023" s="14"/>
      <c r="BX1023" s="14"/>
      <c r="BY1023" s="14"/>
      <c r="BZ1023" s="14"/>
      <c r="CA1023" s="14"/>
      <c r="CB1023" s="14"/>
      <c r="CC1023" s="14"/>
      <c r="CD1023" s="14"/>
      <c r="CE1023" s="14"/>
      <c r="CF1023" s="14"/>
      <c r="CG1023" s="14"/>
      <c r="CH1023" s="14"/>
      <c r="CI1023" s="14"/>
      <c r="CJ1023" s="14"/>
      <c r="CK1023" s="14"/>
      <c r="CL1023" s="14"/>
      <c r="CM1023" s="14"/>
      <c r="CN1023" s="14"/>
      <c r="CO1023" s="14"/>
      <c r="CP1023" s="14"/>
      <c r="CQ1023" s="14"/>
      <c r="CR1023" s="14"/>
      <c r="CS1023" s="14"/>
    </row>
    <row r="1024" spans="2:97" x14ac:dyDescent="0.3">
      <c r="B1024" s="24" t="s">
        <v>188</v>
      </c>
      <c r="C1024" s="14"/>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c r="AD1024" s="14"/>
      <c r="AE1024" s="14"/>
      <c r="AF1024" s="14"/>
      <c r="AG1024" s="14"/>
      <c r="AH1024" s="14"/>
      <c r="AI1024" s="14"/>
      <c r="AJ1024" s="14"/>
      <c r="AK1024" s="14"/>
      <c r="AL1024" s="14"/>
      <c r="AM1024" s="14"/>
      <c r="AN1024" s="14"/>
      <c r="AO1024" s="14"/>
      <c r="AP1024" s="14"/>
      <c r="AQ1024" s="14"/>
      <c r="AR1024" s="14"/>
      <c r="AS1024" s="14"/>
      <c r="AT1024" s="14"/>
      <c r="AU1024" s="14"/>
      <c r="AV1024" s="14"/>
      <c r="AW1024" s="14"/>
      <c r="AX1024" s="14"/>
      <c r="AY1024" s="14"/>
      <c r="AZ1024" s="14"/>
      <c r="BA1024" s="14"/>
      <c r="BB1024" s="14"/>
      <c r="BC1024" s="14"/>
      <c r="BD1024" s="14"/>
      <c r="BE1024" s="14"/>
      <c r="BF1024" s="14"/>
      <c r="BG1024" s="14"/>
      <c r="BH1024" s="14"/>
      <c r="BI1024" s="14"/>
      <c r="BJ1024" s="14"/>
      <c r="BK1024" s="14"/>
      <c r="BL1024" s="14"/>
      <c r="BM1024" s="14"/>
      <c r="BN1024" s="14"/>
      <c r="BO1024" s="14"/>
      <c r="BP1024" s="14"/>
      <c r="BQ1024" s="14"/>
      <c r="BR1024" s="14"/>
      <c r="BS1024" s="14"/>
      <c r="BT1024" s="14"/>
      <c r="BU1024" s="14"/>
      <c r="BV1024" s="14"/>
      <c r="BW1024" s="14"/>
      <c r="BX1024" s="14"/>
      <c r="BY1024" s="14"/>
      <c r="BZ1024" s="14"/>
      <c r="CA1024" s="14"/>
      <c r="CB1024" s="14"/>
      <c r="CC1024" s="14"/>
      <c r="CD1024" s="14"/>
      <c r="CE1024" s="14"/>
      <c r="CF1024" s="14"/>
      <c r="CG1024" s="14"/>
      <c r="CH1024" s="14"/>
      <c r="CI1024" s="14"/>
      <c r="CJ1024" s="14"/>
      <c r="CK1024" s="14"/>
      <c r="CL1024" s="14"/>
      <c r="CM1024" s="14"/>
      <c r="CN1024" s="14"/>
      <c r="CO1024" s="14"/>
      <c r="CP1024" s="14"/>
      <c r="CQ1024" s="14"/>
      <c r="CR1024" s="14"/>
      <c r="CS1024" s="14"/>
    </row>
    <row r="1025" spans="2:97" x14ac:dyDescent="0.3">
      <c r="B1025" t="s">
        <v>383</v>
      </c>
      <c r="C1025" s="14">
        <v>0.35483442709020602</v>
      </c>
      <c r="D1025" s="14">
        <v>0.34212727580233299</v>
      </c>
      <c r="E1025" s="14">
        <v>0.36536577826707101</v>
      </c>
      <c r="F1025" s="14"/>
      <c r="G1025" s="14">
        <v>0.31030374873621802</v>
      </c>
      <c r="H1025" s="14">
        <v>0.35768788849304001</v>
      </c>
      <c r="I1025" s="14">
        <v>0.35043341233001202</v>
      </c>
      <c r="J1025" s="14">
        <v>0.35339921258912199</v>
      </c>
      <c r="K1025" s="14">
        <v>0.43413414208614698</v>
      </c>
      <c r="L1025" s="14">
        <v>0.33187678252236402</v>
      </c>
      <c r="M1025" s="14"/>
      <c r="N1025" s="14">
        <v>0.33877774500033297</v>
      </c>
      <c r="O1025" s="14">
        <v>0.30595391818026801</v>
      </c>
      <c r="P1025" s="14">
        <v>0.41860727797744102</v>
      </c>
      <c r="Q1025" s="14">
        <v>0.35720737710102901</v>
      </c>
      <c r="R1025" s="14"/>
      <c r="S1025" s="14">
        <v>0.44580114254868403</v>
      </c>
      <c r="T1025" s="14">
        <v>0.35198796850950198</v>
      </c>
      <c r="U1025" s="14">
        <v>0.30748588224234802</v>
      </c>
      <c r="V1025" s="14">
        <v>0.35030418692229398</v>
      </c>
      <c r="W1025" s="14">
        <v>0.31639458561487699</v>
      </c>
      <c r="X1025" s="14">
        <v>0.32793358612435197</v>
      </c>
      <c r="Y1025" s="14">
        <v>0.40627360946728802</v>
      </c>
      <c r="Z1025" s="14">
        <v>0.33613375587403499</v>
      </c>
      <c r="AA1025" s="14">
        <v>0.35793491830992502</v>
      </c>
      <c r="AB1025" s="14">
        <v>0.33162152187208599</v>
      </c>
      <c r="AC1025" s="14">
        <v>0.33685514019115798</v>
      </c>
      <c r="AD1025" s="14">
        <v>0.27109307327656401</v>
      </c>
      <c r="AE1025" s="14"/>
      <c r="AF1025" s="14">
        <v>0.35860255273498998</v>
      </c>
      <c r="AG1025" s="14">
        <v>0.37970204965299298</v>
      </c>
      <c r="AH1025" s="14">
        <v>0.24597949076273101</v>
      </c>
      <c r="AI1025" s="14">
        <v>0.43862823670133899</v>
      </c>
      <c r="AJ1025" s="14">
        <v>0.37160542441024802</v>
      </c>
      <c r="AK1025" s="14"/>
      <c r="AL1025" s="14">
        <v>0.36314432056815699</v>
      </c>
      <c r="AM1025" s="14">
        <v>0.383007337493323</v>
      </c>
      <c r="AN1025" s="14">
        <v>0.233557830262421</v>
      </c>
      <c r="AO1025" s="14">
        <v>0.41080355017772702</v>
      </c>
      <c r="AP1025" s="14">
        <v>0.47783090527647698</v>
      </c>
      <c r="AQ1025" s="14">
        <v>0.31772112895090698</v>
      </c>
      <c r="AR1025" s="14"/>
      <c r="AS1025" s="14">
        <v>0.36559905136974302</v>
      </c>
      <c r="AT1025" s="14">
        <v>0.33404160889566997</v>
      </c>
      <c r="AU1025" s="14">
        <v>0.319330798971243</v>
      </c>
      <c r="AV1025" s="14">
        <v>0.40264222808495997</v>
      </c>
      <c r="AW1025" s="14">
        <v>0.53481607060955105</v>
      </c>
      <c r="AX1025" s="14"/>
      <c r="AY1025" s="14">
        <v>0.394971391637021</v>
      </c>
      <c r="AZ1025" s="14">
        <v>0.33043870571527201</v>
      </c>
      <c r="BA1025" s="14">
        <v>0.31471113384565103</v>
      </c>
      <c r="BB1025" s="14">
        <v>0.35234671093483</v>
      </c>
      <c r="BC1025" s="14">
        <v>0.34424509793944702</v>
      </c>
      <c r="BD1025" s="14">
        <v>0.40731276509553099</v>
      </c>
      <c r="BE1025" s="14">
        <v>0.29746644235269198</v>
      </c>
      <c r="BF1025" s="14">
        <v>0.391181748870912</v>
      </c>
      <c r="BG1025" s="14">
        <v>0.41741968410871499</v>
      </c>
      <c r="BH1025" s="14">
        <v>0.233308175706644</v>
      </c>
      <c r="BI1025" s="14">
        <v>0.353602664249482</v>
      </c>
      <c r="BJ1025" s="14">
        <v>0.37829609686599103</v>
      </c>
      <c r="BK1025" s="14">
        <v>0.31651473299197103</v>
      </c>
      <c r="BL1025" s="14">
        <v>0.439228939026931</v>
      </c>
      <c r="BM1025" s="14">
        <v>0.28181138009751799</v>
      </c>
      <c r="BN1025" s="14">
        <v>0.44224555837666202</v>
      </c>
      <c r="BO1025" s="14"/>
      <c r="BP1025" s="14">
        <v>0.38625687126210401</v>
      </c>
      <c r="BQ1025" s="14">
        <v>0.331438974939741</v>
      </c>
      <c r="BR1025" s="14">
        <v>0.390009377556995</v>
      </c>
      <c r="BS1025" s="14">
        <v>0.36736605148422702</v>
      </c>
      <c r="BT1025" s="14">
        <v>0.26973543891254698</v>
      </c>
      <c r="BU1025" s="14">
        <v>0.38441755787959198</v>
      </c>
      <c r="BV1025" s="14"/>
      <c r="BW1025" s="14">
        <v>0.37544776613576297</v>
      </c>
      <c r="BX1025" s="14">
        <v>0.31184427646683499</v>
      </c>
      <c r="BY1025" s="14" t="s">
        <v>120</v>
      </c>
      <c r="BZ1025" s="14">
        <v>0.42187165158319101</v>
      </c>
      <c r="CA1025" s="14">
        <v>0.40506672466421301</v>
      </c>
      <c r="CB1025" s="14">
        <v>0.33703288874223303</v>
      </c>
      <c r="CC1025" s="14">
        <v>0.29202104368436899</v>
      </c>
      <c r="CD1025" s="14"/>
      <c r="CE1025" s="14">
        <v>0.36222159195811299</v>
      </c>
      <c r="CF1025" s="14">
        <v>0.36709321537980499</v>
      </c>
      <c r="CG1025" s="14">
        <v>0.35018105989810699</v>
      </c>
      <c r="CH1025" s="14">
        <v>0.35467512654633299</v>
      </c>
      <c r="CI1025" s="14"/>
      <c r="CJ1025" s="14">
        <v>0.40468277448943002</v>
      </c>
      <c r="CK1025" s="14">
        <v>0.32780605166361498</v>
      </c>
      <c r="CL1025" s="14">
        <v>0.353051391780766</v>
      </c>
      <c r="CM1025" s="14">
        <v>0.32377091957911402</v>
      </c>
      <c r="CN1025" s="14"/>
      <c r="CO1025" s="14">
        <v>0.36193206964407798</v>
      </c>
      <c r="CP1025" s="14">
        <v>0.35359595858818199</v>
      </c>
      <c r="CQ1025" s="14"/>
      <c r="CR1025" s="14">
        <v>0.38933685404913798</v>
      </c>
      <c r="CS1025" s="14">
        <v>0.35461437539617602</v>
      </c>
    </row>
    <row r="1026" spans="2:97" x14ac:dyDescent="0.3">
      <c r="B1026" t="s">
        <v>384</v>
      </c>
      <c r="C1026" s="14">
        <v>0.44423773075273498</v>
      </c>
      <c r="D1026" s="14">
        <v>0.41722081492569502</v>
      </c>
      <c r="E1026" s="14">
        <v>0.46983597501041102</v>
      </c>
      <c r="F1026" s="14"/>
      <c r="G1026" s="14">
        <v>0.44877986794007202</v>
      </c>
      <c r="H1026" s="14">
        <v>0.43097553507854802</v>
      </c>
      <c r="I1026" s="14">
        <v>0.44210905634859998</v>
      </c>
      <c r="J1026" s="14">
        <v>0.46022332952872402</v>
      </c>
      <c r="K1026" s="14">
        <v>0.39549651477887099</v>
      </c>
      <c r="L1026" s="14">
        <v>0.47334971688004701</v>
      </c>
      <c r="M1026" s="14"/>
      <c r="N1026" s="14">
        <v>0.46706968219355</v>
      </c>
      <c r="O1026" s="14">
        <v>0.48973069777220701</v>
      </c>
      <c r="P1026" s="14">
        <v>0.40117164565052499</v>
      </c>
      <c r="Q1026" s="14">
        <v>0.41785264691040203</v>
      </c>
      <c r="R1026" s="14"/>
      <c r="S1026" s="14">
        <v>0.36783242624657397</v>
      </c>
      <c r="T1026" s="14">
        <v>0.45622855043085497</v>
      </c>
      <c r="U1026" s="14">
        <v>0.52788098098240999</v>
      </c>
      <c r="V1026" s="14">
        <v>0.40701498026500399</v>
      </c>
      <c r="W1026" s="14">
        <v>0.39604812345845097</v>
      </c>
      <c r="X1026" s="14">
        <v>0.48090585058046198</v>
      </c>
      <c r="Y1026" s="14">
        <v>0.45612564964334001</v>
      </c>
      <c r="Z1026" s="14">
        <v>0.42387511235647302</v>
      </c>
      <c r="AA1026" s="14">
        <v>0.48409705495333699</v>
      </c>
      <c r="AB1026" s="14">
        <v>0.436903188094038</v>
      </c>
      <c r="AC1026" s="14">
        <v>0.41661111596619499</v>
      </c>
      <c r="AD1026" s="14">
        <v>0.49842509264724699</v>
      </c>
      <c r="AE1026" s="14"/>
      <c r="AF1026" s="14">
        <v>0.44859004050076601</v>
      </c>
      <c r="AG1026" s="14">
        <v>0.44759481863693501</v>
      </c>
      <c r="AH1026" s="14">
        <v>0.51672776730287495</v>
      </c>
      <c r="AI1026" s="14">
        <v>0.37080512118523101</v>
      </c>
      <c r="AJ1026" s="14">
        <v>0.38554694911231202</v>
      </c>
      <c r="AK1026" s="14"/>
      <c r="AL1026" s="14">
        <v>0.432822020703031</v>
      </c>
      <c r="AM1026" s="14">
        <v>0.42564573845189102</v>
      </c>
      <c r="AN1026" s="14">
        <v>0.57625014852902101</v>
      </c>
      <c r="AO1026" s="14">
        <v>0.39743487417794698</v>
      </c>
      <c r="AP1026" s="14">
        <v>0.31849695892563201</v>
      </c>
      <c r="AQ1026" s="14">
        <v>0.54804574142180995</v>
      </c>
      <c r="AR1026" s="14"/>
      <c r="AS1026" s="14">
        <v>0.47446238235513599</v>
      </c>
      <c r="AT1026" s="14">
        <v>0.41815562069743101</v>
      </c>
      <c r="AU1026" s="14">
        <v>0.49326164154353902</v>
      </c>
      <c r="AV1026" s="14">
        <v>0.40397161291547401</v>
      </c>
      <c r="AW1026" s="14">
        <v>0.23334293939477799</v>
      </c>
      <c r="AX1026" s="14"/>
      <c r="AY1026" s="14">
        <v>0.46725358757102697</v>
      </c>
      <c r="AZ1026" s="14">
        <v>0.38845471070239901</v>
      </c>
      <c r="BA1026" s="14">
        <v>0.56674582962410602</v>
      </c>
      <c r="BB1026" s="14">
        <v>0.43468197433776301</v>
      </c>
      <c r="BC1026" s="14">
        <v>0.44133446640837298</v>
      </c>
      <c r="BD1026" s="14">
        <v>0.37810348424935403</v>
      </c>
      <c r="BE1026" s="14">
        <v>0.45876607257281798</v>
      </c>
      <c r="BF1026" s="14">
        <v>0.42029694820435498</v>
      </c>
      <c r="BG1026" s="14">
        <v>0.41953115515317002</v>
      </c>
      <c r="BH1026" s="14">
        <v>0.68382115852832204</v>
      </c>
      <c r="BI1026" s="14">
        <v>0.38038302733385299</v>
      </c>
      <c r="BJ1026" s="14">
        <v>0.407330042352054</v>
      </c>
      <c r="BK1026" s="14">
        <v>0.46814666650562298</v>
      </c>
      <c r="BL1026" s="14">
        <v>0.25381305035384699</v>
      </c>
      <c r="BM1026" s="14">
        <v>0.44444140957096201</v>
      </c>
      <c r="BN1026" s="14">
        <v>0.41904553392578903</v>
      </c>
      <c r="BO1026" s="14"/>
      <c r="BP1026" s="14">
        <v>0.400739784643657</v>
      </c>
      <c r="BQ1026" s="14">
        <v>0.47769216295091699</v>
      </c>
      <c r="BR1026" s="14">
        <v>0.40860708279985197</v>
      </c>
      <c r="BS1026" s="14">
        <v>0.46098585499516498</v>
      </c>
      <c r="BT1026" s="14">
        <v>0.46955502301367702</v>
      </c>
      <c r="BU1026" s="14">
        <v>0.42709915750680899</v>
      </c>
      <c r="BV1026" s="14"/>
      <c r="BW1026" s="14">
        <v>0.44745103033464001</v>
      </c>
      <c r="BX1026" s="14">
        <v>0.470443816992835</v>
      </c>
      <c r="BY1026" s="14" t="s">
        <v>120</v>
      </c>
      <c r="BZ1026" s="14">
        <v>0.42289063497672102</v>
      </c>
      <c r="CA1026" s="14">
        <v>0.33553414041278601</v>
      </c>
      <c r="CB1026" s="14">
        <v>0.463491634517392</v>
      </c>
      <c r="CC1026" s="14">
        <v>0.422469591869859</v>
      </c>
      <c r="CD1026" s="14"/>
      <c r="CE1026" s="14">
        <v>0.43009600273326298</v>
      </c>
      <c r="CF1026" s="14">
        <v>0.43925333021378199</v>
      </c>
      <c r="CG1026" s="14">
        <v>0.41145470527874001</v>
      </c>
      <c r="CH1026" s="14">
        <v>0.45486156120154603</v>
      </c>
      <c r="CI1026" s="14"/>
      <c r="CJ1026" s="14">
        <v>0.397899550271888</v>
      </c>
      <c r="CK1026" s="14">
        <v>0.51626174953509496</v>
      </c>
      <c r="CL1026" s="14">
        <v>0.43949320413948101</v>
      </c>
      <c r="CM1026" s="14">
        <v>0.385419527293836</v>
      </c>
      <c r="CN1026" s="14"/>
      <c r="CO1026" s="14">
        <v>0.44621416358113702</v>
      </c>
      <c r="CP1026" s="14">
        <v>0.44759738917749098</v>
      </c>
      <c r="CQ1026" s="14"/>
      <c r="CR1026" s="14">
        <v>0.41265173297119301</v>
      </c>
      <c r="CS1026" s="14">
        <v>0.45145169280336001</v>
      </c>
    </row>
    <row r="1027" spans="2:97" x14ac:dyDescent="0.3">
      <c r="B1027" t="s">
        <v>385</v>
      </c>
      <c r="C1027" s="14">
        <v>0.131353370146441</v>
      </c>
      <c r="D1027" s="14">
        <v>0.16481234336616499</v>
      </c>
      <c r="E1027" s="14">
        <v>0.10085505209130501</v>
      </c>
      <c r="F1027" s="14"/>
      <c r="G1027" s="14">
        <v>0.109440786193426</v>
      </c>
      <c r="H1027" s="14">
        <v>0.111305002575098</v>
      </c>
      <c r="I1027" s="14">
        <v>0.14463194868697299</v>
      </c>
      <c r="J1027" s="14">
        <v>0.15976322414842301</v>
      </c>
      <c r="K1027" s="14">
        <v>0.120645366424335</v>
      </c>
      <c r="L1027" s="14">
        <v>0.134683780096821</v>
      </c>
      <c r="M1027" s="14"/>
      <c r="N1027" s="14">
        <v>0.130983845594179</v>
      </c>
      <c r="O1027" s="14">
        <v>0.13529619032460699</v>
      </c>
      <c r="P1027" s="14">
        <v>0.124318409613975</v>
      </c>
      <c r="Q1027" s="14">
        <v>0.13573209256104399</v>
      </c>
      <c r="R1027" s="14"/>
      <c r="S1027" s="14">
        <v>0.10374740704657801</v>
      </c>
      <c r="T1027" s="14">
        <v>0.10811515869723801</v>
      </c>
      <c r="U1027" s="14">
        <v>0.13324835727721501</v>
      </c>
      <c r="V1027" s="14">
        <v>0.15483198936609899</v>
      </c>
      <c r="W1027" s="14">
        <v>0.24603310664473099</v>
      </c>
      <c r="X1027" s="14">
        <v>0.11765924605203699</v>
      </c>
      <c r="Y1027" s="14">
        <v>0.10232047874434599</v>
      </c>
      <c r="Z1027" s="14">
        <v>0.17199368007931001</v>
      </c>
      <c r="AA1027" s="14">
        <v>0.103092746974163</v>
      </c>
      <c r="AB1027" s="14">
        <v>0.13503522185498801</v>
      </c>
      <c r="AC1027" s="14">
        <v>0.12142128243089099</v>
      </c>
      <c r="AD1027" s="14">
        <v>0.18816351648850699</v>
      </c>
      <c r="AE1027" s="14"/>
      <c r="AF1027" s="14">
        <v>0.14650408728380801</v>
      </c>
      <c r="AG1027" s="14">
        <v>0.110876121219813</v>
      </c>
      <c r="AH1027" s="14">
        <v>0.14576187274124899</v>
      </c>
      <c r="AI1027" s="14">
        <v>0.120117329735222</v>
      </c>
      <c r="AJ1027" s="14">
        <v>0.20686195013865699</v>
      </c>
      <c r="AK1027" s="14"/>
      <c r="AL1027" s="14">
        <v>0.13229346428323399</v>
      </c>
      <c r="AM1027" s="14">
        <v>0.132410890044973</v>
      </c>
      <c r="AN1027" s="14">
        <v>8.1133697864707893E-2</v>
      </c>
      <c r="AO1027" s="14">
        <v>0.13693345305541099</v>
      </c>
      <c r="AP1027" s="14">
        <v>0.127014200425107</v>
      </c>
      <c r="AQ1027" s="14">
        <v>0.11228892378885701</v>
      </c>
      <c r="AR1027" s="14"/>
      <c r="AS1027" s="14">
        <v>9.4637810060101593E-2</v>
      </c>
      <c r="AT1027" s="14">
        <v>0.15974642187176499</v>
      </c>
      <c r="AU1027" s="14">
        <v>0.133325427552862</v>
      </c>
      <c r="AV1027" s="14">
        <v>0.124284419155888</v>
      </c>
      <c r="AW1027" s="14">
        <v>0.18926580013597599</v>
      </c>
      <c r="AX1027" s="14"/>
      <c r="AY1027" s="14">
        <v>0.137775020791952</v>
      </c>
      <c r="AZ1027" s="14">
        <v>8.9480206411622396E-2</v>
      </c>
      <c r="BA1027" s="14">
        <v>7.6737895198626394E-2</v>
      </c>
      <c r="BB1027" s="14">
        <v>0.152037215864055</v>
      </c>
      <c r="BC1027" s="14">
        <v>0.108051405644773</v>
      </c>
      <c r="BD1027" s="14">
        <v>0.15857832285016499</v>
      </c>
      <c r="BE1027" s="14">
        <v>0.18965629529556999</v>
      </c>
      <c r="BF1027" s="14">
        <v>0.104227794423987</v>
      </c>
      <c r="BG1027" s="14">
        <v>0.116578995727776</v>
      </c>
      <c r="BH1027" s="14">
        <v>8.2870665765034102E-2</v>
      </c>
      <c r="BI1027" s="14">
        <v>0.14647514337632001</v>
      </c>
      <c r="BJ1027" s="14">
        <v>0.112085003124127</v>
      </c>
      <c r="BK1027" s="14">
        <v>0.19411675011051899</v>
      </c>
      <c r="BL1027" s="14">
        <v>0.21387376033251601</v>
      </c>
      <c r="BM1027" s="14">
        <v>0.16300779329427501</v>
      </c>
      <c r="BN1027" s="14">
        <v>0.118124022291888</v>
      </c>
      <c r="BO1027" s="14"/>
      <c r="BP1027" s="14">
        <v>0.13343009399691499</v>
      </c>
      <c r="BQ1027" s="14">
        <v>0.13630377337232499</v>
      </c>
      <c r="BR1027" s="14">
        <v>0.127087266229961</v>
      </c>
      <c r="BS1027" s="14">
        <v>0.11093962928803799</v>
      </c>
      <c r="BT1027" s="14">
        <v>0.16335324475138799</v>
      </c>
      <c r="BU1027" s="14">
        <v>0.116596933249319</v>
      </c>
      <c r="BV1027" s="14"/>
      <c r="BW1027" s="14">
        <v>0.12904640594101799</v>
      </c>
      <c r="BX1027" s="14">
        <v>0.16616379108078899</v>
      </c>
      <c r="BY1027" s="14" t="s">
        <v>120</v>
      </c>
      <c r="BZ1027" s="14">
        <v>8.8170280126824596E-2</v>
      </c>
      <c r="CA1027" s="14">
        <v>0.153997597147536</v>
      </c>
      <c r="CB1027" s="14">
        <v>0.12671131476355901</v>
      </c>
      <c r="CC1027" s="14">
        <v>5.0631746379959999E-2</v>
      </c>
      <c r="CD1027" s="14"/>
      <c r="CE1027" s="14">
        <v>0.12955374466255701</v>
      </c>
      <c r="CF1027" s="14">
        <v>0.13483654061585501</v>
      </c>
      <c r="CG1027" s="14">
        <v>9.93848408119338E-2</v>
      </c>
      <c r="CH1027" s="14">
        <v>0.13416777883651601</v>
      </c>
      <c r="CI1027" s="14"/>
      <c r="CJ1027" s="14">
        <v>0.12866144727466999</v>
      </c>
      <c r="CK1027" s="14">
        <v>0.11659887662033799</v>
      </c>
      <c r="CL1027" s="14">
        <v>0.141479478583455</v>
      </c>
      <c r="CM1027" s="14">
        <v>9.9706657628772594E-2</v>
      </c>
      <c r="CN1027" s="14"/>
      <c r="CO1027" s="14">
        <v>0.13537750058238501</v>
      </c>
      <c r="CP1027" s="14">
        <v>0.13094555654257301</v>
      </c>
      <c r="CQ1027" s="14"/>
      <c r="CR1027" s="14">
        <v>0.13318649839609201</v>
      </c>
      <c r="CS1027" s="14">
        <v>0.131699722379438</v>
      </c>
    </row>
    <row r="1028" spans="2:97" x14ac:dyDescent="0.3">
      <c r="B1028" t="s">
        <v>386</v>
      </c>
      <c r="C1028" s="14">
        <v>3.96344713984303E-2</v>
      </c>
      <c r="D1028" s="14">
        <v>5.1701568717771498E-2</v>
      </c>
      <c r="E1028" s="14">
        <v>2.8621476834822902E-2</v>
      </c>
      <c r="F1028" s="14"/>
      <c r="G1028" s="14">
        <v>0.10938577119949</v>
      </c>
      <c r="H1028" s="14">
        <v>3.4781453896486299E-2</v>
      </c>
      <c r="I1028" s="14">
        <v>2.3791875415877201E-2</v>
      </c>
      <c r="J1028" s="14">
        <v>1.5941396476404E-2</v>
      </c>
      <c r="K1028" s="14">
        <v>4.27779585949414E-2</v>
      </c>
      <c r="L1028" s="14">
        <v>2.9954008666114199E-2</v>
      </c>
      <c r="M1028" s="14"/>
      <c r="N1028" s="14">
        <v>5.5643750382521701E-2</v>
      </c>
      <c r="O1028" s="14">
        <v>3.5058028129672097E-2</v>
      </c>
      <c r="P1028" s="14">
        <v>3.3316833764523997E-2</v>
      </c>
      <c r="Q1028" s="14">
        <v>3.2546489564681098E-2</v>
      </c>
      <c r="R1028" s="14"/>
      <c r="S1028" s="14">
        <v>2.9552283891747699E-2</v>
      </c>
      <c r="T1028" s="14">
        <v>5.6722818449538102E-2</v>
      </c>
      <c r="U1028" s="14">
        <v>3.13847794980271E-2</v>
      </c>
      <c r="V1028" s="14">
        <v>6.54693568904232E-2</v>
      </c>
      <c r="W1028" s="14">
        <v>2.6999290738745799E-2</v>
      </c>
      <c r="X1028" s="14">
        <v>4.8791271850458201E-2</v>
      </c>
      <c r="Y1028" s="14">
        <v>0</v>
      </c>
      <c r="Z1028" s="14">
        <v>6.7997451690180996E-2</v>
      </c>
      <c r="AA1028" s="14">
        <v>2.9852804063464002E-2</v>
      </c>
      <c r="AB1028" s="14">
        <v>6.00991288012135E-2</v>
      </c>
      <c r="AC1028" s="14">
        <v>2.0546985273117001E-2</v>
      </c>
      <c r="AD1028" s="14">
        <v>4.23183175876818E-2</v>
      </c>
      <c r="AE1028" s="14"/>
      <c r="AF1028" s="14">
        <v>2.51695060394415E-2</v>
      </c>
      <c r="AG1028" s="14">
        <v>3.7553165638689399E-2</v>
      </c>
      <c r="AH1028" s="14">
        <v>4.9903872533522103E-2</v>
      </c>
      <c r="AI1028" s="14">
        <v>4.8719630579912097E-2</v>
      </c>
      <c r="AJ1028" s="14">
        <v>0</v>
      </c>
      <c r="AK1028" s="14"/>
      <c r="AL1028" s="14">
        <v>5.4410604842580201E-2</v>
      </c>
      <c r="AM1028" s="14">
        <v>4.2189973622043103E-2</v>
      </c>
      <c r="AN1028" s="14">
        <v>5.38729339364361E-2</v>
      </c>
      <c r="AO1028" s="14">
        <v>2.7362518217008899E-2</v>
      </c>
      <c r="AP1028" s="14">
        <v>4.3943644994498703E-2</v>
      </c>
      <c r="AQ1028" s="14">
        <v>0</v>
      </c>
      <c r="AR1028" s="14"/>
      <c r="AS1028" s="14">
        <v>3.5762894803119297E-2</v>
      </c>
      <c r="AT1028" s="14">
        <v>5.4781172076639802E-2</v>
      </c>
      <c r="AU1028" s="14">
        <v>2.6217942358693399E-2</v>
      </c>
      <c r="AV1028" s="14">
        <v>5.4026873916409597E-2</v>
      </c>
      <c r="AW1028" s="14">
        <v>4.2575189859693802E-2</v>
      </c>
      <c r="AX1028" s="14"/>
      <c r="AY1028" s="14">
        <v>0</v>
      </c>
      <c r="AZ1028" s="14">
        <v>0.108969535286213</v>
      </c>
      <c r="BA1028" s="14">
        <v>2.4615861900152601E-2</v>
      </c>
      <c r="BB1028" s="14">
        <v>3.1102366922814598E-2</v>
      </c>
      <c r="BC1028" s="14">
        <v>8.2809553060332594E-2</v>
      </c>
      <c r="BD1028" s="14">
        <v>1.8038575031818601E-2</v>
      </c>
      <c r="BE1028" s="14">
        <v>2.4360757003973801E-2</v>
      </c>
      <c r="BF1028" s="14">
        <v>4.80431224867763E-2</v>
      </c>
      <c r="BG1028" s="14">
        <v>3.4899566534268303E-2</v>
      </c>
      <c r="BH1028" s="14">
        <v>0</v>
      </c>
      <c r="BI1028" s="14">
        <v>4.6262935628802099E-2</v>
      </c>
      <c r="BJ1028" s="14">
        <v>8.4826629758646299E-2</v>
      </c>
      <c r="BK1028" s="14">
        <v>2.1221850391886898E-2</v>
      </c>
      <c r="BL1028" s="14">
        <v>4.3595385453390499E-2</v>
      </c>
      <c r="BM1028" s="14">
        <v>5.5857629328627798E-2</v>
      </c>
      <c r="BN1028" s="14">
        <v>2.0584885405661699E-2</v>
      </c>
      <c r="BO1028" s="14"/>
      <c r="BP1028" s="14">
        <v>4.7034805600393297E-2</v>
      </c>
      <c r="BQ1028" s="14">
        <v>2.7312135826274599E-2</v>
      </c>
      <c r="BR1028" s="14">
        <v>5.9876435255033E-2</v>
      </c>
      <c r="BS1028" s="14">
        <v>4.0878670643652699E-2</v>
      </c>
      <c r="BT1028" s="14">
        <v>4.6447010433843E-2</v>
      </c>
      <c r="BU1028" s="14">
        <v>0</v>
      </c>
      <c r="BV1028" s="14"/>
      <c r="BW1028" s="14">
        <v>3.0059752247602101E-2</v>
      </c>
      <c r="BX1028" s="14">
        <v>3.6114522853946202E-2</v>
      </c>
      <c r="BY1028" s="14" t="s">
        <v>120</v>
      </c>
      <c r="BZ1028" s="14">
        <v>1.4359648000939199E-2</v>
      </c>
      <c r="CA1028" s="14">
        <v>7.3521491383970794E-2</v>
      </c>
      <c r="CB1028" s="14">
        <v>2.4705355156581E-2</v>
      </c>
      <c r="CC1028" s="14">
        <v>0.158071896865706</v>
      </c>
      <c r="CD1028" s="14"/>
      <c r="CE1028" s="14">
        <v>5.0115987106271499E-2</v>
      </c>
      <c r="CF1028" s="14">
        <v>4.8038275743649002E-2</v>
      </c>
      <c r="CG1028" s="14">
        <v>6.1968702887126498E-2</v>
      </c>
      <c r="CH1028" s="14">
        <v>3.6738252327314001E-2</v>
      </c>
      <c r="CI1028" s="14"/>
      <c r="CJ1028" s="14">
        <v>2.77900257444537E-2</v>
      </c>
      <c r="CK1028" s="14">
        <v>3.4633750645484802E-2</v>
      </c>
      <c r="CL1028" s="14">
        <v>4.30882238080827E-2</v>
      </c>
      <c r="CM1028" s="14">
        <v>5.6399524705670799E-2</v>
      </c>
      <c r="CN1028" s="14"/>
      <c r="CO1028" s="14">
        <v>4.7033385831846602E-2</v>
      </c>
      <c r="CP1028" s="14">
        <v>3.8238351942141001E-2</v>
      </c>
      <c r="CQ1028" s="14"/>
      <c r="CR1028" s="14">
        <v>5.29122576049781E-2</v>
      </c>
      <c r="CS1028" s="14">
        <v>3.92730240237835E-2</v>
      </c>
    </row>
    <row r="1029" spans="2:97" x14ac:dyDescent="0.3">
      <c r="B1029" t="s">
        <v>92</v>
      </c>
      <c r="C1029" s="14">
        <v>2.9940000612188801E-2</v>
      </c>
      <c r="D1029" s="14">
        <v>2.4137997188035901E-2</v>
      </c>
      <c r="E1029" s="14">
        <v>3.5321717796390102E-2</v>
      </c>
      <c r="F1029" s="14"/>
      <c r="G1029" s="14">
        <v>2.20898259307938E-2</v>
      </c>
      <c r="H1029" s="14">
        <v>6.5250119956827696E-2</v>
      </c>
      <c r="I1029" s="14">
        <v>3.9033707218537002E-2</v>
      </c>
      <c r="J1029" s="14">
        <v>1.0672837257326999E-2</v>
      </c>
      <c r="K1029" s="14">
        <v>6.9460181157057904E-3</v>
      </c>
      <c r="L1029" s="14">
        <v>3.01357118346544E-2</v>
      </c>
      <c r="M1029" s="14"/>
      <c r="N1029" s="14">
        <v>7.5249768294163803E-3</v>
      </c>
      <c r="O1029" s="14">
        <v>3.3961165593246002E-2</v>
      </c>
      <c r="P1029" s="14">
        <v>2.2585832993533801E-2</v>
      </c>
      <c r="Q1029" s="14">
        <v>5.6661393862844397E-2</v>
      </c>
      <c r="R1029" s="14"/>
      <c r="S1029" s="14">
        <v>5.3066740266417098E-2</v>
      </c>
      <c r="T1029" s="14">
        <v>2.69455039128664E-2</v>
      </c>
      <c r="U1029" s="14">
        <v>0</v>
      </c>
      <c r="V1029" s="14">
        <v>2.2379486556179499E-2</v>
      </c>
      <c r="W1029" s="14">
        <v>1.4524893543195101E-2</v>
      </c>
      <c r="X1029" s="14">
        <v>2.4710045392691501E-2</v>
      </c>
      <c r="Y1029" s="14">
        <v>3.52802621450257E-2</v>
      </c>
      <c r="Z1029" s="14">
        <v>0</v>
      </c>
      <c r="AA1029" s="14">
        <v>2.5022475699111299E-2</v>
      </c>
      <c r="AB1029" s="14">
        <v>3.63409393776742E-2</v>
      </c>
      <c r="AC1029" s="14">
        <v>0.10456547613863899</v>
      </c>
      <c r="AD1029" s="14">
        <v>0</v>
      </c>
      <c r="AE1029" s="14"/>
      <c r="AF1029" s="14">
        <v>2.1133813440994999E-2</v>
      </c>
      <c r="AG1029" s="14">
        <v>2.42738448515693E-2</v>
      </c>
      <c r="AH1029" s="14">
        <v>4.1626996659622703E-2</v>
      </c>
      <c r="AI1029" s="14">
        <v>2.1729681798296999E-2</v>
      </c>
      <c r="AJ1029" s="14">
        <v>3.5985676338783301E-2</v>
      </c>
      <c r="AK1029" s="14"/>
      <c r="AL1029" s="14">
        <v>1.7329589602998199E-2</v>
      </c>
      <c r="AM1029" s="14">
        <v>1.6746060387770201E-2</v>
      </c>
      <c r="AN1029" s="14">
        <v>5.5185389407414701E-2</v>
      </c>
      <c r="AO1029" s="14">
        <v>2.7465604371905501E-2</v>
      </c>
      <c r="AP1029" s="14">
        <v>3.2714290378285202E-2</v>
      </c>
      <c r="AQ1029" s="14">
        <v>2.1944205838425501E-2</v>
      </c>
      <c r="AR1029" s="14"/>
      <c r="AS1029" s="14">
        <v>2.9537861411900401E-2</v>
      </c>
      <c r="AT1029" s="14">
        <v>3.3275176458494503E-2</v>
      </c>
      <c r="AU1029" s="14">
        <v>2.7864189573662601E-2</v>
      </c>
      <c r="AV1029" s="14">
        <v>1.5074865927267899E-2</v>
      </c>
      <c r="AW1029" s="14">
        <v>0</v>
      </c>
      <c r="AX1029" s="14"/>
      <c r="AY1029" s="14">
        <v>0</v>
      </c>
      <c r="AZ1029" s="14">
        <v>8.2656841884493806E-2</v>
      </c>
      <c r="BA1029" s="14">
        <v>1.71892794314632E-2</v>
      </c>
      <c r="BB1029" s="14">
        <v>2.9831731940536399E-2</v>
      </c>
      <c r="BC1029" s="14">
        <v>2.3559476947075102E-2</v>
      </c>
      <c r="BD1029" s="14">
        <v>3.79668527731317E-2</v>
      </c>
      <c r="BE1029" s="14">
        <v>2.9750432774945799E-2</v>
      </c>
      <c r="BF1029" s="14">
        <v>3.6250386013969502E-2</v>
      </c>
      <c r="BG1029" s="14">
        <v>1.1570598476071E-2</v>
      </c>
      <c r="BH1029" s="14">
        <v>0</v>
      </c>
      <c r="BI1029" s="14">
        <v>7.3276229411543006E-2</v>
      </c>
      <c r="BJ1029" s="14">
        <v>1.7462227899182201E-2</v>
      </c>
      <c r="BK1029" s="14">
        <v>0</v>
      </c>
      <c r="BL1029" s="14">
        <v>4.9488864833315598E-2</v>
      </c>
      <c r="BM1029" s="14">
        <v>5.4881787708617E-2</v>
      </c>
      <c r="BN1029" s="14">
        <v>0</v>
      </c>
      <c r="BO1029" s="14"/>
      <c r="BP1029" s="14">
        <v>3.2538444496931197E-2</v>
      </c>
      <c r="BQ1029" s="14">
        <v>2.7252952910742801E-2</v>
      </c>
      <c r="BR1029" s="14">
        <v>1.4419838158158799E-2</v>
      </c>
      <c r="BS1029" s="14">
        <v>1.9829793588918E-2</v>
      </c>
      <c r="BT1029" s="14">
        <v>5.0909282888546098E-2</v>
      </c>
      <c r="BU1029" s="14">
        <v>7.1886351364279302E-2</v>
      </c>
      <c r="BV1029" s="14"/>
      <c r="BW1029" s="14">
        <v>1.7995045340977001E-2</v>
      </c>
      <c r="BX1029" s="14">
        <v>1.54335926055944E-2</v>
      </c>
      <c r="BY1029" s="14" t="s">
        <v>120</v>
      </c>
      <c r="BZ1029" s="14">
        <v>5.2707785312324701E-2</v>
      </c>
      <c r="CA1029" s="14">
        <v>3.18800463914942E-2</v>
      </c>
      <c r="CB1029" s="14">
        <v>4.8058806820234799E-2</v>
      </c>
      <c r="CC1029" s="14">
        <v>7.6805721200106397E-2</v>
      </c>
      <c r="CD1029" s="14"/>
      <c r="CE1029" s="14">
        <v>2.8012673539795901E-2</v>
      </c>
      <c r="CF1029" s="14">
        <v>1.07786380469094E-2</v>
      </c>
      <c r="CG1029" s="14">
        <v>7.7010691124092506E-2</v>
      </c>
      <c r="CH1029" s="14">
        <v>1.9557281088290801E-2</v>
      </c>
      <c r="CI1029" s="14"/>
      <c r="CJ1029" s="14">
        <v>4.0966202219557303E-2</v>
      </c>
      <c r="CK1029" s="14">
        <v>4.6995715354675501E-3</v>
      </c>
      <c r="CL1029" s="14">
        <v>2.28877016882152E-2</v>
      </c>
      <c r="CM1029" s="14">
        <v>0.134703370792607</v>
      </c>
      <c r="CN1029" s="14"/>
      <c r="CO1029" s="14">
        <v>9.4428803605535305E-3</v>
      </c>
      <c r="CP1029" s="14">
        <v>2.9622743749613399E-2</v>
      </c>
      <c r="CQ1029" s="14"/>
      <c r="CR1029" s="14">
        <v>1.1912656978598699E-2</v>
      </c>
      <c r="CS1029" s="14">
        <v>2.2961185397242401E-2</v>
      </c>
    </row>
    <row r="1030" spans="2:97" x14ac:dyDescent="0.3">
      <c r="C1030" s="14"/>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c r="AD1030" s="14"/>
      <c r="AE1030" s="14"/>
      <c r="AF1030" s="14"/>
      <c r="AG1030" s="14"/>
      <c r="AH1030" s="14"/>
      <c r="AI1030" s="14"/>
      <c r="AJ1030" s="14"/>
      <c r="AK1030" s="14"/>
      <c r="AL1030" s="14"/>
      <c r="AM1030" s="14"/>
      <c r="AN1030" s="14"/>
      <c r="AO1030" s="14"/>
      <c r="AP1030" s="14"/>
      <c r="AQ1030" s="14"/>
      <c r="AR1030" s="14"/>
      <c r="AS1030" s="14"/>
      <c r="AT1030" s="14"/>
      <c r="AU1030" s="14"/>
      <c r="AV1030" s="14"/>
      <c r="AW1030" s="14"/>
      <c r="AX1030" s="14"/>
      <c r="AY1030" s="14"/>
      <c r="AZ1030" s="14"/>
      <c r="BA1030" s="14"/>
      <c r="BB1030" s="14"/>
      <c r="BC1030" s="14"/>
      <c r="BD1030" s="14"/>
      <c r="BE1030" s="14"/>
      <c r="BF1030" s="14"/>
      <c r="BG1030" s="14"/>
      <c r="BH1030" s="14"/>
      <c r="BI1030" s="14"/>
      <c r="BJ1030" s="14"/>
      <c r="BK1030" s="14"/>
      <c r="BL1030" s="14"/>
      <c r="BM1030" s="14"/>
      <c r="BN1030" s="14"/>
      <c r="BO1030" s="14"/>
      <c r="BP1030" s="14"/>
      <c r="BQ1030" s="14"/>
      <c r="BR1030" s="14"/>
      <c r="BS1030" s="14"/>
      <c r="BT1030" s="14"/>
      <c r="BU1030" s="14"/>
      <c r="BV1030" s="14"/>
      <c r="BW1030" s="14"/>
      <c r="BX1030" s="14"/>
      <c r="BY1030" s="14"/>
      <c r="BZ1030" s="14"/>
      <c r="CA1030" s="14"/>
      <c r="CB1030" s="14"/>
      <c r="CC1030" s="14"/>
      <c r="CD1030" s="14"/>
      <c r="CE1030" s="14"/>
      <c r="CF1030" s="14"/>
      <c r="CG1030" s="14"/>
      <c r="CH1030" s="14"/>
      <c r="CI1030" s="14"/>
      <c r="CJ1030" s="14"/>
      <c r="CK1030" s="14"/>
      <c r="CL1030" s="14"/>
      <c r="CM1030" s="14"/>
      <c r="CN1030" s="14"/>
      <c r="CO1030" s="14"/>
      <c r="CP1030" s="14"/>
      <c r="CQ1030" s="14"/>
      <c r="CR1030" s="14"/>
      <c r="CS1030" s="14"/>
    </row>
    <row r="1031" spans="2:97" x14ac:dyDescent="0.3">
      <c r="B1031" s="6" t="s">
        <v>427</v>
      </c>
      <c r="C1031" s="14"/>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c r="AD1031" s="14"/>
      <c r="AE1031" s="14"/>
      <c r="AF1031" s="14"/>
      <c r="AG1031" s="14"/>
      <c r="AH1031" s="14"/>
      <c r="AI1031" s="14"/>
      <c r="AJ1031" s="14"/>
      <c r="AK1031" s="14"/>
      <c r="AL1031" s="14"/>
      <c r="AM1031" s="14"/>
      <c r="AN1031" s="14"/>
      <c r="AO1031" s="14"/>
      <c r="AP1031" s="14"/>
      <c r="AQ1031" s="14"/>
      <c r="AR1031" s="14"/>
      <c r="AS1031" s="14"/>
      <c r="AT1031" s="14"/>
      <c r="AU1031" s="14"/>
      <c r="AV1031" s="14"/>
      <c r="AW1031" s="14"/>
      <c r="AX1031" s="14"/>
      <c r="AY1031" s="14"/>
      <c r="AZ1031" s="14"/>
      <c r="BA1031" s="14"/>
      <c r="BB1031" s="14"/>
      <c r="BC1031" s="14"/>
      <c r="BD1031" s="14"/>
      <c r="BE1031" s="14"/>
      <c r="BF1031" s="14"/>
      <c r="BG1031" s="14"/>
      <c r="BH1031" s="14"/>
      <c r="BI1031" s="14"/>
      <c r="BJ1031" s="14"/>
      <c r="BK1031" s="14"/>
      <c r="BL1031" s="14"/>
      <c r="BM1031" s="14"/>
      <c r="BN1031" s="14"/>
      <c r="BO1031" s="14"/>
      <c r="BP1031" s="14"/>
      <c r="BQ1031" s="14"/>
      <c r="BR1031" s="14"/>
      <c r="BS1031" s="14"/>
      <c r="BT1031" s="14"/>
      <c r="BU1031" s="14"/>
      <c r="BV1031" s="14"/>
      <c r="BW1031" s="14"/>
      <c r="BX1031" s="14"/>
      <c r="BY1031" s="14"/>
      <c r="BZ1031" s="14"/>
      <c r="CA1031" s="14"/>
      <c r="CB1031" s="14"/>
      <c r="CC1031" s="14"/>
      <c r="CD1031" s="14"/>
      <c r="CE1031" s="14"/>
      <c r="CF1031" s="14"/>
      <c r="CG1031" s="14"/>
      <c r="CH1031" s="14"/>
      <c r="CI1031" s="14"/>
      <c r="CJ1031" s="14"/>
      <c r="CK1031" s="14"/>
      <c r="CL1031" s="14"/>
      <c r="CM1031" s="14"/>
      <c r="CN1031" s="14"/>
      <c r="CO1031" s="14"/>
      <c r="CP1031" s="14"/>
      <c r="CQ1031" s="14"/>
      <c r="CR1031" s="14"/>
      <c r="CS1031" s="14"/>
    </row>
    <row r="1032" spans="2:97" x14ac:dyDescent="0.3">
      <c r="B1032" s="24" t="s">
        <v>188</v>
      </c>
      <c r="C1032" s="14"/>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c r="AD1032" s="14"/>
      <c r="AE1032" s="14"/>
      <c r="AF1032" s="14"/>
      <c r="AG1032" s="14"/>
      <c r="AH1032" s="14"/>
      <c r="AI1032" s="14"/>
      <c r="AJ1032" s="14"/>
      <c r="AK1032" s="14"/>
      <c r="AL1032" s="14"/>
      <c r="AM1032" s="14"/>
      <c r="AN1032" s="14"/>
      <c r="AO1032" s="14"/>
      <c r="AP1032" s="14"/>
      <c r="AQ1032" s="14"/>
      <c r="AR1032" s="14"/>
      <c r="AS1032" s="14"/>
      <c r="AT1032" s="14"/>
      <c r="AU1032" s="14"/>
      <c r="AV1032" s="14"/>
      <c r="AW1032" s="14"/>
      <c r="AX1032" s="14"/>
      <c r="AY1032" s="14"/>
      <c r="AZ1032" s="14"/>
      <c r="BA1032" s="14"/>
      <c r="BB1032" s="14"/>
      <c r="BC1032" s="14"/>
      <c r="BD1032" s="14"/>
      <c r="BE1032" s="14"/>
      <c r="BF1032" s="14"/>
      <c r="BG1032" s="14"/>
      <c r="BH1032" s="14"/>
      <c r="BI1032" s="14"/>
      <c r="BJ1032" s="14"/>
      <c r="BK1032" s="14"/>
      <c r="BL1032" s="14"/>
      <c r="BM1032" s="14"/>
      <c r="BN1032" s="14"/>
      <c r="BO1032" s="14"/>
      <c r="BP1032" s="14"/>
      <c r="BQ1032" s="14"/>
      <c r="BR1032" s="14"/>
      <c r="BS1032" s="14"/>
      <c r="BT1032" s="14"/>
      <c r="BU1032" s="14"/>
      <c r="BV1032" s="14"/>
      <c r="BW1032" s="14"/>
      <c r="BX1032" s="14"/>
      <c r="BY1032" s="14"/>
      <c r="BZ1032" s="14"/>
      <c r="CA1032" s="14"/>
      <c r="CB1032" s="14"/>
      <c r="CC1032" s="14"/>
      <c r="CD1032" s="14"/>
      <c r="CE1032" s="14"/>
      <c r="CF1032" s="14"/>
      <c r="CG1032" s="14"/>
      <c r="CH1032" s="14"/>
      <c r="CI1032" s="14"/>
      <c r="CJ1032" s="14"/>
      <c r="CK1032" s="14"/>
      <c r="CL1032" s="14"/>
      <c r="CM1032" s="14"/>
      <c r="CN1032" s="14"/>
      <c r="CO1032" s="14"/>
      <c r="CP1032" s="14"/>
      <c r="CQ1032" s="14"/>
      <c r="CR1032" s="14"/>
      <c r="CS1032" s="14"/>
    </row>
    <row r="1033" spans="2:97" x14ac:dyDescent="0.3">
      <c r="B1033" t="s">
        <v>383</v>
      </c>
      <c r="C1033" s="14">
        <v>0.40069790696645202</v>
      </c>
      <c r="D1033" s="14">
        <v>0.39107818633997499</v>
      </c>
      <c r="E1033" s="14">
        <v>0.40847461945538699</v>
      </c>
      <c r="F1033" s="14"/>
      <c r="G1033" s="14">
        <v>0.26290474681196702</v>
      </c>
      <c r="H1033" s="14">
        <v>0.37568538474937402</v>
      </c>
      <c r="I1033" s="14">
        <v>0.33949058651376601</v>
      </c>
      <c r="J1033" s="14">
        <v>0.406900238712399</v>
      </c>
      <c r="K1033" s="14">
        <v>0.54033163826441299</v>
      </c>
      <c r="L1033" s="14">
        <v>0.45654977567798</v>
      </c>
      <c r="M1033" s="14"/>
      <c r="N1033" s="14">
        <v>0.38735604260267098</v>
      </c>
      <c r="O1033" s="14">
        <v>0.32776990017374802</v>
      </c>
      <c r="P1033" s="14">
        <v>0.47710404709187099</v>
      </c>
      <c r="Q1033" s="14">
        <v>0.41371874363764199</v>
      </c>
      <c r="R1033" s="14"/>
      <c r="S1033" s="14">
        <v>0.37517057527365899</v>
      </c>
      <c r="T1033" s="14">
        <v>0.39817485378113499</v>
      </c>
      <c r="U1033" s="14">
        <v>0.45800460204562199</v>
      </c>
      <c r="V1033" s="14">
        <v>0.381520257998132</v>
      </c>
      <c r="W1033" s="14">
        <v>0.38332832665452699</v>
      </c>
      <c r="X1033" s="14">
        <v>0.31318944682484601</v>
      </c>
      <c r="Y1033" s="14">
        <v>0.41110335032688999</v>
      </c>
      <c r="Z1033" s="14">
        <v>0.42155217497175701</v>
      </c>
      <c r="AA1033" s="14">
        <v>0.43565858093173498</v>
      </c>
      <c r="AB1033" s="14">
        <v>0.39782885151191499</v>
      </c>
      <c r="AC1033" s="14">
        <v>0.37344404516938601</v>
      </c>
      <c r="AD1033" s="14">
        <v>0.549307806950737</v>
      </c>
      <c r="AE1033" s="14"/>
      <c r="AF1033" s="14">
        <v>0.39278631791205398</v>
      </c>
      <c r="AG1033" s="14">
        <v>0.41667760904108297</v>
      </c>
      <c r="AH1033" s="14">
        <v>0.31768079191314502</v>
      </c>
      <c r="AI1033" s="14">
        <v>0.451286914997241</v>
      </c>
      <c r="AJ1033" s="14">
        <v>0.38873458005985001</v>
      </c>
      <c r="AK1033" s="14"/>
      <c r="AL1033" s="14">
        <v>0.38104945483971198</v>
      </c>
      <c r="AM1033" s="14">
        <v>0.41214764562073603</v>
      </c>
      <c r="AN1033" s="14">
        <v>0.31869273206933701</v>
      </c>
      <c r="AO1033" s="14">
        <v>0.46586115993495802</v>
      </c>
      <c r="AP1033" s="14">
        <v>0.44484331575677399</v>
      </c>
      <c r="AQ1033" s="14">
        <v>0.40188347424675103</v>
      </c>
      <c r="AR1033" s="14"/>
      <c r="AS1033" s="14">
        <v>0.47230716519793198</v>
      </c>
      <c r="AT1033" s="14">
        <v>0.35131688720760201</v>
      </c>
      <c r="AU1033" s="14">
        <v>0.37513935495961498</v>
      </c>
      <c r="AV1033" s="14">
        <v>0.417500629651265</v>
      </c>
      <c r="AW1033" s="14">
        <v>0.36317930202159898</v>
      </c>
      <c r="AX1033" s="14"/>
      <c r="AY1033" s="14">
        <v>0.26559283141024997</v>
      </c>
      <c r="AZ1033" s="14">
        <v>0.34946910153769201</v>
      </c>
      <c r="BA1033" s="14">
        <v>0.47887345420884597</v>
      </c>
      <c r="BB1033" s="14">
        <v>0.33114462531443301</v>
      </c>
      <c r="BC1033" s="14">
        <v>0.34661825668377999</v>
      </c>
      <c r="BD1033" s="14">
        <v>0.44690241296886901</v>
      </c>
      <c r="BE1033" s="14">
        <v>0.41507483852110599</v>
      </c>
      <c r="BF1033" s="14">
        <v>0.42253215325096199</v>
      </c>
      <c r="BG1033" s="14">
        <v>0.39964215900802302</v>
      </c>
      <c r="BH1033" s="14">
        <v>0.39327565360927602</v>
      </c>
      <c r="BI1033" s="14">
        <v>0.37031495421420502</v>
      </c>
      <c r="BJ1033" s="14">
        <v>0.457606886561084</v>
      </c>
      <c r="BK1033" s="14">
        <v>0.434624358413429</v>
      </c>
      <c r="BL1033" s="14">
        <v>0.38709897452509801</v>
      </c>
      <c r="BM1033" s="14">
        <v>0.29495590718901399</v>
      </c>
      <c r="BN1033" s="14">
        <v>0.38671877529982601</v>
      </c>
      <c r="BO1033" s="14"/>
      <c r="BP1033" s="14">
        <v>0.40632510370456598</v>
      </c>
      <c r="BQ1033" s="14">
        <v>0.36743634527769797</v>
      </c>
      <c r="BR1033" s="14">
        <v>0.396614802989183</v>
      </c>
      <c r="BS1033" s="14">
        <v>0.43643787256377597</v>
      </c>
      <c r="BT1033" s="14">
        <v>0.38947453456615799</v>
      </c>
      <c r="BU1033" s="14">
        <v>0.47765379281298098</v>
      </c>
      <c r="BV1033" s="14"/>
      <c r="BW1033" s="14">
        <v>0.45850715755467902</v>
      </c>
      <c r="BX1033" s="14">
        <v>0.343982677898376</v>
      </c>
      <c r="BY1033" s="14" t="s">
        <v>120</v>
      </c>
      <c r="BZ1033" s="14">
        <v>0.49077697454871499</v>
      </c>
      <c r="CA1033" s="14">
        <v>0.32872424351526602</v>
      </c>
      <c r="CB1033" s="14">
        <v>0.38977046164336898</v>
      </c>
      <c r="CC1033" s="14">
        <v>0.29252640528525597</v>
      </c>
      <c r="CD1033" s="14"/>
      <c r="CE1033" s="14">
        <v>0.35271211319573198</v>
      </c>
      <c r="CF1033" s="14">
        <v>0.38788291588295298</v>
      </c>
      <c r="CG1033" s="14">
        <v>0.40865234055947702</v>
      </c>
      <c r="CH1033" s="14">
        <v>0.42936027428009599</v>
      </c>
      <c r="CI1033" s="14"/>
      <c r="CJ1033" s="14">
        <v>0.43549570004152599</v>
      </c>
      <c r="CK1033" s="14">
        <v>0.40381580766285302</v>
      </c>
      <c r="CL1033" s="14">
        <v>0.402588557753704</v>
      </c>
      <c r="CM1033" s="14">
        <v>0.28793925652525798</v>
      </c>
      <c r="CN1033" s="14"/>
      <c r="CO1033" s="14">
        <v>0.44994399989093797</v>
      </c>
      <c r="CP1033" s="14">
        <v>0.395789326342811</v>
      </c>
      <c r="CQ1033" s="14"/>
      <c r="CR1033" s="14">
        <v>0.396827064285946</v>
      </c>
      <c r="CS1033" s="14">
        <v>0.41030516593851102</v>
      </c>
    </row>
    <row r="1034" spans="2:97" x14ac:dyDescent="0.3">
      <c r="B1034" t="s">
        <v>384</v>
      </c>
      <c r="C1034" s="14">
        <v>0.42541406606552701</v>
      </c>
      <c r="D1034" s="14">
        <v>0.39850222872319202</v>
      </c>
      <c r="E1034" s="14">
        <v>0.45088255455049597</v>
      </c>
      <c r="F1034" s="14"/>
      <c r="G1034" s="14">
        <v>0.430240674151325</v>
      </c>
      <c r="H1034" s="14">
        <v>0.38794009102850402</v>
      </c>
      <c r="I1034" s="14">
        <v>0.47432207406666999</v>
      </c>
      <c r="J1034" s="14">
        <v>0.44973032111772998</v>
      </c>
      <c r="K1034" s="14">
        <v>0.33584428700757302</v>
      </c>
      <c r="L1034" s="14">
        <v>0.45399711010604099</v>
      </c>
      <c r="M1034" s="14"/>
      <c r="N1034" s="14">
        <v>0.456736506087628</v>
      </c>
      <c r="O1034" s="14">
        <v>0.48427545133375799</v>
      </c>
      <c r="P1034" s="14">
        <v>0.37533333996658202</v>
      </c>
      <c r="Q1034" s="14">
        <v>0.38243680488625997</v>
      </c>
      <c r="R1034" s="14"/>
      <c r="S1034" s="14">
        <v>0.37473801201433699</v>
      </c>
      <c r="T1034" s="14">
        <v>0.42764378507205802</v>
      </c>
      <c r="U1034" s="14">
        <v>0.45909550308570202</v>
      </c>
      <c r="V1034" s="14">
        <v>0.40226191098511599</v>
      </c>
      <c r="W1034" s="14">
        <v>0.411914325414591</v>
      </c>
      <c r="X1034" s="14">
        <v>0.482594539242996</v>
      </c>
      <c r="Y1034" s="14">
        <v>0.46720987824862897</v>
      </c>
      <c r="Z1034" s="14">
        <v>0.377784338399832</v>
      </c>
      <c r="AA1034" s="14">
        <v>0.439722296576946</v>
      </c>
      <c r="AB1034" s="14">
        <v>0.41747517139317702</v>
      </c>
      <c r="AC1034" s="14">
        <v>0.44357373312759302</v>
      </c>
      <c r="AD1034" s="14">
        <v>0.36208374974265101</v>
      </c>
      <c r="AE1034" s="14"/>
      <c r="AF1034" s="14">
        <v>0.440555285829695</v>
      </c>
      <c r="AG1034" s="14">
        <v>0.41589147170876301</v>
      </c>
      <c r="AH1034" s="14">
        <v>0.50446986975681396</v>
      </c>
      <c r="AI1034" s="14">
        <v>0.37667434035494801</v>
      </c>
      <c r="AJ1034" s="14">
        <v>0.49807233307679999</v>
      </c>
      <c r="AK1034" s="14"/>
      <c r="AL1034" s="14">
        <v>0.435399586409148</v>
      </c>
      <c r="AM1034" s="14">
        <v>0.43055372003424403</v>
      </c>
      <c r="AN1034" s="14">
        <v>0.47207407807156399</v>
      </c>
      <c r="AO1034" s="14">
        <v>0.36962366294726401</v>
      </c>
      <c r="AP1034" s="14">
        <v>0.40831010982757998</v>
      </c>
      <c r="AQ1034" s="14">
        <v>0.49615120554789599</v>
      </c>
      <c r="AR1034" s="14"/>
      <c r="AS1034" s="14">
        <v>0.37227808929900702</v>
      </c>
      <c r="AT1034" s="14">
        <v>0.43187129491279103</v>
      </c>
      <c r="AU1034" s="14">
        <v>0.471195014822474</v>
      </c>
      <c r="AV1034" s="14">
        <v>0.373321222191621</v>
      </c>
      <c r="AW1034" s="14">
        <v>0.49868272687956799</v>
      </c>
      <c r="AX1034" s="14"/>
      <c r="AY1034" s="14">
        <v>0.605028608362979</v>
      </c>
      <c r="AZ1034" s="14">
        <v>0.40366582301394699</v>
      </c>
      <c r="BA1034" s="14">
        <v>0.39709065093325802</v>
      </c>
      <c r="BB1034" s="14">
        <v>0.48777100665429401</v>
      </c>
      <c r="BC1034" s="14">
        <v>0.48084640382770399</v>
      </c>
      <c r="BD1034" s="14">
        <v>0.38641994363073701</v>
      </c>
      <c r="BE1034" s="14">
        <v>0.451680166257108</v>
      </c>
      <c r="BF1034" s="14">
        <v>0.37200829946004299</v>
      </c>
      <c r="BG1034" s="14">
        <v>0.47419991051402899</v>
      </c>
      <c r="BH1034" s="14">
        <v>0.50008309055621603</v>
      </c>
      <c r="BI1034" s="14">
        <v>0.37686227955277501</v>
      </c>
      <c r="BJ1034" s="14">
        <v>0.28670966749642202</v>
      </c>
      <c r="BK1034" s="14">
        <v>0.41183961940776198</v>
      </c>
      <c r="BL1034" s="14">
        <v>0.43147753938106298</v>
      </c>
      <c r="BM1034" s="14">
        <v>0.43918894044798101</v>
      </c>
      <c r="BN1034" s="14">
        <v>0.41972478087450998</v>
      </c>
      <c r="BO1034" s="14"/>
      <c r="BP1034" s="14">
        <v>0.38604878883558602</v>
      </c>
      <c r="BQ1034" s="14">
        <v>0.45066250416036502</v>
      </c>
      <c r="BR1034" s="14">
        <v>0.43215247796289202</v>
      </c>
      <c r="BS1034" s="14">
        <v>0.442747391868476</v>
      </c>
      <c r="BT1034" s="14">
        <v>0.42036044600573902</v>
      </c>
      <c r="BU1034" s="14">
        <v>0.35162132712690503</v>
      </c>
      <c r="BV1034" s="14"/>
      <c r="BW1034" s="14">
        <v>0.42238636305302402</v>
      </c>
      <c r="BX1034" s="14">
        <v>0.47200529741486302</v>
      </c>
      <c r="BY1034" s="14" t="s">
        <v>120</v>
      </c>
      <c r="BZ1034" s="14">
        <v>0.32645479690816698</v>
      </c>
      <c r="CA1034" s="14">
        <v>0.42015034667994899</v>
      </c>
      <c r="CB1034" s="14">
        <v>0.428692873168046</v>
      </c>
      <c r="CC1034" s="14">
        <v>0.34194940970405702</v>
      </c>
      <c r="CD1034" s="14"/>
      <c r="CE1034" s="14">
        <v>0.38441991306380302</v>
      </c>
      <c r="CF1034" s="14">
        <v>0.45417113034919798</v>
      </c>
      <c r="CG1034" s="14">
        <v>0.40213560508038698</v>
      </c>
      <c r="CH1034" s="14">
        <v>0.42617154796183399</v>
      </c>
      <c r="CI1034" s="14"/>
      <c r="CJ1034" s="14">
        <v>0.41997742173796698</v>
      </c>
      <c r="CK1034" s="14">
        <v>0.45931105178934301</v>
      </c>
      <c r="CL1034" s="14">
        <v>0.40633047110132098</v>
      </c>
      <c r="CM1034" s="14">
        <v>0.49349606339048702</v>
      </c>
      <c r="CN1034" s="14"/>
      <c r="CO1034" s="14">
        <v>0.34357500976268901</v>
      </c>
      <c r="CP1034" s="14">
        <v>0.44192925322954202</v>
      </c>
      <c r="CQ1034" s="14"/>
      <c r="CR1034" s="14">
        <v>0.43186967097108597</v>
      </c>
      <c r="CS1034" s="14">
        <v>0.42858136526789098</v>
      </c>
    </row>
    <row r="1035" spans="2:97" x14ac:dyDescent="0.3">
      <c r="B1035" t="s">
        <v>385</v>
      </c>
      <c r="C1035" s="14">
        <v>0.107703591960101</v>
      </c>
      <c r="D1035" s="14">
        <v>0.145410841848258</v>
      </c>
      <c r="E1035" s="14">
        <v>7.3261683368834193E-2</v>
      </c>
      <c r="F1035" s="14"/>
      <c r="G1035" s="14">
        <v>0.22536120919802799</v>
      </c>
      <c r="H1035" s="14">
        <v>0.11847437708110101</v>
      </c>
      <c r="I1035" s="14">
        <v>8.9031773838322503E-2</v>
      </c>
      <c r="J1035" s="14">
        <v>0.105206119751767</v>
      </c>
      <c r="K1035" s="14">
        <v>8.9130912409304902E-2</v>
      </c>
      <c r="L1035" s="14">
        <v>5.52002162092586E-2</v>
      </c>
      <c r="M1035" s="14"/>
      <c r="N1035" s="14">
        <v>0.112159559565622</v>
      </c>
      <c r="O1035" s="14">
        <v>0.105288051736445</v>
      </c>
      <c r="P1035" s="14">
        <v>8.7049978802279604E-2</v>
      </c>
      <c r="Q1035" s="14">
        <v>0.123697839871156</v>
      </c>
      <c r="R1035" s="14"/>
      <c r="S1035" s="14">
        <v>0.138140717629853</v>
      </c>
      <c r="T1035" s="14">
        <v>8.20740586997869E-2</v>
      </c>
      <c r="U1035" s="14">
        <v>6.18790620910252E-2</v>
      </c>
      <c r="V1035" s="14">
        <v>0.121906033435584</v>
      </c>
      <c r="W1035" s="14">
        <v>0.15440543734158699</v>
      </c>
      <c r="X1035" s="14">
        <v>0.15377083986830201</v>
      </c>
      <c r="Y1035" s="14">
        <v>6.1877697077075501E-2</v>
      </c>
      <c r="Z1035" s="14">
        <v>0.133392560534636</v>
      </c>
      <c r="AA1035" s="14">
        <v>0.107456332075154</v>
      </c>
      <c r="AB1035" s="14">
        <v>0.12238487475148099</v>
      </c>
      <c r="AC1035" s="14">
        <v>5.9328058160411298E-2</v>
      </c>
      <c r="AD1035" s="14">
        <v>8.86084433066123E-2</v>
      </c>
      <c r="AE1035" s="14"/>
      <c r="AF1035" s="14">
        <v>0.119910633391056</v>
      </c>
      <c r="AG1035" s="14">
        <v>0.11324081303372199</v>
      </c>
      <c r="AH1035" s="14">
        <v>0.12458755080956101</v>
      </c>
      <c r="AI1035" s="14">
        <v>7.23446972941343E-2</v>
      </c>
      <c r="AJ1035" s="14">
        <v>4.36509213556147E-2</v>
      </c>
      <c r="AK1035" s="14"/>
      <c r="AL1035" s="14">
        <v>0.123776061427588</v>
      </c>
      <c r="AM1035" s="14">
        <v>0.103525838891333</v>
      </c>
      <c r="AN1035" s="14">
        <v>0.14342277302449399</v>
      </c>
      <c r="AO1035" s="14">
        <v>9.0774239218109995E-2</v>
      </c>
      <c r="AP1035" s="14">
        <v>3.9682703280700601E-2</v>
      </c>
      <c r="AQ1035" s="14">
        <v>7.9644278589795003E-2</v>
      </c>
      <c r="AR1035" s="14"/>
      <c r="AS1035" s="14">
        <v>7.8118602452880506E-2</v>
      </c>
      <c r="AT1035" s="14">
        <v>0.131708231625704</v>
      </c>
      <c r="AU1035" s="14">
        <v>0.10704890667759701</v>
      </c>
      <c r="AV1035" s="14">
        <v>0.14774154990876801</v>
      </c>
      <c r="AW1035" s="14">
        <v>9.5562781239139402E-2</v>
      </c>
      <c r="AX1035" s="14"/>
      <c r="AY1035" s="14">
        <v>0</v>
      </c>
      <c r="AZ1035" s="14">
        <v>0.13903525494180599</v>
      </c>
      <c r="BA1035" s="14">
        <v>9.2355567005996397E-2</v>
      </c>
      <c r="BB1035" s="14">
        <v>0.11803317756255099</v>
      </c>
      <c r="BC1035" s="14">
        <v>6.6601498157543598E-2</v>
      </c>
      <c r="BD1035" s="14">
        <v>0.119551812867246</v>
      </c>
      <c r="BE1035" s="14">
        <v>6.98194898117908E-2</v>
      </c>
      <c r="BF1035" s="14">
        <v>0.108120795696021</v>
      </c>
      <c r="BG1035" s="14">
        <v>5.8041575268657997E-2</v>
      </c>
      <c r="BH1035" s="14">
        <v>0.106641255834507</v>
      </c>
      <c r="BI1035" s="14">
        <v>0.14650957456580099</v>
      </c>
      <c r="BJ1035" s="14">
        <v>0.150333448647232</v>
      </c>
      <c r="BK1035" s="14">
        <v>0.15353602217880899</v>
      </c>
      <c r="BL1035" s="14">
        <v>8.8339235807133001E-2</v>
      </c>
      <c r="BM1035" s="14">
        <v>0.21097336465438801</v>
      </c>
      <c r="BN1035" s="14">
        <v>0.17525981656140099</v>
      </c>
      <c r="BO1035" s="14"/>
      <c r="BP1035" s="14">
        <v>0.11662871693782299</v>
      </c>
      <c r="BQ1035" s="14">
        <v>0.12694866441595801</v>
      </c>
      <c r="BR1035" s="14">
        <v>0.101415813295202</v>
      </c>
      <c r="BS1035" s="14">
        <v>6.6587865507403504E-2</v>
      </c>
      <c r="BT1035" s="14">
        <v>0.143641591539999</v>
      </c>
      <c r="BU1035" s="14">
        <v>5.8722795947885799E-2</v>
      </c>
      <c r="BV1035" s="14"/>
      <c r="BW1035" s="14">
        <v>8.3023429325324499E-2</v>
      </c>
      <c r="BX1035" s="14">
        <v>0.112228460958162</v>
      </c>
      <c r="BY1035" s="14" t="s">
        <v>120</v>
      </c>
      <c r="BZ1035" s="14">
        <v>0.103212815086932</v>
      </c>
      <c r="CA1035" s="14">
        <v>0.12118308290457599</v>
      </c>
      <c r="CB1035" s="14">
        <v>0.113315716938341</v>
      </c>
      <c r="CC1035" s="14">
        <v>0.24004435676434799</v>
      </c>
      <c r="CD1035" s="14"/>
      <c r="CE1035" s="14">
        <v>0.18946605722069901</v>
      </c>
      <c r="CF1035" s="14">
        <v>9.0150323178728606E-2</v>
      </c>
      <c r="CG1035" s="14">
        <v>5.8131083843057298E-2</v>
      </c>
      <c r="CH1035" s="14">
        <v>9.5186759814257504E-2</v>
      </c>
      <c r="CI1035" s="14"/>
      <c r="CJ1035" s="14">
        <v>9.4587945555089301E-2</v>
      </c>
      <c r="CK1035" s="14">
        <v>9.4217458773710405E-2</v>
      </c>
      <c r="CL1035" s="14">
        <v>0.117591229732716</v>
      </c>
      <c r="CM1035" s="14">
        <v>0.100598478827644</v>
      </c>
      <c r="CN1035" s="14"/>
      <c r="CO1035" s="14">
        <v>0.13443784297221101</v>
      </c>
      <c r="CP1035" s="14">
        <v>9.8168025792389299E-2</v>
      </c>
      <c r="CQ1035" s="14"/>
      <c r="CR1035" s="14">
        <v>8.4806492978403897E-2</v>
      </c>
      <c r="CS1035" s="14">
        <v>0.105905168533483</v>
      </c>
    </row>
    <row r="1036" spans="2:97" x14ac:dyDescent="0.3">
      <c r="B1036" t="s">
        <v>386</v>
      </c>
      <c r="C1036" s="14">
        <v>3.0396216424866899E-2</v>
      </c>
      <c r="D1036" s="14">
        <v>3.4294349555997299E-2</v>
      </c>
      <c r="E1036" s="14">
        <v>2.6869671379351201E-2</v>
      </c>
      <c r="F1036" s="14"/>
      <c r="G1036" s="14">
        <v>4.3100831006797999E-2</v>
      </c>
      <c r="H1036" s="14">
        <v>3.4992209543634703E-2</v>
      </c>
      <c r="I1036" s="14">
        <v>4.8070782673845701E-2</v>
      </c>
      <c r="J1036" s="14">
        <v>1.7327392086197501E-2</v>
      </c>
      <c r="K1036" s="14">
        <v>2.77471442030034E-2</v>
      </c>
      <c r="L1036" s="14">
        <v>1.7211631464029001E-2</v>
      </c>
      <c r="M1036" s="14"/>
      <c r="N1036" s="14">
        <v>2.7032805945150801E-2</v>
      </c>
      <c r="O1036" s="14">
        <v>4.8687433641733703E-2</v>
      </c>
      <c r="P1036" s="14">
        <v>2.8646160149714099E-2</v>
      </c>
      <c r="Q1036" s="14">
        <v>1.8328752494278299E-2</v>
      </c>
      <c r="R1036" s="14"/>
      <c r="S1036" s="14">
        <v>3.6919369578151999E-2</v>
      </c>
      <c r="T1036" s="14">
        <v>4.6029388969421201E-2</v>
      </c>
      <c r="U1036" s="14">
        <v>2.1020832777651099E-2</v>
      </c>
      <c r="V1036" s="14">
        <v>4.8345389169346699E-2</v>
      </c>
      <c r="W1036" s="14">
        <v>0</v>
      </c>
      <c r="X1036" s="14">
        <v>2.57351286711647E-2</v>
      </c>
      <c r="Y1036" s="14">
        <v>1.32429638957175E-2</v>
      </c>
      <c r="Z1036" s="14">
        <v>6.7270926093775094E-2</v>
      </c>
      <c r="AA1036" s="14">
        <v>1.7162790416164801E-2</v>
      </c>
      <c r="AB1036" s="14">
        <v>3.6638660927364397E-2</v>
      </c>
      <c r="AC1036" s="14">
        <v>4.1045067443687702E-2</v>
      </c>
      <c r="AD1036" s="14">
        <v>0</v>
      </c>
      <c r="AE1036" s="14"/>
      <c r="AF1036" s="14">
        <v>2.03565582259372E-2</v>
      </c>
      <c r="AG1036" s="14">
        <v>1.7960108447739698E-2</v>
      </c>
      <c r="AH1036" s="14">
        <v>3.23240080314635E-2</v>
      </c>
      <c r="AI1036" s="14">
        <v>7.2129380752569194E-2</v>
      </c>
      <c r="AJ1036" s="14">
        <v>3.3843553810112899E-2</v>
      </c>
      <c r="AK1036" s="14"/>
      <c r="AL1036" s="14">
        <v>2.0683245993917802E-2</v>
      </c>
      <c r="AM1036" s="14">
        <v>3.1611637450315103E-2</v>
      </c>
      <c r="AN1036" s="14">
        <v>1.9373063086742599E-2</v>
      </c>
      <c r="AO1036" s="14">
        <v>4.6937129470345798E-2</v>
      </c>
      <c r="AP1036" s="14">
        <v>7.4710548924658005E-2</v>
      </c>
      <c r="AQ1036" s="14">
        <v>0</v>
      </c>
      <c r="AR1036" s="14"/>
      <c r="AS1036" s="14">
        <v>2.1386072682908701E-2</v>
      </c>
      <c r="AT1036" s="14">
        <v>4.4686848006824001E-2</v>
      </c>
      <c r="AU1036" s="14">
        <v>1.9337886702476301E-2</v>
      </c>
      <c r="AV1036" s="14">
        <v>5.3333226967440403E-2</v>
      </c>
      <c r="AW1036" s="14">
        <v>4.2575189859693802E-2</v>
      </c>
      <c r="AX1036" s="14"/>
      <c r="AY1036" s="14">
        <v>0</v>
      </c>
      <c r="AZ1036" s="14">
        <v>2.6709002204167401E-2</v>
      </c>
      <c r="BA1036" s="14">
        <v>0</v>
      </c>
      <c r="BB1036" s="14">
        <v>1.52981346027298E-2</v>
      </c>
      <c r="BC1036" s="14">
        <v>3.9736848308920401E-2</v>
      </c>
      <c r="BD1036" s="14">
        <v>1.8038575031818601E-2</v>
      </c>
      <c r="BE1036" s="14">
        <v>3.5043086560871801E-2</v>
      </c>
      <c r="BF1036" s="14">
        <v>6.11393086760302E-2</v>
      </c>
      <c r="BG1036" s="14">
        <v>4.9179248404061099E-2</v>
      </c>
      <c r="BH1036" s="14">
        <v>0</v>
      </c>
      <c r="BI1036" s="14">
        <v>5.87972337638046E-2</v>
      </c>
      <c r="BJ1036" s="14">
        <v>5.6140908476789202E-2</v>
      </c>
      <c r="BK1036" s="14">
        <v>0</v>
      </c>
      <c r="BL1036" s="14">
        <v>4.3595385453390499E-2</v>
      </c>
      <c r="BM1036" s="14">
        <v>0</v>
      </c>
      <c r="BN1036" s="14">
        <v>1.82966272642625E-2</v>
      </c>
      <c r="BO1036" s="14"/>
      <c r="BP1036" s="14">
        <v>4.1933202616488398E-2</v>
      </c>
      <c r="BQ1036" s="14">
        <v>2.1078460432555301E-2</v>
      </c>
      <c r="BR1036" s="14">
        <v>3.5365204097378498E-2</v>
      </c>
      <c r="BS1036" s="14">
        <v>3.9777304950669598E-2</v>
      </c>
      <c r="BT1036" s="14">
        <v>2.2473646290283301E-2</v>
      </c>
      <c r="BU1036" s="14">
        <v>0</v>
      </c>
      <c r="BV1036" s="14"/>
      <c r="BW1036" s="14">
        <v>2.05538976800036E-2</v>
      </c>
      <c r="BX1036" s="14">
        <v>4.7205787762692901E-2</v>
      </c>
      <c r="BY1036" s="14" t="s">
        <v>120</v>
      </c>
      <c r="BZ1036" s="14">
        <v>1.4359648000939199E-2</v>
      </c>
      <c r="CA1036" s="14">
        <v>5.16900801211857E-2</v>
      </c>
      <c r="CB1036" s="14">
        <v>3.03239764645729E-2</v>
      </c>
      <c r="CC1036" s="14">
        <v>1.8738606146134901E-2</v>
      </c>
      <c r="CD1036" s="14"/>
      <c r="CE1036" s="14">
        <v>3.1823205378604197E-2</v>
      </c>
      <c r="CF1036" s="14">
        <v>5.0273257304944897E-2</v>
      </c>
      <c r="CG1036" s="14">
        <v>3.6241275986862997E-2</v>
      </c>
      <c r="CH1036" s="14">
        <v>2.6272440170182699E-2</v>
      </c>
      <c r="CI1036" s="14"/>
      <c r="CJ1036" s="14">
        <v>1.7072148945008799E-2</v>
      </c>
      <c r="CK1036" s="14">
        <v>1.93686847881929E-2</v>
      </c>
      <c r="CL1036" s="14">
        <v>4.0547537732655799E-2</v>
      </c>
      <c r="CM1036" s="14">
        <v>1.43418372260534E-2</v>
      </c>
      <c r="CN1036" s="14"/>
      <c r="CO1036" s="14">
        <v>2.5178994988565899E-2</v>
      </c>
      <c r="CP1036" s="14">
        <v>3.1650069908172103E-2</v>
      </c>
      <c r="CQ1036" s="14"/>
      <c r="CR1036" s="14">
        <v>5.3255929629115697E-2</v>
      </c>
      <c r="CS1036" s="14">
        <v>3.0678767425844199E-2</v>
      </c>
    </row>
    <row r="1037" spans="2:97" x14ac:dyDescent="0.3">
      <c r="B1037" t="s">
        <v>92</v>
      </c>
      <c r="C1037" s="14">
        <v>3.5788218583052998E-2</v>
      </c>
      <c r="D1037" s="14">
        <v>3.07143935325782E-2</v>
      </c>
      <c r="E1037" s="14">
        <v>4.0511471245932497E-2</v>
      </c>
      <c r="F1037" s="14"/>
      <c r="G1037" s="14">
        <v>3.8392538831881699E-2</v>
      </c>
      <c r="H1037" s="14">
        <v>8.2907937597386697E-2</v>
      </c>
      <c r="I1037" s="14">
        <v>4.9084782907395902E-2</v>
      </c>
      <c r="J1037" s="14">
        <v>2.0835928331906801E-2</v>
      </c>
      <c r="K1037" s="14">
        <v>6.9460181157057904E-3</v>
      </c>
      <c r="L1037" s="14">
        <v>1.7041266542690801E-2</v>
      </c>
      <c r="M1037" s="14"/>
      <c r="N1037" s="14">
        <v>1.6715085798928001E-2</v>
      </c>
      <c r="O1037" s="14">
        <v>3.3979163114315002E-2</v>
      </c>
      <c r="P1037" s="14">
        <v>3.1866473989553203E-2</v>
      </c>
      <c r="Q1037" s="14">
        <v>6.1817859110664702E-2</v>
      </c>
      <c r="R1037" s="14"/>
      <c r="S1037" s="14">
        <v>7.5031325503999102E-2</v>
      </c>
      <c r="T1037" s="14">
        <v>4.6077913477598501E-2</v>
      </c>
      <c r="U1037" s="14">
        <v>0</v>
      </c>
      <c r="V1037" s="14">
        <v>4.5966408411821598E-2</v>
      </c>
      <c r="W1037" s="14">
        <v>5.03519105892948E-2</v>
      </c>
      <c r="X1037" s="14">
        <v>2.4710045392691501E-2</v>
      </c>
      <c r="Y1037" s="14">
        <v>4.6566110451688202E-2</v>
      </c>
      <c r="Z1037" s="14">
        <v>0</v>
      </c>
      <c r="AA1037" s="14">
        <v>0</v>
      </c>
      <c r="AB1037" s="14">
        <v>2.56724414160629E-2</v>
      </c>
      <c r="AC1037" s="14">
        <v>8.2609096098921905E-2</v>
      </c>
      <c r="AD1037" s="14">
        <v>0</v>
      </c>
      <c r="AE1037" s="14"/>
      <c r="AF1037" s="14">
        <v>2.6391204641257701E-2</v>
      </c>
      <c r="AG1037" s="14">
        <v>3.62299977686927E-2</v>
      </c>
      <c r="AH1037" s="14">
        <v>2.09377794890174E-2</v>
      </c>
      <c r="AI1037" s="14">
        <v>2.75646666011077E-2</v>
      </c>
      <c r="AJ1037" s="14">
        <v>3.5698611697622201E-2</v>
      </c>
      <c r="AK1037" s="14"/>
      <c r="AL1037" s="14">
        <v>3.9091651329633798E-2</v>
      </c>
      <c r="AM1037" s="14">
        <v>2.2161158003372299E-2</v>
      </c>
      <c r="AN1037" s="14">
        <v>4.6437353747861898E-2</v>
      </c>
      <c r="AO1037" s="14">
        <v>2.6803808429322899E-2</v>
      </c>
      <c r="AP1037" s="14">
        <v>3.2453322210287697E-2</v>
      </c>
      <c r="AQ1037" s="14">
        <v>2.2321041615558E-2</v>
      </c>
      <c r="AR1037" s="14"/>
      <c r="AS1037" s="14">
        <v>5.5910070367271303E-2</v>
      </c>
      <c r="AT1037" s="14">
        <v>4.0416738247078803E-2</v>
      </c>
      <c r="AU1037" s="14">
        <v>2.7278836837838001E-2</v>
      </c>
      <c r="AV1037" s="14">
        <v>8.1033712809053492E-3</v>
      </c>
      <c r="AW1037" s="14">
        <v>0</v>
      </c>
      <c r="AX1037" s="14"/>
      <c r="AY1037" s="14">
        <v>0.12937856022677099</v>
      </c>
      <c r="AZ1037" s="14">
        <v>8.1120818302387904E-2</v>
      </c>
      <c r="BA1037" s="14">
        <v>3.1680327851899601E-2</v>
      </c>
      <c r="BB1037" s="14">
        <v>4.7753055865992003E-2</v>
      </c>
      <c r="BC1037" s="14">
        <v>6.6196993022051606E-2</v>
      </c>
      <c r="BD1037" s="14">
        <v>2.90872555013292E-2</v>
      </c>
      <c r="BE1037" s="14">
        <v>2.8382418849122799E-2</v>
      </c>
      <c r="BF1037" s="14">
        <v>3.6199442916943297E-2</v>
      </c>
      <c r="BG1037" s="14">
        <v>1.89371068052296E-2</v>
      </c>
      <c r="BH1037" s="14">
        <v>0</v>
      </c>
      <c r="BI1037" s="14">
        <v>4.75159579034145E-2</v>
      </c>
      <c r="BJ1037" s="14">
        <v>4.9209088818473197E-2</v>
      </c>
      <c r="BK1037" s="14">
        <v>0</v>
      </c>
      <c r="BL1037" s="14">
        <v>4.9488864833315598E-2</v>
      </c>
      <c r="BM1037" s="14">
        <v>5.4881787708617E-2</v>
      </c>
      <c r="BN1037" s="14">
        <v>0</v>
      </c>
      <c r="BO1037" s="14"/>
      <c r="BP1037" s="14">
        <v>4.9064187905537397E-2</v>
      </c>
      <c r="BQ1037" s="14">
        <v>3.3874025713424002E-2</v>
      </c>
      <c r="BR1037" s="14">
        <v>3.4451701655344398E-2</v>
      </c>
      <c r="BS1037" s="14">
        <v>1.44495651096748E-2</v>
      </c>
      <c r="BT1037" s="14">
        <v>2.4049781597821E-2</v>
      </c>
      <c r="BU1037" s="14">
        <v>0.11200208411222801</v>
      </c>
      <c r="BV1037" s="14"/>
      <c r="BW1037" s="14">
        <v>1.55291523869688E-2</v>
      </c>
      <c r="BX1037" s="14">
        <v>2.45777759659071E-2</v>
      </c>
      <c r="BY1037" s="14" t="s">
        <v>120</v>
      </c>
      <c r="BZ1037" s="14">
        <v>6.5195765455246094E-2</v>
      </c>
      <c r="CA1037" s="14">
        <v>7.8252246779022705E-2</v>
      </c>
      <c r="CB1037" s="14">
        <v>3.7896971785670898E-2</v>
      </c>
      <c r="CC1037" s="14">
        <v>0.10674122210020499</v>
      </c>
      <c r="CD1037" s="14"/>
      <c r="CE1037" s="14">
        <v>4.1578711141161302E-2</v>
      </c>
      <c r="CF1037" s="14">
        <v>1.7522373284175798E-2</v>
      </c>
      <c r="CG1037" s="14">
        <v>9.4839694530215804E-2</v>
      </c>
      <c r="CH1037" s="14">
        <v>2.3008977773629698E-2</v>
      </c>
      <c r="CI1037" s="14"/>
      <c r="CJ1037" s="14">
        <v>3.28667837204085E-2</v>
      </c>
      <c r="CK1037" s="14">
        <v>2.3286996985900602E-2</v>
      </c>
      <c r="CL1037" s="14">
        <v>3.2942203679603502E-2</v>
      </c>
      <c r="CM1037" s="14">
        <v>0.103624364030558</v>
      </c>
      <c r="CN1037" s="14"/>
      <c r="CO1037" s="14">
        <v>4.68641523855962E-2</v>
      </c>
      <c r="CP1037" s="14">
        <v>3.2463324727085401E-2</v>
      </c>
      <c r="CQ1037" s="14"/>
      <c r="CR1037" s="14">
        <v>3.3240842135448298E-2</v>
      </c>
      <c r="CS1037" s="14">
        <v>2.4529532834270899E-2</v>
      </c>
    </row>
    <row r="1038" spans="2:97" x14ac:dyDescent="0.3">
      <c r="C1038" s="14"/>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c r="AD1038" s="14"/>
      <c r="AE1038" s="14"/>
      <c r="AF1038" s="14"/>
      <c r="AG1038" s="14"/>
      <c r="AH1038" s="14"/>
      <c r="AI1038" s="14"/>
      <c r="AJ1038" s="14"/>
      <c r="AK1038" s="14"/>
      <c r="AL1038" s="14"/>
      <c r="AM1038" s="14"/>
      <c r="AN1038" s="14"/>
      <c r="AO1038" s="14"/>
      <c r="AP1038" s="14"/>
      <c r="AQ1038" s="14"/>
      <c r="AR1038" s="14"/>
      <c r="AS1038" s="14"/>
      <c r="AT1038" s="14"/>
      <c r="AU1038" s="14"/>
      <c r="AV1038" s="14"/>
      <c r="AW1038" s="14"/>
      <c r="AX1038" s="14"/>
      <c r="AY1038" s="14"/>
      <c r="AZ1038" s="14"/>
      <c r="BA1038" s="14"/>
      <c r="BB1038" s="14"/>
      <c r="BC1038" s="14"/>
      <c r="BD1038" s="14"/>
      <c r="BE1038" s="14"/>
      <c r="BF1038" s="14"/>
      <c r="BG1038" s="14"/>
      <c r="BH1038" s="14"/>
      <c r="BI1038" s="14"/>
      <c r="BJ1038" s="14"/>
      <c r="BK1038" s="14"/>
      <c r="BL1038" s="14"/>
      <c r="BM1038" s="14"/>
      <c r="BN1038" s="14"/>
      <c r="BO1038" s="14"/>
      <c r="BP1038" s="14"/>
      <c r="BQ1038" s="14"/>
      <c r="BR1038" s="14"/>
      <c r="BS1038" s="14"/>
      <c r="BT1038" s="14"/>
      <c r="BU1038" s="14"/>
      <c r="BV1038" s="14"/>
      <c r="BW1038" s="14"/>
      <c r="BX1038" s="14"/>
      <c r="BY1038" s="14"/>
      <c r="BZ1038" s="14"/>
      <c r="CA1038" s="14"/>
      <c r="CB1038" s="14"/>
      <c r="CC1038" s="14"/>
      <c r="CD1038" s="14"/>
      <c r="CE1038" s="14"/>
      <c r="CF1038" s="14"/>
      <c r="CG1038" s="14"/>
      <c r="CH1038" s="14"/>
      <c r="CI1038" s="14"/>
      <c r="CJ1038" s="14"/>
      <c r="CK1038" s="14"/>
      <c r="CL1038" s="14"/>
      <c r="CM1038" s="14"/>
      <c r="CN1038" s="14"/>
      <c r="CO1038" s="14"/>
      <c r="CP1038" s="14"/>
      <c r="CQ1038" s="14"/>
      <c r="CR1038" s="14"/>
      <c r="CS1038" s="14"/>
    </row>
    <row r="1039" spans="2:97" x14ac:dyDescent="0.3">
      <c r="B1039" s="6" t="s">
        <v>428</v>
      </c>
      <c r="C1039" s="14"/>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c r="AD1039" s="14"/>
      <c r="AE1039" s="14"/>
      <c r="AF1039" s="14"/>
      <c r="AG1039" s="14"/>
      <c r="AH1039" s="14"/>
      <c r="AI1039" s="14"/>
      <c r="AJ1039" s="14"/>
      <c r="AK1039" s="14"/>
      <c r="AL1039" s="14"/>
      <c r="AM1039" s="14"/>
      <c r="AN1039" s="14"/>
      <c r="AO1039" s="14"/>
      <c r="AP1039" s="14"/>
      <c r="AQ1039" s="14"/>
      <c r="AR1039" s="14"/>
      <c r="AS1039" s="14"/>
      <c r="AT1039" s="14"/>
      <c r="AU1039" s="14"/>
      <c r="AV1039" s="14"/>
      <c r="AW1039" s="14"/>
      <c r="AX1039" s="14"/>
      <c r="AY1039" s="14"/>
      <c r="AZ1039" s="14"/>
      <c r="BA1039" s="14"/>
      <c r="BB1039" s="14"/>
      <c r="BC1039" s="14"/>
      <c r="BD1039" s="14"/>
      <c r="BE1039" s="14"/>
      <c r="BF1039" s="14"/>
      <c r="BG1039" s="14"/>
      <c r="BH1039" s="14"/>
      <c r="BI1039" s="14"/>
      <c r="BJ1039" s="14"/>
      <c r="BK1039" s="14"/>
      <c r="BL1039" s="14"/>
      <c r="BM1039" s="14"/>
      <c r="BN1039" s="14"/>
      <c r="BO1039" s="14"/>
      <c r="BP1039" s="14"/>
      <c r="BQ1039" s="14"/>
      <c r="BR1039" s="14"/>
      <c r="BS1039" s="14"/>
      <c r="BT1039" s="14"/>
      <c r="BU1039" s="14"/>
      <c r="BV1039" s="14"/>
      <c r="BW1039" s="14"/>
      <c r="BX1039" s="14"/>
      <c r="BY1039" s="14"/>
      <c r="BZ1039" s="14"/>
      <c r="CA1039" s="14"/>
      <c r="CB1039" s="14"/>
      <c r="CC1039" s="14"/>
      <c r="CD1039" s="14"/>
      <c r="CE1039" s="14"/>
      <c r="CF1039" s="14"/>
      <c r="CG1039" s="14"/>
      <c r="CH1039" s="14"/>
      <c r="CI1039" s="14"/>
      <c r="CJ1039" s="14"/>
      <c r="CK1039" s="14"/>
      <c r="CL1039" s="14"/>
      <c r="CM1039" s="14"/>
      <c r="CN1039" s="14"/>
      <c r="CO1039" s="14"/>
      <c r="CP1039" s="14"/>
      <c r="CQ1039" s="14"/>
      <c r="CR1039" s="14"/>
      <c r="CS1039" s="14"/>
    </row>
    <row r="1040" spans="2:97" x14ac:dyDescent="0.3">
      <c r="B1040" s="24" t="s">
        <v>188</v>
      </c>
      <c r="C1040" s="14"/>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c r="AD1040" s="14"/>
      <c r="AE1040" s="14"/>
      <c r="AF1040" s="14"/>
      <c r="AG1040" s="14"/>
      <c r="AH1040" s="14"/>
      <c r="AI1040" s="14"/>
      <c r="AJ1040" s="14"/>
      <c r="AK1040" s="14"/>
      <c r="AL1040" s="14"/>
      <c r="AM1040" s="14"/>
      <c r="AN1040" s="14"/>
      <c r="AO1040" s="14"/>
      <c r="AP1040" s="14"/>
      <c r="AQ1040" s="14"/>
      <c r="AR1040" s="14"/>
      <c r="AS1040" s="14"/>
      <c r="AT1040" s="14"/>
      <c r="AU1040" s="14"/>
      <c r="AV1040" s="14"/>
      <c r="AW1040" s="14"/>
      <c r="AX1040" s="14"/>
      <c r="AY1040" s="14"/>
      <c r="AZ1040" s="14"/>
      <c r="BA1040" s="14"/>
      <c r="BB1040" s="14"/>
      <c r="BC1040" s="14"/>
      <c r="BD1040" s="14"/>
      <c r="BE1040" s="14"/>
      <c r="BF1040" s="14"/>
      <c r="BG1040" s="14"/>
      <c r="BH1040" s="14"/>
      <c r="BI1040" s="14"/>
      <c r="BJ1040" s="14"/>
      <c r="BK1040" s="14"/>
      <c r="BL1040" s="14"/>
      <c r="BM1040" s="14"/>
      <c r="BN1040" s="14"/>
      <c r="BO1040" s="14"/>
      <c r="BP1040" s="14"/>
      <c r="BQ1040" s="14"/>
      <c r="BR1040" s="14"/>
      <c r="BS1040" s="14"/>
      <c r="BT1040" s="14"/>
      <c r="BU1040" s="14"/>
      <c r="BV1040" s="14"/>
      <c r="BW1040" s="14"/>
      <c r="BX1040" s="14"/>
      <c r="BY1040" s="14"/>
      <c r="BZ1040" s="14"/>
      <c r="CA1040" s="14"/>
      <c r="CB1040" s="14"/>
      <c r="CC1040" s="14"/>
      <c r="CD1040" s="14"/>
      <c r="CE1040" s="14"/>
      <c r="CF1040" s="14"/>
      <c r="CG1040" s="14"/>
      <c r="CH1040" s="14"/>
      <c r="CI1040" s="14"/>
      <c r="CJ1040" s="14"/>
      <c r="CK1040" s="14"/>
      <c r="CL1040" s="14"/>
      <c r="CM1040" s="14"/>
      <c r="CN1040" s="14"/>
      <c r="CO1040" s="14"/>
      <c r="CP1040" s="14"/>
      <c r="CQ1040" s="14"/>
      <c r="CR1040" s="14"/>
      <c r="CS1040" s="14"/>
    </row>
    <row r="1041" spans="2:97" x14ac:dyDescent="0.3">
      <c r="B1041" t="s">
        <v>383</v>
      </c>
      <c r="C1041" s="14">
        <v>0.32285235938978202</v>
      </c>
      <c r="D1041" s="14">
        <v>0.30899261684928497</v>
      </c>
      <c r="E1041" s="14">
        <v>0.33438581805985601</v>
      </c>
      <c r="F1041" s="14"/>
      <c r="G1041" s="14">
        <v>0.25685558625472599</v>
      </c>
      <c r="H1041" s="14">
        <v>0.32484077828558799</v>
      </c>
      <c r="I1041" s="14">
        <v>0.35072669957084002</v>
      </c>
      <c r="J1041" s="14">
        <v>0.36372078181890899</v>
      </c>
      <c r="K1041" s="14">
        <v>0.31070053802208403</v>
      </c>
      <c r="L1041" s="14">
        <v>0.31505286459047299</v>
      </c>
      <c r="M1041" s="14"/>
      <c r="N1041" s="14">
        <v>0.28645931121969498</v>
      </c>
      <c r="O1041" s="14">
        <v>0.31819920034759702</v>
      </c>
      <c r="P1041" s="14">
        <v>0.36484276418695799</v>
      </c>
      <c r="Q1041" s="14">
        <v>0.32605345901391702</v>
      </c>
      <c r="R1041" s="14"/>
      <c r="S1041" s="14">
        <v>0.34416350144288699</v>
      </c>
      <c r="T1041" s="14">
        <v>0.34609707323875</v>
      </c>
      <c r="U1041" s="14">
        <v>0.28419892063241198</v>
      </c>
      <c r="V1041" s="14">
        <v>0.33452712472860502</v>
      </c>
      <c r="W1041" s="14">
        <v>0.25736780492773498</v>
      </c>
      <c r="X1041" s="14">
        <v>0.30395848627504901</v>
      </c>
      <c r="Y1041" s="14">
        <v>0.33708769464571697</v>
      </c>
      <c r="Z1041" s="14">
        <v>0.29270673768115701</v>
      </c>
      <c r="AA1041" s="14">
        <v>0.33905295957444198</v>
      </c>
      <c r="AB1041" s="14">
        <v>0.31501842163697402</v>
      </c>
      <c r="AC1041" s="14">
        <v>0.31206131931856301</v>
      </c>
      <c r="AD1041" s="14">
        <v>0.409473077811978</v>
      </c>
      <c r="AE1041" s="14"/>
      <c r="AF1041" s="14">
        <v>0.29114719762692098</v>
      </c>
      <c r="AG1041" s="14">
        <v>0.34787908909725002</v>
      </c>
      <c r="AH1041" s="14">
        <v>0.304881522292205</v>
      </c>
      <c r="AI1041" s="14">
        <v>0.35212977276562202</v>
      </c>
      <c r="AJ1041" s="14">
        <v>0.294701301678851</v>
      </c>
      <c r="AK1041" s="14"/>
      <c r="AL1041" s="14">
        <v>0.35781479961443402</v>
      </c>
      <c r="AM1041" s="14">
        <v>0.34299496099476101</v>
      </c>
      <c r="AN1041" s="14">
        <v>0.33550145385891</v>
      </c>
      <c r="AO1041" s="14">
        <v>0.29492412846042498</v>
      </c>
      <c r="AP1041" s="14">
        <v>0.283173576604977</v>
      </c>
      <c r="AQ1041" s="14">
        <v>0.27665187243579498</v>
      </c>
      <c r="AR1041" s="14"/>
      <c r="AS1041" s="14">
        <v>0.35078652582478298</v>
      </c>
      <c r="AT1041" s="14">
        <v>0.27737782519607301</v>
      </c>
      <c r="AU1041" s="14">
        <v>0.319051081585563</v>
      </c>
      <c r="AV1041" s="14">
        <v>0.33796035140897301</v>
      </c>
      <c r="AW1041" s="14">
        <v>0.46139041720944801</v>
      </c>
      <c r="AX1041" s="14"/>
      <c r="AY1041" s="14">
        <v>0.26559283141024997</v>
      </c>
      <c r="AZ1041" s="14">
        <v>0.25687312934720902</v>
      </c>
      <c r="BA1041" s="14">
        <v>0.37039764197309399</v>
      </c>
      <c r="BB1041" s="14">
        <v>0.213707846355327</v>
      </c>
      <c r="BC1041" s="14">
        <v>0.29415501094303698</v>
      </c>
      <c r="BD1041" s="14">
        <v>0.36756342297474698</v>
      </c>
      <c r="BE1041" s="14">
        <v>0.388558302443063</v>
      </c>
      <c r="BF1041" s="14">
        <v>0.38608606755480301</v>
      </c>
      <c r="BG1041" s="14">
        <v>0.34528555945872602</v>
      </c>
      <c r="BH1041" s="14">
        <v>0.26848478104833101</v>
      </c>
      <c r="BI1041" s="14">
        <v>0.34680901885889598</v>
      </c>
      <c r="BJ1041" s="14">
        <v>0.278306401616426</v>
      </c>
      <c r="BK1041" s="14">
        <v>0.20308692980833901</v>
      </c>
      <c r="BL1041" s="14">
        <v>0.30581447033366099</v>
      </c>
      <c r="BM1041" s="14">
        <v>0.29785866663245603</v>
      </c>
      <c r="BN1041" s="14">
        <v>0.34926666471092399</v>
      </c>
      <c r="BO1041" s="14"/>
      <c r="BP1041" s="14">
        <v>0.37767895589267902</v>
      </c>
      <c r="BQ1041" s="14">
        <v>0.30430341992280402</v>
      </c>
      <c r="BR1041" s="14">
        <v>0.335916150355692</v>
      </c>
      <c r="BS1041" s="14">
        <v>0.32761305730673101</v>
      </c>
      <c r="BT1041" s="14">
        <v>0.24780358708282299</v>
      </c>
      <c r="BU1041" s="14">
        <v>0.32308950576565698</v>
      </c>
      <c r="BV1041" s="14"/>
      <c r="BW1041" s="14">
        <v>0.32455565669509701</v>
      </c>
      <c r="BX1041" s="14">
        <v>0.29792336826055499</v>
      </c>
      <c r="BY1041" s="14" t="s">
        <v>120</v>
      </c>
      <c r="BZ1041" s="14">
        <v>0.27337396859315699</v>
      </c>
      <c r="CA1041" s="14">
        <v>0.346896299790389</v>
      </c>
      <c r="CB1041" s="14">
        <v>0.36935537640777799</v>
      </c>
      <c r="CC1041" s="14">
        <v>0.29198783410440399</v>
      </c>
      <c r="CD1041" s="14"/>
      <c r="CE1041" s="14">
        <v>0.34811026989875998</v>
      </c>
      <c r="CF1041" s="14">
        <v>0.30751872109066802</v>
      </c>
      <c r="CG1041" s="14">
        <v>0.32582074828420898</v>
      </c>
      <c r="CH1041" s="14">
        <v>0.32044401949638701</v>
      </c>
      <c r="CI1041" s="14"/>
      <c r="CJ1041" s="14">
        <v>0.397107425281162</v>
      </c>
      <c r="CK1041" s="14">
        <v>0.34023260027763802</v>
      </c>
      <c r="CL1041" s="14">
        <v>0.29459105146697201</v>
      </c>
      <c r="CM1041" s="14">
        <v>0.31320999421256202</v>
      </c>
      <c r="CN1041" s="14"/>
      <c r="CO1041" s="14">
        <v>0.34294918066970997</v>
      </c>
      <c r="CP1041" s="14">
        <v>0.319267920647479</v>
      </c>
      <c r="CQ1041" s="14"/>
      <c r="CR1041" s="14">
        <v>0.40326847601867799</v>
      </c>
      <c r="CS1041" s="14">
        <v>0.32322413778265802</v>
      </c>
    </row>
    <row r="1042" spans="2:97" x14ac:dyDescent="0.3">
      <c r="B1042" t="s">
        <v>384</v>
      </c>
      <c r="C1042" s="14">
        <v>0.45844752183107801</v>
      </c>
      <c r="D1042" s="14">
        <v>0.44369524681971201</v>
      </c>
      <c r="E1042" s="14">
        <v>0.47280643264850097</v>
      </c>
      <c r="F1042" s="14"/>
      <c r="G1042" s="14">
        <v>0.44385688627688902</v>
      </c>
      <c r="H1042" s="14">
        <v>0.45426032850324599</v>
      </c>
      <c r="I1042" s="14">
        <v>0.45088489731207598</v>
      </c>
      <c r="J1042" s="14">
        <v>0.41167372234604299</v>
      </c>
      <c r="K1042" s="14">
        <v>0.47898698675413298</v>
      </c>
      <c r="L1042" s="14">
        <v>0.50116102635746396</v>
      </c>
      <c r="M1042" s="14"/>
      <c r="N1042" s="14">
        <v>0.50822163934120401</v>
      </c>
      <c r="O1042" s="14">
        <v>0.48340925378142602</v>
      </c>
      <c r="P1042" s="14">
        <v>0.43512081479498999</v>
      </c>
      <c r="Q1042" s="14">
        <v>0.40271718718351202</v>
      </c>
      <c r="R1042" s="14"/>
      <c r="S1042" s="14">
        <v>0.41146282467364598</v>
      </c>
      <c r="T1042" s="14">
        <v>0.47001122972838499</v>
      </c>
      <c r="U1042" s="14">
        <v>0.50178601851933902</v>
      </c>
      <c r="V1042" s="14">
        <v>0.42878682688331898</v>
      </c>
      <c r="W1042" s="14">
        <v>0.42327873227655599</v>
      </c>
      <c r="X1042" s="14">
        <v>0.49057174254389602</v>
      </c>
      <c r="Y1042" s="14">
        <v>0.48090194283215498</v>
      </c>
      <c r="Z1042" s="14">
        <v>0.47064160538102401</v>
      </c>
      <c r="AA1042" s="14">
        <v>0.50145594307931596</v>
      </c>
      <c r="AB1042" s="14">
        <v>0.403122113658749</v>
      </c>
      <c r="AC1042" s="14">
        <v>0.444836676720619</v>
      </c>
      <c r="AD1042" s="14">
        <v>0.49469036934534399</v>
      </c>
      <c r="AE1042" s="14"/>
      <c r="AF1042" s="14">
        <v>0.47156424520214502</v>
      </c>
      <c r="AG1042" s="14">
        <v>0.480482131420777</v>
      </c>
      <c r="AH1042" s="14">
        <v>0.50324769900675304</v>
      </c>
      <c r="AI1042" s="14">
        <v>0.40514561861991599</v>
      </c>
      <c r="AJ1042" s="14">
        <v>0.42653059353316097</v>
      </c>
      <c r="AK1042" s="14"/>
      <c r="AL1042" s="14">
        <v>0.45144484496107801</v>
      </c>
      <c r="AM1042" s="14">
        <v>0.41512233735531801</v>
      </c>
      <c r="AN1042" s="14">
        <v>0.53459133863300701</v>
      </c>
      <c r="AO1042" s="14">
        <v>0.456477436817041</v>
      </c>
      <c r="AP1042" s="14">
        <v>0.44827242853897298</v>
      </c>
      <c r="AQ1042" s="14">
        <v>0.530987905924593</v>
      </c>
      <c r="AR1042" s="14"/>
      <c r="AS1042" s="14">
        <v>0.45847673566483499</v>
      </c>
      <c r="AT1042" s="14">
        <v>0.47243331894999202</v>
      </c>
      <c r="AU1042" s="14">
        <v>0.47964196062053199</v>
      </c>
      <c r="AV1042" s="14">
        <v>0.42864071488708599</v>
      </c>
      <c r="AW1042" s="14">
        <v>0.32615912092600802</v>
      </c>
      <c r="AX1042" s="14"/>
      <c r="AY1042" s="14">
        <v>0.73440716858974997</v>
      </c>
      <c r="AZ1042" s="14">
        <v>0.47654597872941101</v>
      </c>
      <c r="BA1042" s="14">
        <v>0.48072702821957097</v>
      </c>
      <c r="BB1042" s="14">
        <v>0.53716203823261499</v>
      </c>
      <c r="BC1042" s="14">
        <v>0.44187232771979901</v>
      </c>
      <c r="BD1042" s="14">
        <v>0.38714819358410901</v>
      </c>
      <c r="BE1042" s="14">
        <v>0.415635957482616</v>
      </c>
      <c r="BF1042" s="14">
        <v>0.39785191885513499</v>
      </c>
      <c r="BG1042" s="14">
        <v>0.44672390866223699</v>
      </c>
      <c r="BH1042" s="14">
        <v>0.62684186287407295</v>
      </c>
      <c r="BI1042" s="14">
        <v>0.38731317142150701</v>
      </c>
      <c r="BJ1042" s="14">
        <v>0.45273168230529798</v>
      </c>
      <c r="BK1042" s="14">
        <v>0.50334979275301694</v>
      </c>
      <c r="BL1042" s="14">
        <v>0.48669874080519299</v>
      </c>
      <c r="BM1042" s="14">
        <v>0.48365709199080398</v>
      </c>
      <c r="BN1042" s="14">
        <v>0.43976951772863199</v>
      </c>
      <c r="BO1042" s="14"/>
      <c r="BP1042" s="14">
        <v>0.40262024089798498</v>
      </c>
      <c r="BQ1042" s="14">
        <v>0.48968207769855698</v>
      </c>
      <c r="BR1042" s="14">
        <v>0.47456335218128598</v>
      </c>
      <c r="BS1042" s="14">
        <v>0.45760079605395299</v>
      </c>
      <c r="BT1042" s="14">
        <v>0.46005143970615497</v>
      </c>
      <c r="BU1042" s="14">
        <v>0.49413237171771801</v>
      </c>
      <c r="BV1042" s="14"/>
      <c r="BW1042" s="14">
        <v>0.489796295973564</v>
      </c>
      <c r="BX1042" s="14">
        <v>0.46397978633199499</v>
      </c>
      <c r="BY1042" s="14" t="s">
        <v>120</v>
      </c>
      <c r="BZ1042" s="14">
        <v>0.46516470745715999</v>
      </c>
      <c r="CA1042" s="14">
        <v>0.39408393284195198</v>
      </c>
      <c r="CB1042" s="14">
        <v>0.40309325155582898</v>
      </c>
      <c r="CC1042" s="14">
        <v>0.477399897337204</v>
      </c>
      <c r="CD1042" s="14"/>
      <c r="CE1042" s="14">
        <v>0.413841371783368</v>
      </c>
      <c r="CF1042" s="14">
        <v>0.51433499017760298</v>
      </c>
      <c r="CG1042" s="14">
        <v>0.433785201204196</v>
      </c>
      <c r="CH1042" s="14">
        <v>0.47444793546574998</v>
      </c>
      <c r="CI1042" s="14"/>
      <c r="CJ1042" s="14">
        <v>0.39690874165107098</v>
      </c>
      <c r="CK1042" s="14">
        <v>0.47297203432148199</v>
      </c>
      <c r="CL1042" s="14">
        <v>0.472200747802553</v>
      </c>
      <c r="CM1042" s="14">
        <v>0.45891416083604503</v>
      </c>
      <c r="CN1042" s="14"/>
      <c r="CO1042" s="14">
        <v>0.440844692844372</v>
      </c>
      <c r="CP1042" s="14">
        <v>0.46471411189927703</v>
      </c>
      <c r="CQ1042" s="14"/>
      <c r="CR1042" s="14">
        <v>0.41614235083499901</v>
      </c>
      <c r="CS1042" s="14">
        <v>0.45753212177558999</v>
      </c>
    </row>
    <row r="1043" spans="2:97" x14ac:dyDescent="0.3">
      <c r="B1043" t="s">
        <v>385</v>
      </c>
      <c r="C1043" s="14">
        <v>0.14700037395568499</v>
      </c>
      <c r="D1043" s="14">
        <v>0.18032168525214601</v>
      </c>
      <c r="E1043" s="14">
        <v>0.11665612718388201</v>
      </c>
      <c r="F1043" s="14"/>
      <c r="G1043" s="14">
        <v>0.19422569316566399</v>
      </c>
      <c r="H1043" s="14">
        <v>0.125290483055855</v>
      </c>
      <c r="I1043" s="14">
        <v>0.124908935636365</v>
      </c>
      <c r="J1043" s="14">
        <v>0.165099405451339</v>
      </c>
      <c r="K1043" s="14">
        <v>0.156815572172358</v>
      </c>
      <c r="L1043" s="14">
        <v>0.13142638913813301</v>
      </c>
      <c r="M1043" s="14"/>
      <c r="N1043" s="14">
        <v>0.14401115054062499</v>
      </c>
      <c r="O1043" s="14">
        <v>0.12942613952512899</v>
      </c>
      <c r="P1043" s="14">
        <v>0.141645790187582</v>
      </c>
      <c r="Q1043" s="14">
        <v>0.17376919504334801</v>
      </c>
      <c r="R1043" s="14"/>
      <c r="S1043" s="14">
        <v>0.168731647102914</v>
      </c>
      <c r="T1043" s="14">
        <v>9.4603703102695794E-2</v>
      </c>
      <c r="U1043" s="14">
        <v>0.115445640162587</v>
      </c>
      <c r="V1043" s="14">
        <v>0.178405881614491</v>
      </c>
      <c r="W1043" s="14">
        <v>0.25499162650844598</v>
      </c>
      <c r="X1043" s="14">
        <v>0.12093736881872</v>
      </c>
      <c r="Y1043" s="14">
        <v>0.13483676711124801</v>
      </c>
      <c r="Z1043" s="14">
        <v>0.16978838182463901</v>
      </c>
      <c r="AA1043" s="14">
        <v>0.128952518468501</v>
      </c>
      <c r="AB1043" s="14">
        <v>0.20904777273163899</v>
      </c>
      <c r="AC1043" s="14">
        <v>9.7501078073418707E-2</v>
      </c>
      <c r="AD1043" s="14">
        <v>9.5836552842678099E-2</v>
      </c>
      <c r="AE1043" s="14"/>
      <c r="AF1043" s="14">
        <v>0.17690158424896099</v>
      </c>
      <c r="AG1043" s="14">
        <v>0.124424792000002</v>
      </c>
      <c r="AH1043" s="14">
        <v>0.129801506638724</v>
      </c>
      <c r="AI1043" s="14">
        <v>0.147764031839831</v>
      </c>
      <c r="AJ1043" s="14">
        <v>0.20693231837250001</v>
      </c>
      <c r="AK1043" s="14"/>
      <c r="AL1043" s="14">
        <v>0.132773435481951</v>
      </c>
      <c r="AM1043" s="14">
        <v>0.178803113014569</v>
      </c>
      <c r="AN1043" s="14">
        <v>8.4942903969537201E-2</v>
      </c>
      <c r="AO1043" s="14">
        <v>0.151496897527435</v>
      </c>
      <c r="AP1043" s="14">
        <v>0.18856385818577401</v>
      </c>
      <c r="AQ1043" s="14">
        <v>0.10493526618828</v>
      </c>
      <c r="AR1043" s="14"/>
      <c r="AS1043" s="14">
        <v>0.110824782797267</v>
      </c>
      <c r="AT1043" s="14">
        <v>0.17338718687611401</v>
      </c>
      <c r="AU1043" s="14">
        <v>0.14326481267931299</v>
      </c>
      <c r="AV1043" s="14">
        <v>0.16877932752969099</v>
      </c>
      <c r="AW1043" s="14">
        <v>0.16987527200485</v>
      </c>
      <c r="AX1043" s="14"/>
      <c r="AY1043" s="14">
        <v>0</v>
      </c>
      <c r="AZ1043" s="14">
        <v>8.3551967268694197E-2</v>
      </c>
      <c r="BA1043" s="14">
        <v>0.10337144721380601</v>
      </c>
      <c r="BB1043" s="14">
        <v>0.18786032158199101</v>
      </c>
      <c r="BC1043" s="14">
        <v>0.17162451752632801</v>
      </c>
      <c r="BD1043" s="14">
        <v>0.139340771088657</v>
      </c>
      <c r="BE1043" s="14">
        <v>0.151090558568622</v>
      </c>
      <c r="BF1043" s="14">
        <v>0.132243407740402</v>
      </c>
      <c r="BG1043" s="14">
        <v>0.14571449793740701</v>
      </c>
      <c r="BH1043" s="14">
        <v>8.6740408544504002E-2</v>
      </c>
      <c r="BI1043" s="14">
        <v>0.182230421347227</v>
      </c>
      <c r="BJ1043" s="14">
        <v>0.17827703345071499</v>
      </c>
      <c r="BK1043" s="14">
        <v>0.23202893390895099</v>
      </c>
      <c r="BL1043" s="14">
        <v>0.122255116725749</v>
      </c>
      <c r="BM1043" s="14">
        <v>0.16360245366812301</v>
      </c>
      <c r="BN1043" s="14">
        <v>0.19384258293448001</v>
      </c>
      <c r="BO1043" s="14"/>
      <c r="BP1043" s="14">
        <v>0.14767161102134699</v>
      </c>
      <c r="BQ1043" s="14">
        <v>0.13842450364103601</v>
      </c>
      <c r="BR1043" s="14">
        <v>0.130999863780703</v>
      </c>
      <c r="BS1043" s="14">
        <v>0.13372084983230301</v>
      </c>
      <c r="BT1043" s="14">
        <v>0.210644617111647</v>
      </c>
      <c r="BU1043" s="14">
        <v>0.110891771152346</v>
      </c>
      <c r="BV1043" s="14"/>
      <c r="BW1043" s="14">
        <v>0.14741905874872099</v>
      </c>
      <c r="BX1043" s="14">
        <v>0.16145837594706999</v>
      </c>
      <c r="BY1043" s="14" t="s">
        <v>120</v>
      </c>
      <c r="BZ1043" s="14">
        <v>0.15693392916991</v>
      </c>
      <c r="CA1043" s="14">
        <v>0.12827065982497399</v>
      </c>
      <c r="CB1043" s="14">
        <v>0.158539840664983</v>
      </c>
      <c r="CC1043" s="14">
        <v>7.2617222552215796E-2</v>
      </c>
      <c r="CD1043" s="14"/>
      <c r="CE1043" s="14">
        <v>0.176882541197322</v>
      </c>
      <c r="CF1043" s="14">
        <v>0.121298392625309</v>
      </c>
      <c r="CG1043" s="14">
        <v>9.3509051371961402E-2</v>
      </c>
      <c r="CH1043" s="14">
        <v>0.154002281987802</v>
      </c>
      <c r="CI1043" s="14"/>
      <c r="CJ1043" s="14">
        <v>0.12773466498941199</v>
      </c>
      <c r="CK1043" s="14">
        <v>0.155138109212062</v>
      </c>
      <c r="CL1043" s="14">
        <v>0.15936116673723599</v>
      </c>
      <c r="CM1043" s="14">
        <v>7.08565817698531E-2</v>
      </c>
      <c r="CN1043" s="14"/>
      <c r="CO1043" s="14">
        <v>0.14127884276244301</v>
      </c>
      <c r="CP1043" s="14">
        <v>0.148212262967688</v>
      </c>
      <c r="CQ1043" s="14"/>
      <c r="CR1043" s="14">
        <v>0.14919781098197199</v>
      </c>
      <c r="CS1043" s="14">
        <v>0.15042770584478901</v>
      </c>
    </row>
    <row r="1044" spans="2:97" x14ac:dyDescent="0.3">
      <c r="B1044" t="s">
        <v>386</v>
      </c>
      <c r="C1044" s="14">
        <v>3.8943886509276097E-2</v>
      </c>
      <c r="D1044" s="14">
        <v>4.8636029705862997E-2</v>
      </c>
      <c r="E1044" s="14">
        <v>3.0110943349174302E-2</v>
      </c>
      <c r="F1044" s="14"/>
      <c r="G1044" s="14">
        <v>9.0237864379870497E-2</v>
      </c>
      <c r="H1044" s="14">
        <v>1.79436724609425E-2</v>
      </c>
      <c r="I1044" s="14">
        <v>4.2142325355365003E-2</v>
      </c>
      <c r="J1044" s="14">
        <v>3.2371592516349003E-2</v>
      </c>
      <c r="K1044" s="14">
        <v>3.3921144040228099E-2</v>
      </c>
      <c r="L1044" s="14">
        <v>3.0220961026215399E-2</v>
      </c>
      <c r="M1044" s="14"/>
      <c r="N1044" s="14">
        <v>3.6761064734083498E-2</v>
      </c>
      <c r="O1044" s="14">
        <v>4.2660071394252201E-2</v>
      </c>
      <c r="P1044" s="14">
        <v>3.9767626228021803E-2</v>
      </c>
      <c r="Q1044" s="14">
        <v>3.7661137607281903E-2</v>
      </c>
      <c r="R1044" s="14"/>
      <c r="S1044" s="14">
        <v>4.4119496406961799E-2</v>
      </c>
      <c r="T1044" s="14">
        <v>6.9242300925715705E-2</v>
      </c>
      <c r="U1044" s="14">
        <v>5.8333745535484101E-2</v>
      </c>
      <c r="V1044" s="14">
        <v>1.18373272462989E-2</v>
      </c>
      <c r="W1044" s="14">
        <v>4.9836942744067497E-2</v>
      </c>
      <c r="X1044" s="14">
        <v>3.5342859243372E-2</v>
      </c>
      <c r="Y1044" s="14">
        <v>1.1894985924471101E-2</v>
      </c>
      <c r="Z1044" s="14">
        <v>4.3290103428510099E-2</v>
      </c>
      <c r="AA1044" s="14">
        <v>1.4013007343459E-2</v>
      </c>
      <c r="AB1044" s="14">
        <v>2.2570744534534198E-2</v>
      </c>
      <c r="AC1044" s="14">
        <v>8.30213264488288E-2</v>
      </c>
      <c r="AD1044" s="14">
        <v>0</v>
      </c>
      <c r="AE1044" s="14"/>
      <c r="AF1044" s="14">
        <v>4.0507831345544303E-2</v>
      </c>
      <c r="AG1044" s="14">
        <v>1.9276627776203401E-2</v>
      </c>
      <c r="AH1044" s="14">
        <v>4.1162483511655197E-2</v>
      </c>
      <c r="AI1044" s="14">
        <v>6.6066590721375801E-2</v>
      </c>
      <c r="AJ1044" s="14">
        <v>3.6137174717866601E-2</v>
      </c>
      <c r="AK1044" s="14"/>
      <c r="AL1044" s="14">
        <v>4.0771478352409699E-2</v>
      </c>
      <c r="AM1044" s="14">
        <v>5.2842029224161299E-2</v>
      </c>
      <c r="AN1044" s="14">
        <v>8.1775294868818692E-3</v>
      </c>
      <c r="AO1044" s="14">
        <v>5.1385077350328198E-2</v>
      </c>
      <c r="AP1044" s="14">
        <v>4.7536814459988801E-2</v>
      </c>
      <c r="AQ1044" s="14">
        <v>2.1451670913716601E-2</v>
      </c>
      <c r="AR1044" s="14"/>
      <c r="AS1044" s="14">
        <v>4.2184393221945303E-2</v>
      </c>
      <c r="AT1044" s="14">
        <v>4.3644268402712801E-2</v>
      </c>
      <c r="AU1044" s="14">
        <v>2.32117641036922E-2</v>
      </c>
      <c r="AV1044" s="14">
        <v>5.6516234893345597E-2</v>
      </c>
      <c r="AW1044" s="14">
        <v>4.2575189859693802E-2</v>
      </c>
      <c r="AX1044" s="14"/>
      <c r="AY1044" s="14">
        <v>0</v>
      </c>
      <c r="AZ1044" s="14">
        <v>0.100372082770191</v>
      </c>
      <c r="BA1044" s="14">
        <v>1.46672007343807E-2</v>
      </c>
      <c r="BB1044" s="14">
        <v>4.5071035358548402E-2</v>
      </c>
      <c r="BC1044" s="14">
        <v>3.09517121253075E-2</v>
      </c>
      <c r="BD1044" s="14">
        <v>4.0800216452611102E-2</v>
      </c>
      <c r="BE1044" s="14">
        <v>2.4092170995421502E-2</v>
      </c>
      <c r="BF1044" s="14">
        <v>5.93839238220902E-2</v>
      </c>
      <c r="BG1044" s="14">
        <v>5.0015635649653799E-2</v>
      </c>
      <c r="BH1044" s="14">
        <v>0</v>
      </c>
      <c r="BI1044" s="14">
        <v>4.8683015766786998E-2</v>
      </c>
      <c r="BJ1044" s="14">
        <v>5.6009508149956998E-2</v>
      </c>
      <c r="BK1044" s="14">
        <v>3.8598959182583797E-2</v>
      </c>
      <c r="BL1044" s="14">
        <v>8.5231672135396994E-2</v>
      </c>
      <c r="BM1044" s="14">
        <v>5.4881787708617E-2</v>
      </c>
      <c r="BN1044" s="14">
        <v>0</v>
      </c>
      <c r="BO1044" s="14"/>
      <c r="BP1044" s="14">
        <v>6.2298530605673801E-2</v>
      </c>
      <c r="BQ1044" s="14">
        <v>2.9904036737235198E-2</v>
      </c>
      <c r="BR1044" s="14">
        <v>3.46790769243773E-2</v>
      </c>
      <c r="BS1044" s="14">
        <v>2.89395626345097E-2</v>
      </c>
      <c r="BT1044" s="14">
        <v>5.62742120951931E-2</v>
      </c>
      <c r="BU1044" s="14">
        <v>0</v>
      </c>
      <c r="BV1044" s="14"/>
      <c r="BW1044" s="14">
        <v>2.8057216922109999E-2</v>
      </c>
      <c r="BX1044" s="14">
        <v>4.2884952038124799E-2</v>
      </c>
      <c r="BY1044" s="14" t="s">
        <v>120</v>
      </c>
      <c r="BZ1044" s="14">
        <v>5.0849213398675902E-2</v>
      </c>
      <c r="CA1044" s="14">
        <v>5.8469700803618498E-2</v>
      </c>
      <c r="CB1044" s="14">
        <v>2.6331556298793898E-2</v>
      </c>
      <c r="CC1044" s="14">
        <v>0.100637624293581</v>
      </c>
      <c r="CD1044" s="14"/>
      <c r="CE1044" s="14">
        <v>4.6536580004934797E-2</v>
      </c>
      <c r="CF1044" s="14">
        <v>3.8709312771365002E-2</v>
      </c>
      <c r="CG1044" s="14">
        <v>5.2033302893949397E-2</v>
      </c>
      <c r="CH1044" s="14">
        <v>4.0316823214594497E-2</v>
      </c>
      <c r="CI1044" s="14"/>
      <c r="CJ1044" s="14">
        <v>2.62020233514908E-2</v>
      </c>
      <c r="CK1044" s="14">
        <v>3.1657256188818102E-2</v>
      </c>
      <c r="CL1044" s="14">
        <v>4.70141017435017E-2</v>
      </c>
      <c r="CM1044" s="14">
        <v>2.72077240495858E-2</v>
      </c>
      <c r="CN1044" s="14"/>
      <c r="CO1044" s="14">
        <v>5.0456845443726202E-2</v>
      </c>
      <c r="CP1044" s="14">
        <v>3.81003786150989E-2</v>
      </c>
      <c r="CQ1044" s="14"/>
      <c r="CR1044" s="14">
        <v>2.0659292207310501E-2</v>
      </c>
      <c r="CS1044" s="14">
        <v>4.3459729579486302E-2</v>
      </c>
    </row>
    <row r="1045" spans="2:97" x14ac:dyDescent="0.3">
      <c r="B1045" t="s">
        <v>92</v>
      </c>
      <c r="C1045" s="14">
        <v>3.2755858314178703E-2</v>
      </c>
      <c r="D1045" s="14">
        <v>1.8354421372994201E-2</v>
      </c>
      <c r="E1045" s="14">
        <v>4.6040678758587403E-2</v>
      </c>
      <c r="F1045" s="14"/>
      <c r="G1045" s="14">
        <v>1.4823969922850301E-2</v>
      </c>
      <c r="H1045" s="14">
        <v>7.7664737694369004E-2</v>
      </c>
      <c r="I1045" s="14">
        <v>3.1337142125353601E-2</v>
      </c>
      <c r="J1045" s="14">
        <v>2.7134497867359199E-2</v>
      </c>
      <c r="K1045" s="14">
        <v>1.9575759011196601E-2</v>
      </c>
      <c r="L1045" s="14">
        <v>2.2138758887713599E-2</v>
      </c>
      <c r="M1045" s="14"/>
      <c r="N1045" s="14">
        <v>2.4546834164392201E-2</v>
      </c>
      <c r="O1045" s="14">
        <v>2.6305334951595601E-2</v>
      </c>
      <c r="P1045" s="14">
        <v>1.8623004602448701E-2</v>
      </c>
      <c r="Q1045" s="14">
        <v>5.9799021151941599E-2</v>
      </c>
      <c r="R1045" s="14"/>
      <c r="S1045" s="14">
        <v>3.1522530373591401E-2</v>
      </c>
      <c r="T1045" s="14">
        <v>2.00456930044541E-2</v>
      </c>
      <c r="U1045" s="14">
        <v>4.0235675150177903E-2</v>
      </c>
      <c r="V1045" s="14">
        <v>4.6442839527286103E-2</v>
      </c>
      <c r="W1045" s="14">
        <v>1.4524893543195101E-2</v>
      </c>
      <c r="X1045" s="14">
        <v>4.9189543118963099E-2</v>
      </c>
      <c r="Y1045" s="14">
        <v>3.52786094864092E-2</v>
      </c>
      <c r="Z1045" s="14">
        <v>2.3573171684671001E-2</v>
      </c>
      <c r="AA1045" s="14">
        <v>1.6525571534281601E-2</v>
      </c>
      <c r="AB1045" s="14">
        <v>5.0240947438103298E-2</v>
      </c>
      <c r="AC1045" s="14">
        <v>6.2579599438570499E-2</v>
      </c>
      <c r="AD1045" s="14">
        <v>0</v>
      </c>
      <c r="AE1045" s="14"/>
      <c r="AF1045" s="14">
        <v>1.9879141576428599E-2</v>
      </c>
      <c r="AG1045" s="14">
        <v>2.7937359705766902E-2</v>
      </c>
      <c r="AH1045" s="14">
        <v>2.0906788550663399E-2</v>
      </c>
      <c r="AI1045" s="14">
        <v>2.8893986053255001E-2</v>
      </c>
      <c r="AJ1045" s="14">
        <v>3.5698611697622201E-2</v>
      </c>
      <c r="AK1045" s="14"/>
      <c r="AL1045" s="14">
        <v>1.7195441590126301E-2</v>
      </c>
      <c r="AM1045" s="14">
        <v>1.0237559411190899E-2</v>
      </c>
      <c r="AN1045" s="14">
        <v>3.6786774051663799E-2</v>
      </c>
      <c r="AO1045" s="14">
        <v>4.5716459844770102E-2</v>
      </c>
      <c r="AP1045" s="14">
        <v>3.2453322210287697E-2</v>
      </c>
      <c r="AQ1045" s="14">
        <v>6.5973284537615196E-2</v>
      </c>
      <c r="AR1045" s="14"/>
      <c r="AS1045" s="14">
        <v>3.7727562491169798E-2</v>
      </c>
      <c r="AT1045" s="14">
        <v>3.3157400575107999E-2</v>
      </c>
      <c r="AU1045" s="14">
        <v>3.4830381010899601E-2</v>
      </c>
      <c r="AV1045" s="14">
        <v>8.1033712809053492E-3</v>
      </c>
      <c r="AW1045" s="14">
        <v>0</v>
      </c>
      <c r="AX1045" s="14"/>
      <c r="AY1045" s="14">
        <v>0</v>
      </c>
      <c r="AZ1045" s="14">
        <v>8.2656841884493806E-2</v>
      </c>
      <c r="BA1045" s="14">
        <v>3.08366818591491E-2</v>
      </c>
      <c r="BB1045" s="14">
        <v>1.6198758471519002E-2</v>
      </c>
      <c r="BC1045" s="14">
        <v>6.1396431685528899E-2</v>
      </c>
      <c r="BD1045" s="14">
        <v>6.5147395899876295E-2</v>
      </c>
      <c r="BE1045" s="14">
        <v>2.0623010510277501E-2</v>
      </c>
      <c r="BF1045" s="14">
        <v>2.44346820275693E-2</v>
      </c>
      <c r="BG1045" s="14">
        <v>1.22603982919758E-2</v>
      </c>
      <c r="BH1045" s="14">
        <v>1.7932947533091902E-2</v>
      </c>
      <c r="BI1045" s="14">
        <v>3.4964372605581898E-2</v>
      </c>
      <c r="BJ1045" s="14">
        <v>3.4675374477603903E-2</v>
      </c>
      <c r="BK1045" s="14">
        <v>2.2935384347109102E-2</v>
      </c>
      <c r="BL1045" s="14">
        <v>0</v>
      </c>
      <c r="BM1045" s="14">
        <v>0</v>
      </c>
      <c r="BN1045" s="14">
        <v>1.7121234625963998E-2</v>
      </c>
      <c r="BO1045" s="14"/>
      <c r="BP1045" s="14">
        <v>9.7306615823147796E-3</v>
      </c>
      <c r="BQ1045" s="14">
        <v>3.7685962000367397E-2</v>
      </c>
      <c r="BR1045" s="14">
        <v>2.38415567579413E-2</v>
      </c>
      <c r="BS1045" s="14">
        <v>5.2125734172502797E-2</v>
      </c>
      <c r="BT1045" s="14">
        <v>2.5226144004182001E-2</v>
      </c>
      <c r="BU1045" s="14">
        <v>7.1886351364279302E-2</v>
      </c>
      <c r="BV1045" s="14"/>
      <c r="BW1045" s="14">
        <v>1.0171771660508399E-2</v>
      </c>
      <c r="BX1045" s="14">
        <v>3.3753517422254797E-2</v>
      </c>
      <c r="BY1045" s="14" t="s">
        <v>120</v>
      </c>
      <c r="BZ1045" s="14">
        <v>5.3678181381096701E-2</v>
      </c>
      <c r="CA1045" s="14">
        <v>7.2279406739065799E-2</v>
      </c>
      <c r="CB1045" s="14">
        <v>4.2679975072616297E-2</v>
      </c>
      <c r="CC1045" s="14">
        <v>5.7357421712595898E-2</v>
      </c>
      <c r="CD1045" s="14"/>
      <c r="CE1045" s="14">
        <v>1.4629237115614599E-2</v>
      </c>
      <c r="CF1045" s="14">
        <v>1.8138583335055001E-2</v>
      </c>
      <c r="CG1045" s="14">
        <v>9.4851696245684305E-2</v>
      </c>
      <c r="CH1045" s="14">
        <v>1.07889398354667E-2</v>
      </c>
      <c r="CI1045" s="14"/>
      <c r="CJ1045" s="14">
        <v>5.2047144726863899E-2</v>
      </c>
      <c r="CK1045" s="14">
        <v>0</v>
      </c>
      <c r="CL1045" s="14">
        <v>2.6832932249736902E-2</v>
      </c>
      <c r="CM1045" s="14">
        <v>0.12981153913195401</v>
      </c>
      <c r="CN1045" s="14"/>
      <c r="CO1045" s="14">
        <v>2.4470438279749401E-2</v>
      </c>
      <c r="CP1045" s="14">
        <v>2.9705325870457398E-2</v>
      </c>
      <c r="CQ1045" s="14"/>
      <c r="CR1045" s="14">
        <v>1.07320699570403E-2</v>
      </c>
      <c r="CS1045" s="14">
        <v>2.53563050174762E-2</v>
      </c>
    </row>
    <row r="1046" spans="2:97" x14ac:dyDescent="0.3">
      <c r="C1046" s="14"/>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c r="AD1046" s="14"/>
      <c r="AE1046" s="14"/>
      <c r="AF1046" s="14"/>
      <c r="AG1046" s="14"/>
      <c r="AH1046" s="14"/>
      <c r="AI1046" s="14"/>
      <c r="AJ1046" s="14"/>
      <c r="AK1046" s="14"/>
      <c r="AL1046" s="14"/>
      <c r="AM1046" s="14"/>
      <c r="AN1046" s="14"/>
      <c r="AO1046" s="14"/>
      <c r="AP1046" s="14"/>
      <c r="AQ1046" s="14"/>
      <c r="AR1046" s="14"/>
      <c r="AS1046" s="14"/>
      <c r="AT1046" s="14"/>
      <c r="AU1046" s="14"/>
      <c r="AV1046" s="14"/>
      <c r="AW1046" s="14"/>
      <c r="AX1046" s="14"/>
      <c r="AY1046" s="14"/>
      <c r="AZ1046" s="14"/>
      <c r="BA1046" s="14"/>
      <c r="BB1046" s="14"/>
      <c r="BC1046" s="14"/>
      <c r="BD1046" s="14"/>
      <c r="BE1046" s="14"/>
      <c r="BF1046" s="14"/>
      <c r="BG1046" s="14"/>
      <c r="BH1046" s="14"/>
      <c r="BI1046" s="14"/>
      <c r="BJ1046" s="14"/>
      <c r="BK1046" s="14"/>
      <c r="BL1046" s="14"/>
      <c r="BM1046" s="14"/>
      <c r="BN1046" s="14"/>
      <c r="BO1046" s="14"/>
      <c r="BP1046" s="14"/>
      <c r="BQ1046" s="14"/>
      <c r="BR1046" s="14"/>
      <c r="BS1046" s="14"/>
      <c r="BT1046" s="14"/>
      <c r="BU1046" s="14"/>
      <c r="BV1046" s="14"/>
      <c r="BW1046" s="14"/>
      <c r="BX1046" s="14"/>
      <c r="BY1046" s="14"/>
      <c r="BZ1046" s="14"/>
      <c r="CA1046" s="14"/>
      <c r="CB1046" s="14"/>
      <c r="CC1046" s="14"/>
      <c r="CD1046" s="14"/>
      <c r="CE1046" s="14"/>
      <c r="CF1046" s="14"/>
      <c r="CG1046" s="14"/>
      <c r="CH1046" s="14"/>
      <c r="CI1046" s="14"/>
      <c r="CJ1046" s="14"/>
      <c r="CK1046" s="14"/>
      <c r="CL1046" s="14"/>
      <c r="CM1046" s="14"/>
      <c r="CN1046" s="14"/>
      <c r="CO1046" s="14"/>
      <c r="CP1046" s="14"/>
      <c r="CQ1046" s="14"/>
      <c r="CR1046" s="14"/>
      <c r="CS1046" s="14"/>
    </row>
    <row r="1047" spans="2:97" x14ac:dyDescent="0.3">
      <c r="B1047" s="6" t="s">
        <v>438</v>
      </c>
      <c r="C1047" s="14"/>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c r="AD1047" s="14"/>
      <c r="AE1047" s="14"/>
      <c r="AF1047" s="14"/>
      <c r="AG1047" s="14"/>
      <c r="AH1047" s="14"/>
      <c r="AI1047" s="14"/>
      <c r="AJ1047" s="14"/>
      <c r="AK1047" s="14"/>
      <c r="AL1047" s="14"/>
      <c r="AM1047" s="14"/>
      <c r="AN1047" s="14"/>
      <c r="AO1047" s="14"/>
      <c r="AP1047" s="14"/>
      <c r="AQ1047" s="14"/>
      <c r="AR1047" s="14"/>
      <c r="AS1047" s="14"/>
      <c r="AT1047" s="14"/>
      <c r="AU1047" s="14"/>
      <c r="AV1047" s="14"/>
      <c r="AW1047" s="14"/>
      <c r="AX1047" s="14"/>
      <c r="AY1047" s="14"/>
      <c r="AZ1047" s="14"/>
      <c r="BA1047" s="14"/>
      <c r="BB1047" s="14"/>
      <c r="BC1047" s="14"/>
      <c r="BD1047" s="14"/>
      <c r="BE1047" s="14"/>
      <c r="BF1047" s="14"/>
      <c r="BG1047" s="14"/>
      <c r="BH1047" s="14"/>
      <c r="BI1047" s="14"/>
      <c r="BJ1047" s="14"/>
      <c r="BK1047" s="14"/>
      <c r="BL1047" s="14"/>
      <c r="BM1047" s="14"/>
      <c r="BN1047" s="14"/>
      <c r="BO1047" s="14"/>
      <c r="BP1047" s="14"/>
      <c r="BQ1047" s="14"/>
      <c r="BR1047" s="14"/>
      <c r="BS1047" s="14"/>
      <c r="BT1047" s="14"/>
      <c r="BU1047" s="14"/>
      <c r="BV1047" s="14"/>
      <c r="BW1047" s="14"/>
      <c r="BX1047" s="14"/>
      <c r="BY1047" s="14"/>
      <c r="BZ1047" s="14"/>
      <c r="CA1047" s="14"/>
      <c r="CB1047" s="14"/>
      <c r="CC1047" s="14"/>
      <c r="CD1047" s="14"/>
      <c r="CE1047" s="14"/>
      <c r="CF1047" s="14"/>
      <c r="CG1047" s="14"/>
      <c r="CH1047" s="14"/>
      <c r="CI1047" s="14"/>
      <c r="CJ1047" s="14"/>
      <c r="CK1047" s="14"/>
      <c r="CL1047" s="14"/>
      <c r="CM1047" s="14"/>
      <c r="CN1047" s="14"/>
      <c r="CO1047" s="14"/>
      <c r="CP1047" s="14"/>
      <c r="CQ1047" s="14"/>
      <c r="CR1047" s="14"/>
      <c r="CS1047" s="14"/>
    </row>
    <row r="1048" spans="2:97" x14ac:dyDescent="0.3">
      <c r="B1048" s="24" t="s">
        <v>118</v>
      </c>
      <c r="C1048" s="14"/>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c r="AD1048" s="14"/>
      <c r="AE1048" s="14"/>
      <c r="AF1048" s="14"/>
      <c r="AG1048" s="14"/>
      <c r="AH1048" s="14"/>
      <c r="AI1048" s="14"/>
      <c r="AJ1048" s="14"/>
      <c r="AK1048" s="14"/>
      <c r="AL1048" s="14"/>
      <c r="AM1048" s="14"/>
      <c r="AN1048" s="14"/>
      <c r="AO1048" s="14"/>
      <c r="AP1048" s="14"/>
      <c r="AQ1048" s="14"/>
      <c r="AR1048" s="14"/>
      <c r="AS1048" s="14"/>
      <c r="AT1048" s="14"/>
      <c r="AU1048" s="14"/>
      <c r="AV1048" s="14"/>
      <c r="AW1048" s="14"/>
      <c r="AX1048" s="14"/>
      <c r="AY1048" s="14"/>
      <c r="AZ1048" s="14"/>
      <c r="BA1048" s="14"/>
      <c r="BB1048" s="14"/>
      <c r="BC1048" s="14"/>
      <c r="BD1048" s="14"/>
      <c r="BE1048" s="14"/>
      <c r="BF1048" s="14"/>
      <c r="BG1048" s="14"/>
      <c r="BH1048" s="14"/>
      <c r="BI1048" s="14"/>
      <c r="BJ1048" s="14"/>
      <c r="BK1048" s="14"/>
      <c r="BL1048" s="14"/>
      <c r="BM1048" s="14"/>
      <c r="BN1048" s="14"/>
      <c r="BO1048" s="14"/>
      <c r="BP1048" s="14"/>
      <c r="BQ1048" s="14"/>
      <c r="BR1048" s="14"/>
      <c r="BS1048" s="14"/>
      <c r="BT1048" s="14"/>
      <c r="BU1048" s="14"/>
      <c r="BV1048" s="14"/>
      <c r="BW1048" s="14"/>
      <c r="BX1048" s="14"/>
      <c r="BY1048" s="14"/>
      <c r="BZ1048" s="14"/>
      <c r="CA1048" s="14"/>
      <c r="CB1048" s="14"/>
      <c r="CC1048" s="14"/>
      <c r="CD1048" s="14"/>
      <c r="CE1048" s="14"/>
      <c r="CF1048" s="14"/>
      <c r="CG1048" s="14"/>
      <c r="CH1048" s="14"/>
      <c r="CI1048" s="14"/>
      <c r="CJ1048" s="14"/>
      <c r="CK1048" s="14"/>
      <c r="CL1048" s="14"/>
      <c r="CM1048" s="14"/>
      <c r="CN1048" s="14"/>
      <c r="CO1048" s="14"/>
      <c r="CP1048" s="14"/>
      <c r="CQ1048" s="14"/>
      <c r="CR1048" s="14"/>
      <c r="CS1048" s="14"/>
    </row>
    <row r="1049" spans="2:97" x14ac:dyDescent="0.3">
      <c r="B1049" t="s">
        <v>429</v>
      </c>
      <c r="C1049" s="14">
        <v>0.43832702924968098</v>
      </c>
      <c r="D1049" s="14">
        <v>0.43374328966012898</v>
      </c>
      <c r="E1049" s="14">
        <v>0.44205042138077999</v>
      </c>
      <c r="F1049" s="14"/>
      <c r="G1049" s="14">
        <v>0.32585697028213301</v>
      </c>
      <c r="H1049" s="14">
        <v>0.41767598162054398</v>
      </c>
      <c r="I1049" s="14">
        <v>0.41304497415691499</v>
      </c>
      <c r="J1049" s="14">
        <v>0.45256214091548802</v>
      </c>
      <c r="K1049" s="14">
        <v>0.50668580938224606</v>
      </c>
      <c r="L1049" s="14">
        <v>0.49263999555865901</v>
      </c>
      <c r="M1049" s="14"/>
      <c r="N1049" s="14">
        <v>0.43151354311957602</v>
      </c>
      <c r="O1049" s="14">
        <v>0.41281275447815802</v>
      </c>
      <c r="P1049" s="14">
        <v>0.45350037405343002</v>
      </c>
      <c r="Q1049" s="14">
        <v>0.45210700986600699</v>
      </c>
      <c r="R1049" s="14"/>
      <c r="S1049" s="14">
        <v>0.356156933933857</v>
      </c>
      <c r="T1049" s="14">
        <v>0.46703842637292098</v>
      </c>
      <c r="U1049" s="14">
        <v>0.47644767701966001</v>
      </c>
      <c r="V1049" s="14">
        <v>0.42430900330146498</v>
      </c>
      <c r="W1049" s="14">
        <v>0.45047092760051999</v>
      </c>
      <c r="X1049" s="14">
        <v>0.40866720233194398</v>
      </c>
      <c r="Y1049" s="14">
        <v>0.43461925132313001</v>
      </c>
      <c r="Z1049" s="14">
        <v>0.42459348104864703</v>
      </c>
      <c r="AA1049" s="14">
        <v>0.43820663608541099</v>
      </c>
      <c r="AB1049" s="14">
        <v>0.489053373658143</v>
      </c>
      <c r="AC1049" s="14">
        <v>0.501625929828455</v>
      </c>
      <c r="AD1049" s="14">
        <v>0.46992648411851901</v>
      </c>
      <c r="AE1049" s="14"/>
      <c r="AF1049" s="14">
        <v>0.49260046731898799</v>
      </c>
      <c r="AG1049" s="14">
        <v>0.41038020265233799</v>
      </c>
      <c r="AH1049" s="14">
        <v>0.45868762384923401</v>
      </c>
      <c r="AI1049" s="14">
        <v>0.47866451758929002</v>
      </c>
      <c r="AJ1049" s="14">
        <v>0.345801036582354</v>
      </c>
      <c r="AK1049" s="14"/>
      <c r="AL1049" s="14">
        <v>0.389911551981656</v>
      </c>
      <c r="AM1049" s="14">
        <v>0.481300348233763</v>
      </c>
      <c r="AN1049" s="14">
        <v>0.42420708275080898</v>
      </c>
      <c r="AO1049" s="14">
        <v>0.49496932975243102</v>
      </c>
      <c r="AP1049" s="14">
        <v>0.32700196854185598</v>
      </c>
      <c r="AQ1049" s="14">
        <v>0.42080357385308298</v>
      </c>
      <c r="AR1049" s="14"/>
      <c r="AS1049" s="14">
        <v>0.47241015416840298</v>
      </c>
      <c r="AT1049" s="14">
        <v>0.39554626993804098</v>
      </c>
      <c r="AU1049" s="14">
        <v>0.44403783113233303</v>
      </c>
      <c r="AV1049" s="14">
        <v>0.38943886495834201</v>
      </c>
      <c r="AW1049" s="14">
        <v>0.47221803748694502</v>
      </c>
      <c r="AX1049" s="14"/>
      <c r="AY1049" s="14">
        <v>0.425538730954927</v>
      </c>
      <c r="AZ1049" s="14">
        <v>0.419213571378516</v>
      </c>
      <c r="BA1049" s="14">
        <v>0.572758151168831</v>
      </c>
      <c r="BB1049" s="14">
        <v>0.45156025165914998</v>
      </c>
      <c r="BC1049" s="14">
        <v>0.412791299909401</v>
      </c>
      <c r="BD1049" s="14">
        <v>0.43617150706351698</v>
      </c>
      <c r="BE1049" s="14">
        <v>0.42534335731450901</v>
      </c>
      <c r="BF1049" s="14">
        <v>0.43093029783011</v>
      </c>
      <c r="BG1049" s="14">
        <v>0.49606476501181201</v>
      </c>
      <c r="BH1049" s="14">
        <v>0.34417352434306803</v>
      </c>
      <c r="BI1049" s="14">
        <v>0.45003878260596603</v>
      </c>
      <c r="BJ1049" s="14">
        <v>0.389516625443035</v>
      </c>
      <c r="BK1049" s="14">
        <v>0.44046689801915001</v>
      </c>
      <c r="BL1049" s="14">
        <v>0.251945875103675</v>
      </c>
      <c r="BM1049" s="14">
        <v>0.46464667902626799</v>
      </c>
      <c r="BN1049" s="14">
        <v>0.43051338781159398</v>
      </c>
      <c r="BO1049" s="14"/>
      <c r="BP1049" s="14">
        <v>0.40181558003176299</v>
      </c>
      <c r="BQ1049" s="14">
        <v>0.45501929943546299</v>
      </c>
      <c r="BR1049" s="14">
        <v>0.42093761087600201</v>
      </c>
      <c r="BS1049" s="14">
        <v>0.43852440622720401</v>
      </c>
      <c r="BT1049" s="14">
        <v>0.48473408633922199</v>
      </c>
      <c r="BU1049" s="14">
        <v>0.47913795977037299</v>
      </c>
      <c r="BV1049" s="14"/>
      <c r="BW1049" s="14">
        <v>0.47897405384372699</v>
      </c>
      <c r="BX1049" s="14">
        <v>0.384386392974293</v>
      </c>
      <c r="BY1049" s="14" t="s">
        <v>120</v>
      </c>
      <c r="BZ1049" s="14">
        <v>0.48065502086699802</v>
      </c>
      <c r="CA1049" s="14">
        <v>0.44105669915736001</v>
      </c>
      <c r="CB1049" s="14">
        <v>0.43568391499958697</v>
      </c>
      <c r="CC1049" s="14">
        <v>0.33316398070121001</v>
      </c>
      <c r="CD1049" s="14"/>
      <c r="CE1049" s="14">
        <v>0.40848091628884797</v>
      </c>
      <c r="CF1049" s="14">
        <v>0.40226623689806001</v>
      </c>
      <c r="CG1049" s="14">
        <v>0.46902334017111302</v>
      </c>
      <c r="CH1049" s="14">
        <v>0.456225082654799</v>
      </c>
      <c r="CI1049" s="14"/>
      <c r="CJ1049" s="14">
        <v>0.46802879476038201</v>
      </c>
      <c r="CK1049" s="14">
        <v>0.420922593604101</v>
      </c>
      <c r="CL1049" s="14">
        <v>0.43920146939576798</v>
      </c>
      <c r="CM1049" s="14">
        <v>0.40496532220110099</v>
      </c>
      <c r="CN1049" s="14"/>
      <c r="CO1049" s="14">
        <v>0.411496578070698</v>
      </c>
      <c r="CP1049" s="14">
        <v>0.44331557070871602</v>
      </c>
      <c r="CQ1049" s="14"/>
      <c r="CR1049" s="14">
        <v>0.42950399539046002</v>
      </c>
      <c r="CS1049" s="14">
        <v>0.43898816100591997</v>
      </c>
    </row>
    <row r="1050" spans="2:97" x14ac:dyDescent="0.3">
      <c r="B1050" t="s">
        <v>430</v>
      </c>
      <c r="C1050" s="14">
        <v>0.42951924868592301</v>
      </c>
      <c r="D1050" s="14">
        <v>0.42890408329919399</v>
      </c>
      <c r="E1050" s="14">
        <v>0.42933453800362198</v>
      </c>
      <c r="F1050" s="14"/>
      <c r="G1050" s="14">
        <v>0.32896074325171998</v>
      </c>
      <c r="H1050" s="14">
        <v>0.33520124285812097</v>
      </c>
      <c r="I1050" s="14">
        <v>0.39745328755176201</v>
      </c>
      <c r="J1050" s="14">
        <v>0.45609602323969001</v>
      </c>
      <c r="K1050" s="14">
        <v>0.52218870786249505</v>
      </c>
      <c r="L1050" s="14">
        <v>0.51514088067233499</v>
      </c>
      <c r="M1050" s="14"/>
      <c r="N1050" s="14">
        <v>0.42721744903702302</v>
      </c>
      <c r="O1050" s="14">
        <v>0.46091510149022502</v>
      </c>
      <c r="P1050" s="14">
        <v>0.36737027160464403</v>
      </c>
      <c r="Q1050" s="14">
        <v>0.45321841159132098</v>
      </c>
      <c r="R1050" s="14"/>
      <c r="S1050" s="14">
        <v>0.41054457020895202</v>
      </c>
      <c r="T1050" s="14">
        <v>0.47435405328202901</v>
      </c>
      <c r="U1050" s="14">
        <v>0.449618102312276</v>
      </c>
      <c r="V1050" s="14">
        <v>0.422633354638557</v>
      </c>
      <c r="W1050" s="14">
        <v>0.43022916443264902</v>
      </c>
      <c r="X1050" s="14">
        <v>0.42961200272468802</v>
      </c>
      <c r="Y1050" s="14">
        <v>0.38656953963163898</v>
      </c>
      <c r="Z1050" s="14">
        <v>0.40982004722044801</v>
      </c>
      <c r="AA1050" s="14">
        <v>0.449007230217986</v>
      </c>
      <c r="AB1050" s="14">
        <v>0.45560243686330099</v>
      </c>
      <c r="AC1050" s="14">
        <v>0.340776358867102</v>
      </c>
      <c r="AD1050" s="14">
        <v>0.42902386410677001</v>
      </c>
      <c r="AE1050" s="14"/>
      <c r="AF1050" s="14">
        <v>0.47452186129609503</v>
      </c>
      <c r="AG1050" s="14">
        <v>0.429662733600921</v>
      </c>
      <c r="AH1050" s="14">
        <v>0.42953255081630898</v>
      </c>
      <c r="AI1050" s="14">
        <v>0.41956117488862799</v>
      </c>
      <c r="AJ1050" s="14">
        <v>0.398198701426423</v>
      </c>
      <c r="AK1050" s="14"/>
      <c r="AL1050" s="14">
        <v>0.40191610718127702</v>
      </c>
      <c r="AM1050" s="14">
        <v>0.43638964635528199</v>
      </c>
      <c r="AN1050" s="14">
        <v>0.476410932902122</v>
      </c>
      <c r="AO1050" s="14">
        <v>0.42872893107030502</v>
      </c>
      <c r="AP1050" s="14">
        <v>0.414480194639954</v>
      </c>
      <c r="AQ1050" s="14">
        <v>0.45831830518543998</v>
      </c>
      <c r="AR1050" s="14"/>
      <c r="AS1050" s="14">
        <v>0.44587995062713898</v>
      </c>
      <c r="AT1050" s="14">
        <v>0.44755097366090701</v>
      </c>
      <c r="AU1050" s="14">
        <v>0.43163470182836</v>
      </c>
      <c r="AV1050" s="14">
        <v>0.31242285620307902</v>
      </c>
      <c r="AW1050" s="14">
        <v>0.51750165551763705</v>
      </c>
      <c r="AX1050" s="14"/>
      <c r="AY1050" s="14">
        <v>0.40141128538480297</v>
      </c>
      <c r="AZ1050" s="14">
        <v>0.381634789071577</v>
      </c>
      <c r="BA1050" s="14">
        <v>0.41657817642396999</v>
      </c>
      <c r="BB1050" s="14">
        <v>0.51891087255692903</v>
      </c>
      <c r="BC1050" s="14">
        <v>0.36719914619317201</v>
      </c>
      <c r="BD1050" s="14">
        <v>0.40761858539937301</v>
      </c>
      <c r="BE1050" s="14">
        <v>0.41440764850192202</v>
      </c>
      <c r="BF1050" s="14">
        <v>0.465593034227262</v>
      </c>
      <c r="BG1050" s="14">
        <v>0.44231489332278801</v>
      </c>
      <c r="BH1050" s="14">
        <v>0.49036041292386201</v>
      </c>
      <c r="BI1050" s="14">
        <v>0.51040991432684002</v>
      </c>
      <c r="BJ1050" s="14">
        <v>0.40005309451024901</v>
      </c>
      <c r="BK1050" s="14">
        <v>0.43491523694004303</v>
      </c>
      <c r="BL1050" s="14">
        <v>0.35686820667069102</v>
      </c>
      <c r="BM1050" s="14">
        <v>0.47545324217266399</v>
      </c>
      <c r="BN1050" s="14">
        <v>0.34354741897364799</v>
      </c>
      <c r="BO1050" s="14"/>
      <c r="BP1050" s="14">
        <v>0.42975927772653</v>
      </c>
      <c r="BQ1050" s="14">
        <v>0.4412415608011</v>
      </c>
      <c r="BR1050" s="14">
        <v>0.40325190817880202</v>
      </c>
      <c r="BS1050" s="14">
        <v>0.43510287706052098</v>
      </c>
      <c r="BT1050" s="14">
        <v>0.413728231077027</v>
      </c>
      <c r="BU1050" s="14">
        <v>0.43877657108878299</v>
      </c>
      <c r="BV1050" s="14"/>
      <c r="BW1050" s="14">
        <v>0.47292123051623502</v>
      </c>
      <c r="BX1050" s="14">
        <v>0.38294907784974502</v>
      </c>
      <c r="BY1050" s="14" t="s">
        <v>120</v>
      </c>
      <c r="BZ1050" s="14">
        <v>0.45497219877525402</v>
      </c>
      <c r="CA1050" s="14">
        <v>0.42381980266542202</v>
      </c>
      <c r="CB1050" s="14">
        <v>0.40793873449865298</v>
      </c>
      <c r="CC1050" s="14">
        <v>0.35773032536042298</v>
      </c>
      <c r="CD1050" s="14"/>
      <c r="CE1050" s="14">
        <v>0.356085854531</v>
      </c>
      <c r="CF1050" s="14">
        <v>0.418331419215278</v>
      </c>
      <c r="CG1050" s="14">
        <v>0.487774374169333</v>
      </c>
      <c r="CH1050" s="14">
        <v>0.45441270076893597</v>
      </c>
      <c r="CI1050" s="14"/>
      <c r="CJ1050" s="14">
        <v>0.44724491228274099</v>
      </c>
      <c r="CK1050" s="14">
        <v>0.42992270218788903</v>
      </c>
      <c r="CL1050" s="14">
        <v>0.43082133773152798</v>
      </c>
      <c r="CM1050" s="14">
        <v>0.36876288471726798</v>
      </c>
      <c r="CN1050" s="14"/>
      <c r="CO1050" s="14">
        <v>0.38712153801803001</v>
      </c>
      <c r="CP1050" s="14">
        <v>0.43970994816928</v>
      </c>
      <c r="CQ1050" s="14"/>
      <c r="CR1050" s="14">
        <v>0.42814421081152298</v>
      </c>
      <c r="CS1050" s="14">
        <v>0.434483310116208</v>
      </c>
    </row>
    <row r="1051" spans="2:97" x14ac:dyDescent="0.3">
      <c r="B1051" t="s">
        <v>431</v>
      </c>
      <c r="C1051" s="14">
        <v>0.384473937920014</v>
      </c>
      <c r="D1051" s="14">
        <v>0.38307141486443902</v>
      </c>
      <c r="E1051" s="14">
        <v>0.38519437513376997</v>
      </c>
      <c r="F1051" s="14"/>
      <c r="G1051" s="14">
        <v>0.43753100443056597</v>
      </c>
      <c r="H1051" s="14">
        <v>0.40935408374048099</v>
      </c>
      <c r="I1051" s="14">
        <v>0.40660432922424899</v>
      </c>
      <c r="J1051" s="14">
        <v>0.38451329707137699</v>
      </c>
      <c r="K1051" s="14">
        <v>0.30847728629177801</v>
      </c>
      <c r="L1051" s="14">
        <v>0.36211766106668403</v>
      </c>
      <c r="M1051" s="14"/>
      <c r="N1051" s="14">
        <v>0.41186617247595902</v>
      </c>
      <c r="O1051" s="14">
        <v>0.41197625770604401</v>
      </c>
      <c r="P1051" s="14">
        <v>0.34522627260898903</v>
      </c>
      <c r="Q1051" s="14">
        <v>0.361335524452714</v>
      </c>
      <c r="R1051" s="14"/>
      <c r="S1051" s="14">
        <v>0.42278538435636598</v>
      </c>
      <c r="T1051" s="14">
        <v>0.36876037060926398</v>
      </c>
      <c r="U1051" s="14">
        <v>0.362466821297391</v>
      </c>
      <c r="V1051" s="14">
        <v>0.37368258970887602</v>
      </c>
      <c r="W1051" s="14">
        <v>0.326495323151411</v>
      </c>
      <c r="X1051" s="14">
        <v>0.34039250220210798</v>
      </c>
      <c r="Y1051" s="14">
        <v>0.45394317899250403</v>
      </c>
      <c r="Z1051" s="14">
        <v>0.37885930498939902</v>
      </c>
      <c r="AA1051" s="14">
        <v>0.37498724353409901</v>
      </c>
      <c r="AB1051" s="14">
        <v>0.38556730071427397</v>
      </c>
      <c r="AC1051" s="14">
        <v>0.39330652428285401</v>
      </c>
      <c r="AD1051" s="14">
        <v>0.47126321897455697</v>
      </c>
      <c r="AE1051" s="14"/>
      <c r="AF1051" s="14">
        <v>0.29701606301512601</v>
      </c>
      <c r="AG1051" s="14">
        <v>0.45129723785998599</v>
      </c>
      <c r="AH1051" s="14">
        <v>0.40285773682422499</v>
      </c>
      <c r="AI1051" s="14">
        <v>0.19807304521330499</v>
      </c>
      <c r="AJ1051" s="14">
        <v>0.56102587538477999</v>
      </c>
      <c r="AK1051" s="14"/>
      <c r="AL1051" s="14">
        <v>0.47167735381187298</v>
      </c>
      <c r="AM1051" s="14">
        <v>0.35519662938908603</v>
      </c>
      <c r="AN1051" s="14">
        <v>0.47114408470338998</v>
      </c>
      <c r="AO1051" s="14">
        <v>0.233398941155709</v>
      </c>
      <c r="AP1051" s="14">
        <v>0.50610647560414901</v>
      </c>
      <c r="AQ1051" s="14">
        <v>0.33302946152538099</v>
      </c>
      <c r="AR1051" s="14"/>
      <c r="AS1051" s="14">
        <v>0.34321109573178998</v>
      </c>
      <c r="AT1051" s="14">
        <v>0.38781851156656999</v>
      </c>
      <c r="AU1051" s="14">
        <v>0.42545161421112498</v>
      </c>
      <c r="AV1051" s="14">
        <v>0.43738169792898801</v>
      </c>
      <c r="AW1051" s="14">
        <v>0.47262841142668599</v>
      </c>
      <c r="AX1051" s="14"/>
      <c r="AY1051" s="14">
        <v>0.37347253210332099</v>
      </c>
      <c r="AZ1051" s="14">
        <v>0.314086696513455</v>
      </c>
      <c r="BA1051" s="14">
        <v>0.36542793738766099</v>
      </c>
      <c r="BB1051" s="14">
        <v>0.31496362969845998</v>
      </c>
      <c r="BC1051" s="14">
        <v>0.36518628939334602</v>
      </c>
      <c r="BD1051" s="14">
        <v>0.34135925718796201</v>
      </c>
      <c r="BE1051" s="14">
        <v>0.39653611795493099</v>
      </c>
      <c r="BF1051" s="14">
        <v>0.42716998430839298</v>
      </c>
      <c r="BG1051" s="14">
        <v>0.34855056306050702</v>
      </c>
      <c r="BH1051" s="14">
        <v>0.45970292429152398</v>
      </c>
      <c r="BI1051" s="14">
        <v>0.36371830291268498</v>
      </c>
      <c r="BJ1051" s="14">
        <v>0.35466529511860501</v>
      </c>
      <c r="BK1051" s="14">
        <v>0.46808494371592801</v>
      </c>
      <c r="BL1051" s="14">
        <v>0.59016962889297397</v>
      </c>
      <c r="BM1051" s="14">
        <v>0.37102330249264598</v>
      </c>
      <c r="BN1051" s="14">
        <v>0.45037157510672099</v>
      </c>
      <c r="BO1051" s="14"/>
      <c r="BP1051" s="14">
        <v>0.41651116357403301</v>
      </c>
      <c r="BQ1051" s="14">
        <v>0.40644969739158199</v>
      </c>
      <c r="BR1051" s="14">
        <v>0.35391959250088201</v>
      </c>
      <c r="BS1051" s="14">
        <v>0.39334896640304501</v>
      </c>
      <c r="BT1051" s="14">
        <v>0.33621979210983199</v>
      </c>
      <c r="BU1051" s="14">
        <v>0.26153031455320702</v>
      </c>
      <c r="BV1051" s="14"/>
      <c r="BW1051" s="14">
        <v>0.37325974612982799</v>
      </c>
      <c r="BX1051" s="14">
        <v>0.41017302796881999</v>
      </c>
      <c r="BY1051" s="14" t="s">
        <v>120</v>
      </c>
      <c r="BZ1051" s="14">
        <v>0.26709685560192198</v>
      </c>
      <c r="CA1051" s="14">
        <v>0.35134173084444198</v>
      </c>
      <c r="CB1051" s="14">
        <v>0.430893024716479</v>
      </c>
      <c r="CC1051" s="14">
        <v>0.40140654480252502</v>
      </c>
      <c r="CD1051" s="14"/>
      <c r="CE1051" s="14">
        <v>0.42802489302243002</v>
      </c>
      <c r="CF1051" s="14">
        <v>0.40031067779948298</v>
      </c>
      <c r="CG1051" s="14">
        <v>0.32168487006912599</v>
      </c>
      <c r="CH1051" s="14">
        <v>0.37607034111147802</v>
      </c>
      <c r="CI1051" s="14"/>
      <c r="CJ1051" s="14">
        <v>0.37475305625161598</v>
      </c>
      <c r="CK1051" s="14">
        <v>0.401787217965004</v>
      </c>
      <c r="CL1051" s="14">
        <v>0.37732575032003701</v>
      </c>
      <c r="CM1051" s="14">
        <v>0.41804283253265201</v>
      </c>
      <c r="CN1051" s="14"/>
      <c r="CO1051" s="14">
        <v>0.297520955812489</v>
      </c>
      <c r="CP1051" s="14">
        <v>0.39580173943087199</v>
      </c>
      <c r="CQ1051" s="14"/>
      <c r="CR1051" s="14">
        <v>0.33809029503967403</v>
      </c>
      <c r="CS1051" s="14">
        <v>0.386963629875407</v>
      </c>
    </row>
    <row r="1052" spans="2:97" x14ac:dyDescent="0.3">
      <c r="B1052" t="s">
        <v>432</v>
      </c>
      <c r="C1052" s="14">
        <v>0.30924479631681401</v>
      </c>
      <c r="D1052" s="14">
        <v>0.33269953649947098</v>
      </c>
      <c r="E1052" s="14">
        <v>0.28721808310604302</v>
      </c>
      <c r="F1052" s="14"/>
      <c r="G1052" s="14">
        <v>0.262708926726967</v>
      </c>
      <c r="H1052" s="14">
        <v>0.27588390629384502</v>
      </c>
      <c r="I1052" s="14">
        <v>0.31436546000977</v>
      </c>
      <c r="J1052" s="14">
        <v>0.32724855138907</v>
      </c>
      <c r="K1052" s="14">
        <v>0.32752861851293602</v>
      </c>
      <c r="L1052" s="14">
        <v>0.33613996885591202</v>
      </c>
      <c r="M1052" s="14"/>
      <c r="N1052" s="14">
        <v>0.30808896650579698</v>
      </c>
      <c r="O1052" s="14">
        <v>0.279704845718456</v>
      </c>
      <c r="P1052" s="14">
        <v>0.301413136773928</v>
      </c>
      <c r="Q1052" s="14">
        <v>0.34757588942207401</v>
      </c>
      <c r="R1052" s="14"/>
      <c r="S1052" s="14">
        <v>0.30373549649218201</v>
      </c>
      <c r="T1052" s="14">
        <v>0.30671896571263602</v>
      </c>
      <c r="U1052" s="14">
        <v>0.26337587883848601</v>
      </c>
      <c r="V1052" s="14">
        <v>0.32297022782891599</v>
      </c>
      <c r="W1052" s="14">
        <v>0.33458231426860302</v>
      </c>
      <c r="X1052" s="14">
        <v>0.33184969027258998</v>
      </c>
      <c r="Y1052" s="14">
        <v>0.29974782255169502</v>
      </c>
      <c r="Z1052" s="14">
        <v>0.272800633289698</v>
      </c>
      <c r="AA1052" s="14">
        <v>0.31968749910858402</v>
      </c>
      <c r="AB1052" s="14">
        <v>0.30576973470775198</v>
      </c>
      <c r="AC1052" s="14">
        <v>0.34297040240036603</v>
      </c>
      <c r="AD1052" s="14">
        <v>0.28941421642381199</v>
      </c>
      <c r="AE1052" s="14"/>
      <c r="AF1052" s="14">
        <v>0.33947445187469</v>
      </c>
      <c r="AG1052" s="14">
        <v>0.29629667281125099</v>
      </c>
      <c r="AH1052" s="14">
        <v>0.27723178660242798</v>
      </c>
      <c r="AI1052" s="14">
        <v>0.40110933860317499</v>
      </c>
      <c r="AJ1052" s="14">
        <v>0.18588212135520599</v>
      </c>
      <c r="AK1052" s="14"/>
      <c r="AL1052" s="14">
        <v>0.30040504856828398</v>
      </c>
      <c r="AM1052" s="14">
        <v>0.33285876813669202</v>
      </c>
      <c r="AN1052" s="14">
        <v>0.252726583188361</v>
      </c>
      <c r="AO1052" s="14">
        <v>0.38907671404342198</v>
      </c>
      <c r="AP1052" s="14">
        <v>0.18279647858555101</v>
      </c>
      <c r="AQ1052" s="14">
        <v>0.30025268006789502</v>
      </c>
      <c r="AR1052" s="14"/>
      <c r="AS1052" s="14">
        <v>0.32313996362810299</v>
      </c>
      <c r="AT1052" s="14">
        <v>0.31171652569809599</v>
      </c>
      <c r="AU1052" s="14">
        <v>0.281244788158103</v>
      </c>
      <c r="AV1052" s="14">
        <v>0.28046762708826101</v>
      </c>
      <c r="AW1052" s="14">
        <v>0.31936044717580198</v>
      </c>
      <c r="AX1052" s="14"/>
      <c r="AY1052" s="14">
        <v>0.207268319655874</v>
      </c>
      <c r="AZ1052" s="14">
        <v>0.39436014958233301</v>
      </c>
      <c r="BA1052" s="14">
        <v>0.289203371648656</v>
      </c>
      <c r="BB1052" s="14">
        <v>0.37972611480552598</v>
      </c>
      <c r="BC1052" s="14">
        <v>0.31897641083004302</v>
      </c>
      <c r="BD1052" s="14">
        <v>0.32931169436772001</v>
      </c>
      <c r="BE1052" s="14">
        <v>0.26959338377220299</v>
      </c>
      <c r="BF1052" s="14">
        <v>0.32075163264220402</v>
      </c>
      <c r="BG1052" s="14">
        <v>0.37510456053352298</v>
      </c>
      <c r="BH1052" s="14">
        <v>0.281097571605195</v>
      </c>
      <c r="BI1052" s="14">
        <v>0.31332737017516699</v>
      </c>
      <c r="BJ1052" s="14">
        <v>0.26494655573624398</v>
      </c>
      <c r="BK1052" s="14">
        <v>0.29693597719676701</v>
      </c>
      <c r="BL1052" s="14">
        <v>0.238854012452273</v>
      </c>
      <c r="BM1052" s="14">
        <v>0.31168007735880299</v>
      </c>
      <c r="BN1052" s="14">
        <v>0.27760538711951399</v>
      </c>
      <c r="BO1052" s="14"/>
      <c r="BP1052" s="14">
        <v>0.29551779128496902</v>
      </c>
      <c r="BQ1052" s="14">
        <v>0.28319224504943202</v>
      </c>
      <c r="BR1052" s="14">
        <v>0.30991479215076101</v>
      </c>
      <c r="BS1052" s="14">
        <v>0.33497867795223502</v>
      </c>
      <c r="BT1052" s="14">
        <v>0.35032457334010902</v>
      </c>
      <c r="BU1052" s="14">
        <v>0.32773459490503298</v>
      </c>
      <c r="BV1052" s="14"/>
      <c r="BW1052" s="14">
        <v>0.33248234500301499</v>
      </c>
      <c r="BX1052" s="14">
        <v>0.30157501550638499</v>
      </c>
      <c r="BY1052" s="14" t="s">
        <v>120</v>
      </c>
      <c r="BZ1052" s="14">
        <v>0.34450449872727601</v>
      </c>
      <c r="CA1052" s="14">
        <v>0.32204265756266798</v>
      </c>
      <c r="CB1052" s="14">
        <v>0.26265222252213</v>
      </c>
      <c r="CC1052" s="14">
        <v>0.27659219927906598</v>
      </c>
      <c r="CD1052" s="14"/>
      <c r="CE1052" s="14">
        <v>0.25664808059667499</v>
      </c>
      <c r="CF1052" s="14">
        <v>0.313669234553902</v>
      </c>
      <c r="CG1052" s="14">
        <v>0.34422242602231701</v>
      </c>
      <c r="CH1052" s="14">
        <v>0.329506739975508</v>
      </c>
      <c r="CI1052" s="14"/>
      <c r="CJ1052" s="14">
        <v>0.29276375146785799</v>
      </c>
      <c r="CK1052" s="14">
        <v>0.26631168876166</v>
      </c>
      <c r="CL1052" s="14">
        <v>0.339264431587668</v>
      </c>
      <c r="CM1052" s="14">
        <v>0.23005837191230699</v>
      </c>
      <c r="CN1052" s="14"/>
      <c r="CO1052" s="14">
        <v>0.26938198153706999</v>
      </c>
      <c r="CP1052" s="14">
        <v>0.31639497225556901</v>
      </c>
      <c r="CQ1052" s="14"/>
      <c r="CR1052" s="14">
        <v>0.34785787975988403</v>
      </c>
      <c r="CS1052" s="14">
        <v>0.304245840364053</v>
      </c>
    </row>
    <row r="1053" spans="2:97" x14ac:dyDescent="0.3">
      <c r="B1053" t="s">
        <v>433</v>
      </c>
      <c r="C1053" s="14">
        <v>0.27653264133488198</v>
      </c>
      <c r="D1053" s="14">
        <v>0.25582595643966199</v>
      </c>
      <c r="E1053" s="14">
        <v>0.29670303107873902</v>
      </c>
      <c r="F1053" s="14"/>
      <c r="G1053" s="14">
        <v>0.23883823281168901</v>
      </c>
      <c r="H1053" s="14">
        <v>0.230902036105433</v>
      </c>
      <c r="I1053" s="14">
        <v>0.23061035815233799</v>
      </c>
      <c r="J1053" s="14">
        <v>0.250823613132721</v>
      </c>
      <c r="K1053" s="14">
        <v>0.325618943025487</v>
      </c>
      <c r="L1053" s="14">
        <v>0.36389294243604903</v>
      </c>
      <c r="M1053" s="14"/>
      <c r="N1053" s="14">
        <v>0.25933127833338399</v>
      </c>
      <c r="O1053" s="14">
        <v>0.29311389015361</v>
      </c>
      <c r="P1053" s="14">
        <v>0.30755271277836399</v>
      </c>
      <c r="Q1053" s="14">
        <v>0.24829519278969001</v>
      </c>
      <c r="R1053" s="14"/>
      <c r="S1053" s="14">
        <v>0.25073039352578802</v>
      </c>
      <c r="T1053" s="14">
        <v>0.34970689433391999</v>
      </c>
      <c r="U1053" s="14">
        <v>0.38391271509844299</v>
      </c>
      <c r="V1053" s="14">
        <v>0.28995133242842902</v>
      </c>
      <c r="W1053" s="14">
        <v>0.31132004340560099</v>
      </c>
      <c r="X1053" s="14">
        <v>0.24515308939698099</v>
      </c>
      <c r="Y1053" s="14">
        <v>0.27797110914053003</v>
      </c>
      <c r="Z1053" s="14">
        <v>0.16812667559713501</v>
      </c>
      <c r="AA1053" s="14">
        <v>0.23654568399721601</v>
      </c>
      <c r="AB1053" s="14">
        <v>0.27381989902577403</v>
      </c>
      <c r="AC1053" s="14">
        <v>0.16267690263203499</v>
      </c>
      <c r="AD1053" s="14">
        <v>0.251662393008457</v>
      </c>
      <c r="AE1053" s="14"/>
      <c r="AF1053" s="14">
        <v>0.34065765049181401</v>
      </c>
      <c r="AG1053" s="14">
        <v>0.23978276430880399</v>
      </c>
      <c r="AH1053" s="14">
        <v>0.36566195148321601</v>
      </c>
      <c r="AI1053" s="14">
        <v>0.27504935202018699</v>
      </c>
      <c r="AJ1053" s="14">
        <v>0.262810219308378</v>
      </c>
      <c r="AK1053" s="14"/>
      <c r="AL1053" s="14">
        <v>0.20344947698499599</v>
      </c>
      <c r="AM1053" s="14">
        <v>0.329675421181785</v>
      </c>
      <c r="AN1053" s="14">
        <v>0.31153992422195098</v>
      </c>
      <c r="AO1053" s="14">
        <v>0.29451487785427599</v>
      </c>
      <c r="AP1053" s="14">
        <v>0.31442873076690497</v>
      </c>
      <c r="AQ1053" s="14">
        <v>0.32205327434132802</v>
      </c>
      <c r="AR1053" s="14"/>
      <c r="AS1053" s="14">
        <v>0.29067460811247198</v>
      </c>
      <c r="AT1053" s="14">
        <v>0.27926787606570103</v>
      </c>
      <c r="AU1053" s="14">
        <v>0.28960971693944398</v>
      </c>
      <c r="AV1053" s="14">
        <v>0.23490120244177001</v>
      </c>
      <c r="AW1053" s="14">
        <v>0.12747244465875701</v>
      </c>
      <c r="AX1053" s="14"/>
      <c r="AY1053" s="14">
        <v>0.143924893322318</v>
      </c>
      <c r="AZ1053" s="14">
        <v>0.23728212492874101</v>
      </c>
      <c r="BA1053" s="14">
        <v>0.28322765010179202</v>
      </c>
      <c r="BB1053" s="14">
        <v>0.169275267239858</v>
      </c>
      <c r="BC1053" s="14">
        <v>0.34398990006131602</v>
      </c>
      <c r="BD1053" s="14">
        <v>0.28190675990505398</v>
      </c>
      <c r="BE1053" s="14">
        <v>0.35047354303648598</v>
      </c>
      <c r="BF1053" s="14">
        <v>0.27513931262367602</v>
      </c>
      <c r="BG1053" s="14">
        <v>0.24677449945354901</v>
      </c>
      <c r="BH1053" s="14">
        <v>0.25238441224630598</v>
      </c>
      <c r="BI1053" s="14">
        <v>0.25788481504376098</v>
      </c>
      <c r="BJ1053" s="14">
        <v>0.25347858743449703</v>
      </c>
      <c r="BK1053" s="14">
        <v>0.30517648833698802</v>
      </c>
      <c r="BL1053" s="14">
        <v>0.22761774564947301</v>
      </c>
      <c r="BM1053" s="14">
        <v>0.19317844015969601</v>
      </c>
      <c r="BN1053" s="14">
        <v>0.30794337431489899</v>
      </c>
      <c r="BO1053" s="14"/>
      <c r="BP1053" s="14">
        <v>0.22438398586998601</v>
      </c>
      <c r="BQ1053" s="14">
        <v>0.24820821848424601</v>
      </c>
      <c r="BR1053" s="14">
        <v>0.26921365807835002</v>
      </c>
      <c r="BS1053" s="14">
        <v>0.34815263925857998</v>
      </c>
      <c r="BT1053" s="14">
        <v>0.34541177079650798</v>
      </c>
      <c r="BU1053" s="14">
        <v>0.30310158683224903</v>
      </c>
      <c r="BV1053" s="14"/>
      <c r="BW1053" s="14">
        <v>0.32399576576313099</v>
      </c>
      <c r="BX1053" s="14">
        <v>0.25786674684127298</v>
      </c>
      <c r="BY1053" s="14" t="s">
        <v>120</v>
      </c>
      <c r="BZ1053" s="14">
        <v>0.27253891619871001</v>
      </c>
      <c r="CA1053" s="14">
        <v>0.23486018139888501</v>
      </c>
      <c r="CB1053" s="14">
        <v>0.24565933861803399</v>
      </c>
      <c r="CC1053" s="14">
        <v>0.21232146668820701</v>
      </c>
      <c r="CD1053" s="14"/>
      <c r="CE1053" s="14">
        <v>0.23954207636918001</v>
      </c>
      <c r="CF1053" s="14">
        <v>0.27544994474739498</v>
      </c>
      <c r="CG1053" s="14">
        <v>0.248931969705839</v>
      </c>
      <c r="CH1053" s="14">
        <v>0.29059438779289898</v>
      </c>
      <c r="CI1053" s="14"/>
      <c r="CJ1053" s="14">
        <v>0.32545177474286902</v>
      </c>
      <c r="CK1053" s="14">
        <v>0.27135754641879001</v>
      </c>
      <c r="CL1053" s="14">
        <v>0.26967003571161802</v>
      </c>
      <c r="CM1053" s="14">
        <v>0.21918070118308799</v>
      </c>
      <c r="CN1053" s="14"/>
      <c r="CO1053" s="14">
        <v>0.28729340919865598</v>
      </c>
      <c r="CP1053" s="14">
        <v>0.27491767337367601</v>
      </c>
      <c r="CQ1053" s="14"/>
      <c r="CR1053" s="14">
        <v>0.242515827373357</v>
      </c>
      <c r="CS1053" s="14">
        <v>0.28375635572298502</v>
      </c>
    </row>
    <row r="1054" spans="2:97" x14ac:dyDescent="0.3">
      <c r="B1054" t="s">
        <v>434</v>
      </c>
      <c r="C1054" s="14">
        <v>0.26568271949085198</v>
      </c>
      <c r="D1054" s="14">
        <v>0.244842663873899</v>
      </c>
      <c r="E1054" s="14">
        <v>0.28685545892660003</v>
      </c>
      <c r="F1054" s="14"/>
      <c r="G1054" s="14">
        <v>0.231099325800428</v>
      </c>
      <c r="H1054" s="14">
        <v>0.242198158894295</v>
      </c>
      <c r="I1054" s="14">
        <v>0.24492460558040499</v>
      </c>
      <c r="J1054" s="14">
        <v>0.25810413968942902</v>
      </c>
      <c r="K1054" s="14">
        <v>0.30149929892770999</v>
      </c>
      <c r="L1054" s="14">
        <v>0.30667002738802801</v>
      </c>
      <c r="M1054" s="14"/>
      <c r="N1054" s="14">
        <v>0.27232108077189998</v>
      </c>
      <c r="O1054" s="14">
        <v>0.27444744211675198</v>
      </c>
      <c r="P1054" s="14">
        <v>0.29438255102814398</v>
      </c>
      <c r="Q1054" s="14">
        <v>0.22551978255918001</v>
      </c>
      <c r="R1054" s="14"/>
      <c r="S1054" s="14">
        <v>0.26050580761116299</v>
      </c>
      <c r="T1054" s="14">
        <v>0.26721632281727797</v>
      </c>
      <c r="U1054" s="14">
        <v>0.30214213824720998</v>
      </c>
      <c r="V1054" s="14">
        <v>0.265185950531101</v>
      </c>
      <c r="W1054" s="14">
        <v>0.24980086437145199</v>
      </c>
      <c r="X1054" s="14">
        <v>0.30175378290968902</v>
      </c>
      <c r="Y1054" s="14">
        <v>0.27068665258254498</v>
      </c>
      <c r="Z1054" s="14">
        <v>0.215051074772551</v>
      </c>
      <c r="AA1054" s="14">
        <v>0.22891001157671301</v>
      </c>
      <c r="AB1054" s="14">
        <v>0.26380821365606599</v>
      </c>
      <c r="AC1054" s="14">
        <v>0.25552701640438302</v>
      </c>
      <c r="AD1054" s="14">
        <v>0.327799263258652</v>
      </c>
      <c r="AE1054" s="14"/>
      <c r="AF1054" s="14">
        <v>0.30310013151709603</v>
      </c>
      <c r="AG1054" s="14">
        <v>0.25702803866985602</v>
      </c>
      <c r="AH1054" s="14">
        <v>0.34352148052850801</v>
      </c>
      <c r="AI1054" s="14">
        <v>0.284525296832144</v>
      </c>
      <c r="AJ1054" s="14">
        <v>0.21228918821826101</v>
      </c>
      <c r="AK1054" s="14"/>
      <c r="AL1054" s="14">
        <v>0.240429675084642</v>
      </c>
      <c r="AM1054" s="14">
        <v>0.300172593795204</v>
      </c>
      <c r="AN1054" s="14">
        <v>0.31220007724755899</v>
      </c>
      <c r="AO1054" s="14">
        <v>0.28957235785042401</v>
      </c>
      <c r="AP1054" s="14">
        <v>0.22030881890929199</v>
      </c>
      <c r="AQ1054" s="14">
        <v>0.24812894854244399</v>
      </c>
      <c r="AR1054" s="14"/>
      <c r="AS1054" s="14">
        <v>0.22831781937559201</v>
      </c>
      <c r="AT1054" s="14">
        <v>0.26715563180316099</v>
      </c>
      <c r="AU1054" s="14">
        <v>0.26818082527572801</v>
      </c>
      <c r="AV1054" s="14">
        <v>0.31050912799630598</v>
      </c>
      <c r="AW1054" s="14">
        <v>0.1180439519916</v>
      </c>
      <c r="AX1054" s="14"/>
      <c r="AY1054" s="14">
        <v>0.25609369950167898</v>
      </c>
      <c r="AZ1054" s="14">
        <v>0.17567982355502901</v>
      </c>
      <c r="BA1054" s="14">
        <v>0.28190519191897301</v>
      </c>
      <c r="BB1054" s="14">
        <v>0.22466122922551601</v>
      </c>
      <c r="BC1054" s="14">
        <v>0.22404097271887499</v>
      </c>
      <c r="BD1054" s="14">
        <v>0.27164109512409601</v>
      </c>
      <c r="BE1054" s="14">
        <v>0.28594981519463403</v>
      </c>
      <c r="BF1054" s="14">
        <v>0.31832155236155402</v>
      </c>
      <c r="BG1054" s="14">
        <v>0.286011296115529</v>
      </c>
      <c r="BH1054" s="14">
        <v>0.269612997941032</v>
      </c>
      <c r="BI1054" s="14">
        <v>0.30445389258866001</v>
      </c>
      <c r="BJ1054" s="14">
        <v>0.23083570022262601</v>
      </c>
      <c r="BK1054" s="14">
        <v>0.24547882931075801</v>
      </c>
      <c r="BL1054" s="14">
        <v>0.28553647767663798</v>
      </c>
      <c r="BM1054" s="14">
        <v>0.32249842928059402</v>
      </c>
      <c r="BN1054" s="14">
        <v>0.23213544426344601</v>
      </c>
      <c r="BO1054" s="14"/>
      <c r="BP1054" s="14">
        <v>0.24414785955115401</v>
      </c>
      <c r="BQ1054" s="14">
        <v>0.27052452457384701</v>
      </c>
      <c r="BR1054" s="14">
        <v>0.247647989602646</v>
      </c>
      <c r="BS1054" s="14">
        <v>0.25111660961965998</v>
      </c>
      <c r="BT1054" s="14">
        <v>0.304284620956354</v>
      </c>
      <c r="BU1054" s="14">
        <v>0.373418292656366</v>
      </c>
      <c r="BV1054" s="14"/>
      <c r="BW1054" s="14">
        <v>0.30672995126625202</v>
      </c>
      <c r="BX1054" s="14">
        <v>0.26298165599941897</v>
      </c>
      <c r="BY1054" s="14" t="s">
        <v>120</v>
      </c>
      <c r="BZ1054" s="14">
        <v>0.241990477364315</v>
      </c>
      <c r="CA1054" s="14">
        <v>0.19120957253757401</v>
      </c>
      <c r="CB1054" s="14">
        <v>0.24087901592260899</v>
      </c>
      <c r="CC1054" s="14">
        <v>0.22350011062408801</v>
      </c>
      <c r="CD1054" s="14"/>
      <c r="CE1054" s="14">
        <v>0.25232223378882002</v>
      </c>
      <c r="CF1054" s="14">
        <v>0.28679866046123498</v>
      </c>
      <c r="CG1054" s="14">
        <v>0.20125425462667301</v>
      </c>
      <c r="CH1054" s="14">
        <v>0.284385999154599</v>
      </c>
      <c r="CI1054" s="14"/>
      <c r="CJ1054" s="14">
        <v>0.31982214378120499</v>
      </c>
      <c r="CK1054" s="14">
        <v>0.27156391680876701</v>
      </c>
      <c r="CL1054" s="14">
        <v>0.251885540938178</v>
      </c>
      <c r="CM1054" s="14">
        <v>0.21918061101814601</v>
      </c>
      <c r="CN1054" s="14"/>
      <c r="CO1054" s="14">
        <v>0.24465616256832101</v>
      </c>
      <c r="CP1054" s="14">
        <v>0.272852841903996</v>
      </c>
      <c r="CQ1054" s="14"/>
      <c r="CR1054" s="14">
        <v>0.27874033449143398</v>
      </c>
      <c r="CS1054" s="14">
        <v>0.26710221369533099</v>
      </c>
    </row>
    <row r="1055" spans="2:97" x14ac:dyDescent="0.3">
      <c r="B1055" t="s">
        <v>435</v>
      </c>
      <c r="C1055" s="14">
        <v>0.229329879218583</v>
      </c>
      <c r="D1055" s="14">
        <v>0.226329468544476</v>
      </c>
      <c r="E1055" s="14">
        <v>0.23086788047159701</v>
      </c>
      <c r="F1055" s="14"/>
      <c r="G1055" s="14">
        <v>0.23191975335272799</v>
      </c>
      <c r="H1055" s="14">
        <v>0.28511687341897801</v>
      </c>
      <c r="I1055" s="14">
        <v>0.25368106607911101</v>
      </c>
      <c r="J1055" s="14">
        <v>0.19764667200494901</v>
      </c>
      <c r="K1055" s="14">
        <v>0.22035614960981001</v>
      </c>
      <c r="L1055" s="14">
        <v>0.194096395967744</v>
      </c>
      <c r="M1055" s="14"/>
      <c r="N1055" s="14">
        <v>0.25468016561884699</v>
      </c>
      <c r="O1055" s="14">
        <v>0.21957143581410099</v>
      </c>
      <c r="P1055" s="14">
        <v>0.18527420521451299</v>
      </c>
      <c r="Q1055" s="14">
        <v>0.25139853644896198</v>
      </c>
      <c r="R1055" s="14"/>
      <c r="S1055" s="14">
        <v>0.23423142300764399</v>
      </c>
      <c r="T1055" s="14">
        <v>0.247745888827931</v>
      </c>
      <c r="U1055" s="14">
        <v>0.22926070397707199</v>
      </c>
      <c r="V1055" s="14">
        <v>0.19977506402026499</v>
      </c>
      <c r="W1055" s="14">
        <v>0.147883216121142</v>
      </c>
      <c r="X1055" s="14">
        <v>0.27374624406401199</v>
      </c>
      <c r="Y1055" s="14">
        <v>0.26096693062743598</v>
      </c>
      <c r="Z1055" s="14">
        <v>0.283981763613809</v>
      </c>
      <c r="AA1055" s="14">
        <v>0.17806599647912899</v>
      </c>
      <c r="AB1055" s="14">
        <v>0.24598759346134999</v>
      </c>
      <c r="AC1055" s="14">
        <v>0.22911588429363899</v>
      </c>
      <c r="AD1055" s="14">
        <v>0.25416625338966398</v>
      </c>
      <c r="AE1055" s="14"/>
      <c r="AF1055" s="14">
        <v>0.21445381654027201</v>
      </c>
      <c r="AG1055" s="14">
        <v>0.23901967753943501</v>
      </c>
      <c r="AH1055" s="14">
        <v>0.21917896804129</v>
      </c>
      <c r="AI1055" s="14">
        <v>0.25560161393397401</v>
      </c>
      <c r="AJ1055" s="14">
        <v>0.26845361813504598</v>
      </c>
      <c r="AK1055" s="14"/>
      <c r="AL1055" s="14">
        <v>0.24627295536750701</v>
      </c>
      <c r="AM1055" s="14">
        <v>0.22975104779161801</v>
      </c>
      <c r="AN1055" s="14">
        <v>0.21117355611029501</v>
      </c>
      <c r="AO1055" s="14">
        <v>0.21364639508767799</v>
      </c>
      <c r="AP1055" s="14">
        <v>0.25768505730236202</v>
      </c>
      <c r="AQ1055" s="14">
        <v>0.220908648456033</v>
      </c>
      <c r="AR1055" s="14"/>
      <c r="AS1055" s="14">
        <v>0.21688674852999801</v>
      </c>
      <c r="AT1055" s="14">
        <v>0.183663993388747</v>
      </c>
      <c r="AU1055" s="14">
        <v>0.24508646756965299</v>
      </c>
      <c r="AV1055" s="14">
        <v>0.30206821907076198</v>
      </c>
      <c r="AW1055" s="14">
        <v>0.381758350502724</v>
      </c>
      <c r="AX1055" s="14"/>
      <c r="AY1055" s="14">
        <v>0.139236272847755</v>
      </c>
      <c r="AZ1055" s="14">
        <v>0.20903978372621501</v>
      </c>
      <c r="BA1055" s="14">
        <v>0.15436663481111501</v>
      </c>
      <c r="BB1055" s="14">
        <v>0.25029638719335001</v>
      </c>
      <c r="BC1055" s="14">
        <v>0.24790427778952401</v>
      </c>
      <c r="BD1055" s="14">
        <v>0.233790374246961</v>
      </c>
      <c r="BE1055" s="14">
        <v>0.25381288890153803</v>
      </c>
      <c r="BF1055" s="14">
        <v>0.19277099466273001</v>
      </c>
      <c r="BG1055" s="14">
        <v>0.298810864108566</v>
      </c>
      <c r="BH1055" s="14">
        <v>0.16717229266483799</v>
      </c>
      <c r="BI1055" s="14">
        <v>0.23807070416484999</v>
      </c>
      <c r="BJ1055" s="14">
        <v>0.23373149368264301</v>
      </c>
      <c r="BK1055" s="14">
        <v>0.23344046364937099</v>
      </c>
      <c r="BL1055" s="14">
        <v>0.27594508502218501</v>
      </c>
      <c r="BM1055" s="14">
        <v>0.21488439290568201</v>
      </c>
      <c r="BN1055" s="14">
        <v>0.32704279131765601</v>
      </c>
      <c r="BO1055" s="14"/>
      <c r="BP1055" s="14">
        <v>0.24879070564841901</v>
      </c>
      <c r="BQ1055" s="14">
        <v>0.226901440304903</v>
      </c>
      <c r="BR1055" s="14">
        <v>0.218216494211663</v>
      </c>
      <c r="BS1055" s="14">
        <v>0.218364796988504</v>
      </c>
      <c r="BT1055" s="14">
        <v>0.19727938548468199</v>
      </c>
      <c r="BU1055" s="14">
        <v>0.27705054490599701</v>
      </c>
      <c r="BV1055" s="14"/>
      <c r="BW1055" s="14">
        <v>0.19971207816227399</v>
      </c>
      <c r="BX1055" s="14">
        <v>0.25319805623486102</v>
      </c>
      <c r="BY1055" s="14" t="s">
        <v>120</v>
      </c>
      <c r="BZ1055" s="14">
        <v>0.15922191987196099</v>
      </c>
      <c r="CA1055" s="14">
        <v>0.27378366226690798</v>
      </c>
      <c r="CB1055" s="14">
        <v>0.28208568015850299</v>
      </c>
      <c r="CC1055" s="14">
        <v>0.19406357747431299</v>
      </c>
      <c r="CD1055" s="14"/>
      <c r="CE1055" s="14">
        <v>0.27414854174884501</v>
      </c>
      <c r="CF1055" s="14">
        <v>0.220152184210474</v>
      </c>
      <c r="CG1055" s="14">
        <v>0.20914321546075501</v>
      </c>
      <c r="CH1055" s="14">
        <v>0.23012967019938699</v>
      </c>
      <c r="CI1055" s="14"/>
      <c r="CJ1055" s="14">
        <v>0.223132801214557</v>
      </c>
      <c r="CK1055" s="14">
        <v>0.28196769234347102</v>
      </c>
      <c r="CL1055" s="14">
        <v>0.21700952300920701</v>
      </c>
      <c r="CM1055" s="14">
        <v>0.18643009914908101</v>
      </c>
      <c r="CN1055" s="14"/>
      <c r="CO1055" s="14">
        <v>0.35716210549489602</v>
      </c>
      <c r="CP1055" s="14">
        <v>0.21112772427751</v>
      </c>
      <c r="CQ1055" s="14"/>
      <c r="CR1055" s="14">
        <v>0.28186882536691898</v>
      </c>
      <c r="CS1055" s="14">
        <v>0.224634748075068</v>
      </c>
    </row>
    <row r="1056" spans="2:97" x14ac:dyDescent="0.3">
      <c r="B1056" t="s">
        <v>436</v>
      </c>
      <c r="C1056" s="14">
        <v>0.22256301325596001</v>
      </c>
      <c r="D1056" s="14">
        <v>0.24024807747107699</v>
      </c>
      <c r="E1056" s="14">
        <v>0.20592325230303099</v>
      </c>
      <c r="F1056" s="14"/>
      <c r="G1056" s="14">
        <v>0.23357712810745401</v>
      </c>
      <c r="H1056" s="14">
        <v>0.21087112965997601</v>
      </c>
      <c r="I1056" s="14">
        <v>0.24639598837473001</v>
      </c>
      <c r="J1056" s="14">
        <v>0.21825080523697901</v>
      </c>
      <c r="K1056" s="14">
        <v>0.23791659793947301</v>
      </c>
      <c r="L1056" s="14">
        <v>0.19859874808730399</v>
      </c>
      <c r="M1056" s="14"/>
      <c r="N1056" s="14">
        <v>0.22654648110144401</v>
      </c>
      <c r="O1056" s="14">
        <v>0.211163023814642</v>
      </c>
      <c r="P1056" s="14">
        <v>0.24656871315019799</v>
      </c>
      <c r="Q1056" s="14">
        <v>0.21167297903423801</v>
      </c>
      <c r="R1056" s="14"/>
      <c r="S1056" s="14">
        <v>0.23339397690361499</v>
      </c>
      <c r="T1056" s="14">
        <v>0.20649625223649401</v>
      </c>
      <c r="U1056" s="14">
        <v>0.19708436400011101</v>
      </c>
      <c r="V1056" s="14">
        <v>0.20045344481174501</v>
      </c>
      <c r="W1056" s="14">
        <v>0.27245472080570599</v>
      </c>
      <c r="X1056" s="14">
        <v>0.21490544119795801</v>
      </c>
      <c r="Y1056" s="14">
        <v>0.164401096910021</v>
      </c>
      <c r="Z1056" s="14">
        <v>0.229604187603309</v>
      </c>
      <c r="AA1056" s="14">
        <v>0.26427034716687398</v>
      </c>
      <c r="AB1056" s="14">
        <v>0.221368215592674</v>
      </c>
      <c r="AC1056" s="14">
        <v>0.23727437478573901</v>
      </c>
      <c r="AD1056" s="14">
        <v>0.254254007636186</v>
      </c>
      <c r="AE1056" s="14"/>
      <c r="AF1056" s="14">
        <v>0.19632021415779599</v>
      </c>
      <c r="AG1056" s="14">
        <v>0.23501127801492699</v>
      </c>
      <c r="AH1056" s="14">
        <v>0.224429689464237</v>
      </c>
      <c r="AI1056" s="14">
        <v>0.204617589102216</v>
      </c>
      <c r="AJ1056" s="14">
        <v>0.18676709767566199</v>
      </c>
      <c r="AK1056" s="14"/>
      <c r="AL1056" s="14">
        <v>0.25401644430293602</v>
      </c>
      <c r="AM1056" s="14">
        <v>0.178329351291866</v>
      </c>
      <c r="AN1056" s="14">
        <v>0.25532128567154599</v>
      </c>
      <c r="AO1056" s="14">
        <v>0.23440601367025801</v>
      </c>
      <c r="AP1056" s="14">
        <v>0.207276579652098</v>
      </c>
      <c r="AQ1056" s="14">
        <v>0.16332808522973299</v>
      </c>
      <c r="AR1056" s="14"/>
      <c r="AS1056" s="14">
        <v>0.22374910181861199</v>
      </c>
      <c r="AT1056" s="14">
        <v>0.25065222344674798</v>
      </c>
      <c r="AU1056" s="14">
        <v>0.203812766679355</v>
      </c>
      <c r="AV1056" s="14">
        <v>0.204898520409972</v>
      </c>
      <c r="AW1056" s="14">
        <v>0.234273916326252</v>
      </c>
      <c r="AX1056" s="14"/>
      <c r="AY1056" s="14">
        <v>0.302719393017438</v>
      </c>
      <c r="AZ1056" s="14">
        <v>0.279567570579217</v>
      </c>
      <c r="BA1056" s="14">
        <v>0.17890591077284199</v>
      </c>
      <c r="BB1056" s="14">
        <v>0.18787246310688399</v>
      </c>
      <c r="BC1056" s="14">
        <v>0.22778266410900599</v>
      </c>
      <c r="BD1056" s="14">
        <v>0.226719559680998</v>
      </c>
      <c r="BE1056" s="14">
        <v>0.20413783636024699</v>
      </c>
      <c r="BF1056" s="14">
        <v>0.231616903883825</v>
      </c>
      <c r="BG1056" s="14">
        <v>0.236276358584006</v>
      </c>
      <c r="BH1056" s="14">
        <v>0.227230076612816</v>
      </c>
      <c r="BI1056" s="14">
        <v>0.21359661294923801</v>
      </c>
      <c r="BJ1056" s="14">
        <v>0.27465959153491898</v>
      </c>
      <c r="BK1056" s="14">
        <v>0.24802544607784099</v>
      </c>
      <c r="BL1056" s="14">
        <v>0.19113088336686701</v>
      </c>
      <c r="BM1056" s="14">
        <v>0.23478265819993399</v>
      </c>
      <c r="BN1056" s="14">
        <v>0.229106460349564</v>
      </c>
      <c r="BO1056" s="14"/>
      <c r="BP1056" s="14">
        <v>0.24882139085323199</v>
      </c>
      <c r="BQ1056" s="14">
        <v>0.222155200384303</v>
      </c>
      <c r="BR1056" s="14">
        <v>0.21496363377094399</v>
      </c>
      <c r="BS1056" s="14">
        <v>0.21156288364880901</v>
      </c>
      <c r="BT1056" s="14">
        <v>0.22706015740107</v>
      </c>
      <c r="BU1056" s="14">
        <v>0.151602893161038</v>
      </c>
      <c r="BV1056" s="14"/>
      <c r="BW1056" s="14">
        <v>0.21227645342603599</v>
      </c>
      <c r="BX1056" s="14">
        <v>0.22280889821950201</v>
      </c>
      <c r="BY1056" s="14" t="s">
        <v>120</v>
      </c>
      <c r="BZ1056" s="14">
        <v>0.233064510273926</v>
      </c>
      <c r="CA1056" s="14">
        <v>0.205761057211299</v>
      </c>
      <c r="CB1056" s="14">
        <v>0.230085260685014</v>
      </c>
      <c r="CC1056" s="14">
        <v>0.29779534871711999</v>
      </c>
      <c r="CD1056" s="14"/>
      <c r="CE1056" s="14">
        <v>0.23753684049587201</v>
      </c>
      <c r="CF1056" s="14">
        <v>0.244500362837135</v>
      </c>
      <c r="CG1056" s="14">
        <v>0.219176880126221</v>
      </c>
      <c r="CH1056" s="14">
        <v>0.196129867001964</v>
      </c>
      <c r="CI1056" s="14"/>
      <c r="CJ1056" s="14">
        <v>0.22848686176433999</v>
      </c>
      <c r="CK1056" s="14">
        <v>0.212147797198076</v>
      </c>
      <c r="CL1056" s="14">
        <v>0.224171749611937</v>
      </c>
      <c r="CM1056" s="14">
        <v>0.225444413553328</v>
      </c>
      <c r="CN1056" s="14"/>
      <c r="CO1056" s="14">
        <v>0.21768579232736701</v>
      </c>
      <c r="CP1056" s="14">
        <v>0.22385466643565499</v>
      </c>
      <c r="CQ1056" s="14"/>
      <c r="CR1056" s="14">
        <v>0.22323197222354599</v>
      </c>
      <c r="CS1056" s="14">
        <v>0.22219026014576199</v>
      </c>
    </row>
    <row r="1057" spans="2:97" x14ac:dyDescent="0.3">
      <c r="B1057" t="s">
        <v>437</v>
      </c>
      <c r="C1057" s="14">
        <v>5.6881089936595103E-2</v>
      </c>
      <c r="D1057" s="14">
        <v>6.5744645581757397E-2</v>
      </c>
      <c r="E1057" s="14">
        <v>4.8379440651916301E-2</v>
      </c>
      <c r="F1057" s="14"/>
      <c r="G1057" s="14">
        <v>0.125224982010921</v>
      </c>
      <c r="H1057" s="14">
        <v>8.3801122196413599E-2</v>
      </c>
      <c r="I1057" s="14">
        <v>7.1424070131197795E-2</v>
      </c>
      <c r="J1057" s="14">
        <v>3.9169811416481001E-2</v>
      </c>
      <c r="K1057" s="14">
        <v>1.951515842469E-2</v>
      </c>
      <c r="L1057" s="14">
        <v>1.7388088678954899E-2</v>
      </c>
      <c r="M1057" s="14"/>
      <c r="N1057" s="14">
        <v>7.8462997062999404E-2</v>
      </c>
      <c r="O1057" s="14">
        <v>4.9195662270499201E-2</v>
      </c>
      <c r="P1057" s="14">
        <v>5.6910665756006701E-2</v>
      </c>
      <c r="Q1057" s="14">
        <v>4.2252682888607597E-2</v>
      </c>
      <c r="R1057" s="14"/>
      <c r="S1057" s="14">
        <v>7.8068817415975003E-2</v>
      </c>
      <c r="T1057" s="14">
        <v>3.2203586895147997E-2</v>
      </c>
      <c r="U1057" s="14">
        <v>6.0449179330943001E-2</v>
      </c>
      <c r="V1057" s="14">
        <v>6.89215471489351E-2</v>
      </c>
      <c r="W1057" s="14">
        <v>4.8526941049652897E-2</v>
      </c>
      <c r="X1057" s="14">
        <v>6.6131139965926705E-2</v>
      </c>
      <c r="Y1057" s="14">
        <v>6.4924573375586297E-2</v>
      </c>
      <c r="Z1057" s="14">
        <v>6.5852088263720701E-2</v>
      </c>
      <c r="AA1057" s="14">
        <v>5.6413334448314E-2</v>
      </c>
      <c r="AB1057" s="14">
        <v>4.7990670625772398E-2</v>
      </c>
      <c r="AC1057" s="14">
        <v>2.1888706301413499E-2</v>
      </c>
      <c r="AD1057" s="14">
        <v>6.4316689891320694E-2</v>
      </c>
      <c r="AE1057" s="14"/>
      <c r="AF1057" s="14">
        <v>5.4263827777078999E-2</v>
      </c>
      <c r="AG1057" s="14">
        <v>7.0765916410508098E-2</v>
      </c>
      <c r="AH1057" s="14">
        <v>6.5135626226483501E-2</v>
      </c>
      <c r="AI1057" s="14">
        <v>4.8533204722468103E-2</v>
      </c>
      <c r="AJ1057" s="14">
        <v>8.1616458938032793E-2</v>
      </c>
      <c r="AK1057" s="14"/>
      <c r="AL1057" s="14">
        <v>8.4453287983772399E-2</v>
      </c>
      <c r="AM1057" s="14">
        <v>4.6961260291613002E-2</v>
      </c>
      <c r="AN1057" s="14">
        <v>5.28340481181198E-2</v>
      </c>
      <c r="AO1057" s="14">
        <v>5.3382741694744301E-2</v>
      </c>
      <c r="AP1057" s="14">
        <v>6.7732048586790702E-2</v>
      </c>
      <c r="AQ1057" s="14">
        <v>3.8236573696588498E-2</v>
      </c>
      <c r="AR1057" s="14"/>
      <c r="AS1057" s="14">
        <v>4.2152754340977698E-2</v>
      </c>
      <c r="AT1057" s="14">
        <v>5.8011291733823203E-2</v>
      </c>
      <c r="AU1057" s="14">
        <v>7.0303991769543203E-2</v>
      </c>
      <c r="AV1057" s="14">
        <v>8.0316749019521794E-2</v>
      </c>
      <c r="AW1057" s="14">
        <v>5.39854230525482E-2</v>
      </c>
      <c r="AX1057" s="14"/>
      <c r="AY1057" s="14">
        <v>0</v>
      </c>
      <c r="AZ1057" s="14">
        <v>6.5638626316354101E-2</v>
      </c>
      <c r="BA1057" s="14">
        <v>6.2242499675441799E-2</v>
      </c>
      <c r="BB1057" s="14">
        <v>4.8383125255904998E-2</v>
      </c>
      <c r="BC1057" s="14">
        <v>6.3433809554229004E-2</v>
      </c>
      <c r="BD1057" s="14">
        <v>6.1658575217706797E-2</v>
      </c>
      <c r="BE1057" s="14">
        <v>6.6930313828488006E-2</v>
      </c>
      <c r="BF1057" s="14">
        <v>3.7104316969952901E-2</v>
      </c>
      <c r="BG1057" s="14">
        <v>2.10732519687713E-2</v>
      </c>
      <c r="BH1057" s="14">
        <v>7.1204018144659306E-2</v>
      </c>
      <c r="BI1057" s="14">
        <v>6.2801239105228807E-2</v>
      </c>
      <c r="BJ1057" s="14">
        <v>7.6160247182458493E-2</v>
      </c>
      <c r="BK1057" s="14">
        <v>6.5501336029017795E-2</v>
      </c>
      <c r="BL1057" s="14">
        <v>2.0949529536315799E-2</v>
      </c>
      <c r="BM1057" s="14">
        <v>9.3942643714682597E-2</v>
      </c>
      <c r="BN1057" s="14">
        <v>6.8713306205413202E-2</v>
      </c>
      <c r="BO1057" s="14"/>
      <c r="BP1057" s="14">
        <v>7.5234065990974999E-2</v>
      </c>
      <c r="BQ1057" s="14">
        <v>6.0686856441259103E-2</v>
      </c>
      <c r="BR1057" s="14">
        <v>6.0232372603597401E-2</v>
      </c>
      <c r="BS1057" s="14">
        <v>4.1938977407001497E-2</v>
      </c>
      <c r="BT1057" s="14">
        <v>3.9889484850109597E-2</v>
      </c>
      <c r="BU1057" s="14">
        <v>2.86277205279068E-2</v>
      </c>
      <c r="BV1057" s="14"/>
      <c r="BW1057" s="14">
        <v>4.0765869034724199E-2</v>
      </c>
      <c r="BX1057" s="14">
        <v>7.8602625271199905E-2</v>
      </c>
      <c r="BY1057" s="14" t="s">
        <v>120</v>
      </c>
      <c r="BZ1057" s="14">
        <v>3.2201963070504699E-2</v>
      </c>
      <c r="CA1057" s="14">
        <v>7.2306890306595303E-2</v>
      </c>
      <c r="CB1057" s="14">
        <v>5.6615222733768698E-2</v>
      </c>
      <c r="CC1057" s="14">
        <v>8.7923175908565895E-2</v>
      </c>
      <c r="CD1057" s="14"/>
      <c r="CE1057" s="14">
        <v>7.7864783915328806E-2</v>
      </c>
      <c r="CF1057" s="14">
        <v>7.85641740816031E-2</v>
      </c>
      <c r="CG1057" s="14">
        <v>3.4452442496583198E-2</v>
      </c>
      <c r="CH1057" s="14">
        <v>4.9135544921858398E-2</v>
      </c>
      <c r="CI1057" s="14"/>
      <c r="CJ1057" s="14">
        <v>6.8612876676191897E-2</v>
      </c>
      <c r="CK1057" s="14">
        <v>7.1154628836476497E-2</v>
      </c>
      <c r="CL1057" s="14">
        <v>4.9389094352802997E-2</v>
      </c>
      <c r="CM1057" s="14">
        <v>4.4673780044771898E-2</v>
      </c>
      <c r="CN1057" s="14"/>
      <c r="CO1057" s="14">
        <v>0.118843095191816</v>
      </c>
      <c r="CP1057" s="14">
        <v>4.8131877822227498E-2</v>
      </c>
      <c r="CQ1057" s="14"/>
      <c r="CR1057" s="14">
        <v>8.3943724437503794E-2</v>
      </c>
      <c r="CS1057" s="14">
        <v>5.5170152218589903E-2</v>
      </c>
    </row>
    <row r="1058" spans="2:97" x14ac:dyDescent="0.3">
      <c r="B1058" t="s">
        <v>92</v>
      </c>
      <c r="C1058" s="14">
        <v>4.7690530883292802E-2</v>
      </c>
      <c r="D1058" s="14">
        <v>3.85405474854102E-2</v>
      </c>
      <c r="E1058" s="14">
        <v>5.6782235130656798E-2</v>
      </c>
      <c r="F1058" s="14"/>
      <c r="G1058" s="14">
        <v>4.9180809010860901E-2</v>
      </c>
      <c r="H1058" s="14">
        <v>5.8069294062429798E-2</v>
      </c>
      <c r="I1058" s="14">
        <v>4.6027137868853298E-2</v>
      </c>
      <c r="J1058" s="14">
        <v>5.6569262009031597E-2</v>
      </c>
      <c r="K1058" s="14">
        <v>4.16056185759772E-2</v>
      </c>
      <c r="L1058" s="14">
        <v>3.6485993983506299E-2</v>
      </c>
      <c r="M1058" s="14"/>
      <c r="N1058" s="14">
        <v>3.2006792169750803E-2</v>
      </c>
      <c r="O1058" s="14">
        <v>4.5582499897210103E-2</v>
      </c>
      <c r="P1058" s="14">
        <v>5.6737707262959403E-2</v>
      </c>
      <c r="Q1058" s="14">
        <v>5.9402732456284801E-2</v>
      </c>
      <c r="R1058" s="14"/>
      <c r="S1058" s="14">
        <v>6.2721825779143606E-2</v>
      </c>
      <c r="T1058" s="14">
        <v>2.19898505961145E-2</v>
      </c>
      <c r="U1058" s="14">
        <v>1.7368984139234801E-2</v>
      </c>
      <c r="V1058" s="14">
        <v>3.6811966458411498E-2</v>
      </c>
      <c r="W1058" s="14">
        <v>5.1450851197222799E-2</v>
      </c>
      <c r="X1058" s="14">
        <v>6.5639602625783999E-2</v>
      </c>
      <c r="Y1058" s="14">
        <v>5.75605895286855E-2</v>
      </c>
      <c r="Z1058" s="14">
        <v>6.93604738401052E-2</v>
      </c>
      <c r="AA1058" s="14">
        <v>5.8974291545833099E-2</v>
      </c>
      <c r="AB1058" s="14">
        <v>3.42820190748864E-2</v>
      </c>
      <c r="AC1058" s="14">
        <v>8.5405794015157702E-2</v>
      </c>
      <c r="AD1058" s="14">
        <v>2.0049235330584801E-2</v>
      </c>
      <c r="AE1058" s="14"/>
      <c r="AF1058" s="14">
        <v>2.2538189255114499E-2</v>
      </c>
      <c r="AG1058" s="14">
        <v>4.2768352694185399E-2</v>
      </c>
      <c r="AH1058" s="14">
        <v>1.2693918375214599E-2</v>
      </c>
      <c r="AI1058" s="14">
        <v>4.3121841578153498E-2</v>
      </c>
      <c r="AJ1058" s="14">
        <v>6.7050036363029197E-2</v>
      </c>
      <c r="AK1058" s="14"/>
      <c r="AL1058" s="14">
        <v>4.2566521067300703E-2</v>
      </c>
      <c r="AM1058" s="14">
        <v>2.6900995238893999E-2</v>
      </c>
      <c r="AN1058" s="14">
        <v>9.5463086394077506E-3</v>
      </c>
      <c r="AO1058" s="14">
        <v>4.0921526252686101E-2</v>
      </c>
      <c r="AP1058" s="14">
        <v>5.6360404328570902E-2</v>
      </c>
      <c r="AQ1058" s="14">
        <v>0.112602269614569</v>
      </c>
      <c r="AR1058" s="14"/>
      <c r="AS1058" s="14">
        <v>5.4265210829608203E-2</v>
      </c>
      <c r="AT1058" s="14">
        <v>5.3895779293409697E-2</v>
      </c>
      <c r="AU1058" s="14">
        <v>3.7787872996926798E-2</v>
      </c>
      <c r="AV1058" s="14">
        <v>4.5512583971436302E-2</v>
      </c>
      <c r="AW1058" s="14">
        <v>0</v>
      </c>
      <c r="AX1058" s="14"/>
      <c r="AY1058" s="14">
        <v>0.13821792357274901</v>
      </c>
      <c r="AZ1058" s="14">
        <v>7.7055034481316703E-2</v>
      </c>
      <c r="BA1058" s="14">
        <v>3.96747122911058E-2</v>
      </c>
      <c r="BB1058" s="14">
        <v>6.6514796022334205E-2</v>
      </c>
      <c r="BC1058" s="14">
        <v>4.5057246750434897E-2</v>
      </c>
      <c r="BD1058" s="14">
        <v>5.5721971618083802E-2</v>
      </c>
      <c r="BE1058" s="14">
        <v>3.4343918506975102E-2</v>
      </c>
      <c r="BF1058" s="14">
        <v>1.40445679769668E-2</v>
      </c>
      <c r="BG1058" s="14">
        <v>2.66975526072037E-2</v>
      </c>
      <c r="BH1058" s="14">
        <v>5.6308341567805599E-2</v>
      </c>
      <c r="BI1058" s="14">
        <v>4.0747331562868999E-2</v>
      </c>
      <c r="BJ1058" s="14">
        <v>7.9639124035820102E-2</v>
      </c>
      <c r="BK1058" s="14">
        <v>2.35721621981957E-2</v>
      </c>
      <c r="BL1058" s="14">
        <v>6.2614054013502604E-2</v>
      </c>
      <c r="BM1058" s="14">
        <v>1.9668116825938501E-2</v>
      </c>
      <c r="BN1058" s="14">
        <v>1.71271817420399E-2</v>
      </c>
      <c r="BO1058" s="14"/>
      <c r="BP1058" s="14">
        <v>4.1113286409394802E-2</v>
      </c>
      <c r="BQ1058" s="14">
        <v>5.66292861639432E-2</v>
      </c>
      <c r="BR1058" s="14">
        <v>6.2872505768301196E-2</v>
      </c>
      <c r="BS1058" s="14">
        <v>2.8435082430404501E-2</v>
      </c>
      <c r="BT1058" s="14">
        <v>4.8471733735513299E-2</v>
      </c>
      <c r="BU1058" s="14">
        <v>5.7845653899890701E-2</v>
      </c>
      <c r="BV1058" s="14"/>
      <c r="BW1058" s="14">
        <v>2.9288314202163199E-2</v>
      </c>
      <c r="BX1058" s="14">
        <v>4.3267187883727201E-2</v>
      </c>
      <c r="BY1058" s="14" t="s">
        <v>120</v>
      </c>
      <c r="BZ1058" s="14">
        <v>6.8355878410870402E-2</v>
      </c>
      <c r="CA1058" s="14">
        <v>7.9207798793134304E-2</v>
      </c>
      <c r="CB1058" s="14">
        <v>4.4527042027705299E-2</v>
      </c>
      <c r="CC1058" s="14">
        <v>0.113528289006533</v>
      </c>
      <c r="CD1058" s="14"/>
      <c r="CE1058" s="14">
        <v>4.5132625348072601E-2</v>
      </c>
      <c r="CF1058" s="14">
        <v>2.1068786985918901E-2</v>
      </c>
      <c r="CG1058" s="14">
        <v>8.8817134771562306E-2</v>
      </c>
      <c r="CH1058" s="14">
        <v>3.6495357638815298E-2</v>
      </c>
      <c r="CI1058" s="14"/>
      <c r="CJ1058" s="14">
        <v>1.46111330927008E-2</v>
      </c>
      <c r="CK1058" s="14">
        <v>3.25581955295293E-2</v>
      </c>
      <c r="CL1058" s="14">
        <v>5.1281196202963897E-2</v>
      </c>
      <c r="CM1058" s="14">
        <v>0.15443047679841801</v>
      </c>
      <c r="CN1058" s="14"/>
      <c r="CO1058" s="14">
        <v>2.62579923968176E-2</v>
      </c>
      <c r="CP1058" s="14">
        <v>4.92193532086109E-2</v>
      </c>
      <c r="CQ1058" s="14"/>
      <c r="CR1058" s="14">
        <v>2.13127745585612E-2</v>
      </c>
      <c r="CS1058" s="14">
        <v>4.4931750566488397E-2</v>
      </c>
    </row>
    <row r="1059" spans="2:97" x14ac:dyDescent="0.3">
      <c r="B1059" t="s">
        <v>350</v>
      </c>
      <c r="C1059" s="14">
        <v>6.0081446365103097E-3</v>
      </c>
      <c r="D1059" s="14">
        <v>8.2740736074654597E-3</v>
      </c>
      <c r="E1059" s="14">
        <v>3.8094489736692498E-3</v>
      </c>
      <c r="F1059" s="14"/>
      <c r="G1059" s="14">
        <v>3.4356388453452001E-3</v>
      </c>
      <c r="H1059" s="14">
        <v>8.7354952611131895E-3</v>
      </c>
      <c r="I1059" s="14">
        <v>5.4285656356713704E-3</v>
      </c>
      <c r="J1059" s="14">
        <v>5.6968004343571198E-3</v>
      </c>
      <c r="K1059" s="14">
        <v>6.4095494464219398E-3</v>
      </c>
      <c r="L1059" s="14">
        <v>5.9424284129920898E-3</v>
      </c>
      <c r="M1059" s="14"/>
      <c r="N1059" s="14">
        <v>4.7962504782270796E-3</v>
      </c>
      <c r="O1059" s="14">
        <v>1.93566126584667E-3</v>
      </c>
      <c r="P1059" s="14">
        <v>1.27886967121663E-2</v>
      </c>
      <c r="Q1059" s="14">
        <v>5.6560011667926803E-3</v>
      </c>
      <c r="R1059" s="14"/>
      <c r="S1059" s="14">
        <v>0</v>
      </c>
      <c r="T1059" s="14">
        <v>1.08406841458195E-2</v>
      </c>
      <c r="U1059" s="14">
        <v>5.9470276051079097E-3</v>
      </c>
      <c r="V1059" s="14">
        <v>4.9621352650803799E-3</v>
      </c>
      <c r="W1059" s="14">
        <v>6.6993791439925003E-3</v>
      </c>
      <c r="X1059" s="14">
        <v>1.0285270631110699E-2</v>
      </c>
      <c r="Y1059" s="14">
        <v>1.06718024232256E-2</v>
      </c>
      <c r="Z1059" s="14">
        <v>0</v>
      </c>
      <c r="AA1059" s="14">
        <v>1.30063855184428E-2</v>
      </c>
      <c r="AB1059" s="14">
        <v>0</v>
      </c>
      <c r="AC1059" s="14">
        <v>0</v>
      </c>
      <c r="AD1059" s="14">
        <v>0</v>
      </c>
      <c r="AE1059" s="14"/>
      <c r="AF1059" s="14">
        <v>2.11480639793223E-3</v>
      </c>
      <c r="AG1059" s="14">
        <v>1.47454254705669E-3</v>
      </c>
      <c r="AH1059" s="14">
        <v>1.1411714340451899E-2</v>
      </c>
      <c r="AI1059" s="14">
        <v>1.67139543432228E-2</v>
      </c>
      <c r="AJ1059" s="14">
        <v>1.70065335028276E-2</v>
      </c>
      <c r="AK1059" s="14"/>
      <c r="AL1059" s="14">
        <v>1.9857283223927401E-3</v>
      </c>
      <c r="AM1059" s="14">
        <v>2.1650396612128298E-3</v>
      </c>
      <c r="AN1059" s="14">
        <v>0</v>
      </c>
      <c r="AO1059" s="14">
        <v>1.51236874897408E-2</v>
      </c>
      <c r="AP1059" s="14">
        <v>1.43749175689601E-2</v>
      </c>
      <c r="AQ1059" s="14">
        <v>5.67500503812415E-3</v>
      </c>
      <c r="AR1059" s="14"/>
      <c r="AS1059" s="14">
        <v>3.8163286029295898E-3</v>
      </c>
      <c r="AT1059" s="14">
        <v>8.0209948034041904E-3</v>
      </c>
      <c r="AU1059" s="14">
        <v>4.0121367327466901E-3</v>
      </c>
      <c r="AV1059" s="14">
        <v>0</v>
      </c>
      <c r="AW1059" s="14">
        <v>0</v>
      </c>
      <c r="AX1059" s="14"/>
      <c r="AY1059" s="14">
        <v>6.8633197583866198E-2</v>
      </c>
      <c r="AZ1059" s="14">
        <v>0</v>
      </c>
      <c r="BA1059" s="14">
        <v>7.47919917576412E-3</v>
      </c>
      <c r="BB1059" s="14">
        <v>7.9233065758795296E-3</v>
      </c>
      <c r="BC1059" s="14">
        <v>0</v>
      </c>
      <c r="BD1059" s="14">
        <v>1.7748667402298801E-2</v>
      </c>
      <c r="BE1059" s="14">
        <v>3.9515581768823404E-3</v>
      </c>
      <c r="BF1059" s="14">
        <v>6.7070753734732799E-3</v>
      </c>
      <c r="BG1059" s="14">
        <v>0</v>
      </c>
      <c r="BH1059" s="14">
        <v>7.7853153221144203E-3</v>
      </c>
      <c r="BI1059" s="14">
        <v>5.75368032244041E-3</v>
      </c>
      <c r="BJ1059" s="14">
        <v>0</v>
      </c>
      <c r="BK1059" s="14">
        <v>0</v>
      </c>
      <c r="BL1059" s="14">
        <v>1.9604236453705799E-2</v>
      </c>
      <c r="BM1059" s="14">
        <v>0</v>
      </c>
      <c r="BN1059" s="14">
        <v>0</v>
      </c>
      <c r="BO1059" s="14"/>
      <c r="BP1059" s="14">
        <v>0</v>
      </c>
      <c r="BQ1059" s="14">
        <v>8.4747390582605303E-3</v>
      </c>
      <c r="BR1059" s="14">
        <v>6.8785587277316604E-3</v>
      </c>
      <c r="BS1059" s="14">
        <v>1.2109757910567899E-2</v>
      </c>
      <c r="BT1059" s="14">
        <v>0</v>
      </c>
      <c r="BU1059" s="14">
        <v>8.9513212279081697E-3</v>
      </c>
      <c r="BV1059" s="14"/>
      <c r="BW1059" s="14">
        <v>6.9539593643876902E-3</v>
      </c>
      <c r="BX1059" s="14">
        <v>8.8757078878553101E-3</v>
      </c>
      <c r="BY1059" s="14" t="s">
        <v>120</v>
      </c>
      <c r="BZ1059" s="14">
        <v>6.3304652741534902E-3</v>
      </c>
      <c r="CA1059" s="14">
        <v>5.4187402360591696E-3</v>
      </c>
      <c r="CB1059" s="14">
        <v>0</v>
      </c>
      <c r="CC1059" s="14">
        <v>0</v>
      </c>
      <c r="CD1059" s="14"/>
      <c r="CE1059" s="14">
        <v>2.2221838042565901E-3</v>
      </c>
      <c r="CF1059" s="14">
        <v>8.0095016138772204E-3</v>
      </c>
      <c r="CG1059" s="14">
        <v>3.1216608221868399E-3</v>
      </c>
      <c r="CH1059" s="14">
        <v>9.8425229047572008E-3</v>
      </c>
      <c r="CI1059" s="14"/>
      <c r="CJ1059" s="14">
        <v>5.5811746157554002E-3</v>
      </c>
      <c r="CK1059" s="14">
        <v>8.9859603374909391E-3</v>
      </c>
      <c r="CL1059" s="14">
        <v>5.7491688090350202E-3</v>
      </c>
      <c r="CM1059" s="14">
        <v>0</v>
      </c>
      <c r="CN1059" s="14"/>
      <c r="CO1059" s="14">
        <v>1.17502987831419E-2</v>
      </c>
      <c r="CP1059" s="14">
        <v>5.3178881160987398E-3</v>
      </c>
      <c r="CQ1059" s="14"/>
      <c r="CR1059" s="14">
        <v>4.8964898658866796E-3</v>
      </c>
      <c r="CS1059" s="14">
        <v>6.1456094672389097E-3</v>
      </c>
    </row>
    <row r="1060" spans="2:97" x14ac:dyDescent="0.3">
      <c r="C1060" s="14"/>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c r="AD1060" s="14"/>
      <c r="AE1060" s="14"/>
      <c r="AF1060" s="14"/>
      <c r="AG1060" s="14"/>
      <c r="AH1060" s="14"/>
      <c r="AI1060" s="14"/>
      <c r="AJ1060" s="14"/>
      <c r="AK1060" s="14"/>
      <c r="AL1060" s="14"/>
      <c r="AM1060" s="14"/>
      <c r="AN1060" s="14"/>
      <c r="AO1060" s="14"/>
      <c r="AP1060" s="14"/>
      <c r="AQ1060" s="14"/>
      <c r="AR1060" s="14"/>
      <c r="AS1060" s="14"/>
      <c r="AT1060" s="14"/>
      <c r="AU1060" s="14"/>
      <c r="AV1060" s="14"/>
      <c r="AW1060" s="14"/>
      <c r="AX1060" s="14"/>
      <c r="AY1060" s="14"/>
      <c r="AZ1060" s="14"/>
      <c r="BA1060" s="14"/>
      <c r="BB1060" s="14"/>
      <c r="BC1060" s="14"/>
      <c r="BD1060" s="14"/>
      <c r="BE1060" s="14"/>
      <c r="BF1060" s="14"/>
      <c r="BG1060" s="14"/>
      <c r="BH1060" s="14"/>
      <c r="BI1060" s="14"/>
      <c r="BJ1060" s="14"/>
      <c r="BK1060" s="14"/>
      <c r="BL1060" s="14"/>
      <c r="BM1060" s="14"/>
      <c r="BN1060" s="14"/>
      <c r="BO1060" s="14"/>
      <c r="BP1060" s="14"/>
      <c r="BQ1060" s="14"/>
      <c r="BR1060" s="14"/>
      <c r="BS1060" s="14"/>
      <c r="BT1060" s="14"/>
      <c r="BU1060" s="14"/>
      <c r="BV1060" s="14"/>
      <c r="BW1060" s="14"/>
      <c r="BX1060" s="14"/>
      <c r="BY1060" s="14"/>
      <c r="BZ1060" s="14"/>
      <c r="CA1060" s="14"/>
      <c r="CB1060" s="14"/>
      <c r="CC1060" s="14"/>
      <c r="CD1060" s="14"/>
      <c r="CE1060" s="14"/>
      <c r="CF1060" s="14"/>
      <c r="CG1060" s="14"/>
      <c r="CH1060" s="14"/>
      <c r="CI1060" s="14"/>
      <c r="CJ1060" s="14"/>
      <c r="CK1060" s="14"/>
      <c r="CL1060" s="14"/>
      <c r="CM1060" s="14"/>
      <c r="CN1060" s="14"/>
      <c r="CO1060" s="14"/>
      <c r="CP1060" s="14"/>
      <c r="CQ1060" s="14"/>
      <c r="CR1060" s="14"/>
      <c r="CS1060" s="14"/>
    </row>
    <row r="1061" spans="2:97" x14ac:dyDescent="0.3">
      <c r="B1061" s="6" t="s">
        <v>445</v>
      </c>
      <c r="C1061" s="14"/>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c r="AD1061" s="14"/>
      <c r="AE1061" s="14"/>
      <c r="AF1061" s="14"/>
      <c r="AG1061" s="14"/>
      <c r="AH1061" s="14"/>
      <c r="AI1061" s="14"/>
      <c r="AJ1061" s="14"/>
      <c r="AK1061" s="14"/>
      <c r="AL1061" s="14"/>
      <c r="AM1061" s="14"/>
      <c r="AN1061" s="14"/>
      <c r="AO1061" s="14"/>
      <c r="AP1061" s="14"/>
      <c r="AQ1061" s="14"/>
      <c r="AR1061" s="14"/>
      <c r="AS1061" s="14"/>
      <c r="AT1061" s="14"/>
      <c r="AU1061" s="14"/>
      <c r="AV1061" s="14"/>
      <c r="AW1061" s="14"/>
      <c r="AX1061" s="14"/>
      <c r="AY1061" s="14"/>
      <c r="AZ1061" s="14"/>
      <c r="BA1061" s="14"/>
      <c r="BB1061" s="14"/>
      <c r="BC1061" s="14"/>
      <c r="BD1061" s="14"/>
      <c r="BE1061" s="14"/>
      <c r="BF1061" s="14"/>
      <c r="BG1061" s="14"/>
      <c r="BH1061" s="14"/>
      <c r="BI1061" s="14"/>
      <c r="BJ1061" s="14"/>
      <c r="BK1061" s="14"/>
      <c r="BL1061" s="14"/>
      <c r="BM1061" s="14"/>
      <c r="BN1061" s="14"/>
      <c r="BO1061" s="14"/>
      <c r="BP1061" s="14"/>
      <c r="BQ1061" s="14"/>
      <c r="BR1061" s="14"/>
      <c r="BS1061" s="14"/>
      <c r="BT1061" s="14"/>
      <c r="BU1061" s="14"/>
      <c r="BV1061" s="14"/>
      <c r="BW1061" s="14"/>
      <c r="BX1061" s="14"/>
      <c r="BY1061" s="14"/>
      <c r="BZ1061" s="14"/>
      <c r="CA1061" s="14"/>
      <c r="CB1061" s="14"/>
      <c r="CC1061" s="14"/>
      <c r="CD1061" s="14"/>
      <c r="CE1061" s="14"/>
      <c r="CF1061" s="14"/>
      <c r="CG1061" s="14"/>
      <c r="CH1061" s="14"/>
      <c r="CI1061" s="14"/>
      <c r="CJ1061" s="14"/>
      <c r="CK1061" s="14"/>
      <c r="CL1061" s="14"/>
      <c r="CM1061" s="14"/>
      <c r="CN1061" s="14"/>
      <c r="CO1061" s="14"/>
      <c r="CP1061" s="14"/>
      <c r="CQ1061" s="14"/>
      <c r="CR1061" s="14"/>
      <c r="CS1061" s="14"/>
    </row>
    <row r="1062" spans="2:97" x14ac:dyDescent="0.3">
      <c r="B1062" s="24" t="s">
        <v>118</v>
      </c>
      <c r="C1062" s="14"/>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c r="AD1062" s="14"/>
      <c r="AE1062" s="14"/>
      <c r="AF1062" s="14"/>
      <c r="AG1062" s="14"/>
      <c r="AH1062" s="14"/>
      <c r="AI1062" s="14"/>
      <c r="AJ1062" s="14"/>
      <c r="AK1062" s="14"/>
      <c r="AL1062" s="14"/>
      <c r="AM1062" s="14"/>
      <c r="AN1062" s="14"/>
      <c r="AO1062" s="14"/>
      <c r="AP1062" s="14"/>
      <c r="AQ1062" s="14"/>
      <c r="AR1062" s="14"/>
      <c r="AS1062" s="14"/>
      <c r="AT1062" s="14"/>
      <c r="AU1062" s="14"/>
      <c r="AV1062" s="14"/>
      <c r="AW1062" s="14"/>
      <c r="AX1062" s="14"/>
      <c r="AY1062" s="14"/>
      <c r="AZ1062" s="14"/>
      <c r="BA1062" s="14"/>
      <c r="BB1062" s="14"/>
      <c r="BC1062" s="14"/>
      <c r="BD1062" s="14"/>
      <c r="BE1062" s="14"/>
      <c r="BF1062" s="14"/>
      <c r="BG1062" s="14"/>
      <c r="BH1062" s="14"/>
      <c r="BI1062" s="14"/>
      <c r="BJ1062" s="14"/>
      <c r="BK1062" s="14"/>
      <c r="BL1062" s="14"/>
      <c r="BM1062" s="14"/>
      <c r="BN1062" s="14"/>
      <c r="BO1062" s="14"/>
      <c r="BP1062" s="14"/>
      <c r="BQ1062" s="14"/>
      <c r="BR1062" s="14"/>
      <c r="BS1062" s="14"/>
      <c r="BT1062" s="14"/>
      <c r="BU1062" s="14"/>
      <c r="BV1062" s="14"/>
      <c r="BW1062" s="14"/>
      <c r="BX1062" s="14"/>
      <c r="BY1062" s="14"/>
      <c r="BZ1062" s="14"/>
      <c r="CA1062" s="14"/>
      <c r="CB1062" s="14"/>
      <c r="CC1062" s="14"/>
      <c r="CD1062" s="14"/>
      <c r="CE1062" s="14"/>
      <c r="CF1062" s="14"/>
      <c r="CG1062" s="14"/>
      <c r="CH1062" s="14"/>
      <c r="CI1062" s="14"/>
      <c r="CJ1062" s="14"/>
      <c r="CK1062" s="14"/>
      <c r="CL1062" s="14"/>
      <c r="CM1062" s="14"/>
      <c r="CN1062" s="14"/>
      <c r="CO1062" s="14"/>
      <c r="CP1062" s="14"/>
      <c r="CQ1062" s="14"/>
      <c r="CR1062" s="14"/>
      <c r="CS1062" s="14"/>
    </row>
    <row r="1063" spans="2:97" x14ac:dyDescent="0.3">
      <c r="B1063" t="s">
        <v>230</v>
      </c>
      <c r="C1063" s="14">
        <v>0.31571024203467501</v>
      </c>
      <c r="D1063" s="14">
        <v>0.26596734924514398</v>
      </c>
      <c r="E1063" s="14">
        <v>0.36441681498990602</v>
      </c>
      <c r="F1063" s="14"/>
      <c r="G1063" s="14">
        <v>0.22205120815322299</v>
      </c>
      <c r="H1063" s="14">
        <v>0.20473164722662901</v>
      </c>
      <c r="I1063" s="14">
        <v>0.27915852846120698</v>
      </c>
      <c r="J1063" s="14">
        <v>0.33885584773607302</v>
      </c>
      <c r="K1063" s="14">
        <v>0.42058145020465398</v>
      </c>
      <c r="L1063" s="14">
        <v>0.40858026589575303</v>
      </c>
      <c r="M1063" s="14"/>
      <c r="N1063" s="14">
        <v>0.28512970206318899</v>
      </c>
      <c r="O1063" s="14">
        <v>0.33363815270723401</v>
      </c>
      <c r="P1063" s="14">
        <v>0.32887862774207099</v>
      </c>
      <c r="Q1063" s="14">
        <v>0.31811660444989298</v>
      </c>
      <c r="R1063" s="14"/>
      <c r="S1063" s="14">
        <v>0.241393007867827</v>
      </c>
      <c r="T1063" s="14">
        <v>0.36790364611972998</v>
      </c>
      <c r="U1063" s="14">
        <v>0.34075755458399598</v>
      </c>
      <c r="V1063" s="14">
        <v>0.35445768119118498</v>
      </c>
      <c r="W1063" s="14">
        <v>0.29154102239190199</v>
      </c>
      <c r="X1063" s="14">
        <v>0.31607852800428798</v>
      </c>
      <c r="Y1063" s="14">
        <v>0.232065893180571</v>
      </c>
      <c r="Z1063" s="14">
        <v>0.398010339906196</v>
      </c>
      <c r="AA1063" s="14">
        <v>0.30169256502863701</v>
      </c>
      <c r="AB1063" s="14">
        <v>0.31315995296955201</v>
      </c>
      <c r="AC1063" s="14">
        <v>0.41456029309010201</v>
      </c>
      <c r="AD1063" s="14">
        <v>0.31742340314726603</v>
      </c>
      <c r="AE1063" s="14"/>
      <c r="AF1063" s="14">
        <v>0.33397176811489399</v>
      </c>
      <c r="AG1063" s="14">
        <v>0.309664338834161</v>
      </c>
      <c r="AH1063" s="14">
        <v>0.38460927051379901</v>
      </c>
      <c r="AI1063" s="14">
        <v>0.28627964155770802</v>
      </c>
      <c r="AJ1063" s="14">
        <v>0.40271310796211701</v>
      </c>
      <c r="AK1063" s="14"/>
      <c r="AL1063" s="14">
        <v>0.28990676931675602</v>
      </c>
      <c r="AM1063" s="14">
        <v>0.36144814369228501</v>
      </c>
      <c r="AN1063" s="14">
        <v>0.34440354109449101</v>
      </c>
      <c r="AO1063" s="14">
        <v>0.30788880613547998</v>
      </c>
      <c r="AP1063" s="14">
        <v>0.39428166177196899</v>
      </c>
      <c r="AQ1063" s="14">
        <v>0.26457386898526702</v>
      </c>
      <c r="AR1063" s="14"/>
      <c r="AS1063" s="14">
        <v>0.359979176981014</v>
      </c>
      <c r="AT1063" s="14">
        <v>0.30644721952340298</v>
      </c>
      <c r="AU1063" s="14">
        <v>0.27707839607092699</v>
      </c>
      <c r="AV1063" s="14">
        <v>0.30286071040507001</v>
      </c>
      <c r="AW1063" s="14">
        <v>0.31334078253818298</v>
      </c>
      <c r="AX1063" s="14"/>
      <c r="AY1063" s="14">
        <v>0.2092521499975</v>
      </c>
      <c r="AZ1063" s="14">
        <v>0.259183007088093</v>
      </c>
      <c r="BA1063" s="14">
        <v>0.30093177385674102</v>
      </c>
      <c r="BB1063" s="14">
        <v>0.32675318255698399</v>
      </c>
      <c r="BC1063" s="14">
        <v>0.338755041362094</v>
      </c>
      <c r="BD1063" s="14">
        <v>0.352183221117011</v>
      </c>
      <c r="BE1063" s="14">
        <v>0.306487512301446</v>
      </c>
      <c r="BF1063" s="14">
        <v>0.34650058344650497</v>
      </c>
      <c r="BG1063" s="14">
        <v>0.33580627735690499</v>
      </c>
      <c r="BH1063" s="14">
        <v>0.38909464011190997</v>
      </c>
      <c r="BI1063" s="14">
        <v>0.245363874343933</v>
      </c>
      <c r="BJ1063" s="14">
        <v>0.355290578560857</v>
      </c>
      <c r="BK1063" s="14">
        <v>0.27817949254559798</v>
      </c>
      <c r="BL1063" s="14">
        <v>0.26938442110196498</v>
      </c>
      <c r="BM1063" s="14">
        <v>0.31050246023984002</v>
      </c>
      <c r="BN1063" s="14">
        <v>0.26445674651134599</v>
      </c>
      <c r="BO1063" s="14"/>
      <c r="BP1063" s="14">
        <v>0.239632721570323</v>
      </c>
      <c r="BQ1063" s="14">
        <v>0.31868602356464998</v>
      </c>
      <c r="BR1063" s="14">
        <v>0.32750731705867198</v>
      </c>
      <c r="BS1063" s="14">
        <v>0.37095756124522999</v>
      </c>
      <c r="BT1063" s="14">
        <v>0.34711806113532201</v>
      </c>
      <c r="BU1063" s="14">
        <v>0.35263906166811698</v>
      </c>
      <c r="BV1063" s="14"/>
      <c r="BW1063" s="14">
        <v>0.39028481656034802</v>
      </c>
      <c r="BX1063" s="14">
        <v>0.308292594963887</v>
      </c>
      <c r="BY1063" s="14" t="s">
        <v>120</v>
      </c>
      <c r="BZ1063" s="14">
        <v>0.29686399737296099</v>
      </c>
      <c r="CA1063" s="14">
        <v>0.268258920651678</v>
      </c>
      <c r="CB1063" s="14">
        <v>0.23010258144759299</v>
      </c>
      <c r="CC1063" s="14">
        <v>0.212839492789684</v>
      </c>
      <c r="CD1063" s="14"/>
      <c r="CE1063" s="14">
        <v>0.21343055955119999</v>
      </c>
      <c r="CF1063" s="14">
        <v>0.34144441970405698</v>
      </c>
      <c r="CG1063" s="14">
        <v>0.29413643672374001</v>
      </c>
      <c r="CH1063" s="14">
        <v>0.39040924094503598</v>
      </c>
      <c r="CI1063" s="14"/>
      <c r="CJ1063" s="14">
        <v>0.43650059025191401</v>
      </c>
      <c r="CK1063" s="14">
        <v>0.33552946266070399</v>
      </c>
      <c r="CL1063" s="14">
        <v>0.28497248824861099</v>
      </c>
      <c r="CM1063" s="14">
        <v>0.19040466624265601</v>
      </c>
      <c r="CN1063" s="14"/>
      <c r="CO1063" s="14">
        <v>0.35186251237470001</v>
      </c>
      <c r="CP1063" s="14">
        <v>0.31249959044500197</v>
      </c>
      <c r="CQ1063" s="14"/>
      <c r="CR1063" s="14">
        <v>0.37145140071767402</v>
      </c>
      <c r="CS1063" s="14">
        <v>0.31512777525269198</v>
      </c>
    </row>
    <row r="1064" spans="2:97" x14ac:dyDescent="0.3">
      <c r="B1064" t="s">
        <v>231</v>
      </c>
      <c r="C1064" s="14">
        <v>0.43633780597906502</v>
      </c>
      <c r="D1064" s="14">
        <v>0.44650869013742001</v>
      </c>
      <c r="E1064" s="14">
        <v>0.42650929691994999</v>
      </c>
      <c r="F1064" s="14"/>
      <c r="G1064" s="14">
        <v>0.392987366596115</v>
      </c>
      <c r="H1064" s="14">
        <v>0.42939598218465003</v>
      </c>
      <c r="I1064" s="14">
        <v>0.46214833929974602</v>
      </c>
      <c r="J1064" s="14">
        <v>0.45618212146443499</v>
      </c>
      <c r="K1064" s="14">
        <v>0.42088230732180698</v>
      </c>
      <c r="L1064" s="14">
        <v>0.443935945783279</v>
      </c>
      <c r="M1064" s="14"/>
      <c r="N1064" s="14">
        <v>0.46018355055798199</v>
      </c>
      <c r="O1064" s="14">
        <v>0.42884689445208501</v>
      </c>
      <c r="P1064" s="14">
        <v>0.41036016695403199</v>
      </c>
      <c r="Q1064" s="14">
        <v>0.44059598776125902</v>
      </c>
      <c r="R1064" s="14"/>
      <c r="S1064" s="14">
        <v>0.38857239052460701</v>
      </c>
      <c r="T1064" s="14">
        <v>0.43202392769793402</v>
      </c>
      <c r="U1064" s="14">
        <v>0.40376149452436</v>
      </c>
      <c r="V1064" s="14">
        <v>0.40433813878725</v>
      </c>
      <c r="W1064" s="14">
        <v>0.44513035393205103</v>
      </c>
      <c r="X1064" s="14">
        <v>0.46846953772094502</v>
      </c>
      <c r="Y1064" s="14">
        <v>0.55307052331572104</v>
      </c>
      <c r="Z1064" s="14">
        <v>0.28190061302153402</v>
      </c>
      <c r="AA1064" s="14">
        <v>0.44041639103088398</v>
      </c>
      <c r="AB1064" s="14">
        <v>0.452731576488202</v>
      </c>
      <c r="AC1064" s="14">
        <v>0.41352053147048501</v>
      </c>
      <c r="AD1064" s="14">
        <v>0.61263776559749805</v>
      </c>
      <c r="AE1064" s="14"/>
      <c r="AF1064" s="14">
        <v>0.44072739153636098</v>
      </c>
      <c r="AG1064" s="14">
        <v>0.46408388212617202</v>
      </c>
      <c r="AH1064" s="14">
        <v>0.42759799459425901</v>
      </c>
      <c r="AI1064" s="14">
        <v>0.39441126291471701</v>
      </c>
      <c r="AJ1064" s="14">
        <v>0.365298802574751</v>
      </c>
      <c r="AK1064" s="14"/>
      <c r="AL1064" s="14">
        <v>0.45538344149225002</v>
      </c>
      <c r="AM1064" s="14">
        <v>0.43125073412408899</v>
      </c>
      <c r="AN1064" s="14">
        <v>0.45954725281703301</v>
      </c>
      <c r="AO1064" s="14">
        <v>0.41052657042441099</v>
      </c>
      <c r="AP1064" s="14">
        <v>0.34364104604572498</v>
      </c>
      <c r="AQ1064" s="14">
        <v>0.47744004870540702</v>
      </c>
      <c r="AR1064" s="14"/>
      <c r="AS1064" s="14">
        <v>0.42879042919719901</v>
      </c>
      <c r="AT1064" s="14">
        <v>0.46597267580417101</v>
      </c>
      <c r="AU1064" s="14">
        <v>0.44397941232049898</v>
      </c>
      <c r="AV1064" s="14">
        <v>0.39709835124236798</v>
      </c>
      <c r="AW1064" s="14">
        <v>0.51147926828421797</v>
      </c>
      <c r="AX1064" s="14"/>
      <c r="AY1064" s="14">
        <v>0.58658230541229395</v>
      </c>
      <c r="AZ1064" s="14">
        <v>0.43535769764340698</v>
      </c>
      <c r="BA1064" s="14">
        <v>0.374479279175297</v>
      </c>
      <c r="BB1064" s="14">
        <v>0.45452027771804199</v>
      </c>
      <c r="BC1064" s="14">
        <v>0.427427135341923</v>
      </c>
      <c r="BD1064" s="14">
        <v>0.35420873780325801</v>
      </c>
      <c r="BE1064" s="14">
        <v>0.45557352529855399</v>
      </c>
      <c r="BF1064" s="14">
        <v>0.46580443428283402</v>
      </c>
      <c r="BG1064" s="14">
        <v>0.44231832963315099</v>
      </c>
      <c r="BH1064" s="14">
        <v>0.41487105803407198</v>
      </c>
      <c r="BI1064" s="14">
        <v>0.48056240940135497</v>
      </c>
      <c r="BJ1064" s="14">
        <v>0.374446557856567</v>
      </c>
      <c r="BK1064" s="14">
        <v>0.55630181532517198</v>
      </c>
      <c r="BL1064" s="14">
        <v>0.55315904450573306</v>
      </c>
      <c r="BM1064" s="14">
        <v>0.42593504653233999</v>
      </c>
      <c r="BN1064" s="14">
        <v>0.478778234811012</v>
      </c>
      <c r="BO1064" s="14"/>
      <c r="BP1064" s="14">
        <v>0.41198020483895198</v>
      </c>
      <c r="BQ1064" s="14">
        <v>0.44987733625856802</v>
      </c>
      <c r="BR1064" s="14">
        <v>0.41862037162295201</v>
      </c>
      <c r="BS1064" s="14">
        <v>0.43470621006716698</v>
      </c>
      <c r="BT1064" s="14">
        <v>0.46981351994631798</v>
      </c>
      <c r="BU1064" s="14">
        <v>0.47088287134767298</v>
      </c>
      <c r="BV1064" s="14"/>
      <c r="BW1064" s="14">
        <v>0.42495993348108502</v>
      </c>
      <c r="BX1064" s="14">
        <v>0.47724100779248901</v>
      </c>
      <c r="BY1064" s="14" t="s">
        <v>120</v>
      </c>
      <c r="BZ1064" s="14">
        <v>0.42809998979112202</v>
      </c>
      <c r="CA1064" s="14">
        <v>0.41719811559264502</v>
      </c>
      <c r="CB1064" s="14">
        <v>0.44416345643938299</v>
      </c>
      <c r="CC1064" s="14">
        <v>0.353937436323849</v>
      </c>
      <c r="CD1064" s="14"/>
      <c r="CE1064" s="14">
        <v>0.42409665131027402</v>
      </c>
      <c r="CF1064" s="14">
        <v>0.42440272104874399</v>
      </c>
      <c r="CG1064" s="14">
        <v>0.43530225047867399</v>
      </c>
      <c r="CH1064" s="14">
        <v>0.437121996440616</v>
      </c>
      <c r="CI1064" s="14"/>
      <c r="CJ1064" s="14">
        <v>0.42343033803584701</v>
      </c>
      <c r="CK1064" s="14">
        <v>0.426618366384377</v>
      </c>
      <c r="CL1064" s="14">
        <v>0.436961912010497</v>
      </c>
      <c r="CM1064" s="14">
        <v>0.49676342642406002</v>
      </c>
      <c r="CN1064" s="14"/>
      <c r="CO1064" s="14">
        <v>0.39417304038029599</v>
      </c>
      <c r="CP1064" s="14">
        <v>0.44348851352631602</v>
      </c>
      <c r="CQ1064" s="14"/>
      <c r="CR1064" s="14">
        <v>0.43603381517981099</v>
      </c>
      <c r="CS1064" s="14">
        <v>0.44154288775155098</v>
      </c>
    </row>
    <row r="1065" spans="2:97" x14ac:dyDescent="0.3">
      <c r="B1065" t="s">
        <v>232</v>
      </c>
      <c r="C1065" s="14">
        <v>0.13073864963199999</v>
      </c>
      <c r="D1065" s="14">
        <v>0.154130056542607</v>
      </c>
      <c r="E1065" s="14">
        <v>0.108244923724734</v>
      </c>
      <c r="F1065" s="14"/>
      <c r="G1065" s="14">
        <v>0.19051466803619199</v>
      </c>
      <c r="H1065" s="14">
        <v>0.18648470388371199</v>
      </c>
      <c r="I1065" s="14">
        <v>0.145750309604707</v>
      </c>
      <c r="J1065" s="14">
        <v>0.11130423722858999</v>
      </c>
      <c r="K1065" s="14">
        <v>8.2239050604675998E-2</v>
      </c>
      <c r="L1065" s="14">
        <v>8.19247865525074E-2</v>
      </c>
      <c r="M1065" s="14"/>
      <c r="N1065" s="14">
        <v>0.12782856508748799</v>
      </c>
      <c r="O1065" s="14">
        <v>0.133018782492342</v>
      </c>
      <c r="P1065" s="14">
        <v>0.13743144278870001</v>
      </c>
      <c r="Q1065" s="14">
        <v>0.127191471612141</v>
      </c>
      <c r="R1065" s="14"/>
      <c r="S1065" s="14">
        <v>0.184782421151585</v>
      </c>
      <c r="T1065" s="14">
        <v>0.11441665781150701</v>
      </c>
      <c r="U1065" s="14">
        <v>0.16530456800884299</v>
      </c>
      <c r="V1065" s="14">
        <v>0.11421097131534</v>
      </c>
      <c r="W1065" s="14">
        <v>0.11350424138637299</v>
      </c>
      <c r="X1065" s="14">
        <v>0.12433005323139699</v>
      </c>
      <c r="Y1065" s="14">
        <v>0.12790009581456799</v>
      </c>
      <c r="Z1065" s="14">
        <v>0.23888419012178999</v>
      </c>
      <c r="AA1065" s="14">
        <v>0.13584711013630499</v>
      </c>
      <c r="AB1065" s="14">
        <v>0.100486388225995</v>
      </c>
      <c r="AC1065" s="14">
        <v>7.16199544681419E-2</v>
      </c>
      <c r="AD1065" s="14">
        <v>0</v>
      </c>
      <c r="AE1065" s="14"/>
      <c r="AF1065" s="14">
        <v>0.110550895121801</v>
      </c>
      <c r="AG1065" s="14">
        <v>0.133624804208342</v>
      </c>
      <c r="AH1065" s="14">
        <v>0.12525861040797301</v>
      </c>
      <c r="AI1065" s="14">
        <v>0.16267959245475699</v>
      </c>
      <c r="AJ1065" s="14">
        <v>0.101608019691537</v>
      </c>
      <c r="AK1065" s="14"/>
      <c r="AL1065" s="14">
        <v>0.15268182037247099</v>
      </c>
      <c r="AM1065" s="14">
        <v>9.4965446257531796E-2</v>
      </c>
      <c r="AN1065" s="14">
        <v>0.13624882735140201</v>
      </c>
      <c r="AO1065" s="14">
        <v>0.14326864453645</v>
      </c>
      <c r="AP1065" s="14">
        <v>0.115660267648555</v>
      </c>
      <c r="AQ1065" s="14">
        <v>0.13403337803964599</v>
      </c>
      <c r="AR1065" s="14"/>
      <c r="AS1065" s="14">
        <v>0.110498485088575</v>
      </c>
      <c r="AT1065" s="14">
        <v>0.123180300593963</v>
      </c>
      <c r="AU1065" s="14">
        <v>0.15492527729507999</v>
      </c>
      <c r="AV1065" s="14">
        <v>0.143488346524136</v>
      </c>
      <c r="AW1065" s="14">
        <v>5.1825146123582203E-2</v>
      </c>
      <c r="AX1065" s="14"/>
      <c r="AY1065" s="14">
        <v>0.139274789719186</v>
      </c>
      <c r="AZ1065" s="14">
        <v>0.11636726280059</v>
      </c>
      <c r="BA1065" s="14">
        <v>0.167063711051473</v>
      </c>
      <c r="BB1065" s="14">
        <v>0.12698353286435801</v>
      </c>
      <c r="BC1065" s="14">
        <v>0.123806053792578</v>
      </c>
      <c r="BD1065" s="14">
        <v>0.176371226877342</v>
      </c>
      <c r="BE1065" s="14">
        <v>0.13075895549045399</v>
      </c>
      <c r="BF1065" s="14">
        <v>0.11679143958662799</v>
      </c>
      <c r="BG1065" s="14">
        <v>8.8995502607697702E-2</v>
      </c>
      <c r="BH1065" s="14">
        <v>7.8296913563058304E-2</v>
      </c>
      <c r="BI1065" s="14">
        <v>0.145323447164763</v>
      </c>
      <c r="BJ1065" s="14">
        <v>0.144439189343782</v>
      </c>
      <c r="BK1065" s="14">
        <v>0.14147519059718899</v>
      </c>
      <c r="BL1065" s="14">
        <v>4.2854798318895902E-2</v>
      </c>
      <c r="BM1065" s="14">
        <v>0.16785020548813601</v>
      </c>
      <c r="BN1065" s="14">
        <v>0.124675805808818</v>
      </c>
      <c r="BO1065" s="14"/>
      <c r="BP1065" s="14">
        <v>0.16002052674473699</v>
      </c>
      <c r="BQ1065" s="14">
        <v>0.14163483736420801</v>
      </c>
      <c r="BR1065" s="14">
        <v>0.12241952616231799</v>
      </c>
      <c r="BS1065" s="14">
        <v>0.116326314666181</v>
      </c>
      <c r="BT1065" s="14">
        <v>9.9151156808945096E-2</v>
      </c>
      <c r="BU1065" s="14">
        <v>7.1060096150315596E-2</v>
      </c>
      <c r="BV1065" s="14"/>
      <c r="BW1065" s="14">
        <v>8.8439738247056296E-2</v>
      </c>
      <c r="BX1065" s="14">
        <v>0.136268491083467</v>
      </c>
      <c r="BY1065" s="14" t="s">
        <v>120</v>
      </c>
      <c r="BZ1065" s="14">
        <v>9.0446979331658697E-2</v>
      </c>
      <c r="CA1065" s="14">
        <v>0.17400919839061399</v>
      </c>
      <c r="CB1065" s="14">
        <v>0.19610764219795801</v>
      </c>
      <c r="CC1065" s="14">
        <v>0.18171543245267299</v>
      </c>
      <c r="CD1065" s="14"/>
      <c r="CE1065" s="14">
        <v>0.201941489464117</v>
      </c>
      <c r="CF1065" s="14">
        <v>0.10850939347522599</v>
      </c>
      <c r="CG1065" s="14">
        <v>0.12775540787085701</v>
      </c>
      <c r="CH1065" s="14">
        <v>0.10357752006908599</v>
      </c>
      <c r="CI1065" s="14"/>
      <c r="CJ1065" s="14">
        <v>7.8567628365666803E-2</v>
      </c>
      <c r="CK1065" s="14">
        <v>0.13111188090450501</v>
      </c>
      <c r="CL1065" s="14">
        <v>0.14235995215893099</v>
      </c>
      <c r="CM1065" s="14">
        <v>0.170944871475047</v>
      </c>
      <c r="CN1065" s="14"/>
      <c r="CO1065" s="14">
        <v>0.15544293212573099</v>
      </c>
      <c r="CP1065" s="14">
        <v>0.126303446249701</v>
      </c>
      <c r="CQ1065" s="14"/>
      <c r="CR1065" s="14">
        <v>9.5906803585659103E-2</v>
      </c>
      <c r="CS1065" s="14">
        <v>0.130220758197228</v>
      </c>
    </row>
    <row r="1066" spans="2:97" x14ac:dyDescent="0.3">
      <c r="B1066" t="s">
        <v>233</v>
      </c>
      <c r="C1066" s="14">
        <v>5.0880523402380903E-2</v>
      </c>
      <c r="D1066" s="14">
        <v>6.4449557869161303E-2</v>
      </c>
      <c r="E1066" s="14">
        <v>3.6854220508459698E-2</v>
      </c>
      <c r="F1066" s="14"/>
      <c r="G1066" s="14">
        <v>0.102621780809214</v>
      </c>
      <c r="H1066" s="14">
        <v>7.6165566487327599E-2</v>
      </c>
      <c r="I1066" s="14">
        <v>4.9965933272151E-2</v>
      </c>
      <c r="J1066" s="14">
        <v>5.1915285793179902E-2</v>
      </c>
      <c r="K1066" s="14">
        <v>2.01095956506585E-2</v>
      </c>
      <c r="L1066" s="14">
        <v>1.6635998248304699E-2</v>
      </c>
      <c r="M1066" s="14"/>
      <c r="N1066" s="14">
        <v>5.7314503893309901E-2</v>
      </c>
      <c r="O1066" s="14">
        <v>4.1279353731332999E-2</v>
      </c>
      <c r="P1066" s="14">
        <v>6.6608765603139303E-2</v>
      </c>
      <c r="Q1066" s="14">
        <v>4.0702344683064398E-2</v>
      </c>
      <c r="R1066" s="14"/>
      <c r="S1066" s="14">
        <v>8.4074324899643199E-2</v>
      </c>
      <c r="T1066" s="14">
        <v>3.2751103735058497E-2</v>
      </c>
      <c r="U1066" s="14">
        <v>3.4956730794436001E-2</v>
      </c>
      <c r="V1066" s="14">
        <v>4.2726724952225598E-2</v>
      </c>
      <c r="W1066" s="14">
        <v>7.3425381598423406E-2</v>
      </c>
      <c r="X1066" s="14">
        <v>2.6920005830734998E-2</v>
      </c>
      <c r="Y1066" s="14">
        <v>4.0241151138885899E-2</v>
      </c>
      <c r="Z1066" s="14">
        <v>2.3061307093533299E-2</v>
      </c>
      <c r="AA1066" s="14">
        <v>4.5409152711092797E-2</v>
      </c>
      <c r="AB1066" s="14">
        <v>7.5026318688314095E-2</v>
      </c>
      <c r="AC1066" s="14">
        <v>6.7114293311586207E-2</v>
      </c>
      <c r="AD1066" s="14">
        <v>4.5849024503794703E-2</v>
      </c>
      <c r="AE1066" s="14"/>
      <c r="AF1066" s="14">
        <v>4.66698340792841E-2</v>
      </c>
      <c r="AG1066" s="14">
        <v>4.1401323181985299E-2</v>
      </c>
      <c r="AH1066" s="14">
        <v>2.9381511064444601E-2</v>
      </c>
      <c r="AI1066" s="14">
        <v>8.3807440848162301E-2</v>
      </c>
      <c r="AJ1066" s="14">
        <v>4.3495547868760601E-2</v>
      </c>
      <c r="AK1066" s="14"/>
      <c r="AL1066" s="14">
        <v>4.51692826479844E-2</v>
      </c>
      <c r="AM1066" s="14">
        <v>5.6308797659937002E-2</v>
      </c>
      <c r="AN1066" s="14">
        <v>2.5200701337704801E-2</v>
      </c>
      <c r="AO1066" s="14">
        <v>6.9185466010011798E-2</v>
      </c>
      <c r="AP1066" s="14">
        <v>6.2293301868226597E-2</v>
      </c>
      <c r="AQ1066" s="14">
        <v>2.9586750201654199E-2</v>
      </c>
      <c r="AR1066" s="14"/>
      <c r="AS1066" s="14">
        <v>3.6932248841249897E-2</v>
      </c>
      <c r="AT1066" s="14">
        <v>4.6638867305496101E-2</v>
      </c>
      <c r="AU1066" s="14">
        <v>4.9280497561377097E-2</v>
      </c>
      <c r="AV1066" s="14">
        <v>9.7135305083461604E-2</v>
      </c>
      <c r="AW1066" s="14">
        <v>5.1030110725808299E-2</v>
      </c>
      <c r="AX1066" s="14"/>
      <c r="AY1066" s="14">
        <v>0</v>
      </c>
      <c r="AZ1066" s="14">
        <v>6.0242592208350598E-2</v>
      </c>
      <c r="BA1066" s="14">
        <v>7.6023542308051806E-2</v>
      </c>
      <c r="BB1066" s="14">
        <v>4.1612866000555998E-2</v>
      </c>
      <c r="BC1066" s="14">
        <v>2.0455782487497701E-2</v>
      </c>
      <c r="BD1066" s="14">
        <v>5.6015458022148502E-2</v>
      </c>
      <c r="BE1066" s="14">
        <v>5.5672171187503901E-2</v>
      </c>
      <c r="BF1066" s="14">
        <v>3.9439444034257601E-2</v>
      </c>
      <c r="BG1066" s="14">
        <v>6.05253529045972E-2</v>
      </c>
      <c r="BH1066" s="14">
        <v>6.8942179701964895E-2</v>
      </c>
      <c r="BI1066" s="14">
        <v>7.7492715074658797E-2</v>
      </c>
      <c r="BJ1066" s="14">
        <v>2.3982800465289E-2</v>
      </c>
      <c r="BK1066" s="14">
        <v>0</v>
      </c>
      <c r="BL1066" s="14">
        <v>6.2442030892578902E-2</v>
      </c>
      <c r="BM1066" s="14">
        <v>5.8108479876655003E-2</v>
      </c>
      <c r="BN1066" s="14">
        <v>7.7383213389255398E-2</v>
      </c>
      <c r="BO1066" s="14"/>
      <c r="BP1066" s="14">
        <v>9.5184292352273006E-2</v>
      </c>
      <c r="BQ1066" s="14">
        <v>3.71713605448699E-2</v>
      </c>
      <c r="BR1066" s="14">
        <v>6.3359145610973694E-2</v>
      </c>
      <c r="BS1066" s="14">
        <v>2.4894777413801999E-2</v>
      </c>
      <c r="BT1066" s="14">
        <v>3.46904976510524E-2</v>
      </c>
      <c r="BU1066" s="14">
        <v>9.2775547949204701E-3</v>
      </c>
      <c r="BV1066" s="14"/>
      <c r="BW1066" s="14">
        <v>4.5035392605311697E-2</v>
      </c>
      <c r="BX1066" s="14">
        <v>4.09792156833041E-2</v>
      </c>
      <c r="BY1066" s="14" t="s">
        <v>120</v>
      </c>
      <c r="BZ1066" s="14">
        <v>8.6303704609169696E-2</v>
      </c>
      <c r="CA1066" s="14">
        <v>4.9735375784544601E-2</v>
      </c>
      <c r="CB1066" s="14">
        <v>5.0946063431115102E-2</v>
      </c>
      <c r="CC1066" s="14">
        <v>9.3117533590416093E-2</v>
      </c>
      <c r="CD1066" s="14"/>
      <c r="CE1066" s="14">
        <v>7.1509812778846493E-2</v>
      </c>
      <c r="CF1066" s="14">
        <v>6.7265902026118998E-2</v>
      </c>
      <c r="CG1066" s="14">
        <v>5.3969599290958598E-2</v>
      </c>
      <c r="CH1066" s="14">
        <v>3.14407508845478E-2</v>
      </c>
      <c r="CI1066" s="14"/>
      <c r="CJ1066" s="14">
        <v>3.1122160479113901E-2</v>
      </c>
      <c r="CK1066" s="14">
        <v>4.5990315892702298E-2</v>
      </c>
      <c r="CL1066" s="14">
        <v>6.1158935090131303E-2</v>
      </c>
      <c r="CM1066" s="14">
        <v>3.1166500092142502E-2</v>
      </c>
      <c r="CN1066" s="14"/>
      <c r="CO1066" s="14">
        <v>5.1164151391279999E-2</v>
      </c>
      <c r="CP1066" s="14">
        <v>5.1178433276469898E-2</v>
      </c>
      <c r="CQ1066" s="14"/>
      <c r="CR1066" s="14">
        <v>3.9464360780258702E-2</v>
      </c>
      <c r="CS1066" s="14">
        <v>5.0785959008380198E-2</v>
      </c>
    </row>
    <row r="1067" spans="2:97" x14ac:dyDescent="0.3">
      <c r="B1067" t="s">
        <v>234</v>
      </c>
      <c r="C1067" s="14">
        <v>2.3128625246948101E-2</v>
      </c>
      <c r="D1067" s="14">
        <v>3.03951846907769E-2</v>
      </c>
      <c r="E1067" s="14">
        <v>1.6089116802189499E-2</v>
      </c>
      <c r="F1067" s="14"/>
      <c r="G1067" s="14">
        <v>3.0422100505105801E-2</v>
      </c>
      <c r="H1067" s="14">
        <v>4.5004505570845198E-2</v>
      </c>
      <c r="I1067" s="14">
        <v>2.2668581542981799E-2</v>
      </c>
      <c r="J1067" s="14">
        <v>1.39287484811642E-2</v>
      </c>
      <c r="K1067" s="14">
        <v>1.36436402196881E-2</v>
      </c>
      <c r="L1067" s="14">
        <v>1.4695265362922601E-2</v>
      </c>
      <c r="M1067" s="14"/>
      <c r="N1067" s="14">
        <v>3.53889095762863E-2</v>
      </c>
      <c r="O1067" s="14">
        <v>1.3195192284425099E-2</v>
      </c>
      <c r="P1067" s="14">
        <v>2.9147244557227701E-2</v>
      </c>
      <c r="Q1067" s="14">
        <v>1.52144128703562E-2</v>
      </c>
      <c r="R1067" s="14"/>
      <c r="S1067" s="14">
        <v>2.9222547147562599E-2</v>
      </c>
      <c r="T1067" s="14">
        <v>2.13653722980831E-2</v>
      </c>
      <c r="U1067" s="14">
        <v>1.49731548070658E-2</v>
      </c>
      <c r="V1067" s="14">
        <v>3.1816961710698699E-2</v>
      </c>
      <c r="W1067" s="14">
        <v>2.5646825640122699E-2</v>
      </c>
      <c r="X1067" s="14">
        <v>2.11608832712731E-2</v>
      </c>
      <c r="Y1067" s="14">
        <v>1.20512929372755E-2</v>
      </c>
      <c r="Z1067" s="14">
        <v>1.18161554586489E-2</v>
      </c>
      <c r="AA1067" s="14">
        <v>4.1027431031600503E-2</v>
      </c>
      <c r="AB1067" s="14">
        <v>2.1923319428722901E-2</v>
      </c>
      <c r="AC1067" s="14">
        <v>1.14501414059963E-2</v>
      </c>
      <c r="AD1067" s="14">
        <v>0</v>
      </c>
      <c r="AE1067" s="14"/>
      <c r="AF1067" s="14">
        <v>2.89301473748752E-2</v>
      </c>
      <c r="AG1067" s="14">
        <v>2.3164890483486099E-2</v>
      </c>
      <c r="AH1067" s="14">
        <v>1.7762456752578301E-2</v>
      </c>
      <c r="AI1067" s="14">
        <v>3.24949679591965E-2</v>
      </c>
      <c r="AJ1067" s="14">
        <v>2.3649444395092201E-2</v>
      </c>
      <c r="AK1067" s="14"/>
      <c r="AL1067" s="14">
        <v>2.5271270280733501E-2</v>
      </c>
      <c r="AM1067" s="14">
        <v>2.83572915589324E-2</v>
      </c>
      <c r="AN1067" s="14">
        <v>1.5400390734460701E-2</v>
      </c>
      <c r="AO1067" s="14">
        <v>2.46587403640517E-2</v>
      </c>
      <c r="AP1067" s="14">
        <v>3.8153196973849501E-2</v>
      </c>
      <c r="AQ1067" s="14">
        <v>1.10923100780077E-2</v>
      </c>
      <c r="AR1067" s="14"/>
      <c r="AS1067" s="14">
        <v>1.37720404996286E-2</v>
      </c>
      <c r="AT1067" s="14">
        <v>1.8831276446802599E-2</v>
      </c>
      <c r="AU1067" s="14">
        <v>2.66984881422292E-2</v>
      </c>
      <c r="AV1067" s="14">
        <v>2.9437087581889301E-2</v>
      </c>
      <c r="AW1067" s="14">
        <v>7.2324692328208096E-2</v>
      </c>
      <c r="AX1067" s="14"/>
      <c r="AY1067" s="14">
        <v>0</v>
      </c>
      <c r="AZ1067" s="14">
        <v>2.4084757204671001E-2</v>
      </c>
      <c r="BA1067" s="14">
        <v>4.3604782373594997E-2</v>
      </c>
      <c r="BB1067" s="14">
        <v>0</v>
      </c>
      <c r="BC1067" s="14">
        <v>2.6447283260759999E-2</v>
      </c>
      <c r="BD1067" s="14">
        <v>1.3682721521227599E-2</v>
      </c>
      <c r="BE1067" s="14">
        <v>2.7682514779273699E-2</v>
      </c>
      <c r="BF1067" s="14">
        <v>1.2466991603691399E-2</v>
      </c>
      <c r="BG1067" s="14">
        <v>3.3761170175307102E-2</v>
      </c>
      <c r="BH1067" s="14">
        <v>2.9016444505400099E-2</v>
      </c>
      <c r="BI1067" s="14">
        <v>2.3330648626646501E-2</v>
      </c>
      <c r="BJ1067" s="14">
        <v>2.3518590492360499E-2</v>
      </c>
      <c r="BK1067" s="14">
        <v>0</v>
      </c>
      <c r="BL1067" s="14">
        <v>2.05266682700612E-2</v>
      </c>
      <c r="BM1067" s="14">
        <v>1.8932512003650901E-2</v>
      </c>
      <c r="BN1067" s="14">
        <v>4.65726796302686E-2</v>
      </c>
      <c r="BO1067" s="14"/>
      <c r="BP1067" s="14">
        <v>3.97610974716388E-2</v>
      </c>
      <c r="BQ1067" s="14">
        <v>1.3136332333681101E-2</v>
      </c>
      <c r="BR1067" s="14">
        <v>1.38239010745572E-2</v>
      </c>
      <c r="BS1067" s="14">
        <v>2.3475716886029899E-2</v>
      </c>
      <c r="BT1067" s="14">
        <v>4.4691340099758904E-3</v>
      </c>
      <c r="BU1067" s="14">
        <v>6.4804041494572306E-2</v>
      </c>
      <c r="BV1067" s="14"/>
      <c r="BW1067" s="14">
        <v>1.9626622884739799E-2</v>
      </c>
      <c r="BX1067" s="14">
        <v>1.4547948966069899E-2</v>
      </c>
      <c r="BY1067" s="14" t="s">
        <v>120</v>
      </c>
      <c r="BZ1067" s="14">
        <v>2.1741936742741198E-2</v>
      </c>
      <c r="CA1067" s="14">
        <v>2.9658184367695298E-2</v>
      </c>
      <c r="CB1067" s="14">
        <v>2.97685841326795E-2</v>
      </c>
      <c r="CC1067" s="14">
        <v>3.18924404830968E-2</v>
      </c>
      <c r="CD1067" s="14"/>
      <c r="CE1067" s="14">
        <v>3.7371530822763899E-2</v>
      </c>
      <c r="CF1067" s="14">
        <v>2.2647416500144998E-2</v>
      </c>
      <c r="CG1067" s="14">
        <v>1.6556502281618701E-2</v>
      </c>
      <c r="CH1067" s="14">
        <v>1.5679956149600702E-2</v>
      </c>
      <c r="CI1067" s="14"/>
      <c r="CJ1067" s="14">
        <v>1.14311637849198E-2</v>
      </c>
      <c r="CK1067" s="14">
        <v>2.69482775290848E-2</v>
      </c>
      <c r="CL1067" s="14">
        <v>2.7197483629540799E-2</v>
      </c>
      <c r="CM1067" s="14">
        <v>7.68024218475579E-3</v>
      </c>
      <c r="CN1067" s="14"/>
      <c r="CO1067" s="14">
        <v>2.92765359922421E-2</v>
      </c>
      <c r="CP1067" s="14">
        <v>2.1450732556461401E-2</v>
      </c>
      <c r="CQ1067" s="14"/>
      <c r="CR1067" s="14">
        <v>3.36741195224875E-2</v>
      </c>
      <c r="CS1067" s="14">
        <v>2.2305113585534601E-2</v>
      </c>
    </row>
    <row r="1068" spans="2:97" x14ac:dyDescent="0.3">
      <c r="B1068" t="s">
        <v>92</v>
      </c>
      <c r="C1068" s="14">
        <v>4.3204153704930803E-2</v>
      </c>
      <c r="D1068" s="14">
        <v>3.85491615148916E-2</v>
      </c>
      <c r="E1068" s="14">
        <v>4.7885627054761397E-2</v>
      </c>
      <c r="F1068" s="14"/>
      <c r="G1068" s="14">
        <v>6.1402875900149999E-2</v>
      </c>
      <c r="H1068" s="14">
        <v>5.8217594646835902E-2</v>
      </c>
      <c r="I1068" s="14">
        <v>4.0308307819207398E-2</v>
      </c>
      <c r="J1068" s="14">
        <v>2.7813759296558001E-2</v>
      </c>
      <c r="K1068" s="14">
        <v>4.2543955998515598E-2</v>
      </c>
      <c r="L1068" s="14">
        <v>3.4227738157232603E-2</v>
      </c>
      <c r="M1068" s="14"/>
      <c r="N1068" s="14">
        <v>3.41547688217443E-2</v>
      </c>
      <c r="O1068" s="14">
        <v>5.0021624332581303E-2</v>
      </c>
      <c r="P1068" s="14">
        <v>2.75737523548307E-2</v>
      </c>
      <c r="Q1068" s="14">
        <v>5.8179178623286601E-2</v>
      </c>
      <c r="R1068" s="14"/>
      <c r="S1068" s="14">
        <v>7.1955308408775703E-2</v>
      </c>
      <c r="T1068" s="14">
        <v>3.1539292337687902E-2</v>
      </c>
      <c r="U1068" s="14">
        <v>4.0246497281299601E-2</v>
      </c>
      <c r="V1068" s="14">
        <v>5.2449522043300598E-2</v>
      </c>
      <c r="W1068" s="14">
        <v>5.0752175051127502E-2</v>
      </c>
      <c r="X1068" s="14">
        <v>4.3040991941362003E-2</v>
      </c>
      <c r="Y1068" s="14">
        <v>3.4671043612978202E-2</v>
      </c>
      <c r="Z1068" s="14">
        <v>4.6327394398297299E-2</v>
      </c>
      <c r="AA1068" s="14">
        <v>3.56073500614816E-2</v>
      </c>
      <c r="AB1068" s="14">
        <v>3.6672444199214199E-2</v>
      </c>
      <c r="AC1068" s="14">
        <v>2.1734786253688E-2</v>
      </c>
      <c r="AD1068" s="14">
        <v>2.4089806751440599E-2</v>
      </c>
      <c r="AE1068" s="14"/>
      <c r="AF1068" s="14">
        <v>3.9149963772784499E-2</v>
      </c>
      <c r="AG1068" s="14">
        <v>2.8060761165853099E-2</v>
      </c>
      <c r="AH1068" s="14">
        <v>1.53901566669467E-2</v>
      </c>
      <c r="AI1068" s="14">
        <v>4.0327094265460002E-2</v>
      </c>
      <c r="AJ1068" s="14">
        <v>6.3235077507742002E-2</v>
      </c>
      <c r="AK1068" s="14"/>
      <c r="AL1068" s="14">
        <v>3.1587415889805397E-2</v>
      </c>
      <c r="AM1068" s="14">
        <v>2.7669586707224601E-2</v>
      </c>
      <c r="AN1068" s="14">
        <v>1.9199286664908801E-2</v>
      </c>
      <c r="AO1068" s="14">
        <v>4.4471772529596401E-2</v>
      </c>
      <c r="AP1068" s="14">
        <v>4.59705256916755E-2</v>
      </c>
      <c r="AQ1068" s="14">
        <v>8.3273643990017396E-2</v>
      </c>
      <c r="AR1068" s="14"/>
      <c r="AS1068" s="14">
        <v>5.0027619392332801E-2</v>
      </c>
      <c r="AT1068" s="14">
        <v>3.8929660326164101E-2</v>
      </c>
      <c r="AU1068" s="14">
        <v>4.8037928609888099E-2</v>
      </c>
      <c r="AV1068" s="14">
        <v>2.9980199163074001E-2</v>
      </c>
      <c r="AW1068" s="14">
        <v>0</v>
      </c>
      <c r="AX1068" s="14"/>
      <c r="AY1068" s="14">
        <v>6.4890754871020195E-2</v>
      </c>
      <c r="AZ1068" s="14">
        <v>0.10476468305488899</v>
      </c>
      <c r="BA1068" s="14">
        <v>3.7896911234841998E-2</v>
      </c>
      <c r="BB1068" s="14">
        <v>5.01301408600602E-2</v>
      </c>
      <c r="BC1068" s="14">
        <v>6.3108703755147003E-2</v>
      </c>
      <c r="BD1068" s="14">
        <v>4.75386346590118E-2</v>
      </c>
      <c r="BE1068" s="14">
        <v>2.3825320942769599E-2</v>
      </c>
      <c r="BF1068" s="14">
        <v>1.8997107046083799E-2</v>
      </c>
      <c r="BG1068" s="14">
        <v>3.8593367322342302E-2</v>
      </c>
      <c r="BH1068" s="14">
        <v>1.9778764083595399E-2</v>
      </c>
      <c r="BI1068" s="14">
        <v>2.7926905388642901E-2</v>
      </c>
      <c r="BJ1068" s="14">
        <v>7.8322283281143407E-2</v>
      </c>
      <c r="BK1068" s="14">
        <v>2.4043501532041298E-2</v>
      </c>
      <c r="BL1068" s="14">
        <v>5.1633036910766102E-2</v>
      </c>
      <c r="BM1068" s="14">
        <v>1.8671295859377698E-2</v>
      </c>
      <c r="BN1068" s="14">
        <v>8.1333198493005795E-3</v>
      </c>
      <c r="BO1068" s="14"/>
      <c r="BP1068" s="14">
        <v>5.34211570220764E-2</v>
      </c>
      <c r="BQ1068" s="14">
        <v>3.9494109934023303E-2</v>
      </c>
      <c r="BR1068" s="14">
        <v>5.4269738470527101E-2</v>
      </c>
      <c r="BS1068" s="14">
        <v>2.9639419721589799E-2</v>
      </c>
      <c r="BT1068" s="14">
        <v>4.4757630448386702E-2</v>
      </c>
      <c r="BU1068" s="14">
        <v>3.13363745444021E-2</v>
      </c>
      <c r="BV1068" s="14"/>
      <c r="BW1068" s="14">
        <v>3.1653496221459097E-2</v>
      </c>
      <c r="BX1068" s="14">
        <v>2.2670741510783202E-2</v>
      </c>
      <c r="BY1068" s="14" t="s">
        <v>120</v>
      </c>
      <c r="BZ1068" s="14">
        <v>7.6543392152347206E-2</v>
      </c>
      <c r="CA1068" s="14">
        <v>6.1140205212823297E-2</v>
      </c>
      <c r="CB1068" s="14">
        <v>4.8911672351271897E-2</v>
      </c>
      <c r="CC1068" s="14">
        <v>0.12649766436028101</v>
      </c>
      <c r="CD1068" s="14"/>
      <c r="CE1068" s="14">
        <v>5.1649956072798903E-2</v>
      </c>
      <c r="CF1068" s="14">
        <v>3.5730147245708901E-2</v>
      </c>
      <c r="CG1068" s="14">
        <v>7.2279803354152503E-2</v>
      </c>
      <c r="CH1068" s="14">
        <v>2.1770535511113701E-2</v>
      </c>
      <c r="CI1068" s="14"/>
      <c r="CJ1068" s="14">
        <v>1.8948119082538701E-2</v>
      </c>
      <c r="CK1068" s="14">
        <v>3.3801696628626803E-2</v>
      </c>
      <c r="CL1068" s="14">
        <v>4.7349228862289698E-2</v>
      </c>
      <c r="CM1068" s="14">
        <v>0.103040293581339</v>
      </c>
      <c r="CN1068" s="14"/>
      <c r="CO1068" s="14">
        <v>1.8080827735750801E-2</v>
      </c>
      <c r="CP1068" s="14">
        <v>4.5079283946049903E-2</v>
      </c>
      <c r="CQ1068" s="14"/>
      <c r="CR1068" s="14">
        <v>2.3469500214110098E-2</v>
      </c>
      <c r="CS1068" s="14">
        <v>4.0017506204614098E-2</v>
      </c>
    </row>
    <row r="1069" spans="2:97" x14ac:dyDescent="0.3">
      <c r="B1069" t="s">
        <v>235</v>
      </c>
      <c r="C1069" s="14">
        <v>0.75204804801374003</v>
      </c>
      <c r="D1069" s="14">
        <v>0.71247603938256299</v>
      </c>
      <c r="E1069" s="14">
        <v>0.79092611190985596</v>
      </c>
      <c r="F1069" s="14"/>
      <c r="G1069" s="14">
        <v>0.61503857474933799</v>
      </c>
      <c r="H1069" s="14">
        <v>0.63412762941127898</v>
      </c>
      <c r="I1069" s="14">
        <v>0.741306867760953</v>
      </c>
      <c r="J1069" s="14">
        <v>0.79503796920050795</v>
      </c>
      <c r="K1069" s="14">
        <v>0.84146375752646196</v>
      </c>
      <c r="L1069" s="14">
        <v>0.85251621167903302</v>
      </c>
      <c r="M1069" s="14"/>
      <c r="N1069" s="14">
        <v>0.74531325262117198</v>
      </c>
      <c r="O1069" s="14">
        <v>0.76248504715931897</v>
      </c>
      <c r="P1069" s="14">
        <v>0.73923879469610199</v>
      </c>
      <c r="Q1069" s="14">
        <v>0.75871259221115195</v>
      </c>
      <c r="R1069" s="14"/>
      <c r="S1069" s="14">
        <v>0.62996539839243404</v>
      </c>
      <c r="T1069" s="14">
        <v>0.79992757381766399</v>
      </c>
      <c r="U1069" s="14">
        <v>0.74451904910835598</v>
      </c>
      <c r="V1069" s="14">
        <v>0.75879581997843504</v>
      </c>
      <c r="W1069" s="14">
        <v>0.73667137632395296</v>
      </c>
      <c r="X1069" s="14">
        <v>0.78454806572523295</v>
      </c>
      <c r="Y1069" s="14">
        <v>0.78513641649629196</v>
      </c>
      <c r="Z1069" s="14">
        <v>0.67991095292772996</v>
      </c>
      <c r="AA1069" s="14">
        <v>0.74210895605952099</v>
      </c>
      <c r="AB1069" s="14">
        <v>0.76589152945775396</v>
      </c>
      <c r="AC1069" s="14">
        <v>0.82808082456058796</v>
      </c>
      <c r="AD1069" s="14">
        <v>0.93006116874476497</v>
      </c>
      <c r="AE1069" s="14"/>
      <c r="AF1069" s="14">
        <v>0.77469915965125502</v>
      </c>
      <c r="AG1069" s="14">
        <v>0.77374822096033302</v>
      </c>
      <c r="AH1069" s="14">
        <v>0.81220726510805796</v>
      </c>
      <c r="AI1069" s="14">
        <v>0.68069090447242397</v>
      </c>
      <c r="AJ1069" s="14">
        <v>0.76801191053686801</v>
      </c>
      <c r="AK1069" s="14"/>
      <c r="AL1069" s="14">
        <v>0.74529021080900604</v>
      </c>
      <c r="AM1069" s="14">
        <v>0.79269887781637405</v>
      </c>
      <c r="AN1069" s="14">
        <v>0.80395079391152402</v>
      </c>
      <c r="AO1069" s="14">
        <v>0.71841537655988996</v>
      </c>
      <c r="AP1069" s="14">
        <v>0.73792270781769298</v>
      </c>
      <c r="AQ1069" s="14">
        <v>0.74201391769067404</v>
      </c>
      <c r="AR1069" s="14"/>
      <c r="AS1069" s="14">
        <v>0.78876960617821301</v>
      </c>
      <c r="AT1069" s="14">
        <v>0.77241989532757405</v>
      </c>
      <c r="AU1069" s="14">
        <v>0.72105780839142597</v>
      </c>
      <c r="AV1069" s="14">
        <v>0.69995906164743904</v>
      </c>
      <c r="AW1069" s="14">
        <v>0.82482005082240195</v>
      </c>
      <c r="AX1069" s="14"/>
      <c r="AY1069" s="14">
        <v>0.79583445540979403</v>
      </c>
      <c r="AZ1069" s="14">
        <v>0.69454070473149998</v>
      </c>
      <c r="BA1069" s="14">
        <v>0.67541105303203797</v>
      </c>
      <c r="BB1069" s="14">
        <v>0.78127346027502598</v>
      </c>
      <c r="BC1069" s="14">
        <v>0.766182176704018</v>
      </c>
      <c r="BD1069" s="14">
        <v>0.70639195892026996</v>
      </c>
      <c r="BE1069" s="14">
        <v>0.76206103759999899</v>
      </c>
      <c r="BF1069" s="14">
        <v>0.81230501772933905</v>
      </c>
      <c r="BG1069" s="14">
        <v>0.77812460699005603</v>
      </c>
      <c r="BH1069" s="14">
        <v>0.80396569814598096</v>
      </c>
      <c r="BI1069" s="14">
        <v>0.725926283745289</v>
      </c>
      <c r="BJ1069" s="14">
        <v>0.72973713641742499</v>
      </c>
      <c r="BK1069" s="14">
        <v>0.83448130787076902</v>
      </c>
      <c r="BL1069" s="14">
        <v>0.82254346560769798</v>
      </c>
      <c r="BM1069" s="14">
        <v>0.73643750677218001</v>
      </c>
      <c r="BN1069" s="14">
        <v>0.74323498132235799</v>
      </c>
      <c r="BO1069" s="14"/>
      <c r="BP1069" s="14">
        <v>0.65161292640927504</v>
      </c>
      <c r="BQ1069" s="14">
        <v>0.768563359823217</v>
      </c>
      <c r="BR1069" s="14">
        <v>0.74612768868162405</v>
      </c>
      <c r="BS1069" s="14">
        <v>0.80566377131239697</v>
      </c>
      <c r="BT1069" s="14">
        <v>0.81693158108163999</v>
      </c>
      <c r="BU1069" s="14">
        <v>0.82352193301579002</v>
      </c>
      <c r="BV1069" s="14"/>
      <c r="BW1069" s="14">
        <v>0.81524475004143304</v>
      </c>
      <c r="BX1069" s="14">
        <v>0.78553360275637596</v>
      </c>
      <c r="BY1069" s="14" t="s">
        <v>120</v>
      </c>
      <c r="BZ1069" s="14">
        <v>0.72496398716408295</v>
      </c>
      <c r="CA1069" s="14">
        <v>0.68545703624432297</v>
      </c>
      <c r="CB1069" s="14">
        <v>0.67426603788697603</v>
      </c>
      <c r="CC1069" s="14">
        <v>0.56677692911353295</v>
      </c>
      <c r="CD1069" s="14"/>
      <c r="CE1069" s="14">
        <v>0.63752721086147401</v>
      </c>
      <c r="CF1069" s="14">
        <v>0.76584714075280103</v>
      </c>
      <c r="CG1069" s="14">
        <v>0.729438687202414</v>
      </c>
      <c r="CH1069" s="14">
        <v>0.82753123738565204</v>
      </c>
      <c r="CI1069" s="14"/>
      <c r="CJ1069" s="14">
        <v>0.85993092828776097</v>
      </c>
      <c r="CK1069" s="14">
        <v>0.76214782904508105</v>
      </c>
      <c r="CL1069" s="14">
        <v>0.72193440025910804</v>
      </c>
      <c r="CM1069" s="14">
        <v>0.68716809266671597</v>
      </c>
      <c r="CN1069" s="14"/>
      <c r="CO1069" s="14">
        <v>0.746035552754996</v>
      </c>
      <c r="CP1069" s="14">
        <v>0.75598810397131799</v>
      </c>
      <c r="CQ1069" s="14"/>
      <c r="CR1069" s="14">
        <v>0.80748521589748501</v>
      </c>
      <c r="CS1069" s="14">
        <v>0.75667066300424302</v>
      </c>
    </row>
    <row r="1070" spans="2:97" x14ac:dyDescent="0.3">
      <c r="B1070" t="s">
        <v>236</v>
      </c>
      <c r="C1070" s="14">
        <v>7.4009148649328907E-2</v>
      </c>
      <c r="D1070" s="14">
        <v>9.4844742559938203E-2</v>
      </c>
      <c r="E1070" s="14">
        <v>5.2943337310649201E-2</v>
      </c>
      <c r="F1070" s="14"/>
      <c r="G1070" s="14">
        <v>0.13304388131431999</v>
      </c>
      <c r="H1070" s="14">
        <v>0.121170072058173</v>
      </c>
      <c r="I1070" s="14">
        <v>7.2634514815132806E-2</v>
      </c>
      <c r="J1070" s="14">
        <v>6.5844034274344099E-2</v>
      </c>
      <c r="K1070" s="14">
        <v>3.37532358703466E-2</v>
      </c>
      <c r="L1070" s="14">
        <v>3.1331263611227303E-2</v>
      </c>
      <c r="M1070" s="14"/>
      <c r="N1070" s="14">
        <v>9.2703413469596194E-2</v>
      </c>
      <c r="O1070" s="14">
        <v>5.4474546015758102E-2</v>
      </c>
      <c r="P1070" s="14">
        <v>9.5756010160367E-2</v>
      </c>
      <c r="Q1070" s="14">
        <v>5.5916757553420599E-2</v>
      </c>
      <c r="R1070" s="14"/>
      <c r="S1070" s="14">
        <v>0.113296872047206</v>
      </c>
      <c r="T1070" s="14">
        <v>5.4116476033141597E-2</v>
      </c>
      <c r="U1070" s="14">
        <v>4.99298856015018E-2</v>
      </c>
      <c r="V1070" s="14">
        <v>7.4543686662924297E-2</v>
      </c>
      <c r="W1070" s="14">
        <v>9.9072207238545998E-2</v>
      </c>
      <c r="X1070" s="14">
        <v>4.8080889102008098E-2</v>
      </c>
      <c r="Y1070" s="14">
        <v>5.22924440761613E-2</v>
      </c>
      <c r="Z1070" s="14">
        <v>3.4877462552182201E-2</v>
      </c>
      <c r="AA1070" s="14">
        <v>8.6436583742693293E-2</v>
      </c>
      <c r="AB1070" s="14">
        <v>9.6949638117036996E-2</v>
      </c>
      <c r="AC1070" s="14">
        <v>7.8564434717582496E-2</v>
      </c>
      <c r="AD1070" s="14">
        <v>4.5849024503794703E-2</v>
      </c>
      <c r="AE1070" s="14"/>
      <c r="AF1070" s="14">
        <v>7.5599981454159401E-2</v>
      </c>
      <c r="AG1070" s="14">
        <v>6.4566213665471398E-2</v>
      </c>
      <c r="AH1070" s="14">
        <v>4.7143967817022799E-2</v>
      </c>
      <c r="AI1070" s="14">
        <v>0.116302408807359</v>
      </c>
      <c r="AJ1070" s="14">
        <v>6.7144992263852801E-2</v>
      </c>
      <c r="AK1070" s="14"/>
      <c r="AL1070" s="14">
        <v>7.0440552928717898E-2</v>
      </c>
      <c r="AM1070" s="14">
        <v>8.4666089218869395E-2</v>
      </c>
      <c r="AN1070" s="14">
        <v>4.0601092072165598E-2</v>
      </c>
      <c r="AO1070" s="14">
        <v>9.3844206374063502E-2</v>
      </c>
      <c r="AP1070" s="14">
        <v>0.100446498842076</v>
      </c>
      <c r="AQ1070" s="14">
        <v>4.0679060279661901E-2</v>
      </c>
      <c r="AR1070" s="14"/>
      <c r="AS1070" s="14">
        <v>5.0704289340878499E-2</v>
      </c>
      <c r="AT1070" s="14">
        <v>6.5470143752298607E-2</v>
      </c>
      <c r="AU1070" s="14">
        <v>7.5978985703606297E-2</v>
      </c>
      <c r="AV1070" s="14">
        <v>0.126572392665351</v>
      </c>
      <c r="AW1070" s="14">
        <v>0.123354803054016</v>
      </c>
      <c r="AX1070" s="14"/>
      <c r="AY1070" s="14">
        <v>0</v>
      </c>
      <c r="AZ1070" s="14">
        <v>8.4327349413021696E-2</v>
      </c>
      <c r="BA1070" s="14">
        <v>0.119628324681647</v>
      </c>
      <c r="BB1070" s="14">
        <v>4.1612866000555998E-2</v>
      </c>
      <c r="BC1070" s="14">
        <v>4.69030657482577E-2</v>
      </c>
      <c r="BD1070" s="14">
        <v>6.9698179543376093E-2</v>
      </c>
      <c r="BE1070" s="14">
        <v>8.33546859667776E-2</v>
      </c>
      <c r="BF1070" s="14">
        <v>5.1906435637949E-2</v>
      </c>
      <c r="BG1070" s="14">
        <v>9.4286523079904205E-2</v>
      </c>
      <c r="BH1070" s="14">
        <v>9.7958624207364994E-2</v>
      </c>
      <c r="BI1070" s="14">
        <v>0.100823363701305</v>
      </c>
      <c r="BJ1070" s="14">
        <v>4.7501390957649499E-2</v>
      </c>
      <c r="BK1070" s="14">
        <v>0</v>
      </c>
      <c r="BL1070" s="14">
        <v>8.2968699162640103E-2</v>
      </c>
      <c r="BM1070" s="14">
        <v>7.7040991880305901E-2</v>
      </c>
      <c r="BN1070" s="14">
        <v>0.123955893019524</v>
      </c>
      <c r="BO1070" s="14"/>
      <c r="BP1070" s="14">
        <v>0.13494538982391199</v>
      </c>
      <c r="BQ1070" s="14">
        <v>5.0307692878550997E-2</v>
      </c>
      <c r="BR1070" s="14">
        <v>7.7183046685530901E-2</v>
      </c>
      <c r="BS1070" s="14">
        <v>4.8370494299831999E-2</v>
      </c>
      <c r="BT1070" s="14">
        <v>3.9159631661028302E-2</v>
      </c>
      <c r="BU1070" s="14">
        <v>7.4081596289492693E-2</v>
      </c>
      <c r="BV1070" s="14"/>
      <c r="BW1070" s="14">
        <v>6.4662015490051503E-2</v>
      </c>
      <c r="BX1070" s="14">
        <v>5.5527164649373899E-2</v>
      </c>
      <c r="BY1070" s="14" t="s">
        <v>120</v>
      </c>
      <c r="BZ1070" s="14">
        <v>0.108045641351911</v>
      </c>
      <c r="CA1070" s="14">
        <v>7.9393560152239903E-2</v>
      </c>
      <c r="CB1070" s="14">
        <v>8.0714647563794706E-2</v>
      </c>
      <c r="CC1070" s="14">
        <v>0.125009974073513</v>
      </c>
      <c r="CD1070" s="14"/>
      <c r="CE1070" s="14">
        <v>0.10888134360161</v>
      </c>
      <c r="CF1070" s="14">
        <v>8.9913318526263997E-2</v>
      </c>
      <c r="CG1070" s="14">
        <v>7.0526101572577299E-2</v>
      </c>
      <c r="CH1070" s="14">
        <v>4.7120707034148397E-2</v>
      </c>
      <c r="CI1070" s="14"/>
      <c r="CJ1070" s="14">
        <v>4.2553324264033701E-2</v>
      </c>
      <c r="CK1070" s="14">
        <v>7.2938593421787004E-2</v>
      </c>
      <c r="CL1070" s="14">
        <v>8.8356418719671995E-2</v>
      </c>
      <c r="CM1070" s="14">
        <v>3.88467422768983E-2</v>
      </c>
      <c r="CN1070" s="14"/>
      <c r="CO1070" s="14">
        <v>8.04406873835221E-2</v>
      </c>
      <c r="CP1070" s="14">
        <v>7.2629165832931303E-2</v>
      </c>
      <c r="CQ1070" s="14"/>
      <c r="CR1070" s="14">
        <v>7.3138480302746195E-2</v>
      </c>
      <c r="CS1070" s="14">
        <v>7.3091072593914799E-2</v>
      </c>
    </row>
    <row r="1071" spans="2:97" x14ac:dyDescent="0.3">
      <c r="B1071" t="s">
        <v>237</v>
      </c>
      <c r="C1071" s="14">
        <v>0.67803889936441097</v>
      </c>
      <c r="D1071" s="14">
        <v>0.61763129682262496</v>
      </c>
      <c r="E1071" s="14">
        <v>0.73798277459920703</v>
      </c>
      <c r="F1071" s="14"/>
      <c r="G1071" s="14">
        <v>0.481994693435018</v>
      </c>
      <c r="H1071" s="14">
        <v>0.512957557353106</v>
      </c>
      <c r="I1071" s="14">
        <v>0.66867235294581995</v>
      </c>
      <c r="J1071" s="14">
        <v>0.72919393492616402</v>
      </c>
      <c r="K1071" s="14">
        <v>0.80771052165611501</v>
      </c>
      <c r="L1071" s="14">
        <v>0.82118494806780595</v>
      </c>
      <c r="M1071" s="14"/>
      <c r="N1071" s="14">
        <v>0.652609839151575</v>
      </c>
      <c r="O1071" s="14">
        <v>0.70801050114356001</v>
      </c>
      <c r="P1071" s="14">
        <v>0.64348278453573504</v>
      </c>
      <c r="Q1071" s="14">
        <v>0.70279583465773099</v>
      </c>
      <c r="R1071" s="14"/>
      <c r="S1071" s="14">
        <v>0.51666852634522797</v>
      </c>
      <c r="T1071" s="14">
        <v>0.74581109778452204</v>
      </c>
      <c r="U1071" s="14">
        <v>0.69458916350685396</v>
      </c>
      <c r="V1071" s="14">
        <v>0.68425213331551105</v>
      </c>
      <c r="W1071" s="14">
        <v>0.63759916908540704</v>
      </c>
      <c r="X1071" s="14">
        <v>0.73646717662322403</v>
      </c>
      <c r="Y1071" s="14">
        <v>0.732843972420131</v>
      </c>
      <c r="Z1071" s="14">
        <v>0.64503349037554802</v>
      </c>
      <c r="AA1071" s="14">
        <v>0.65567237231682696</v>
      </c>
      <c r="AB1071" s="14">
        <v>0.66894189134071702</v>
      </c>
      <c r="AC1071" s="14">
        <v>0.74951638984300495</v>
      </c>
      <c r="AD1071" s="14">
        <v>0.88421214424097005</v>
      </c>
      <c r="AE1071" s="14"/>
      <c r="AF1071" s="14">
        <v>0.69909917819709599</v>
      </c>
      <c r="AG1071" s="14">
        <v>0.70918200729486203</v>
      </c>
      <c r="AH1071" s="14">
        <v>0.76506329729103495</v>
      </c>
      <c r="AI1071" s="14">
        <v>0.56438849566506499</v>
      </c>
      <c r="AJ1071" s="14">
        <v>0.70086691827301495</v>
      </c>
      <c r="AK1071" s="14"/>
      <c r="AL1071" s="14">
        <v>0.67484965788028795</v>
      </c>
      <c r="AM1071" s="14">
        <v>0.70803278859750496</v>
      </c>
      <c r="AN1071" s="14">
        <v>0.76334970183935802</v>
      </c>
      <c r="AO1071" s="14">
        <v>0.62457117018582697</v>
      </c>
      <c r="AP1071" s="14">
        <v>0.63747620897561696</v>
      </c>
      <c r="AQ1071" s="14">
        <v>0.70133485741101198</v>
      </c>
      <c r="AR1071" s="14"/>
      <c r="AS1071" s="14">
        <v>0.73806531683733501</v>
      </c>
      <c r="AT1071" s="14">
        <v>0.70694975157527595</v>
      </c>
      <c r="AU1071" s="14">
        <v>0.64507882268782002</v>
      </c>
      <c r="AV1071" s="14">
        <v>0.57338666898208801</v>
      </c>
      <c r="AW1071" s="14">
        <v>0.70146524776838504</v>
      </c>
      <c r="AX1071" s="14"/>
      <c r="AY1071" s="14">
        <v>0.79583445540979403</v>
      </c>
      <c r="AZ1071" s="14">
        <v>0.61021335531847798</v>
      </c>
      <c r="BA1071" s="14">
        <v>0.555782728350391</v>
      </c>
      <c r="BB1071" s="14">
        <v>0.73966059427446995</v>
      </c>
      <c r="BC1071" s="14">
        <v>0.71927911095576003</v>
      </c>
      <c r="BD1071" s="14">
        <v>0.63669377937689298</v>
      </c>
      <c r="BE1071" s="14">
        <v>0.67870635163322102</v>
      </c>
      <c r="BF1071" s="14">
        <v>0.76039858209139</v>
      </c>
      <c r="BG1071" s="14">
        <v>0.68383808391015199</v>
      </c>
      <c r="BH1071" s="14">
        <v>0.70600707393861595</v>
      </c>
      <c r="BI1071" s="14">
        <v>0.62510292004398305</v>
      </c>
      <c r="BJ1071" s="14">
        <v>0.68223574545977494</v>
      </c>
      <c r="BK1071" s="14">
        <v>0.83448130787076902</v>
      </c>
      <c r="BL1071" s="14">
        <v>0.73957476644505804</v>
      </c>
      <c r="BM1071" s="14">
        <v>0.65939651489187501</v>
      </c>
      <c r="BN1071" s="14">
        <v>0.61927908830283396</v>
      </c>
      <c r="BO1071" s="14"/>
      <c r="BP1071" s="14">
        <v>0.51666753658536302</v>
      </c>
      <c r="BQ1071" s="14">
        <v>0.71825566694466603</v>
      </c>
      <c r="BR1071" s="14">
        <v>0.66894464199609305</v>
      </c>
      <c r="BS1071" s="14">
        <v>0.75729327701256499</v>
      </c>
      <c r="BT1071" s="14">
        <v>0.77777194942061101</v>
      </c>
      <c r="BU1071" s="14">
        <v>0.74944033672629695</v>
      </c>
      <c r="BV1071" s="14"/>
      <c r="BW1071" s="14">
        <v>0.75058273455138202</v>
      </c>
      <c r="BX1071" s="14">
        <v>0.73000643810700205</v>
      </c>
      <c r="BY1071" s="14" t="s">
        <v>120</v>
      </c>
      <c r="BZ1071" s="14">
        <v>0.61691834581217198</v>
      </c>
      <c r="CA1071" s="14">
        <v>0.606063476092083</v>
      </c>
      <c r="CB1071" s="14">
        <v>0.59355139032318105</v>
      </c>
      <c r="CC1071" s="14">
        <v>0.44176695504002</v>
      </c>
      <c r="CD1071" s="14"/>
      <c r="CE1071" s="14">
        <v>0.52864586725986396</v>
      </c>
      <c r="CF1071" s="14">
        <v>0.67593382222653697</v>
      </c>
      <c r="CG1071" s="14">
        <v>0.65891258562983601</v>
      </c>
      <c r="CH1071" s="14">
        <v>0.78041053035150298</v>
      </c>
      <c r="CI1071" s="14"/>
      <c r="CJ1071" s="14">
        <v>0.81737760402372694</v>
      </c>
      <c r="CK1071" s="14">
        <v>0.68920923562329395</v>
      </c>
      <c r="CL1071" s="14">
        <v>0.63357798153943601</v>
      </c>
      <c r="CM1071" s="14">
        <v>0.64832135038981797</v>
      </c>
      <c r="CN1071" s="14"/>
      <c r="CO1071" s="14">
        <v>0.66559486537147405</v>
      </c>
      <c r="CP1071" s="14">
        <v>0.683358938138387</v>
      </c>
      <c r="CQ1071" s="14"/>
      <c r="CR1071" s="14">
        <v>0.73434673559473795</v>
      </c>
      <c r="CS1071" s="14">
        <v>0.68357959041032801</v>
      </c>
    </row>
    <row r="1072" spans="2:97" x14ac:dyDescent="0.3">
      <c r="C1072" s="14"/>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c r="AD1072" s="14"/>
      <c r="AE1072" s="14"/>
      <c r="AF1072" s="14"/>
      <c r="AG1072" s="14"/>
      <c r="AH1072" s="14"/>
      <c r="AI1072" s="14"/>
      <c r="AJ1072" s="14"/>
      <c r="AK1072" s="14"/>
      <c r="AL1072" s="14"/>
      <c r="AM1072" s="14"/>
      <c r="AN1072" s="14"/>
      <c r="AO1072" s="14"/>
      <c r="AP1072" s="14"/>
      <c r="AQ1072" s="14"/>
      <c r="AR1072" s="14"/>
      <c r="AS1072" s="14"/>
      <c r="AT1072" s="14"/>
      <c r="AU1072" s="14"/>
      <c r="AV1072" s="14"/>
      <c r="AW1072" s="14"/>
      <c r="AX1072" s="14"/>
      <c r="AY1072" s="14"/>
      <c r="AZ1072" s="14"/>
      <c r="BA1072" s="14"/>
      <c r="BB1072" s="14"/>
      <c r="BC1072" s="14"/>
      <c r="BD1072" s="14"/>
      <c r="BE1072" s="14"/>
      <c r="BF1072" s="14"/>
      <c r="BG1072" s="14"/>
      <c r="BH1072" s="14"/>
      <c r="BI1072" s="14"/>
      <c r="BJ1072" s="14"/>
      <c r="BK1072" s="14"/>
      <c r="BL1072" s="14"/>
      <c r="BM1072" s="14"/>
      <c r="BN1072" s="14"/>
      <c r="BO1072" s="14"/>
      <c r="BP1072" s="14"/>
      <c r="BQ1072" s="14"/>
      <c r="BR1072" s="14"/>
      <c r="BS1072" s="14"/>
      <c r="BT1072" s="14"/>
      <c r="BU1072" s="14"/>
      <c r="BV1072" s="14"/>
      <c r="BW1072" s="14"/>
      <c r="BX1072" s="14"/>
      <c r="BY1072" s="14"/>
      <c r="BZ1072" s="14"/>
      <c r="CA1072" s="14"/>
      <c r="CB1072" s="14"/>
      <c r="CC1072" s="14"/>
      <c r="CD1072" s="14"/>
      <c r="CE1072" s="14"/>
      <c r="CF1072" s="14"/>
      <c r="CG1072" s="14"/>
      <c r="CH1072" s="14"/>
      <c r="CI1072" s="14"/>
      <c r="CJ1072" s="14"/>
      <c r="CK1072" s="14"/>
      <c r="CL1072" s="14"/>
      <c r="CM1072" s="14"/>
      <c r="CN1072" s="14"/>
      <c r="CO1072" s="14"/>
      <c r="CP1072" s="14"/>
      <c r="CQ1072" s="14"/>
      <c r="CR1072" s="14"/>
      <c r="CS1072" s="14"/>
    </row>
    <row r="1073" spans="2:97" x14ac:dyDescent="0.3">
      <c r="B1073" s="6" t="s">
        <v>446</v>
      </c>
      <c r="C1073" s="14"/>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c r="AD1073" s="14"/>
      <c r="AE1073" s="14"/>
      <c r="AF1073" s="14"/>
      <c r="AG1073" s="14"/>
      <c r="AH1073" s="14"/>
      <c r="AI1073" s="14"/>
      <c r="AJ1073" s="14"/>
      <c r="AK1073" s="14"/>
      <c r="AL1073" s="14"/>
      <c r="AM1073" s="14"/>
      <c r="AN1073" s="14"/>
      <c r="AO1073" s="14"/>
      <c r="AP1073" s="14"/>
      <c r="AQ1073" s="14"/>
      <c r="AR1073" s="14"/>
      <c r="AS1073" s="14"/>
      <c r="AT1073" s="14"/>
      <c r="AU1073" s="14"/>
      <c r="AV1073" s="14"/>
      <c r="AW1073" s="14"/>
      <c r="AX1073" s="14"/>
      <c r="AY1073" s="14"/>
      <c r="AZ1073" s="14"/>
      <c r="BA1073" s="14"/>
      <c r="BB1073" s="14"/>
      <c r="BC1073" s="14"/>
      <c r="BD1073" s="14"/>
      <c r="BE1073" s="14"/>
      <c r="BF1073" s="14"/>
      <c r="BG1073" s="14"/>
      <c r="BH1073" s="14"/>
      <c r="BI1073" s="14"/>
      <c r="BJ1073" s="14"/>
      <c r="BK1073" s="14"/>
      <c r="BL1073" s="14"/>
      <c r="BM1073" s="14"/>
      <c r="BN1073" s="14"/>
      <c r="BO1073" s="14"/>
      <c r="BP1073" s="14"/>
      <c r="BQ1073" s="14"/>
      <c r="BR1073" s="14"/>
      <c r="BS1073" s="14"/>
      <c r="BT1073" s="14"/>
      <c r="BU1073" s="14"/>
      <c r="BV1073" s="14"/>
      <c r="BW1073" s="14"/>
      <c r="BX1073" s="14"/>
      <c r="BY1073" s="14"/>
      <c r="BZ1073" s="14"/>
      <c r="CA1073" s="14"/>
      <c r="CB1073" s="14"/>
      <c r="CC1073" s="14"/>
      <c r="CD1073" s="14"/>
      <c r="CE1073" s="14"/>
      <c r="CF1073" s="14"/>
      <c r="CG1073" s="14"/>
      <c r="CH1073" s="14"/>
      <c r="CI1073" s="14"/>
      <c r="CJ1073" s="14"/>
      <c r="CK1073" s="14"/>
      <c r="CL1073" s="14"/>
      <c r="CM1073" s="14"/>
      <c r="CN1073" s="14"/>
      <c r="CO1073" s="14"/>
      <c r="CP1073" s="14"/>
      <c r="CQ1073" s="14"/>
      <c r="CR1073" s="14"/>
      <c r="CS1073" s="14"/>
    </row>
    <row r="1074" spans="2:97" x14ac:dyDescent="0.3">
      <c r="B1074" s="24" t="s">
        <v>118</v>
      </c>
      <c r="C1074" s="14"/>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c r="AD1074" s="14"/>
      <c r="AE1074" s="14"/>
      <c r="AF1074" s="14"/>
      <c r="AG1074" s="14"/>
      <c r="AH1074" s="14"/>
      <c r="AI1074" s="14"/>
      <c r="AJ1074" s="14"/>
      <c r="AK1074" s="14"/>
      <c r="AL1074" s="14"/>
      <c r="AM1074" s="14"/>
      <c r="AN1074" s="14"/>
      <c r="AO1074" s="14"/>
      <c r="AP1074" s="14"/>
      <c r="AQ1074" s="14"/>
      <c r="AR1074" s="14"/>
      <c r="AS1074" s="14"/>
      <c r="AT1074" s="14"/>
      <c r="AU1074" s="14"/>
      <c r="AV1074" s="14"/>
      <c r="AW1074" s="14"/>
      <c r="AX1074" s="14"/>
      <c r="AY1074" s="14"/>
      <c r="AZ1074" s="14"/>
      <c r="BA1074" s="14"/>
      <c r="BB1074" s="14"/>
      <c r="BC1074" s="14"/>
      <c r="BD1074" s="14"/>
      <c r="BE1074" s="14"/>
      <c r="BF1074" s="14"/>
      <c r="BG1074" s="14"/>
      <c r="BH1074" s="14"/>
      <c r="BI1074" s="14"/>
      <c r="BJ1074" s="14"/>
      <c r="BK1074" s="14"/>
      <c r="BL1074" s="14"/>
      <c r="BM1074" s="14"/>
      <c r="BN1074" s="14"/>
      <c r="BO1074" s="14"/>
      <c r="BP1074" s="14"/>
      <c r="BQ1074" s="14"/>
      <c r="BR1074" s="14"/>
      <c r="BS1074" s="14"/>
      <c r="BT1074" s="14"/>
      <c r="BU1074" s="14"/>
      <c r="BV1074" s="14"/>
      <c r="BW1074" s="14"/>
      <c r="BX1074" s="14"/>
      <c r="BY1074" s="14"/>
      <c r="BZ1074" s="14"/>
      <c r="CA1074" s="14"/>
      <c r="CB1074" s="14"/>
      <c r="CC1074" s="14"/>
      <c r="CD1074" s="14"/>
      <c r="CE1074" s="14"/>
      <c r="CF1074" s="14"/>
      <c r="CG1074" s="14"/>
      <c r="CH1074" s="14"/>
      <c r="CI1074" s="14"/>
      <c r="CJ1074" s="14"/>
      <c r="CK1074" s="14"/>
      <c r="CL1074" s="14"/>
      <c r="CM1074" s="14"/>
      <c r="CN1074" s="14"/>
      <c r="CO1074" s="14"/>
      <c r="CP1074" s="14"/>
      <c r="CQ1074" s="14"/>
      <c r="CR1074" s="14"/>
      <c r="CS1074" s="14"/>
    </row>
    <row r="1075" spans="2:97" x14ac:dyDescent="0.3">
      <c r="B1075" t="s">
        <v>230</v>
      </c>
      <c r="C1075" s="14">
        <v>0.11435129951244299</v>
      </c>
      <c r="D1075" s="14">
        <v>9.6165688108393405E-2</v>
      </c>
      <c r="E1075" s="14">
        <v>0.13159230478394199</v>
      </c>
      <c r="F1075" s="14"/>
      <c r="G1075" s="14">
        <v>0.125767194393439</v>
      </c>
      <c r="H1075" s="14">
        <v>0.124148907211965</v>
      </c>
      <c r="I1075" s="14">
        <v>0.123863543723902</v>
      </c>
      <c r="J1075" s="14">
        <v>0.103927136858083</v>
      </c>
      <c r="K1075" s="14">
        <v>0.108892499680634</v>
      </c>
      <c r="L1075" s="14">
        <v>0.103205638105014</v>
      </c>
      <c r="M1075" s="14"/>
      <c r="N1075" s="14">
        <v>9.4502896716871093E-2</v>
      </c>
      <c r="O1075" s="14">
        <v>0.10248715970033</v>
      </c>
      <c r="P1075" s="14">
        <v>0.11973129333819101</v>
      </c>
      <c r="Q1075" s="14">
        <v>0.140853912724687</v>
      </c>
      <c r="R1075" s="14"/>
      <c r="S1075" s="14">
        <v>7.9432126236286094E-2</v>
      </c>
      <c r="T1075" s="14">
        <v>0.13709936581829199</v>
      </c>
      <c r="U1075" s="14">
        <v>9.1737666633653306E-2</v>
      </c>
      <c r="V1075" s="14">
        <v>0.11903168952082401</v>
      </c>
      <c r="W1075" s="14">
        <v>0.17411753000299901</v>
      </c>
      <c r="X1075" s="14">
        <v>0.124748360494503</v>
      </c>
      <c r="Y1075" s="14">
        <v>0.138121033346325</v>
      </c>
      <c r="Z1075" s="14">
        <v>8.1441612859606105E-2</v>
      </c>
      <c r="AA1075" s="14">
        <v>0.10565418256913101</v>
      </c>
      <c r="AB1075" s="14">
        <v>0.10153376733112</v>
      </c>
      <c r="AC1075" s="14">
        <v>0.12637802470166301</v>
      </c>
      <c r="AD1075" s="14">
        <v>8.4964467469906504E-2</v>
      </c>
      <c r="AE1075" s="14"/>
      <c r="AF1075" s="14">
        <v>0.102309096353837</v>
      </c>
      <c r="AG1075" s="14">
        <v>0.133855682954753</v>
      </c>
      <c r="AH1075" s="14">
        <v>0.141771762951654</v>
      </c>
      <c r="AI1075" s="14">
        <v>8.5267652405648195E-2</v>
      </c>
      <c r="AJ1075" s="14">
        <v>0.18407155893621099</v>
      </c>
      <c r="AK1075" s="14"/>
      <c r="AL1075" s="14">
        <v>0.13815165945920399</v>
      </c>
      <c r="AM1075" s="14">
        <v>9.97614356577331E-2</v>
      </c>
      <c r="AN1075" s="14">
        <v>9.8698686171414807E-2</v>
      </c>
      <c r="AO1075" s="14">
        <v>9.8408136611677299E-2</v>
      </c>
      <c r="AP1075" s="14">
        <v>0.18524497375086099</v>
      </c>
      <c r="AQ1075" s="14">
        <v>0.124803218238223</v>
      </c>
      <c r="AR1075" s="14"/>
      <c r="AS1075" s="14">
        <v>0.114310105255317</v>
      </c>
      <c r="AT1075" s="14">
        <v>0.116078265362816</v>
      </c>
      <c r="AU1075" s="14">
        <v>0.10852200611144799</v>
      </c>
      <c r="AV1075" s="14">
        <v>0.16452965110169701</v>
      </c>
      <c r="AW1075" s="14">
        <v>0.10656431550086</v>
      </c>
      <c r="AX1075" s="14"/>
      <c r="AY1075" s="14">
        <v>7.0753139085882696E-2</v>
      </c>
      <c r="AZ1075" s="14">
        <v>6.4281597615110098E-2</v>
      </c>
      <c r="BA1075" s="14">
        <v>0.107962104064998</v>
      </c>
      <c r="BB1075" s="14">
        <v>0.11242334461966499</v>
      </c>
      <c r="BC1075" s="14">
        <v>0.1141989423813</v>
      </c>
      <c r="BD1075" s="14">
        <v>0.136808126484041</v>
      </c>
      <c r="BE1075" s="14">
        <v>0.121311705052838</v>
      </c>
      <c r="BF1075" s="14">
        <v>0.11087017980238401</v>
      </c>
      <c r="BG1075" s="14">
        <v>0.101677168961481</v>
      </c>
      <c r="BH1075" s="14">
        <v>0.10126515210090101</v>
      </c>
      <c r="BI1075" s="14">
        <v>9.62528425680476E-2</v>
      </c>
      <c r="BJ1075" s="14">
        <v>0.11140897213039801</v>
      </c>
      <c r="BK1075" s="14">
        <v>0.14753766126767401</v>
      </c>
      <c r="BL1075" s="14">
        <v>6.7394210644863797E-2</v>
      </c>
      <c r="BM1075" s="14">
        <v>0.11669937334668599</v>
      </c>
      <c r="BN1075" s="14">
        <v>0.16462968024025201</v>
      </c>
      <c r="BO1075" s="14"/>
      <c r="BP1075" s="14">
        <v>0.121396738147229</v>
      </c>
      <c r="BQ1075" s="14">
        <v>8.5798227084171702E-2</v>
      </c>
      <c r="BR1075" s="14">
        <v>0.115203702361838</v>
      </c>
      <c r="BS1075" s="14">
        <v>0.11840047978632</v>
      </c>
      <c r="BT1075" s="14">
        <v>0.150973031969069</v>
      </c>
      <c r="BU1075" s="14">
        <v>0.14976261440632399</v>
      </c>
      <c r="BV1075" s="14"/>
      <c r="BW1075" s="14">
        <v>0.108840928265121</v>
      </c>
      <c r="BX1075" s="14">
        <v>0.132876469544285</v>
      </c>
      <c r="BY1075" s="14" t="s">
        <v>120</v>
      </c>
      <c r="BZ1075" s="14">
        <v>0.12026327605715301</v>
      </c>
      <c r="CA1075" s="14">
        <v>0.14152430477665801</v>
      </c>
      <c r="CB1075" s="14">
        <v>0.10760429786645601</v>
      </c>
      <c r="CC1075" s="14">
        <v>4.00601310821335E-2</v>
      </c>
      <c r="CD1075" s="14"/>
      <c r="CE1075" s="14">
        <v>0.12265043888772301</v>
      </c>
      <c r="CF1075" s="14">
        <v>0.116954293869443</v>
      </c>
      <c r="CG1075" s="14">
        <v>9.0341181513924895E-2</v>
      </c>
      <c r="CH1075" s="14">
        <v>0.12968256297917599</v>
      </c>
      <c r="CI1075" s="14"/>
      <c r="CJ1075" s="14">
        <v>0.304035821610533</v>
      </c>
      <c r="CK1075" s="14">
        <v>0.13639280367494799</v>
      </c>
      <c r="CL1075" s="14">
        <v>5.7114887859077403E-2</v>
      </c>
      <c r="CM1075" s="14">
        <v>2.3844640111395501E-2</v>
      </c>
      <c r="CN1075" s="14"/>
      <c r="CO1075" s="14">
        <v>0.20803667150593599</v>
      </c>
      <c r="CP1075" s="14">
        <v>0.10281286464622701</v>
      </c>
      <c r="CQ1075" s="14"/>
      <c r="CR1075" s="14">
        <v>0.22420479580876099</v>
      </c>
      <c r="CS1075" s="14">
        <v>0.104904078300115</v>
      </c>
    </row>
    <row r="1076" spans="2:97" x14ac:dyDescent="0.3">
      <c r="B1076" t="s">
        <v>231</v>
      </c>
      <c r="C1076" s="14">
        <v>0.28592947299350602</v>
      </c>
      <c r="D1076" s="14">
        <v>0.266192816626102</v>
      </c>
      <c r="E1076" s="14">
        <v>0.30608287985197402</v>
      </c>
      <c r="F1076" s="14"/>
      <c r="G1076" s="14">
        <v>0.31493484124976001</v>
      </c>
      <c r="H1076" s="14">
        <v>0.29349248025035202</v>
      </c>
      <c r="I1076" s="14">
        <v>0.34868872079427599</v>
      </c>
      <c r="J1076" s="14">
        <v>0.31334151197069299</v>
      </c>
      <c r="K1076" s="14">
        <v>0.22870238588064701</v>
      </c>
      <c r="L1076" s="14">
        <v>0.22570939070080701</v>
      </c>
      <c r="M1076" s="14"/>
      <c r="N1076" s="14">
        <v>0.29577072010783501</v>
      </c>
      <c r="O1076" s="14">
        <v>0.31578279368768603</v>
      </c>
      <c r="P1076" s="14">
        <v>0.288891302384925</v>
      </c>
      <c r="Q1076" s="14">
        <v>0.24515599750710401</v>
      </c>
      <c r="R1076" s="14"/>
      <c r="S1076" s="14">
        <v>0.246956496784175</v>
      </c>
      <c r="T1076" s="14">
        <v>0.276785949587112</v>
      </c>
      <c r="U1076" s="14">
        <v>0.32438906849999699</v>
      </c>
      <c r="V1076" s="14">
        <v>0.28709021609413499</v>
      </c>
      <c r="W1076" s="14">
        <v>0.32298528162566298</v>
      </c>
      <c r="X1076" s="14">
        <v>0.34837969936791202</v>
      </c>
      <c r="Y1076" s="14">
        <v>0.27277971036334703</v>
      </c>
      <c r="Z1076" s="14">
        <v>0.23856146097235101</v>
      </c>
      <c r="AA1076" s="14">
        <v>0.32188671534183799</v>
      </c>
      <c r="AB1076" s="14">
        <v>0.20187113796294501</v>
      </c>
      <c r="AC1076" s="14">
        <v>0.28275627667751002</v>
      </c>
      <c r="AD1076" s="14">
        <v>0.351709191914585</v>
      </c>
      <c r="AE1076" s="14"/>
      <c r="AF1076" s="14">
        <v>0.27658277791379499</v>
      </c>
      <c r="AG1076" s="14">
        <v>0.31704376300381598</v>
      </c>
      <c r="AH1076" s="14">
        <v>0.30518473932339402</v>
      </c>
      <c r="AI1076" s="14">
        <v>0.26640176222121698</v>
      </c>
      <c r="AJ1076" s="14">
        <v>0.278116837270724</v>
      </c>
      <c r="AK1076" s="14"/>
      <c r="AL1076" s="14">
        <v>0.29552433040176901</v>
      </c>
      <c r="AM1076" s="14">
        <v>0.295914549562517</v>
      </c>
      <c r="AN1076" s="14">
        <v>0.326872583751325</v>
      </c>
      <c r="AO1076" s="14">
        <v>0.26696333883405898</v>
      </c>
      <c r="AP1076" s="14">
        <v>0.28204959842021998</v>
      </c>
      <c r="AQ1076" s="14">
        <v>0.21797769762444899</v>
      </c>
      <c r="AR1076" s="14"/>
      <c r="AS1076" s="14">
        <v>0.26605038697478001</v>
      </c>
      <c r="AT1076" s="14">
        <v>0.28176676299878201</v>
      </c>
      <c r="AU1076" s="14">
        <v>0.30068557312423799</v>
      </c>
      <c r="AV1076" s="14">
        <v>0.30641128871520701</v>
      </c>
      <c r="AW1076" s="14">
        <v>0.26938872196209801</v>
      </c>
      <c r="AX1076" s="14"/>
      <c r="AY1076" s="14">
        <v>0.52366032118403305</v>
      </c>
      <c r="AZ1076" s="14">
        <v>0.29131558663711399</v>
      </c>
      <c r="BA1076" s="14">
        <v>0.24408925481560501</v>
      </c>
      <c r="BB1076" s="14">
        <v>0.24074647113776801</v>
      </c>
      <c r="BC1076" s="14">
        <v>0.29119365483738402</v>
      </c>
      <c r="BD1076" s="14">
        <v>0.26751787937841898</v>
      </c>
      <c r="BE1076" s="14">
        <v>0.30358895283009502</v>
      </c>
      <c r="BF1076" s="14">
        <v>0.28435249597205497</v>
      </c>
      <c r="BG1076" s="14">
        <v>0.29069058357259198</v>
      </c>
      <c r="BH1076" s="14">
        <v>0.32706355488342898</v>
      </c>
      <c r="BI1076" s="14">
        <v>0.30190474479187301</v>
      </c>
      <c r="BJ1076" s="14">
        <v>0.245322319827674</v>
      </c>
      <c r="BK1076" s="14">
        <v>0.34921498591796402</v>
      </c>
      <c r="BL1076" s="14">
        <v>0.26773894560365502</v>
      </c>
      <c r="BM1076" s="14">
        <v>0.30814983543401903</v>
      </c>
      <c r="BN1076" s="14">
        <v>0.322473070070257</v>
      </c>
      <c r="BO1076" s="14"/>
      <c r="BP1076" s="14">
        <v>0.28124965839125099</v>
      </c>
      <c r="BQ1076" s="14">
        <v>0.27975920604401699</v>
      </c>
      <c r="BR1076" s="14">
        <v>0.27597415782181201</v>
      </c>
      <c r="BS1076" s="14">
        <v>0.293766466765292</v>
      </c>
      <c r="BT1076" s="14">
        <v>0.283393450111807</v>
      </c>
      <c r="BU1076" s="14">
        <v>0.33727408153647298</v>
      </c>
      <c r="BV1076" s="14"/>
      <c r="BW1076" s="14">
        <v>0.27500665552130499</v>
      </c>
      <c r="BX1076" s="14">
        <v>0.330504362986283</v>
      </c>
      <c r="BY1076" s="14" t="s">
        <v>120</v>
      </c>
      <c r="BZ1076" s="14">
        <v>0.277515233929506</v>
      </c>
      <c r="CA1076" s="14">
        <v>0.25416393287032002</v>
      </c>
      <c r="CB1076" s="14">
        <v>0.27052482888216101</v>
      </c>
      <c r="CC1076" s="14">
        <v>0.27250049182673303</v>
      </c>
      <c r="CD1076" s="14"/>
      <c r="CE1076" s="14">
        <v>0.29567336448869902</v>
      </c>
      <c r="CF1076" s="14">
        <v>0.32967494215753301</v>
      </c>
      <c r="CG1076" s="14">
        <v>0.239464730623863</v>
      </c>
      <c r="CH1076" s="14">
        <v>0.302071288195009</v>
      </c>
      <c r="CI1076" s="14"/>
      <c r="CJ1076" s="14">
        <v>0.40996594931771302</v>
      </c>
      <c r="CK1076" s="14">
        <v>0.357230211922964</v>
      </c>
      <c r="CL1076" s="14">
        <v>0.22006337281601901</v>
      </c>
      <c r="CM1076" s="14">
        <v>0.29299247067440998</v>
      </c>
      <c r="CN1076" s="14"/>
      <c r="CO1076" s="14">
        <v>0.363809410784732</v>
      </c>
      <c r="CP1076" s="14">
        <v>0.274561615436892</v>
      </c>
      <c r="CQ1076" s="14"/>
      <c r="CR1076" s="14">
        <v>0.39770459392458402</v>
      </c>
      <c r="CS1076" s="14">
        <v>0.27893391687729802</v>
      </c>
    </row>
    <row r="1077" spans="2:97" x14ac:dyDescent="0.3">
      <c r="B1077" t="s">
        <v>232</v>
      </c>
      <c r="C1077" s="14">
        <v>0.25011702259273699</v>
      </c>
      <c r="D1077" s="14">
        <v>0.26020502982914101</v>
      </c>
      <c r="E1077" s="14">
        <v>0.24008620536491401</v>
      </c>
      <c r="F1077" s="14"/>
      <c r="G1077" s="14">
        <v>0.24751631281421499</v>
      </c>
      <c r="H1077" s="14">
        <v>0.209295607865818</v>
      </c>
      <c r="I1077" s="14">
        <v>0.204027261134654</v>
      </c>
      <c r="J1077" s="14">
        <v>0.24108654906735899</v>
      </c>
      <c r="K1077" s="14">
        <v>0.290306447254498</v>
      </c>
      <c r="L1077" s="14">
        <v>0.302929136006512</v>
      </c>
      <c r="M1077" s="14"/>
      <c r="N1077" s="14">
        <v>0.25579750074704</v>
      </c>
      <c r="O1077" s="14">
        <v>0.23181900359066401</v>
      </c>
      <c r="P1077" s="14">
        <v>0.27116457880988898</v>
      </c>
      <c r="Q1077" s="14">
        <v>0.24748526773694901</v>
      </c>
      <c r="R1077" s="14"/>
      <c r="S1077" s="14">
        <v>0.22926938991781801</v>
      </c>
      <c r="T1077" s="14">
        <v>0.26851933289909802</v>
      </c>
      <c r="U1077" s="14">
        <v>0.26853233919355302</v>
      </c>
      <c r="V1077" s="14">
        <v>0.27573226795030098</v>
      </c>
      <c r="W1077" s="14">
        <v>0.170102446834628</v>
      </c>
      <c r="X1077" s="14">
        <v>0.19976412402560301</v>
      </c>
      <c r="Y1077" s="14">
        <v>0.21914744829299901</v>
      </c>
      <c r="Z1077" s="14">
        <v>0.29547826922155801</v>
      </c>
      <c r="AA1077" s="14">
        <v>0.25154463934568999</v>
      </c>
      <c r="AB1077" s="14">
        <v>0.276220398991807</v>
      </c>
      <c r="AC1077" s="14">
        <v>0.295543835462101</v>
      </c>
      <c r="AD1077" s="14">
        <v>0.34340601743534099</v>
      </c>
      <c r="AE1077" s="14"/>
      <c r="AF1077" s="14">
        <v>0.25603983062461799</v>
      </c>
      <c r="AG1077" s="14">
        <v>0.216741652027199</v>
      </c>
      <c r="AH1077" s="14">
        <v>0.22933761623285201</v>
      </c>
      <c r="AI1077" s="14">
        <v>0.27824835341440801</v>
      </c>
      <c r="AJ1077" s="14">
        <v>0.17895590411696599</v>
      </c>
      <c r="AK1077" s="14"/>
      <c r="AL1077" s="14">
        <v>0.22766114357282399</v>
      </c>
      <c r="AM1077" s="14">
        <v>0.25079756273297399</v>
      </c>
      <c r="AN1077" s="14">
        <v>0.26779434808209401</v>
      </c>
      <c r="AO1077" s="14">
        <v>0.25945202086211999</v>
      </c>
      <c r="AP1077" s="14">
        <v>0.194474106792245</v>
      </c>
      <c r="AQ1077" s="14">
        <v>0.25606590636056298</v>
      </c>
      <c r="AR1077" s="14"/>
      <c r="AS1077" s="14">
        <v>0.25987888286591998</v>
      </c>
      <c r="AT1077" s="14">
        <v>0.22346562331495101</v>
      </c>
      <c r="AU1077" s="14">
        <v>0.273448238529587</v>
      </c>
      <c r="AV1077" s="14">
        <v>0.19499975858664301</v>
      </c>
      <c r="AW1077" s="14">
        <v>0.167290770850339</v>
      </c>
      <c r="AX1077" s="14"/>
      <c r="AY1077" s="14">
        <v>0</v>
      </c>
      <c r="AZ1077" s="14">
        <v>0.306739401941517</v>
      </c>
      <c r="BA1077" s="14">
        <v>0.30632449115736698</v>
      </c>
      <c r="BB1077" s="14">
        <v>0.21208671669795701</v>
      </c>
      <c r="BC1077" s="14">
        <v>0.23674621028303</v>
      </c>
      <c r="BD1077" s="14">
        <v>0.23886795068580799</v>
      </c>
      <c r="BE1077" s="14">
        <v>0.26809446191342701</v>
      </c>
      <c r="BF1077" s="14">
        <v>0.28019233090379703</v>
      </c>
      <c r="BG1077" s="14">
        <v>0.22324186000448701</v>
      </c>
      <c r="BH1077" s="14">
        <v>0.25292855711352602</v>
      </c>
      <c r="BI1077" s="14">
        <v>0.22941790251876801</v>
      </c>
      <c r="BJ1077" s="14">
        <v>0.27129826165319998</v>
      </c>
      <c r="BK1077" s="14">
        <v>0.19185500167102901</v>
      </c>
      <c r="BL1077" s="14">
        <v>0.304192892409479</v>
      </c>
      <c r="BM1077" s="14">
        <v>0.24181625040636101</v>
      </c>
      <c r="BN1077" s="14">
        <v>0.222874928277042</v>
      </c>
      <c r="BO1077" s="14"/>
      <c r="BP1077" s="14">
        <v>0.217137056297486</v>
      </c>
      <c r="BQ1077" s="14">
        <v>0.28072590771688299</v>
      </c>
      <c r="BR1077" s="14">
        <v>0.214011062738339</v>
      </c>
      <c r="BS1077" s="14">
        <v>0.295330231057086</v>
      </c>
      <c r="BT1077" s="14">
        <v>0.20954180746137199</v>
      </c>
      <c r="BU1077" s="14">
        <v>0.25956522858436798</v>
      </c>
      <c r="BV1077" s="14"/>
      <c r="BW1077" s="14">
        <v>0.24860795062305999</v>
      </c>
      <c r="BX1077" s="14">
        <v>0.266800883160692</v>
      </c>
      <c r="BY1077" s="14" t="s">
        <v>120</v>
      </c>
      <c r="BZ1077" s="14">
        <v>0.26661191069186702</v>
      </c>
      <c r="CA1077" s="14">
        <v>0.23549339691354501</v>
      </c>
      <c r="CB1077" s="14">
        <v>0.24984449506918099</v>
      </c>
      <c r="CC1077" s="14">
        <v>0.21590761822877599</v>
      </c>
      <c r="CD1077" s="14"/>
      <c r="CE1077" s="14">
        <v>0.23332465644220601</v>
      </c>
      <c r="CF1077" s="14">
        <v>0.24822789357963701</v>
      </c>
      <c r="CG1077" s="14">
        <v>0.24961571952130299</v>
      </c>
      <c r="CH1077" s="14">
        <v>0.24978657813904201</v>
      </c>
      <c r="CI1077" s="14"/>
      <c r="CJ1077" s="14">
        <v>0.192033067264131</v>
      </c>
      <c r="CK1077" s="14">
        <v>0.25218774055023802</v>
      </c>
      <c r="CL1077" s="14">
        <v>0.26069601059504199</v>
      </c>
      <c r="CM1077" s="14">
        <v>0.31006026739083697</v>
      </c>
      <c r="CN1077" s="14"/>
      <c r="CO1077" s="14">
        <v>0.21887655313218299</v>
      </c>
      <c r="CP1077" s="14">
        <v>0.25176411205365001</v>
      </c>
      <c r="CQ1077" s="14"/>
      <c r="CR1077" s="14">
        <v>0.21601205509357299</v>
      </c>
      <c r="CS1077" s="14">
        <v>0.25129091386225699</v>
      </c>
    </row>
    <row r="1078" spans="2:97" x14ac:dyDescent="0.3">
      <c r="B1078" t="s">
        <v>233</v>
      </c>
      <c r="C1078" s="14">
        <v>0.18460592777011101</v>
      </c>
      <c r="D1078" s="14">
        <v>0.20855932372598601</v>
      </c>
      <c r="E1078" s="14">
        <v>0.16172209621106601</v>
      </c>
      <c r="F1078" s="14"/>
      <c r="G1078" s="14">
        <v>0.16466193741792001</v>
      </c>
      <c r="H1078" s="14">
        <v>0.20211491257953201</v>
      </c>
      <c r="I1078" s="14">
        <v>0.16022354702795799</v>
      </c>
      <c r="J1078" s="14">
        <v>0.18649577251905</v>
      </c>
      <c r="K1078" s="14">
        <v>0.18803824161132199</v>
      </c>
      <c r="L1078" s="14">
        <v>0.19953388064682001</v>
      </c>
      <c r="M1078" s="14"/>
      <c r="N1078" s="14">
        <v>0.197037585397769</v>
      </c>
      <c r="O1078" s="14">
        <v>0.20525382108287901</v>
      </c>
      <c r="P1078" s="14">
        <v>0.17120678008072099</v>
      </c>
      <c r="Q1078" s="14">
        <v>0.15977783221845701</v>
      </c>
      <c r="R1078" s="14"/>
      <c r="S1078" s="14">
        <v>0.22420977297296199</v>
      </c>
      <c r="T1078" s="14">
        <v>0.15634511926622299</v>
      </c>
      <c r="U1078" s="14">
        <v>0.202918121733139</v>
      </c>
      <c r="V1078" s="14">
        <v>0.15664614585168801</v>
      </c>
      <c r="W1078" s="14">
        <v>0.163313345581861</v>
      </c>
      <c r="X1078" s="14">
        <v>0.16974137163601999</v>
      </c>
      <c r="Y1078" s="14">
        <v>0.20286680554584599</v>
      </c>
      <c r="Z1078" s="14">
        <v>0.227148879336392</v>
      </c>
      <c r="AA1078" s="14">
        <v>0.149846712123308</v>
      </c>
      <c r="AB1078" s="14">
        <v>0.23492433710382599</v>
      </c>
      <c r="AC1078" s="14">
        <v>0.165191050298056</v>
      </c>
      <c r="AD1078" s="14">
        <v>0.154610057733821</v>
      </c>
      <c r="AE1078" s="14"/>
      <c r="AF1078" s="14">
        <v>0.20724454905494599</v>
      </c>
      <c r="AG1078" s="14">
        <v>0.19460265290242801</v>
      </c>
      <c r="AH1078" s="14">
        <v>0.150397512239552</v>
      </c>
      <c r="AI1078" s="14">
        <v>0.17115054673549401</v>
      </c>
      <c r="AJ1078" s="14">
        <v>0.19381593114321499</v>
      </c>
      <c r="AK1078" s="14"/>
      <c r="AL1078" s="14">
        <v>0.19448892724962499</v>
      </c>
      <c r="AM1078" s="14">
        <v>0.20832248144398499</v>
      </c>
      <c r="AN1078" s="14">
        <v>0.13417000887078701</v>
      </c>
      <c r="AO1078" s="14">
        <v>0.18170739088058799</v>
      </c>
      <c r="AP1078" s="14">
        <v>0.19133191095728799</v>
      </c>
      <c r="AQ1078" s="14">
        <v>0.189449908207796</v>
      </c>
      <c r="AR1078" s="14"/>
      <c r="AS1078" s="14">
        <v>0.18460179844650901</v>
      </c>
      <c r="AT1078" s="14">
        <v>0.19872239699605601</v>
      </c>
      <c r="AU1078" s="14">
        <v>0.175706204782928</v>
      </c>
      <c r="AV1078" s="14">
        <v>0.176732200709664</v>
      </c>
      <c r="AW1078" s="14">
        <v>0.30387579257577002</v>
      </c>
      <c r="AX1078" s="14"/>
      <c r="AY1078" s="14">
        <v>0.13768405289357</v>
      </c>
      <c r="AZ1078" s="14">
        <v>0.10725826029586601</v>
      </c>
      <c r="BA1078" s="14">
        <v>0.13620608890361299</v>
      </c>
      <c r="BB1078" s="14">
        <v>0.21473612725756699</v>
      </c>
      <c r="BC1078" s="14">
        <v>0.16269359918033299</v>
      </c>
      <c r="BD1078" s="14">
        <v>0.18298091804493599</v>
      </c>
      <c r="BE1078" s="14">
        <v>0.171756669612736</v>
      </c>
      <c r="BF1078" s="14">
        <v>0.211586267628325</v>
      </c>
      <c r="BG1078" s="14">
        <v>0.24217466904472801</v>
      </c>
      <c r="BH1078" s="14">
        <v>0.211144703473575</v>
      </c>
      <c r="BI1078" s="14">
        <v>0.193317367558175</v>
      </c>
      <c r="BJ1078" s="14">
        <v>0.195311364920149</v>
      </c>
      <c r="BK1078" s="14">
        <v>0.23742117399665699</v>
      </c>
      <c r="BL1078" s="14">
        <v>0.198685467336981</v>
      </c>
      <c r="BM1078" s="14">
        <v>0.17555405477345501</v>
      </c>
      <c r="BN1078" s="14">
        <v>0.168750952229724</v>
      </c>
      <c r="BO1078" s="14"/>
      <c r="BP1078" s="14">
        <v>0.19777500217908001</v>
      </c>
      <c r="BQ1078" s="14">
        <v>0.185916842549572</v>
      </c>
      <c r="BR1078" s="14">
        <v>0.21039820099881801</v>
      </c>
      <c r="BS1078" s="14">
        <v>0.15917505581069799</v>
      </c>
      <c r="BT1078" s="14">
        <v>0.19322205446016899</v>
      </c>
      <c r="BU1078" s="14">
        <v>0.118833403735685</v>
      </c>
      <c r="BV1078" s="14"/>
      <c r="BW1078" s="14">
        <v>0.21808234031219501</v>
      </c>
      <c r="BX1078" s="14">
        <v>0.14950223228759599</v>
      </c>
      <c r="BY1078" s="14" t="s">
        <v>120</v>
      </c>
      <c r="BZ1078" s="14">
        <v>0.15459795760409001</v>
      </c>
      <c r="CA1078" s="14">
        <v>0.16245160980041001</v>
      </c>
      <c r="CB1078" s="14">
        <v>0.188889994260418</v>
      </c>
      <c r="CC1078" s="14">
        <v>0.172366048892998</v>
      </c>
      <c r="CD1078" s="14"/>
      <c r="CE1078" s="14">
        <v>0.19524201939022601</v>
      </c>
      <c r="CF1078" s="14">
        <v>0.19475402338425499</v>
      </c>
      <c r="CG1078" s="14">
        <v>0.16031934461918701</v>
      </c>
      <c r="CH1078" s="14">
        <v>0.186136189433324</v>
      </c>
      <c r="CI1078" s="14"/>
      <c r="CJ1078" s="14">
        <v>4.8778259122873098E-2</v>
      </c>
      <c r="CK1078" s="14">
        <v>0.170438166912071</v>
      </c>
      <c r="CL1078" s="14">
        <v>0.24445356957332301</v>
      </c>
      <c r="CM1078" s="14">
        <v>8.1140667650803702E-2</v>
      </c>
      <c r="CN1078" s="14"/>
      <c r="CO1078" s="14">
        <v>0.122418924936015</v>
      </c>
      <c r="CP1078" s="14">
        <v>0.194375452237142</v>
      </c>
      <c r="CQ1078" s="14"/>
      <c r="CR1078" s="14">
        <v>0.116891661550555</v>
      </c>
      <c r="CS1078" s="14">
        <v>0.19736185154451999</v>
      </c>
    </row>
    <row r="1079" spans="2:97" x14ac:dyDescent="0.3">
      <c r="B1079" t="s">
        <v>234</v>
      </c>
      <c r="C1079" s="14">
        <v>0.113408051057521</v>
      </c>
      <c r="D1079" s="14">
        <v>0.12847143060781499</v>
      </c>
      <c r="E1079" s="14">
        <v>9.7836840003777903E-2</v>
      </c>
      <c r="F1079" s="14"/>
      <c r="G1079" s="14">
        <v>8.4173017647129006E-2</v>
      </c>
      <c r="H1079" s="14">
        <v>0.115435983477264</v>
      </c>
      <c r="I1079" s="14">
        <v>0.11680285134441699</v>
      </c>
      <c r="J1079" s="14">
        <v>0.106892834951543</v>
      </c>
      <c r="K1079" s="14">
        <v>0.122956479910219</v>
      </c>
      <c r="L1079" s="14">
        <v>0.127201847058907</v>
      </c>
      <c r="M1079" s="14"/>
      <c r="N1079" s="14">
        <v>0.101552580010263</v>
      </c>
      <c r="O1079" s="14">
        <v>9.0992552380582306E-2</v>
      </c>
      <c r="P1079" s="14">
        <v>0.11478017619626001</v>
      </c>
      <c r="Q1079" s="14">
        <v>0.14959854063404099</v>
      </c>
      <c r="R1079" s="14"/>
      <c r="S1079" s="14">
        <v>0.15388573228494001</v>
      </c>
      <c r="T1079" s="14">
        <v>0.10710926375823</v>
      </c>
      <c r="U1079" s="14">
        <v>5.1515113057590899E-2</v>
      </c>
      <c r="V1079" s="14">
        <v>0.11318411709675499</v>
      </c>
      <c r="W1079" s="14">
        <v>0.112487181894074</v>
      </c>
      <c r="X1079" s="14">
        <v>9.9514573164552603E-2</v>
      </c>
      <c r="Y1079" s="14">
        <v>0.110235255353565</v>
      </c>
      <c r="Z1079" s="14">
        <v>0.120719237699686</v>
      </c>
      <c r="AA1079" s="14">
        <v>0.107552599354969</v>
      </c>
      <c r="AB1079" s="14">
        <v>0.16730634935904901</v>
      </c>
      <c r="AC1079" s="14">
        <v>9.8300379915793004E-2</v>
      </c>
      <c r="AD1079" s="14">
        <v>4.4471118350192601E-2</v>
      </c>
      <c r="AE1079" s="14"/>
      <c r="AF1079" s="14">
        <v>0.121324428612244</v>
      </c>
      <c r="AG1079" s="14">
        <v>9.8270109131350702E-2</v>
      </c>
      <c r="AH1079" s="14">
        <v>0.106052055362162</v>
      </c>
      <c r="AI1079" s="14">
        <v>0.16275626089857501</v>
      </c>
      <c r="AJ1079" s="14">
        <v>9.3692767986418402E-2</v>
      </c>
      <c r="AK1079" s="14"/>
      <c r="AL1079" s="14">
        <v>0.105223031191094</v>
      </c>
      <c r="AM1079" s="14">
        <v>0.10698269284525901</v>
      </c>
      <c r="AN1079" s="14">
        <v>0.10897203827403</v>
      </c>
      <c r="AO1079" s="14">
        <v>0.14918297054944801</v>
      </c>
      <c r="AP1079" s="14">
        <v>9.3169246791599394E-2</v>
      </c>
      <c r="AQ1079" s="14">
        <v>9.2146488056290096E-2</v>
      </c>
      <c r="AR1079" s="14"/>
      <c r="AS1079" s="14">
        <v>0.13351007018073899</v>
      </c>
      <c r="AT1079" s="14">
        <v>0.12930910378767899</v>
      </c>
      <c r="AU1079" s="14">
        <v>7.9260773780924498E-2</v>
      </c>
      <c r="AV1079" s="14">
        <v>0.104711880229633</v>
      </c>
      <c r="AW1079" s="14">
        <v>0.102830080941627</v>
      </c>
      <c r="AX1079" s="14"/>
      <c r="AY1079" s="14">
        <v>0.20040069978953501</v>
      </c>
      <c r="AZ1079" s="14">
        <v>0.16642409947204501</v>
      </c>
      <c r="BA1079" s="14">
        <v>0.16582943792857399</v>
      </c>
      <c r="BB1079" s="14">
        <v>0.15389845704869301</v>
      </c>
      <c r="BC1079" s="14">
        <v>0.135469337811609</v>
      </c>
      <c r="BD1079" s="14">
        <v>0.118299075810244</v>
      </c>
      <c r="BE1079" s="14">
        <v>7.56167598892932E-2</v>
      </c>
      <c r="BF1079" s="14">
        <v>8.7688308179644903E-2</v>
      </c>
      <c r="BG1079" s="14">
        <v>9.4533782113409501E-2</v>
      </c>
      <c r="BH1079" s="14">
        <v>7.70344709203237E-2</v>
      </c>
      <c r="BI1079" s="14">
        <v>0.13330130198036999</v>
      </c>
      <c r="BJ1079" s="14">
        <v>0.109050563378813</v>
      </c>
      <c r="BK1079" s="14">
        <v>6.1744155662517099E-2</v>
      </c>
      <c r="BL1079" s="14">
        <v>0.110355447094254</v>
      </c>
      <c r="BM1079" s="14">
        <v>0.120601959392782</v>
      </c>
      <c r="BN1079" s="14">
        <v>0.113193487797389</v>
      </c>
      <c r="BO1079" s="14"/>
      <c r="BP1079" s="14">
        <v>0.13937678494929701</v>
      </c>
      <c r="BQ1079" s="14">
        <v>0.109709887885614</v>
      </c>
      <c r="BR1079" s="14">
        <v>0.128861613756351</v>
      </c>
      <c r="BS1079" s="14">
        <v>9.1846579398489406E-2</v>
      </c>
      <c r="BT1079" s="14">
        <v>9.2027225526268103E-2</v>
      </c>
      <c r="BU1079" s="14">
        <v>9.1989631736084806E-2</v>
      </c>
      <c r="BV1079" s="14"/>
      <c r="BW1079" s="14">
        <v>0.112309202946607</v>
      </c>
      <c r="BX1079" s="14">
        <v>7.2531962183812998E-2</v>
      </c>
      <c r="BY1079" s="14" t="s">
        <v>120</v>
      </c>
      <c r="BZ1079" s="14">
        <v>0.11699621053715099</v>
      </c>
      <c r="CA1079" s="14">
        <v>0.17191088933136001</v>
      </c>
      <c r="CB1079" s="14">
        <v>0.124229973431119</v>
      </c>
      <c r="CC1079" s="14">
        <v>0.13030282009858499</v>
      </c>
      <c r="CD1079" s="14"/>
      <c r="CE1079" s="14">
        <v>0.109358116464966</v>
      </c>
      <c r="CF1079" s="14">
        <v>7.8791163910836307E-2</v>
      </c>
      <c r="CG1079" s="14">
        <v>0.173101047865103</v>
      </c>
      <c r="CH1079" s="14">
        <v>0.106915034957861</v>
      </c>
      <c r="CI1079" s="14"/>
      <c r="CJ1079" s="14">
        <v>2.6457658365370701E-2</v>
      </c>
      <c r="CK1079" s="14">
        <v>4.41516716072788E-2</v>
      </c>
      <c r="CL1079" s="14">
        <v>0.168118028792449</v>
      </c>
      <c r="CM1079" s="14">
        <v>9.5509483634520206E-2</v>
      </c>
      <c r="CN1079" s="14"/>
      <c r="CO1079" s="14">
        <v>4.80682865443628E-2</v>
      </c>
      <c r="CP1079" s="14">
        <v>0.122771858784572</v>
      </c>
      <c r="CQ1079" s="14"/>
      <c r="CR1079" s="14">
        <v>4.00321882690809E-2</v>
      </c>
      <c r="CS1079" s="14">
        <v>0.12208094541158999</v>
      </c>
    </row>
    <row r="1080" spans="2:97" x14ac:dyDescent="0.3">
      <c r="B1080" t="s">
        <v>92</v>
      </c>
      <c r="C1080" s="14">
        <v>5.1588226073681701E-2</v>
      </c>
      <c r="D1080" s="14">
        <v>4.0405711102562601E-2</v>
      </c>
      <c r="E1080" s="14">
        <v>6.2679673784325998E-2</v>
      </c>
      <c r="F1080" s="14"/>
      <c r="G1080" s="14">
        <v>6.2946696477536895E-2</v>
      </c>
      <c r="H1080" s="14">
        <v>5.55121086150678E-2</v>
      </c>
      <c r="I1080" s="14">
        <v>4.6394075974792698E-2</v>
      </c>
      <c r="J1080" s="14">
        <v>4.8256194633272603E-2</v>
      </c>
      <c r="K1080" s="14">
        <v>6.1103945662679598E-2</v>
      </c>
      <c r="L1080" s="14">
        <v>4.1420107481939999E-2</v>
      </c>
      <c r="M1080" s="14"/>
      <c r="N1080" s="14">
        <v>5.5338717020222701E-2</v>
      </c>
      <c r="O1080" s="14">
        <v>5.3664669557858702E-2</v>
      </c>
      <c r="P1080" s="14">
        <v>3.4225869190013303E-2</v>
      </c>
      <c r="Q1080" s="14">
        <v>5.7128449178761698E-2</v>
      </c>
      <c r="R1080" s="14"/>
      <c r="S1080" s="14">
        <v>6.6246481803818202E-2</v>
      </c>
      <c r="T1080" s="14">
        <v>5.4140968671044898E-2</v>
      </c>
      <c r="U1080" s="14">
        <v>6.0907690882066101E-2</v>
      </c>
      <c r="V1080" s="14">
        <v>4.8315563486296502E-2</v>
      </c>
      <c r="W1080" s="14">
        <v>5.6994214060774401E-2</v>
      </c>
      <c r="X1080" s="14">
        <v>5.7851871311408801E-2</v>
      </c>
      <c r="Y1080" s="14">
        <v>5.6849747097917E-2</v>
      </c>
      <c r="Z1080" s="14">
        <v>3.6650539910405601E-2</v>
      </c>
      <c r="AA1080" s="14">
        <v>6.3515151265064407E-2</v>
      </c>
      <c r="AB1080" s="14">
        <v>1.81440092512535E-2</v>
      </c>
      <c r="AC1080" s="14">
        <v>3.18304329448773E-2</v>
      </c>
      <c r="AD1080" s="14">
        <v>2.08391470961528E-2</v>
      </c>
      <c r="AE1080" s="14"/>
      <c r="AF1080" s="14">
        <v>3.6499317440559398E-2</v>
      </c>
      <c r="AG1080" s="14">
        <v>3.9486139980454103E-2</v>
      </c>
      <c r="AH1080" s="14">
        <v>6.7256313890386596E-2</v>
      </c>
      <c r="AI1080" s="14">
        <v>3.6175424324658201E-2</v>
      </c>
      <c r="AJ1080" s="14">
        <v>7.1347000546465103E-2</v>
      </c>
      <c r="AK1080" s="14"/>
      <c r="AL1080" s="14">
        <v>3.89509081254839E-2</v>
      </c>
      <c r="AM1080" s="14">
        <v>3.8221277757532202E-2</v>
      </c>
      <c r="AN1080" s="14">
        <v>6.3492334850348595E-2</v>
      </c>
      <c r="AO1080" s="14">
        <v>4.4286142262108703E-2</v>
      </c>
      <c r="AP1080" s="14">
        <v>5.3730163287785501E-2</v>
      </c>
      <c r="AQ1080" s="14">
        <v>0.119556781512678</v>
      </c>
      <c r="AR1080" s="14"/>
      <c r="AS1080" s="14">
        <v>4.1648756276736199E-2</v>
      </c>
      <c r="AT1080" s="14">
        <v>5.0657847539714897E-2</v>
      </c>
      <c r="AU1080" s="14">
        <v>6.23772036708743E-2</v>
      </c>
      <c r="AV1080" s="14">
        <v>5.2615220657155501E-2</v>
      </c>
      <c r="AW1080" s="14">
        <v>5.0050318169306302E-2</v>
      </c>
      <c r="AX1080" s="14"/>
      <c r="AY1080" s="14">
        <v>6.7501787046979705E-2</v>
      </c>
      <c r="AZ1080" s="14">
        <v>6.3981054038347002E-2</v>
      </c>
      <c r="BA1080" s="14">
        <v>3.9588623129843903E-2</v>
      </c>
      <c r="BB1080" s="14">
        <v>6.6108883238349098E-2</v>
      </c>
      <c r="BC1080" s="14">
        <v>5.9698255506344403E-2</v>
      </c>
      <c r="BD1080" s="14">
        <v>5.5526049596552003E-2</v>
      </c>
      <c r="BE1080" s="14">
        <v>5.9631450701610203E-2</v>
      </c>
      <c r="BF1080" s="14">
        <v>2.5310417513793499E-2</v>
      </c>
      <c r="BG1080" s="14">
        <v>4.7681936303303203E-2</v>
      </c>
      <c r="BH1080" s="14">
        <v>3.0563561508245001E-2</v>
      </c>
      <c r="BI1080" s="14">
        <v>4.5805840582766301E-2</v>
      </c>
      <c r="BJ1080" s="14">
        <v>6.7608518089765798E-2</v>
      </c>
      <c r="BK1080" s="14">
        <v>1.2227021484158501E-2</v>
      </c>
      <c r="BL1080" s="14">
        <v>5.1633036910766102E-2</v>
      </c>
      <c r="BM1080" s="14">
        <v>3.7178526646696498E-2</v>
      </c>
      <c r="BN1080" s="14">
        <v>8.0778813853364696E-3</v>
      </c>
      <c r="BO1080" s="14"/>
      <c r="BP1080" s="14">
        <v>4.30647600356567E-2</v>
      </c>
      <c r="BQ1080" s="14">
        <v>5.8089928719742799E-2</v>
      </c>
      <c r="BR1080" s="14">
        <v>5.55512623228425E-2</v>
      </c>
      <c r="BS1080" s="14">
        <v>4.1481187182114E-2</v>
      </c>
      <c r="BT1080" s="14">
        <v>7.0842430471314805E-2</v>
      </c>
      <c r="BU1080" s="14">
        <v>4.2575040001064698E-2</v>
      </c>
      <c r="BV1080" s="14"/>
      <c r="BW1080" s="14">
        <v>3.7152922331712003E-2</v>
      </c>
      <c r="BX1080" s="14">
        <v>4.7784089837331699E-2</v>
      </c>
      <c r="BY1080" s="14" t="s">
        <v>120</v>
      </c>
      <c r="BZ1080" s="14">
        <v>6.4015411180232906E-2</v>
      </c>
      <c r="CA1080" s="14">
        <v>3.4455866307707902E-2</v>
      </c>
      <c r="CB1080" s="14">
        <v>5.8906410490665202E-2</v>
      </c>
      <c r="CC1080" s="14">
        <v>0.168862889870774</v>
      </c>
      <c r="CD1080" s="14"/>
      <c r="CE1080" s="14">
        <v>4.3751404326179202E-2</v>
      </c>
      <c r="CF1080" s="14">
        <v>3.1597683098295998E-2</v>
      </c>
      <c r="CG1080" s="14">
        <v>8.7157975856618594E-2</v>
      </c>
      <c r="CH1080" s="14">
        <v>2.5408346295587799E-2</v>
      </c>
      <c r="CI1080" s="14"/>
      <c r="CJ1080" s="14">
        <v>1.8729244319379001E-2</v>
      </c>
      <c r="CK1080" s="14">
        <v>3.9599405332500899E-2</v>
      </c>
      <c r="CL1080" s="14">
        <v>4.9554130364089399E-2</v>
      </c>
      <c r="CM1080" s="14">
        <v>0.196452470538033</v>
      </c>
      <c r="CN1080" s="14"/>
      <c r="CO1080" s="14">
        <v>3.8790153096771397E-2</v>
      </c>
      <c r="CP1080" s="14">
        <v>5.3714096841516602E-2</v>
      </c>
      <c r="CQ1080" s="14"/>
      <c r="CR1080" s="14">
        <v>5.1547053534454204E-3</v>
      </c>
      <c r="CS1080" s="14">
        <v>4.54282940042193E-2</v>
      </c>
    </row>
    <row r="1081" spans="2:97" x14ac:dyDescent="0.3">
      <c r="B1081" t="s">
        <v>235</v>
      </c>
      <c r="C1081" s="14">
        <v>0.40028077250595001</v>
      </c>
      <c r="D1081" s="14">
        <v>0.36235850473449499</v>
      </c>
      <c r="E1081" s="14">
        <v>0.43767518463591598</v>
      </c>
      <c r="F1081" s="14"/>
      <c r="G1081" s="14">
        <v>0.44070203564319899</v>
      </c>
      <c r="H1081" s="14">
        <v>0.41764138746231699</v>
      </c>
      <c r="I1081" s="14">
        <v>0.472552264518178</v>
      </c>
      <c r="J1081" s="14">
        <v>0.41726864882877601</v>
      </c>
      <c r="K1081" s="14">
        <v>0.33759488556128098</v>
      </c>
      <c r="L1081" s="14">
        <v>0.32891502880582102</v>
      </c>
      <c r="M1081" s="14"/>
      <c r="N1081" s="14">
        <v>0.39027361682470602</v>
      </c>
      <c r="O1081" s="14">
        <v>0.41826995338801598</v>
      </c>
      <c r="P1081" s="14">
        <v>0.40862259572311599</v>
      </c>
      <c r="Q1081" s="14">
        <v>0.38600991023179099</v>
      </c>
      <c r="R1081" s="14"/>
      <c r="S1081" s="14">
        <v>0.32638862302046201</v>
      </c>
      <c r="T1081" s="14">
        <v>0.41388531540540402</v>
      </c>
      <c r="U1081" s="14">
        <v>0.41612673513365001</v>
      </c>
      <c r="V1081" s="14">
        <v>0.40612190561495898</v>
      </c>
      <c r="W1081" s="14">
        <v>0.49710281162866299</v>
      </c>
      <c r="X1081" s="14">
        <v>0.47312805986241602</v>
      </c>
      <c r="Y1081" s="14">
        <v>0.410900743709672</v>
      </c>
      <c r="Z1081" s="14">
        <v>0.32000307383195697</v>
      </c>
      <c r="AA1081" s="14">
        <v>0.427540897910969</v>
      </c>
      <c r="AB1081" s="14">
        <v>0.303404905294065</v>
      </c>
      <c r="AC1081" s="14">
        <v>0.409134301379173</v>
      </c>
      <c r="AD1081" s="14">
        <v>0.43667365938449199</v>
      </c>
      <c r="AE1081" s="14"/>
      <c r="AF1081" s="14">
        <v>0.37889187426763199</v>
      </c>
      <c r="AG1081" s="14">
        <v>0.45089944595856901</v>
      </c>
      <c r="AH1081" s="14">
        <v>0.44695650227504802</v>
      </c>
      <c r="AI1081" s="14">
        <v>0.35166941462686502</v>
      </c>
      <c r="AJ1081" s="14">
        <v>0.46218839620693503</v>
      </c>
      <c r="AK1081" s="14"/>
      <c r="AL1081" s="14">
        <v>0.433675989860973</v>
      </c>
      <c r="AM1081" s="14">
        <v>0.39567598522024999</v>
      </c>
      <c r="AN1081" s="14">
        <v>0.42557126992274003</v>
      </c>
      <c r="AO1081" s="14">
        <v>0.365371475445736</v>
      </c>
      <c r="AP1081" s="14">
        <v>0.467294572171082</v>
      </c>
      <c r="AQ1081" s="14">
        <v>0.34278091586267301</v>
      </c>
      <c r="AR1081" s="14"/>
      <c r="AS1081" s="14">
        <v>0.38036049223009699</v>
      </c>
      <c r="AT1081" s="14">
        <v>0.39784502836159902</v>
      </c>
      <c r="AU1081" s="14">
        <v>0.40920757923568601</v>
      </c>
      <c r="AV1081" s="14">
        <v>0.47094093981690399</v>
      </c>
      <c r="AW1081" s="14">
        <v>0.375953037462958</v>
      </c>
      <c r="AX1081" s="14"/>
      <c r="AY1081" s="14">
        <v>0.59441346026991604</v>
      </c>
      <c r="AZ1081" s="14">
        <v>0.35559718425222497</v>
      </c>
      <c r="BA1081" s="14">
        <v>0.35205135888060302</v>
      </c>
      <c r="BB1081" s="14">
        <v>0.353169815757433</v>
      </c>
      <c r="BC1081" s="14">
        <v>0.40539259721868298</v>
      </c>
      <c r="BD1081" s="14">
        <v>0.40432600586245898</v>
      </c>
      <c r="BE1081" s="14">
        <v>0.42490065788293302</v>
      </c>
      <c r="BF1081" s="14">
        <v>0.39522267577443898</v>
      </c>
      <c r="BG1081" s="14">
        <v>0.39236775253407302</v>
      </c>
      <c r="BH1081" s="14">
        <v>0.42832870698433001</v>
      </c>
      <c r="BI1081" s="14">
        <v>0.39815758735992002</v>
      </c>
      <c r="BJ1081" s="14">
        <v>0.35673129195807202</v>
      </c>
      <c r="BK1081" s="14">
        <v>0.496752647185638</v>
      </c>
      <c r="BL1081" s="14">
        <v>0.33513315624851903</v>
      </c>
      <c r="BM1081" s="14">
        <v>0.42484920878070598</v>
      </c>
      <c r="BN1081" s="14">
        <v>0.48710275031050898</v>
      </c>
      <c r="BO1081" s="14"/>
      <c r="BP1081" s="14">
        <v>0.40264639653848</v>
      </c>
      <c r="BQ1081" s="14">
        <v>0.365557433128188</v>
      </c>
      <c r="BR1081" s="14">
        <v>0.39117786018364897</v>
      </c>
      <c r="BS1081" s="14">
        <v>0.41216694655161201</v>
      </c>
      <c r="BT1081" s="14">
        <v>0.43436648208087603</v>
      </c>
      <c r="BU1081" s="14">
        <v>0.48703669594279803</v>
      </c>
      <c r="BV1081" s="14"/>
      <c r="BW1081" s="14">
        <v>0.38384758378642603</v>
      </c>
      <c r="BX1081" s="14">
        <v>0.463380832530568</v>
      </c>
      <c r="BY1081" s="14" t="s">
        <v>120</v>
      </c>
      <c r="BZ1081" s="14">
        <v>0.39777850998665798</v>
      </c>
      <c r="CA1081" s="14">
        <v>0.39568823764697703</v>
      </c>
      <c r="CB1081" s="14">
        <v>0.37812912674861598</v>
      </c>
      <c r="CC1081" s="14">
        <v>0.31256062290886599</v>
      </c>
      <c r="CD1081" s="14"/>
      <c r="CE1081" s="14">
        <v>0.418323803376423</v>
      </c>
      <c r="CF1081" s="14">
        <v>0.44662923602697502</v>
      </c>
      <c r="CG1081" s="14">
        <v>0.32980591213778798</v>
      </c>
      <c r="CH1081" s="14">
        <v>0.43175385117418602</v>
      </c>
      <c r="CI1081" s="14"/>
      <c r="CJ1081" s="14">
        <v>0.71400177092824602</v>
      </c>
      <c r="CK1081" s="14">
        <v>0.493623015597911</v>
      </c>
      <c r="CL1081" s="14">
        <v>0.27717826067509599</v>
      </c>
      <c r="CM1081" s="14">
        <v>0.31683711078580601</v>
      </c>
      <c r="CN1081" s="14"/>
      <c r="CO1081" s="14">
        <v>0.57184608229066802</v>
      </c>
      <c r="CP1081" s="14">
        <v>0.37737448008311902</v>
      </c>
      <c r="CQ1081" s="14"/>
      <c r="CR1081" s="14">
        <v>0.62190938973334497</v>
      </c>
      <c r="CS1081" s="14">
        <v>0.38383799517741402</v>
      </c>
    </row>
    <row r="1082" spans="2:97" x14ac:dyDescent="0.3">
      <c r="B1082" t="s">
        <v>236</v>
      </c>
      <c r="C1082" s="14">
        <v>0.29801397882763198</v>
      </c>
      <c r="D1082" s="14">
        <v>0.33703075433380097</v>
      </c>
      <c r="E1082" s="14">
        <v>0.25955893621484399</v>
      </c>
      <c r="F1082" s="14"/>
      <c r="G1082" s="14">
        <v>0.24883495506504899</v>
      </c>
      <c r="H1082" s="14">
        <v>0.31755089605679698</v>
      </c>
      <c r="I1082" s="14">
        <v>0.27702639837237503</v>
      </c>
      <c r="J1082" s="14">
        <v>0.29338860747059198</v>
      </c>
      <c r="K1082" s="14">
        <v>0.31099472152154101</v>
      </c>
      <c r="L1082" s="14">
        <v>0.32673572770572701</v>
      </c>
      <c r="M1082" s="14"/>
      <c r="N1082" s="14">
        <v>0.29859016540803202</v>
      </c>
      <c r="O1082" s="14">
        <v>0.296246373463461</v>
      </c>
      <c r="P1082" s="14">
        <v>0.28598695627698101</v>
      </c>
      <c r="Q1082" s="14">
        <v>0.30937637285249903</v>
      </c>
      <c r="R1082" s="14"/>
      <c r="S1082" s="14">
        <v>0.37809550525790198</v>
      </c>
      <c r="T1082" s="14">
        <v>0.26345438302445301</v>
      </c>
      <c r="U1082" s="14">
        <v>0.25443323479072999</v>
      </c>
      <c r="V1082" s="14">
        <v>0.26983026294844298</v>
      </c>
      <c r="W1082" s="14">
        <v>0.27580052747593498</v>
      </c>
      <c r="X1082" s="14">
        <v>0.26925594480057302</v>
      </c>
      <c r="Y1082" s="14">
        <v>0.313102060899412</v>
      </c>
      <c r="Z1082" s="14">
        <v>0.34786811703607901</v>
      </c>
      <c r="AA1082" s="14">
        <v>0.25739931147827699</v>
      </c>
      <c r="AB1082" s="14">
        <v>0.40223068646287402</v>
      </c>
      <c r="AC1082" s="14">
        <v>0.26349143021384902</v>
      </c>
      <c r="AD1082" s="14">
        <v>0.19908117608401399</v>
      </c>
      <c r="AE1082" s="14"/>
      <c r="AF1082" s="14">
        <v>0.32856897766719001</v>
      </c>
      <c r="AG1082" s="14">
        <v>0.29287276203377899</v>
      </c>
      <c r="AH1082" s="14">
        <v>0.256449567601713</v>
      </c>
      <c r="AI1082" s="14">
        <v>0.33390680763406899</v>
      </c>
      <c r="AJ1082" s="14">
        <v>0.287508699129634</v>
      </c>
      <c r="AK1082" s="14"/>
      <c r="AL1082" s="14">
        <v>0.29971195844071902</v>
      </c>
      <c r="AM1082" s="14">
        <v>0.31530517428924398</v>
      </c>
      <c r="AN1082" s="14">
        <v>0.24314204714481799</v>
      </c>
      <c r="AO1082" s="14">
        <v>0.33089036143003597</v>
      </c>
      <c r="AP1082" s="14">
        <v>0.28450115774888801</v>
      </c>
      <c r="AQ1082" s="14">
        <v>0.281596396264086</v>
      </c>
      <c r="AR1082" s="14"/>
      <c r="AS1082" s="14">
        <v>0.318111868627247</v>
      </c>
      <c r="AT1082" s="14">
        <v>0.328031500783735</v>
      </c>
      <c r="AU1082" s="14">
        <v>0.25496697856385198</v>
      </c>
      <c r="AV1082" s="14">
        <v>0.28144408093929701</v>
      </c>
      <c r="AW1082" s="14">
        <v>0.40670587351739701</v>
      </c>
      <c r="AX1082" s="14"/>
      <c r="AY1082" s="14">
        <v>0.33808475268310501</v>
      </c>
      <c r="AZ1082" s="14">
        <v>0.273682359767911</v>
      </c>
      <c r="BA1082" s="14">
        <v>0.30203552683218698</v>
      </c>
      <c r="BB1082" s="14">
        <v>0.368634584306261</v>
      </c>
      <c r="BC1082" s="14">
        <v>0.29816293699194302</v>
      </c>
      <c r="BD1082" s="14">
        <v>0.30127999385518001</v>
      </c>
      <c r="BE1082" s="14">
        <v>0.24737342950202901</v>
      </c>
      <c r="BF1082" s="14">
        <v>0.29927457580797001</v>
      </c>
      <c r="BG1082" s="14">
        <v>0.33670845115813702</v>
      </c>
      <c r="BH1082" s="14">
        <v>0.28817917439389901</v>
      </c>
      <c r="BI1082" s="14">
        <v>0.32661866953854501</v>
      </c>
      <c r="BJ1082" s="14">
        <v>0.30436192829896203</v>
      </c>
      <c r="BK1082" s="14">
        <v>0.29916532965917503</v>
      </c>
      <c r="BL1082" s="14">
        <v>0.30904091443123499</v>
      </c>
      <c r="BM1082" s="14">
        <v>0.29615601416623699</v>
      </c>
      <c r="BN1082" s="14">
        <v>0.281944440027113</v>
      </c>
      <c r="BO1082" s="14"/>
      <c r="BP1082" s="14">
        <v>0.33715178712837701</v>
      </c>
      <c r="BQ1082" s="14">
        <v>0.295626730435186</v>
      </c>
      <c r="BR1082" s="14">
        <v>0.33925981475516898</v>
      </c>
      <c r="BS1082" s="14">
        <v>0.25102163520918802</v>
      </c>
      <c r="BT1082" s="14">
        <v>0.28524927998643801</v>
      </c>
      <c r="BU1082" s="14">
        <v>0.21082303547177</v>
      </c>
      <c r="BV1082" s="14"/>
      <c r="BW1082" s="14">
        <v>0.33039154325880199</v>
      </c>
      <c r="BX1082" s="14">
        <v>0.22203419447140901</v>
      </c>
      <c r="BY1082" s="14" t="s">
        <v>120</v>
      </c>
      <c r="BZ1082" s="14">
        <v>0.27159416814124199</v>
      </c>
      <c r="CA1082" s="14">
        <v>0.33436249913177002</v>
      </c>
      <c r="CB1082" s="14">
        <v>0.31311996769153699</v>
      </c>
      <c r="CC1082" s="14">
        <v>0.30266886899158302</v>
      </c>
      <c r="CD1082" s="14"/>
      <c r="CE1082" s="14">
        <v>0.30460013585519202</v>
      </c>
      <c r="CF1082" s="14">
        <v>0.27354518729509197</v>
      </c>
      <c r="CG1082" s="14">
        <v>0.33342039248429001</v>
      </c>
      <c r="CH1082" s="14">
        <v>0.29305122439118497</v>
      </c>
      <c r="CI1082" s="14"/>
      <c r="CJ1082" s="14">
        <v>7.5235917488243806E-2</v>
      </c>
      <c r="CK1082" s="14">
        <v>0.21458983851935001</v>
      </c>
      <c r="CL1082" s="14">
        <v>0.41257159836577201</v>
      </c>
      <c r="CM1082" s="14">
        <v>0.17665015128532399</v>
      </c>
      <c r="CN1082" s="14"/>
      <c r="CO1082" s="14">
        <v>0.17048721148037799</v>
      </c>
      <c r="CP1082" s="14">
        <v>0.31714731102171401</v>
      </c>
      <c r="CQ1082" s="14"/>
      <c r="CR1082" s="14">
        <v>0.156923849819636</v>
      </c>
      <c r="CS1082" s="14">
        <v>0.31944279695611</v>
      </c>
    </row>
    <row r="1083" spans="2:97" x14ac:dyDescent="0.3">
      <c r="B1083" t="s">
        <v>237</v>
      </c>
      <c r="C1083" s="14">
        <v>0.10226679367831799</v>
      </c>
      <c r="D1083" s="14">
        <v>2.5327750400693801E-2</v>
      </c>
      <c r="E1083" s="14">
        <v>0.17811624842107199</v>
      </c>
      <c r="F1083" s="14"/>
      <c r="G1083" s="14">
        <v>0.19186708057815</v>
      </c>
      <c r="H1083" s="14">
        <v>0.10009049140552</v>
      </c>
      <c r="I1083" s="14">
        <v>0.195525866145803</v>
      </c>
      <c r="J1083" s="14">
        <v>0.12388004135818299</v>
      </c>
      <c r="K1083" s="14">
        <v>2.6600164039740699E-2</v>
      </c>
      <c r="L1083" s="14">
        <v>2.17930110009407E-3</v>
      </c>
      <c r="M1083" s="14"/>
      <c r="N1083" s="14">
        <v>9.1683451416674097E-2</v>
      </c>
      <c r="O1083" s="14">
        <v>0.122023579924555</v>
      </c>
      <c r="P1083" s="14">
        <v>0.12263563944613499</v>
      </c>
      <c r="Q1083" s="14">
        <v>7.6633537379292196E-2</v>
      </c>
      <c r="R1083" s="14"/>
      <c r="S1083" s="14">
        <v>-5.1706882237440598E-2</v>
      </c>
      <c r="T1083" s="14">
        <v>0.15043093238095101</v>
      </c>
      <c r="U1083" s="14">
        <v>0.16169350034291999</v>
      </c>
      <c r="V1083" s="14">
        <v>0.136291642666516</v>
      </c>
      <c r="W1083" s="14">
        <v>0.22130228415272801</v>
      </c>
      <c r="X1083" s="14">
        <v>0.203872115061843</v>
      </c>
      <c r="Y1083" s="14">
        <v>9.7798682810260607E-2</v>
      </c>
      <c r="Z1083" s="14">
        <v>-2.7865043204121601E-2</v>
      </c>
      <c r="AA1083" s="14">
        <v>0.170141586432693</v>
      </c>
      <c r="AB1083" s="14">
        <v>-9.8825781168809204E-2</v>
      </c>
      <c r="AC1083" s="14">
        <v>0.14564287116532501</v>
      </c>
      <c r="AD1083" s="14">
        <v>0.237592483300478</v>
      </c>
      <c r="AE1083" s="14"/>
      <c r="AF1083" s="14">
        <v>5.0322896600442299E-2</v>
      </c>
      <c r="AG1083" s="14">
        <v>0.15802668392479</v>
      </c>
      <c r="AH1083" s="14">
        <v>0.19050693467333399</v>
      </c>
      <c r="AI1083" s="14">
        <v>1.7762606992796401E-2</v>
      </c>
      <c r="AJ1083" s="14">
        <v>0.17467969707730099</v>
      </c>
      <c r="AK1083" s="14"/>
      <c r="AL1083" s="14">
        <v>0.13396403142025401</v>
      </c>
      <c r="AM1083" s="14">
        <v>8.0370810931005496E-2</v>
      </c>
      <c r="AN1083" s="14">
        <v>0.18242922277792201</v>
      </c>
      <c r="AO1083" s="14">
        <v>3.4481114015699997E-2</v>
      </c>
      <c r="AP1083" s="14">
        <v>0.18279341442219399</v>
      </c>
      <c r="AQ1083" s="14">
        <v>6.1184519598586701E-2</v>
      </c>
      <c r="AR1083" s="14"/>
      <c r="AS1083" s="14">
        <v>6.22486236028491E-2</v>
      </c>
      <c r="AT1083" s="14">
        <v>6.9813527577863493E-2</v>
      </c>
      <c r="AU1083" s="14">
        <v>0.15424060067183401</v>
      </c>
      <c r="AV1083" s="14">
        <v>0.18949685887760701</v>
      </c>
      <c r="AW1083" s="14">
        <v>-3.0752836054439101E-2</v>
      </c>
      <c r="AX1083" s="14"/>
      <c r="AY1083" s="14">
        <v>0.25632870758681098</v>
      </c>
      <c r="AZ1083" s="14">
        <v>8.1914824484313295E-2</v>
      </c>
      <c r="BA1083" s="14">
        <v>5.0015832048415899E-2</v>
      </c>
      <c r="BB1083" s="14">
        <v>-1.5464768548827701E-2</v>
      </c>
      <c r="BC1083" s="14">
        <v>0.10722966022674001</v>
      </c>
      <c r="BD1083" s="14">
        <v>0.103046012007279</v>
      </c>
      <c r="BE1083" s="14">
        <v>0.17752722838090401</v>
      </c>
      <c r="BF1083" s="14">
        <v>9.5948099966468706E-2</v>
      </c>
      <c r="BG1083" s="14">
        <v>5.5659301375935298E-2</v>
      </c>
      <c r="BH1083" s="14">
        <v>0.140149532590432</v>
      </c>
      <c r="BI1083" s="14">
        <v>7.15389178213756E-2</v>
      </c>
      <c r="BJ1083" s="14">
        <v>5.2369363659110199E-2</v>
      </c>
      <c r="BK1083" s="14">
        <v>0.197587317526463</v>
      </c>
      <c r="BL1083" s="14">
        <v>2.6092241817283798E-2</v>
      </c>
      <c r="BM1083" s="14">
        <v>0.12869319461446899</v>
      </c>
      <c r="BN1083" s="14">
        <v>0.20515831028339601</v>
      </c>
      <c r="BO1083" s="14"/>
      <c r="BP1083" s="14">
        <v>6.5494609410103502E-2</v>
      </c>
      <c r="BQ1083" s="14">
        <v>6.99307026930025E-2</v>
      </c>
      <c r="BR1083" s="14">
        <v>5.1918045428480102E-2</v>
      </c>
      <c r="BS1083" s="14">
        <v>0.16114531134242399</v>
      </c>
      <c r="BT1083" s="14">
        <v>0.14911720209443799</v>
      </c>
      <c r="BU1083" s="14">
        <v>0.27621366047102802</v>
      </c>
      <c r="BV1083" s="14"/>
      <c r="BW1083" s="14">
        <v>5.3456040527624503E-2</v>
      </c>
      <c r="BX1083" s="14">
        <v>0.24134663805915901</v>
      </c>
      <c r="BY1083" s="14" t="s">
        <v>120</v>
      </c>
      <c r="BZ1083" s="14">
        <v>0.12618434184541699</v>
      </c>
      <c r="CA1083" s="14">
        <v>6.1325738515207499E-2</v>
      </c>
      <c r="CB1083" s="14">
        <v>6.5009159057079102E-2</v>
      </c>
      <c r="CC1083" s="14">
        <v>9.8917539172830894E-3</v>
      </c>
      <c r="CD1083" s="14"/>
      <c r="CE1083" s="14">
        <v>0.113723667521231</v>
      </c>
      <c r="CF1083" s="14">
        <v>0.17308404873188399</v>
      </c>
      <c r="CG1083" s="14">
        <v>-3.61448034650286E-3</v>
      </c>
      <c r="CH1083" s="14">
        <v>0.13870262678300099</v>
      </c>
      <c r="CI1083" s="14"/>
      <c r="CJ1083" s="14">
        <v>0.63876585344000303</v>
      </c>
      <c r="CK1083" s="14">
        <v>0.27903317707856201</v>
      </c>
      <c r="CL1083" s="14">
        <v>-0.13539333769067599</v>
      </c>
      <c r="CM1083" s="14">
        <v>0.14018695950048199</v>
      </c>
      <c r="CN1083" s="14"/>
      <c r="CO1083" s="14">
        <v>0.40135887081028998</v>
      </c>
      <c r="CP1083" s="14">
        <v>6.0227169061404802E-2</v>
      </c>
      <c r="CQ1083" s="14"/>
      <c r="CR1083" s="14">
        <v>0.464985539913709</v>
      </c>
      <c r="CS1083" s="14">
        <v>6.4395198221303296E-2</v>
      </c>
    </row>
    <row r="1084" spans="2:97" x14ac:dyDescent="0.3">
      <c r="C1084" s="14"/>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c r="AD1084" s="14"/>
      <c r="AE1084" s="14"/>
      <c r="AF1084" s="14"/>
      <c r="AG1084" s="14"/>
      <c r="AH1084" s="14"/>
      <c r="AI1084" s="14"/>
      <c r="AJ1084" s="14"/>
      <c r="AK1084" s="14"/>
      <c r="AL1084" s="14"/>
      <c r="AM1084" s="14"/>
      <c r="AN1084" s="14"/>
      <c r="AO1084" s="14"/>
      <c r="AP1084" s="14"/>
      <c r="AQ1084" s="14"/>
      <c r="AR1084" s="14"/>
      <c r="AS1084" s="14"/>
      <c r="AT1084" s="14"/>
      <c r="AU1084" s="14"/>
      <c r="AV1084" s="14"/>
      <c r="AW1084" s="14"/>
      <c r="AX1084" s="14"/>
      <c r="AY1084" s="14"/>
      <c r="AZ1084" s="14"/>
      <c r="BA1084" s="14"/>
      <c r="BB1084" s="14"/>
      <c r="BC1084" s="14"/>
      <c r="BD1084" s="14"/>
      <c r="BE1084" s="14"/>
      <c r="BF1084" s="14"/>
      <c r="BG1084" s="14"/>
      <c r="BH1084" s="14"/>
      <c r="BI1084" s="14"/>
      <c r="BJ1084" s="14"/>
      <c r="BK1084" s="14"/>
      <c r="BL1084" s="14"/>
      <c r="BM1084" s="14"/>
      <c r="BN1084" s="14"/>
      <c r="BO1084" s="14"/>
      <c r="BP1084" s="14"/>
      <c r="BQ1084" s="14"/>
      <c r="BR1084" s="14"/>
      <c r="BS1084" s="14"/>
      <c r="BT1084" s="14"/>
      <c r="BU1084" s="14"/>
      <c r="BV1084" s="14"/>
      <c r="BW1084" s="14"/>
      <c r="BX1084" s="14"/>
      <c r="BY1084" s="14"/>
      <c r="BZ1084" s="14"/>
      <c r="CA1084" s="14"/>
      <c r="CB1084" s="14"/>
      <c r="CC1084" s="14"/>
      <c r="CD1084" s="14"/>
      <c r="CE1084" s="14"/>
      <c r="CF1084" s="14"/>
      <c r="CG1084" s="14"/>
      <c r="CH1084" s="14"/>
      <c r="CI1084" s="14"/>
      <c r="CJ1084" s="14"/>
      <c r="CK1084" s="14"/>
      <c r="CL1084" s="14"/>
      <c r="CM1084" s="14"/>
      <c r="CN1084" s="14"/>
      <c r="CO1084" s="14"/>
      <c r="CP1084" s="14"/>
      <c r="CQ1084" s="14"/>
      <c r="CR1084" s="14"/>
      <c r="CS1084" s="14"/>
    </row>
    <row r="1085" spans="2:97" x14ac:dyDescent="0.3">
      <c r="B1085" s="6" t="s">
        <v>447</v>
      </c>
      <c r="C1085" s="14"/>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c r="AD1085" s="14"/>
      <c r="AE1085" s="14"/>
      <c r="AF1085" s="14"/>
      <c r="AG1085" s="14"/>
      <c r="AH1085" s="14"/>
      <c r="AI1085" s="14"/>
      <c r="AJ1085" s="14"/>
      <c r="AK1085" s="14"/>
      <c r="AL1085" s="14"/>
      <c r="AM1085" s="14"/>
      <c r="AN1085" s="14"/>
      <c r="AO1085" s="14"/>
      <c r="AP1085" s="14"/>
      <c r="AQ1085" s="14"/>
      <c r="AR1085" s="14"/>
      <c r="AS1085" s="14"/>
      <c r="AT1085" s="14"/>
      <c r="AU1085" s="14"/>
      <c r="AV1085" s="14"/>
      <c r="AW1085" s="14"/>
      <c r="AX1085" s="14"/>
      <c r="AY1085" s="14"/>
      <c r="AZ1085" s="14"/>
      <c r="BA1085" s="14"/>
      <c r="BB1085" s="14"/>
      <c r="BC1085" s="14"/>
      <c r="BD1085" s="14"/>
      <c r="BE1085" s="14"/>
      <c r="BF1085" s="14"/>
      <c r="BG1085" s="14"/>
      <c r="BH1085" s="14"/>
      <c r="BI1085" s="14"/>
      <c r="BJ1085" s="14"/>
      <c r="BK1085" s="14"/>
      <c r="BL1085" s="14"/>
      <c r="BM1085" s="14"/>
      <c r="BN1085" s="14"/>
      <c r="BO1085" s="14"/>
      <c r="BP1085" s="14"/>
      <c r="BQ1085" s="14"/>
      <c r="BR1085" s="14"/>
      <c r="BS1085" s="14"/>
      <c r="BT1085" s="14"/>
      <c r="BU1085" s="14"/>
      <c r="BV1085" s="14"/>
      <c r="BW1085" s="14"/>
      <c r="BX1085" s="14"/>
      <c r="BY1085" s="14"/>
      <c r="BZ1085" s="14"/>
      <c r="CA1085" s="14"/>
      <c r="CB1085" s="14"/>
      <c r="CC1085" s="14"/>
      <c r="CD1085" s="14"/>
      <c r="CE1085" s="14"/>
      <c r="CF1085" s="14"/>
      <c r="CG1085" s="14"/>
      <c r="CH1085" s="14"/>
      <c r="CI1085" s="14"/>
      <c r="CJ1085" s="14"/>
      <c r="CK1085" s="14"/>
      <c r="CL1085" s="14"/>
      <c r="CM1085" s="14"/>
      <c r="CN1085" s="14"/>
      <c r="CO1085" s="14"/>
      <c r="CP1085" s="14"/>
      <c r="CQ1085" s="14"/>
      <c r="CR1085" s="14"/>
      <c r="CS1085" s="14"/>
    </row>
    <row r="1086" spans="2:97" x14ac:dyDescent="0.3">
      <c r="B1086" s="24" t="s">
        <v>118</v>
      </c>
      <c r="C1086" s="14"/>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c r="AD1086" s="14"/>
      <c r="AE1086" s="14"/>
      <c r="AF1086" s="14"/>
      <c r="AG1086" s="14"/>
      <c r="AH1086" s="14"/>
      <c r="AI1086" s="14"/>
      <c r="AJ1086" s="14"/>
      <c r="AK1086" s="14"/>
      <c r="AL1086" s="14"/>
      <c r="AM1086" s="14"/>
      <c r="AN1086" s="14"/>
      <c r="AO1086" s="14"/>
      <c r="AP1086" s="14"/>
      <c r="AQ1086" s="14"/>
      <c r="AR1086" s="14"/>
      <c r="AS1086" s="14"/>
      <c r="AT1086" s="14"/>
      <c r="AU1086" s="14"/>
      <c r="AV1086" s="14"/>
      <c r="AW1086" s="14"/>
      <c r="AX1086" s="14"/>
      <c r="AY1086" s="14"/>
      <c r="AZ1086" s="14"/>
      <c r="BA1086" s="14"/>
      <c r="BB1086" s="14"/>
      <c r="BC1086" s="14"/>
      <c r="BD1086" s="14"/>
      <c r="BE1086" s="14"/>
      <c r="BF1086" s="14"/>
      <c r="BG1086" s="14"/>
      <c r="BH1086" s="14"/>
      <c r="BI1086" s="14"/>
      <c r="BJ1086" s="14"/>
      <c r="BK1086" s="14"/>
      <c r="BL1086" s="14"/>
      <c r="BM1086" s="14"/>
      <c r="BN1086" s="14"/>
      <c r="BO1086" s="14"/>
      <c r="BP1086" s="14"/>
      <c r="BQ1086" s="14"/>
      <c r="BR1086" s="14"/>
      <c r="BS1086" s="14"/>
      <c r="BT1086" s="14"/>
      <c r="BU1086" s="14"/>
      <c r="BV1086" s="14"/>
      <c r="BW1086" s="14"/>
      <c r="BX1086" s="14"/>
      <c r="BY1086" s="14"/>
      <c r="BZ1086" s="14"/>
      <c r="CA1086" s="14"/>
      <c r="CB1086" s="14"/>
      <c r="CC1086" s="14"/>
      <c r="CD1086" s="14"/>
      <c r="CE1086" s="14"/>
      <c r="CF1086" s="14"/>
      <c r="CG1086" s="14"/>
      <c r="CH1086" s="14"/>
      <c r="CI1086" s="14"/>
      <c r="CJ1086" s="14"/>
      <c r="CK1086" s="14"/>
      <c r="CL1086" s="14"/>
      <c r="CM1086" s="14"/>
      <c r="CN1086" s="14"/>
      <c r="CO1086" s="14"/>
      <c r="CP1086" s="14"/>
      <c r="CQ1086" s="14"/>
      <c r="CR1086" s="14"/>
      <c r="CS1086" s="14"/>
    </row>
    <row r="1087" spans="2:97" x14ac:dyDescent="0.3">
      <c r="B1087" t="s">
        <v>230</v>
      </c>
      <c r="C1087" s="14">
        <v>0.30302628719119601</v>
      </c>
      <c r="D1087" s="14">
        <v>0.258491025928132</v>
      </c>
      <c r="E1087" s="14">
        <v>0.34452471550941499</v>
      </c>
      <c r="F1087" s="14"/>
      <c r="G1087" s="14">
        <v>0.187536603149631</v>
      </c>
      <c r="H1087" s="14">
        <v>0.21621860576719201</v>
      </c>
      <c r="I1087" s="14">
        <v>0.27118856410565301</v>
      </c>
      <c r="J1087" s="14">
        <v>0.32390339116199302</v>
      </c>
      <c r="K1087" s="14">
        <v>0.38691322591044902</v>
      </c>
      <c r="L1087" s="14">
        <v>0.40274182535417802</v>
      </c>
      <c r="M1087" s="14"/>
      <c r="N1087" s="14">
        <v>0.26739780555600301</v>
      </c>
      <c r="O1087" s="14">
        <v>0.32115539306188801</v>
      </c>
      <c r="P1087" s="14">
        <v>0.29534983515870999</v>
      </c>
      <c r="Q1087" s="14">
        <v>0.32882425011650501</v>
      </c>
      <c r="R1087" s="14"/>
      <c r="S1087" s="14">
        <v>0.23923581392750501</v>
      </c>
      <c r="T1087" s="14">
        <v>0.33869723319496597</v>
      </c>
      <c r="U1087" s="14">
        <v>0.31638260592001499</v>
      </c>
      <c r="V1087" s="14">
        <v>0.32453601525577402</v>
      </c>
      <c r="W1087" s="14">
        <v>0.28194771072814101</v>
      </c>
      <c r="X1087" s="14">
        <v>0.269404473382513</v>
      </c>
      <c r="Y1087" s="14">
        <v>0.25396543405906202</v>
      </c>
      <c r="Z1087" s="14">
        <v>0.29619115157571602</v>
      </c>
      <c r="AA1087" s="14">
        <v>0.30311242807677502</v>
      </c>
      <c r="AB1087" s="14">
        <v>0.31764456926210899</v>
      </c>
      <c r="AC1087" s="14">
        <v>0.42902397691070199</v>
      </c>
      <c r="AD1087" s="14">
        <v>0.382255698537111</v>
      </c>
      <c r="AE1087" s="14"/>
      <c r="AF1087" s="14">
        <v>0.32477164634480898</v>
      </c>
      <c r="AG1087" s="14">
        <v>0.30185863559007198</v>
      </c>
      <c r="AH1087" s="14">
        <v>0.34542425764544199</v>
      </c>
      <c r="AI1087" s="14">
        <v>0.26992646791656599</v>
      </c>
      <c r="AJ1087" s="14">
        <v>0.32242968857732701</v>
      </c>
      <c r="AK1087" s="14"/>
      <c r="AL1087" s="14">
        <v>0.28536730247835201</v>
      </c>
      <c r="AM1087" s="14">
        <v>0.33677663970508898</v>
      </c>
      <c r="AN1087" s="14">
        <v>0.32514321768028098</v>
      </c>
      <c r="AO1087" s="14">
        <v>0.298799191083438</v>
      </c>
      <c r="AP1087" s="14">
        <v>0.33835933943346003</v>
      </c>
      <c r="AQ1087" s="14">
        <v>0.26196619739507299</v>
      </c>
      <c r="AR1087" s="14"/>
      <c r="AS1087" s="14">
        <v>0.33739808123814502</v>
      </c>
      <c r="AT1087" s="14">
        <v>0.30961805886133698</v>
      </c>
      <c r="AU1087" s="14">
        <v>0.26234975517251902</v>
      </c>
      <c r="AV1087" s="14">
        <v>0.29629395020195698</v>
      </c>
      <c r="AW1087" s="14">
        <v>0.15899570591759901</v>
      </c>
      <c r="AX1087" s="14"/>
      <c r="AY1087" s="14">
        <v>0.14061895241363401</v>
      </c>
      <c r="AZ1087" s="14">
        <v>0.27020905958644897</v>
      </c>
      <c r="BA1087" s="14">
        <v>0.32322851266038899</v>
      </c>
      <c r="BB1087" s="14">
        <v>0.32330069683731799</v>
      </c>
      <c r="BC1087" s="14">
        <v>0.30363124648128897</v>
      </c>
      <c r="BD1087" s="14">
        <v>0.33217436531318101</v>
      </c>
      <c r="BE1087" s="14">
        <v>0.304975031038765</v>
      </c>
      <c r="BF1087" s="14">
        <v>0.34810236216704799</v>
      </c>
      <c r="BG1087" s="14">
        <v>0.32344686111867399</v>
      </c>
      <c r="BH1087" s="14">
        <v>0.34757569405383099</v>
      </c>
      <c r="BI1087" s="14">
        <v>0.278074240270409</v>
      </c>
      <c r="BJ1087" s="14">
        <v>0.26265874517573901</v>
      </c>
      <c r="BK1087" s="14">
        <v>0.26143548405097899</v>
      </c>
      <c r="BL1087" s="14">
        <v>0.264794998959404</v>
      </c>
      <c r="BM1087" s="14">
        <v>0.25725806494320802</v>
      </c>
      <c r="BN1087" s="14">
        <v>0.27259073100690501</v>
      </c>
      <c r="BO1087" s="14"/>
      <c r="BP1087" s="14">
        <v>0.266207002942705</v>
      </c>
      <c r="BQ1087" s="14">
        <v>0.28359175391348301</v>
      </c>
      <c r="BR1087" s="14">
        <v>0.288045412784666</v>
      </c>
      <c r="BS1087" s="14">
        <v>0.34917518224042898</v>
      </c>
      <c r="BT1087" s="14">
        <v>0.352203527620087</v>
      </c>
      <c r="BU1087" s="14">
        <v>0.36439081454356997</v>
      </c>
      <c r="BV1087" s="14"/>
      <c r="BW1087" s="14">
        <v>0.387388731479341</v>
      </c>
      <c r="BX1087" s="14">
        <v>0.27171700228624301</v>
      </c>
      <c r="BY1087" s="14" t="s">
        <v>120</v>
      </c>
      <c r="BZ1087" s="14">
        <v>0.299427376800665</v>
      </c>
      <c r="CA1087" s="14">
        <v>0.217436075467835</v>
      </c>
      <c r="CB1087" s="14">
        <v>0.23768437144660701</v>
      </c>
      <c r="CC1087" s="14">
        <v>0.19797061585098499</v>
      </c>
      <c r="CD1087" s="14"/>
      <c r="CE1087" s="14">
        <v>0.20105813707800299</v>
      </c>
      <c r="CF1087" s="14">
        <v>0.340235017743443</v>
      </c>
      <c r="CG1087" s="14">
        <v>0.29450036328026002</v>
      </c>
      <c r="CH1087" s="14">
        <v>0.36727074904726198</v>
      </c>
      <c r="CI1087" s="14"/>
      <c r="CJ1087" s="14">
        <v>0.44386890267771401</v>
      </c>
      <c r="CK1087" s="14">
        <v>0.299390111358732</v>
      </c>
      <c r="CL1087" s="14">
        <v>0.27169062960479801</v>
      </c>
      <c r="CM1087" s="14">
        <v>0.20246534599386901</v>
      </c>
      <c r="CN1087" s="14"/>
      <c r="CO1087" s="14">
        <v>0.31660974875721298</v>
      </c>
      <c r="CP1087" s="14">
        <v>0.30379117311687598</v>
      </c>
      <c r="CQ1087" s="14"/>
      <c r="CR1087" s="14">
        <v>0.333930816726414</v>
      </c>
      <c r="CS1087" s="14">
        <v>0.30600197001903201</v>
      </c>
    </row>
    <row r="1088" spans="2:97" x14ac:dyDescent="0.3">
      <c r="B1088" t="s">
        <v>231</v>
      </c>
      <c r="C1088" s="14">
        <v>0.44313242612297399</v>
      </c>
      <c r="D1088" s="14">
        <v>0.45256035969402703</v>
      </c>
      <c r="E1088" s="14">
        <v>0.43522328276799699</v>
      </c>
      <c r="F1088" s="14"/>
      <c r="G1088" s="14">
        <v>0.39956555152684498</v>
      </c>
      <c r="H1088" s="14">
        <v>0.45246491206612599</v>
      </c>
      <c r="I1088" s="14">
        <v>0.45382859409035298</v>
      </c>
      <c r="J1088" s="14">
        <v>0.45613865267326698</v>
      </c>
      <c r="K1088" s="14">
        <v>0.45208938528604098</v>
      </c>
      <c r="L1088" s="14">
        <v>0.43906954729849401</v>
      </c>
      <c r="M1088" s="14"/>
      <c r="N1088" s="14">
        <v>0.46324292336874401</v>
      </c>
      <c r="O1088" s="14">
        <v>0.44530830724127402</v>
      </c>
      <c r="P1088" s="14">
        <v>0.44464958127097198</v>
      </c>
      <c r="Q1088" s="14">
        <v>0.41731079382070302</v>
      </c>
      <c r="R1088" s="14"/>
      <c r="S1088" s="14">
        <v>0.41356496653193903</v>
      </c>
      <c r="T1088" s="14">
        <v>0.43612230552447101</v>
      </c>
      <c r="U1088" s="14">
        <v>0.419405981610662</v>
      </c>
      <c r="V1088" s="14">
        <v>0.44213852752888999</v>
      </c>
      <c r="W1088" s="14">
        <v>0.428249340619412</v>
      </c>
      <c r="X1088" s="14">
        <v>0.46910479317675302</v>
      </c>
      <c r="Y1088" s="14">
        <v>0.497290963326113</v>
      </c>
      <c r="Z1088" s="14">
        <v>0.45264352438828498</v>
      </c>
      <c r="AA1088" s="14">
        <v>0.44617773242300302</v>
      </c>
      <c r="AB1088" s="14">
        <v>0.45910046967663998</v>
      </c>
      <c r="AC1088" s="14">
        <v>0.37800548128686901</v>
      </c>
      <c r="AD1088" s="14">
        <v>0.52821147197075102</v>
      </c>
      <c r="AE1088" s="14"/>
      <c r="AF1088" s="14">
        <v>0.43228230743812601</v>
      </c>
      <c r="AG1088" s="14">
        <v>0.45388218919047801</v>
      </c>
      <c r="AH1088" s="14">
        <v>0.47966588387634701</v>
      </c>
      <c r="AI1088" s="14">
        <v>0.42492016340706401</v>
      </c>
      <c r="AJ1088" s="14">
        <v>0.47769889355825301</v>
      </c>
      <c r="AK1088" s="14"/>
      <c r="AL1088" s="14">
        <v>0.46137445843707903</v>
      </c>
      <c r="AM1088" s="14">
        <v>0.437980336573353</v>
      </c>
      <c r="AN1088" s="14">
        <v>0.46887636282615403</v>
      </c>
      <c r="AO1088" s="14">
        <v>0.40928432396186498</v>
      </c>
      <c r="AP1088" s="14">
        <v>0.407521160158065</v>
      </c>
      <c r="AQ1088" s="14">
        <v>0.50102719060837397</v>
      </c>
      <c r="AR1088" s="14"/>
      <c r="AS1088" s="14">
        <v>0.43552890425933999</v>
      </c>
      <c r="AT1088" s="14">
        <v>0.44287490313487299</v>
      </c>
      <c r="AU1088" s="14">
        <v>0.47530231409412199</v>
      </c>
      <c r="AV1088" s="14">
        <v>0.43797063731549901</v>
      </c>
      <c r="AW1088" s="14">
        <v>0.539372036510542</v>
      </c>
      <c r="AX1088" s="14"/>
      <c r="AY1088" s="14">
        <v>0.72511983319534201</v>
      </c>
      <c r="AZ1088" s="14">
        <v>0.42295752477303</v>
      </c>
      <c r="BA1088" s="14">
        <v>0.38264186638459402</v>
      </c>
      <c r="BB1088" s="14">
        <v>0.424005497620844</v>
      </c>
      <c r="BC1088" s="14">
        <v>0.45115312169670502</v>
      </c>
      <c r="BD1088" s="14">
        <v>0.35753950957423097</v>
      </c>
      <c r="BE1088" s="14">
        <v>0.45478733080030298</v>
      </c>
      <c r="BF1088" s="14">
        <v>0.441735173031235</v>
      </c>
      <c r="BG1088" s="14">
        <v>0.42301409529209</v>
      </c>
      <c r="BH1088" s="14">
        <v>0.46203687775066099</v>
      </c>
      <c r="BI1088" s="14">
        <v>0.44770538483557198</v>
      </c>
      <c r="BJ1088" s="14">
        <v>0.477569242296704</v>
      </c>
      <c r="BK1088" s="14">
        <v>0.52457576157736197</v>
      </c>
      <c r="BL1088" s="14">
        <v>0.49790747417825099</v>
      </c>
      <c r="BM1088" s="14">
        <v>0.49712087717796299</v>
      </c>
      <c r="BN1088" s="14">
        <v>0.52241501921645905</v>
      </c>
      <c r="BO1088" s="14"/>
      <c r="BP1088" s="14">
        <v>0.40647526718212001</v>
      </c>
      <c r="BQ1088" s="14">
        <v>0.48666411453390901</v>
      </c>
      <c r="BR1088" s="14">
        <v>0.423966928098228</v>
      </c>
      <c r="BS1088" s="14">
        <v>0.434803859999016</v>
      </c>
      <c r="BT1088" s="14">
        <v>0.46484645477652897</v>
      </c>
      <c r="BU1088" s="14">
        <v>0.40274839885906599</v>
      </c>
      <c r="BV1088" s="14"/>
      <c r="BW1088" s="14">
        <v>0.42402995117210901</v>
      </c>
      <c r="BX1088" s="14">
        <v>0.51068637186116606</v>
      </c>
      <c r="BY1088" s="14" t="s">
        <v>120</v>
      </c>
      <c r="BZ1088" s="14">
        <v>0.416498269503355</v>
      </c>
      <c r="CA1088" s="14">
        <v>0.47639848959207198</v>
      </c>
      <c r="CB1088" s="14">
        <v>0.41915542447085302</v>
      </c>
      <c r="CC1088" s="14">
        <v>0.34385996214916198</v>
      </c>
      <c r="CD1088" s="14"/>
      <c r="CE1088" s="14">
        <v>0.41667121004872398</v>
      </c>
      <c r="CF1088" s="14">
        <v>0.44250950097435299</v>
      </c>
      <c r="CG1088" s="14">
        <v>0.43303920745713398</v>
      </c>
      <c r="CH1088" s="14">
        <v>0.44135885978587602</v>
      </c>
      <c r="CI1088" s="14"/>
      <c r="CJ1088" s="14">
        <v>0.41915749425270898</v>
      </c>
      <c r="CK1088" s="14">
        <v>0.42072567661015497</v>
      </c>
      <c r="CL1088" s="14">
        <v>0.45506035141838203</v>
      </c>
      <c r="CM1088" s="14">
        <v>0.47597134467631302</v>
      </c>
      <c r="CN1088" s="14"/>
      <c r="CO1088" s="14">
        <v>0.42929291484211102</v>
      </c>
      <c r="CP1088" s="14">
        <v>0.44648853013928502</v>
      </c>
      <c r="CQ1088" s="14"/>
      <c r="CR1088" s="14">
        <v>0.46642626691651301</v>
      </c>
      <c r="CS1088" s="14">
        <v>0.441251811682291</v>
      </c>
    </row>
    <row r="1089" spans="2:97" x14ac:dyDescent="0.3">
      <c r="B1089" t="s">
        <v>232</v>
      </c>
      <c r="C1089" s="14">
        <v>0.13531068040272501</v>
      </c>
      <c r="D1089" s="14">
        <v>0.15464806844516399</v>
      </c>
      <c r="E1089" s="14">
        <v>0.116796086336156</v>
      </c>
      <c r="F1089" s="14"/>
      <c r="G1089" s="14">
        <v>0.19619748278014401</v>
      </c>
      <c r="H1089" s="14">
        <v>0.184489169640076</v>
      </c>
      <c r="I1089" s="14">
        <v>0.154022370976163</v>
      </c>
      <c r="J1089" s="14">
        <v>0.119143882017429</v>
      </c>
      <c r="K1089" s="14">
        <v>8.5131789594344004E-2</v>
      </c>
      <c r="L1089" s="14">
        <v>8.6577585216404698E-2</v>
      </c>
      <c r="M1089" s="14"/>
      <c r="N1089" s="14">
        <v>0.12905895985195301</v>
      </c>
      <c r="O1089" s="14">
        <v>0.143655475870344</v>
      </c>
      <c r="P1089" s="14">
        <v>0.12081787450444199</v>
      </c>
      <c r="Q1089" s="14">
        <v>0.14773644506985001</v>
      </c>
      <c r="R1089" s="14"/>
      <c r="S1089" s="14">
        <v>0.17518602212203899</v>
      </c>
      <c r="T1089" s="14">
        <v>0.12940451671953099</v>
      </c>
      <c r="U1089" s="14">
        <v>0.14749492509183501</v>
      </c>
      <c r="V1089" s="14">
        <v>0.131089416995161</v>
      </c>
      <c r="W1089" s="14">
        <v>0.138822300708899</v>
      </c>
      <c r="X1089" s="14">
        <v>0.15575148563350599</v>
      </c>
      <c r="Y1089" s="14">
        <v>0.14504306353945201</v>
      </c>
      <c r="Z1089" s="14">
        <v>0.13143527933423799</v>
      </c>
      <c r="AA1089" s="14">
        <v>0.12463321088538599</v>
      </c>
      <c r="AB1089" s="14">
        <v>9.6744767454580605E-2</v>
      </c>
      <c r="AC1089" s="14">
        <v>0.120221531903777</v>
      </c>
      <c r="AD1089" s="14">
        <v>4.37860856194041E-2</v>
      </c>
      <c r="AE1089" s="14"/>
      <c r="AF1089" s="14">
        <v>0.13811724908897</v>
      </c>
      <c r="AG1089" s="14">
        <v>0.14016128582822901</v>
      </c>
      <c r="AH1089" s="14">
        <v>0.12897537097581999</v>
      </c>
      <c r="AI1089" s="14">
        <v>0.14661007087151001</v>
      </c>
      <c r="AJ1089" s="14">
        <v>8.3870281654072898E-2</v>
      </c>
      <c r="AK1089" s="14"/>
      <c r="AL1089" s="14">
        <v>0.135199411909731</v>
      </c>
      <c r="AM1089" s="14">
        <v>0.133289810702551</v>
      </c>
      <c r="AN1089" s="14">
        <v>0.141279510588181</v>
      </c>
      <c r="AO1089" s="14">
        <v>0.144062861522151</v>
      </c>
      <c r="AP1089" s="14">
        <v>0.117452190127366</v>
      </c>
      <c r="AQ1089" s="14">
        <v>9.7706350108152304E-2</v>
      </c>
      <c r="AR1089" s="14"/>
      <c r="AS1089" s="14">
        <v>0.13740234892466599</v>
      </c>
      <c r="AT1089" s="14">
        <v>0.12999788071072399</v>
      </c>
      <c r="AU1089" s="14">
        <v>0.13938351467108301</v>
      </c>
      <c r="AV1089" s="14">
        <v>0.12919298682661801</v>
      </c>
      <c r="AW1089" s="14">
        <v>0.17614616787586701</v>
      </c>
      <c r="AX1089" s="14"/>
      <c r="AY1089" s="14">
        <v>6.9370459520003397E-2</v>
      </c>
      <c r="AZ1089" s="14">
        <v>0.13803597383872401</v>
      </c>
      <c r="BA1089" s="14">
        <v>0.142263452550698</v>
      </c>
      <c r="BB1089" s="14">
        <v>0.15792906779885901</v>
      </c>
      <c r="BC1089" s="14">
        <v>0.143788245453952</v>
      </c>
      <c r="BD1089" s="14">
        <v>0.15619502096957</v>
      </c>
      <c r="BE1089" s="14">
        <v>0.116198959288854</v>
      </c>
      <c r="BF1089" s="14">
        <v>0.133861619169239</v>
      </c>
      <c r="BG1089" s="14">
        <v>0.140235357474709</v>
      </c>
      <c r="BH1089" s="14">
        <v>9.6611662663560902E-2</v>
      </c>
      <c r="BI1089" s="14">
        <v>0.135410299472564</v>
      </c>
      <c r="BJ1089" s="14">
        <v>0.141364026290457</v>
      </c>
      <c r="BK1089" s="14">
        <v>0.10713139491686199</v>
      </c>
      <c r="BL1089" s="14">
        <v>0.14464747450566301</v>
      </c>
      <c r="BM1089" s="14">
        <v>0.188621908918645</v>
      </c>
      <c r="BN1089" s="14">
        <v>0.103928357104371</v>
      </c>
      <c r="BO1089" s="14"/>
      <c r="BP1089" s="14">
        <v>0.172513814324981</v>
      </c>
      <c r="BQ1089" s="14">
        <v>0.13227992150988899</v>
      </c>
      <c r="BR1089" s="14">
        <v>0.152341629272707</v>
      </c>
      <c r="BS1089" s="14">
        <v>0.125630864339809</v>
      </c>
      <c r="BT1089" s="14">
        <v>8.3981211258334201E-2</v>
      </c>
      <c r="BU1089" s="14">
        <v>6.9297149934169494E-2</v>
      </c>
      <c r="BV1089" s="14"/>
      <c r="BW1089" s="14">
        <v>9.6247052265194394E-2</v>
      </c>
      <c r="BX1089" s="14">
        <v>0.13211106496036601</v>
      </c>
      <c r="BY1089" s="14" t="s">
        <v>120</v>
      </c>
      <c r="BZ1089" s="14">
        <v>0.107719904349176</v>
      </c>
      <c r="CA1089" s="14">
        <v>0.16970495809924199</v>
      </c>
      <c r="CB1089" s="14">
        <v>0.196621350393514</v>
      </c>
      <c r="CC1089" s="14">
        <v>0.228724457427188</v>
      </c>
      <c r="CD1089" s="14"/>
      <c r="CE1089" s="14">
        <v>0.20904763828103101</v>
      </c>
      <c r="CF1089" s="14">
        <v>0.10374647359429701</v>
      </c>
      <c r="CG1089" s="14">
        <v>0.136902210988604</v>
      </c>
      <c r="CH1089" s="14">
        <v>0.12653459187028801</v>
      </c>
      <c r="CI1089" s="14"/>
      <c r="CJ1089" s="14">
        <v>8.1153024669449195E-2</v>
      </c>
      <c r="CK1089" s="14">
        <v>0.17397134207172599</v>
      </c>
      <c r="CL1089" s="14">
        <v>0.131922204591988</v>
      </c>
      <c r="CM1089" s="14">
        <v>0.18977596824312801</v>
      </c>
      <c r="CN1089" s="14"/>
      <c r="CO1089" s="14">
        <v>0.15370831561102599</v>
      </c>
      <c r="CP1089" s="14">
        <v>0.13003669821738301</v>
      </c>
      <c r="CQ1089" s="14"/>
      <c r="CR1089" s="14">
        <v>0.13401020498939001</v>
      </c>
      <c r="CS1089" s="14">
        <v>0.13596664885107501</v>
      </c>
    </row>
    <row r="1090" spans="2:97" x14ac:dyDescent="0.3">
      <c r="B1090" t="s">
        <v>233</v>
      </c>
      <c r="C1090" s="14">
        <v>5.3640521298351097E-2</v>
      </c>
      <c r="D1090" s="14">
        <v>6.9289241051018399E-2</v>
      </c>
      <c r="E1090" s="14">
        <v>3.84921182327407E-2</v>
      </c>
      <c r="F1090" s="14"/>
      <c r="G1090" s="14">
        <v>0.12688120470042899</v>
      </c>
      <c r="H1090" s="14">
        <v>5.0306590585859901E-2</v>
      </c>
      <c r="I1090" s="14">
        <v>6.0933782540836798E-2</v>
      </c>
      <c r="J1090" s="14">
        <v>5.0988365340911002E-2</v>
      </c>
      <c r="K1090" s="14">
        <v>2.9184814963639099E-2</v>
      </c>
      <c r="L1090" s="14">
        <v>2.0562316477419299E-2</v>
      </c>
      <c r="M1090" s="14"/>
      <c r="N1090" s="14">
        <v>7.4223873988567696E-2</v>
      </c>
      <c r="O1090" s="14">
        <v>4.1241877835578297E-2</v>
      </c>
      <c r="P1090" s="14">
        <v>6.7605320779702702E-2</v>
      </c>
      <c r="Q1090" s="14">
        <v>3.2699218499967701E-2</v>
      </c>
      <c r="R1090" s="14"/>
      <c r="S1090" s="14">
        <v>8.0524874177122494E-2</v>
      </c>
      <c r="T1090" s="14">
        <v>4.52857283622757E-2</v>
      </c>
      <c r="U1090" s="14">
        <v>4.9143067264932401E-2</v>
      </c>
      <c r="V1090" s="14">
        <v>5.0509374396867202E-2</v>
      </c>
      <c r="W1090" s="14">
        <v>5.5944434423224602E-2</v>
      </c>
      <c r="X1090" s="14">
        <v>4.5948725383483997E-2</v>
      </c>
      <c r="Y1090" s="14">
        <v>4.5112264964289397E-2</v>
      </c>
      <c r="Z1090" s="14">
        <v>3.6137243793165297E-2</v>
      </c>
      <c r="AA1090" s="14">
        <v>5.43441757699843E-2</v>
      </c>
      <c r="AB1090" s="14">
        <v>6.3414330126790805E-2</v>
      </c>
      <c r="AC1090" s="14">
        <v>5.08695552739096E-2</v>
      </c>
      <c r="AD1090" s="14">
        <v>2.1656937121293501E-2</v>
      </c>
      <c r="AE1090" s="14"/>
      <c r="AF1090" s="14">
        <v>5.4448495015806501E-2</v>
      </c>
      <c r="AG1090" s="14">
        <v>5.5001757406208898E-2</v>
      </c>
      <c r="AH1090" s="14">
        <v>1.8557905518708302E-2</v>
      </c>
      <c r="AI1090" s="14">
        <v>6.4239807900690199E-2</v>
      </c>
      <c r="AJ1090" s="14">
        <v>3.9871039549196699E-2</v>
      </c>
      <c r="AK1090" s="14"/>
      <c r="AL1090" s="14">
        <v>6.3951437857403495E-2</v>
      </c>
      <c r="AM1090" s="14">
        <v>4.2089434589754601E-2</v>
      </c>
      <c r="AN1090" s="14">
        <v>3.5775175499100399E-2</v>
      </c>
      <c r="AO1090" s="14">
        <v>6.9215632337224706E-2</v>
      </c>
      <c r="AP1090" s="14">
        <v>6.5865719212400503E-2</v>
      </c>
      <c r="AQ1090" s="14">
        <v>3.14991282687241E-2</v>
      </c>
      <c r="AR1090" s="14"/>
      <c r="AS1090" s="14">
        <v>3.6309754125151902E-2</v>
      </c>
      <c r="AT1090" s="14">
        <v>5.5978066953333801E-2</v>
      </c>
      <c r="AU1090" s="14">
        <v>5.8301684302589099E-2</v>
      </c>
      <c r="AV1090" s="14">
        <v>7.8054060360132294E-2</v>
      </c>
      <c r="AW1090" s="14">
        <v>5.1030110725808299E-2</v>
      </c>
      <c r="AX1090" s="14"/>
      <c r="AY1090" s="14">
        <v>0</v>
      </c>
      <c r="AZ1090" s="14">
        <v>2.54584585512889E-2</v>
      </c>
      <c r="BA1090" s="14">
        <v>7.16327780298429E-2</v>
      </c>
      <c r="BB1090" s="14">
        <v>2.1805986722758301E-2</v>
      </c>
      <c r="BC1090" s="14">
        <v>4.1898725634510602E-2</v>
      </c>
      <c r="BD1090" s="14">
        <v>7.4318260662137106E-2</v>
      </c>
      <c r="BE1090" s="14">
        <v>6.9040398370138797E-2</v>
      </c>
      <c r="BF1090" s="14">
        <v>3.7347715195036997E-2</v>
      </c>
      <c r="BG1090" s="14">
        <v>5.3107560100944598E-2</v>
      </c>
      <c r="BH1090" s="14">
        <v>5.27992004478448E-2</v>
      </c>
      <c r="BI1090" s="14">
        <v>8.1694588461524401E-2</v>
      </c>
      <c r="BJ1090" s="14">
        <v>4.4409873391054601E-2</v>
      </c>
      <c r="BK1090" s="14">
        <v>6.90377109281375E-2</v>
      </c>
      <c r="BL1090" s="14">
        <v>2.0490347175855499E-2</v>
      </c>
      <c r="BM1090" s="14">
        <v>3.8066636956532902E-2</v>
      </c>
      <c r="BN1090" s="14">
        <v>6.3429282723704294E-2</v>
      </c>
      <c r="BO1090" s="14"/>
      <c r="BP1090" s="14">
        <v>7.8298816997277601E-2</v>
      </c>
      <c r="BQ1090" s="14">
        <v>4.9639796605376797E-2</v>
      </c>
      <c r="BR1090" s="14">
        <v>4.6980155499124501E-2</v>
      </c>
      <c r="BS1090" s="14">
        <v>3.6168712569814902E-2</v>
      </c>
      <c r="BT1090" s="14">
        <v>3.6305333383919301E-2</v>
      </c>
      <c r="BU1090" s="14">
        <v>7.8654737053489396E-2</v>
      </c>
      <c r="BV1090" s="14"/>
      <c r="BW1090" s="14">
        <v>4.1816238080648202E-2</v>
      </c>
      <c r="BX1090" s="14">
        <v>5.15629198771657E-2</v>
      </c>
      <c r="BY1090" s="14" t="s">
        <v>120</v>
      </c>
      <c r="BZ1090" s="14">
        <v>7.1885014690285104E-2</v>
      </c>
      <c r="CA1090" s="14">
        <v>4.4105717339209101E-2</v>
      </c>
      <c r="CB1090" s="14">
        <v>7.7225170792592598E-2</v>
      </c>
      <c r="CC1090" s="14">
        <v>6.5635547484017495E-2</v>
      </c>
      <c r="CD1090" s="14"/>
      <c r="CE1090" s="14">
        <v>9.8046089674258499E-2</v>
      </c>
      <c r="CF1090" s="14">
        <v>6.3359744337650695E-2</v>
      </c>
      <c r="CG1090" s="14">
        <v>2.5665380089387999E-2</v>
      </c>
      <c r="CH1090" s="14">
        <v>3.2727677578779403E-2</v>
      </c>
      <c r="CI1090" s="14"/>
      <c r="CJ1090" s="14">
        <v>2.6401451839864701E-2</v>
      </c>
      <c r="CK1090" s="14">
        <v>4.2849761919441197E-2</v>
      </c>
      <c r="CL1090" s="14">
        <v>6.9199761442936394E-2</v>
      </c>
      <c r="CM1090" s="14">
        <v>2.7239198406338198E-2</v>
      </c>
      <c r="CN1090" s="14"/>
      <c r="CO1090" s="14">
        <v>7.0405442909873703E-2</v>
      </c>
      <c r="CP1090" s="14">
        <v>5.0530011255186802E-2</v>
      </c>
      <c r="CQ1090" s="14"/>
      <c r="CR1090" s="14">
        <v>2.81293024782449E-2</v>
      </c>
      <c r="CS1090" s="14">
        <v>5.5071942773229E-2</v>
      </c>
    </row>
    <row r="1091" spans="2:97" x14ac:dyDescent="0.3">
      <c r="B1091" t="s">
        <v>234</v>
      </c>
      <c r="C1091" s="14">
        <v>2.1054356515463502E-2</v>
      </c>
      <c r="D1091" s="14">
        <v>2.85958262375447E-2</v>
      </c>
      <c r="E1091" s="14">
        <v>1.37397880980226E-2</v>
      </c>
      <c r="F1091" s="14"/>
      <c r="G1091" s="14">
        <v>2.37062974395786E-2</v>
      </c>
      <c r="H1091" s="14">
        <v>2.7310068313677299E-2</v>
      </c>
      <c r="I1091" s="14">
        <v>2.8272772058324E-2</v>
      </c>
      <c r="J1091" s="14">
        <v>2.1884586064737501E-2</v>
      </c>
      <c r="K1091" s="14">
        <v>1.3540624484783799E-2</v>
      </c>
      <c r="L1091" s="14">
        <v>1.2703656800651801E-2</v>
      </c>
      <c r="M1091" s="14"/>
      <c r="N1091" s="14">
        <v>2.6734434054053801E-2</v>
      </c>
      <c r="O1091" s="14">
        <v>5.8221353162732099E-3</v>
      </c>
      <c r="P1091" s="14">
        <v>4.1428966096887898E-2</v>
      </c>
      <c r="Q1091" s="14">
        <v>1.3094572870215201E-2</v>
      </c>
      <c r="R1091" s="14"/>
      <c r="S1091" s="14">
        <v>2.8660176137563099E-2</v>
      </c>
      <c r="T1091" s="14">
        <v>1.8075699305385301E-2</v>
      </c>
      <c r="U1091" s="14">
        <v>1.7571148117901399E-2</v>
      </c>
      <c r="V1091" s="14">
        <v>2.0640848039263599E-2</v>
      </c>
      <c r="W1091" s="14">
        <v>2.5169657748564299E-2</v>
      </c>
      <c r="X1091" s="14">
        <v>2.1239561274336901E-2</v>
      </c>
      <c r="Y1091" s="14">
        <v>1.18776978313172E-2</v>
      </c>
      <c r="Z1091" s="14">
        <v>3.4784092721471399E-2</v>
      </c>
      <c r="AA1091" s="14">
        <v>3.1544059665458098E-2</v>
      </c>
      <c r="AB1091" s="14">
        <v>2.1629786841269798E-2</v>
      </c>
      <c r="AC1091" s="14">
        <v>0</v>
      </c>
      <c r="AD1091" s="14">
        <v>0</v>
      </c>
      <c r="AE1091" s="14"/>
      <c r="AF1091" s="14">
        <v>2.4583996956577599E-2</v>
      </c>
      <c r="AG1091" s="14">
        <v>1.5581284015425899E-2</v>
      </c>
      <c r="AH1091" s="14">
        <v>1.66476690230901E-2</v>
      </c>
      <c r="AI1091" s="14">
        <v>4.6690442533997199E-2</v>
      </c>
      <c r="AJ1091" s="14">
        <v>2.1179130956089601E-2</v>
      </c>
      <c r="AK1091" s="14"/>
      <c r="AL1091" s="14">
        <v>1.71349413907405E-2</v>
      </c>
      <c r="AM1091" s="14">
        <v>2.8121933006557399E-2</v>
      </c>
      <c r="AN1091" s="14">
        <v>1.44049126610022E-2</v>
      </c>
      <c r="AO1091" s="14">
        <v>3.1446180755343001E-2</v>
      </c>
      <c r="AP1091" s="14">
        <v>2.4745454734686399E-2</v>
      </c>
      <c r="AQ1091" s="14">
        <v>1.09141522570023E-2</v>
      </c>
      <c r="AR1091" s="14"/>
      <c r="AS1091" s="14">
        <v>2.0001536814127301E-2</v>
      </c>
      <c r="AT1091" s="14">
        <v>2.3152936761624301E-2</v>
      </c>
      <c r="AU1091" s="14">
        <v>1.6828853899962901E-2</v>
      </c>
      <c r="AV1091" s="14">
        <v>2.0861323070586701E-2</v>
      </c>
      <c r="AW1091" s="14">
        <v>4.9069913544402502E-2</v>
      </c>
      <c r="AX1091" s="14"/>
      <c r="AY1091" s="14">
        <v>0</v>
      </c>
      <c r="AZ1091" s="14">
        <v>3.7032121345499401E-2</v>
      </c>
      <c r="BA1091" s="14">
        <v>2.2501589949632798E-2</v>
      </c>
      <c r="BB1091" s="14">
        <v>1.5882796380696E-2</v>
      </c>
      <c r="BC1091" s="14">
        <v>2.0999619407264698E-2</v>
      </c>
      <c r="BD1091" s="14">
        <v>3.04067562639736E-2</v>
      </c>
      <c r="BE1091" s="14">
        <v>1.41635132507309E-2</v>
      </c>
      <c r="BF1091" s="14">
        <v>5.6794548650104396E-3</v>
      </c>
      <c r="BG1091" s="14">
        <v>2.1154031230761899E-2</v>
      </c>
      <c r="BH1091" s="14">
        <v>2.90552495954149E-2</v>
      </c>
      <c r="BI1091" s="14">
        <v>2.9451610731237601E-2</v>
      </c>
      <c r="BJ1091" s="14">
        <v>1.3917402187626399E-2</v>
      </c>
      <c r="BK1091" s="14">
        <v>0</v>
      </c>
      <c r="BL1091" s="14">
        <v>2.05266682700612E-2</v>
      </c>
      <c r="BM1091" s="14">
        <v>1.8932512003650901E-2</v>
      </c>
      <c r="BN1091" s="14">
        <v>2.9503290099260199E-2</v>
      </c>
      <c r="BO1091" s="14"/>
      <c r="BP1091" s="14">
        <v>3.22843814238662E-2</v>
      </c>
      <c r="BQ1091" s="14">
        <v>1.0165099660016601E-2</v>
      </c>
      <c r="BR1091" s="14">
        <v>1.9359690647721198E-2</v>
      </c>
      <c r="BS1091" s="14">
        <v>1.49490619750341E-2</v>
      </c>
      <c r="BT1091" s="14">
        <v>1.33395681740628E-2</v>
      </c>
      <c r="BU1091" s="14">
        <v>7.3974355130326394E-2</v>
      </c>
      <c r="BV1091" s="14"/>
      <c r="BW1091" s="14">
        <v>1.6323552452254399E-2</v>
      </c>
      <c r="BX1091" s="14">
        <v>1.3120849793635401E-2</v>
      </c>
      <c r="BY1091" s="14" t="s">
        <v>120</v>
      </c>
      <c r="BZ1091" s="14">
        <v>2.6992676399676702E-2</v>
      </c>
      <c r="CA1091" s="14">
        <v>4.1246742944021697E-2</v>
      </c>
      <c r="CB1091" s="14">
        <v>2.2528585286750901E-2</v>
      </c>
      <c r="CC1091" s="14">
        <v>2.9293919109094201E-2</v>
      </c>
      <c r="CD1091" s="14"/>
      <c r="CE1091" s="14">
        <v>2.2769188053285001E-2</v>
      </c>
      <c r="CF1091" s="14">
        <v>1.9167644074514E-2</v>
      </c>
      <c r="CG1091" s="14">
        <v>4.1939238498478901E-2</v>
      </c>
      <c r="CH1091" s="14">
        <v>1.36006876174422E-2</v>
      </c>
      <c r="CI1091" s="14"/>
      <c r="CJ1091" s="14">
        <v>8.5901561854226094E-3</v>
      </c>
      <c r="CK1091" s="14">
        <v>3.3818918427892003E-2</v>
      </c>
      <c r="CL1091" s="14">
        <v>2.09557958129633E-2</v>
      </c>
      <c r="CM1091" s="14">
        <v>1.5476333770171101E-2</v>
      </c>
      <c r="CN1091" s="14"/>
      <c r="CO1091" s="14">
        <v>1.5474211086795401E-2</v>
      </c>
      <c r="CP1091" s="14">
        <v>2.10330226222737E-2</v>
      </c>
      <c r="CQ1091" s="14"/>
      <c r="CR1091" s="14">
        <v>1.3493013710986001E-2</v>
      </c>
      <c r="CS1091" s="14">
        <v>2.1547771854511E-2</v>
      </c>
    </row>
    <row r="1092" spans="2:97" x14ac:dyDescent="0.3">
      <c r="B1092" t="s">
        <v>92</v>
      </c>
      <c r="C1092" s="14">
        <v>4.3835728469290403E-2</v>
      </c>
      <c r="D1092" s="14">
        <v>3.6415478644114103E-2</v>
      </c>
      <c r="E1092" s="14">
        <v>5.1224009055668901E-2</v>
      </c>
      <c r="F1092" s="14"/>
      <c r="G1092" s="14">
        <v>6.6112860403372095E-2</v>
      </c>
      <c r="H1092" s="14">
        <v>6.9210653627069005E-2</v>
      </c>
      <c r="I1092" s="14">
        <v>3.1753916228670298E-2</v>
      </c>
      <c r="J1092" s="14">
        <v>2.7941122741661901E-2</v>
      </c>
      <c r="K1092" s="14">
        <v>3.3140159760742499E-2</v>
      </c>
      <c r="L1092" s="14">
        <v>3.8345068852852798E-2</v>
      </c>
      <c r="M1092" s="14"/>
      <c r="N1092" s="14">
        <v>3.9342003180678098E-2</v>
      </c>
      <c r="O1092" s="14">
        <v>4.2816810674642797E-2</v>
      </c>
      <c r="P1092" s="14">
        <v>3.0148422189285901E-2</v>
      </c>
      <c r="Q1092" s="14">
        <v>6.0334719622759297E-2</v>
      </c>
      <c r="R1092" s="14"/>
      <c r="S1092" s="14">
        <v>6.2828147103831194E-2</v>
      </c>
      <c r="T1092" s="14">
        <v>3.2414516893371201E-2</v>
      </c>
      <c r="U1092" s="14">
        <v>5.0002271994653499E-2</v>
      </c>
      <c r="V1092" s="14">
        <v>3.1085817784043599E-2</v>
      </c>
      <c r="W1092" s="14">
        <v>6.9866555771758695E-2</v>
      </c>
      <c r="X1092" s="14">
        <v>3.8550961149406898E-2</v>
      </c>
      <c r="Y1092" s="14">
        <v>4.6710576279766998E-2</v>
      </c>
      <c r="Z1092" s="14">
        <v>4.88087081871241E-2</v>
      </c>
      <c r="AA1092" s="14">
        <v>4.01883931793936E-2</v>
      </c>
      <c r="AB1092" s="14">
        <v>4.1466076638609697E-2</v>
      </c>
      <c r="AC1092" s="14">
        <v>2.1879454624742001E-2</v>
      </c>
      <c r="AD1092" s="14">
        <v>2.4089806751440599E-2</v>
      </c>
      <c r="AE1092" s="14"/>
      <c r="AF1092" s="14">
        <v>2.5796305155711002E-2</v>
      </c>
      <c r="AG1092" s="14">
        <v>3.3514847969587001E-2</v>
      </c>
      <c r="AH1092" s="14">
        <v>1.07289129605931E-2</v>
      </c>
      <c r="AI1092" s="14">
        <v>4.7613047370172301E-2</v>
      </c>
      <c r="AJ1092" s="14">
        <v>5.4950965705060098E-2</v>
      </c>
      <c r="AK1092" s="14"/>
      <c r="AL1092" s="14">
        <v>3.6972447926692902E-2</v>
      </c>
      <c r="AM1092" s="14">
        <v>2.1741845422695201E-2</v>
      </c>
      <c r="AN1092" s="14">
        <v>1.45208207452807E-2</v>
      </c>
      <c r="AO1092" s="14">
        <v>4.7191810339977901E-2</v>
      </c>
      <c r="AP1092" s="14">
        <v>4.6056136334020802E-2</v>
      </c>
      <c r="AQ1092" s="14">
        <v>9.6886981362674998E-2</v>
      </c>
      <c r="AR1092" s="14"/>
      <c r="AS1092" s="14">
        <v>3.3359374638570499E-2</v>
      </c>
      <c r="AT1092" s="14">
        <v>3.8378153578108198E-2</v>
      </c>
      <c r="AU1092" s="14">
        <v>4.7833877859725198E-2</v>
      </c>
      <c r="AV1092" s="14">
        <v>3.7627042225206402E-2</v>
      </c>
      <c r="AW1092" s="14">
        <v>2.5386065425781999E-2</v>
      </c>
      <c r="AX1092" s="14"/>
      <c r="AY1092" s="14">
        <v>6.4890754871020195E-2</v>
      </c>
      <c r="AZ1092" s="14">
        <v>0.106306861905009</v>
      </c>
      <c r="BA1092" s="14">
        <v>5.7731800424843001E-2</v>
      </c>
      <c r="BB1092" s="14">
        <v>5.7075954639524099E-2</v>
      </c>
      <c r="BC1092" s="14">
        <v>3.8529041326277998E-2</v>
      </c>
      <c r="BD1092" s="14">
        <v>4.9366087216907301E-2</v>
      </c>
      <c r="BE1092" s="14">
        <v>4.0834767251208597E-2</v>
      </c>
      <c r="BF1092" s="14">
        <v>3.3273675572429599E-2</v>
      </c>
      <c r="BG1092" s="14">
        <v>3.9042094782820599E-2</v>
      </c>
      <c r="BH1092" s="14">
        <v>1.1921315488687601E-2</v>
      </c>
      <c r="BI1092" s="14">
        <v>2.7663876228693301E-2</v>
      </c>
      <c r="BJ1092" s="14">
        <v>6.0080710658418503E-2</v>
      </c>
      <c r="BK1092" s="14">
        <v>3.78196485266592E-2</v>
      </c>
      <c r="BL1092" s="14">
        <v>5.1633036910766102E-2</v>
      </c>
      <c r="BM1092" s="14">
        <v>0</v>
      </c>
      <c r="BN1092" s="14">
        <v>8.1333198493005795E-3</v>
      </c>
      <c r="BO1092" s="14"/>
      <c r="BP1092" s="14">
        <v>4.4220717129049798E-2</v>
      </c>
      <c r="BQ1092" s="14">
        <v>3.7659313777325697E-2</v>
      </c>
      <c r="BR1092" s="14">
        <v>6.9306183697552495E-2</v>
      </c>
      <c r="BS1092" s="14">
        <v>3.9272318875897501E-2</v>
      </c>
      <c r="BT1092" s="14">
        <v>4.9323904787067899E-2</v>
      </c>
      <c r="BU1092" s="14">
        <v>1.0934544479378701E-2</v>
      </c>
      <c r="BV1092" s="14"/>
      <c r="BW1092" s="14">
        <v>3.4194474550453199E-2</v>
      </c>
      <c r="BX1092" s="14">
        <v>2.0801791221423001E-2</v>
      </c>
      <c r="BY1092" s="14" t="s">
        <v>120</v>
      </c>
      <c r="BZ1092" s="14">
        <v>7.7476758256842998E-2</v>
      </c>
      <c r="CA1092" s="14">
        <v>5.1108016557619602E-2</v>
      </c>
      <c r="CB1092" s="14">
        <v>4.67850976096831E-2</v>
      </c>
      <c r="CC1092" s="14">
        <v>0.13451549797955401</v>
      </c>
      <c r="CD1092" s="14"/>
      <c r="CE1092" s="14">
        <v>5.2407736864698802E-2</v>
      </c>
      <c r="CF1092" s="14">
        <v>3.0981619275742601E-2</v>
      </c>
      <c r="CG1092" s="14">
        <v>6.7953599686134999E-2</v>
      </c>
      <c r="CH1092" s="14">
        <v>1.8507434100353101E-2</v>
      </c>
      <c r="CI1092" s="14"/>
      <c r="CJ1092" s="14">
        <v>2.0828970374840598E-2</v>
      </c>
      <c r="CK1092" s="14">
        <v>2.9244189612053498E-2</v>
      </c>
      <c r="CL1092" s="14">
        <v>5.1171257128932203E-2</v>
      </c>
      <c r="CM1092" s="14">
        <v>8.9071808910181294E-2</v>
      </c>
      <c r="CN1092" s="14"/>
      <c r="CO1092" s="14">
        <v>1.45093667929803E-2</v>
      </c>
      <c r="CP1092" s="14">
        <v>4.8120564648995799E-2</v>
      </c>
      <c r="CQ1092" s="14"/>
      <c r="CR1092" s="14">
        <v>2.4010395178451601E-2</v>
      </c>
      <c r="CS1092" s="14">
        <v>4.0159854819861097E-2</v>
      </c>
    </row>
    <row r="1093" spans="2:97" x14ac:dyDescent="0.3">
      <c r="B1093" t="s">
        <v>235</v>
      </c>
      <c r="C1093" s="14">
        <v>0.74615871331417005</v>
      </c>
      <c r="D1093" s="14">
        <v>0.71105138562215897</v>
      </c>
      <c r="E1093" s="14">
        <v>0.77974799827741204</v>
      </c>
      <c r="F1093" s="14"/>
      <c r="G1093" s="14">
        <v>0.58710215467647597</v>
      </c>
      <c r="H1093" s="14">
        <v>0.66868351783331803</v>
      </c>
      <c r="I1093" s="14">
        <v>0.72501715819600598</v>
      </c>
      <c r="J1093" s="14">
        <v>0.78004204383525999</v>
      </c>
      <c r="K1093" s="14">
        <v>0.839002611196491</v>
      </c>
      <c r="L1093" s="14">
        <v>0.84181137265267103</v>
      </c>
      <c r="M1093" s="14"/>
      <c r="N1093" s="14">
        <v>0.73064072892474696</v>
      </c>
      <c r="O1093" s="14">
        <v>0.76646370030316202</v>
      </c>
      <c r="P1093" s="14">
        <v>0.73999941642968203</v>
      </c>
      <c r="Q1093" s="14">
        <v>0.74613504393720798</v>
      </c>
      <c r="R1093" s="14"/>
      <c r="S1093" s="14">
        <v>0.65280078045944401</v>
      </c>
      <c r="T1093" s="14">
        <v>0.77481953871943698</v>
      </c>
      <c r="U1093" s="14">
        <v>0.735788587530677</v>
      </c>
      <c r="V1093" s="14">
        <v>0.76667454278466496</v>
      </c>
      <c r="W1093" s="14">
        <v>0.71019705134755395</v>
      </c>
      <c r="X1093" s="14">
        <v>0.73850926655926596</v>
      </c>
      <c r="Y1093" s="14">
        <v>0.75125639738517402</v>
      </c>
      <c r="Z1093" s="14">
        <v>0.748834675964001</v>
      </c>
      <c r="AA1093" s="14">
        <v>0.74929016049977804</v>
      </c>
      <c r="AB1093" s="14">
        <v>0.77674503893874902</v>
      </c>
      <c r="AC1093" s="14">
        <v>0.80702945819757199</v>
      </c>
      <c r="AD1093" s="14">
        <v>0.91046717050786197</v>
      </c>
      <c r="AE1093" s="14"/>
      <c r="AF1093" s="14">
        <v>0.75705395378293505</v>
      </c>
      <c r="AG1093" s="14">
        <v>0.75574082478055005</v>
      </c>
      <c r="AH1093" s="14">
        <v>0.82509014152178894</v>
      </c>
      <c r="AI1093" s="14">
        <v>0.69484663132363</v>
      </c>
      <c r="AJ1093" s="14">
        <v>0.80012858213558102</v>
      </c>
      <c r="AK1093" s="14"/>
      <c r="AL1093" s="14">
        <v>0.74674176091543198</v>
      </c>
      <c r="AM1093" s="14">
        <v>0.77475697627844198</v>
      </c>
      <c r="AN1093" s="14">
        <v>0.79401958050643495</v>
      </c>
      <c r="AO1093" s="14">
        <v>0.70808351504530298</v>
      </c>
      <c r="AP1093" s="14">
        <v>0.74588049959152602</v>
      </c>
      <c r="AQ1093" s="14">
        <v>0.76299338800344596</v>
      </c>
      <c r="AR1093" s="14"/>
      <c r="AS1093" s="14">
        <v>0.77292698549748495</v>
      </c>
      <c r="AT1093" s="14">
        <v>0.75249296199620996</v>
      </c>
      <c r="AU1093" s="14">
        <v>0.73765206926663995</v>
      </c>
      <c r="AV1093" s="14">
        <v>0.73426458751745605</v>
      </c>
      <c r="AW1093" s="14">
        <v>0.69836774242814004</v>
      </c>
      <c r="AX1093" s="14"/>
      <c r="AY1093" s="14">
        <v>0.86573878560897599</v>
      </c>
      <c r="AZ1093" s="14">
        <v>0.69316658435947898</v>
      </c>
      <c r="BA1093" s="14">
        <v>0.70587037904498295</v>
      </c>
      <c r="BB1093" s="14">
        <v>0.74730619445816304</v>
      </c>
      <c r="BC1093" s="14">
        <v>0.75478436817799399</v>
      </c>
      <c r="BD1093" s="14">
        <v>0.68971387488741098</v>
      </c>
      <c r="BE1093" s="14">
        <v>0.75976236183906798</v>
      </c>
      <c r="BF1093" s="14">
        <v>0.78983753519828404</v>
      </c>
      <c r="BG1093" s="14">
        <v>0.74646095641076404</v>
      </c>
      <c r="BH1093" s="14">
        <v>0.80961257180449198</v>
      </c>
      <c r="BI1093" s="14">
        <v>0.72577962510598104</v>
      </c>
      <c r="BJ1093" s="14">
        <v>0.74022798747244301</v>
      </c>
      <c r="BK1093" s="14">
        <v>0.78601124562834102</v>
      </c>
      <c r="BL1093" s="14">
        <v>0.76270247313765505</v>
      </c>
      <c r="BM1093" s="14">
        <v>0.75437894212117096</v>
      </c>
      <c r="BN1093" s="14">
        <v>0.79500575022336395</v>
      </c>
      <c r="BO1093" s="14"/>
      <c r="BP1093" s="14">
        <v>0.67268227012482495</v>
      </c>
      <c r="BQ1093" s="14">
        <v>0.77025586844739202</v>
      </c>
      <c r="BR1093" s="14">
        <v>0.712012340882895</v>
      </c>
      <c r="BS1093" s="14">
        <v>0.78397904223944404</v>
      </c>
      <c r="BT1093" s="14">
        <v>0.81704998239661597</v>
      </c>
      <c r="BU1093" s="14">
        <v>0.76713921340263602</v>
      </c>
      <c r="BV1093" s="14"/>
      <c r="BW1093" s="14">
        <v>0.81141868265145001</v>
      </c>
      <c r="BX1093" s="14">
        <v>0.78240337414741001</v>
      </c>
      <c r="BY1093" s="14" t="s">
        <v>120</v>
      </c>
      <c r="BZ1093" s="14">
        <v>0.71592564630402</v>
      </c>
      <c r="CA1093" s="14">
        <v>0.69383456505990804</v>
      </c>
      <c r="CB1093" s="14">
        <v>0.656839795917459</v>
      </c>
      <c r="CC1093" s="14">
        <v>0.541830578000147</v>
      </c>
      <c r="CD1093" s="14"/>
      <c r="CE1093" s="14">
        <v>0.617729347126727</v>
      </c>
      <c r="CF1093" s="14">
        <v>0.78274451871779505</v>
      </c>
      <c r="CG1093" s="14">
        <v>0.72753957073739395</v>
      </c>
      <c r="CH1093" s="14">
        <v>0.80862960883313695</v>
      </c>
      <c r="CI1093" s="14"/>
      <c r="CJ1093" s="14">
        <v>0.86302639693042305</v>
      </c>
      <c r="CK1093" s="14">
        <v>0.72011578796888698</v>
      </c>
      <c r="CL1093" s="14">
        <v>0.72675098102318003</v>
      </c>
      <c r="CM1093" s="14">
        <v>0.67843669067018197</v>
      </c>
      <c r="CN1093" s="14"/>
      <c r="CO1093" s="14">
        <v>0.745902663599324</v>
      </c>
      <c r="CP1093" s="14">
        <v>0.750279703256161</v>
      </c>
      <c r="CQ1093" s="14"/>
      <c r="CR1093" s="14">
        <v>0.80035708364292701</v>
      </c>
      <c r="CS1093" s="14">
        <v>0.74725378170132395</v>
      </c>
    </row>
    <row r="1094" spans="2:97" x14ac:dyDescent="0.3">
      <c r="B1094" t="s">
        <v>236</v>
      </c>
      <c r="C1094" s="14">
        <v>7.4694877813814606E-2</v>
      </c>
      <c r="D1094" s="14">
        <v>9.7885067288563096E-2</v>
      </c>
      <c r="E1094" s="14">
        <v>5.22319063307633E-2</v>
      </c>
      <c r="F1094" s="14"/>
      <c r="G1094" s="14">
        <v>0.15058750214000799</v>
      </c>
      <c r="H1094" s="14">
        <v>7.76166588995372E-2</v>
      </c>
      <c r="I1094" s="14">
        <v>8.9206554599160798E-2</v>
      </c>
      <c r="J1094" s="14">
        <v>7.2872951405648506E-2</v>
      </c>
      <c r="K1094" s="14">
        <v>4.27254394484229E-2</v>
      </c>
      <c r="L1094" s="14">
        <v>3.3265973278071098E-2</v>
      </c>
      <c r="M1094" s="14"/>
      <c r="N1094" s="14">
        <v>0.100958308042621</v>
      </c>
      <c r="O1094" s="14">
        <v>4.7064013151851498E-2</v>
      </c>
      <c r="P1094" s="14">
        <v>0.109034286876591</v>
      </c>
      <c r="Q1094" s="14">
        <v>4.5793791370182899E-2</v>
      </c>
      <c r="R1094" s="14"/>
      <c r="S1094" s="14">
        <v>0.10918505031468601</v>
      </c>
      <c r="T1094" s="14">
        <v>6.3361427667661105E-2</v>
      </c>
      <c r="U1094" s="14">
        <v>6.67142153828338E-2</v>
      </c>
      <c r="V1094" s="14">
        <v>7.1150222436130797E-2</v>
      </c>
      <c r="W1094" s="14">
        <v>8.1114092171788901E-2</v>
      </c>
      <c r="X1094" s="14">
        <v>6.7188286657820895E-2</v>
      </c>
      <c r="Y1094" s="14">
        <v>5.69899627956066E-2</v>
      </c>
      <c r="Z1094" s="14">
        <v>7.0921336514636696E-2</v>
      </c>
      <c r="AA1094" s="14">
        <v>8.5888235435442398E-2</v>
      </c>
      <c r="AB1094" s="14">
        <v>8.5044116968060607E-2</v>
      </c>
      <c r="AC1094" s="14">
        <v>5.08695552739096E-2</v>
      </c>
      <c r="AD1094" s="14">
        <v>2.1656937121293501E-2</v>
      </c>
      <c r="AE1094" s="14"/>
      <c r="AF1094" s="14">
        <v>7.90324919723841E-2</v>
      </c>
      <c r="AG1094" s="14">
        <v>7.0583041421634796E-2</v>
      </c>
      <c r="AH1094" s="14">
        <v>3.5205574541798401E-2</v>
      </c>
      <c r="AI1094" s="14">
        <v>0.110930250434687</v>
      </c>
      <c r="AJ1094" s="14">
        <v>6.10501705052863E-2</v>
      </c>
      <c r="AK1094" s="14"/>
      <c r="AL1094" s="14">
        <v>8.1086379248144005E-2</v>
      </c>
      <c r="AM1094" s="14">
        <v>7.0211367596311997E-2</v>
      </c>
      <c r="AN1094" s="14">
        <v>5.0180088160102602E-2</v>
      </c>
      <c r="AO1094" s="14">
        <v>0.100661813092568</v>
      </c>
      <c r="AP1094" s="14">
        <v>9.0611173947086995E-2</v>
      </c>
      <c r="AQ1094" s="14">
        <v>4.2413280525726502E-2</v>
      </c>
      <c r="AR1094" s="14"/>
      <c r="AS1094" s="14">
        <v>5.6311290939279203E-2</v>
      </c>
      <c r="AT1094" s="14">
        <v>7.9131003714958098E-2</v>
      </c>
      <c r="AU1094" s="14">
        <v>7.5130538202551903E-2</v>
      </c>
      <c r="AV1094" s="14">
        <v>9.8915383430718998E-2</v>
      </c>
      <c r="AW1094" s="14">
        <v>0.100100024270211</v>
      </c>
      <c r="AX1094" s="14"/>
      <c r="AY1094" s="14">
        <v>0</v>
      </c>
      <c r="AZ1094" s="14">
        <v>6.2490579896788301E-2</v>
      </c>
      <c r="BA1094" s="14">
        <v>9.4134367979475594E-2</v>
      </c>
      <c r="BB1094" s="14">
        <v>3.7688783103454297E-2</v>
      </c>
      <c r="BC1094" s="14">
        <v>6.28983450417753E-2</v>
      </c>
      <c r="BD1094" s="14">
        <v>0.104725016926111</v>
      </c>
      <c r="BE1094" s="14">
        <v>8.3203911620869597E-2</v>
      </c>
      <c r="BF1094" s="14">
        <v>4.3027170060047498E-2</v>
      </c>
      <c r="BG1094" s="14">
        <v>7.4261591331706497E-2</v>
      </c>
      <c r="BH1094" s="14">
        <v>8.18544500432596E-2</v>
      </c>
      <c r="BI1094" s="14">
        <v>0.111146199192762</v>
      </c>
      <c r="BJ1094" s="14">
        <v>5.8327275578680997E-2</v>
      </c>
      <c r="BK1094" s="14">
        <v>6.90377109281375E-2</v>
      </c>
      <c r="BL1094" s="14">
        <v>4.1017015445916599E-2</v>
      </c>
      <c r="BM1094" s="14">
        <v>5.69991489601838E-2</v>
      </c>
      <c r="BN1094" s="14">
        <v>9.2932572822964493E-2</v>
      </c>
      <c r="BO1094" s="14"/>
      <c r="BP1094" s="14">
        <v>0.110583198421144</v>
      </c>
      <c r="BQ1094" s="14">
        <v>5.9804896265393502E-2</v>
      </c>
      <c r="BR1094" s="14">
        <v>6.6339846146845599E-2</v>
      </c>
      <c r="BS1094" s="14">
        <v>5.1117774544848997E-2</v>
      </c>
      <c r="BT1094" s="14">
        <v>4.96449015579822E-2</v>
      </c>
      <c r="BU1094" s="14">
        <v>0.15262909218381601</v>
      </c>
      <c r="BV1094" s="14"/>
      <c r="BW1094" s="14">
        <v>5.8139790532902601E-2</v>
      </c>
      <c r="BX1094" s="14">
        <v>6.4683769670801194E-2</v>
      </c>
      <c r="BY1094" s="14" t="s">
        <v>120</v>
      </c>
      <c r="BZ1094" s="14">
        <v>9.8877691089961806E-2</v>
      </c>
      <c r="CA1094" s="14">
        <v>8.5352460283230805E-2</v>
      </c>
      <c r="CB1094" s="14">
        <v>9.9753756079343503E-2</v>
      </c>
      <c r="CC1094" s="14">
        <v>9.4929466593111703E-2</v>
      </c>
      <c r="CD1094" s="14"/>
      <c r="CE1094" s="14">
        <v>0.120815277727543</v>
      </c>
      <c r="CF1094" s="14">
        <v>8.2527388412164698E-2</v>
      </c>
      <c r="CG1094" s="14">
        <v>6.7604618587866899E-2</v>
      </c>
      <c r="CH1094" s="14">
        <v>4.6328365196221598E-2</v>
      </c>
      <c r="CI1094" s="14"/>
      <c r="CJ1094" s="14">
        <v>3.49916080252873E-2</v>
      </c>
      <c r="CK1094" s="14">
        <v>7.6668680347333207E-2</v>
      </c>
      <c r="CL1094" s="14">
        <v>9.0155557255899701E-2</v>
      </c>
      <c r="CM1094" s="14">
        <v>4.2715532176509197E-2</v>
      </c>
      <c r="CN1094" s="14"/>
      <c r="CO1094" s="14">
        <v>8.5879653996669095E-2</v>
      </c>
      <c r="CP1094" s="14">
        <v>7.1563033877460602E-2</v>
      </c>
      <c r="CQ1094" s="14"/>
      <c r="CR1094" s="14">
        <v>4.1622316189230901E-2</v>
      </c>
      <c r="CS1094" s="14">
        <v>7.6619714627740004E-2</v>
      </c>
    </row>
    <row r="1095" spans="2:97" x14ac:dyDescent="0.3">
      <c r="B1095" t="s">
        <v>237</v>
      </c>
      <c r="C1095" s="14">
        <v>0.67146383550035604</v>
      </c>
      <c r="D1095" s="14">
        <v>0.61316631833359603</v>
      </c>
      <c r="E1095" s="14">
        <v>0.72751609194664901</v>
      </c>
      <c r="F1095" s="14"/>
      <c r="G1095" s="14">
        <v>0.43651465253646798</v>
      </c>
      <c r="H1095" s="14">
        <v>0.59106685893378097</v>
      </c>
      <c r="I1095" s="14">
        <v>0.63581060359684505</v>
      </c>
      <c r="J1095" s="14">
        <v>0.70716909242961201</v>
      </c>
      <c r="K1095" s="14">
        <v>0.796277171748068</v>
      </c>
      <c r="L1095" s="14">
        <v>0.80854539937460002</v>
      </c>
      <c r="M1095" s="14"/>
      <c r="N1095" s="14">
        <v>0.629682420882125</v>
      </c>
      <c r="O1095" s="14">
        <v>0.71939968715130997</v>
      </c>
      <c r="P1095" s="14">
        <v>0.63096512955309103</v>
      </c>
      <c r="Q1095" s="14">
        <v>0.70034125256702495</v>
      </c>
      <c r="R1095" s="14"/>
      <c r="S1095" s="14">
        <v>0.54361573014475895</v>
      </c>
      <c r="T1095" s="14">
        <v>0.71145811105177603</v>
      </c>
      <c r="U1095" s="14">
        <v>0.66907437214784404</v>
      </c>
      <c r="V1095" s="14">
        <v>0.69552432034853395</v>
      </c>
      <c r="W1095" s="14">
        <v>0.62908295917576496</v>
      </c>
      <c r="X1095" s="14">
        <v>0.67132097990144501</v>
      </c>
      <c r="Y1095" s="14">
        <v>0.69426643458956805</v>
      </c>
      <c r="Z1095" s="14">
        <v>0.67791333944936505</v>
      </c>
      <c r="AA1095" s="14">
        <v>0.66340192506433504</v>
      </c>
      <c r="AB1095" s="14">
        <v>0.691700921970689</v>
      </c>
      <c r="AC1095" s="14">
        <v>0.75615990292366198</v>
      </c>
      <c r="AD1095" s="14">
        <v>0.88881023338656795</v>
      </c>
      <c r="AE1095" s="14"/>
      <c r="AF1095" s="14">
        <v>0.67802146181055101</v>
      </c>
      <c r="AG1095" s="14">
        <v>0.68515778335891497</v>
      </c>
      <c r="AH1095" s="14">
        <v>0.78988456697998999</v>
      </c>
      <c r="AI1095" s="14">
        <v>0.58391638088894304</v>
      </c>
      <c r="AJ1095" s="14">
        <v>0.73907841163029397</v>
      </c>
      <c r="AK1095" s="14"/>
      <c r="AL1095" s="14">
        <v>0.66565538166728799</v>
      </c>
      <c r="AM1095" s="14">
        <v>0.70454560868213001</v>
      </c>
      <c r="AN1095" s="14">
        <v>0.74383949234633295</v>
      </c>
      <c r="AO1095" s="14">
        <v>0.60742170195273504</v>
      </c>
      <c r="AP1095" s="14">
        <v>0.65526932564443896</v>
      </c>
      <c r="AQ1095" s="14">
        <v>0.72058010747772006</v>
      </c>
      <c r="AR1095" s="14"/>
      <c r="AS1095" s="14">
        <v>0.71661569455820495</v>
      </c>
      <c r="AT1095" s="14">
        <v>0.673361958281252</v>
      </c>
      <c r="AU1095" s="14">
        <v>0.66252153106408895</v>
      </c>
      <c r="AV1095" s="14">
        <v>0.63534920408673701</v>
      </c>
      <c r="AW1095" s="14">
        <v>0.59826771815793001</v>
      </c>
      <c r="AX1095" s="14"/>
      <c r="AY1095" s="14">
        <v>0.86573878560897599</v>
      </c>
      <c r="AZ1095" s="14">
        <v>0.63067600446269101</v>
      </c>
      <c r="BA1095" s="14">
        <v>0.61173601106550701</v>
      </c>
      <c r="BB1095" s="14">
        <v>0.70961741135470802</v>
      </c>
      <c r="BC1095" s="14">
        <v>0.69188602313621905</v>
      </c>
      <c r="BD1095" s="14">
        <v>0.58498885796130096</v>
      </c>
      <c r="BE1095" s="14">
        <v>0.67655845021819805</v>
      </c>
      <c r="BF1095" s="14">
        <v>0.74681036513823595</v>
      </c>
      <c r="BG1095" s="14">
        <v>0.67219936507905798</v>
      </c>
      <c r="BH1095" s="14">
        <v>0.727758121761232</v>
      </c>
      <c r="BI1095" s="14">
        <v>0.61463342591321901</v>
      </c>
      <c r="BJ1095" s="14">
        <v>0.681900711893762</v>
      </c>
      <c r="BK1095" s="14">
        <v>0.71697353470020297</v>
      </c>
      <c r="BL1095" s="14">
        <v>0.72168545769173797</v>
      </c>
      <c r="BM1095" s="14">
        <v>0.69737979316098697</v>
      </c>
      <c r="BN1095" s="14">
        <v>0.70207317740039898</v>
      </c>
      <c r="BO1095" s="14"/>
      <c r="BP1095" s="14">
        <v>0.56209907170368201</v>
      </c>
      <c r="BQ1095" s="14">
        <v>0.71045097218199804</v>
      </c>
      <c r="BR1095" s="14">
        <v>0.64567249473604904</v>
      </c>
      <c r="BS1095" s="14">
        <v>0.73286126769459503</v>
      </c>
      <c r="BT1095" s="14">
        <v>0.76740508083863401</v>
      </c>
      <c r="BU1095" s="14">
        <v>0.61451012121881998</v>
      </c>
      <c r="BV1095" s="14"/>
      <c r="BW1095" s="14">
        <v>0.75327889211854704</v>
      </c>
      <c r="BX1095" s="14">
        <v>0.71771960447660899</v>
      </c>
      <c r="BY1095" s="14" t="s">
        <v>120</v>
      </c>
      <c r="BZ1095" s="14">
        <v>0.61704795521405797</v>
      </c>
      <c r="CA1095" s="14">
        <v>0.60848210477667697</v>
      </c>
      <c r="CB1095" s="14">
        <v>0.557086039838116</v>
      </c>
      <c r="CC1095" s="14">
        <v>0.44690111140703498</v>
      </c>
      <c r="CD1095" s="14"/>
      <c r="CE1095" s="14">
        <v>0.49691406939918298</v>
      </c>
      <c r="CF1095" s="14">
        <v>0.70021713030563104</v>
      </c>
      <c r="CG1095" s="14">
        <v>0.65993495214952702</v>
      </c>
      <c r="CH1095" s="14">
        <v>0.76230124363691598</v>
      </c>
      <c r="CI1095" s="14"/>
      <c r="CJ1095" s="14">
        <v>0.82803478890513504</v>
      </c>
      <c r="CK1095" s="14">
        <v>0.64344710762155399</v>
      </c>
      <c r="CL1095" s="14">
        <v>0.63659542376727996</v>
      </c>
      <c r="CM1095" s="14">
        <v>0.63572115849367306</v>
      </c>
      <c r="CN1095" s="14"/>
      <c r="CO1095" s="14">
        <v>0.66002300960265503</v>
      </c>
      <c r="CP1095" s="14">
        <v>0.67871666937870001</v>
      </c>
      <c r="CQ1095" s="14"/>
      <c r="CR1095" s="14">
        <v>0.75873476745369595</v>
      </c>
      <c r="CS1095" s="14">
        <v>0.67063406707358397</v>
      </c>
    </row>
    <row r="1096" spans="2:97" x14ac:dyDescent="0.3">
      <c r="C1096" s="14"/>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c r="AD1096" s="14"/>
      <c r="AE1096" s="14"/>
      <c r="AF1096" s="14"/>
      <c r="AG1096" s="14"/>
      <c r="AH1096" s="14"/>
      <c r="AI1096" s="14"/>
      <c r="AJ1096" s="14"/>
      <c r="AK1096" s="14"/>
      <c r="AL1096" s="14"/>
      <c r="AM1096" s="14"/>
      <c r="AN1096" s="14"/>
      <c r="AO1096" s="14"/>
      <c r="AP1096" s="14"/>
      <c r="AQ1096" s="14"/>
      <c r="AR1096" s="14"/>
      <c r="AS1096" s="14"/>
      <c r="AT1096" s="14"/>
      <c r="AU1096" s="14"/>
      <c r="AV1096" s="14"/>
      <c r="AW1096" s="14"/>
      <c r="AX1096" s="14"/>
      <c r="AY1096" s="14"/>
      <c r="AZ1096" s="14"/>
      <c r="BA1096" s="14"/>
      <c r="BB1096" s="14"/>
      <c r="BC1096" s="14"/>
      <c r="BD1096" s="14"/>
      <c r="BE1096" s="14"/>
      <c r="BF1096" s="14"/>
      <c r="BG1096" s="14"/>
      <c r="BH1096" s="14"/>
      <c r="BI1096" s="14"/>
      <c r="BJ1096" s="14"/>
      <c r="BK1096" s="14"/>
      <c r="BL1096" s="14"/>
      <c r="BM1096" s="14"/>
      <c r="BN1096" s="14"/>
      <c r="BO1096" s="14"/>
      <c r="BP1096" s="14"/>
      <c r="BQ1096" s="14"/>
      <c r="BR1096" s="14"/>
      <c r="BS1096" s="14"/>
      <c r="BT1096" s="14"/>
      <c r="BU1096" s="14"/>
      <c r="BV1096" s="14"/>
      <c r="BW1096" s="14"/>
      <c r="BX1096" s="14"/>
      <c r="BY1096" s="14"/>
      <c r="BZ1096" s="14"/>
      <c r="CA1096" s="14"/>
      <c r="CB1096" s="14"/>
      <c r="CC1096" s="14"/>
      <c r="CD1096" s="14"/>
      <c r="CE1096" s="14"/>
      <c r="CF1096" s="14"/>
      <c r="CG1096" s="14"/>
      <c r="CH1096" s="14"/>
      <c r="CI1096" s="14"/>
      <c r="CJ1096" s="14"/>
      <c r="CK1096" s="14"/>
      <c r="CL1096" s="14"/>
      <c r="CM1096" s="14"/>
      <c r="CN1096" s="14"/>
      <c r="CO1096" s="14"/>
      <c r="CP1096" s="14"/>
      <c r="CQ1096" s="14"/>
      <c r="CR1096" s="14"/>
      <c r="CS1096" s="14"/>
    </row>
    <row r="1097" spans="2:97" x14ac:dyDescent="0.3">
      <c r="B1097" s="6" t="s">
        <v>448</v>
      </c>
      <c r="C1097" s="14"/>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c r="AD1097" s="14"/>
      <c r="AE1097" s="14"/>
      <c r="AF1097" s="14"/>
      <c r="AG1097" s="14"/>
      <c r="AH1097" s="14"/>
      <c r="AI1097" s="14"/>
      <c r="AJ1097" s="14"/>
      <c r="AK1097" s="14"/>
      <c r="AL1097" s="14"/>
      <c r="AM1097" s="14"/>
      <c r="AN1097" s="14"/>
      <c r="AO1097" s="14"/>
      <c r="AP1097" s="14"/>
      <c r="AQ1097" s="14"/>
      <c r="AR1097" s="14"/>
      <c r="AS1097" s="14"/>
      <c r="AT1097" s="14"/>
      <c r="AU1097" s="14"/>
      <c r="AV1097" s="14"/>
      <c r="AW1097" s="14"/>
      <c r="AX1097" s="14"/>
      <c r="AY1097" s="14"/>
      <c r="AZ1097" s="14"/>
      <c r="BA1097" s="14"/>
      <c r="BB1097" s="14"/>
      <c r="BC1097" s="14"/>
      <c r="BD1097" s="14"/>
      <c r="BE1097" s="14"/>
      <c r="BF1097" s="14"/>
      <c r="BG1097" s="14"/>
      <c r="BH1097" s="14"/>
      <c r="BI1097" s="14"/>
      <c r="BJ1097" s="14"/>
      <c r="BK1097" s="14"/>
      <c r="BL1097" s="14"/>
      <c r="BM1097" s="14"/>
      <c r="BN1097" s="14"/>
      <c r="BO1097" s="14"/>
      <c r="BP1097" s="14"/>
      <c r="BQ1097" s="14"/>
      <c r="BR1097" s="14"/>
      <c r="BS1097" s="14"/>
      <c r="BT1097" s="14"/>
      <c r="BU1097" s="14"/>
      <c r="BV1097" s="14"/>
      <c r="BW1097" s="14"/>
      <c r="BX1097" s="14"/>
      <c r="BY1097" s="14"/>
      <c r="BZ1097" s="14"/>
      <c r="CA1097" s="14"/>
      <c r="CB1097" s="14"/>
      <c r="CC1097" s="14"/>
      <c r="CD1097" s="14"/>
      <c r="CE1097" s="14"/>
      <c r="CF1097" s="14"/>
      <c r="CG1097" s="14"/>
      <c r="CH1097" s="14"/>
      <c r="CI1097" s="14"/>
      <c r="CJ1097" s="14"/>
      <c r="CK1097" s="14"/>
      <c r="CL1097" s="14"/>
      <c r="CM1097" s="14"/>
      <c r="CN1097" s="14"/>
      <c r="CO1097" s="14"/>
      <c r="CP1097" s="14"/>
      <c r="CQ1097" s="14"/>
      <c r="CR1097" s="14"/>
      <c r="CS1097" s="14"/>
    </row>
    <row r="1098" spans="2:97" x14ac:dyDescent="0.3">
      <c r="B1098" s="24" t="s">
        <v>118</v>
      </c>
      <c r="C1098" s="14"/>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c r="AD1098" s="14"/>
      <c r="AE1098" s="14"/>
      <c r="AF1098" s="14"/>
      <c r="AG1098" s="14"/>
      <c r="AH1098" s="14"/>
      <c r="AI1098" s="14"/>
      <c r="AJ1098" s="14"/>
      <c r="AK1098" s="14"/>
      <c r="AL1098" s="14"/>
      <c r="AM1098" s="14"/>
      <c r="AN1098" s="14"/>
      <c r="AO1098" s="14"/>
      <c r="AP1098" s="14"/>
      <c r="AQ1098" s="14"/>
      <c r="AR1098" s="14"/>
      <c r="AS1098" s="14"/>
      <c r="AT1098" s="14"/>
      <c r="AU1098" s="14"/>
      <c r="AV1098" s="14"/>
      <c r="AW1098" s="14"/>
      <c r="AX1098" s="14"/>
      <c r="AY1098" s="14"/>
      <c r="AZ1098" s="14"/>
      <c r="BA1098" s="14"/>
      <c r="BB1098" s="14"/>
      <c r="BC1098" s="14"/>
      <c r="BD1098" s="14"/>
      <c r="BE1098" s="14"/>
      <c r="BF1098" s="14"/>
      <c r="BG1098" s="14"/>
      <c r="BH1098" s="14"/>
      <c r="BI1098" s="14"/>
      <c r="BJ1098" s="14"/>
      <c r="BK1098" s="14"/>
      <c r="BL1098" s="14"/>
      <c r="BM1098" s="14"/>
      <c r="BN1098" s="14"/>
      <c r="BO1098" s="14"/>
      <c r="BP1098" s="14"/>
      <c r="BQ1098" s="14"/>
      <c r="BR1098" s="14"/>
      <c r="BS1098" s="14"/>
      <c r="BT1098" s="14"/>
      <c r="BU1098" s="14"/>
      <c r="BV1098" s="14"/>
      <c r="BW1098" s="14"/>
      <c r="BX1098" s="14"/>
      <c r="BY1098" s="14"/>
      <c r="BZ1098" s="14"/>
      <c r="CA1098" s="14"/>
      <c r="CB1098" s="14"/>
      <c r="CC1098" s="14"/>
      <c r="CD1098" s="14"/>
      <c r="CE1098" s="14"/>
      <c r="CF1098" s="14"/>
      <c r="CG1098" s="14"/>
      <c r="CH1098" s="14"/>
      <c r="CI1098" s="14"/>
      <c r="CJ1098" s="14"/>
      <c r="CK1098" s="14"/>
      <c r="CL1098" s="14"/>
      <c r="CM1098" s="14"/>
      <c r="CN1098" s="14"/>
      <c r="CO1098" s="14"/>
      <c r="CP1098" s="14"/>
      <c r="CQ1098" s="14"/>
      <c r="CR1098" s="14"/>
      <c r="CS1098" s="14"/>
    </row>
    <row r="1099" spans="2:97" x14ac:dyDescent="0.3">
      <c r="B1099" t="s">
        <v>230</v>
      </c>
      <c r="C1099" s="14">
        <v>0.104638162194756</v>
      </c>
      <c r="D1099" s="14">
        <v>8.9159858941270695E-2</v>
      </c>
      <c r="E1099" s="14">
        <v>0.118298094595179</v>
      </c>
      <c r="F1099" s="14"/>
      <c r="G1099" s="14">
        <v>0.117613409085149</v>
      </c>
      <c r="H1099" s="14">
        <v>0.100481365553636</v>
      </c>
      <c r="I1099" s="14">
        <v>0.124703599898828</v>
      </c>
      <c r="J1099" s="14">
        <v>0.104874978394355</v>
      </c>
      <c r="K1099" s="14">
        <v>0.10510824408130599</v>
      </c>
      <c r="L1099" s="14">
        <v>8.2608662966471194E-2</v>
      </c>
      <c r="M1099" s="14"/>
      <c r="N1099" s="14">
        <v>0.10261668966286901</v>
      </c>
      <c r="O1099" s="14">
        <v>7.4496800163001003E-2</v>
      </c>
      <c r="P1099" s="14">
        <v>0.117706465272946</v>
      </c>
      <c r="Q1099" s="14">
        <v>0.12786918525049601</v>
      </c>
      <c r="R1099" s="14"/>
      <c r="S1099" s="14">
        <v>0.11414073563071001</v>
      </c>
      <c r="T1099" s="14">
        <v>0.116110139055268</v>
      </c>
      <c r="U1099" s="14">
        <v>9.2537221701981004E-2</v>
      </c>
      <c r="V1099" s="14">
        <v>8.1090824675501896E-2</v>
      </c>
      <c r="W1099" s="14">
        <v>0.15437254136876</v>
      </c>
      <c r="X1099" s="14">
        <v>0.10816944763846301</v>
      </c>
      <c r="Y1099" s="14">
        <v>9.9699031833847304E-2</v>
      </c>
      <c r="Z1099" s="14">
        <v>9.0332709071935302E-2</v>
      </c>
      <c r="AA1099" s="14">
        <v>7.9193065509473803E-2</v>
      </c>
      <c r="AB1099" s="14">
        <v>0.103121514947677</v>
      </c>
      <c r="AC1099" s="14">
        <v>9.7771800383420496E-2</v>
      </c>
      <c r="AD1099" s="14">
        <v>0.12819079962872601</v>
      </c>
      <c r="AE1099" s="14"/>
      <c r="AF1099" s="14">
        <v>0.102999722316977</v>
      </c>
      <c r="AG1099" s="14">
        <v>0.120267725659101</v>
      </c>
      <c r="AH1099" s="14">
        <v>0.131400917174846</v>
      </c>
      <c r="AI1099" s="14">
        <v>7.5433272843549601E-2</v>
      </c>
      <c r="AJ1099" s="14">
        <v>0.14231214122045399</v>
      </c>
      <c r="AK1099" s="14"/>
      <c r="AL1099" s="14">
        <v>0.13403036032900101</v>
      </c>
      <c r="AM1099" s="14">
        <v>0.115924442902785</v>
      </c>
      <c r="AN1099" s="14">
        <v>8.2758945724760599E-2</v>
      </c>
      <c r="AO1099" s="14">
        <v>7.8827054618599707E-2</v>
      </c>
      <c r="AP1099" s="14">
        <v>0.13411935852981899</v>
      </c>
      <c r="AQ1099" s="14">
        <v>0.10103911314672601</v>
      </c>
      <c r="AR1099" s="14"/>
      <c r="AS1099" s="14">
        <v>0.104915192891004</v>
      </c>
      <c r="AT1099" s="14">
        <v>9.7336761145315198E-2</v>
      </c>
      <c r="AU1099" s="14">
        <v>9.7630683559936607E-2</v>
      </c>
      <c r="AV1099" s="14">
        <v>0.14016885004398399</v>
      </c>
      <c r="AW1099" s="14">
        <v>0.17143379684063401</v>
      </c>
      <c r="AX1099" s="14"/>
      <c r="AY1099" s="14">
        <v>6.98658133277512E-2</v>
      </c>
      <c r="AZ1099" s="14">
        <v>9.1546463713238102E-2</v>
      </c>
      <c r="BA1099" s="14">
        <v>0.15111714685116601</v>
      </c>
      <c r="BB1099" s="14">
        <v>8.34057862268133E-2</v>
      </c>
      <c r="BC1099" s="14">
        <v>9.4640928347086803E-2</v>
      </c>
      <c r="BD1099" s="14">
        <v>0.11266905982950801</v>
      </c>
      <c r="BE1099" s="14">
        <v>9.7485825075294394E-2</v>
      </c>
      <c r="BF1099" s="14">
        <v>0.11637514274201401</v>
      </c>
      <c r="BG1099" s="14">
        <v>7.5490821925599999E-2</v>
      </c>
      <c r="BH1099" s="14">
        <v>8.69036351715088E-2</v>
      </c>
      <c r="BI1099" s="14">
        <v>0.104412733844979</v>
      </c>
      <c r="BJ1099" s="14">
        <v>9.84253271333769E-2</v>
      </c>
      <c r="BK1099" s="14">
        <v>9.6985500643138503E-2</v>
      </c>
      <c r="BL1099" s="14">
        <v>8.8627262653824507E-2</v>
      </c>
      <c r="BM1099" s="14">
        <v>5.9655528763981398E-2</v>
      </c>
      <c r="BN1099" s="14">
        <v>0.18173981975785899</v>
      </c>
      <c r="BO1099" s="14"/>
      <c r="BP1099" s="14">
        <v>0.126213311649962</v>
      </c>
      <c r="BQ1099" s="14">
        <v>8.5528400521261497E-2</v>
      </c>
      <c r="BR1099" s="14">
        <v>9.2991915062600405E-2</v>
      </c>
      <c r="BS1099" s="14">
        <v>8.9320978466856799E-2</v>
      </c>
      <c r="BT1099" s="14">
        <v>0.122920345807239</v>
      </c>
      <c r="BU1099" s="14">
        <v>0.14538923120054401</v>
      </c>
      <c r="BV1099" s="14"/>
      <c r="BW1099" s="14">
        <v>0.113302096238265</v>
      </c>
      <c r="BX1099" s="14">
        <v>0.11609405650057</v>
      </c>
      <c r="BY1099" s="14" t="s">
        <v>120</v>
      </c>
      <c r="BZ1099" s="14">
        <v>7.8489472719340106E-2</v>
      </c>
      <c r="CA1099" s="14">
        <v>0.10692156979065</v>
      </c>
      <c r="CB1099" s="14">
        <v>9.0862864740897095E-2</v>
      </c>
      <c r="CC1099" s="14">
        <v>6.3708696492786099E-2</v>
      </c>
      <c r="CD1099" s="14"/>
      <c r="CE1099" s="14">
        <v>9.4932183537229403E-2</v>
      </c>
      <c r="CF1099" s="14">
        <v>0.124999087085661</v>
      </c>
      <c r="CG1099" s="14">
        <v>7.9607251961386197E-2</v>
      </c>
      <c r="CH1099" s="14">
        <v>0.118001469026837</v>
      </c>
      <c r="CI1099" s="14"/>
      <c r="CJ1099" s="14">
        <v>0.27366061902417799</v>
      </c>
      <c r="CK1099" s="14">
        <v>0.126093904677475</v>
      </c>
      <c r="CL1099" s="14">
        <v>5.3135924300096803E-2</v>
      </c>
      <c r="CM1099" s="14">
        <v>2.2583949694788E-2</v>
      </c>
      <c r="CN1099" s="14"/>
      <c r="CO1099" s="14">
        <v>0.22911814450583401</v>
      </c>
      <c r="CP1099" s="14">
        <v>8.7547900309140503E-2</v>
      </c>
      <c r="CQ1099" s="14"/>
      <c r="CR1099" s="14">
        <v>0.17017446718729201</v>
      </c>
      <c r="CS1099" s="14">
        <v>0.100231869163354</v>
      </c>
    </row>
    <row r="1100" spans="2:97" x14ac:dyDescent="0.3">
      <c r="B1100" t="s">
        <v>231</v>
      </c>
      <c r="C1100" s="14">
        <v>0.26563231141349503</v>
      </c>
      <c r="D1100" s="14">
        <v>0.268999009254762</v>
      </c>
      <c r="E1100" s="14">
        <v>0.263126199424075</v>
      </c>
      <c r="F1100" s="14"/>
      <c r="G1100" s="14">
        <v>0.33411376595571302</v>
      </c>
      <c r="H1100" s="14">
        <v>0.300248878839591</v>
      </c>
      <c r="I1100" s="14">
        <v>0.332801556282178</v>
      </c>
      <c r="J1100" s="14">
        <v>0.26618155836165303</v>
      </c>
      <c r="K1100" s="14">
        <v>0.20666364142436799</v>
      </c>
      <c r="L1100" s="14">
        <v>0.176648077403429</v>
      </c>
      <c r="M1100" s="14"/>
      <c r="N1100" s="14">
        <v>0.26502084192425301</v>
      </c>
      <c r="O1100" s="14">
        <v>0.32086983053270901</v>
      </c>
      <c r="P1100" s="14">
        <v>0.26116132696574301</v>
      </c>
      <c r="Q1100" s="14">
        <v>0.212240837512186</v>
      </c>
      <c r="R1100" s="14"/>
      <c r="S1100" s="14">
        <v>0.197597466506648</v>
      </c>
      <c r="T1100" s="14">
        <v>0.2898734277128</v>
      </c>
      <c r="U1100" s="14">
        <v>0.26378418580775997</v>
      </c>
      <c r="V1100" s="14">
        <v>0.26168406373609499</v>
      </c>
      <c r="W1100" s="14">
        <v>0.26258061528419502</v>
      </c>
      <c r="X1100" s="14">
        <v>0.299405488291559</v>
      </c>
      <c r="Y1100" s="14">
        <v>0.29289262227006002</v>
      </c>
      <c r="Z1100" s="14">
        <v>0.22821365048000899</v>
      </c>
      <c r="AA1100" s="14">
        <v>0.31826975437504801</v>
      </c>
      <c r="AB1100" s="14">
        <v>0.20280338527689501</v>
      </c>
      <c r="AC1100" s="14">
        <v>0.30574581623942398</v>
      </c>
      <c r="AD1100" s="14">
        <v>0.30717428138443498</v>
      </c>
      <c r="AE1100" s="14"/>
      <c r="AF1100" s="14">
        <v>0.25563842862941</v>
      </c>
      <c r="AG1100" s="14">
        <v>0.28977800072744198</v>
      </c>
      <c r="AH1100" s="14">
        <v>0.22339406859482699</v>
      </c>
      <c r="AI1100" s="14">
        <v>0.26315586676166303</v>
      </c>
      <c r="AJ1100" s="14">
        <v>0.29232156269243098</v>
      </c>
      <c r="AK1100" s="14"/>
      <c r="AL1100" s="14">
        <v>0.30040260599560598</v>
      </c>
      <c r="AM1100" s="14">
        <v>0.24528160528033</v>
      </c>
      <c r="AN1100" s="14">
        <v>0.28374317189238102</v>
      </c>
      <c r="AO1100" s="14">
        <v>0.24929986873645901</v>
      </c>
      <c r="AP1100" s="14">
        <v>0.30326596152957702</v>
      </c>
      <c r="AQ1100" s="14">
        <v>0.21503357039405399</v>
      </c>
      <c r="AR1100" s="14"/>
      <c r="AS1100" s="14">
        <v>0.215923901976454</v>
      </c>
      <c r="AT1100" s="14">
        <v>0.28586277427430601</v>
      </c>
      <c r="AU1100" s="14">
        <v>0.28020633522843102</v>
      </c>
      <c r="AV1100" s="14">
        <v>0.32951185504373698</v>
      </c>
      <c r="AW1100" s="14">
        <v>0.21872412820631901</v>
      </c>
      <c r="AX1100" s="14"/>
      <c r="AY1100" s="14">
        <v>0.23707526142667501</v>
      </c>
      <c r="AZ1100" s="14">
        <v>0.23423514690465899</v>
      </c>
      <c r="BA1100" s="14">
        <v>0.17287018909905999</v>
      </c>
      <c r="BB1100" s="14">
        <v>0.15690550591507299</v>
      </c>
      <c r="BC1100" s="14">
        <v>0.27654137883982199</v>
      </c>
      <c r="BD1100" s="14">
        <v>0.23686219982443499</v>
      </c>
      <c r="BE1100" s="14">
        <v>0.33947934230337301</v>
      </c>
      <c r="BF1100" s="14">
        <v>0.23260819712960201</v>
      </c>
      <c r="BG1100" s="14">
        <v>0.29499697597055402</v>
      </c>
      <c r="BH1100" s="14">
        <v>0.28066386988294101</v>
      </c>
      <c r="BI1100" s="14">
        <v>0.30131961046185302</v>
      </c>
      <c r="BJ1100" s="14">
        <v>0.24652763644971801</v>
      </c>
      <c r="BK1100" s="14">
        <v>0.35128437020862702</v>
      </c>
      <c r="BL1100" s="14">
        <v>0.31942062846268199</v>
      </c>
      <c r="BM1100" s="14">
        <v>0.37528687240251202</v>
      </c>
      <c r="BN1100" s="14">
        <v>0.26107749492000198</v>
      </c>
      <c r="BO1100" s="14"/>
      <c r="BP1100" s="14">
        <v>0.24963913192203699</v>
      </c>
      <c r="BQ1100" s="14">
        <v>0.26505697124165301</v>
      </c>
      <c r="BR1100" s="14">
        <v>0.26826889145081201</v>
      </c>
      <c r="BS1100" s="14">
        <v>0.25557718019595999</v>
      </c>
      <c r="BT1100" s="14">
        <v>0.284185387791973</v>
      </c>
      <c r="BU1100" s="14">
        <v>0.34416848971989</v>
      </c>
      <c r="BV1100" s="14"/>
      <c r="BW1100" s="14">
        <v>0.22614727772683199</v>
      </c>
      <c r="BX1100" s="14">
        <v>0.320108554785903</v>
      </c>
      <c r="BY1100" s="14" t="s">
        <v>120</v>
      </c>
      <c r="BZ1100" s="14">
        <v>0.22524032608127001</v>
      </c>
      <c r="CA1100" s="14">
        <v>0.25936364736533901</v>
      </c>
      <c r="CB1100" s="14">
        <v>0.30674633304487098</v>
      </c>
      <c r="CC1100" s="14">
        <v>0.218229525108109</v>
      </c>
      <c r="CD1100" s="14"/>
      <c r="CE1100" s="14">
        <v>0.306947884865089</v>
      </c>
      <c r="CF1100" s="14">
        <v>0.30306951427686502</v>
      </c>
      <c r="CG1100" s="14">
        <v>0.21768298278943601</v>
      </c>
      <c r="CH1100" s="14">
        <v>0.26247433130386699</v>
      </c>
      <c r="CI1100" s="14"/>
      <c r="CJ1100" s="14">
        <v>0.41530960062926497</v>
      </c>
      <c r="CK1100" s="14">
        <v>0.35397231050955402</v>
      </c>
      <c r="CL1100" s="14">
        <v>0.18423211480089299</v>
      </c>
      <c r="CM1100" s="14">
        <v>0.283481496551031</v>
      </c>
      <c r="CN1100" s="14"/>
      <c r="CO1100" s="14">
        <v>0.398536239816626</v>
      </c>
      <c r="CP1100" s="14">
        <v>0.24481362142740401</v>
      </c>
      <c r="CQ1100" s="14"/>
      <c r="CR1100" s="14">
        <v>0.43923444572910803</v>
      </c>
      <c r="CS1100" s="14">
        <v>0.24957668461660201</v>
      </c>
    </row>
    <row r="1101" spans="2:97" x14ac:dyDescent="0.3">
      <c r="B1101" t="s">
        <v>232</v>
      </c>
      <c r="C1101" s="14">
        <v>0.27318975915146398</v>
      </c>
      <c r="D1101" s="14">
        <v>0.28328885080966099</v>
      </c>
      <c r="E1101" s="14">
        <v>0.26412051011786303</v>
      </c>
      <c r="F1101" s="14"/>
      <c r="G1101" s="14">
        <v>0.25004886841703</v>
      </c>
      <c r="H1101" s="14">
        <v>0.241661317350052</v>
      </c>
      <c r="I1101" s="14">
        <v>0.224560229592799</v>
      </c>
      <c r="J1101" s="14">
        <v>0.29419383690934903</v>
      </c>
      <c r="K1101" s="14">
        <v>0.28743977357525402</v>
      </c>
      <c r="L1101" s="14">
        <v>0.32713073416307598</v>
      </c>
      <c r="M1101" s="14"/>
      <c r="N1101" s="14">
        <v>0.275600700359804</v>
      </c>
      <c r="O1101" s="14">
        <v>0.26223439901652401</v>
      </c>
      <c r="P1101" s="14">
        <v>0.27155262605491698</v>
      </c>
      <c r="Q1101" s="14">
        <v>0.280503590949022</v>
      </c>
      <c r="R1101" s="14"/>
      <c r="S1101" s="14">
        <v>0.26524297987780499</v>
      </c>
      <c r="T1101" s="14">
        <v>0.25285404981350401</v>
      </c>
      <c r="U1101" s="14">
        <v>0.35192454782027199</v>
      </c>
      <c r="V1101" s="14">
        <v>0.27973564686079799</v>
      </c>
      <c r="W1101" s="14">
        <v>0.22965738902869301</v>
      </c>
      <c r="X1101" s="14">
        <v>0.30499823434891599</v>
      </c>
      <c r="Y1101" s="14">
        <v>0.27121379237157101</v>
      </c>
      <c r="Z1101" s="14">
        <v>0.29966292765326402</v>
      </c>
      <c r="AA1101" s="14">
        <v>0.25647749789764401</v>
      </c>
      <c r="AB1101" s="14">
        <v>0.23475834700707099</v>
      </c>
      <c r="AC1101" s="14">
        <v>0.282284537864889</v>
      </c>
      <c r="AD1101" s="14">
        <v>0.30655946407035101</v>
      </c>
      <c r="AE1101" s="14"/>
      <c r="AF1101" s="14">
        <v>0.294344227330053</v>
      </c>
      <c r="AG1101" s="14">
        <v>0.26883610814459602</v>
      </c>
      <c r="AH1101" s="14">
        <v>0.287719312796478</v>
      </c>
      <c r="AI1101" s="14">
        <v>0.26418929969219901</v>
      </c>
      <c r="AJ1101" s="14">
        <v>0.20799317514760199</v>
      </c>
      <c r="AK1101" s="14"/>
      <c r="AL1101" s="14">
        <v>0.24223989416681699</v>
      </c>
      <c r="AM1101" s="14">
        <v>0.28608686384883503</v>
      </c>
      <c r="AN1101" s="14">
        <v>0.30181004734474898</v>
      </c>
      <c r="AO1101" s="14">
        <v>0.276784090390226</v>
      </c>
      <c r="AP1101" s="14">
        <v>0.21772315481218199</v>
      </c>
      <c r="AQ1101" s="14">
        <v>0.29420892526090398</v>
      </c>
      <c r="AR1101" s="14"/>
      <c r="AS1101" s="14">
        <v>0.306872382541656</v>
      </c>
      <c r="AT1101" s="14">
        <v>0.24746619427237601</v>
      </c>
      <c r="AU1101" s="14">
        <v>0.30484447745486898</v>
      </c>
      <c r="AV1101" s="14">
        <v>0.21662824425741301</v>
      </c>
      <c r="AW1101" s="14">
        <v>0.17833555158412301</v>
      </c>
      <c r="AX1101" s="14"/>
      <c r="AY1101" s="14">
        <v>0.20603931483002799</v>
      </c>
      <c r="AZ1101" s="14">
        <v>0.34032233549012902</v>
      </c>
      <c r="BA1101" s="14">
        <v>0.30330593155838498</v>
      </c>
      <c r="BB1101" s="14">
        <v>0.372833841931348</v>
      </c>
      <c r="BC1101" s="14">
        <v>0.24595909518244199</v>
      </c>
      <c r="BD1101" s="14">
        <v>0.27207036670825802</v>
      </c>
      <c r="BE1101" s="14">
        <v>0.27948617726938402</v>
      </c>
      <c r="BF1101" s="14">
        <v>0.289449416787733</v>
      </c>
      <c r="BG1101" s="14">
        <v>0.244924084077247</v>
      </c>
      <c r="BH1101" s="14">
        <v>0.318791539099819</v>
      </c>
      <c r="BI1101" s="14">
        <v>0.25654678753738602</v>
      </c>
      <c r="BJ1101" s="14">
        <v>0.25917885759883003</v>
      </c>
      <c r="BK1101" s="14">
        <v>0.24431612191715499</v>
      </c>
      <c r="BL1101" s="14">
        <v>0.23690253953307899</v>
      </c>
      <c r="BM1101" s="14">
        <v>0.19612122321675901</v>
      </c>
      <c r="BN1101" s="14">
        <v>0.20653003940373399</v>
      </c>
      <c r="BO1101" s="14"/>
      <c r="BP1101" s="14">
        <v>0.24341011511289601</v>
      </c>
      <c r="BQ1101" s="14">
        <v>0.30938178666029997</v>
      </c>
      <c r="BR1101" s="14">
        <v>0.263358089463748</v>
      </c>
      <c r="BS1101" s="14">
        <v>0.299200493550556</v>
      </c>
      <c r="BT1101" s="14">
        <v>0.23559328465166501</v>
      </c>
      <c r="BU1101" s="14">
        <v>0.22605577494586299</v>
      </c>
      <c r="BV1101" s="14"/>
      <c r="BW1101" s="14">
        <v>0.27586146781605803</v>
      </c>
      <c r="BX1101" s="14">
        <v>0.29588180674641801</v>
      </c>
      <c r="BY1101" s="14" t="s">
        <v>120</v>
      </c>
      <c r="BZ1101" s="14">
        <v>0.31285115349732101</v>
      </c>
      <c r="CA1101" s="14">
        <v>0.26664493375839199</v>
      </c>
      <c r="CB1101" s="14">
        <v>0.229270529926867</v>
      </c>
      <c r="CC1101" s="14">
        <v>0.30938859533949498</v>
      </c>
      <c r="CD1101" s="14"/>
      <c r="CE1101" s="14">
        <v>0.25746957711781798</v>
      </c>
      <c r="CF1101" s="14">
        <v>0.25869522979441201</v>
      </c>
      <c r="CG1101" s="14">
        <v>0.26529384170453002</v>
      </c>
      <c r="CH1101" s="14">
        <v>0.27077063847775801</v>
      </c>
      <c r="CI1101" s="14"/>
      <c r="CJ1101" s="14">
        <v>0.214919454614212</v>
      </c>
      <c r="CK1101" s="14">
        <v>0.28144007465052001</v>
      </c>
      <c r="CL1101" s="14">
        <v>0.28125807582337498</v>
      </c>
      <c r="CM1101" s="14">
        <v>0.33583114497113398</v>
      </c>
      <c r="CN1101" s="14"/>
      <c r="CO1101" s="14">
        <v>0.19838827683606999</v>
      </c>
      <c r="CP1101" s="14">
        <v>0.28395868685759201</v>
      </c>
      <c r="CQ1101" s="14"/>
      <c r="CR1101" s="14">
        <v>0.21668249930752401</v>
      </c>
      <c r="CS1101" s="14">
        <v>0.27765391288982899</v>
      </c>
    </row>
    <row r="1102" spans="2:97" x14ac:dyDescent="0.3">
      <c r="B1102" t="s">
        <v>233</v>
      </c>
      <c r="C1102" s="14">
        <v>0.18552313340811699</v>
      </c>
      <c r="D1102" s="14">
        <v>0.19252340507190399</v>
      </c>
      <c r="E1102" s="14">
        <v>0.17922532492618801</v>
      </c>
      <c r="F1102" s="14"/>
      <c r="G1102" s="14">
        <v>0.139151783769211</v>
      </c>
      <c r="H1102" s="14">
        <v>0.196983653862317</v>
      </c>
      <c r="I1102" s="14">
        <v>0.15902665944595601</v>
      </c>
      <c r="J1102" s="14">
        <v>0.17775066930637101</v>
      </c>
      <c r="K1102" s="14">
        <v>0.192815914152386</v>
      </c>
      <c r="L1102" s="14">
        <v>0.229822980198326</v>
      </c>
      <c r="M1102" s="14"/>
      <c r="N1102" s="14">
        <v>0.18690097504528499</v>
      </c>
      <c r="O1102" s="14">
        <v>0.18781031673152501</v>
      </c>
      <c r="P1102" s="14">
        <v>0.18301559731258199</v>
      </c>
      <c r="Q1102" s="14">
        <v>0.18608474173755199</v>
      </c>
      <c r="R1102" s="14"/>
      <c r="S1102" s="14">
        <v>0.180599257255873</v>
      </c>
      <c r="T1102" s="14">
        <v>0.16801976269241001</v>
      </c>
      <c r="U1102" s="14">
        <v>0.18292877735640201</v>
      </c>
      <c r="V1102" s="14">
        <v>0.19586486279225401</v>
      </c>
      <c r="W1102" s="14">
        <v>0.17765932287929501</v>
      </c>
      <c r="X1102" s="14">
        <v>0.12918143489265899</v>
      </c>
      <c r="Y1102" s="14">
        <v>0.16263625862533401</v>
      </c>
      <c r="Z1102" s="14">
        <v>0.23833426527145801</v>
      </c>
      <c r="AA1102" s="14">
        <v>0.166209029391995</v>
      </c>
      <c r="AB1102" s="14">
        <v>0.29594243594880698</v>
      </c>
      <c r="AC1102" s="14">
        <v>0.16190153727373799</v>
      </c>
      <c r="AD1102" s="14">
        <v>0.21779457571251501</v>
      </c>
      <c r="AE1102" s="14"/>
      <c r="AF1102" s="14">
        <v>0.180893767307823</v>
      </c>
      <c r="AG1102" s="14">
        <v>0.181145134458079</v>
      </c>
      <c r="AH1102" s="14">
        <v>0.17831437905566599</v>
      </c>
      <c r="AI1102" s="14">
        <v>0.19818287513188301</v>
      </c>
      <c r="AJ1102" s="14">
        <v>0.15999275715938499</v>
      </c>
      <c r="AK1102" s="14"/>
      <c r="AL1102" s="14">
        <v>0.18140702199833</v>
      </c>
      <c r="AM1102" s="14">
        <v>0.19142189040349999</v>
      </c>
      <c r="AN1102" s="14">
        <v>0.15898662754732101</v>
      </c>
      <c r="AO1102" s="14">
        <v>0.213545013975141</v>
      </c>
      <c r="AP1102" s="14">
        <v>0.17966807390255099</v>
      </c>
      <c r="AQ1102" s="14">
        <v>0.13672072806121799</v>
      </c>
      <c r="AR1102" s="14"/>
      <c r="AS1102" s="14">
        <v>0.19416323539036701</v>
      </c>
      <c r="AT1102" s="14">
        <v>0.19293094640088601</v>
      </c>
      <c r="AU1102" s="14">
        <v>0.16124716495971</v>
      </c>
      <c r="AV1102" s="14">
        <v>0.18503083792317901</v>
      </c>
      <c r="AW1102" s="14">
        <v>0.17593864573234999</v>
      </c>
      <c r="AX1102" s="14"/>
      <c r="AY1102" s="14">
        <v>0.28573158486787997</v>
      </c>
      <c r="AZ1102" s="14">
        <v>0.111251149090881</v>
      </c>
      <c r="BA1102" s="14">
        <v>0.21969460782921901</v>
      </c>
      <c r="BB1102" s="14">
        <v>0.16471434693735101</v>
      </c>
      <c r="BC1102" s="14">
        <v>0.17532618252537999</v>
      </c>
      <c r="BD1102" s="14">
        <v>0.197637212447969</v>
      </c>
      <c r="BE1102" s="14">
        <v>0.15694427443193601</v>
      </c>
      <c r="BF1102" s="14">
        <v>0.226774061998678</v>
      </c>
      <c r="BG1102" s="14">
        <v>0.211168709185902</v>
      </c>
      <c r="BH1102" s="14">
        <v>0.197441435270718</v>
      </c>
      <c r="BI1102" s="14">
        <v>0.17616229324667301</v>
      </c>
      <c r="BJ1102" s="14">
        <v>0.20120576606250701</v>
      </c>
      <c r="BK1102" s="14">
        <v>0.21403707183829401</v>
      </c>
      <c r="BL1102" s="14">
        <v>0.18955938515273599</v>
      </c>
      <c r="BM1102" s="14">
        <v>0.13651547330507799</v>
      </c>
      <c r="BN1102" s="14">
        <v>0.18499075965341999</v>
      </c>
      <c r="BO1102" s="14"/>
      <c r="BP1102" s="14">
        <v>0.198084001667647</v>
      </c>
      <c r="BQ1102" s="14">
        <v>0.17869711072473299</v>
      </c>
      <c r="BR1102" s="14">
        <v>0.200907009365031</v>
      </c>
      <c r="BS1102" s="14">
        <v>0.20028839929745801</v>
      </c>
      <c r="BT1102" s="14">
        <v>0.17813389477272701</v>
      </c>
      <c r="BU1102" s="14">
        <v>8.0721417028480097E-2</v>
      </c>
      <c r="BV1102" s="14"/>
      <c r="BW1102" s="14">
        <v>0.216183869047677</v>
      </c>
      <c r="BX1102" s="14">
        <v>0.151699674292362</v>
      </c>
      <c r="BY1102" s="14" t="s">
        <v>120</v>
      </c>
      <c r="BZ1102" s="14">
        <v>0.15892967171935499</v>
      </c>
      <c r="CA1102" s="14">
        <v>0.159612782047064</v>
      </c>
      <c r="CB1102" s="14">
        <v>0.20498484886531801</v>
      </c>
      <c r="CC1102" s="14">
        <v>0.12839063184500399</v>
      </c>
      <c r="CD1102" s="14"/>
      <c r="CE1102" s="14">
        <v>0.18499704470630501</v>
      </c>
      <c r="CF1102" s="14">
        <v>0.19865172014478799</v>
      </c>
      <c r="CG1102" s="14">
        <v>0.177705874523754</v>
      </c>
      <c r="CH1102" s="14">
        <v>0.191928986225751</v>
      </c>
      <c r="CI1102" s="14"/>
      <c r="CJ1102" s="14">
        <v>5.3469111711015302E-2</v>
      </c>
      <c r="CK1102" s="14">
        <v>0.148020149137542</v>
      </c>
      <c r="CL1102" s="14">
        <v>0.25190902286464201</v>
      </c>
      <c r="CM1102" s="14">
        <v>8.8972383409575695E-2</v>
      </c>
      <c r="CN1102" s="14"/>
      <c r="CO1102" s="14">
        <v>0.11110660375364</v>
      </c>
      <c r="CP1102" s="14">
        <v>0.19568657151805699</v>
      </c>
      <c r="CQ1102" s="14"/>
      <c r="CR1102" s="14">
        <v>9.3688349041247301E-2</v>
      </c>
      <c r="CS1102" s="14">
        <v>0.20013498417130901</v>
      </c>
    </row>
    <row r="1103" spans="2:97" x14ac:dyDescent="0.3">
      <c r="B1103" t="s">
        <v>234</v>
      </c>
      <c r="C1103" s="14">
        <v>0.11985398536654</v>
      </c>
      <c r="D1103" s="14">
        <v>0.131085954634417</v>
      </c>
      <c r="E1103" s="14">
        <v>0.108049706508362</v>
      </c>
      <c r="F1103" s="14"/>
      <c r="G1103" s="14">
        <v>8.8102330701173001E-2</v>
      </c>
      <c r="H1103" s="14">
        <v>0.113505313456693</v>
      </c>
      <c r="I1103" s="14">
        <v>0.124545255014929</v>
      </c>
      <c r="J1103" s="14">
        <v>0.111762539997322</v>
      </c>
      <c r="K1103" s="14">
        <v>0.13963768928088499</v>
      </c>
      <c r="L1103" s="14">
        <v>0.135485835836193</v>
      </c>
      <c r="M1103" s="14"/>
      <c r="N1103" s="14">
        <v>0.116907824951902</v>
      </c>
      <c r="O1103" s="14">
        <v>0.102700842389412</v>
      </c>
      <c r="P1103" s="14">
        <v>0.1260986338874</v>
      </c>
      <c r="Q1103" s="14">
        <v>0.1367780773783</v>
      </c>
      <c r="R1103" s="14"/>
      <c r="S1103" s="14">
        <v>0.17266278966142001</v>
      </c>
      <c r="T1103" s="14">
        <v>0.108003761073552</v>
      </c>
      <c r="U1103" s="14">
        <v>6.5152996167918906E-2</v>
      </c>
      <c r="V1103" s="14">
        <v>0.12828075291642299</v>
      </c>
      <c r="W1103" s="14">
        <v>0.13175621238575799</v>
      </c>
      <c r="X1103" s="14">
        <v>0.11536836420299799</v>
      </c>
      <c r="Y1103" s="14">
        <v>0.116295654907282</v>
      </c>
      <c r="Z1103" s="14">
        <v>0.108862463846763</v>
      </c>
      <c r="AA1103" s="14">
        <v>0.11202691897948699</v>
      </c>
      <c r="AB1103" s="14">
        <v>0.12837174538219601</v>
      </c>
      <c r="AC1103" s="14">
        <v>0.14187228635916899</v>
      </c>
      <c r="AD1103" s="14">
        <v>2.0279030967691399E-2</v>
      </c>
      <c r="AE1103" s="14"/>
      <c r="AF1103" s="14">
        <v>0.143502357999296</v>
      </c>
      <c r="AG1103" s="14">
        <v>0.10115468620861801</v>
      </c>
      <c r="AH1103" s="14">
        <v>0.129753455209976</v>
      </c>
      <c r="AI1103" s="14">
        <v>0.14800449296019599</v>
      </c>
      <c r="AJ1103" s="14">
        <v>0.13726595978384401</v>
      </c>
      <c r="AK1103" s="14"/>
      <c r="AL1103" s="14">
        <v>9.7098558198216403E-2</v>
      </c>
      <c r="AM1103" s="14">
        <v>0.13825430523532101</v>
      </c>
      <c r="AN1103" s="14">
        <v>0.12383423574686001</v>
      </c>
      <c r="AO1103" s="14">
        <v>0.141049724878345</v>
      </c>
      <c r="AP1103" s="14">
        <v>0.120086199158249</v>
      </c>
      <c r="AQ1103" s="14">
        <v>0.116558933558051</v>
      </c>
      <c r="AR1103" s="14"/>
      <c r="AS1103" s="14">
        <v>0.13205195985828699</v>
      </c>
      <c r="AT1103" s="14">
        <v>0.13306803680320201</v>
      </c>
      <c r="AU1103" s="14">
        <v>9.56532051071248E-2</v>
      </c>
      <c r="AV1103" s="14">
        <v>9.1374053194087396E-2</v>
      </c>
      <c r="AW1103" s="14">
        <v>0.230903624893049</v>
      </c>
      <c r="AX1103" s="14"/>
      <c r="AY1103" s="14">
        <v>0.13053488646178299</v>
      </c>
      <c r="AZ1103" s="14">
        <v>0.15635169100183499</v>
      </c>
      <c r="BA1103" s="14">
        <v>9.6433917375810696E-2</v>
      </c>
      <c r="BB1103" s="14">
        <v>0.154361409420566</v>
      </c>
      <c r="BC1103" s="14">
        <v>0.159338484527944</v>
      </c>
      <c r="BD1103" s="14">
        <v>0.12987140225483901</v>
      </c>
      <c r="BE1103" s="14">
        <v>8.0378454463061799E-2</v>
      </c>
      <c r="BF1103" s="14">
        <v>8.2485534563878096E-2</v>
      </c>
      <c r="BG1103" s="14">
        <v>0.12760764519404999</v>
      </c>
      <c r="BH1103" s="14">
        <v>8.4197165517828604E-2</v>
      </c>
      <c r="BI1103" s="14">
        <v>0.13301565432603499</v>
      </c>
      <c r="BJ1103" s="14">
        <v>0.11781967287105399</v>
      </c>
      <c r="BK1103" s="14">
        <v>6.4461031546325695E-2</v>
      </c>
      <c r="BL1103" s="14">
        <v>0.165490184197678</v>
      </c>
      <c r="BM1103" s="14">
        <v>0.21374960645229299</v>
      </c>
      <c r="BN1103" s="14">
        <v>0.13108133821649701</v>
      </c>
      <c r="BO1103" s="14"/>
      <c r="BP1103" s="14">
        <v>0.13916493760027299</v>
      </c>
      <c r="BQ1103" s="14">
        <v>0.115283070592044</v>
      </c>
      <c r="BR1103" s="14">
        <v>0.112750132662157</v>
      </c>
      <c r="BS1103" s="14">
        <v>9.3591559768082699E-2</v>
      </c>
      <c r="BT1103" s="14">
        <v>0.120284724430869</v>
      </c>
      <c r="BU1103" s="14">
        <v>0.17237949053461801</v>
      </c>
      <c r="BV1103" s="14"/>
      <c r="BW1103" s="14">
        <v>0.12667996176478899</v>
      </c>
      <c r="BX1103" s="14">
        <v>7.8221391222346906E-2</v>
      </c>
      <c r="BY1103" s="14" t="s">
        <v>120</v>
      </c>
      <c r="BZ1103" s="14">
        <v>0.16405483071271501</v>
      </c>
      <c r="CA1103" s="14">
        <v>0.16242174423713401</v>
      </c>
      <c r="CB1103" s="14">
        <v>0.111550404581635</v>
      </c>
      <c r="CC1103" s="14">
        <v>0.120157000351616</v>
      </c>
      <c r="CD1103" s="14"/>
      <c r="CE1103" s="14">
        <v>0.11103259065700299</v>
      </c>
      <c r="CF1103" s="14">
        <v>9.3699382195779293E-2</v>
      </c>
      <c r="CG1103" s="14">
        <v>0.175141958027382</v>
      </c>
      <c r="CH1103" s="14">
        <v>0.12319362169734201</v>
      </c>
      <c r="CI1103" s="14"/>
      <c r="CJ1103" s="14">
        <v>2.7194286762052201E-2</v>
      </c>
      <c r="CK1103" s="14">
        <v>6.5183501136093502E-2</v>
      </c>
      <c r="CL1103" s="14">
        <v>0.176970430720543</v>
      </c>
      <c r="CM1103" s="14">
        <v>5.0577300695473101E-2</v>
      </c>
      <c r="CN1103" s="14"/>
      <c r="CO1103" s="14">
        <v>3.6561582548666698E-2</v>
      </c>
      <c r="CP1103" s="14">
        <v>0.13360071036205101</v>
      </c>
      <c r="CQ1103" s="14"/>
      <c r="CR1103" s="14">
        <v>6.5486779803787101E-2</v>
      </c>
      <c r="CS1103" s="14">
        <v>0.12688572862514499</v>
      </c>
    </row>
    <row r="1104" spans="2:97" x14ac:dyDescent="0.3">
      <c r="B1104" t="s">
        <v>92</v>
      </c>
      <c r="C1104" s="14">
        <v>5.1162648465628298E-2</v>
      </c>
      <c r="D1104" s="14">
        <v>3.4942921287985103E-2</v>
      </c>
      <c r="E1104" s="14">
        <v>6.7180164428332995E-2</v>
      </c>
      <c r="F1104" s="14"/>
      <c r="G1104" s="14">
        <v>7.0969842071722994E-2</v>
      </c>
      <c r="H1104" s="14">
        <v>4.7119470937712599E-2</v>
      </c>
      <c r="I1104" s="14">
        <v>3.4362699765310298E-2</v>
      </c>
      <c r="J1104" s="14">
        <v>4.5236417030950701E-2</v>
      </c>
      <c r="K1104" s="14">
        <v>6.8334737485800601E-2</v>
      </c>
      <c r="L1104" s="14">
        <v>4.83037094325049E-2</v>
      </c>
      <c r="M1104" s="14"/>
      <c r="N1104" s="14">
        <v>5.2952968055887298E-2</v>
      </c>
      <c r="O1104" s="14">
        <v>5.1887811166829799E-2</v>
      </c>
      <c r="P1104" s="14">
        <v>4.0465350506412402E-2</v>
      </c>
      <c r="Q1104" s="14">
        <v>5.6523567172443799E-2</v>
      </c>
      <c r="R1104" s="14"/>
      <c r="S1104" s="14">
        <v>6.9756771067542897E-2</v>
      </c>
      <c r="T1104" s="14">
        <v>6.5138859652466297E-2</v>
      </c>
      <c r="U1104" s="14">
        <v>4.3672271145667102E-2</v>
      </c>
      <c r="V1104" s="14">
        <v>5.3343849018928101E-2</v>
      </c>
      <c r="W1104" s="14">
        <v>4.3973919053299101E-2</v>
      </c>
      <c r="X1104" s="14">
        <v>4.2877030625404197E-2</v>
      </c>
      <c r="Y1104" s="14">
        <v>5.7262639991906103E-2</v>
      </c>
      <c r="Z1104" s="14">
        <v>3.4593983676571398E-2</v>
      </c>
      <c r="AA1104" s="14">
        <v>6.7823733846351902E-2</v>
      </c>
      <c r="AB1104" s="14">
        <v>3.5002571437355197E-2</v>
      </c>
      <c r="AC1104" s="14">
        <v>1.0424021879360101E-2</v>
      </c>
      <c r="AD1104" s="14">
        <v>2.00018482362825E-2</v>
      </c>
      <c r="AE1104" s="14"/>
      <c r="AF1104" s="14">
        <v>2.26214964164408E-2</v>
      </c>
      <c r="AG1104" s="14">
        <v>3.8818344802165297E-2</v>
      </c>
      <c r="AH1104" s="14">
        <v>4.9417867168207202E-2</v>
      </c>
      <c r="AI1104" s="14">
        <v>5.1034192610509302E-2</v>
      </c>
      <c r="AJ1104" s="14">
        <v>6.0114403996284101E-2</v>
      </c>
      <c r="AK1104" s="14"/>
      <c r="AL1104" s="14">
        <v>4.4821559312028698E-2</v>
      </c>
      <c r="AM1104" s="14">
        <v>2.30308923292297E-2</v>
      </c>
      <c r="AN1104" s="14">
        <v>4.8866971743928699E-2</v>
      </c>
      <c r="AO1104" s="14">
        <v>4.0494247401228402E-2</v>
      </c>
      <c r="AP1104" s="14">
        <v>4.5137252067621897E-2</v>
      </c>
      <c r="AQ1104" s="14">
        <v>0.13643872957904701</v>
      </c>
      <c r="AR1104" s="14"/>
      <c r="AS1104" s="14">
        <v>4.6073327342231803E-2</v>
      </c>
      <c r="AT1104" s="14">
        <v>4.3335287103913801E-2</v>
      </c>
      <c r="AU1104" s="14">
        <v>6.0418133689928599E-2</v>
      </c>
      <c r="AV1104" s="14">
        <v>3.7286159537600803E-2</v>
      </c>
      <c r="AW1104" s="14">
        <v>2.4664252743524399E-2</v>
      </c>
      <c r="AX1104" s="14"/>
      <c r="AY1104" s="14">
        <v>7.0753139085882696E-2</v>
      </c>
      <c r="AZ1104" s="14">
        <v>6.6293213799257997E-2</v>
      </c>
      <c r="BA1104" s="14">
        <v>5.6578207286359601E-2</v>
      </c>
      <c r="BB1104" s="14">
        <v>6.7779109568848306E-2</v>
      </c>
      <c r="BC1104" s="14">
        <v>4.81939305773256E-2</v>
      </c>
      <c r="BD1104" s="14">
        <v>5.0889758934990897E-2</v>
      </c>
      <c r="BE1104" s="14">
        <v>4.6225926456950797E-2</v>
      </c>
      <c r="BF1104" s="14">
        <v>5.2307646778095199E-2</v>
      </c>
      <c r="BG1104" s="14">
        <v>4.5811763646647401E-2</v>
      </c>
      <c r="BH1104" s="14">
        <v>3.2002355057184802E-2</v>
      </c>
      <c r="BI1104" s="14">
        <v>2.8542920583072201E-2</v>
      </c>
      <c r="BJ1104" s="14">
        <v>7.6842739884514705E-2</v>
      </c>
      <c r="BK1104" s="14">
        <v>2.8915903846459499E-2</v>
      </c>
      <c r="BL1104" s="14">
        <v>0</v>
      </c>
      <c r="BM1104" s="14">
        <v>1.8671295859377698E-2</v>
      </c>
      <c r="BN1104" s="14">
        <v>3.4580548048487099E-2</v>
      </c>
      <c r="BO1104" s="14"/>
      <c r="BP1104" s="14">
        <v>4.3488502047186302E-2</v>
      </c>
      <c r="BQ1104" s="14">
        <v>4.6052660260008503E-2</v>
      </c>
      <c r="BR1104" s="14">
        <v>6.1723961995650903E-2</v>
      </c>
      <c r="BS1104" s="14">
        <v>6.2021388721086597E-2</v>
      </c>
      <c r="BT1104" s="14">
        <v>5.8882362545526999E-2</v>
      </c>
      <c r="BU1104" s="14">
        <v>3.1285596570604701E-2</v>
      </c>
      <c r="BV1104" s="14"/>
      <c r="BW1104" s="14">
        <v>4.1825327406379301E-2</v>
      </c>
      <c r="BX1104" s="14">
        <v>3.7994516452399797E-2</v>
      </c>
      <c r="BY1104" s="14" t="s">
        <v>120</v>
      </c>
      <c r="BZ1104" s="14">
        <v>6.0434545269998301E-2</v>
      </c>
      <c r="CA1104" s="14">
        <v>4.5035322801420398E-2</v>
      </c>
      <c r="CB1104" s="14">
        <v>5.65850188404112E-2</v>
      </c>
      <c r="CC1104" s="14">
        <v>0.16012555086298899</v>
      </c>
      <c r="CD1104" s="14"/>
      <c r="CE1104" s="14">
        <v>4.4620719116555602E-2</v>
      </c>
      <c r="CF1104" s="14">
        <v>2.08850665024953E-2</v>
      </c>
      <c r="CG1104" s="14">
        <v>8.4568090993512299E-2</v>
      </c>
      <c r="CH1104" s="14">
        <v>3.3630953268444397E-2</v>
      </c>
      <c r="CI1104" s="14"/>
      <c r="CJ1104" s="14">
        <v>1.54469272592772E-2</v>
      </c>
      <c r="CK1104" s="14">
        <v>2.52900598888143E-2</v>
      </c>
      <c r="CL1104" s="14">
        <v>5.2494431490450799E-2</v>
      </c>
      <c r="CM1104" s="14">
        <v>0.218553724677998</v>
      </c>
      <c r="CN1104" s="14"/>
      <c r="CO1104" s="14">
        <v>2.6289152539163699E-2</v>
      </c>
      <c r="CP1104" s="14">
        <v>5.4392509525755799E-2</v>
      </c>
      <c r="CQ1104" s="14"/>
      <c r="CR1104" s="14">
        <v>1.47334589310411E-2</v>
      </c>
      <c r="CS1104" s="14">
        <v>4.5516820533759897E-2</v>
      </c>
    </row>
    <row r="1105" spans="2:97" x14ac:dyDescent="0.3">
      <c r="B1105" t="s">
        <v>235</v>
      </c>
      <c r="C1105" s="14">
        <v>0.37027047360825099</v>
      </c>
      <c r="D1105" s="14">
        <v>0.35815886819603299</v>
      </c>
      <c r="E1105" s="14">
        <v>0.38142429401925498</v>
      </c>
      <c r="F1105" s="14"/>
      <c r="G1105" s="14">
        <v>0.45172717504086302</v>
      </c>
      <c r="H1105" s="14">
        <v>0.40073024439322602</v>
      </c>
      <c r="I1105" s="14">
        <v>0.45750515618100601</v>
      </c>
      <c r="J1105" s="14">
        <v>0.37105653675600703</v>
      </c>
      <c r="K1105" s="14">
        <v>0.31177188550567397</v>
      </c>
      <c r="L1105" s="14">
        <v>0.25925674036990098</v>
      </c>
      <c r="M1105" s="14"/>
      <c r="N1105" s="14">
        <v>0.36763753158712198</v>
      </c>
      <c r="O1105" s="14">
        <v>0.39536663069570999</v>
      </c>
      <c r="P1105" s="14">
        <v>0.37886779223868999</v>
      </c>
      <c r="Q1105" s="14">
        <v>0.34011002276268298</v>
      </c>
      <c r="R1105" s="14"/>
      <c r="S1105" s="14">
        <v>0.31173820213735798</v>
      </c>
      <c r="T1105" s="14">
        <v>0.40598356676806802</v>
      </c>
      <c r="U1105" s="14">
        <v>0.35632140750974101</v>
      </c>
      <c r="V1105" s="14">
        <v>0.34277488841159698</v>
      </c>
      <c r="W1105" s="14">
        <v>0.41695315665295501</v>
      </c>
      <c r="X1105" s="14">
        <v>0.40757493593002198</v>
      </c>
      <c r="Y1105" s="14">
        <v>0.39259165410390701</v>
      </c>
      <c r="Z1105" s="14">
        <v>0.31854635955194399</v>
      </c>
      <c r="AA1105" s="14">
        <v>0.39746281988452198</v>
      </c>
      <c r="AB1105" s="14">
        <v>0.30592490022457097</v>
      </c>
      <c r="AC1105" s="14">
        <v>0.40351761662284402</v>
      </c>
      <c r="AD1105" s="14">
        <v>0.43536508101316002</v>
      </c>
      <c r="AE1105" s="14"/>
      <c r="AF1105" s="14">
        <v>0.35863815094638701</v>
      </c>
      <c r="AG1105" s="14">
        <v>0.41004572638654202</v>
      </c>
      <c r="AH1105" s="14">
        <v>0.354794985769673</v>
      </c>
      <c r="AI1105" s="14">
        <v>0.33858913960521297</v>
      </c>
      <c r="AJ1105" s="14">
        <v>0.43463370391288503</v>
      </c>
      <c r="AK1105" s="14"/>
      <c r="AL1105" s="14">
        <v>0.43443296632460698</v>
      </c>
      <c r="AM1105" s="14">
        <v>0.36120604818311502</v>
      </c>
      <c r="AN1105" s="14">
        <v>0.36650211761714102</v>
      </c>
      <c r="AO1105" s="14">
        <v>0.328126923355059</v>
      </c>
      <c r="AP1105" s="14">
        <v>0.43738532005939601</v>
      </c>
      <c r="AQ1105" s="14">
        <v>0.31607268354078</v>
      </c>
      <c r="AR1105" s="14"/>
      <c r="AS1105" s="14">
        <v>0.32083909486745799</v>
      </c>
      <c r="AT1105" s="14">
        <v>0.38319953541962098</v>
      </c>
      <c r="AU1105" s="14">
        <v>0.37783701878836801</v>
      </c>
      <c r="AV1105" s="14">
        <v>0.46968070508771997</v>
      </c>
      <c r="AW1105" s="14">
        <v>0.39015792504695401</v>
      </c>
      <c r="AX1105" s="14"/>
      <c r="AY1105" s="14">
        <v>0.306941074754426</v>
      </c>
      <c r="AZ1105" s="14">
        <v>0.32578161061789701</v>
      </c>
      <c r="BA1105" s="14">
        <v>0.323987335950226</v>
      </c>
      <c r="BB1105" s="14">
        <v>0.24031129214188701</v>
      </c>
      <c r="BC1105" s="14">
        <v>0.37118230718690898</v>
      </c>
      <c r="BD1105" s="14">
        <v>0.34953125965394299</v>
      </c>
      <c r="BE1105" s="14">
        <v>0.43696516737866697</v>
      </c>
      <c r="BF1105" s="14">
        <v>0.34898333987161501</v>
      </c>
      <c r="BG1105" s="14">
        <v>0.37048779789615399</v>
      </c>
      <c r="BH1105" s="14">
        <v>0.36756750505445002</v>
      </c>
      <c r="BI1105" s="14">
        <v>0.40573234430683303</v>
      </c>
      <c r="BJ1105" s="14">
        <v>0.34495296358309502</v>
      </c>
      <c r="BK1105" s="14">
        <v>0.44826987085176601</v>
      </c>
      <c r="BL1105" s="14">
        <v>0.40804789111650602</v>
      </c>
      <c r="BM1105" s="14">
        <v>0.43494240116649302</v>
      </c>
      <c r="BN1105" s="14">
        <v>0.44281731467786201</v>
      </c>
      <c r="BO1105" s="14"/>
      <c r="BP1105" s="14">
        <v>0.37585244357199799</v>
      </c>
      <c r="BQ1105" s="14">
        <v>0.35058537176291499</v>
      </c>
      <c r="BR1105" s="14">
        <v>0.36126080651341202</v>
      </c>
      <c r="BS1105" s="14">
        <v>0.34489815866281698</v>
      </c>
      <c r="BT1105" s="14">
        <v>0.40710573359921198</v>
      </c>
      <c r="BU1105" s="14">
        <v>0.48955772092043398</v>
      </c>
      <c r="BV1105" s="14"/>
      <c r="BW1105" s="14">
        <v>0.339449373965097</v>
      </c>
      <c r="BX1105" s="14">
        <v>0.43620261128647297</v>
      </c>
      <c r="BY1105" s="14" t="s">
        <v>120</v>
      </c>
      <c r="BZ1105" s="14">
        <v>0.30372979880061002</v>
      </c>
      <c r="CA1105" s="14">
        <v>0.366285217155989</v>
      </c>
      <c r="CB1105" s="14">
        <v>0.39760919778576798</v>
      </c>
      <c r="CC1105" s="14">
        <v>0.28193822160089599</v>
      </c>
      <c r="CD1105" s="14"/>
      <c r="CE1105" s="14">
        <v>0.40188006840231799</v>
      </c>
      <c r="CF1105" s="14">
        <v>0.428068601362525</v>
      </c>
      <c r="CG1105" s="14">
        <v>0.297290234750822</v>
      </c>
      <c r="CH1105" s="14">
        <v>0.38047580033070399</v>
      </c>
      <c r="CI1105" s="14"/>
      <c r="CJ1105" s="14">
        <v>0.68897021965344296</v>
      </c>
      <c r="CK1105" s="14">
        <v>0.48006621518703002</v>
      </c>
      <c r="CL1105" s="14">
        <v>0.23736803910099</v>
      </c>
      <c r="CM1105" s="14">
        <v>0.306065446245819</v>
      </c>
      <c r="CN1105" s="14"/>
      <c r="CO1105" s="14">
        <v>0.62765438432246001</v>
      </c>
      <c r="CP1105" s="14">
        <v>0.33236152173654399</v>
      </c>
      <c r="CQ1105" s="14"/>
      <c r="CR1105" s="14">
        <v>0.60940891291640098</v>
      </c>
      <c r="CS1105" s="14">
        <v>0.34980855377995701</v>
      </c>
    </row>
    <row r="1106" spans="2:97" x14ac:dyDescent="0.3">
      <c r="B1106" t="s">
        <v>236</v>
      </c>
      <c r="C1106" s="14">
        <v>0.30537711877465701</v>
      </c>
      <c r="D1106" s="14">
        <v>0.32360935970632099</v>
      </c>
      <c r="E1106" s="14">
        <v>0.28727503143455002</v>
      </c>
      <c r="F1106" s="14"/>
      <c r="G1106" s="14">
        <v>0.22725411447038399</v>
      </c>
      <c r="H1106" s="14">
        <v>0.31048896731900999</v>
      </c>
      <c r="I1106" s="14">
        <v>0.28357191446088398</v>
      </c>
      <c r="J1106" s="14">
        <v>0.28951320930369301</v>
      </c>
      <c r="K1106" s="14">
        <v>0.33245360343327102</v>
      </c>
      <c r="L1106" s="14">
        <v>0.36530881603451798</v>
      </c>
      <c r="M1106" s="14"/>
      <c r="N1106" s="14">
        <v>0.30380879999718702</v>
      </c>
      <c r="O1106" s="14">
        <v>0.290511159120937</v>
      </c>
      <c r="P1106" s="14">
        <v>0.30911423119998099</v>
      </c>
      <c r="Q1106" s="14">
        <v>0.32286281911585102</v>
      </c>
      <c r="R1106" s="14"/>
      <c r="S1106" s="14">
        <v>0.35326204691729401</v>
      </c>
      <c r="T1106" s="14">
        <v>0.27602352376596201</v>
      </c>
      <c r="U1106" s="14">
        <v>0.24808177352432101</v>
      </c>
      <c r="V1106" s="14">
        <v>0.324145615708677</v>
      </c>
      <c r="W1106" s="14">
        <v>0.309415535265053</v>
      </c>
      <c r="X1106" s="14">
        <v>0.24454979909565799</v>
      </c>
      <c r="Y1106" s="14">
        <v>0.27893191353261598</v>
      </c>
      <c r="Z1106" s="14">
        <v>0.34719672911822103</v>
      </c>
      <c r="AA1106" s="14">
        <v>0.27823594837148202</v>
      </c>
      <c r="AB1106" s="14">
        <v>0.42431418133100302</v>
      </c>
      <c r="AC1106" s="14">
        <v>0.303773823632907</v>
      </c>
      <c r="AD1106" s="14">
        <v>0.238073606680206</v>
      </c>
      <c r="AE1106" s="14"/>
      <c r="AF1106" s="14">
        <v>0.32439612530711898</v>
      </c>
      <c r="AG1106" s="14">
        <v>0.28229982066669701</v>
      </c>
      <c r="AH1106" s="14">
        <v>0.30806783426564199</v>
      </c>
      <c r="AI1106" s="14">
        <v>0.34618736809207901</v>
      </c>
      <c r="AJ1106" s="14">
        <v>0.29725871694322897</v>
      </c>
      <c r="AK1106" s="14"/>
      <c r="AL1106" s="14">
        <v>0.27850558019654698</v>
      </c>
      <c r="AM1106" s="14">
        <v>0.32967619563882</v>
      </c>
      <c r="AN1106" s="14">
        <v>0.28282086329418099</v>
      </c>
      <c r="AO1106" s="14">
        <v>0.35459473885348602</v>
      </c>
      <c r="AP1106" s="14">
        <v>0.29975427306079999</v>
      </c>
      <c r="AQ1106" s="14">
        <v>0.25327966161926901</v>
      </c>
      <c r="AR1106" s="14"/>
      <c r="AS1106" s="14">
        <v>0.326215195248653</v>
      </c>
      <c r="AT1106" s="14">
        <v>0.32599898320408799</v>
      </c>
      <c r="AU1106" s="14">
        <v>0.25690037006683503</v>
      </c>
      <c r="AV1106" s="14">
        <v>0.27640489111726602</v>
      </c>
      <c r="AW1106" s="14">
        <v>0.40684227062539902</v>
      </c>
      <c r="AX1106" s="14"/>
      <c r="AY1106" s="14">
        <v>0.41626647132966299</v>
      </c>
      <c r="AZ1106" s="14">
        <v>0.26760284009271601</v>
      </c>
      <c r="BA1106" s="14">
        <v>0.31612852520502899</v>
      </c>
      <c r="BB1106" s="14">
        <v>0.31907575635791702</v>
      </c>
      <c r="BC1106" s="14">
        <v>0.33466466705332398</v>
      </c>
      <c r="BD1106" s="14">
        <v>0.32750861470280801</v>
      </c>
      <c r="BE1106" s="14">
        <v>0.237322728894998</v>
      </c>
      <c r="BF1106" s="14">
        <v>0.30925959656255603</v>
      </c>
      <c r="BG1106" s="14">
        <v>0.33877635437995202</v>
      </c>
      <c r="BH1106" s="14">
        <v>0.28163860078854602</v>
      </c>
      <c r="BI1106" s="14">
        <v>0.309177947572709</v>
      </c>
      <c r="BJ1106" s="14">
        <v>0.319025438933561</v>
      </c>
      <c r="BK1106" s="14">
        <v>0.27849810338462</v>
      </c>
      <c r="BL1106" s="14">
        <v>0.35504956935041498</v>
      </c>
      <c r="BM1106" s="14">
        <v>0.35026507975736998</v>
      </c>
      <c r="BN1106" s="14">
        <v>0.31607209786991702</v>
      </c>
      <c r="BO1106" s="14"/>
      <c r="BP1106" s="14">
        <v>0.33724893926791999</v>
      </c>
      <c r="BQ1106" s="14">
        <v>0.293980181316777</v>
      </c>
      <c r="BR1106" s="14">
        <v>0.31365714202718797</v>
      </c>
      <c r="BS1106" s="14">
        <v>0.29387995906553999</v>
      </c>
      <c r="BT1106" s="14">
        <v>0.29841861920359603</v>
      </c>
      <c r="BU1106" s="14">
        <v>0.253100907563098</v>
      </c>
      <c r="BV1106" s="14"/>
      <c r="BW1106" s="14">
        <v>0.34286383081246602</v>
      </c>
      <c r="BX1106" s="14">
        <v>0.22992106551470901</v>
      </c>
      <c r="BY1106" s="14" t="s">
        <v>120</v>
      </c>
      <c r="BZ1106" s="14">
        <v>0.322984502432071</v>
      </c>
      <c r="CA1106" s="14">
        <v>0.32203452628419799</v>
      </c>
      <c r="CB1106" s="14">
        <v>0.31653525344695399</v>
      </c>
      <c r="CC1106" s="14">
        <v>0.24854763219662099</v>
      </c>
      <c r="CD1106" s="14"/>
      <c r="CE1106" s="14">
        <v>0.29602963536330801</v>
      </c>
      <c r="CF1106" s="14">
        <v>0.29235110234056799</v>
      </c>
      <c r="CG1106" s="14">
        <v>0.352847832551136</v>
      </c>
      <c r="CH1106" s="14">
        <v>0.31512260792309399</v>
      </c>
      <c r="CI1106" s="14"/>
      <c r="CJ1106" s="14">
        <v>8.0663398473067402E-2</v>
      </c>
      <c r="CK1106" s="14">
        <v>0.213203650273636</v>
      </c>
      <c r="CL1106" s="14">
        <v>0.42887945358518398</v>
      </c>
      <c r="CM1106" s="14">
        <v>0.139549684105049</v>
      </c>
      <c r="CN1106" s="14"/>
      <c r="CO1106" s="14">
        <v>0.14766818630230699</v>
      </c>
      <c r="CP1106" s="14">
        <v>0.32928728188010797</v>
      </c>
      <c r="CQ1106" s="14"/>
      <c r="CR1106" s="14">
        <v>0.15917512884503399</v>
      </c>
      <c r="CS1106" s="14">
        <v>0.32702071279645401</v>
      </c>
    </row>
    <row r="1107" spans="2:97" x14ac:dyDescent="0.3">
      <c r="B1107" t="s">
        <v>237</v>
      </c>
      <c r="C1107" s="14">
        <v>6.4893354833593805E-2</v>
      </c>
      <c r="D1107" s="14">
        <v>3.4549508489711597E-2</v>
      </c>
      <c r="E1107" s="14">
        <v>9.4149262584704893E-2</v>
      </c>
      <c r="F1107" s="14"/>
      <c r="G1107" s="14">
        <v>0.224473060570478</v>
      </c>
      <c r="H1107" s="14">
        <v>9.0241277074216197E-2</v>
      </c>
      <c r="I1107" s="14">
        <v>0.17393324172012201</v>
      </c>
      <c r="J1107" s="14">
        <v>8.1543327452314199E-2</v>
      </c>
      <c r="K1107" s="14">
        <v>-2.0681717927597001E-2</v>
      </c>
      <c r="L1107" s="14">
        <v>-0.106052075664618</v>
      </c>
      <c r="M1107" s="14"/>
      <c r="N1107" s="14">
        <v>6.3828731589935406E-2</v>
      </c>
      <c r="O1107" s="14">
        <v>0.104855471574773</v>
      </c>
      <c r="P1107" s="14">
        <v>6.9753561038708306E-2</v>
      </c>
      <c r="Q1107" s="14">
        <v>1.7247203646831299E-2</v>
      </c>
      <c r="R1107" s="14"/>
      <c r="S1107" s="14">
        <v>-4.1523844779935301E-2</v>
      </c>
      <c r="T1107" s="14">
        <v>0.12996004300210601</v>
      </c>
      <c r="U1107" s="14">
        <v>0.10823963398542</v>
      </c>
      <c r="V1107" s="14">
        <v>1.8629272702920901E-2</v>
      </c>
      <c r="W1107" s="14">
        <v>0.107537621387901</v>
      </c>
      <c r="X1107" s="14">
        <v>0.16302513683436501</v>
      </c>
      <c r="Y1107" s="14">
        <v>0.113659740571291</v>
      </c>
      <c r="Z1107" s="14">
        <v>-2.8650369566276999E-2</v>
      </c>
      <c r="AA1107" s="14">
        <v>0.11922687151304</v>
      </c>
      <c r="AB1107" s="14">
        <v>-0.118389281106431</v>
      </c>
      <c r="AC1107" s="14">
        <v>9.9743792989937199E-2</v>
      </c>
      <c r="AD1107" s="14">
        <v>0.19729147433295499</v>
      </c>
      <c r="AE1107" s="14"/>
      <c r="AF1107" s="14">
        <v>3.4242025639268002E-2</v>
      </c>
      <c r="AG1107" s="14">
        <v>0.12774590571984601</v>
      </c>
      <c r="AH1107" s="14">
        <v>4.6727151504031499E-2</v>
      </c>
      <c r="AI1107" s="14">
        <v>-7.5982284868659801E-3</v>
      </c>
      <c r="AJ1107" s="14">
        <v>0.137374986969656</v>
      </c>
      <c r="AK1107" s="14"/>
      <c r="AL1107" s="14">
        <v>0.15592738612806101</v>
      </c>
      <c r="AM1107" s="14">
        <v>3.1529852544294898E-2</v>
      </c>
      <c r="AN1107" s="14">
        <v>8.3681254322960405E-2</v>
      </c>
      <c r="AO1107" s="14">
        <v>-2.64678154984271E-2</v>
      </c>
      <c r="AP1107" s="14">
        <v>0.13763104699859599</v>
      </c>
      <c r="AQ1107" s="14">
        <v>6.2793021921510997E-2</v>
      </c>
      <c r="AR1107" s="14"/>
      <c r="AS1107" s="14">
        <v>-5.3761003811950703E-3</v>
      </c>
      <c r="AT1107" s="14">
        <v>5.7200552215532802E-2</v>
      </c>
      <c r="AU1107" s="14">
        <v>0.12093664872153299</v>
      </c>
      <c r="AV1107" s="14">
        <v>0.19327581397045401</v>
      </c>
      <c r="AW1107" s="14">
        <v>-1.6684345578445899E-2</v>
      </c>
      <c r="AX1107" s="14"/>
      <c r="AY1107" s="14">
        <v>-0.109325396575237</v>
      </c>
      <c r="AZ1107" s="14">
        <v>5.8178770525181403E-2</v>
      </c>
      <c r="BA1107" s="14">
        <v>7.8588107451971201E-3</v>
      </c>
      <c r="BB1107" s="14">
        <v>-7.8764464216030394E-2</v>
      </c>
      <c r="BC1107" s="14">
        <v>3.6517640133585397E-2</v>
      </c>
      <c r="BD1107" s="14">
        <v>2.20226449511348E-2</v>
      </c>
      <c r="BE1107" s="14">
        <v>0.199642438483669</v>
      </c>
      <c r="BF1107" s="14">
        <v>3.9723743309059402E-2</v>
      </c>
      <c r="BG1107" s="14">
        <v>3.1711443516201802E-2</v>
      </c>
      <c r="BH1107" s="14">
        <v>8.5928904265903799E-2</v>
      </c>
      <c r="BI1107" s="14">
        <v>9.6554396734123707E-2</v>
      </c>
      <c r="BJ1107" s="14">
        <v>2.5927524649534298E-2</v>
      </c>
      <c r="BK1107" s="14">
        <v>0.16977176746714601</v>
      </c>
      <c r="BL1107" s="14">
        <v>5.2998321766091698E-2</v>
      </c>
      <c r="BM1107" s="14">
        <v>8.46773214091225E-2</v>
      </c>
      <c r="BN1107" s="14">
        <v>0.12674521680794501</v>
      </c>
      <c r="BO1107" s="14"/>
      <c r="BP1107" s="14">
        <v>3.8603504304078801E-2</v>
      </c>
      <c r="BQ1107" s="14">
        <v>5.6605190446137502E-2</v>
      </c>
      <c r="BR1107" s="14">
        <v>4.7603664486224002E-2</v>
      </c>
      <c r="BS1107" s="14">
        <v>5.1018199597276902E-2</v>
      </c>
      <c r="BT1107" s="14">
        <v>0.108687114395616</v>
      </c>
      <c r="BU1107" s="14">
        <v>0.23645681335733601</v>
      </c>
      <c r="BV1107" s="14"/>
      <c r="BW1107" s="14">
        <v>-3.4144568473686299E-3</v>
      </c>
      <c r="BX1107" s="14">
        <v>0.206281545771765</v>
      </c>
      <c r="BY1107" s="14" t="s">
        <v>120</v>
      </c>
      <c r="BZ1107" s="14">
        <v>-1.9254703631460798E-2</v>
      </c>
      <c r="CA1107" s="14">
        <v>4.4250690871791599E-2</v>
      </c>
      <c r="CB1107" s="14">
        <v>8.1073944338814499E-2</v>
      </c>
      <c r="CC1107" s="14">
        <v>3.3390589404275001E-2</v>
      </c>
      <c r="CD1107" s="14"/>
      <c r="CE1107" s="14">
        <v>0.10585043303901</v>
      </c>
      <c r="CF1107" s="14">
        <v>0.13571749902195801</v>
      </c>
      <c r="CG1107" s="14">
        <v>-5.5557597800313899E-2</v>
      </c>
      <c r="CH1107" s="14">
        <v>6.5353192407609798E-2</v>
      </c>
      <c r="CI1107" s="14"/>
      <c r="CJ1107" s="14">
        <v>0.60830682118037604</v>
      </c>
      <c r="CK1107" s="14">
        <v>0.266862564913394</v>
      </c>
      <c r="CL1107" s="14">
        <v>-0.19151141448419401</v>
      </c>
      <c r="CM1107" s="14">
        <v>0.16651576214076999</v>
      </c>
      <c r="CN1107" s="14"/>
      <c r="CO1107" s="14">
        <v>0.47998619802015302</v>
      </c>
      <c r="CP1107" s="14">
        <v>3.0742398564369E-3</v>
      </c>
      <c r="CQ1107" s="14"/>
      <c r="CR1107" s="14">
        <v>0.45023378407136599</v>
      </c>
      <c r="CS1107" s="14">
        <v>2.2787840983503001E-2</v>
      </c>
    </row>
    <row r="1108" spans="2:97" x14ac:dyDescent="0.3">
      <c r="C1108" s="14"/>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c r="AD1108" s="14"/>
      <c r="AE1108" s="14"/>
      <c r="AF1108" s="14"/>
      <c r="AG1108" s="14"/>
      <c r="AH1108" s="14"/>
      <c r="AI1108" s="14"/>
      <c r="AJ1108" s="14"/>
      <c r="AK1108" s="14"/>
      <c r="AL1108" s="14"/>
      <c r="AM1108" s="14"/>
      <c r="AN1108" s="14"/>
      <c r="AO1108" s="14"/>
      <c r="AP1108" s="14"/>
      <c r="AQ1108" s="14"/>
      <c r="AR1108" s="14"/>
      <c r="AS1108" s="14"/>
      <c r="AT1108" s="14"/>
      <c r="AU1108" s="14"/>
      <c r="AV1108" s="14"/>
      <c r="AW1108" s="14"/>
      <c r="AX1108" s="14"/>
      <c r="AY1108" s="14"/>
      <c r="AZ1108" s="14"/>
      <c r="BA1108" s="14"/>
      <c r="BB1108" s="14"/>
      <c r="BC1108" s="14"/>
      <c r="BD1108" s="14"/>
      <c r="BE1108" s="14"/>
      <c r="BF1108" s="14"/>
      <c r="BG1108" s="14"/>
      <c r="BH1108" s="14"/>
      <c r="BI1108" s="14"/>
      <c r="BJ1108" s="14"/>
      <c r="BK1108" s="14"/>
      <c r="BL1108" s="14"/>
      <c r="BM1108" s="14"/>
      <c r="BN1108" s="14"/>
      <c r="BO1108" s="14"/>
      <c r="BP1108" s="14"/>
      <c r="BQ1108" s="14"/>
      <c r="BR1108" s="14"/>
      <c r="BS1108" s="14"/>
      <c r="BT1108" s="14"/>
      <c r="BU1108" s="14"/>
      <c r="BV1108" s="14"/>
      <c r="BW1108" s="14"/>
      <c r="BX1108" s="14"/>
      <c r="BY1108" s="14"/>
      <c r="BZ1108" s="14"/>
      <c r="CA1108" s="14"/>
      <c r="CB1108" s="14"/>
      <c r="CC1108" s="14"/>
      <c r="CD1108" s="14"/>
      <c r="CE1108" s="14"/>
      <c r="CF1108" s="14"/>
      <c r="CG1108" s="14"/>
      <c r="CH1108" s="14"/>
      <c r="CI1108" s="14"/>
      <c r="CJ1108" s="14"/>
      <c r="CK1108" s="14"/>
      <c r="CL1108" s="14"/>
      <c r="CM1108" s="14"/>
      <c r="CN1108" s="14"/>
      <c r="CO1108" s="14"/>
      <c r="CP1108" s="14"/>
      <c r="CQ1108" s="14"/>
      <c r="CR1108" s="14"/>
      <c r="CS1108" s="14"/>
    </row>
    <row r="1109" spans="2:97" x14ac:dyDescent="0.3">
      <c r="B1109" s="6" t="s">
        <v>449</v>
      </c>
      <c r="C1109" s="14"/>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c r="AD1109" s="14"/>
      <c r="AE1109" s="14"/>
      <c r="AF1109" s="14"/>
      <c r="AG1109" s="14"/>
      <c r="AH1109" s="14"/>
      <c r="AI1109" s="14"/>
      <c r="AJ1109" s="14"/>
      <c r="AK1109" s="14"/>
      <c r="AL1109" s="14"/>
      <c r="AM1109" s="14"/>
      <c r="AN1109" s="14"/>
      <c r="AO1109" s="14"/>
      <c r="AP1109" s="14"/>
      <c r="AQ1109" s="14"/>
      <c r="AR1109" s="14"/>
      <c r="AS1109" s="14"/>
      <c r="AT1109" s="14"/>
      <c r="AU1109" s="14"/>
      <c r="AV1109" s="14"/>
      <c r="AW1109" s="14"/>
      <c r="AX1109" s="14"/>
      <c r="AY1109" s="14"/>
      <c r="AZ1109" s="14"/>
      <c r="BA1109" s="14"/>
      <c r="BB1109" s="14"/>
      <c r="BC1109" s="14"/>
      <c r="BD1109" s="14"/>
      <c r="BE1109" s="14"/>
      <c r="BF1109" s="14"/>
      <c r="BG1109" s="14"/>
      <c r="BH1109" s="14"/>
      <c r="BI1109" s="14"/>
      <c r="BJ1109" s="14"/>
      <c r="BK1109" s="14"/>
      <c r="BL1109" s="14"/>
      <c r="BM1109" s="14"/>
      <c r="BN1109" s="14"/>
      <c r="BO1109" s="14"/>
      <c r="BP1109" s="14"/>
      <c r="BQ1109" s="14"/>
      <c r="BR1109" s="14"/>
      <c r="BS1109" s="14"/>
      <c r="BT1109" s="14"/>
      <c r="BU1109" s="14"/>
      <c r="BV1109" s="14"/>
      <c r="BW1109" s="14"/>
      <c r="BX1109" s="14"/>
      <c r="BY1109" s="14"/>
      <c r="BZ1109" s="14"/>
      <c r="CA1109" s="14"/>
      <c r="CB1109" s="14"/>
      <c r="CC1109" s="14"/>
      <c r="CD1109" s="14"/>
      <c r="CE1109" s="14"/>
      <c r="CF1109" s="14"/>
      <c r="CG1109" s="14"/>
      <c r="CH1109" s="14"/>
      <c r="CI1109" s="14"/>
      <c r="CJ1109" s="14"/>
      <c r="CK1109" s="14"/>
      <c r="CL1109" s="14"/>
      <c r="CM1109" s="14"/>
      <c r="CN1109" s="14"/>
      <c r="CO1109" s="14"/>
      <c r="CP1109" s="14"/>
      <c r="CQ1109" s="14"/>
      <c r="CR1109" s="14"/>
      <c r="CS1109" s="14"/>
    </row>
    <row r="1110" spans="2:97" x14ac:dyDescent="0.3">
      <c r="B1110" s="24" t="s">
        <v>118</v>
      </c>
      <c r="C1110" s="14"/>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c r="AD1110" s="14"/>
      <c r="AE1110" s="14"/>
      <c r="AF1110" s="14"/>
      <c r="AG1110" s="14"/>
      <c r="AH1110" s="14"/>
      <c r="AI1110" s="14"/>
      <c r="AJ1110" s="14"/>
      <c r="AK1110" s="14"/>
      <c r="AL1110" s="14"/>
      <c r="AM1110" s="14"/>
      <c r="AN1110" s="14"/>
      <c r="AO1110" s="14"/>
      <c r="AP1110" s="14"/>
      <c r="AQ1110" s="14"/>
      <c r="AR1110" s="14"/>
      <c r="AS1110" s="14"/>
      <c r="AT1110" s="14"/>
      <c r="AU1110" s="14"/>
      <c r="AV1110" s="14"/>
      <c r="AW1110" s="14"/>
      <c r="AX1110" s="14"/>
      <c r="AY1110" s="14"/>
      <c r="AZ1110" s="14"/>
      <c r="BA1110" s="14"/>
      <c r="BB1110" s="14"/>
      <c r="BC1110" s="14"/>
      <c r="BD1110" s="14"/>
      <c r="BE1110" s="14"/>
      <c r="BF1110" s="14"/>
      <c r="BG1110" s="14"/>
      <c r="BH1110" s="14"/>
      <c r="BI1110" s="14"/>
      <c r="BJ1110" s="14"/>
      <c r="BK1110" s="14"/>
      <c r="BL1110" s="14"/>
      <c r="BM1110" s="14"/>
      <c r="BN1110" s="14"/>
      <c r="BO1110" s="14"/>
      <c r="BP1110" s="14"/>
      <c r="BQ1110" s="14"/>
      <c r="BR1110" s="14"/>
      <c r="BS1110" s="14"/>
      <c r="BT1110" s="14"/>
      <c r="BU1110" s="14"/>
      <c r="BV1110" s="14"/>
      <c r="BW1110" s="14"/>
      <c r="BX1110" s="14"/>
      <c r="BY1110" s="14"/>
      <c r="BZ1110" s="14"/>
      <c r="CA1110" s="14"/>
      <c r="CB1110" s="14"/>
      <c r="CC1110" s="14"/>
      <c r="CD1110" s="14"/>
      <c r="CE1110" s="14"/>
      <c r="CF1110" s="14"/>
      <c r="CG1110" s="14"/>
      <c r="CH1110" s="14"/>
      <c r="CI1110" s="14"/>
      <c r="CJ1110" s="14"/>
      <c r="CK1110" s="14"/>
      <c r="CL1110" s="14"/>
      <c r="CM1110" s="14"/>
      <c r="CN1110" s="14"/>
      <c r="CO1110" s="14"/>
      <c r="CP1110" s="14"/>
      <c r="CQ1110" s="14"/>
      <c r="CR1110" s="14"/>
      <c r="CS1110" s="14"/>
    </row>
    <row r="1111" spans="2:97" x14ac:dyDescent="0.3">
      <c r="B1111" t="s">
        <v>230</v>
      </c>
      <c r="C1111" s="14">
        <v>0.17358282184645299</v>
      </c>
      <c r="D1111" s="14">
        <v>0.15490252982539099</v>
      </c>
      <c r="E1111" s="14">
        <v>0.19057919673683499</v>
      </c>
      <c r="F1111" s="14"/>
      <c r="G1111" s="14">
        <v>0.12445506839664799</v>
      </c>
      <c r="H1111" s="14">
        <v>0.147988731119925</v>
      </c>
      <c r="I1111" s="14">
        <v>0.20791948437097399</v>
      </c>
      <c r="J1111" s="14">
        <v>0.159226541902803</v>
      </c>
      <c r="K1111" s="14">
        <v>0.20038898229129801</v>
      </c>
      <c r="L1111" s="14">
        <v>0.19262815301071601</v>
      </c>
      <c r="M1111" s="14"/>
      <c r="N1111" s="14">
        <v>0.17590065900152499</v>
      </c>
      <c r="O1111" s="14">
        <v>0.152901804268323</v>
      </c>
      <c r="P1111" s="14">
        <v>0.19374430336551199</v>
      </c>
      <c r="Q1111" s="14">
        <v>0.174945796755128</v>
      </c>
      <c r="R1111" s="14"/>
      <c r="S1111" s="14">
        <v>0.15115118020735399</v>
      </c>
      <c r="T1111" s="14">
        <v>0.226019049105456</v>
      </c>
      <c r="U1111" s="14">
        <v>0.193167522738979</v>
      </c>
      <c r="V1111" s="14">
        <v>0.22584146301508801</v>
      </c>
      <c r="W1111" s="14">
        <v>0.185279954697921</v>
      </c>
      <c r="X1111" s="14">
        <v>0.21961990955268901</v>
      </c>
      <c r="Y1111" s="14">
        <v>0.13943926210084701</v>
      </c>
      <c r="Z1111" s="14">
        <v>0.105199869277358</v>
      </c>
      <c r="AA1111" s="14">
        <v>0.15365938717433</v>
      </c>
      <c r="AB1111" s="14">
        <v>0.15492563891240699</v>
      </c>
      <c r="AC1111" s="14">
        <v>0.139519227243634</v>
      </c>
      <c r="AD1111" s="14">
        <v>4.4314841655038198E-2</v>
      </c>
      <c r="AE1111" s="14"/>
      <c r="AF1111" s="14">
        <v>0.19414165446013401</v>
      </c>
      <c r="AG1111" s="14">
        <v>0.16227638451212201</v>
      </c>
      <c r="AH1111" s="14">
        <v>0.19588564646274201</v>
      </c>
      <c r="AI1111" s="14">
        <v>0.22419917158418201</v>
      </c>
      <c r="AJ1111" s="14">
        <v>0.18346002882312301</v>
      </c>
      <c r="AK1111" s="14"/>
      <c r="AL1111" s="14">
        <v>0.16669776325694</v>
      </c>
      <c r="AM1111" s="14">
        <v>0.194994452768845</v>
      </c>
      <c r="AN1111" s="14">
        <v>0.13965740658238199</v>
      </c>
      <c r="AO1111" s="14">
        <v>0.203892362269876</v>
      </c>
      <c r="AP1111" s="14">
        <v>0.16444558411669299</v>
      </c>
      <c r="AQ1111" s="14">
        <v>0.17315810800466999</v>
      </c>
      <c r="AR1111" s="14"/>
      <c r="AS1111" s="14">
        <v>0.20152851611123901</v>
      </c>
      <c r="AT1111" s="14">
        <v>0.15135339967387501</v>
      </c>
      <c r="AU1111" s="14">
        <v>0.15522633034637201</v>
      </c>
      <c r="AV1111" s="14">
        <v>0.19397673338212901</v>
      </c>
      <c r="AW1111" s="14">
        <v>0.22227781792687201</v>
      </c>
      <c r="AX1111" s="14"/>
      <c r="AY1111" s="14">
        <v>0.20427709154076901</v>
      </c>
      <c r="AZ1111" s="14">
        <v>0.14145036321086599</v>
      </c>
      <c r="BA1111" s="14">
        <v>0.15330669497157401</v>
      </c>
      <c r="BB1111" s="14">
        <v>0.123376523875816</v>
      </c>
      <c r="BC1111" s="14">
        <v>0.16074468268834899</v>
      </c>
      <c r="BD1111" s="14">
        <v>0.193793338115712</v>
      </c>
      <c r="BE1111" s="14">
        <v>0.152050485732416</v>
      </c>
      <c r="BF1111" s="14">
        <v>0.20013564222052599</v>
      </c>
      <c r="BG1111" s="14">
        <v>0.18441730319987201</v>
      </c>
      <c r="BH1111" s="14">
        <v>0.18187483476465299</v>
      </c>
      <c r="BI1111" s="14">
        <v>0.216897547761988</v>
      </c>
      <c r="BJ1111" s="14">
        <v>0.12863759387653301</v>
      </c>
      <c r="BK1111" s="14">
        <v>0.199317520487032</v>
      </c>
      <c r="BL1111" s="14">
        <v>0.123639410902344</v>
      </c>
      <c r="BM1111" s="14">
        <v>9.5192935764134901E-2</v>
      </c>
      <c r="BN1111" s="14">
        <v>0.25660797568027599</v>
      </c>
      <c r="BO1111" s="14"/>
      <c r="BP1111" s="14">
        <v>0.149258372167205</v>
      </c>
      <c r="BQ1111" s="14">
        <v>0.158692345545969</v>
      </c>
      <c r="BR1111" s="14">
        <v>0.18385266234713599</v>
      </c>
      <c r="BS1111" s="14">
        <v>0.18664724559788301</v>
      </c>
      <c r="BT1111" s="14">
        <v>0.23454536880019</v>
      </c>
      <c r="BU1111" s="14">
        <v>0.15527400623013399</v>
      </c>
      <c r="BV1111" s="14"/>
      <c r="BW1111" s="14">
        <v>0.20644705791140899</v>
      </c>
      <c r="BX1111" s="14">
        <v>0.18288351669300501</v>
      </c>
      <c r="BY1111" s="14" t="s">
        <v>120</v>
      </c>
      <c r="BZ1111" s="14">
        <v>0.175781891796225</v>
      </c>
      <c r="CA1111" s="14">
        <v>0.12771784838540701</v>
      </c>
      <c r="CB1111" s="14">
        <v>0.12938428687896</v>
      </c>
      <c r="CC1111" s="14">
        <v>9.1958459327275602E-2</v>
      </c>
      <c r="CD1111" s="14"/>
      <c r="CE1111" s="14">
        <v>0.12802106210051001</v>
      </c>
      <c r="CF1111" s="14">
        <v>0.20864582921921199</v>
      </c>
      <c r="CG1111" s="14">
        <v>0.13716078366037501</v>
      </c>
      <c r="CH1111" s="14">
        <v>0.191791936161367</v>
      </c>
      <c r="CI1111" s="14"/>
      <c r="CJ1111" s="14">
        <v>0.26217959436603999</v>
      </c>
      <c r="CK1111" s="14">
        <v>0.22667656646571899</v>
      </c>
      <c r="CL1111" s="14">
        <v>0.13385383031572601</v>
      </c>
      <c r="CM1111" s="14">
        <v>0.10848271107060301</v>
      </c>
      <c r="CN1111" s="14"/>
      <c r="CO1111" s="14">
        <v>0.24472162201903799</v>
      </c>
      <c r="CP1111" s="14">
        <v>0.165157621403107</v>
      </c>
      <c r="CQ1111" s="14"/>
      <c r="CR1111" s="14">
        <v>0.23585659750212401</v>
      </c>
      <c r="CS1111" s="14">
        <v>0.17054761674401001</v>
      </c>
    </row>
    <row r="1112" spans="2:97" x14ac:dyDescent="0.3">
      <c r="B1112" t="s">
        <v>231</v>
      </c>
      <c r="C1112" s="14">
        <v>0.32698348745989098</v>
      </c>
      <c r="D1112" s="14">
        <v>0.31510004824615201</v>
      </c>
      <c r="E1112" s="14">
        <v>0.33957664366166701</v>
      </c>
      <c r="F1112" s="14"/>
      <c r="G1112" s="14">
        <v>0.39891221217873601</v>
      </c>
      <c r="H1112" s="14">
        <v>0.33014008206024797</v>
      </c>
      <c r="I1112" s="14">
        <v>0.32592489165972999</v>
      </c>
      <c r="J1112" s="14">
        <v>0.31549132277037401</v>
      </c>
      <c r="K1112" s="14">
        <v>0.33214773930714298</v>
      </c>
      <c r="L1112" s="14">
        <v>0.28356307280366899</v>
      </c>
      <c r="M1112" s="14"/>
      <c r="N1112" s="14">
        <v>0.30942334597007198</v>
      </c>
      <c r="O1112" s="14">
        <v>0.35151748133571797</v>
      </c>
      <c r="P1112" s="14">
        <v>0.33309584710679302</v>
      </c>
      <c r="Q1112" s="14">
        <v>0.31515898669534198</v>
      </c>
      <c r="R1112" s="14"/>
      <c r="S1112" s="14">
        <v>0.29942188066771203</v>
      </c>
      <c r="T1112" s="14">
        <v>0.37961240016366599</v>
      </c>
      <c r="U1112" s="14">
        <v>0.32445783211179902</v>
      </c>
      <c r="V1112" s="14">
        <v>0.31221213785492802</v>
      </c>
      <c r="W1112" s="14">
        <v>0.36071072991037101</v>
      </c>
      <c r="X1112" s="14">
        <v>0.32350440810191899</v>
      </c>
      <c r="Y1112" s="14">
        <v>0.35989852386800197</v>
      </c>
      <c r="Z1112" s="14">
        <v>0.337808166079336</v>
      </c>
      <c r="AA1112" s="14">
        <v>0.29301986091055898</v>
      </c>
      <c r="AB1112" s="14">
        <v>0.26958453657501602</v>
      </c>
      <c r="AC1112" s="14">
        <v>0.29538246675979302</v>
      </c>
      <c r="AD1112" s="14">
        <v>0.45887657625809503</v>
      </c>
      <c r="AE1112" s="14"/>
      <c r="AF1112" s="14">
        <v>0.33358142241792499</v>
      </c>
      <c r="AG1112" s="14">
        <v>0.34953806131628401</v>
      </c>
      <c r="AH1112" s="14">
        <v>0.33640494829158502</v>
      </c>
      <c r="AI1112" s="14">
        <v>0.298974201648045</v>
      </c>
      <c r="AJ1112" s="14">
        <v>0.347081105151264</v>
      </c>
      <c r="AK1112" s="14"/>
      <c r="AL1112" s="14">
        <v>0.35178107391243402</v>
      </c>
      <c r="AM1112" s="14">
        <v>0.341741648106686</v>
      </c>
      <c r="AN1112" s="14">
        <v>0.34528337437622802</v>
      </c>
      <c r="AO1112" s="14">
        <v>0.31584433539704299</v>
      </c>
      <c r="AP1112" s="14">
        <v>0.33227620832417698</v>
      </c>
      <c r="AQ1112" s="14">
        <v>0.27913600760714702</v>
      </c>
      <c r="AR1112" s="14"/>
      <c r="AS1112" s="14">
        <v>0.29848869317944199</v>
      </c>
      <c r="AT1112" s="14">
        <v>0.34159140567444601</v>
      </c>
      <c r="AU1112" s="14">
        <v>0.352839694114296</v>
      </c>
      <c r="AV1112" s="14">
        <v>0.33135748612876398</v>
      </c>
      <c r="AW1112" s="14">
        <v>0.34710135188107799</v>
      </c>
      <c r="AX1112" s="14"/>
      <c r="AY1112" s="14">
        <v>0.186723239981675</v>
      </c>
      <c r="AZ1112" s="14">
        <v>0.365490895313348</v>
      </c>
      <c r="BA1112" s="14">
        <v>0.38444580740861201</v>
      </c>
      <c r="BB1112" s="14">
        <v>0.27211522516900699</v>
      </c>
      <c r="BC1112" s="14">
        <v>0.29872342078556202</v>
      </c>
      <c r="BD1112" s="14">
        <v>0.30449513692434599</v>
      </c>
      <c r="BE1112" s="14">
        <v>0.39894100102212199</v>
      </c>
      <c r="BF1112" s="14">
        <v>0.29297830321339402</v>
      </c>
      <c r="BG1112" s="14">
        <v>0.360564600666132</v>
      </c>
      <c r="BH1112" s="14">
        <v>0.35129045523033597</v>
      </c>
      <c r="BI1112" s="14">
        <v>0.292731199194606</v>
      </c>
      <c r="BJ1112" s="14">
        <v>0.325860397086005</v>
      </c>
      <c r="BK1112" s="14">
        <v>0.34098885264900702</v>
      </c>
      <c r="BL1112" s="14">
        <v>0.272507327139902</v>
      </c>
      <c r="BM1112" s="14">
        <v>0.31510129902560802</v>
      </c>
      <c r="BN1112" s="14">
        <v>0.314434997765696</v>
      </c>
      <c r="BO1112" s="14"/>
      <c r="BP1112" s="14">
        <v>0.33114664054471499</v>
      </c>
      <c r="BQ1112" s="14">
        <v>0.31693180857916498</v>
      </c>
      <c r="BR1112" s="14">
        <v>0.32561127951677099</v>
      </c>
      <c r="BS1112" s="14">
        <v>0.319531496698365</v>
      </c>
      <c r="BT1112" s="14">
        <v>0.33414458019509202</v>
      </c>
      <c r="BU1112" s="14">
        <v>0.387388074921097</v>
      </c>
      <c r="BV1112" s="14"/>
      <c r="BW1112" s="14">
        <v>0.29304385336750699</v>
      </c>
      <c r="BX1112" s="14">
        <v>0.35023491194217499</v>
      </c>
      <c r="BY1112" s="14" t="s">
        <v>120</v>
      </c>
      <c r="BZ1112" s="14">
        <v>0.32352488849079297</v>
      </c>
      <c r="CA1112" s="14">
        <v>0.379902627540741</v>
      </c>
      <c r="CB1112" s="14">
        <v>0.33810186643390999</v>
      </c>
      <c r="CC1112" s="14">
        <v>0.38445341009897499</v>
      </c>
      <c r="CD1112" s="14"/>
      <c r="CE1112" s="14">
        <v>0.37255349421613398</v>
      </c>
      <c r="CF1112" s="14">
        <v>0.32892804556320299</v>
      </c>
      <c r="CG1112" s="14">
        <v>0.30978673682617502</v>
      </c>
      <c r="CH1112" s="14">
        <v>0.33831323826641502</v>
      </c>
      <c r="CI1112" s="14"/>
      <c r="CJ1112" s="14">
        <v>0.400799905212323</v>
      </c>
      <c r="CK1112" s="14">
        <v>0.37148088643976301</v>
      </c>
      <c r="CL1112" s="14">
        <v>0.29540021113967802</v>
      </c>
      <c r="CM1112" s="14">
        <v>0.25878850380778001</v>
      </c>
      <c r="CN1112" s="14"/>
      <c r="CO1112" s="14">
        <v>0.40447247451813101</v>
      </c>
      <c r="CP1112" s="14">
        <v>0.31649520816537002</v>
      </c>
      <c r="CQ1112" s="14"/>
      <c r="CR1112" s="14">
        <v>0.412387098799611</v>
      </c>
      <c r="CS1112" s="14">
        <v>0.31658961938660002</v>
      </c>
    </row>
    <row r="1113" spans="2:97" x14ac:dyDescent="0.3">
      <c r="B1113" t="s">
        <v>232</v>
      </c>
      <c r="C1113" s="14">
        <v>0.240367022679668</v>
      </c>
      <c r="D1113" s="14">
        <v>0.24523936351484901</v>
      </c>
      <c r="E1113" s="14">
        <v>0.23631324389636499</v>
      </c>
      <c r="F1113" s="14"/>
      <c r="G1113" s="14">
        <v>0.19448492371780299</v>
      </c>
      <c r="H1113" s="14">
        <v>0.20544576904035</v>
      </c>
      <c r="I1113" s="14">
        <v>0.21776540340231501</v>
      </c>
      <c r="J1113" s="14">
        <v>0.27462853795133102</v>
      </c>
      <c r="K1113" s="14">
        <v>0.23675928700016599</v>
      </c>
      <c r="L1113" s="14">
        <v>0.29216731206782298</v>
      </c>
      <c r="M1113" s="14"/>
      <c r="N1113" s="14">
        <v>0.231298974967484</v>
      </c>
      <c r="O1113" s="14">
        <v>0.25946591567599397</v>
      </c>
      <c r="P1113" s="14">
        <v>0.22396810287743499</v>
      </c>
      <c r="Q1113" s="14">
        <v>0.241435592809877</v>
      </c>
      <c r="R1113" s="14"/>
      <c r="S1113" s="14">
        <v>0.22739604071920999</v>
      </c>
      <c r="T1113" s="14">
        <v>0.20728859085030199</v>
      </c>
      <c r="U1113" s="14">
        <v>0.25297913594787902</v>
      </c>
      <c r="V1113" s="14">
        <v>0.25158938554259802</v>
      </c>
      <c r="W1113" s="14">
        <v>0.246592168672885</v>
      </c>
      <c r="X1113" s="14">
        <v>0.200679110456431</v>
      </c>
      <c r="Y1113" s="14">
        <v>0.238824390740456</v>
      </c>
      <c r="Z1113" s="14">
        <v>0.292616154123372</v>
      </c>
      <c r="AA1113" s="14">
        <v>0.247390315472928</v>
      </c>
      <c r="AB1113" s="14">
        <v>0.26815513736439101</v>
      </c>
      <c r="AC1113" s="14">
        <v>0.28473083972797603</v>
      </c>
      <c r="AD1113" s="14">
        <v>0.23275840796034999</v>
      </c>
      <c r="AE1113" s="14"/>
      <c r="AF1113" s="14">
        <v>0.23795381577650099</v>
      </c>
      <c r="AG1113" s="14">
        <v>0.23795281184466099</v>
      </c>
      <c r="AH1113" s="14">
        <v>0.229640116865066</v>
      </c>
      <c r="AI1113" s="14">
        <v>0.21635327976331001</v>
      </c>
      <c r="AJ1113" s="14">
        <v>0.19512736288823501</v>
      </c>
      <c r="AK1113" s="14"/>
      <c r="AL1113" s="14">
        <v>0.211168334076662</v>
      </c>
      <c r="AM1113" s="14">
        <v>0.24019633428663401</v>
      </c>
      <c r="AN1113" s="14">
        <v>0.29013530838777801</v>
      </c>
      <c r="AO1113" s="14">
        <v>0.203623720203187</v>
      </c>
      <c r="AP1113" s="14">
        <v>0.208463783517537</v>
      </c>
      <c r="AQ1113" s="14">
        <v>0.29251631246549697</v>
      </c>
      <c r="AR1113" s="14"/>
      <c r="AS1113" s="14">
        <v>0.25657843859617002</v>
      </c>
      <c r="AT1113" s="14">
        <v>0.23258618201925901</v>
      </c>
      <c r="AU1113" s="14">
        <v>0.212430323374381</v>
      </c>
      <c r="AV1113" s="14">
        <v>0.21794046735480599</v>
      </c>
      <c r="AW1113" s="14">
        <v>0.20418229612970001</v>
      </c>
      <c r="AX1113" s="14"/>
      <c r="AY1113" s="14">
        <v>0.268303883618491</v>
      </c>
      <c r="AZ1113" s="14">
        <v>0.24209403076768299</v>
      </c>
      <c r="BA1113" s="14">
        <v>0.227004461678496</v>
      </c>
      <c r="BB1113" s="14">
        <v>0.21708512306094099</v>
      </c>
      <c r="BC1113" s="14">
        <v>0.25919024828250498</v>
      </c>
      <c r="BD1113" s="14">
        <v>0.27588182413218798</v>
      </c>
      <c r="BE1113" s="14">
        <v>0.24447220010496101</v>
      </c>
      <c r="BF1113" s="14">
        <v>0.21645479700740999</v>
      </c>
      <c r="BG1113" s="14">
        <v>0.203404808118619</v>
      </c>
      <c r="BH1113" s="14">
        <v>0.239266331051873</v>
      </c>
      <c r="BI1113" s="14">
        <v>0.21117461519493599</v>
      </c>
      <c r="BJ1113" s="14">
        <v>0.30326371434531502</v>
      </c>
      <c r="BK1113" s="14">
        <v>0.246720557382311</v>
      </c>
      <c r="BL1113" s="14">
        <v>0.27158033261022702</v>
      </c>
      <c r="BM1113" s="14">
        <v>0.33694232158274801</v>
      </c>
      <c r="BN1113" s="14">
        <v>0.17046328623358001</v>
      </c>
      <c r="BO1113" s="14"/>
      <c r="BP1113" s="14">
        <v>0.20617212907897101</v>
      </c>
      <c r="BQ1113" s="14">
        <v>0.269211936791104</v>
      </c>
      <c r="BR1113" s="14">
        <v>0.23206067650817799</v>
      </c>
      <c r="BS1113" s="14">
        <v>0.26500162082239698</v>
      </c>
      <c r="BT1113" s="14">
        <v>0.21392785369522299</v>
      </c>
      <c r="BU1113" s="14">
        <v>0.23421970551841201</v>
      </c>
      <c r="BV1113" s="14"/>
      <c r="BW1113" s="14">
        <v>0.246544428388728</v>
      </c>
      <c r="BX1113" s="14">
        <v>0.24998660492508201</v>
      </c>
      <c r="BY1113" s="14" t="s">
        <v>120</v>
      </c>
      <c r="BZ1113" s="14">
        <v>0.19450493128140101</v>
      </c>
      <c r="CA1113" s="14">
        <v>0.23103653054241299</v>
      </c>
      <c r="CB1113" s="14">
        <v>0.25886919462755198</v>
      </c>
      <c r="CC1113" s="14">
        <v>0.17345561689360001</v>
      </c>
      <c r="CD1113" s="14"/>
      <c r="CE1113" s="14">
        <v>0.22167311346816199</v>
      </c>
      <c r="CF1113" s="14">
        <v>0.23493543879095199</v>
      </c>
      <c r="CG1113" s="14">
        <v>0.243000740816737</v>
      </c>
      <c r="CH1113" s="14">
        <v>0.22871689894274999</v>
      </c>
      <c r="CI1113" s="14"/>
      <c r="CJ1113" s="14">
        <v>0.160937589948704</v>
      </c>
      <c r="CK1113" s="14">
        <v>0.21736064478196099</v>
      </c>
      <c r="CL1113" s="14">
        <v>0.26002746762322199</v>
      </c>
      <c r="CM1113" s="14">
        <v>0.35905834528811698</v>
      </c>
      <c r="CN1113" s="14"/>
      <c r="CO1113" s="14">
        <v>0.17234517028176899</v>
      </c>
      <c r="CP1113" s="14">
        <v>0.24801727868215301</v>
      </c>
      <c r="CQ1113" s="14"/>
      <c r="CR1113" s="14">
        <v>0.14824793162477401</v>
      </c>
      <c r="CS1113" s="14">
        <v>0.24855380615945399</v>
      </c>
    </row>
    <row r="1114" spans="2:97" x14ac:dyDescent="0.3">
      <c r="B1114" t="s">
        <v>233</v>
      </c>
      <c r="C1114" s="14">
        <v>0.14640497422187301</v>
      </c>
      <c r="D1114" s="14">
        <v>0.16646248878522699</v>
      </c>
      <c r="E1114" s="14">
        <v>0.126046350560341</v>
      </c>
      <c r="F1114" s="14"/>
      <c r="G1114" s="14">
        <v>0.165704519424555</v>
      </c>
      <c r="H1114" s="14">
        <v>0.17271764196133199</v>
      </c>
      <c r="I1114" s="14">
        <v>0.13042677205501099</v>
      </c>
      <c r="J1114" s="14">
        <v>0.14825797410046199</v>
      </c>
      <c r="K1114" s="14">
        <v>0.13001918030957699</v>
      </c>
      <c r="L1114" s="14">
        <v>0.13471006626083501</v>
      </c>
      <c r="M1114" s="14"/>
      <c r="N1114" s="14">
        <v>0.16712610683805701</v>
      </c>
      <c r="O1114" s="14">
        <v>0.148542391208384</v>
      </c>
      <c r="P1114" s="14">
        <v>0.14090256460285799</v>
      </c>
      <c r="Q1114" s="14">
        <v>0.12843936763220901</v>
      </c>
      <c r="R1114" s="14"/>
      <c r="S1114" s="14">
        <v>0.13519886492792799</v>
      </c>
      <c r="T1114" s="14">
        <v>0.10738179568959801</v>
      </c>
      <c r="U1114" s="14">
        <v>0.16510185811548</v>
      </c>
      <c r="V1114" s="14">
        <v>0.135216634835155</v>
      </c>
      <c r="W1114" s="14">
        <v>0.116202319094973</v>
      </c>
      <c r="X1114" s="14">
        <v>0.12552908762079901</v>
      </c>
      <c r="Y1114" s="14">
        <v>0.15629792478774801</v>
      </c>
      <c r="Z1114" s="14">
        <v>0.15747081808813801</v>
      </c>
      <c r="AA1114" s="14">
        <v>0.171152793875886</v>
      </c>
      <c r="AB1114" s="14">
        <v>0.18391453628125801</v>
      </c>
      <c r="AC1114" s="14">
        <v>0.18298082944093899</v>
      </c>
      <c r="AD1114" s="14">
        <v>0.17918570824738</v>
      </c>
      <c r="AE1114" s="14"/>
      <c r="AF1114" s="14">
        <v>0.143891692049192</v>
      </c>
      <c r="AG1114" s="14">
        <v>0.152909116277158</v>
      </c>
      <c r="AH1114" s="14">
        <v>0.14741968212971701</v>
      </c>
      <c r="AI1114" s="14">
        <v>0.13118439517625599</v>
      </c>
      <c r="AJ1114" s="14">
        <v>0.12582952388197299</v>
      </c>
      <c r="AK1114" s="14"/>
      <c r="AL1114" s="14">
        <v>0.17718792672967301</v>
      </c>
      <c r="AM1114" s="14">
        <v>0.134619676192091</v>
      </c>
      <c r="AN1114" s="14">
        <v>0.145807296627259</v>
      </c>
      <c r="AO1114" s="14">
        <v>0.13996835987634201</v>
      </c>
      <c r="AP1114" s="14">
        <v>0.14139535643364501</v>
      </c>
      <c r="AQ1114" s="14">
        <v>0.115835268800416</v>
      </c>
      <c r="AR1114" s="14"/>
      <c r="AS1114" s="14">
        <v>0.15018783706400601</v>
      </c>
      <c r="AT1114" s="14">
        <v>0.14544060473839501</v>
      </c>
      <c r="AU1114" s="14">
        <v>0.17084410935335101</v>
      </c>
      <c r="AV1114" s="14">
        <v>0.13317757412546</v>
      </c>
      <c r="AW1114" s="14">
        <v>0.17796052447032901</v>
      </c>
      <c r="AX1114" s="14"/>
      <c r="AY1114" s="14">
        <v>0.13687224656698299</v>
      </c>
      <c r="AZ1114" s="14">
        <v>0.110768585573434</v>
      </c>
      <c r="BA1114" s="14">
        <v>0.111865720704346</v>
      </c>
      <c r="BB1114" s="14">
        <v>0.19328351762840201</v>
      </c>
      <c r="BC1114" s="14">
        <v>0.14289464675588301</v>
      </c>
      <c r="BD1114" s="14">
        <v>0.129989061378774</v>
      </c>
      <c r="BE1114" s="14">
        <v>0.122875616738268</v>
      </c>
      <c r="BF1114" s="14">
        <v>0.20096221766541</v>
      </c>
      <c r="BG1114" s="14">
        <v>0.17637803637376501</v>
      </c>
      <c r="BH1114" s="14">
        <v>0.15490418292907701</v>
      </c>
      <c r="BI1114" s="14">
        <v>0.15419320530392899</v>
      </c>
      <c r="BJ1114" s="14">
        <v>0.12527958656404001</v>
      </c>
      <c r="BK1114" s="14">
        <v>0.16331195209219901</v>
      </c>
      <c r="BL1114" s="14">
        <v>0.21570472763756801</v>
      </c>
      <c r="BM1114" s="14">
        <v>0.117684640190547</v>
      </c>
      <c r="BN1114" s="14">
        <v>0.14850461835492801</v>
      </c>
      <c r="BO1114" s="14"/>
      <c r="BP1114" s="14">
        <v>0.17197383051053799</v>
      </c>
      <c r="BQ1114" s="14">
        <v>0.144260620997025</v>
      </c>
      <c r="BR1114" s="14">
        <v>0.13181261965375801</v>
      </c>
      <c r="BS1114" s="14">
        <v>0.145740646678539</v>
      </c>
      <c r="BT1114" s="14">
        <v>0.110660273800644</v>
      </c>
      <c r="BU1114" s="14">
        <v>0.156035668008741</v>
      </c>
      <c r="BV1114" s="14"/>
      <c r="BW1114" s="14">
        <v>0.15623599075201</v>
      </c>
      <c r="BX1114" s="14">
        <v>0.135645954198613</v>
      </c>
      <c r="BY1114" s="14" t="s">
        <v>120</v>
      </c>
      <c r="BZ1114" s="14">
        <v>0.14721593117564799</v>
      </c>
      <c r="CA1114" s="14">
        <v>0.10493267812261101</v>
      </c>
      <c r="CB1114" s="14">
        <v>0.15647285911960701</v>
      </c>
      <c r="CC1114" s="14">
        <v>0.18042294344429499</v>
      </c>
      <c r="CD1114" s="14"/>
      <c r="CE1114" s="14">
        <v>0.16577507187665599</v>
      </c>
      <c r="CF1114" s="14">
        <v>0.13814672413235399</v>
      </c>
      <c r="CG1114" s="14">
        <v>0.13612511583445899</v>
      </c>
      <c r="CH1114" s="14">
        <v>0.15199599093829999</v>
      </c>
      <c r="CI1114" s="14"/>
      <c r="CJ1114" s="14">
        <v>0.116849998943526</v>
      </c>
      <c r="CK1114" s="14">
        <v>0.124704948475201</v>
      </c>
      <c r="CL1114" s="14">
        <v>0.16955233521135801</v>
      </c>
      <c r="CM1114" s="14">
        <v>9.5135102397336593E-2</v>
      </c>
      <c r="CN1114" s="14"/>
      <c r="CO1114" s="14">
        <v>0.13816418121218699</v>
      </c>
      <c r="CP1114" s="14">
        <v>0.148460254530695</v>
      </c>
      <c r="CQ1114" s="14"/>
      <c r="CR1114" s="14">
        <v>0.16980697837972</v>
      </c>
      <c r="CS1114" s="14">
        <v>0.148664269894943</v>
      </c>
    </row>
    <row r="1115" spans="2:97" x14ac:dyDescent="0.3">
      <c r="B1115" t="s">
        <v>234</v>
      </c>
      <c r="C1115" s="14">
        <v>7.1695531837419404E-2</v>
      </c>
      <c r="D1115" s="14">
        <v>9.5148972908573201E-2</v>
      </c>
      <c r="E1115" s="14">
        <v>4.8966163471931799E-2</v>
      </c>
      <c r="F1115" s="14"/>
      <c r="G1115" s="14">
        <v>6.5321303519892404E-2</v>
      </c>
      <c r="H1115" s="14">
        <v>8.0933961725046202E-2</v>
      </c>
      <c r="I1115" s="14">
        <v>8.9027103560958804E-2</v>
      </c>
      <c r="J1115" s="14">
        <v>5.9562503374609103E-2</v>
      </c>
      <c r="K1115" s="14">
        <v>6.0757668952685799E-2</v>
      </c>
      <c r="L1115" s="14">
        <v>7.1474049256362901E-2</v>
      </c>
      <c r="M1115" s="14"/>
      <c r="N1115" s="14">
        <v>8.7922778996835302E-2</v>
      </c>
      <c r="O1115" s="14">
        <v>4.6013610968229202E-2</v>
      </c>
      <c r="P1115" s="14">
        <v>7.1039238792126702E-2</v>
      </c>
      <c r="Q1115" s="14">
        <v>8.2295010888421005E-2</v>
      </c>
      <c r="R1115" s="14"/>
      <c r="S1115" s="14">
        <v>0.127369080374653</v>
      </c>
      <c r="T1115" s="14">
        <v>5.4177583579491297E-2</v>
      </c>
      <c r="U1115" s="14">
        <v>2.3750936778963901E-2</v>
      </c>
      <c r="V1115" s="14">
        <v>4.9395877038151903E-2</v>
      </c>
      <c r="W1115" s="14">
        <v>7.7665967669704794E-2</v>
      </c>
      <c r="X1115" s="14">
        <v>4.8235134323069598E-2</v>
      </c>
      <c r="Y1115" s="14">
        <v>7.0655117535322304E-2</v>
      </c>
      <c r="Z1115" s="14">
        <v>8.1731766780671497E-2</v>
      </c>
      <c r="AA1115" s="14">
        <v>7.5163625830291902E-2</v>
      </c>
      <c r="AB1115" s="14">
        <v>9.4626581877181704E-2</v>
      </c>
      <c r="AC1115" s="14">
        <v>8.7087919033748698E-2</v>
      </c>
      <c r="AD1115" s="14">
        <v>2.0279030967691399E-2</v>
      </c>
      <c r="AE1115" s="14"/>
      <c r="AF1115" s="14">
        <v>7.8050868207956106E-2</v>
      </c>
      <c r="AG1115" s="14">
        <v>7.2325456828638002E-2</v>
      </c>
      <c r="AH1115" s="14">
        <v>5.18573033186467E-2</v>
      </c>
      <c r="AI1115" s="14">
        <v>8.2410941637148294E-2</v>
      </c>
      <c r="AJ1115" s="14">
        <v>6.8593488649237894E-2</v>
      </c>
      <c r="AK1115" s="14"/>
      <c r="AL1115" s="14">
        <v>6.7264859988014805E-2</v>
      </c>
      <c r="AM1115" s="14">
        <v>8.08257183097809E-2</v>
      </c>
      <c r="AN1115" s="14">
        <v>4.9127371791198998E-2</v>
      </c>
      <c r="AO1115" s="14">
        <v>9.6154517824496202E-2</v>
      </c>
      <c r="AP1115" s="14">
        <v>8.6225027415413394E-2</v>
      </c>
      <c r="AQ1115" s="14">
        <v>3.8064054313407598E-2</v>
      </c>
      <c r="AR1115" s="14"/>
      <c r="AS1115" s="14">
        <v>5.87433545311178E-2</v>
      </c>
      <c r="AT1115" s="14">
        <v>8.5936436481515194E-2</v>
      </c>
      <c r="AU1115" s="14">
        <v>6.6765647914239404E-2</v>
      </c>
      <c r="AV1115" s="14">
        <v>9.1725972718432594E-2</v>
      </c>
      <c r="AW1115" s="14">
        <v>4.84780095920204E-2</v>
      </c>
      <c r="AX1115" s="14"/>
      <c r="AY1115" s="14">
        <v>0.13395772496433</v>
      </c>
      <c r="AZ1115" s="14">
        <v>6.2837981621923306E-2</v>
      </c>
      <c r="BA1115" s="14">
        <v>6.34341941110384E-2</v>
      </c>
      <c r="BB1115" s="14">
        <v>0.116508015181524</v>
      </c>
      <c r="BC1115" s="14">
        <v>8.3728673655522001E-2</v>
      </c>
      <c r="BD1115" s="14">
        <v>4.7503946891114299E-2</v>
      </c>
      <c r="BE1115" s="14">
        <v>4.7303725561144302E-2</v>
      </c>
      <c r="BF1115" s="14">
        <v>6.9415615732403804E-2</v>
      </c>
      <c r="BG1115" s="14">
        <v>5.4699244929677197E-2</v>
      </c>
      <c r="BH1115" s="14">
        <v>4.5746550971479998E-2</v>
      </c>
      <c r="BI1115" s="14">
        <v>9.6584057613850402E-2</v>
      </c>
      <c r="BJ1115" s="14">
        <v>8.4365368423391596E-2</v>
      </c>
      <c r="BK1115" s="14">
        <v>2.49942835793125E-2</v>
      </c>
      <c r="BL1115" s="14">
        <v>0.116568201709959</v>
      </c>
      <c r="BM1115" s="14">
        <v>0.13507880343696299</v>
      </c>
      <c r="BN1115" s="14">
        <v>9.1737935079553704E-2</v>
      </c>
      <c r="BO1115" s="14"/>
      <c r="BP1115" s="14">
        <v>0.10441916410626401</v>
      </c>
      <c r="BQ1115" s="14">
        <v>6.5496859957812403E-2</v>
      </c>
      <c r="BR1115" s="14">
        <v>8.7155717231054794E-2</v>
      </c>
      <c r="BS1115" s="14">
        <v>3.9558588835772603E-2</v>
      </c>
      <c r="BT1115" s="14">
        <v>6.5854271241082202E-2</v>
      </c>
      <c r="BU1115" s="14">
        <v>3.7038420888494898E-2</v>
      </c>
      <c r="BV1115" s="14"/>
      <c r="BW1115" s="14">
        <v>6.6681147303088203E-2</v>
      </c>
      <c r="BX1115" s="14">
        <v>5.1581776449749997E-2</v>
      </c>
      <c r="BY1115" s="14" t="s">
        <v>120</v>
      </c>
      <c r="BZ1115" s="14">
        <v>9.4592729463797598E-2</v>
      </c>
      <c r="CA1115" s="14">
        <v>9.2985873616265105E-2</v>
      </c>
      <c r="CB1115" s="14">
        <v>8.2416687917396397E-2</v>
      </c>
      <c r="CC1115" s="14">
        <v>5.9329511976282501E-2</v>
      </c>
      <c r="CD1115" s="14"/>
      <c r="CE1115" s="14">
        <v>7.1002994267124003E-2</v>
      </c>
      <c r="CF1115" s="14">
        <v>6.8818258699692103E-2</v>
      </c>
      <c r="CG1115" s="14">
        <v>0.112796197095242</v>
      </c>
      <c r="CH1115" s="14">
        <v>6.7210058463215094E-2</v>
      </c>
      <c r="CI1115" s="14"/>
      <c r="CJ1115" s="14">
        <v>3.3816706312148601E-2</v>
      </c>
      <c r="CK1115" s="14">
        <v>3.3076071726032399E-2</v>
      </c>
      <c r="CL1115" s="14">
        <v>9.9327266320966501E-2</v>
      </c>
      <c r="CM1115" s="14">
        <v>5.77412958416645E-2</v>
      </c>
      <c r="CN1115" s="14"/>
      <c r="CO1115" s="14">
        <v>3.2398666155449597E-2</v>
      </c>
      <c r="CP1115" s="14">
        <v>7.7281316948294806E-2</v>
      </c>
      <c r="CQ1115" s="14"/>
      <c r="CR1115" s="14">
        <v>1.9969514381896002E-2</v>
      </c>
      <c r="CS1115" s="14">
        <v>7.6964614101019901E-2</v>
      </c>
    </row>
    <row r="1116" spans="2:97" x14ac:dyDescent="0.3">
      <c r="B1116" t="s">
        <v>92</v>
      </c>
      <c r="C1116" s="14">
        <v>4.0966161954695803E-2</v>
      </c>
      <c r="D1116" s="14">
        <v>2.3146596719808302E-2</v>
      </c>
      <c r="E1116" s="14">
        <v>5.8518401672861001E-2</v>
      </c>
      <c r="F1116" s="14"/>
      <c r="G1116" s="14">
        <v>5.11219727623662E-2</v>
      </c>
      <c r="H1116" s="14">
        <v>6.2773814093099095E-2</v>
      </c>
      <c r="I1116" s="14">
        <v>2.89363449510112E-2</v>
      </c>
      <c r="J1116" s="14">
        <v>4.2833119900420498E-2</v>
      </c>
      <c r="K1116" s="14">
        <v>3.9927142139130699E-2</v>
      </c>
      <c r="L1116" s="14">
        <v>2.5457346600593501E-2</v>
      </c>
      <c r="M1116" s="14"/>
      <c r="N1116" s="14">
        <v>2.8328134226027001E-2</v>
      </c>
      <c r="O1116" s="14">
        <v>4.1558796543351401E-2</v>
      </c>
      <c r="P1116" s="14">
        <v>3.7249943255275003E-2</v>
      </c>
      <c r="Q1116" s="14">
        <v>5.7725245219024397E-2</v>
      </c>
      <c r="R1116" s="14"/>
      <c r="S1116" s="14">
        <v>5.9462953103143298E-2</v>
      </c>
      <c r="T1116" s="14">
        <v>2.55205806114863E-2</v>
      </c>
      <c r="U1116" s="14">
        <v>4.0542714306899597E-2</v>
      </c>
      <c r="V1116" s="14">
        <v>2.5744501714078799E-2</v>
      </c>
      <c r="W1116" s="14">
        <v>1.35488599541455E-2</v>
      </c>
      <c r="X1116" s="14">
        <v>8.2432349945092895E-2</v>
      </c>
      <c r="Y1116" s="14">
        <v>3.4884780967624901E-2</v>
      </c>
      <c r="Z1116" s="14">
        <v>2.5173225651125401E-2</v>
      </c>
      <c r="AA1116" s="14">
        <v>5.9614016736005901E-2</v>
      </c>
      <c r="AB1116" s="14">
        <v>2.8793568989745999E-2</v>
      </c>
      <c r="AC1116" s="14">
        <v>1.0298717793908899E-2</v>
      </c>
      <c r="AD1116" s="14">
        <v>6.4585434911445902E-2</v>
      </c>
      <c r="AE1116" s="14"/>
      <c r="AF1116" s="14">
        <v>1.23805470882925E-2</v>
      </c>
      <c r="AG1116" s="14">
        <v>2.4998169221137099E-2</v>
      </c>
      <c r="AH1116" s="14">
        <v>3.8792302932243401E-2</v>
      </c>
      <c r="AI1116" s="14">
        <v>4.6878010191058E-2</v>
      </c>
      <c r="AJ1116" s="14">
        <v>7.9908490606166893E-2</v>
      </c>
      <c r="AK1116" s="14"/>
      <c r="AL1116" s="14">
        <v>2.5900042036275699E-2</v>
      </c>
      <c r="AM1116" s="14">
        <v>7.6221703359632001E-3</v>
      </c>
      <c r="AN1116" s="14">
        <v>2.9989242235152799E-2</v>
      </c>
      <c r="AO1116" s="14">
        <v>4.0516704429054903E-2</v>
      </c>
      <c r="AP1116" s="14">
        <v>6.7194040192535498E-2</v>
      </c>
      <c r="AQ1116" s="14">
        <v>0.101290248808863</v>
      </c>
      <c r="AR1116" s="14"/>
      <c r="AS1116" s="14">
        <v>3.4473160518024799E-2</v>
      </c>
      <c r="AT1116" s="14">
        <v>4.3091971412510803E-2</v>
      </c>
      <c r="AU1116" s="14">
        <v>4.1893894897360798E-2</v>
      </c>
      <c r="AV1116" s="14">
        <v>3.1821766290407998E-2</v>
      </c>
      <c r="AW1116" s="14">
        <v>0</v>
      </c>
      <c r="AX1116" s="14"/>
      <c r="AY1116" s="14">
        <v>6.98658133277512E-2</v>
      </c>
      <c r="AZ1116" s="14">
        <v>7.7358143512745198E-2</v>
      </c>
      <c r="BA1116" s="14">
        <v>5.9943121125933502E-2</v>
      </c>
      <c r="BB1116" s="14">
        <v>7.7631595084310195E-2</v>
      </c>
      <c r="BC1116" s="14">
        <v>5.4718327832178303E-2</v>
      </c>
      <c r="BD1116" s="14">
        <v>4.8336692557865601E-2</v>
      </c>
      <c r="BE1116" s="14">
        <v>3.4356970841088401E-2</v>
      </c>
      <c r="BF1116" s="14">
        <v>2.00534241608567E-2</v>
      </c>
      <c r="BG1116" s="14">
        <v>2.0536006711934299E-2</v>
      </c>
      <c r="BH1116" s="14">
        <v>2.6917645052580701E-2</v>
      </c>
      <c r="BI1116" s="14">
        <v>2.84193749306904E-2</v>
      </c>
      <c r="BJ1116" s="14">
        <v>3.2593339704715597E-2</v>
      </c>
      <c r="BK1116" s="14">
        <v>2.4666833810139E-2</v>
      </c>
      <c r="BL1116" s="14">
        <v>0</v>
      </c>
      <c r="BM1116" s="14">
        <v>0</v>
      </c>
      <c r="BN1116" s="14">
        <v>1.8251186885966601E-2</v>
      </c>
      <c r="BO1116" s="14"/>
      <c r="BP1116" s="14">
        <v>3.7029863592307199E-2</v>
      </c>
      <c r="BQ1116" s="14">
        <v>4.54064281289248E-2</v>
      </c>
      <c r="BR1116" s="14">
        <v>3.9507044743103098E-2</v>
      </c>
      <c r="BS1116" s="14">
        <v>4.3520401367043403E-2</v>
      </c>
      <c r="BT1116" s="14">
        <v>4.0867652267768999E-2</v>
      </c>
      <c r="BU1116" s="14">
        <v>3.00441244331205E-2</v>
      </c>
      <c r="BV1116" s="14"/>
      <c r="BW1116" s="14">
        <v>3.1047522277258301E-2</v>
      </c>
      <c r="BX1116" s="14">
        <v>2.9667235791374601E-2</v>
      </c>
      <c r="BY1116" s="14" t="s">
        <v>120</v>
      </c>
      <c r="BZ1116" s="14">
        <v>6.4379627792135102E-2</v>
      </c>
      <c r="CA1116" s="14">
        <v>6.3424441792563194E-2</v>
      </c>
      <c r="CB1116" s="14">
        <v>3.4755105022573701E-2</v>
      </c>
      <c r="CC1116" s="14">
        <v>0.11038005825957201</v>
      </c>
      <c r="CD1116" s="14"/>
      <c r="CE1116" s="14">
        <v>4.09742640714146E-2</v>
      </c>
      <c r="CF1116" s="14">
        <v>2.0525703594587202E-2</v>
      </c>
      <c r="CG1116" s="14">
        <v>6.1130425767012601E-2</v>
      </c>
      <c r="CH1116" s="14">
        <v>2.1971877227953799E-2</v>
      </c>
      <c r="CI1116" s="14"/>
      <c r="CJ1116" s="14">
        <v>2.5416205217257602E-2</v>
      </c>
      <c r="CK1116" s="14">
        <v>2.6700882111323401E-2</v>
      </c>
      <c r="CL1116" s="14">
        <v>4.1838889389050699E-2</v>
      </c>
      <c r="CM1116" s="14">
        <v>0.120794041594498</v>
      </c>
      <c r="CN1116" s="14"/>
      <c r="CO1116" s="14">
        <v>7.8978858134262295E-3</v>
      </c>
      <c r="CP1116" s="14">
        <v>4.45883202703811E-2</v>
      </c>
      <c r="CQ1116" s="14"/>
      <c r="CR1116" s="14">
        <v>1.37318793118746E-2</v>
      </c>
      <c r="CS1116" s="14">
        <v>3.8680073713972501E-2</v>
      </c>
    </row>
    <row r="1117" spans="2:97" x14ac:dyDescent="0.3">
      <c r="B1117" t="s">
        <v>235</v>
      </c>
      <c r="C1117" s="14">
        <v>0.50056630930634405</v>
      </c>
      <c r="D1117" s="14">
        <v>0.470002578071543</v>
      </c>
      <c r="E1117" s="14">
        <v>0.53015584039850205</v>
      </c>
      <c r="F1117" s="14"/>
      <c r="G1117" s="14">
        <v>0.52336728057538395</v>
      </c>
      <c r="H1117" s="14">
        <v>0.47812881318017297</v>
      </c>
      <c r="I1117" s="14">
        <v>0.533844376030704</v>
      </c>
      <c r="J1117" s="14">
        <v>0.474717864673177</v>
      </c>
      <c r="K1117" s="14">
        <v>0.53253672159844101</v>
      </c>
      <c r="L1117" s="14">
        <v>0.476191225814385</v>
      </c>
      <c r="M1117" s="14"/>
      <c r="N1117" s="14">
        <v>0.485324004971597</v>
      </c>
      <c r="O1117" s="14">
        <v>0.50441928560404103</v>
      </c>
      <c r="P1117" s="14">
        <v>0.52684015047230504</v>
      </c>
      <c r="Q1117" s="14">
        <v>0.49010478345046898</v>
      </c>
      <c r="R1117" s="14"/>
      <c r="S1117" s="14">
        <v>0.45057306087506599</v>
      </c>
      <c r="T1117" s="14">
        <v>0.60563144926912205</v>
      </c>
      <c r="U1117" s="14">
        <v>0.51762535485077799</v>
      </c>
      <c r="V1117" s="14">
        <v>0.53805360087001597</v>
      </c>
      <c r="W1117" s="14">
        <v>0.54599068460829203</v>
      </c>
      <c r="X1117" s="14">
        <v>0.543124317654608</v>
      </c>
      <c r="Y1117" s="14">
        <v>0.49933778596884898</v>
      </c>
      <c r="Z1117" s="14">
        <v>0.44300803535669298</v>
      </c>
      <c r="AA1117" s="14">
        <v>0.44667924808488801</v>
      </c>
      <c r="AB1117" s="14">
        <v>0.42451017548742298</v>
      </c>
      <c r="AC1117" s="14">
        <v>0.43490169400342699</v>
      </c>
      <c r="AD1117" s="14">
        <v>0.50319141791313304</v>
      </c>
      <c r="AE1117" s="14"/>
      <c r="AF1117" s="14">
        <v>0.52772307687805797</v>
      </c>
      <c r="AG1117" s="14">
        <v>0.51181444582840596</v>
      </c>
      <c r="AH1117" s="14">
        <v>0.53229059475432705</v>
      </c>
      <c r="AI1117" s="14">
        <v>0.52317337323222701</v>
      </c>
      <c r="AJ1117" s="14">
        <v>0.53054113397438796</v>
      </c>
      <c r="AK1117" s="14"/>
      <c r="AL1117" s="14">
        <v>0.51847883716937404</v>
      </c>
      <c r="AM1117" s="14">
        <v>0.53673610087553103</v>
      </c>
      <c r="AN1117" s="14">
        <v>0.48494078095861098</v>
      </c>
      <c r="AO1117" s="14">
        <v>0.51973669766691999</v>
      </c>
      <c r="AP1117" s="14">
        <v>0.496721792440869</v>
      </c>
      <c r="AQ1117" s="14">
        <v>0.45229411561181698</v>
      </c>
      <c r="AR1117" s="14"/>
      <c r="AS1117" s="14">
        <v>0.50001720929068105</v>
      </c>
      <c r="AT1117" s="14">
        <v>0.49294480534832102</v>
      </c>
      <c r="AU1117" s="14">
        <v>0.50806602446066695</v>
      </c>
      <c r="AV1117" s="14">
        <v>0.52533421951089299</v>
      </c>
      <c r="AW1117" s="14">
        <v>0.569379169807951</v>
      </c>
      <c r="AX1117" s="14"/>
      <c r="AY1117" s="14">
        <v>0.39100033152244501</v>
      </c>
      <c r="AZ1117" s="14">
        <v>0.50694125852421401</v>
      </c>
      <c r="BA1117" s="14">
        <v>0.53775250238018601</v>
      </c>
      <c r="BB1117" s="14">
        <v>0.39549174904482298</v>
      </c>
      <c r="BC1117" s="14">
        <v>0.45946810347391198</v>
      </c>
      <c r="BD1117" s="14">
        <v>0.49828847504005702</v>
      </c>
      <c r="BE1117" s="14">
        <v>0.55099148675453802</v>
      </c>
      <c r="BF1117" s="14">
        <v>0.49311394543392001</v>
      </c>
      <c r="BG1117" s="14">
        <v>0.54498190386600498</v>
      </c>
      <c r="BH1117" s="14">
        <v>0.53316528999498902</v>
      </c>
      <c r="BI1117" s="14">
        <v>0.50962874695659399</v>
      </c>
      <c r="BJ1117" s="14">
        <v>0.45449799096253801</v>
      </c>
      <c r="BK1117" s="14">
        <v>0.54030637313603902</v>
      </c>
      <c r="BL1117" s="14">
        <v>0.39614673804224598</v>
      </c>
      <c r="BM1117" s="14">
        <v>0.41029423478974297</v>
      </c>
      <c r="BN1117" s="14">
        <v>0.57104297344597199</v>
      </c>
      <c r="BO1117" s="14"/>
      <c r="BP1117" s="14">
        <v>0.48040501271191999</v>
      </c>
      <c r="BQ1117" s="14">
        <v>0.47562415412513398</v>
      </c>
      <c r="BR1117" s="14">
        <v>0.50946394186390598</v>
      </c>
      <c r="BS1117" s="14">
        <v>0.50617874229624904</v>
      </c>
      <c r="BT1117" s="14">
        <v>0.56868994899528202</v>
      </c>
      <c r="BU1117" s="14">
        <v>0.54266208115123105</v>
      </c>
      <c r="BV1117" s="14"/>
      <c r="BW1117" s="14">
        <v>0.49949091127891598</v>
      </c>
      <c r="BX1117" s="14">
        <v>0.53311842863518</v>
      </c>
      <c r="BY1117" s="14" t="s">
        <v>120</v>
      </c>
      <c r="BZ1117" s="14">
        <v>0.49930678028701803</v>
      </c>
      <c r="CA1117" s="14">
        <v>0.50762047592614801</v>
      </c>
      <c r="CB1117" s="14">
        <v>0.46748615331287102</v>
      </c>
      <c r="CC1117" s="14">
        <v>0.47641186942625002</v>
      </c>
      <c r="CD1117" s="14"/>
      <c r="CE1117" s="14">
        <v>0.50057455631664305</v>
      </c>
      <c r="CF1117" s="14">
        <v>0.53757387478241503</v>
      </c>
      <c r="CG1117" s="14">
        <v>0.44694752048655001</v>
      </c>
      <c r="CH1117" s="14">
        <v>0.53010517442778105</v>
      </c>
      <c r="CI1117" s="14"/>
      <c r="CJ1117" s="14">
        <v>0.662979499578363</v>
      </c>
      <c r="CK1117" s="14">
        <v>0.59815745290548195</v>
      </c>
      <c r="CL1117" s="14">
        <v>0.42925404145540302</v>
      </c>
      <c r="CM1117" s="14">
        <v>0.36727121487838299</v>
      </c>
      <c r="CN1117" s="14"/>
      <c r="CO1117" s="14">
        <v>0.64919409653716897</v>
      </c>
      <c r="CP1117" s="14">
        <v>0.48165282956847699</v>
      </c>
      <c r="CQ1117" s="14"/>
      <c r="CR1117" s="14">
        <v>0.64824369630173495</v>
      </c>
      <c r="CS1117" s="14">
        <v>0.487137236130611</v>
      </c>
    </row>
    <row r="1118" spans="2:97" x14ac:dyDescent="0.3">
      <c r="B1118" t="s">
        <v>236</v>
      </c>
      <c r="C1118" s="14">
        <v>0.21810050605929199</v>
      </c>
      <c r="D1118" s="14">
        <v>0.26161146169380001</v>
      </c>
      <c r="E1118" s="14">
        <v>0.175012514032273</v>
      </c>
      <c r="F1118" s="14"/>
      <c r="G1118" s="14">
        <v>0.23102582294444701</v>
      </c>
      <c r="H1118" s="14">
        <v>0.25365160368637801</v>
      </c>
      <c r="I1118" s="14">
        <v>0.21945387561596999</v>
      </c>
      <c r="J1118" s="14">
        <v>0.20782047747507201</v>
      </c>
      <c r="K1118" s="14">
        <v>0.19077684926226199</v>
      </c>
      <c r="L1118" s="14">
        <v>0.20618411551719801</v>
      </c>
      <c r="M1118" s="14"/>
      <c r="N1118" s="14">
        <v>0.25504888583489199</v>
      </c>
      <c r="O1118" s="14">
        <v>0.19455600217661301</v>
      </c>
      <c r="P1118" s="14">
        <v>0.211941803394985</v>
      </c>
      <c r="Q1118" s="14">
        <v>0.21073437852063001</v>
      </c>
      <c r="R1118" s="14"/>
      <c r="S1118" s="14">
        <v>0.26256794530258099</v>
      </c>
      <c r="T1118" s="14">
        <v>0.16155937926909</v>
      </c>
      <c r="U1118" s="14">
        <v>0.18885279489444401</v>
      </c>
      <c r="V1118" s="14">
        <v>0.18461251187330699</v>
      </c>
      <c r="W1118" s="14">
        <v>0.19386828676467799</v>
      </c>
      <c r="X1118" s="14">
        <v>0.17376422194386801</v>
      </c>
      <c r="Y1118" s="14">
        <v>0.22695304232307001</v>
      </c>
      <c r="Z1118" s="14">
        <v>0.23920258486880999</v>
      </c>
      <c r="AA1118" s="14">
        <v>0.24631641970617801</v>
      </c>
      <c r="AB1118" s="14">
        <v>0.27854111815843902</v>
      </c>
      <c r="AC1118" s="14">
        <v>0.27006874847468798</v>
      </c>
      <c r="AD1118" s="14">
        <v>0.19946473921507099</v>
      </c>
      <c r="AE1118" s="14"/>
      <c r="AF1118" s="14">
        <v>0.22194256025714801</v>
      </c>
      <c r="AG1118" s="14">
        <v>0.225234573105796</v>
      </c>
      <c r="AH1118" s="14">
        <v>0.199276985448364</v>
      </c>
      <c r="AI1118" s="14">
        <v>0.21359533681340501</v>
      </c>
      <c r="AJ1118" s="14">
        <v>0.19442301253121</v>
      </c>
      <c r="AK1118" s="14"/>
      <c r="AL1118" s="14">
        <v>0.244452786717688</v>
      </c>
      <c r="AM1118" s="14">
        <v>0.215445394501871</v>
      </c>
      <c r="AN1118" s="14">
        <v>0.194934668418458</v>
      </c>
      <c r="AO1118" s="14">
        <v>0.23612287770083801</v>
      </c>
      <c r="AP1118" s="14">
        <v>0.227620383849058</v>
      </c>
      <c r="AQ1118" s="14">
        <v>0.15389932311382301</v>
      </c>
      <c r="AR1118" s="14"/>
      <c r="AS1118" s="14">
        <v>0.20893119159512399</v>
      </c>
      <c r="AT1118" s="14">
        <v>0.23137704121991001</v>
      </c>
      <c r="AU1118" s="14">
        <v>0.23760975726759001</v>
      </c>
      <c r="AV1118" s="14">
        <v>0.22490354684389299</v>
      </c>
      <c r="AW1118" s="14">
        <v>0.22643853406234901</v>
      </c>
      <c r="AX1118" s="14"/>
      <c r="AY1118" s="14">
        <v>0.270829971531313</v>
      </c>
      <c r="AZ1118" s="14">
        <v>0.173606567195357</v>
      </c>
      <c r="BA1118" s="14">
        <v>0.17529991481538401</v>
      </c>
      <c r="BB1118" s="14">
        <v>0.309791532809926</v>
      </c>
      <c r="BC1118" s="14">
        <v>0.22662332041140501</v>
      </c>
      <c r="BD1118" s="14">
        <v>0.17749300826988901</v>
      </c>
      <c r="BE1118" s="14">
        <v>0.17017934229941201</v>
      </c>
      <c r="BF1118" s="14">
        <v>0.27037783339781402</v>
      </c>
      <c r="BG1118" s="14">
        <v>0.23107728130344199</v>
      </c>
      <c r="BH1118" s="14">
        <v>0.20065073390055699</v>
      </c>
      <c r="BI1118" s="14">
        <v>0.25077726291778002</v>
      </c>
      <c r="BJ1118" s="14">
        <v>0.20964495498743099</v>
      </c>
      <c r="BK1118" s="14">
        <v>0.188306235671511</v>
      </c>
      <c r="BL1118" s="14">
        <v>0.332272929347527</v>
      </c>
      <c r="BM1118" s="14">
        <v>0.25276344362751002</v>
      </c>
      <c r="BN1118" s="14">
        <v>0.240242553434481</v>
      </c>
      <c r="BO1118" s="14"/>
      <c r="BP1118" s="14">
        <v>0.276392994616801</v>
      </c>
      <c r="BQ1118" s="14">
        <v>0.20975748095483801</v>
      </c>
      <c r="BR1118" s="14">
        <v>0.21896833688481199</v>
      </c>
      <c r="BS1118" s="14">
        <v>0.18529923551431099</v>
      </c>
      <c r="BT1118" s="14">
        <v>0.17651454504172601</v>
      </c>
      <c r="BU1118" s="14">
        <v>0.19307408889723601</v>
      </c>
      <c r="BV1118" s="14"/>
      <c r="BW1118" s="14">
        <v>0.222917138055098</v>
      </c>
      <c r="BX1118" s="14">
        <v>0.18722773064836301</v>
      </c>
      <c r="BY1118" s="14" t="s">
        <v>120</v>
      </c>
      <c r="BZ1118" s="14">
        <v>0.241808660639446</v>
      </c>
      <c r="CA1118" s="14">
        <v>0.19791855173887599</v>
      </c>
      <c r="CB1118" s="14">
        <v>0.23888954703700299</v>
      </c>
      <c r="CC1118" s="14">
        <v>0.23975245542057799</v>
      </c>
      <c r="CD1118" s="14"/>
      <c r="CE1118" s="14">
        <v>0.23677806614378</v>
      </c>
      <c r="CF1118" s="14">
        <v>0.20696498283204601</v>
      </c>
      <c r="CG1118" s="14">
        <v>0.24892131292970099</v>
      </c>
      <c r="CH1118" s="14">
        <v>0.219206049401515</v>
      </c>
      <c r="CI1118" s="14"/>
      <c r="CJ1118" s="14">
        <v>0.15066670525567499</v>
      </c>
      <c r="CK1118" s="14">
        <v>0.157781020201234</v>
      </c>
      <c r="CL1118" s="14">
        <v>0.26887960153232399</v>
      </c>
      <c r="CM1118" s="14">
        <v>0.15287639823900101</v>
      </c>
      <c r="CN1118" s="14"/>
      <c r="CO1118" s="14">
        <v>0.17056284736763599</v>
      </c>
      <c r="CP1118" s="14">
        <v>0.22574157147898899</v>
      </c>
      <c r="CQ1118" s="14"/>
      <c r="CR1118" s="14">
        <v>0.18977649276161601</v>
      </c>
      <c r="CS1118" s="14">
        <v>0.22562888399596301</v>
      </c>
    </row>
    <row r="1119" spans="2:97" x14ac:dyDescent="0.3">
      <c r="B1119" t="s">
        <v>237</v>
      </c>
      <c r="C1119" s="14">
        <v>0.28246580324705201</v>
      </c>
      <c r="D1119" s="14">
        <v>0.20839111637774299</v>
      </c>
      <c r="E1119" s="14">
        <v>0.35514332636622897</v>
      </c>
      <c r="F1119" s="14"/>
      <c r="G1119" s="14">
        <v>0.292341457630936</v>
      </c>
      <c r="H1119" s="14">
        <v>0.22447720949379499</v>
      </c>
      <c r="I1119" s="14">
        <v>0.31439050041473499</v>
      </c>
      <c r="J1119" s="14">
        <v>0.26689738719810602</v>
      </c>
      <c r="K1119" s="14">
        <v>0.34175987233617899</v>
      </c>
      <c r="L1119" s="14">
        <v>0.27000711029718699</v>
      </c>
      <c r="M1119" s="14"/>
      <c r="N1119" s="14">
        <v>0.23027511913670501</v>
      </c>
      <c r="O1119" s="14">
        <v>0.30986328342742703</v>
      </c>
      <c r="P1119" s="14">
        <v>0.31489834707732101</v>
      </c>
      <c r="Q1119" s="14">
        <v>0.27937040492984</v>
      </c>
      <c r="R1119" s="14"/>
      <c r="S1119" s="14">
        <v>0.188005115572486</v>
      </c>
      <c r="T1119" s="14">
        <v>0.44407207000003301</v>
      </c>
      <c r="U1119" s="14">
        <v>0.32877255995633398</v>
      </c>
      <c r="V1119" s="14">
        <v>0.35344108899670901</v>
      </c>
      <c r="W1119" s="14">
        <v>0.35212239784361399</v>
      </c>
      <c r="X1119" s="14">
        <v>0.36936009571073902</v>
      </c>
      <c r="Y1119" s="14">
        <v>0.27238474364577903</v>
      </c>
      <c r="Z1119" s="14">
        <v>0.20380545048788301</v>
      </c>
      <c r="AA1119" s="14">
        <v>0.20036282837871</v>
      </c>
      <c r="AB1119" s="14">
        <v>0.14596905732898399</v>
      </c>
      <c r="AC1119" s="14">
        <v>0.16483294552873901</v>
      </c>
      <c r="AD1119" s="14">
        <v>0.30372667869806103</v>
      </c>
      <c r="AE1119" s="14"/>
      <c r="AF1119" s="14">
        <v>0.30578051662091099</v>
      </c>
      <c r="AG1119" s="14">
        <v>0.28657987272261098</v>
      </c>
      <c r="AH1119" s="14">
        <v>0.33301360930596302</v>
      </c>
      <c r="AI1119" s="14">
        <v>0.30957803641882298</v>
      </c>
      <c r="AJ1119" s="14">
        <v>0.33611812144317699</v>
      </c>
      <c r="AK1119" s="14"/>
      <c r="AL1119" s="14">
        <v>0.27402605045168599</v>
      </c>
      <c r="AM1119" s="14">
        <v>0.32129070637365897</v>
      </c>
      <c r="AN1119" s="14">
        <v>0.29000611254015302</v>
      </c>
      <c r="AO1119" s="14">
        <v>0.28361381996608198</v>
      </c>
      <c r="AP1119" s="14">
        <v>0.26910140859181197</v>
      </c>
      <c r="AQ1119" s="14">
        <v>0.298394792497993</v>
      </c>
      <c r="AR1119" s="14"/>
      <c r="AS1119" s="14">
        <v>0.29108601769555698</v>
      </c>
      <c r="AT1119" s="14">
        <v>0.26156776412841098</v>
      </c>
      <c r="AU1119" s="14">
        <v>0.27045626719307703</v>
      </c>
      <c r="AV1119" s="14">
        <v>0.30043067266700102</v>
      </c>
      <c r="AW1119" s="14">
        <v>0.34294063574560202</v>
      </c>
      <c r="AX1119" s="14"/>
      <c r="AY1119" s="14">
        <v>0.120170359991132</v>
      </c>
      <c r="AZ1119" s="14">
        <v>0.33333469132885701</v>
      </c>
      <c r="BA1119" s="14">
        <v>0.36245258756480198</v>
      </c>
      <c r="BB1119" s="14">
        <v>8.5700216234897195E-2</v>
      </c>
      <c r="BC1119" s="14">
        <v>0.232844783062506</v>
      </c>
      <c r="BD1119" s="14">
        <v>0.32079546677016901</v>
      </c>
      <c r="BE1119" s="14">
        <v>0.38081214445512601</v>
      </c>
      <c r="BF1119" s="14">
        <v>0.22273611203610599</v>
      </c>
      <c r="BG1119" s="14">
        <v>0.31390462256256202</v>
      </c>
      <c r="BH1119" s="14">
        <v>0.33251455609443298</v>
      </c>
      <c r="BI1119" s="14">
        <v>0.25885148403881397</v>
      </c>
      <c r="BJ1119" s="14">
        <v>0.24485303597510599</v>
      </c>
      <c r="BK1119" s="14">
        <v>0.35200013746452702</v>
      </c>
      <c r="BL1119" s="14">
        <v>6.3873808694718703E-2</v>
      </c>
      <c r="BM1119" s="14">
        <v>0.15753079116223301</v>
      </c>
      <c r="BN1119" s="14">
        <v>0.33080042001149101</v>
      </c>
      <c r="BO1119" s="14"/>
      <c r="BP1119" s="14">
        <v>0.20401201809511901</v>
      </c>
      <c r="BQ1119" s="14">
        <v>0.265866673170296</v>
      </c>
      <c r="BR1119" s="14">
        <v>0.29049560497909399</v>
      </c>
      <c r="BS1119" s="14">
        <v>0.320879506781937</v>
      </c>
      <c r="BT1119" s="14">
        <v>0.39217540395355599</v>
      </c>
      <c r="BU1119" s="14">
        <v>0.34958799225399501</v>
      </c>
      <c r="BV1119" s="14"/>
      <c r="BW1119" s="14">
        <v>0.27657377322381699</v>
      </c>
      <c r="BX1119" s="14">
        <v>0.34589069798681699</v>
      </c>
      <c r="BY1119" s="14" t="s">
        <v>120</v>
      </c>
      <c r="BZ1119" s="14">
        <v>0.25749811964757202</v>
      </c>
      <c r="CA1119" s="14">
        <v>0.30970192418727299</v>
      </c>
      <c r="CB1119" s="14">
        <v>0.228596606275867</v>
      </c>
      <c r="CC1119" s="14">
        <v>0.236659414005673</v>
      </c>
      <c r="CD1119" s="14"/>
      <c r="CE1119" s="14">
        <v>0.263796490172863</v>
      </c>
      <c r="CF1119" s="14">
        <v>0.33060889195036902</v>
      </c>
      <c r="CG1119" s="14">
        <v>0.19802620755684899</v>
      </c>
      <c r="CH1119" s="14">
        <v>0.31089912502626599</v>
      </c>
      <c r="CI1119" s="14"/>
      <c r="CJ1119" s="14">
        <v>0.51231279432268795</v>
      </c>
      <c r="CK1119" s="14">
        <v>0.44037643270424798</v>
      </c>
      <c r="CL1119" s="14">
        <v>0.16037443992307901</v>
      </c>
      <c r="CM1119" s="14">
        <v>0.21439481663938201</v>
      </c>
      <c r="CN1119" s="14"/>
      <c r="CO1119" s="14">
        <v>0.47863124916953298</v>
      </c>
      <c r="CP1119" s="14">
        <v>0.255911258089488</v>
      </c>
      <c r="CQ1119" s="14"/>
      <c r="CR1119" s="14">
        <v>0.45846720354011899</v>
      </c>
      <c r="CS1119" s="14">
        <v>0.26150835213464801</v>
      </c>
    </row>
    <row r="1120" spans="2:97" x14ac:dyDescent="0.3">
      <c r="C1120" s="14"/>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c r="AD1120" s="14"/>
      <c r="AE1120" s="14"/>
      <c r="AF1120" s="14"/>
      <c r="AG1120" s="14"/>
      <c r="AH1120" s="14"/>
      <c r="AI1120" s="14"/>
      <c r="AJ1120" s="14"/>
      <c r="AK1120" s="14"/>
      <c r="AL1120" s="14"/>
      <c r="AM1120" s="14"/>
      <c r="AN1120" s="14"/>
      <c r="AO1120" s="14"/>
      <c r="AP1120" s="14"/>
      <c r="AQ1120" s="14"/>
      <c r="AR1120" s="14"/>
      <c r="AS1120" s="14"/>
      <c r="AT1120" s="14"/>
      <c r="AU1120" s="14"/>
      <c r="AV1120" s="14"/>
      <c r="AW1120" s="14"/>
      <c r="AX1120" s="14"/>
      <c r="AY1120" s="14"/>
      <c r="AZ1120" s="14"/>
      <c r="BA1120" s="14"/>
      <c r="BB1120" s="14"/>
      <c r="BC1120" s="14"/>
      <c r="BD1120" s="14"/>
      <c r="BE1120" s="14"/>
      <c r="BF1120" s="14"/>
      <c r="BG1120" s="14"/>
      <c r="BH1120" s="14"/>
      <c r="BI1120" s="14"/>
      <c r="BJ1120" s="14"/>
      <c r="BK1120" s="14"/>
      <c r="BL1120" s="14"/>
      <c r="BM1120" s="14"/>
      <c r="BN1120" s="14"/>
      <c r="BO1120" s="14"/>
      <c r="BP1120" s="14"/>
      <c r="BQ1120" s="14"/>
      <c r="BR1120" s="14"/>
      <c r="BS1120" s="14"/>
      <c r="BT1120" s="14"/>
      <c r="BU1120" s="14"/>
      <c r="BV1120" s="14"/>
      <c r="BW1120" s="14"/>
      <c r="BX1120" s="14"/>
      <c r="BY1120" s="14"/>
      <c r="BZ1120" s="14"/>
      <c r="CA1120" s="14"/>
      <c r="CB1120" s="14"/>
      <c r="CC1120" s="14"/>
      <c r="CD1120" s="14"/>
      <c r="CE1120" s="14"/>
      <c r="CF1120" s="14"/>
      <c r="CG1120" s="14"/>
      <c r="CH1120" s="14"/>
      <c r="CI1120" s="14"/>
      <c r="CJ1120" s="14"/>
      <c r="CK1120" s="14"/>
      <c r="CL1120" s="14"/>
      <c r="CM1120" s="14"/>
      <c r="CN1120" s="14"/>
      <c r="CO1120" s="14"/>
      <c r="CP1120" s="14"/>
      <c r="CQ1120" s="14"/>
      <c r="CR1120" s="14"/>
      <c r="CS1120" s="14"/>
    </row>
    <row r="1121" spans="2:97" x14ac:dyDescent="0.3">
      <c r="B1121" s="6" t="s">
        <v>464</v>
      </c>
      <c r="C1121" s="14"/>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c r="AD1121" s="14"/>
      <c r="AE1121" s="14"/>
      <c r="AF1121" s="14"/>
      <c r="AG1121" s="14"/>
      <c r="AH1121" s="14"/>
      <c r="AI1121" s="14"/>
      <c r="AJ1121" s="14"/>
      <c r="AK1121" s="14"/>
      <c r="AL1121" s="14"/>
      <c r="AM1121" s="14"/>
      <c r="AN1121" s="14"/>
      <c r="AO1121" s="14"/>
      <c r="AP1121" s="14"/>
      <c r="AQ1121" s="14"/>
      <c r="AR1121" s="14"/>
      <c r="AS1121" s="14"/>
      <c r="AT1121" s="14"/>
      <c r="AU1121" s="14"/>
      <c r="AV1121" s="14"/>
      <c r="AW1121" s="14"/>
      <c r="AX1121" s="14"/>
      <c r="AY1121" s="14"/>
      <c r="AZ1121" s="14"/>
      <c r="BA1121" s="14"/>
      <c r="BB1121" s="14"/>
      <c r="BC1121" s="14"/>
      <c r="BD1121" s="14"/>
      <c r="BE1121" s="14"/>
      <c r="BF1121" s="14"/>
      <c r="BG1121" s="14"/>
      <c r="BH1121" s="14"/>
      <c r="BI1121" s="14"/>
      <c r="BJ1121" s="14"/>
      <c r="BK1121" s="14"/>
      <c r="BL1121" s="14"/>
      <c r="BM1121" s="14"/>
      <c r="BN1121" s="14"/>
      <c r="BO1121" s="14"/>
      <c r="BP1121" s="14"/>
      <c r="BQ1121" s="14"/>
      <c r="BR1121" s="14"/>
      <c r="BS1121" s="14"/>
      <c r="BT1121" s="14"/>
      <c r="BU1121" s="14"/>
      <c r="BV1121" s="14"/>
      <c r="BW1121" s="14"/>
      <c r="BX1121" s="14"/>
      <c r="BY1121" s="14"/>
      <c r="BZ1121" s="14"/>
      <c r="CA1121" s="14"/>
      <c r="CB1121" s="14"/>
      <c r="CC1121" s="14"/>
      <c r="CD1121" s="14"/>
      <c r="CE1121" s="14"/>
      <c r="CF1121" s="14"/>
      <c r="CG1121" s="14"/>
      <c r="CH1121" s="14"/>
      <c r="CI1121" s="14"/>
      <c r="CJ1121" s="14"/>
      <c r="CK1121" s="14"/>
      <c r="CL1121" s="14"/>
      <c r="CM1121" s="14"/>
      <c r="CN1121" s="14"/>
      <c r="CO1121" s="14"/>
      <c r="CP1121" s="14"/>
      <c r="CQ1121" s="14"/>
      <c r="CR1121" s="14"/>
      <c r="CS1121" s="14"/>
    </row>
    <row r="1122" spans="2:97" x14ac:dyDescent="0.3">
      <c r="B1122" s="24" t="s">
        <v>188</v>
      </c>
      <c r="C1122" s="14"/>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c r="AD1122" s="14"/>
      <c r="AE1122" s="14"/>
      <c r="AF1122" s="14"/>
      <c r="AG1122" s="14"/>
      <c r="AH1122" s="14"/>
      <c r="AI1122" s="14"/>
      <c r="AJ1122" s="14"/>
      <c r="AK1122" s="14"/>
      <c r="AL1122" s="14"/>
      <c r="AM1122" s="14"/>
      <c r="AN1122" s="14"/>
      <c r="AO1122" s="14"/>
      <c r="AP1122" s="14"/>
      <c r="AQ1122" s="14"/>
      <c r="AR1122" s="14"/>
      <c r="AS1122" s="14"/>
      <c r="AT1122" s="14"/>
      <c r="AU1122" s="14"/>
      <c r="AV1122" s="14"/>
      <c r="AW1122" s="14"/>
      <c r="AX1122" s="14"/>
      <c r="AY1122" s="14"/>
      <c r="AZ1122" s="14"/>
      <c r="BA1122" s="14"/>
      <c r="BB1122" s="14"/>
      <c r="BC1122" s="14"/>
      <c r="BD1122" s="14"/>
      <c r="BE1122" s="14"/>
      <c r="BF1122" s="14"/>
      <c r="BG1122" s="14"/>
      <c r="BH1122" s="14"/>
      <c r="BI1122" s="14"/>
      <c r="BJ1122" s="14"/>
      <c r="BK1122" s="14"/>
      <c r="BL1122" s="14"/>
      <c r="BM1122" s="14"/>
      <c r="BN1122" s="14"/>
      <c r="BO1122" s="14"/>
      <c r="BP1122" s="14"/>
      <c r="BQ1122" s="14"/>
      <c r="BR1122" s="14"/>
      <c r="BS1122" s="14"/>
      <c r="BT1122" s="14"/>
      <c r="BU1122" s="14"/>
      <c r="BV1122" s="14"/>
      <c r="BW1122" s="14"/>
      <c r="BX1122" s="14"/>
      <c r="BY1122" s="14"/>
      <c r="BZ1122" s="14"/>
      <c r="CA1122" s="14"/>
      <c r="CB1122" s="14"/>
      <c r="CC1122" s="14"/>
      <c r="CD1122" s="14"/>
      <c r="CE1122" s="14"/>
      <c r="CF1122" s="14"/>
      <c r="CG1122" s="14"/>
      <c r="CH1122" s="14"/>
      <c r="CI1122" s="14"/>
      <c r="CJ1122" s="14"/>
      <c r="CK1122" s="14"/>
      <c r="CL1122" s="14"/>
      <c r="CM1122" s="14"/>
      <c r="CN1122" s="14"/>
      <c r="CO1122" s="14"/>
      <c r="CP1122" s="14"/>
      <c r="CQ1122" s="14"/>
      <c r="CR1122" s="14"/>
      <c r="CS1122" s="14"/>
    </row>
    <row r="1123" spans="2:97" x14ac:dyDescent="0.3">
      <c r="B1123" t="s">
        <v>458</v>
      </c>
      <c r="C1123" s="14">
        <v>4.5876022344106503E-2</v>
      </c>
      <c r="D1123" s="14">
        <v>5.4923365500471603E-2</v>
      </c>
      <c r="E1123" s="14">
        <v>3.7606167319776201E-2</v>
      </c>
      <c r="F1123" s="14"/>
      <c r="G1123" s="14">
        <v>8.0346712738206497E-2</v>
      </c>
      <c r="H1123" s="14">
        <v>0.110137790629705</v>
      </c>
      <c r="I1123" s="14">
        <v>5.8795720131670101E-2</v>
      </c>
      <c r="J1123" s="14">
        <v>3.06130647940249E-2</v>
      </c>
      <c r="K1123" s="14">
        <v>6.6183604583665897E-3</v>
      </c>
      <c r="L1123" s="14">
        <v>4.1014984206129102E-3</v>
      </c>
      <c r="M1123" s="14"/>
      <c r="N1123" s="14">
        <v>7.4623892174156298E-2</v>
      </c>
      <c r="O1123" s="14">
        <v>4.0423542340995801E-2</v>
      </c>
      <c r="P1123" s="14">
        <v>3.8528259932142601E-2</v>
      </c>
      <c r="Q1123" s="14">
        <v>2.7399238586807598E-2</v>
      </c>
      <c r="R1123" s="14"/>
      <c r="S1123" s="14">
        <v>7.7775700795271199E-2</v>
      </c>
      <c r="T1123" s="14">
        <v>2.9255213208472498E-2</v>
      </c>
      <c r="U1123" s="14">
        <v>2.76855602577817E-2</v>
      </c>
      <c r="V1123" s="14">
        <v>5.4592536919593898E-2</v>
      </c>
      <c r="W1123" s="14">
        <v>4.50756201669558E-2</v>
      </c>
      <c r="X1123" s="14">
        <v>6.9011872396368898E-2</v>
      </c>
      <c r="Y1123" s="14">
        <v>1.27803153677764E-2</v>
      </c>
      <c r="Z1123" s="14">
        <v>4.4302382556687898E-2</v>
      </c>
      <c r="AA1123" s="14">
        <v>2.88515415163219E-2</v>
      </c>
      <c r="AB1123" s="14">
        <v>2.31904980671368E-2</v>
      </c>
      <c r="AC1123" s="14">
        <v>8.1245198647800304E-2</v>
      </c>
      <c r="AD1123" s="14">
        <v>9.11347003862365E-2</v>
      </c>
      <c r="AE1123" s="14"/>
      <c r="AF1123" s="14">
        <v>4.4335825600095698E-2</v>
      </c>
      <c r="AG1123" s="14">
        <v>7.1287250523408605E-2</v>
      </c>
      <c r="AH1123" s="14">
        <v>7.3293000408443096E-2</v>
      </c>
      <c r="AI1123" s="14">
        <v>1.4922903937225699E-2</v>
      </c>
      <c r="AJ1123" s="14">
        <v>1.9324378235791199E-2</v>
      </c>
      <c r="AK1123" s="14"/>
      <c r="AL1123" s="14">
        <v>0.102654639221276</v>
      </c>
      <c r="AM1123" s="14">
        <v>4.3462629191423997E-2</v>
      </c>
      <c r="AN1123" s="14">
        <v>4.4031547314257499E-2</v>
      </c>
      <c r="AO1123" s="14">
        <v>1.32321445084341E-2</v>
      </c>
      <c r="AP1123" s="14">
        <v>4.3317829076303299E-2</v>
      </c>
      <c r="AQ1123" s="14">
        <v>0</v>
      </c>
      <c r="AR1123" s="14"/>
      <c r="AS1123" s="14">
        <v>1.2168090213529201E-2</v>
      </c>
      <c r="AT1123" s="14">
        <v>2.6726676376303299E-2</v>
      </c>
      <c r="AU1123" s="14">
        <v>4.6436482441872602E-2</v>
      </c>
      <c r="AV1123" s="14">
        <v>0.135443537693831</v>
      </c>
      <c r="AW1123" s="14">
        <v>0.12717836677755201</v>
      </c>
      <c r="AX1123" s="14"/>
      <c r="AY1123" s="14">
        <v>0</v>
      </c>
      <c r="AZ1123" s="14">
        <v>2.76415847331162E-2</v>
      </c>
      <c r="BA1123" s="14">
        <v>4.6492537761586197E-2</v>
      </c>
      <c r="BB1123" s="14">
        <v>6.9363332404757505E-2</v>
      </c>
      <c r="BC1123" s="14">
        <v>4.8452655648936901E-2</v>
      </c>
      <c r="BD1123" s="14">
        <v>2.4523845875838699E-2</v>
      </c>
      <c r="BE1123" s="14">
        <v>6.6870260361360595E-2</v>
      </c>
      <c r="BF1123" s="14">
        <v>7.3755562381750295E-2</v>
      </c>
      <c r="BG1123" s="14">
        <v>1.46930429945376E-2</v>
      </c>
      <c r="BH1123" s="14">
        <v>3.46042294542847E-2</v>
      </c>
      <c r="BI1123" s="14">
        <v>2.1439764965744401E-2</v>
      </c>
      <c r="BJ1123" s="14">
        <v>3.3441292795668702E-2</v>
      </c>
      <c r="BK1123" s="14">
        <v>2.36702943604526E-2</v>
      </c>
      <c r="BL1123" s="14">
        <v>4.19544474002038E-2</v>
      </c>
      <c r="BM1123" s="14">
        <v>0</v>
      </c>
      <c r="BN1123" s="14">
        <v>0.16321534675749499</v>
      </c>
      <c r="BO1123" s="14"/>
      <c r="BP1123" s="14">
        <v>0.104633107872159</v>
      </c>
      <c r="BQ1123" s="14">
        <v>2.2941437932589299E-2</v>
      </c>
      <c r="BR1123" s="14">
        <v>5.2430336026844999E-2</v>
      </c>
      <c r="BS1123" s="14">
        <v>2.0893951511681799E-2</v>
      </c>
      <c r="BT1123" s="14">
        <v>9.8106678906244894E-3</v>
      </c>
      <c r="BU1123" s="14">
        <v>2.8754083863734702E-2</v>
      </c>
      <c r="BV1123" s="14"/>
      <c r="BW1123" s="14">
        <v>4.1040158603432998E-2</v>
      </c>
      <c r="BX1123" s="14">
        <v>4.7997592661389199E-2</v>
      </c>
      <c r="BY1123" s="14" t="s">
        <v>120</v>
      </c>
      <c r="BZ1123" s="14">
        <v>5.78608406308318E-2</v>
      </c>
      <c r="CA1123" s="14">
        <v>5.1263190550455799E-2</v>
      </c>
      <c r="CB1123" s="14">
        <v>4.42946469680955E-2</v>
      </c>
      <c r="CC1123" s="14">
        <v>5.7018233848161098E-2</v>
      </c>
      <c r="CD1123" s="14"/>
      <c r="CE1123" s="14">
        <v>7.8203407547775106E-2</v>
      </c>
      <c r="CF1123" s="14">
        <v>0.10096033782527999</v>
      </c>
      <c r="CG1123" s="14">
        <v>1.3307593064947399E-2</v>
      </c>
      <c r="CH1123" s="14">
        <v>2.4994460636069998E-2</v>
      </c>
      <c r="CI1123" s="14"/>
      <c r="CJ1123" s="14">
        <v>7.7453952409552704E-2</v>
      </c>
      <c r="CK1123" s="14">
        <v>6.1738392183419297E-2</v>
      </c>
      <c r="CL1123" s="14">
        <v>3.5306349158055403E-2</v>
      </c>
      <c r="CM1123" s="14">
        <v>0</v>
      </c>
      <c r="CN1123" s="14"/>
      <c r="CO1123" s="14">
        <v>0.147460051496029</v>
      </c>
      <c r="CP1123" s="14">
        <v>3.4301931958530298E-2</v>
      </c>
      <c r="CQ1123" s="14"/>
      <c r="CR1123" s="14">
        <v>0.14853395370963601</v>
      </c>
      <c r="CS1123" s="14">
        <v>3.80103228393553E-2</v>
      </c>
    </row>
    <row r="1124" spans="2:97" x14ac:dyDescent="0.3">
      <c r="B1124" t="s">
        <v>459</v>
      </c>
      <c r="C1124" s="14">
        <v>0.111806444449919</v>
      </c>
      <c r="D1124" s="14">
        <v>0.11936414061279001</v>
      </c>
      <c r="E1124" s="14">
        <v>0.10502523304435001</v>
      </c>
      <c r="F1124" s="14"/>
      <c r="G1124" s="14">
        <v>0.23308463428853901</v>
      </c>
      <c r="H1124" s="14">
        <v>0.25782831145552998</v>
      </c>
      <c r="I1124" s="14">
        <v>0.120673298705978</v>
      </c>
      <c r="J1124" s="14">
        <v>6.2239747004177302E-2</v>
      </c>
      <c r="K1124" s="14">
        <v>2.6511077784793599E-2</v>
      </c>
      <c r="L1124" s="14">
        <v>1.32067712470651E-2</v>
      </c>
      <c r="M1124" s="14"/>
      <c r="N1124" s="14">
        <v>0.138925838657768</v>
      </c>
      <c r="O1124" s="14">
        <v>0.10641469480766499</v>
      </c>
      <c r="P1124" s="14">
        <v>8.71315424251939E-2</v>
      </c>
      <c r="Q1124" s="14">
        <v>0.11265731535941401</v>
      </c>
      <c r="R1124" s="14"/>
      <c r="S1124" s="14">
        <v>0.22036966651625101</v>
      </c>
      <c r="T1124" s="14">
        <v>7.0724264855270905E-2</v>
      </c>
      <c r="U1124" s="14">
        <v>5.5044481371879998E-2</v>
      </c>
      <c r="V1124" s="14">
        <v>9.4236656856505799E-2</v>
      </c>
      <c r="W1124" s="14">
        <v>9.4680066085498393E-2</v>
      </c>
      <c r="X1124" s="14">
        <v>4.94792266714933E-2</v>
      </c>
      <c r="Y1124" s="14">
        <v>0.13453999060225</v>
      </c>
      <c r="Z1124" s="14">
        <v>0.13859139421778799</v>
      </c>
      <c r="AA1124" s="14">
        <v>0.15727625082803701</v>
      </c>
      <c r="AB1124" s="14">
        <v>0.12867948384931699</v>
      </c>
      <c r="AC1124" s="14">
        <v>2.63764674920485E-2</v>
      </c>
      <c r="AD1124" s="14">
        <v>0</v>
      </c>
      <c r="AE1124" s="14"/>
      <c r="AF1124" s="14">
        <v>0.13160814875164101</v>
      </c>
      <c r="AG1124" s="14">
        <v>0.138463200803949</v>
      </c>
      <c r="AH1124" s="14">
        <v>5.8119431871521798E-2</v>
      </c>
      <c r="AI1124" s="14">
        <v>0.10781212918298901</v>
      </c>
      <c r="AJ1124" s="14">
        <v>5.4242005205949698E-2</v>
      </c>
      <c r="AK1124" s="14"/>
      <c r="AL1124" s="14">
        <v>0.18662034911870001</v>
      </c>
      <c r="AM1124" s="14">
        <v>0.15021044984344301</v>
      </c>
      <c r="AN1124" s="14">
        <v>6.2962861226854502E-2</v>
      </c>
      <c r="AO1124" s="14">
        <v>9.5381312560397002E-2</v>
      </c>
      <c r="AP1124" s="14">
        <v>6.3187353126834697E-2</v>
      </c>
      <c r="AQ1124" s="14">
        <v>6.7160043804652694E-2</v>
      </c>
      <c r="AR1124" s="14"/>
      <c r="AS1124" s="14">
        <v>6.3470051564529298E-2</v>
      </c>
      <c r="AT1124" s="14">
        <v>0.12545206807276599</v>
      </c>
      <c r="AU1124" s="14">
        <v>0.119995378487398</v>
      </c>
      <c r="AV1124" s="14">
        <v>0.219326150545849</v>
      </c>
      <c r="AW1124" s="14">
        <v>0.26609915090942599</v>
      </c>
      <c r="AX1124" s="14"/>
      <c r="AY1124" s="14">
        <v>0</v>
      </c>
      <c r="AZ1124" s="14">
        <v>0.112244366024982</v>
      </c>
      <c r="BA1124" s="14">
        <v>6.4709174619588694E-2</v>
      </c>
      <c r="BB1124" s="14">
        <v>5.3713702642284998E-2</v>
      </c>
      <c r="BC1124" s="14">
        <v>0.101886607720166</v>
      </c>
      <c r="BD1124" s="14">
        <v>0.13979249768135901</v>
      </c>
      <c r="BE1124" s="14">
        <v>7.41955084800726E-2</v>
      </c>
      <c r="BF1124" s="14">
        <v>5.25434579422756E-2</v>
      </c>
      <c r="BG1124" s="14">
        <v>9.6874096941121604E-2</v>
      </c>
      <c r="BH1124" s="14">
        <v>0.19343556591789299</v>
      </c>
      <c r="BI1124" s="14">
        <v>0.10679123056352301</v>
      </c>
      <c r="BJ1124" s="14">
        <v>0.10482115954964499</v>
      </c>
      <c r="BK1124" s="14">
        <v>0.151339733895232</v>
      </c>
      <c r="BL1124" s="14">
        <v>4.26509519161134E-2</v>
      </c>
      <c r="BM1124" s="14">
        <v>0.23834176691713299</v>
      </c>
      <c r="BN1124" s="14">
        <v>0.28003070789852003</v>
      </c>
      <c r="BO1124" s="14"/>
      <c r="BP1124" s="14">
        <v>0.20939153865880999</v>
      </c>
      <c r="BQ1124" s="14">
        <v>8.2986867799963698E-2</v>
      </c>
      <c r="BR1124" s="14">
        <v>0.107228469193913</v>
      </c>
      <c r="BS1124" s="14">
        <v>7.3485495877791601E-2</v>
      </c>
      <c r="BT1124" s="14">
        <v>4.1017063754714797E-2</v>
      </c>
      <c r="BU1124" s="14">
        <v>8.46904349493183E-2</v>
      </c>
      <c r="BV1124" s="14"/>
      <c r="BW1124" s="14">
        <v>7.0331246525024094E-2</v>
      </c>
      <c r="BX1124" s="14">
        <v>9.9006328670427995E-2</v>
      </c>
      <c r="BY1124" s="14" t="s">
        <v>120</v>
      </c>
      <c r="BZ1124" s="14">
        <v>0.169336473350582</v>
      </c>
      <c r="CA1124" s="14">
        <v>0.13050037765318401</v>
      </c>
      <c r="CB1124" s="14">
        <v>0.15752891218663601</v>
      </c>
      <c r="CC1124" s="14">
        <v>0.19748661678155699</v>
      </c>
      <c r="CD1124" s="14"/>
      <c r="CE1124" s="14">
        <v>0.22587089200716801</v>
      </c>
      <c r="CF1124" s="14">
        <v>0.109050469611393</v>
      </c>
      <c r="CG1124" s="14">
        <v>5.0061276669746801E-2</v>
      </c>
      <c r="CH1124" s="14">
        <v>7.5767602287431901E-2</v>
      </c>
      <c r="CI1124" s="14"/>
      <c r="CJ1124" s="14">
        <v>0.109529425961562</v>
      </c>
      <c r="CK1124" s="14">
        <v>0.10975591007940901</v>
      </c>
      <c r="CL1124" s="14">
        <v>0.11624824275317901</v>
      </c>
      <c r="CM1124" s="14">
        <v>8.67289845107449E-2</v>
      </c>
      <c r="CN1124" s="14"/>
      <c r="CO1124" s="14">
        <v>0.215495311307947</v>
      </c>
      <c r="CP1124" s="14">
        <v>9.7982433751621106E-2</v>
      </c>
      <c r="CQ1124" s="14"/>
      <c r="CR1124" s="14">
        <v>0.200750473025231</v>
      </c>
      <c r="CS1124" s="14">
        <v>0.106365559905507</v>
      </c>
    </row>
    <row r="1125" spans="2:97" x14ac:dyDescent="0.3">
      <c r="B1125" t="s">
        <v>460</v>
      </c>
      <c r="C1125" s="14">
        <v>0.35032309637881498</v>
      </c>
      <c r="D1125" s="14">
        <v>0.39630778747029899</v>
      </c>
      <c r="E1125" s="14">
        <v>0.30849260706235498</v>
      </c>
      <c r="F1125" s="14"/>
      <c r="G1125" s="14">
        <v>0.29750067179929002</v>
      </c>
      <c r="H1125" s="14">
        <v>0.25724232289670002</v>
      </c>
      <c r="I1125" s="14">
        <v>0.27740727353566302</v>
      </c>
      <c r="J1125" s="14">
        <v>0.407672548306514</v>
      </c>
      <c r="K1125" s="14">
        <v>0.38431720803633002</v>
      </c>
      <c r="L1125" s="14">
        <v>0.44319521163825498</v>
      </c>
      <c r="M1125" s="14"/>
      <c r="N1125" s="14">
        <v>0.28714120142092697</v>
      </c>
      <c r="O1125" s="14">
        <v>0.33151633225129101</v>
      </c>
      <c r="P1125" s="14">
        <v>0.41603413531650901</v>
      </c>
      <c r="Q1125" s="14">
        <v>0.37905694469705298</v>
      </c>
      <c r="R1125" s="14"/>
      <c r="S1125" s="14">
        <v>0.31752167675630399</v>
      </c>
      <c r="T1125" s="14">
        <v>0.36495333009047798</v>
      </c>
      <c r="U1125" s="14">
        <v>0.30907920269130101</v>
      </c>
      <c r="V1125" s="14">
        <v>0.45132266593939702</v>
      </c>
      <c r="W1125" s="14">
        <v>0.35528026556738801</v>
      </c>
      <c r="X1125" s="14">
        <v>0.32537484308492098</v>
      </c>
      <c r="Y1125" s="14">
        <v>0.370984954361396</v>
      </c>
      <c r="Z1125" s="14">
        <v>0.37962059698284201</v>
      </c>
      <c r="AA1125" s="14">
        <v>0.28114485383254201</v>
      </c>
      <c r="AB1125" s="14">
        <v>0.41538115459769198</v>
      </c>
      <c r="AC1125" s="14">
        <v>0.33741935142166002</v>
      </c>
      <c r="AD1125" s="14">
        <v>0.31292555015294599</v>
      </c>
      <c r="AE1125" s="14"/>
      <c r="AF1125" s="14">
        <v>0.37440418237981099</v>
      </c>
      <c r="AG1125" s="14">
        <v>0.32132971831186702</v>
      </c>
      <c r="AH1125" s="14">
        <v>0.30797262243560097</v>
      </c>
      <c r="AI1125" s="14">
        <v>0.47294042911061501</v>
      </c>
      <c r="AJ1125" s="14">
        <v>0.260682376412535</v>
      </c>
      <c r="AK1125" s="14"/>
      <c r="AL1125" s="14">
        <v>0.289187539410308</v>
      </c>
      <c r="AM1125" s="14">
        <v>0.34210836271342099</v>
      </c>
      <c r="AN1125" s="14">
        <v>0.36578602392099901</v>
      </c>
      <c r="AO1125" s="14">
        <v>0.48843241723660302</v>
      </c>
      <c r="AP1125" s="14">
        <v>0.26582068505030398</v>
      </c>
      <c r="AQ1125" s="14">
        <v>0.33819340771177298</v>
      </c>
      <c r="AR1125" s="14"/>
      <c r="AS1125" s="14">
        <v>0.40887041271131902</v>
      </c>
      <c r="AT1125" s="14">
        <v>0.37323425266156701</v>
      </c>
      <c r="AU1125" s="14">
        <v>0.26634430752872101</v>
      </c>
      <c r="AV1125" s="14">
        <v>0.25806350935960898</v>
      </c>
      <c r="AW1125" s="14">
        <v>0.23119653996968401</v>
      </c>
      <c r="AX1125" s="14"/>
      <c r="AY1125" s="14">
        <v>0.60476002277412699</v>
      </c>
      <c r="AZ1125" s="14">
        <v>0.24795305222608999</v>
      </c>
      <c r="BA1125" s="14">
        <v>0.38867507944381902</v>
      </c>
      <c r="BB1125" s="14">
        <v>0.37849747925956201</v>
      </c>
      <c r="BC1125" s="14">
        <v>0.38591033969299099</v>
      </c>
      <c r="BD1125" s="14">
        <v>0.35590190466089999</v>
      </c>
      <c r="BE1125" s="14">
        <v>0.37548594735070101</v>
      </c>
      <c r="BF1125" s="14">
        <v>0.31495270288215399</v>
      </c>
      <c r="BG1125" s="14">
        <v>0.33782026331665999</v>
      </c>
      <c r="BH1125" s="14">
        <v>0.39657915251363302</v>
      </c>
      <c r="BI1125" s="14">
        <v>0.36180392316026699</v>
      </c>
      <c r="BJ1125" s="14">
        <v>0.43298941646095601</v>
      </c>
      <c r="BK1125" s="14">
        <v>0.27097931991937901</v>
      </c>
      <c r="BL1125" s="14">
        <v>0.47897257012480898</v>
      </c>
      <c r="BM1125" s="14">
        <v>0.26876565050784701</v>
      </c>
      <c r="BN1125" s="14">
        <v>0.17758171681884799</v>
      </c>
      <c r="BO1125" s="14"/>
      <c r="BP1125" s="14">
        <v>0.29830103454218199</v>
      </c>
      <c r="BQ1125" s="14">
        <v>0.36694944199295298</v>
      </c>
      <c r="BR1125" s="14">
        <v>0.361263886337927</v>
      </c>
      <c r="BS1125" s="14">
        <v>0.328968493681637</v>
      </c>
      <c r="BT1125" s="14">
        <v>0.44979634610996</v>
      </c>
      <c r="BU1125" s="14">
        <v>0.36583865841705199</v>
      </c>
      <c r="BV1125" s="14"/>
      <c r="BW1125" s="14">
        <v>0.364934652044547</v>
      </c>
      <c r="BX1125" s="14">
        <v>0.323987988963582</v>
      </c>
      <c r="BY1125" s="14" t="s">
        <v>120</v>
      </c>
      <c r="BZ1125" s="14">
        <v>0.464305118178233</v>
      </c>
      <c r="CA1125" s="14">
        <v>0.37489046133414999</v>
      </c>
      <c r="CB1125" s="14">
        <v>0.28962731916184697</v>
      </c>
      <c r="CC1125" s="14">
        <v>0.35914441416745502</v>
      </c>
      <c r="CD1125" s="14"/>
      <c r="CE1125" s="14">
        <v>0.31405290202659297</v>
      </c>
      <c r="CF1125" s="14">
        <v>0.25987534900947001</v>
      </c>
      <c r="CG1125" s="14">
        <v>0.42721406398784001</v>
      </c>
      <c r="CH1125" s="14">
        <v>0.37460884087282698</v>
      </c>
      <c r="CI1125" s="14"/>
      <c r="CJ1125" s="14">
        <v>0.15664341210986099</v>
      </c>
      <c r="CK1125" s="14">
        <v>0.31471538035739899</v>
      </c>
      <c r="CL1125" s="14">
        <v>0.43305201897148099</v>
      </c>
      <c r="CM1125" s="14">
        <v>0.27898364920990298</v>
      </c>
      <c r="CN1125" s="14"/>
      <c r="CO1125" s="14">
        <v>0.223223083307098</v>
      </c>
      <c r="CP1125" s="14">
        <v>0.37259258899789899</v>
      </c>
      <c r="CQ1125" s="14"/>
      <c r="CR1125" s="14">
        <v>0.17801370154677101</v>
      </c>
      <c r="CS1125" s="14">
        <v>0.36350957877228501</v>
      </c>
    </row>
    <row r="1126" spans="2:97" x14ac:dyDescent="0.3">
      <c r="B1126" t="s">
        <v>461</v>
      </c>
      <c r="C1126" s="14">
        <v>0.33652117046600599</v>
      </c>
      <c r="D1126" s="14">
        <v>0.32419731550059899</v>
      </c>
      <c r="E1126" s="14">
        <v>0.348475622947097</v>
      </c>
      <c r="F1126" s="14"/>
      <c r="G1126" s="14">
        <v>0.29219698236425701</v>
      </c>
      <c r="H1126" s="14">
        <v>0.28747324793336299</v>
      </c>
      <c r="I1126" s="14">
        <v>0.39175694106936698</v>
      </c>
      <c r="J1126" s="14">
        <v>0.29223379430319302</v>
      </c>
      <c r="K1126" s="14">
        <v>0.36879840428928101</v>
      </c>
      <c r="L1126" s="14">
        <v>0.370768432210619</v>
      </c>
      <c r="M1126" s="14"/>
      <c r="N1126" s="14">
        <v>0.37167859293613298</v>
      </c>
      <c r="O1126" s="14">
        <v>0.37312826144564798</v>
      </c>
      <c r="P1126" s="14">
        <v>0.31227294084047202</v>
      </c>
      <c r="Q1126" s="14">
        <v>0.28348033716785698</v>
      </c>
      <c r="R1126" s="14"/>
      <c r="S1126" s="14">
        <v>0.23628974544565901</v>
      </c>
      <c r="T1126" s="14">
        <v>0.38480105105260798</v>
      </c>
      <c r="U1126" s="14">
        <v>0.455592675781476</v>
      </c>
      <c r="V1126" s="14">
        <v>0.34608788205756102</v>
      </c>
      <c r="W1126" s="14">
        <v>0.31057780038127802</v>
      </c>
      <c r="X1126" s="14">
        <v>0.33764254221901402</v>
      </c>
      <c r="Y1126" s="14">
        <v>0.33062887891941001</v>
      </c>
      <c r="Z1126" s="14">
        <v>0.26965445304333102</v>
      </c>
      <c r="AA1126" s="14">
        <v>0.33986566938248097</v>
      </c>
      <c r="AB1126" s="14">
        <v>0.31711468422059602</v>
      </c>
      <c r="AC1126" s="14">
        <v>0.38346622361661198</v>
      </c>
      <c r="AD1126" s="14">
        <v>0.381910880635978</v>
      </c>
      <c r="AE1126" s="14"/>
      <c r="AF1126" s="14">
        <v>0.303420400581766</v>
      </c>
      <c r="AG1126" s="14">
        <v>0.329452990571652</v>
      </c>
      <c r="AH1126" s="14">
        <v>0.37799576031558302</v>
      </c>
      <c r="AI1126" s="14">
        <v>0.28714329461735499</v>
      </c>
      <c r="AJ1126" s="14">
        <v>0.45103979777519398</v>
      </c>
      <c r="AK1126" s="14"/>
      <c r="AL1126" s="14">
        <v>0.32032431816920198</v>
      </c>
      <c r="AM1126" s="14">
        <v>0.29822621147242301</v>
      </c>
      <c r="AN1126" s="14">
        <v>0.35872049539498302</v>
      </c>
      <c r="AO1126" s="14">
        <v>0.29017009380528802</v>
      </c>
      <c r="AP1126" s="14">
        <v>0.42385896309926702</v>
      </c>
      <c r="AQ1126" s="14">
        <v>0.37238209279164403</v>
      </c>
      <c r="AR1126" s="14"/>
      <c r="AS1126" s="14">
        <v>0.325471506981381</v>
      </c>
      <c r="AT1126" s="14">
        <v>0.30677497226696798</v>
      </c>
      <c r="AU1126" s="14">
        <v>0.39763196262261602</v>
      </c>
      <c r="AV1126" s="14">
        <v>0.32902345853763298</v>
      </c>
      <c r="AW1126" s="14">
        <v>0.250088443434969</v>
      </c>
      <c r="AX1126" s="14"/>
      <c r="AY1126" s="14">
        <v>0</v>
      </c>
      <c r="AZ1126" s="14">
        <v>0.38384960893364301</v>
      </c>
      <c r="BA1126" s="14">
        <v>0.34760940774030202</v>
      </c>
      <c r="BB1126" s="14">
        <v>0.34300346654582797</v>
      </c>
      <c r="BC1126" s="14">
        <v>0.29204299594327598</v>
      </c>
      <c r="BD1126" s="14">
        <v>0.32324822944870901</v>
      </c>
      <c r="BE1126" s="14">
        <v>0.35551356025757702</v>
      </c>
      <c r="BF1126" s="14">
        <v>0.36912163124418301</v>
      </c>
      <c r="BG1126" s="14">
        <v>0.40359089098515599</v>
      </c>
      <c r="BH1126" s="14">
        <v>0.27663398401842398</v>
      </c>
      <c r="BI1126" s="14">
        <v>0.37191992637855997</v>
      </c>
      <c r="BJ1126" s="14">
        <v>0.32696601327602698</v>
      </c>
      <c r="BK1126" s="14">
        <v>0.32429237414442302</v>
      </c>
      <c r="BL1126" s="14">
        <v>0.23687545217681599</v>
      </c>
      <c r="BM1126" s="14">
        <v>0.31545308076572998</v>
      </c>
      <c r="BN1126" s="14">
        <v>0.29107911938695902</v>
      </c>
      <c r="BO1126" s="14"/>
      <c r="BP1126" s="14">
        <v>0.261637719918486</v>
      </c>
      <c r="BQ1126" s="14">
        <v>0.35878620077273099</v>
      </c>
      <c r="BR1126" s="14">
        <v>0.32357726554954203</v>
      </c>
      <c r="BS1126" s="14">
        <v>0.41469839617352999</v>
      </c>
      <c r="BT1126" s="14">
        <v>0.31008446282917801</v>
      </c>
      <c r="BU1126" s="14">
        <v>0.38600283606704799</v>
      </c>
      <c r="BV1126" s="14"/>
      <c r="BW1126" s="14">
        <v>0.35813101571642098</v>
      </c>
      <c r="BX1126" s="14">
        <v>0.34660370857025502</v>
      </c>
      <c r="BY1126" s="14" t="s">
        <v>120</v>
      </c>
      <c r="BZ1126" s="14">
        <v>0.17721771087253499</v>
      </c>
      <c r="CA1126" s="14">
        <v>0.25657763207159201</v>
      </c>
      <c r="CB1126" s="14">
        <v>0.40836310213900601</v>
      </c>
      <c r="CC1126" s="14">
        <v>0.25619888050211898</v>
      </c>
      <c r="CD1126" s="14"/>
      <c r="CE1126" s="14">
        <v>0.29223810789468102</v>
      </c>
      <c r="CF1126" s="14">
        <v>0.34307008801915201</v>
      </c>
      <c r="CG1126" s="14">
        <v>0.310085778124505</v>
      </c>
      <c r="CH1126" s="14">
        <v>0.364634097486153</v>
      </c>
      <c r="CI1126" s="14"/>
      <c r="CJ1126" s="14">
        <v>0.461880434977126</v>
      </c>
      <c r="CK1126" s="14">
        <v>0.38297723307648401</v>
      </c>
      <c r="CL1126" s="14">
        <v>0.26744852415973303</v>
      </c>
      <c r="CM1126" s="14">
        <v>0.438877669996382</v>
      </c>
      <c r="CN1126" s="14"/>
      <c r="CO1126" s="14">
        <v>0.28833064525369001</v>
      </c>
      <c r="CP1126" s="14">
        <v>0.33816477016735802</v>
      </c>
      <c r="CQ1126" s="14"/>
      <c r="CR1126" s="14">
        <v>0.37451872142638998</v>
      </c>
      <c r="CS1126" s="14">
        <v>0.33875783772079499</v>
      </c>
    </row>
    <row r="1127" spans="2:97" x14ac:dyDescent="0.3">
      <c r="B1127" t="s">
        <v>462</v>
      </c>
      <c r="C1127" s="14">
        <v>0.10984904492966301</v>
      </c>
      <c r="D1127" s="14">
        <v>7.8810471803125601E-2</v>
      </c>
      <c r="E1127" s="14">
        <v>0.136953785366178</v>
      </c>
      <c r="F1127" s="14"/>
      <c r="G1127" s="14">
        <v>7.5153551155253698E-2</v>
      </c>
      <c r="H1127" s="14">
        <v>5.1090303032411799E-2</v>
      </c>
      <c r="I1127" s="14">
        <v>0.103036201865886</v>
      </c>
      <c r="J1127" s="14">
        <v>0.16947109301041899</v>
      </c>
      <c r="K1127" s="14">
        <v>0.162128219189864</v>
      </c>
      <c r="L1127" s="14">
        <v>0.101014141106944</v>
      </c>
      <c r="M1127" s="14"/>
      <c r="N1127" s="14">
        <v>8.8625287328685798E-2</v>
      </c>
      <c r="O1127" s="14">
        <v>0.116847324142696</v>
      </c>
      <c r="P1127" s="14">
        <v>9.9472598635032494E-2</v>
      </c>
      <c r="Q1127" s="14">
        <v>0.13363679330985401</v>
      </c>
      <c r="R1127" s="14"/>
      <c r="S1127" s="14">
        <v>0.102234138943259</v>
      </c>
      <c r="T1127" s="14">
        <v>0.115511445392272</v>
      </c>
      <c r="U1127" s="14">
        <v>0.11184267156029599</v>
      </c>
      <c r="V1127" s="14">
        <v>4.3593840504673499E-2</v>
      </c>
      <c r="W1127" s="14">
        <v>0.16480769359574499</v>
      </c>
      <c r="X1127" s="14">
        <v>0.15000643687475501</v>
      </c>
      <c r="Y1127" s="14">
        <v>0.104776864398801</v>
      </c>
      <c r="Z1127" s="14">
        <v>0.12536218974664001</v>
      </c>
      <c r="AA1127" s="14">
        <v>0.10142469096172201</v>
      </c>
      <c r="AB1127" s="14">
        <v>8.0921219897179902E-2</v>
      </c>
      <c r="AC1127" s="14">
        <v>0.146837198495855</v>
      </c>
      <c r="AD1127" s="14">
        <v>0.13118188091234501</v>
      </c>
      <c r="AE1127" s="14"/>
      <c r="AF1127" s="14">
        <v>0.122637015510189</v>
      </c>
      <c r="AG1127" s="14">
        <v>9.9216474262636606E-2</v>
      </c>
      <c r="AH1127" s="14">
        <v>0.14823504141757099</v>
      </c>
      <c r="AI1127" s="14">
        <v>9.6809512914269799E-2</v>
      </c>
      <c r="AJ1127" s="14">
        <v>0.16171424374946</v>
      </c>
      <c r="AK1127" s="14"/>
      <c r="AL1127" s="14">
        <v>5.4571352217961201E-2</v>
      </c>
      <c r="AM1127" s="14">
        <v>0.14567975244838799</v>
      </c>
      <c r="AN1127" s="14">
        <v>0.127443849761471</v>
      </c>
      <c r="AO1127" s="14">
        <v>9.34160167741903E-2</v>
      </c>
      <c r="AP1127" s="14">
        <v>0.17309898026534101</v>
      </c>
      <c r="AQ1127" s="14">
        <v>0.165523941220862</v>
      </c>
      <c r="AR1127" s="14"/>
      <c r="AS1127" s="14">
        <v>0.134781229225096</v>
      </c>
      <c r="AT1127" s="14">
        <v>0.11298316901868199</v>
      </c>
      <c r="AU1127" s="14">
        <v>0.12678216095243</v>
      </c>
      <c r="AV1127" s="14">
        <v>5.0330432675696299E-2</v>
      </c>
      <c r="AW1127" s="14">
        <v>5.8360126441143301E-2</v>
      </c>
      <c r="AX1127" s="14"/>
      <c r="AY1127" s="14">
        <v>0.20616091344184101</v>
      </c>
      <c r="AZ1127" s="14">
        <v>0.11080009207040201</v>
      </c>
      <c r="BA1127" s="14">
        <v>8.6634387077785202E-2</v>
      </c>
      <c r="BB1127" s="14">
        <v>5.1571007043734803E-2</v>
      </c>
      <c r="BC1127" s="14">
        <v>0.123230179994511</v>
      </c>
      <c r="BD1127" s="14">
        <v>0.119438135199887</v>
      </c>
      <c r="BE1127" s="14">
        <v>9.0558539857203801E-2</v>
      </c>
      <c r="BF1127" s="14">
        <v>0.14630696232481299</v>
      </c>
      <c r="BG1127" s="14">
        <v>0.14702170576252499</v>
      </c>
      <c r="BH1127" s="14">
        <v>9.8747068095764903E-2</v>
      </c>
      <c r="BI1127" s="14">
        <v>9.6024326391723203E-2</v>
      </c>
      <c r="BJ1127" s="14">
        <v>5.8847033121079799E-2</v>
      </c>
      <c r="BK1127" s="14">
        <v>0.22971827768051301</v>
      </c>
      <c r="BL1127" s="14">
        <v>0.16389780139260901</v>
      </c>
      <c r="BM1127" s="14">
        <v>7.3246215955810698E-2</v>
      </c>
      <c r="BN1127" s="14">
        <v>6.8160131165025895E-2</v>
      </c>
      <c r="BO1127" s="14"/>
      <c r="BP1127" s="14">
        <v>9.4055975552977206E-2</v>
      </c>
      <c r="BQ1127" s="14">
        <v>0.10953444233368501</v>
      </c>
      <c r="BR1127" s="14">
        <v>0.115207753900172</v>
      </c>
      <c r="BS1127" s="14">
        <v>0.111202275832066</v>
      </c>
      <c r="BT1127" s="14">
        <v>0.13948895339630199</v>
      </c>
      <c r="BU1127" s="14">
        <v>0.111307519440383</v>
      </c>
      <c r="BV1127" s="14"/>
      <c r="BW1127" s="14">
        <v>0.12843252014967199</v>
      </c>
      <c r="BX1127" s="14">
        <v>0.14440983891324499</v>
      </c>
      <c r="BY1127" s="14" t="s">
        <v>120</v>
      </c>
      <c r="BZ1127" s="14">
        <v>7.8887124438367096E-2</v>
      </c>
      <c r="CA1127" s="14">
        <v>9.9086988823729794E-2</v>
      </c>
      <c r="CB1127" s="14">
        <v>5.7182124170986601E-2</v>
      </c>
      <c r="CC1127" s="14">
        <v>8.4731540175983097E-2</v>
      </c>
      <c r="CD1127" s="14"/>
      <c r="CE1127" s="14">
        <v>5.8816578500787101E-2</v>
      </c>
      <c r="CF1127" s="14">
        <v>0.15689680727962901</v>
      </c>
      <c r="CG1127" s="14">
        <v>0.110309988569224</v>
      </c>
      <c r="CH1127" s="14">
        <v>0.12418690818879401</v>
      </c>
      <c r="CI1127" s="14"/>
      <c r="CJ1127" s="14">
        <v>0.15511567081712799</v>
      </c>
      <c r="CK1127" s="14">
        <v>0.116678753948518</v>
      </c>
      <c r="CL1127" s="14">
        <v>9.7216868159035699E-2</v>
      </c>
      <c r="CM1127" s="14">
        <v>7.4295780183757001E-2</v>
      </c>
      <c r="CN1127" s="14"/>
      <c r="CO1127" s="14">
        <v>0.10668991683677601</v>
      </c>
      <c r="CP1127" s="14">
        <v>0.10808365437858899</v>
      </c>
      <c r="CQ1127" s="14"/>
      <c r="CR1127" s="14">
        <v>9.8183150291972901E-2</v>
      </c>
      <c r="CS1127" s="14">
        <v>0.106513837715904</v>
      </c>
    </row>
    <row r="1128" spans="2:97" x14ac:dyDescent="0.3">
      <c r="B1128" t="s">
        <v>92</v>
      </c>
      <c r="C1128" s="14">
        <v>4.5624221431488997E-2</v>
      </c>
      <c r="D1128" s="14">
        <v>2.63969191127142E-2</v>
      </c>
      <c r="E1128" s="14">
        <v>6.3446584260243397E-2</v>
      </c>
      <c r="F1128" s="14"/>
      <c r="G1128" s="14">
        <v>2.1717447654454099E-2</v>
      </c>
      <c r="H1128" s="14">
        <v>3.6228024052291002E-2</v>
      </c>
      <c r="I1128" s="14">
        <v>4.83305646914369E-2</v>
      </c>
      <c r="J1128" s="14">
        <v>3.7769752581671298E-2</v>
      </c>
      <c r="K1128" s="14">
        <v>5.1626730241364799E-2</v>
      </c>
      <c r="L1128" s="14">
        <v>6.7713945376504103E-2</v>
      </c>
      <c r="M1128" s="14"/>
      <c r="N1128" s="14">
        <v>3.9005187482329701E-2</v>
      </c>
      <c r="O1128" s="14">
        <v>3.1669845011704202E-2</v>
      </c>
      <c r="P1128" s="14">
        <v>4.65605228506508E-2</v>
      </c>
      <c r="Q1128" s="14">
        <v>6.3769370879014298E-2</v>
      </c>
      <c r="R1128" s="14"/>
      <c r="S1128" s="14">
        <v>4.5809071543255003E-2</v>
      </c>
      <c r="T1128" s="14">
        <v>3.4754695400898303E-2</v>
      </c>
      <c r="U1128" s="14">
        <v>4.0755408337265903E-2</v>
      </c>
      <c r="V1128" s="14">
        <v>1.0166417722268501E-2</v>
      </c>
      <c r="W1128" s="14">
        <v>2.9578554203133701E-2</v>
      </c>
      <c r="X1128" s="14">
        <v>6.8485078753448905E-2</v>
      </c>
      <c r="Y1128" s="14">
        <v>4.6288996350366499E-2</v>
      </c>
      <c r="Z1128" s="14">
        <v>4.2468983452711002E-2</v>
      </c>
      <c r="AA1128" s="14">
        <v>9.1436993478896403E-2</v>
      </c>
      <c r="AB1128" s="14">
        <v>3.4712959368078403E-2</v>
      </c>
      <c r="AC1128" s="14">
        <v>2.4655560326024201E-2</v>
      </c>
      <c r="AD1128" s="14">
        <v>8.2846987912494396E-2</v>
      </c>
      <c r="AE1128" s="14"/>
      <c r="AF1128" s="14">
        <v>2.35944271764978E-2</v>
      </c>
      <c r="AG1128" s="14">
        <v>4.0250365526487197E-2</v>
      </c>
      <c r="AH1128" s="14">
        <v>3.438414355128E-2</v>
      </c>
      <c r="AI1128" s="14">
        <v>2.0371730237545401E-2</v>
      </c>
      <c r="AJ1128" s="14">
        <v>5.2997198621070302E-2</v>
      </c>
      <c r="AK1128" s="14"/>
      <c r="AL1128" s="14">
        <v>4.6641801862552103E-2</v>
      </c>
      <c r="AM1128" s="14">
        <v>2.0312594330901101E-2</v>
      </c>
      <c r="AN1128" s="14">
        <v>4.1055222381433699E-2</v>
      </c>
      <c r="AO1128" s="14">
        <v>1.93680151150873E-2</v>
      </c>
      <c r="AP1128" s="14">
        <v>3.0716189381950299E-2</v>
      </c>
      <c r="AQ1128" s="14">
        <v>5.67405144710686E-2</v>
      </c>
      <c r="AR1128" s="14"/>
      <c r="AS1128" s="14">
        <v>5.5238709304145997E-2</v>
      </c>
      <c r="AT1128" s="14">
        <v>5.4828861603714099E-2</v>
      </c>
      <c r="AU1128" s="14">
        <v>4.2809707966962901E-2</v>
      </c>
      <c r="AV1128" s="14">
        <v>7.8129111873811302E-3</v>
      </c>
      <c r="AW1128" s="14">
        <v>6.7077372467226198E-2</v>
      </c>
      <c r="AX1128" s="14"/>
      <c r="AY1128" s="14">
        <v>0.189079063784032</v>
      </c>
      <c r="AZ1128" s="14">
        <v>0.117511296011768</v>
      </c>
      <c r="BA1128" s="14">
        <v>6.5879413356919297E-2</v>
      </c>
      <c r="BB1128" s="14">
        <v>0.103851012103833</v>
      </c>
      <c r="BC1128" s="14">
        <v>4.8477221000118302E-2</v>
      </c>
      <c r="BD1128" s="14">
        <v>3.7095387133307102E-2</v>
      </c>
      <c r="BE1128" s="14">
        <v>3.7376183693085298E-2</v>
      </c>
      <c r="BF1128" s="14">
        <v>4.3319683224824497E-2</v>
      </c>
      <c r="BG1128" s="14">
        <v>0</v>
      </c>
      <c r="BH1128" s="14">
        <v>0</v>
      </c>
      <c r="BI1128" s="14">
        <v>4.2020828540182402E-2</v>
      </c>
      <c r="BJ1128" s="14">
        <v>4.2935084796624001E-2</v>
      </c>
      <c r="BK1128" s="14">
        <v>0</v>
      </c>
      <c r="BL1128" s="14">
        <v>3.5648776989449099E-2</v>
      </c>
      <c r="BM1128" s="14">
        <v>0.10419328585348001</v>
      </c>
      <c r="BN1128" s="14">
        <v>1.9932977973152001E-2</v>
      </c>
      <c r="BO1128" s="14"/>
      <c r="BP1128" s="14">
        <v>3.1980623455386201E-2</v>
      </c>
      <c r="BQ1128" s="14">
        <v>5.8801609168078098E-2</v>
      </c>
      <c r="BR1128" s="14">
        <v>4.0292288991600402E-2</v>
      </c>
      <c r="BS1128" s="14">
        <v>5.07513869232935E-2</v>
      </c>
      <c r="BT1128" s="14">
        <v>4.9802506019221197E-2</v>
      </c>
      <c r="BU1128" s="14">
        <v>2.34064672624637E-2</v>
      </c>
      <c r="BV1128" s="14"/>
      <c r="BW1128" s="14">
        <v>3.71304069609028E-2</v>
      </c>
      <c r="BX1128" s="14">
        <v>3.79945422211014E-2</v>
      </c>
      <c r="BY1128" s="14" t="s">
        <v>120</v>
      </c>
      <c r="BZ1128" s="14">
        <v>5.2392732529451903E-2</v>
      </c>
      <c r="CA1128" s="14">
        <v>8.7681349566889194E-2</v>
      </c>
      <c r="CB1128" s="14">
        <v>4.3003895373428101E-2</v>
      </c>
      <c r="CC1128" s="14">
        <v>4.5420314524725502E-2</v>
      </c>
      <c r="CD1128" s="14"/>
      <c r="CE1128" s="14">
        <v>3.0818112022994899E-2</v>
      </c>
      <c r="CF1128" s="14">
        <v>3.0146948255075998E-2</v>
      </c>
      <c r="CG1128" s="14">
        <v>8.9021299583736793E-2</v>
      </c>
      <c r="CH1128" s="14">
        <v>3.58080905287241E-2</v>
      </c>
      <c r="CI1128" s="14"/>
      <c r="CJ1128" s="14">
        <v>3.9377103724770303E-2</v>
      </c>
      <c r="CK1128" s="14">
        <v>1.41343303547703E-2</v>
      </c>
      <c r="CL1128" s="14">
        <v>5.0727996798516098E-2</v>
      </c>
      <c r="CM1128" s="14">
        <v>0.121113916099213</v>
      </c>
      <c r="CN1128" s="14"/>
      <c r="CO1128" s="14">
        <v>1.88009917984607E-2</v>
      </c>
      <c r="CP1128" s="14">
        <v>4.8874620746002302E-2</v>
      </c>
      <c r="CQ1128" s="14"/>
      <c r="CR1128" s="14">
        <v>0</v>
      </c>
      <c r="CS1128" s="14">
        <v>4.6842863046154398E-2</v>
      </c>
    </row>
    <row r="1129" spans="2:97" x14ac:dyDescent="0.3">
      <c r="C1129" s="14"/>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c r="AD1129" s="14"/>
      <c r="AE1129" s="14"/>
      <c r="AF1129" s="14"/>
      <c r="AG1129" s="14"/>
      <c r="AH1129" s="14"/>
      <c r="AI1129" s="14"/>
      <c r="AJ1129" s="14"/>
      <c r="AK1129" s="14"/>
      <c r="AL1129" s="14"/>
      <c r="AM1129" s="14"/>
      <c r="AN1129" s="14"/>
      <c r="AO1129" s="14"/>
      <c r="AP1129" s="14"/>
      <c r="AQ1129" s="14"/>
      <c r="AR1129" s="14"/>
      <c r="AS1129" s="14"/>
      <c r="AT1129" s="14"/>
      <c r="AU1129" s="14"/>
      <c r="AV1129" s="14"/>
      <c r="AW1129" s="14"/>
      <c r="AX1129" s="14"/>
      <c r="AY1129" s="14"/>
      <c r="AZ1129" s="14"/>
      <c r="BA1129" s="14"/>
      <c r="BB1129" s="14"/>
      <c r="BC1129" s="14"/>
      <c r="BD1129" s="14"/>
      <c r="BE1129" s="14"/>
      <c r="BF1129" s="14"/>
      <c r="BG1129" s="14"/>
      <c r="BH1129" s="14"/>
      <c r="BI1129" s="14"/>
      <c r="BJ1129" s="14"/>
      <c r="BK1129" s="14"/>
      <c r="BL1129" s="14"/>
      <c r="BM1129" s="14"/>
      <c r="BN1129" s="14"/>
      <c r="BO1129" s="14"/>
      <c r="BP1129" s="14"/>
      <c r="BQ1129" s="14"/>
      <c r="BR1129" s="14"/>
      <c r="BS1129" s="14"/>
      <c r="BT1129" s="14"/>
      <c r="BU1129" s="14"/>
      <c r="BV1129" s="14"/>
      <c r="BW1129" s="14"/>
      <c r="BX1129" s="14"/>
      <c r="BY1129" s="14"/>
      <c r="BZ1129" s="14"/>
      <c r="CA1129" s="14"/>
      <c r="CB1129" s="14"/>
      <c r="CC1129" s="14"/>
      <c r="CD1129" s="14"/>
      <c r="CE1129" s="14"/>
      <c r="CF1129" s="14"/>
      <c r="CG1129" s="14"/>
      <c r="CH1129" s="14"/>
      <c r="CI1129" s="14"/>
      <c r="CJ1129" s="14"/>
      <c r="CK1129" s="14"/>
      <c r="CL1129" s="14"/>
      <c r="CM1129" s="14"/>
      <c r="CN1129" s="14"/>
      <c r="CO1129" s="14"/>
      <c r="CP1129" s="14"/>
      <c r="CQ1129" s="14"/>
      <c r="CR1129" s="14"/>
      <c r="CS1129" s="14"/>
    </row>
    <row r="1130" spans="2:97" x14ac:dyDescent="0.3">
      <c r="B1130" s="6" t="s">
        <v>465</v>
      </c>
      <c r="C1130" s="14"/>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c r="AD1130" s="14"/>
      <c r="AE1130" s="14"/>
      <c r="AF1130" s="14"/>
      <c r="AG1130" s="14"/>
      <c r="AH1130" s="14"/>
      <c r="AI1130" s="14"/>
      <c r="AJ1130" s="14"/>
      <c r="AK1130" s="14"/>
      <c r="AL1130" s="14"/>
      <c r="AM1130" s="14"/>
      <c r="AN1130" s="14"/>
      <c r="AO1130" s="14"/>
      <c r="AP1130" s="14"/>
      <c r="AQ1130" s="14"/>
      <c r="AR1130" s="14"/>
      <c r="AS1130" s="14"/>
      <c r="AT1130" s="14"/>
      <c r="AU1130" s="14"/>
      <c r="AV1130" s="14"/>
      <c r="AW1130" s="14"/>
      <c r="AX1130" s="14"/>
      <c r="AY1130" s="14"/>
      <c r="AZ1130" s="14"/>
      <c r="BA1130" s="14"/>
      <c r="BB1130" s="14"/>
      <c r="BC1130" s="14"/>
      <c r="BD1130" s="14"/>
      <c r="BE1130" s="14"/>
      <c r="BF1130" s="14"/>
      <c r="BG1130" s="14"/>
      <c r="BH1130" s="14"/>
      <c r="BI1130" s="14"/>
      <c r="BJ1130" s="14"/>
      <c r="BK1130" s="14"/>
      <c r="BL1130" s="14"/>
      <c r="BM1130" s="14"/>
      <c r="BN1130" s="14"/>
      <c r="BO1130" s="14"/>
      <c r="BP1130" s="14"/>
      <c r="BQ1130" s="14"/>
      <c r="BR1130" s="14"/>
      <c r="BS1130" s="14"/>
      <c r="BT1130" s="14"/>
      <c r="BU1130" s="14"/>
      <c r="BV1130" s="14"/>
      <c r="BW1130" s="14"/>
      <c r="BX1130" s="14"/>
      <c r="BY1130" s="14"/>
      <c r="BZ1130" s="14"/>
      <c r="CA1130" s="14"/>
      <c r="CB1130" s="14"/>
      <c r="CC1130" s="14"/>
      <c r="CD1130" s="14"/>
      <c r="CE1130" s="14"/>
      <c r="CF1130" s="14"/>
      <c r="CG1130" s="14"/>
      <c r="CH1130" s="14"/>
      <c r="CI1130" s="14"/>
      <c r="CJ1130" s="14"/>
      <c r="CK1130" s="14"/>
      <c r="CL1130" s="14"/>
      <c r="CM1130" s="14"/>
      <c r="CN1130" s="14"/>
      <c r="CO1130" s="14"/>
      <c r="CP1130" s="14"/>
      <c r="CQ1130" s="14"/>
      <c r="CR1130" s="14"/>
      <c r="CS1130" s="14"/>
    </row>
    <row r="1131" spans="2:97" x14ac:dyDescent="0.3">
      <c r="B1131" s="24" t="s">
        <v>188</v>
      </c>
      <c r="C1131" s="14"/>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c r="AD1131" s="14"/>
      <c r="AE1131" s="14"/>
      <c r="AF1131" s="14"/>
      <c r="AG1131" s="14"/>
      <c r="AH1131" s="14"/>
      <c r="AI1131" s="14"/>
      <c r="AJ1131" s="14"/>
      <c r="AK1131" s="14"/>
      <c r="AL1131" s="14"/>
      <c r="AM1131" s="14"/>
      <c r="AN1131" s="14"/>
      <c r="AO1131" s="14"/>
      <c r="AP1131" s="14"/>
      <c r="AQ1131" s="14"/>
      <c r="AR1131" s="14"/>
      <c r="AS1131" s="14"/>
      <c r="AT1131" s="14"/>
      <c r="AU1131" s="14"/>
      <c r="AV1131" s="14"/>
      <c r="AW1131" s="14"/>
      <c r="AX1131" s="14"/>
      <c r="AY1131" s="14"/>
      <c r="AZ1131" s="14"/>
      <c r="BA1131" s="14"/>
      <c r="BB1131" s="14"/>
      <c r="BC1131" s="14"/>
      <c r="BD1131" s="14"/>
      <c r="BE1131" s="14"/>
      <c r="BF1131" s="14"/>
      <c r="BG1131" s="14"/>
      <c r="BH1131" s="14"/>
      <c r="BI1131" s="14"/>
      <c r="BJ1131" s="14"/>
      <c r="BK1131" s="14"/>
      <c r="BL1131" s="14"/>
      <c r="BM1131" s="14"/>
      <c r="BN1131" s="14"/>
      <c r="BO1131" s="14"/>
      <c r="BP1131" s="14"/>
      <c r="BQ1131" s="14"/>
      <c r="BR1131" s="14"/>
      <c r="BS1131" s="14"/>
      <c r="BT1131" s="14"/>
      <c r="BU1131" s="14"/>
      <c r="BV1131" s="14"/>
      <c r="BW1131" s="14"/>
      <c r="BX1131" s="14"/>
      <c r="BY1131" s="14"/>
      <c r="BZ1131" s="14"/>
      <c r="CA1131" s="14"/>
      <c r="CB1131" s="14"/>
      <c r="CC1131" s="14"/>
      <c r="CD1131" s="14"/>
      <c r="CE1131" s="14"/>
      <c r="CF1131" s="14"/>
      <c r="CG1131" s="14"/>
      <c r="CH1131" s="14"/>
      <c r="CI1131" s="14"/>
      <c r="CJ1131" s="14"/>
      <c r="CK1131" s="14"/>
      <c r="CL1131" s="14"/>
      <c r="CM1131" s="14"/>
      <c r="CN1131" s="14"/>
      <c r="CO1131" s="14"/>
      <c r="CP1131" s="14"/>
      <c r="CQ1131" s="14"/>
      <c r="CR1131" s="14"/>
      <c r="CS1131" s="14"/>
    </row>
    <row r="1132" spans="2:97" x14ac:dyDescent="0.3">
      <c r="B1132" t="s">
        <v>458</v>
      </c>
      <c r="C1132" s="14">
        <v>3.33522205032269E-2</v>
      </c>
      <c r="D1132" s="14">
        <v>3.3557982066211703E-2</v>
      </c>
      <c r="E1132" s="14">
        <v>3.3219984090353399E-2</v>
      </c>
      <c r="F1132" s="14"/>
      <c r="G1132" s="14">
        <v>3.2335101091274097E-2</v>
      </c>
      <c r="H1132" s="14">
        <v>9.9720660676410805E-2</v>
      </c>
      <c r="I1132" s="14">
        <v>4.0758604053685199E-2</v>
      </c>
      <c r="J1132" s="14">
        <v>2.9337219521595601E-2</v>
      </c>
      <c r="K1132" s="14">
        <v>6.6183604583665897E-3</v>
      </c>
      <c r="L1132" s="14">
        <v>0</v>
      </c>
      <c r="M1132" s="14"/>
      <c r="N1132" s="14">
        <v>4.6689219640945197E-2</v>
      </c>
      <c r="O1132" s="14">
        <v>1.6428635220257899E-2</v>
      </c>
      <c r="P1132" s="14">
        <v>2.9583357879662001E-2</v>
      </c>
      <c r="Q1132" s="14">
        <v>4.04610935230399E-2</v>
      </c>
      <c r="R1132" s="14"/>
      <c r="S1132" s="14">
        <v>4.7420365487027299E-2</v>
      </c>
      <c r="T1132" s="14">
        <v>1.44533732608573E-2</v>
      </c>
      <c r="U1132" s="14">
        <v>2.7677263089753001E-2</v>
      </c>
      <c r="V1132" s="14">
        <v>4.3520312480323703E-2</v>
      </c>
      <c r="W1132" s="14">
        <v>2.9570467862227098E-2</v>
      </c>
      <c r="X1132" s="14">
        <v>6.0773308924564902E-2</v>
      </c>
      <c r="Y1132" s="14">
        <v>0</v>
      </c>
      <c r="Z1132" s="14">
        <v>9.0258317111240799E-2</v>
      </c>
      <c r="AA1132" s="14">
        <v>3.7205611859280403E-2</v>
      </c>
      <c r="AB1132" s="14">
        <v>3.5045435586322303E-2</v>
      </c>
      <c r="AC1132" s="14">
        <v>0</v>
      </c>
      <c r="AD1132" s="14">
        <v>0</v>
      </c>
      <c r="AE1132" s="14"/>
      <c r="AF1132" s="14">
        <v>2.7108383859747801E-2</v>
      </c>
      <c r="AG1132" s="14">
        <v>5.0829585918144897E-2</v>
      </c>
      <c r="AH1132" s="14">
        <v>2.13856034346168E-2</v>
      </c>
      <c r="AI1132" s="14">
        <v>2.73140408521345E-2</v>
      </c>
      <c r="AJ1132" s="14">
        <v>3.3928055695707102E-2</v>
      </c>
      <c r="AK1132" s="14"/>
      <c r="AL1132" s="14">
        <v>6.0612649948985499E-2</v>
      </c>
      <c r="AM1132" s="14">
        <v>2.3574691556792E-2</v>
      </c>
      <c r="AN1132" s="14">
        <v>1.8645126269039899E-2</v>
      </c>
      <c r="AO1132" s="14">
        <v>3.3214994932655201E-2</v>
      </c>
      <c r="AP1132" s="14">
        <v>3.0065601989682101E-2</v>
      </c>
      <c r="AQ1132" s="14">
        <v>1.8060628652709899E-2</v>
      </c>
      <c r="AR1132" s="14"/>
      <c r="AS1132" s="14">
        <v>2.1342927874044199E-2</v>
      </c>
      <c r="AT1132" s="14">
        <v>2.3820409362632002E-2</v>
      </c>
      <c r="AU1132" s="14">
        <v>3.1291539748388802E-2</v>
      </c>
      <c r="AV1132" s="14">
        <v>9.5930673480282405E-2</v>
      </c>
      <c r="AW1132" s="14">
        <v>0.126119298723541</v>
      </c>
      <c r="AX1132" s="14"/>
      <c r="AY1132" s="14">
        <v>0</v>
      </c>
      <c r="AZ1132" s="14">
        <v>5.5410918422179899E-2</v>
      </c>
      <c r="BA1132" s="14">
        <v>4.0627173907807901E-2</v>
      </c>
      <c r="BB1132" s="14">
        <v>3.6416304933041897E-2</v>
      </c>
      <c r="BC1132" s="14">
        <v>2.50966575521097E-2</v>
      </c>
      <c r="BD1132" s="14">
        <v>1.02801745226146E-2</v>
      </c>
      <c r="BE1132" s="14">
        <v>4.6326048024755803E-2</v>
      </c>
      <c r="BF1132" s="14">
        <v>3.9937154838067403E-2</v>
      </c>
      <c r="BG1132" s="14">
        <v>2.9582101899000599E-2</v>
      </c>
      <c r="BH1132" s="14">
        <v>3.2572594791247397E-2</v>
      </c>
      <c r="BI1132" s="14">
        <v>0</v>
      </c>
      <c r="BJ1132" s="14">
        <v>1.5372862052522401E-2</v>
      </c>
      <c r="BK1132" s="14">
        <v>2.15065466414553E-2</v>
      </c>
      <c r="BL1132" s="14">
        <v>0</v>
      </c>
      <c r="BM1132" s="14">
        <v>0</v>
      </c>
      <c r="BN1132" s="14">
        <v>0.16353362441836999</v>
      </c>
      <c r="BO1132" s="14"/>
      <c r="BP1132" s="14">
        <v>6.4665270761104704E-2</v>
      </c>
      <c r="BQ1132" s="14">
        <v>2.7579872169692501E-2</v>
      </c>
      <c r="BR1132" s="14">
        <v>2.86034929298465E-2</v>
      </c>
      <c r="BS1132" s="14">
        <v>1.9540517961826299E-2</v>
      </c>
      <c r="BT1132" s="14">
        <v>9.8106678906244894E-3</v>
      </c>
      <c r="BU1132" s="14">
        <v>2.0989987854572199E-2</v>
      </c>
      <c r="BV1132" s="14"/>
      <c r="BW1132" s="14">
        <v>3.0295762046139599E-2</v>
      </c>
      <c r="BX1132" s="14">
        <v>3.3857496861810901E-2</v>
      </c>
      <c r="BY1132" s="14" t="s">
        <v>120</v>
      </c>
      <c r="BZ1132" s="14">
        <v>2.6887372234929801E-2</v>
      </c>
      <c r="CA1132" s="14">
        <v>5.0706007899999801E-2</v>
      </c>
      <c r="CB1132" s="14">
        <v>2.75727530201266E-2</v>
      </c>
      <c r="CC1132" s="14">
        <v>3.4056635926617597E-2</v>
      </c>
      <c r="CD1132" s="14"/>
      <c r="CE1132" s="14">
        <v>3.9673388501326998E-2</v>
      </c>
      <c r="CF1132" s="14">
        <v>7.5163768928663999E-2</v>
      </c>
      <c r="CG1132" s="14">
        <v>3.1545285769277301E-2</v>
      </c>
      <c r="CH1132" s="14">
        <v>1.6879981717149901E-2</v>
      </c>
      <c r="CI1132" s="14"/>
      <c r="CJ1132" s="14">
        <v>4.6900947551911001E-2</v>
      </c>
      <c r="CK1132" s="14">
        <v>6.1360984353484103E-2</v>
      </c>
      <c r="CL1132" s="14">
        <v>2.23361295503803E-2</v>
      </c>
      <c r="CM1132" s="14">
        <v>0</v>
      </c>
      <c r="CN1132" s="14"/>
      <c r="CO1132" s="14">
        <v>0.137890500596069</v>
      </c>
      <c r="CP1132" s="14">
        <v>2.1135714746370899E-2</v>
      </c>
      <c r="CQ1132" s="14"/>
      <c r="CR1132" s="14">
        <v>0.109691651318026</v>
      </c>
      <c r="CS1132" s="14">
        <v>2.7950671286916501E-2</v>
      </c>
    </row>
    <row r="1133" spans="2:97" x14ac:dyDescent="0.3">
      <c r="B1133" t="s">
        <v>459</v>
      </c>
      <c r="C1133" s="14">
        <v>0.13457944421145299</v>
      </c>
      <c r="D1133" s="14">
        <v>0.15143260130050301</v>
      </c>
      <c r="E1133" s="14">
        <v>0.11925947613840999</v>
      </c>
      <c r="F1133" s="14"/>
      <c r="G1133" s="14">
        <v>0.28594365210858003</v>
      </c>
      <c r="H1133" s="14">
        <v>0.27986284652573101</v>
      </c>
      <c r="I1133" s="14">
        <v>0.137221039937232</v>
      </c>
      <c r="J1133" s="14">
        <v>8.0765890670373194E-2</v>
      </c>
      <c r="K1133" s="14">
        <v>2.5287469632140201E-2</v>
      </c>
      <c r="L1133" s="14">
        <v>4.15585979901478E-2</v>
      </c>
      <c r="M1133" s="14"/>
      <c r="N1133" s="14">
        <v>0.215784101395008</v>
      </c>
      <c r="O1133" s="14">
        <v>0.102419394360068</v>
      </c>
      <c r="P1133" s="14">
        <v>0.13938374582657601</v>
      </c>
      <c r="Q1133" s="14">
        <v>7.5694554744176107E-2</v>
      </c>
      <c r="R1133" s="14"/>
      <c r="S1133" s="14">
        <v>0.25809591935150999</v>
      </c>
      <c r="T1133" s="14">
        <v>7.0390197781248401E-2</v>
      </c>
      <c r="U1133" s="14">
        <v>0.108936609764557</v>
      </c>
      <c r="V1133" s="14">
        <v>0.14382490131849901</v>
      </c>
      <c r="W1133" s="14">
        <v>0.14493703139536401</v>
      </c>
      <c r="X1133" s="14">
        <v>0.12469008442059799</v>
      </c>
      <c r="Y1133" s="14">
        <v>0.16348312982273</v>
      </c>
      <c r="Z1133" s="14">
        <v>0.10717791065596199</v>
      </c>
      <c r="AA1133" s="14">
        <v>0.11627233560379301</v>
      </c>
      <c r="AB1133" s="14">
        <v>0.102296781888061</v>
      </c>
      <c r="AC1133" s="14">
        <v>9.0771496860112003E-2</v>
      </c>
      <c r="AD1133" s="14">
        <v>4.8515463483463299E-2</v>
      </c>
      <c r="AE1133" s="14"/>
      <c r="AF1133" s="14">
        <v>0.16038188056671501</v>
      </c>
      <c r="AG1133" s="14">
        <v>0.17800031495728</v>
      </c>
      <c r="AH1133" s="14">
        <v>5.9823766874761299E-2</v>
      </c>
      <c r="AI1133" s="14">
        <v>0.147488046798741</v>
      </c>
      <c r="AJ1133" s="14">
        <v>8.7485326635368593E-2</v>
      </c>
      <c r="AK1133" s="14"/>
      <c r="AL1133" s="14">
        <v>0.229661980683428</v>
      </c>
      <c r="AM1133" s="14">
        <v>0.181319473210624</v>
      </c>
      <c r="AN1133" s="14">
        <v>8.2938252419241104E-2</v>
      </c>
      <c r="AO1133" s="14">
        <v>0.112336935539466</v>
      </c>
      <c r="AP1133" s="14">
        <v>0.115646491652082</v>
      </c>
      <c r="AQ1133" s="14">
        <v>4.3236343523655102E-2</v>
      </c>
      <c r="AR1133" s="14"/>
      <c r="AS1133" s="14">
        <v>7.6316495444057802E-2</v>
      </c>
      <c r="AT1133" s="14">
        <v>0.12940988994991701</v>
      </c>
      <c r="AU1133" s="14">
        <v>0.155104428766833</v>
      </c>
      <c r="AV1133" s="14">
        <v>0.25313097167639897</v>
      </c>
      <c r="AW1133" s="14">
        <v>0.392359808786029</v>
      </c>
      <c r="AX1133" s="14"/>
      <c r="AY1133" s="14">
        <v>0</v>
      </c>
      <c r="AZ1133" s="14">
        <v>5.5512969053872097E-2</v>
      </c>
      <c r="BA1133" s="14">
        <v>9.0438559882208697E-2</v>
      </c>
      <c r="BB1133" s="14">
        <v>3.64306573179147E-2</v>
      </c>
      <c r="BC1133" s="14">
        <v>0.12400898567643</v>
      </c>
      <c r="BD1133" s="14">
        <v>0.167133425409976</v>
      </c>
      <c r="BE1133" s="14">
        <v>0.13566387633106</v>
      </c>
      <c r="BF1133" s="14">
        <v>0.11577013724024</v>
      </c>
      <c r="BG1133" s="14">
        <v>4.3559886773124501E-2</v>
      </c>
      <c r="BH1133" s="14">
        <v>0.14038938056035</v>
      </c>
      <c r="BI1133" s="14">
        <v>0.18245991557894201</v>
      </c>
      <c r="BJ1133" s="14">
        <v>0.153606729460491</v>
      </c>
      <c r="BK1133" s="14">
        <v>0.147074642451754</v>
      </c>
      <c r="BL1133" s="14">
        <v>0.164168403151741</v>
      </c>
      <c r="BM1133" s="14">
        <v>0.27381818159872601</v>
      </c>
      <c r="BN1133" s="14">
        <v>0.31614624402654801</v>
      </c>
      <c r="BO1133" s="14"/>
      <c r="BP1133" s="14">
        <v>0.25644280921120399</v>
      </c>
      <c r="BQ1133" s="14">
        <v>0.114595729894482</v>
      </c>
      <c r="BR1133" s="14">
        <v>0.13149433963194099</v>
      </c>
      <c r="BS1133" s="14">
        <v>8.8896315748235394E-2</v>
      </c>
      <c r="BT1133" s="14">
        <v>1.8681951556076999E-2</v>
      </c>
      <c r="BU1133" s="14">
        <v>4.0694272225346502E-2</v>
      </c>
      <c r="BV1133" s="14"/>
      <c r="BW1133" s="14">
        <v>0.10713041542542601</v>
      </c>
      <c r="BX1133" s="14">
        <v>0.119675328774551</v>
      </c>
      <c r="BY1133" s="14" t="s">
        <v>120</v>
      </c>
      <c r="BZ1133" s="14">
        <v>0.160026122715207</v>
      </c>
      <c r="CA1133" s="14">
        <v>0.15585988208625601</v>
      </c>
      <c r="CB1133" s="14">
        <v>0.171477221840064</v>
      </c>
      <c r="CC1133" s="14">
        <v>0.19305734256313101</v>
      </c>
      <c r="CD1133" s="14"/>
      <c r="CE1133" s="14">
        <v>0.22721412498083901</v>
      </c>
      <c r="CF1133" s="14">
        <v>0.168988099334102</v>
      </c>
      <c r="CG1133" s="14">
        <v>7.1400958730205202E-2</v>
      </c>
      <c r="CH1133" s="14">
        <v>0.105171743682035</v>
      </c>
      <c r="CI1133" s="14"/>
      <c r="CJ1133" s="14">
        <v>0.14203273635652799</v>
      </c>
      <c r="CK1133" s="14">
        <v>0.17257369993718499</v>
      </c>
      <c r="CL1133" s="14">
        <v>0.123368169669397</v>
      </c>
      <c r="CM1133" s="14">
        <v>8.67476549453811E-2</v>
      </c>
      <c r="CN1133" s="14"/>
      <c r="CO1133" s="14">
        <v>0.34279060413131601</v>
      </c>
      <c r="CP1133" s="14">
        <v>0.10839638239473599</v>
      </c>
      <c r="CQ1133" s="14"/>
      <c r="CR1133" s="14">
        <v>0.21460819076856999</v>
      </c>
      <c r="CS1133" s="14">
        <v>0.12852311084550999</v>
      </c>
    </row>
    <row r="1134" spans="2:97" x14ac:dyDescent="0.3">
      <c r="B1134" t="s">
        <v>460</v>
      </c>
      <c r="C1134" s="14">
        <v>0.38348032728598502</v>
      </c>
      <c r="D1134" s="14">
        <v>0.41806225290674998</v>
      </c>
      <c r="E1134" s="14">
        <v>0.35222994592958301</v>
      </c>
      <c r="F1134" s="14"/>
      <c r="G1134" s="14">
        <v>0.30971627428023402</v>
      </c>
      <c r="H1134" s="14">
        <v>0.27444749203448598</v>
      </c>
      <c r="I1134" s="14">
        <v>0.37076725901581098</v>
      </c>
      <c r="J1134" s="14">
        <v>0.43821670008083102</v>
      </c>
      <c r="K1134" s="14">
        <v>0.441972822112423</v>
      </c>
      <c r="L1134" s="14">
        <v>0.44128442306986498</v>
      </c>
      <c r="M1134" s="14"/>
      <c r="N1134" s="14">
        <v>0.32936842506852199</v>
      </c>
      <c r="O1134" s="14">
        <v>0.39559115656106703</v>
      </c>
      <c r="P1134" s="14">
        <v>0.45852246752220499</v>
      </c>
      <c r="Q1134" s="14">
        <v>0.353605329650512</v>
      </c>
      <c r="R1134" s="14"/>
      <c r="S1134" s="14">
        <v>0.33344645571019799</v>
      </c>
      <c r="T1134" s="14">
        <v>0.38743543950008003</v>
      </c>
      <c r="U1134" s="14">
        <v>0.39933641971410999</v>
      </c>
      <c r="V1134" s="14">
        <v>0.38099971588623199</v>
      </c>
      <c r="W1134" s="14">
        <v>0.39025945315499899</v>
      </c>
      <c r="X1134" s="14">
        <v>0.384640431162729</v>
      </c>
      <c r="Y1134" s="14">
        <v>0.41655340506588301</v>
      </c>
      <c r="Z1134" s="14">
        <v>0.424370175138363</v>
      </c>
      <c r="AA1134" s="14">
        <v>0.35709933229216101</v>
      </c>
      <c r="AB1134" s="14">
        <v>0.46288185234463503</v>
      </c>
      <c r="AC1134" s="14">
        <v>0.35672178533264198</v>
      </c>
      <c r="AD1134" s="14">
        <v>0.31074480167409202</v>
      </c>
      <c r="AE1134" s="14"/>
      <c r="AF1134" s="14">
        <v>0.43850320977892798</v>
      </c>
      <c r="AG1134" s="14">
        <v>0.337019450359474</v>
      </c>
      <c r="AH1134" s="14">
        <v>0.38223788408239501</v>
      </c>
      <c r="AI1134" s="14">
        <v>0.505298022059124</v>
      </c>
      <c r="AJ1134" s="14">
        <v>0.21676507555326399</v>
      </c>
      <c r="AK1134" s="14"/>
      <c r="AL1134" s="14">
        <v>0.316395752439875</v>
      </c>
      <c r="AM1134" s="14">
        <v>0.37731557912514402</v>
      </c>
      <c r="AN1134" s="14">
        <v>0.42480467650551501</v>
      </c>
      <c r="AO1134" s="14">
        <v>0.52097673433429204</v>
      </c>
      <c r="AP1134" s="14">
        <v>0.28461619174054698</v>
      </c>
      <c r="AQ1134" s="14">
        <v>0.33723079866970701</v>
      </c>
      <c r="AR1134" s="14"/>
      <c r="AS1134" s="14">
        <v>0.435365921779854</v>
      </c>
      <c r="AT1134" s="14">
        <v>0.38167603521674598</v>
      </c>
      <c r="AU1134" s="14">
        <v>0.360363039321001</v>
      </c>
      <c r="AV1134" s="14">
        <v>0.28933756028341701</v>
      </c>
      <c r="AW1134" s="14">
        <v>0.23523113411955299</v>
      </c>
      <c r="AX1134" s="14"/>
      <c r="AY1134" s="14">
        <v>0.40118460435314801</v>
      </c>
      <c r="AZ1134" s="14">
        <v>0.35856638926511297</v>
      </c>
      <c r="BA1134" s="14">
        <v>0.39254750954300499</v>
      </c>
      <c r="BB1134" s="14">
        <v>0.40220284516010701</v>
      </c>
      <c r="BC1134" s="14">
        <v>0.39285317743360099</v>
      </c>
      <c r="BD1134" s="14">
        <v>0.39256303486636901</v>
      </c>
      <c r="BE1134" s="14">
        <v>0.44097972513899403</v>
      </c>
      <c r="BF1134" s="14">
        <v>0.36721644842500001</v>
      </c>
      <c r="BG1134" s="14">
        <v>0.49151010099529302</v>
      </c>
      <c r="BH1134" s="14">
        <v>0.337083022599723</v>
      </c>
      <c r="BI1134" s="14">
        <v>0.35885282927636503</v>
      </c>
      <c r="BJ1134" s="14">
        <v>0.489440830006662</v>
      </c>
      <c r="BK1134" s="14">
        <v>0.37568690938010502</v>
      </c>
      <c r="BL1134" s="14">
        <v>0.388024786382142</v>
      </c>
      <c r="BM1134" s="14">
        <v>0.41144216620896801</v>
      </c>
      <c r="BN1134" s="14">
        <v>0.156986086744244</v>
      </c>
      <c r="BO1134" s="14"/>
      <c r="BP1134" s="14">
        <v>0.326432940203356</v>
      </c>
      <c r="BQ1134" s="14">
        <v>0.39080360899027999</v>
      </c>
      <c r="BR1134" s="14">
        <v>0.36981431305782803</v>
      </c>
      <c r="BS1134" s="14">
        <v>0.39020772187027197</v>
      </c>
      <c r="BT1134" s="14">
        <v>0.43544182870167802</v>
      </c>
      <c r="BU1134" s="14">
        <v>0.555239084531717</v>
      </c>
      <c r="BV1134" s="14"/>
      <c r="BW1134" s="14">
        <v>0.37777372676736398</v>
      </c>
      <c r="BX1134" s="14">
        <v>0.38812309791460298</v>
      </c>
      <c r="BY1134" s="14" t="s">
        <v>120</v>
      </c>
      <c r="BZ1134" s="14">
        <v>0.44695113715827001</v>
      </c>
      <c r="CA1134" s="14">
        <v>0.40237698901649499</v>
      </c>
      <c r="CB1134" s="14">
        <v>0.36856864666471101</v>
      </c>
      <c r="CC1134" s="14">
        <v>0.339328495937188</v>
      </c>
      <c r="CD1134" s="14"/>
      <c r="CE1134" s="14">
        <v>0.37253999073309402</v>
      </c>
      <c r="CF1134" s="14">
        <v>0.31743490767318999</v>
      </c>
      <c r="CG1134" s="14">
        <v>0.44469144478858802</v>
      </c>
      <c r="CH1134" s="14">
        <v>0.39369324419228202</v>
      </c>
      <c r="CI1134" s="14"/>
      <c r="CJ1134" s="14">
        <v>0.32610517181721199</v>
      </c>
      <c r="CK1134" s="14">
        <v>0.36092212448003902</v>
      </c>
      <c r="CL1134" s="14">
        <v>0.42013993058267501</v>
      </c>
      <c r="CM1134" s="14">
        <v>0.29787753897734998</v>
      </c>
      <c r="CN1134" s="14"/>
      <c r="CO1134" s="14">
        <v>0.238928628920279</v>
      </c>
      <c r="CP1134" s="14">
        <v>0.40638223113741501</v>
      </c>
      <c r="CQ1134" s="14"/>
      <c r="CR1134" s="14">
        <v>0.337239694357788</v>
      </c>
      <c r="CS1134" s="14">
        <v>0.39327274148972602</v>
      </c>
    </row>
    <row r="1135" spans="2:97" x14ac:dyDescent="0.3">
      <c r="B1135" t="s">
        <v>461</v>
      </c>
      <c r="C1135" s="14">
        <v>0.28696540301911999</v>
      </c>
      <c r="D1135" s="14">
        <v>0.283673015225546</v>
      </c>
      <c r="E1135" s="14">
        <v>0.29049970619491999</v>
      </c>
      <c r="F1135" s="14"/>
      <c r="G1135" s="14">
        <v>0.196646229851896</v>
      </c>
      <c r="H1135" s="14">
        <v>0.21620812860628499</v>
      </c>
      <c r="I1135" s="14">
        <v>0.31267308039083402</v>
      </c>
      <c r="J1135" s="14">
        <v>0.30521613484156901</v>
      </c>
      <c r="K1135" s="14">
        <v>0.324771249396335</v>
      </c>
      <c r="L1135" s="14">
        <v>0.33901297158103</v>
      </c>
      <c r="M1135" s="14"/>
      <c r="N1135" s="14">
        <v>0.27491030047039999</v>
      </c>
      <c r="O1135" s="14">
        <v>0.31948721227735699</v>
      </c>
      <c r="P1135" s="14">
        <v>0.240453874769985</v>
      </c>
      <c r="Q1135" s="14">
        <v>0.31506253753236901</v>
      </c>
      <c r="R1135" s="14"/>
      <c r="S1135" s="14">
        <v>0.21612059035314801</v>
      </c>
      <c r="T1135" s="14">
        <v>0.33281295248860698</v>
      </c>
      <c r="U1135" s="14">
        <v>0.29002993366576502</v>
      </c>
      <c r="V1135" s="14">
        <v>0.314009947337414</v>
      </c>
      <c r="W1135" s="14">
        <v>0.295321998471957</v>
      </c>
      <c r="X1135" s="14">
        <v>0.24146725379311301</v>
      </c>
      <c r="Y1135" s="14">
        <v>0.32752022730632202</v>
      </c>
      <c r="Z1135" s="14">
        <v>0.266816672326677</v>
      </c>
      <c r="AA1135" s="14">
        <v>0.27741163504659599</v>
      </c>
      <c r="AB1135" s="14">
        <v>0.25206435161611601</v>
      </c>
      <c r="AC1135" s="14">
        <v>0.29146110987971802</v>
      </c>
      <c r="AD1135" s="14">
        <v>0.51439064976277205</v>
      </c>
      <c r="AE1135" s="14"/>
      <c r="AF1135" s="14">
        <v>0.21432666253479801</v>
      </c>
      <c r="AG1135" s="14">
        <v>0.29805425208764302</v>
      </c>
      <c r="AH1135" s="14">
        <v>0.396892365369514</v>
      </c>
      <c r="AI1135" s="14">
        <v>0.200653419442755</v>
      </c>
      <c r="AJ1135" s="14">
        <v>0.43071058336266999</v>
      </c>
      <c r="AK1135" s="14"/>
      <c r="AL1135" s="14">
        <v>0.27939638163840103</v>
      </c>
      <c r="AM1135" s="14">
        <v>0.24555594606092199</v>
      </c>
      <c r="AN1135" s="14">
        <v>0.352475737347477</v>
      </c>
      <c r="AO1135" s="14">
        <v>0.230941882451249</v>
      </c>
      <c r="AP1135" s="14">
        <v>0.331472426413288</v>
      </c>
      <c r="AQ1135" s="14">
        <v>0.34602191536410498</v>
      </c>
      <c r="AR1135" s="14"/>
      <c r="AS1135" s="14">
        <v>0.296893733325924</v>
      </c>
      <c r="AT1135" s="14">
        <v>0.30414481759804901</v>
      </c>
      <c r="AU1135" s="14">
        <v>0.28490107122413699</v>
      </c>
      <c r="AV1135" s="14">
        <v>0.26161900040813302</v>
      </c>
      <c r="AW1135" s="14">
        <v>0.24628975837087699</v>
      </c>
      <c r="AX1135" s="14"/>
      <c r="AY1135" s="14">
        <v>0</v>
      </c>
      <c r="AZ1135" s="14">
        <v>0.24858033070338001</v>
      </c>
      <c r="BA1135" s="14">
        <v>0.23280832147059199</v>
      </c>
      <c r="BB1135" s="14">
        <v>0.36549466104589801</v>
      </c>
      <c r="BC1135" s="14">
        <v>0.33589030169775402</v>
      </c>
      <c r="BD1135" s="14">
        <v>0.26079394551207802</v>
      </c>
      <c r="BE1135" s="14">
        <v>0.25382383865224201</v>
      </c>
      <c r="BF1135" s="14">
        <v>0.36486360752829</v>
      </c>
      <c r="BG1135" s="14">
        <v>0.26849250436385202</v>
      </c>
      <c r="BH1135" s="14">
        <v>0.38040338681317099</v>
      </c>
      <c r="BI1135" s="14">
        <v>0.29988850157921598</v>
      </c>
      <c r="BJ1135" s="14">
        <v>0.21001918474705999</v>
      </c>
      <c r="BK1135" s="14">
        <v>0.34087130919184599</v>
      </c>
      <c r="BL1135" s="14">
        <v>0.20193614982407501</v>
      </c>
      <c r="BM1135" s="14">
        <v>0.20869232851469099</v>
      </c>
      <c r="BN1135" s="14">
        <v>0.25696285780001399</v>
      </c>
      <c r="BO1135" s="14"/>
      <c r="BP1135" s="14">
        <v>0.22635658817886301</v>
      </c>
      <c r="BQ1135" s="14">
        <v>0.31198787801101902</v>
      </c>
      <c r="BR1135" s="14">
        <v>0.29665324382563102</v>
      </c>
      <c r="BS1135" s="14">
        <v>0.32874315569238099</v>
      </c>
      <c r="BT1135" s="14">
        <v>0.30279632453056299</v>
      </c>
      <c r="BU1135" s="14">
        <v>0.223363173028087</v>
      </c>
      <c r="BV1135" s="14"/>
      <c r="BW1135" s="14">
        <v>0.32579632896027</v>
      </c>
      <c r="BX1135" s="14">
        <v>0.29436272738907399</v>
      </c>
      <c r="BY1135" s="14" t="s">
        <v>120</v>
      </c>
      <c r="BZ1135" s="14">
        <v>0.156784868373256</v>
      </c>
      <c r="CA1135" s="14">
        <v>0.223174886896297</v>
      </c>
      <c r="CB1135" s="14">
        <v>0.28928624361119398</v>
      </c>
      <c r="CC1135" s="14">
        <v>0.28405858261587003</v>
      </c>
      <c r="CD1135" s="14"/>
      <c r="CE1135" s="14">
        <v>0.23751794593932299</v>
      </c>
      <c r="CF1135" s="14">
        <v>0.27838527395033202</v>
      </c>
      <c r="CG1135" s="14">
        <v>0.232403473345759</v>
      </c>
      <c r="CH1135" s="14">
        <v>0.34061601583135798</v>
      </c>
      <c r="CI1135" s="14"/>
      <c r="CJ1135" s="14">
        <v>0.31529182963361702</v>
      </c>
      <c r="CK1135" s="14">
        <v>0.23992007979992599</v>
      </c>
      <c r="CL1135" s="14">
        <v>0.28372604492430697</v>
      </c>
      <c r="CM1135" s="14">
        <v>0.39164043989439101</v>
      </c>
      <c r="CN1135" s="14"/>
      <c r="CO1135" s="14">
        <v>0.17105971989986399</v>
      </c>
      <c r="CP1135" s="14">
        <v>0.30427822243331998</v>
      </c>
      <c r="CQ1135" s="14"/>
      <c r="CR1135" s="14">
        <v>0.233583931000545</v>
      </c>
      <c r="CS1135" s="14">
        <v>0.29581142583801001</v>
      </c>
    </row>
    <row r="1136" spans="2:97" x14ac:dyDescent="0.3">
      <c r="B1136" t="s">
        <v>462</v>
      </c>
      <c r="C1136" s="14">
        <v>9.6773799627784096E-2</v>
      </c>
      <c r="D1136" s="14">
        <v>7.8437640308736595E-2</v>
      </c>
      <c r="E1136" s="14">
        <v>0.112133789246967</v>
      </c>
      <c r="F1136" s="14"/>
      <c r="G1136" s="14">
        <v>0.15377390492158099</v>
      </c>
      <c r="H1136" s="14">
        <v>7.36637867291597E-2</v>
      </c>
      <c r="I1136" s="14">
        <v>7.7597397815017496E-2</v>
      </c>
      <c r="J1136" s="14">
        <v>8.7259100119706001E-2</v>
      </c>
      <c r="K1136" s="14">
        <v>9.7445832278323402E-2</v>
      </c>
      <c r="L1136" s="14">
        <v>9.8617341390369206E-2</v>
      </c>
      <c r="M1136" s="14"/>
      <c r="N1136" s="14">
        <v>7.1122744317419204E-2</v>
      </c>
      <c r="O1136" s="14">
        <v>0.121808582127307</v>
      </c>
      <c r="P1136" s="14">
        <v>7.7087399516428706E-2</v>
      </c>
      <c r="Q1136" s="14">
        <v>0.119257562276089</v>
      </c>
      <c r="R1136" s="14"/>
      <c r="S1136" s="14">
        <v>0.10601228100584</v>
      </c>
      <c r="T1136" s="14">
        <v>0.158500095409884</v>
      </c>
      <c r="U1136" s="14">
        <v>0.112551449930683</v>
      </c>
      <c r="V1136" s="14">
        <v>0.107478705255262</v>
      </c>
      <c r="W1136" s="14">
        <v>9.7781147483692196E-2</v>
      </c>
      <c r="X1136" s="14">
        <v>9.4899563900719602E-2</v>
      </c>
      <c r="Y1136" s="14">
        <v>2.3012160863333301E-2</v>
      </c>
      <c r="Z1136" s="14">
        <v>6.7817522602608898E-2</v>
      </c>
      <c r="AA1136" s="14">
        <v>0.100707274347373</v>
      </c>
      <c r="AB1136" s="14">
        <v>4.4193598276320599E-2</v>
      </c>
      <c r="AC1136" s="14">
        <v>9.2813264128615305E-2</v>
      </c>
      <c r="AD1136" s="14">
        <v>8.6141808660195995E-2</v>
      </c>
      <c r="AE1136" s="14"/>
      <c r="AF1136" s="14">
        <v>0.10362202478805201</v>
      </c>
      <c r="AG1136" s="14">
        <v>7.8745839479454294E-2</v>
      </c>
      <c r="AH1136" s="14">
        <v>0.129038704495477</v>
      </c>
      <c r="AI1136" s="14">
        <v>4.8297922452948699E-2</v>
      </c>
      <c r="AJ1136" s="14">
        <v>0.16010762489077099</v>
      </c>
      <c r="AK1136" s="14"/>
      <c r="AL1136" s="14">
        <v>7.1234000638916606E-2</v>
      </c>
      <c r="AM1136" s="14">
        <v>0.12818037479625399</v>
      </c>
      <c r="AN1136" s="14">
        <v>0.10179102786519501</v>
      </c>
      <c r="AO1136" s="14">
        <v>4.4400007571692802E-2</v>
      </c>
      <c r="AP1136" s="14">
        <v>0.17527914933796601</v>
      </c>
      <c r="AQ1136" s="14">
        <v>0.14183244885836399</v>
      </c>
      <c r="AR1136" s="14"/>
      <c r="AS1136" s="14">
        <v>9.7222766205642006E-2</v>
      </c>
      <c r="AT1136" s="14">
        <v>9.1952472572007296E-2</v>
      </c>
      <c r="AU1136" s="14">
        <v>0.101161938822016</v>
      </c>
      <c r="AV1136" s="14">
        <v>7.6277895531471004E-2</v>
      </c>
      <c r="AW1136" s="14">
        <v>0</v>
      </c>
      <c r="AX1136" s="14"/>
      <c r="AY1136" s="14">
        <v>0.20357541842097901</v>
      </c>
      <c r="AZ1136" s="14">
        <v>7.8955003633470799E-2</v>
      </c>
      <c r="BA1136" s="14">
        <v>0.11336781854418999</v>
      </c>
      <c r="BB1136" s="14">
        <v>8.8453998265485403E-2</v>
      </c>
      <c r="BC1136" s="14">
        <v>7.3673656639987303E-2</v>
      </c>
      <c r="BD1136" s="14">
        <v>0.102884471314329</v>
      </c>
      <c r="BE1136" s="14">
        <v>0.104132298735943</v>
      </c>
      <c r="BF1136" s="14">
        <v>8.4022108717254296E-2</v>
      </c>
      <c r="BG1136" s="14">
        <v>0.106543883454099</v>
      </c>
      <c r="BH1136" s="14">
        <v>5.9387759804342397E-2</v>
      </c>
      <c r="BI1136" s="14">
        <v>9.5706681441101796E-2</v>
      </c>
      <c r="BJ1136" s="14">
        <v>5.4907877438701597E-2</v>
      </c>
      <c r="BK1136" s="14">
        <v>9.3847656146266306E-2</v>
      </c>
      <c r="BL1136" s="14">
        <v>0.16689076993309601</v>
      </c>
      <c r="BM1136" s="14">
        <v>7.1093909996839399E-2</v>
      </c>
      <c r="BN1136" s="14">
        <v>8.6438209037671604E-2</v>
      </c>
      <c r="BO1136" s="14"/>
      <c r="BP1136" s="14">
        <v>8.6209849055919593E-2</v>
      </c>
      <c r="BQ1136" s="14">
        <v>9.3992635058758295E-2</v>
      </c>
      <c r="BR1136" s="14">
        <v>0.1031203861688</v>
      </c>
      <c r="BS1136" s="14">
        <v>0.104312558787437</v>
      </c>
      <c r="BT1136" s="14">
        <v>0.101552737730224</v>
      </c>
      <c r="BU1136" s="14">
        <v>0.111084131673238</v>
      </c>
      <c r="BV1136" s="14"/>
      <c r="BW1136" s="14">
        <v>9.3422984730228101E-2</v>
      </c>
      <c r="BX1136" s="14">
        <v>0.115046200695192</v>
      </c>
      <c r="BY1136" s="14" t="s">
        <v>120</v>
      </c>
      <c r="BZ1136" s="14">
        <v>0.118743385750851</v>
      </c>
      <c r="CA1136" s="14">
        <v>4.7519568525229101E-2</v>
      </c>
      <c r="CB1136" s="14">
        <v>0.100434029945857</v>
      </c>
      <c r="CC1136" s="14">
        <v>0.105937192132525</v>
      </c>
      <c r="CD1136" s="14"/>
      <c r="CE1136" s="14">
        <v>8.8189212336024406E-2</v>
      </c>
      <c r="CF1136" s="14">
        <v>0.11171966226134</v>
      </c>
      <c r="CG1136" s="14">
        <v>0.10214468617776699</v>
      </c>
      <c r="CH1136" s="14">
        <v>8.7892327178332202E-2</v>
      </c>
      <c r="CI1136" s="14"/>
      <c r="CJ1136" s="14">
        <v>0.100921455252969</v>
      </c>
      <c r="CK1136" s="14">
        <v>9.5495359095068705E-2</v>
      </c>
      <c r="CL1136" s="14">
        <v>9.5118485830793506E-2</v>
      </c>
      <c r="CM1136" s="14">
        <v>0.103938670056258</v>
      </c>
      <c r="CN1136" s="14"/>
      <c r="CO1136" s="14">
        <v>8.2522524641912801E-2</v>
      </c>
      <c r="CP1136" s="14">
        <v>9.4631051408004402E-2</v>
      </c>
      <c r="CQ1136" s="14"/>
      <c r="CR1136" s="14">
        <v>8.0615780983003996E-2</v>
      </c>
      <c r="CS1136" s="14">
        <v>9.5069913864698499E-2</v>
      </c>
    </row>
    <row r="1137" spans="2:97" x14ac:dyDescent="0.3">
      <c r="B1137" t="s">
        <v>92</v>
      </c>
      <c r="C1137" s="14">
        <v>6.4848805352430997E-2</v>
      </c>
      <c r="D1137" s="14">
        <v>3.4836508192253299E-2</v>
      </c>
      <c r="E1137" s="14">
        <v>9.2657098399765894E-2</v>
      </c>
      <c r="F1137" s="14"/>
      <c r="G1137" s="14">
        <v>2.1584837746434299E-2</v>
      </c>
      <c r="H1137" s="14">
        <v>5.6097085427927601E-2</v>
      </c>
      <c r="I1137" s="14">
        <v>6.0982618787420798E-2</v>
      </c>
      <c r="J1137" s="14">
        <v>5.9204954765925501E-2</v>
      </c>
      <c r="K1137" s="14">
        <v>0.10390426612241201</v>
      </c>
      <c r="L1137" s="14">
        <v>7.9526665968588497E-2</v>
      </c>
      <c r="M1137" s="14"/>
      <c r="N1137" s="14">
        <v>6.21252091077059E-2</v>
      </c>
      <c r="O1137" s="14">
        <v>4.42650194539429E-2</v>
      </c>
      <c r="P1137" s="14">
        <v>5.4969154485143799E-2</v>
      </c>
      <c r="Q1137" s="14">
        <v>9.5918922273814003E-2</v>
      </c>
      <c r="R1137" s="14"/>
      <c r="S1137" s="14">
        <v>3.8904388092277198E-2</v>
      </c>
      <c r="T1137" s="14">
        <v>3.6407941559322601E-2</v>
      </c>
      <c r="U1137" s="14">
        <v>6.1468323835132503E-2</v>
      </c>
      <c r="V1137" s="14">
        <v>1.0166417722268501E-2</v>
      </c>
      <c r="W1137" s="14">
        <v>4.2129901631760502E-2</v>
      </c>
      <c r="X1137" s="14">
        <v>9.3529357798275897E-2</v>
      </c>
      <c r="Y1137" s="14">
        <v>6.9431076941731201E-2</v>
      </c>
      <c r="Z1137" s="14">
        <v>4.3559402165148899E-2</v>
      </c>
      <c r="AA1137" s="14">
        <v>0.11130381085079701</v>
      </c>
      <c r="AB1137" s="14">
        <v>0.103517980288545</v>
      </c>
      <c r="AC1137" s="14">
        <v>0.168232343798913</v>
      </c>
      <c r="AD1137" s="14">
        <v>4.02072764194761E-2</v>
      </c>
      <c r="AE1137" s="14"/>
      <c r="AF1137" s="14">
        <v>5.6057838471759901E-2</v>
      </c>
      <c r="AG1137" s="14">
        <v>5.7350557198004498E-2</v>
      </c>
      <c r="AH1137" s="14">
        <v>1.06216757432372E-2</v>
      </c>
      <c r="AI1137" s="14">
        <v>7.09485483942974E-2</v>
      </c>
      <c r="AJ1137" s="14">
        <v>7.1003333862219298E-2</v>
      </c>
      <c r="AK1137" s="14"/>
      <c r="AL1137" s="14">
        <v>4.2699234650393998E-2</v>
      </c>
      <c r="AM1137" s="14">
        <v>4.40539352502635E-2</v>
      </c>
      <c r="AN1137" s="14">
        <v>1.93451795935322E-2</v>
      </c>
      <c r="AO1137" s="14">
        <v>5.8129445170644702E-2</v>
      </c>
      <c r="AP1137" s="14">
        <v>6.2920138866434203E-2</v>
      </c>
      <c r="AQ1137" s="14">
        <v>0.11361786493146001</v>
      </c>
      <c r="AR1137" s="14"/>
      <c r="AS1137" s="14">
        <v>7.28581553704781E-2</v>
      </c>
      <c r="AT1137" s="14">
        <v>6.8996375300648699E-2</v>
      </c>
      <c r="AU1137" s="14">
        <v>6.7177982117624199E-2</v>
      </c>
      <c r="AV1137" s="14">
        <v>2.37038986202983E-2</v>
      </c>
      <c r="AW1137" s="14">
        <v>0</v>
      </c>
      <c r="AX1137" s="14"/>
      <c r="AY1137" s="14">
        <v>0.39523997722587301</v>
      </c>
      <c r="AZ1137" s="14">
        <v>0.20297438892198499</v>
      </c>
      <c r="BA1137" s="14">
        <v>0.13021061665219799</v>
      </c>
      <c r="BB1137" s="14">
        <v>7.1001533277553194E-2</v>
      </c>
      <c r="BC1137" s="14">
        <v>4.8477221000118302E-2</v>
      </c>
      <c r="BD1137" s="14">
        <v>6.6344948374632701E-2</v>
      </c>
      <c r="BE1137" s="14">
        <v>1.9074213117005499E-2</v>
      </c>
      <c r="BF1137" s="14">
        <v>2.8190543251148999E-2</v>
      </c>
      <c r="BG1137" s="14">
        <v>6.03115225146309E-2</v>
      </c>
      <c r="BH1137" s="14">
        <v>5.0163855431166103E-2</v>
      </c>
      <c r="BI1137" s="14">
        <v>6.3092072124375106E-2</v>
      </c>
      <c r="BJ1137" s="14">
        <v>7.6652516294562101E-2</v>
      </c>
      <c r="BK1137" s="14">
        <v>2.10129361885724E-2</v>
      </c>
      <c r="BL1137" s="14">
        <v>7.8979890708945899E-2</v>
      </c>
      <c r="BM1137" s="14">
        <v>3.4953413680776001E-2</v>
      </c>
      <c r="BN1137" s="14">
        <v>1.9932977973152001E-2</v>
      </c>
      <c r="BO1137" s="14"/>
      <c r="BP1137" s="14">
        <v>3.9892542589552903E-2</v>
      </c>
      <c r="BQ1137" s="14">
        <v>6.1040275875768601E-2</v>
      </c>
      <c r="BR1137" s="14">
        <v>7.0314224385953403E-2</v>
      </c>
      <c r="BS1137" s="14">
        <v>6.8299729939848799E-2</v>
      </c>
      <c r="BT1137" s="14">
        <v>0.13171648959083301</v>
      </c>
      <c r="BU1137" s="14">
        <v>4.8629350687038997E-2</v>
      </c>
      <c r="BV1137" s="14"/>
      <c r="BW1137" s="14">
        <v>6.5580782070572302E-2</v>
      </c>
      <c r="BX1137" s="14">
        <v>4.8935148364769199E-2</v>
      </c>
      <c r="BY1137" s="14" t="s">
        <v>120</v>
      </c>
      <c r="BZ1137" s="14">
        <v>9.0607113767486605E-2</v>
      </c>
      <c r="CA1137" s="14">
        <v>0.120362665575723</v>
      </c>
      <c r="CB1137" s="14">
        <v>4.2661104918047699E-2</v>
      </c>
      <c r="CC1137" s="14">
        <v>4.3561750824668601E-2</v>
      </c>
      <c r="CD1137" s="14"/>
      <c r="CE1137" s="14">
        <v>3.4865337509392601E-2</v>
      </c>
      <c r="CF1137" s="14">
        <v>4.8308287852372601E-2</v>
      </c>
      <c r="CG1137" s="14">
        <v>0.11781415118840299</v>
      </c>
      <c r="CH1137" s="14">
        <v>5.5746687398842899E-2</v>
      </c>
      <c r="CI1137" s="14"/>
      <c r="CJ1137" s="14">
        <v>6.8747859387763899E-2</v>
      </c>
      <c r="CK1137" s="14">
        <v>6.97277523342964E-2</v>
      </c>
      <c r="CL1137" s="14">
        <v>5.5311239442446702E-2</v>
      </c>
      <c r="CM1137" s="14">
        <v>0.11979569612662</v>
      </c>
      <c r="CN1137" s="14"/>
      <c r="CO1137" s="14">
        <v>2.68080218105585E-2</v>
      </c>
      <c r="CP1137" s="14">
        <v>6.51763978801536E-2</v>
      </c>
      <c r="CQ1137" s="14"/>
      <c r="CR1137" s="14">
        <v>2.4260751572067502E-2</v>
      </c>
      <c r="CS1137" s="14">
        <v>5.9372136675140297E-2</v>
      </c>
    </row>
    <row r="1138" spans="2:97" x14ac:dyDescent="0.3">
      <c r="C1138" s="14"/>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c r="AD1138" s="14"/>
      <c r="AE1138" s="14"/>
      <c r="AF1138" s="14"/>
      <c r="AG1138" s="14"/>
      <c r="AH1138" s="14"/>
      <c r="AI1138" s="14"/>
      <c r="AJ1138" s="14"/>
      <c r="AK1138" s="14"/>
      <c r="AL1138" s="14"/>
      <c r="AM1138" s="14"/>
      <c r="AN1138" s="14"/>
      <c r="AO1138" s="14"/>
      <c r="AP1138" s="14"/>
      <c r="AQ1138" s="14"/>
      <c r="AR1138" s="14"/>
      <c r="AS1138" s="14"/>
      <c r="AT1138" s="14"/>
      <c r="AU1138" s="14"/>
      <c r="AV1138" s="14"/>
      <c r="AW1138" s="14"/>
      <c r="AX1138" s="14"/>
      <c r="AY1138" s="14"/>
      <c r="AZ1138" s="14"/>
      <c r="BA1138" s="14"/>
      <c r="BB1138" s="14"/>
      <c r="BC1138" s="14"/>
      <c r="BD1138" s="14"/>
      <c r="BE1138" s="14"/>
      <c r="BF1138" s="14"/>
      <c r="BG1138" s="14"/>
      <c r="BH1138" s="14"/>
      <c r="BI1138" s="14"/>
      <c r="BJ1138" s="14"/>
      <c r="BK1138" s="14"/>
      <c r="BL1138" s="14"/>
      <c r="BM1138" s="14"/>
      <c r="BN1138" s="14"/>
      <c r="BO1138" s="14"/>
      <c r="BP1138" s="14"/>
      <c r="BQ1138" s="14"/>
      <c r="BR1138" s="14"/>
      <c r="BS1138" s="14"/>
      <c r="BT1138" s="14"/>
      <c r="BU1138" s="14"/>
      <c r="BV1138" s="14"/>
      <c r="BW1138" s="14"/>
      <c r="BX1138" s="14"/>
      <c r="BY1138" s="14"/>
      <c r="BZ1138" s="14"/>
      <c r="CA1138" s="14"/>
      <c r="CB1138" s="14"/>
      <c r="CC1138" s="14"/>
      <c r="CD1138" s="14"/>
      <c r="CE1138" s="14"/>
      <c r="CF1138" s="14"/>
      <c r="CG1138" s="14"/>
      <c r="CH1138" s="14"/>
      <c r="CI1138" s="14"/>
      <c r="CJ1138" s="14"/>
      <c r="CK1138" s="14"/>
      <c r="CL1138" s="14"/>
      <c r="CM1138" s="14"/>
      <c r="CN1138" s="14"/>
      <c r="CO1138" s="14"/>
      <c r="CP1138" s="14"/>
      <c r="CQ1138" s="14"/>
      <c r="CR1138" s="14"/>
      <c r="CS1138" s="14"/>
    </row>
    <row r="1139" spans="2:97" x14ac:dyDescent="0.3">
      <c r="B1139" s="6" t="s">
        <v>466</v>
      </c>
      <c r="C1139" s="14"/>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c r="AD1139" s="14"/>
      <c r="AE1139" s="14"/>
      <c r="AF1139" s="14"/>
      <c r="AG1139" s="14"/>
      <c r="AH1139" s="14"/>
      <c r="AI1139" s="14"/>
      <c r="AJ1139" s="14"/>
      <c r="AK1139" s="14"/>
      <c r="AL1139" s="14"/>
      <c r="AM1139" s="14"/>
      <c r="AN1139" s="14"/>
      <c r="AO1139" s="14"/>
      <c r="AP1139" s="14"/>
      <c r="AQ1139" s="14"/>
      <c r="AR1139" s="14"/>
      <c r="AS1139" s="14"/>
      <c r="AT1139" s="14"/>
      <c r="AU1139" s="14"/>
      <c r="AV1139" s="14"/>
      <c r="AW1139" s="14"/>
      <c r="AX1139" s="14"/>
      <c r="AY1139" s="14"/>
      <c r="AZ1139" s="14"/>
      <c r="BA1139" s="14"/>
      <c r="BB1139" s="14"/>
      <c r="BC1139" s="14"/>
      <c r="BD1139" s="14"/>
      <c r="BE1139" s="14"/>
      <c r="BF1139" s="14"/>
      <c r="BG1139" s="14"/>
      <c r="BH1139" s="14"/>
      <c r="BI1139" s="14"/>
      <c r="BJ1139" s="14"/>
      <c r="BK1139" s="14"/>
      <c r="BL1139" s="14"/>
      <c r="BM1139" s="14"/>
      <c r="BN1139" s="14"/>
      <c r="BO1139" s="14"/>
      <c r="BP1139" s="14"/>
      <c r="BQ1139" s="14"/>
      <c r="BR1139" s="14"/>
      <c r="BS1139" s="14"/>
      <c r="BT1139" s="14"/>
      <c r="BU1139" s="14"/>
      <c r="BV1139" s="14"/>
      <c r="BW1139" s="14"/>
      <c r="BX1139" s="14"/>
      <c r="BY1139" s="14"/>
      <c r="BZ1139" s="14"/>
      <c r="CA1139" s="14"/>
      <c r="CB1139" s="14"/>
      <c r="CC1139" s="14"/>
      <c r="CD1139" s="14"/>
      <c r="CE1139" s="14"/>
      <c r="CF1139" s="14"/>
      <c r="CG1139" s="14"/>
      <c r="CH1139" s="14"/>
      <c r="CI1139" s="14"/>
      <c r="CJ1139" s="14"/>
      <c r="CK1139" s="14"/>
      <c r="CL1139" s="14"/>
      <c r="CM1139" s="14"/>
      <c r="CN1139" s="14"/>
      <c r="CO1139" s="14"/>
      <c r="CP1139" s="14"/>
      <c r="CQ1139" s="14"/>
      <c r="CR1139" s="14"/>
      <c r="CS1139" s="14"/>
    </row>
    <row r="1140" spans="2:97" x14ac:dyDescent="0.3">
      <c r="B1140" s="24" t="s">
        <v>188</v>
      </c>
      <c r="C1140" s="14"/>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c r="AD1140" s="14"/>
      <c r="AE1140" s="14"/>
      <c r="AF1140" s="14"/>
      <c r="AG1140" s="14"/>
      <c r="AH1140" s="14"/>
      <c r="AI1140" s="14"/>
      <c r="AJ1140" s="14"/>
      <c r="AK1140" s="14"/>
      <c r="AL1140" s="14"/>
      <c r="AM1140" s="14"/>
      <c r="AN1140" s="14"/>
      <c r="AO1140" s="14"/>
      <c r="AP1140" s="14"/>
      <c r="AQ1140" s="14"/>
      <c r="AR1140" s="14"/>
      <c r="AS1140" s="14"/>
      <c r="AT1140" s="14"/>
      <c r="AU1140" s="14"/>
      <c r="AV1140" s="14"/>
      <c r="AW1140" s="14"/>
      <c r="AX1140" s="14"/>
      <c r="AY1140" s="14"/>
      <c r="AZ1140" s="14"/>
      <c r="BA1140" s="14"/>
      <c r="BB1140" s="14"/>
      <c r="BC1140" s="14"/>
      <c r="BD1140" s="14"/>
      <c r="BE1140" s="14"/>
      <c r="BF1140" s="14"/>
      <c r="BG1140" s="14"/>
      <c r="BH1140" s="14"/>
      <c r="BI1140" s="14"/>
      <c r="BJ1140" s="14"/>
      <c r="BK1140" s="14"/>
      <c r="BL1140" s="14"/>
      <c r="BM1140" s="14"/>
      <c r="BN1140" s="14"/>
      <c r="BO1140" s="14"/>
      <c r="BP1140" s="14"/>
      <c r="BQ1140" s="14"/>
      <c r="BR1140" s="14"/>
      <c r="BS1140" s="14"/>
      <c r="BT1140" s="14"/>
      <c r="BU1140" s="14"/>
      <c r="BV1140" s="14"/>
      <c r="BW1140" s="14"/>
      <c r="BX1140" s="14"/>
      <c r="BY1140" s="14"/>
      <c r="BZ1140" s="14"/>
      <c r="CA1140" s="14"/>
      <c r="CB1140" s="14"/>
      <c r="CC1140" s="14"/>
      <c r="CD1140" s="14"/>
      <c r="CE1140" s="14"/>
      <c r="CF1140" s="14"/>
      <c r="CG1140" s="14"/>
      <c r="CH1140" s="14"/>
      <c r="CI1140" s="14"/>
      <c r="CJ1140" s="14"/>
      <c r="CK1140" s="14"/>
      <c r="CL1140" s="14"/>
      <c r="CM1140" s="14"/>
      <c r="CN1140" s="14"/>
      <c r="CO1140" s="14"/>
      <c r="CP1140" s="14"/>
      <c r="CQ1140" s="14"/>
      <c r="CR1140" s="14"/>
      <c r="CS1140" s="14"/>
    </row>
    <row r="1141" spans="2:97" x14ac:dyDescent="0.3">
      <c r="B1141" t="s">
        <v>458</v>
      </c>
      <c r="C1141" s="14">
        <v>3.3829175232438502E-2</v>
      </c>
      <c r="D1141" s="14">
        <v>3.4786504616205499E-2</v>
      </c>
      <c r="E1141" s="14">
        <v>3.3004194870510997E-2</v>
      </c>
      <c r="F1141" s="14"/>
      <c r="G1141" s="14">
        <v>4.4073239208515698E-2</v>
      </c>
      <c r="H1141" s="14">
        <v>8.7484507428813599E-2</v>
      </c>
      <c r="I1141" s="14">
        <v>5.2170600898498197E-2</v>
      </c>
      <c r="J1141" s="14">
        <v>2.2608735755313199E-2</v>
      </c>
      <c r="K1141" s="14">
        <v>6.8837874986040397E-3</v>
      </c>
      <c r="L1141" s="14">
        <v>0</v>
      </c>
      <c r="M1141" s="14"/>
      <c r="N1141" s="14">
        <v>5.8934875357624102E-2</v>
      </c>
      <c r="O1141" s="14">
        <v>2.0094270768632402E-2</v>
      </c>
      <c r="P1141" s="14">
        <v>2.4845245423957302E-2</v>
      </c>
      <c r="Q1141" s="14">
        <v>2.94895394795587E-2</v>
      </c>
      <c r="R1141" s="14"/>
      <c r="S1141" s="14">
        <v>6.5753926442804603E-2</v>
      </c>
      <c r="T1141" s="14">
        <v>1.42233324834343E-2</v>
      </c>
      <c r="U1141" s="14">
        <v>3.1360132370563398E-2</v>
      </c>
      <c r="V1141" s="14">
        <v>8.4021122881351301E-2</v>
      </c>
      <c r="W1141" s="14">
        <v>4.2596643069561901E-2</v>
      </c>
      <c r="X1141" s="14">
        <v>1.2258317215900099E-2</v>
      </c>
      <c r="Y1141" s="14">
        <v>2.49042406760779E-2</v>
      </c>
      <c r="Z1141" s="14">
        <v>4.6630035756057099E-2</v>
      </c>
      <c r="AA1141" s="14">
        <v>1.8895029748325302E-2</v>
      </c>
      <c r="AB1141" s="14">
        <v>2.3674723069095401E-2</v>
      </c>
      <c r="AC1141" s="14">
        <v>0</v>
      </c>
      <c r="AD1141" s="14">
        <v>0</v>
      </c>
      <c r="AE1141" s="14"/>
      <c r="AF1141" s="14">
        <v>4.8770700241244899E-2</v>
      </c>
      <c r="AG1141" s="14">
        <v>5.90586274611479E-2</v>
      </c>
      <c r="AH1141" s="14">
        <v>2.2952673770504702E-2</v>
      </c>
      <c r="AI1141" s="14">
        <v>1.3716336391852799E-2</v>
      </c>
      <c r="AJ1141" s="14">
        <v>0</v>
      </c>
      <c r="AK1141" s="14"/>
      <c r="AL1141" s="14">
        <v>7.3723513685206896E-2</v>
      </c>
      <c r="AM1141" s="14">
        <v>3.5364297904602597E-2</v>
      </c>
      <c r="AN1141" s="14">
        <v>3.91910319523536E-2</v>
      </c>
      <c r="AO1141" s="14">
        <v>1.9979875188518799E-2</v>
      </c>
      <c r="AP1141" s="14">
        <v>0</v>
      </c>
      <c r="AQ1141" s="14">
        <v>0</v>
      </c>
      <c r="AR1141" s="14"/>
      <c r="AS1141" s="14">
        <v>1.49548146417327E-2</v>
      </c>
      <c r="AT1141" s="14">
        <v>1.5895565794153101E-2</v>
      </c>
      <c r="AU1141" s="14">
        <v>3.1228970054754501E-2</v>
      </c>
      <c r="AV1141" s="14">
        <v>0.103378757794564</v>
      </c>
      <c r="AW1141" s="14">
        <v>0.12562689173547201</v>
      </c>
      <c r="AX1141" s="14"/>
      <c r="AY1141" s="14">
        <v>0</v>
      </c>
      <c r="AZ1141" s="14">
        <v>0</v>
      </c>
      <c r="BA1141" s="14">
        <v>2.5818642238695001E-2</v>
      </c>
      <c r="BB1141" s="14">
        <v>1.7662546411717699E-2</v>
      </c>
      <c r="BC1141" s="14">
        <v>3.28061230727687E-2</v>
      </c>
      <c r="BD1141" s="14">
        <v>1.9279758867377799E-2</v>
      </c>
      <c r="BE1141" s="14">
        <v>1.98587733521337E-2</v>
      </c>
      <c r="BF1141" s="14">
        <v>3.9417611515305498E-2</v>
      </c>
      <c r="BG1141" s="14">
        <v>0</v>
      </c>
      <c r="BH1141" s="14">
        <v>6.6783707487542296E-2</v>
      </c>
      <c r="BI1141" s="14">
        <v>4.2684479795016002E-2</v>
      </c>
      <c r="BJ1141" s="14">
        <v>2.2902469054462499E-2</v>
      </c>
      <c r="BK1141" s="14">
        <v>4.17420535522251E-2</v>
      </c>
      <c r="BL1141" s="14">
        <v>4.19544474002038E-2</v>
      </c>
      <c r="BM1141" s="14">
        <v>0</v>
      </c>
      <c r="BN1141" s="14">
        <v>0.148515676972825</v>
      </c>
      <c r="BO1141" s="14"/>
      <c r="BP1141" s="14">
        <v>6.8004505482657907E-2</v>
      </c>
      <c r="BQ1141" s="14">
        <v>2.3408826280560801E-2</v>
      </c>
      <c r="BR1141" s="14">
        <v>3.8471957039950502E-2</v>
      </c>
      <c r="BS1141" s="14">
        <v>1.58589403322189E-2</v>
      </c>
      <c r="BT1141" s="14">
        <v>2.0380677424719398E-2</v>
      </c>
      <c r="BU1141" s="14">
        <v>0</v>
      </c>
      <c r="BV1141" s="14"/>
      <c r="BW1141" s="14">
        <v>2.9523828217189501E-2</v>
      </c>
      <c r="BX1141" s="14">
        <v>4.2779613725328701E-2</v>
      </c>
      <c r="BY1141" s="14" t="s">
        <v>120</v>
      </c>
      <c r="BZ1141" s="14">
        <v>4.8199555160925299E-2</v>
      </c>
      <c r="CA1141" s="14">
        <v>5.0707794543633597E-2</v>
      </c>
      <c r="CB1141" s="14">
        <v>2.7001054313818999E-2</v>
      </c>
      <c r="CC1141" s="14">
        <v>0</v>
      </c>
      <c r="CD1141" s="14"/>
      <c r="CE1141" s="14">
        <v>5.8051060556192302E-2</v>
      </c>
      <c r="CF1141" s="14">
        <v>6.1933627003621899E-2</v>
      </c>
      <c r="CG1141" s="14">
        <v>0</v>
      </c>
      <c r="CH1141" s="14">
        <v>2.7890580081681899E-2</v>
      </c>
      <c r="CI1141" s="14"/>
      <c r="CJ1141" s="14">
        <v>4.0371668551807002E-2</v>
      </c>
      <c r="CK1141" s="14">
        <v>4.9730232444409203E-2</v>
      </c>
      <c r="CL1141" s="14">
        <v>2.51525082055554E-2</v>
      </c>
      <c r="CM1141" s="14">
        <v>3.8592371584122098E-2</v>
      </c>
      <c r="CN1141" s="14"/>
      <c r="CO1141" s="14">
        <v>0.101470459854343</v>
      </c>
      <c r="CP1141" s="14">
        <v>2.61948154647818E-2</v>
      </c>
      <c r="CQ1141" s="14"/>
      <c r="CR1141" s="14">
        <v>8.2196644587314904E-2</v>
      </c>
      <c r="CS1141" s="14">
        <v>3.1365768465251097E-2</v>
      </c>
    </row>
    <row r="1142" spans="2:97" x14ac:dyDescent="0.3">
      <c r="B1142" t="s">
        <v>459</v>
      </c>
      <c r="C1142" s="14">
        <v>0.13930029857908999</v>
      </c>
      <c r="D1142" s="14">
        <v>0.17991670046520999</v>
      </c>
      <c r="E1142" s="14">
        <v>0.102059086823952</v>
      </c>
      <c r="F1142" s="14"/>
      <c r="G1142" s="14">
        <v>0.26363115207812898</v>
      </c>
      <c r="H1142" s="14">
        <v>0.26094813628666302</v>
      </c>
      <c r="I1142" s="14">
        <v>0.157887910127683</v>
      </c>
      <c r="J1142" s="14">
        <v>7.3601700974035497E-2</v>
      </c>
      <c r="K1142" s="14">
        <v>6.0061260750068797E-2</v>
      </c>
      <c r="L1142" s="14">
        <v>5.7507935282098598E-2</v>
      </c>
      <c r="M1142" s="14"/>
      <c r="N1142" s="14">
        <v>0.19600110492762801</v>
      </c>
      <c r="O1142" s="14">
        <v>0.14073729667378601</v>
      </c>
      <c r="P1142" s="14">
        <v>0.123516723387485</v>
      </c>
      <c r="Q1142" s="14">
        <v>9.2028305939931707E-2</v>
      </c>
      <c r="R1142" s="14"/>
      <c r="S1142" s="14">
        <v>0.23740576134256899</v>
      </c>
      <c r="T1142" s="14">
        <v>9.5047814997312699E-2</v>
      </c>
      <c r="U1142" s="14">
        <v>0.100508655654185</v>
      </c>
      <c r="V1142" s="14">
        <v>9.8213956852032699E-2</v>
      </c>
      <c r="W1142" s="14">
        <v>0.13664620163376601</v>
      </c>
      <c r="X1142" s="14">
        <v>0.19351545052490399</v>
      </c>
      <c r="Y1142" s="14">
        <v>0.114743360081384</v>
      </c>
      <c r="Z1142" s="14">
        <v>0.159731047145275</v>
      </c>
      <c r="AA1142" s="14">
        <v>0.14215313084379799</v>
      </c>
      <c r="AB1142" s="14">
        <v>0.109965307737209</v>
      </c>
      <c r="AC1142" s="14">
        <v>5.0979245044328901E-2</v>
      </c>
      <c r="AD1142" s="14">
        <v>0.180297393883881</v>
      </c>
      <c r="AE1142" s="14"/>
      <c r="AF1142" s="14">
        <v>0.11479036205639299</v>
      </c>
      <c r="AG1142" s="14">
        <v>0.20091395452761401</v>
      </c>
      <c r="AH1142" s="14">
        <v>0.109697764127479</v>
      </c>
      <c r="AI1142" s="14">
        <v>0.115719410514573</v>
      </c>
      <c r="AJ1142" s="14">
        <v>0.10376931824107199</v>
      </c>
      <c r="AK1142" s="14"/>
      <c r="AL1142" s="14">
        <v>0.28156647459052098</v>
      </c>
      <c r="AM1142" s="14">
        <v>0.14233648141667399</v>
      </c>
      <c r="AN1142" s="14">
        <v>8.67844656770074E-2</v>
      </c>
      <c r="AO1142" s="14">
        <v>9.7836622284982203E-2</v>
      </c>
      <c r="AP1142" s="14">
        <v>8.3571580200771697E-2</v>
      </c>
      <c r="AQ1142" s="14">
        <v>6.0277423021420098E-2</v>
      </c>
      <c r="AR1142" s="14"/>
      <c r="AS1142" s="14">
        <v>7.8057247637421501E-2</v>
      </c>
      <c r="AT1142" s="14">
        <v>0.13452193263938</v>
      </c>
      <c r="AU1142" s="14">
        <v>0.13293447881856699</v>
      </c>
      <c r="AV1142" s="14">
        <v>0.299195609038857</v>
      </c>
      <c r="AW1142" s="14">
        <v>0.33472799841873202</v>
      </c>
      <c r="AX1142" s="14"/>
      <c r="AY1142" s="14">
        <v>0</v>
      </c>
      <c r="AZ1142" s="14">
        <v>8.31545537869883E-2</v>
      </c>
      <c r="BA1142" s="14">
        <v>0.105381561192844</v>
      </c>
      <c r="BB1142" s="14">
        <v>0.12351498466564</v>
      </c>
      <c r="BC1142" s="14">
        <v>6.4649893133307296E-2</v>
      </c>
      <c r="BD1142" s="14">
        <v>0.180192847361791</v>
      </c>
      <c r="BE1142" s="14">
        <v>0.179599664531674</v>
      </c>
      <c r="BF1142" s="14">
        <v>0.14597518688539499</v>
      </c>
      <c r="BG1142" s="14">
        <v>9.8823939432591795E-2</v>
      </c>
      <c r="BH1142" s="14">
        <v>0.140649216965746</v>
      </c>
      <c r="BI1142" s="14">
        <v>0.15059843802692699</v>
      </c>
      <c r="BJ1142" s="14">
        <v>0.10895516725174</v>
      </c>
      <c r="BK1142" s="14">
        <v>0.171288623965419</v>
      </c>
      <c r="BL1142" s="14">
        <v>0.127926221919616</v>
      </c>
      <c r="BM1142" s="14">
        <v>0.20467575191871201</v>
      </c>
      <c r="BN1142" s="14">
        <v>0.29298074188272799</v>
      </c>
      <c r="BO1142" s="14"/>
      <c r="BP1142" s="14">
        <v>0.26972158430814602</v>
      </c>
      <c r="BQ1142" s="14">
        <v>0.11320622789249001</v>
      </c>
      <c r="BR1142" s="14">
        <v>0.132522095261359</v>
      </c>
      <c r="BS1142" s="14">
        <v>7.6324653201840204E-2</v>
      </c>
      <c r="BT1142" s="14">
        <v>3.78016252613965E-2</v>
      </c>
      <c r="BU1142" s="14">
        <v>8.9009627588588297E-2</v>
      </c>
      <c r="BV1142" s="14"/>
      <c r="BW1142" s="14">
        <v>0.10337255462191999</v>
      </c>
      <c r="BX1142" s="14">
        <v>0.12852707912386099</v>
      </c>
      <c r="BY1142" s="14" t="s">
        <v>120</v>
      </c>
      <c r="BZ1142" s="14">
        <v>0.19455432234240699</v>
      </c>
      <c r="CA1142" s="14">
        <v>0.131203078340309</v>
      </c>
      <c r="CB1142" s="14">
        <v>0.186191742735834</v>
      </c>
      <c r="CC1142" s="14">
        <v>0.22719745331347199</v>
      </c>
      <c r="CD1142" s="14"/>
      <c r="CE1142" s="14">
        <v>0.25383854730833699</v>
      </c>
      <c r="CF1142" s="14">
        <v>0.177618652752874</v>
      </c>
      <c r="CG1142" s="14">
        <v>8.3862736042002006E-2</v>
      </c>
      <c r="CH1142" s="14">
        <v>9.5109765055819903E-2</v>
      </c>
      <c r="CI1142" s="14"/>
      <c r="CJ1142" s="14">
        <v>0.14198044292807599</v>
      </c>
      <c r="CK1142" s="14">
        <v>0.171852212186799</v>
      </c>
      <c r="CL1142" s="14">
        <v>0.13484171279161999</v>
      </c>
      <c r="CM1142" s="14">
        <v>6.4397781798279194E-2</v>
      </c>
      <c r="CN1142" s="14"/>
      <c r="CO1142" s="14">
        <v>0.27162765142447498</v>
      </c>
      <c r="CP1142" s="14">
        <v>0.12372777720653</v>
      </c>
      <c r="CQ1142" s="14"/>
      <c r="CR1142" s="14">
        <v>0.212913374015648</v>
      </c>
      <c r="CS1142" s="14">
        <v>0.131055102041748</v>
      </c>
    </row>
    <row r="1143" spans="2:97" x14ac:dyDescent="0.3">
      <c r="B1143" t="s">
        <v>460</v>
      </c>
      <c r="C1143" s="14">
        <v>0.37218817382974001</v>
      </c>
      <c r="D1143" s="14">
        <v>0.40536815897737699</v>
      </c>
      <c r="E1143" s="14">
        <v>0.34221202586382399</v>
      </c>
      <c r="F1143" s="14"/>
      <c r="G1143" s="14">
        <v>0.31349871948846503</v>
      </c>
      <c r="H1143" s="14">
        <v>0.28744159071532699</v>
      </c>
      <c r="I1143" s="14">
        <v>0.36333555284922298</v>
      </c>
      <c r="J1143" s="14">
        <v>0.44125271994582399</v>
      </c>
      <c r="K1143" s="14">
        <v>0.37521171935362602</v>
      </c>
      <c r="L1143" s="14">
        <v>0.426593736040356</v>
      </c>
      <c r="M1143" s="14"/>
      <c r="N1143" s="14">
        <v>0.32087799051582699</v>
      </c>
      <c r="O1143" s="14">
        <v>0.333168683849277</v>
      </c>
      <c r="P1143" s="14">
        <v>0.44149379670789801</v>
      </c>
      <c r="Q1143" s="14">
        <v>0.40202521819388798</v>
      </c>
      <c r="R1143" s="14"/>
      <c r="S1143" s="14">
        <v>0.34525587482345099</v>
      </c>
      <c r="T1143" s="14">
        <v>0.38450814540189798</v>
      </c>
      <c r="U1143" s="14">
        <v>0.38986885107054398</v>
      </c>
      <c r="V1143" s="14">
        <v>0.47553339285555002</v>
      </c>
      <c r="W1143" s="14">
        <v>0.42179593611192601</v>
      </c>
      <c r="X1143" s="14">
        <v>0.38494798503139599</v>
      </c>
      <c r="Y1143" s="14">
        <v>0.36723869838974399</v>
      </c>
      <c r="Z1143" s="14">
        <v>0.41967302670572298</v>
      </c>
      <c r="AA1143" s="14">
        <v>0.304320271197556</v>
      </c>
      <c r="AB1143" s="14">
        <v>0.33774437130773</v>
      </c>
      <c r="AC1143" s="14">
        <v>0.41852509687052197</v>
      </c>
      <c r="AD1143" s="14">
        <v>0.173274966328719</v>
      </c>
      <c r="AE1143" s="14"/>
      <c r="AF1143" s="14">
        <v>0.42573238191201301</v>
      </c>
      <c r="AG1143" s="14">
        <v>0.29172628331240602</v>
      </c>
      <c r="AH1143" s="14">
        <v>0.39685115224408402</v>
      </c>
      <c r="AI1143" s="14">
        <v>0.51552620494121604</v>
      </c>
      <c r="AJ1143" s="14">
        <v>0.41374711986031298</v>
      </c>
      <c r="AK1143" s="14"/>
      <c r="AL1143" s="14">
        <v>0.27339594429023101</v>
      </c>
      <c r="AM1143" s="14">
        <v>0.38564755981099702</v>
      </c>
      <c r="AN1143" s="14">
        <v>0.35921547534116299</v>
      </c>
      <c r="AO1143" s="14">
        <v>0.50528171585343096</v>
      </c>
      <c r="AP1143" s="14">
        <v>0.43742494605667898</v>
      </c>
      <c r="AQ1143" s="14">
        <v>0.36637074484548499</v>
      </c>
      <c r="AR1143" s="14"/>
      <c r="AS1143" s="14">
        <v>0.406847781004126</v>
      </c>
      <c r="AT1143" s="14">
        <v>0.38219950223418597</v>
      </c>
      <c r="AU1143" s="14">
        <v>0.33660958224096199</v>
      </c>
      <c r="AV1143" s="14">
        <v>0.30857025186558201</v>
      </c>
      <c r="AW1143" s="14">
        <v>0.48128498340465298</v>
      </c>
      <c r="AX1143" s="14"/>
      <c r="AY1143" s="14">
        <v>0.40118460435314801</v>
      </c>
      <c r="AZ1143" s="14">
        <v>0.244447694208936</v>
      </c>
      <c r="BA1143" s="14">
        <v>0.43481405107419302</v>
      </c>
      <c r="BB1143" s="14">
        <v>0.45993301931896002</v>
      </c>
      <c r="BC1143" s="14">
        <v>0.40381075217499002</v>
      </c>
      <c r="BD1143" s="14">
        <v>0.37823089792338699</v>
      </c>
      <c r="BE1143" s="14">
        <v>0.419322490125211</v>
      </c>
      <c r="BF1143" s="14">
        <v>0.32458056054201201</v>
      </c>
      <c r="BG1143" s="14">
        <v>0.35007653405668099</v>
      </c>
      <c r="BH1143" s="14">
        <v>0.43428148216849899</v>
      </c>
      <c r="BI1143" s="14">
        <v>0.32776055383171099</v>
      </c>
      <c r="BJ1143" s="14">
        <v>0.39081544020104397</v>
      </c>
      <c r="BK1143" s="14">
        <v>0.357947871370767</v>
      </c>
      <c r="BL1143" s="14">
        <v>0.383214125508341</v>
      </c>
      <c r="BM1143" s="14">
        <v>0.37708587673657801</v>
      </c>
      <c r="BN1143" s="14">
        <v>0.33835414604826702</v>
      </c>
      <c r="BO1143" s="14"/>
      <c r="BP1143" s="14">
        <v>0.32268566428881101</v>
      </c>
      <c r="BQ1143" s="14">
        <v>0.36805979058558203</v>
      </c>
      <c r="BR1143" s="14">
        <v>0.39164224435792899</v>
      </c>
      <c r="BS1143" s="14">
        <v>0.346433858649218</v>
      </c>
      <c r="BT1143" s="14">
        <v>0.43371388810433698</v>
      </c>
      <c r="BU1143" s="14">
        <v>0.58169625739661301</v>
      </c>
      <c r="BV1143" s="14"/>
      <c r="BW1143" s="14">
        <v>0.38931342256201001</v>
      </c>
      <c r="BX1143" s="14">
        <v>0.37516067722430901</v>
      </c>
      <c r="BY1143" s="14" t="s">
        <v>120</v>
      </c>
      <c r="BZ1143" s="14">
        <v>0.425293835040923</v>
      </c>
      <c r="CA1143" s="14">
        <v>0.39116651289014898</v>
      </c>
      <c r="CB1143" s="14">
        <v>0.29239376380516302</v>
      </c>
      <c r="CC1143" s="14">
        <v>0.39278036338250899</v>
      </c>
      <c r="CD1143" s="14"/>
      <c r="CE1143" s="14">
        <v>0.31414315881488902</v>
      </c>
      <c r="CF1143" s="14">
        <v>0.32404264344644002</v>
      </c>
      <c r="CG1143" s="14">
        <v>0.432469134494538</v>
      </c>
      <c r="CH1143" s="14">
        <v>0.37995062406980501</v>
      </c>
      <c r="CI1143" s="14"/>
      <c r="CJ1143" s="14">
        <v>0.33205528618667202</v>
      </c>
      <c r="CK1143" s="14">
        <v>0.36052724386648699</v>
      </c>
      <c r="CL1143" s="14">
        <v>0.39380273629108098</v>
      </c>
      <c r="CM1143" s="14">
        <v>0.33323531630307801</v>
      </c>
      <c r="CN1143" s="14"/>
      <c r="CO1143" s="14">
        <v>0.28751889571817102</v>
      </c>
      <c r="CP1143" s="14">
        <v>0.38171159179407299</v>
      </c>
      <c r="CQ1143" s="14"/>
      <c r="CR1143" s="14">
        <v>0.33258024189881003</v>
      </c>
      <c r="CS1143" s="14">
        <v>0.37977153817838699</v>
      </c>
    </row>
    <row r="1144" spans="2:97" x14ac:dyDescent="0.3">
      <c r="B1144" t="s">
        <v>461</v>
      </c>
      <c r="C1144" s="14">
        <v>0.29066263334916198</v>
      </c>
      <c r="D1144" s="14">
        <v>0.27206044328961099</v>
      </c>
      <c r="E1144" s="14">
        <v>0.30833165108913402</v>
      </c>
      <c r="F1144" s="14"/>
      <c r="G1144" s="14">
        <v>0.195179572748817</v>
      </c>
      <c r="H1144" s="14">
        <v>0.223338774614874</v>
      </c>
      <c r="I1144" s="14">
        <v>0.27543943297072698</v>
      </c>
      <c r="J1144" s="14">
        <v>0.29931193929438699</v>
      </c>
      <c r="K1144" s="14">
        <v>0.35557998459393902</v>
      </c>
      <c r="L1144" s="14">
        <v>0.36299722947894397</v>
      </c>
      <c r="M1144" s="14"/>
      <c r="N1144" s="14">
        <v>0.27127873062673802</v>
      </c>
      <c r="O1144" s="14">
        <v>0.37296843104469302</v>
      </c>
      <c r="P1144" s="14">
        <v>0.23807524434764499</v>
      </c>
      <c r="Q1144" s="14">
        <v>0.27665653818452801</v>
      </c>
      <c r="R1144" s="14"/>
      <c r="S1144" s="14">
        <v>0.16446497927315601</v>
      </c>
      <c r="T1144" s="14">
        <v>0.35426759027752203</v>
      </c>
      <c r="U1144" s="14">
        <v>0.28528821148864703</v>
      </c>
      <c r="V1144" s="14">
        <v>0.25794141302839901</v>
      </c>
      <c r="W1144" s="14">
        <v>0.244275586256571</v>
      </c>
      <c r="X1144" s="14">
        <v>0.244685681419398</v>
      </c>
      <c r="Y1144" s="14">
        <v>0.33909270393185997</v>
      </c>
      <c r="Z1144" s="14">
        <v>0.28585169570973301</v>
      </c>
      <c r="AA1144" s="14">
        <v>0.32408784580957101</v>
      </c>
      <c r="AB1144" s="14">
        <v>0.33014189526791998</v>
      </c>
      <c r="AC1144" s="14">
        <v>0.36340058610381099</v>
      </c>
      <c r="AD1144" s="14">
        <v>0.519282084364871</v>
      </c>
      <c r="AE1144" s="14"/>
      <c r="AF1144" s="14">
        <v>0.25689644568345998</v>
      </c>
      <c r="AG1144" s="14">
        <v>0.28612043571595303</v>
      </c>
      <c r="AH1144" s="14">
        <v>0.29843491964102398</v>
      </c>
      <c r="AI1144" s="14">
        <v>0.236422960111766</v>
      </c>
      <c r="AJ1144" s="14">
        <v>0.30066309171151501</v>
      </c>
      <c r="AK1144" s="14"/>
      <c r="AL1144" s="14">
        <v>0.25210397987760103</v>
      </c>
      <c r="AM1144" s="14">
        <v>0.26830390907499502</v>
      </c>
      <c r="AN1144" s="14">
        <v>0.38343432752912898</v>
      </c>
      <c r="AO1144" s="14">
        <v>0.24881485693474301</v>
      </c>
      <c r="AP1144" s="14">
        <v>0.23665159185710199</v>
      </c>
      <c r="AQ1144" s="14">
        <v>0.37477042799674198</v>
      </c>
      <c r="AR1144" s="14"/>
      <c r="AS1144" s="14">
        <v>0.371620551488065</v>
      </c>
      <c r="AT1144" s="14">
        <v>0.27414732228327898</v>
      </c>
      <c r="AU1144" s="14">
        <v>0.31881452012745498</v>
      </c>
      <c r="AV1144" s="14">
        <v>0.17598497907029501</v>
      </c>
      <c r="AW1144" s="14">
        <v>0</v>
      </c>
      <c r="AX1144" s="14"/>
      <c r="AY1144" s="14">
        <v>0</v>
      </c>
      <c r="AZ1144" s="14">
        <v>0.35854695165488099</v>
      </c>
      <c r="BA1144" s="14">
        <v>0.27033727298235199</v>
      </c>
      <c r="BB1144" s="14">
        <v>0.290676156760175</v>
      </c>
      <c r="BC1144" s="14">
        <v>0.343542906949105</v>
      </c>
      <c r="BD1144" s="14">
        <v>0.23262514486764599</v>
      </c>
      <c r="BE1144" s="14">
        <v>0.30450228694168502</v>
      </c>
      <c r="BF1144" s="14">
        <v>0.34478963007944202</v>
      </c>
      <c r="BG1144" s="14">
        <v>0.32205563406662802</v>
      </c>
      <c r="BH1144" s="14">
        <v>0.23478910996282501</v>
      </c>
      <c r="BI1144" s="14">
        <v>0.28994787787086601</v>
      </c>
      <c r="BJ1144" s="14">
        <v>0.356838895488021</v>
      </c>
      <c r="BK1144" s="14">
        <v>0.33861385464673299</v>
      </c>
      <c r="BL1144" s="14">
        <v>0.16559203500480901</v>
      </c>
      <c r="BM1144" s="14">
        <v>0.24397180912744501</v>
      </c>
      <c r="BN1144" s="14">
        <v>0.16721280153461701</v>
      </c>
      <c r="BO1144" s="14"/>
      <c r="BP1144" s="14">
        <v>0.19851452450036999</v>
      </c>
      <c r="BQ1144" s="14">
        <v>0.31391048788771903</v>
      </c>
      <c r="BR1144" s="14">
        <v>0.28575329912485598</v>
      </c>
      <c r="BS1144" s="14">
        <v>0.37843799861761501</v>
      </c>
      <c r="BT1144" s="14">
        <v>0.31983028985415202</v>
      </c>
      <c r="BU1144" s="14">
        <v>0.241374532084804</v>
      </c>
      <c r="BV1144" s="14"/>
      <c r="BW1144" s="14">
        <v>0.31875136581598501</v>
      </c>
      <c r="BX1144" s="14">
        <v>0.29436796251912301</v>
      </c>
      <c r="BY1144" s="14" t="s">
        <v>120</v>
      </c>
      <c r="BZ1144" s="14">
        <v>0.188299486446388</v>
      </c>
      <c r="CA1144" s="14">
        <v>0.210063608545906</v>
      </c>
      <c r="CB1144" s="14">
        <v>0.33599908652960497</v>
      </c>
      <c r="CC1144" s="14">
        <v>0.216007962778725</v>
      </c>
      <c r="CD1144" s="14"/>
      <c r="CE1144" s="14">
        <v>0.22290094224086199</v>
      </c>
      <c r="CF1144" s="14">
        <v>0.27042145476169499</v>
      </c>
      <c r="CG1144" s="14">
        <v>0.27819100644259998</v>
      </c>
      <c r="CH1144" s="14">
        <v>0.347915045204582</v>
      </c>
      <c r="CI1144" s="14"/>
      <c r="CJ1144" s="14">
        <v>0.31540810239068601</v>
      </c>
      <c r="CK1144" s="14">
        <v>0.29004955941310401</v>
      </c>
      <c r="CL1144" s="14">
        <v>0.28082287968094799</v>
      </c>
      <c r="CM1144" s="14">
        <v>0.31032491453331101</v>
      </c>
      <c r="CN1144" s="14"/>
      <c r="CO1144" s="14">
        <v>0.217041914384839</v>
      </c>
      <c r="CP1144" s="14">
        <v>0.30123078727568298</v>
      </c>
      <c r="CQ1144" s="14"/>
      <c r="CR1144" s="14">
        <v>0.27637103204519198</v>
      </c>
      <c r="CS1144" s="14">
        <v>0.29503657411700701</v>
      </c>
    </row>
    <row r="1145" spans="2:97" x14ac:dyDescent="0.3">
      <c r="B1145" t="s">
        <v>462</v>
      </c>
      <c r="C1145" s="14">
        <v>9.8269808246203405E-2</v>
      </c>
      <c r="D1145" s="14">
        <v>6.9049898681258201E-2</v>
      </c>
      <c r="E1145" s="14">
        <v>0.123676220185001</v>
      </c>
      <c r="F1145" s="14"/>
      <c r="G1145" s="14">
        <v>0.11896824508288401</v>
      </c>
      <c r="H1145" s="14">
        <v>8.0991365342234597E-2</v>
      </c>
      <c r="I1145" s="14">
        <v>9.7667177563846894E-2</v>
      </c>
      <c r="J1145" s="14">
        <v>0.12363877052875299</v>
      </c>
      <c r="K1145" s="14">
        <v>0.104382346297961</v>
      </c>
      <c r="L1145" s="14">
        <v>7.5269725828956399E-2</v>
      </c>
      <c r="M1145" s="14"/>
      <c r="N1145" s="14">
        <v>7.93655929395371E-2</v>
      </c>
      <c r="O1145" s="14">
        <v>9.0016439103235896E-2</v>
      </c>
      <c r="P1145" s="14">
        <v>0.10747132116315999</v>
      </c>
      <c r="Q1145" s="14">
        <v>0.116652413044145</v>
      </c>
      <c r="R1145" s="14"/>
      <c r="S1145" s="14">
        <v>0.115686247850898</v>
      </c>
      <c r="T1145" s="14">
        <v>0.102215354971586</v>
      </c>
      <c r="U1145" s="14">
        <v>0.110339717650676</v>
      </c>
      <c r="V1145" s="14">
        <v>6.3157056282290694E-2</v>
      </c>
      <c r="W1145" s="14">
        <v>0.12642978982612599</v>
      </c>
      <c r="X1145" s="14">
        <v>9.5579055796162896E-2</v>
      </c>
      <c r="Y1145" s="14">
        <v>3.3947495141182803E-2</v>
      </c>
      <c r="Z1145" s="14">
        <v>4.5645211230501297E-2</v>
      </c>
      <c r="AA1145" s="14">
        <v>0.118831341376542</v>
      </c>
      <c r="AB1145" s="14">
        <v>0.12813714343681301</v>
      </c>
      <c r="AC1145" s="14">
        <v>9.5552210309926194E-2</v>
      </c>
      <c r="AD1145" s="14">
        <v>8.6141808660195995E-2</v>
      </c>
      <c r="AE1145" s="14"/>
      <c r="AF1145" s="14">
        <v>0.110804701230877</v>
      </c>
      <c r="AG1145" s="14">
        <v>0.103722549863067</v>
      </c>
      <c r="AH1145" s="14">
        <v>0.11873669042807899</v>
      </c>
      <c r="AI1145" s="14">
        <v>6.1395637884092698E-2</v>
      </c>
      <c r="AJ1145" s="14">
        <v>0.114411002013492</v>
      </c>
      <c r="AK1145" s="14"/>
      <c r="AL1145" s="14">
        <v>6.9651811127861396E-2</v>
      </c>
      <c r="AM1145" s="14">
        <v>0.12258367003640799</v>
      </c>
      <c r="AN1145" s="14">
        <v>9.3840355153479799E-2</v>
      </c>
      <c r="AO1145" s="14">
        <v>7.5745245185115398E-2</v>
      </c>
      <c r="AP1145" s="14">
        <v>0.211280553817185</v>
      </c>
      <c r="AQ1145" s="14">
        <v>8.8366724322126E-2</v>
      </c>
      <c r="AR1145" s="14"/>
      <c r="AS1145" s="14">
        <v>8.5683991086043299E-2</v>
      </c>
      <c r="AT1145" s="14">
        <v>9.6256483251735497E-2</v>
      </c>
      <c r="AU1145" s="14">
        <v>9.8472980841446497E-2</v>
      </c>
      <c r="AV1145" s="14">
        <v>9.9055603822249302E-2</v>
      </c>
      <c r="AW1145" s="14">
        <v>5.8360126441143301E-2</v>
      </c>
      <c r="AX1145" s="14"/>
      <c r="AY1145" s="14">
        <v>0.20616091344184101</v>
      </c>
      <c r="AZ1145" s="14">
        <v>0.1103996162125</v>
      </c>
      <c r="BA1145" s="14">
        <v>6.3238956382125497E-2</v>
      </c>
      <c r="BB1145" s="14">
        <v>3.6275719190395898E-2</v>
      </c>
      <c r="BC1145" s="14">
        <v>9.4939806032210902E-2</v>
      </c>
      <c r="BD1145" s="14">
        <v>9.4241290599909197E-2</v>
      </c>
      <c r="BE1145" s="14">
        <v>4.8734321260998602E-2</v>
      </c>
      <c r="BF1145" s="14">
        <v>0.13157012216578401</v>
      </c>
      <c r="BG1145" s="14">
        <v>0.18639965734738501</v>
      </c>
      <c r="BH1145" s="14">
        <v>0.106445120929321</v>
      </c>
      <c r="BI1145" s="14">
        <v>0.128060197422533</v>
      </c>
      <c r="BJ1145" s="14">
        <v>5.7890412624453297E-2</v>
      </c>
      <c r="BK1145" s="14">
        <v>4.7906942280775598E-2</v>
      </c>
      <c r="BL1145" s="14">
        <v>0.16389780139260901</v>
      </c>
      <c r="BM1145" s="14">
        <v>7.00732763637857E-2</v>
      </c>
      <c r="BN1145" s="14">
        <v>5.2936633561562897E-2</v>
      </c>
      <c r="BO1145" s="14"/>
      <c r="BP1145" s="14">
        <v>9.3554550827648394E-2</v>
      </c>
      <c r="BQ1145" s="14">
        <v>9.1562025484615298E-2</v>
      </c>
      <c r="BR1145" s="14">
        <v>9.4626580695567106E-2</v>
      </c>
      <c r="BS1145" s="14">
        <v>0.120274820490055</v>
      </c>
      <c r="BT1145" s="14">
        <v>9.8513332964955999E-2</v>
      </c>
      <c r="BU1145" s="14">
        <v>8.7919582929995493E-2</v>
      </c>
      <c r="BV1145" s="14"/>
      <c r="BW1145" s="14">
        <v>0.10401112354898601</v>
      </c>
      <c r="BX1145" s="14">
        <v>0.126748902746845</v>
      </c>
      <c r="BY1145" s="14" t="s">
        <v>120</v>
      </c>
      <c r="BZ1145" s="14">
        <v>6.6484692665105594E-2</v>
      </c>
      <c r="CA1145" s="14">
        <v>8.8933403954129603E-2</v>
      </c>
      <c r="CB1145" s="14">
        <v>7.6239352925093595E-2</v>
      </c>
      <c r="CC1145" s="14">
        <v>8.6291622608580795E-2</v>
      </c>
      <c r="CD1145" s="14"/>
      <c r="CE1145" s="14">
        <v>8.2446095922478702E-2</v>
      </c>
      <c r="CF1145" s="14">
        <v>0.123171068458081</v>
      </c>
      <c r="CG1145" s="14">
        <v>8.22596285845099E-2</v>
      </c>
      <c r="CH1145" s="14">
        <v>0.10866634455308501</v>
      </c>
      <c r="CI1145" s="14"/>
      <c r="CJ1145" s="14">
        <v>0.103589173443877</v>
      </c>
      <c r="CK1145" s="14">
        <v>7.2632864830000698E-2</v>
      </c>
      <c r="CL1145" s="14">
        <v>0.109297420174085</v>
      </c>
      <c r="CM1145" s="14">
        <v>7.3415558939175604E-2</v>
      </c>
      <c r="CN1145" s="14"/>
      <c r="CO1145" s="14">
        <v>0.113257830941351</v>
      </c>
      <c r="CP1145" s="14">
        <v>9.6288241681977499E-2</v>
      </c>
      <c r="CQ1145" s="14"/>
      <c r="CR1145" s="14">
        <v>8.3594418683649405E-2</v>
      </c>
      <c r="CS1145" s="14">
        <v>9.3872494780174107E-2</v>
      </c>
    </row>
    <row r="1146" spans="2:97" x14ac:dyDescent="0.3">
      <c r="B1146" t="s">
        <v>92</v>
      </c>
      <c r="C1146" s="14">
        <v>6.5749910763366698E-2</v>
      </c>
      <c r="D1146" s="14">
        <v>3.8818293970338702E-2</v>
      </c>
      <c r="E1146" s="14">
        <v>9.0716821167577497E-2</v>
      </c>
      <c r="F1146" s="14"/>
      <c r="G1146" s="14">
        <v>6.4649071393189095E-2</v>
      </c>
      <c r="H1146" s="14">
        <v>5.9795625612087303E-2</v>
      </c>
      <c r="I1146" s="14">
        <v>5.3499325590021601E-2</v>
      </c>
      <c r="J1146" s="14">
        <v>3.95861335016882E-2</v>
      </c>
      <c r="K1146" s="14">
        <v>9.7880901505800394E-2</v>
      </c>
      <c r="L1146" s="14">
        <v>7.7631373369645207E-2</v>
      </c>
      <c r="M1146" s="14"/>
      <c r="N1146" s="14">
        <v>7.3541705632645504E-2</v>
      </c>
      <c r="O1146" s="14">
        <v>4.30148785603768E-2</v>
      </c>
      <c r="P1146" s="14">
        <v>6.4597668969854E-2</v>
      </c>
      <c r="Q1146" s="14">
        <v>8.3147985157948801E-2</v>
      </c>
      <c r="R1146" s="14"/>
      <c r="S1146" s="14">
        <v>7.14332102671216E-2</v>
      </c>
      <c r="T1146" s="14">
        <v>4.9737761868247403E-2</v>
      </c>
      <c r="U1146" s="14">
        <v>8.2634431765385097E-2</v>
      </c>
      <c r="V1146" s="14">
        <v>2.1133058100376301E-2</v>
      </c>
      <c r="W1146" s="14">
        <v>2.82558431020489E-2</v>
      </c>
      <c r="X1146" s="14">
        <v>6.9013510012239501E-2</v>
      </c>
      <c r="Y1146" s="14">
        <v>0.120073501779751</v>
      </c>
      <c r="Z1146" s="14">
        <v>4.2468983452711002E-2</v>
      </c>
      <c r="AA1146" s="14">
        <v>9.1712381024208298E-2</v>
      </c>
      <c r="AB1146" s="14">
        <v>7.0336559181233105E-2</v>
      </c>
      <c r="AC1146" s="14">
        <v>7.1542861671411898E-2</v>
      </c>
      <c r="AD1146" s="14">
        <v>4.1003746762332399E-2</v>
      </c>
      <c r="AE1146" s="14"/>
      <c r="AF1146" s="14">
        <v>4.3005408876013097E-2</v>
      </c>
      <c r="AG1146" s="14">
        <v>5.8458149119813202E-2</v>
      </c>
      <c r="AH1146" s="14">
        <v>5.3326799788829399E-2</v>
      </c>
      <c r="AI1146" s="14">
        <v>5.7219450156499298E-2</v>
      </c>
      <c r="AJ1146" s="14">
        <v>6.7409468173608197E-2</v>
      </c>
      <c r="AK1146" s="14"/>
      <c r="AL1146" s="14">
        <v>4.9558276428578699E-2</v>
      </c>
      <c r="AM1146" s="14">
        <v>4.5764081756323897E-2</v>
      </c>
      <c r="AN1146" s="14">
        <v>3.7534344346866401E-2</v>
      </c>
      <c r="AO1146" s="14">
        <v>5.2341684553210303E-2</v>
      </c>
      <c r="AP1146" s="14">
        <v>3.1071328068262901E-2</v>
      </c>
      <c r="AQ1146" s="14">
        <v>0.110214679814227</v>
      </c>
      <c r="AR1146" s="14"/>
      <c r="AS1146" s="14">
        <v>4.2835614142611202E-2</v>
      </c>
      <c r="AT1146" s="14">
        <v>9.6979193797265995E-2</v>
      </c>
      <c r="AU1146" s="14">
        <v>8.1939467916814598E-2</v>
      </c>
      <c r="AV1146" s="14">
        <v>1.38147984084524E-2</v>
      </c>
      <c r="AW1146" s="14">
        <v>0</v>
      </c>
      <c r="AX1146" s="14"/>
      <c r="AY1146" s="14">
        <v>0.39265448220501098</v>
      </c>
      <c r="AZ1146" s="14">
        <v>0.203451184136695</v>
      </c>
      <c r="BA1146" s="14">
        <v>0.10040951612979</v>
      </c>
      <c r="BB1146" s="14">
        <v>7.1937573653111195E-2</v>
      </c>
      <c r="BC1146" s="14">
        <v>6.0250518637617198E-2</v>
      </c>
      <c r="BD1146" s="14">
        <v>9.5430060379888701E-2</v>
      </c>
      <c r="BE1146" s="14">
        <v>2.79824637882971E-2</v>
      </c>
      <c r="BF1146" s="14">
        <v>1.3666888812062E-2</v>
      </c>
      <c r="BG1146" s="14">
        <v>4.2644235096714701E-2</v>
      </c>
      <c r="BH1146" s="14">
        <v>1.7051362486068099E-2</v>
      </c>
      <c r="BI1146" s="14">
        <v>6.0948453052946397E-2</v>
      </c>
      <c r="BJ1146" s="14">
        <v>6.2597615380279595E-2</v>
      </c>
      <c r="BK1146" s="14">
        <v>4.2500654184080403E-2</v>
      </c>
      <c r="BL1146" s="14">
        <v>0.11741536877442101</v>
      </c>
      <c r="BM1146" s="14">
        <v>0.10419328585348001</v>
      </c>
      <c r="BN1146" s="14">
        <v>0</v>
      </c>
      <c r="BO1146" s="14"/>
      <c r="BP1146" s="14">
        <v>4.7519170592366503E-2</v>
      </c>
      <c r="BQ1146" s="14">
        <v>8.9852641869032704E-2</v>
      </c>
      <c r="BR1146" s="14">
        <v>5.6983823520338699E-2</v>
      </c>
      <c r="BS1146" s="14">
        <v>6.2669728709053601E-2</v>
      </c>
      <c r="BT1146" s="14">
        <v>8.9760186390439395E-2</v>
      </c>
      <c r="BU1146" s="14">
        <v>0</v>
      </c>
      <c r="BV1146" s="14"/>
      <c r="BW1146" s="14">
        <v>5.50277052339097E-2</v>
      </c>
      <c r="BX1146" s="14">
        <v>3.2415764660533503E-2</v>
      </c>
      <c r="BY1146" s="14" t="s">
        <v>120</v>
      </c>
      <c r="BZ1146" s="14">
        <v>7.7168108344250697E-2</v>
      </c>
      <c r="CA1146" s="14">
        <v>0.127925601725872</v>
      </c>
      <c r="CB1146" s="14">
        <v>8.2174999690485806E-2</v>
      </c>
      <c r="CC1146" s="14">
        <v>7.7722597916714195E-2</v>
      </c>
      <c r="CD1146" s="14"/>
      <c r="CE1146" s="14">
        <v>6.8620195157241201E-2</v>
      </c>
      <c r="CF1146" s="14">
        <v>4.2812553577287998E-2</v>
      </c>
      <c r="CG1146" s="14">
        <v>0.12321749443634999</v>
      </c>
      <c r="CH1146" s="14">
        <v>4.0467641035026598E-2</v>
      </c>
      <c r="CI1146" s="14"/>
      <c r="CJ1146" s="14">
        <v>6.6595326498881904E-2</v>
      </c>
      <c r="CK1146" s="14">
        <v>5.5207887259200297E-2</v>
      </c>
      <c r="CL1146" s="14">
        <v>5.60827428567107E-2</v>
      </c>
      <c r="CM1146" s="14">
        <v>0.180034056842034</v>
      </c>
      <c r="CN1146" s="14"/>
      <c r="CO1146" s="14">
        <v>9.0832476768211694E-3</v>
      </c>
      <c r="CP1146" s="14">
        <v>7.0846786576955395E-2</v>
      </c>
      <c r="CQ1146" s="14"/>
      <c r="CR1146" s="14">
        <v>1.2344288769387E-2</v>
      </c>
      <c r="CS1146" s="14">
        <v>6.8898522417432398E-2</v>
      </c>
    </row>
    <row r="1147" spans="2:97" x14ac:dyDescent="0.3">
      <c r="C1147" s="14"/>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c r="AD1147" s="14"/>
      <c r="AE1147" s="14"/>
      <c r="AF1147" s="14"/>
      <c r="AG1147" s="14"/>
      <c r="AH1147" s="14"/>
      <c r="AI1147" s="14"/>
      <c r="AJ1147" s="14"/>
      <c r="AK1147" s="14"/>
      <c r="AL1147" s="14"/>
      <c r="AM1147" s="14"/>
      <c r="AN1147" s="14"/>
      <c r="AO1147" s="14"/>
      <c r="AP1147" s="14"/>
      <c r="AQ1147" s="14"/>
      <c r="AR1147" s="14"/>
      <c r="AS1147" s="14"/>
      <c r="AT1147" s="14"/>
      <c r="AU1147" s="14"/>
      <c r="AV1147" s="14"/>
      <c r="AW1147" s="14"/>
      <c r="AX1147" s="14"/>
      <c r="AY1147" s="14"/>
      <c r="AZ1147" s="14"/>
      <c r="BA1147" s="14"/>
      <c r="BB1147" s="14"/>
      <c r="BC1147" s="14"/>
      <c r="BD1147" s="14"/>
      <c r="BE1147" s="14"/>
      <c r="BF1147" s="14"/>
      <c r="BG1147" s="14"/>
      <c r="BH1147" s="14"/>
      <c r="BI1147" s="14"/>
      <c r="BJ1147" s="14"/>
      <c r="BK1147" s="14"/>
      <c r="BL1147" s="14"/>
      <c r="BM1147" s="14"/>
      <c r="BN1147" s="14"/>
      <c r="BO1147" s="14"/>
      <c r="BP1147" s="14"/>
      <c r="BQ1147" s="14"/>
      <c r="BR1147" s="14"/>
      <c r="BS1147" s="14"/>
      <c r="BT1147" s="14"/>
      <c r="BU1147" s="14"/>
      <c r="BV1147" s="14"/>
      <c r="BW1147" s="14"/>
      <c r="BX1147" s="14"/>
      <c r="BY1147" s="14"/>
      <c r="BZ1147" s="14"/>
      <c r="CA1147" s="14"/>
      <c r="CB1147" s="14"/>
      <c r="CC1147" s="14"/>
      <c r="CD1147" s="14"/>
      <c r="CE1147" s="14"/>
      <c r="CF1147" s="14"/>
      <c r="CG1147" s="14"/>
      <c r="CH1147" s="14"/>
      <c r="CI1147" s="14"/>
      <c r="CJ1147" s="14"/>
      <c r="CK1147" s="14"/>
      <c r="CL1147" s="14"/>
      <c r="CM1147" s="14"/>
      <c r="CN1147" s="14"/>
      <c r="CO1147" s="14"/>
      <c r="CP1147" s="14"/>
      <c r="CQ1147" s="14"/>
      <c r="CR1147" s="14"/>
      <c r="CS1147" s="14"/>
    </row>
    <row r="1148" spans="2:97" x14ac:dyDescent="0.3">
      <c r="B1148" s="6" t="s">
        <v>467</v>
      </c>
      <c r="C1148" s="14"/>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c r="AD1148" s="14"/>
      <c r="AE1148" s="14"/>
      <c r="AF1148" s="14"/>
      <c r="AG1148" s="14"/>
      <c r="AH1148" s="14"/>
      <c r="AI1148" s="14"/>
      <c r="AJ1148" s="14"/>
      <c r="AK1148" s="14"/>
      <c r="AL1148" s="14"/>
      <c r="AM1148" s="14"/>
      <c r="AN1148" s="14"/>
      <c r="AO1148" s="14"/>
      <c r="AP1148" s="14"/>
      <c r="AQ1148" s="14"/>
      <c r="AR1148" s="14"/>
      <c r="AS1148" s="14"/>
      <c r="AT1148" s="14"/>
      <c r="AU1148" s="14"/>
      <c r="AV1148" s="14"/>
      <c r="AW1148" s="14"/>
      <c r="AX1148" s="14"/>
      <c r="AY1148" s="14"/>
      <c r="AZ1148" s="14"/>
      <c r="BA1148" s="14"/>
      <c r="BB1148" s="14"/>
      <c r="BC1148" s="14"/>
      <c r="BD1148" s="14"/>
      <c r="BE1148" s="14"/>
      <c r="BF1148" s="14"/>
      <c r="BG1148" s="14"/>
      <c r="BH1148" s="14"/>
      <c r="BI1148" s="14"/>
      <c r="BJ1148" s="14"/>
      <c r="BK1148" s="14"/>
      <c r="BL1148" s="14"/>
      <c r="BM1148" s="14"/>
      <c r="BN1148" s="14"/>
      <c r="BO1148" s="14"/>
      <c r="BP1148" s="14"/>
      <c r="BQ1148" s="14"/>
      <c r="BR1148" s="14"/>
      <c r="BS1148" s="14"/>
      <c r="BT1148" s="14"/>
      <c r="BU1148" s="14"/>
      <c r="BV1148" s="14"/>
      <c r="BW1148" s="14"/>
      <c r="BX1148" s="14"/>
      <c r="BY1148" s="14"/>
      <c r="BZ1148" s="14"/>
      <c r="CA1148" s="14"/>
      <c r="CB1148" s="14"/>
      <c r="CC1148" s="14"/>
      <c r="CD1148" s="14"/>
      <c r="CE1148" s="14"/>
      <c r="CF1148" s="14"/>
      <c r="CG1148" s="14"/>
      <c r="CH1148" s="14"/>
      <c r="CI1148" s="14"/>
      <c r="CJ1148" s="14"/>
      <c r="CK1148" s="14"/>
      <c r="CL1148" s="14"/>
      <c r="CM1148" s="14"/>
      <c r="CN1148" s="14"/>
      <c r="CO1148" s="14"/>
      <c r="CP1148" s="14"/>
      <c r="CQ1148" s="14"/>
      <c r="CR1148" s="14"/>
      <c r="CS1148" s="14"/>
    </row>
    <row r="1149" spans="2:97" x14ac:dyDescent="0.3">
      <c r="B1149" s="24" t="s">
        <v>188</v>
      </c>
      <c r="C1149" s="14"/>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c r="AD1149" s="14"/>
      <c r="AE1149" s="14"/>
      <c r="AF1149" s="14"/>
      <c r="AG1149" s="14"/>
      <c r="AH1149" s="14"/>
      <c r="AI1149" s="14"/>
      <c r="AJ1149" s="14"/>
      <c r="AK1149" s="14"/>
      <c r="AL1149" s="14"/>
      <c r="AM1149" s="14"/>
      <c r="AN1149" s="14"/>
      <c r="AO1149" s="14"/>
      <c r="AP1149" s="14"/>
      <c r="AQ1149" s="14"/>
      <c r="AR1149" s="14"/>
      <c r="AS1149" s="14"/>
      <c r="AT1149" s="14"/>
      <c r="AU1149" s="14"/>
      <c r="AV1149" s="14"/>
      <c r="AW1149" s="14"/>
      <c r="AX1149" s="14"/>
      <c r="AY1149" s="14"/>
      <c r="AZ1149" s="14"/>
      <c r="BA1149" s="14"/>
      <c r="BB1149" s="14"/>
      <c r="BC1149" s="14"/>
      <c r="BD1149" s="14"/>
      <c r="BE1149" s="14"/>
      <c r="BF1149" s="14"/>
      <c r="BG1149" s="14"/>
      <c r="BH1149" s="14"/>
      <c r="BI1149" s="14"/>
      <c r="BJ1149" s="14"/>
      <c r="BK1149" s="14"/>
      <c r="BL1149" s="14"/>
      <c r="BM1149" s="14"/>
      <c r="BN1149" s="14"/>
      <c r="BO1149" s="14"/>
      <c r="BP1149" s="14"/>
      <c r="BQ1149" s="14"/>
      <c r="BR1149" s="14"/>
      <c r="BS1149" s="14"/>
      <c r="BT1149" s="14"/>
      <c r="BU1149" s="14"/>
      <c r="BV1149" s="14"/>
      <c r="BW1149" s="14"/>
      <c r="BX1149" s="14"/>
      <c r="BY1149" s="14"/>
      <c r="BZ1149" s="14"/>
      <c r="CA1149" s="14"/>
      <c r="CB1149" s="14"/>
      <c r="CC1149" s="14"/>
      <c r="CD1149" s="14"/>
      <c r="CE1149" s="14"/>
      <c r="CF1149" s="14"/>
      <c r="CG1149" s="14"/>
      <c r="CH1149" s="14"/>
      <c r="CI1149" s="14"/>
      <c r="CJ1149" s="14"/>
      <c r="CK1149" s="14"/>
      <c r="CL1149" s="14"/>
      <c r="CM1149" s="14"/>
      <c r="CN1149" s="14"/>
      <c r="CO1149" s="14"/>
      <c r="CP1149" s="14"/>
      <c r="CQ1149" s="14"/>
      <c r="CR1149" s="14"/>
      <c r="CS1149" s="14"/>
    </row>
    <row r="1150" spans="2:97" x14ac:dyDescent="0.3">
      <c r="B1150" t="s">
        <v>458</v>
      </c>
      <c r="C1150" s="14">
        <v>4.7325919211107202E-2</v>
      </c>
      <c r="D1150" s="14">
        <v>6.2474624158095501E-2</v>
      </c>
      <c r="E1150" s="14">
        <v>3.3428058702699201E-2</v>
      </c>
      <c r="F1150" s="14"/>
      <c r="G1150" s="14">
        <v>8.4708233897921606E-2</v>
      </c>
      <c r="H1150" s="14">
        <v>0.14111074284546599</v>
      </c>
      <c r="I1150" s="14">
        <v>6.3543154184596495E-2</v>
      </c>
      <c r="J1150" s="14">
        <v>1.13900197451982E-2</v>
      </c>
      <c r="K1150" s="14">
        <v>0</v>
      </c>
      <c r="L1150" s="14">
        <v>0</v>
      </c>
      <c r="M1150" s="14"/>
      <c r="N1150" s="14">
        <v>9.0870712390623706E-2</v>
      </c>
      <c r="O1150" s="14">
        <v>2.0142680847083198E-2</v>
      </c>
      <c r="P1150" s="14">
        <v>4.9253065314663599E-2</v>
      </c>
      <c r="Q1150" s="14">
        <v>2.6437383065705301E-2</v>
      </c>
      <c r="R1150" s="14"/>
      <c r="S1150" s="14">
        <v>8.3093535827839599E-2</v>
      </c>
      <c r="T1150" s="14">
        <v>1.4490254249532101E-2</v>
      </c>
      <c r="U1150" s="14">
        <v>4.8786306857517198E-2</v>
      </c>
      <c r="V1150" s="14">
        <v>5.6193508640477001E-2</v>
      </c>
      <c r="W1150" s="14">
        <v>2.8305228323634898E-2</v>
      </c>
      <c r="X1150" s="14">
        <v>7.9019652181888694E-2</v>
      </c>
      <c r="Y1150" s="14">
        <v>5.1164239048825999E-2</v>
      </c>
      <c r="Z1150" s="14">
        <v>4.4979681940497999E-2</v>
      </c>
      <c r="AA1150" s="14">
        <v>3.7205611859280403E-2</v>
      </c>
      <c r="AB1150" s="14">
        <v>2.3484847166731399E-2</v>
      </c>
      <c r="AC1150" s="14">
        <v>4.0813685949026603E-2</v>
      </c>
      <c r="AD1150" s="14">
        <v>4.8515463483463299E-2</v>
      </c>
      <c r="AE1150" s="14"/>
      <c r="AF1150" s="14">
        <v>6.5933251803270296E-2</v>
      </c>
      <c r="AG1150" s="14">
        <v>7.8721522842607902E-2</v>
      </c>
      <c r="AH1150" s="14">
        <v>4.0241905114319E-2</v>
      </c>
      <c r="AI1150" s="14">
        <v>7.21327068019468E-3</v>
      </c>
      <c r="AJ1150" s="14">
        <v>1.7571632113595002E-2</v>
      </c>
      <c r="AK1150" s="14"/>
      <c r="AL1150" s="14">
        <v>0.111058839238787</v>
      </c>
      <c r="AM1150" s="14">
        <v>6.1326373847847997E-2</v>
      </c>
      <c r="AN1150" s="14">
        <v>2.5341212478083599E-2</v>
      </c>
      <c r="AO1150" s="14">
        <v>2.26483835185649E-2</v>
      </c>
      <c r="AP1150" s="14">
        <v>1.5571234089412E-2</v>
      </c>
      <c r="AQ1150" s="14">
        <v>1.1131902573111E-2</v>
      </c>
      <c r="AR1150" s="14"/>
      <c r="AS1150" s="14">
        <v>1.8972301699362801E-2</v>
      </c>
      <c r="AT1150" s="14">
        <v>2.6278376192670001E-2</v>
      </c>
      <c r="AU1150" s="14">
        <v>5.7034651560406102E-2</v>
      </c>
      <c r="AV1150" s="14">
        <v>0.14263784895017001</v>
      </c>
      <c r="AW1150" s="14">
        <v>0.126119298723541</v>
      </c>
      <c r="AX1150" s="14"/>
      <c r="AY1150" s="14">
        <v>0</v>
      </c>
      <c r="AZ1150" s="14">
        <v>0</v>
      </c>
      <c r="BA1150" s="14">
        <v>5.93505523948984E-2</v>
      </c>
      <c r="BB1150" s="14">
        <v>0</v>
      </c>
      <c r="BC1150" s="14">
        <v>4.8348697794385199E-2</v>
      </c>
      <c r="BD1150" s="14">
        <v>4.9735001366091401E-2</v>
      </c>
      <c r="BE1150" s="14">
        <v>4.0528641764255503E-2</v>
      </c>
      <c r="BF1150" s="14">
        <v>4.9516637492806798E-2</v>
      </c>
      <c r="BG1150" s="14">
        <v>2.8824440796873001E-2</v>
      </c>
      <c r="BH1150" s="14">
        <v>3.1906343062915801E-2</v>
      </c>
      <c r="BI1150" s="14">
        <v>5.0869927818497897E-2</v>
      </c>
      <c r="BJ1150" s="14">
        <v>1.4710089218636599E-2</v>
      </c>
      <c r="BK1150" s="14">
        <v>0</v>
      </c>
      <c r="BL1150" s="14">
        <v>4.49547770533145E-2</v>
      </c>
      <c r="BM1150" s="14">
        <v>3.8472241131820101E-2</v>
      </c>
      <c r="BN1150" s="14">
        <v>0.247193891072259</v>
      </c>
      <c r="BO1150" s="14"/>
      <c r="BP1150" s="14">
        <v>0.10802175890603199</v>
      </c>
      <c r="BQ1150" s="14">
        <v>3.5740341297759097E-2</v>
      </c>
      <c r="BR1150" s="14">
        <v>5.3204745732648002E-2</v>
      </c>
      <c r="BS1150" s="14">
        <v>1.58974848515793E-2</v>
      </c>
      <c r="BT1150" s="14">
        <v>0</v>
      </c>
      <c r="BU1150" s="14">
        <v>0</v>
      </c>
      <c r="BV1150" s="14"/>
      <c r="BW1150" s="14">
        <v>4.3582434805840703E-2</v>
      </c>
      <c r="BX1150" s="14">
        <v>3.7987183386255098E-2</v>
      </c>
      <c r="BY1150" s="14" t="s">
        <v>120</v>
      </c>
      <c r="BZ1150" s="14">
        <v>4.5806235663688903E-2</v>
      </c>
      <c r="CA1150" s="14">
        <v>6.6548248261120393E-2</v>
      </c>
      <c r="CB1150" s="14">
        <v>5.5111068081743701E-2</v>
      </c>
      <c r="CC1150" s="14">
        <v>3.4072996981305503E-2</v>
      </c>
      <c r="CD1150" s="14"/>
      <c r="CE1150" s="14">
        <v>8.8515821207099596E-2</v>
      </c>
      <c r="CF1150" s="14">
        <v>8.6324301074177906E-2</v>
      </c>
      <c r="CG1150" s="14">
        <v>7.1140112163234504E-3</v>
      </c>
      <c r="CH1150" s="14">
        <v>2.6899236983624401E-2</v>
      </c>
      <c r="CI1150" s="14"/>
      <c r="CJ1150" s="14">
        <v>6.3677086814453304E-2</v>
      </c>
      <c r="CK1150" s="14">
        <v>5.2158072836990602E-2</v>
      </c>
      <c r="CL1150" s="14">
        <v>4.4217762893463297E-2</v>
      </c>
      <c r="CM1150" s="14">
        <v>1.44162460478073E-2</v>
      </c>
      <c r="CN1150" s="14"/>
      <c r="CO1150" s="14">
        <v>0.157078241769503</v>
      </c>
      <c r="CP1150" s="14">
        <v>3.4771755486224402E-2</v>
      </c>
      <c r="CQ1150" s="14"/>
      <c r="CR1150" s="14">
        <v>9.5406519993220099E-2</v>
      </c>
      <c r="CS1150" s="14">
        <v>4.7436495505954801E-2</v>
      </c>
    </row>
    <row r="1151" spans="2:97" x14ac:dyDescent="0.3">
      <c r="B1151" t="s">
        <v>459</v>
      </c>
      <c r="C1151" s="14">
        <v>0.13282945282436401</v>
      </c>
      <c r="D1151" s="14">
        <v>0.14766061361934199</v>
      </c>
      <c r="E1151" s="14">
        <v>0.119372416173174</v>
      </c>
      <c r="F1151" s="14"/>
      <c r="G1151" s="14">
        <v>0.26835100388851901</v>
      </c>
      <c r="H1151" s="14">
        <v>0.26554759198627298</v>
      </c>
      <c r="I1151" s="14">
        <v>0.13379217676376301</v>
      </c>
      <c r="J1151" s="14">
        <v>8.01788701788263E-2</v>
      </c>
      <c r="K1151" s="14">
        <v>5.0501643138696699E-2</v>
      </c>
      <c r="L1151" s="14">
        <v>4.1295282342660201E-2</v>
      </c>
      <c r="M1151" s="14"/>
      <c r="N1151" s="14">
        <v>0.154879437075604</v>
      </c>
      <c r="O1151" s="14">
        <v>0.144658230264364</v>
      </c>
      <c r="P1151" s="14">
        <v>9.9869386338906102E-2</v>
      </c>
      <c r="Q1151" s="14">
        <v>0.12943468549315201</v>
      </c>
      <c r="R1151" s="14"/>
      <c r="S1151" s="14">
        <v>0.22083297362802101</v>
      </c>
      <c r="T1151" s="14">
        <v>0.13510127514786999</v>
      </c>
      <c r="U1151" s="14">
        <v>8.0707317575063997E-2</v>
      </c>
      <c r="V1151" s="14">
        <v>0.13310109600954401</v>
      </c>
      <c r="W1151" s="14">
        <v>8.1612460985198698E-2</v>
      </c>
      <c r="X1151" s="14">
        <v>0.128468041425704</v>
      </c>
      <c r="Y1151" s="14">
        <v>0.140123804324019</v>
      </c>
      <c r="Z1151" s="14">
        <v>0.161116171074006</v>
      </c>
      <c r="AA1151" s="14">
        <v>0.140076762312526</v>
      </c>
      <c r="AB1151" s="14">
        <v>5.68177028233448E-2</v>
      </c>
      <c r="AC1151" s="14">
        <v>0.11563834903091499</v>
      </c>
      <c r="AD1151" s="14">
        <v>0.13732255462767401</v>
      </c>
      <c r="AE1151" s="14"/>
      <c r="AF1151" s="14">
        <v>0.110368931555423</v>
      </c>
      <c r="AG1151" s="14">
        <v>0.18654434412667101</v>
      </c>
      <c r="AH1151" s="14">
        <v>9.7246374622337498E-2</v>
      </c>
      <c r="AI1151" s="14">
        <v>0.14047945936921399</v>
      </c>
      <c r="AJ1151" s="14">
        <v>6.61771090090265E-2</v>
      </c>
      <c r="AK1151" s="14"/>
      <c r="AL1151" s="14">
        <v>0.24322502328412901</v>
      </c>
      <c r="AM1151" s="14">
        <v>0.109867530971477</v>
      </c>
      <c r="AN1151" s="14">
        <v>0.12531862410866401</v>
      </c>
      <c r="AO1151" s="14">
        <v>0.13565561494461001</v>
      </c>
      <c r="AP1151" s="14">
        <v>0.116614166778728</v>
      </c>
      <c r="AQ1151" s="14">
        <v>2.3669889872648599E-2</v>
      </c>
      <c r="AR1151" s="14"/>
      <c r="AS1151" s="14">
        <v>8.9766556369027195E-2</v>
      </c>
      <c r="AT1151" s="14">
        <v>0.114180042239347</v>
      </c>
      <c r="AU1151" s="14">
        <v>0.15205014886241</v>
      </c>
      <c r="AV1151" s="14">
        <v>0.26766323441716799</v>
      </c>
      <c r="AW1151" s="14">
        <v>0.26609915090942599</v>
      </c>
      <c r="AX1151" s="14"/>
      <c r="AY1151" s="14">
        <v>0</v>
      </c>
      <c r="AZ1151" s="14">
        <v>0.138438376909194</v>
      </c>
      <c r="BA1151" s="14">
        <v>9.9267975711425899E-2</v>
      </c>
      <c r="BB1151" s="14">
        <v>0.123288446305038</v>
      </c>
      <c r="BC1151" s="14">
        <v>0.19516225267415799</v>
      </c>
      <c r="BD1151" s="14">
        <v>0.101269082761564</v>
      </c>
      <c r="BE1151" s="14">
        <v>0.18201563972599499</v>
      </c>
      <c r="BF1151" s="14">
        <v>0.13221415545571699</v>
      </c>
      <c r="BG1151" s="14">
        <v>6.1390316763725E-2</v>
      </c>
      <c r="BH1151" s="14">
        <v>0.20888231176820399</v>
      </c>
      <c r="BI1151" s="14">
        <v>0.15315614824741899</v>
      </c>
      <c r="BJ1151" s="14">
        <v>6.4607641866462104E-2</v>
      </c>
      <c r="BK1151" s="14">
        <v>0.193658716219795</v>
      </c>
      <c r="BL1151" s="14">
        <v>0.124925892266505</v>
      </c>
      <c r="BM1151" s="14">
        <v>7.0458047187467801E-2</v>
      </c>
      <c r="BN1151" s="14">
        <v>0.195640092826915</v>
      </c>
      <c r="BO1151" s="14"/>
      <c r="BP1151" s="14">
        <v>0.22433299741330501</v>
      </c>
      <c r="BQ1151" s="14">
        <v>9.5788852032655802E-2</v>
      </c>
      <c r="BR1151" s="14">
        <v>0.13339384470589999</v>
      </c>
      <c r="BS1151" s="14">
        <v>0.103358960863081</v>
      </c>
      <c r="BT1151" s="14">
        <v>5.6973279772023301E-2</v>
      </c>
      <c r="BU1151" s="14">
        <v>0.15035177672799599</v>
      </c>
      <c r="BV1151" s="14"/>
      <c r="BW1151" s="14">
        <v>8.5872346969757901E-2</v>
      </c>
      <c r="BX1151" s="14">
        <v>0.124162838798485</v>
      </c>
      <c r="BY1151" s="14" t="s">
        <v>120</v>
      </c>
      <c r="BZ1151" s="14">
        <v>0.221055032806136</v>
      </c>
      <c r="CA1151" s="14">
        <v>0.16377513610867001</v>
      </c>
      <c r="CB1151" s="14">
        <v>0.16486714400621599</v>
      </c>
      <c r="CC1151" s="14">
        <v>0.20582564362890099</v>
      </c>
      <c r="CD1151" s="14"/>
      <c r="CE1151" s="14">
        <v>0.24009182255332101</v>
      </c>
      <c r="CF1151" s="14">
        <v>0.13661910509910299</v>
      </c>
      <c r="CG1151" s="14">
        <v>8.8998616159897598E-2</v>
      </c>
      <c r="CH1151" s="14">
        <v>9.8357672105273505E-2</v>
      </c>
      <c r="CI1151" s="14"/>
      <c r="CJ1151" s="14">
        <v>0.13154629804083701</v>
      </c>
      <c r="CK1151" s="14">
        <v>0.210600699911415</v>
      </c>
      <c r="CL1151" s="14">
        <v>0.112601872553172</v>
      </c>
      <c r="CM1151" s="14">
        <v>5.5939242509522397E-2</v>
      </c>
      <c r="CN1151" s="14"/>
      <c r="CO1151" s="14">
        <v>0.29451850408620101</v>
      </c>
      <c r="CP1151" s="14">
        <v>0.114629670718348</v>
      </c>
      <c r="CQ1151" s="14"/>
      <c r="CR1151" s="14">
        <v>0.25275166508400998</v>
      </c>
      <c r="CS1151" s="14">
        <v>0.12027963387681</v>
      </c>
    </row>
    <row r="1152" spans="2:97" x14ac:dyDescent="0.3">
      <c r="B1152" t="s">
        <v>460</v>
      </c>
      <c r="C1152" s="14">
        <v>0.48683635812610898</v>
      </c>
      <c r="D1152" s="14">
        <v>0.51443119769183998</v>
      </c>
      <c r="E1152" s="14">
        <v>0.46221250141772402</v>
      </c>
      <c r="F1152" s="14"/>
      <c r="G1152" s="14">
        <v>0.30690872110151901</v>
      </c>
      <c r="H1152" s="14">
        <v>0.308508949402306</v>
      </c>
      <c r="I1152" s="14">
        <v>0.48562101144581699</v>
      </c>
      <c r="J1152" s="14">
        <v>0.59194939830259796</v>
      </c>
      <c r="K1152" s="14">
        <v>0.52739849804618399</v>
      </c>
      <c r="L1152" s="14">
        <v>0.63087934774717003</v>
      </c>
      <c r="M1152" s="14"/>
      <c r="N1152" s="14">
        <v>0.43495052491890801</v>
      </c>
      <c r="O1152" s="14">
        <v>0.53382925693473005</v>
      </c>
      <c r="P1152" s="14">
        <v>0.53049489453897503</v>
      </c>
      <c r="Q1152" s="14">
        <v>0.45309057637344802</v>
      </c>
      <c r="R1152" s="14"/>
      <c r="S1152" s="14">
        <v>0.32893554944213899</v>
      </c>
      <c r="T1152" s="14">
        <v>0.40925445119911502</v>
      </c>
      <c r="U1152" s="14">
        <v>0.47311297539838099</v>
      </c>
      <c r="V1152" s="14">
        <v>0.51895066602001205</v>
      </c>
      <c r="W1152" s="14">
        <v>0.55215677587547096</v>
      </c>
      <c r="X1152" s="14">
        <v>0.480690238405937</v>
      </c>
      <c r="Y1152" s="14">
        <v>0.55094092021786401</v>
      </c>
      <c r="Z1152" s="14">
        <v>0.53657645493690198</v>
      </c>
      <c r="AA1152" s="14">
        <v>0.47902545522708101</v>
      </c>
      <c r="AB1152" s="14">
        <v>0.66253692823617505</v>
      </c>
      <c r="AC1152" s="14">
        <v>0.57648538231963598</v>
      </c>
      <c r="AD1152" s="14">
        <v>0.55589898290221096</v>
      </c>
      <c r="AE1152" s="14"/>
      <c r="AF1152" s="14">
        <v>0.53882179706159705</v>
      </c>
      <c r="AG1152" s="14">
        <v>0.433713035467228</v>
      </c>
      <c r="AH1152" s="14">
        <v>0.43360946264493599</v>
      </c>
      <c r="AI1152" s="14">
        <v>0.57970050038627197</v>
      </c>
      <c r="AJ1152" s="14">
        <v>0.43854157689662399</v>
      </c>
      <c r="AK1152" s="14"/>
      <c r="AL1152" s="14">
        <v>0.36616100159517401</v>
      </c>
      <c r="AM1152" s="14">
        <v>0.49959038812503598</v>
      </c>
      <c r="AN1152" s="14">
        <v>0.46212102083841</v>
      </c>
      <c r="AO1152" s="14">
        <v>0.59483481923638903</v>
      </c>
      <c r="AP1152" s="14">
        <v>0.40198709640962299</v>
      </c>
      <c r="AQ1152" s="14">
        <v>0.52555253689257997</v>
      </c>
      <c r="AR1152" s="14"/>
      <c r="AS1152" s="14">
        <v>0.56586928350431198</v>
      </c>
      <c r="AT1152" s="14">
        <v>0.50887558685651402</v>
      </c>
      <c r="AU1152" s="14">
        <v>0.44561118665608901</v>
      </c>
      <c r="AV1152" s="14">
        <v>0.36438530484696602</v>
      </c>
      <c r="AW1152" s="14">
        <v>0.54942142392589</v>
      </c>
      <c r="AX1152" s="14"/>
      <c r="AY1152" s="14">
        <v>0.40118460435314801</v>
      </c>
      <c r="AZ1152" s="14">
        <v>0.35726632682744502</v>
      </c>
      <c r="BA1152" s="14">
        <v>0.55582058767579201</v>
      </c>
      <c r="BB1152" s="14">
        <v>0.54665888540940599</v>
      </c>
      <c r="BC1152" s="14">
        <v>0.45812350543753</v>
      </c>
      <c r="BD1152" s="14">
        <v>0.47883786340437201</v>
      </c>
      <c r="BE1152" s="14">
        <v>0.44462636877800599</v>
      </c>
      <c r="BF1152" s="14">
        <v>0.54674944055503205</v>
      </c>
      <c r="BG1152" s="14">
        <v>0.52614821378976795</v>
      </c>
      <c r="BH1152" s="14">
        <v>0.53097522956915599</v>
      </c>
      <c r="BI1152" s="14">
        <v>0.41720302507944901</v>
      </c>
      <c r="BJ1152" s="14">
        <v>0.62290095606556395</v>
      </c>
      <c r="BK1152" s="14">
        <v>0.50072775042599804</v>
      </c>
      <c r="BL1152" s="14">
        <v>0.479403482945916</v>
      </c>
      <c r="BM1152" s="14">
        <v>0.53869120085024702</v>
      </c>
      <c r="BN1152" s="14">
        <v>0.36736641358933603</v>
      </c>
      <c r="BO1152" s="14"/>
      <c r="BP1152" s="14">
        <v>0.369811600530352</v>
      </c>
      <c r="BQ1152" s="14">
        <v>0.53153511075794402</v>
      </c>
      <c r="BR1152" s="14">
        <v>0.50407176908925799</v>
      </c>
      <c r="BS1152" s="14">
        <v>0.51435369755494698</v>
      </c>
      <c r="BT1152" s="14">
        <v>0.57954165803574897</v>
      </c>
      <c r="BU1152" s="14">
        <v>0.47499770128506602</v>
      </c>
      <c r="BV1152" s="14"/>
      <c r="BW1152" s="14">
        <v>0.56747546194085197</v>
      </c>
      <c r="BX1152" s="14">
        <v>0.47355209693272399</v>
      </c>
      <c r="BY1152" s="14" t="s">
        <v>120</v>
      </c>
      <c r="BZ1152" s="14">
        <v>0.39138985091931799</v>
      </c>
      <c r="CA1152" s="14">
        <v>0.430503612285423</v>
      </c>
      <c r="CB1152" s="14">
        <v>0.40911610472242299</v>
      </c>
      <c r="CC1152" s="14">
        <v>0.48504083855414398</v>
      </c>
      <c r="CD1152" s="14"/>
      <c r="CE1152" s="14">
        <v>0.37634948098570598</v>
      </c>
      <c r="CF1152" s="14">
        <v>0.48189326950662598</v>
      </c>
      <c r="CG1152" s="14">
        <v>0.50326946961649999</v>
      </c>
      <c r="CH1152" s="14">
        <v>0.55758425171189796</v>
      </c>
      <c r="CI1152" s="14"/>
      <c r="CJ1152" s="14">
        <v>0.46355609056545399</v>
      </c>
      <c r="CK1152" s="14">
        <v>0.43040941630591201</v>
      </c>
      <c r="CL1152" s="14">
        <v>0.52129134610249295</v>
      </c>
      <c r="CM1152" s="14">
        <v>0.43890004458570397</v>
      </c>
      <c r="CN1152" s="14"/>
      <c r="CO1152" s="14">
        <v>0.36480165257311398</v>
      </c>
      <c r="CP1152" s="14">
        <v>0.50707457447566195</v>
      </c>
      <c r="CQ1152" s="14"/>
      <c r="CR1152" s="14">
        <v>0.46466154285470601</v>
      </c>
      <c r="CS1152" s="14">
        <v>0.49289840234889598</v>
      </c>
    </row>
    <row r="1153" spans="2:97" x14ac:dyDescent="0.3">
      <c r="B1153" t="s">
        <v>461</v>
      </c>
      <c r="C1153" s="14">
        <v>0.19783882490131099</v>
      </c>
      <c r="D1153" s="14">
        <v>0.185247334195139</v>
      </c>
      <c r="E1153" s="14">
        <v>0.20980055960063301</v>
      </c>
      <c r="F1153" s="14"/>
      <c r="G1153" s="14">
        <v>0.166429623293332</v>
      </c>
      <c r="H1153" s="14">
        <v>0.173243870480388</v>
      </c>
      <c r="I1153" s="14">
        <v>0.19727108226566001</v>
      </c>
      <c r="J1153" s="14">
        <v>0.209872278639404</v>
      </c>
      <c r="K1153" s="14">
        <v>0.23997509146489801</v>
      </c>
      <c r="L1153" s="14">
        <v>0.198984236083457</v>
      </c>
      <c r="M1153" s="14"/>
      <c r="N1153" s="14">
        <v>0.20132052256350599</v>
      </c>
      <c r="O1153" s="14">
        <v>0.20273449242899699</v>
      </c>
      <c r="P1153" s="14">
        <v>0.169523189170532</v>
      </c>
      <c r="Q1153" s="14">
        <v>0.21896411472139099</v>
      </c>
      <c r="R1153" s="14"/>
      <c r="S1153" s="14">
        <v>0.24372717235771199</v>
      </c>
      <c r="T1153" s="14">
        <v>0.276903719117431</v>
      </c>
      <c r="U1153" s="14">
        <v>0.23660142415379101</v>
      </c>
      <c r="V1153" s="14">
        <v>0.22730379931716899</v>
      </c>
      <c r="W1153" s="14">
        <v>0.16206320598981699</v>
      </c>
      <c r="X1153" s="14">
        <v>0.12593986890528799</v>
      </c>
      <c r="Y1153" s="14">
        <v>0.14085671795392599</v>
      </c>
      <c r="Z1153" s="14">
        <v>0.191355084098325</v>
      </c>
      <c r="AA1153" s="14">
        <v>0.22348147073121999</v>
      </c>
      <c r="AB1153" s="14">
        <v>0.12925883589880499</v>
      </c>
      <c r="AC1153" s="14">
        <v>0.123672257152678</v>
      </c>
      <c r="AD1153" s="14">
        <v>8.2493746698210704E-2</v>
      </c>
      <c r="AE1153" s="14"/>
      <c r="AF1153" s="14">
        <v>0.167441088653496</v>
      </c>
      <c r="AG1153" s="14">
        <v>0.21031835857418499</v>
      </c>
      <c r="AH1153" s="14">
        <v>0.26983488950461898</v>
      </c>
      <c r="AI1153" s="14">
        <v>0.19259961603100201</v>
      </c>
      <c r="AJ1153" s="14">
        <v>0.23940867977723501</v>
      </c>
      <c r="AK1153" s="14"/>
      <c r="AL1153" s="14">
        <v>0.19205578503160101</v>
      </c>
      <c r="AM1153" s="14">
        <v>0.16774948889261401</v>
      </c>
      <c r="AN1153" s="14">
        <v>0.27410849915083502</v>
      </c>
      <c r="AO1153" s="14">
        <v>0.17543127371235601</v>
      </c>
      <c r="AP1153" s="14">
        <v>0.219034341136876</v>
      </c>
      <c r="AQ1153" s="14">
        <v>0.26372792293686198</v>
      </c>
      <c r="AR1153" s="14"/>
      <c r="AS1153" s="14">
        <v>0.204084641561774</v>
      </c>
      <c r="AT1153" s="14">
        <v>0.20155296089727701</v>
      </c>
      <c r="AU1153" s="14">
        <v>0.19908343214959101</v>
      </c>
      <c r="AV1153" s="14">
        <v>0.13128507441996701</v>
      </c>
      <c r="AW1153" s="14">
        <v>0</v>
      </c>
      <c r="AX1153" s="14"/>
      <c r="AY1153" s="14">
        <v>0</v>
      </c>
      <c r="AZ1153" s="14">
        <v>0.33170372707588802</v>
      </c>
      <c r="BA1153" s="14">
        <v>0.17194150905609601</v>
      </c>
      <c r="BB1153" s="14">
        <v>0.212115935289649</v>
      </c>
      <c r="BC1153" s="14">
        <v>0.18985999160813599</v>
      </c>
      <c r="BD1153" s="14">
        <v>0.18310267580238199</v>
      </c>
      <c r="BE1153" s="14">
        <v>0.160083356293345</v>
      </c>
      <c r="BF1153" s="14">
        <v>0.13243857965706299</v>
      </c>
      <c r="BG1153" s="14">
        <v>0.211482523158143</v>
      </c>
      <c r="BH1153" s="14">
        <v>0.130061823216789</v>
      </c>
      <c r="BI1153" s="14">
        <v>0.31641620654313601</v>
      </c>
      <c r="BJ1153" s="14">
        <v>0.190969650868241</v>
      </c>
      <c r="BK1153" s="14">
        <v>0.25511330045524599</v>
      </c>
      <c r="BL1153" s="14">
        <v>0.19441109009271701</v>
      </c>
      <c r="BM1153" s="14">
        <v>0.178084910433633</v>
      </c>
      <c r="BN1153" s="14">
        <v>0.15602326454847701</v>
      </c>
      <c r="BO1153" s="14"/>
      <c r="BP1153" s="14">
        <v>0.182595171323405</v>
      </c>
      <c r="BQ1153" s="14">
        <v>0.20287887092467399</v>
      </c>
      <c r="BR1153" s="14">
        <v>0.1686074364804</v>
      </c>
      <c r="BS1153" s="14">
        <v>0.23132350791374601</v>
      </c>
      <c r="BT1153" s="14">
        <v>0.183243742032071</v>
      </c>
      <c r="BU1153" s="14">
        <v>0.23851573989032901</v>
      </c>
      <c r="BV1153" s="14"/>
      <c r="BW1153" s="14">
        <v>0.192302202972817</v>
      </c>
      <c r="BX1153" s="14">
        <v>0.21238812915080699</v>
      </c>
      <c r="BY1153" s="14" t="s">
        <v>120</v>
      </c>
      <c r="BZ1153" s="14">
        <v>0.19395348605960699</v>
      </c>
      <c r="CA1153" s="14">
        <v>0.16324152911649001</v>
      </c>
      <c r="CB1153" s="14">
        <v>0.22983168851281899</v>
      </c>
      <c r="CC1153" s="14">
        <v>0.14852305899945001</v>
      </c>
      <c r="CD1153" s="14"/>
      <c r="CE1153" s="14">
        <v>0.168414588368378</v>
      </c>
      <c r="CF1153" s="14">
        <v>0.181534101333029</v>
      </c>
      <c r="CG1153" s="14">
        <v>0.22311419764923801</v>
      </c>
      <c r="CH1153" s="14">
        <v>0.208807966076519</v>
      </c>
      <c r="CI1153" s="14"/>
      <c r="CJ1153" s="14">
        <v>0.18836470559731</v>
      </c>
      <c r="CK1153" s="14">
        <v>0.19336508989209</v>
      </c>
      <c r="CL1153" s="14">
        <v>0.19803701017547901</v>
      </c>
      <c r="CM1153" s="14">
        <v>0.23598907022510601</v>
      </c>
      <c r="CN1153" s="14"/>
      <c r="CO1153" s="14">
        <v>7.2080616278883097E-2</v>
      </c>
      <c r="CP1153" s="14">
        <v>0.213252017118401</v>
      </c>
      <c r="CQ1153" s="14"/>
      <c r="CR1153" s="14">
        <v>0.133353441096972</v>
      </c>
      <c r="CS1153" s="14">
        <v>0.20381383246201201</v>
      </c>
    </row>
    <row r="1154" spans="2:97" x14ac:dyDescent="0.3">
      <c r="B1154" t="s">
        <v>462</v>
      </c>
      <c r="C1154" s="14">
        <v>6.1529477925163202E-2</v>
      </c>
      <c r="D1154" s="14">
        <v>5.4813279100197197E-2</v>
      </c>
      <c r="E1154" s="14">
        <v>6.6105318447917699E-2</v>
      </c>
      <c r="F1154" s="14"/>
      <c r="G1154" s="14">
        <v>8.9368196737245498E-2</v>
      </c>
      <c r="H1154" s="14">
        <v>4.9660392748192103E-2</v>
      </c>
      <c r="I1154" s="14">
        <v>5.3724783424826499E-2</v>
      </c>
      <c r="J1154" s="14">
        <v>5.7954341264272798E-2</v>
      </c>
      <c r="K1154" s="14">
        <v>7.3092588941401304E-2</v>
      </c>
      <c r="L1154" s="14">
        <v>5.3168457831326302E-2</v>
      </c>
      <c r="M1154" s="14"/>
      <c r="N1154" s="14">
        <v>6.0451941030612903E-2</v>
      </c>
      <c r="O1154" s="14">
        <v>4.52297095193884E-2</v>
      </c>
      <c r="P1154" s="14">
        <v>6.0047619545381001E-2</v>
      </c>
      <c r="Q1154" s="14">
        <v>7.8190583886076206E-2</v>
      </c>
      <c r="R1154" s="14"/>
      <c r="S1154" s="14">
        <v>7.2453463802731904E-2</v>
      </c>
      <c r="T1154" s="14">
        <v>0.10526701106271</v>
      </c>
      <c r="U1154" s="14">
        <v>5.0771327782857097E-2</v>
      </c>
      <c r="V1154" s="14">
        <v>5.42845122905284E-2</v>
      </c>
      <c r="W1154" s="14">
        <v>9.3185118620426999E-2</v>
      </c>
      <c r="X1154" s="14">
        <v>5.8634259610726699E-2</v>
      </c>
      <c r="Y1154" s="14">
        <v>3.3955724178908103E-2</v>
      </c>
      <c r="Z1154" s="14">
        <v>2.2715249248198999E-2</v>
      </c>
      <c r="AA1154" s="14">
        <v>4.6281205937815102E-2</v>
      </c>
      <c r="AB1154" s="14">
        <v>3.6489872541148903E-2</v>
      </c>
      <c r="AC1154" s="14">
        <v>4.6272874382031301E-2</v>
      </c>
      <c r="AD1154" s="14">
        <v>8.6141808660195995E-2</v>
      </c>
      <c r="AE1154" s="14"/>
      <c r="AF1154" s="14">
        <v>7.83993828343275E-2</v>
      </c>
      <c r="AG1154" s="14">
        <v>4.0034918474734199E-2</v>
      </c>
      <c r="AH1154" s="14">
        <v>6.7749727190732897E-2</v>
      </c>
      <c r="AI1154" s="14">
        <v>2.7179006885788701E-2</v>
      </c>
      <c r="AJ1154" s="14">
        <v>9.9724477587605498E-2</v>
      </c>
      <c r="AK1154" s="14"/>
      <c r="AL1154" s="14">
        <v>3.8182334118246099E-2</v>
      </c>
      <c r="AM1154" s="14">
        <v>9.4641313430607596E-2</v>
      </c>
      <c r="AN1154" s="14">
        <v>5.2048629976146801E-2</v>
      </c>
      <c r="AO1154" s="14">
        <v>3.2099361133334003E-2</v>
      </c>
      <c r="AP1154" s="14">
        <v>0.14051237701946401</v>
      </c>
      <c r="AQ1154" s="14">
        <v>5.1850420680926997E-2</v>
      </c>
      <c r="AR1154" s="14"/>
      <c r="AS1154" s="14">
        <v>5.8926981376003003E-2</v>
      </c>
      <c r="AT1154" s="14">
        <v>4.9750573358983398E-2</v>
      </c>
      <c r="AU1154" s="14">
        <v>7.6795933534878597E-2</v>
      </c>
      <c r="AV1154" s="14">
        <v>7.0388240909020794E-2</v>
      </c>
      <c r="AW1154" s="14">
        <v>0</v>
      </c>
      <c r="AX1154" s="14"/>
      <c r="AY1154" s="14">
        <v>0.20616091344184101</v>
      </c>
      <c r="AZ1154" s="14">
        <v>5.3794757192422202E-2</v>
      </c>
      <c r="BA1154" s="14">
        <v>1.13928445829404E-2</v>
      </c>
      <c r="BB1154" s="14">
        <v>3.5975563809971099E-2</v>
      </c>
      <c r="BC1154" s="14">
        <v>7.1842607543936995E-2</v>
      </c>
      <c r="BD1154" s="14">
        <v>8.7782934159194595E-2</v>
      </c>
      <c r="BE1154" s="14">
        <v>7.6209468143577194E-2</v>
      </c>
      <c r="BF1154" s="14">
        <v>6.2172071913082501E-2</v>
      </c>
      <c r="BG1154" s="14">
        <v>9.8788139126778599E-2</v>
      </c>
      <c r="BH1154" s="14">
        <v>8.1908192536202698E-2</v>
      </c>
      <c r="BI1154" s="14">
        <v>2.0150828245660599E-2</v>
      </c>
      <c r="BJ1154" s="14">
        <v>5.9456440519958603E-2</v>
      </c>
      <c r="BK1154" s="14">
        <v>5.0500232898960301E-2</v>
      </c>
      <c r="BL1154" s="14">
        <v>8.3545087742725802E-2</v>
      </c>
      <c r="BM1154" s="14">
        <v>3.49366298706206E-2</v>
      </c>
      <c r="BN1154" s="14">
        <v>3.3776337963013298E-2</v>
      </c>
      <c r="BO1154" s="14"/>
      <c r="BP1154" s="14">
        <v>6.6330722880779902E-2</v>
      </c>
      <c r="BQ1154" s="14">
        <v>4.2536318414568203E-2</v>
      </c>
      <c r="BR1154" s="14">
        <v>6.6764366843791501E-2</v>
      </c>
      <c r="BS1154" s="14">
        <v>6.9398815808612097E-2</v>
      </c>
      <c r="BT1154" s="14">
        <v>8.0011958820410095E-2</v>
      </c>
      <c r="BU1154" s="14">
        <v>6.6929595075423301E-2</v>
      </c>
      <c r="BV1154" s="14"/>
      <c r="BW1154" s="14">
        <v>6.1956981022782402E-2</v>
      </c>
      <c r="BX1154" s="14">
        <v>7.2909366126690994E-2</v>
      </c>
      <c r="BY1154" s="14" t="s">
        <v>120</v>
      </c>
      <c r="BZ1154" s="14">
        <v>8.4512040524989104E-2</v>
      </c>
      <c r="CA1154" s="14">
        <v>5.5255680032320197E-2</v>
      </c>
      <c r="CB1154" s="14">
        <v>5.2935667849530799E-2</v>
      </c>
      <c r="CC1154" s="14">
        <v>2.1246191211436199E-2</v>
      </c>
      <c r="CD1154" s="14"/>
      <c r="CE1154" s="14">
        <v>6.7831266937254803E-2</v>
      </c>
      <c r="CF1154" s="14">
        <v>6.0004789634009799E-2</v>
      </c>
      <c r="CG1154" s="14">
        <v>4.0204944364039402E-2</v>
      </c>
      <c r="CH1154" s="14">
        <v>6.0946368690960297E-2</v>
      </c>
      <c r="CI1154" s="14"/>
      <c r="CJ1154" s="14">
        <v>6.156027567538E-2</v>
      </c>
      <c r="CK1154" s="14">
        <v>5.2923827453960098E-2</v>
      </c>
      <c r="CL1154" s="14">
        <v>6.4693680209448295E-2</v>
      </c>
      <c r="CM1154" s="14">
        <v>6.2450764046493801E-2</v>
      </c>
      <c r="CN1154" s="14"/>
      <c r="CO1154" s="14">
        <v>8.7582935140183102E-2</v>
      </c>
      <c r="CP1154" s="14">
        <v>5.6795422470017197E-2</v>
      </c>
      <c r="CQ1154" s="14"/>
      <c r="CR1154" s="14">
        <v>4.1482542201704997E-2</v>
      </c>
      <c r="CS1154" s="14">
        <v>6.1933286557671503E-2</v>
      </c>
    </row>
    <row r="1155" spans="2:97" x14ac:dyDescent="0.3">
      <c r="B1155" t="s">
        <v>92</v>
      </c>
      <c r="C1155" s="14">
        <v>7.3639967011945001E-2</v>
      </c>
      <c r="D1155" s="14">
        <v>3.53729512353863E-2</v>
      </c>
      <c r="E1155" s="14">
        <v>0.109081145657851</v>
      </c>
      <c r="F1155" s="14"/>
      <c r="G1155" s="14">
        <v>8.4234221081462904E-2</v>
      </c>
      <c r="H1155" s="14">
        <v>6.1928452537374397E-2</v>
      </c>
      <c r="I1155" s="14">
        <v>6.6047791915337398E-2</v>
      </c>
      <c r="J1155" s="14">
        <v>4.8655091869700101E-2</v>
      </c>
      <c r="K1155" s="14">
        <v>0.10903217840882</v>
      </c>
      <c r="L1155" s="14">
        <v>7.5672675995386796E-2</v>
      </c>
      <c r="M1155" s="14"/>
      <c r="N1155" s="14">
        <v>5.7526862020745202E-2</v>
      </c>
      <c r="O1155" s="14">
        <v>5.3405630005436501E-2</v>
      </c>
      <c r="P1155" s="14">
        <v>9.0811845091542498E-2</v>
      </c>
      <c r="Q1155" s="14">
        <v>9.3882656460228198E-2</v>
      </c>
      <c r="R1155" s="14"/>
      <c r="S1155" s="14">
        <v>5.0957304941556897E-2</v>
      </c>
      <c r="T1155" s="14">
        <v>5.8983289223342103E-2</v>
      </c>
      <c r="U1155" s="14">
        <v>0.11002064823238999</v>
      </c>
      <c r="V1155" s="14">
        <v>1.0166417722268501E-2</v>
      </c>
      <c r="W1155" s="14">
        <v>8.2677210205450893E-2</v>
      </c>
      <c r="X1155" s="14">
        <v>0.12724793947045501</v>
      </c>
      <c r="Y1155" s="14">
        <v>8.2958594276457201E-2</v>
      </c>
      <c r="Z1155" s="14">
        <v>4.3257358702069398E-2</v>
      </c>
      <c r="AA1155" s="14">
        <v>7.3929493932078594E-2</v>
      </c>
      <c r="AB1155" s="14">
        <v>9.1411813333795403E-2</v>
      </c>
      <c r="AC1155" s="14">
        <v>9.7117451165713103E-2</v>
      </c>
      <c r="AD1155" s="14">
        <v>8.9627443628244902E-2</v>
      </c>
      <c r="AE1155" s="14"/>
      <c r="AF1155" s="14">
        <v>3.9035548091886703E-2</v>
      </c>
      <c r="AG1155" s="14">
        <v>5.06678205145739E-2</v>
      </c>
      <c r="AH1155" s="14">
        <v>9.1317640923055304E-2</v>
      </c>
      <c r="AI1155" s="14">
        <v>5.28281466475276E-2</v>
      </c>
      <c r="AJ1155" s="14">
        <v>0.13857652461591399</v>
      </c>
      <c r="AK1155" s="14"/>
      <c r="AL1155" s="14">
        <v>4.9317016732063602E-2</v>
      </c>
      <c r="AM1155" s="14">
        <v>6.6824904732416507E-2</v>
      </c>
      <c r="AN1155" s="14">
        <v>6.1062013447860303E-2</v>
      </c>
      <c r="AO1155" s="14">
        <v>3.9330547454745797E-2</v>
      </c>
      <c r="AP1155" s="14">
        <v>0.106280784565897</v>
      </c>
      <c r="AQ1155" s="14">
        <v>0.124067327043871</v>
      </c>
      <c r="AR1155" s="14"/>
      <c r="AS1155" s="14">
        <v>6.2380235489520902E-2</v>
      </c>
      <c r="AT1155" s="14">
        <v>9.9362460455208093E-2</v>
      </c>
      <c r="AU1155" s="14">
        <v>6.9424647236624601E-2</v>
      </c>
      <c r="AV1155" s="14">
        <v>2.36402964567081E-2</v>
      </c>
      <c r="AW1155" s="14">
        <v>5.8360126441143301E-2</v>
      </c>
      <c r="AX1155" s="14"/>
      <c r="AY1155" s="14">
        <v>0.39265448220501098</v>
      </c>
      <c r="AZ1155" s="14">
        <v>0.11879681199505</v>
      </c>
      <c r="BA1155" s="14">
        <v>0.10222653057884699</v>
      </c>
      <c r="BB1155" s="14">
        <v>8.1961169185935906E-2</v>
      </c>
      <c r="BC1155" s="14">
        <v>3.6662944941854403E-2</v>
      </c>
      <c r="BD1155" s="14">
        <v>9.9272442506395497E-2</v>
      </c>
      <c r="BE1155" s="14">
        <v>9.6536525294821193E-2</v>
      </c>
      <c r="BF1155" s="14">
        <v>7.6909114926298899E-2</v>
      </c>
      <c r="BG1155" s="14">
        <v>7.3366366364713401E-2</v>
      </c>
      <c r="BH1155" s="14">
        <v>1.6266099846732801E-2</v>
      </c>
      <c r="BI1155" s="14">
        <v>4.22038640658371E-2</v>
      </c>
      <c r="BJ1155" s="14">
        <v>4.7355221461137999E-2</v>
      </c>
      <c r="BK1155" s="14">
        <v>0</v>
      </c>
      <c r="BL1155" s="14">
        <v>7.2759669898821502E-2</v>
      </c>
      <c r="BM1155" s="14">
        <v>0.13935697052621099</v>
      </c>
      <c r="BN1155" s="14">
        <v>0</v>
      </c>
      <c r="BO1155" s="14"/>
      <c r="BP1155" s="14">
        <v>4.89077489461257E-2</v>
      </c>
      <c r="BQ1155" s="14">
        <v>9.1520506572399393E-2</v>
      </c>
      <c r="BR1155" s="14">
        <v>7.3957837148002706E-2</v>
      </c>
      <c r="BS1155" s="14">
        <v>6.5667533008034296E-2</v>
      </c>
      <c r="BT1155" s="14">
        <v>0.100229361339747</v>
      </c>
      <c r="BU1155" s="14">
        <v>6.9205187021185804E-2</v>
      </c>
      <c r="BV1155" s="14"/>
      <c r="BW1155" s="14">
        <v>4.8810572287950597E-2</v>
      </c>
      <c r="BX1155" s="14">
        <v>7.9000385605038095E-2</v>
      </c>
      <c r="BY1155" s="14" t="s">
        <v>120</v>
      </c>
      <c r="BZ1155" s="14">
        <v>6.3283354026260494E-2</v>
      </c>
      <c r="CA1155" s="14">
        <v>0.120675794195976</v>
      </c>
      <c r="CB1155" s="14">
        <v>8.8138326827266703E-2</v>
      </c>
      <c r="CC1155" s="14">
        <v>0.105291270624763</v>
      </c>
      <c r="CD1155" s="14"/>
      <c r="CE1155" s="14">
        <v>5.8797019948240298E-2</v>
      </c>
      <c r="CF1155" s="14">
        <v>5.3624433353054703E-2</v>
      </c>
      <c r="CG1155" s="14">
        <v>0.13729876099400201</v>
      </c>
      <c r="CH1155" s="14">
        <v>4.7404504431724302E-2</v>
      </c>
      <c r="CI1155" s="14"/>
      <c r="CJ1155" s="14">
        <v>9.1295543306566099E-2</v>
      </c>
      <c r="CK1155" s="14">
        <v>6.0542893599631602E-2</v>
      </c>
      <c r="CL1155" s="14">
        <v>5.9158328065943198E-2</v>
      </c>
      <c r="CM1155" s="14">
        <v>0.19230463258536701</v>
      </c>
      <c r="CN1155" s="14"/>
      <c r="CO1155" s="14">
        <v>2.3938050152115701E-2</v>
      </c>
      <c r="CP1155" s="14">
        <v>7.3476559731347396E-2</v>
      </c>
      <c r="CQ1155" s="14"/>
      <c r="CR1155" s="14">
        <v>1.2344288769387E-2</v>
      </c>
      <c r="CS1155" s="14">
        <v>7.3638349248656407E-2</v>
      </c>
    </row>
    <row r="1156" spans="2:97" x14ac:dyDescent="0.3">
      <c r="C1156" s="14"/>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c r="AD1156" s="14"/>
      <c r="AE1156" s="14"/>
      <c r="AF1156" s="14"/>
      <c r="AG1156" s="14"/>
      <c r="AH1156" s="14"/>
      <c r="AI1156" s="14"/>
      <c r="AJ1156" s="14"/>
      <c r="AK1156" s="14"/>
      <c r="AL1156" s="14"/>
      <c r="AM1156" s="14"/>
      <c r="AN1156" s="14"/>
      <c r="AO1156" s="14"/>
      <c r="AP1156" s="14"/>
      <c r="AQ1156" s="14"/>
      <c r="AR1156" s="14"/>
      <c r="AS1156" s="14"/>
      <c r="AT1156" s="14"/>
      <c r="AU1156" s="14"/>
      <c r="AV1156" s="14"/>
      <c r="AW1156" s="14"/>
      <c r="AX1156" s="14"/>
      <c r="AY1156" s="14"/>
      <c r="AZ1156" s="14"/>
      <c r="BA1156" s="14"/>
      <c r="BB1156" s="14"/>
      <c r="BC1156" s="14"/>
      <c r="BD1156" s="14"/>
      <c r="BE1156" s="14"/>
      <c r="BF1156" s="14"/>
      <c r="BG1156" s="14"/>
      <c r="BH1156" s="14"/>
      <c r="BI1156" s="14"/>
      <c r="BJ1156" s="14"/>
      <c r="BK1156" s="14"/>
      <c r="BL1156" s="14"/>
      <c r="BM1156" s="14"/>
      <c r="BN1156" s="14"/>
      <c r="BO1156" s="14"/>
      <c r="BP1156" s="14"/>
      <c r="BQ1156" s="14"/>
      <c r="BR1156" s="14"/>
      <c r="BS1156" s="14"/>
      <c r="BT1156" s="14"/>
      <c r="BU1156" s="14"/>
      <c r="BV1156" s="14"/>
      <c r="BW1156" s="14"/>
      <c r="BX1156" s="14"/>
      <c r="BY1156" s="14"/>
      <c r="BZ1156" s="14"/>
      <c r="CA1156" s="14"/>
      <c r="CB1156" s="14"/>
      <c r="CC1156" s="14"/>
      <c r="CD1156" s="14"/>
      <c r="CE1156" s="14"/>
      <c r="CF1156" s="14"/>
      <c r="CG1156" s="14"/>
      <c r="CH1156" s="14"/>
      <c r="CI1156" s="14"/>
      <c r="CJ1156" s="14"/>
      <c r="CK1156" s="14"/>
      <c r="CL1156" s="14"/>
      <c r="CM1156" s="14"/>
      <c r="CN1156" s="14"/>
      <c r="CO1156" s="14"/>
      <c r="CP1156" s="14"/>
      <c r="CQ1156" s="14"/>
      <c r="CR1156" s="14"/>
      <c r="CS1156" s="14"/>
    </row>
    <row r="1157" spans="2:97" x14ac:dyDescent="0.3">
      <c r="B1157" s="6" t="s">
        <v>468</v>
      </c>
      <c r="C1157" s="14"/>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c r="AD1157" s="14"/>
      <c r="AE1157" s="14"/>
      <c r="AF1157" s="14"/>
      <c r="AG1157" s="14"/>
      <c r="AH1157" s="14"/>
      <c r="AI1157" s="14"/>
      <c r="AJ1157" s="14"/>
      <c r="AK1157" s="14"/>
      <c r="AL1157" s="14"/>
      <c r="AM1157" s="14"/>
      <c r="AN1157" s="14"/>
      <c r="AO1157" s="14"/>
      <c r="AP1157" s="14"/>
      <c r="AQ1157" s="14"/>
      <c r="AR1157" s="14"/>
      <c r="AS1157" s="14"/>
      <c r="AT1157" s="14"/>
      <c r="AU1157" s="14"/>
      <c r="AV1157" s="14"/>
      <c r="AW1157" s="14"/>
      <c r="AX1157" s="14"/>
      <c r="AY1157" s="14"/>
      <c r="AZ1157" s="14"/>
      <c r="BA1157" s="14"/>
      <c r="BB1157" s="14"/>
      <c r="BC1157" s="14"/>
      <c r="BD1157" s="14"/>
      <c r="BE1157" s="14"/>
      <c r="BF1157" s="14"/>
      <c r="BG1157" s="14"/>
      <c r="BH1157" s="14"/>
      <c r="BI1157" s="14"/>
      <c r="BJ1157" s="14"/>
      <c r="BK1157" s="14"/>
      <c r="BL1157" s="14"/>
      <c r="BM1157" s="14"/>
      <c r="BN1157" s="14"/>
      <c r="BO1157" s="14"/>
      <c r="BP1157" s="14"/>
      <c r="BQ1157" s="14"/>
      <c r="BR1157" s="14"/>
      <c r="BS1157" s="14"/>
      <c r="BT1157" s="14"/>
      <c r="BU1157" s="14"/>
      <c r="BV1157" s="14"/>
      <c r="BW1157" s="14"/>
      <c r="BX1157" s="14"/>
      <c r="BY1157" s="14"/>
      <c r="BZ1157" s="14"/>
      <c r="CA1157" s="14"/>
      <c r="CB1157" s="14"/>
      <c r="CC1157" s="14"/>
      <c r="CD1157" s="14"/>
      <c r="CE1157" s="14"/>
      <c r="CF1157" s="14"/>
      <c r="CG1157" s="14"/>
      <c r="CH1157" s="14"/>
      <c r="CI1157" s="14"/>
      <c r="CJ1157" s="14"/>
      <c r="CK1157" s="14"/>
      <c r="CL1157" s="14"/>
      <c r="CM1157" s="14"/>
      <c r="CN1157" s="14"/>
      <c r="CO1157" s="14"/>
      <c r="CP1157" s="14"/>
      <c r="CQ1157" s="14"/>
      <c r="CR1157" s="14"/>
      <c r="CS1157" s="14"/>
    </row>
    <row r="1158" spans="2:97" x14ac:dyDescent="0.3">
      <c r="B1158" s="24" t="s">
        <v>188</v>
      </c>
      <c r="C1158" s="14"/>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c r="AD1158" s="14"/>
      <c r="AE1158" s="14"/>
      <c r="AF1158" s="14"/>
      <c r="AG1158" s="14"/>
      <c r="AH1158" s="14"/>
      <c r="AI1158" s="14"/>
      <c r="AJ1158" s="14"/>
      <c r="AK1158" s="14"/>
      <c r="AL1158" s="14"/>
      <c r="AM1158" s="14"/>
      <c r="AN1158" s="14"/>
      <c r="AO1158" s="14"/>
      <c r="AP1158" s="14"/>
      <c r="AQ1158" s="14"/>
      <c r="AR1158" s="14"/>
      <c r="AS1158" s="14"/>
      <c r="AT1158" s="14"/>
      <c r="AU1158" s="14"/>
      <c r="AV1158" s="14"/>
      <c r="AW1158" s="14"/>
      <c r="AX1158" s="14"/>
      <c r="AY1158" s="14"/>
      <c r="AZ1158" s="14"/>
      <c r="BA1158" s="14"/>
      <c r="BB1158" s="14"/>
      <c r="BC1158" s="14"/>
      <c r="BD1158" s="14"/>
      <c r="BE1158" s="14"/>
      <c r="BF1158" s="14"/>
      <c r="BG1158" s="14"/>
      <c r="BH1158" s="14"/>
      <c r="BI1158" s="14"/>
      <c r="BJ1158" s="14"/>
      <c r="BK1158" s="14"/>
      <c r="BL1158" s="14"/>
      <c r="BM1158" s="14"/>
      <c r="BN1158" s="14"/>
      <c r="BO1158" s="14"/>
      <c r="BP1158" s="14"/>
      <c r="BQ1158" s="14"/>
      <c r="BR1158" s="14"/>
      <c r="BS1158" s="14"/>
      <c r="BT1158" s="14"/>
      <c r="BU1158" s="14"/>
      <c r="BV1158" s="14"/>
      <c r="BW1158" s="14"/>
      <c r="BX1158" s="14"/>
      <c r="BY1158" s="14"/>
      <c r="BZ1158" s="14"/>
      <c r="CA1158" s="14"/>
      <c r="CB1158" s="14"/>
      <c r="CC1158" s="14"/>
      <c r="CD1158" s="14"/>
      <c r="CE1158" s="14"/>
      <c r="CF1158" s="14"/>
      <c r="CG1158" s="14"/>
      <c r="CH1158" s="14"/>
      <c r="CI1158" s="14"/>
      <c r="CJ1158" s="14"/>
      <c r="CK1158" s="14"/>
      <c r="CL1158" s="14"/>
      <c r="CM1158" s="14"/>
      <c r="CN1158" s="14"/>
      <c r="CO1158" s="14"/>
      <c r="CP1158" s="14"/>
      <c r="CQ1158" s="14"/>
      <c r="CR1158" s="14"/>
      <c r="CS1158" s="14"/>
    </row>
    <row r="1159" spans="2:97" x14ac:dyDescent="0.3">
      <c r="B1159" t="s">
        <v>458</v>
      </c>
      <c r="C1159" s="14">
        <v>3.57969095155364E-2</v>
      </c>
      <c r="D1159" s="14">
        <v>3.58890814041085E-2</v>
      </c>
      <c r="E1159" s="14">
        <v>3.5773722329876599E-2</v>
      </c>
      <c r="F1159" s="14"/>
      <c r="G1159" s="14">
        <v>3.6273662758110198E-2</v>
      </c>
      <c r="H1159" s="14">
        <v>9.3516223463578296E-2</v>
      </c>
      <c r="I1159" s="14">
        <v>5.8110675624652698E-2</v>
      </c>
      <c r="J1159" s="14">
        <v>1.7327135264304998E-2</v>
      </c>
      <c r="K1159" s="14">
        <v>6.6183604583665897E-3</v>
      </c>
      <c r="L1159" s="14">
        <v>9.12640125264692E-3</v>
      </c>
      <c r="M1159" s="14"/>
      <c r="N1159" s="14">
        <v>5.5809422632289003E-2</v>
      </c>
      <c r="O1159" s="14">
        <v>1.66262434647962E-2</v>
      </c>
      <c r="P1159" s="14">
        <v>4.1529725767656803E-2</v>
      </c>
      <c r="Q1159" s="14">
        <v>2.8816177254082601E-2</v>
      </c>
      <c r="R1159" s="14"/>
      <c r="S1159" s="14">
        <v>4.8197684055809001E-2</v>
      </c>
      <c r="T1159" s="14">
        <v>2.2635193022839901E-2</v>
      </c>
      <c r="U1159" s="14">
        <v>2.0714857760269101E-2</v>
      </c>
      <c r="V1159" s="14">
        <v>4.3625896541486103E-2</v>
      </c>
      <c r="W1159" s="14">
        <v>1.64927906751016E-2</v>
      </c>
      <c r="X1159" s="14">
        <v>4.8164564594833398E-2</v>
      </c>
      <c r="Y1159" s="14">
        <v>0</v>
      </c>
      <c r="Z1159" s="14">
        <v>2.22030187508142E-2</v>
      </c>
      <c r="AA1159" s="14">
        <v>5.4811181328885301E-2</v>
      </c>
      <c r="AB1159" s="14">
        <v>5.7459520630734999E-2</v>
      </c>
      <c r="AC1159" s="14">
        <v>0</v>
      </c>
      <c r="AD1159" s="14">
        <v>9.2029579926308794E-2</v>
      </c>
      <c r="AE1159" s="14"/>
      <c r="AF1159" s="14">
        <v>3.9754757537224003E-2</v>
      </c>
      <c r="AG1159" s="14">
        <v>5.4200244941617001E-2</v>
      </c>
      <c r="AH1159" s="14">
        <v>3.4036379113789803E-2</v>
      </c>
      <c r="AI1159" s="14">
        <v>7.2618197445109001E-3</v>
      </c>
      <c r="AJ1159" s="14">
        <v>5.3915113328567202E-2</v>
      </c>
      <c r="AK1159" s="14"/>
      <c r="AL1159" s="14">
        <v>6.99965741817688E-2</v>
      </c>
      <c r="AM1159" s="14">
        <v>5.5391461230849898E-2</v>
      </c>
      <c r="AN1159" s="14">
        <v>3.9472950504745599E-2</v>
      </c>
      <c r="AO1159" s="14">
        <v>8.6476567338993806E-3</v>
      </c>
      <c r="AP1159" s="14">
        <v>4.6535339139465802E-2</v>
      </c>
      <c r="AQ1159" s="14">
        <v>0</v>
      </c>
      <c r="AR1159" s="14"/>
      <c r="AS1159" s="14">
        <v>1.7175318874426901E-2</v>
      </c>
      <c r="AT1159" s="14">
        <v>1.97937810969619E-2</v>
      </c>
      <c r="AU1159" s="14">
        <v>3.45892728696457E-2</v>
      </c>
      <c r="AV1159" s="14">
        <v>0.123936467613256</v>
      </c>
      <c r="AW1159" s="14">
        <v>6.8136440521236893E-2</v>
      </c>
      <c r="AX1159" s="14"/>
      <c r="AY1159" s="14">
        <v>0</v>
      </c>
      <c r="AZ1159" s="14">
        <v>5.6496054609964097E-2</v>
      </c>
      <c r="BA1159" s="14">
        <v>4.6388551658379101E-2</v>
      </c>
      <c r="BB1159" s="14">
        <v>3.6416304933041897E-2</v>
      </c>
      <c r="BC1159" s="14">
        <v>2.5636351010083099E-2</v>
      </c>
      <c r="BD1159" s="14">
        <v>2.0354572312665999E-2</v>
      </c>
      <c r="BE1159" s="14">
        <v>4.3817369220834901E-2</v>
      </c>
      <c r="BF1159" s="14">
        <v>1.4544361275005999E-2</v>
      </c>
      <c r="BG1159" s="14">
        <v>1.37761418913665E-2</v>
      </c>
      <c r="BH1159" s="14">
        <v>5.2158729341234403E-2</v>
      </c>
      <c r="BI1159" s="14">
        <v>3.0144950350172998E-2</v>
      </c>
      <c r="BJ1159" s="14">
        <v>0</v>
      </c>
      <c r="BK1159" s="14">
        <v>4.2759969007694201E-2</v>
      </c>
      <c r="BL1159" s="14">
        <v>0</v>
      </c>
      <c r="BM1159" s="14">
        <v>7.06902920445725E-2</v>
      </c>
      <c r="BN1159" s="14">
        <v>0.14961047401980301</v>
      </c>
      <c r="BO1159" s="14"/>
      <c r="BP1159" s="14">
        <v>7.3361270879421597E-2</v>
      </c>
      <c r="BQ1159" s="14">
        <v>2.7169147007568398E-2</v>
      </c>
      <c r="BR1159" s="14">
        <v>3.5489805459412799E-2</v>
      </c>
      <c r="BS1159" s="14">
        <v>1.6485492852169499E-2</v>
      </c>
      <c r="BT1159" s="14">
        <v>1.9259069727723701E-2</v>
      </c>
      <c r="BU1159" s="14">
        <v>0</v>
      </c>
      <c r="BV1159" s="14"/>
      <c r="BW1159" s="14">
        <v>3.4984378215925302E-2</v>
      </c>
      <c r="BX1159" s="14">
        <v>2.0766274048714398E-2</v>
      </c>
      <c r="BY1159" s="14" t="s">
        <v>120</v>
      </c>
      <c r="BZ1159" s="14">
        <v>1.2447411829235099E-2</v>
      </c>
      <c r="CA1159" s="14">
        <v>6.0652524735375503E-2</v>
      </c>
      <c r="CB1159" s="14">
        <v>4.40237593144975E-2</v>
      </c>
      <c r="CC1159" s="14">
        <v>2.2945236866855599E-2</v>
      </c>
      <c r="CD1159" s="14"/>
      <c r="CE1159" s="14">
        <v>6.4263634705046799E-2</v>
      </c>
      <c r="CF1159" s="14">
        <v>6.4024926315030206E-2</v>
      </c>
      <c r="CG1159" s="14">
        <v>7.5141989762460898E-3</v>
      </c>
      <c r="CH1159" s="14">
        <v>2.1022144311403399E-2</v>
      </c>
      <c r="CI1159" s="14"/>
      <c r="CJ1159" s="14">
        <v>4.3770022440105701E-2</v>
      </c>
      <c r="CK1159" s="14">
        <v>6.2256966985710198E-2</v>
      </c>
      <c r="CL1159" s="14">
        <v>2.57148676573433E-2</v>
      </c>
      <c r="CM1159" s="14">
        <v>1.44162460478073E-2</v>
      </c>
      <c r="CN1159" s="14"/>
      <c r="CO1159" s="14">
        <v>0.14423629403056201</v>
      </c>
      <c r="CP1159" s="14">
        <v>2.31509979197848E-2</v>
      </c>
      <c r="CQ1159" s="14"/>
      <c r="CR1159" s="14">
        <v>9.7057909852688404E-2</v>
      </c>
      <c r="CS1159" s="14">
        <v>3.2161088664976301E-2</v>
      </c>
    </row>
    <row r="1160" spans="2:97" x14ac:dyDescent="0.3">
      <c r="B1160" t="s">
        <v>459</v>
      </c>
      <c r="C1160" s="14">
        <v>0.106457857017561</v>
      </c>
      <c r="D1160" s="14">
        <v>0.13675364218338901</v>
      </c>
      <c r="E1160" s="14">
        <v>7.8684040966580396E-2</v>
      </c>
      <c r="F1160" s="14"/>
      <c r="G1160" s="14">
        <v>0.19809867258372599</v>
      </c>
      <c r="H1160" s="14">
        <v>0.27105387003120501</v>
      </c>
      <c r="I1160" s="14">
        <v>9.5698417587058798E-2</v>
      </c>
      <c r="J1160" s="14">
        <v>6.2334769082337198E-2</v>
      </c>
      <c r="K1160" s="14">
        <v>3.0656776908546301E-2</v>
      </c>
      <c r="L1160" s="14">
        <v>1.7274148551367201E-2</v>
      </c>
      <c r="M1160" s="14"/>
      <c r="N1160" s="14">
        <v>0.16625226345767299</v>
      </c>
      <c r="O1160" s="14">
        <v>9.1139496371618098E-2</v>
      </c>
      <c r="P1160" s="14">
        <v>9.0911174215932505E-2</v>
      </c>
      <c r="Q1160" s="14">
        <v>7.2637652844661393E-2</v>
      </c>
      <c r="R1160" s="14"/>
      <c r="S1160" s="14">
        <v>0.25315454029103601</v>
      </c>
      <c r="T1160" s="14">
        <v>4.4122067846026597E-2</v>
      </c>
      <c r="U1160" s="14">
        <v>5.3660808107264299E-2</v>
      </c>
      <c r="V1160" s="14">
        <v>0.106655275213505</v>
      </c>
      <c r="W1160" s="14">
        <v>7.3346582082299799E-2</v>
      </c>
      <c r="X1160" s="14">
        <v>0.10298945409961199</v>
      </c>
      <c r="Y1160" s="14">
        <v>6.6654502297677207E-2</v>
      </c>
      <c r="Z1160" s="14">
        <v>0.15224893747079099</v>
      </c>
      <c r="AA1160" s="14">
        <v>0.13429897174179001</v>
      </c>
      <c r="AB1160" s="14">
        <v>4.2699412150433103E-2</v>
      </c>
      <c r="AC1160" s="14">
        <v>8.9198858448581206E-2</v>
      </c>
      <c r="AD1160" s="14">
        <v>4.5040072252149399E-2</v>
      </c>
      <c r="AE1160" s="14"/>
      <c r="AF1160" s="14">
        <v>8.8643858677872306E-2</v>
      </c>
      <c r="AG1160" s="14">
        <v>0.167515699120417</v>
      </c>
      <c r="AH1160" s="14">
        <v>4.5086344858494602E-2</v>
      </c>
      <c r="AI1160" s="14">
        <v>9.0102918010281099E-2</v>
      </c>
      <c r="AJ1160" s="14">
        <v>0</v>
      </c>
      <c r="AK1160" s="14"/>
      <c r="AL1160" s="14">
        <v>0.21592250843286101</v>
      </c>
      <c r="AM1160" s="14">
        <v>0.12188636077387401</v>
      </c>
      <c r="AN1160" s="14">
        <v>4.8052516636930498E-2</v>
      </c>
      <c r="AO1160" s="14">
        <v>9.0370275593263702E-2</v>
      </c>
      <c r="AP1160" s="14">
        <v>0</v>
      </c>
      <c r="AQ1160" s="14">
        <v>2.4326356089940201E-2</v>
      </c>
      <c r="AR1160" s="14"/>
      <c r="AS1160" s="14">
        <v>5.6662357525283397E-2</v>
      </c>
      <c r="AT1160" s="14">
        <v>0.102097310238893</v>
      </c>
      <c r="AU1160" s="14">
        <v>0.135303247160384</v>
      </c>
      <c r="AV1160" s="14">
        <v>0.18624885457722201</v>
      </c>
      <c r="AW1160" s="14">
        <v>0.39221844963296698</v>
      </c>
      <c r="AX1160" s="14"/>
      <c r="AY1160" s="14">
        <v>0</v>
      </c>
      <c r="AZ1160" s="14">
        <v>0.11204187066072201</v>
      </c>
      <c r="BA1160" s="14">
        <v>5.8575936933066397E-2</v>
      </c>
      <c r="BB1160" s="14">
        <v>5.38553038913617E-2</v>
      </c>
      <c r="BC1160" s="14">
        <v>8.0521247832185297E-2</v>
      </c>
      <c r="BD1160" s="14">
        <v>5.3696962252760702E-2</v>
      </c>
      <c r="BE1160" s="14">
        <v>0.11921201005316399</v>
      </c>
      <c r="BF1160" s="14">
        <v>0.10558456178396999</v>
      </c>
      <c r="BG1160" s="14">
        <v>5.5255879151307002E-2</v>
      </c>
      <c r="BH1160" s="14">
        <v>0.191877963881912</v>
      </c>
      <c r="BI1160" s="14">
        <v>9.9635387212367296E-2</v>
      </c>
      <c r="BJ1160" s="14">
        <v>9.1598979245464396E-2</v>
      </c>
      <c r="BK1160" s="14">
        <v>0.15926883188011801</v>
      </c>
      <c r="BL1160" s="14">
        <v>0.208316147385295</v>
      </c>
      <c r="BM1160" s="14">
        <v>3.4506226679620902E-2</v>
      </c>
      <c r="BN1160" s="14">
        <v>0.311828527345478</v>
      </c>
      <c r="BO1160" s="14"/>
      <c r="BP1160" s="14">
        <v>0.220201545077644</v>
      </c>
      <c r="BQ1160" s="14">
        <v>7.2175677832612598E-2</v>
      </c>
      <c r="BR1160" s="14">
        <v>0.108446627713706</v>
      </c>
      <c r="BS1160" s="14">
        <v>5.0337429008555701E-2</v>
      </c>
      <c r="BT1160" s="14">
        <v>3.1910596096875597E-2</v>
      </c>
      <c r="BU1160" s="14">
        <v>8.5379167037487394E-2</v>
      </c>
      <c r="BV1160" s="14"/>
      <c r="BW1160" s="14">
        <v>7.6419879261008294E-2</v>
      </c>
      <c r="BX1160" s="14">
        <v>0.125850462302905</v>
      </c>
      <c r="BY1160" s="14" t="s">
        <v>120</v>
      </c>
      <c r="BZ1160" s="14">
        <v>0.11419044111524999</v>
      </c>
      <c r="CA1160" s="14">
        <v>0.102769743181652</v>
      </c>
      <c r="CB1160" s="14">
        <v>0.132061195371526</v>
      </c>
      <c r="CC1160" s="14">
        <v>0.15459461953824</v>
      </c>
      <c r="CD1160" s="14"/>
      <c r="CE1160" s="14">
        <v>0.176797222079661</v>
      </c>
      <c r="CF1160" s="14">
        <v>0.15135861898453101</v>
      </c>
      <c r="CG1160" s="14">
        <v>4.8060966841087398E-2</v>
      </c>
      <c r="CH1160" s="14">
        <v>6.8463484821950402E-2</v>
      </c>
      <c r="CI1160" s="14"/>
      <c r="CJ1160" s="14">
        <v>0.104040068988315</v>
      </c>
      <c r="CK1160" s="14">
        <v>0.127623845215729</v>
      </c>
      <c r="CL1160" s="14">
        <v>0.10338862091461</v>
      </c>
      <c r="CM1160" s="14">
        <v>7.0318179872029804E-2</v>
      </c>
      <c r="CN1160" s="14"/>
      <c r="CO1160" s="14">
        <v>0.214250996832346</v>
      </c>
      <c r="CP1160" s="14">
        <v>9.4245392496818195E-2</v>
      </c>
      <c r="CQ1160" s="14"/>
      <c r="CR1160" s="14">
        <v>0.19889005943990501</v>
      </c>
      <c r="CS1160" s="14">
        <v>0.100904963298099</v>
      </c>
    </row>
    <row r="1161" spans="2:97" x14ac:dyDescent="0.3">
      <c r="B1161" t="s">
        <v>460</v>
      </c>
      <c r="C1161" s="14">
        <v>0.55111377136807504</v>
      </c>
      <c r="D1161" s="14">
        <v>0.56422293077946695</v>
      </c>
      <c r="E1161" s="14">
        <v>0.53996881301260002</v>
      </c>
      <c r="F1161" s="14"/>
      <c r="G1161" s="14">
        <v>0.43905584572737599</v>
      </c>
      <c r="H1161" s="14">
        <v>0.37905244969416002</v>
      </c>
      <c r="I1161" s="14">
        <v>0.60118291333169405</v>
      </c>
      <c r="J1161" s="14">
        <v>0.61303015059936405</v>
      </c>
      <c r="K1161" s="14">
        <v>0.61315180018305504</v>
      </c>
      <c r="L1161" s="14">
        <v>0.62542941176246303</v>
      </c>
      <c r="M1161" s="14"/>
      <c r="N1161" s="14">
        <v>0.51672639381942598</v>
      </c>
      <c r="O1161" s="14">
        <v>0.61259141086787205</v>
      </c>
      <c r="P1161" s="14">
        <v>0.53893548939216496</v>
      </c>
      <c r="Q1161" s="14">
        <v>0.53328614801983398</v>
      </c>
      <c r="R1161" s="14"/>
      <c r="S1161" s="14">
        <v>0.44615579876467298</v>
      </c>
      <c r="T1161" s="14">
        <v>0.65874814526827896</v>
      </c>
      <c r="U1161" s="14">
        <v>0.57807831222167605</v>
      </c>
      <c r="V1161" s="14">
        <v>0.543992899050186</v>
      </c>
      <c r="W1161" s="14">
        <v>0.53333662314396701</v>
      </c>
      <c r="X1161" s="14">
        <v>0.50339251463866397</v>
      </c>
      <c r="Y1161" s="14">
        <v>0.59960518518732198</v>
      </c>
      <c r="Z1161" s="14">
        <v>0.64879770472658205</v>
      </c>
      <c r="AA1161" s="14">
        <v>0.53904565427333095</v>
      </c>
      <c r="AB1161" s="14">
        <v>0.61898984440511695</v>
      </c>
      <c r="AC1161" s="14">
        <v>0.46081682725851703</v>
      </c>
      <c r="AD1161" s="14">
        <v>0.42768567821801301</v>
      </c>
      <c r="AE1161" s="14"/>
      <c r="AF1161" s="14">
        <v>0.603003982262589</v>
      </c>
      <c r="AG1161" s="14">
        <v>0.49684313090083498</v>
      </c>
      <c r="AH1161" s="14">
        <v>0.56043095609976401</v>
      </c>
      <c r="AI1161" s="14">
        <v>0.64238176119608204</v>
      </c>
      <c r="AJ1161" s="14">
        <v>0.53565042587421796</v>
      </c>
      <c r="AK1161" s="14"/>
      <c r="AL1161" s="14">
        <v>0.46648459454746799</v>
      </c>
      <c r="AM1161" s="14">
        <v>0.54139359420627997</v>
      </c>
      <c r="AN1161" s="14">
        <v>0.55212690474720205</v>
      </c>
      <c r="AO1161" s="14">
        <v>0.64810098427727603</v>
      </c>
      <c r="AP1161" s="14">
        <v>0.496541964609372</v>
      </c>
      <c r="AQ1161" s="14">
        <v>0.65433476782993405</v>
      </c>
      <c r="AR1161" s="14"/>
      <c r="AS1161" s="14">
        <v>0.59826159380859301</v>
      </c>
      <c r="AT1161" s="14">
        <v>0.55529349153859697</v>
      </c>
      <c r="AU1161" s="14">
        <v>0.53230663146194801</v>
      </c>
      <c r="AV1161" s="14">
        <v>0.482417422898204</v>
      </c>
      <c r="AW1161" s="14">
        <v>0.35217403630680499</v>
      </c>
      <c r="AX1161" s="14"/>
      <c r="AY1161" s="14">
        <v>0.40118460435314801</v>
      </c>
      <c r="AZ1161" s="14">
        <v>0.38487081468224099</v>
      </c>
      <c r="BA1161" s="14">
        <v>0.62906857872015098</v>
      </c>
      <c r="BB1161" s="14">
        <v>0.54340634355413997</v>
      </c>
      <c r="BC1161" s="14">
        <v>0.59800859102444803</v>
      </c>
      <c r="BD1161" s="14">
        <v>0.52548477369144697</v>
      </c>
      <c r="BE1161" s="14">
        <v>0.53888980409953002</v>
      </c>
      <c r="BF1161" s="14">
        <v>0.54541705769111404</v>
      </c>
      <c r="BG1161" s="14">
        <v>0.65347451594739203</v>
      </c>
      <c r="BH1161" s="14">
        <v>0.55730496734066204</v>
      </c>
      <c r="BI1161" s="14">
        <v>0.61214627337691796</v>
      </c>
      <c r="BJ1161" s="14">
        <v>0.60798383792634403</v>
      </c>
      <c r="BK1161" s="14">
        <v>0.48935410089760001</v>
      </c>
      <c r="BL1161" s="14">
        <v>0.54808410247361095</v>
      </c>
      <c r="BM1161" s="14">
        <v>0.63938930481957701</v>
      </c>
      <c r="BN1161" s="14">
        <v>0.38973519928842998</v>
      </c>
      <c r="BO1161" s="14"/>
      <c r="BP1161" s="14">
        <v>0.443520016455281</v>
      </c>
      <c r="BQ1161" s="14">
        <v>0.56484009917521805</v>
      </c>
      <c r="BR1161" s="14">
        <v>0.544401020356993</v>
      </c>
      <c r="BS1161" s="14">
        <v>0.60666350212252396</v>
      </c>
      <c r="BT1161" s="14">
        <v>0.63401286096532505</v>
      </c>
      <c r="BU1161" s="14">
        <v>0.66972901596318501</v>
      </c>
      <c r="BV1161" s="14"/>
      <c r="BW1161" s="14">
        <v>0.59231508231843499</v>
      </c>
      <c r="BX1161" s="14">
        <v>0.52615569639154602</v>
      </c>
      <c r="BY1161" s="14" t="s">
        <v>120</v>
      </c>
      <c r="BZ1161" s="14">
        <v>0.51127848583369895</v>
      </c>
      <c r="CA1161" s="14">
        <v>0.52952450322673095</v>
      </c>
      <c r="CB1161" s="14">
        <v>0.52773105610081905</v>
      </c>
      <c r="CC1161" s="14">
        <v>0.54402378783155403</v>
      </c>
      <c r="CD1161" s="14"/>
      <c r="CE1161" s="14">
        <v>0.51027162484606003</v>
      </c>
      <c r="CF1161" s="14">
        <v>0.52196148589187197</v>
      </c>
      <c r="CG1161" s="14">
        <v>0.55823185806150599</v>
      </c>
      <c r="CH1161" s="14">
        <v>0.58074393331955199</v>
      </c>
      <c r="CI1161" s="14"/>
      <c r="CJ1161" s="14">
        <v>0.52656300441672999</v>
      </c>
      <c r="CK1161" s="14">
        <v>0.470269545140234</v>
      </c>
      <c r="CL1161" s="14">
        <v>0.60077442028389005</v>
      </c>
      <c r="CM1161" s="14">
        <v>0.456394085949406</v>
      </c>
      <c r="CN1161" s="14"/>
      <c r="CO1161" s="14">
        <v>0.36606058188344498</v>
      </c>
      <c r="CP1161" s="14">
        <v>0.57940451950553096</v>
      </c>
      <c r="CQ1161" s="14"/>
      <c r="CR1161" s="14">
        <v>0.46986941313294001</v>
      </c>
      <c r="CS1161" s="14">
        <v>0.55714449702184099</v>
      </c>
    </row>
    <row r="1162" spans="2:97" x14ac:dyDescent="0.3">
      <c r="B1162" t="s">
        <v>461</v>
      </c>
      <c r="C1162" s="14">
        <v>0.158838701662253</v>
      </c>
      <c r="D1162" s="14">
        <v>0.15060965027256201</v>
      </c>
      <c r="E1162" s="14">
        <v>0.164978835950019</v>
      </c>
      <c r="F1162" s="14"/>
      <c r="G1162" s="14">
        <v>0.18464872042266101</v>
      </c>
      <c r="H1162" s="14">
        <v>0.138820846570927</v>
      </c>
      <c r="I1162" s="14">
        <v>0.12385244687314</v>
      </c>
      <c r="J1162" s="14">
        <v>0.16073529166492301</v>
      </c>
      <c r="K1162" s="14">
        <v>0.168115339388693</v>
      </c>
      <c r="L1162" s="14">
        <v>0.17597378698852401</v>
      </c>
      <c r="M1162" s="14"/>
      <c r="N1162" s="14">
        <v>0.162065169452146</v>
      </c>
      <c r="O1162" s="14">
        <v>0.14517959237665601</v>
      </c>
      <c r="P1162" s="14">
        <v>0.14813949056912801</v>
      </c>
      <c r="Q1162" s="14">
        <v>0.18233887862253401</v>
      </c>
      <c r="R1162" s="14"/>
      <c r="S1162" s="14">
        <v>0.126999867233064</v>
      </c>
      <c r="T1162" s="14">
        <v>0.12506486529611599</v>
      </c>
      <c r="U1162" s="14">
        <v>0.16080691406554701</v>
      </c>
      <c r="V1162" s="14">
        <v>0.190080634512479</v>
      </c>
      <c r="W1162" s="14">
        <v>0.133256017210101</v>
      </c>
      <c r="X1162" s="14">
        <v>0.16370489524870099</v>
      </c>
      <c r="Y1162" s="14">
        <v>0.181426119797686</v>
      </c>
      <c r="Z1162" s="14">
        <v>0.111504692409418</v>
      </c>
      <c r="AA1162" s="14">
        <v>0.14415714006462799</v>
      </c>
      <c r="AB1162" s="14">
        <v>0.176889811094255</v>
      </c>
      <c r="AC1162" s="14">
        <v>0.23419832667040899</v>
      </c>
      <c r="AD1162" s="14">
        <v>0.306463149450314</v>
      </c>
      <c r="AE1162" s="14"/>
      <c r="AF1162" s="14">
        <v>0.159268489200596</v>
      </c>
      <c r="AG1162" s="14">
        <v>0.145969616693854</v>
      </c>
      <c r="AH1162" s="14">
        <v>0.175197437769185</v>
      </c>
      <c r="AI1162" s="14">
        <v>0.18784706690008601</v>
      </c>
      <c r="AJ1162" s="14">
        <v>0.23259212944920299</v>
      </c>
      <c r="AK1162" s="14"/>
      <c r="AL1162" s="14">
        <v>9.4337290597217696E-2</v>
      </c>
      <c r="AM1162" s="14">
        <v>0.14694855983313401</v>
      </c>
      <c r="AN1162" s="14">
        <v>0.19714395604152099</v>
      </c>
      <c r="AO1162" s="14">
        <v>0.17489949506084601</v>
      </c>
      <c r="AP1162" s="14">
        <v>0.28184919088598398</v>
      </c>
      <c r="AQ1162" s="14">
        <v>0.134501503740342</v>
      </c>
      <c r="AR1162" s="14"/>
      <c r="AS1162" s="14">
        <v>0.16986528665462999</v>
      </c>
      <c r="AT1162" s="14">
        <v>0.190174577385054</v>
      </c>
      <c r="AU1162" s="14">
        <v>0.14625149229347401</v>
      </c>
      <c r="AV1162" s="14">
        <v>9.2545123577170804E-2</v>
      </c>
      <c r="AW1162" s="14">
        <v>0.12911094709784801</v>
      </c>
      <c r="AX1162" s="14"/>
      <c r="AY1162" s="14">
        <v>0</v>
      </c>
      <c r="AZ1162" s="14">
        <v>0.218762713872896</v>
      </c>
      <c r="BA1162" s="14">
        <v>9.0198947291077497E-2</v>
      </c>
      <c r="BB1162" s="14">
        <v>0.16456632612585201</v>
      </c>
      <c r="BC1162" s="14">
        <v>0.17412702832955401</v>
      </c>
      <c r="BD1162" s="14">
        <v>0.19587038801753601</v>
      </c>
      <c r="BE1162" s="14">
        <v>0.14902864944425501</v>
      </c>
      <c r="BF1162" s="14">
        <v>0.20551720493321299</v>
      </c>
      <c r="BG1162" s="14">
        <v>0.159845085289369</v>
      </c>
      <c r="BH1162" s="14">
        <v>0.114042626831659</v>
      </c>
      <c r="BI1162" s="14">
        <v>0.14238172695130499</v>
      </c>
      <c r="BJ1162" s="14">
        <v>0.165368681964527</v>
      </c>
      <c r="BK1162" s="14">
        <v>0.19183993345456901</v>
      </c>
      <c r="BL1162" s="14">
        <v>4.4053171759036197E-2</v>
      </c>
      <c r="BM1162" s="14">
        <v>0.112535282291373</v>
      </c>
      <c r="BN1162" s="14">
        <v>0.12969888315874101</v>
      </c>
      <c r="BO1162" s="14"/>
      <c r="BP1162" s="14">
        <v>0.12221790504753199</v>
      </c>
      <c r="BQ1162" s="14">
        <v>0.17609317775340699</v>
      </c>
      <c r="BR1162" s="14">
        <v>0.18695935824055299</v>
      </c>
      <c r="BS1162" s="14">
        <v>0.15781954864344599</v>
      </c>
      <c r="BT1162" s="14">
        <v>0.17313246751064501</v>
      </c>
      <c r="BU1162" s="14">
        <v>0.13266979584128699</v>
      </c>
      <c r="BV1162" s="14"/>
      <c r="BW1162" s="14">
        <v>0.16779156785124599</v>
      </c>
      <c r="BX1162" s="14">
        <v>0.17225393963944399</v>
      </c>
      <c r="BY1162" s="14" t="s">
        <v>120</v>
      </c>
      <c r="BZ1162" s="14">
        <v>0.18325721300976999</v>
      </c>
      <c r="CA1162" s="14">
        <v>9.2815828504659706E-2</v>
      </c>
      <c r="CB1162" s="14">
        <v>0.14353769055854301</v>
      </c>
      <c r="CC1162" s="14">
        <v>0.198267458483954</v>
      </c>
      <c r="CD1162" s="14"/>
      <c r="CE1162" s="14">
        <v>0.13735153349019599</v>
      </c>
      <c r="CF1162" s="14">
        <v>0.12569320710017601</v>
      </c>
      <c r="CG1162" s="14">
        <v>0.15279533126498199</v>
      </c>
      <c r="CH1162" s="14">
        <v>0.20556703310782701</v>
      </c>
      <c r="CI1162" s="14"/>
      <c r="CJ1162" s="14">
        <v>0.15426144935425401</v>
      </c>
      <c r="CK1162" s="14">
        <v>0.189617151667897</v>
      </c>
      <c r="CL1162" s="14">
        <v>0.14032494671667201</v>
      </c>
      <c r="CM1162" s="14">
        <v>0.22875446531742799</v>
      </c>
      <c r="CN1162" s="14"/>
      <c r="CO1162" s="14">
        <v>0.123999809712561</v>
      </c>
      <c r="CP1162" s="14">
        <v>0.16120125520676801</v>
      </c>
      <c r="CQ1162" s="14"/>
      <c r="CR1162" s="14">
        <v>0.15461521534217501</v>
      </c>
      <c r="CS1162" s="14">
        <v>0.16279613757689801</v>
      </c>
    </row>
    <row r="1163" spans="2:97" x14ac:dyDescent="0.3">
      <c r="B1163" t="s">
        <v>462</v>
      </c>
      <c r="C1163" s="14">
        <v>6.2316014754795798E-2</v>
      </c>
      <c r="D1163" s="14">
        <v>5.5111825765568903E-2</v>
      </c>
      <c r="E1163" s="14">
        <v>6.9071954308589506E-2</v>
      </c>
      <c r="F1163" s="14"/>
      <c r="G1163" s="14">
        <v>7.9245981484886305E-2</v>
      </c>
      <c r="H1163" s="14">
        <v>6.8601662386954004E-2</v>
      </c>
      <c r="I1163" s="14">
        <v>3.0776092118186601E-2</v>
      </c>
      <c r="J1163" s="14">
        <v>6.3646445518400804E-2</v>
      </c>
      <c r="K1163" s="14">
        <v>7.8387247049447897E-2</v>
      </c>
      <c r="L1163" s="14">
        <v>5.8586179017351601E-2</v>
      </c>
      <c r="M1163" s="14"/>
      <c r="N1163" s="14">
        <v>5.0018747133554899E-2</v>
      </c>
      <c r="O1163" s="14">
        <v>6.5063672619171398E-2</v>
      </c>
      <c r="P1163" s="14">
        <v>6.8354261221644202E-2</v>
      </c>
      <c r="Q1163" s="14">
        <v>6.4234261479284099E-2</v>
      </c>
      <c r="R1163" s="14"/>
      <c r="S1163" s="14">
        <v>7.4035916584693703E-2</v>
      </c>
      <c r="T1163" s="14">
        <v>9.9182912848031296E-2</v>
      </c>
      <c r="U1163" s="14">
        <v>6.4089170010860799E-2</v>
      </c>
      <c r="V1163" s="14">
        <v>6.3797651188293794E-2</v>
      </c>
      <c r="W1163" s="14">
        <v>7.03310364299813E-2</v>
      </c>
      <c r="X1163" s="14">
        <v>3.4301076948135001E-2</v>
      </c>
      <c r="Y1163" s="14">
        <v>4.6381047330404802E-2</v>
      </c>
      <c r="Z1163" s="14">
        <v>2.2776663189683799E-2</v>
      </c>
      <c r="AA1163" s="14">
        <v>4.4519972423910002E-2</v>
      </c>
      <c r="AB1163" s="14">
        <v>4.7713452050354599E-2</v>
      </c>
      <c r="AC1163" s="14">
        <v>7.1769815362652006E-2</v>
      </c>
      <c r="AD1163" s="14">
        <v>8.6141808660195995E-2</v>
      </c>
      <c r="AE1163" s="14"/>
      <c r="AF1163" s="14">
        <v>5.6088016134367903E-2</v>
      </c>
      <c r="AG1163" s="14">
        <v>7.6248721423305105E-2</v>
      </c>
      <c r="AH1163" s="14">
        <v>7.1248488842451205E-2</v>
      </c>
      <c r="AI1163" s="14">
        <v>0</v>
      </c>
      <c r="AJ1163" s="14">
        <v>6.3629556513784796E-2</v>
      </c>
      <c r="AK1163" s="14"/>
      <c r="AL1163" s="14">
        <v>8.4032663362434507E-2</v>
      </c>
      <c r="AM1163" s="14">
        <v>7.1218754719928501E-2</v>
      </c>
      <c r="AN1163" s="14">
        <v>6.3026259925333603E-2</v>
      </c>
      <c r="AO1163" s="14">
        <v>2.3247919354923301E-2</v>
      </c>
      <c r="AP1163" s="14">
        <v>0.117246821169926</v>
      </c>
      <c r="AQ1163" s="14">
        <v>4.4690761444398E-2</v>
      </c>
      <c r="AR1163" s="14"/>
      <c r="AS1163" s="14">
        <v>5.1157552788436603E-2</v>
      </c>
      <c r="AT1163" s="14">
        <v>5.1165713923273001E-2</v>
      </c>
      <c r="AU1163" s="14">
        <v>6.5009646880607494E-2</v>
      </c>
      <c r="AV1163" s="14">
        <v>7.9890133712512496E-2</v>
      </c>
      <c r="AW1163" s="14">
        <v>0</v>
      </c>
      <c r="AX1163" s="14"/>
      <c r="AY1163" s="14">
        <v>0.20616091344184101</v>
      </c>
      <c r="AZ1163" s="14">
        <v>2.5549495657586501E-2</v>
      </c>
      <c r="BA1163" s="14">
        <v>6.2799251426078007E-2</v>
      </c>
      <c r="BB1163" s="14">
        <v>1.74617461449093E-2</v>
      </c>
      <c r="BC1163" s="14">
        <v>7.1801403610434106E-2</v>
      </c>
      <c r="BD1163" s="14">
        <v>6.3078990928694095E-2</v>
      </c>
      <c r="BE1163" s="14">
        <v>6.1285881879779701E-2</v>
      </c>
      <c r="BF1163" s="14">
        <v>5.8503364004175697E-2</v>
      </c>
      <c r="BG1163" s="14">
        <v>7.4871592672444295E-2</v>
      </c>
      <c r="BH1163" s="14">
        <v>5.1320282765322703E-2</v>
      </c>
      <c r="BI1163" s="14">
        <v>6.4616906693363493E-2</v>
      </c>
      <c r="BJ1163" s="14">
        <v>6.5924133865327098E-2</v>
      </c>
      <c r="BK1163" s="14">
        <v>9.4042079290859296E-2</v>
      </c>
      <c r="BL1163" s="14">
        <v>0.16389780139260901</v>
      </c>
      <c r="BM1163" s="14">
        <v>0</v>
      </c>
      <c r="BN1163" s="14">
        <v>0</v>
      </c>
      <c r="BO1163" s="14"/>
      <c r="BP1163" s="14">
        <v>6.7208375915312493E-2</v>
      </c>
      <c r="BQ1163" s="14">
        <v>6.4332833776744106E-2</v>
      </c>
      <c r="BR1163" s="14">
        <v>5.9014394132588098E-2</v>
      </c>
      <c r="BS1163" s="14">
        <v>7.0435751081406303E-2</v>
      </c>
      <c r="BT1163" s="14">
        <v>4.1448280339733502E-2</v>
      </c>
      <c r="BU1163" s="14">
        <v>4.5256090297044499E-2</v>
      </c>
      <c r="BV1163" s="14"/>
      <c r="BW1163" s="14">
        <v>6.5899994745052301E-2</v>
      </c>
      <c r="BX1163" s="14">
        <v>7.8254829125996003E-2</v>
      </c>
      <c r="BY1163" s="14" t="s">
        <v>120</v>
      </c>
      <c r="BZ1163" s="14">
        <v>6.7539864791390805E-2</v>
      </c>
      <c r="CA1163" s="14">
        <v>5.7454913270553701E-2</v>
      </c>
      <c r="CB1163" s="14">
        <v>4.8417652695461902E-2</v>
      </c>
      <c r="CC1163" s="14">
        <v>2.0993118680297101E-2</v>
      </c>
      <c r="CD1163" s="14"/>
      <c r="CE1163" s="14">
        <v>4.33597203791211E-2</v>
      </c>
      <c r="CF1163" s="14">
        <v>8.5211768565098198E-2</v>
      </c>
      <c r="CG1163" s="14">
        <v>6.0830846530777201E-2</v>
      </c>
      <c r="CH1163" s="14">
        <v>6.0514125125181499E-2</v>
      </c>
      <c r="CI1163" s="14"/>
      <c r="CJ1163" s="14">
        <v>5.73875233288937E-2</v>
      </c>
      <c r="CK1163" s="14">
        <v>6.7653873956135202E-2</v>
      </c>
      <c r="CL1163" s="14">
        <v>5.9827287119640297E-2</v>
      </c>
      <c r="CM1163" s="14">
        <v>7.9339129089834995E-2</v>
      </c>
      <c r="CN1163" s="14"/>
      <c r="CO1163" s="14">
        <v>7.4311602841455396E-2</v>
      </c>
      <c r="CP1163" s="14">
        <v>5.93411182182755E-2</v>
      </c>
      <c r="CQ1163" s="14"/>
      <c r="CR1163" s="14">
        <v>3.4865861275880899E-2</v>
      </c>
      <c r="CS1163" s="14">
        <v>6.3532173362690805E-2</v>
      </c>
    </row>
    <row r="1164" spans="2:97" x14ac:dyDescent="0.3">
      <c r="B1164" t="s">
        <v>92</v>
      </c>
      <c r="C1164" s="14">
        <v>8.5476745681778502E-2</v>
      </c>
      <c r="D1164" s="14">
        <v>5.74128695949052E-2</v>
      </c>
      <c r="E1164" s="14">
        <v>0.111522633432335</v>
      </c>
      <c r="F1164" s="14"/>
      <c r="G1164" s="14">
        <v>6.26771170232409E-2</v>
      </c>
      <c r="H1164" s="14">
        <v>4.8954947853175702E-2</v>
      </c>
      <c r="I1164" s="14">
        <v>9.0379454465267905E-2</v>
      </c>
      <c r="J1164" s="14">
        <v>8.2926207870669996E-2</v>
      </c>
      <c r="K1164" s="14">
        <v>0.103070476011892</v>
      </c>
      <c r="L1164" s="14">
        <v>0.11361007242764699</v>
      </c>
      <c r="M1164" s="14"/>
      <c r="N1164" s="14">
        <v>4.9128003504910298E-2</v>
      </c>
      <c r="O1164" s="14">
        <v>6.9399584299886297E-2</v>
      </c>
      <c r="P1164" s="14">
        <v>0.112129858833474</v>
      </c>
      <c r="Q1164" s="14">
        <v>0.118686881779604</v>
      </c>
      <c r="R1164" s="14"/>
      <c r="S1164" s="14">
        <v>5.1456193070724597E-2</v>
      </c>
      <c r="T1164" s="14">
        <v>5.0246815718707302E-2</v>
      </c>
      <c r="U1164" s="14">
        <v>0.12264993783438199</v>
      </c>
      <c r="V1164" s="14">
        <v>5.1847643494050598E-2</v>
      </c>
      <c r="W1164" s="14">
        <v>0.173236950458549</v>
      </c>
      <c r="X1164" s="14">
        <v>0.14744749447005501</v>
      </c>
      <c r="Y1164" s="14">
        <v>0.105933145386909</v>
      </c>
      <c r="Z1164" s="14">
        <v>4.2468983452711002E-2</v>
      </c>
      <c r="AA1164" s="14">
        <v>8.3167080167455401E-2</v>
      </c>
      <c r="AB1164" s="14">
        <v>5.6247959669105403E-2</v>
      </c>
      <c r="AC1164" s="14">
        <v>0.14401617225984101</v>
      </c>
      <c r="AD1164" s="14">
        <v>4.2639711493018297E-2</v>
      </c>
      <c r="AE1164" s="14"/>
      <c r="AF1164" s="14">
        <v>5.3240896187350902E-2</v>
      </c>
      <c r="AG1164" s="14">
        <v>5.9222586919971801E-2</v>
      </c>
      <c r="AH1164" s="14">
        <v>0.11400039331631601</v>
      </c>
      <c r="AI1164" s="14">
        <v>7.2406434149039398E-2</v>
      </c>
      <c r="AJ1164" s="14">
        <v>0.114212774834227</v>
      </c>
      <c r="AK1164" s="14"/>
      <c r="AL1164" s="14">
        <v>6.9226368878250399E-2</v>
      </c>
      <c r="AM1164" s="14">
        <v>6.3161269235934694E-2</v>
      </c>
      <c r="AN1164" s="14">
        <v>0.10017741214426799</v>
      </c>
      <c r="AO1164" s="14">
        <v>5.4733668979791199E-2</v>
      </c>
      <c r="AP1164" s="14">
        <v>5.7826684195252297E-2</v>
      </c>
      <c r="AQ1164" s="14">
        <v>0.14214661089538599</v>
      </c>
      <c r="AR1164" s="14"/>
      <c r="AS1164" s="14">
        <v>0.106877890348631</v>
      </c>
      <c r="AT1164" s="14">
        <v>8.1475125817221494E-2</v>
      </c>
      <c r="AU1164" s="14">
        <v>8.6539709333939702E-2</v>
      </c>
      <c r="AV1164" s="14">
        <v>3.4961997621635703E-2</v>
      </c>
      <c r="AW1164" s="14">
        <v>5.8360126441143301E-2</v>
      </c>
      <c r="AX1164" s="14"/>
      <c r="AY1164" s="14">
        <v>0.39265448220501098</v>
      </c>
      <c r="AZ1164" s="14">
        <v>0.20227905051659001</v>
      </c>
      <c r="BA1164" s="14">
        <v>0.112968733971248</v>
      </c>
      <c r="BB1164" s="14">
        <v>0.184293975350695</v>
      </c>
      <c r="BC1164" s="14">
        <v>4.99053781932952E-2</v>
      </c>
      <c r="BD1164" s="14">
        <v>0.141514312796896</v>
      </c>
      <c r="BE1164" s="14">
        <v>8.7766285302436506E-2</v>
      </c>
      <c r="BF1164" s="14">
        <v>7.0433450312521198E-2</v>
      </c>
      <c r="BG1164" s="14">
        <v>4.2776785048121699E-2</v>
      </c>
      <c r="BH1164" s="14">
        <v>3.3295429839209301E-2</v>
      </c>
      <c r="BI1164" s="14">
        <v>5.1074755415873502E-2</v>
      </c>
      <c r="BJ1164" s="14">
        <v>6.9124366998338002E-2</v>
      </c>
      <c r="BK1164" s="14">
        <v>2.2735085469158998E-2</v>
      </c>
      <c r="BL1164" s="14">
        <v>3.5648776989449099E-2</v>
      </c>
      <c r="BM1164" s="14">
        <v>0.142878894164857</v>
      </c>
      <c r="BN1164" s="14">
        <v>1.9126916187548498E-2</v>
      </c>
      <c r="BO1164" s="14"/>
      <c r="BP1164" s="14">
        <v>7.3490886624808793E-2</v>
      </c>
      <c r="BQ1164" s="14">
        <v>9.5389064454449099E-2</v>
      </c>
      <c r="BR1164" s="14">
        <v>6.5688794096747202E-2</v>
      </c>
      <c r="BS1164" s="14">
        <v>9.8258276291898095E-2</v>
      </c>
      <c r="BT1164" s="14">
        <v>0.10023672535969801</v>
      </c>
      <c r="BU1164" s="14">
        <v>6.6965930860996198E-2</v>
      </c>
      <c r="BV1164" s="14"/>
      <c r="BW1164" s="14">
        <v>6.2589097608333102E-2</v>
      </c>
      <c r="BX1164" s="14">
        <v>7.6718798491394305E-2</v>
      </c>
      <c r="BY1164" s="14" t="s">
        <v>120</v>
      </c>
      <c r="BZ1164" s="14">
        <v>0.111286583420656</v>
      </c>
      <c r="CA1164" s="14">
        <v>0.15678248708102799</v>
      </c>
      <c r="CB1164" s="14">
        <v>0.104228645959153</v>
      </c>
      <c r="CC1164" s="14">
        <v>5.9175778599099803E-2</v>
      </c>
      <c r="CD1164" s="14"/>
      <c r="CE1164" s="14">
        <v>6.7956264499915098E-2</v>
      </c>
      <c r="CF1164" s="14">
        <v>5.1749993143292997E-2</v>
      </c>
      <c r="CG1164" s="14">
        <v>0.17256679832540101</v>
      </c>
      <c r="CH1164" s="14">
        <v>6.3689279314085703E-2</v>
      </c>
      <c r="CI1164" s="14"/>
      <c r="CJ1164" s="14">
        <v>0.113977931471702</v>
      </c>
      <c r="CK1164" s="14">
        <v>8.2578617034294893E-2</v>
      </c>
      <c r="CL1164" s="14">
        <v>6.9969857307843997E-2</v>
      </c>
      <c r="CM1164" s="14">
        <v>0.15077789372349401</v>
      </c>
      <c r="CN1164" s="14"/>
      <c r="CO1164" s="14">
        <v>7.7140714699631394E-2</v>
      </c>
      <c r="CP1164" s="14">
        <v>8.2656716652822093E-2</v>
      </c>
      <c r="CQ1164" s="14"/>
      <c r="CR1164" s="14">
        <v>4.4701540956411302E-2</v>
      </c>
      <c r="CS1164" s="14">
        <v>8.3461140075495099E-2</v>
      </c>
    </row>
    <row r="1165" spans="2:97" x14ac:dyDescent="0.3">
      <c r="C1165" s="14"/>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c r="AD1165" s="14"/>
      <c r="AE1165" s="14"/>
      <c r="AF1165" s="14"/>
      <c r="AG1165" s="14"/>
      <c r="AH1165" s="14"/>
      <c r="AI1165" s="14"/>
      <c r="AJ1165" s="14"/>
      <c r="AK1165" s="14"/>
      <c r="AL1165" s="14"/>
      <c r="AM1165" s="14"/>
      <c r="AN1165" s="14"/>
      <c r="AO1165" s="14"/>
      <c r="AP1165" s="14"/>
      <c r="AQ1165" s="14"/>
      <c r="AR1165" s="14"/>
      <c r="AS1165" s="14"/>
      <c r="AT1165" s="14"/>
      <c r="AU1165" s="14"/>
      <c r="AV1165" s="14"/>
      <c r="AW1165" s="14"/>
      <c r="AX1165" s="14"/>
      <c r="AY1165" s="14"/>
      <c r="AZ1165" s="14"/>
      <c r="BA1165" s="14"/>
      <c r="BB1165" s="14"/>
      <c r="BC1165" s="14"/>
      <c r="BD1165" s="14"/>
      <c r="BE1165" s="14"/>
      <c r="BF1165" s="14"/>
      <c r="BG1165" s="14"/>
      <c r="BH1165" s="14"/>
      <c r="BI1165" s="14"/>
      <c r="BJ1165" s="14"/>
      <c r="BK1165" s="14"/>
      <c r="BL1165" s="14"/>
      <c r="BM1165" s="14"/>
      <c r="BN1165" s="14"/>
      <c r="BO1165" s="14"/>
      <c r="BP1165" s="14"/>
      <c r="BQ1165" s="14"/>
      <c r="BR1165" s="14"/>
      <c r="BS1165" s="14"/>
      <c r="BT1165" s="14"/>
      <c r="BU1165" s="14"/>
      <c r="BV1165" s="14"/>
      <c r="BW1165" s="14"/>
      <c r="BX1165" s="14"/>
      <c r="BY1165" s="14"/>
      <c r="BZ1165" s="14"/>
      <c r="CA1165" s="14"/>
      <c r="CB1165" s="14"/>
      <c r="CC1165" s="14"/>
      <c r="CD1165" s="14"/>
      <c r="CE1165" s="14"/>
      <c r="CF1165" s="14"/>
      <c r="CG1165" s="14"/>
      <c r="CH1165" s="14"/>
      <c r="CI1165" s="14"/>
      <c r="CJ1165" s="14"/>
      <c r="CK1165" s="14"/>
      <c r="CL1165" s="14"/>
      <c r="CM1165" s="14"/>
      <c r="CN1165" s="14"/>
      <c r="CO1165" s="14"/>
      <c r="CP1165" s="14"/>
      <c r="CQ1165" s="14"/>
      <c r="CR1165" s="14"/>
      <c r="CS1165" s="14"/>
    </row>
    <row r="1166" spans="2:97" x14ac:dyDescent="0.3">
      <c r="B1166" s="6" t="s">
        <v>469</v>
      </c>
      <c r="C1166" s="14"/>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c r="AD1166" s="14"/>
      <c r="AE1166" s="14"/>
      <c r="AF1166" s="14"/>
      <c r="AG1166" s="14"/>
      <c r="AH1166" s="14"/>
      <c r="AI1166" s="14"/>
      <c r="AJ1166" s="14"/>
      <c r="AK1166" s="14"/>
      <c r="AL1166" s="14"/>
      <c r="AM1166" s="14"/>
      <c r="AN1166" s="14"/>
      <c r="AO1166" s="14"/>
      <c r="AP1166" s="14"/>
      <c r="AQ1166" s="14"/>
      <c r="AR1166" s="14"/>
      <c r="AS1166" s="14"/>
      <c r="AT1166" s="14"/>
      <c r="AU1166" s="14"/>
      <c r="AV1166" s="14"/>
      <c r="AW1166" s="14"/>
      <c r="AX1166" s="14"/>
      <c r="AY1166" s="14"/>
      <c r="AZ1166" s="14"/>
      <c r="BA1166" s="14"/>
      <c r="BB1166" s="14"/>
      <c r="BC1166" s="14"/>
      <c r="BD1166" s="14"/>
      <c r="BE1166" s="14"/>
      <c r="BF1166" s="14"/>
      <c r="BG1166" s="14"/>
      <c r="BH1166" s="14"/>
      <c r="BI1166" s="14"/>
      <c r="BJ1166" s="14"/>
      <c r="BK1166" s="14"/>
      <c r="BL1166" s="14"/>
      <c r="BM1166" s="14"/>
      <c r="BN1166" s="14"/>
      <c r="BO1166" s="14"/>
      <c r="BP1166" s="14"/>
      <c r="BQ1166" s="14"/>
      <c r="BR1166" s="14"/>
      <c r="BS1166" s="14"/>
      <c r="BT1166" s="14"/>
      <c r="BU1166" s="14"/>
      <c r="BV1166" s="14"/>
      <c r="BW1166" s="14"/>
      <c r="BX1166" s="14"/>
      <c r="BY1166" s="14"/>
      <c r="BZ1166" s="14"/>
      <c r="CA1166" s="14"/>
      <c r="CB1166" s="14"/>
      <c r="CC1166" s="14"/>
      <c r="CD1166" s="14"/>
      <c r="CE1166" s="14"/>
      <c r="CF1166" s="14"/>
      <c r="CG1166" s="14"/>
      <c r="CH1166" s="14"/>
      <c r="CI1166" s="14"/>
      <c r="CJ1166" s="14"/>
      <c r="CK1166" s="14"/>
      <c r="CL1166" s="14"/>
      <c r="CM1166" s="14"/>
      <c r="CN1166" s="14"/>
      <c r="CO1166" s="14"/>
      <c r="CP1166" s="14"/>
      <c r="CQ1166" s="14"/>
      <c r="CR1166" s="14"/>
      <c r="CS1166" s="14"/>
    </row>
    <row r="1167" spans="2:97" x14ac:dyDescent="0.3">
      <c r="B1167" s="24" t="s">
        <v>188</v>
      </c>
      <c r="C1167" s="14"/>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c r="AD1167" s="14"/>
      <c r="AE1167" s="14"/>
      <c r="AF1167" s="14"/>
      <c r="AG1167" s="14"/>
      <c r="AH1167" s="14"/>
      <c r="AI1167" s="14"/>
      <c r="AJ1167" s="14"/>
      <c r="AK1167" s="14"/>
      <c r="AL1167" s="14"/>
      <c r="AM1167" s="14"/>
      <c r="AN1167" s="14"/>
      <c r="AO1167" s="14"/>
      <c r="AP1167" s="14"/>
      <c r="AQ1167" s="14"/>
      <c r="AR1167" s="14"/>
      <c r="AS1167" s="14"/>
      <c r="AT1167" s="14"/>
      <c r="AU1167" s="14"/>
      <c r="AV1167" s="14"/>
      <c r="AW1167" s="14"/>
      <c r="AX1167" s="14"/>
      <c r="AY1167" s="14"/>
      <c r="AZ1167" s="14"/>
      <c r="BA1167" s="14"/>
      <c r="BB1167" s="14"/>
      <c r="BC1167" s="14"/>
      <c r="BD1167" s="14"/>
      <c r="BE1167" s="14"/>
      <c r="BF1167" s="14"/>
      <c r="BG1167" s="14"/>
      <c r="BH1167" s="14"/>
      <c r="BI1167" s="14"/>
      <c r="BJ1167" s="14"/>
      <c r="BK1167" s="14"/>
      <c r="BL1167" s="14"/>
      <c r="BM1167" s="14"/>
      <c r="BN1167" s="14"/>
      <c r="BO1167" s="14"/>
      <c r="BP1167" s="14"/>
      <c r="BQ1167" s="14"/>
      <c r="BR1167" s="14"/>
      <c r="BS1167" s="14"/>
      <c r="BT1167" s="14"/>
      <c r="BU1167" s="14"/>
      <c r="BV1167" s="14"/>
      <c r="BW1167" s="14"/>
      <c r="BX1167" s="14"/>
      <c r="BY1167" s="14"/>
      <c r="BZ1167" s="14"/>
      <c r="CA1167" s="14"/>
      <c r="CB1167" s="14"/>
      <c r="CC1167" s="14"/>
      <c r="CD1167" s="14"/>
      <c r="CE1167" s="14"/>
      <c r="CF1167" s="14"/>
      <c r="CG1167" s="14"/>
      <c r="CH1167" s="14"/>
      <c r="CI1167" s="14"/>
      <c r="CJ1167" s="14"/>
      <c r="CK1167" s="14"/>
      <c r="CL1167" s="14"/>
      <c r="CM1167" s="14"/>
      <c r="CN1167" s="14"/>
      <c r="CO1167" s="14"/>
      <c r="CP1167" s="14"/>
      <c r="CQ1167" s="14"/>
      <c r="CR1167" s="14"/>
      <c r="CS1167" s="14"/>
    </row>
    <row r="1168" spans="2:97" x14ac:dyDescent="0.3">
      <c r="B1168" t="s">
        <v>458</v>
      </c>
      <c r="C1168" s="14">
        <v>3.52302304240696E-2</v>
      </c>
      <c r="D1168" s="14">
        <v>3.7529736028409401E-2</v>
      </c>
      <c r="E1168" s="14">
        <v>3.3169072980476097E-2</v>
      </c>
      <c r="F1168" s="14"/>
      <c r="G1168" s="14">
        <v>5.6935798690568799E-2</v>
      </c>
      <c r="H1168" s="14">
        <v>9.5346770858903404E-2</v>
      </c>
      <c r="I1168" s="14">
        <v>5.9285848219259703E-2</v>
      </c>
      <c r="J1168" s="14">
        <v>1.1333146729727701E-2</v>
      </c>
      <c r="K1168" s="14">
        <v>0</v>
      </c>
      <c r="L1168" s="14">
        <v>0</v>
      </c>
      <c r="M1168" s="14"/>
      <c r="N1168" s="14">
        <v>7.0493204637539997E-2</v>
      </c>
      <c r="O1168" s="14">
        <v>1.2172680652369299E-2</v>
      </c>
      <c r="P1168" s="14">
        <v>2.4726861070270102E-2</v>
      </c>
      <c r="Q1168" s="14">
        <v>3.0884831081276602E-2</v>
      </c>
      <c r="R1168" s="14"/>
      <c r="S1168" s="14">
        <v>6.9912503544797E-2</v>
      </c>
      <c r="T1168" s="14">
        <v>2.9746916653884799E-2</v>
      </c>
      <c r="U1168" s="14">
        <v>1.04061496947213E-2</v>
      </c>
      <c r="V1168" s="14">
        <v>4.5162441680656598E-2</v>
      </c>
      <c r="W1168" s="14">
        <v>3.7197010261906797E-2</v>
      </c>
      <c r="X1168" s="14">
        <v>2.3947882353036999E-2</v>
      </c>
      <c r="Y1168" s="14">
        <v>2.50321011482845E-2</v>
      </c>
      <c r="Z1168" s="14">
        <v>4.4979681940497999E-2</v>
      </c>
      <c r="AA1168" s="14">
        <v>3.7497527174385897E-2</v>
      </c>
      <c r="AB1168" s="14">
        <v>1.17976593420492E-2</v>
      </c>
      <c r="AC1168" s="14">
        <v>2.49085206938803E-2</v>
      </c>
      <c r="AD1168" s="14">
        <v>4.8515463483463299E-2</v>
      </c>
      <c r="AE1168" s="14"/>
      <c r="AF1168" s="14">
        <v>6.1385660356937898E-2</v>
      </c>
      <c r="AG1168" s="14">
        <v>4.2865936916580298E-2</v>
      </c>
      <c r="AH1168" s="14">
        <v>3.3413305441223201E-2</v>
      </c>
      <c r="AI1168" s="14">
        <v>6.7702449942602097E-3</v>
      </c>
      <c r="AJ1168" s="14">
        <v>5.1061970597868302E-2</v>
      </c>
      <c r="AK1168" s="14"/>
      <c r="AL1168" s="14">
        <v>7.6943227753504095E-2</v>
      </c>
      <c r="AM1168" s="14">
        <v>3.7745186184656998E-2</v>
      </c>
      <c r="AN1168" s="14">
        <v>2.91315277084567E-2</v>
      </c>
      <c r="AO1168" s="14">
        <v>1.23401220778995E-2</v>
      </c>
      <c r="AP1168" s="14">
        <v>4.5248949676730398E-2</v>
      </c>
      <c r="AQ1168" s="14">
        <v>0</v>
      </c>
      <c r="AR1168" s="14"/>
      <c r="AS1168" s="14">
        <v>9.3039972862095106E-3</v>
      </c>
      <c r="AT1168" s="14">
        <v>1.16382376689866E-2</v>
      </c>
      <c r="AU1168" s="14">
        <v>3.7191403447447598E-2</v>
      </c>
      <c r="AV1168" s="14">
        <v>0.12509813009025</v>
      </c>
      <c r="AW1168" s="14">
        <v>6.6584965479157598E-2</v>
      </c>
      <c r="AX1168" s="14"/>
      <c r="AY1168" s="14">
        <v>0</v>
      </c>
      <c r="AZ1168" s="14">
        <v>2.76415847331162E-2</v>
      </c>
      <c r="BA1168" s="14">
        <v>4.6388551658379101E-2</v>
      </c>
      <c r="BB1168" s="14">
        <v>3.6416304933041897E-2</v>
      </c>
      <c r="BC1168" s="14">
        <v>1.2204939363095999E-2</v>
      </c>
      <c r="BD1168" s="14">
        <v>3.5218924753156501E-2</v>
      </c>
      <c r="BE1168" s="14">
        <v>3.6659890509324403E-2</v>
      </c>
      <c r="BF1168" s="14">
        <v>2.67839118563893E-2</v>
      </c>
      <c r="BG1168" s="14">
        <v>0</v>
      </c>
      <c r="BH1168" s="14">
        <v>8.2535147871430001E-2</v>
      </c>
      <c r="BI1168" s="14">
        <v>3.09887350759613E-2</v>
      </c>
      <c r="BJ1168" s="14">
        <v>1.4710089218636599E-2</v>
      </c>
      <c r="BK1168" s="14">
        <v>0</v>
      </c>
      <c r="BL1168" s="14">
        <v>0</v>
      </c>
      <c r="BM1168" s="14">
        <v>3.8309586085190098E-2</v>
      </c>
      <c r="BN1168" s="14">
        <v>0.16169816395683401</v>
      </c>
      <c r="BO1168" s="14"/>
      <c r="BP1168" s="14">
        <v>9.3192129919703701E-2</v>
      </c>
      <c r="BQ1168" s="14">
        <v>1.8614873825515601E-2</v>
      </c>
      <c r="BR1168" s="14">
        <v>1.3458057770650501E-2</v>
      </c>
      <c r="BS1168" s="14">
        <v>1.6375201670278301E-2</v>
      </c>
      <c r="BT1168" s="14">
        <v>9.8106678906244894E-3</v>
      </c>
      <c r="BU1168" s="14">
        <v>2.4859714502546801E-2</v>
      </c>
      <c r="BV1168" s="14"/>
      <c r="BW1168" s="14">
        <v>2.6584159619522901E-2</v>
      </c>
      <c r="BX1168" s="14">
        <v>4.7052244516879303E-2</v>
      </c>
      <c r="BY1168" s="14" t="s">
        <v>120</v>
      </c>
      <c r="BZ1168" s="14">
        <v>5.58524930659616E-2</v>
      </c>
      <c r="CA1168" s="14">
        <v>6.2205757102525898E-2</v>
      </c>
      <c r="CB1168" s="14">
        <v>2.1230547558604498E-2</v>
      </c>
      <c r="CC1168" s="14">
        <v>0</v>
      </c>
      <c r="CD1168" s="14"/>
      <c r="CE1168" s="14">
        <v>4.8044836803200999E-2</v>
      </c>
      <c r="CF1168" s="14">
        <v>6.5775096016036802E-2</v>
      </c>
      <c r="CG1168" s="14">
        <v>1.4529845408201E-2</v>
      </c>
      <c r="CH1168" s="14">
        <v>2.76390908351919E-2</v>
      </c>
      <c r="CI1168" s="14"/>
      <c r="CJ1168" s="14">
        <v>7.5089288904482104E-2</v>
      </c>
      <c r="CK1168" s="14">
        <v>3.27566596317789E-2</v>
      </c>
      <c r="CL1168" s="14">
        <v>2.4116795768927401E-2</v>
      </c>
      <c r="CM1168" s="14">
        <v>3.1402409274068302E-2</v>
      </c>
      <c r="CN1168" s="14"/>
      <c r="CO1168" s="14">
        <v>0.141594601339529</v>
      </c>
      <c r="CP1168" s="14">
        <v>2.15676257132477E-2</v>
      </c>
      <c r="CQ1168" s="14"/>
      <c r="CR1168" s="14">
        <v>0.100329200505391</v>
      </c>
      <c r="CS1168" s="14">
        <v>2.8694233173329298E-2</v>
      </c>
    </row>
    <row r="1169" spans="2:97" x14ac:dyDescent="0.3">
      <c r="B1169" t="s">
        <v>459</v>
      </c>
      <c r="C1169" s="14">
        <v>0.11743486493781199</v>
      </c>
      <c r="D1169" s="14">
        <v>0.128394107977824</v>
      </c>
      <c r="E1169" s="14">
        <v>0.107524336809576</v>
      </c>
      <c r="F1169" s="14"/>
      <c r="G1169" s="14">
        <v>0.23029637672821199</v>
      </c>
      <c r="H1169" s="14">
        <v>0.25160024031795097</v>
      </c>
      <c r="I1169" s="14">
        <v>0.153233472893192</v>
      </c>
      <c r="J1169" s="14">
        <v>3.4065579906553199E-2</v>
      </c>
      <c r="K1169" s="14">
        <v>3.9598462104425199E-2</v>
      </c>
      <c r="L1169" s="14">
        <v>3.2798911370920503E-2</v>
      </c>
      <c r="M1169" s="14"/>
      <c r="N1169" s="14">
        <v>0.15923100279292901</v>
      </c>
      <c r="O1169" s="14">
        <v>0.14456465256046</v>
      </c>
      <c r="P1169" s="14">
        <v>9.2526177602588494E-2</v>
      </c>
      <c r="Q1169" s="14">
        <v>6.8061187777664706E-2</v>
      </c>
      <c r="R1169" s="14"/>
      <c r="S1169" s="14">
        <v>0.24960400785739201</v>
      </c>
      <c r="T1169" s="14">
        <v>6.8279793233411906E-2</v>
      </c>
      <c r="U1169" s="14">
        <v>7.6060883920288799E-2</v>
      </c>
      <c r="V1169" s="14">
        <v>8.8015071305239598E-2</v>
      </c>
      <c r="W1169" s="14">
        <v>0.14476825073482899</v>
      </c>
      <c r="X1169" s="14">
        <v>0.128115464861846</v>
      </c>
      <c r="Y1169" s="14">
        <v>0.13542540358847899</v>
      </c>
      <c r="Z1169" s="14">
        <v>0.104441683532424</v>
      </c>
      <c r="AA1169" s="14">
        <v>0.10687522147257</v>
      </c>
      <c r="AB1169" s="14">
        <v>4.8171603540105003E-2</v>
      </c>
      <c r="AC1169" s="14">
        <v>6.7190153441074998E-2</v>
      </c>
      <c r="AD1169" s="14">
        <v>8.8464047045688304E-2</v>
      </c>
      <c r="AE1169" s="14"/>
      <c r="AF1169" s="14">
        <v>8.1074192924383004E-2</v>
      </c>
      <c r="AG1169" s="14">
        <v>0.17194066029975399</v>
      </c>
      <c r="AH1169" s="14">
        <v>8.1487425266981106E-2</v>
      </c>
      <c r="AI1169" s="14">
        <v>0.13941435604848401</v>
      </c>
      <c r="AJ1169" s="14">
        <v>9.4484037758491596E-2</v>
      </c>
      <c r="AK1169" s="14"/>
      <c r="AL1169" s="14">
        <v>0.19859366231879999</v>
      </c>
      <c r="AM1169" s="14">
        <v>0.123706519968362</v>
      </c>
      <c r="AN1169" s="14">
        <v>0.12300647964698901</v>
      </c>
      <c r="AO1169" s="14">
        <v>9.0083451790507099E-2</v>
      </c>
      <c r="AP1169" s="14">
        <v>0.101531876482267</v>
      </c>
      <c r="AQ1169" s="14">
        <v>3.1900038472711098E-2</v>
      </c>
      <c r="AR1169" s="14"/>
      <c r="AS1169" s="14">
        <v>3.6014339665126703E-2</v>
      </c>
      <c r="AT1169" s="14">
        <v>0.14098494189705299</v>
      </c>
      <c r="AU1169" s="14">
        <v>0.130686338502218</v>
      </c>
      <c r="AV1169" s="14">
        <v>0.219653679146085</v>
      </c>
      <c r="AW1169" s="14">
        <v>0.32669255220782001</v>
      </c>
      <c r="AX1169" s="14"/>
      <c r="AY1169" s="14">
        <v>0</v>
      </c>
      <c r="AZ1169" s="14">
        <v>5.3495372746514697E-2</v>
      </c>
      <c r="BA1169" s="14">
        <v>7.3621115654450994E-2</v>
      </c>
      <c r="BB1169" s="14">
        <v>0.117696355492169</v>
      </c>
      <c r="BC1169" s="14">
        <v>7.9995787162948806E-2</v>
      </c>
      <c r="BD1169" s="14">
        <v>9.8644043334289999E-2</v>
      </c>
      <c r="BE1169" s="14">
        <v>0.208404286233455</v>
      </c>
      <c r="BF1169" s="14">
        <v>0.111085887466358</v>
      </c>
      <c r="BG1169" s="14">
        <v>5.6659663253099998E-2</v>
      </c>
      <c r="BH1169" s="14">
        <v>5.3361848509089399E-2</v>
      </c>
      <c r="BI1169" s="14">
        <v>0.11215191872025</v>
      </c>
      <c r="BJ1169" s="14">
        <v>7.4194316416105396E-2</v>
      </c>
      <c r="BK1169" s="14">
        <v>0.210925394376309</v>
      </c>
      <c r="BL1169" s="14">
        <v>0.162996908723926</v>
      </c>
      <c r="BM1169" s="14">
        <v>0.16529112015309799</v>
      </c>
      <c r="BN1169" s="14">
        <v>0.27379578090557199</v>
      </c>
      <c r="BO1169" s="14"/>
      <c r="BP1169" s="14">
        <v>0.225604960712288</v>
      </c>
      <c r="BQ1169" s="14">
        <v>8.1274438827011894E-2</v>
      </c>
      <c r="BR1169" s="14">
        <v>0.12338267582598</v>
      </c>
      <c r="BS1169" s="14">
        <v>5.8511782435915198E-2</v>
      </c>
      <c r="BT1169" s="14">
        <v>4.61502386537051E-2</v>
      </c>
      <c r="BU1169" s="14">
        <v>0.130994457907784</v>
      </c>
      <c r="BV1169" s="14"/>
      <c r="BW1169" s="14">
        <v>8.8249169966647806E-2</v>
      </c>
      <c r="BX1169" s="14">
        <v>7.3477328458453894E-2</v>
      </c>
      <c r="BY1169" s="14" t="s">
        <v>120</v>
      </c>
      <c r="BZ1169" s="14">
        <v>0.14464116629672599</v>
      </c>
      <c r="CA1169" s="14">
        <v>0.16626328178022701</v>
      </c>
      <c r="CB1169" s="14">
        <v>0.188482631225868</v>
      </c>
      <c r="CC1169" s="14">
        <v>0.123888750240654</v>
      </c>
      <c r="CD1169" s="14"/>
      <c r="CE1169" s="14">
        <v>0.22228440128601601</v>
      </c>
      <c r="CF1169" s="14">
        <v>0.124725778958773</v>
      </c>
      <c r="CG1169" s="14">
        <v>9.2242889228133701E-2</v>
      </c>
      <c r="CH1169" s="14">
        <v>7.4607471435100201E-2</v>
      </c>
      <c r="CI1169" s="14"/>
      <c r="CJ1169" s="14">
        <v>9.4087987509513304E-2</v>
      </c>
      <c r="CK1169" s="14">
        <v>0.20238426364640499</v>
      </c>
      <c r="CL1169" s="14">
        <v>9.7830610565417503E-2</v>
      </c>
      <c r="CM1169" s="14">
        <v>7.0871723083199598E-2</v>
      </c>
      <c r="CN1169" s="14"/>
      <c r="CO1169" s="14">
        <v>0.224555154878149</v>
      </c>
      <c r="CP1169" s="14">
        <v>0.106753990222427</v>
      </c>
      <c r="CQ1169" s="14"/>
      <c r="CR1169" s="14">
        <v>0.16158154722812501</v>
      </c>
      <c r="CS1169" s="14">
        <v>0.116641435196482</v>
      </c>
    </row>
    <row r="1170" spans="2:97" x14ac:dyDescent="0.3">
      <c r="B1170" t="s">
        <v>460</v>
      </c>
      <c r="C1170" s="14">
        <v>0.26030188770467</v>
      </c>
      <c r="D1170" s="14">
        <v>0.31039380366755398</v>
      </c>
      <c r="E1170" s="14">
        <v>0.214525540181114</v>
      </c>
      <c r="F1170" s="14"/>
      <c r="G1170" s="14">
        <v>0.233690818998921</v>
      </c>
      <c r="H1170" s="14">
        <v>0.276475654877407</v>
      </c>
      <c r="I1170" s="14">
        <v>0.25518256360151798</v>
      </c>
      <c r="J1170" s="14">
        <v>0.31191901298504299</v>
      </c>
      <c r="K1170" s="14">
        <v>0.21982569503261501</v>
      </c>
      <c r="L1170" s="14">
        <v>0.25849236057068697</v>
      </c>
      <c r="M1170" s="14"/>
      <c r="N1170" s="14">
        <v>0.21245288428672801</v>
      </c>
      <c r="O1170" s="14">
        <v>0.24007391516953999</v>
      </c>
      <c r="P1170" s="14">
        <v>0.33258606206950603</v>
      </c>
      <c r="Q1170" s="14">
        <v>0.26579857981868799</v>
      </c>
      <c r="R1170" s="14"/>
      <c r="S1170" s="14">
        <v>0.26400935482648202</v>
      </c>
      <c r="T1170" s="14">
        <v>0.23902024290131199</v>
      </c>
      <c r="U1170" s="14">
        <v>0.21865916763915599</v>
      </c>
      <c r="V1170" s="14">
        <v>0.34668573414377002</v>
      </c>
      <c r="W1170" s="14">
        <v>0.23243476318161199</v>
      </c>
      <c r="X1170" s="14">
        <v>0.29715807408182099</v>
      </c>
      <c r="Y1170" s="14">
        <v>0.25498012695350802</v>
      </c>
      <c r="Z1170" s="14">
        <v>0.33949249315082303</v>
      </c>
      <c r="AA1170" s="14">
        <v>0.24984488192193899</v>
      </c>
      <c r="AB1170" s="14">
        <v>0.27202548906166402</v>
      </c>
      <c r="AC1170" s="14">
        <v>0.216744867995943</v>
      </c>
      <c r="AD1170" s="14">
        <v>0.13084929801054501</v>
      </c>
      <c r="AE1170" s="14"/>
      <c r="AF1170" s="14">
        <v>0.27000746324904101</v>
      </c>
      <c r="AG1170" s="14">
        <v>0.24144543176579999</v>
      </c>
      <c r="AH1170" s="14">
        <v>0.15751663869074001</v>
      </c>
      <c r="AI1170" s="14">
        <v>0.40686276322043702</v>
      </c>
      <c r="AJ1170" s="14">
        <v>0.15057762508023401</v>
      </c>
      <c r="AK1170" s="14"/>
      <c r="AL1170" s="14">
        <v>0.26214866763261102</v>
      </c>
      <c r="AM1170" s="14">
        <v>0.21799278651492901</v>
      </c>
      <c r="AN1170" s="14">
        <v>0.12925484746083499</v>
      </c>
      <c r="AO1170" s="14">
        <v>0.41344588143109301</v>
      </c>
      <c r="AP1170" s="14">
        <v>0.178453651001236</v>
      </c>
      <c r="AQ1170" s="14">
        <v>0.22959372686339399</v>
      </c>
      <c r="AR1170" s="14"/>
      <c r="AS1170" s="14">
        <v>0.30214197905844697</v>
      </c>
      <c r="AT1170" s="14">
        <v>0.26892559774504299</v>
      </c>
      <c r="AU1170" s="14">
        <v>0.212462786924382</v>
      </c>
      <c r="AV1170" s="14">
        <v>0.20272328904185399</v>
      </c>
      <c r="AW1170" s="14">
        <v>0.30230850658677899</v>
      </c>
      <c r="AX1170" s="14"/>
      <c r="AY1170" s="14">
        <v>0.40118460435314801</v>
      </c>
      <c r="AZ1170" s="14">
        <v>0.24473747157223699</v>
      </c>
      <c r="BA1170" s="14">
        <v>0.32648717363558799</v>
      </c>
      <c r="BB1170" s="14">
        <v>0.250340353467084</v>
      </c>
      <c r="BC1170" s="14">
        <v>0.26660713058225499</v>
      </c>
      <c r="BD1170" s="14">
        <v>0.284428802764226</v>
      </c>
      <c r="BE1170" s="14">
        <v>0.25714312861343402</v>
      </c>
      <c r="BF1170" s="14">
        <v>0.25452090074268102</v>
      </c>
      <c r="BG1170" s="14">
        <v>0.27037106925580101</v>
      </c>
      <c r="BH1170" s="14">
        <v>0.32271035800054199</v>
      </c>
      <c r="BI1170" s="14">
        <v>0.24408356072318199</v>
      </c>
      <c r="BJ1170" s="14">
        <v>0.36552327767583798</v>
      </c>
      <c r="BK1170" s="14">
        <v>0.20759531625658301</v>
      </c>
      <c r="BL1170" s="14">
        <v>0.27549031848599298</v>
      </c>
      <c r="BM1170" s="14">
        <v>0.20712609654912001</v>
      </c>
      <c r="BN1170" s="14">
        <v>0.128739164902893</v>
      </c>
      <c r="BO1170" s="14"/>
      <c r="BP1170" s="14">
        <v>0.27338488471227101</v>
      </c>
      <c r="BQ1170" s="14">
        <v>0.259309022091398</v>
      </c>
      <c r="BR1170" s="14">
        <v>0.25612496312604</v>
      </c>
      <c r="BS1170" s="14">
        <v>0.247736140560086</v>
      </c>
      <c r="BT1170" s="14">
        <v>0.241256259952258</v>
      </c>
      <c r="BU1170" s="14">
        <v>0.30153108179827398</v>
      </c>
      <c r="BV1170" s="14"/>
      <c r="BW1170" s="14">
        <v>0.23092606573553201</v>
      </c>
      <c r="BX1170" s="14">
        <v>0.291360929390025</v>
      </c>
      <c r="BY1170" s="14" t="s">
        <v>120</v>
      </c>
      <c r="BZ1170" s="14">
        <v>0.29513596451597601</v>
      </c>
      <c r="CA1170" s="14">
        <v>0.325010048768965</v>
      </c>
      <c r="CB1170" s="14">
        <v>0.23550190461246501</v>
      </c>
      <c r="CC1170" s="14">
        <v>0.29601335338929602</v>
      </c>
      <c r="CD1170" s="14"/>
      <c r="CE1170" s="14">
        <v>0.26020359396971898</v>
      </c>
      <c r="CF1170" s="14">
        <v>0.252395758883046</v>
      </c>
      <c r="CG1170" s="14">
        <v>0.31316818315033901</v>
      </c>
      <c r="CH1170" s="14">
        <v>0.22423503267080599</v>
      </c>
      <c r="CI1170" s="14"/>
      <c r="CJ1170" s="14">
        <v>0.158901159778741</v>
      </c>
      <c r="CK1170" s="14">
        <v>0.234057874255029</v>
      </c>
      <c r="CL1170" s="14">
        <v>0.303756263777061</v>
      </c>
      <c r="CM1170" s="14">
        <v>0.24642970817030599</v>
      </c>
      <c r="CN1170" s="14"/>
      <c r="CO1170" s="14">
        <v>0.24100326813012499</v>
      </c>
      <c r="CP1170" s="14">
        <v>0.26267649285382699</v>
      </c>
      <c r="CQ1170" s="14"/>
      <c r="CR1170" s="14">
        <v>0.21459390149902599</v>
      </c>
      <c r="CS1170" s="14">
        <v>0.25881025975320598</v>
      </c>
    </row>
    <row r="1171" spans="2:97" x14ac:dyDescent="0.3">
      <c r="B1171" t="s">
        <v>461</v>
      </c>
      <c r="C1171" s="14">
        <v>0.39227285495303399</v>
      </c>
      <c r="D1171" s="14">
        <v>0.38663426970001202</v>
      </c>
      <c r="E1171" s="14">
        <v>0.398154310646327</v>
      </c>
      <c r="F1171" s="14"/>
      <c r="G1171" s="14">
        <v>0.347993149643333</v>
      </c>
      <c r="H1171" s="14">
        <v>0.233914608865159</v>
      </c>
      <c r="I1171" s="14">
        <v>0.345358841079761</v>
      </c>
      <c r="J1171" s="14">
        <v>0.42844809995895999</v>
      </c>
      <c r="K1171" s="14">
        <v>0.46766627147265799</v>
      </c>
      <c r="L1171" s="14">
        <v>0.49623388807097302</v>
      </c>
      <c r="M1171" s="14"/>
      <c r="N1171" s="14">
        <v>0.405561031531669</v>
      </c>
      <c r="O1171" s="14">
        <v>0.41311690246970001</v>
      </c>
      <c r="P1171" s="14">
        <v>0.37367480715488999</v>
      </c>
      <c r="Q1171" s="14">
        <v>0.37188814720674901</v>
      </c>
      <c r="R1171" s="14"/>
      <c r="S1171" s="14">
        <v>0.27563155559515601</v>
      </c>
      <c r="T1171" s="14">
        <v>0.43820429501863201</v>
      </c>
      <c r="U1171" s="14">
        <v>0.41970850233329499</v>
      </c>
      <c r="V1171" s="14">
        <v>0.40309024094054202</v>
      </c>
      <c r="W1171" s="14">
        <v>0.407662115537053</v>
      </c>
      <c r="X1171" s="14">
        <v>0.35433453216097699</v>
      </c>
      <c r="Y1171" s="14">
        <v>0.455695099001026</v>
      </c>
      <c r="Z1171" s="14">
        <v>0.31140410901402599</v>
      </c>
      <c r="AA1171" s="14">
        <v>0.397042106158005</v>
      </c>
      <c r="AB1171" s="14">
        <v>0.413792148519463</v>
      </c>
      <c r="AC1171" s="14">
        <v>0.44993863448490901</v>
      </c>
      <c r="AD1171" s="14">
        <v>0.51138234150995798</v>
      </c>
      <c r="AE1171" s="14"/>
      <c r="AF1171" s="14">
        <v>0.410446340983597</v>
      </c>
      <c r="AG1171" s="14">
        <v>0.36084404015745403</v>
      </c>
      <c r="AH1171" s="14">
        <v>0.50653827165361198</v>
      </c>
      <c r="AI1171" s="14">
        <v>0.29064235632255497</v>
      </c>
      <c r="AJ1171" s="14">
        <v>0.37559103812640598</v>
      </c>
      <c r="AK1171" s="14"/>
      <c r="AL1171" s="14">
        <v>0.34148653872983198</v>
      </c>
      <c r="AM1171" s="14">
        <v>0.41442267345703798</v>
      </c>
      <c r="AN1171" s="14">
        <v>0.45693661669806201</v>
      </c>
      <c r="AO1171" s="14">
        <v>0.33552113726405802</v>
      </c>
      <c r="AP1171" s="14">
        <v>0.37972150398011301</v>
      </c>
      <c r="AQ1171" s="14">
        <v>0.48204339643162802</v>
      </c>
      <c r="AR1171" s="14"/>
      <c r="AS1171" s="14">
        <v>0.428857891895079</v>
      </c>
      <c r="AT1171" s="14">
        <v>0.38725982620173699</v>
      </c>
      <c r="AU1171" s="14">
        <v>0.40475123901757698</v>
      </c>
      <c r="AV1171" s="14">
        <v>0.35524742965858302</v>
      </c>
      <c r="AW1171" s="14">
        <v>0.24605384928509999</v>
      </c>
      <c r="AX1171" s="14"/>
      <c r="AY1171" s="14">
        <v>0.20357541842097901</v>
      </c>
      <c r="AZ1171" s="14">
        <v>0.30373260093378601</v>
      </c>
      <c r="BA1171" s="14">
        <v>0.36530639192830699</v>
      </c>
      <c r="BB1171" s="14">
        <v>0.44057828758046302</v>
      </c>
      <c r="BC1171" s="14">
        <v>0.43321135939748601</v>
      </c>
      <c r="BD1171" s="14">
        <v>0.34947980816980301</v>
      </c>
      <c r="BE1171" s="14">
        <v>0.36217638896562898</v>
      </c>
      <c r="BF1171" s="14">
        <v>0.36720753615485602</v>
      </c>
      <c r="BG1171" s="14">
        <v>0.47693640876051002</v>
      </c>
      <c r="BH1171" s="14">
        <v>0.37732432141011102</v>
      </c>
      <c r="BI1171" s="14">
        <v>0.45912265304704702</v>
      </c>
      <c r="BJ1171" s="14">
        <v>0.36635251090257598</v>
      </c>
      <c r="BK1171" s="14">
        <v>0.37198862260455001</v>
      </c>
      <c r="BL1171" s="14">
        <v>0.36220299563081099</v>
      </c>
      <c r="BM1171" s="14">
        <v>0.378741566429111</v>
      </c>
      <c r="BN1171" s="14">
        <v>0.330327555519279</v>
      </c>
      <c r="BO1171" s="14"/>
      <c r="BP1171" s="14">
        <v>0.28366462921158297</v>
      </c>
      <c r="BQ1171" s="14">
        <v>0.41925628868144599</v>
      </c>
      <c r="BR1171" s="14">
        <v>0.38579781984105899</v>
      </c>
      <c r="BS1171" s="14">
        <v>0.49348572345103298</v>
      </c>
      <c r="BT1171" s="14">
        <v>0.45160855984720299</v>
      </c>
      <c r="BU1171" s="14">
        <v>0.29334522477707498</v>
      </c>
      <c r="BV1171" s="14"/>
      <c r="BW1171" s="14">
        <v>0.42192111942931299</v>
      </c>
      <c r="BX1171" s="14">
        <v>0.38543671091874698</v>
      </c>
      <c r="BY1171" s="14" t="s">
        <v>120</v>
      </c>
      <c r="BZ1171" s="14">
        <v>0.26582897055112598</v>
      </c>
      <c r="CA1171" s="14">
        <v>0.29215055241171001</v>
      </c>
      <c r="CB1171" s="14">
        <v>0.43930150799081702</v>
      </c>
      <c r="CC1171" s="14">
        <v>0.39438332804540299</v>
      </c>
      <c r="CD1171" s="14"/>
      <c r="CE1171" s="14">
        <v>0.35789378699705199</v>
      </c>
      <c r="CF1171" s="14">
        <v>0.37037885247084201</v>
      </c>
      <c r="CG1171" s="14">
        <v>0.35896536549111302</v>
      </c>
      <c r="CH1171" s="14">
        <v>0.42426779919779001</v>
      </c>
      <c r="CI1171" s="14"/>
      <c r="CJ1171" s="14">
        <v>0.43890032872981399</v>
      </c>
      <c r="CK1171" s="14">
        <v>0.35078501407190499</v>
      </c>
      <c r="CL1171" s="14">
        <v>0.38552256220401598</v>
      </c>
      <c r="CM1171" s="14">
        <v>0.45990315721651598</v>
      </c>
      <c r="CN1171" s="14"/>
      <c r="CO1171" s="14">
        <v>0.218509942114331</v>
      </c>
      <c r="CP1171" s="14">
        <v>0.413012094561645</v>
      </c>
      <c r="CQ1171" s="14"/>
      <c r="CR1171" s="14">
        <v>0.31151902583180502</v>
      </c>
      <c r="CS1171" s="14">
        <v>0.406683235782342</v>
      </c>
    </row>
    <row r="1172" spans="2:97" x14ac:dyDescent="0.3">
      <c r="B1172" t="s">
        <v>462</v>
      </c>
      <c r="C1172" s="14">
        <v>0.15525588887811201</v>
      </c>
      <c r="D1172" s="14">
        <v>0.11084487619366901</v>
      </c>
      <c r="E1172" s="14">
        <v>0.194779581296737</v>
      </c>
      <c r="F1172" s="14"/>
      <c r="G1172" s="14">
        <v>9.8698203429166603E-2</v>
      </c>
      <c r="H1172" s="14">
        <v>9.3777686930350795E-2</v>
      </c>
      <c r="I1172" s="14">
        <v>0.144655063112655</v>
      </c>
      <c r="J1172" s="14">
        <v>0.19124566193131901</v>
      </c>
      <c r="K1172" s="14">
        <v>0.21965446400840399</v>
      </c>
      <c r="L1172" s="14">
        <v>0.17466882985569401</v>
      </c>
      <c r="M1172" s="14"/>
      <c r="N1172" s="14">
        <v>0.11950299652211301</v>
      </c>
      <c r="O1172" s="14">
        <v>0.16214742511490901</v>
      </c>
      <c r="P1172" s="14">
        <v>0.124063414461029</v>
      </c>
      <c r="Q1172" s="14">
        <v>0.21589508897752399</v>
      </c>
      <c r="R1172" s="14"/>
      <c r="S1172" s="14">
        <v>0.108661357425269</v>
      </c>
      <c r="T1172" s="14">
        <v>0.19463565527094701</v>
      </c>
      <c r="U1172" s="14">
        <v>0.22709544045552399</v>
      </c>
      <c r="V1172" s="14">
        <v>7.5159414994873205E-2</v>
      </c>
      <c r="W1172" s="14">
        <v>0.1352798807185</v>
      </c>
      <c r="X1172" s="14">
        <v>0.162621040137853</v>
      </c>
      <c r="Y1172" s="14">
        <v>9.2917775206466102E-2</v>
      </c>
      <c r="Z1172" s="14">
        <v>0.15575605413732099</v>
      </c>
      <c r="AA1172" s="14">
        <v>0.15291092684767699</v>
      </c>
      <c r="AB1172" s="14">
        <v>0.20709690798861999</v>
      </c>
      <c r="AC1172" s="14">
        <v>0.19279128785963401</v>
      </c>
      <c r="AD1172" s="14">
        <v>0.22078884995034501</v>
      </c>
      <c r="AE1172" s="14"/>
      <c r="AF1172" s="14">
        <v>0.15819048033536401</v>
      </c>
      <c r="AG1172" s="14">
        <v>0.150872047278613</v>
      </c>
      <c r="AH1172" s="14">
        <v>0.209362539856804</v>
      </c>
      <c r="AI1172" s="14">
        <v>0.11791506673751501</v>
      </c>
      <c r="AJ1172" s="14">
        <v>0.24235394468430799</v>
      </c>
      <c r="AK1172" s="14"/>
      <c r="AL1172" s="14">
        <v>9.50487817631053E-2</v>
      </c>
      <c r="AM1172" s="14">
        <v>0.17978592637204699</v>
      </c>
      <c r="AN1172" s="14">
        <v>0.22076298342869199</v>
      </c>
      <c r="AO1172" s="14">
        <v>0.13024219329521999</v>
      </c>
      <c r="AP1172" s="14">
        <v>0.218895276193625</v>
      </c>
      <c r="AQ1172" s="14">
        <v>0.18837771572645601</v>
      </c>
      <c r="AR1172" s="14"/>
      <c r="AS1172" s="14">
        <v>0.18333362378387599</v>
      </c>
      <c r="AT1172" s="14">
        <v>0.150724726988194</v>
      </c>
      <c r="AU1172" s="14">
        <v>0.17288482983634401</v>
      </c>
      <c r="AV1172" s="14">
        <v>8.1950782858652094E-2</v>
      </c>
      <c r="AW1172" s="14">
        <v>5.8360126441143301E-2</v>
      </c>
      <c r="AX1172" s="14"/>
      <c r="AY1172" s="14">
        <v>0.20616091344184101</v>
      </c>
      <c r="AZ1172" s="14">
        <v>0.28213204178426399</v>
      </c>
      <c r="BA1172" s="14">
        <v>0.15148509633926599</v>
      </c>
      <c r="BB1172" s="14">
        <v>0.119660790449011</v>
      </c>
      <c r="BC1172" s="14">
        <v>0.182666523670172</v>
      </c>
      <c r="BD1172" s="14">
        <v>0.158493260222069</v>
      </c>
      <c r="BE1172" s="14">
        <v>9.7061926255559594E-2</v>
      </c>
      <c r="BF1172" s="14">
        <v>0.21449532438627</v>
      </c>
      <c r="BG1172" s="14">
        <v>0.16659466689746</v>
      </c>
      <c r="BH1172" s="14">
        <v>0.147802224362095</v>
      </c>
      <c r="BI1172" s="14">
        <v>0.121956765575521</v>
      </c>
      <c r="BJ1172" s="14">
        <v>0.12218334265276</v>
      </c>
      <c r="BK1172" s="14">
        <v>0.20949066676255801</v>
      </c>
      <c r="BL1172" s="14">
        <v>0.16366100016982099</v>
      </c>
      <c r="BM1172" s="14">
        <v>0.14044157060953999</v>
      </c>
      <c r="BN1172" s="14">
        <v>8.5506356742270098E-2</v>
      </c>
      <c r="BO1172" s="14"/>
      <c r="BP1172" s="14">
        <v>9.6492770097868302E-2</v>
      </c>
      <c r="BQ1172" s="14">
        <v>0.17873623213919401</v>
      </c>
      <c r="BR1172" s="14">
        <v>0.158991410590651</v>
      </c>
      <c r="BS1172" s="14">
        <v>0.15853544170241701</v>
      </c>
      <c r="BT1172" s="14">
        <v>0.19124084476445999</v>
      </c>
      <c r="BU1172" s="14">
        <v>0.225499884829828</v>
      </c>
      <c r="BV1172" s="14"/>
      <c r="BW1172" s="14">
        <v>0.19746420553462299</v>
      </c>
      <c r="BX1172" s="14">
        <v>0.17883720397928601</v>
      </c>
      <c r="BY1172" s="14" t="s">
        <v>120</v>
      </c>
      <c r="BZ1172" s="14">
        <v>0.198211062717084</v>
      </c>
      <c r="CA1172" s="14">
        <v>7.6454533904116995E-2</v>
      </c>
      <c r="CB1172" s="14">
        <v>7.4949632467797303E-2</v>
      </c>
      <c r="CC1172" s="14">
        <v>0.118804537157289</v>
      </c>
      <c r="CD1172" s="14"/>
      <c r="CE1172" s="14">
        <v>7.8824325668915896E-2</v>
      </c>
      <c r="CF1172" s="14">
        <v>0.15518513867686601</v>
      </c>
      <c r="CG1172" s="14">
        <v>0.14500276637647899</v>
      </c>
      <c r="CH1172" s="14">
        <v>0.22611256513865</v>
      </c>
      <c r="CI1172" s="14"/>
      <c r="CJ1172" s="14">
        <v>0.19083500160185299</v>
      </c>
      <c r="CK1172" s="14">
        <v>0.15171079342275301</v>
      </c>
      <c r="CL1172" s="14">
        <v>0.14800277610002599</v>
      </c>
      <c r="CM1172" s="14">
        <v>0.13347327800941999</v>
      </c>
      <c r="CN1172" s="14"/>
      <c r="CO1172" s="14">
        <v>0.11537948520338499</v>
      </c>
      <c r="CP1172" s="14">
        <v>0.159103942861402</v>
      </c>
      <c r="CQ1172" s="14"/>
      <c r="CR1172" s="14">
        <v>0.19963203616626701</v>
      </c>
      <c r="CS1172" s="14">
        <v>0.149596658841019</v>
      </c>
    </row>
    <row r="1173" spans="2:97" x14ac:dyDescent="0.3">
      <c r="B1173" t="s">
        <v>92</v>
      </c>
      <c r="C1173" s="14">
        <v>3.9504273102302499E-2</v>
      </c>
      <c r="D1173" s="14">
        <v>2.6203206432532499E-2</v>
      </c>
      <c r="E1173" s="14">
        <v>5.1847158085769597E-2</v>
      </c>
      <c r="F1173" s="14"/>
      <c r="G1173" s="14">
        <v>3.2385652509798503E-2</v>
      </c>
      <c r="H1173" s="14">
        <v>4.8885038150229203E-2</v>
      </c>
      <c r="I1173" s="14">
        <v>4.2284211093614799E-2</v>
      </c>
      <c r="J1173" s="14">
        <v>2.2988498488397201E-2</v>
      </c>
      <c r="K1173" s="14">
        <v>5.32551073818971E-2</v>
      </c>
      <c r="L1173" s="14">
        <v>3.7806010131725999E-2</v>
      </c>
      <c r="M1173" s="14"/>
      <c r="N1173" s="14">
        <v>3.2758880229021001E-2</v>
      </c>
      <c r="O1173" s="14">
        <v>2.7924424033021301E-2</v>
      </c>
      <c r="P1173" s="14">
        <v>5.2422677641716202E-2</v>
      </c>
      <c r="Q1173" s="14">
        <v>4.74721651380983E-2</v>
      </c>
      <c r="R1173" s="14"/>
      <c r="S1173" s="14">
        <v>3.2181220750904002E-2</v>
      </c>
      <c r="T1173" s="14">
        <v>3.01130969218131E-2</v>
      </c>
      <c r="U1173" s="14">
        <v>4.8069855957014899E-2</v>
      </c>
      <c r="V1173" s="14">
        <v>4.1887096934918301E-2</v>
      </c>
      <c r="W1173" s="14">
        <v>4.2657979566098299E-2</v>
      </c>
      <c r="X1173" s="14">
        <v>3.3823006404465498E-2</v>
      </c>
      <c r="Y1173" s="14">
        <v>3.5949494102237099E-2</v>
      </c>
      <c r="Z1173" s="14">
        <v>4.39259782249075E-2</v>
      </c>
      <c r="AA1173" s="14">
        <v>5.5829336425422503E-2</v>
      </c>
      <c r="AB1173" s="14">
        <v>4.7116191548099401E-2</v>
      </c>
      <c r="AC1173" s="14">
        <v>4.8426535524558501E-2</v>
      </c>
      <c r="AD1173" s="14">
        <v>0</v>
      </c>
      <c r="AE1173" s="14"/>
      <c r="AF1173" s="14">
        <v>1.8895862150676401E-2</v>
      </c>
      <c r="AG1173" s="14">
        <v>3.2031883581799002E-2</v>
      </c>
      <c r="AH1173" s="14">
        <v>1.168181909064E-2</v>
      </c>
      <c r="AI1173" s="14">
        <v>3.8395212676748502E-2</v>
      </c>
      <c r="AJ1173" s="14">
        <v>8.5931383752692506E-2</v>
      </c>
      <c r="AK1173" s="14"/>
      <c r="AL1173" s="14">
        <v>2.5779121802147299E-2</v>
      </c>
      <c r="AM1173" s="14">
        <v>2.6346907502965498E-2</v>
      </c>
      <c r="AN1173" s="14">
        <v>4.09075450569647E-2</v>
      </c>
      <c r="AO1173" s="14">
        <v>1.8367214141222499E-2</v>
      </c>
      <c r="AP1173" s="14">
        <v>7.6148742666028696E-2</v>
      </c>
      <c r="AQ1173" s="14">
        <v>6.8085122505810697E-2</v>
      </c>
      <c r="AR1173" s="14"/>
      <c r="AS1173" s="14">
        <v>4.0348168311261902E-2</v>
      </c>
      <c r="AT1173" s="14">
        <v>4.0466669498987702E-2</v>
      </c>
      <c r="AU1173" s="14">
        <v>4.2023402272031198E-2</v>
      </c>
      <c r="AV1173" s="14">
        <v>1.5326689204575099E-2</v>
      </c>
      <c r="AW1173" s="14">
        <v>0</v>
      </c>
      <c r="AX1173" s="14"/>
      <c r="AY1173" s="14">
        <v>0.189079063784032</v>
      </c>
      <c r="AZ1173" s="14">
        <v>8.8260928230081706E-2</v>
      </c>
      <c r="BA1173" s="14">
        <v>3.6711670784008998E-2</v>
      </c>
      <c r="BB1173" s="14">
        <v>3.5307908078231698E-2</v>
      </c>
      <c r="BC1173" s="14">
        <v>2.5314259824042999E-2</v>
      </c>
      <c r="BD1173" s="14">
        <v>7.3735160756455101E-2</v>
      </c>
      <c r="BE1173" s="14">
        <v>3.8554379422597998E-2</v>
      </c>
      <c r="BF1173" s="14">
        <v>2.59064393934452E-2</v>
      </c>
      <c r="BG1173" s="14">
        <v>2.9438191833128499E-2</v>
      </c>
      <c r="BH1173" s="14">
        <v>1.6266099846732801E-2</v>
      </c>
      <c r="BI1173" s="14">
        <v>3.1696366858037797E-2</v>
      </c>
      <c r="BJ1173" s="14">
        <v>5.7036463134083698E-2</v>
      </c>
      <c r="BK1173" s="14">
        <v>0</v>
      </c>
      <c r="BL1173" s="14">
        <v>3.5648776989449099E-2</v>
      </c>
      <c r="BM1173" s="14">
        <v>7.0090060173940996E-2</v>
      </c>
      <c r="BN1173" s="14">
        <v>1.9932977973152001E-2</v>
      </c>
      <c r="BO1173" s="14"/>
      <c r="BP1173" s="14">
        <v>2.7660625346286799E-2</v>
      </c>
      <c r="BQ1173" s="14">
        <v>4.28091444354343E-2</v>
      </c>
      <c r="BR1173" s="14">
        <v>6.2245072845618997E-2</v>
      </c>
      <c r="BS1173" s="14">
        <v>2.5355710180269601E-2</v>
      </c>
      <c r="BT1173" s="14">
        <v>5.9933428891748998E-2</v>
      </c>
      <c r="BU1173" s="14">
        <v>2.37696361844922E-2</v>
      </c>
      <c r="BV1173" s="14"/>
      <c r="BW1173" s="14">
        <v>3.4855279714361802E-2</v>
      </c>
      <c r="BX1173" s="14">
        <v>2.3835582736609202E-2</v>
      </c>
      <c r="BY1173" s="14" t="s">
        <v>120</v>
      </c>
      <c r="BZ1173" s="14">
        <v>4.0330342853125402E-2</v>
      </c>
      <c r="CA1173" s="14">
        <v>7.7915826032454602E-2</v>
      </c>
      <c r="CB1173" s="14">
        <v>4.0533776144448398E-2</v>
      </c>
      <c r="CC1173" s="14">
        <v>6.6910031167359094E-2</v>
      </c>
      <c r="CD1173" s="14"/>
      <c r="CE1173" s="14">
        <v>3.2749055275096001E-2</v>
      </c>
      <c r="CF1173" s="14">
        <v>3.15393749944353E-2</v>
      </c>
      <c r="CG1173" s="14">
        <v>7.6090950345733793E-2</v>
      </c>
      <c r="CH1173" s="14">
        <v>2.31380407224616E-2</v>
      </c>
      <c r="CI1173" s="14"/>
      <c r="CJ1173" s="14">
        <v>4.2186233475597003E-2</v>
      </c>
      <c r="CK1173" s="14">
        <v>2.8305394972129298E-2</v>
      </c>
      <c r="CL1173" s="14">
        <v>4.0770991584550997E-2</v>
      </c>
      <c r="CM1173" s="14">
        <v>5.7919724246490403E-2</v>
      </c>
      <c r="CN1173" s="14"/>
      <c r="CO1173" s="14">
        <v>5.8957548334480601E-2</v>
      </c>
      <c r="CP1173" s="14">
        <v>3.6885853787450601E-2</v>
      </c>
      <c r="CQ1173" s="14"/>
      <c r="CR1173" s="14">
        <v>1.2344288769387E-2</v>
      </c>
      <c r="CS1173" s="14">
        <v>3.9574177253622098E-2</v>
      </c>
    </row>
    <row r="1174" spans="2:97" x14ac:dyDescent="0.3">
      <c r="C1174" s="14"/>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c r="AD1174" s="14"/>
      <c r="AE1174" s="14"/>
      <c r="AF1174" s="14"/>
      <c r="AG1174" s="14"/>
      <c r="AH1174" s="14"/>
      <c r="AI1174" s="14"/>
      <c r="AJ1174" s="14"/>
      <c r="AK1174" s="14"/>
      <c r="AL1174" s="14"/>
      <c r="AM1174" s="14"/>
      <c r="AN1174" s="14"/>
      <c r="AO1174" s="14"/>
      <c r="AP1174" s="14"/>
      <c r="AQ1174" s="14"/>
      <c r="AR1174" s="14"/>
      <c r="AS1174" s="14"/>
      <c r="AT1174" s="14"/>
      <c r="AU1174" s="14"/>
      <c r="AV1174" s="14"/>
      <c r="AW1174" s="14"/>
      <c r="AX1174" s="14"/>
      <c r="AY1174" s="14"/>
      <c r="AZ1174" s="14"/>
      <c r="BA1174" s="14"/>
      <c r="BB1174" s="14"/>
      <c r="BC1174" s="14"/>
      <c r="BD1174" s="14"/>
      <c r="BE1174" s="14"/>
      <c r="BF1174" s="14"/>
      <c r="BG1174" s="14"/>
      <c r="BH1174" s="14"/>
      <c r="BI1174" s="14"/>
      <c r="BJ1174" s="14"/>
      <c r="BK1174" s="14"/>
      <c r="BL1174" s="14"/>
      <c r="BM1174" s="14"/>
      <c r="BN1174" s="14"/>
      <c r="BO1174" s="14"/>
      <c r="BP1174" s="14"/>
      <c r="BQ1174" s="14"/>
      <c r="BR1174" s="14"/>
      <c r="BS1174" s="14"/>
      <c r="BT1174" s="14"/>
      <c r="BU1174" s="14"/>
      <c r="BV1174" s="14"/>
      <c r="BW1174" s="14"/>
      <c r="BX1174" s="14"/>
      <c r="BY1174" s="14"/>
      <c r="BZ1174" s="14"/>
      <c r="CA1174" s="14"/>
      <c r="CB1174" s="14"/>
      <c r="CC1174" s="14"/>
      <c r="CD1174" s="14"/>
      <c r="CE1174" s="14"/>
      <c r="CF1174" s="14"/>
      <c r="CG1174" s="14"/>
      <c r="CH1174" s="14"/>
      <c r="CI1174" s="14"/>
      <c r="CJ1174" s="14"/>
      <c r="CK1174" s="14"/>
      <c r="CL1174" s="14"/>
      <c r="CM1174" s="14"/>
      <c r="CN1174" s="14"/>
      <c r="CO1174" s="14"/>
      <c r="CP1174" s="14"/>
      <c r="CQ1174" s="14"/>
      <c r="CR1174" s="14"/>
      <c r="CS1174" s="14"/>
    </row>
    <row r="1175" spans="2:97" x14ac:dyDescent="0.3">
      <c r="B1175" s="6" t="s">
        <v>470</v>
      </c>
      <c r="C1175" s="14"/>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c r="AD1175" s="14"/>
      <c r="AE1175" s="14"/>
      <c r="AF1175" s="14"/>
      <c r="AG1175" s="14"/>
      <c r="AH1175" s="14"/>
      <c r="AI1175" s="14"/>
      <c r="AJ1175" s="14"/>
      <c r="AK1175" s="14"/>
      <c r="AL1175" s="14"/>
      <c r="AM1175" s="14"/>
      <c r="AN1175" s="14"/>
      <c r="AO1175" s="14"/>
      <c r="AP1175" s="14"/>
      <c r="AQ1175" s="14"/>
      <c r="AR1175" s="14"/>
      <c r="AS1175" s="14"/>
      <c r="AT1175" s="14"/>
      <c r="AU1175" s="14"/>
      <c r="AV1175" s="14"/>
      <c r="AW1175" s="14"/>
      <c r="AX1175" s="14"/>
      <c r="AY1175" s="14"/>
      <c r="AZ1175" s="14"/>
      <c r="BA1175" s="14"/>
      <c r="BB1175" s="14"/>
      <c r="BC1175" s="14"/>
      <c r="BD1175" s="14"/>
      <c r="BE1175" s="14"/>
      <c r="BF1175" s="14"/>
      <c r="BG1175" s="14"/>
      <c r="BH1175" s="14"/>
      <c r="BI1175" s="14"/>
      <c r="BJ1175" s="14"/>
      <c r="BK1175" s="14"/>
      <c r="BL1175" s="14"/>
      <c r="BM1175" s="14"/>
      <c r="BN1175" s="14"/>
      <c r="BO1175" s="14"/>
      <c r="BP1175" s="14"/>
      <c r="BQ1175" s="14"/>
      <c r="BR1175" s="14"/>
      <c r="BS1175" s="14"/>
      <c r="BT1175" s="14"/>
      <c r="BU1175" s="14"/>
      <c r="BV1175" s="14"/>
      <c r="BW1175" s="14"/>
      <c r="BX1175" s="14"/>
      <c r="BY1175" s="14"/>
      <c r="BZ1175" s="14"/>
      <c r="CA1175" s="14"/>
      <c r="CB1175" s="14"/>
      <c r="CC1175" s="14"/>
      <c r="CD1175" s="14"/>
      <c r="CE1175" s="14"/>
      <c r="CF1175" s="14"/>
      <c r="CG1175" s="14"/>
      <c r="CH1175" s="14"/>
      <c r="CI1175" s="14"/>
      <c r="CJ1175" s="14"/>
      <c r="CK1175" s="14"/>
      <c r="CL1175" s="14"/>
      <c r="CM1175" s="14"/>
      <c r="CN1175" s="14"/>
      <c r="CO1175" s="14"/>
      <c r="CP1175" s="14"/>
      <c r="CQ1175" s="14"/>
      <c r="CR1175" s="14"/>
      <c r="CS1175" s="14"/>
    </row>
    <row r="1176" spans="2:97" x14ac:dyDescent="0.3">
      <c r="B1176" s="24" t="s">
        <v>188</v>
      </c>
      <c r="C1176" s="14"/>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c r="AD1176" s="14"/>
      <c r="AE1176" s="14"/>
      <c r="AF1176" s="14"/>
      <c r="AG1176" s="14"/>
      <c r="AH1176" s="14"/>
      <c r="AI1176" s="14"/>
      <c r="AJ1176" s="14"/>
      <c r="AK1176" s="14"/>
      <c r="AL1176" s="14"/>
      <c r="AM1176" s="14"/>
      <c r="AN1176" s="14"/>
      <c r="AO1176" s="14"/>
      <c r="AP1176" s="14"/>
      <c r="AQ1176" s="14"/>
      <c r="AR1176" s="14"/>
      <c r="AS1176" s="14"/>
      <c r="AT1176" s="14"/>
      <c r="AU1176" s="14"/>
      <c r="AV1176" s="14"/>
      <c r="AW1176" s="14"/>
      <c r="AX1176" s="14"/>
      <c r="AY1176" s="14"/>
      <c r="AZ1176" s="14"/>
      <c r="BA1176" s="14"/>
      <c r="BB1176" s="14"/>
      <c r="BC1176" s="14"/>
      <c r="BD1176" s="14"/>
      <c r="BE1176" s="14"/>
      <c r="BF1176" s="14"/>
      <c r="BG1176" s="14"/>
      <c r="BH1176" s="14"/>
      <c r="BI1176" s="14"/>
      <c r="BJ1176" s="14"/>
      <c r="BK1176" s="14"/>
      <c r="BL1176" s="14"/>
      <c r="BM1176" s="14"/>
      <c r="BN1176" s="14"/>
      <c r="BO1176" s="14"/>
      <c r="BP1176" s="14"/>
      <c r="BQ1176" s="14"/>
      <c r="BR1176" s="14"/>
      <c r="BS1176" s="14"/>
      <c r="BT1176" s="14"/>
      <c r="BU1176" s="14"/>
      <c r="BV1176" s="14"/>
      <c r="BW1176" s="14"/>
      <c r="BX1176" s="14"/>
      <c r="BY1176" s="14"/>
      <c r="BZ1176" s="14"/>
      <c r="CA1176" s="14"/>
      <c r="CB1176" s="14"/>
      <c r="CC1176" s="14"/>
      <c r="CD1176" s="14"/>
      <c r="CE1176" s="14"/>
      <c r="CF1176" s="14"/>
      <c r="CG1176" s="14"/>
      <c r="CH1176" s="14"/>
      <c r="CI1176" s="14"/>
      <c r="CJ1176" s="14"/>
      <c r="CK1176" s="14"/>
      <c r="CL1176" s="14"/>
      <c r="CM1176" s="14"/>
      <c r="CN1176" s="14"/>
      <c r="CO1176" s="14"/>
      <c r="CP1176" s="14"/>
      <c r="CQ1176" s="14"/>
      <c r="CR1176" s="14"/>
      <c r="CS1176" s="14"/>
    </row>
    <row r="1177" spans="2:97" x14ac:dyDescent="0.3">
      <c r="B1177" t="s">
        <v>458</v>
      </c>
      <c r="C1177" s="14">
        <v>3.7843819883281699E-2</v>
      </c>
      <c r="D1177" s="14">
        <v>4.10028024783183E-2</v>
      </c>
      <c r="E1177" s="14">
        <v>3.4994029793579601E-2</v>
      </c>
      <c r="F1177" s="14"/>
      <c r="G1177" s="14">
        <v>5.83276826197517E-2</v>
      </c>
      <c r="H1177" s="14">
        <v>9.45705054560982E-2</v>
      </c>
      <c r="I1177" s="14">
        <v>6.3906038729239306E-2</v>
      </c>
      <c r="J1177" s="14">
        <v>1.13595942504794E-2</v>
      </c>
      <c r="K1177" s="14">
        <v>6.3481233995638896E-3</v>
      </c>
      <c r="L1177" s="14">
        <v>3.7828193498380498E-3</v>
      </c>
      <c r="M1177" s="14"/>
      <c r="N1177" s="14">
        <v>6.0466421176609601E-2</v>
      </c>
      <c r="O1177" s="14">
        <v>8.3619403142607494E-3</v>
      </c>
      <c r="P1177" s="14">
        <v>4.2763377304413798E-2</v>
      </c>
      <c r="Q1177" s="14">
        <v>3.96217640636434E-2</v>
      </c>
      <c r="R1177" s="14"/>
      <c r="S1177" s="14">
        <v>7.8059196692856006E-2</v>
      </c>
      <c r="T1177" s="14">
        <v>2.69823044445473E-2</v>
      </c>
      <c r="U1177" s="14">
        <v>1.04061496947213E-2</v>
      </c>
      <c r="V1177" s="14">
        <v>4.3867090191502603E-2</v>
      </c>
      <c r="W1177" s="14">
        <v>6.5900460613029094E-2</v>
      </c>
      <c r="X1177" s="14">
        <v>4.4461929855039502E-2</v>
      </c>
      <c r="Y1177" s="14">
        <v>3.5129543144579299E-2</v>
      </c>
      <c r="Z1177" s="14">
        <v>2.22030187508142E-2</v>
      </c>
      <c r="AA1177" s="14">
        <v>4.6250003694928002E-2</v>
      </c>
      <c r="AB1177" s="14">
        <v>1.17976593420492E-2</v>
      </c>
      <c r="AC1177" s="14">
        <v>0</v>
      </c>
      <c r="AD1177" s="14">
        <v>0</v>
      </c>
      <c r="AE1177" s="14"/>
      <c r="AF1177" s="14">
        <v>3.7633872040170199E-2</v>
      </c>
      <c r="AG1177" s="14">
        <v>6.0629026656575997E-2</v>
      </c>
      <c r="AH1177" s="14">
        <v>1.09249717638982E-2</v>
      </c>
      <c r="AI1177" s="14">
        <v>1.08524525107921E-2</v>
      </c>
      <c r="AJ1177" s="14">
        <v>3.68960103493862E-2</v>
      </c>
      <c r="AK1177" s="14"/>
      <c r="AL1177" s="14">
        <v>9.0284497497041399E-2</v>
      </c>
      <c r="AM1177" s="14">
        <v>5.0379038298193901E-2</v>
      </c>
      <c r="AN1177" s="14">
        <v>1.9557493759045801E-2</v>
      </c>
      <c r="AO1177" s="14">
        <v>1.02590029007183E-2</v>
      </c>
      <c r="AP1177" s="14">
        <v>1.5571234089412E-2</v>
      </c>
      <c r="AQ1177" s="14">
        <v>9.7132881235864107E-3</v>
      </c>
      <c r="AR1177" s="14"/>
      <c r="AS1177" s="14">
        <v>1.2242995041397101E-2</v>
      </c>
      <c r="AT1177" s="14">
        <v>3.1877655811793103E-2</v>
      </c>
      <c r="AU1177" s="14">
        <v>2.90061760158624E-2</v>
      </c>
      <c r="AV1177" s="14">
        <v>0.112191868720713</v>
      </c>
      <c r="AW1177" s="14">
        <v>0.19425573924477799</v>
      </c>
      <c r="AX1177" s="14"/>
      <c r="AY1177" s="14">
        <v>0</v>
      </c>
      <c r="AZ1177" s="14">
        <v>0</v>
      </c>
      <c r="BA1177" s="14">
        <v>4.0627173907807901E-2</v>
      </c>
      <c r="BB1177" s="14">
        <v>6.7785001383593696E-2</v>
      </c>
      <c r="BC1177" s="14">
        <v>4.2175226700988201E-2</v>
      </c>
      <c r="BD1177" s="14">
        <v>4.9536329552213397E-2</v>
      </c>
      <c r="BE1177" s="14">
        <v>6.62430608531141E-2</v>
      </c>
      <c r="BF1177" s="14">
        <v>2.7695764643061199E-2</v>
      </c>
      <c r="BG1177" s="14">
        <v>0</v>
      </c>
      <c r="BH1177" s="14">
        <v>3.4355187545599797E-2</v>
      </c>
      <c r="BI1177" s="14">
        <v>1.0083302936832799E-2</v>
      </c>
      <c r="BJ1177" s="14">
        <v>0</v>
      </c>
      <c r="BK1177" s="14">
        <v>0</v>
      </c>
      <c r="BL1177" s="14">
        <v>0</v>
      </c>
      <c r="BM1177" s="14">
        <v>3.5951820507846899E-2</v>
      </c>
      <c r="BN1177" s="14">
        <v>0.16725483611658901</v>
      </c>
      <c r="BO1177" s="14"/>
      <c r="BP1177" s="14">
        <v>0.102445357095982</v>
      </c>
      <c r="BQ1177" s="14">
        <v>1.36731021937492E-2</v>
      </c>
      <c r="BR1177" s="14">
        <v>2.7169977286483401E-2</v>
      </c>
      <c r="BS1177" s="14">
        <v>1.5965819711695899E-2</v>
      </c>
      <c r="BT1177" s="14">
        <v>9.8106678906244894E-3</v>
      </c>
      <c r="BU1177" s="14">
        <v>2.1530380024302499E-2</v>
      </c>
      <c r="BV1177" s="14"/>
      <c r="BW1177" s="14">
        <v>2.9514159796060799E-2</v>
      </c>
      <c r="BX1177" s="14">
        <v>3.3774740652399299E-2</v>
      </c>
      <c r="BY1177" s="14" t="s">
        <v>120</v>
      </c>
      <c r="BZ1177" s="14">
        <v>5.9954750185122301E-2</v>
      </c>
      <c r="CA1177" s="14">
        <v>5.5447472265725703E-2</v>
      </c>
      <c r="CB1177" s="14">
        <v>3.8112365151512402E-2</v>
      </c>
      <c r="CC1177" s="14">
        <v>3.4160847092045601E-2</v>
      </c>
      <c r="CD1177" s="14"/>
      <c r="CE1177" s="14">
        <v>7.0916321277242303E-2</v>
      </c>
      <c r="CF1177" s="14">
        <v>6.3961897659564906E-2</v>
      </c>
      <c r="CG1177" s="14">
        <v>1.3995982828499899E-2</v>
      </c>
      <c r="CH1177" s="14">
        <v>2.0210615042986001E-2</v>
      </c>
      <c r="CI1177" s="14"/>
      <c r="CJ1177" s="14">
        <v>3.5668443496878699E-2</v>
      </c>
      <c r="CK1177" s="14">
        <v>3.6435433054764502E-2</v>
      </c>
      <c r="CL1177" s="14">
        <v>4.3508208079700503E-2</v>
      </c>
      <c r="CM1177" s="14">
        <v>0</v>
      </c>
      <c r="CN1177" s="14"/>
      <c r="CO1177" s="14">
        <v>8.4787444676262105E-2</v>
      </c>
      <c r="CP1177" s="14">
        <v>3.17864140224779E-2</v>
      </c>
      <c r="CQ1177" s="14"/>
      <c r="CR1177" s="14">
        <v>0.10551701033197999</v>
      </c>
      <c r="CS1177" s="14">
        <v>3.3148863058494502E-2</v>
      </c>
    </row>
    <row r="1178" spans="2:97" x14ac:dyDescent="0.3">
      <c r="B1178" t="s">
        <v>459</v>
      </c>
      <c r="C1178" s="14">
        <v>0.10977012164698199</v>
      </c>
      <c r="D1178" s="14">
        <v>0.13009867327702401</v>
      </c>
      <c r="E1178" s="14">
        <v>9.1200079264206799E-2</v>
      </c>
      <c r="F1178" s="14"/>
      <c r="G1178" s="14">
        <v>0.253247185760063</v>
      </c>
      <c r="H1178" s="14">
        <v>0.23057013418255401</v>
      </c>
      <c r="I1178" s="14">
        <v>0.118109902876688</v>
      </c>
      <c r="J1178" s="14">
        <v>5.1735249496139502E-2</v>
      </c>
      <c r="K1178" s="14">
        <v>3.1580969125096003E-2</v>
      </c>
      <c r="L1178" s="14">
        <v>1.7638027376376798E-2</v>
      </c>
      <c r="M1178" s="14"/>
      <c r="N1178" s="14">
        <v>0.165516413135923</v>
      </c>
      <c r="O1178" s="14">
        <v>8.8588764932061803E-2</v>
      </c>
      <c r="P1178" s="14">
        <v>8.9304178463086303E-2</v>
      </c>
      <c r="Q1178" s="14">
        <v>9.1368534917934396E-2</v>
      </c>
      <c r="R1178" s="14"/>
      <c r="S1178" s="14">
        <v>0.18149353238718699</v>
      </c>
      <c r="T1178" s="14">
        <v>8.6548560441710595E-2</v>
      </c>
      <c r="U1178" s="14">
        <v>3.9899150842591199E-2</v>
      </c>
      <c r="V1178" s="14">
        <v>0.10587886694097499</v>
      </c>
      <c r="W1178" s="14">
        <v>8.6048045255850594E-2</v>
      </c>
      <c r="X1178" s="14">
        <v>0.10712593620355799</v>
      </c>
      <c r="Y1178" s="14">
        <v>0.18357344019508301</v>
      </c>
      <c r="Z1178" s="14">
        <v>0.17156356838190501</v>
      </c>
      <c r="AA1178" s="14">
        <v>7.7645173073680906E-2</v>
      </c>
      <c r="AB1178" s="14">
        <v>4.4633678120506601E-2</v>
      </c>
      <c r="AC1178" s="14">
        <v>0.13146152759675001</v>
      </c>
      <c r="AD1178" s="14">
        <v>0.13979176664774901</v>
      </c>
      <c r="AE1178" s="14"/>
      <c r="AF1178" s="14">
        <v>0.11151265728026299</v>
      </c>
      <c r="AG1178" s="14">
        <v>0.17655954351706801</v>
      </c>
      <c r="AH1178" s="14">
        <v>9.3440807188491307E-2</v>
      </c>
      <c r="AI1178" s="14">
        <v>8.0458914313955798E-2</v>
      </c>
      <c r="AJ1178" s="14">
        <v>3.7888630731507202E-2</v>
      </c>
      <c r="AK1178" s="14"/>
      <c r="AL1178" s="14">
        <v>0.21698333435547901</v>
      </c>
      <c r="AM1178" s="14">
        <v>0.11606624855482001</v>
      </c>
      <c r="AN1178" s="14">
        <v>8.0251669871576406E-2</v>
      </c>
      <c r="AO1178" s="14">
        <v>8.2641260256244103E-2</v>
      </c>
      <c r="AP1178" s="14">
        <v>7.1890750795322603E-2</v>
      </c>
      <c r="AQ1178" s="14">
        <v>2.2982650458217901E-2</v>
      </c>
      <c r="AR1178" s="14"/>
      <c r="AS1178" s="14">
        <v>6.2147378284544898E-2</v>
      </c>
      <c r="AT1178" s="14">
        <v>9.9402085122951497E-2</v>
      </c>
      <c r="AU1178" s="14">
        <v>0.13899088209565799</v>
      </c>
      <c r="AV1178" s="14">
        <v>0.20771655142513701</v>
      </c>
      <c r="AW1178" s="14">
        <v>0.26609915090942599</v>
      </c>
      <c r="AX1178" s="14"/>
      <c r="AY1178" s="14">
        <v>0</v>
      </c>
      <c r="AZ1178" s="14">
        <v>5.56442152143048E-2</v>
      </c>
      <c r="BA1178" s="14">
        <v>7.9927732738144006E-2</v>
      </c>
      <c r="BB1178" s="14">
        <v>0.14902051856635601</v>
      </c>
      <c r="BC1178" s="14">
        <v>0.140145509227774</v>
      </c>
      <c r="BD1178" s="14">
        <v>9.1538007474884997E-2</v>
      </c>
      <c r="BE1178" s="14">
        <v>0.100603744896629</v>
      </c>
      <c r="BF1178" s="14">
        <v>6.6232944780438202E-2</v>
      </c>
      <c r="BG1178" s="14">
        <v>6.2884708913928999E-2</v>
      </c>
      <c r="BH1178" s="14">
        <v>0.165196075987704</v>
      </c>
      <c r="BI1178" s="14">
        <v>0.11052216882426701</v>
      </c>
      <c r="BJ1178" s="14">
        <v>0.14276973614330801</v>
      </c>
      <c r="BK1178" s="14">
        <v>0.124888177025162</v>
      </c>
      <c r="BL1178" s="14">
        <v>0.124925892266505</v>
      </c>
      <c r="BM1178" s="14">
        <v>3.4506226679620902E-2</v>
      </c>
      <c r="BN1178" s="14">
        <v>0.256733569046312</v>
      </c>
      <c r="BO1178" s="14"/>
      <c r="BP1178" s="14">
        <v>0.21394274745216799</v>
      </c>
      <c r="BQ1178" s="14">
        <v>9.5343228470816804E-2</v>
      </c>
      <c r="BR1178" s="14">
        <v>7.8154945911916296E-2</v>
      </c>
      <c r="BS1178" s="14">
        <v>5.9939743743976703E-2</v>
      </c>
      <c r="BT1178" s="14">
        <v>6.8559699369400401E-2</v>
      </c>
      <c r="BU1178" s="14">
        <v>2.34064672624637E-2</v>
      </c>
      <c r="BV1178" s="14"/>
      <c r="BW1178" s="14">
        <v>6.7664735259011899E-2</v>
      </c>
      <c r="BX1178" s="14">
        <v>0.107360354335318</v>
      </c>
      <c r="BY1178" s="14" t="s">
        <v>120</v>
      </c>
      <c r="BZ1178" s="14">
        <v>0.247815718425657</v>
      </c>
      <c r="CA1178" s="14">
        <v>8.6812727648614293E-2</v>
      </c>
      <c r="CB1178" s="14">
        <v>0.144077871786263</v>
      </c>
      <c r="CC1178" s="14">
        <v>0.13624237045966101</v>
      </c>
      <c r="CD1178" s="14"/>
      <c r="CE1178" s="14">
        <v>0.197841667415669</v>
      </c>
      <c r="CF1178" s="14">
        <v>0.143892868210208</v>
      </c>
      <c r="CG1178" s="14">
        <v>6.9385270952869296E-2</v>
      </c>
      <c r="CH1178" s="14">
        <v>6.5323685952498198E-2</v>
      </c>
      <c r="CI1178" s="14"/>
      <c r="CJ1178" s="14">
        <v>8.7429225061486995E-2</v>
      </c>
      <c r="CK1178" s="14">
        <v>0.16675787859559699</v>
      </c>
      <c r="CL1178" s="14">
        <v>9.7210830579503402E-2</v>
      </c>
      <c r="CM1178" s="14">
        <v>9.13347203463757E-2</v>
      </c>
      <c r="CN1178" s="14"/>
      <c r="CO1178" s="14">
        <v>0.29412481975063998</v>
      </c>
      <c r="CP1178" s="14">
        <v>8.8253138441057297E-2</v>
      </c>
      <c r="CQ1178" s="14"/>
      <c r="CR1178" s="14">
        <v>0.206614583770896</v>
      </c>
      <c r="CS1178" s="14">
        <v>0.102332070338031</v>
      </c>
    </row>
    <row r="1179" spans="2:97" x14ac:dyDescent="0.3">
      <c r="B1179" t="s">
        <v>460</v>
      </c>
      <c r="C1179" s="14">
        <v>0.38135515644192503</v>
      </c>
      <c r="D1179" s="14">
        <v>0.41796869331983399</v>
      </c>
      <c r="E1179" s="14">
        <v>0.34822627283778901</v>
      </c>
      <c r="F1179" s="14"/>
      <c r="G1179" s="14">
        <v>0.24187079441206699</v>
      </c>
      <c r="H1179" s="14">
        <v>0.30502061507574701</v>
      </c>
      <c r="I1179" s="14">
        <v>0.36772628164161802</v>
      </c>
      <c r="J1179" s="14">
        <v>0.506641314695775</v>
      </c>
      <c r="K1179" s="14">
        <v>0.36782701739559298</v>
      </c>
      <c r="L1179" s="14">
        <v>0.45447157087741702</v>
      </c>
      <c r="M1179" s="14"/>
      <c r="N1179" s="14">
        <v>0.33838202075669599</v>
      </c>
      <c r="O1179" s="14">
        <v>0.40287781542022599</v>
      </c>
      <c r="P1179" s="14">
        <v>0.38182640929142198</v>
      </c>
      <c r="Q1179" s="14">
        <v>0.40408936224884101</v>
      </c>
      <c r="R1179" s="14"/>
      <c r="S1179" s="14">
        <v>0.34458994064342102</v>
      </c>
      <c r="T1179" s="14">
        <v>0.38818265979166899</v>
      </c>
      <c r="U1179" s="14">
        <v>0.37971069384872902</v>
      </c>
      <c r="V1179" s="14">
        <v>0.42375452923052898</v>
      </c>
      <c r="W1179" s="14">
        <v>0.422489370512657</v>
      </c>
      <c r="X1179" s="14">
        <v>0.37996310583714399</v>
      </c>
      <c r="Y1179" s="14">
        <v>0.39432645919062798</v>
      </c>
      <c r="Z1179" s="14">
        <v>0.38079990409466002</v>
      </c>
      <c r="AA1179" s="14">
        <v>0.388439135754231</v>
      </c>
      <c r="AB1179" s="14">
        <v>0.39077504802589402</v>
      </c>
      <c r="AC1179" s="14">
        <v>0.336074843646951</v>
      </c>
      <c r="AD1179" s="14">
        <v>0.30351734161719501</v>
      </c>
      <c r="AE1179" s="14"/>
      <c r="AF1179" s="14">
        <v>0.42926022108176698</v>
      </c>
      <c r="AG1179" s="14">
        <v>0.29941239400792102</v>
      </c>
      <c r="AH1179" s="14">
        <v>0.366675604213902</v>
      </c>
      <c r="AI1179" s="14">
        <v>0.56141299719821902</v>
      </c>
      <c r="AJ1179" s="14">
        <v>0.36044917000348198</v>
      </c>
      <c r="AK1179" s="14"/>
      <c r="AL1179" s="14">
        <v>0.26995151459161898</v>
      </c>
      <c r="AM1179" s="14">
        <v>0.40342846596872201</v>
      </c>
      <c r="AN1179" s="14">
        <v>0.35203799555905801</v>
      </c>
      <c r="AO1179" s="14">
        <v>0.536066488579786</v>
      </c>
      <c r="AP1179" s="14">
        <v>0.36918641859435902</v>
      </c>
      <c r="AQ1179" s="14">
        <v>0.37367865291408903</v>
      </c>
      <c r="AR1179" s="14"/>
      <c r="AS1179" s="14">
        <v>0.45929096328261698</v>
      </c>
      <c r="AT1179" s="14">
        <v>0.37543554164299098</v>
      </c>
      <c r="AU1179" s="14">
        <v>0.34148362233622498</v>
      </c>
      <c r="AV1179" s="14">
        <v>0.32994934674801002</v>
      </c>
      <c r="AW1179" s="14">
        <v>0.29680552641109598</v>
      </c>
      <c r="AX1179" s="14"/>
      <c r="AY1179" s="14">
        <v>0.40118460435314801</v>
      </c>
      <c r="AZ1179" s="14">
        <v>0.23934609615392299</v>
      </c>
      <c r="BA1179" s="14">
        <v>0.37313181325330602</v>
      </c>
      <c r="BB1179" s="14">
        <v>0.35085643444147502</v>
      </c>
      <c r="BC1179" s="14">
        <v>0.36383664143488098</v>
      </c>
      <c r="BD1179" s="14">
        <v>0.44855125030352599</v>
      </c>
      <c r="BE1179" s="14">
        <v>0.40843964369850499</v>
      </c>
      <c r="BF1179" s="14">
        <v>0.33617017557934697</v>
      </c>
      <c r="BG1179" s="14">
        <v>0.448198968482383</v>
      </c>
      <c r="BH1179" s="14">
        <v>0.39047390677792698</v>
      </c>
      <c r="BI1179" s="14">
        <v>0.41120121486403599</v>
      </c>
      <c r="BJ1179" s="14">
        <v>0.48757596189472002</v>
      </c>
      <c r="BK1179" s="14">
        <v>0.33999639712692797</v>
      </c>
      <c r="BL1179" s="14">
        <v>0.35206508640039902</v>
      </c>
      <c r="BM1179" s="14">
        <v>0.36088927163360801</v>
      </c>
      <c r="BN1179" s="14">
        <v>0.26492685803454502</v>
      </c>
      <c r="BO1179" s="14"/>
      <c r="BP1179" s="14">
        <v>0.30271311039066801</v>
      </c>
      <c r="BQ1179" s="14">
        <v>0.42176508958050102</v>
      </c>
      <c r="BR1179" s="14">
        <v>0.40725524248530198</v>
      </c>
      <c r="BS1179" s="14">
        <v>0.32799077899914902</v>
      </c>
      <c r="BT1179" s="14">
        <v>0.443614937160899</v>
      </c>
      <c r="BU1179" s="14">
        <v>0.55755165219033598</v>
      </c>
      <c r="BV1179" s="14"/>
      <c r="BW1179" s="14">
        <v>0.39602502735016398</v>
      </c>
      <c r="BX1179" s="14">
        <v>0.39308821329631399</v>
      </c>
      <c r="BY1179" s="14" t="s">
        <v>120</v>
      </c>
      <c r="BZ1179" s="14">
        <v>0.29222637664429602</v>
      </c>
      <c r="CA1179" s="14">
        <v>0.423903281306165</v>
      </c>
      <c r="CB1179" s="14">
        <v>0.368843380037289</v>
      </c>
      <c r="CC1179" s="14">
        <v>0.316323311988011</v>
      </c>
      <c r="CD1179" s="14"/>
      <c r="CE1179" s="14">
        <v>0.32134936342127701</v>
      </c>
      <c r="CF1179" s="14">
        <v>0.36518652740470597</v>
      </c>
      <c r="CG1179" s="14">
        <v>0.427789956659898</v>
      </c>
      <c r="CH1179" s="14">
        <v>0.38919223078892301</v>
      </c>
      <c r="CI1179" s="14"/>
      <c r="CJ1179" s="14">
        <v>0.37170683584416098</v>
      </c>
      <c r="CK1179" s="14">
        <v>0.33278785393584198</v>
      </c>
      <c r="CL1179" s="14">
        <v>0.41358846521919601</v>
      </c>
      <c r="CM1179" s="14">
        <v>0.29039477305501199</v>
      </c>
      <c r="CN1179" s="14"/>
      <c r="CO1179" s="14">
        <v>0.26177228567758598</v>
      </c>
      <c r="CP1179" s="14">
        <v>0.39676830838993399</v>
      </c>
      <c r="CQ1179" s="14"/>
      <c r="CR1179" s="14">
        <v>0.37303496419518301</v>
      </c>
      <c r="CS1179" s="14">
        <v>0.375511934178063</v>
      </c>
    </row>
    <row r="1180" spans="2:97" x14ac:dyDescent="0.3">
      <c r="B1180" t="s">
        <v>461</v>
      </c>
      <c r="C1180" s="14">
        <v>0.285154378718874</v>
      </c>
      <c r="D1180" s="14">
        <v>0.27346054053142099</v>
      </c>
      <c r="E1180" s="14">
        <v>0.29643865087632798</v>
      </c>
      <c r="F1180" s="14"/>
      <c r="G1180" s="14">
        <v>0.26209971630246198</v>
      </c>
      <c r="H1180" s="14">
        <v>0.23091787392285901</v>
      </c>
      <c r="I1180" s="14">
        <v>0.30329271136786901</v>
      </c>
      <c r="J1180" s="14">
        <v>0.25643816413508402</v>
      </c>
      <c r="K1180" s="14">
        <v>0.353771253469225</v>
      </c>
      <c r="L1180" s="14">
        <v>0.30115964159387099</v>
      </c>
      <c r="M1180" s="14"/>
      <c r="N1180" s="14">
        <v>0.29787058460613502</v>
      </c>
      <c r="O1180" s="14">
        <v>0.29880677021881402</v>
      </c>
      <c r="P1180" s="14">
        <v>0.29667606971113802</v>
      </c>
      <c r="Q1180" s="14">
        <v>0.25013179404750202</v>
      </c>
      <c r="R1180" s="14"/>
      <c r="S1180" s="14">
        <v>0.23716654091092801</v>
      </c>
      <c r="T1180" s="14">
        <v>0.27633921195626898</v>
      </c>
      <c r="U1180" s="14">
        <v>0.33080772861122598</v>
      </c>
      <c r="V1180" s="14">
        <v>0.322291249467347</v>
      </c>
      <c r="W1180" s="14">
        <v>0.230936798953951</v>
      </c>
      <c r="X1180" s="14">
        <v>0.24486407189492401</v>
      </c>
      <c r="Y1180" s="14">
        <v>0.220871387287978</v>
      </c>
      <c r="Z1180" s="14">
        <v>0.33957313631443398</v>
      </c>
      <c r="AA1180" s="14">
        <v>0.32267865939264401</v>
      </c>
      <c r="AB1180" s="14">
        <v>0.34165270430782602</v>
      </c>
      <c r="AC1180" s="14">
        <v>0.33668085976145801</v>
      </c>
      <c r="AD1180" s="14">
        <v>0.25617372794797</v>
      </c>
      <c r="AE1180" s="14"/>
      <c r="AF1180" s="14">
        <v>0.24466205290545601</v>
      </c>
      <c r="AG1180" s="14">
        <v>0.30607489018949002</v>
      </c>
      <c r="AH1180" s="14">
        <v>0.303230253759805</v>
      </c>
      <c r="AI1180" s="14">
        <v>0.21854717155647799</v>
      </c>
      <c r="AJ1180" s="14">
        <v>0.34471901514917302</v>
      </c>
      <c r="AK1180" s="14"/>
      <c r="AL1180" s="14">
        <v>0.27442236827670202</v>
      </c>
      <c r="AM1180" s="14">
        <v>0.24060996776024099</v>
      </c>
      <c r="AN1180" s="14">
        <v>0.35316078912905602</v>
      </c>
      <c r="AO1180" s="14">
        <v>0.238112005571958</v>
      </c>
      <c r="AP1180" s="14">
        <v>0.33316652163882998</v>
      </c>
      <c r="AQ1180" s="14">
        <v>0.27982628638057999</v>
      </c>
      <c r="AR1180" s="14"/>
      <c r="AS1180" s="14">
        <v>0.24527773119360899</v>
      </c>
      <c r="AT1180" s="14">
        <v>0.304102679286615</v>
      </c>
      <c r="AU1180" s="14">
        <v>0.29986044279025598</v>
      </c>
      <c r="AV1180" s="14">
        <v>0.27913630812394902</v>
      </c>
      <c r="AW1180" s="14">
        <v>0.2428395834347</v>
      </c>
      <c r="AX1180" s="14"/>
      <c r="AY1180" s="14">
        <v>0.20357541842097901</v>
      </c>
      <c r="AZ1180" s="14">
        <v>0.36084537856335602</v>
      </c>
      <c r="BA1180" s="14">
        <v>0.236642523459829</v>
      </c>
      <c r="BB1180" s="14">
        <v>0.26460743717080398</v>
      </c>
      <c r="BC1180" s="14">
        <v>0.28596656684038702</v>
      </c>
      <c r="BD1180" s="14">
        <v>0.241714549773655</v>
      </c>
      <c r="BE1180" s="14">
        <v>0.28257894039549902</v>
      </c>
      <c r="BF1180" s="14">
        <v>0.34264725558488301</v>
      </c>
      <c r="BG1180" s="14">
        <v>0.34060526962079102</v>
      </c>
      <c r="BH1180" s="14">
        <v>0.24666881069445701</v>
      </c>
      <c r="BI1180" s="14">
        <v>0.30074011333634099</v>
      </c>
      <c r="BJ1180" s="14">
        <v>0.21620639665799199</v>
      </c>
      <c r="BK1180" s="14">
        <v>0.39448298353893102</v>
      </c>
      <c r="BL1180" s="14">
        <v>0.24791607197619001</v>
      </c>
      <c r="BM1180" s="14">
        <v>0.39083715714344602</v>
      </c>
      <c r="BN1180" s="14">
        <v>0.22090330803367</v>
      </c>
      <c r="BO1180" s="14"/>
      <c r="BP1180" s="14">
        <v>0.24343367483537101</v>
      </c>
      <c r="BQ1180" s="14">
        <v>0.26596853252128499</v>
      </c>
      <c r="BR1180" s="14">
        <v>0.29999319603736901</v>
      </c>
      <c r="BS1180" s="14">
        <v>0.39089898522431799</v>
      </c>
      <c r="BT1180" s="14">
        <v>0.25897533074169099</v>
      </c>
      <c r="BU1180" s="14">
        <v>0.21266720393479499</v>
      </c>
      <c r="BV1180" s="14"/>
      <c r="BW1180" s="14">
        <v>0.31611247689254501</v>
      </c>
      <c r="BX1180" s="14">
        <v>0.28876158516880601</v>
      </c>
      <c r="BY1180" s="14" t="s">
        <v>120</v>
      </c>
      <c r="BZ1180" s="14">
        <v>0.27968487057936398</v>
      </c>
      <c r="CA1180" s="14">
        <v>0.18094086832342099</v>
      </c>
      <c r="CB1180" s="14">
        <v>0.28424895838172298</v>
      </c>
      <c r="CC1180" s="14">
        <v>0.26466751099885599</v>
      </c>
      <c r="CD1180" s="14"/>
      <c r="CE1180" s="14">
        <v>0.26277557336072999</v>
      </c>
      <c r="CF1180" s="14">
        <v>0.27149560295925301</v>
      </c>
      <c r="CG1180" s="14">
        <v>0.24106018309477201</v>
      </c>
      <c r="CH1180" s="14">
        <v>0.33825092580810101</v>
      </c>
      <c r="CI1180" s="14"/>
      <c r="CJ1180" s="14">
        <v>0.28303405427148898</v>
      </c>
      <c r="CK1180" s="14">
        <v>0.302443010517781</v>
      </c>
      <c r="CL1180" s="14">
        <v>0.27027289405544302</v>
      </c>
      <c r="CM1180" s="14">
        <v>0.361384836272993</v>
      </c>
      <c r="CN1180" s="14"/>
      <c r="CO1180" s="14">
        <v>0.223868502258393</v>
      </c>
      <c r="CP1180" s="14">
        <v>0.29558553492631501</v>
      </c>
      <c r="CQ1180" s="14"/>
      <c r="CR1180" s="14">
        <v>0.23883712698903101</v>
      </c>
      <c r="CS1180" s="14">
        <v>0.29733764263073797</v>
      </c>
    </row>
    <row r="1181" spans="2:97" x14ac:dyDescent="0.3">
      <c r="B1181" t="s">
        <v>462</v>
      </c>
      <c r="C1181" s="14">
        <v>9.6313033915151502E-2</v>
      </c>
      <c r="D1181" s="14">
        <v>7.0751111165239702E-2</v>
      </c>
      <c r="E1181" s="14">
        <v>0.118340368694755</v>
      </c>
      <c r="F1181" s="14"/>
      <c r="G1181" s="14">
        <v>0.12884289863544199</v>
      </c>
      <c r="H1181" s="14">
        <v>6.2365571538516101E-2</v>
      </c>
      <c r="I1181" s="14">
        <v>8.0915515762078005E-2</v>
      </c>
      <c r="J1181" s="14">
        <v>0.10191264065979901</v>
      </c>
      <c r="K1181" s="14">
        <v>9.6518342112380098E-2</v>
      </c>
      <c r="L1181" s="14">
        <v>0.108201874521157</v>
      </c>
      <c r="M1181" s="14"/>
      <c r="N1181" s="14">
        <v>7.7662303269838501E-2</v>
      </c>
      <c r="O1181" s="14">
        <v>0.10440012851938001</v>
      </c>
      <c r="P1181" s="14">
        <v>9.5970134418980294E-2</v>
      </c>
      <c r="Q1181" s="14">
        <v>0.10630143441177201</v>
      </c>
      <c r="R1181" s="14"/>
      <c r="S1181" s="14">
        <v>5.0595449432804397E-2</v>
      </c>
      <c r="T1181" s="14">
        <v>0.15802410014700799</v>
      </c>
      <c r="U1181" s="14">
        <v>0.14886904539203799</v>
      </c>
      <c r="V1181" s="14">
        <v>7.1914955181127699E-2</v>
      </c>
      <c r="W1181" s="14">
        <v>8.4575803790925094E-2</v>
      </c>
      <c r="X1181" s="14">
        <v>0.11496260183754201</v>
      </c>
      <c r="Y1181" s="14">
        <v>5.8283630893414901E-2</v>
      </c>
      <c r="Z1181" s="14">
        <v>4.3391389005476198E-2</v>
      </c>
      <c r="AA1181" s="14">
        <v>7.3317740315406305E-2</v>
      </c>
      <c r="AB1181" s="14">
        <v>9.2111785630226303E-2</v>
      </c>
      <c r="AC1181" s="14">
        <v>0.122117810527526</v>
      </c>
      <c r="AD1181" s="14">
        <v>0.175748777698196</v>
      </c>
      <c r="AE1181" s="14"/>
      <c r="AF1181" s="14">
        <v>0.100089319477765</v>
      </c>
      <c r="AG1181" s="14">
        <v>7.0648838256051505E-2</v>
      </c>
      <c r="AH1181" s="14">
        <v>0.158017739280779</v>
      </c>
      <c r="AI1181" s="14">
        <v>3.5430987698520003E-2</v>
      </c>
      <c r="AJ1181" s="14">
        <v>0.13256136357596801</v>
      </c>
      <c r="AK1181" s="14"/>
      <c r="AL1181" s="14">
        <v>6.4201306560044497E-2</v>
      </c>
      <c r="AM1181" s="14">
        <v>0.12190201046223</v>
      </c>
      <c r="AN1181" s="14">
        <v>0.11603204421492801</v>
      </c>
      <c r="AO1181" s="14">
        <v>4.9545385238240001E-2</v>
      </c>
      <c r="AP1181" s="14">
        <v>0.13269621107543</v>
      </c>
      <c r="AQ1181" s="14">
        <v>0.15118375130071801</v>
      </c>
      <c r="AR1181" s="14"/>
      <c r="AS1181" s="14">
        <v>0.11709942792239</v>
      </c>
      <c r="AT1181" s="14">
        <v>8.5118132797427401E-2</v>
      </c>
      <c r="AU1181" s="14">
        <v>0.101540783355117</v>
      </c>
      <c r="AV1181" s="14">
        <v>6.3492146964996304E-2</v>
      </c>
      <c r="AW1181" s="14">
        <v>0</v>
      </c>
      <c r="AX1181" s="14"/>
      <c r="AY1181" s="14">
        <v>0.20616091344184101</v>
      </c>
      <c r="AZ1181" s="14">
        <v>0.10685898062851</v>
      </c>
      <c r="BA1181" s="14">
        <v>0.12314299270687799</v>
      </c>
      <c r="BB1181" s="14">
        <v>5.1547492912066901E-2</v>
      </c>
      <c r="BC1181" s="14">
        <v>9.8176383578027701E-2</v>
      </c>
      <c r="BD1181" s="14">
        <v>6.4007946090597706E-2</v>
      </c>
      <c r="BE1181" s="14">
        <v>8.5274622994430699E-2</v>
      </c>
      <c r="BF1181" s="14">
        <v>0.171159955385882</v>
      </c>
      <c r="BG1181" s="14">
        <v>0.119822299910361</v>
      </c>
      <c r="BH1181" s="14">
        <v>9.9775947540219803E-2</v>
      </c>
      <c r="BI1181" s="14">
        <v>8.2057795947217294E-2</v>
      </c>
      <c r="BJ1181" s="14">
        <v>9.30320071257522E-2</v>
      </c>
      <c r="BK1181" s="14">
        <v>5.0500232898960301E-2</v>
      </c>
      <c r="BL1181" s="14">
        <v>0.16389780139260901</v>
      </c>
      <c r="BM1181" s="14">
        <v>3.49366298706206E-2</v>
      </c>
      <c r="BN1181" s="14">
        <v>5.1520221235165697E-2</v>
      </c>
      <c r="BO1181" s="14"/>
      <c r="BP1181" s="14">
        <v>6.08479537891322E-2</v>
      </c>
      <c r="BQ1181" s="14">
        <v>9.2530193675462794E-2</v>
      </c>
      <c r="BR1181" s="14">
        <v>9.4238434182083997E-2</v>
      </c>
      <c r="BS1181" s="14">
        <v>0.12743336822519</v>
      </c>
      <c r="BT1181" s="14">
        <v>0.10125207134920899</v>
      </c>
      <c r="BU1181" s="14">
        <v>0.184844296588103</v>
      </c>
      <c r="BV1181" s="14"/>
      <c r="BW1181" s="14">
        <v>9.7094059966263399E-2</v>
      </c>
      <c r="BX1181" s="14">
        <v>0.10985462193135501</v>
      </c>
      <c r="BY1181" s="14" t="s">
        <v>120</v>
      </c>
      <c r="BZ1181" s="14">
        <v>2.6719084606531E-2</v>
      </c>
      <c r="CA1181" s="14">
        <v>0.106443879746443</v>
      </c>
      <c r="CB1181" s="14">
        <v>8.99612752143992E-2</v>
      </c>
      <c r="CC1181" s="14">
        <v>0.15263033583594601</v>
      </c>
      <c r="CD1181" s="14"/>
      <c r="CE1181" s="14">
        <v>7.8201072022295898E-2</v>
      </c>
      <c r="CF1181" s="14">
        <v>8.1800139242701006E-2</v>
      </c>
      <c r="CG1181" s="14">
        <v>0.106278514635142</v>
      </c>
      <c r="CH1181" s="14">
        <v>0.11569183476109</v>
      </c>
      <c r="CI1181" s="14"/>
      <c r="CJ1181" s="14">
        <v>0.12297203248965199</v>
      </c>
      <c r="CK1181" s="14">
        <v>9.1827354672440395E-2</v>
      </c>
      <c r="CL1181" s="14">
        <v>9.0310843108799693E-2</v>
      </c>
      <c r="CM1181" s="14">
        <v>9.0764162747797097E-2</v>
      </c>
      <c r="CN1181" s="14"/>
      <c r="CO1181" s="14">
        <v>7.5197815884385996E-2</v>
      </c>
      <c r="CP1181" s="14">
        <v>9.4601570245037195E-2</v>
      </c>
      <c r="CQ1181" s="14"/>
      <c r="CR1181" s="14">
        <v>5.3269281892352797E-2</v>
      </c>
      <c r="CS1181" s="14">
        <v>9.7958172731522297E-2</v>
      </c>
    </row>
    <row r="1182" spans="2:97" x14ac:dyDescent="0.3">
      <c r="B1182" t="s">
        <v>92</v>
      </c>
      <c r="C1182" s="14">
        <v>8.9563489393785098E-2</v>
      </c>
      <c r="D1182" s="14">
        <v>6.6718179228163199E-2</v>
      </c>
      <c r="E1182" s="14">
        <v>0.110800598533341</v>
      </c>
      <c r="F1182" s="14"/>
      <c r="G1182" s="14">
        <v>5.5611722270214201E-2</v>
      </c>
      <c r="H1182" s="14">
        <v>7.6555299824226E-2</v>
      </c>
      <c r="I1182" s="14">
        <v>6.6049549622507794E-2</v>
      </c>
      <c r="J1182" s="14">
        <v>7.1913036762723301E-2</v>
      </c>
      <c r="K1182" s="14">
        <v>0.14395429449814201</v>
      </c>
      <c r="L1182" s="14">
        <v>0.114746066281341</v>
      </c>
      <c r="M1182" s="14"/>
      <c r="N1182" s="14">
        <v>6.0102257054797402E-2</v>
      </c>
      <c r="O1182" s="14">
        <v>9.6964580595257394E-2</v>
      </c>
      <c r="P1182" s="14">
        <v>9.3459830810959904E-2</v>
      </c>
      <c r="Q1182" s="14">
        <v>0.108487110310308</v>
      </c>
      <c r="R1182" s="14"/>
      <c r="S1182" s="14">
        <v>0.108095339932803</v>
      </c>
      <c r="T1182" s="14">
        <v>6.3923163218796694E-2</v>
      </c>
      <c r="U1182" s="14">
        <v>9.0307231610694497E-2</v>
      </c>
      <c r="V1182" s="14">
        <v>3.2293308988518898E-2</v>
      </c>
      <c r="W1182" s="14">
        <v>0.11004952087358701</v>
      </c>
      <c r="X1182" s="14">
        <v>0.108622354371792</v>
      </c>
      <c r="Y1182" s="14">
        <v>0.107815539288317</v>
      </c>
      <c r="Z1182" s="14">
        <v>4.2468983452711002E-2</v>
      </c>
      <c r="AA1182" s="14">
        <v>9.1669287769109695E-2</v>
      </c>
      <c r="AB1182" s="14">
        <v>0.119029124573498</v>
      </c>
      <c r="AC1182" s="14">
        <v>7.3664958467315106E-2</v>
      </c>
      <c r="AD1182" s="14">
        <v>0.124768386088891</v>
      </c>
      <c r="AE1182" s="14"/>
      <c r="AF1182" s="14">
        <v>7.6841877214577206E-2</v>
      </c>
      <c r="AG1182" s="14">
        <v>8.6675307372893598E-2</v>
      </c>
      <c r="AH1182" s="14">
        <v>6.7710623793123703E-2</v>
      </c>
      <c r="AI1182" s="14">
        <v>9.3297476722035894E-2</v>
      </c>
      <c r="AJ1182" s="14">
        <v>8.7485810190483196E-2</v>
      </c>
      <c r="AK1182" s="14"/>
      <c r="AL1182" s="14">
        <v>8.4156978719113901E-2</v>
      </c>
      <c r="AM1182" s="14">
        <v>6.7614268955792298E-2</v>
      </c>
      <c r="AN1182" s="14">
        <v>7.8960007466335802E-2</v>
      </c>
      <c r="AO1182" s="14">
        <v>8.3375857453054397E-2</v>
      </c>
      <c r="AP1182" s="14">
        <v>7.7488863806647296E-2</v>
      </c>
      <c r="AQ1182" s="14">
        <v>0.162615370822808</v>
      </c>
      <c r="AR1182" s="14"/>
      <c r="AS1182" s="14">
        <v>0.10394150427544301</v>
      </c>
      <c r="AT1182" s="14">
        <v>0.104063905338222</v>
      </c>
      <c r="AU1182" s="14">
        <v>8.9118093406882204E-2</v>
      </c>
      <c r="AV1182" s="14">
        <v>7.5137780171939698E-3</v>
      </c>
      <c r="AW1182" s="14">
        <v>0</v>
      </c>
      <c r="AX1182" s="14"/>
      <c r="AY1182" s="14">
        <v>0.189079063784032</v>
      </c>
      <c r="AZ1182" s="14">
        <v>0.23730532943990601</v>
      </c>
      <c r="BA1182" s="14">
        <v>0.14652776393403599</v>
      </c>
      <c r="BB1182" s="14">
        <v>0.116183115525704</v>
      </c>
      <c r="BC1182" s="14">
        <v>6.9699672217942002E-2</v>
      </c>
      <c r="BD1182" s="14">
        <v>0.10465191680512299</v>
      </c>
      <c r="BE1182" s="14">
        <v>5.6859987161821002E-2</v>
      </c>
      <c r="BF1182" s="14">
        <v>5.6093904026387698E-2</v>
      </c>
      <c r="BG1182" s="14">
        <v>2.84887530725359E-2</v>
      </c>
      <c r="BH1182" s="14">
        <v>6.3530071454091994E-2</v>
      </c>
      <c r="BI1182" s="14">
        <v>8.5395404091306401E-2</v>
      </c>
      <c r="BJ1182" s="14">
        <v>6.0415898178228303E-2</v>
      </c>
      <c r="BK1182" s="14">
        <v>9.0132209410018996E-2</v>
      </c>
      <c r="BL1182" s="14">
        <v>0.111195147964296</v>
      </c>
      <c r="BM1182" s="14">
        <v>0.142878894164857</v>
      </c>
      <c r="BN1182" s="14">
        <v>3.8661207533717802E-2</v>
      </c>
      <c r="BO1182" s="14"/>
      <c r="BP1182" s="14">
        <v>7.6617156436679101E-2</v>
      </c>
      <c r="BQ1182" s="14">
        <v>0.11071985355818501</v>
      </c>
      <c r="BR1182" s="14">
        <v>9.3188204096845195E-2</v>
      </c>
      <c r="BS1182" s="14">
        <v>7.7771304095669805E-2</v>
      </c>
      <c r="BT1182" s="14">
        <v>0.117787293488176</v>
      </c>
      <c r="BU1182" s="14">
        <v>0</v>
      </c>
      <c r="BV1182" s="14"/>
      <c r="BW1182" s="14">
        <v>9.3589540735954602E-2</v>
      </c>
      <c r="BX1182" s="14">
        <v>6.7160484615808203E-2</v>
      </c>
      <c r="BY1182" s="14" t="s">
        <v>120</v>
      </c>
      <c r="BZ1182" s="14">
        <v>9.35991995590299E-2</v>
      </c>
      <c r="CA1182" s="14">
        <v>0.146451770709631</v>
      </c>
      <c r="CB1182" s="14">
        <v>7.4756149428813506E-2</v>
      </c>
      <c r="CC1182" s="14">
        <v>9.5975623625480899E-2</v>
      </c>
      <c r="CD1182" s="14"/>
      <c r="CE1182" s="14">
        <v>6.8916002502785706E-2</v>
      </c>
      <c r="CF1182" s="14">
        <v>7.3662964523567007E-2</v>
      </c>
      <c r="CG1182" s="14">
        <v>0.141490091828819</v>
      </c>
      <c r="CH1182" s="14">
        <v>7.1330707646401703E-2</v>
      </c>
      <c r="CI1182" s="14"/>
      <c r="CJ1182" s="14">
        <v>9.9189408836331899E-2</v>
      </c>
      <c r="CK1182" s="14">
        <v>6.9748469223575096E-2</v>
      </c>
      <c r="CL1182" s="14">
        <v>8.51087589573577E-2</v>
      </c>
      <c r="CM1182" s="14">
        <v>0.16612150757782199</v>
      </c>
      <c r="CN1182" s="14"/>
      <c r="CO1182" s="14">
        <v>6.0249131752732901E-2</v>
      </c>
      <c r="CP1182" s="14">
        <v>9.3005033975177995E-2</v>
      </c>
      <c r="CQ1182" s="14"/>
      <c r="CR1182" s="14">
        <v>2.2727032820556301E-2</v>
      </c>
      <c r="CS1182" s="14">
        <v>9.3711317063150501E-2</v>
      </c>
    </row>
    <row r="1183" spans="2:97" x14ac:dyDescent="0.3">
      <c r="C1183" s="14"/>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c r="AD1183" s="14"/>
      <c r="AE1183" s="14"/>
      <c r="AF1183" s="14"/>
      <c r="AG1183" s="14"/>
      <c r="AH1183" s="14"/>
      <c r="AI1183" s="14"/>
      <c r="AJ1183" s="14"/>
      <c r="AK1183" s="14"/>
      <c r="AL1183" s="14"/>
      <c r="AM1183" s="14"/>
      <c r="AN1183" s="14"/>
      <c r="AO1183" s="14"/>
      <c r="AP1183" s="14"/>
      <c r="AQ1183" s="14"/>
      <c r="AR1183" s="14"/>
      <c r="AS1183" s="14"/>
      <c r="AT1183" s="14"/>
      <c r="AU1183" s="14"/>
      <c r="AV1183" s="14"/>
      <c r="AW1183" s="14"/>
      <c r="AX1183" s="14"/>
      <c r="AY1183" s="14"/>
      <c r="AZ1183" s="14"/>
      <c r="BA1183" s="14"/>
      <c r="BB1183" s="14"/>
      <c r="BC1183" s="14"/>
      <c r="BD1183" s="14"/>
      <c r="BE1183" s="14"/>
      <c r="BF1183" s="14"/>
      <c r="BG1183" s="14"/>
      <c r="BH1183" s="14"/>
      <c r="BI1183" s="14"/>
      <c r="BJ1183" s="14"/>
      <c r="BK1183" s="14"/>
      <c r="BL1183" s="14"/>
      <c r="BM1183" s="14"/>
      <c r="BN1183" s="14"/>
      <c r="BO1183" s="14"/>
      <c r="BP1183" s="14"/>
      <c r="BQ1183" s="14"/>
      <c r="BR1183" s="14"/>
      <c r="BS1183" s="14"/>
      <c r="BT1183" s="14"/>
      <c r="BU1183" s="14"/>
      <c r="BV1183" s="14"/>
      <c r="BW1183" s="14"/>
      <c r="BX1183" s="14"/>
      <c r="BY1183" s="14"/>
      <c r="BZ1183" s="14"/>
      <c r="CA1183" s="14"/>
      <c r="CB1183" s="14"/>
      <c r="CC1183" s="14"/>
      <c r="CD1183" s="14"/>
      <c r="CE1183" s="14"/>
      <c r="CF1183" s="14"/>
      <c r="CG1183" s="14"/>
      <c r="CH1183" s="14"/>
      <c r="CI1183" s="14"/>
      <c r="CJ1183" s="14"/>
      <c r="CK1183" s="14"/>
      <c r="CL1183" s="14"/>
      <c r="CM1183" s="14"/>
      <c r="CN1183" s="14"/>
      <c r="CO1183" s="14"/>
      <c r="CP1183" s="14"/>
      <c r="CQ1183" s="14"/>
      <c r="CR1183" s="14"/>
      <c r="CS1183" s="14"/>
    </row>
    <row r="1184" spans="2:97" x14ac:dyDescent="0.3">
      <c r="B1184" s="6" t="s">
        <v>471</v>
      </c>
      <c r="C1184" s="14"/>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c r="AD1184" s="14"/>
      <c r="AE1184" s="14"/>
      <c r="AF1184" s="14"/>
      <c r="AG1184" s="14"/>
      <c r="AH1184" s="14"/>
      <c r="AI1184" s="14"/>
      <c r="AJ1184" s="14"/>
      <c r="AK1184" s="14"/>
      <c r="AL1184" s="14"/>
      <c r="AM1184" s="14"/>
      <c r="AN1184" s="14"/>
      <c r="AO1184" s="14"/>
      <c r="AP1184" s="14"/>
      <c r="AQ1184" s="14"/>
      <c r="AR1184" s="14"/>
      <c r="AS1184" s="14"/>
      <c r="AT1184" s="14"/>
      <c r="AU1184" s="14"/>
      <c r="AV1184" s="14"/>
      <c r="AW1184" s="14"/>
      <c r="AX1184" s="14"/>
      <c r="AY1184" s="14"/>
      <c r="AZ1184" s="14"/>
      <c r="BA1184" s="14"/>
      <c r="BB1184" s="14"/>
      <c r="BC1184" s="14"/>
      <c r="BD1184" s="14"/>
      <c r="BE1184" s="14"/>
      <c r="BF1184" s="14"/>
      <c r="BG1184" s="14"/>
      <c r="BH1184" s="14"/>
      <c r="BI1184" s="14"/>
      <c r="BJ1184" s="14"/>
      <c r="BK1184" s="14"/>
      <c r="BL1184" s="14"/>
      <c r="BM1184" s="14"/>
      <c r="BN1184" s="14"/>
      <c r="BO1184" s="14"/>
      <c r="BP1184" s="14"/>
      <c r="BQ1184" s="14"/>
      <c r="BR1184" s="14"/>
      <c r="BS1184" s="14"/>
      <c r="BT1184" s="14"/>
      <c r="BU1184" s="14"/>
      <c r="BV1184" s="14"/>
      <c r="BW1184" s="14"/>
      <c r="BX1184" s="14"/>
      <c r="BY1184" s="14"/>
      <c r="BZ1184" s="14"/>
      <c r="CA1184" s="14"/>
      <c r="CB1184" s="14"/>
      <c r="CC1184" s="14"/>
      <c r="CD1184" s="14"/>
      <c r="CE1184" s="14"/>
      <c r="CF1184" s="14"/>
      <c r="CG1184" s="14"/>
      <c r="CH1184" s="14"/>
      <c r="CI1184" s="14"/>
      <c r="CJ1184" s="14"/>
      <c r="CK1184" s="14"/>
      <c r="CL1184" s="14"/>
      <c r="CM1184" s="14"/>
      <c r="CN1184" s="14"/>
      <c r="CO1184" s="14"/>
      <c r="CP1184" s="14"/>
      <c r="CQ1184" s="14"/>
      <c r="CR1184" s="14"/>
      <c r="CS1184" s="14"/>
    </row>
    <row r="1185" spans="2:97" x14ac:dyDescent="0.3">
      <c r="B1185" s="24" t="s">
        <v>188</v>
      </c>
      <c r="C1185" s="14"/>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c r="AD1185" s="14"/>
      <c r="AE1185" s="14"/>
      <c r="AF1185" s="14"/>
      <c r="AG1185" s="14"/>
      <c r="AH1185" s="14"/>
      <c r="AI1185" s="14"/>
      <c r="AJ1185" s="14"/>
      <c r="AK1185" s="14"/>
      <c r="AL1185" s="14"/>
      <c r="AM1185" s="14"/>
      <c r="AN1185" s="14"/>
      <c r="AO1185" s="14"/>
      <c r="AP1185" s="14"/>
      <c r="AQ1185" s="14"/>
      <c r="AR1185" s="14"/>
      <c r="AS1185" s="14"/>
      <c r="AT1185" s="14"/>
      <c r="AU1185" s="14"/>
      <c r="AV1185" s="14"/>
      <c r="AW1185" s="14"/>
      <c r="AX1185" s="14"/>
      <c r="AY1185" s="14"/>
      <c r="AZ1185" s="14"/>
      <c r="BA1185" s="14"/>
      <c r="BB1185" s="14"/>
      <c r="BC1185" s="14"/>
      <c r="BD1185" s="14"/>
      <c r="BE1185" s="14"/>
      <c r="BF1185" s="14"/>
      <c r="BG1185" s="14"/>
      <c r="BH1185" s="14"/>
      <c r="BI1185" s="14"/>
      <c r="BJ1185" s="14"/>
      <c r="BK1185" s="14"/>
      <c r="BL1185" s="14"/>
      <c r="BM1185" s="14"/>
      <c r="BN1185" s="14"/>
      <c r="BO1185" s="14"/>
      <c r="BP1185" s="14"/>
      <c r="BQ1185" s="14"/>
      <c r="BR1185" s="14"/>
      <c r="BS1185" s="14"/>
      <c r="BT1185" s="14"/>
      <c r="BU1185" s="14"/>
      <c r="BV1185" s="14"/>
      <c r="BW1185" s="14"/>
      <c r="BX1185" s="14"/>
      <c r="BY1185" s="14"/>
      <c r="BZ1185" s="14"/>
      <c r="CA1185" s="14"/>
      <c r="CB1185" s="14"/>
      <c r="CC1185" s="14"/>
      <c r="CD1185" s="14"/>
      <c r="CE1185" s="14"/>
      <c r="CF1185" s="14"/>
      <c r="CG1185" s="14"/>
      <c r="CH1185" s="14"/>
      <c r="CI1185" s="14"/>
      <c r="CJ1185" s="14"/>
      <c r="CK1185" s="14"/>
      <c r="CL1185" s="14"/>
      <c r="CM1185" s="14"/>
      <c r="CN1185" s="14"/>
      <c r="CO1185" s="14"/>
      <c r="CP1185" s="14"/>
      <c r="CQ1185" s="14"/>
      <c r="CR1185" s="14"/>
      <c r="CS1185" s="14"/>
    </row>
    <row r="1186" spans="2:97" x14ac:dyDescent="0.3">
      <c r="B1186" t="s">
        <v>458</v>
      </c>
      <c r="C1186" s="14">
        <v>5.1140743881331302E-2</v>
      </c>
      <c r="D1186" s="14">
        <v>6.8681373540322693E-2</v>
      </c>
      <c r="E1186" s="14">
        <v>3.5042140281444999E-2</v>
      </c>
      <c r="F1186" s="14"/>
      <c r="G1186" s="14">
        <v>0.11394353399919301</v>
      </c>
      <c r="H1186" s="14">
        <v>0.11011658060783901</v>
      </c>
      <c r="I1186" s="14">
        <v>5.7733887781964803E-2</v>
      </c>
      <c r="J1186" s="14">
        <v>3.5386628343584497E-2</v>
      </c>
      <c r="K1186" s="14">
        <v>1.22866819277844E-2</v>
      </c>
      <c r="L1186" s="14">
        <v>0</v>
      </c>
      <c r="M1186" s="14"/>
      <c r="N1186" s="14">
        <v>6.6442769129528095E-2</v>
      </c>
      <c r="O1186" s="14">
        <v>3.2121692727013498E-2</v>
      </c>
      <c r="P1186" s="14">
        <v>6.8073087582810304E-2</v>
      </c>
      <c r="Q1186" s="14">
        <v>3.8782497321556503E-2</v>
      </c>
      <c r="R1186" s="14"/>
      <c r="S1186" s="14">
        <v>8.9844844366604296E-2</v>
      </c>
      <c r="T1186" s="14">
        <v>3.6351045980538399E-2</v>
      </c>
      <c r="U1186" s="14">
        <v>4.4964970820842103E-2</v>
      </c>
      <c r="V1186" s="14">
        <v>5.3406553717923702E-2</v>
      </c>
      <c r="W1186" s="14">
        <v>8.0421353526337003E-2</v>
      </c>
      <c r="X1186" s="14">
        <v>2.5168578170634101E-2</v>
      </c>
      <c r="Y1186" s="14">
        <v>3.1804333345347401E-2</v>
      </c>
      <c r="Z1186" s="14">
        <v>6.6689406662898798E-2</v>
      </c>
      <c r="AA1186" s="14">
        <v>3.7858036332181801E-2</v>
      </c>
      <c r="AB1186" s="14">
        <v>4.6234102624390899E-2</v>
      </c>
      <c r="AC1186" s="14">
        <v>4.0813685949026603E-2</v>
      </c>
      <c r="AD1186" s="14">
        <v>4.8515463483463299E-2</v>
      </c>
      <c r="AE1186" s="14"/>
      <c r="AF1186" s="14">
        <v>3.9696556338048999E-2</v>
      </c>
      <c r="AG1186" s="14">
        <v>7.6786871899232195E-2</v>
      </c>
      <c r="AH1186" s="14">
        <v>4.0042711448971903E-2</v>
      </c>
      <c r="AI1186" s="14">
        <v>4.5729651786073799E-2</v>
      </c>
      <c r="AJ1186" s="14">
        <v>0</v>
      </c>
      <c r="AK1186" s="14"/>
      <c r="AL1186" s="14">
        <v>0.124365642292333</v>
      </c>
      <c r="AM1186" s="14">
        <v>4.33995866729327E-2</v>
      </c>
      <c r="AN1186" s="14">
        <v>3.4911402589290097E-2</v>
      </c>
      <c r="AO1186" s="14">
        <v>3.1156022800154899E-2</v>
      </c>
      <c r="AP1186" s="14">
        <v>0</v>
      </c>
      <c r="AQ1186" s="14">
        <v>1.1336305050944E-2</v>
      </c>
      <c r="AR1186" s="14"/>
      <c r="AS1186" s="14">
        <v>2.75772815909903E-2</v>
      </c>
      <c r="AT1186" s="14">
        <v>2.9845363887940599E-2</v>
      </c>
      <c r="AU1186" s="14">
        <v>4.3458021979369099E-2</v>
      </c>
      <c r="AV1186" s="14">
        <v>0.14420417914307701</v>
      </c>
      <c r="AW1186" s="14">
        <v>0.126119298723541</v>
      </c>
      <c r="AX1186" s="14"/>
      <c r="AY1186" s="14">
        <v>0</v>
      </c>
      <c r="AZ1186" s="14">
        <v>0</v>
      </c>
      <c r="BA1186" s="14">
        <v>5.8618136701587102E-2</v>
      </c>
      <c r="BB1186" s="14">
        <v>3.64791511490586E-2</v>
      </c>
      <c r="BC1186" s="14">
        <v>3.5021244001949801E-2</v>
      </c>
      <c r="BD1186" s="14">
        <v>6.8550337915272097E-2</v>
      </c>
      <c r="BE1186" s="14">
        <v>7.56140747410841E-2</v>
      </c>
      <c r="BF1186" s="14">
        <v>7.5262357469751198E-2</v>
      </c>
      <c r="BG1186" s="14">
        <v>1.4702986595884799E-2</v>
      </c>
      <c r="BH1186" s="14">
        <v>3.3122583686662203E-2</v>
      </c>
      <c r="BI1186" s="14">
        <v>2.0386737296516501E-2</v>
      </c>
      <c r="BJ1186" s="14">
        <v>5.2303345398204401E-2</v>
      </c>
      <c r="BK1186" s="14">
        <v>0</v>
      </c>
      <c r="BL1186" s="14">
        <v>0</v>
      </c>
      <c r="BM1186" s="14">
        <v>3.8472241131820101E-2</v>
      </c>
      <c r="BN1186" s="14">
        <v>0.21042426696923999</v>
      </c>
      <c r="BO1186" s="14"/>
      <c r="BP1186" s="14">
        <v>9.9832071694582497E-2</v>
      </c>
      <c r="BQ1186" s="14">
        <v>3.3001871718093503E-2</v>
      </c>
      <c r="BR1186" s="14">
        <v>5.8799713737650999E-2</v>
      </c>
      <c r="BS1186" s="14">
        <v>4.2370746615001703E-2</v>
      </c>
      <c r="BT1186" s="14">
        <v>9.8106678906244894E-3</v>
      </c>
      <c r="BU1186" s="14">
        <v>0</v>
      </c>
      <c r="BV1186" s="14"/>
      <c r="BW1186" s="14">
        <v>3.6655885550071397E-2</v>
      </c>
      <c r="BX1186" s="14">
        <v>3.3030397370370397E-2</v>
      </c>
      <c r="BY1186" s="14" t="s">
        <v>120</v>
      </c>
      <c r="BZ1186" s="14">
        <v>6.6802887609495903E-2</v>
      </c>
      <c r="CA1186" s="14">
        <v>9.5134343025256404E-2</v>
      </c>
      <c r="CB1186" s="14">
        <v>6.7521338596934696E-2</v>
      </c>
      <c r="CC1186" s="14">
        <v>7.7807036408243102E-2</v>
      </c>
      <c r="CD1186" s="14"/>
      <c r="CE1186" s="14">
        <v>0.100980975516377</v>
      </c>
      <c r="CF1186" s="14">
        <v>7.2116458248169396E-2</v>
      </c>
      <c r="CG1186" s="14">
        <v>3.5082702934624198E-2</v>
      </c>
      <c r="CH1186" s="14">
        <v>2.6979812706608E-2</v>
      </c>
      <c r="CI1186" s="14"/>
      <c r="CJ1186" s="14">
        <v>9.85881627761164E-2</v>
      </c>
      <c r="CK1186" s="14">
        <v>5.6538673865088901E-2</v>
      </c>
      <c r="CL1186" s="14">
        <v>4.0201092481229002E-2</v>
      </c>
      <c r="CM1186" s="14">
        <v>0</v>
      </c>
      <c r="CN1186" s="14"/>
      <c r="CO1186" s="14">
        <v>0.189485103073122</v>
      </c>
      <c r="CP1186" s="14">
        <v>3.2870443616402997E-2</v>
      </c>
      <c r="CQ1186" s="14"/>
      <c r="CR1186" s="14">
        <v>0.12771730871758399</v>
      </c>
      <c r="CS1186" s="14">
        <v>4.6517082841342199E-2</v>
      </c>
    </row>
    <row r="1187" spans="2:97" x14ac:dyDescent="0.3">
      <c r="B1187" t="s">
        <v>459</v>
      </c>
      <c r="C1187" s="14">
        <v>0.146249797717031</v>
      </c>
      <c r="D1187" s="14">
        <v>0.165267622581869</v>
      </c>
      <c r="E1187" s="14">
        <v>0.12895238332638501</v>
      </c>
      <c r="F1187" s="14"/>
      <c r="G1187" s="14">
        <v>0.19134943120536199</v>
      </c>
      <c r="H1187" s="14">
        <v>0.25822849377110602</v>
      </c>
      <c r="I1187" s="14">
        <v>0.16317061493585699</v>
      </c>
      <c r="J1187" s="14">
        <v>0.110170270961797</v>
      </c>
      <c r="K1187" s="14">
        <v>7.6633489529788906E-2</v>
      </c>
      <c r="L1187" s="14">
        <v>9.5209539207837895E-2</v>
      </c>
      <c r="M1187" s="14"/>
      <c r="N1187" s="14">
        <v>0.21307319908741101</v>
      </c>
      <c r="O1187" s="14">
        <v>0.15646455256608599</v>
      </c>
      <c r="P1187" s="14">
        <v>8.9575438150925696E-2</v>
      </c>
      <c r="Q1187" s="14">
        <v>0.1176458876765</v>
      </c>
      <c r="R1187" s="14"/>
      <c r="S1187" s="14">
        <v>0.26976188058800499</v>
      </c>
      <c r="T1187" s="14">
        <v>0.13783714856047299</v>
      </c>
      <c r="U1187" s="14">
        <v>6.1150025220771301E-2</v>
      </c>
      <c r="V1187" s="14">
        <v>0.151835488711037</v>
      </c>
      <c r="W1187" s="14">
        <v>7.4011803527323894E-2</v>
      </c>
      <c r="X1187" s="14">
        <v>0.17265620648584101</v>
      </c>
      <c r="Y1187" s="14">
        <v>0.12116017158138601</v>
      </c>
      <c r="Z1187" s="14">
        <v>0.193669450260504</v>
      </c>
      <c r="AA1187" s="14">
        <v>9.2140731717135896E-2</v>
      </c>
      <c r="AB1187" s="14">
        <v>0.142663938667872</v>
      </c>
      <c r="AC1187" s="14">
        <v>9.9988643185619897E-2</v>
      </c>
      <c r="AD1187" s="14">
        <v>0.171889506872894</v>
      </c>
      <c r="AE1187" s="14"/>
      <c r="AF1187" s="14">
        <v>0.14338971125719399</v>
      </c>
      <c r="AG1187" s="14">
        <v>0.17574400639250601</v>
      </c>
      <c r="AH1187" s="14">
        <v>0.101148053388692</v>
      </c>
      <c r="AI1187" s="14">
        <v>0.117862346366506</v>
      </c>
      <c r="AJ1187" s="14">
        <v>0.158724421798138</v>
      </c>
      <c r="AK1187" s="14"/>
      <c r="AL1187" s="14">
        <v>0.22445256826129401</v>
      </c>
      <c r="AM1187" s="14">
        <v>0.155567837249247</v>
      </c>
      <c r="AN1187" s="14">
        <v>0.11174139903897801</v>
      </c>
      <c r="AO1187" s="14">
        <v>0.134925010405399</v>
      </c>
      <c r="AP1187" s="14">
        <v>0.14232792133271299</v>
      </c>
      <c r="AQ1187" s="14">
        <v>9.03341115077297E-2</v>
      </c>
      <c r="AR1187" s="14"/>
      <c r="AS1187" s="14">
        <v>8.2950533571114801E-2</v>
      </c>
      <c r="AT1187" s="14">
        <v>0.15517255772747801</v>
      </c>
      <c r="AU1187" s="14">
        <v>0.17738580538474599</v>
      </c>
      <c r="AV1187" s="14">
        <v>0.190793701947814</v>
      </c>
      <c r="AW1187" s="14">
        <v>0.44921371443074198</v>
      </c>
      <c r="AX1187" s="14"/>
      <c r="AY1187" s="14">
        <v>0</v>
      </c>
      <c r="AZ1187" s="14">
        <v>0.16551171853689001</v>
      </c>
      <c r="BA1187" s="14">
        <v>8.6554950140862494E-2</v>
      </c>
      <c r="BB1187" s="14">
        <v>0.196877322514247</v>
      </c>
      <c r="BC1187" s="14">
        <v>3.7660523489095502E-2</v>
      </c>
      <c r="BD1187" s="14">
        <v>0.123339301287134</v>
      </c>
      <c r="BE1187" s="14">
        <v>0.22017755439850201</v>
      </c>
      <c r="BF1187" s="14">
        <v>0.16308243651062301</v>
      </c>
      <c r="BG1187" s="14">
        <v>9.6128665475129202E-2</v>
      </c>
      <c r="BH1187" s="14">
        <v>0.20175603159823099</v>
      </c>
      <c r="BI1187" s="14">
        <v>0.16562580376907499</v>
      </c>
      <c r="BJ1187" s="14">
        <v>7.2314631576658198E-2</v>
      </c>
      <c r="BK1187" s="14">
        <v>0.147102094029917</v>
      </c>
      <c r="BL1187" s="14">
        <v>0.24811567341705901</v>
      </c>
      <c r="BM1187" s="14">
        <v>0.23189439689519001</v>
      </c>
      <c r="BN1187" s="14">
        <v>0.26613742452830202</v>
      </c>
      <c r="BO1187" s="14"/>
      <c r="BP1187" s="14">
        <v>0.224395820997039</v>
      </c>
      <c r="BQ1187" s="14">
        <v>0.16037602888620001</v>
      </c>
      <c r="BR1187" s="14">
        <v>8.8376444835872106E-2</v>
      </c>
      <c r="BS1187" s="14">
        <v>9.0579701132829704E-2</v>
      </c>
      <c r="BT1187" s="14">
        <v>0.10512564573359801</v>
      </c>
      <c r="BU1187" s="14">
        <v>0.12969088112896801</v>
      </c>
      <c r="BV1187" s="14"/>
      <c r="BW1187" s="14">
        <v>0.105090949287695</v>
      </c>
      <c r="BX1187" s="14">
        <v>0.16951573227345901</v>
      </c>
      <c r="BY1187" s="14" t="s">
        <v>120</v>
      </c>
      <c r="BZ1187" s="14">
        <v>0.15902055850722799</v>
      </c>
      <c r="CA1187" s="14">
        <v>0.18232740167860101</v>
      </c>
      <c r="CB1187" s="14">
        <v>0.18627117358932799</v>
      </c>
      <c r="CC1187" s="14">
        <v>0.102484145086831</v>
      </c>
      <c r="CD1187" s="14"/>
      <c r="CE1187" s="14">
        <v>0.19100615220565101</v>
      </c>
      <c r="CF1187" s="14">
        <v>0.18611298522411701</v>
      </c>
      <c r="CG1187" s="14">
        <v>0.14774596046597899</v>
      </c>
      <c r="CH1187" s="14">
        <v>0.118031381215378</v>
      </c>
      <c r="CI1187" s="14"/>
      <c r="CJ1187" s="14">
        <v>0.101448289530369</v>
      </c>
      <c r="CK1187" s="14">
        <v>0.213367163503737</v>
      </c>
      <c r="CL1187" s="14">
        <v>0.13879888906956001</v>
      </c>
      <c r="CM1187" s="14">
        <v>0.111430112727316</v>
      </c>
      <c r="CN1187" s="14"/>
      <c r="CO1187" s="14">
        <v>0.208255846477295</v>
      </c>
      <c r="CP1187" s="14">
        <v>0.137393030134035</v>
      </c>
      <c r="CQ1187" s="14"/>
      <c r="CR1187" s="14">
        <v>0.21719210562129901</v>
      </c>
      <c r="CS1187" s="14">
        <v>0.13980839710104501</v>
      </c>
    </row>
    <row r="1188" spans="2:97" x14ac:dyDescent="0.3">
      <c r="B1188" t="s">
        <v>460</v>
      </c>
      <c r="C1188" s="14">
        <v>0.38970608408056501</v>
      </c>
      <c r="D1188" s="14">
        <v>0.43104992710831902</v>
      </c>
      <c r="E1188" s="14">
        <v>0.35222637222455</v>
      </c>
      <c r="F1188" s="14"/>
      <c r="G1188" s="14">
        <v>0.243074371708626</v>
      </c>
      <c r="H1188" s="14">
        <v>0.30870624297876698</v>
      </c>
      <c r="I1188" s="14">
        <v>0.38730710512627298</v>
      </c>
      <c r="J1188" s="14">
        <v>0.40929277619291499</v>
      </c>
      <c r="K1188" s="14">
        <v>0.47166990301324002</v>
      </c>
      <c r="L1188" s="14">
        <v>0.475592822544599</v>
      </c>
      <c r="M1188" s="14"/>
      <c r="N1188" s="14">
        <v>0.40304021625047898</v>
      </c>
      <c r="O1188" s="14">
        <v>0.33461132505115698</v>
      </c>
      <c r="P1188" s="14">
        <v>0.42595689668943698</v>
      </c>
      <c r="Q1188" s="14">
        <v>0.39273129171600002</v>
      </c>
      <c r="R1188" s="14"/>
      <c r="S1188" s="14">
        <v>0.27492513818771003</v>
      </c>
      <c r="T1188" s="14">
        <v>0.35027835742345798</v>
      </c>
      <c r="U1188" s="14">
        <v>0.421337654688753</v>
      </c>
      <c r="V1188" s="14">
        <v>0.42849090085659802</v>
      </c>
      <c r="W1188" s="14">
        <v>0.47080318690565798</v>
      </c>
      <c r="X1188" s="14">
        <v>0.30908187602415199</v>
      </c>
      <c r="Y1188" s="14">
        <v>0.53425752403798299</v>
      </c>
      <c r="Z1188" s="14">
        <v>0.42937469849320598</v>
      </c>
      <c r="AA1188" s="14">
        <v>0.40762466993900898</v>
      </c>
      <c r="AB1188" s="14">
        <v>0.45992998437615701</v>
      </c>
      <c r="AC1188" s="14">
        <v>0.33171853280587499</v>
      </c>
      <c r="AD1188" s="14">
        <v>0.344456968863326</v>
      </c>
      <c r="AE1188" s="14"/>
      <c r="AF1188" s="14">
        <v>0.41515405532233601</v>
      </c>
      <c r="AG1188" s="14">
        <v>0.35134094591721299</v>
      </c>
      <c r="AH1188" s="14">
        <v>0.40596034070647802</v>
      </c>
      <c r="AI1188" s="14">
        <v>0.52019474960784495</v>
      </c>
      <c r="AJ1188" s="14">
        <v>0.30241685961467202</v>
      </c>
      <c r="AK1188" s="14"/>
      <c r="AL1188" s="14">
        <v>0.33590536040630498</v>
      </c>
      <c r="AM1188" s="14">
        <v>0.40247255750675598</v>
      </c>
      <c r="AN1188" s="14">
        <v>0.34586680451935498</v>
      </c>
      <c r="AO1188" s="14">
        <v>0.500780622055088</v>
      </c>
      <c r="AP1188" s="14">
        <v>0.254774280438682</v>
      </c>
      <c r="AQ1188" s="14">
        <v>0.38967751052316102</v>
      </c>
      <c r="AR1188" s="14"/>
      <c r="AS1188" s="14">
        <v>0.45996814649992701</v>
      </c>
      <c r="AT1188" s="14">
        <v>0.39305028322497798</v>
      </c>
      <c r="AU1188" s="14">
        <v>0.34229520668644098</v>
      </c>
      <c r="AV1188" s="14">
        <v>0.40513960306164598</v>
      </c>
      <c r="AW1188" s="14">
        <v>0.23715012750488701</v>
      </c>
      <c r="AX1188" s="14"/>
      <c r="AY1188" s="14">
        <v>0.40118460435314801</v>
      </c>
      <c r="AZ1188" s="14">
        <v>0.32755272900804999</v>
      </c>
      <c r="BA1188" s="14">
        <v>0.36352732482087002</v>
      </c>
      <c r="BB1188" s="14">
        <v>0.33872471609405003</v>
      </c>
      <c r="BC1188" s="14">
        <v>0.47299033145790198</v>
      </c>
      <c r="BD1188" s="14">
        <v>0.36255500456880801</v>
      </c>
      <c r="BE1188" s="14">
        <v>0.345542816072752</v>
      </c>
      <c r="BF1188" s="14">
        <v>0.40188154683578597</v>
      </c>
      <c r="BG1188" s="14">
        <v>0.40674254616747602</v>
      </c>
      <c r="BH1188" s="14">
        <v>0.44359978526161398</v>
      </c>
      <c r="BI1188" s="14">
        <v>0.37716207725307599</v>
      </c>
      <c r="BJ1188" s="14">
        <v>0.460259547373563</v>
      </c>
      <c r="BK1188" s="14">
        <v>0.36566871365048698</v>
      </c>
      <c r="BL1188" s="14">
        <v>0.354855242782039</v>
      </c>
      <c r="BM1188" s="14">
        <v>0.51995256826733804</v>
      </c>
      <c r="BN1188" s="14">
        <v>0.31010854535728</v>
      </c>
      <c r="BO1188" s="14"/>
      <c r="BP1188" s="14">
        <v>0.314767339910001</v>
      </c>
      <c r="BQ1188" s="14">
        <v>0.37510280902503901</v>
      </c>
      <c r="BR1188" s="14">
        <v>0.45055717202074702</v>
      </c>
      <c r="BS1188" s="14">
        <v>0.40018975374728899</v>
      </c>
      <c r="BT1188" s="14">
        <v>0.44415135726038402</v>
      </c>
      <c r="BU1188" s="14">
        <v>0.53945926507040198</v>
      </c>
      <c r="BV1188" s="14"/>
      <c r="BW1188" s="14">
        <v>0.44582499161563</v>
      </c>
      <c r="BX1188" s="14">
        <v>0.39548343060149199</v>
      </c>
      <c r="BY1188" s="14" t="s">
        <v>120</v>
      </c>
      <c r="BZ1188" s="14">
        <v>0.36011006480538199</v>
      </c>
      <c r="CA1188" s="14">
        <v>0.327157396610882</v>
      </c>
      <c r="CB1188" s="14">
        <v>0.33499759692338299</v>
      </c>
      <c r="CC1188" s="14">
        <v>0.29391493905282901</v>
      </c>
      <c r="CD1188" s="14"/>
      <c r="CE1188" s="14">
        <v>0.31200967212931602</v>
      </c>
      <c r="CF1188" s="14">
        <v>0.33959470057525698</v>
      </c>
      <c r="CG1188" s="14">
        <v>0.36479769115009902</v>
      </c>
      <c r="CH1188" s="14">
        <v>0.43603218195387</v>
      </c>
      <c r="CI1188" s="14"/>
      <c r="CJ1188" s="14">
        <v>0.39412307833645999</v>
      </c>
      <c r="CK1188" s="14">
        <v>0.352042915074189</v>
      </c>
      <c r="CL1188" s="14">
        <v>0.41072683614410799</v>
      </c>
      <c r="CM1188" s="14">
        <v>0.321229398537283</v>
      </c>
      <c r="CN1188" s="14"/>
      <c r="CO1188" s="14">
        <v>0.34639825314310202</v>
      </c>
      <c r="CP1188" s="14">
        <v>0.39889959494857502</v>
      </c>
      <c r="CQ1188" s="14"/>
      <c r="CR1188" s="14">
        <v>0.342901230695695</v>
      </c>
      <c r="CS1188" s="14">
        <v>0.40016207947371601</v>
      </c>
    </row>
    <row r="1189" spans="2:97" x14ac:dyDescent="0.3">
      <c r="B1189" t="s">
        <v>461</v>
      </c>
      <c r="C1189" s="14">
        <v>0.26561934841889701</v>
      </c>
      <c r="D1189" s="14">
        <v>0.23018514803130899</v>
      </c>
      <c r="E1189" s="14">
        <v>0.29877814259812902</v>
      </c>
      <c r="F1189" s="14"/>
      <c r="G1189" s="14">
        <v>0.34269026921328899</v>
      </c>
      <c r="H1189" s="14">
        <v>0.19722674524039799</v>
      </c>
      <c r="I1189" s="14">
        <v>0.245749028146479</v>
      </c>
      <c r="J1189" s="14">
        <v>0.30498010188491398</v>
      </c>
      <c r="K1189" s="14">
        <v>0.24492529424578</v>
      </c>
      <c r="L1189" s="14">
        <v>0.26728176317406899</v>
      </c>
      <c r="M1189" s="14"/>
      <c r="N1189" s="14">
        <v>0.233314481434896</v>
      </c>
      <c r="O1189" s="14">
        <v>0.33289732924661303</v>
      </c>
      <c r="P1189" s="14">
        <v>0.25020167891692102</v>
      </c>
      <c r="Q1189" s="14">
        <v>0.24962065951658799</v>
      </c>
      <c r="R1189" s="14"/>
      <c r="S1189" s="14">
        <v>0.22560570190350299</v>
      </c>
      <c r="T1189" s="14">
        <v>0.359461481606347</v>
      </c>
      <c r="U1189" s="14">
        <v>0.28208867371080398</v>
      </c>
      <c r="V1189" s="14">
        <v>0.27288397463417002</v>
      </c>
      <c r="W1189" s="14">
        <v>0.23651708559717499</v>
      </c>
      <c r="X1189" s="14">
        <v>0.29686995100140001</v>
      </c>
      <c r="Y1189" s="14">
        <v>0.20840710091283701</v>
      </c>
      <c r="Z1189" s="14">
        <v>0.24587903933531</v>
      </c>
      <c r="AA1189" s="14">
        <v>0.27969286728655901</v>
      </c>
      <c r="AB1189" s="14">
        <v>0.19861325803251401</v>
      </c>
      <c r="AC1189" s="14">
        <v>0.28271042255699902</v>
      </c>
      <c r="AD1189" s="14">
        <v>0.26180124356541801</v>
      </c>
      <c r="AE1189" s="14"/>
      <c r="AF1189" s="14">
        <v>0.28683915937450399</v>
      </c>
      <c r="AG1189" s="14">
        <v>0.23673099514420901</v>
      </c>
      <c r="AH1189" s="14">
        <v>0.31414389737718901</v>
      </c>
      <c r="AI1189" s="14">
        <v>0.212671012516573</v>
      </c>
      <c r="AJ1189" s="14">
        <v>0.37198022899852301</v>
      </c>
      <c r="AK1189" s="14"/>
      <c r="AL1189" s="14">
        <v>0.22369462428421399</v>
      </c>
      <c r="AM1189" s="14">
        <v>0.24711671569905999</v>
      </c>
      <c r="AN1189" s="14">
        <v>0.333503658730609</v>
      </c>
      <c r="AO1189" s="14">
        <v>0.23927537698651499</v>
      </c>
      <c r="AP1189" s="14">
        <v>0.38076817346339198</v>
      </c>
      <c r="AQ1189" s="14">
        <v>0.25856788134412301</v>
      </c>
      <c r="AR1189" s="14"/>
      <c r="AS1189" s="14">
        <v>0.26015334216324798</v>
      </c>
      <c r="AT1189" s="14">
        <v>0.27534996880346102</v>
      </c>
      <c r="AU1189" s="14">
        <v>0.287286678976308</v>
      </c>
      <c r="AV1189" s="14">
        <v>0.175655325135472</v>
      </c>
      <c r="AW1189" s="14">
        <v>0.18751685934083001</v>
      </c>
      <c r="AX1189" s="14"/>
      <c r="AY1189" s="14">
        <v>0.20357541842097901</v>
      </c>
      <c r="AZ1189" s="14">
        <v>0.16679438021703699</v>
      </c>
      <c r="BA1189" s="14">
        <v>0.26915870633507599</v>
      </c>
      <c r="BB1189" s="14">
        <v>0.342947877457487</v>
      </c>
      <c r="BC1189" s="14">
        <v>0.29432526746009802</v>
      </c>
      <c r="BD1189" s="14">
        <v>0.230036430144057</v>
      </c>
      <c r="BE1189" s="14">
        <v>0.25445707066908302</v>
      </c>
      <c r="BF1189" s="14">
        <v>0.22273881422390801</v>
      </c>
      <c r="BG1189" s="14">
        <v>0.33180626723780099</v>
      </c>
      <c r="BH1189" s="14">
        <v>0.271930233133163</v>
      </c>
      <c r="BI1189" s="14">
        <v>0.31249748303658298</v>
      </c>
      <c r="BJ1189" s="14">
        <v>0.27993943004137101</v>
      </c>
      <c r="BK1189" s="14">
        <v>0.41229812526320297</v>
      </c>
      <c r="BL1189" s="14">
        <v>0.234267304126443</v>
      </c>
      <c r="BM1189" s="14">
        <v>0.104068699262679</v>
      </c>
      <c r="BN1189" s="14">
        <v>0.17734692733830401</v>
      </c>
      <c r="BO1189" s="14"/>
      <c r="BP1189" s="14">
        <v>0.199320943255924</v>
      </c>
      <c r="BQ1189" s="14">
        <v>0.27655670229418799</v>
      </c>
      <c r="BR1189" s="14">
        <v>0.26161854805254697</v>
      </c>
      <c r="BS1189" s="14">
        <v>0.32681847407742098</v>
      </c>
      <c r="BT1189" s="14">
        <v>0.33077167394242502</v>
      </c>
      <c r="BU1189" s="14">
        <v>0.179671675930832</v>
      </c>
      <c r="BV1189" s="14"/>
      <c r="BW1189" s="14">
        <v>0.249763377780711</v>
      </c>
      <c r="BX1189" s="14">
        <v>0.277376720461463</v>
      </c>
      <c r="BY1189" s="14" t="s">
        <v>120</v>
      </c>
      <c r="BZ1189" s="14">
        <v>0.25683571319895898</v>
      </c>
      <c r="CA1189" s="14">
        <v>0.22275802035263401</v>
      </c>
      <c r="CB1189" s="14">
        <v>0.27519510491193999</v>
      </c>
      <c r="CC1189" s="14">
        <v>0.41927414136602098</v>
      </c>
      <c r="CD1189" s="14"/>
      <c r="CE1189" s="14">
        <v>0.28837360926910399</v>
      </c>
      <c r="CF1189" s="14">
        <v>0.26011314203783897</v>
      </c>
      <c r="CG1189" s="14">
        <v>0.24650378006350801</v>
      </c>
      <c r="CH1189" s="14">
        <v>0.27608309192313402</v>
      </c>
      <c r="CI1189" s="14"/>
      <c r="CJ1189" s="14">
        <v>0.25242690249951899</v>
      </c>
      <c r="CK1189" s="14">
        <v>0.228523998295769</v>
      </c>
      <c r="CL1189" s="14">
        <v>0.27613689462381102</v>
      </c>
      <c r="CM1189" s="14">
        <v>0.331771080464762</v>
      </c>
      <c r="CN1189" s="14"/>
      <c r="CO1189" s="14">
        <v>0.117994351420542</v>
      </c>
      <c r="CP1189" s="14">
        <v>0.28364215967398998</v>
      </c>
      <c r="CQ1189" s="14"/>
      <c r="CR1189" s="14">
        <v>0.274876004754598</v>
      </c>
      <c r="CS1189" s="14">
        <v>0.26665803472371002</v>
      </c>
    </row>
    <row r="1190" spans="2:97" x14ac:dyDescent="0.3">
      <c r="B1190" t="s">
        <v>462</v>
      </c>
      <c r="C1190" s="14">
        <v>0.103700751172339</v>
      </c>
      <c r="D1190" s="14">
        <v>8.2311295224077E-2</v>
      </c>
      <c r="E1190" s="14">
        <v>0.121890383014943</v>
      </c>
      <c r="F1190" s="14"/>
      <c r="G1190" s="14">
        <v>0.101645611440039</v>
      </c>
      <c r="H1190" s="14">
        <v>7.5893333340943503E-2</v>
      </c>
      <c r="I1190" s="14">
        <v>0.11014429136727601</v>
      </c>
      <c r="J1190" s="14">
        <v>0.117656653036826</v>
      </c>
      <c r="K1190" s="14">
        <v>0.117096722252946</v>
      </c>
      <c r="L1190" s="14">
        <v>0.101382972856444</v>
      </c>
      <c r="M1190" s="14"/>
      <c r="N1190" s="14">
        <v>5.5870501253397403E-2</v>
      </c>
      <c r="O1190" s="14">
        <v>0.11977907583305</v>
      </c>
      <c r="P1190" s="14">
        <v>0.108104241453145</v>
      </c>
      <c r="Q1190" s="14">
        <v>0.13329493214087301</v>
      </c>
      <c r="R1190" s="14"/>
      <c r="S1190" s="14">
        <v>0.108880704406827</v>
      </c>
      <c r="T1190" s="14">
        <v>8.7286770051817994E-2</v>
      </c>
      <c r="U1190" s="14">
        <v>0.159668230164876</v>
      </c>
      <c r="V1190" s="14">
        <v>7.2671027103993993E-2</v>
      </c>
      <c r="W1190" s="14">
        <v>6.9300130640941995E-2</v>
      </c>
      <c r="X1190" s="14">
        <v>0.11674253900092101</v>
      </c>
      <c r="Y1190" s="14">
        <v>5.82976359507862E-2</v>
      </c>
      <c r="Z1190" s="14">
        <v>4.3391389005476198E-2</v>
      </c>
      <c r="AA1190" s="14">
        <v>0.12667494731250001</v>
      </c>
      <c r="AB1190" s="14">
        <v>9.1901686434914795E-2</v>
      </c>
      <c r="AC1190" s="14">
        <v>0.196342179977921</v>
      </c>
      <c r="AD1190" s="14">
        <v>0.133129540795423</v>
      </c>
      <c r="AE1190" s="14"/>
      <c r="AF1190" s="14">
        <v>8.0573678065161095E-2</v>
      </c>
      <c r="AG1190" s="14">
        <v>0.12840470434061199</v>
      </c>
      <c r="AH1190" s="14">
        <v>0.10473286355813501</v>
      </c>
      <c r="AI1190" s="14">
        <v>6.8899388986820298E-2</v>
      </c>
      <c r="AJ1190" s="14">
        <v>0.13003896859963801</v>
      </c>
      <c r="AK1190" s="14"/>
      <c r="AL1190" s="14">
        <v>7.0792927527887406E-2</v>
      </c>
      <c r="AM1190" s="14">
        <v>0.119466252914875</v>
      </c>
      <c r="AN1190" s="14">
        <v>0.124159571935802</v>
      </c>
      <c r="AO1190" s="14">
        <v>6.9298664995933901E-2</v>
      </c>
      <c r="AP1190" s="14">
        <v>0.18973183815704101</v>
      </c>
      <c r="AQ1190" s="14">
        <v>0.137303406461074</v>
      </c>
      <c r="AR1190" s="14"/>
      <c r="AS1190" s="14">
        <v>0.11432793691801001</v>
      </c>
      <c r="AT1190" s="14">
        <v>9.4892721180269604E-2</v>
      </c>
      <c r="AU1190" s="14">
        <v>0.112603242226068</v>
      </c>
      <c r="AV1190" s="14">
        <v>6.80806722724768E-2</v>
      </c>
      <c r="AW1190" s="14">
        <v>0</v>
      </c>
      <c r="AX1190" s="14"/>
      <c r="AY1190" s="14">
        <v>0.39523997722587301</v>
      </c>
      <c r="AZ1190" s="14">
        <v>0.18909154545778301</v>
      </c>
      <c r="BA1190" s="14">
        <v>0.13137354409484001</v>
      </c>
      <c r="BB1190" s="14">
        <v>3.4304716370951699E-2</v>
      </c>
      <c r="BC1190" s="14">
        <v>0.134769192164059</v>
      </c>
      <c r="BD1190" s="14">
        <v>0.15801407793364999</v>
      </c>
      <c r="BE1190" s="14">
        <v>8.63244408911015E-2</v>
      </c>
      <c r="BF1190" s="14">
        <v>0.11152268661862</v>
      </c>
      <c r="BG1190" s="14">
        <v>0.10685964921517201</v>
      </c>
      <c r="BH1190" s="14">
        <v>4.95913663203306E-2</v>
      </c>
      <c r="BI1190" s="14">
        <v>9.3636898859087894E-2</v>
      </c>
      <c r="BJ1190" s="14">
        <v>7.7206952795853004E-2</v>
      </c>
      <c r="BK1190" s="14">
        <v>7.4931067056392006E-2</v>
      </c>
      <c r="BL1190" s="14">
        <v>0.127113002685011</v>
      </c>
      <c r="BM1190" s="14">
        <v>3.6157280126218799E-2</v>
      </c>
      <c r="BN1190" s="14">
        <v>3.5982835806874197E-2</v>
      </c>
      <c r="BO1190" s="14"/>
      <c r="BP1190" s="14">
        <v>0.12958643444499601</v>
      </c>
      <c r="BQ1190" s="14">
        <v>0.100909927886351</v>
      </c>
      <c r="BR1190" s="14">
        <v>8.59157749426471E-2</v>
      </c>
      <c r="BS1190" s="14">
        <v>9.8518823901584798E-2</v>
      </c>
      <c r="BT1190" s="14">
        <v>7.0300028945546697E-2</v>
      </c>
      <c r="BU1190" s="14">
        <v>0.13060234153565101</v>
      </c>
      <c r="BV1190" s="14"/>
      <c r="BW1190" s="14">
        <v>0.118045784704044</v>
      </c>
      <c r="BX1190" s="14">
        <v>0.10077976885351</v>
      </c>
      <c r="BY1190" s="14" t="s">
        <v>120</v>
      </c>
      <c r="BZ1190" s="14">
        <v>0.119052601443614</v>
      </c>
      <c r="CA1190" s="14">
        <v>8.4195058181771795E-2</v>
      </c>
      <c r="CB1190" s="14">
        <v>9.2471201927234195E-2</v>
      </c>
      <c r="CC1190" s="14">
        <v>6.4801905965947204E-2</v>
      </c>
      <c r="CD1190" s="14"/>
      <c r="CE1190" s="14">
        <v>8.6370218707864294E-2</v>
      </c>
      <c r="CF1190" s="14">
        <v>0.120488439451929</v>
      </c>
      <c r="CG1190" s="14">
        <v>0.114995856458926</v>
      </c>
      <c r="CH1190" s="14">
        <v>0.102247272689828</v>
      </c>
      <c r="CI1190" s="14"/>
      <c r="CJ1190" s="14">
        <v>9.2260349378008394E-2</v>
      </c>
      <c r="CK1190" s="14">
        <v>0.108033615822434</v>
      </c>
      <c r="CL1190" s="14">
        <v>0.103895843059569</v>
      </c>
      <c r="CM1190" s="14">
        <v>0.118532962753438</v>
      </c>
      <c r="CN1190" s="14"/>
      <c r="CO1190" s="14">
        <v>0.103936578076239</v>
      </c>
      <c r="CP1190" s="14">
        <v>0.103739497038615</v>
      </c>
      <c r="CQ1190" s="14"/>
      <c r="CR1190" s="14">
        <v>3.7313350210824402E-2</v>
      </c>
      <c r="CS1190" s="14">
        <v>0.10687455554098201</v>
      </c>
    </row>
    <row r="1191" spans="2:97" x14ac:dyDescent="0.3">
      <c r="B1191" t="s">
        <v>92</v>
      </c>
      <c r="C1191" s="14">
        <v>4.3583274729836301E-2</v>
      </c>
      <c r="D1191" s="14">
        <v>2.2504633514103499E-2</v>
      </c>
      <c r="E1191" s="14">
        <v>6.3110578554547797E-2</v>
      </c>
      <c r="F1191" s="14"/>
      <c r="G1191" s="14">
        <v>7.2967824334902601E-3</v>
      </c>
      <c r="H1191" s="14">
        <v>4.9828604060945601E-2</v>
      </c>
      <c r="I1191" s="14">
        <v>3.5895072642150298E-2</v>
      </c>
      <c r="J1191" s="14">
        <v>2.2513569579964698E-2</v>
      </c>
      <c r="K1191" s="14">
        <v>7.7387909030460902E-2</v>
      </c>
      <c r="L1191" s="14">
        <v>6.0532902217049801E-2</v>
      </c>
      <c r="M1191" s="14"/>
      <c r="N1191" s="14">
        <v>2.8258832844288501E-2</v>
      </c>
      <c r="O1191" s="14">
        <v>2.4126024576079898E-2</v>
      </c>
      <c r="P1191" s="14">
        <v>5.808865720676E-2</v>
      </c>
      <c r="Q1191" s="14">
        <v>6.7924731628482393E-2</v>
      </c>
      <c r="R1191" s="14"/>
      <c r="S1191" s="14">
        <v>3.0981730547351101E-2</v>
      </c>
      <c r="T1191" s="14">
        <v>2.87851963773657E-2</v>
      </c>
      <c r="U1191" s="14">
        <v>3.0790445393954501E-2</v>
      </c>
      <c r="V1191" s="14">
        <v>2.07120549762775E-2</v>
      </c>
      <c r="W1191" s="14">
        <v>6.8946439802564E-2</v>
      </c>
      <c r="X1191" s="14">
        <v>7.9480849317052696E-2</v>
      </c>
      <c r="Y1191" s="14">
        <v>4.60732341716601E-2</v>
      </c>
      <c r="Z1191" s="14">
        <v>2.0996016242605098E-2</v>
      </c>
      <c r="AA1191" s="14">
        <v>5.6008747412614399E-2</v>
      </c>
      <c r="AB1191" s="14">
        <v>6.0657029864151703E-2</v>
      </c>
      <c r="AC1191" s="14">
        <v>4.8426535524558501E-2</v>
      </c>
      <c r="AD1191" s="14">
        <v>4.02072764194761E-2</v>
      </c>
      <c r="AE1191" s="14"/>
      <c r="AF1191" s="14">
        <v>3.4346839642755998E-2</v>
      </c>
      <c r="AG1191" s="14">
        <v>3.0992476306228402E-2</v>
      </c>
      <c r="AH1191" s="14">
        <v>3.3972133520533701E-2</v>
      </c>
      <c r="AI1191" s="14">
        <v>3.4642850736181501E-2</v>
      </c>
      <c r="AJ1191" s="14">
        <v>3.6839520989029199E-2</v>
      </c>
      <c r="AK1191" s="14"/>
      <c r="AL1191" s="14">
        <v>2.0788877227966199E-2</v>
      </c>
      <c r="AM1191" s="14">
        <v>3.1977049957129203E-2</v>
      </c>
      <c r="AN1191" s="14">
        <v>4.9817163185965199E-2</v>
      </c>
      <c r="AO1191" s="14">
        <v>2.4564302756910201E-2</v>
      </c>
      <c r="AP1191" s="14">
        <v>3.2397786608172302E-2</v>
      </c>
      <c r="AQ1191" s="14">
        <v>0.112780785112969</v>
      </c>
      <c r="AR1191" s="14"/>
      <c r="AS1191" s="14">
        <v>5.5022759256709901E-2</v>
      </c>
      <c r="AT1191" s="14">
        <v>5.16891051758731E-2</v>
      </c>
      <c r="AU1191" s="14">
        <v>3.6971044747068402E-2</v>
      </c>
      <c r="AV1191" s="14">
        <v>1.6126518439514102E-2</v>
      </c>
      <c r="AW1191" s="14">
        <v>0</v>
      </c>
      <c r="AX1191" s="14"/>
      <c r="AY1191" s="14">
        <v>0</v>
      </c>
      <c r="AZ1191" s="14">
        <v>0.15104962678024</v>
      </c>
      <c r="BA1191" s="14">
        <v>9.0767337906764098E-2</v>
      </c>
      <c r="BB1191" s="14">
        <v>5.0666216414205399E-2</v>
      </c>
      <c r="BC1191" s="14">
        <v>2.5233441426895001E-2</v>
      </c>
      <c r="BD1191" s="14">
        <v>5.7504848151078002E-2</v>
      </c>
      <c r="BE1191" s="14">
        <v>1.7884043227477799E-2</v>
      </c>
      <c r="BF1191" s="14">
        <v>2.55121583413121E-2</v>
      </c>
      <c r="BG1191" s="14">
        <v>4.3759885308537298E-2</v>
      </c>
      <c r="BH1191" s="14">
        <v>0</v>
      </c>
      <c r="BI1191" s="14">
        <v>3.0690999785661002E-2</v>
      </c>
      <c r="BJ1191" s="14">
        <v>5.7976092814350198E-2</v>
      </c>
      <c r="BK1191" s="14">
        <v>0</v>
      </c>
      <c r="BL1191" s="14">
        <v>3.5648776989449099E-2</v>
      </c>
      <c r="BM1191" s="14">
        <v>6.9454814316754002E-2</v>
      </c>
      <c r="BN1191" s="14">
        <v>0</v>
      </c>
      <c r="BO1191" s="14"/>
      <c r="BP1191" s="14">
        <v>3.2097389697457297E-2</v>
      </c>
      <c r="BQ1191" s="14">
        <v>5.4052660190128103E-2</v>
      </c>
      <c r="BR1191" s="14">
        <v>5.4732346410535898E-2</v>
      </c>
      <c r="BS1191" s="14">
        <v>4.1522500525874598E-2</v>
      </c>
      <c r="BT1191" s="14">
        <v>3.9840626227422599E-2</v>
      </c>
      <c r="BU1191" s="14">
        <v>2.0575836334146801E-2</v>
      </c>
      <c r="BV1191" s="14"/>
      <c r="BW1191" s="14">
        <v>4.46190110618482E-2</v>
      </c>
      <c r="BX1191" s="14">
        <v>2.3813950439705699E-2</v>
      </c>
      <c r="BY1191" s="14" t="s">
        <v>120</v>
      </c>
      <c r="BZ1191" s="14">
        <v>3.8178174435321399E-2</v>
      </c>
      <c r="CA1191" s="14">
        <v>8.8427780150855201E-2</v>
      </c>
      <c r="CB1191" s="14">
        <v>4.3543584051180299E-2</v>
      </c>
      <c r="CC1191" s="14">
        <v>4.1717832120128799E-2</v>
      </c>
      <c r="CD1191" s="14"/>
      <c r="CE1191" s="14">
        <v>2.1259372171687399E-2</v>
      </c>
      <c r="CF1191" s="14">
        <v>2.1574274462688701E-2</v>
      </c>
      <c r="CG1191" s="14">
        <v>9.0874008926864105E-2</v>
      </c>
      <c r="CH1191" s="14">
        <v>4.0626259511181199E-2</v>
      </c>
      <c r="CI1191" s="14"/>
      <c r="CJ1191" s="14">
        <v>6.1153217479527698E-2</v>
      </c>
      <c r="CK1191" s="14">
        <v>4.1493633438781499E-2</v>
      </c>
      <c r="CL1191" s="14">
        <v>3.0240444621722699E-2</v>
      </c>
      <c r="CM1191" s="14">
        <v>0.11703644551720099</v>
      </c>
      <c r="CN1191" s="14"/>
      <c r="CO1191" s="14">
        <v>3.3929867809700198E-2</v>
      </c>
      <c r="CP1191" s="14">
        <v>4.3455274588382997E-2</v>
      </c>
      <c r="CQ1191" s="14"/>
      <c r="CR1191" s="14">
        <v>0</v>
      </c>
      <c r="CS1191" s="14">
        <v>3.9979850319204598E-2</v>
      </c>
    </row>
    <row r="1192" spans="2:97" x14ac:dyDescent="0.3">
      <c r="C1192" s="14"/>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c r="AD1192" s="14"/>
      <c r="AE1192" s="14"/>
      <c r="AF1192" s="14"/>
      <c r="AG1192" s="14"/>
      <c r="AH1192" s="14"/>
      <c r="AI1192" s="14"/>
      <c r="AJ1192" s="14"/>
      <c r="AK1192" s="14"/>
      <c r="AL1192" s="14"/>
      <c r="AM1192" s="14"/>
      <c r="AN1192" s="14"/>
      <c r="AO1192" s="14"/>
      <c r="AP1192" s="14"/>
      <c r="AQ1192" s="14"/>
      <c r="AR1192" s="14"/>
      <c r="AS1192" s="14"/>
      <c r="AT1192" s="14"/>
      <c r="AU1192" s="14"/>
      <c r="AV1192" s="14"/>
      <c r="AW1192" s="14"/>
      <c r="AX1192" s="14"/>
      <c r="AY1192" s="14"/>
      <c r="AZ1192" s="14"/>
      <c r="BA1192" s="14"/>
      <c r="BB1192" s="14"/>
      <c r="BC1192" s="14"/>
      <c r="BD1192" s="14"/>
      <c r="BE1192" s="14"/>
      <c r="BF1192" s="14"/>
      <c r="BG1192" s="14"/>
      <c r="BH1192" s="14"/>
      <c r="BI1192" s="14"/>
      <c r="BJ1192" s="14"/>
      <c r="BK1192" s="14"/>
      <c r="BL1192" s="14"/>
      <c r="BM1192" s="14"/>
      <c r="BN1192" s="14"/>
      <c r="BO1192" s="14"/>
      <c r="BP1192" s="14"/>
      <c r="BQ1192" s="14"/>
      <c r="BR1192" s="14"/>
      <c r="BS1192" s="14"/>
      <c r="BT1192" s="14"/>
      <c r="BU1192" s="14"/>
      <c r="BV1192" s="14"/>
      <c r="BW1192" s="14"/>
      <c r="BX1192" s="14"/>
      <c r="BY1192" s="14"/>
      <c r="BZ1192" s="14"/>
      <c r="CA1192" s="14"/>
      <c r="CB1192" s="14"/>
      <c r="CC1192" s="14"/>
      <c r="CD1192" s="14"/>
      <c r="CE1192" s="14"/>
      <c r="CF1192" s="14"/>
      <c r="CG1192" s="14"/>
      <c r="CH1192" s="14"/>
      <c r="CI1192" s="14"/>
      <c r="CJ1192" s="14"/>
      <c r="CK1192" s="14"/>
      <c r="CL1192" s="14"/>
      <c r="CM1192" s="14"/>
      <c r="CN1192" s="14"/>
      <c r="CO1192" s="14"/>
      <c r="CP1192" s="14"/>
      <c r="CQ1192" s="14"/>
      <c r="CR1192" s="14"/>
      <c r="CS1192" s="14"/>
    </row>
    <row r="1193" spans="2:97" x14ac:dyDescent="0.3">
      <c r="B1193" s="6" t="s">
        <v>473</v>
      </c>
      <c r="C1193" s="14"/>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c r="AD1193" s="14"/>
      <c r="AE1193" s="14"/>
      <c r="AF1193" s="14"/>
      <c r="AG1193" s="14"/>
      <c r="AH1193" s="14"/>
      <c r="AI1193" s="14"/>
      <c r="AJ1193" s="14"/>
      <c r="AK1193" s="14"/>
      <c r="AL1193" s="14"/>
      <c r="AM1193" s="14"/>
      <c r="AN1193" s="14"/>
      <c r="AO1193" s="14"/>
      <c r="AP1193" s="14"/>
      <c r="AQ1193" s="14"/>
      <c r="AR1193" s="14"/>
      <c r="AS1193" s="14"/>
      <c r="AT1193" s="14"/>
      <c r="AU1193" s="14"/>
      <c r="AV1193" s="14"/>
      <c r="AW1193" s="14"/>
      <c r="AX1193" s="14"/>
      <c r="AY1193" s="14"/>
      <c r="AZ1193" s="14"/>
      <c r="BA1193" s="14"/>
      <c r="BB1193" s="14"/>
      <c r="BC1193" s="14"/>
      <c r="BD1193" s="14"/>
      <c r="BE1193" s="14"/>
      <c r="BF1193" s="14"/>
      <c r="BG1193" s="14"/>
      <c r="BH1193" s="14"/>
      <c r="BI1193" s="14"/>
      <c r="BJ1193" s="14"/>
      <c r="BK1193" s="14"/>
      <c r="BL1193" s="14"/>
      <c r="BM1193" s="14"/>
      <c r="BN1193" s="14"/>
      <c r="BO1193" s="14"/>
      <c r="BP1193" s="14"/>
      <c r="BQ1193" s="14"/>
      <c r="BR1193" s="14"/>
      <c r="BS1193" s="14"/>
      <c r="BT1193" s="14"/>
      <c r="BU1193" s="14"/>
      <c r="BV1193" s="14"/>
      <c r="BW1193" s="14"/>
      <c r="BX1193" s="14"/>
      <c r="BY1193" s="14"/>
      <c r="BZ1193" s="14"/>
      <c r="CA1193" s="14"/>
      <c r="CB1193" s="14"/>
      <c r="CC1193" s="14"/>
      <c r="CD1193" s="14"/>
      <c r="CE1193" s="14"/>
      <c r="CF1193" s="14"/>
      <c r="CG1193" s="14"/>
      <c r="CH1193" s="14"/>
      <c r="CI1193" s="14"/>
      <c r="CJ1193" s="14"/>
      <c r="CK1193" s="14"/>
      <c r="CL1193" s="14"/>
      <c r="CM1193" s="14"/>
      <c r="CN1193" s="14"/>
      <c r="CO1193" s="14"/>
      <c r="CP1193" s="14"/>
      <c r="CQ1193" s="14"/>
      <c r="CR1193" s="14"/>
      <c r="CS1193" s="14"/>
    </row>
    <row r="1194" spans="2:97" x14ac:dyDescent="0.3">
      <c r="B1194" s="24" t="s">
        <v>188</v>
      </c>
      <c r="C1194" s="14"/>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c r="AD1194" s="14"/>
      <c r="AE1194" s="14"/>
      <c r="AF1194" s="14"/>
      <c r="AG1194" s="14"/>
      <c r="AH1194" s="14"/>
      <c r="AI1194" s="14"/>
      <c r="AJ1194" s="14"/>
      <c r="AK1194" s="14"/>
      <c r="AL1194" s="14"/>
      <c r="AM1194" s="14"/>
      <c r="AN1194" s="14"/>
      <c r="AO1194" s="14"/>
      <c r="AP1194" s="14"/>
      <c r="AQ1194" s="14"/>
      <c r="AR1194" s="14"/>
      <c r="AS1194" s="14"/>
      <c r="AT1194" s="14"/>
      <c r="AU1194" s="14"/>
      <c r="AV1194" s="14"/>
      <c r="AW1194" s="14"/>
      <c r="AX1194" s="14"/>
      <c r="AY1194" s="14"/>
      <c r="AZ1194" s="14"/>
      <c r="BA1194" s="14"/>
      <c r="BB1194" s="14"/>
      <c r="BC1194" s="14"/>
      <c r="BD1194" s="14"/>
      <c r="BE1194" s="14"/>
      <c r="BF1194" s="14"/>
      <c r="BG1194" s="14"/>
      <c r="BH1194" s="14"/>
      <c r="BI1194" s="14"/>
      <c r="BJ1194" s="14"/>
      <c r="BK1194" s="14"/>
      <c r="BL1194" s="14"/>
      <c r="BM1194" s="14"/>
      <c r="BN1194" s="14"/>
      <c r="BO1194" s="14"/>
      <c r="BP1194" s="14"/>
      <c r="BQ1194" s="14"/>
      <c r="BR1194" s="14"/>
      <c r="BS1194" s="14"/>
      <c r="BT1194" s="14"/>
      <c r="BU1194" s="14"/>
      <c r="BV1194" s="14"/>
      <c r="BW1194" s="14"/>
      <c r="BX1194" s="14"/>
      <c r="BY1194" s="14"/>
      <c r="BZ1194" s="14"/>
      <c r="CA1194" s="14"/>
      <c r="CB1194" s="14"/>
      <c r="CC1194" s="14"/>
      <c r="CD1194" s="14"/>
      <c r="CE1194" s="14"/>
      <c r="CF1194" s="14"/>
      <c r="CG1194" s="14"/>
      <c r="CH1194" s="14"/>
      <c r="CI1194" s="14"/>
      <c r="CJ1194" s="14"/>
      <c r="CK1194" s="14"/>
      <c r="CL1194" s="14"/>
      <c r="CM1194" s="14"/>
      <c r="CN1194" s="14"/>
      <c r="CO1194" s="14"/>
      <c r="CP1194" s="14"/>
      <c r="CQ1194" s="14"/>
      <c r="CR1194" s="14"/>
      <c r="CS1194" s="14"/>
    </row>
    <row r="1195" spans="2:97" x14ac:dyDescent="0.3">
      <c r="B1195" t="s">
        <v>458</v>
      </c>
      <c r="C1195" s="14">
        <v>3.9446370480470297E-2</v>
      </c>
      <c r="D1195" s="14">
        <v>3.8251626789444403E-2</v>
      </c>
      <c r="E1195" s="14">
        <v>3.8447229824529201E-2</v>
      </c>
      <c r="F1195" s="14"/>
      <c r="G1195" s="14">
        <v>5.5028005891131201E-2</v>
      </c>
      <c r="H1195" s="14">
        <v>0.101691173899372</v>
      </c>
      <c r="I1195" s="14">
        <v>3.7864105091948902E-2</v>
      </c>
      <c r="J1195" s="14">
        <v>3.1230813060977601E-2</v>
      </c>
      <c r="K1195" s="14">
        <v>0</v>
      </c>
      <c r="L1195" s="14">
        <v>8.3707972460762003E-3</v>
      </c>
      <c r="M1195" s="14"/>
      <c r="N1195" s="14">
        <v>7.5713461840591995E-2</v>
      </c>
      <c r="O1195" s="14">
        <v>7.8599613199227206E-3</v>
      </c>
      <c r="P1195" s="14">
        <v>4.1949907848262302E-2</v>
      </c>
      <c r="Q1195" s="14">
        <v>3.2050942370567798E-2</v>
      </c>
      <c r="R1195" s="14"/>
      <c r="S1195" s="14">
        <v>8.2558831871729299E-2</v>
      </c>
      <c r="T1195" s="14">
        <v>2.28017212770656E-2</v>
      </c>
      <c r="U1195" s="14">
        <v>4.0767073842586099E-2</v>
      </c>
      <c r="V1195" s="14">
        <v>6.8655615563770298E-2</v>
      </c>
      <c r="W1195" s="14">
        <v>3.4370086311696503E-2</v>
      </c>
      <c r="X1195" s="14">
        <v>0</v>
      </c>
      <c r="Y1195" s="14">
        <v>4.3180403360611498E-2</v>
      </c>
      <c r="Z1195" s="14">
        <v>0</v>
      </c>
      <c r="AA1195" s="14">
        <v>6.2482121277506401E-2</v>
      </c>
      <c r="AB1195" s="14">
        <v>0</v>
      </c>
      <c r="AC1195" s="14">
        <v>6.1392022729670002E-2</v>
      </c>
      <c r="AD1195" s="14">
        <v>0</v>
      </c>
      <c r="AE1195" s="14"/>
      <c r="AF1195" s="14">
        <v>3.5372838210362002E-2</v>
      </c>
      <c r="AG1195" s="14">
        <v>6.1764812616938801E-2</v>
      </c>
      <c r="AH1195" s="14">
        <v>6.8005966429089196E-2</v>
      </c>
      <c r="AI1195" s="14">
        <v>1.93407240218538E-2</v>
      </c>
      <c r="AJ1195" s="14">
        <v>0</v>
      </c>
      <c r="AK1195" s="14"/>
      <c r="AL1195" s="14">
        <v>8.0817661500218907E-2</v>
      </c>
      <c r="AM1195" s="14">
        <v>5.55407879555238E-2</v>
      </c>
      <c r="AN1195" s="14">
        <v>3.34989213959258E-2</v>
      </c>
      <c r="AO1195" s="14">
        <v>9.3705605920264903E-3</v>
      </c>
      <c r="AP1195" s="14">
        <v>2.20782787940563E-2</v>
      </c>
      <c r="AQ1195" s="14">
        <v>1.15725832356692E-2</v>
      </c>
      <c r="AR1195" s="14"/>
      <c r="AS1195" s="14">
        <v>1.1462832478126401E-2</v>
      </c>
      <c r="AT1195" s="14">
        <v>1.65508233375102E-2</v>
      </c>
      <c r="AU1195" s="14">
        <v>4.8544172141321E-2</v>
      </c>
      <c r="AV1195" s="14">
        <v>0.113067496975267</v>
      </c>
      <c r="AW1195" s="14">
        <v>0.269576995716311</v>
      </c>
      <c r="AX1195" s="14"/>
      <c r="AY1195" s="14">
        <v>0</v>
      </c>
      <c r="AZ1195" s="14">
        <v>4.24191267686738E-2</v>
      </c>
      <c r="BA1195" s="14">
        <v>3.2009979737993299E-2</v>
      </c>
      <c r="BB1195" s="14">
        <v>1.5914600698489101E-2</v>
      </c>
      <c r="BC1195" s="14">
        <v>9.9161164284491208E-3</v>
      </c>
      <c r="BD1195" s="14">
        <v>2.38366856817099E-2</v>
      </c>
      <c r="BE1195" s="14">
        <v>3.5284686775686698E-2</v>
      </c>
      <c r="BF1195" s="14">
        <v>1.20939107986788E-2</v>
      </c>
      <c r="BG1195" s="14">
        <v>3.4130500746715003E-2</v>
      </c>
      <c r="BH1195" s="14">
        <v>3.1379706586418803E-2</v>
      </c>
      <c r="BI1195" s="14">
        <v>2.4193869925820798E-2</v>
      </c>
      <c r="BJ1195" s="14">
        <v>9.7461110250053801E-2</v>
      </c>
      <c r="BK1195" s="14">
        <v>0</v>
      </c>
      <c r="BL1195" s="14">
        <v>0.1351972816999</v>
      </c>
      <c r="BM1195" s="14">
        <v>0</v>
      </c>
      <c r="BN1195" s="14">
        <v>0.217008045512462</v>
      </c>
      <c r="BO1195" s="14"/>
      <c r="BP1195" s="14">
        <v>0.11382771991849799</v>
      </c>
      <c r="BQ1195" s="14">
        <v>2.2348543923465199E-2</v>
      </c>
      <c r="BR1195" s="14">
        <v>2.0548465365441099E-2</v>
      </c>
      <c r="BS1195" s="14">
        <v>1.00203465052821E-2</v>
      </c>
      <c r="BT1195" s="14">
        <v>7.4772490436402998E-3</v>
      </c>
      <c r="BU1195" s="14">
        <v>1.81006607500801E-2</v>
      </c>
      <c r="BV1195" s="14"/>
      <c r="BW1195" s="14">
        <v>4.4629903463227601E-2</v>
      </c>
      <c r="BX1195" s="14">
        <v>4.6369621430803601E-2</v>
      </c>
      <c r="BY1195" s="14" t="s">
        <v>120</v>
      </c>
      <c r="BZ1195" s="14">
        <v>1.65947567785498E-2</v>
      </c>
      <c r="CA1195" s="14">
        <v>0</v>
      </c>
      <c r="CB1195" s="14">
        <v>5.7508132661684801E-2</v>
      </c>
      <c r="CC1195" s="14">
        <v>0</v>
      </c>
      <c r="CD1195" s="14"/>
      <c r="CE1195" s="14">
        <v>5.2514957118955603E-2</v>
      </c>
      <c r="CF1195" s="14">
        <v>5.2049683002124598E-2</v>
      </c>
      <c r="CG1195" s="14">
        <v>6.5191866095302099E-3</v>
      </c>
      <c r="CH1195" s="14">
        <v>6.2874699466140299E-2</v>
      </c>
      <c r="CI1195" s="14"/>
      <c r="CJ1195" s="14">
        <v>6.4917705071056001E-2</v>
      </c>
      <c r="CK1195" s="14">
        <v>6.1054808580945003E-2</v>
      </c>
      <c r="CL1195" s="14">
        <v>2.83710009416187E-2</v>
      </c>
      <c r="CM1195" s="14">
        <v>0</v>
      </c>
      <c r="CN1195" s="14"/>
      <c r="CO1195" s="14">
        <v>9.73835369895618E-2</v>
      </c>
      <c r="CP1195" s="14">
        <v>3.1056210996544199E-2</v>
      </c>
      <c r="CQ1195" s="14"/>
      <c r="CR1195" s="14">
        <v>0.103384992287762</v>
      </c>
      <c r="CS1195" s="14">
        <v>3.1922260420070098E-2</v>
      </c>
    </row>
    <row r="1196" spans="2:97" x14ac:dyDescent="0.3">
      <c r="B1196" t="s">
        <v>459</v>
      </c>
      <c r="C1196" s="14">
        <v>0.11065358294658501</v>
      </c>
      <c r="D1196" s="14">
        <v>0.13077397156171799</v>
      </c>
      <c r="E1196" s="14">
        <v>9.0235217028856202E-2</v>
      </c>
      <c r="F1196" s="14"/>
      <c r="G1196" s="14">
        <v>0.23319754169020401</v>
      </c>
      <c r="H1196" s="14">
        <v>0.200424052619709</v>
      </c>
      <c r="I1196" s="14">
        <v>0.13324100744095199</v>
      </c>
      <c r="J1196" s="14">
        <v>7.4481979322273198E-2</v>
      </c>
      <c r="K1196" s="14">
        <v>1.55494782812069E-2</v>
      </c>
      <c r="L1196" s="14">
        <v>2.25996567423658E-2</v>
      </c>
      <c r="M1196" s="14"/>
      <c r="N1196" s="14">
        <v>0.13259638518664901</v>
      </c>
      <c r="O1196" s="14">
        <v>0.119747399592932</v>
      </c>
      <c r="P1196" s="14">
        <v>6.50374824331163E-2</v>
      </c>
      <c r="Q1196" s="14">
        <v>0.11606146855960001</v>
      </c>
      <c r="R1196" s="14"/>
      <c r="S1196" s="14">
        <v>0.19685614416659999</v>
      </c>
      <c r="T1196" s="14">
        <v>7.1815610698294299E-2</v>
      </c>
      <c r="U1196" s="14">
        <v>9.3635926939042699E-2</v>
      </c>
      <c r="V1196" s="14">
        <v>9.5078738204746702E-2</v>
      </c>
      <c r="W1196" s="14">
        <v>0.17757660905636999</v>
      </c>
      <c r="X1196" s="14">
        <v>7.2898026128099994E-2</v>
      </c>
      <c r="Y1196" s="14">
        <v>0.16232403444003099</v>
      </c>
      <c r="Z1196" s="14">
        <v>0.102806692408812</v>
      </c>
      <c r="AA1196" s="14">
        <v>7.9683727987902797E-2</v>
      </c>
      <c r="AB1196" s="14">
        <v>5.7446683724456001E-2</v>
      </c>
      <c r="AC1196" s="14">
        <v>9.47931132965847E-2</v>
      </c>
      <c r="AD1196" s="14">
        <v>0.11527407978140899</v>
      </c>
      <c r="AE1196" s="14"/>
      <c r="AF1196" s="14">
        <v>7.3518336450680496E-2</v>
      </c>
      <c r="AG1196" s="14">
        <v>0.17255364228638201</v>
      </c>
      <c r="AH1196" s="14">
        <v>4.22989962947019E-2</v>
      </c>
      <c r="AI1196" s="14">
        <v>9.8952888901229497E-2</v>
      </c>
      <c r="AJ1196" s="14">
        <v>0.133210578594084</v>
      </c>
      <c r="AK1196" s="14"/>
      <c r="AL1196" s="14">
        <v>0.20490465625639501</v>
      </c>
      <c r="AM1196" s="14">
        <v>9.2698844243146797E-2</v>
      </c>
      <c r="AN1196" s="14">
        <v>4.88895504234532E-2</v>
      </c>
      <c r="AO1196" s="14">
        <v>6.0456272683725401E-2</v>
      </c>
      <c r="AP1196" s="14">
        <v>0.123969129936501</v>
      </c>
      <c r="AQ1196" s="14">
        <v>4.4729193897276802E-2</v>
      </c>
      <c r="AR1196" s="14"/>
      <c r="AS1196" s="14">
        <v>9.5037641318283198E-2</v>
      </c>
      <c r="AT1196" s="14">
        <v>8.9365122455918294E-2</v>
      </c>
      <c r="AU1196" s="14">
        <v>0.10185223079778501</v>
      </c>
      <c r="AV1196" s="14">
        <v>0.20706053105483199</v>
      </c>
      <c r="AW1196" s="14">
        <v>0.35347769947150298</v>
      </c>
      <c r="AX1196" s="14"/>
      <c r="AY1196" s="14">
        <v>0.167934052721952</v>
      </c>
      <c r="AZ1196" s="14">
        <v>0.12098742653839401</v>
      </c>
      <c r="BA1196" s="14">
        <v>9.8856711548893805E-2</v>
      </c>
      <c r="BB1196" s="14">
        <v>6.2370433285195002E-2</v>
      </c>
      <c r="BC1196" s="14">
        <v>0.11807296407566099</v>
      </c>
      <c r="BD1196" s="14">
        <v>7.83355657487768E-2</v>
      </c>
      <c r="BE1196" s="14">
        <v>0.107428412341254</v>
      </c>
      <c r="BF1196" s="14">
        <v>0.103429127587471</v>
      </c>
      <c r="BG1196" s="14">
        <v>0.107904908880262</v>
      </c>
      <c r="BH1196" s="14">
        <v>8.72968212360693E-2</v>
      </c>
      <c r="BI1196" s="14">
        <v>0.14588524534287101</v>
      </c>
      <c r="BJ1196" s="14">
        <v>8.6787664243734006E-2</v>
      </c>
      <c r="BK1196" s="14">
        <v>0.124808097157139</v>
      </c>
      <c r="BL1196" s="14">
        <v>4.6772433523247801E-2</v>
      </c>
      <c r="BM1196" s="14">
        <v>0.16363973130561199</v>
      </c>
      <c r="BN1196" s="14">
        <v>0.24644362264466299</v>
      </c>
      <c r="BO1196" s="14"/>
      <c r="BP1196" s="14">
        <v>0.19883154781436399</v>
      </c>
      <c r="BQ1196" s="14">
        <v>9.4580620392151898E-2</v>
      </c>
      <c r="BR1196" s="14">
        <v>8.7188367104570993E-2</v>
      </c>
      <c r="BS1196" s="14">
        <v>9.0736575913455506E-2</v>
      </c>
      <c r="BT1196" s="14">
        <v>5.0826359105753102E-2</v>
      </c>
      <c r="BU1196" s="14">
        <v>2.9605793473151901E-2</v>
      </c>
      <c r="BV1196" s="14"/>
      <c r="BW1196" s="14">
        <v>7.22191393574389E-2</v>
      </c>
      <c r="BX1196" s="14">
        <v>0.111644925600488</v>
      </c>
      <c r="BY1196" s="14" t="s">
        <v>120</v>
      </c>
      <c r="BZ1196" s="14">
        <v>0.13555397733296901</v>
      </c>
      <c r="CA1196" s="14">
        <v>0.145370194001746</v>
      </c>
      <c r="CB1196" s="14">
        <v>0.17173492520637099</v>
      </c>
      <c r="CC1196" s="14">
        <v>4.9166503231753901E-2</v>
      </c>
      <c r="CD1196" s="14"/>
      <c r="CE1196" s="14">
        <v>0.206514972179521</v>
      </c>
      <c r="CF1196" s="14">
        <v>0.15694052737964201</v>
      </c>
      <c r="CG1196" s="14">
        <v>7.5787022250776104E-2</v>
      </c>
      <c r="CH1196" s="14">
        <v>6.8534323791393403E-2</v>
      </c>
      <c r="CI1196" s="14"/>
      <c r="CJ1196" s="14">
        <v>0.11596257995912999</v>
      </c>
      <c r="CK1196" s="14">
        <v>0.13710686550398099</v>
      </c>
      <c r="CL1196" s="14">
        <v>0.101751923106256</v>
      </c>
      <c r="CM1196" s="14">
        <v>9.3025980121788004E-2</v>
      </c>
      <c r="CN1196" s="14"/>
      <c r="CO1196" s="14">
        <v>0.26330299909285898</v>
      </c>
      <c r="CP1196" s="14">
        <v>8.6364605811715206E-2</v>
      </c>
      <c r="CQ1196" s="14"/>
      <c r="CR1196" s="14">
        <v>0.21122658143637901</v>
      </c>
      <c r="CS1196" s="14">
        <v>0.10180003725431</v>
      </c>
    </row>
    <row r="1197" spans="2:97" x14ac:dyDescent="0.3">
      <c r="B1197" t="s">
        <v>460</v>
      </c>
      <c r="C1197" s="14">
        <v>0.20719887402104301</v>
      </c>
      <c r="D1197" s="14">
        <v>0.228187316587561</v>
      </c>
      <c r="E1197" s="14">
        <v>0.18629094261813001</v>
      </c>
      <c r="F1197" s="14"/>
      <c r="G1197" s="14">
        <v>0.22182107776853599</v>
      </c>
      <c r="H1197" s="14">
        <v>0.21412427156267499</v>
      </c>
      <c r="I1197" s="14">
        <v>0.203754401086817</v>
      </c>
      <c r="J1197" s="14">
        <v>0.17879361222196999</v>
      </c>
      <c r="K1197" s="14">
        <v>0.214332651763605</v>
      </c>
      <c r="L1197" s="14">
        <v>0.214494813614688</v>
      </c>
      <c r="M1197" s="14"/>
      <c r="N1197" s="14">
        <v>0.19545675879406299</v>
      </c>
      <c r="O1197" s="14">
        <v>0.2157049655114</v>
      </c>
      <c r="P1197" s="14">
        <v>0.244316265404112</v>
      </c>
      <c r="Q1197" s="14">
        <v>0.182600402271137</v>
      </c>
      <c r="R1197" s="14"/>
      <c r="S1197" s="14">
        <v>0.232603729356433</v>
      </c>
      <c r="T1197" s="14">
        <v>0.21548914509445499</v>
      </c>
      <c r="U1197" s="14">
        <v>0.15787498959746399</v>
      </c>
      <c r="V1197" s="14">
        <v>0.24648082333400101</v>
      </c>
      <c r="W1197" s="14">
        <v>0.235567280189488</v>
      </c>
      <c r="X1197" s="14">
        <v>0.26701493807080501</v>
      </c>
      <c r="Y1197" s="14">
        <v>0.209979857183999</v>
      </c>
      <c r="Z1197" s="14">
        <v>0.22502016155621299</v>
      </c>
      <c r="AA1197" s="14">
        <v>0.16834862647125001</v>
      </c>
      <c r="AB1197" s="14">
        <v>0.16440604989711</v>
      </c>
      <c r="AC1197" s="14">
        <v>0.1392110424287</v>
      </c>
      <c r="AD1197" s="14">
        <v>0.16383996345527099</v>
      </c>
      <c r="AE1197" s="14"/>
      <c r="AF1197" s="14">
        <v>0.233072391282135</v>
      </c>
      <c r="AG1197" s="14">
        <v>0.19489235914554301</v>
      </c>
      <c r="AH1197" s="14">
        <v>0.259413350594842</v>
      </c>
      <c r="AI1197" s="14">
        <v>0.25192653003904902</v>
      </c>
      <c r="AJ1197" s="14">
        <v>8.4060500724413303E-2</v>
      </c>
      <c r="AK1197" s="14"/>
      <c r="AL1197" s="14">
        <v>0.18319490125955301</v>
      </c>
      <c r="AM1197" s="14">
        <v>0.231448210142739</v>
      </c>
      <c r="AN1197" s="14">
        <v>0.21396068874455801</v>
      </c>
      <c r="AO1197" s="14">
        <v>0.25322313055274298</v>
      </c>
      <c r="AP1197" s="14">
        <v>6.9500464888689995E-2</v>
      </c>
      <c r="AQ1197" s="14">
        <v>0.22478996738447701</v>
      </c>
      <c r="AR1197" s="14"/>
      <c r="AS1197" s="14">
        <v>0.229897948707869</v>
      </c>
      <c r="AT1197" s="14">
        <v>0.23416209167993399</v>
      </c>
      <c r="AU1197" s="14">
        <v>0.19128425791091</v>
      </c>
      <c r="AV1197" s="14">
        <v>0.17582219800323101</v>
      </c>
      <c r="AW1197" s="14">
        <v>0.12381008612840599</v>
      </c>
      <c r="AX1197" s="14"/>
      <c r="AY1197" s="14">
        <v>0.207268104925109</v>
      </c>
      <c r="AZ1197" s="14">
        <v>0.20780031406511101</v>
      </c>
      <c r="BA1197" s="14">
        <v>0.23186437747034799</v>
      </c>
      <c r="BB1197" s="14">
        <v>0.17188398596552601</v>
      </c>
      <c r="BC1197" s="14">
        <v>0.254552304867315</v>
      </c>
      <c r="BD1197" s="14">
        <v>0.283763692878093</v>
      </c>
      <c r="BE1197" s="14">
        <v>0.22276057481004199</v>
      </c>
      <c r="BF1197" s="14">
        <v>0.15498247234981</v>
      </c>
      <c r="BG1197" s="14">
        <v>0.19486165150281001</v>
      </c>
      <c r="BH1197" s="14">
        <v>0.171023671619048</v>
      </c>
      <c r="BI1197" s="14">
        <v>0.23189366510317799</v>
      </c>
      <c r="BJ1197" s="14">
        <v>0.23132164872663499</v>
      </c>
      <c r="BK1197" s="14">
        <v>0.12760668989195101</v>
      </c>
      <c r="BL1197" s="14">
        <v>0.151078283790544</v>
      </c>
      <c r="BM1197" s="14">
        <v>0.30226878348494801</v>
      </c>
      <c r="BN1197" s="14">
        <v>0.14641772445114701</v>
      </c>
      <c r="BO1197" s="14"/>
      <c r="BP1197" s="14">
        <v>0.219804941866766</v>
      </c>
      <c r="BQ1197" s="14">
        <v>0.18723040171431901</v>
      </c>
      <c r="BR1197" s="14">
        <v>0.215006703132224</v>
      </c>
      <c r="BS1197" s="14">
        <v>0.18952416553941401</v>
      </c>
      <c r="BT1197" s="14">
        <v>0.25403272524470599</v>
      </c>
      <c r="BU1197" s="14">
        <v>0.20520074174653299</v>
      </c>
      <c r="BV1197" s="14"/>
      <c r="BW1197" s="14">
        <v>0.20005249174050299</v>
      </c>
      <c r="BX1197" s="14">
        <v>0.224468230926824</v>
      </c>
      <c r="BY1197" s="14" t="s">
        <v>120</v>
      </c>
      <c r="BZ1197" s="14">
        <v>0.162607535340933</v>
      </c>
      <c r="CA1197" s="14">
        <v>0.204689189834798</v>
      </c>
      <c r="CB1197" s="14">
        <v>0.198111768768609</v>
      </c>
      <c r="CC1197" s="14">
        <v>0.28624743843010397</v>
      </c>
      <c r="CD1197" s="14"/>
      <c r="CE1197" s="14">
        <v>0.207824269030041</v>
      </c>
      <c r="CF1197" s="14">
        <v>0.215248929224271</v>
      </c>
      <c r="CG1197" s="14">
        <v>0.208067308023309</v>
      </c>
      <c r="CH1197" s="14">
        <v>0.222616682902816</v>
      </c>
      <c r="CI1197" s="14"/>
      <c r="CJ1197" s="14">
        <v>0.13489909615272699</v>
      </c>
      <c r="CK1197" s="14">
        <v>0.19990074988640999</v>
      </c>
      <c r="CL1197" s="14">
        <v>0.24137484653060201</v>
      </c>
      <c r="CM1197" s="14">
        <v>0.12905070491971701</v>
      </c>
      <c r="CN1197" s="14"/>
      <c r="CO1197" s="14">
        <v>0.15202482803178799</v>
      </c>
      <c r="CP1197" s="14">
        <v>0.21497911588606</v>
      </c>
      <c r="CQ1197" s="14"/>
      <c r="CR1197" s="14">
        <v>0.17354521765525399</v>
      </c>
      <c r="CS1197" s="14">
        <v>0.21566401058526299</v>
      </c>
    </row>
    <row r="1198" spans="2:97" x14ac:dyDescent="0.3">
      <c r="B1198" t="s">
        <v>461</v>
      </c>
      <c r="C1198" s="14">
        <v>0.42388223142334702</v>
      </c>
      <c r="D1198" s="14">
        <v>0.42113961959833601</v>
      </c>
      <c r="E1198" s="14">
        <v>0.426680829591841</v>
      </c>
      <c r="F1198" s="14"/>
      <c r="G1198" s="14">
        <v>0.31801401651549599</v>
      </c>
      <c r="H1198" s="14">
        <v>0.32800664166087501</v>
      </c>
      <c r="I1198" s="14">
        <v>0.43482016623251202</v>
      </c>
      <c r="J1198" s="14">
        <v>0.45161451895141902</v>
      </c>
      <c r="K1198" s="14">
        <v>0.43291639348603</v>
      </c>
      <c r="L1198" s="14">
        <v>0.540377599187571</v>
      </c>
      <c r="M1198" s="14"/>
      <c r="N1198" s="14">
        <v>0.41010431043009199</v>
      </c>
      <c r="O1198" s="14">
        <v>0.45925996822040199</v>
      </c>
      <c r="P1198" s="14">
        <v>0.40623629823694202</v>
      </c>
      <c r="Q1198" s="14">
        <v>0.41570394187056597</v>
      </c>
      <c r="R1198" s="14"/>
      <c r="S1198" s="14">
        <v>0.30304493378871</v>
      </c>
      <c r="T1198" s="14">
        <v>0.487982044276075</v>
      </c>
      <c r="U1198" s="14">
        <v>0.53150083435960405</v>
      </c>
      <c r="V1198" s="14">
        <v>0.39094063319504002</v>
      </c>
      <c r="W1198" s="14">
        <v>0.377777567677617</v>
      </c>
      <c r="X1198" s="14">
        <v>0.37401969311563799</v>
      </c>
      <c r="Y1198" s="14">
        <v>0.35324333341465702</v>
      </c>
      <c r="Z1198" s="14">
        <v>0.52289323236582097</v>
      </c>
      <c r="AA1198" s="14">
        <v>0.39620652319766297</v>
      </c>
      <c r="AB1198" s="14">
        <v>0.56622076977588098</v>
      </c>
      <c r="AC1198" s="14">
        <v>0.37246263112620498</v>
      </c>
      <c r="AD1198" s="14">
        <v>0.64239301960504602</v>
      </c>
      <c r="AE1198" s="14"/>
      <c r="AF1198" s="14">
        <v>0.42026818861287002</v>
      </c>
      <c r="AG1198" s="14">
        <v>0.37113980564085702</v>
      </c>
      <c r="AH1198" s="14">
        <v>0.42087324035271201</v>
      </c>
      <c r="AI1198" s="14">
        <v>0.43684393828229801</v>
      </c>
      <c r="AJ1198" s="14">
        <v>0.48142559052323902</v>
      </c>
      <c r="AK1198" s="14"/>
      <c r="AL1198" s="14">
        <v>0.34814949051428701</v>
      </c>
      <c r="AM1198" s="14">
        <v>0.39692796341635</v>
      </c>
      <c r="AN1198" s="14">
        <v>0.46829569369398</v>
      </c>
      <c r="AO1198" s="14">
        <v>0.47322035895244002</v>
      </c>
      <c r="AP1198" s="14">
        <v>0.498789724576157</v>
      </c>
      <c r="AQ1198" s="14">
        <v>0.38696384015078</v>
      </c>
      <c r="AR1198" s="14"/>
      <c r="AS1198" s="14">
        <v>0.41569611679214202</v>
      </c>
      <c r="AT1198" s="14">
        <v>0.43975241724766201</v>
      </c>
      <c r="AU1198" s="14">
        <v>0.45143121588958302</v>
      </c>
      <c r="AV1198" s="14">
        <v>0.35309546661836599</v>
      </c>
      <c r="AW1198" s="14">
        <v>0.17086787621251601</v>
      </c>
      <c r="AX1198" s="14"/>
      <c r="AY1198" s="14">
        <v>0.51574829112089604</v>
      </c>
      <c r="AZ1198" s="14">
        <v>0.29925654385381401</v>
      </c>
      <c r="BA1198" s="14">
        <v>0.38714151821857601</v>
      </c>
      <c r="BB1198" s="14">
        <v>0.41557229613505597</v>
      </c>
      <c r="BC1198" s="14">
        <v>0.35950250154237101</v>
      </c>
      <c r="BD1198" s="14">
        <v>0.35884483558849101</v>
      </c>
      <c r="BE1198" s="14">
        <v>0.47080268668056502</v>
      </c>
      <c r="BF1198" s="14">
        <v>0.53082078293420598</v>
      </c>
      <c r="BG1198" s="14">
        <v>0.49085695296492199</v>
      </c>
      <c r="BH1198" s="14">
        <v>0.50621674790492999</v>
      </c>
      <c r="BI1198" s="14">
        <v>0.41661755531966699</v>
      </c>
      <c r="BJ1198" s="14">
        <v>0.41176484921267298</v>
      </c>
      <c r="BK1198" s="14">
        <v>0.65879159142969101</v>
      </c>
      <c r="BL1198" s="14">
        <v>0.43869402217036901</v>
      </c>
      <c r="BM1198" s="14">
        <v>0.40969265904030899</v>
      </c>
      <c r="BN1198" s="14">
        <v>0.22002212065552801</v>
      </c>
      <c r="BO1198" s="14"/>
      <c r="BP1198" s="14">
        <v>0.316520290597612</v>
      </c>
      <c r="BQ1198" s="14">
        <v>0.45341658195002299</v>
      </c>
      <c r="BR1198" s="14">
        <v>0.44043705711097603</v>
      </c>
      <c r="BS1198" s="14">
        <v>0.444019265955159</v>
      </c>
      <c r="BT1198" s="14">
        <v>0.48687761839323102</v>
      </c>
      <c r="BU1198" s="14">
        <v>0.515764218028125</v>
      </c>
      <c r="BV1198" s="14"/>
      <c r="BW1198" s="14">
        <v>0.44328230316851303</v>
      </c>
      <c r="BX1198" s="14">
        <v>0.44087085093850698</v>
      </c>
      <c r="BY1198" s="14" t="s">
        <v>120</v>
      </c>
      <c r="BZ1198" s="14">
        <v>0.40919298169329898</v>
      </c>
      <c r="CA1198" s="14">
        <v>0.38564562999473101</v>
      </c>
      <c r="CB1198" s="14">
        <v>0.42610189326218501</v>
      </c>
      <c r="CC1198" s="14">
        <v>0.251636516429665</v>
      </c>
      <c r="CD1198" s="14"/>
      <c r="CE1198" s="14">
        <v>0.33840470493944502</v>
      </c>
      <c r="CF1198" s="14">
        <v>0.40107792455090702</v>
      </c>
      <c r="CG1198" s="14">
        <v>0.47083914652808201</v>
      </c>
      <c r="CH1198" s="14">
        <v>0.420543751244911</v>
      </c>
      <c r="CI1198" s="14"/>
      <c r="CJ1198" s="14">
        <v>0.390294982752176</v>
      </c>
      <c r="CK1198" s="14">
        <v>0.42271516711738599</v>
      </c>
      <c r="CL1198" s="14">
        <v>0.43846325553332499</v>
      </c>
      <c r="CM1198" s="14">
        <v>0.39215028056197898</v>
      </c>
      <c r="CN1198" s="14"/>
      <c r="CO1198" s="14">
        <v>0.331901099288399</v>
      </c>
      <c r="CP1198" s="14">
        <v>0.43927149114198999</v>
      </c>
      <c r="CQ1198" s="14"/>
      <c r="CR1198" s="14">
        <v>0.328886521977579</v>
      </c>
      <c r="CS1198" s="14">
        <v>0.43204300100794202</v>
      </c>
    </row>
    <row r="1199" spans="2:97" x14ac:dyDescent="0.3">
      <c r="B1199" t="s">
        <v>462</v>
      </c>
      <c r="C1199" s="14">
        <v>0.15823606797529799</v>
      </c>
      <c r="D1199" s="14">
        <v>0.13765833191883101</v>
      </c>
      <c r="E1199" s="14">
        <v>0.18027591657857001</v>
      </c>
      <c r="F1199" s="14"/>
      <c r="G1199" s="14">
        <v>0.104743560152926</v>
      </c>
      <c r="H1199" s="14">
        <v>8.6923541657475595E-2</v>
      </c>
      <c r="I1199" s="14">
        <v>0.15696433613732</v>
      </c>
      <c r="J1199" s="14">
        <v>0.155426548588738</v>
      </c>
      <c r="K1199" s="14">
        <v>0.28080993693088002</v>
      </c>
      <c r="L1199" s="14">
        <v>0.18097460400804199</v>
      </c>
      <c r="M1199" s="14"/>
      <c r="N1199" s="14">
        <v>0.16621033789214701</v>
      </c>
      <c r="O1199" s="14">
        <v>0.13310375124341201</v>
      </c>
      <c r="P1199" s="14">
        <v>0.162982957182391</v>
      </c>
      <c r="Q1199" s="14">
        <v>0.16889394072583599</v>
      </c>
      <c r="R1199" s="14"/>
      <c r="S1199" s="14">
        <v>0.10676531538134899</v>
      </c>
      <c r="T1199" s="14">
        <v>0.173822397450931</v>
      </c>
      <c r="U1199" s="14">
        <v>0.15016417878640201</v>
      </c>
      <c r="V1199" s="14">
        <v>0.15880497937896701</v>
      </c>
      <c r="W1199" s="14">
        <v>0.12671450495255901</v>
      </c>
      <c r="X1199" s="14">
        <v>0.196295726864578</v>
      </c>
      <c r="Y1199" s="14">
        <v>0.134672214926325</v>
      </c>
      <c r="Z1199" s="14">
        <v>7.8282615227893093E-2</v>
      </c>
      <c r="AA1199" s="14">
        <v>0.21256576376243799</v>
      </c>
      <c r="AB1199" s="14">
        <v>0.14365644052222701</v>
      </c>
      <c r="AC1199" s="14">
        <v>0.27520436509292201</v>
      </c>
      <c r="AD1199" s="14">
        <v>7.8492937158273796E-2</v>
      </c>
      <c r="AE1199" s="14"/>
      <c r="AF1199" s="14">
        <v>0.19650141755539999</v>
      </c>
      <c r="AG1199" s="14">
        <v>0.150331933532238</v>
      </c>
      <c r="AH1199" s="14">
        <v>0.16729771285704201</v>
      </c>
      <c r="AI1199" s="14">
        <v>0.123982595329519</v>
      </c>
      <c r="AJ1199" s="14">
        <v>0.20276079845051501</v>
      </c>
      <c r="AK1199" s="14"/>
      <c r="AL1199" s="14">
        <v>0.144334982210162</v>
      </c>
      <c r="AM1199" s="14">
        <v>0.19763060124112</v>
      </c>
      <c r="AN1199" s="14">
        <v>0.19750007993766899</v>
      </c>
      <c r="AO1199" s="14">
        <v>0.123785348565606</v>
      </c>
      <c r="AP1199" s="14">
        <v>0.23381391399217299</v>
      </c>
      <c r="AQ1199" s="14">
        <v>0.20127928799858899</v>
      </c>
      <c r="AR1199" s="14"/>
      <c r="AS1199" s="14">
        <v>0.18497419928002201</v>
      </c>
      <c r="AT1199" s="14">
        <v>0.156677481573747</v>
      </c>
      <c r="AU1199" s="14">
        <v>0.152187485742556</v>
      </c>
      <c r="AV1199" s="14">
        <v>0.119999251542769</v>
      </c>
      <c r="AW1199" s="14">
        <v>8.2267342471263494E-2</v>
      </c>
      <c r="AX1199" s="14"/>
      <c r="AY1199" s="14">
        <v>0.109049551232044</v>
      </c>
      <c r="AZ1199" s="14">
        <v>0.21093754794119399</v>
      </c>
      <c r="BA1199" s="14">
        <v>0.14965399276286201</v>
      </c>
      <c r="BB1199" s="14">
        <v>0.266725337182948</v>
      </c>
      <c r="BC1199" s="14">
        <v>0.200568416838936</v>
      </c>
      <c r="BD1199" s="14">
        <v>0.15982330342217599</v>
      </c>
      <c r="BE1199" s="14">
        <v>0.118034874888285</v>
      </c>
      <c r="BF1199" s="14">
        <v>0.14818873727707699</v>
      </c>
      <c r="BG1199" s="14">
        <v>0.125296058276024</v>
      </c>
      <c r="BH1199" s="14">
        <v>0.20408305265353399</v>
      </c>
      <c r="BI1199" s="14">
        <v>0.14323028674243299</v>
      </c>
      <c r="BJ1199" s="14">
        <v>0.12576200172764199</v>
      </c>
      <c r="BK1199" s="14">
        <v>5.7022433233009498E-2</v>
      </c>
      <c r="BL1199" s="14">
        <v>0.13448129078184501</v>
      </c>
      <c r="BM1199" s="14">
        <v>0.124398826169131</v>
      </c>
      <c r="BN1199" s="14">
        <v>0.15126321692846301</v>
      </c>
      <c r="BO1199" s="14"/>
      <c r="BP1199" s="14">
        <v>9.3944782640873303E-2</v>
      </c>
      <c r="BQ1199" s="14">
        <v>0.175654132815347</v>
      </c>
      <c r="BR1199" s="14">
        <v>0.146082615176158</v>
      </c>
      <c r="BS1199" s="14">
        <v>0.21941128791282299</v>
      </c>
      <c r="BT1199" s="14">
        <v>0.149578033755177</v>
      </c>
      <c r="BU1199" s="14">
        <v>0.191450149207437</v>
      </c>
      <c r="BV1199" s="14"/>
      <c r="BW1199" s="14">
        <v>0.189580763403502</v>
      </c>
      <c r="BX1199" s="14">
        <v>0.15111439938344401</v>
      </c>
      <c r="BY1199" s="14" t="s">
        <v>120</v>
      </c>
      <c r="BZ1199" s="14">
        <v>0.19475911532068901</v>
      </c>
      <c r="CA1199" s="14">
        <v>0.16818232823072601</v>
      </c>
      <c r="CB1199" s="14">
        <v>7.2835733728504104E-2</v>
      </c>
      <c r="CC1199" s="14">
        <v>0.244292646887243</v>
      </c>
      <c r="CD1199" s="14"/>
      <c r="CE1199" s="14">
        <v>0.13000963701232701</v>
      </c>
      <c r="CF1199" s="14">
        <v>0.14953286603386601</v>
      </c>
      <c r="CG1199" s="14">
        <v>0.132947458870638</v>
      </c>
      <c r="CH1199" s="14">
        <v>0.19940199406746201</v>
      </c>
      <c r="CI1199" s="14"/>
      <c r="CJ1199" s="14">
        <v>0.257253278243945</v>
      </c>
      <c r="CK1199" s="14">
        <v>0.14064800356973201</v>
      </c>
      <c r="CL1199" s="14">
        <v>0.13547260136697301</v>
      </c>
      <c r="CM1199" s="14">
        <v>0.138411319258958</v>
      </c>
      <c r="CN1199" s="14"/>
      <c r="CO1199" s="14">
        <v>0.138817486049022</v>
      </c>
      <c r="CP1199" s="14">
        <v>0.16123001395669201</v>
      </c>
      <c r="CQ1199" s="14"/>
      <c r="CR1199" s="14">
        <v>0.16536986006232801</v>
      </c>
      <c r="CS1199" s="14">
        <v>0.160289210507916</v>
      </c>
    </row>
    <row r="1200" spans="2:97" x14ac:dyDescent="0.3">
      <c r="B1200" t="s">
        <v>92</v>
      </c>
      <c r="C1200" s="14">
        <v>6.0582873153256299E-2</v>
      </c>
      <c r="D1200" s="14">
        <v>4.3989133544110097E-2</v>
      </c>
      <c r="E1200" s="14">
        <v>7.8069864358073698E-2</v>
      </c>
      <c r="F1200" s="14"/>
      <c r="G1200" s="14">
        <v>6.7195797981707106E-2</v>
      </c>
      <c r="H1200" s="14">
        <v>6.8830318599893595E-2</v>
      </c>
      <c r="I1200" s="14">
        <v>3.3355984010449501E-2</v>
      </c>
      <c r="J1200" s="14">
        <v>0.108452527854623</v>
      </c>
      <c r="K1200" s="14">
        <v>5.6391539538278398E-2</v>
      </c>
      <c r="L1200" s="14">
        <v>3.3182529201256798E-2</v>
      </c>
      <c r="M1200" s="14"/>
      <c r="N1200" s="14">
        <v>1.9918745856457601E-2</v>
      </c>
      <c r="O1200" s="14">
        <v>6.4323954111932105E-2</v>
      </c>
      <c r="P1200" s="14">
        <v>7.9477088895176504E-2</v>
      </c>
      <c r="Q1200" s="14">
        <v>8.4689304202293397E-2</v>
      </c>
      <c r="R1200" s="14"/>
      <c r="S1200" s="14">
        <v>7.8171045435179401E-2</v>
      </c>
      <c r="T1200" s="14">
        <v>2.8089081203178799E-2</v>
      </c>
      <c r="U1200" s="14">
        <v>2.6056996474900201E-2</v>
      </c>
      <c r="V1200" s="14">
        <v>4.0039210323475197E-2</v>
      </c>
      <c r="W1200" s="14">
        <v>4.7993951812269398E-2</v>
      </c>
      <c r="X1200" s="14">
        <v>8.9771615820879197E-2</v>
      </c>
      <c r="Y1200" s="14">
        <v>9.6600156674377602E-2</v>
      </c>
      <c r="Z1200" s="14">
        <v>7.0997298441261097E-2</v>
      </c>
      <c r="AA1200" s="14">
        <v>8.0713237303239302E-2</v>
      </c>
      <c r="AB1200" s="14">
        <v>6.8270056080325894E-2</v>
      </c>
      <c r="AC1200" s="14">
        <v>5.6936825325918199E-2</v>
      </c>
      <c r="AD1200" s="14">
        <v>0</v>
      </c>
      <c r="AE1200" s="14"/>
      <c r="AF1200" s="14">
        <v>4.1266827888552501E-2</v>
      </c>
      <c r="AG1200" s="14">
        <v>4.9317446778041701E-2</v>
      </c>
      <c r="AH1200" s="14">
        <v>4.2110733471613399E-2</v>
      </c>
      <c r="AI1200" s="14">
        <v>6.8953323426050095E-2</v>
      </c>
      <c r="AJ1200" s="14">
        <v>9.8542531707748196E-2</v>
      </c>
      <c r="AK1200" s="14"/>
      <c r="AL1200" s="14">
        <v>3.8598308259384803E-2</v>
      </c>
      <c r="AM1200" s="14">
        <v>2.57535930011209E-2</v>
      </c>
      <c r="AN1200" s="14">
        <v>3.7855065804414299E-2</v>
      </c>
      <c r="AO1200" s="14">
        <v>7.9944328653458893E-2</v>
      </c>
      <c r="AP1200" s="14">
        <v>5.18484878124231E-2</v>
      </c>
      <c r="AQ1200" s="14">
        <v>0.13066512733320901</v>
      </c>
      <c r="AR1200" s="14"/>
      <c r="AS1200" s="14">
        <v>6.2931261423557594E-2</v>
      </c>
      <c r="AT1200" s="14">
        <v>6.3492063705229002E-2</v>
      </c>
      <c r="AU1200" s="14">
        <v>5.4700637517844902E-2</v>
      </c>
      <c r="AV1200" s="14">
        <v>3.0955055805535699E-2</v>
      </c>
      <c r="AW1200" s="14">
        <v>0</v>
      </c>
      <c r="AX1200" s="14"/>
      <c r="AY1200" s="14">
        <v>0</v>
      </c>
      <c r="AZ1200" s="14">
        <v>0.118599040832813</v>
      </c>
      <c r="BA1200" s="14">
        <v>0.100473420261327</v>
      </c>
      <c r="BB1200" s="14">
        <v>6.7533346732786104E-2</v>
      </c>
      <c r="BC1200" s="14">
        <v>5.7387696247267299E-2</v>
      </c>
      <c r="BD1200" s="14">
        <v>9.5395916680752896E-2</v>
      </c>
      <c r="BE1200" s="14">
        <v>4.5688764504167402E-2</v>
      </c>
      <c r="BF1200" s="14">
        <v>5.0484969052758101E-2</v>
      </c>
      <c r="BG1200" s="14">
        <v>4.6949927629267203E-2</v>
      </c>
      <c r="BH1200" s="14">
        <v>0</v>
      </c>
      <c r="BI1200" s="14">
        <v>3.8179377566030397E-2</v>
      </c>
      <c r="BJ1200" s="14">
        <v>4.6902725839262499E-2</v>
      </c>
      <c r="BK1200" s="14">
        <v>3.1771188288209899E-2</v>
      </c>
      <c r="BL1200" s="14">
        <v>9.3776688034094197E-2</v>
      </c>
      <c r="BM1200" s="14">
        <v>0</v>
      </c>
      <c r="BN1200" s="14">
        <v>1.8845269807737899E-2</v>
      </c>
      <c r="BO1200" s="14"/>
      <c r="BP1200" s="14">
        <v>5.7070717161885602E-2</v>
      </c>
      <c r="BQ1200" s="14">
        <v>6.6769719204693601E-2</v>
      </c>
      <c r="BR1200" s="14">
        <v>9.07367921106286E-2</v>
      </c>
      <c r="BS1200" s="14">
        <v>4.6288358173866201E-2</v>
      </c>
      <c r="BT1200" s="14">
        <v>5.1208014457492602E-2</v>
      </c>
      <c r="BU1200" s="14">
        <v>3.9878436794673199E-2</v>
      </c>
      <c r="BV1200" s="14"/>
      <c r="BW1200" s="14">
        <v>5.0235398866815002E-2</v>
      </c>
      <c r="BX1200" s="14">
        <v>2.55319717199332E-2</v>
      </c>
      <c r="BY1200" s="14" t="s">
        <v>120</v>
      </c>
      <c r="BZ1200" s="14">
        <v>8.12916335335611E-2</v>
      </c>
      <c r="CA1200" s="14">
        <v>9.6112657937999293E-2</v>
      </c>
      <c r="CB1200" s="14">
        <v>7.3707546372646704E-2</v>
      </c>
      <c r="CC1200" s="14">
        <v>0.16865689502123399</v>
      </c>
      <c r="CD1200" s="14"/>
      <c r="CE1200" s="14">
        <v>6.4731459719710893E-2</v>
      </c>
      <c r="CF1200" s="14">
        <v>2.5150069809188599E-2</v>
      </c>
      <c r="CG1200" s="14">
        <v>0.105839877717664</v>
      </c>
      <c r="CH1200" s="14">
        <v>2.6028548527277401E-2</v>
      </c>
      <c r="CI1200" s="14"/>
      <c r="CJ1200" s="14">
        <v>3.6672357820966402E-2</v>
      </c>
      <c r="CK1200" s="14">
        <v>3.8574405341545298E-2</v>
      </c>
      <c r="CL1200" s="14">
        <v>5.4566372521224697E-2</v>
      </c>
      <c r="CM1200" s="14">
        <v>0.247361715137558</v>
      </c>
      <c r="CN1200" s="14"/>
      <c r="CO1200" s="14">
        <v>1.65700505483697E-2</v>
      </c>
      <c r="CP1200" s="14">
        <v>6.7098562206998405E-2</v>
      </c>
      <c r="CQ1200" s="14"/>
      <c r="CR1200" s="14">
        <v>1.7586826580698899E-2</v>
      </c>
      <c r="CS1200" s="14">
        <v>5.8281480224499402E-2</v>
      </c>
    </row>
    <row r="1201" spans="2:97" x14ac:dyDescent="0.3">
      <c r="C1201" s="14"/>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c r="AD1201" s="14"/>
      <c r="AE1201" s="14"/>
      <c r="AF1201" s="14"/>
      <c r="AG1201" s="14"/>
      <c r="AH1201" s="14"/>
      <c r="AI1201" s="14"/>
      <c r="AJ1201" s="14"/>
      <c r="AK1201" s="14"/>
      <c r="AL1201" s="14"/>
      <c r="AM1201" s="14"/>
      <c r="AN1201" s="14"/>
      <c r="AO1201" s="14"/>
      <c r="AP1201" s="14"/>
      <c r="AQ1201" s="14"/>
      <c r="AR1201" s="14"/>
      <c r="AS1201" s="14"/>
      <c r="AT1201" s="14"/>
      <c r="AU1201" s="14"/>
      <c r="AV1201" s="14"/>
      <c r="AW1201" s="14"/>
      <c r="AX1201" s="14"/>
      <c r="AY1201" s="14"/>
      <c r="AZ1201" s="14"/>
      <c r="BA1201" s="14"/>
      <c r="BB1201" s="14"/>
      <c r="BC1201" s="14"/>
      <c r="BD1201" s="14"/>
      <c r="BE1201" s="14"/>
      <c r="BF1201" s="14"/>
      <c r="BG1201" s="14"/>
      <c r="BH1201" s="14"/>
      <c r="BI1201" s="14"/>
      <c r="BJ1201" s="14"/>
      <c r="BK1201" s="14"/>
      <c r="BL1201" s="14"/>
      <c r="BM1201" s="14"/>
      <c r="BN1201" s="14"/>
      <c r="BO1201" s="14"/>
      <c r="BP1201" s="14"/>
      <c r="BQ1201" s="14"/>
      <c r="BR1201" s="14"/>
      <c r="BS1201" s="14"/>
      <c r="BT1201" s="14"/>
      <c r="BU1201" s="14"/>
      <c r="BV1201" s="14"/>
      <c r="BW1201" s="14"/>
      <c r="BX1201" s="14"/>
      <c r="BY1201" s="14"/>
      <c r="BZ1201" s="14"/>
      <c r="CA1201" s="14"/>
      <c r="CB1201" s="14"/>
      <c r="CC1201" s="14"/>
      <c r="CD1201" s="14"/>
      <c r="CE1201" s="14"/>
      <c r="CF1201" s="14"/>
      <c r="CG1201" s="14"/>
      <c r="CH1201" s="14"/>
      <c r="CI1201" s="14"/>
      <c r="CJ1201" s="14"/>
      <c r="CK1201" s="14"/>
      <c r="CL1201" s="14"/>
      <c r="CM1201" s="14"/>
      <c r="CN1201" s="14"/>
      <c r="CO1201" s="14"/>
      <c r="CP1201" s="14"/>
      <c r="CQ1201" s="14"/>
      <c r="CR1201" s="14"/>
      <c r="CS1201" s="14"/>
    </row>
    <row r="1202" spans="2:97" x14ac:dyDescent="0.3">
      <c r="B1202" s="6" t="s">
        <v>474</v>
      </c>
      <c r="C1202" s="14"/>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c r="AD1202" s="14"/>
      <c r="AE1202" s="14"/>
      <c r="AF1202" s="14"/>
      <c r="AG1202" s="14"/>
      <c r="AH1202" s="14"/>
      <c r="AI1202" s="14"/>
      <c r="AJ1202" s="14"/>
      <c r="AK1202" s="14"/>
      <c r="AL1202" s="14"/>
      <c r="AM1202" s="14"/>
      <c r="AN1202" s="14"/>
      <c r="AO1202" s="14"/>
      <c r="AP1202" s="14"/>
      <c r="AQ1202" s="14"/>
      <c r="AR1202" s="14"/>
      <c r="AS1202" s="14"/>
      <c r="AT1202" s="14"/>
      <c r="AU1202" s="14"/>
      <c r="AV1202" s="14"/>
      <c r="AW1202" s="14"/>
      <c r="AX1202" s="14"/>
      <c r="AY1202" s="14"/>
      <c r="AZ1202" s="14"/>
      <c r="BA1202" s="14"/>
      <c r="BB1202" s="14"/>
      <c r="BC1202" s="14"/>
      <c r="BD1202" s="14"/>
      <c r="BE1202" s="14"/>
      <c r="BF1202" s="14"/>
      <c r="BG1202" s="14"/>
      <c r="BH1202" s="14"/>
      <c r="BI1202" s="14"/>
      <c r="BJ1202" s="14"/>
      <c r="BK1202" s="14"/>
      <c r="BL1202" s="14"/>
      <c r="BM1202" s="14"/>
      <c r="BN1202" s="14"/>
      <c r="BO1202" s="14"/>
      <c r="BP1202" s="14"/>
      <c r="BQ1202" s="14"/>
      <c r="BR1202" s="14"/>
      <c r="BS1202" s="14"/>
      <c r="BT1202" s="14"/>
      <c r="BU1202" s="14"/>
      <c r="BV1202" s="14"/>
      <c r="BW1202" s="14"/>
      <c r="BX1202" s="14"/>
      <c r="BY1202" s="14"/>
      <c r="BZ1202" s="14"/>
      <c r="CA1202" s="14"/>
      <c r="CB1202" s="14"/>
      <c r="CC1202" s="14"/>
      <c r="CD1202" s="14"/>
      <c r="CE1202" s="14"/>
      <c r="CF1202" s="14"/>
      <c r="CG1202" s="14"/>
      <c r="CH1202" s="14"/>
      <c r="CI1202" s="14"/>
      <c r="CJ1202" s="14"/>
      <c r="CK1202" s="14"/>
      <c r="CL1202" s="14"/>
      <c r="CM1202" s="14"/>
      <c r="CN1202" s="14"/>
      <c r="CO1202" s="14"/>
      <c r="CP1202" s="14"/>
      <c r="CQ1202" s="14"/>
      <c r="CR1202" s="14"/>
      <c r="CS1202" s="14"/>
    </row>
    <row r="1203" spans="2:97" x14ac:dyDescent="0.3">
      <c r="B1203" s="24" t="s">
        <v>188</v>
      </c>
      <c r="C1203" s="14"/>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c r="AD1203" s="14"/>
      <c r="AE1203" s="14"/>
      <c r="AF1203" s="14"/>
      <c r="AG1203" s="14"/>
      <c r="AH1203" s="14"/>
      <c r="AI1203" s="14"/>
      <c r="AJ1203" s="14"/>
      <c r="AK1203" s="14"/>
      <c r="AL1203" s="14"/>
      <c r="AM1203" s="14"/>
      <c r="AN1203" s="14"/>
      <c r="AO1203" s="14"/>
      <c r="AP1203" s="14"/>
      <c r="AQ1203" s="14"/>
      <c r="AR1203" s="14"/>
      <c r="AS1203" s="14"/>
      <c r="AT1203" s="14"/>
      <c r="AU1203" s="14"/>
      <c r="AV1203" s="14"/>
      <c r="AW1203" s="14"/>
      <c r="AX1203" s="14"/>
      <c r="AY1203" s="14"/>
      <c r="AZ1203" s="14"/>
      <c r="BA1203" s="14"/>
      <c r="BB1203" s="14"/>
      <c r="BC1203" s="14"/>
      <c r="BD1203" s="14"/>
      <c r="BE1203" s="14"/>
      <c r="BF1203" s="14"/>
      <c r="BG1203" s="14"/>
      <c r="BH1203" s="14"/>
      <c r="BI1203" s="14"/>
      <c r="BJ1203" s="14"/>
      <c r="BK1203" s="14"/>
      <c r="BL1203" s="14"/>
      <c r="BM1203" s="14"/>
      <c r="BN1203" s="14"/>
      <c r="BO1203" s="14"/>
      <c r="BP1203" s="14"/>
      <c r="BQ1203" s="14"/>
      <c r="BR1203" s="14"/>
      <c r="BS1203" s="14"/>
      <c r="BT1203" s="14"/>
      <c r="BU1203" s="14"/>
      <c r="BV1203" s="14"/>
      <c r="BW1203" s="14"/>
      <c r="BX1203" s="14"/>
      <c r="BY1203" s="14"/>
      <c r="BZ1203" s="14"/>
      <c r="CA1203" s="14"/>
      <c r="CB1203" s="14"/>
      <c r="CC1203" s="14"/>
      <c r="CD1203" s="14"/>
      <c r="CE1203" s="14"/>
      <c r="CF1203" s="14"/>
      <c r="CG1203" s="14"/>
      <c r="CH1203" s="14"/>
      <c r="CI1203" s="14"/>
      <c r="CJ1203" s="14"/>
      <c r="CK1203" s="14"/>
      <c r="CL1203" s="14"/>
      <c r="CM1203" s="14"/>
      <c r="CN1203" s="14"/>
      <c r="CO1203" s="14"/>
      <c r="CP1203" s="14"/>
      <c r="CQ1203" s="14"/>
      <c r="CR1203" s="14"/>
      <c r="CS1203" s="14"/>
    </row>
    <row r="1204" spans="2:97" x14ac:dyDescent="0.3">
      <c r="B1204" t="s">
        <v>458</v>
      </c>
      <c r="C1204" s="14">
        <v>4.8469039787392899E-2</v>
      </c>
      <c r="D1204" s="14">
        <v>5.5863644279108997E-2</v>
      </c>
      <c r="E1204" s="14">
        <v>3.8590383043057098E-2</v>
      </c>
      <c r="F1204" s="14"/>
      <c r="G1204" s="14">
        <v>7.3956809202046503E-2</v>
      </c>
      <c r="H1204" s="14">
        <v>0.11690693041608501</v>
      </c>
      <c r="I1204" s="14">
        <v>7.3767100296411398E-2</v>
      </c>
      <c r="J1204" s="14">
        <v>1.59503232708391E-2</v>
      </c>
      <c r="K1204" s="14">
        <v>0</v>
      </c>
      <c r="L1204" s="14">
        <v>9.0672567730527599E-3</v>
      </c>
      <c r="M1204" s="14"/>
      <c r="N1204" s="14">
        <v>8.5397035037023505E-2</v>
      </c>
      <c r="O1204" s="14">
        <v>3.82544629537587E-2</v>
      </c>
      <c r="P1204" s="14">
        <v>2.70445153425646E-2</v>
      </c>
      <c r="Q1204" s="14">
        <v>3.78774547389076E-2</v>
      </c>
      <c r="R1204" s="14"/>
      <c r="S1204" s="14">
        <v>0.13111653785109501</v>
      </c>
      <c r="T1204" s="14">
        <v>2.23823637339143E-2</v>
      </c>
      <c r="U1204" s="14">
        <v>4.1128273024408697E-2</v>
      </c>
      <c r="V1204" s="14">
        <v>5.5623054238978099E-2</v>
      </c>
      <c r="W1204" s="14">
        <v>1.4746664665584301E-2</v>
      </c>
      <c r="X1204" s="14">
        <v>1.0127766695793501E-2</v>
      </c>
      <c r="Y1204" s="14">
        <v>7.5654472810580395E-2</v>
      </c>
      <c r="Z1204" s="14">
        <v>0</v>
      </c>
      <c r="AA1204" s="14">
        <v>4.7380295800150803E-2</v>
      </c>
      <c r="AB1204" s="14">
        <v>3.3255289850678299E-2</v>
      </c>
      <c r="AC1204" s="14">
        <v>4.11902314664047E-2</v>
      </c>
      <c r="AD1204" s="14">
        <v>4.5252508921514098E-2</v>
      </c>
      <c r="AE1204" s="14"/>
      <c r="AF1204" s="14">
        <v>5.1047044658451599E-2</v>
      </c>
      <c r="AG1204" s="14">
        <v>7.5832289621583504E-2</v>
      </c>
      <c r="AH1204" s="14">
        <v>5.5578927190061203E-2</v>
      </c>
      <c r="AI1204" s="14">
        <v>1.47170512057072E-2</v>
      </c>
      <c r="AJ1204" s="14">
        <v>7.2132465598380505E-2</v>
      </c>
      <c r="AK1204" s="14"/>
      <c r="AL1204" s="14">
        <v>9.0403172558457007E-2</v>
      </c>
      <c r="AM1204" s="14">
        <v>7.2751315544122994E-2</v>
      </c>
      <c r="AN1204" s="14">
        <v>3.1596359035774499E-2</v>
      </c>
      <c r="AO1204" s="14">
        <v>1.4326964137727299E-2</v>
      </c>
      <c r="AP1204" s="14">
        <v>5.6813002037198503E-2</v>
      </c>
      <c r="AQ1204" s="14">
        <v>1.15725832356692E-2</v>
      </c>
      <c r="AR1204" s="14"/>
      <c r="AS1204" s="14">
        <v>3.0390404515954698E-2</v>
      </c>
      <c r="AT1204" s="14">
        <v>2.7799154178532098E-2</v>
      </c>
      <c r="AU1204" s="14">
        <v>4.62914723669101E-2</v>
      </c>
      <c r="AV1204" s="14">
        <v>0.129754495291142</v>
      </c>
      <c r="AW1204" s="14">
        <v>0.29422487646675499</v>
      </c>
      <c r="AX1204" s="14"/>
      <c r="AY1204" s="14">
        <v>0</v>
      </c>
      <c r="AZ1204" s="14">
        <v>2.1266457217310901E-2</v>
      </c>
      <c r="BA1204" s="14">
        <v>1.6570693345905E-2</v>
      </c>
      <c r="BB1204" s="14">
        <v>3.2672165012596698E-2</v>
      </c>
      <c r="BC1204" s="14">
        <v>7.2886917808125506E-2</v>
      </c>
      <c r="BD1204" s="14">
        <v>3.2979215366237997E-2</v>
      </c>
      <c r="BE1204" s="14">
        <v>3.9515938680773001E-2</v>
      </c>
      <c r="BF1204" s="14">
        <v>4.6460215100399702E-2</v>
      </c>
      <c r="BG1204" s="14">
        <v>2.6251964080766899E-2</v>
      </c>
      <c r="BH1204" s="14">
        <v>1.6248036137588798E-2</v>
      </c>
      <c r="BI1204" s="14">
        <v>3.10139225938025E-2</v>
      </c>
      <c r="BJ1204" s="14">
        <v>8.2935712321337896E-2</v>
      </c>
      <c r="BK1204" s="14">
        <v>0</v>
      </c>
      <c r="BL1204" s="14">
        <v>0.1351972816999</v>
      </c>
      <c r="BM1204" s="14">
        <v>7.4994196690169102E-2</v>
      </c>
      <c r="BN1204" s="14">
        <v>0.211118201558186</v>
      </c>
      <c r="BO1204" s="14"/>
      <c r="BP1204" s="14">
        <v>0.12604632823126799</v>
      </c>
      <c r="BQ1204" s="14">
        <v>1.6682416326234101E-2</v>
      </c>
      <c r="BR1204" s="14">
        <v>2.0548465365441099E-2</v>
      </c>
      <c r="BS1204" s="14">
        <v>3.0869273414976799E-2</v>
      </c>
      <c r="BT1204" s="14">
        <v>3.5005070980606498E-2</v>
      </c>
      <c r="BU1204" s="14">
        <v>0</v>
      </c>
      <c r="BV1204" s="14"/>
      <c r="BW1204" s="14">
        <v>4.3715580451470303E-2</v>
      </c>
      <c r="BX1204" s="14">
        <v>5.0889534323113002E-2</v>
      </c>
      <c r="BY1204" s="14" t="s">
        <v>120</v>
      </c>
      <c r="BZ1204" s="14">
        <v>1.65947567785498E-2</v>
      </c>
      <c r="CA1204" s="14">
        <v>3.47124296320565E-2</v>
      </c>
      <c r="CB1204" s="14">
        <v>8.5613947752011296E-2</v>
      </c>
      <c r="CC1204" s="14">
        <v>0</v>
      </c>
      <c r="CD1204" s="14"/>
      <c r="CE1204" s="14">
        <v>8.2404251347014804E-2</v>
      </c>
      <c r="CF1204" s="14">
        <v>8.55066678437712E-2</v>
      </c>
      <c r="CG1204" s="14">
        <v>1.9185216903612499E-2</v>
      </c>
      <c r="CH1204" s="14">
        <v>4.57304562110738E-2</v>
      </c>
      <c r="CI1204" s="14"/>
      <c r="CJ1204" s="14">
        <v>5.3229209648867203E-2</v>
      </c>
      <c r="CK1204" s="14">
        <v>8.2184113131216097E-2</v>
      </c>
      <c r="CL1204" s="14">
        <v>4.0709484199767901E-2</v>
      </c>
      <c r="CM1204" s="14">
        <v>0</v>
      </c>
      <c r="CN1204" s="14"/>
      <c r="CO1204" s="14">
        <v>0.14174702491674299</v>
      </c>
      <c r="CP1204" s="14">
        <v>3.4751298612951599E-2</v>
      </c>
      <c r="CQ1204" s="14"/>
      <c r="CR1204" s="14">
        <v>0.14566147572264401</v>
      </c>
      <c r="CS1204" s="14">
        <v>3.8419380916065102E-2</v>
      </c>
    </row>
    <row r="1205" spans="2:97" x14ac:dyDescent="0.3">
      <c r="B1205" t="s">
        <v>459</v>
      </c>
      <c r="C1205" s="14">
        <v>0.11609181364238499</v>
      </c>
      <c r="D1205" s="14">
        <v>0.13687863519347701</v>
      </c>
      <c r="E1205" s="14">
        <v>9.50047063419001E-2</v>
      </c>
      <c r="F1205" s="14"/>
      <c r="G1205" s="14">
        <v>0.21069045629906799</v>
      </c>
      <c r="H1205" s="14">
        <v>0.26330087607086999</v>
      </c>
      <c r="I1205" s="14">
        <v>0.103803717613996</v>
      </c>
      <c r="J1205" s="14">
        <v>5.7970565435066297E-2</v>
      </c>
      <c r="K1205" s="14">
        <v>1.45063200855741E-2</v>
      </c>
      <c r="L1205" s="14">
        <v>5.0283406285041597E-2</v>
      </c>
      <c r="M1205" s="14"/>
      <c r="N1205" s="14">
        <v>0.15168718681386001</v>
      </c>
      <c r="O1205" s="14">
        <v>0.11137096302796</v>
      </c>
      <c r="P1205" s="14">
        <v>7.9729556789068304E-2</v>
      </c>
      <c r="Q1205" s="14">
        <v>0.11389889979800299</v>
      </c>
      <c r="R1205" s="14"/>
      <c r="S1205" s="14">
        <v>0.19655997044552201</v>
      </c>
      <c r="T1205" s="14">
        <v>0.105663921589798</v>
      </c>
      <c r="U1205" s="14">
        <v>8.1120743961388894E-2</v>
      </c>
      <c r="V1205" s="14">
        <v>0.108048000108807</v>
      </c>
      <c r="W1205" s="14">
        <v>0.14725724108624999</v>
      </c>
      <c r="X1205" s="14">
        <v>0.14384079133091601</v>
      </c>
      <c r="Y1205" s="14">
        <v>0.154030148889685</v>
      </c>
      <c r="Z1205" s="14">
        <v>4.74351271420222E-2</v>
      </c>
      <c r="AA1205" s="14">
        <v>8.9788503449363205E-2</v>
      </c>
      <c r="AB1205" s="14">
        <v>6.5991272543659704E-2</v>
      </c>
      <c r="AC1205" s="14">
        <v>8.2686186526759506E-2</v>
      </c>
      <c r="AD1205" s="14">
        <v>3.7710513675332097E-2</v>
      </c>
      <c r="AE1205" s="14"/>
      <c r="AF1205" s="14">
        <v>0.11364879720599901</v>
      </c>
      <c r="AG1205" s="14">
        <v>0.168705190429741</v>
      </c>
      <c r="AH1205" s="14">
        <v>4.1429269514163203E-2</v>
      </c>
      <c r="AI1205" s="14">
        <v>6.2125925709870099E-2</v>
      </c>
      <c r="AJ1205" s="14">
        <v>6.332469643159E-2</v>
      </c>
      <c r="AK1205" s="14"/>
      <c r="AL1205" s="14">
        <v>0.20265524058680501</v>
      </c>
      <c r="AM1205" s="14">
        <v>0.118502558269049</v>
      </c>
      <c r="AN1205" s="14">
        <v>9.6087488943296204E-2</v>
      </c>
      <c r="AO1205" s="14">
        <v>6.1631317847273499E-2</v>
      </c>
      <c r="AP1205" s="14">
        <v>4.1445957003335303E-2</v>
      </c>
      <c r="AQ1205" s="14">
        <v>5.5075867998991203E-2</v>
      </c>
      <c r="AR1205" s="14"/>
      <c r="AS1205" s="14">
        <v>7.2333792017506504E-2</v>
      </c>
      <c r="AT1205" s="14">
        <v>9.0919623411217204E-2</v>
      </c>
      <c r="AU1205" s="14">
        <v>0.12751918424320499</v>
      </c>
      <c r="AV1205" s="14">
        <v>0.24491266906832601</v>
      </c>
      <c r="AW1205" s="14">
        <v>0.32315179030427998</v>
      </c>
      <c r="AX1205" s="14"/>
      <c r="AY1205" s="14">
        <v>0.27436472581992799</v>
      </c>
      <c r="AZ1205" s="14">
        <v>0.13662493521572799</v>
      </c>
      <c r="BA1205" s="14">
        <v>9.4741613496229504E-2</v>
      </c>
      <c r="BB1205" s="14">
        <v>9.2214186051869401E-2</v>
      </c>
      <c r="BC1205" s="14">
        <v>0.10130518552625099</v>
      </c>
      <c r="BD1205" s="14">
        <v>5.8571858855964498E-2</v>
      </c>
      <c r="BE1205" s="14">
        <v>9.9304473737397106E-2</v>
      </c>
      <c r="BF1205" s="14">
        <v>9.3880496955487405E-2</v>
      </c>
      <c r="BG1205" s="14">
        <v>9.0798765150661098E-2</v>
      </c>
      <c r="BH1205" s="14">
        <v>9.1559098634130295E-2</v>
      </c>
      <c r="BI1205" s="14">
        <v>0.18875606657156399</v>
      </c>
      <c r="BJ1205" s="14">
        <v>0.147384382115367</v>
      </c>
      <c r="BK1205" s="14">
        <v>0.112189382041349</v>
      </c>
      <c r="BL1205" s="14">
        <v>0.13280444604146199</v>
      </c>
      <c r="BM1205" s="14">
        <v>0.132010509005444</v>
      </c>
      <c r="BN1205" s="14">
        <v>0.278887468102405</v>
      </c>
      <c r="BO1205" s="14"/>
      <c r="BP1205" s="14">
        <v>0.19097229089029799</v>
      </c>
      <c r="BQ1205" s="14">
        <v>0.11324753445565</v>
      </c>
      <c r="BR1205" s="14">
        <v>0.110482656992198</v>
      </c>
      <c r="BS1205" s="14">
        <v>8.8106267505929703E-2</v>
      </c>
      <c r="BT1205" s="14">
        <v>4.5707833343620302E-2</v>
      </c>
      <c r="BU1205" s="14">
        <v>6.2777236223777497E-2</v>
      </c>
      <c r="BV1205" s="14"/>
      <c r="BW1205" s="14">
        <v>8.21664677018238E-2</v>
      </c>
      <c r="BX1205" s="14">
        <v>0.14738448808781299</v>
      </c>
      <c r="BY1205" s="14" t="s">
        <v>120</v>
      </c>
      <c r="BZ1205" s="14">
        <v>7.9609962052711994E-2</v>
      </c>
      <c r="CA1205" s="14">
        <v>0.144189641944272</v>
      </c>
      <c r="CB1205" s="14">
        <v>0.15162056104263899</v>
      </c>
      <c r="CC1205" s="14">
        <v>8.8560862501065402E-2</v>
      </c>
      <c r="CD1205" s="14"/>
      <c r="CE1205" s="14">
        <v>0.18571636102954101</v>
      </c>
      <c r="CF1205" s="14">
        <v>0.175916946364093</v>
      </c>
      <c r="CG1205" s="14">
        <v>5.19710953637956E-2</v>
      </c>
      <c r="CH1205" s="14">
        <v>0.105319090043071</v>
      </c>
      <c r="CI1205" s="14"/>
      <c r="CJ1205" s="14">
        <v>0.14559282865335599</v>
      </c>
      <c r="CK1205" s="14">
        <v>0.123823031312031</v>
      </c>
      <c r="CL1205" s="14">
        <v>0.105320616500348</v>
      </c>
      <c r="CM1205" s="14">
        <v>0.105442787148289</v>
      </c>
      <c r="CN1205" s="14"/>
      <c r="CO1205" s="14">
        <v>0.29948685298751998</v>
      </c>
      <c r="CP1205" s="14">
        <v>8.6018125829005407E-2</v>
      </c>
      <c r="CQ1205" s="14"/>
      <c r="CR1205" s="14">
        <v>0.20476599874908799</v>
      </c>
      <c r="CS1205" s="14">
        <v>0.105679058045954</v>
      </c>
    </row>
    <row r="1206" spans="2:97" x14ac:dyDescent="0.3">
      <c r="B1206" t="s">
        <v>460</v>
      </c>
      <c r="C1206" s="14">
        <v>0.325287009464786</v>
      </c>
      <c r="D1206" s="14">
        <v>0.33825571152037998</v>
      </c>
      <c r="E1206" s="14">
        <v>0.31320923570368803</v>
      </c>
      <c r="F1206" s="14"/>
      <c r="G1206" s="14">
        <v>0.185254590749732</v>
      </c>
      <c r="H1206" s="14">
        <v>0.22056369752477401</v>
      </c>
      <c r="I1206" s="14">
        <v>0.324429712976184</v>
      </c>
      <c r="J1206" s="14">
        <v>0.35348721753863299</v>
      </c>
      <c r="K1206" s="14">
        <v>0.39638804831557001</v>
      </c>
      <c r="L1206" s="14">
        <v>0.44212719243419801</v>
      </c>
      <c r="M1206" s="14"/>
      <c r="N1206" s="14">
        <v>0.27163033995962499</v>
      </c>
      <c r="O1206" s="14">
        <v>0.300620655836072</v>
      </c>
      <c r="P1206" s="14">
        <v>0.41977048020134999</v>
      </c>
      <c r="Q1206" s="14">
        <v>0.33335248982702698</v>
      </c>
      <c r="R1206" s="14"/>
      <c r="S1206" s="14">
        <v>0.14246540670655</v>
      </c>
      <c r="T1206" s="14">
        <v>0.31949172118151697</v>
      </c>
      <c r="U1206" s="14">
        <v>0.29515745549942402</v>
      </c>
      <c r="V1206" s="14">
        <v>0.37045688647511299</v>
      </c>
      <c r="W1206" s="14">
        <v>0.47226638363440399</v>
      </c>
      <c r="X1206" s="14">
        <v>0.31847752769550203</v>
      </c>
      <c r="Y1206" s="14">
        <v>0.271388256087154</v>
      </c>
      <c r="Z1206" s="14">
        <v>0.44789246874381899</v>
      </c>
      <c r="AA1206" s="14">
        <v>0.30047561172236098</v>
      </c>
      <c r="AB1206" s="14">
        <v>0.41849569485847898</v>
      </c>
      <c r="AC1206" s="14">
        <v>0.44809313609218598</v>
      </c>
      <c r="AD1206" s="14">
        <v>0.33636339746301402</v>
      </c>
      <c r="AE1206" s="14"/>
      <c r="AF1206" s="14">
        <v>0.42049980472153198</v>
      </c>
      <c r="AG1206" s="14">
        <v>0.263733255144459</v>
      </c>
      <c r="AH1206" s="14">
        <v>0.22404401762389001</v>
      </c>
      <c r="AI1206" s="14">
        <v>0.46553721583619401</v>
      </c>
      <c r="AJ1206" s="14">
        <v>0.22547753937116999</v>
      </c>
      <c r="AK1206" s="14"/>
      <c r="AL1206" s="14">
        <v>0.23020571999230899</v>
      </c>
      <c r="AM1206" s="14">
        <v>0.385824946491375</v>
      </c>
      <c r="AN1206" s="14">
        <v>0.246894918174799</v>
      </c>
      <c r="AO1206" s="14">
        <v>0.50311981764326197</v>
      </c>
      <c r="AP1206" s="14">
        <v>0.170324339009292</v>
      </c>
      <c r="AQ1206" s="14">
        <v>0.28318794936983099</v>
      </c>
      <c r="AR1206" s="14"/>
      <c r="AS1206" s="14">
        <v>0.37887801724534598</v>
      </c>
      <c r="AT1206" s="14">
        <v>0.34215135306663502</v>
      </c>
      <c r="AU1206" s="14">
        <v>0.32256475741865298</v>
      </c>
      <c r="AV1206" s="14">
        <v>0.22357810136992901</v>
      </c>
      <c r="AW1206" s="14">
        <v>0</v>
      </c>
      <c r="AX1206" s="14"/>
      <c r="AY1206" s="14">
        <v>0.102772755425247</v>
      </c>
      <c r="AZ1206" s="14">
        <v>0.26310411939714301</v>
      </c>
      <c r="BA1206" s="14">
        <v>0.391314511474736</v>
      </c>
      <c r="BB1206" s="14">
        <v>0.33427030041591399</v>
      </c>
      <c r="BC1206" s="14">
        <v>0.33273501465736799</v>
      </c>
      <c r="BD1206" s="14">
        <v>0.33794100941363497</v>
      </c>
      <c r="BE1206" s="14">
        <v>0.38322567041448902</v>
      </c>
      <c r="BF1206" s="14">
        <v>0.28325743777433499</v>
      </c>
      <c r="BG1206" s="14">
        <v>0.363875471106193</v>
      </c>
      <c r="BH1206" s="14">
        <v>0.35246826559282302</v>
      </c>
      <c r="BI1206" s="14">
        <v>0.41927318150652698</v>
      </c>
      <c r="BJ1206" s="14">
        <v>0.277347348693403</v>
      </c>
      <c r="BK1206" s="14">
        <v>0.36363491195344799</v>
      </c>
      <c r="BL1206" s="14">
        <v>0.19431582551460599</v>
      </c>
      <c r="BM1206" s="14">
        <v>0.41068217982999</v>
      </c>
      <c r="BN1206" s="14">
        <v>0.13864512654389899</v>
      </c>
      <c r="BO1206" s="14"/>
      <c r="BP1206" s="14">
        <v>0.24494760379434</v>
      </c>
      <c r="BQ1206" s="14">
        <v>0.30604589374569602</v>
      </c>
      <c r="BR1206" s="14">
        <v>0.35331844809618002</v>
      </c>
      <c r="BS1206" s="14">
        <v>0.37650960824858098</v>
      </c>
      <c r="BT1206" s="14">
        <v>0.45316061007920999</v>
      </c>
      <c r="BU1206" s="14">
        <v>0.268842369077118</v>
      </c>
      <c r="BV1206" s="14"/>
      <c r="BW1206" s="14">
        <v>0.34840718645800001</v>
      </c>
      <c r="BX1206" s="14">
        <v>0.34863072591043798</v>
      </c>
      <c r="BY1206" s="14" t="s">
        <v>120</v>
      </c>
      <c r="BZ1206" s="14">
        <v>0.37760393279231003</v>
      </c>
      <c r="CA1206" s="14">
        <v>0.34196633816322802</v>
      </c>
      <c r="CB1206" s="14">
        <v>0.23737994467578899</v>
      </c>
      <c r="CC1206" s="14">
        <v>0.28842234156093999</v>
      </c>
      <c r="CD1206" s="14"/>
      <c r="CE1206" s="14">
        <v>0.246205942974319</v>
      </c>
      <c r="CF1206" s="14">
        <v>0.34639971036953898</v>
      </c>
      <c r="CG1206" s="14">
        <v>0.34676320997266902</v>
      </c>
      <c r="CH1206" s="14">
        <v>0.35973783487278599</v>
      </c>
      <c r="CI1206" s="14"/>
      <c r="CJ1206" s="14">
        <v>0.30217332204784803</v>
      </c>
      <c r="CK1206" s="14">
        <v>0.34899673229778799</v>
      </c>
      <c r="CL1206" s="14">
        <v>0.33104810448384098</v>
      </c>
      <c r="CM1206" s="14">
        <v>0.26574963427519299</v>
      </c>
      <c r="CN1206" s="14"/>
      <c r="CO1206" s="14">
        <v>0.20089553855723799</v>
      </c>
      <c r="CP1206" s="14">
        <v>0.34794212603318297</v>
      </c>
      <c r="CQ1206" s="14"/>
      <c r="CR1206" s="14">
        <v>0.331833533787532</v>
      </c>
      <c r="CS1206" s="14">
        <v>0.324487556267199</v>
      </c>
    </row>
    <row r="1207" spans="2:97" x14ac:dyDescent="0.3">
      <c r="B1207" t="s">
        <v>461</v>
      </c>
      <c r="C1207" s="14">
        <v>0.33705869883457401</v>
      </c>
      <c r="D1207" s="14">
        <v>0.353310165674392</v>
      </c>
      <c r="E1207" s="14">
        <v>0.32162275437753401</v>
      </c>
      <c r="F1207" s="14"/>
      <c r="G1207" s="14">
        <v>0.335906526647476</v>
      </c>
      <c r="H1207" s="14">
        <v>0.24594258066998501</v>
      </c>
      <c r="I1207" s="14">
        <v>0.30729976490008698</v>
      </c>
      <c r="J1207" s="14">
        <v>0.36703130737866602</v>
      </c>
      <c r="K1207" s="14">
        <v>0.40911428770365998</v>
      </c>
      <c r="L1207" s="14">
        <v>0.370664144293606</v>
      </c>
      <c r="M1207" s="14"/>
      <c r="N1207" s="14">
        <v>0.34409770126017097</v>
      </c>
      <c r="O1207" s="14">
        <v>0.36450987618258601</v>
      </c>
      <c r="P1207" s="14">
        <v>0.286235241355279</v>
      </c>
      <c r="Q1207" s="14">
        <v>0.34119757546421398</v>
      </c>
      <c r="R1207" s="14"/>
      <c r="S1207" s="14">
        <v>0.31421676451813801</v>
      </c>
      <c r="T1207" s="14">
        <v>0.382413285497608</v>
      </c>
      <c r="U1207" s="14">
        <v>0.35025297397833599</v>
      </c>
      <c r="V1207" s="14">
        <v>0.32729519441614202</v>
      </c>
      <c r="W1207" s="14">
        <v>0.225624432535728</v>
      </c>
      <c r="X1207" s="14">
        <v>0.36501498409069799</v>
      </c>
      <c r="Y1207" s="14">
        <v>0.36205994877207398</v>
      </c>
      <c r="Z1207" s="14">
        <v>0.30135342042487001</v>
      </c>
      <c r="AA1207" s="14">
        <v>0.339511114928361</v>
      </c>
      <c r="AB1207" s="14">
        <v>0.34530999460890899</v>
      </c>
      <c r="AC1207" s="14">
        <v>0.27094208134801201</v>
      </c>
      <c r="AD1207" s="14">
        <v>0.48620232692238402</v>
      </c>
      <c r="AE1207" s="14"/>
      <c r="AF1207" s="14">
        <v>0.29632091464484001</v>
      </c>
      <c r="AG1207" s="14">
        <v>0.33572994020967201</v>
      </c>
      <c r="AH1207" s="14">
        <v>0.47824758498963799</v>
      </c>
      <c r="AI1207" s="14">
        <v>0.263595956309714</v>
      </c>
      <c r="AJ1207" s="14">
        <v>0.272931328301321</v>
      </c>
      <c r="AK1207" s="14"/>
      <c r="AL1207" s="14">
        <v>0.31944674978197302</v>
      </c>
      <c r="AM1207" s="14">
        <v>0.30225669590478599</v>
      </c>
      <c r="AN1207" s="14">
        <v>0.44535186612413402</v>
      </c>
      <c r="AO1207" s="14">
        <v>0.263535580392877</v>
      </c>
      <c r="AP1207" s="14">
        <v>0.42218291508280698</v>
      </c>
      <c r="AQ1207" s="14">
        <v>0.40323208299743402</v>
      </c>
      <c r="AR1207" s="14"/>
      <c r="AS1207" s="14">
        <v>0.33675410616495199</v>
      </c>
      <c r="AT1207" s="14">
        <v>0.35351975795645701</v>
      </c>
      <c r="AU1207" s="14">
        <v>0.34133097873792201</v>
      </c>
      <c r="AV1207" s="14">
        <v>0.27502091264323197</v>
      </c>
      <c r="AW1207" s="14">
        <v>0.33592632177981102</v>
      </c>
      <c r="AX1207" s="14"/>
      <c r="AY1207" s="14">
        <v>0.51836716925496296</v>
      </c>
      <c r="AZ1207" s="14">
        <v>0.31633973104559099</v>
      </c>
      <c r="BA1207" s="14">
        <v>0.281149882498621</v>
      </c>
      <c r="BB1207" s="14">
        <v>0.31813234469462698</v>
      </c>
      <c r="BC1207" s="14">
        <v>0.32519561807741898</v>
      </c>
      <c r="BD1207" s="14">
        <v>0.36227248300645098</v>
      </c>
      <c r="BE1207" s="14">
        <v>0.36887046984611299</v>
      </c>
      <c r="BF1207" s="14">
        <v>0.37722552386372299</v>
      </c>
      <c r="BG1207" s="14">
        <v>0.37129674470989499</v>
      </c>
      <c r="BH1207" s="14">
        <v>0.36161088976056999</v>
      </c>
      <c r="BI1207" s="14">
        <v>0.26137611939134497</v>
      </c>
      <c r="BJ1207" s="14">
        <v>0.29962141377957902</v>
      </c>
      <c r="BK1207" s="14">
        <v>0.43091748885501302</v>
      </c>
      <c r="BL1207" s="14">
        <v>0.38627998627118398</v>
      </c>
      <c r="BM1207" s="14">
        <v>0.17024011833377201</v>
      </c>
      <c r="BN1207" s="14">
        <v>0.26613179898992001</v>
      </c>
      <c r="BO1207" s="14"/>
      <c r="BP1207" s="14">
        <v>0.28849126957295901</v>
      </c>
      <c r="BQ1207" s="14">
        <v>0.36829614693512602</v>
      </c>
      <c r="BR1207" s="14">
        <v>0.33555691527189901</v>
      </c>
      <c r="BS1207" s="14">
        <v>0.330961040766582</v>
      </c>
      <c r="BT1207" s="14">
        <v>0.32036021048292401</v>
      </c>
      <c r="BU1207" s="14">
        <v>0.46392734818668302</v>
      </c>
      <c r="BV1207" s="14"/>
      <c r="BW1207" s="14">
        <v>0.36543896703407602</v>
      </c>
      <c r="BX1207" s="14">
        <v>0.31891644027538502</v>
      </c>
      <c r="BY1207" s="14" t="s">
        <v>120</v>
      </c>
      <c r="BZ1207" s="14">
        <v>0.28025815669477</v>
      </c>
      <c r="CA1207" s="14">
        <v>0.30374465728128602</v>
      </c>
      <c r="CB1207" s="14">
        <v>0.36214425866609301</v>
      </c>
      <c r="CC1207" s="14">
        <v>0.21994163046288201</v>
      </c>
      <c r="CD1207" s="14"/>
      <c r="CE1207" s="14">
        <v>0.30179933331553399</v>
      </c>
      <c r="CF1207" s="14">
        <v>0.29178293147956502</v>
      </c>
      <c r="CG1207" s="14">
        <v>0.36055738104462398</v>
      </c>
      <c r="CH1207" s="14">
        <v>0.34096280457017097</v>
      </c>
      <c r="CI1207" s="14"/>
      <c r="CJ1207" s="14">
        <v>0.34720648710016599</v>
      </c>
      <c r="CK1207" s="14">
        <v>0.30260951726683399</v>
      </c>
      <c r="CL1207" s="14">
        <v>0.34664987193984098</v>
      </c>
      <c r="CM1207" s="14">
        <v>0.33037960084874601</v>
      </c>
      <c r="CN1207" s="14"/>
      <c r="CO1207" s="14">
        <v>0.22732074194847601</v>
      </c>
      <c r="CP1207" s="14">
        <v>0.35147585356941502</v>
      </c>
      <c r="CQ1207" s="14"/>
      <c r="CR1207" s="14">
        <v>0.197266192878989</v>
      </c>
      <c r="CS1207" s="14">
        <v>0.35100721638982502</v>
      </c>
    </row>
    <row r="1208" spans="2:97" x14ac:dyDescent="0.3">
      <c r="B1208" t="s">
        <v>462</v>
      </c>
      <c r="C1208" s="14">
        <v>0.110343784549229</v>
      </c>
      <c r="D1208" s="14">
        <v>8.6499257905292698E-2</v>
      </c>
      <c r="E1208" s="14">
        <v>0.133714660152883</v>
      </c>
      <c r="F1208" s="14"/>
      <c r="G1208" s="14">
        <v>0.16146783746739399</v>
      </c>
      <c r="H1208" s="14">
        <v>7.36501302490217E-2</v>
      </c>
      <c r="I1208" s="14">
        <v>0.12857549404063701</v>
      </c>
      <c r="J1208" s="14">
        <v>0.11898591009916</v>
      </c>
      <c r="K1208" s="14">
        <v>0.12888323685943101</v>
      </c>
      <c r="L1208" s="14">
        <v>7.2419885663244504E-2</v>
      </c>
      <c r="M1208" s="14"/>
      <c r="N1208" s="14">
        <v>0.107773338785471</v>
      </c>
      <c r="O1208" s="14">
        <v>0.111555319758476</v>
      </c>
      <c r="P1208" s="14">
        <v>0.124972851318009</v>
      </c>
      <c r="Q1208" s="14">
        <v>9.6703532594279898E-2</v>
      </c>
      <c r="R1208" s="14"/>
      <c r="S1208" s="14">
        <v>0.14572626522011001</v>
      </c>
      <c r="T1208" s="14">
        <v>0.12808240694442299</v>
      </c>
      <c r="U1208" s="14">
        <v>0.16796073137131401</v>
      </c>
      <c r="V1208" s="14">
        <v>9.5255655069270903E-2</v>
      </c>
      <c r="W1208" s="14">
        <v>0.113654197780841</v>
      </c>
      <c r="X1208" s="14">
        <v>9.9877667547389901E-2</v>
      </c>
      <c r="Y1208" s="14">
        <v>7.1320438965738697E-2</v>
      </c>
      <c r="Z1208" s="14">
        <v>0.15331023100992999</v>
      </c>
      <c r="AA1208" s="14">
        <v>0.115566039397957</v>
      </c>
      <c r="AB1208" s="14">
        <v>6.7078506895415294E-2</v>
      </c>
      <c r="AC1208" s="14">
        <v>9.8303025395756999E-2</v>
      </c>
      <c r="AD1208" s="14">
        <v>0</v>
      </c>
      <c r="AE1208" s="14"/>
      <c r="AF1208" s="14">
        <v>8.0177747828913501E-2</v>
      </c>
      <c r="AG1208" s="14">
        <v>0.10412822329114101</v>
      </c>
      <c r="AH1208" s="14">
        <v>0.12616720101405601</v>
      </c>
      <c r="AI1208" s="14">
        <v>9.3547539791940096E-2</v>
      </c>
      <c r="AJ1208" s="14">
        <v>0.31592895165273799</v>
      </c>
      <c r="AK1208" s="14"/>
      <c r="AL1208" s="14">
        <v>0.11440552759483</v>
      </c>
      <c r="AM1208" s="14">
        <v>8.7701299057901402E-2</v>
      </c>
      <c r="AN1208" s="14">
        <v>0.123544973638021</v>
      </c>
      <c r="AO1208" s="14">
        <v>8.1592466551086901E-2</v>
      </c>
      <c r="AP1208" s="14">
        <v>0.28303951459761501</v>
      </c>
      <c r="AQ1208" s="14">
        <v>9.2285055229344007E-2</v>
      </c>
      <c r="AR1208" s="14"/>
      <c r="AS1208" s="14">
        <v>0.114637782929032</v>
      </c>
      <c r="AT1208" s="14">
        <v>0.13224564942964301</v>
      </c>
      <c r="AU1208" s="14">
        <v>0.109883146494024</v>
      </c>
      <c r="AV1208" s="14">
        <v>7.87268910137741E-2</v>
      </c>
      <c r="AW1208" s="14">
        <v>4.6697011449154002E-2</v>
      </c>
      <c r="AX1208" s="14"/>
      <c r="AY1208" s="14">
        <v>0.104495349499861</v>
      </c>
      <c r="AZ1208" s="14">
        <v>0.11819865263962399</v>
      </c>
      <c r="BA1208" s="14">
        <v>0.133084966858735</v>
      </c>
      <c r="BB1208" s="14">
        <v>0.15473019949584901</v>
      </c>
      <c r="BC1208" s="14">
        <v>8.7729122867725703E-2</v>
      </c>
      <c r="BD1208" s="14">
        <v>0.133873151824876</v>
      </c>
      <c r="BE1208" s="14">
        <v>7.42242205655326E-2</v>
      </c>
      <c r="BF1208" s="14">
        <v>0.121938725649437</v>
      </c>
      <c r="BG1208" s="14">
        <v>0.10866634267810001</v>
      </c>
      <c r="BH1208" s="14">
        <v>0.15505254319832901</v>
      </c>
      <c r="BI1208" s="14">
        <v>7.5133539266512298E-2</v>
      </c>
      <c r="BJ1208" s="14">
        <v>9.3744673738585596E-2</v>
      </c>
      <c r="BK1208" s="14">
        <v>3.0562413162147601E-2</v>
      </c>
      <c r="BL1208" s="14">
        <v>0.151402460472849</v>
      </c>
      <c r="BM1208" s="14">
        <v>0.17126758521976401</v>
      </c>
      <c r="BN1208" s="14">
        <v>8.6657061733501198E-2</v>
      </c>
      <c r="BO1208" s="14"/>
      <c r="BP1208" s="14">
        <v>9.7363683446997001E-2</v>
      </c>
      <c r="BQ1208" s="14">
        <v>0.12333233087876901</v>
      </c>
      <c r="BR1208" s="14">
        <v>0.119777958519</v>
      </c>
      <c r="BS1208" s="14">
        <v>0.122965636530213</v>
      </c>
      <c r="BT1208" s="14">
        <v>7.6729296356221804E-2</v>
      </c>
      <c r="BU1208" s="14">
        <v>0.106529255338357</v>
      </c>
      <c r="BV1208" s="14"/>
      <c r="BW1208" s="14">
        <v>9.3173581652026993E-2</v>
      </c>
      <c r="BX1208" s="14">
        <v>0.107890817037087</v>
      </c>
      <c r="BY1208" s="14" t="s">
        <v>120</v>
      </c>
      <c r="BZ1208" s="14">
        <v>0.165416140464274</v>
      </c>
      <c r="CA1208" s="14">
        <v>0.11541397861145</v>
      </c>
      <c r="CB1208" s="14">
        <v>8.6528176742269702E-2</v>
      </c>
      <c r="CC1208" s="14">
        <v>0.256351228414683</v>
      </c>
      <c r="CD1208" s="14"/>
      <c r="CE1208" s="14">
        <v>0.122179705491477</v>
      </c>
      <c r="CF1208" s="14">
        <v>5.99822207882846E-2</v>
      </c>
      <c r="CG1208" s="14">
        <v>0.12739532852747501</v>
      </c>
      <c r="CH1208" s="14">
        <v>0.122025075816472</v>
      </c>
      <c r="CI1208" s="14"/>
      <c r="CJ1208" s="14">
        <v>0.123359421391265</v>
      </c>
      <c r="CK1208" s="14">
        <v>0.119673089703969</v>
      </c>
      <c r="CL1208" s="14">
        <v>0.102165579961672</v>
      </c>
      <c r="CM1208" s="14">
        <v>0.117615761679012</v>
      </c>
      <c r="CN1208" s="14"/>
      <c r="CO1208" s="14">
        <v>9.2345702460871398E-2</v>
      </c>
      <c r="CP1208" s="14">
        <v>0.114659705491698</v>
      </c>
      <c r="CQ1208" s="14"/>
      <c r="CR1208" s="14">
        <v>0.101827551272702</v>
      </c>
      <c r="CS1208" s="14">
        <v>0.117070336855326</v>
      </c>
    </row>
    <row r="1209" spans="2:97" x14ac:dyDescent="0.3">
      <c r="B1209" t="s">
        <v>92</v>
      </c>
      <c r="C1209" s="14">
        <v>6.2749653721632798E-2</v>
      </c>
      <c r="D1209" s="14">
        <v>2.9192585427348101E-2</v>
      </c>
      <c r="E1209" s="14">
        <v>9.7858260380938006E-2</v>
      </c>
      <c r="F1209" s="14"/>
      <c r="G1209" s="14">
        <v>3.2723779634284099E-2</v>
      </c>
      <c r="H1209" s="14">
        <v>7.9635785069264803E-2</v>
      </c>
      <c r="I1209" s="14">
        <v>6.2124210172684102E-2</v>
      </c>
      <c r="J1209" s="14">
        <v>8.6574676277635307E-2</v>
      </c>
      <c r="K1209" s="14">
        <v>5.1108107035764502E-2</v>
      </c>
      <c r="L1209" s="14">
        <v>5.5438114550857502E-2</v>
      </c>
      <c r="M1209" s="14"/>
      <c r="N1209" s="14">
        <v>3.94143981438487E-2</v>
      </c>
      <c r="O1209" s="14">
        <v>7.3688722241146504E-2</v>
      </c>
      <c r="P1209" s="14">
        <v>6.2247354993728903E-2</v>
      </c>
      <c r="Q1209" s="14">
        <v>7.6970047577567993E-2</v>
      </c>
      <c r="R1209" s="14"/>
      <c r="S1209" s="14">
        <v>6.9915055258585601E-2</v>
      </c>
      <c r="T1209" s="14">
        <v>4.1966301052740601E-2</v>
      </c>
      <c r="U1209" s="14">
        <v>6.4379822165128595E-2</v>
      </c>
      <c r="V1209" s="14">
        <v>4.33212096916884E-2</v>
      </c>
      <c r="W1209" s="14">
        <v>2.6451080297193098E-2</v>
      </c>
      <c r="X1209" s="14">
        <v>6.2661262639700496E-2</v>
      </c>
      <c r="Y1209" s="14">
        <v>6.5546734474768095E-2</v>
      </c>
      <c r="Z1209" s="14">
        <v>5.0008752679358698E-2</v>
      </c>
      <c r="AA1209" s="14">
        <v>0.10727843470180699</v>
      </c>
      <c r="AB1209" s="14">
        <v>6.9869241242858704E-2</v>
      </c>
      <c r="AC1209" s="14">
        <v>5.8785339170881398E-2</v>
      </c>
      <c r="AD1209" s="14">
        <v>9.4471253017755594E-2</v>
      </c>
      <c r="AE1209" s="14"/>
      <c r="AF1209" s="14">
        <v>3.8305690940264002E-2</v>
      </c>
      <c r="AG1209" s="14">
        <v>5.1871101303403701E-2</v>
      </c>
      <c r="AH1209" s="14">
        <v>7.4532999668191005E-2</v>
      </c>
      <c r="AI1209" s="14">
        <v>0.100476311146574</v>
      </c>
      <c r="AJ1209" s="14">
        <v>5.0205018644801001E-2</v>
      </c>
      <c r="AK1209" s="14"/>
      <c r="AL1209" s="14">
        <v>4.2883589485625997E-2</v>
      </c>
      <c r="AM1209" s="14">
        <v>3.2963184732765598E-2</v>
      </c>
      <c r="AN1209" s="14">
        <v>5.6524394083974999E-2</v>
      </c>
      <c r="AO1209" s="14">
        <v>7.57938534277732E-2</v>
      </c>
      <c r="AP1209" s="14">
        <v>2.61942722697527E-2</v>
      </c>
      <c r="AQ1209" s="14">
        <v>0.15464646116872999</v>
      </c>
      <c r="AR1209" s="14"/>
      <c r="AS1209" s="14">
        <v>6.7005897127209002E-2</v>
      </c>
      <c r="AT1209" s="14">
        <v>5.3364461957515798E-2</v>
      </c>
      <c r="AU1209" s="14">
        <v>5.24104607392855E-2</v>
      </c>
      <c r="AV1209" s="14">
        <v>4.80069306135971E-2</v>
      </c>
      <c r="AW1209" s="14">
        <v>0</v>
      </c>
      <c r="AX1209" s="14"/>
      <c r="AY1209" s="14">
        <v>0</v>
      </c>
      <c r="AZ1209" s="14">
        <v>0.14446610448460301</v>
      </c>
      <c r="BA1209" s="14">
        <v>8.3138332325773695E-2</v>
      </c>
      <c r="BB1209" s="14">
        <v>6.7980804329144398E-2</v>
      </c>
      <c r="BC1209" s="14">
        <v>8.0148141063110495E-2</v>
      </c>
      <c r="BD1209" s="14">
        <v>7.4362281532836097E-2</v>
      </c>
      <c r="BE1209" s="14">
        <v>3.4859226755695499E-2</v>
      </c>
      <c r="BF1209" s="14">
        <v>7.7237600656616695E-2</v>
      </c>
      <c r="BG1209" s="14">
        <v>3.9110712274383903E-2</v>
      </c>
      <c r="BH1209" s="14">
        <v>2.3061166676559299E-2</v>
      </c>
      <c r="BI1209" s="14">
        <v>2.4447170670249398E-2</v>
      </c>
      <c r="BJ1209" s="14">
        <v>9.8966469351727801E-2</v>
      </c>
      <c r="BK1209" s="14">
        <v>6.2695803988042101E-2</v>
      </c>
      <c r="BL1209" s="14">
        <v>0</v>
      </c>
      <c r="BM1209" s="14">
        <v>4.08054109208607E-2</v>
      </c>
      <c r="BN1209" s="14">
        <v>1.8560343072088401E-2</v>
      </c>
      <c r="BO1209" s="14"/>
      <c r="BP1209" s="14">
        <v>5.2178824064138297E-2</v>
      </c>
      <c r="BQ1209" s="14">
        <v>7.2395677658525295E-2</v>
      </c>
      <c r="BR1209" s="14">
        <v>6.0315555755283197E-2</v>
      </c>
      <c r="BS1209" s="14">
        <v>5.0588173533718403E-2</v>
      </c>
      <c r="BT1209" s="14">
        <v>6.9036978757416906E-2</v>
      </c>
      <c r="BU1209" s="14">
        <v>9.7923791174064301E-2</v>
      </c>
      <c r="BV1209" s="14"/>
      <c r="BW1209" s="14">
        <v>6.7098216702602506E-2</v>
      </c>
      <c r="BX1209" s="14">
        <v>2.6287994366164202E-2</v>
      </c>
      <c r="BY1209" s="14" t="s">
        <v>120</v>
      </c>
      <c r="BZ1209" s="14">
        <v>8.0517051217384297E-2</v>
      </c>
      <c r="CA1209" s="14">
        <v>5.9972954367708102E-2</v>
      </c>
      <c r="CB1209" s="14">
        <v>7.6713111121198496E-2</v>
      </c>
      <c r="CC1209" s="14">
        <v>0.14672393706042999</v>
      </c>
      <c r="CD1209" s="14"/>
      <c r="CE1209" s="14">
        <v>6.1694405842113803E-2</v>
      </c>
      <c r="CF1209" s="14">
        <v>4.04115231547479E-2</v>
      </c>
      <c r="CG1209" s="14">
        <v>9.4127768187824604E-2</v>
      </c>
      <c r="CH1209" s="14">
        <v>2.6224738486425501E-2</v>
      </c>
      <c r="CI1209" s="14"/>
      <c r="CJ1209" s="14">
        <v>2.8438731158498501E-2</v>
      </c>
      <c r="CK1209" s="14">
        <v>2.2713516288161501E-2</v>
      </c>
      <c r="CL1209" s="14">
        <v>7.4106342914530596E-2</v>
      </c>
      <c r="CM1209" s="14">
        <v>0.18081221604876099</v>
      </c>
      <c r="CN1209" s="14"/>
      <c r="CO1209" s="14">
        <v>3.8204139129151403E-2</v>
      </c>
      <c r="CP1209" s="14">
        <v>6.5152890463746796E-2</v>
      </c>
      <c r="CQ1209" s="14"/>
      <c r="CR1209" s="14">
        <v>1.8645247589044799E-2</v>
      </c>
      <c r="CS1209" s="14">
        <v>6.3336451525631804E-2</v>
      </c>
    </row>
    <row r="1210" spans="2:97" x14ac:dyDescent="0.3">
      <c r="C1210" s="14"/>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c r="AD1210" s="14"/>
      <c r="AE1210" s="14"/>
      <c r="AF1210" s="14"/>
      <c r="AG1210" s="14"/>
      <c r="AH1210" s="14"/>
      <c r="AI1210" s="14"/>
      <c r="AJ1210" s="14"/>
      <c r="AK1210" s="14"/>
      <c r="AL1210" s="14"/>
      <c r="AM1210" s="14"/>
      <c r="AN1210" s="14"/>
      <c r="AO1210" s="14"/>
      <c r="AP1210" s="14"/>
      <c r="AQ1210" s="14"/>
      <c r="AR1210" s="14"/>
      <c r="AS1210" s="14"/>
      <c r="AT1210" s="14"/>
      <c r="AU1210" s="14"/>
      <c r="AV1210" s="14"/>
      <c r="AW1210" s="14"/>
      <c r="AX1210" s="14"/>
      <c r="AY1210" s="14"/>
      <c r="AZ1210" s="14"/>
      <c r="BA1210" s="14"/>
      <c r="BB1210" s="14"/>
      <c r="BC1210" s="14"/>
      <c r="BD1210" s="14"/>
      <c r="BE1210" s="14"/>
      <c r="BF1210" s="14"/>
      <c r="BG1210" s="14"/>
      <c r="BH1210" s="14"/>
      <c r="BI1210" s="14"/>
      <c r="BJ1210" s="14"/>
      <c r="BK1210" s="14"/>
      <c r="BL1210" s="14"/>
      <c r="BM1210" s="14"/>
      <c r="BN1210" s="14"/>
      <c r="BO1210" s="14"/>
      <c r="BP1210" s="14"/>
      <c r="BQ1210" s="14"/>
      <c r="BR1210" s="14"/>
      <c r="BS1210" s="14"/>
      <c r="BT1210" s="14"/>
      <c r="BU1210" s="14"/>
      <c r="BV1210" s="14"/>
      <c r="BW1210" s="14"/>
      <c r="BX1210" s="14"/>
      <c r="BY1210" s="14"/>
      <c r="BZ1210" s="14"/>
      <c r="CA1210" s="14"/>
      <c r="CB1210" s="14"/>
      <c r="CC1210" s="14"/>
      <c r="CD1210" s="14"/>
      <c r="CE1210" s="14"/>
      <c r="CF1210" s="14"/>
      <c r="CG1210" s="14"/>
      <c r="CH1210" s="14"/>
      <c r="CI1210" s="14"/>
      <c r="CJ1210" s="14"/>
      <c r="CK1210" s="14"/>
      <c r="CL1210" s="14"/>
      <c r="CM1210" s="14"/>
      <c r="CN1210" s="14"/>
      <c r="CO1210" s="14"/>
      <c r="CP1210" s="14"/>
      <c r="CQ1210" s="14"/>
      <c r="CR1210" s="14"/>
      <c r="CS1210" s="14"/>
    </row>
    <row r="1211" spans="2:97" x14ac:dyDescent="0.3">
      <c r="B1211" s="6" t="s">
        <v>475</v>
      </c>
      <c r="C1211" s="14"/>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c r="AD1211" s="14"/>
      <c r="AE1211" s="14"/>
      <c r="AF1211" s="14"/>
      <c r="AG1211" s="14"/>
      <c r="AH1211" s="14"/>
      <c r="AI1211" s="14"/>
      <c r="AJ1211" s="14"/>
      <c r="AK1211" s="14"/>
      <c r="AL1211" s="14"/>
      <c r="AM1211" s="14"/>
      <c r="AN1211" s="14"/>
      <c r="AO1211" s="14"/>
      <c r="AP1211" s="14"/>
      <c r="AQ1211" s="14"/>
      <c r="AR1211" s="14"/>
      <c r="AS1211" s="14"/>
      <c r="AT1211" s="14"/>
      <c r="AU1211" s="14"/>
      <c r="AV1211" s="14"/>
      <c r="AW1211" s="14"/>
      <c r="AX1211" s="14"/>
      <c r="AY1211" s="14"/>
      <c r="AZ1211" s="14"/>
      <c r="BA1211" s="14"/>
      <c r="BB1211" s="14"/>
      <c r="BC1211" s="14"/>
      <c r="BD1211" s="14"/>
      <c r="BE1211" s="14"/>
      <c r="BF1211" s="14"/>
      <c r="BG1211" s="14"/>
      <c r="BH1211" s="14"/>
      <c r="BI1211" s="14"/>
      <c r="BJ1211" s="14"/>
      <c r="BK1211" s="14"/>
      <c r="BL1211" s="14"/>
      <c r="BM1211" s="14"/>
      <c r="BN1211" s="14"/>
      <c r="BO1211" s="14"/>
      <c r="BP1211" s="14"/>
      <c r="BQ1211" s="14"/>
      <c r="BR1211" s="14"/>
      <c r="BS1211" s="14"/>
      <c r="BT1211" s="14"/>
      <c r="BU1211" s="14"/>
      <c r="BV1211" s="14"/>
      <c r="BW1211" s="14"/>
      <c r="BX1211" s="14"/>
      <c r="BY1211" s="14"/>
      <c r="BZ1211" s="14"/>
      <c r="CA1211" s="14"/>
      <c r="CB1211" s="14"/>
      <c r="CC1211" s="14"/>
      <c r="CD1211" s="14"/>
      <c r="CE1211" s="14"/>
      <c r="CF1211" s="14"/>
      <c r="CG1211" s="14"/>
      <c r="CH1211" s="14"/>
      <c r="CI1211" s="14"/>
      <c r="CJ1211" s="14"/>
      <c r="CK1211" s="14"/>
      <c r="CL1211" s="14"/>
      <c r="CM1211" s="14"/>
      <c r="CN1211" s="14"/>
      <c r="CO1211" s="14"/>
      <c r="CP1211" s="14"/>
      <c r="CQ1211" s="14"/>
      <c r="CR1211" s="14"/>
      <c r="CS1211" s="14"/>
    </row>
    <row r="1212" spans="2:97" x14ac:dyDescent="0.3">
      <c r="B1212" s="24" t="s">
        <v>188</v>
      </c>
      <c r="C1212" s="14"/>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c r="AD1212" s="14"/>
      <c r="AE1212" s="14"/>
      <c r="AF1212" s="14"/>
      <c r="AG1212" s="14"/>
      <c r="AH1212" s="14"/>
      <c r="AI1212" s="14"/>
      <c r="AJ1212" s="14"/>
      <c r="AK1212" s="14"/>
      <c r="AL1212" s="14"/>
      <c r="AM1212" s="14"/>
      <c r="AN1212" s="14"/>
      <c r="AO1212" s="14"/>
      <c r="AP1212" s="14"/>
      <c r="AQ1212" s="14"/>
      <c r="AR1212" s="14"/>
      <c r="AS1212" s="14"/>
      <c r="AT1212" s="14"/>
      <c r="AU1212" s="14"/>
      <c r="AV1212" s="14"/>
      <c r="AW1212" s="14"/>
      <c r="AX1212" s="14"/>
      <c r="AY1212" s="14"/>
      <c r="AZ1212" s="14"/>
      <c r="BA1212" s="14"/>
      <c r="BB1212" s="14"/>
      <c r="BC1212" s="14"/>
      <c r="BD1212" s="14"/>
      <c r="BE1212" s="14"/>
      <c r="BF1212" s="14"/>
      <c r="BG1212" s="14"/>
      <c r="BH1212" s="14"/>
      <c r="BI1212" s="14"/>
      <c r="BJ1212" s="14"/>
      <c r="BK1212" s="14"/>
      <c r="BL1212" s="14"/>
      <c r="BM1212" s="14"/>
      <c r="BN1212" s="14"/>
      <c r="BO1212" s="14"/>
      <c r="BP1212" s="14"/>
      <c r="BQ1212" s="14"/>
      <c r="BR1212" s="14"/>
      <c r="BS1212" s="14"/>
      <c r="BT1212" s="14"/>
      <c r="BU1212" s="14"/>
      <c r="BV1212" s="14"/>
      <c r="BW1212" s="14"/>
      <c r="BX1212" s="14"/>
      <c r="BY1212" s="14"/>
      <c r="BZ1212" s="14"/>
      <c r="CA1212" s="14"/>
      <c r="CB1212" s="14"/>
      <c r="CC1212" s="14"/>
      <c r="CD1212" s="14"/>
      <c r="CE1212" s="14"/>
      <c r="CF1212" s="14"/>
      <c r="CG1212" s="14"/>
      <c r="CH1212" s="14"/>
      <c r="CI1212" s="14"/>
      <c r="CJ1212" s="14"/>
      <c r="CK1212" s="14"/>
      <c r="CL1212" s="14"/>
      <c r="CM1212" s="14"/>
      <c r="CN1212" s="14"/>
      <c r="CO1212" s="14"/>
      <c r="CP1212" s="14"/>
      <c r="CQ1212" s="14"/>
      <c r="CR1212" s="14"/>
      <c r="CS1212" s="14"/>
    </row>
    <row r="1213" spans="2:97" x14ac:dyDescent="0.3">
      <c r="B1213" t="s">
        <v>458</v>
      </c>
      <c r="C1213" s="14">
        <v>4.5177689702427803E-2</v>
      </c>
      <c r="D1213" s="14">
        <v>5.3698213559616001E-2</v>
      </c>
      <c r="E1213" s="14">
        <v>3.65238085027665E-2</v>
      </c>
      <c r="F1213" s="14"/>
      <c r="G1213" s="14">
        <v>7.0828385328792404E-2</v>
      </c>
      <c r="H1213" s="14">
        <v>9.2838091364709704E-2</v>
      </c>
      <c r="I1213" s="14">
        <v>6.5595864436137005E-2</v>
      </c>
      <c r="J1213" s="14">
        <v>1.7005433652459798E-2</v>
      </c>
      <c r="K1213" s="14">
        <v>1.3947229261176501E-2</v>
      </c>
      <c r="L1213" s="14">
        <v>1.3151684350896E-2</v>
      </c>
      <c r="M1213" s="14"/>
      <c r="N1213" s="14">
        <v>8.1066414089087102E-2</v>
      </c>
      <c r="O1213" s="14">
        <v>2.5591382719708899E-2</v>
      </c>
      <c r="P1213" s="14">
        <v>4.7831927170351403E-2</v>
      </c>
      <c r="Q1213" s="14">
        <v>2.5814236597816401E-2</v>
      </c>
      <c r="R1213" s="14"/>
      <c r="S1213" s="14">
        <v>0.14058362591513801</v>
      </c>
      <c r="T1213" s="14">
        <v>3.7769504798291297E-2</v>
      </c>
      <c r="U1213" s="14">
        <v>1.21259641003739E-2</v>
      </c>
      <c r="V1213" s="14">
        <v>5.37552774270025E-2</v>
      </c>
      <c r="W1213" s="14">
        <v>0</v>
      </c>
      <c r="X1213" s="14">
        <v>2.0645023036905401E-2</v>
      </c>
      <c r="Y1213" s="14">
        <v>2.16409338540423E-2</v>
      </c>
      <c r="Z1213" s="14">
        <v>5.1819589410352099E-2</v>
      </c>
      <c r="AA1213" s="14">
        <v>5.3708488530246103E-2</v>
      </c>
      <c r="AB1213" s="14">
        <v>2.2523160989871002E-2</v>
      </c>
      <c r="AC1213" s="14">
        <v>3.9866182524952901E-2</v>
      </c>
      <c r="AD1213" s="14">
        <v>0</v>
      </c>
      <c r="AE1213" s="14"/>
      <c r="AF1213" s="14">
        <v>3.34245210069848E-2</v>
      </c>
      <c r="AG1213" s="14">
        <v>7.4300047273054698E-2</v>
      </c>
      <c r="AH1213" s="14">
        <v>3.3346689236382697E-2</v>
      </c>
      <c r="AI1213" s="14">
        <v>2.9102539623214799E-2</v>
      </c>
      <c r="AJ1213" s="14">
        <v>5.1764525584121299E-2</v>
      </c>
      <c r="AK1213" s="14"/>
      <c r="AL1213" s="14">
        <v>9.3773758723267001E-2</v>
      </c>
      <c r="AM1213" s="14">
        <v>5.3644145016707202E-2</v>
      </c>
      <c r="AN1213" s="14">
        <v>3.0127310571271701E-2</v>
      </c>
      <c r="AO1213" s="14">
        <v>2.3778077426551501E-2</v>
      </c>
      <c r="AP1213" s="14">
        <v>2.6872770589835501E-2</v>
      </c>
      <c r="AQ1213" s="14">
        <v>1.15725832356692E-2</v>
      </c>
      <c r="AR1213" s="14"/>
      <c r="AS1213" s="14">
        <v>2.3969257598573501E-2</v>
      </c>
      <c r="AT1213" s="14">
        <v>2.58995138048481E-2</v>
      </c>
      <c r="AU1213" s="14">
        <v>4.5143890926248702E-2</v>
      </c>
      <c r="AV1213" s="14">
        <v>0.13049400173499801</v>
      </c>
      <c r="AW1213" s="14">
        <v>0.245674424842242</v>
      </c>
      <c r="AX1213" s="14"/>
      <c r="AY1213" s="14">
        <v>0</v>
      </c>
      <c r="AZ1213" s="14">
        <v>4.9035321699005999E-2</v>
      </c>
      <c r="BA1213" s="14">
        <v>1.6570693345905E-2</v>
      </c>
      <c r="BB1213" s="14">
        <v>0</v>
      </c>
      <c r="BC1213" s="14">
        <v>4.6745739658958001E-2</v>
      </c>
      <c r="BD1213" s="14">
        <v>1.8303720922215699E-2</v>
      </c>
      <c r="BE1213" s="14">
        <v>5.4874649074591102E-2</v>
      </c>
      <c r="BF1213" s="14">
        <v>3.3349136621726401E-2</v>
      </c>
      <c r="BG1213" s="14">
        <v>2.7618129163777101E-2</v>
      </c>
      <c r="BH1213" s="14">
        <v>3.1474195049172399E-2</v>
      </c>
      <c r="BI1213" s="14">
        <v>2.41619482356146E-2</v>
      </c>
      <c r="BJ1213" s="14">
        <v>0.10879652439517901</v>
      </c>
      <c r="BK1213" s="14">
        <v>3.1670856849208902E-2</v>
      </c>
      <c r="BL1213" s="14">
        <v>4.2726082621225799E-2</v>
      </c>
      <c r="BM1213" s="14">
        <v>0.116737282997952</v>
      </c>
      <c r="BN1213" s="14">
        <v>0.19344639269234601</v>
      </c>
      <c r="BO1213" s="14"/>
      <c r="BP1213" s="14">
        <v>0.11325571134369999</v>
      </c>
      <c r="BQ1213" s="14">
        <v>2.29576045178174E-2</v>
      </c>
      <c r="BR1213" s="14">
        <v>2.7552132701316099E-2</v>
      </c>
      <c r="BS1213" s="14">
        <v>2.6312058349246301E-2</v>
      </c>
      <c r="BT1213" s="14">
        <v>8.7468297116130092E-3</v>
      </c>
      <c r="BU1213" s="14">
        <v>1.6628857813016502E-2</v>
      </c>
      <c r="BV1213" s="14"/>
      <c r="BW1213" s="14">
        <v>4.3259383482574902E-2</v>
      </c>
      <c r="BX1213" s="14">
        <v>4.6918922428639202E-2</v>
      </c>
      <c r="BY1213" s="14" t="s">
        <v>120</v>
      </c>
      <c r="BZ1213" s="14">
        <v>6.99036826826267E-2</v>
      </c>
      <c r="CA1213" s="14">
        <v>3.38098703398668E-2</v>
      </c>
      <c r="CB1213" s="14">
        <v>4.9289041994767697E-2</v>
      </c>
      <c r="CC1213" s="14">
        <v>2.68991635297278E-2</v>
      </c>
      <c r="CD1213" s="14"/>
      <c r="CE1213" s="14">
        <v>6.8666433752241796E-2</v>
      </c>
      <c r="CF1213" s="14">
        <v>7.3100785040641006E-2</v>
      </c>
      <c r="CG1213" s="14">
        <v>1.8437488879897601E-2</v>
      </c>
      <c r="CH1213" s="14">
        <v>5.0154953457389302E-2</v>
      </c>
      <c r="CI1213" s="14"/>
      <c r="CJ1213" s="14">
        <v>6.1749766130155703E-2</v>
      </c>
      <c r="CK1213" s="14">
        <v>6.7307570362595506E-2</v>
      </c>
      <c r="CL1213" s="14">
        <v>3.7371640297198402E-2</v>
      </c>
      <c r="CM1213" s="14">
        <v>0</v>
      </c>
      <c r="CN1213" s="14"/>
      <c r="CO1213" s="14">
        <v>9.699572987282E-2</v>
      </c>
      <c r="CP1213" s="14">
        <v>3.6706690898084003E-2</v>
      </c>
      <c r="CQ1213" s="14"/>
      <c r="CR1213" s="14">
        <v>0.108083944358073</v>
      </c>
      <c r="CS1213" s="14">
        <v>3.9483276412497499E-2</v>
      </c>
    </row>
    <row r="1214" spans="2:97" x14ac:dyDescent="0.3">
      <c r="B1214" t="s">
        <v>459</v>
      </c>
      <c r="C1214" s="14">
        <v>0.119531173973962</v>
      </c>
      <c r="D1214" s="14">
        <v>0.132099096243773</v>
      </c>
      <c r="E1214" s="14">
        <v>0.105135574256552</v>
      </c>
      <c r="F1214" s="14"/>
      <c r="G1214" s="14">
        <v>0.16590750463151299</v>
      </c>
      <c r="H1214" s="14">
        <v>0.20462704586660299</v>
      </c>
      <c r="I1214" s="14">
        <v>0.16832310032013101</v>
      </c>
      <c r="J1214" s="14">
        <v>8.8803496399330994E-2</v>
      </c>
      <c r="K1214" s="14">
        <v>2.99850890271538E-2</v>
      </c>
      <c r="L1214" s="14">
        <v>5.6049268697504998E-2</v>
      </c>
      <c r="M1214" s="14"/>
      <c r="N1214" s="14">
        <v>0.15691976278877501</v>
      </c>
      <c r="O1214" s="14">
        <v>0.119110460014516</v>
      </c>
      <c r="P1214" s="14">
        <v>0.117336938992173</v>
      </c>
      <c r="Q1214" s="14">
        <v>8.35030276435514E-2</v>
      </c>
      <c r="R1214" s="14"/>
      <c r="S1214" s="14">
        <v>0.16742863509484901</v>
      </c>
      <c r="T1214" s="14">
        <v>0.112253769494777</v>
      </c>
      <c r="U1214" s="14">
        <v>0.10635723726933199</v>
      </c>
      <c r="V1214" s="14">
        <v>0.105336177438484</v>
      </c>
      <c r="W1214" s="14">
        <v>0.19432690426794899</v>
      </c>
      <c r="X1214" s="14">
        <v>0.13753267690323701</v>
      </c>
      <c r="Y1214" s="14">
        <v>0.118554339989795</v>
      </c>
      <c r="Z1214" s="14">
        <v>7.5127109020023397E-2</v>
      </c>
      <c r="AA1214" s="14">
        <v>5.4839486827905799E-2</v>
      </c>
      <c r="AB1214" s="14">
        <v>9.1479105371149699E-2</v>
      </c>
      <c r="AC1214" s="14">
        <v>0.15763534833166401</v>
      </c>
      <c r="AD1214" s="14">
        <v>8.2963022596846098E-2</v>
      </c>
      <c r="AE1214" s="14"/>
      <c r="AF1214" s="14">
        <v>0.10028396507076399</v>
      </c>
      <c r="AG1214" s="14">
        <v>0.174221932121637</v>
      </c>
      <c r="AH1214" s="14">
        <v>0.13345362520839299</v>
      </c>
      <c r="AI1214" s="14">
        <v>0.110334277128982</v>
      </c>
      <c r="AJ1214" s="14">
        <v>0.116186884716144</v>
      </c>
      <c r="AK1214" s="14"/>
      <c r="AL1214" s="14">
        <v>0.19486923946995099</v>
      </c>
      <c r="AM1214" s="14">
        <v>0.119996951958041</v>
      </c>
      <c r="AN1214" s="14">
        <v>0.129362097375716</v>
      </c>
      <c r="AO1214" s="14">
        <v>9.5538938720533095E-2</v>
      </c>
      <c r="AP1214" s="14">
        <v>0.107655831117776</v>
      </c>
      <c r="AQ1214" s="14">
        <v>2.2492019204058598E-2</v>
      </c>
      <c r="AR1214" s="14"/>
      <c r="AS1214" s="14">
        <v>7.8443003447652898E-2</v>
      </c>
      <c r="AT1214" s="14">
        <v>0.10280517102997901</v>
      </c>
      <c r="AU1214" s="14">
        <v>0.14617535056639999</v>
      </c>
      <c r="AV1214" s="14">
        <v>0.234172079921077</v>
      </c>
      <c r="AW1214" s="14">
        <v>0.172790557425099</v>
      </c>
      <c r="AX1214" s="14"/>
      <c r="AY1214" s="14">
        <v>0.116355633734655</v>
      </c>
      <c r="AZ1214" s="14">
        <v>0.11595762910261</v>
      </c>
      <c r="BA1214" s="14">
        <v>3.57665537456308E-2</v>
      </c>
      <c r="BB1214" s="14">
        <v>9.8622271419324697E-2</v>
      </c>
      <c r="BC1214" s="14">
        <v>0.111697537298793</v>
      </c>
      <c r="BD1214" s="14">
        <v>0.10435328007059</v>
      </c>
      <c r="BE1214" s="14">
        <v>0.12056421466016599</v>
      </c>
      <c r="BF1214" s="14">
        <v>0.102568467162736</v>
      </c>
      <c r="BG1214" s="14">
        <v>0.12735520817215801</v>
      </c>
      <c r="BH1214" s="14">
        <v>9.1827533915824294E-2</v>
      </c>
      <c r="BI1214" s="14">
        <v>0.205628844820653</v>
      </c>
      <c r="BJ1214" s="14">
        <v>0.116205909483376</v>
      </c>
      <c r="BK1214" s="14">
        <v>0.12214519864210099</v>
      </c>
      <c r="BL1214" s="14">
        <v>5.0264803023049302E-2</v>
      </c>
      <c r="BM1214" s="14">
        <v>8.2275195198819706E-2</v>
      </c>
      <c r="BN1214" s="14">
        <v>0.30678381302209701</v>
      </c>
      <c r="BO1214" s="14"/>
      <c r="BP1214" s="14">
        <v>0.18281076974652199</v>
      </c>
      <c r="BQ1214" s="14">
        <v>0.119004670864242</v>
      </c>
      <c r="BR1214" s="14">
        <v>0.101457811186504</v>
      </c>
      <c r="BS1214" s="14">
        <v>9.8082923609973199E-2</v>
      </c>
      <c r="BT1214" s="14">
        <v>5.22432047365727E-2</v>
      </c>
      <c r="BU1214" s="14">
        <v>0.108405811932564</v>
      </c>
      <c r="BV1214" s="14"/>
      <c r="BW1214" s="14">
        <v>9.0767379991899905E-2</v>
      </c>
      <c r="BX1214" s="14">
        <v>0.19261168938194301</v>
      </c>
      <c r="BY1214" s="14" t="s">
        <v>120</v>
      </c>
      <c r="BZ1214" s="14">
        <v>5.35599262932034E-2</v>
      </c>
      <c r="CA1214" s="14">
        <v>9.0910151283860305E-2</v>
      </c>
      <c r="CB1214" s="14">
        <v>0.13088906048836901</v>
      </c>
      <c r="CC1214" s="14">
        <v>0.136558827958005</v>
      </c>
      <c r="CD1214" s="14"/>
      <c r="CE1214" s="14">
        <v>0.15867339235782099</v>
      </c>
      <c r="CF1214" s="14">
        <v>0.184649307190137</v>
      </c>
      <c r="CG1214" s="14">
        <v>5.3829689813493301E-2</v>
      </c>
      <c r="CH1214" s="14">
        <v>0.13430118538267299</v>
      </c>
      <c r="CI1214" s="14"/>
      <c r="CJ1214" s="14">
        <v>0.16095131562443901</v>
      </c>
      <c r="CK1214" s="14">
        <v>0.15886450520662099</v>
      </c>
      <c r="CL1214" s="14">
        <v>0.10001439574712501</v>
      </c>
      <c r="CM1214" s="14">
        <v>5.5757835474018601E-2</v>
      </c>
      <c r="CN1214" s="14"/>
      <c r="CO1214" s="14">
        <v>0.25323138915966797</v>
      </c>
      <c r="CP1214" s="14">
        <v>9.8278782060363307E-2</v>
      </c>
      <c r="CQ1214" s="14"/>
      <c r="CR1214" s="14">
        <v>0.22974294800251099</v>
      </c>
      <c r="CS1214" s="14">
        <v>0.11235910769063499</v>
      </c>
    </row>
    <row r="1215" spans="2:97" x14ac:dyDescent="0.3">
      <c r="B1215" t="s">
        <v>460</v>
      </c>
      <c r="C1215" s="14">
        <v>0.33241479627489701</v>
      </c>
      <c r="D1215" s="14">
        <v>0.36374925212312997</v>
      </c>
      <c r="E1215" s="14">
        <v>0.29889114786813298</v>
      </c>
      <c r="F1215" s="14"/>
      <c r="G1215" s="14">
        <v>0.22810810412666599</v>
      </c>
      <c r="H1215" s="14">
        <v>0.26088442811958401</v>
      </c>
      <c r="I1215" s="14">
        <v>0.31083757922500699</v>
      </c>
      <c r="J1215" s="14">
        <v>0.35738150808539199</v>
      </c>
      <c r="K1215" s="14">
        <v>0.43162647944543298</v>
      </c>
      <c r="L1215" s="14">
        <v>0.39831838409763698</v>
      </c>
      <c r="M1215" s="14"/>
      <c r="N1215" s="14">
        <v>0.341321194986625</v>
      </c>
      <c r="O1215" s="14">
        <v>0.290462961739338</v>
      </c>
      <c r="P1215" s="14">
        <v>0.34821006022266299</v>
      </c>
      <c r="Q1215" s="14">
        <v>0.35609709355262198</v>
      </c>
      <c r="R1215" s="14"/>
      <c r="S1215" s="14">
        <v>0.28753504824182502</v>
      </c>
      <c r="T1215" s="14">
        <v>0.37774582950958502</v>
      </c>
      <c r="U1215" s="14">
        <v>0.33400106656683098</v>
      </c>
      <c r="V1215" s="14">
        <v>0.37621535433507802</v>
      </c>
      <c r="W1215" s="14">
        <v>0.29398513927032099</v>
      </c>
      <c r="X1215" s="14">
        <v>0.39590930159482701</v>
      </c>
      <c r="Y1215" s="14">
        <v>0.362544332377774</v>
      </c>
      <c r="Z1215" s="14">
        <v>0.34977090605856398</v>
      </c>
      <c r="AA1215" s="14">
        <v>0.29661922822234599</v>
      </c>
      <c r="AB1215" s="14">
        <v>0.28701081828649</v>
      </c>
      <c r="AC1215" s="14">
        <v>0.29138533749449902</v>
      </c>
      <c r="AD1215" s="14">
        <v>0.32635814599684299</v>
      </c>
      <c r="AE1215" s="14"/>
      <c r="AF1215" s="14">
        <v>0.399192056799624</v>
      </c>
      <c r="AG1215" s="14">
        <v>0.31212308859672</v>
      </c>
      <c r="AH1215" s="14">
        <v>0.34405159184723499</v>
      </c>
      <c r="AI1215" s="14">
        <v>0.41586251144105402</v>
      </c>
      <c r="AJ1215" s="14">
        <v>0.23695586396839199</v>
      </c>
      <c r="AK1215" s="14"/>
      <c r="AL1215" s="14">
        <v>0.30555148157316397</v>
      </c>
      <c r="AM1215" s="14">
        <v>0.33529728800319503</v>
      </c>
      <c r="AN1215" s="14">
        <v>0.29978731949202098</v>
      </c>
      <c r="AO1215" s="14">
        <v>0.44188141841611001</v>
      </c>
      <c r="AP1215" s="14">
        <v>0.27997781541651601</v>
      </c>
      <c r="AQ1215" s="14">
        <v>0.30371459558658798</v>
      </c>
      <c r="AR1215" s="14"/>
      <c r="AS1215" s="14">
        <v>0.34434048483270202</v>
      </c>
      <c r="AT1215" s="14">
        <v>0.307213934096629</v>
      </c>
      <c r="AU1215" s="14">
        <v>0.37206812413771301</v>
      </c>
      <c r="AV1215" s="14">
        <v>0.24020131644874601</v>
      </c>
      <c r="AW1215" s="14">
        <v>0.25456882220619598</v>
      </c>
      <c r="AX1215" s="14"/>
      <c r="AY1215" s="14">
        <v>0.10643067309797601</v>
      </c>
      <c r="AZ1215" s="14">
        <v>0.169562222389119</v>
      </c>
      <c r="BA1215" s="14">
        <v>0.453644560205687</v>
      </c>
      <c r="BB1215" s="14">
        <v>0.33124151394059997</v>
      </c>
      <c r="BC1215" s="14">
        <v>0.35449900371896798</v>
      </c>
      <c r="BD1215" s="14">
        <v>0.36987766038469699</v>
      </c>
      <c r="BE1215" s="14">
        <v>0.34121266639933201</v>
      </c>
      <c r="BF1215" s="14">
        <v>0.319081586107131</v>
      </c>
      <c r="BG1215" s="14">
        <v>0.32832587527104601</v>
      </c>
      <c r="BH1215" s="14">
        <v>0.33673245197002999</v>
      </c>
      <c r="BI1215" s="14">
        <v>0.37289199539663098</v>
      </c>
      <c r="BJ1215" s="14">
        <v>0.31296874192402502</v>
      </c>
      <c r="BK1215" s="14">
        <v>0.40898178250523298</v>
      </c>
      <c r="BL1215" s="14">
        <v>0.35998794704100201</v>
      </c>
      <c r="BM1215" s="14">
        <v>0.44488439170380401</v>
      </c>
      <c r="BN1215" s="14">
        <v>0.2187042325837</v>
      </c>
      <c r="BO1215" s="14"/>
      <c r="BP1215" s="14">
        <v>0.27530189904786501</v>
      </c>
      <c r="BQ1215" s="14">
        <v>0.31344823036735497</v>
      </c>
      <c r="BR1215" s="14">
        <v>0.35381443781948202</v>
      </c>
      <c r="BS1215" s="14">
        <v>0.356929906204912</v>
      </c>
      <c r="BT1215" s="14">
        <v>0.425409771072225</v>
      </c>
      <c r="BU1215" s="14">
        <v>0.35834349284332301</v>
      </c>
      <c r="BV1215" s="14"/>
      <c r="BW1215" s="14">
        <v>0.36775633744346398</v>
      </c>
      <c r="BX1215" s="14">
        <v>0.33161702853385999</v>
      </c>
      <c r="BY1215" s="14" t="s">
        <v>120</v>
      </c>
      <c r="BZ1215" s="14">
        <v>0.36154363465360301</v>
      </c>
      <c r="CA1215" s="14">
        <v>0.29247121245095398</v>
      </c>
      <c r="CB1215" s="14">
        <v>0.28443810600126201</v>
      </c>
      <c r="CC1215" s="14">
        <v>0.261330072724343</v>
      </c>
      <c r="CD1215" s="14"/>
      <c r="CE1215" s="14">
        <v>0.27588555996852998</v>
      </c>
      <c r="CF1215" s="14">
        <v>0.305590872394158</v>
      </c>
      <c r="CG1215" s="14">
        <v>0.33423640516178399</v>
      </c>
      <c r="CH1215" s="14">
        <v>0.36851980197749501</v>
      </c>
      <c r="CI1215" s="14"/>
      <c r="CJ1215" s="14">
        <v>0.299015734426052</v>
      </c>
      <c r="CK1215" s="14">
        <v>0.36533448343227498</v>
      </c>
      <c r="CL1215" s="14">
        <v>0.339954649908353</v>
      </c>
      <c r="CM1215" s="14">
        <v>0.25741023715332201</v>
      </c>
      <c r="CN1215" s="14"/>
      <c r="CO1215" s="14">
        <v>0.29740917239491199</v>
      </c>
      <c r="CP1215" s="14">
        <v>0.34010808520769698</v>
      </c>
      <c r="CQ1215" s="14"/>
      <c r="CR1215" s="14">
        <v>0.232573819760925</v>
      </c>
      <c r="CS1215" s="14">
        <v>0.35326120786279802</v>
      </c>
    </row>
    <row r="1216" spans="2:97" x14ac:dyDescent="0.3">
      <c r="B1216" t="s">
        <v>461</v>
      </c>
      <c r="C1216" s="14">
        <v>0.317352763465091</v>
      </c>
      <c r="D1216" s="14">
        <v>0.32560140380455699</v>
      </c>
      <c r="E1216" s="14">
        <v>0.31014181500349097</v>
      </c>
      <c r="F1216" s="14"/>
      <c r="G1216" s="14">
        <v>0.33507531053225198</v>
      </c>
      <c r="H1216" s="14">
        <v>0.28150260722638298</v>
      </c>
      <c r="I1216" s="14">
        <v>0.27107194428487202</v>
      </c>
      <c r="J1216" s="14">
        <v>0.296636959910696</v>
      </c>
      <c r="K1216" s="14">
        <v>0.36024126453822902</v>
      </c>
      <c r="L1216" s="14">
        <v>0.36743707482061</v>
      </c>
      <c r="M1216" s="14"/>
      <c r="N1216" s="14">
        <v>0.26171770682690398</v>
      </c>
      <c r="O1216" s="14">
        <v>0.35808847825060403</v>
      </c>
      <c r="P1216" s="14">
        <v>0.29860864149121202</v>
      </c>
      <c r="Q1216" s="14">
        <v>0.34338106725008899</v>
      </c>
      <c r="R1216" s="14"/>
      <c r="S1216" s="14">
        <v>0.24166304592478599</v>
      </c>
      <c r="T1216" s="14">
        <v>0.30417471691009101</v>
      </c>
      <c r="U1216" s="14">
        <v>0.27480015748571701</v>
      </c>
      <c r="V1216" s="14">
        <v>0.39082791598872801</v>
      </c>
      <c r="W1216" s="14">
        <v>0.26358502720996202</v>
      </c>
      <c r="X1216" s="14">
        <v>0.27109390384229598</v>
      </c>
      <c r="Y1216" s="14">
        <v>0.30188386681974699</v>
      </c>
      <c r="Z1216" s="14">
        <v>0.31715639851244398</v>
      </c>
      <c r="AA1216" s="14">
        <v>0.33577097381764598</v>
      </c>
      <c r="AB1216" s="14">
        <v>0.397758280287069</v>
      </c>
      <c r="AC1216" s="14">
        <v>0.373009316460856</v>
      </c>
      <c r="AD1216" s="14">
        <v>0.496207578388555</v>
      </c>
      <c r="AE1216" s="14"/>
      <c r="AF1216" s="14">
        <v>0.29683140922164702</v>
      </c>
      <c r="AG1216" s="14">
        <v>0.294585749533474</v>
      </c>
      <c r="AH1216" s="14">
        <v>0.29159350809027901</v>
      </c>
      <c r="AI1216" s="14">
        <v>0.247955404234525</v>
      </c>
      <c r="AJ1216" s="14">
        <v>0.24342906463618999</v>
      </c>
      <c r="AK1216" s="14"/>
      <c r="AL1216" s="14">
        <v>0.27802408623214098</v>
      </c>
      <c r="AM1216" s="14">
        <v>0.31820642993051201</v>
      </c>
      <c r="AN1216" s="14">
        <v>0.37034612197552702</v>
      </c>
      <c r="AO1216" s="14">
        <v>0.26382885198169298</v>
      </c>
      <c r="AP1216" s="14">
        <v>0.28812179142640798</v>
      </c>
      <c r="AQ1216" s="14">
        <v>0.36998221809509702</v>
      </c>
      <c r="AR1216" s="14"/>
      <c r="AS1216" s="14">
        <v>0.33524099676362201</v>
      </c>
      <c r="AT1216" s="14">
        <v>0.33680730518672197</v>
      </c>
      <c r="AU1216" s="14">
        <v>0.29692353192527299</v>
      </c>
      <c r="AV1216" s="14">
        <v>0.24601366195732999</v>
      </c>
      <c r="AW1216" s="14">
        <v>0.286074472201505</v>
      </c>
      <c r="AX1216" s="14"/>
      <c r="AY1216" s="14">
        <v>0.50478429094555599</v>
      </c>
      <c r="AZ1216" s="14">
        <v>0.36382787717931098</v>
      </c>
      <c r="BA1216" s="14">
        <v>0.29635714097419902</v>
      </c>
      <c r="BB1216" s="14">
        <v>0.35015401458529499</v>
      </c>
      <c r="BC1216" s="14">
        <v>0.32109831407661199</v>
      </c>
      <c r="BD1216" s="14">
        <v>0.321646293838799</v>
      </c>
      <c r="BE1216" s="14">
        <v>0.37298377280515299</v>
      </c>
      <c r="BF1216" s="14">
        <v>0.33487734019457799</v>
      </c>
      <c r="BG1216" s="14">
        <v>0.36310183416500502</v>
      </c>
      <c r="BH1216" s="14">
        <v>0.31417311295851003</v>
      </c>
      <c r="BI1216" s="14">
        <v>0.21715205727381501</v>
      </c>
      <c r="BJ1216" s="14">
        <v>0.246929799123663</v>
      </c>
      <c r="BK1216" s="14">
        <v>0.31367527702554898</v>
      </c>
      <c r="BL1216" s="14">
        <v>0.36450776285953501</v>
      </c>
      <c r="BM1216" s="14">
        <v>0.22544744201565001</v>
      </c>
      <c r="BN1216" s="14">
        <v>0.209878550685488</v>
      </c>
      <c r="BO1216" s="14"/>
      <c r="BP1216" s="14">
        <v>0.29222589070240901</v>
      </c>
      <c r="BQ1216" s="14">
        <v>0.34541804023058298</v>
      </c>
      <c r="BR1216" s="14">
        <v>0.28108963329944903</v>
      </c>
      <c r="BS1216" s="14">
        <v>0.337937513987903</v>
      </c>
      <c r="BT1216" s="14">
        <v>0.32338865152399798</v>
      </c>
      <c r="BU1216" s="14">
        <v>0.29775739732123802</v>
      </c>
      <c r="BV1216" s="14"/>
      <c r="BW1216" s="14">
        <v>0.321851902679754</v>
      </c>
      <c r="BX1216" s="14">
        <v>0.27528573316216598</v>
      </c>
      <c r="BY1216" s="14" t="s">
        <v>120</v>
      </c>
      <c r="BZ1216" s="14">
        <v>0.29186785984747299</v>
      </c>
      <c r="CA1216" s="14">
        <v>0.34716666638617599</v>
      </c>
      <c r="CB1216" s="14">
        <v>0.36347507265473</v>
      </c>
      <c r="CC1216" s="14">
        <v>0.28587817979289298</v>
      </c>
      <c r="CD1216" s="14"/>
      <c r="CE1216" s="14">
        <v>0.32780362922984302</v>
      </c>
      <c r="CF1216" s="14">
        <v>0.29017093872708699</v>
      </c>
      <c r="CG1216" s="14">
        <v>0.34295260378276998</v>
      </c>
      <c r="CH1216" s="14">
        <v>0.29474983715097097</v>
      </c>
      <c r="CI1216" s="14"/>
      <c r="CJ1216" s="14">
        <v>0.31077608808721302</v>
      </c>
      <c r="CK1216" s="14">
        <v>0.23415022356144599</v>
      </c>
      <c r="CL1216" s="14">
        <v>0.34515109410588901</v>
      </c>
      <c r="CM1216" s="14">
        <v>0.346525396531844</v>
      </c>
      <c r="CN1216" s="14"/>
      <c r="CO1216" s="14">
        <v>0.25403424998505297</v>
      </c>
      <c r="CP1216" s="14">
        <v>0.32672861192515101</v>
      </c>
      <c r="CQ1216" s="14"/>
      <c r="CR1216" s="14">
        <v>0.27905445381675298</v>
      </c>
      <c r="CS1216" s="14">
        <v>0.30866931291667399</v>
      </c>
    </row>
    <row r="1217" spans="2:97" x14ac:dyDescent="0.3">
      <c r="B1217" t="s">
        <v>462</v>
      </c>
      <c r="C1217" s="14">
        <v>0.100837977606512</v>
      </c>
      <c r="D1217" s="14">
        <v>6.9452697533834706E-2</v>
      </c>
      <c r="E1217" s="14">
        <v>0.133854121077395</v>
      </c>
      <c r="F1217" s="14"/>
      <c r="G1217" s="14">
        <v>9.0033901183206796E-2</v>
      </c>
      <c r="H1217" s="14">
        <v>6.9181510213723499E-2</v>
      </c>
      <c r="I1217" s="14">
        <v>0.121202251317558</v>
      </c>
      <c r="J1217" s="14">
        <v>0.122301183112672</v>
      </c>
      <c r="K1217" s="14">
        <v>9.2194479012265906E-2</v>
      </c>
      <c r="L1217" s="14">
        <v>0.105096708357968</v>
      </c>
      <c r="M1217" s="14"/>
      <c r="N1217" s="14">
        <v>0.10465532429062301</v>
      </c>
      <c r="O1217" s="14">
        <v>9.3940463275819605E-2</v>
      </c>
      <c r="P1217" s="14">
        <v>9.4204855424233E-2</v>
      </c>
      <c r="Q1217" s="14">
        <v>0.11010190862008901</v>
      </c>
      <c r="R1217" s="14"/>
      <c r="S1217" s="14">
        <v>7.0869613934684897E-2</v>
      </c>
      <c r="T1217" s="14">
        <v>7.54787962773487E-2</v>
      </c>
      <c r="U1217" s="14">
        <v>0.15583825392662601</v>
      </c>
      <c r="V1217" s="14">
        <v>2.0763726210701699E-2</v>
      </c>
      <c r="W1217" s="14">
        <v>0.15334717599716499</v>
      </c>
      <c r="X1217" s="14">
        <v>8.1377482183317695E-2</v>
      </c>
      <c r="Y1217" s="14">
        <v>0.116696333995902</v>
      </c>
      <c r="Z1217" s="14">
        <v>8.0922181156046602E-2</v>
      </c>
      <c r="AA1217" s="14">
        <v>0.19609796272591201</v>
      </c>
      <c r="AB1217" s="14">
        <v>0.13324819015675801</v>
      </c>
      <c r="AC1217" s="14">
        <v>6.01036121178651E-2</v>
      </c>
      <c r="AD1217" s="14">
        <v>0</v>
      </c>
      <c r="AE1217" s="14"/>
      <c r="AF1217" s="14">
        <v>0.115839943395199</v>
      </c>
      <c r="AG1217" s="14">
        <v>8.1497923933265104E-2</v>
      </c>
      <c r="AH1217" s="14">
        <v>0.10442103711152401</v>
      </c>
      <c r="AI1217" s="14">
        <v>8.0273060130135604E-2</v>
      </c>
      <c r="AJ1217" s="14">
        <v>0.24968445481482901</v>
      </c>
      <c r="AK1217" s="14"/>
      <c r="AL1217" s="14">
        <v>7.8281511728943001E-2</v>
      </c>
      <c r="AM1217" s="14">
        <v>0.123990443844144</v>
      </c>
      <c r="AN1217" s="14">
        <v>0.10481649112287</v>
      </c>
      <c r="AO1217" s="14">
        <v>7.38248989295925E-2</v>
      </c>
      <c r="AP1217" s="14">
        <v>0.23056456218802501</v>
      </c>
      <c r="AQ1217" s="14">
        <v>0.106921678700464</v>
      </c>
      <c r="AR1217" s="14"/>
      <c r="AS1217" s="14">
        <v>0.14389895691117899</v>
      </c>
      <c r="AT1217" s="14">
        <v>0.13399887690061699</v>
      </c>
      <c r="AU1217" s="14">
        <v>5.3198650740800497E-2</v>
      </c>
      <c r="AV1217" s="14">
        <v>0.101762935393341</v>
      </c>
      <c r="AW1217" s="14">
        <v>4.0891723324957399E-2</v>
      </c>
      <c r="AX1217" s="14"/>
      <c r="AY1217" s="14">
        <v>0.272429402221813</v>
      </c>
      <c r="AZ1217" s="14">
        <v>0.13472812327844999</v>
      </c>
      <c r="BA1217" s="14">
        <v>0.130535340369588</v>
      </c>
      <c r="BB1217" s="14">
        <v>0.169224441239433</v>
      </c>
      <c r="BC1217" s="14">
        <v>0.103526654291965</v>
      </c>
      <c r="BD1217" s="14">
        <v>9.5242328847652102E-2</v>
      </c>
      <c r="BE1217" s="14">
        <v>5.6442881418235898E-2</v>
      </c>
      <c r="BF1217" s="14">
        <v>9.6945175014010898E-2</v>
      </c>
      <c r="BG1217" s="14">
        <v>8.2637092027383702E-2</v>
      </c>
      <c r="BH1217" s="14">
        <v>0.18582242271848001</v>
      </c>
      <c r="BI1217" s="14">
        <v>0.1152903373401</v>
      </c>
      <c r="BJ1217" s="14">
        <v>9.1428041243171304E-2</v>
      </c>
      <c r="BK1217" s="14">
        <v>0</v>
      </c>
      <c r="BL1217" s="14">
        <v>9.0971381574201801E-2</v>
      </c>
      <c r="BM1217" s="14">
        <v>8.9850277162913397E-2</v>
      </c>
      <c r="BN1217" s="14">
        <v>3.59826323876382E-2</v>
      </c>
      <c r="BO1217" s="14"/>
      <c r="BP1217" s="14">
        <v>6.0398740948802002E-2</v>
      </c>
      <c r="BQ1217" s="14">
        <v>0.131459490553757</v>
      </c>
      <c r="BR1217" s="14">
        <v>8.68682362897049E-2</v>
      </c>
      <c r="BS1217" s="14">
        <v>0.109747069369144</v>
      </c>
      <c r="BT1217" s="14">
        <v>0.112400371895184</v>
      </c>
      <c r="BU1217" s="14">
        <v>0.103221785180588</v>
      </c>
      <c r="BV1217" s="14"/>
      <c r="BW1217" s="14">
        <v>0.100115689967875</v>
      </c>
      <c r="BX1217" s="14">
        <v>0.109188866247618</v>
      </c>
      <c r="BY1217" s="14" t="s">
        <v>120</v>
      </c>
      <c r="BZ1217" s="14">
        <v>0.10576852832158599</v>
      </c>
      <c r="CA1217" s="14">
        <v>0.10072161551099899</v>
      </c>
      <c r="CB1217" s="14">
        <v>7.1583479744754E-2</v>
      </c>
      <c r="CC1217" s="14">
        <v>0.119285574787575</v>
      </c>
      <c r="CD1217" s="14"/>
      <c r="CE1217" s="14">
        <v>6.9093908188909703E-2</v>
      </c>
      <c r="CF1217" s="14">
        <v>9.21674675749036E-2</v>
      </c>
      <c r="CG1217" s="14">
        <v>0.110402870640968</v>
      </c>
      <c r="CH1217" s="14">
        <v>0.110976737710025</v>
      </c>
      <c r="CI1217" s="14"/>
      <c r="CJ1217" s="14">
        <v>0.11360679556730099</v>
      </c>
      <c r="CK1217" s="14">
        <v>9.3924557659188807E-2</v>
      </c>
      <c r="CL1217" s="14">
        <v>0.10180573693282</v>
      </c>
      <c r="CM1217" s="14">
        <v>7.8200415255579303E-2</v>
      </c>
      <c r="CN1217" s="14"/>
      <c r="CO1217" s="14">
        <v>5.29796885587452E-2</v>
      </c>
      <c r="CP1217" s="14">
        <v>0.10738018512781899</v>
      </c>
      <c r="CQ1217" s="14"/>
      <c r="CR1217" s="14">
        <v>9.8010306106446204E-2</v>
      </c>
      <c r="CS1217" s="14">
        <v>0.10482037172804</v>
      </c>
    </row>
    <row r="1218" spans="2:97" x14ac:dyDescent="0.3">
      <c r="B1218" t="s">
        <v>92</v>
      </c>
      <c r="C1218" s="14">
        <v>8.4685598977110199E-2</v>
      </c>
      <c r="D1218" s="14">
        <v>5.5399336735089399E-2</v>
      </c>
      <c r="E1218" s="14">
        <v>0.115453533291661</v>
      </c>
      <c r="F1218" s="14"/>
      <c r="G1218" s="14">
        <v>0.11004679419757001</v>
      </c>
      <c r="H1218" s="14">
        <v>9.0966317208997199E-2</v>
      </c>
      <c r="I1218" s="14">
        <v>6.2969260416294998E-2</v>
      </c>
      <c r="J1218" s="14">
        <v>0.117871418839449</v>
      </c>
      <c r="K1218" s="14">
        <v>7.2005458715741794E-2</v>
      </c>
      <c r="L1218" s="14">
        <v>5.9946879675384E-2</v>
      </c>
      <c r="M1218" s="14"/>
      <c r="N1218" s="14">
        <v>5.4319597017985902E-2</v>
      </c>
      <c r="O1218" s="14">
        <v>0.112806254000014</v>
      </c>
      <c r="P1218" s="14">
        <v>9.3807576699367401E-2</v>
      </c>
      <c r="Q1218" s="14">
        <v>8.1102666335832602E-2</v>
      </c>
      <c r="R1218" s="14"/>
      <c r="S1218" s="14">
        <v>9.1920030888716794E-2</v>
      </c>
      <c r="T1218" s="14">
        <v>9.2577383009907893E-2</v>
      </c>
      <c r="U1218" s="14">
        <v>0.11687732065112</v>
      </c>
      <c r="V1218" s="14">
        <v>5.3101548600006099E-2</v>
      </c>
      <c r="W1218" s="14">
        <v>9.4755753254602199E-2</v>
      </c>
      <c r="X1218" s="14">
        <v>9.3441612439417607E-2</v>
      </c>
      <c r="Y1218" s="14">
        <v>7.8680192962740605E-2</v>
      </c>
      <c r="Z1218" s="14">
        <v>0.12520381584257001</v>
      </c>
      <c r="AA1218" s="14">
        <v>6.2963859875943801E-2</v>
      </c>
      <c r="AB1218" s="14">
        <v>6.7980444908662105E-2</v>
      </c>
      <c r="AC1218" s="14">
        <v>7.8000203070163296E-2</v>
      </c>
      <c r="AD1218" s="14">
        <v>9.4471253017755594E-2</v>
      </c>
      <c r="AE1218" s="14"/>
      <c r="AF1218" s="14">
        <v>5.4428104505781803E-2</v>
      </c>
      <c r="AG1218" s="14">
        <v>6.3271258541849507E-2</v>
      </c>
      <c r="AH1218" s="14">
        <v>9.3133548506186603E-2</v>
      </c>
      <c r="AI1218" s="14">
        <v>0.116472207442089</v>
      </c>
      <c r="AJ1218" s="14">
        <v>0.101979206280324</v>
      </c>
      <c r="AK1218" s="14"/>
      <c r="AL1218" s="14">
        <v>4.9499922272534198E-2</v>
      </c>
      <c r="AM1218" s="14">
        <v>4.88647412474012E-2</v>
      </c>
      <c r="AN1218" s="14">
        <v>6.5560659462593499E-2</v>
      </c>
      <c r="AO1218" s="14">
        <v>0.10114781452552001</v>
      </c>
      <c r="AP1218" s="14">
        <v>6.6807229261439602E-2</v>
      </c>
      <c r="AQ1218" s="14">
        <v>0.18531690517812299</v>
      </c>
      <c r="AR1218" s="14"/>
      <c r="AS1218" s="14">
        <v>7.4107300446270397E-2</v>
      </c>
      <c r="AT1218" s="14">
        <v>9.3275198981205301E-2</v>
      </c>
      <c r="AU1218" s="14">
        <v>8.6490451703565605E-2</v>
      </c>
      <c r="AV1218" s="14">
        <v>4.7356004544508799E-2</v>
      </c>
      <c r="AW1218" s="14">
        <v>0</v>
      </c>
      <c r="AX1218" s="14"/>
      <c r="AY1218" s="14">
        <v>0</v>
      </c>
      <c r="AZ1218" s="14">
        <v>0.16688882635150501</v>
      </c>
      <c r="BA1218" s="14">
        <v>6.71257113589913E-2</v>
      </c>
      <c r="BB1218" s="14">
        <v>5.0757758815347297E-2</v>
      </c>
      <c r="BC1218" s="14">
        <v>6.2432750954704901E-2</v>
      </c>
      <c r="BD1218" s="14">
        <v>9.0576715936046298E-2</v>
      </c>
      <c r="BE1218" s="14">
        <v>5.39218156425222E-2</v>
      </c>
      <c r="BF1218" s="14">
        <v>0.113178294899817</v>
      </c>
      <c r="BG1218" s="14">
        <v>7.0961861200630999E-2</v>
      </c>
      <c r="BH1218" s="14">
        <v>3.9970283387982898E-2</v>
      </c>
      <c r="BI1218" s="14">
        <v>6.4874816933187293E-2</v>
      </c>
      <c r="BJ1218" s="14">
        <v>0.123670983830585</v>
      </c>
      <c r="BK1218" s="14">
        <v>0.12352688497790799</v>
      </c>
      <c r="BL1218" s="14">
        <v>9.1542022880986201E-2</v>
      </c>
      <c r="BM1218" s="14">
        <v>4.08054109208607E-2</v>
      </c>
      <c r="BN1218" s="14">
        <v>3.5204378628731298E-2</v>
      </c>
      <c r="BO1218" s="14"/>
      <c r="BP1218" s="14">
        <v>7.6006988210700704E-2</v>
      </c>
      <c r="BQ1218" s="14">
        <v>6.7711963466244904E-2</v>
      </c>
      <c r="BR1218" s="14">
        <v>0.14921774870354401</v>
      </c>
      <c r="BS1218" s="14">
        <v>7.0990528478821702E-2</v>
      </c>
      <c r="BT1218" s="14">
        <v>7.7811171060407205E-2</v>
      </c>
      <c r="BU1218" s="14">
        <v>0.115642654909271</v>
      </c>
      <c r="BV1218" s="14"/>
      <c r="BW1218" s="14">
        <v>7.6249306434432798E-2</v>
      </c>
      <c r="BX1218" s="14">
        <v>4.4377760245773203E-2</v>
      </c>
      <c r="BY1218" s="14" t="s">
        <v>120</v>
      </c>
      <c r="BZ1218" s="14">
        <v>0.11735636820150799</v>
      </c>
      <c r="CA1218" s="14">
        <v>0.13492048402814399</v>
      </c>
      <c r="CB1218" s="14">
        <v>0.100325239116116</v>
      </c>
      <c r="CC1218" s="14">
        <v>0.17004818120745599</v>
      </c>
      <c r="CD1218" s="14"/>
      <c r="CE1218" s="14">
        <v>9.9877076502654302E-2</v>
      </c>
      <c r="CF1218" s="14">
        <v>5.4320629073073702E-2</v>
      </c>
      <c r="CG1218" s="14">
        <v>0.14014094172108801</v>
      </c>
      <c r="CH1218" s="14">
        <v>4.1297484321446302E-2</v>
      </c>
      <c r="CI1218" s="14"/>
      <c r="CJ1218" s="14">
        <v>5.3900300164840202E-2</v>
      </c>
      <c r="CK1218" s="14">
        <v>8.0418659777873394E-2</v>
      </c>
      <c r="CL1218" s="14">
        <v>7.5702483008613694E-2</v>
      </c>
      <c r="CM1218" s="14">
        <v>0.262106115585236</v>
      </c>
      <c r="CN1218" s="14"/>
      <c r="CO1218" s="14">
        <v>4.5349770028802E-2</v>
      </c>
      <c r="CP1218" s="14">
        <v>9.0797644780885797E-2</v>
      </c>
      <c r="CQ1218" s="14"/>
      <c r="CR1218" s="14">
        <v>5.25345279552921E-2</v>
      </c>
      <c r="CS1218" s="14">
        <v>8.1406723389355604E-2</v>
      </c>
    </row>
    <row r="1219" spans="2:97" x14ac:dyDescent="0.3">
      <c r="C1219" s="14"/>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c r="AD1219" s="14"/>
      <c r="AE1219" s="14"/>
      <c r="AF1219" s="14"/>
      <c r="AG1219" s="14"/>
      <c r="AH1219" s="14"/>
      <c r="AI1219" s="14"/>
      <c r="AJ1219" s="14"/>
      <c r="AK1219" s="14"/>
      <c r="AL1219" s="14"/>
      <c r="AM1219" s="14"/>
      <c r="AN1219" s="14"/>
      <c r="AO1219" s="14"/>
      <c r="AP1219" s="14"/>
      <c r="AQ1219" s="14"/>
      <c r="AR1219" s="14"/>
      <c r="AS1219" s="14"/>
      <c r="AT1219" s="14"/>
      <c r="AU1219" s="14"/>
      <c r="AV1219" s="14"/>
      <c r="AW1219" s="14"/>
      <c r="AX1219" s="14"/>
      <c r="AY1219" s="14"/>
      <c r="AZ1219" s="14"/>
      <c r="BA1219" s="14"/>
      <c r="BB1219" s="14"/>
      <c r="BC1219" s="14"/>
      <c r="BD1219" s="14"/>
      <c r="BE1219" s="14"/>
      <c r="BF1219" s="14"/>
      <c r="BG1219" s="14"/>
      <c r="BH1219" s="14"/>
      <c r="BI1219" s="14"/>
      <c r="BJ1219" s="14"/>
      <c r="BK1219" s="14"/>
      <c r="BL1219" s="14"/>
      <c r="BM1219" s="14"/>
      <c r="BN1219" s="14"/>
      <c r="BO1219" s="14"/>
      <c r="BP1219" s="14"/>
      <c r="BQ1219" s="14"/>
      <c r="BR1219" s="14"/>
      <c r="BS1219" s="14"/>
      <c r="BT1219" s="14"/>
      <c r="BU1219" s="14"/>
      <c r="BV1219" s="14"/>
      <c r="BW1219" s="14"/>
      <c r="BX1219" s="14"/>
      <c r="BY1219" s="14"/>
      <c r="BZ1219" s="14"/>
      <c r="CA1219" s="14"/>
      <c r="CB1219" s="14"/>
      <c r="CC1219" s="14"/>
      <c r="CD1219" s="14"/>
      <c r="CE1219" s="14"/>
      <c r="CF1219" s="14"/>
      <c r="CG1219" s="14"/>
      <c r="CH1219" s="14"/>
      <c r="CI1219" s="14"/>
      <c r="CJ1219" s="14"/>
      <c r="CK1219" s="14"/>
      <c r="CL1219" s="14"/>
      <c r="CM1219" s="14"/>
      <c r="CN1219" s="14"/>
      <c r="CO1219" s="14"/>
      <c r="CP1219" s="14"/>
      <c r="CQ1219" s="14"/>
      <c r="CR1219" s="14"/>
      <c r="CS1219" s="14"/>
    </row>
    <row r="1220" spans="2:97" x14ac:dyDescent="0.3">
      <c r="B1220" s="6" t="s">
        <v>476</v>
      </c>
      <c r="C1220" s="14"/>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c r="AD1220" s="14"/>
      <c r="AE1220" s="14"/>
      <c r="AF1220" s="14"/>
      <c r="AG1220" s="14"/>
      <c r="AH1220" s="14"/>
      <c r="AI1220" s="14"/>
      <c r="AJ1220" s="14"/>
      <c r="AK1220" s="14"/>
      <c r="AL1220" s="14"/>
      <c r="AM1220" s="14"/>
      <c r="AN1220" s="14"/>
      <c r="AO1220" s="14"/>
      <c r="AP1220" s="14"/>
      <c r="AQ1220" s="14"/>
      <c r="AR1220" s="14"/>
      <c r="AS1220" s="14"/>
      <c r="AT1220" s="14"/>
      <c r="AU1220" s="14"/>
      <c r="AV1220" s="14"/>
      <c r="AW1220" s="14"/>
      <c r="AX1220" s="14"/>
      <c r="AY1220" s="14"/>
      <c r="AZ1220" s="14"/>
      <c r="BA1220" s="14"/>
      <c r="BB1220" s="14"/>
      <c r="BC1220" s="14"/>
      <c r="BD1220" s="14"/>
      <c r="BE1220" s="14"/>
      <c r="BF1220" s="14"/>
      <c r="BG1220" s="14"/>
      <c r="BH1220" s="14"/>
      <c r="BI1220" s="14"/>
      <c r="BJ1220" s="14"/>
      <c r="BK1220" s="14"/>
      <c r="BL1220" s="14"/>
      <c r="BM1220" s="14"/>
      <c r="BN1220" s="14"/>
      <c r="BO1220" s="14"/>
      <c r="BP1220" s="14"/>
      <c r="BQ1220" s="14"/>
      <c r="BR1220" s="14"/>
      <c r="BS1220" s="14"/>
      <c r="BT1220" s="14"/>
      <c r="BU1220" s="14"/>
      <c r="BV1220" s="14"/>
      <c r="BW1220" s="14"/>
      <c r="BX1220" s="14"/>
      <c r="BY1220" s="14"/>
      <c r="BZ1220" s="14"/>
      <c r="CA1220" s="14"/>
      <c r="CB1220" s="14"/>
      <c r="CC1220" s="14"/>
      <c r="CD1220" s="14"/>
      <c r="CE1220" s="14"/>
      <c r="CF1220" s="14"/>
      <c r="CG1220" s="14"/>
      <c r="CH1220" s="14"/>
      <c r="CI1220" s="14"/>
      <c r="CJ1220" s="14"/>
      <c r="CK1220" s="14"/>
      <c r="CL1220" s="14"/>
      <c r="CM1220" s="14"/>
      <c r="CN1220" s="14"/>
      <c r="CO1220" s="14"/>
      <c r="CP1220" s="14"/>
      <c r="CQ1220" s="14"/>
      <c r="CR1220" s="14"/>
      <c r="CS1220" s="14"/>
    </row>
    <row r="1221" spans="2:97" x14ac:dyDescent="0.3">
      <c r="B1221" s="24" t="s">
        <v>188</v>
      </c>
      <c r="C1221" s="14"/>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c r="AD1221" s="14"/>
      <c r="AE1221" s="14"/>
      <c r="AF1221" s="14"/>
      <c r="AG1221" s="14"/>
      <c r="AH1221" s="14"/>
      <c r="AI1221" s="14"/>
      <c r="AJ1221" s="14"/>
      <c r="AK1221" s="14"/>
      <c r="AL1221" s="14"/>
      <c r="AM1221" s="14"/>
      <c r="AN1221" s="14"/>
      <c r="AO1221" s="14"/>
      <c r="AP1221" s="14"/>
      <c r="AQ1221" s="14"/>
      <c r="AR1221" s="14"/>
      <c r="AS1221" s="14"/>
      <c r="AT1221" s="14"/>
      <c r="AU1221" s="14"/>
      <c r="AV1221" s="14"/>
      <c r="AW1221" s="14"/>
      <c r="AX1221" s="14"/>
      <c r="AY1221" s="14"/>
      <c r="AZ1221" s="14"/>
      <c r="BA1221" s="14"/>
      <c r="BB1221" s="14"/>
      <c r="BC1221" s="14"/>
      <c r="BD1221" s="14"/>
      <c r="BE1221" s="14"/>
      <c r="BF1221" s="14"/>
      <c r="BG1221" s="14"/>
      <c r="BH1221" s="14"/>
      <c r="BI1221" s="14"/>
      <c r="BJ1221" s="14"/>
      <c r="BK1221" s="14"/>
      <c r="BL1221" s="14"/>
      <c r="BM1221" s="14"/>
      <c r="BN1221" s="14"/>
      <c r="BO1221" s="14"/>
      <c r="BP1221" s="14"/>
      <c r="BQ1221" s="14"/>
      <c r="BR1221" s="14"/>
      <c r="BS1221" s="14"/>
      <c r="BT1221" s="14"/>
      <c r="BU1221" s="14"/>
      <c r="BV1221" s="14"/>
      <c r="BW1221" s="14"/>
      <c r="BX1221" s="14"/>
      <c r="BY1221" s="14"/>
      <c r="BZ1221" s="14"/>
      <c r="CA1221" s="14"/>
      <c r="CB1221" s="14"/>
      <c r="CC1221" s="14"/>
      <c r="CD1221" s="14"/>
      <c r="CE1221" s="14"/>
      <c r="CF1221" s="14"/>
      <c r="CG1221" s="14"/>
      <c r="CH1221" s="14"/>
      <c r="CI1221" s="14"/>
      <c r="CJ1221" s="14"/>
      <c r="CK1221" s="14"/>
      <c r="CL1221" s="14"/>
      <c r="CM1221" s="14"/>
      <c r="CN1221" s="14"/>
      <c r="CO1221" s="14"/>
      <c r="CP1221" s="14"/>
      <c r="CQ1221" s="14"/>
      <c r="CR1221" s="14"/>
      <c r="CS1221" s="14"/>
    </row>
    <row r="1222" spans="2:97" x14ac:dyDescent="0.3">
      <c r="B1222" t="s">
        <v>458</v>
      </c>
      <c r="C1222" s="14">
        <v>5.0509592857818003E-2</v>
      </c>
      <c r="D1222" s="14">
        <v>5.9791558748591399E-2</v>
      </c>
      <c r="E1222" s="14">
        <v>3.8680062545070198E-2</v>
      </c>
      <c r="F1222" s="14"/>
      <c r="G1222" s="14">
        <v>0.100474764759551</v>
      </c>
      <c r="H1222" s="14">
        <v>0.12878595546525701</v>
      </c>
      <c r="I1222" s="14">
        <v>3.7849357668118699E-2</v>
      </c>
      <c r="J1222" s="14">
        <v>2.61824515202762E-2</v>
      </c>
      <c r="K1222" s="14">
        <v>7.1083296297967703E-3</v>
      </c>
      <c r="L1222" s="14">
        <v>8.3707972460762003E-3</v>
      </c>
      <c r="M1222" s="14"/>
      <c r="N1222" s="14">
        <v>9.49080213438835E-2</v>
      </c>
      <c r="O1222" s="14">
        <v>2.6949927009100101E-2</v>
      </c>
      <c r="P1222" s="14">
        <v>3.1512226751710698E-2</v>
      </c>
      <c r="Q1222" s="14">
        <v>4.38055986152555E-2</v>
      </c>
      <c r="R1222" s="14"/>
      <c r="S1222" s="14">
        <v>0.14053801523512599</v>
      </c>
      <c r="T1222" s="14">
        <v>6.0015772908121302E-2</v>
      </c>
      <c r="U1222" s="14">
        <v>2.84545191696302E-2</v>
      </c>
      <c r="V1222" s="14">
        <v>3.2190547290310803E-2</v>
      </c>
      <c r="W1222" s="14">
        <v>5.3471617877915503E-2</v>
      </c>
      <c r="X1222" s="14">
        <v>1.05172563411119E-2</v>
      </c>
      <c r="Y1222" s="14">
        <v>3.25429455372774E-2</v>
      </c>
      <c r="Z1222" s="14">
        <v>2.3621491490787998E-2</v>
      </c>
      <c r="AA1222" s="14">
        <v>5.7084436911377698E-2</v>
      </c>
      <c r="AB1222" s="14">
        <v>1.0732128860807299E-2</v>
      </c>
      <c r="AC1222" s="14">
        <v>6.1392022729670002E-2</v>
      </c>
      <c r="AD1222" s="14">
        <v>0</v>
      </c>
      <c r="AE1222" s="14"/>
      <c r="AF1222" s="14">
        <v>3.4223114427968201E-2</v>
      </c>
      <c r="AG1222" s="14">
        <v>9.0965229342750795E-2</v>
      </c>
      <c r="AH1222" s="14">
        <v>2.3229947504272399E-2</v>
      </c>
      <c r="AI1222" s="14">
        <v>3.6991331767754099E-2</v>
      </c>
      <c r="AJ1222" s="14">
        <v>4.5558767251831299E-2</v>
      </c>
      <c r="AK1222" s="14"/>
      <c r="AL1222" s="14">
        <v>0.11265466979854299</v>
      </c>
      <c r="AM1222" s="14">
        <v>3.8576440371621501E-2</v>
      </c>
      <c r="AN1222" s="14">
        <v>2.2255543956778898E-2</v>
      </c>
      <c r="AO1222" s="14">
        <v>3.5228340701062802E-2</v>
      </c>
      <c r="AP1222" s="14">
        <v>5.4621704097773997E-2</v>
      </c>
      <c r="AQ1222" s="14">
        <v>1.15725832356692E-2</v>
      </c>
      <c r="AR1222" s="14"/>
      <c r="AS1222" s="14">
        <v>2.3855158012512801E-2</v>
      </c>
      <c r="AT1222" s="14">
        <v>2.9278032278582802E-2</v>
      </c>
      <c r="AU1222" s="14">
        <v>5.5751601544559999E-2</v>
      </c>
      <c r="AV1222" s="14">
        <v>0.14470845061713999</v>
      </c>
      <c r="AW1222" s="14">
        <v>0.208732021697456</v>
      </c>
      <c r="AX1222" s="14"/>
      <c r="AY1222" s="14">
        <v>0</v>
      </c>
      <c r="AZ1222" s="14">
        <v>6.4861601765392504E-2</v>
      </c>
      <c r="BA1222" s="14">
        <v>5.0155380547840397E-2</v>
      </c>
      <c r="BB1222" s="14">
        <v>2.8042259606571099E-2</v>
      </c>
      <c r="BC1222" s="14">
        <v>4.4637410335498499E-2</v>
      </c>
      <c r="BD1222" s="14">
        <v>4.2280358008813003E-2</v>
      </c>
      <c r="BE1222" s="14">
        <v>2.9029253664368398E-2</v>
      </c>
      <c r="BF1222" s="14">
        <v>5.69529752934348E-2</v>
      </c>
      <c r="BG1222" s="14">
        <v>3.9851248726819201E-2</v>
      </c>
      <c r="BH1222" s="14">
        <v>0</v>
      </c>
      <c r="BI1222" s="14">
        <v>3.8460056973564097E-2</v>
      </c>
      <c r="BJ1222" s="14">
        <v>8.2272784342119903E-2</v>
      </c>
      <c r="BK1222" s="14">
        <v>2.9221020611662499E-2</v>
      </c>
      <c r="BL1222" s="14">
        <v>9.5704977878084296E-2</v>
      </c>
      <c r="BM1222" s="14">
        <v>7.4994196690169102E-2</v>
      </c>
      <c r="BN1222" s="14">
        <v>0.214839565184861</v>
      </c>
      <c r="BO1222" s="14"/>
      <c r="BP1222" s="14">
        <v>0.14335285953702301</v>
      </c>
      <c r="BQ1222" s="14">
        <v>1.7373869699960898E-2</v>
      </c>
      <c r="BR1222" s="14">
        <v>2.7653323746948798E-2</v>
      </c>
      <c r="BS1222" s="14">
        <v>2.5253370414870201E-2</v>
      </c>
      <c r="BT1222" s="14">
        <v>1.6082820564319301E-2</v>
      </c>
      <c r="BU1222" s="14">
        <v>0</v>
      </c>
      <c r="BV1222" s="14"/>
      <c r="BW1222" s="14">
        <v>5.7146174963998098E-2</v>
      </c>
      <c r="BX1222" s="14">
        <v>4.5850636566959702E-2</v>
      </c>
      <c r="BY1222" s="14" t="s">
        <v>120</v>
      </c>
      <c r="BZ1222" s="14">
        <v>4.2978202619928199E-2</v>
      </c>
      <c r="CA1222" s="14">
        <v>4.3132534303757297E-2</v>
      </c>
      <c r="CB1222" s="14">
        <v>6.24120343229701E-2</v>
      </c>
      <c r="CC1222" s="14">
        <v>0</v>
      </c>
      <c r="CD1222" s="14"/>
      <c r="CE1222" s="14">
        <v>7.8542824287416199E-2</v>
      </c>
      <c r="CF1222" s="14">
        <v>8.7116739032175206E-2</v>
      </c>
      <c r="CG1222" s="14">
        <v>1.2200961183843499E-2</v>
      </c>
      <c r="CH1222" s="14">
        <v>5.2434492617161897E-2</v>
      </c>
      <c r="CI1222" s="14"/>
      <c r="CJ1222" s="14">
        <v>6.6447739558327501E-2</v>
      </c>
      <c r="CK1222" s="14">
        <v>8.0198983602283197E-2</v>
      </c>
      <c r="CL1222" s="14">
        <v>4.0870022135785701E-2</v>
      </c>
      <c r="CM1222" s="14">
        <v>0</v>
      </c>
      <c r="CN1222" s="14"/>
      <c r="CO1222" s="14">
        <v>0.15157442082879599</v>
      </c>
      <c r="CP1222" s="14">
        <v>3.5618728009782302E-2</v>
      </c>
      <c r="CQ1222" s="14"/>
      <c r="CR1222" s="14">
        <v>0.12904591974979701</v>
      </c>
      <c r="CS1222" s="14">
        <v>3.9715536979557903E-2</v>
      </c>
    </row>
    <row r="1223" spans="2:97" x14ac:dyDescent="0.3">
      <c r="B1223" t="s">
        <v>459</v>
      </c>
      <c r="C1223" s="14">
        <v>0.134260112752423</v>
      </c>
      <c r="D1223" s="14">
        <v>0.156119638286046</v>
      </c>
      <c r="E1223" s="14">
        <v>0.112136733688526</v>
      </c>
      <c r="F1223" s="14"/>
      <c r="G1223" s="14">
        <v>0.205697979510337</v>
      </c>
      <c r="H1223" s="14">
        <v>0.28928258380747801</v>
      </c>
      <c r="I1223" s="14">
        <v>0.170634804716677</v>
      </c>
      <c r="J1223" s="14">
        <v>7.7151888564413795E-2</v>
      </c>
      <c r="K1223" s="14">
        <v>2.1602982465746601E-2</v>
      </c>
      <c r="L1223" s="14">
        <v>4.12500938194282E-2</v>
      </c>
      <c r="M1223" s="14"/>
      <c r="N1223" s="14">
        <v>0.15928633187014399</v>
      </c>
      <c r="O1223" s="14">
        <v>0.153588431771013</v>
      </c>
      <c r="P1223" s="14">
        <v>8.7682555081012803E-2</v>
      </c>
      <c r="Q1223" s="14">
        <v>0.12692391878958101</v>
      </c>
      <c r="R1223" s="14"/>
      <c r="S1223" s="14">
        <v>0.24676786303144299</v>
      </c>
      <c r="T1223" s="14">
        <v>0.12554082278510301</v>
      </c>
      <c r="U1223" s="14">
        <v>9.3136122908739294E-2</v>
      </c>
      <c r="V1223" s="14">
        <v>0.11171567308620101</v>
      </c>
      <c r="W1223" s="14">
        <v>0.18690750390670099</v>
      </c>
      <c r="X1223" s="14">
        <v>0.150690445071304</v>
      </c>
      <c r="Y1223" s="14">
        <v>0.18510364480229</v>
      </c>
      <c r="Z1223" s="14">
        <v>0.104791949240387</v>
      </c>
      <c r="AA1223" s="14">
        <v>8.6968872206269601E-2</v>
      </c>
      <c r="AB1223" s="14">
        <v>8.7698459211526206E-2</v>
      </c>
      <c r="AC1223" s="14">
        <v>4.0513331540560603E-2</v>
      </c>
      <c r="AD1223" s="14">
        <v>4.5252508921514098E-2</v>
      </c>
      <c r="AE1223" s="14"/>
      <c r="AF1223" s="14">
        <v>0.120967749620815</v>
      </c>
      <c r="AG1223" s="14">
        <v>0.19140415059570401</v>
      </c>
      <c r="AH1223" s="14">
        <v>0.157590569462464</v>
      </c>
      <c r="AI1223" s="14">
        <v>9.3750851065142596E-2</v>
      </c>
      <c r="AJ1223" s="14">
        <v>0.123042489759114</v>
      </c>
      <c r="AK1223" s="14"/>
      <c r="AL1223" s="14">
        <v>0.22871439261864401</v>
      </c>
      <c r="AM1223" s="14">
        <v>0.15574396331505799</v>
      </c>
      <c r="AN1223" s="14">
        <v>0.12582829694969699</v>
      </c>
      <c r="AO1223" s="14">
        <v>6.1046627443222902E-2</v>
      </c>
      <c r="AP1223" s="14">
        <v>0.11132269431675899</v>
      </c>
      <c r="AQ1223" s="14">
        <v>2.4018466691880399E-2</v>
      </c>
      <c r="AR1223" s="14"/>
      <c r="AS1223" s="14">
        <v>9.7110752390133906E-2</v>
      </c>
      <c r="AT1223" s="14">
        <v>0.14613987806419201</v>
      </c>
      <c r="AU1223" s="14">
        <v>0.118840584825365</v>
      </c>
      <c r="AV1223" s="14">
        <v>0.26283624651099702</v>
      </c>
      <c r="AW1223" s="14">
        <v>0.38534967232864398</v>
      </c>
      <c r="AX1223" s="14"/>
      <c r="AY1223" s="14">
        <v>0.167934052721952</v>
      </c>
      <c r="AZ1223" s="14">
        <v>4.8052304037883797E-2</v>
      </c>
      <c r="BA1223" s="14">
        <v>9.4493161183950805E-2</v>
      </c>
      <c r="BB1223" s="14">
        <v>6.6932106658396606E-2</v>
      </c>
      <c r="BC1223" s="14">
        <v>0.11115069179939301</v>
      </c>
      <c r="BD1223" s="14">
        <v>8.9051994229766895E-2</v>
      </c>
      <c r="BE1223" s="14">
        <v>0.20280839393987901</v>
      </c>
      <c r="BF1223" s="14">
        <v>0.10729990647370501</v>
      </c>
      <c r="BG1223" s="14">
        <v>9.4651723076060901E-2</v>
      </c>
      <c r="BH1223" s="14">
        <v>8.6900568601766898E-2</v>
      </c>
      <c r="BI1223" s="14">
        <v>0.17159480740281999</v>
      </c>
      <c r="BJ1223" s="14">
        <v>0.21180391502622201</v>
      </c>
      <c r="BK1223" s="14">
        <v>0.176803540764328</v>
      </c>
      <c r="BL1223" s="14">
        <v>0.141755813040223</v>
      </c>
      <c r="BM1223" s="14">
        <v>8.8645534615443194E-2</v>
      </c>
      <c r="BN1223" s="14">
        <v>0.32456131695803597</v>
      </c>
      <c r="BO1223" s="14"/>
      <c r="BP1223" s="14">
        <v>0.22510423990874401</v>
      </c>
      <c r="BQ1223" s="14">
        <v>0.118769673676763</v>
      </c>
      <c r="BR1223" s="14">
        <v>0.102211818438705</v>
      </c>
      <c r="BS1223" s="14">
        <v>9.7965305926355203E-2</v>
      </c>
      <c r="BT1223" s="14">
        <v>8.0404202676274295E-2</v>
      </c>
      <c r="BU1223" s="14">
        <v>0.138613928447922</v>
      </c>
      <c r="BV1223" s="14"/>
      <c r="BW1223" s="14">
        <v>8.1917844543613103E-2</v>
      </c>
      <c r="BX1223" s="14">
        <v>0.17425640591161201</v>
      </c>
      <c r="BY1223" s="14" t="s">
        <v>120</v>
      </c>
      <c r="BZ1223" s="14">
        <v>9.3861707962454397E-2</v>
      </c>
      <c r="CA1223" s="14">
        <v>0.112145591434803</v>
      </c>
      <c r="CB1223" s="14">
        <v>0.21635696179156499</v>
      </c>
      <c r="CC1223" s="14">
        <v>0.12519053749167899</v>
      </c>
      <c r="CD1223" s="14"/>
      <c r="CE1223" s="14">
        <v>0.24694416845120601</v>
      </c>
      <c r="CF1223" s="14">
        <v>0.17971243716604801</v>
      </c>
      <c r="CG1223" s="14">
        <v>6.5077821892731397E-2</v>
      </c>
      <c r="CH1223" s="14">
        <v>0.128602717795511</v>
      </c>
      <c r="CI1223" s="14"/>
      <c r="CJ1223" s="14">
        <v>0.15701916010810099</v>
      </c>
      <c r="CK1223" s="14">
        <v>0.16852136438999199</v>
      </c>
      <c r="CL1223" s="14">
        <v>0.12033146789817301</v>
      </c>
      <c r="CM1223" s="14">
        <v>8.8564543870361001E-2</v>
      </c>
      <c r="CN1223" s="14"/>
      <c r="CO1223" s="14">
        <v>0.28011780690677801</v>
      </c>
      <c r="CP1223" s="14">
        <v>0.110232107186745</v>
      </c>
      <c r="CQ1223" s="14"/>
      <c r="CR1223" s="14">
        <v>0.20013714838173699</v>
      </c>
      <c r="CS1223" s="14">
        <v>0.12947148080214099</v>
      </c>
    </row>
    <row r="1224" spans="2:97" x14ac:dyDescent="0.3">
      <c r="B1224" t="s">
        <v>460</v>
      </c>
      <c r="C1224" s="14">
        <v>0.413564883936134</v>
      </c>
      <c r="D1224" s="14">
        <v>0.44407500412922501</v>
      </c>
      <c r="E1224" s="14">
        <v>0.38179444523404299</v>
      </c>
      <c r="F1224" s="14"/>
      <c r="G1224" s="14">
        <v>0.30212822121462202</v>
      </c>
      <c r="H1224" s="14">
        <v>0.28968968683380403</v>
      </c>
      <c r="I1224" s="14">
        <v>0.42124078174357299</v>
      </c>
      <c r="J1224" s="14">
        <v>0.38773506042752698</v>
      </c>
      <c r="K1224" s="14">
        <v>0.52923222795459302</v>
      </c>
      <c r="L1224" s="14">
        <v>0.53887662726559404</v>
      </c>
      <c r="M1224" s="14"/>
      <c r="N1224" s="14">
        <v>0.37386893694425699</v>
      </c>
      <c r="O1224" s="14">
        <v>0.38013643735550701</v>
      </c>
      <c r="P1224" s="14">
        <v>0.474725507767851</v>
      </c>
      <c r="Q1224" s="14">
        <v>0.43515226417289898</v>
      </c>
      <c r="R1224" s="14"/>
      <c r="S1224" s="14">
        <v>0.266046241811499</v>
      </c>
      <c r="T1224" s="14">
        <v>0.34111833245814099</v>
      </c>
      <c r="U1224" s="14">
        <v>0.35144832488532501</v>
      </c>
      <c r="V1224" s="14">
        <v>0.51503698357740701</v>
      </c>
      <c r="W1224" s="14">
        <v>0.42301043523297699</v>
      </c>
      <c r="X1224" s="14">
        <v>0.426372734774078</v>
      </c>
      <c r="Y1224" s="14">
        <v>0.37447669432449099</v>
      </c>
      <c r="Z1224" s="14">
        <v>0.472682516031734</v>
      </c>
      <c r="AA1224" s="14">
        <v>0.37366665146734401</v>
      </c>
      <c r="AB1224" s="14">
        <v>0.54158052086624697</v>
      </c>
      <c r="AC1224" s="14">
        <v>0.63819019724342896</v>
      </c>
      <c r="AD1224" s="14">
        <v>0.52831013929985804</v>
      </c>
      <c r="AE1224" s="14"/>
      <c r="AF1224" s="14">
        <v>0.469946736296595</v>
      </c>
      <c r="AG1224" s="14">
        <v>0.38195928761250503</v>
      </c>
      <c r="AH1224" s="14">
        <v>0.34734941438866501</v>
      </c>
      <c r="AI1224" s="14">
        <v>0.46537922188727099</v>
      </c>
      <c r="AJ1224" s="14">
        <v>0.35426489718925802</v>
      </c>
      <c r="AK1224" s="14"/>
      <c r="AL1224" s="14">
        <v>0.340266173963995</v>
      </c>
      <c r="AM1224" s="14">
        <v>0.464575266350364</v>
      </c>
      <c r="AN1224" s="14">
        <v>0.29896956389231399</v>
      </c>
      <c r="AO1224" s="14">
        <v>0.49898093187910603</v>
      </c>
      <c r="AP1224" s="14">
        <v>0.31554733188667</v>
      </c>
      <c r="AQ1224" s="14">
        <v>0.44955598221486098</v>
      </c>
      <c r="AR1224" s="14"/>
      <c r="AS1224" s="14">
        <v>0.471379513823799</v>
      </c>
      <c r="AT1224" s="14">
        <v>0.405507359966706</v>
      </c>
      <c r="AU1224" s="14">
        <v>0.39750224234609799</v>
      </c>
      <c r="AV1224" s="14">
        <v>0.30802058263403997</v>
      </c>
      <c r="AW1224" s="14">
        <v>0.28499705420228</v>
      </c>
      <c r="AX1224" s="14"/>
      <c r="AY1224" s="14">
        <v>0.109049551232044</v>
      </c>
      <c r="AZ1224" s="14">
        <v>0.46980322556318999</v>
      </c>
      <c r="BA1224" s="14">
        <v>0.42689042954469097</v>
      </c>
      <c r="BB1224" s="14">
        <v>0.43355823744427402</v>
      </c>
      <c r="BC1224" s="14">
        <v>0.402147817377006</v>
      </c>
      <c r="BD1224" s="14">
        <v>0.46156282857041803</v>
      </c>
      <c r="BE1224" s="14">
        <v>0.38213028145800698</v>
      </c>
      <c r="BF1224" s="14">
        <v>0.41418716319047799</v>
      </c>
      <c r="BG1224" s="14">
        <v>0.478802678765547</v>
      </c>
      <c r="BH1224" s="14">
        <v>0.40935809170581999</v>
      </c>
      <c r="BI1224" s="14">
        <v>0.50642522415456803</v>
      </c>
      <c r="BJ1224" s="14">
        <v>0.34854272603581299</v>
      </c>
      <c r="BK1224" s="14">
        <v>0.42856824780514802</v>
      </c>
      <c r="BL1224" s="14">
        <v>0.38348966259741601</v>
      </c>
      <c r="BM1224" s="14">
        <v>0.53685196173558902</v>
      </c>
      <c r="BN1224" s="14">
        <v>0.24114861906816801</v>
      </c>
      <c r="BO1224" s="14"/>
      <c r="BP1224" s="14">
        <v>0.36634992514423098</v>
      </c>
      <c r="BQ1224" s="14">
        <v>0.41669717032381098</v>
      </c>
      <c r="BR1224" s="14">
        <v>0.40054815035286701</v>
      </c>
      <c r="BS1224" s="14">
        <v>0.432062968609711</v>
      </c>
      <c r="BT1224" s="14">
        <v>0.515740753779662</v>
      </c>
      <c r="BU1224" s="14">
        <v>0.36968008308549999</v>
      </c>
      <c r="BV1224" s="14"/>
      <c r="BW1224" s="14">
        <v>0.44830423897314298</v>
      </c>
      <c r="BX1224" s="14">
        <v>0.41580267033386997</v>
      </c>
      <c r="BY1224" s="14" t="s">
        <v>120</v>
      </c>
      <c r="BZ1224" s="14">
        <v>0.347884528425421</v>
      </c>
      <c r="CA1224" s="14">
        <v>0.43555717056862803</v>
      </c>
      <c r="CB1224" s="14">
        <v>0.39161461864865199</v>
      </c>
      <c r="CC1224" s="14">
        <v>0.310955142928728</v>
      </c>
      <c r="CD1224" s="14"/>
      <c r="CE1224" s="14">
        <v>0.31211901348247201</v>
      </c>
      <c r="CF1224" s="14">
        <v>0.36121308782217798</v>
      </c>
      <c r="CG1224" s="14">
        <v>0.47841810716001498</v>
      </c>
      <c r="CH1224" s="14">
        <v>0.45643318164213098</v>
      </c>
      <c r="CI1224" s="14"/>
      <c r="CJ1224" s="14">
        <v>0.402498885867977</v>
      </c>
      <c r="CK1224" s="14">
        <v>0.42074795220029299</v>
      </c>
      <c r="CL1224" s="14">
        <v>0.43350277914042401</v>
      </c>
      <c r="CM1224" s="14">
        <v>0.24666764505769101</v>
      </c>
      <c r="CN1224" s="14"/>
      <c r="CO1224" s="14">
        <v>0.26402222843685702</v>
      </c>
      <c r="CP1224" s="14">
        <v>0.437609571431194</v>
      </c>
      <c r="CQ1224" s="14"/>
      <c r="CR1224" s="14">
        <v>0.38761015562422402</v>
      </c>
      <c r="CS1224" s="14">
        <v>0.42481091986012798</v>
      </c>
    </row>
    <row r="1225" spans="2:97" x14ac:dyDescent="0.3">
      <c r="B1225" t="s">
        <v>461</v>
      </c>
      <c r="C1225" s="14">
        <v>0.254094956760261</v>
      </c>
      <c r="D1225" s="14">
        <v>0.229166388804705</v>
      </c>
      <c r="E1225" s="14">
        <v>0.28106088245816402</v>
      </c>
      <c r="F1225" s="14"/>
      <c r="G1225" s="14">
        <v>0.28528774552305303</v>
      </c>
      <c r="H1225" s="14">
        <v>0.161713275769685</v>
      </c>
      <c r="I1225" s="14">
        <v>0.241948877721339</v>
      </c>
      <c r="J1225" s="14">
        <v>0.32983861289616201</v>
      </c>
      <c r="K1225" s="14">
        <v>0.25542394783351002</v>
      </c>
      <c r="L1225" s="14">
        <v>0.257432402893083</v>
      </c>
      <c r="M1225" s="14"/>
      <c r="N1225" s="14">
        <v>0.248350064555379</v>
      </c>
      <c r="O1225" s="14">
        <v>0.27458010688036699</v>
      </c>
      <c r="P1225" s="14">
        <v>0.25671178099655301</v>
      </c>
      <c r="Q1225" s="14">
        <v>0.23917401594832099</v>
      </c>
      <c r="R1225" s="14"/>
      <c r="S1225" s="14">
        <v>0.197196708409343</v>
      </c>
      <c r="T1225" s="14">
        <v>0.31588734257288198</v>
      </c>
      <c r="U1225" s="14">
        <v>0.35144578894961798</v>
      </c>
      <c r="V1225" s="14">
        <v>0.25843390793275001</v>
      </c>
      <c r="W1225" s="14">
        <v>0.212329117921008</v>
      </c>
      <c r="X1225" s="14">
        <v>0.28007599021298202</v>
      </c>
      <c r="Y1225" s="14">
        <v>0.26554283029918502</v>
      </c>
      <c r="Z1225" s="14">
        <v>0.24731609171812199</v>
      </c>
      <c r="AA1225" s="14">
        <v>0.26876269084989202</v>
      </c>
      <c r="AB1225" s="14">
        <v>0.18061460786321901</v>
      </c>
      <c r="AC1225" s="14">
        <v>0.181454718053771</v>
      </c>
      <c r="AD1225" s="14">
        <v>0.29228776442894999</v>
      </c>
      <c r="AE1225" s="14"/>
      <c r="AF1225" s="14">
        <v>0.25437994246477202</v>
      </c>
      <c r="AG1225" s="14">
        <v>0.20413872466901001</v>
      </c>
      <c r="AH1225" s="14">
        <v>0.29489629368581999</v>
      </c>
      <c r="AI1225" s="14">
        <v>0.25439011008117202</v>
      </c>
      <c r="AJ1225" s="14">
        <v>0.256603179858998</v>
      </c>
      <c r="AK1225" s="14"/>
      <c r="AL1225" s="14">
        <v>0.20259885913602599</v>
      </c>
      <c r="AM1225" s="14">
        <v>0.22845969727425</v>
      </c>
      <c r="AN1225" s="14">
        <v>0.38251596271785798</v>
      </c>
      <c r="AO1225" s="14">
        <v>0.26626347718943999</v>
      </c>
      <c r="AP1225" s="14">
        <v>0.35372933598760697</v>
      </c>
      <c r="AQ1225" s="14">
        <v>0.25716070419801801</v>
      </c>
      <c r="AR1225" s="14"/>
      <c r="AS1225" s="14">
        <v>0.24602911603231301</v>
      </c>
      <c r="AT1225" s="14">
        <v>0.26749723902375799</v>
      </c>
      <c r="AU1225" s="14">
        <v>0.290282253269118</v>
      </c>
      <c r="AV1225" s="14">
        <v>0.176023128813352</v>
      </c>
      <c r="AW1225" s="14">
        <v>8.0029528446661793E-2</v>
      </c>
      <c r="AX1225" s="14"/>
      <c r="AY1225" s="14">
        <v>0.62024364062075699</v>
      </c>
      <c r="AZ1225" s="14">
        <v>0.276399928151839</v>
      </c>
      <c r="BA1225" s="14">
        <v>0.22836180421243699</v>
      </c>
      <c r="BB1225" s="14">
        <v>0.31046911917632097</v>
      </c>
      <c r="BC1225" s="14">
        <v>0.28236509743293903</v>
      </c>
      <c r="BD1225" s="14">
        <v>0.24698054572860401</v>
      </c>
      <c r="BE1225" s="14">
        <v>0.25548251021662199</v>
      </c>
      <c r="BF1225" s="14">
        <v>0.203202484681544</v>
      </c>
      <c r="BG1225" s="14">
        <v>0.259379299914546</v>
      </c>
      <c r="BH1225" s="14">
        <v>0.33695592001170799</v>
      </c>
      <c r="BI1225" s="14">
        <v>0.18536536375649401</v>
      </c>
      <c r="BJ1225" s="14">
        <v>0.19956813639496301</v>
      </c>
      <c r="BK1225" s="14">
        <v>0.30562152763181299</v>
      </c>
      <c r="BL1225" s="14">
        <v>0.29388574056533701</v>
      </c>
      <c r="BM1225" s="14">
        <v>0.21360509272377301</v>
      </c>
      <c r="BN1225" s="14">
        <v>0.15228092974465099</v>
      </c>
      <c r="BO1225" s="14"/>
      <c r="BP1225" s="14">
        <v>0.15612626543887401</v>
      </c>
      <c r="BQ1225" s="14">
        <v>0.25984707530899698</v>
      </c>
      <c r="BR1225" s="14">
        <v>0.28931060544965898</v>
      </c>
      <c r="BS1225" s="14">
        <v>0.30883003016781302</v>
      </c>
      <c r="BT1225" s="14">
        <v>0.27900527343956799</v>
      </c>
      <c r="BU1225" s="14">
        <v>0.33420555716442502</v>
      </c>
      <c r="BV1225" s="14"/>
      <c r="BW1225" s="14">
        <v>0.23872541505258299</v>
      </c>
      <c r="BX1225" s="14">
        <v>0.28547560898476299</v>
      </c>
      <c r="BY1225" s="14" t="s">
        <v>120</v>
      </c>
      <c r="BZ1225" s="14">
        <v>0.33715736980043998</v>
      </c>
      <c r="CA1225" s="14">
        <v>0.23347764203951399</v>
      </c>
      <c r="CB1225" s="14">
        <v>0.213207884382277</v>
      </c>
      <c r="CC1225" s="14">
        <v>0.23263261959085199</v>
      </c>
      <c r="CD1225" s="14"/>
      <c r="CE1225" s="14">
        <v>0.23065423235113899</v>
      </c>
      <c r="CF1225" s="14">
        <v>0.26758883689681601</v>
      </c>
      <c r="CG1225" s="14">
        <v>0.26417904449679802</v>
      </c>
      <c r="CH1225" s="14">
        <v>0.240860778925677</v>
      </c>
      <c r="CI1225" s="14"/>
      <c r="CJ1225" s="14">
        <v>0.26024007100545399</v>
      </c>
      <c r="CK1225" s="14">
        <v>0.215681014613189</v>
      </c>
      <c r="CL1225" s="14">
        <v>0.25114292589125597</v>
      </c>
      <c r="CM1225" s="14">
        <v>0.38107350718315802</v>
      </c>
      <c r="CN1225" s="14"/>
      <c r="CO1225" s="14">
        <v>0.19273171926181401</v>
      </c>
      <c r="CP1225" s="14">
        <v>0.26354980751260898</v>
      </c>
      <c r="CQ1225" s="14"/>
      <c r="CR1225" s="14">
        <v>0.20055309271438901</v>
      </c>
      <c r="CS1225" s="14">
        <v>0.25916981505525799</v>
      </c>
    </row>
    <row r="1226" spans="2:97" x14ac:dyDescent="0.3">
      <c r="B1226" t="s">
        <v>462</v>
      </c>
      <c r="C1226" s="14">
        <v>6.9493365572519103E-2</v>
      </c>
      <c r="D1226" s="14">
        <v>6.5864752491589199E-2</v>
      </c>
      <c r="E1226" s="14">
        <v>7.3557158983375004E-2</v>
      </c>
      <c r="F1226" s="14"/>
      <c r="G1226" s="14">
        <v>5.5234159193253203E-2</v>
      </c>
      <c r="H1226" s="14">
        <v>3.3649162475978198E-2</v>
      </c>
      <c r="I1226" s="14">
        <v>7.2415826071570294E-2</v>
      </c>
      <c r="J1226" s="14">
        <v>7.1707855588573094E-2</v>
      </c>
      <c r="K1226" s="14">
        <v>0.114577362738747</v>
      </c>
      <c r="L1226" s="14">
        <v>7.6845628769918004E-2</v>
      </c>
      <c r="M1226" s="14"/>
      <c r="N1226" s="14">
        <v>6.8896904840072201E-2</v>
      </c>
      <c r="O1226" s="14">
        <v>6.8536728419038004E-2</v>
      </c>
      <c r="P1226" s="14">
        <v>7.8691835775235502E-2</v>
      </c>
      <c r="Q1226" s="14">
        <v>6.4261678436036598E-2</v>
      </c>
      <c r="R1226" s="14"/>
      <c r="S1226" s="14">
        <v>6.3642453364236504E-2</v>
      </c>
      <c r="T1226" s="14">
        <v>8.4266307977168206E-2</v>
      </c>
      <c r="U1226" s="14">
        <v>9.9975993655383302E-2</v>
      </c>
      <c r="V1226" s="14">
        <v>4.25917271361154E-2</v>
      </c>
      <c r="W1226" s="14">
        <v>5.2765287654327399E-2</v>
      </c>
      <c r="X1226" s="14">
        <v>6.9682310960823293E-2</v>
      </c>
      <c r="Y1226" s="14">
        <v>3.1820137183140702E-2</v>
      </c>
      <c r="Z1226" s="14">
        <v>5.2472951941234802E-2</v>
      </c>
      <c r="AA1226" s="14">
        <v>0.116048691997595</v>
      </c>
      <c r="AB1226" s="14">
        <v>9.9002407897763905E-2</v>
      </c>
      <c r="AC1226" s="14">
        <v>1.9664391261687598E-2</v>
      </c>
      <c r="AD1226" s="14">
        <v>3.9678334331922402E-2</v>
      </c>
      <c r="AE1226" s="14"/>
      <c r="AF1226" s="14">
        <v>6.3613548735723002E-2</v>
      </c>
      <c r="AG1226" s="14">
        <v>5.9011635595219797E-2</v>
      </c>
      <c r="AH1226" s="14">
        <v>9.2678636022182501E-2</v>
      </c>
      <c r="AI1226" s="14">
        <v>7.2682334105863999E-2</v>
      </c>
      <c r="AJ1226" s="14">
        <v>0.15165627747875901</v>
      </c>
      <c r="AK1226" s="14"/>
      <c r="AL1226" s="14">
        <v>6.9839956464083003E-2</v>
      </c>
      <c r="AM1226" s="14">
        <v>6.2934940821553001E-2</v>
      </c>
      <c r="AN1226" s="14">
        <v>9.3498504862766396E-2</v>
      </c>
      <c r="AO1226" s="14">
        <v>5.3156400995892999E-2</v>
      </c>
      <c r="AP1226" s="14">
        <v>0.123506075187945</v>
      </c>
      <c r="AQ1226" s="14">
        <v>9.4307074253977802E-2</v>
      </c>
      <c r="AR1226" s="14"/>
      <c r="AS1226" s="14">
        <v>6.8324328798786096E-2</v>
      </c>
      <c r="AT1226" s="14">
        <v>7.79386746446325E-2</v>
      </c>
      <c r="AU1226" s="14">
        <v>6.6155033779408901E-2</v>
      </c>
      <c r="AV1226" s="14">
        <v>5.4058158487871703E-2</v>
      </c>
      <c r="AW1226" s="14">
        <v>4.0891723324957399E-2</v>
      </c>
      <c r="AX1226" s="14"/>
      <c r="AY1226" s="14">
        <v>0</v>
      </c>
      <c r="AZ1226" s="14">
        <v>4.9377640428350002E-2</v>
      </c>
      <c r="BA1226" s="14">
        <v>0.100950108502154</v>
      </c>
      <c r="BB1226" s="14">
        <v>7.7569919880698501E-2</v>
      </c>
      <c r="BC1226" s="14">
        <v>7.9933324092669497E-2</v>
      </c>
      <c r="BD1226" s="14">
        <v>6.6417122068989198E-2</v>
      </c>
      <c r="BE1226" s="14">
        <v>4.7381149537515002E-2</v>
      </c>
      <c r="BF1226" s="14">
        <v>0.11945351581774701</v>
      </c>
      <c r="BG1226" s="14">
        <v>6.7601489413946794E-2</v>
      </c>
      <c r="BH1226" s="14">
        <v>0.127306608555291</v>
      </c>
      <c r="BI1226" s="14">
        <v>4.8806949695072301E-2</v>
      </c>
      <c r="BJ1226" s="14">
        <v>5.9108889367992301E-2</v>
      </c>
      <c r="BK1226" s="14">
        <v>2.8014474898839101E-2</v>
      </c>
      <c r="BL1226" s="14">
        <v>3.9889162440903903E-2</v>
      </c>
      <c r="BM1226" s="14">
        <v>4.5097803314164901E-2</v>
      </c>
      <c r="BN1226" s="14">
        <v>4.83242992365455E-2</v>
      </c>
      <c r="BO1226" s="14"/>
      <c r="BP1226" s="14">
        <v>5.7304552216773302E-2</v>
      </c>
      <c r="BQ1226" s="14">
        <v>8.5526438766365398E-2</v>
      </c>
      <c r="BR1226" s="14">
        <v>3.72459353365052E-2</v>
      </c>
      <c r="BS1226" s="14">
        <v>7.9821922547154298E-2</v>
      </c>
      <c r="BT1226" s="14">
        <v>6.5982540170055601E-2</v>
      </c>
      <c r="BU1226" s="14">
        <v>9.4840728779436501E-2</v>
      </c>
      <c r="BV1226" s="14"/>
      <c r="BW1226" s="14">
        <v>9.0466560424186396E-2</v>
      </c>
      <c r="BX1226" s="14">
        <v>5.1992953965334501E-2</v>
      </c>
      <c r="BY1226" s="14" t="s">
        <v>120</v>
      </c>
      <c r="BZ1226" s="14">
        <v>9.6693078002544897E-2</v>
      </c>
      <c r="CA1226" s="14">
        <v>5.3809496646079397E-2</v>
      </c>
      <c r="CB1226" s="14">
        <v>3.0090021544165999E-2</v>
      </c>
      <c r="CC1226" s="14">
        <v>0.160433592560735</v>
      </c>
      <c r="CD1226" s="14"/>
      <c r="CE1226" s="14">
        <v>4.92933049438413E-2</v>
      </c>
      <c r="CF1226" s="14">
        <v>4.4159776119188997E-2</v>
      </c>
      <c r="CG1226" s="14">
        <v>7.4175177128306305E-2</v>
      </c>
      <c r="CH1226" s="14">
        <v>9.2845919000332705E-2</v>
      </c>
      <c r="CI1226" s="14"/>
      <c r="CJ1226" s="14">
        <v>4.3195668759227097E-2</v>
      </c>
      <c r="CK1226" s="14">
        <v>6.2283221619213E-2</v>
      </c>
      <c r="CL1226" s="14">
        <v>7.7794966393130702E-2</v>
      </c>
      <c r="CM1226" s="14">
        <v>9.1405819564725405E-2</v>
      </c>
      <c r="CN1226" s="14"/>
      <c r="CO1226" s="14">
        <v>5.88451941480427E-2</v>
      </c>
      <c r="CP1226" s="14">
        <v>7.1030052958829804E-2</v>
      </c>
      <c r="CQ1226" s="14"/>
      <c r="CR1226" s="14">
        <v>5.7104789029193199E-2</v>
      </c>
      <c r="CS1226" s="14">
        <v>7.1025560592283002E-2</v>
      </c>
    </row>
    <row r="1227" spans="2:97" x14ac:dyDescent="0.3">
      <c r="B1227" t="s">
        <v>92</v>
      </c>
      <c r="C1227" s="14">
        <v>7.8077088120844698E-2</v>
      </c>
      <c r="D1227" s="14">
        <v>4.49826575398432E-2</v>
      </c>
      <c r="E1227" s="14">
        <v>0.112770717090821</v>
      </c>
      <c r="F1227" s="14"/>
      <c r="G1227" s="14">
        <v>5.1177129799183298E-2</v>
      </c>
      <c r="H1227" s="14">
        <v>9.6879335647796896E-2</v>
      </c>
      <c r="I1227" s="14">
        <v>5.5910352078720998E-2</v>
      </c>
      <c r="J1227" s="14">
        <v>0.107384131003048</v>
      </c>
      <c r="K1227" s="14">
        <v>7.2055149377606403E-2</v>
      </c>
      <c r="L1227" s="14">
        <v>7.7224450005901099E-2</v>
      </c>
      <c r="M1227" s="14"/>
      <c r="N1227" s="14">
        <v>5.4689740446264498E-2</v>
      </c>
      <c r="O1227" s="14">
        <v>9.6208368564975902E-2</v>
      </c>
      <c r="P1227" s="14">
        <v>7.0676093627637201E-2</v>
      </c>
      <c r="Q1227" s="14">
        <v>9.0682524037906706E-2</v>
      </c>
      <c r="R1227" s="14"/>
      <c r="S1227" s="14">
        <v>8.58087181483526E-2</v>
      </c>
      <c r="T1227" s="14">
        <v>7.3171421298584796E-2</v>
      </c>
      <c r="U1227" s="14">
        <v>7.5539250431304203E-2</v>
      </c>
      <c r="V1227" s="14">
        <v>4.0031160977215999E-2</v>
      </c>
      <c r="W1227" s="14">
        <v>7.1516037407070701E-2</v>
      </c>
      <c r="X1227" s="14">
        <v>6.2661262639700496E-2</v>
      </c>
      <c r="Y1227" s="14">
        <v>0.11051374785361701</v>
      </c>
      <c r="Z1227" s="14">
        <v>9.9114999577733606E-2</v>
      </c>
      <c r="AA1227" s="14">
        <v>9.7468656567521697E-2</v>
      </c>
      <c r="AB1227" s="14">
        <v>8.0371875300437101E-2</v>
      </c>
      <c r="AC1227" s="14">
        <v>5.8785339170881398E-2</v>
      </c>
      <c r="AD1227" s="14">
        <v>9.4471253017755594E-2</v>
      </c>
      <c r="AE1227" s="14"/>
      <c r="AF1227" s="14">
        <v>5.6868908454126899E-2</v>
      </c>
      <c r="AG1227" s="14">
        <v>7.2520972184811003E-2</v>
      </c>
      <c r="AH1227" s="14">
        <v>8.4255138936596197E-2</v>
      </c>
      <c r="AI1227" s="14">
        <v>7.6806151092796496E-2</v>
      </c>
      <c r="AJ1227" s="14">
        <v>6.8874388462039901E-2</v>
      </c>
      <c r="AK1227" s="14"/>
      <c r="AL1227" s="14">
        <v>4.5925948018709001E-2</v>
      </c>
      <c r="AM1227" s="14">
        <v>4.9709691867153398E-2</v>
      </c>
      <c r="AN1227" s="14">
        <v>7.69321276205856E-2</v>
      </c>
      <c r="AO1227" s="14">
        <v>8.5324221791275495E-2</v>
      </c>
      <c r="AP1227" s="14">
        <v>4.1272858523243701E-2</v>
      </c>
      <c r="AQ1227" s="14">
        <v>0.16338518940559399</v>
      </c>
      <c r="AR1227" s="14"/>
      <c r="AS1227" s="14">
        <v>9.3301130942456095E-2</v>
      </c>
      <c r="AT1227" s="14">
        <v>7.3638816022128906E-2</v>
      </c>
      <c r="AU1227" s="14">
        <v>7.1468284235449098E-2</v>
      </c>
      <c r="AV1227" s="14">
        <v>5.4353432936599999E-2</v>
      </c>
      <c r="AW1227" s="14">
        <v>0</v>
      </c>
      <c r="AX1227" s="14"/>
      <c r="AY1227" s="14">
        <v>0.102772755425247</v>
      </c>
      <c r="AZ1227" s="14">
        <v>9.1505300053344493E-2</v>
      </c>
      <c r="BA1227" s="14">
        <v>9.9149116008926605E-2</v>
      </c>
      <c r="BB1227" s="14">
        <v>8.3428357233738898E-2</v>
      </c>
      <c r="BC1227" s="14">
        <v>7.9765658962494407E-2</v>
      </c>
      <c r="BD1227" s="14">
        <v>9.3707151393408905E-2</v>
      </c>
      <c r="BE1227" s="14">
        <v>8.3168411183608695E-2</v>
      </c>
      <c r="BF1227" s="14">
        <v>9.8903954543090394E-2</v>
      </c>
      <c r="BG1227" s="14">
        <v>5.97135601030803E-2</v>
      </c>
      <c r="BH1227" s="14">
        <v>3.9478811125414397E-2</v>
      </c>
      <c r="BI1227" s="14">
        <v>4.9347598017482397E-2</v>
      </c>
      <c r="BJ1227" s="14">
        <v>9.8703548832890495E-2</v>
      </c>
      <c r="BK1227" s="14">
        <v>3.1771188288209899E-2</v>
      </c>
      <c r="BL1227" s="14">
        <v>4.5274643478035101E-2</v>
      </c>
      <c r="BM1227" s="14">
        <v>4.08054109208607E-2</v>
      </c>
      <c r="BN1227" s="14">
        <v>1.8845269807737899E-2</v>
      </c>
      <c r="BO1227" s="14"/>
      <c r="BP1227" s="14">
        <v>5.1762157754355199E-2</v>
      </c>
      <c r="BQ1227" s="14">
        <v>0.101785772224103</v>
      </c>
      <c r="BR1227" s="14">
        <v>0.14303016667531501</v>
      </c>
      <c r="BS1227" s="14">
        <v>5.6066402334096703E-2</v>
      </c>
      <c r="BT1227" s="14">
        <v>4.2784409370120603E-2</v>
      </c>
      <c r="BU1227" s="14">
        <v>6.2659702522716701E-2</v>
      </c>
      <c r="BV1227" s="14"/>
      <c r="BW1227" s="14">
        <v>8.3439766042475896E-2</v>
      </c>
      <c r="BX1227" s="14">
        <v>2.6621724237461002E-2</v>
      </c>
      <c r="BY1227" s="14" t="s">
        <v>120</v>
      </c>
      <c r="BZ1227" s="14">
        <v>8.1425113189211307E-2</v>
      </c>
      <c r="CA1227" s="14">
        <v>0.121877565007218</v>
      </c>
      <c r="CB1227" s="14">
        <v>8.6318479310370302E-2</v>
      </c>
      <c r="CC1227" s="14">
        <v>0.17078810742800701</v>
      </c>
      <c r="CD1227" s="14"/>
      <c r="CE1227" s="14">
        <v>8.2446456483926497E-2</v>
      </c>
      <c r="CF1227" s="14">
        <v>6.0209122963592702E-2</v>
      </c>
      <c r="CG1227" s="14">
        <v>0.105948888138305</v>
      </c>
      <c r="CH1227" s="14">
        <v>2.88229100191865E-2</v>
      </c>
      <c r="CI1227" s="14"/>
      <c r="CJ1227" s="14">
        <v>7.0598474700913696E-2</v>
      </c>
      <c r="CK1227" s="14">
        <v>5.2567463575030303E-2</v>
      </c>
      <c r="CL1227" s="14">
        <v>7.6357838541230405E-2</v>
      </c>
      <c r="CM1227" s="14">
        <v>0.19228848432406401</v>
      </c>
      <c r="CN1227" s="14"/>
      <c r="CO1227" s="14">
        <v>5.2708630417712003E-2</v>
      </c>
      <c r="CP1227" s="14">
        <v>8.1959732900839605E-2</v>
      </c>
      <c r="CQ1227" s="14"/>
      <c r="CR1227" s="14">
        <v>2.55488945006596E-2</v>
      </c>
      <c r="CS1227" s="14">
        <v>7.5806686710631302E-2</v>
      </c>
    </row>
    <row r="1228" spans="2:97" x14ac:dyDescent="0.3">
      <c r="C1228" s="14"/>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c r="AD1228" s="14"/>
      <c r="AE1228" s="14"/>
      <c r="AF1228" s="14"/>
      <c r="AG1228" s="14"/>
      <c r="AH1228" s="14"/>
      <c r="AI1228" s="14"/>
      <c r="AJ1228" s="14"/>
      <c r="AK1228" s="14"/>
      <c r="AL1228" s="14"/>
      <c r="AM1228" s="14"/>
      <c r="AN1228" s="14"/>
      <c r="AO1228" s="14"/>
      <c r="AP1228" s="14"/>
      <c r="AQ1228" s="14"/>
      <c r="AR1228" s="14"/>
      <c r="AS1228" s="14"/>
      <c r="AT1228" s="14"/>
      <c r="AU1228" s="14"/>
      <c r="AV1228" s="14"/>
      <c r="AW1228" s="14"/>
      <c r="AX1228" s="14"/>
      <c r="AY1228" s="14"/>
      <c r="AZ1228" s="14"/>
      <c r="BA1228" s="14"/>
      <c r="BB1228" s="14"/>
      <c r="BC1228" s="14"/>
      <c r="BD1228" s="14"/>
      <c r="BE1228" s="14"/>
      <c r="BF1228" s="14"/>
      <c r="BG1228" s="14"/>
      <c r="BH1228" s="14"/>
      <c r="BI1228" s="14"/>
      <c r="BJ1228" s="14"/>
      <c r="BK1228" s="14"/>
      <c r="BL1228" s="14"/>
      <c r="BM1228" s="14"/>
      <c r="BN1228" s="14"/>
      <c r="BO1228" s="14"/>
      <c r="BP1228" s="14"/>
      <c r="BQ1228" s="14"/>
      <c r="BR1228" s="14"/>
      <c r="BS1228" s="14"/>
      <c r="BT1228" s="14"/>
      <c r="BU1228" s="14"/>
      <c r="BV1228" s="14"/>
      <c r="BW1228" s="14"/>
      <c r="BX1228" s="14"/>
      <c r="BY1228" s="14"/>
      <c r="BZ1228" s="14"/>
      <c r="CA1228" s="14"/>
      <c r="CB1228" s="14"/>
      <c r="CC1228" s="14"/>
      <c r="CD1228" s="14"/>
      <c r="CE1228" s="14"/>
      <c r="CF1228" s="14"/>
      <c r="CG1228" s="14"/>
      <c r="CH1228" s="14"/>
      <c r="CI1228" s="14"/>
      <c r="CJ1228" s="14"/>
      <c r="CK1228" s="14"/>
      <c r="CL1228" s="14"/>
      <c r="CM1228" s="14"/>
      <c r="CN1228" s="14"/>
      <c r="CO1228" s="14"/>
      <c r="CP1228" s="14"/>
      <c r="CQ1228" s="14"/>
      <c r="CR1228" s="14"/>
      <c r="CS1228" s="14"/>
    </row>
    <row r="1229" spans="2:97" x14ac:dyDescent="0.3">
      <c r="B1229" s="6" t="s">
        <v>477</v>
      </c>
      <c r="C1229" s="14"/>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c r="AD1229" s="14"/>
      <c r="AE1229" s="14"/>
      <c r="AF1229" s="14"/>
      <c r="AG1229" s="14"/>
      <c r="AH1229" s="14"/>
      <c r="AI1229" s="14"/>
      <c r="AJ1229" s="14"/>
      <c r="AK1229" s="14"/>
      <c r="AL1229" s="14"/>
      <c r="AM1229" s="14"/>
      <c r="AN1229" s="14"/>
      <c r="AO1229" s="14"/>
      <c r="AP1229" s="14"/>
      <c r="AQ1229" s="14"/>
      <c r="AR1229" s="14"/>
      <c r="AS1229" s="14"/>
      <c r="AT1229" s="14"/>
      <c r="AU1229" s="14"/>
      <c r="AV1229" s="14"/>
      <c r="AW1229" s="14"/>
      <c r="AX1229" s="14"/>
      <c r="AY1229" s="14"/>
      <c r="AZ1229" s="14"/>
      <c r="BA1229" s="14"/>
      <c r="BB1229" s="14"/>
      <c r="BC1229" s="14"/>
      <c r="BD1229" s="14"/>
      <c r="BE1229" s="14"/>
      <c r="BF1229" s="14"/>
      <c r="BG1229" s="14"/>
      <c r="BH1229" s="14"/>
      <c r="BI1229" s="14"/>
      <c r="BJ1229" s="14"/>
      <c r="BK1229" s="14"/>
      <c r="BL1229" s="14"/>
      <c r="BM1229" s="14"/>
      <c r="BN1229" s="14"/>
      <c r="BO1229" s="14"/>
      <c r="BP1229" s="14"/>
      <c r="BQ1229" s="14"/>
      <c r="BR1229" s="14"/>
      <c r="BS1229" s="14"/>
      <c r="BT1229" s="14"/>
      <c r="BU1229" s="14"/>
      <c r="BV1229" s="14"/>
      <c r="BW1229" s="14"/>
      <c r="BX1229" s="14"/>
      <c r="BY1229" s="14"/>
      <c r="BZ1229" s="14"/>
      <c r="CA1229" s="14"/>
      <c r="CB1229" s="14"/>
      <c r="CC1229" s="14"/>
      <c r="CD1229" s="14"/>
      <c r="CE1229" s="14"/>
      <c r="CF1229" s="14"/>
      <c r="CG1229" s="14"/>
      <c r="CH1229" s="14"/>
      <c r="CI1229" s="14"/>
      <c r="CJ1229" s="14"/>
      <c r="CK1229" s="14"/>
      <c r="CL1229" s="14"/>
      <c r="CM1229" s="14"/>
      <c r="CN1229" s="14"/>
      <c r="CO1229" s="14"/>
      <c r="CP1229" s="14"/>
      <c r="CQ1229" s="14"/>
      <c r="CR1229" s="14"/>
      <c r="CS1229" s="14"/>
    </row>
    <row r="1230" spans="2:97" x14ac:dyDescent="0.3">
      <c r="B1230" s="24" t="s">
        <v>188</v>
      </c>
      <c r="C1230" s="14"/>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c r="AD1230" s="14"/>
      <c r="AE1230" s="14"/>
      <c r="AF1230" s="14"/>
      <c r="AG1230" s="14"/>
      <c r="AH1230" s="14"/>
      <c r="AI1230" s="14"/>
      <c r="AJ1230" s="14"/>
      <c r="AK1230" s="14"/>
      <c r="AL1230" s="14"/>
      <c r="AM1230" s="14"/>
      <c r="AN1230" s="14"/>
      <c r="AO1230" s="14"/>
      <c r="AP1230" s="14"/>
      <c r="AQ1230" s="14"/>
      <c r="AR1230" s="14"/>
      <c r="AS1230" s="14"/>
      <c r="AT1230" s="14"/>
      <c r="AU1230" s="14"/>
      <c r="AV1230" s="14"/>
      <c r="AW1230" s="14"/>
      <c r="AX1230" s="14"/>
      <c r="AY1230" s="14"/>
      <c r="AZ1230" s="14"/>
      <c r="BA1230" s="14"/>
      <c r="BB1230" s="14"/>
      <c r="BC1230" s="14"/>
      <c r="BD1230" s="14"/>
      <c r="BE1230" s="14"/>
      <c r="BF1230" s="14"/>
      <c r="BG1230" s="14"/>
      <c r="BH1230" s="14"/>
      <c r="BI1230" s="14"/>
      <c r="BJ1230" s="14"/>
      <c r="BK1230" s="14"/>
      <c r="BL1230" s="14"/>
      <c r="BM1230" s="14"/>
      <c r="BN1230" s="14"/>
      <c r="BO1230" s="14"/>
      <c r="BP1230" s="14"/>
      <c r="BQ1230" s="14"/>
      <c r="BR1230" s="14"/>
      <c r="BS1230" s="14"/>
      <c r="BT1230" s="14"/>
      <c r="BU1230" s="14"/>
      <c r="BV1230" s="14"/>
      <c r="BW1230" s="14"/>
      <c r="BX1230" s="14"/>
      <c r="BY1230" s="14"/>
      <c r="BZ1230" s="14"/>
      <c r="CA1230" s="14"/>
      <c r="CB1230" s="14"/>
      <c r="CC1230" s="14"/>
      <c r="CD1230" s="14"/>
      <c r="CE1230" s="14"/>
      <c r="CF1230" s="14"/>
      <c r="CG1230" s="14"/>
      <c r="CH1230" s="14"/>
      <c r="CI1230" s="14"/>
      <c r="CJ1230" s="14"/>
      <c r="CK1230" s="14"/>
      <c r="CL1230" s="14"/>
      <c r="CM1230" s="14"/>
      <c r="CN1230" s="14"/>
      <c r="CO1230" s="14"/>
      <c r="CP1230" s="14"/>
      <c r="CQ1230" s="14"/>
      <c r="CR1230" s="14"/>
      <c r="CS1230" s="14"/>
    </row>
    <row r="1231" spans="2:97" x14ac:dyDescent="0.3">
      <c r="B1231" t="s">
        <v>458</v>
      </c>
      <c r="C1231" s="14">
        <v>4.8573374775629397E-2</v>
      </c>
      <c r="D1231" s="14">
        <v>5.7003063015347501E-2</v>
      </c>
      <c r="E1231" s="14">
        <v>3.7620475072476497E-2</v>
      </c>
      <c r="F1231" s="14"/>
      <c r="G1231" s="14">
        <v>8.2972919719052005E-2</v>
      </c>
      <c r="H1231" s="14">
        <v>0.12922387545184799</v>
      </c>
      <c r="I1231" s="14">
        <v>4.3584953532966403E-2</v>
      </c>
      <c r="J1231" s="14">
        <v>1.16254027856952E-2</v>
      </c>
      <c r="K1231" s="14">
        <v>2.0891175647768399E-2</v>
      </c>
      <c r="L1231" s="14">
        <v>9.0672567730527599E-3</v>
      </c>
      <c r="M1231" s="14"/>
      <c r="N1231" s="14">
        <v>7.5494494213191807E-2</v>
      </c>
      <c r="O1231" s="14">
        <v>4.66771006286106E-2</v>
      </c>
      <c r="P1231" s="14">
        <v>3.5525765149920098E-2</v>
      </c>
      <c r="Q1231" s="14">
        <v>3.3203146944306199E-2</v>
      </c>
      <c r="R1231" s="14"/>
      <c r="S1231" s="14">
        <v>0.115781892883021</v>
      </c>
      <c r="T1231" s="14">
        <v>1.41635661051172E-2</v>
      </c>
      <c r="U1231" s="14">
        <v>4.3070185989318499E-2</v>
      </c>
      <c r="V1231" s="14">
        <v>7.37591867909414E-2</v>
      </c>
      <c r="W1231" s="14">
        <v>4.1163931588378701E-2</v>
      </c>
      <c r="X1231" s="14">
        <v>3.1550134108876401E-2</v>
      </c>
      <c r="Y1231" s="14">
        <v>4.4642025566473002E-2</v>
      </c>
      <c r="Z1231" s="14">
        <v>2.6523414028244201E-2</v>
      </c>
      <c r="AA1231" s="14">
        <v>4.74881269560695E-2</v>
      </c>
      <c r="AB1231" s="14">
        <v>2.3806404197298799E-2</v>
      </c>
      <c r="AC1231" s="14">
        <v>4.11902314664047E-2</v>
      </c>
      <c r="AD1231" s="14">
        <v>3.9895733786345401E-2</v>
      </c>
      <c r="AE1231" s="14"/>
      <c r="AF1231" s="14">
        <v>5.5997264654938102E-2</v>
      </c>
      <c r="AG1231" s="14">
        <v>7.5504641618832705E-2</v>
      </c>
      <c r="AH1231" s="14">
        <v>1.12415966683125E-2</v>
      </c>
      <c r="AI1231" s="14">
        <v>2.9403047864583198E-2</v>
      </c>
      <c r="AJ1231" s="14">
        <v>1.7796558741365699E-2</v>
      </c>
      <c r="AK1231" s="14"/>
      <c r="AL1231" s="14">
        <v>9.10478933468582E-2</v>
      </c>
      <c r="AM1231" s="14">
        <v>6.0399718902673101E-2</v>
      </c>
      <c r="AN1231" s="14">
        <v>1.01367084964031E-2</v>
      </c>
      <c r="AO1231" s="14">
        <v>2.48301153089697E-2</v>
      </c>
      <c r="AP1231" s="14">
        <v>2.7976558236595599E-2</v>
      </c>
      <c r="AQ1231" s="14">
        <v>3.1929360099797501E-2</v>
      </c>
      <c r="AR1231" s="14"/>
      <c r="AS1231" s="14">
        <v>3.6700227985591E-2</v>
      </c>
      <c r="AT1231" s="14">
        <v>3.49202950101659E-2</v>
      </c>
      <c r="AU1231" s="14">
        <v>4.5938982434981498E-2</v>
      </c>
      <c r="AV1231" s="14">
        <v>9.2348230197090805E-2</v>
      </c>
      <c r="AW1231" s="14">
        <v>0.32274828126157801</v>
      </c>
      <c r="AX1231" s="14"/>
      <c r="AY1231" s="14">
        <v>0</v>
      </c>
      <c r="AZ1231" s="14">
        <v>2.1266457217310901E-2</v>
      </c>
      <c r="BA1231" s="14">
        <v>3.57665537456308E-2</v>
      </c>
      <c r="BB1231" s="14">
        <v>4.7473183852624203E-2</v>
      </c>
      <c r="BC1231" s="14">
        <v>4.8308287637473898E-2</v>
      </c>
      <c r="BD1231" s="14">
        <v>5.2261976508315003E-2</v>
      </c>
      <c r="BE1231" s="14">
        <v>9.3942819831122296E-3</v>
      </c>
      <c r="BF1231" s="14">
        <v>5.5188238239337099E-2</v>
      </c>
      <c r="BG1231" s="14">
        <v>2.67730085626805E-2</v>
      </c>
      <c r="BH1231" s="14">
        <v>1.6248036137588798E-2</v>
      </c>
      <c r="BI1231" s="14">
        <v>5.3793258256253397E-2</v>
      </c>
      <c r="BJ1231" s="14">
        <v>5.1043286623552502E-2</v>
      </c>
      <c r="BK1231" s="14">
        <v>9.9625774392232594E-2</v>
      </c>
      <c r="BL1231" s="14">
        <v>9.5704977878084296E-2</v>
      </c>
      <c r="BM1231" s="14">
        <v>0</v>
      </c>
      <c r="BN1231" s="14">
        <v>0.19156983410474199</v>
      </c>
      <c r="BO1231" s="14"/>
      <c r="BP1231" s="14">
        <v>0.121574172577835</v>
      </c>
      <c r="BQ1231" s="14">
        <v>2.56520722551658E-2</v>
      </c>
      <c r="BR1231" s="14">
        <v>2.1156796570374801E-2</v>
      </c>
      <c r="BS1231" s="14">
        <v>3.8829530209313401E-2</v>
      </c>
      <c r="BT1231" s="14">
        <v>9.2482756016034704E-3</v>
      </c>
      <c r="BU1231" s="14">
        <v>0</v>
      </c>
      <c r="BV1231" s="14"/>
      <c r="BW1231" s="14">
        <v>4.96135146651734E-2</v>
      </c>
      <c r="BX1231" s="14">
        <v>4.0319596730702699E-2</v>
      </c>
      <c r="BY1231" s="14" t="s">
        <v>120</v>
      </c>
      <c r="BZ1231" s="14">
        <v>6.8039668043966203E-2</v>
      </c>
      <c r="CA1231" s="14">
        <v>4.76977793844586E-2</v>
      </c>
      <c r="CB1231" s="14">
        <v>6.2390695063279503E-2</v>
      </c>
      <c r="CC1231" s="14">
        <v>0</v>
      </c>
      <c r="CD1231" s="14"/>
      <c r="CE1231" s="14">
        <v>7.5607439655535999E-2</v>
      </c>
      <c r="CF1231" s="14">
        <v>6.7828913359183493E-2</v>
      </c>
      <c r="CG1231" s="14">
        <v>3.0093806200321201E-2</v>
      </c>
      <c r="CH1231" s="14">
        <v>4.9931962585841899E-2</v>
      </c>
      <c r="CI1231" s="14"/>
      <c r="CJ1231" s="14">
        <v>4.1482392328165599E-2</v>
      </c>
      <c r="CK1231" s="14">
        <v>7.2135392230933001E-2</v>
      </c>
      <c r="CL1231" s="14">
        <v>4.3637460066415799E-2</v>
      </c>
      <c r="CM1231" s="14">
        <v>3.9263943365918902E-2</v>
      </c>
      <c r="CN1231" s="14"/>
      <c r="CO1231" s="14">
        <v>8.6989113697081399E-2</v>
      </c>
      <c r="CP1231" s="14">
        <v>4.2049529721870899E-2</v>
      </c>
      <c r="CQ1231" s="14"/>
      <c r="CR1231" s="14">
        <v>0.103266470202868</v>
      </c>
      <c r="CS1231" s="14">
        <v>4.4237787390195703E-2</v>
      </c>
    </row>
    <row r="1232" spans="2:97" x14ac:dyDescent="0.3">
      <c r="B1232" t="s">
        <v>459</v>
      </c>
      <c r="C1232" s="14">
        <v>0.10229194091709901</v>
      </c>
      <c r="D1232" s="14">
        <v>0.13008390438443701</v>
      </c>
      <c r="E1232" s="14">
        <v>7.2016287410712407E-2</v>
      </c>
      <c r="F1232" s="14"/>
      <c r="G1232" s="14">
        <v>0.199467154582746</v>
      </c>
      <c r="H1232" s="14">
        <v>0.19448585272823199</v>
      </c>
      <c r="I1232" s="14">
        <v>0.135743898883282</v>
      </c>
      <c r="J1232" s="14">
        <v>5.7336085672213599E-2</v>
      </c>
      <c r="K1232" s="14">
        <v>2.1646918538981999E-2</v>
      </c>
      <c r="L1232" s="14">
        <v>1.8147958859428999E-2</v>
      </c>
      <c r="M1232" s="14"/>
      <c r="N1232" s="14">
        <v>0.16005498958580799</v>
      </c>
      <c r="O1232" s="14">
        <v>9.3634228918986706E-2</v>
      </c>
      <c r="P1232" s="14">
        <v>6.4641886424951001E-2</v>
      </c>
      <c r="Q1232" s="14">
        <v>8.1789608415707704E-2</v>
      </c>
      <c r="R1232" s="14"/>
      <c r="S1232" s="14">
        <v>0.185114418936379</v>
      </c>
      <c r="T1232" s="14">
        <v>0.120421344645617</v>
      </c>
      <c r="U1232" s="14">
        <v>4.00508167007088E-2</v>
      </c>
      <c r="V1232" s="14">
        <v>8.5193708585393199E-2</v>
      </c>
      <c r="W1232" s="14">
        <v>0.12233727462805</v>
      </c>
      <c r="X1232" s="14">
        <v>9.9195529912104605E-2</v>
      </c>
      <c r="Y1232" s="14">
        <v>0.11400930066439199</v>
      </c>
      <c r="Z1232" s="14">
        <v>5.2649786592873497E-2</v>
      </c>
      <c r="AA1232" s="14">
        <v>0.12838448994023099</v>
      </c>
      <c r="AB1232" s="14">
        <v>5.6160625142379302E-2</v>
      </c>
      <c r="AC1232" s="14">
        <v>2.0201791263265299E-2</v>
      </c>
      <c r="AD1232" s="14">
        <v>4.5252508921514098E-2</v>
      </c>
      <c r="AE1232" s="14"/>
      <c r="AF1232" s="14">
        <v>9.86846285494032E-2</v>
      </c>
      <c r="AG1232" s="14">
        <v>0.15182586074340301</v>
      </c>
      <c r="AH1232" s="14">
        <v>0.123189355939788</v>
      </c>
      <c r="AI1232" s="14">
        <v>6.0539501001673601E-2</v>
      </c>
      <c r="AJ1232" s="14">
        <v>8.1827090310310893E-2</v>
      </c>
      <c r="AK1232" s="14"/>
      <c r="AL1232" s="14">
        <v>0.184195949780737</v>
      </c>
      <c r="AM1232" s="14">
        <v>0.114190558473296</v>
      </c>
      <c r="AN1232" s="14">
        <v>0.112627175054302</v>
      </c>
      <c r="AO1232" s="14">
        <v>5.5969680108393399E-2</v>
      </c>
      <c r="AP1232" s="14">
        <v>4.1340946352172198E-2</v>
      </c>
      <c r="AQ1232" s="14">
        <v>3.5645456000321402E-2</v>
      </c>
      <c r="AR1232" s="14"/>
      <c r="AS1232" s="14">
        <v>5.1269663251355103E-2</v>
      </c>
      <c r="AT1232" s="14">
        <v>0.10737579140089</v>
      </c>
      <c r="AU1232" s="14">
        <v>0.109931414638835</v>
      </c>
      <c r="AV1232" s="14">
        <v>0.23044523214397999</v>
      </c>
      <c r="AW1232" s="14">
        <v>0.217739617306005</v>
      </c>
      <c r="AX1232" s="14"/>
      <c r="AY1232" s="14">
        <v>0</v>
      </c>
      <c r="AZ1232" s="14">
        <v>0.163395006764951</v>
      </c>
      <c r="BA1232" s="14">
        <v>5.9735490607915803E-2</v>
      </c>
      <c r="BB1232" s="14">
        <v>6.1526509588695301E-2</v>
      </c>
      <c r="BC1232" s="14">
        <v>9.7631717350366395E-2</v>
      </c>
      <c r="BD1232" s="14">
        <v>7.0739996054696094E-2</v>
      </c>
      <c r="BE1232" s="14">
        <v>0.123023794551346</v>
      </c>
      <c r="BF1232" s="14">
        <v>4.93896444184765E-2</v>
      </c>
      <c r="BG1232" s="14">
        <v>5.3695071908914302E-2</v>
      </c>
      <c r="BH1232" s="14">
        <v>8.96659083002323E-2</v>
      </c>
      <c r="BI1232" s="14">
        <v>0.152829357883562</v>
      </c>
      <c r="BJ1232" s="14">
        <v>0.18196168202030499</v>
      </c>
      <c r="BK1232" s="14">
        <v>5.7690184376548499E-2</v>
      </c>
      <c r="BL1232" s="14">
        <v>8.2142784399324001E-2</v>
      </c>
      <c r="BM1232" s="14">
        <v>0.12197918030785</v>
      </c>
      <c r="BN1232" s="14">
        <v>0.28949922793233301</v>
      </c>
      <c r="BO1232" s="14"/>
      <c r="BP1232" s="14">
        <v>0.20542899363061601</v>
      </c>
      <c r="BQ1232" s="14">
        <v>9.8876623488220794E-2</v>
      </c>
      <c r="BR1232" s="14">
        <v>8.45648472472144E-2</v>
      </c>
      <c r="BS1232" s="14">
        <v>4.6549432969493897E-2</v>
      </c>
      <c r="BT1232" s="14">
        <v>4.3479432837795901E-2</v>
      </c>
      <c r="BU1232" s="14">
        <v>2.9605793473151901E-2</v>
      </c>
      <c r="BV1232" s="14"/>
      <c r="BW1232" s="14">
        <v>8.2928238320933198E-2</v>
      </c>
      <c r="BX1232" s="14">
        <v>0.105546854464732</v>
      </c>
      <c r="BY1232" s="14" t="s">
        <v>120</v>
      </c>
      <c r="BZ1232" s="14">
        <v>3.9893534173574101E-2</v>
      </c>
      <c r="CA1232" s="14">
        <v>0.10013664607989101</v>
      </c>
      <c r="CB1232" s="14">
        <v>0.15059892765866201</v>
      </c>
      <c r="CC1232" s="14">
        <v>0.15066593714548099</v>
      </c>
      <c r="CD1232" s="14"/>
      <c r="CE1232" s="14">
        <v>0.17918959267763401</v>
      </c>
      <c r="CF1232" s="14">
        <v>0.16863452889255401</v>
      </c>
      <c r="CG1232" s="14">
        <v>5.2599027473429198E-2</v>
      </c>
      <c r="CH1232" s="14">
        <v>8.5226020520513299E-2</v>
      </c>
      <c r="CI1232" s="14"/>
      <c r="CJ1232" s="14">
        <v>0.13907447751134799</v>
      </c>
      <c r="CK1232" s="14">
        <v>0.147041239589388</v>
      </c>
      <c r="CL1232" s="14">
        <v>8.0479766917714399E-2</v>
      </c>
      <c r="CM1232" s="14">
        <v>5.4924072575542097E-2</v>
      </c>
      <c r="CN1232" s="14"/>
      <c r="CO1232" s="14">
        <v>0.244428123873145</v>
      </c>
      <c r="CP1232" s="14">
        <v>7.9518585308445106E-2</v>
      </c>
      <c r="CQ1232" s="14"/>
      <c r="CR1232" s="14">
        <v>0.22678088546813899</v>
      </c>
      <c r="CS1232" s="14">
        <v>8.9590881251315896E-2</v>
      </c>
    </row>
    <row r="1233" spans="2:97" x14ac:dyDescent="0.3">
      <c r="B1233" t="s">
        <v>460</v>
      </c>
      <c r="C1233" s="14">
        <v>0.44723372425977598</v>
      </c>
      <c r="D1233" s="14">
        <v>0.46631693915945299</v>
      </c>
      <c r="E1233" s="14">
        <v>0.42932750760032401</v>
      </c>
      <c r="F1233" s="14"/>
      <c r="G1233" s="14">
        <v>0.29302235038633301</v>
      </c>
      <c r="H1233" s="14">
        <v>0.343402363016374</v>
      </c>
      <c r="I1233" s="14">
        <v>0.46743047267203802</v>
      </c>
      <c r="J1233" s="14">
        <v>0.48854145699268298</v>
      </c>
      <c r="K1233" s="14">
        <v>0.53137103209379499</v>
      </c>
      <c r="L1233" s="14">
        <v>0.53455235936358703</v>
      </c>
      <c r="M1233" s="14"/>
      <c r="N1233" s="14">
        <v>0.39440151653628502</v>
      </c>
      <c r="O1233" s="14">
        <v>0.44127270188921502</v>
      </c>
      <c r="P1233" s="14">
        <v>0.48965484031687001</v>
      </c>
      <c r="Q1233" s="14">
        <v>0.47832373383963001</v>
      </c>
      <c r="R1233" s="14"/>
      <c r="S1233" s="14">
        <v>0.36288595683788499</v>
      </c>
      <c r="T1233" s="14">
        <v>0.42701078330867098</v>
      </c>
      <c r="U1233" s="14">
        <v>0.44090304737961999</v>
      </c>
      <c r="V1233" s="14">
        <v>0.44984183226909602</v>
      </c>
      <c r="W1233" s="14">
        <v>0.49056302124241602</v>
      </c>
      <c r="X1233" s="14">
        <v>0.529389737181304</v>
      </c>
      <c r="Y1233" s="14">
        <v>0.45299915801278301</v>
      </c>
      <c r="Z1233" s="14">
        <v>0.49274582699854502</v>
      </c>
      <c r="AA1233" s="14">
        <v>0.34246879695078802</v>
      </c>
      <c r="AB1233" s="14">
        <v>0.56445868192450199</v>
      </c>
      <c r="AC1233" s="14">
        <v>0.45150785616251099</v>
      </c>
      <c r="AD1233" s="14">
        <v>0.49560632439321001</v>
      </c>
      <c r="AE1233" s="14"/>
      <c r="AF1233" s="14">
        <v>0.481356826332629</v>
      </c>
      <c r="AG1233" s="14">
        <v>0.42040751852019798</v>
      </c>
      <c r="AH1233" s="14">
        <v>0.453981779031295</v>
      </c>
      <c r="AI1233" s="14">
        <v>0.51482890871407405</v>
      </c>
      <c r="AJ1233" s="14">
        <v>0.293120506598544</v>
      </c>
      <c r="AK1233" s="14"/>
      <c r="AL1233" s="14">
        <v>0.40140572284882697</v>
      </c>
      <c r="AM1233" s="14">
        <v>0.460400071611276</v>
      </c>
      <c r="AN1233" s="14">
        <v>0.41772519960722199</v>
      </c>
      <c r="AO1233" s="14">
        <v>0.55986436673922901</v>
      </c>
      <c r="AP1233" s="14">
        <v>0.27821247784825298</v>
      </c>
      <c r="AQ1233" s="14">
        <v>0.41008466830241802</v>
      </c>
      <c r="AR1233" s="14"/>
      <c r="AS1233" s="14">
        <v>0.50874852891674105</v>
      </c>
      <c r="AT1233" s="14">
        <v>0.40254224642185399</v>
      </c>
      <c r="AU1233" s="14">
        <v>0.479568830938499</v>
      </c>
      <c r="AV1233" s="14">
        <v>0.34571354141536897</v>
      </c>
      <c r="AW1233" s="14">
        <v>0.247581382483372</v>
      </c>
      <c r="AX1233" s="14"/>
      <c r="AY1233" s="14">
        <v>0.32817794039194598</v>
      </c>
      <c r="AZ1233" s="14">
        <v>0.31206390928533101</v>
      </c>
      <c r="BA1233" s="14">
        <v>0.44269511960775798</v>
      </c>
      <c r="BB1233" s="14">
        <v>0.50985793895967801</v>
      </c>
      <c r="BC1233" s="14">
        <v>0.46747858894814298</v>
      </c>
      <c r="BD1233" s="14">
        <v>0.44804373970668798</v>
      </c>
      <c r="BE1233" s="14">
        <v>0.485583784178855</v>
      </c>
      <c r="BF1233" s="14">
        <v>0.46739985894397801</v>
      </c>
      <c r="BG1233" s="14">
        <v>0.51417829418161998</v>
      </c>
      <c r="BH1233" s="14">
        <v>0.405511211437246</v>
      </c>
      <c r="BI1233" s="14">
        <v>0.48093819811065103</v>
      </c>
      <c r="BJ1233" s="14">
        <v>0.33494967858480401</v>
      </c>
      <c r="BK1233" s="14">
        <v>0.52415509469654797</v>
      </c>
      <c r="BL1233" s="14">
        <v>0.48118270639119998</v>
      </c>
      <c r="BM1233" s="14">
        <v>0.61978317290960405</v>
      </c>
      <c r="BN1233" s="14">
        <v>0.29519952809638</v>
      </c>
      <c r="BO1233" s="14"/>
      <c r="BP1233" s="14">
        <v>0.36370579416287702</v>
      </c>
      <c r="BQ1233" s="14">
        <v>0.46735574440619798</v>
      </c>
      <c r="BR1233" s="14">
        <v>0.44174575091613599</v>
      </c>
      <c r="BS1233" s="14">
        <v>0.46817410355147598</v>
      </c>
      <c r="BT1233" s="14">
        <v>0.531192488722522</v>
      </c>
      <c r="BU1233" s="14">
        <v>0.490112702483461</v>
      </c>
      <c r="BV1233" s="14"/>
      <c r="BW1233" s="14">
        <v>0.44578377326292901</v>
      </c>
      <c r="BX1233" s="14">
        <v>0.50779986583943604</v>
      </c>
      <c r="BY1233" s="14" t="s">
        <v>120</v>
      </c>
      <c r="BZ1233" s="14">
        <v>0.48974648848991598</v>
      </c>
      <c r="CA1233" s="14">
        <v>0.426340339572573</v>
      </c>
      <c r="CB1233" s="14">
        <v>0.39878466998899398</v>
      </c>
      <c r="CC1233" s="14">
        <v>0.37444937999002498</v>
      </c>
      <c r="CD1233" s="14"/>
      <c r="CE1233" s="14">
        <v>0.35992382045825599</v>
      </c>
      <c r="CF1233" s="14">
        <v>0.45468387986507502</v>
      </c>
      <c r="CG1233" s="14">
        <v>0.50863404031459303</v>
      </c>
      <c r="CH1233" s="14">
        <v>0.47399159687008202</v>
      </c>
      <c r="CI1233" s="14"/>
      <c r="CJ1233" s="14">
        <v>0.44082407398764101</v>
      </c>
      <c r="CK1233" s="14">
        <v>0.45184029195706599</v>
      </c>
      <c r="CL1233" s="14">
        <v>0.46604928282574198</v>
      </c>
      <c r="CM1233" s="14">
        <v>0.28523524042034498</v>
      </c>
      <c r="CN1233" s="14"/>
      <c r="CO1233" s="14">
        <v>0.33408012320865399</v>
      </c>
      <c r="CP1233" s="14">
        <v>0.46401298230764798</v>
      </c>
      <c r="CQ1233" s="14"/>
      <c r="CR1233" s="14">
        <v>0.42156224968026701</v>
      </c>
      <c r="CS1233" s="14">
        <v>0.45547958943789202</v>
      </c>
    </row>
    <row r="1234" spans="2:97" x14ac:dyDescent="0.3">
      <c r="B1234" t="s">
        <v>461</v>
      </c>
      <c r="C1234" s="14">
        <v>0.23458440136079201</v>
      </c>
      <c r="D1234" s="14">
        <v>0.21753945180815601</v>
      </c>
      <c r="E1234" s="14">
        <v>0.25328186790568302</v>
      </c>
      <c r="F1234" s="14"/>
      <c r="G1234" s="14">
        <v>0.25832203262764403</v>
      </c>
      <c r="H1234" s="14">
        <v>0.16839355381579801</v>
      </c>
      <c r="I1234" s="14">
        <v>0.19045730789572901</v>
      </c>
      <c r="J1234" s="14">
        <v>0.26496603325739998</v>
      </c>
      <c r="K1234" s="14">
        <v>0.23827638787937999</v>
      </c>
      <c r="L1234" s="14">
        <v>0.28608709786007702</v>
      </c>
      <c r="M1234" s="14"/>
      <c r="N1234" s="14">
        <v>0.25152760462485202</v>
      </c>
      <c r="O1234" s="14">
        <v>0.23619806937506299</v>
      </c>
      <c r="P1234" s="14">
        <v>0.22244117560033999</v>
      </c>
      <c r="Q1234" s="14">
        <v>0.22693108162641301</v>
      </c>
      <c r="R1234" s="14"/>
      <c r="S1234" s="14">
        <v>0.20199599703734</v>
      </c>
      <c r="T1234" s="14">
        <v>0.30835796411574901</v>
      </c>
      <c r="U1234" s="14">
        <v>0.24283647398531299</v>
      </c>
      <c r="V1234" s="14">
        <v>0.26330154894098901</v>
      </c>
      <c r="W1234" s="14">
        <v>0.15110896590497699</v>
      </c>
      <c r="X1234" s="14">
        <v>0.16883870685935501</v>
      </c>
      <c r="Y1234" s="14">
        <v>0.203280220456174</v>
      </c>
      <c r="Z1234" s="14">
        <v>0.32649226297526002</v>
      </c>
      <c r="AA1234" s="14">
        <v>0.23983591042029401</v>
      </c>
      <c r="AB1234" s="14">
        <v>0.19839185927664299</v>
      </c>
      <c r="AC1234" s="14">
        <v>0.29134154357293102</v>
      </c>
      <c r="AD1234" s="14">
        <v>0.32477417988117502</v>
      </c>
      <c r="AE1234" s="14"/>
      <c r="AF1234" s="14">
        <v>0.242354620088647</v>
      </c>
      <c r="AG1234" s="14">
        <v>0.22552779455720101</v>
      </c>
      <c r="AH1234" s="14">
        <v>0.213255925578793</v>
      </c>
      <c r="AI1234" s="14">
        <v>0.17945774083739099</v>
      </c>
      <c r="AJ1234" s="14">
        <v>0.25824163828193403</v>
      </c>
      <c r="AK1234" s="14"/>
      <c r="AL1234" s="14">
        <v>0.20662939297958699</v>
      </c>
      <c r="AM1234" s="14">
        <v>0.24671584908981201</v>
      </c>
      <c r="AN1234" s="14">
        <v>0.290635681667338</v>
      </c>
      <c r="AO1234" s="14">
        <v>0.18658180044394901</v>
      </c>
      <c r="AP1234" s="14">
        <v>0.34766229790139902</v>
      </c>
      <c r="AQ1234" s="14">
        <v>0.25850578329245999</v>
      </c>
      <c r="AR1234" s="14"/>
      <c r="AS1234" s="14">
        <v>0.233848522607121</v>
      </c>
      <c r="AT1234" s="14">
        <v>0.25224156510753598</v>
      </c>
      <c r="AU1234" s="14">
        <v>0.21870340047058201</v>
      </c>
      <c r="AV1234" s="14">
        <v>0.19009328236599099</v>
      </c>
      <c r="AW1234" s="14">
        <v>0.17157431681603499</v>
      </c>
      <c r="AX1234" s="14"/>
      <c r="AY1234" s="14">
        <v>0.39939265738624102</v>
      </c>
      <c r="AZ1234" s="14">
        <v>0.21518743308322799</v>
      </c>
      <c r="BA1234" s="14">
        <v>0.24633120105878301</v>
      </c>
      <c r="BB1234" s="14">
        <v>0.24841233923070299</v>
      </c>
      <c r="BC1234" s="14">
        <v>0.23625991949470901</v>
      </c>
      <c r="BD1234" s="14">
        <v>0.24420990198585099</v>
      </c>
      <c r="BE1234" s="14">
        <v>0.234478377309565</v>
      </c>
      <c r="BF1234" s="14">
        <v>0.30589977840389099</v>
      </c>
      <c r="BG1234" s="14">
        <v>0.186928025208841</v>
      </c>
      <c r="BH1234" s="14">
        <v>0.311052553304141</v>
      </c>
      <c r="BI1234" s="14">
        <v>0.14167961407042601</v>
      </c>
      <c r="BJ1234" s="14">
        <v>0.27453637215247301</v>
      </c>
      <c r="BK1234" s="14">
        <v>0.22623151221718599</v>
      </c>
      <c r="BL1234" s="14">
        <v>0.25176614751909598</v>
      </c>
      <c r="BM1234" s="14">
        <v>0.21657709578478401</v>
      </c>
      <c r="BN1234" s="14">
        <v>0.10820032531613701</v>
      </c>
      <c r="BO1234" s="14"/>
      <c r="BP1234" s="14">
        <v>0.19708488849598799</v>
      </c>
      <c r="BQ1234" s="14">
        <v>0.22111271866363</v>
      </c>
      <c r="BR1234" s="14">
        <v>0.24755484300123201</v>
      </c>
      <c r="BS1234" s="14">
        <v>0.26790086767099902</v>
      </c>
      <c r="BT1234" s="14">
        <v>0.265600668041931</v>
      </c>
      <c r="BU1234" s="14">
        <v>0.26320313709263599</v>
      </c>
      <c r="BV1234" s="14"/>
      <c r="BW1234" s="14">
        <v>0.26784459273877997</v>
      </c>
      <c r="BX1234" s="14">
        <v>0.229947347601273</v>
      </c>
      <c r="BY1234" s="14" t="s">
        <v>120</v>
      </c>
      <c r="BZ1234" s="14">
        <v>0.199577860095423</v>
      </c>
      <c r="CA1234" s="14">
        <v>0.212591250026092</v>
      </c>
      <c r="CB1234" s="14">
        <v>0.22571977412760399</v>
      </c>
      <c r="CC1234" s="14">
        <v>0.118526489852435</v>
      </c>
      <c r="CD1234" s="14"/>
      <c r="CE1234" s="14">
        <v>0.20487188868944101</v>
      </c>
      <c r="CF1234" s="14">
        <v>0.21054883478210601</v>
      </c>
      <c r="CG1234" s="14">
        <v>0.20579854063401101</v>
      </c>
      <c r="CH1234" s="14">
        <v>0.24746307679408799</v>
      </c>
      <c r="CI1234" s="14"/>
      <c r="CJ1234" s="14">
        <v>0.211728786632915</v>
      </c>
      <c r="CK1234" s="14">
        <v>0.198296184960947</v>
      </c>
      <c r="CL1234" s="14">
        <v>0.24616588219836</v>
      </c>
      <c r="CM1234" s="14">
        <v>0.30743202105510897</v>
      </c>
      <c r="CN1234" s="14"/>
      <c r="CO1234" s="14">
        <v>0.221916941931043</v>
      </c>
      <c r="CP1234" s="14">
        <v>0.237444448119461</v>
      </c>
      <c r="CQ1234" s="14"/>
      <c r="CR1234" s="14">
        <v>0.141458397547016</v>
      </c>
      <c r="CS1234" s="14">
        <v>0.247410933580825</v>
      </c>
    </row>
    <row r="1235" spans="2:97" x14ac:dyDescent="0.3">
      <c r="B1235" t="s">
        <v>462</v>
      </c>
      <c r="C1235" s="14">
        <v>7.6459814512679497E-2</v>
      </c>
      <c r="D1235" s="14">
        <v>6.5716576248695702E-2</v>
      </c>
      <c r="E1235" s="14">
        <v>8.7940158510954894E-2</v>
      </c>
      <c r="F1235" s="14"/>
      <c r="G1235" s="14">
        <v>0.103649590678218</v>
      </c>
      <c r="H1235" s="14">
        <v>5.1254891362567001E-2</v>
      </c>
      <c r="I1235" s="14">
        <v>8.95924525243771E-2</v>
      </c>
      <c r="J1235" s="14">
        <v>7.7092476710908506E-2</v>
      </c>
      <c r="K1235" s="14">
        <v>7.0584578234866899E-2</v>
      </c>
      <c r="L1235" s="14">
        <v>7.2060055158305103E-2</v>
      </c>
      <c r="M1235" s="14"/>
      <c r="N1235" s="14">
        <v>5.5750119459363E-2</v>
      </c>
      <c r="O1235" s="14">
        <v>7.8034196836722303E-2</v>
      </c>
      <c r="P1235" s="14">
        <v>7.7628434124161594E-2</v>
      </c>
      <c r="Q1235" s="14">
        <v>9.2063081412515901E-2</v>
      </c>
      <c r="R1235" s="14"/>
      <c r="S1235" s="14">
        <v>4.9178570999326099E-2</v>
      </c>
      <c r="T1235" s="14">
        <v>7.3669280174912102E-2</v>
      </c>
      <c r="U1235" s="14">
        <v>0.10535773350408</v>
      </c>
      <c r="V1235" s="14">
        <v>6.4636320777815795E-2</v>
      </c>
      <c r="W1235" s="14">
        <v>0.108330073442996</v>
      </c>
      <c r="X1235" s="14">
        <v>5.0474339267039502E-2</v>
      </c>
      <c r="Y1235" s="14">
        <v>7.4357687808289802E-2</v>
      </c>
      <c r="Z1235" s="14">
        <v>5.0801088843672397E-2</v>
      </c>
      <c r="AA1235" s="14">
        <v>0.12582157813248199</v>
      </c>
      <c r="AB1235" s="14">
        <v>8.8041263453230503E-2</v>
      </c>
      <c r="AC1235" s="14">
        <v>7.8745608652508903E-2</v>
      </c>
      <c r="AD1235" s="14">
        <v>0</v>
      </c>
      <c r="AE1235" s="14"/>
      <c r="AF1235" s="14">
        <v>5.9848889402771603E-2</v>
      </c>
      <c r="AG1235" s="14">
        <v>6.5467269612745002E-2</v>
      </c>
      <c r="AH1235" s="14">
        <v>8.1286425612496396E-2</v>
      </c>
      <c r="AI1235" s="14">
        <v>6.2666169042067899E-2</v>
      </c>
      <c r="AJ1235" s="14">
        <v>0.26481743664458901</v>
      </c>
      <c r="AK1235" s="14"/>
      <c r="AL1235" s="14">
        <v>5.6024703534175102E-2</v>
      </c>
      <c r="AM1235" s="14">
        <v>6.3409987870215706E-2</v>
      </c>
      <c r="AN1235" s="14">
        <v>7.3214197531662001E-2</v>
      </c>
      <c r="AO1235" s="14">
        <v>6.3749795846988894E-2</v>
      </c>
      <c r="AP1235" s="14">
        <v>0.25007009606720798</v>
      </c>
      <c r="AQ1235" s="14">
        <v>7.4174651921613405E-2</v>
      </c>
      <c r="AR1235" s="14"/>
      <c r="AS1235" s="14">
        <v>7.8773374696146203E-2</v>
      </c>
      <c r="AT1235" s="14">
        <v>0.103957621845367</v>
      </c>
      <c r="AU1235" s="14">
        <v>5.8338062904650302E-2</v>
      </c>
      <c r="AV1235" s="14">
        <v>8.5258769633435205E-2</v>
      </c>
      <c r="AW1235" s="14">
        <v>0</v>
      </c>
      <c r="AX1235" s="14"/>
      <c r="AY1235" s="14">
        <v>0.272429402221813</v>
      </c>
      <c r="AZ1235" s="14">
        <v>7.5589221489334099E-2</v>
      </c>
      <c r="BA1235" s="14">
        <v>0.14666184485995001</v>
      </c>
      <c r="BB1235" s="14">
        <v>6.4825320682696502E-2</v>
      </c>
      <c r="BC1235" s="14">
        <v>5.8628057276299501E-2</v>
      </c>
      <c r="BD1235" s="14">
        <v>6.5231950460286098E-2</v>
      </c>
      <c r="BE1235" s="14">
        <v>5.6264884213509399E-2</v>
      </c>
      <c r="BF1235" s="14">
        <v>7.1315386090092803E-2</v>
      </c>
      <c r="BG1235" s="14">
        <v>0.117051264329465</v>
      </c>
      <c r="BH1235" s="14">
        <v>0.122737966807416</v>
      </c>
      <c r="BI1235" s="14">
        <v>9.3208930484356994E-2</v>
      </c>
      <c r="BJ1235" s="14">
        <v>4.5693911465455803E-2</v>
      </c>
      <c r="BK1235" s="14">
        <v>0</v>
      </c>
      <c r="BL1235" s="14">
        <v>4.3928740334261002E-2</v>
      </c>
      <c r="BM1235" s="14">
        <v>0</v>
      </c>
      <c r="BN1235" s="14">
        <v>4.8273307544145501E-2</v>
      </c>
      <c r="BO1235" s="14"/>
      <c r="BP1235" s="14">
        <v>5.2329760881969903E-2</v>
      </c>
      <c r="BQ1235" s="14">
        <v>8.1442812075973398E-2</v>
      </c>
      <c r="BR1235" s="14">
        <v>8.6854424082236606E-2</v>
      </c>
      <c r="BS1235" s="14">
        <v>9.2509239067676399E-2</v>
      </c>
      <c r="BT1235" s="14">
        <v>4.86401906541565E-2</v>
      </c>
      <c r="BU1235" s="14">
        <v>0.13748713501975399</v>
      </c>
      <c r="BV1235" s="14"/>
      <c r="BW1235" s="14">
        <v>6.8876002336079004E-2</v>
      </c>
      <c r="BX1235" s="14">
        <v>7.5138620858334906E-2</v>
      </c>
      <c r="BY1235" s="14" t="s">
        <v>120</v>
      </c>
      <c r="BZ1235" s="14">
        <v>9.5064323646402105E-2</v>
      </c>
      <c r="CA1235" s="14">
        <v>7.7184275307804001E-2</v>
      </c>
      <c r="CB1235" s="14">
        <v>4.0547398151660002E-2</v>
      </c>
      <c r="CC1235" s="14">
        <v>0.21040866967049501</v>
      </c>
      <c r="CD1235" s="14"/>
      <c r="CE1235" s="14">
        <v>8.0717837771113396E-2</v>
      </c>
      <c r="CF1235" s="14">
        <v>4.5083398651872199E-2</v>
      </c>
      <c r="CG1235" s="14">
        <v>6.3360032316365694E-2</v>
      </c>
      <c r="CH1235" s="14">
        <v>9.8164782933124403E-2</v>
      </c>
      <c r="CI1235" s="14"/>
      <c r="CJ1235" s="14">
        <v>0.10755001967599701</v>
      </c>
      <c r="CK1235" s="14">
        <v>6.2591609121143102E-2</v>
      </c>
      <c r="CL1235" s="14">
        <v>7.1270466315063896E-2</v>
      </c>
      <c r="CM1235" s="14">
        <v>7.8641541801767703E-2</v>
      </c>
      <c r="CN1235" s="14"/>
      <c r="CO1235" s="14">
        <v>7.3888528593109695E-2</v>
      </c>
      <c r="CP1235" s="14">
        <v>7.7922760308935995E-2</v>
      </c>
      <c r="CQ1235" s="14"/>
      <c r="CR1235" s="14">
        <v>7.2532556763844305E-2</v>
      </c>
      <c r="CS1235" s="14">
        <v>7.6207199202024595E-2</v>
      </c>
    </row>
    <row r="1236" spans="2:97" x14ac:dyDescent="0.3">
      <c r="B1236" t="s">
        <v>92</v>
      </c>
      <c r="C1236" s="14">
        <v>9.0856744174024201E-2</v>
      </c>
      <c r="D1236" s="14">
        <v>6.3340065383910502E-2</v>
      </c>
      <c r="E1236" s="14">
        <v>0.119813703499849</v>
      </c>
      <c r="F1236" s="14"/>
      <c r="G1236" s="14">
        <v>6.2565952006006106E-2</v>
      </c>
      <c r="H1236" s="14">
        <v>0.113239463625182</v>
      </c>
      <c r="I1236" s="14">
        <v>7.3190914491607598E-2</v>
      </c>
      <c r="J1236" s="14">
        <v>0.10043854458109901</v>
      </c>
      <c r="K1236" s="14">
        <v>0.117229907605208</v>
      </c>
      <c r="L1236" s="14">
        <v>8.0085271985548503E-2</v>
      </c>
      <c r="M1236" s="14"/>
      <c r="N1236" s="14">
        <v>6.2771275580500593E-2</v>
      </c>
      <c r="O1236" s="14">
        <v>0.10418370235140199</v>
      </c>
      <c r="P1236" s="14">
        <v>0.11010789838375699</v>
      </c>
      <c r="Q1236" s="14">
        <v>8.7689347761427394E-2</v>
      </c>
      <c r="R1236" s="14"/>
      <c r="S1236" s="14">
        <v>8.5043163306048095E-2</v>
      </c>
      <c r="T1236" s="14">
        <v>5.6377061649933898E-2</v>
      </c>
      <c r="U1236" s="14">
        <v>0.12778174244095999</v>
      </c>
      <c r="V1236" s="14">
        <v>6.3267402635763997E-2</v>
      </c>
      <c r="W1236" s="14">
        <v>8.6496733193182199E-2</v>
      </c>
      <c r="X1236" s="14">
        <v>0.12055155267132101</v>
      </c>
      <c r="Y1236" s="14">
        <v>0.11071160749188801</v>
      </c>
      <c r="Z1236" s="14">
        <v>5.0787620561404803E-2</v>
      </c>
      <c r="AA1236" s="14">
        <v>0.11600109760013599</v>
      </c>
      <c r="AB1236" s="14">
        <v>6.9141166005946206E-2</v>
      </c>
      <c r="AC1236" s="14">
        <v>0.11701296888238</v>
      </c>
      <c r="AD1236" s="14">
        <v>9.4471253017755594E-2</v>
      </c>
      <c r="AE1236" s="14"/>
      <c r="AF1236" s="14">
        <v>6.1757770971610601E-2</v>
      </c>
      <c r="AG1236" s="14">
        <v>6.1266914947620398E-2</v>
      </c>
      <c r="AH1236" s="14">
        <v>0.11704491716931401</v>
      </c>
      <c r="AI1236" s="14">
        <v>0.15310463254021101</v>
      </c>
      <c r="AJ1236" s="14">
        <v>8.4196769423256407E-2</v>
      </c>
      <c r="AK1236" s="14"/>
      <c r="AL1236" s="14">
        <v>6.0696337509814902E-2</v>
      </c>
      <c r="AM1236" s="14">
        <v>5.4883814052728103E-2</v>
      </c>
      <c r="AN1236" s="14">
        <v>9.5661037643071906E-2</v>
      </c>
      <c r="AO1236" s="14">
        <v>0.10900424155247</v>
      </c>
      <c r="AP1236" s="14">
        <v>5.4737623594372398E-2</v>
      </c>
      <c r="AQ1236" s="14">
        <v>0.18966008038339</v>
      </c>
      <c r="AR1236" s="14"/>
      <c r="AS1236" s="14">
        <v>9.0659682543045905E-2</v>
      </c>
      <c r="AT1236" s="14">
        <v>9.8962480214187701E-2</v>
      </c>
      <c r="AU1236" s="14">
        <v>8.7519308612452107E-2</v>
      </c>
      <c r="AV1236" s="14">
        <v>5.6140944244134502E-2</v>
      </c>
      <c r="AW1236" s="14">
        <v>4.0356402133010602E-2</v>
      </c>
      <c r="AX1236" s="14"/>
      <c r="AY1236" s="14">
        <v>0</v>
      </c>
      <c r="AZ1236" s="14">
        <v>0.21249797215984501</v>
      </c>
      <c r="BA1236" s="14">
        <v>6.8809790119962896E-2</v>
      </c>
      <c r="BB1236" s="14">
        <v>6.7904707685603305E-2</v>
      </c>
      <c r="BC1236" s="14">
        <v>9.1693429293007195E-2</v>
      </c>
      <c r="BD1236" s="14">
        <v>0.119512435284165</v>
      </c>
      <c r="BE1236" s="14">
        <v>9.1254877763611894E-2</v>
      </c>
      <c r="BF1236" s="14">
        <v>5.0807093904224901E-2</v>
      </c>
      <c r="BG1236" s="14">
        <v>0.101374335808479</v>
      </c>
      <c r="BH1236" s="14">
        <v>5.4784324013375997E-2</v>
      </c>
      <c r="BI1236" s="14">
        <v>7.7550641194750497E-2</v>
      </c>
      <c r="BJ1236" s="14">
        <v>0.111815069153409</v>
      </c>
      <c r="BK1236" s="14">
        <v>9.2297434317485397E-2</v>
      </c>
      <c r="BL1236" s="14">
        <v>4.5274643478035101E-2</v>
      </c>
      <c r="BM1236" s="14">
        <v>4.1660550997762301E-2</v>
      </c>
      <c r="BN1236" s="14">
        <v>6.7257777006262703E-2</v>
      </c>
      <c r="BO1236" s="14"/>
      <c r="BP1236" s="14">
        <v>5.9876390250713799E-2</v>
      </c>
      <c r="BQ1236" s="14">
        <v>0.105560029110812</v>
      </c>
      <c r="BR1236" s="14">
        <v>0.118123338182807</v>
      </c>
      <c r="BS1236" s="14">
        <v>8.6036826531041596E-2</v>
      </c>
      <c r="BT1236" s="14">
        <v>0.10183894414199</v>
      </c>
      <c r="BU1236" s="14">
        <v>7.9591231930997805E-2</v>
      </c>
      <c r="BV1236" s="14"/>
      <c r="BW1236" s="14">
        <v>8.4953878676106001E-2</v>
      </c>
      <c r="BX1236" s="14">
        <v>4.1247714505521303E-2</v>
      </c>
      <c r="BY1236" s="14" t="s">
        <v>120</v>
      </c>
      <c r="BZ1236" s="14">
        <v>0.107678125550718</v>
      </c>
      <c r="CA1236" s="14">
        <v>0.136049709629183</v>
      </c>
      <c r="CB1236" s="14">
        <v>0.1219585350098</v>
      </c>
      <c r="CC1236" s="14">
        <v>0.145949523341564</v>
      </c>
      <c r="CD1236" s="14"/>
      <c r="CE1236" s="14">
        <v>9.9689420748019494E-2</v>
      </c>
      <c r="CF1236" s="14">
        <v>5.3220444449209002E-2</v>
      </c>
      <c r="CG1236" s="14">
        <v>0.13951455306127999</v>
      </c>
      <c r="CH1236" s="14">
        <v>4.5222560296349398E-2</v>
      </c>
      <c r="CI1236" s="14"/>
      <c r="CJ1236" s="14">
        <v>5.9340249863934401E-2</v>
      </c>
      <c r="CK1236" s="14">
        <v>6.80952821405231E-2</v>
      </c>
      <c r="CL1236" s="14">
        <v>9.2397141676703695E-2</v>
      </c>
      <c r="CM1236" s="14">
        <v>0.23450318078131699</v>
      </c>
      <c r="CN1236" s="14"/>
      <c r="CO1236" s="14">
        <v>3.8697168696967002E-2</v>
      </c>
      <c r="CP1236" s="14">
        <v>9.9051694233639298E-2</v>
      </c>
      <c r="CQ1236" s="14"/>
      <c r="CR1236" s="14">
        <v>3.43994403378661E-2</v>
      </c>
      <c r="CS1236" s="14">
        <v>8.7073609137745797E-2</v>
      </c>
    </row>
    <row r="1237" spans="2:97" x14ac:dyDescent="0.3">
      <c r="C1237" s="14"/>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c r="AD1237" s="14"/>
      <c r="AE1237" s="14"/>
      <c r="AF1237" s="14"/>
      <c r="AG1237" s="14"/>
      <c r="AH1237" s="14"/>
      <c r="AI1237" s="14"/>
      <c r="AJ1237" s="14"/>
      <c r="AK1237" s="14"/>
      <c r="AL1237" s="14"/>
      <c r="AM1237" s="14"/>
      <c r="AN1237" s="14"/>
      <c r="AO1237" s="14"/>
      <c r="AP1237" s="14"/>
      <c r="AQ1237" s="14"/>
      <c r="AR1237" s="14"/>
      <c r="AS1237" s="14"/>
      <c r="AT1237" s="14"/>
      <c r="AU1237" s="14"/>
      <c r="AV1237" s="14"/>
      <c r="AW1237" s="14"/>
      <c r="AX1237" s="14"/>
      <c r="AY1237" s="14"/>
      <c r="AZ1237" s="14"/>
      <c r="BA1237" s="14"/>
      <c r="BB1237" s="14"/>
      <c r="BC1237" s="14"/>
      <c r="BD1237" s="14"/>
      <c r="BE1237" s="14"/>
      <c r="BF1237" s="14"/>
      <c r="BG1237" s="14"/>
      <c r="BH1237" s="14"/>
      <c r="BI1237" s="14"/>
      <c r="BJ1237" s="14"/>
      <c r="BK1237" s="14"/>
      <c r="BL1237" s="14"/>
      <c r="BM1237" s="14"/>
      <c r="BN1237" s="14"/>
      <c r="BO1237" s="14"/>
      <c r="BP1237" s="14"/>
      <c r="BQ1237" s="14"/>
      <c r="BR1237" s="14"/>
      <c r="BS1237" s="14"/>
      <c r="BT1237" s="14"/>
      <c r="BU1237" s="14"/>
      <c r="BV1237" s="14"/>
      <c r="BW1237" s="14"/>
      <c r="BX1237" s="14"/>
      <c r="BY1237" s="14"/>
      <c r="BZ1237" s="14"/>
      <c r="CA1237" s="14"/>
      <c r="CB1237" s="14"/>
      <c r="CC1237" s="14"/>
      <c r="CD1237" s="14"/>
      <c r="CE1237" s="14"/>
      <c r="CF1237" s="14"/>
      <c r="CG1237" s="14"/>
      <c r="CH1237" s="14"/>
      <c r="CI1237" s="14"/>
      <c r="CJ1237" s="14"/>
      <c r="CK1237" s="14"/>
      <c r="CL1237" s="14"/>
      <c r="CM1237" s="14"/>
      <c r="CN1237" s="14"/>
      <c r="CO1237" s="14"/>
      <c r="CP1237" s="14"/>
      <c r="CQ1237" s="14"/>
      <c r="CR1237" s="14"/>
      <c r="CS1237" s="14"/>
    </row>
    <row r="1238" spans="2:97" x14ac:dyDescent="0.3">
      <c r="B1238" s="6" t="s">
        <v>478</v>
      </c>
      <c r="C1238" s="14"/>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c r="AD1238" s="14"/>
      <c r="AE1238" s="14"/>
      <c r="AF1238" s="14"/>
      <c r="AG1238" s="14"/>
      <c r="AH1238" s="14"/>
      <c r="AI1238" s="14"/>
      <c r="AJ1238" s="14"/>
      <c r="AK1238" s="14"/>
      <c r="AL1238" s="14"/>
      <c r="AM1238" s="14"/>
      <c r="AN1238" s="14"/>
      <c r="AO1238" s="14"/>
      <c r="AP1238" s="14"/>
      <c r="AQ1238" s="14"/>
      <c r="AR1238" s="14"/>
      <c r="AS1238" s="14"/>
      <c r="AT1238" s="14"/>
      <c r="AU1238" s="14"/>
      <c r="AV1238" s="14"/>
      <c r="AW1238" s="14"/>
      <c r="AX1238" s="14"/>
      <c r="AY1238" s="14"/>
      <c r="AZ1238" s="14"/>
      <c r="BA1238" s="14"/>
      <c r="BB1238" s="14"/>
      <c r="BC1238" s="14"/>
      <c r="BD1238" s="14"/>
      <c r="BE1238" s="14"/>
      <c r="BF1238" s="14"/>
      <c r="BG1238" s="14"/>
      <c r="BH1238" s="14"/>
      <c r="BI1238" s="14"/>
      <c r="BJ1238" s="14"/>
      <c r="BK1238" s="14"/>
      <c r="BL1238" s="14"/>
      <c r="BM1238" s="14"/>
      <c r="BN1238" s="14"/>
      <c r="BO1238" s="14"/>
      <c r="BP1238" s="14"/>
      <c r="BQ1238" s="14"/>
      <c r="BR1238" s="14"/>
      <c r="BS1238" s="14"/>
      <c r="BT1238" s="14"/>
      <c r="BU1238" s="14"/>
      <c r="BV1238" s="14"/>
      <c r="BW1238" s="14"/>
      <c r="BX1238" s="14"/>
      <c r="BY1238" s="14"/>
      <c r="BZ1238" s="14"/>
      <c r="CA1238" s="14"/>
      <c r="CB1238" s="14"/>
      <c r="CC1238" s="14"/>
      <c r="CD1238" s="14"/>
      <c r="CE1238" s="14"/>
      <c r="CF1238" s="14"/>
      <c r="CG1238" s="14"/>
      <c r="CH1238" s="14"/>
      <c r="CI1238" s="14"/>
      <c r="CJ1238" s="14"/>
      <c r="CK1238" s="14"/>
      <c r="CL1238" s="14"/>
      <c r="CM1238" s="14"/>
      <c r="CN1238" s="14"/>
      <c r="CO1238" s="14"/>
      <c r="CP1238" s="14"/>
      <c r="CQ1238" s="14"/>
      <c r="CR1238" s="14"/>
      <c r="CS1238" s="14"/>
    </row>
    <row r="1239" spans="2:97" x14ac:dyDescent="0.3">
      <c r="B1239" s="24" t="s">
        <v>188</v>
      </c>
      <c r="C1239" s="14"/>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c r="AD1239" s="14"/>
      <c r="AE1239" s="14"/>
      <c r="AF1239" s="14"/>
      <c r="AG1239" s="14"/>
      <c r="AH1239" s="14"/>
      <c r="AI1239" s="14"/>
      <c r="AJ1239" s="14"/>
      <c r="AK1239" s="14"/>
      <c r="AL1239" s="14"/>
      <c r="AM1239" s="14"/>
      <c r="AN1239" s="14"/>
      <c r="AO1239" s="14"/>
      <c r="AP1239" s="14"/>
      <c r="AQ1239" s="14"/>
      <c r="AR1239" s="14"/>
      <c r="AS1239" s="14"/>
      <c r="AT1239" s="14"/>
      <c r="AU1239" s="14"/>
      <c r="AV1239" s="14"/>
      <c r="AW1239" s="14"/>
      <c r="AX1239" s="14"/>
      <c r="AY1239" s="14"/>
      <c r="AZ1239" s="14"/>
      <c r="BA1239" s="14"/>
      <c r="BB1239" s="14"/>
      <c r="BC1239" s="14"/>
      <c r="BD1239" s="14"/>
      <c r="BE1239" s="14"/>
      <c r="BF1239" s="14"/>
      <c r="BG1239" s="14"/>
      <c r="BH1239" s="14"/>
      <c r="BI1239" s="14"/>
      <c r="BJ1239" s="14"/>
      <c r="BK1239" s="14"/>
      <c r="BL1239" s="14"/>
      <c r="BM1239" s="14"/>
      <c r="BN1239" s="14"/>
      <c r="BO1239" s="14"/>
      <c r="BP1239" s="14"/>
      <c r="BQ1239" s="14"/>
      <c r="BR1239" s="14"/>
      <c r="BS1239" s="14"/>
      <c r="BT1239" s="14"/>
      <c r="BU1239" s="14"/>
      <c r="BV1239" s="14"/>
      <c r="BW1239" s="14"/>
      <c r="BX1239" s="14"/>
      <c r="BY1239" s="14"/>
      <c r="BZ1239" s="14"/>
      <c r="CA1239" s="14"/>
      <c r="CB1239" s="14"/>
      <c r="CC1239" s="14"/>
      <c r="CD1239" s="14"/>
      <c r="CE1239" s="14"/>
      <c r="CF1239" s="14"/>
      <c r="CG1239" s="14"/>
      <c r="CH1239" s="14"/>
      <c r="CI1239" s="14"/>
      <c r="CJ1239" s="14"/>
      <c r="CK1239" s="14"/>
      <c r="CL1239" s="14"/>
      <c r="CM1239" s="14"/>
      <c r="CN1239" s="14"/>
      <c r="CO1239" s="14"/>
      <c r="CP1239" s="14"/>
      <c r="CQ1239" s="14"/>
      <c r="CR1239" s="14"/>
      <c r="CS1239" s="14"/>
    </row>
    <row r="1240" spans="2:97" x14ac:dyDescent="0.3">
      <c r="B1240" t="s">
        <v>458</v>
      </c>
      <c r="C1240" s="14">
        <v>5.4160498311311402E-2</v>
      </c>
      <c r="D1240" s="14">
        <v>6.1407585438438397E-2</v>
      </c>
      <c r="E1240" s="14">
        <v>4.4459273508387798E-2</v>
      </c>
      <c r="F1240" s="14"/>
      <c r="G1240" s="14">
        <v>0.103799795113369</v>
      </c>
      <c r="H1240" s="14">
        <v>0.139736287755969</v>
      </c>
      <c r="I1240" s="14">
        <v>5.4972652069694199E-2</v>
      </c>
      <c r="J1240" s="14">
        <v>4.9350218466100403E-3</v>
      </c>
      <c r="K1240" s="14">
        <v>7.6404680198241901E-3</v>
      </c>
      <c r="L1240" s="14">
        <v>1.80075780222663E-2</v>
      </c>
      <c r="M1240" s="14"/>
      <c r="N1240" s="14">
        <v>8.8899897833449704E-2</v>
      </c>
      <c r="O1240" s="14">
        <v>3.5385408649497102E-2</v>
      </c>
      <c r="P1240" s="14">
        <v>4.9193418838568703E-2</v>
      </c>
      <c r="Q1240" s="14">
        <v>4.1399448801298797E-2</v>
      </c>
      <c r="R1240" s="14"/>
      <c r="S1240" s="14">
        <v>0.13074542805171299</v>
      </c>
      <c r="T1240" s="14">
        <v>2.6563362528929001E-2</v>
      </c>
      <c r="U1240" s="14">
        <v>1.3059808611551401E-2</v>
      </c>
      <c r="V1240" s="14">
        <v>6.87677457389574E-2</v>
      </c>
      <c r="W1240" s="14">
        <v>8.0069105543841501E-2</v>
      </c>
      <c r="X1240" s="14">
        <v>2.9992420041974499E-2</v>
      </c>
      <c r="Y1240" s="14">
        <v>6.3418459024524407E-2</v>
      </c>
      <c r="Z1240" s="14">
        <v>2.6523414028244201E-2</v>
      </c>
      <c r="AA1240" s="14">
        <v>6.2482121277506401E-2</v>
      </c>
      <c r="AB1240" s="14">
        <v>1.16098819650236E-2</v>
      </c>
      <c r="AC1240" s="14">
        <v>5.9075116710433397E-2</v>
      </c>
      <c r="AD1240" s="14">
        <v>0</v>
      </c>
      <c r="AE1240" s="14"/>
      <c r="AF1240" s="14">
        <v>5.4853015054431999E-2</v>
      </c>
      <c r="AG1240" s="14">
        <v>8.1340559667462495E-2</v>
      </c>
      <c r="AH1240" s="14">
        <v>4.6299951585649902E-2</v>
      </c>
      <c r="AI1240" s="14">
        <v>2.2659904036645601E-2</v>
      </c>
      <c r="AJ1240" s="14">
        <v>2.8851163963068301E-2</v>
      </c>
      <c r="AK1240" s="14"/>
      <c r="AL1240" s="14">
        <v>0.114185404961664</v>
      </c>
      <c r="AM1240" s="14">
        <v>7.4515441685588296E-2</v>
      </c>
      <c r="AN1240" s="14">
        <v>4.2810361135558E-2</v>
      </c>
      <c r="AO1240" s="14">
        <v>1.4887316575472201E-2</v>
      </c>
      <c r="AP1240" s="14">
        <v>1.3602910458232099E-2</v>
      </c>
      <c r="AQ1240" s="14">
        <v>1.15725832356692E-2</v>
      </c>
      <c r="AR1240" s="14"/>
      <c r="AS1240" s="14">
        <v>3.2957448548961897E-2</v>
      </c>
      <c r="AT1240" s="14">
        <v>3.6784446297631099E-2</v>
      </c>
      <c r="AU1240" s="14">
        <v>6.7793809301350497E-2</v>
      </c>
      <c r="AV1240" s="14">
        <v>0.118061967791526</v>
      </c>
      <c r="AW1240" s="14">
        <v>0.25542903314660997</v>
      </c>
      <c r="AX1240" s="14"/>
      <c r="AY1240" s="14">
        <v>0</v>
      </c>
      <c r="AZ1240" s="14">
        <v>2.1266457217310901E-2</v>
      </c>
      <c r="BA1240" s="14">
        <v>3.3289773548984998E-2</v>
      </c>
      <c r="BB1240" s="14">
        <v>6.0547288146818597E-2</v>
      </c>
      <c r="BC1240" s="14">
        <v>5.0539097671754997E-2</v>
      </c>
      <c r="BD1240" s="14">
        <v>5.1896753200848002E-2</v>
      </c>
      <c r="BE1240" s="14">
        <v>4.3966997961696799E-2</v>
      </c>
      <c r="BF1240" s="14">
        <v>7.1942903542213402E-2</v>
      </c>
      <c r="BG1240" s="14">
        <v>3.9810900542816101E-2</v>
      </c>
      <c r="BH1240" s="14">
        <v>3.1969625308644403E-2</v>
      </c>
      <c r="BI1240" s="14">
        <v>1.21096565746131E-2</v>
      </c>
      <c r="BJ1240" s="14">
        <v>9.83780748928859E-2</v>
      </c>
      <c r="BK1240" s="14">
        <v>0</v>
      </c>
      <c r="BL1240" s="14">
        <v>9.5704977878084296E-2</v>
      </c>
      <c r="BM1240" s="14">
        <v>0</v>
      </c>
      <c r="BN1240" s="14">
        <v>0.23284063780122299</v>
      </c>
      <c r="BO1240" s="14"/>
      <c r="BP1240" s="14">
        <v>0.152843429451892</v>
      </c>
      <c r="BQ1240" s="14">
        <v>3.1672511457756701E-2</v>
      </c>
      <c r="BR1240" s="14">
        <v>2.0548465365441099E-2</v>
      </c>
      <c r="BS1240" s="14">
        <v>1.05081754674739E-2</v>
      </c>
      <c r="BT1240" s="14">
        <v>8.2453636074512598E-3</v>
      </c>
      <c r="BU1240" s="14">
        <v>3.9514066589873997E-2</v>
      </c>
      <c r="BV1240" s="14"/>
      <c r="BW1240" s="14">
        <v>4.7628284410281801E-2</v>
      </c>
      <c r="BX1240" s="14">
        <v>4.7406346594040999E-2</v>
      </c>
      <c r="BY1240" s="14" t="s">
        <v>120</v>
      </c>
      <c r="BZ1240" s="14">
        <v>4.2719571759368601E-2</v>
      </c>
      <c r="CA1240" s="14">
        <v>5.3369838459579703E-2</v>
      </c>
      <c r="CB1240" s="14">
        <v>8.58831236574501E-2</v>
      </c>
      <c r="CC1240" s="14">
        <v>3.7115226918168598E-2</v>
      </c>
      <c r="CD1240" s="14"/>
      <c r="CE1240" s="14">
        <v>0.10184730403951101</v>
      </c>
      <c r="CF1240" s="14">
        <v>7.4942020381821697E-2</v>
      </c>
      <c r="CG1240" s="14">
        <v>1.8883825332144499E-2</v>
      </c>
      <c r="CH1240" s="14">
        <v>4.8370376204063599E-2</v>
      </c>
      <c r="CI1240" s="14"/>
      <c r="CJ1240" s="14">
        <v>7.0311325770583202E-2</v>
      </c>
      <c r="CK1240" s="14">
        <v>7.9493358871542102E-2</v>
      </c>
      <c r="CL1240" s="14">
        <v>4.4814216143227399E-2</v>
      </c>
      <c r="CM1240" s="14">
        <v>1.3864789286975101E-2</v>
      </c>
      <c r="CN1240" s="14"/>
      <c r="CO1240" s="14">
        <v>0.15741824280522801</v>
      </c>
      <c r="CP1240" s="14">
        <v>3.78539591429881E-2</v>
      </c>
      <c r="CQ1240" s="14"/>
      <c r="CR1240" s="14">
        <v>0.126312220916423</v>
      </c>
      <c r="CS1240" s="14">
        <v>4.4354087610298798E-2</v>
      </c>
    </row>
    <row r="1241" spans="2:97" x14ac:dyDescent="0.3">
      <c r="B1241" t="s">
        <v>459</v>
      </c>
      <c r="C1241" s="14">
        <v>9.9534132463201405E-2</v>
      </c>
      <c r="D1241" s="14">
        <v>0.10688771029309201</v>
      </c>
      <c r="E1241" s="14">
        <v>9.2323640942682902E-2</v>
      </c>
      <c r="F1241" s="14"/>
      <c r="G1241" s="14">
        <v>0.143797589890653</v>
      </c>
      <c r="H1241" s="14">
        <v>0.21803054566858501</v>
      </c>
      <c r="I1241" s="14">
        <v>0.117928281150326</v>
      </c>
      <c r="J1241" s="14">
        <v>6.2740191570486201E-2</v>
      </c>
      <c r="K1241" s="14">
        <v>2.1735295973779399E-2</v>
      </c>
      <c r="L1241" s="14">
        <v>3.2194856108880898E-2</v>
      </c>
      <c r="M1241" s="14"/>
      <c r="N1241" s="14">
        <v>0.13360116471912001</v>
      </c>
      <c r="O1241" s="14">
        <v>9.1261093186919301E-2</v>
      </c>
      <c r="P1241" s="14">
        <v>6.244740995544E-2</v>
      </c>
      <c r="Q1241" s="14">
        <v>0.103028709263334</v>
      </c>
      <c r="R1241" s="14"/>
      <c r="S1241" s="14">
        <v>0.19262466131803299</v>
      </c>
      <c r="T1241" s="14">
        <v>7.5665670044850294E-2</v>
      </c>
      <c r="U1241" s="14">
        <v>0.13439793516364101</v>
      </c>
      <c r="V1241" s="14">
        <v>0.11527915441947301</v>
      </c>
      <c r="W1241" s="14">
        <v>0.11238005767413101</v>
      </c>
      <c r="X1241" s="14">
        <v>0.115011160681115</v>
      </c>
      <c r="Y1241" s="14">
        <v>0.134067321772642</v>
      </c>
      <c r="Z1241" s="14">
        <v>2.5296175382107901E-2</v>
      </c>
      <c r="AA1241" s="14">
        <v>5.48172411020647E-2</v>
      </c>
      <c r="AB1241" s="14">
        <v>2.2175272395356299E-2</v>
      </c>
      <c r="AC1241" s="14">
        <v>6.08127617333242E-2</v>
      </c>
      <c r="AD1241" s="14">
        <v>4.5252508921514098E-2</v>
      </c>
      <c r="AE1241" s="14"/>
      <c r="AF1241" s="14">
        <v>9.9699358195280294E-2</v>
      </c>
      <c r="AG1241" s="14">
        <v>0.16551641716912199</v>
      </c>
      <c r="AH1241" s="14">
        <v>8.8982910175658306E-2</v>
      </c>
      <c r="AI1241" s="14">
        <v>7.8440881321722E-2</v>
      </c>
      <c r="AJ1241" s="14">
        <v>3.5570808742118702E-2</v>
      </c>
      <c r="AK1241" s="14"/>
      <c r="AL1241" s="14">
        <v>0.17478024518252</v>
      </c>
      <c r="AM1241" s="14">
        <v>0.109777270292734</v>
      </c>
      <c r="AN1241" s="14">
        <v>9.8689208604804998E-2</v>
      </c>
      <c r="AO1241" s="14">
        <v>5.8787411357407698E-2</v>
      </c>
      <c r="AP1241" s="14">
        <v>6.4164593798650998E-2</v>
      </c>
      <c r="AQ1241" s="14">
        <v>3.4443208682835201E-2</v>
      </c>
      <c r="AR1241" s="14"/>
      <c r="AS1241" s="14">
        <v>5.18880100355886E-2</v>
      </c>
      <c r="AT1241" s="14">
        <v>0.11741921204769599</v>
      </c>
      <c r="AU1241" s="14">
        <v>7.7384353747006598E-2</v>
      </c>
      <c r="AV1241" s="14">
        <v>0.21146930698942901</v>
      </c>
      <c r="AW1241" s="14">
        <v>0.34528699688548098</v>
      </c>
      <c r="AX1241" s="14"/>
      <c r="AY1241" s="14">
        <v>0.10643067309797601</v>
      </c>
      <c r="AZ1241" s="14">
        <v>6.9550191465039005E-2</v>
      </c>
      <c r="BA1241" s="14">
        <v>1.6295807446374901E-2</v>
      </c>
      <c r="BB1241" s="14">
        <v>3.3963927130898797E-2</v>
      </c>
      <c r="BC1241" s="14">
        <v>0.14309414744503501</v>
      </c>
      <c r="BD1241" s="14">
        <v>0.10259076992199501</v>
      </c>
      <c r="BE1241" s="14">
        <v>9.4861062373843605E-2</v>
      </c>
      <c r="BF1241" s="14">
        <v>4.7121056404594602E-2</v>
      </c>
      <c r="BG1241" s="14">
        <v>8.74252989030046E-2</v>
      </c>
      <c r="BH1241" s="14">
        <v>4.7680796013158201E-2</v>
      </c>
      <c r="BI1241" s="14">
        <v>0.16136174428036201</v>
      </c>
      <c r="BJ1241" s="14">
        <v>0.13152749225853999</v>
      </c>
      <c r="BK1241" s="14">
        <v>0.124754179337074</v>
      </c>
      <c r="BL1241" s="14">
        <v>0.13679974808480599</v>
      </c>
      <c r="BM1241" s="14">
        <v>0.11665474768793101</v>
      </c>
      <c r="BN1241" s="14">
        <v>0.26772404783489501</v>
      </c>
      <c r="BO1241" s="14"/>
      <c r="BP1241" s="14">
        <v>0.17460214844167199</v>
      </c>
      <c r="BQ1241" s="14">
        <v>8.5958408170548395E-2</v>
      </c>
      <c r="BR1241" s="14">
        <v>8.5066204404870394E-2</v>
      </c>
      <c r="BS1241" s="14">
        <v>7.0752353926370901E-2</v>
      </c>
      <c r="BT1241" s="14">
        <v>8.04905866050942E-2</v>
      </c>
      <c r="BU1241" s="14">
        <v>1.6465237656341399E-2</v>
      </c>
      <c r="BV1241" s="14"/>
      <c r="BW1241" s="14">
        <v>7.4001917277215806E-2</v>
      </c>
      <c r="BX1241" s="14">
        <v>0.123000065867595</v>
      </c>
      <c r="BY1241" s="14" t="s">
        <v>120</v>
      </c>
      <c r="BZ1241" s="14">
        <v>5.6417503572569201E-2</v>
      </c>
      <c r="CA1241" s="14">
        <v>6.99869789450423E-2</v>
      </c>
      <c r="CB1241" s="14">
        <v>0.15425998352775799</v>
      </c>
      <c r="CC1241" s="14">
        <v>8.7602986765420707E-2</v>
      </c>
      <c r="CD1241" s="14"/>
      <c r="CE1241" s="14">
        <v>0.16740958531709099</v>
      </c>
      <c r="CF1241" s="14">
        <v>0.135045181929489</v>
      </c>
      <c r="CG1241" s="14">
        <v>4.7714231804437901E-2</v>
      </c>
      <c r="CH1241" s="14">
        <v>9.53072903342366E-2</v>
      </c>
      <c r="CI1241" s="14"/>
      <c r="CJ1241" s="14">
        <v>0.17505900670248001</v>
      </c>
      <c r="CK1241" s="14">
        <v>9.0646083155374299E-2</v>
      </c>
      <c r="CL1241" s="14">
        <v>7.9286377829664995E-2</v>
      </c>
      <c r="CM1241" s="14">
        <v>9.5895864762753094E-2</v>
      </c>
      <c r="CN1241" s="14"/>
      <c r="CO1241" s="14">
        <v>0.271740826191461</v>
      </c>
      <c r="CP1241" s="14">
        <v>7.20339621092973E-2</v>
      </c>
      <c r="CQ1241" s="14"/>
      <c r="CR1241" s="14">
        <v>0.182886114444436</v>
      </c>
      <c r="CS1241" s="14">
        <v>9.01509699819492E-2</v>
      </c>
    </row>
    <row r="1242" spans="2:97" x14ac:dyDescent="0.3">
      <c r="B1242" t="s">
        <v>460</v>
      </c>
      <c r="C1242" s="14">
        <v>0.21548810485056999</v>
      </c>
      <c r="D1242" s="14">
        <v>0.25837742096266503</v>
      </c>
      <c r="E1242" s="14">
        <v>0.170020154039911</v>
      </c>
      <c r="F1242" s="14"/>
      <c r="G1242" s="14">
        <v>0.222436760278579</v>
      </c>
      <c r="H1242" s="14">
        <v>0.190611433241508</v>
      </c>
      <c r="I1242" s="14">
        <v>0.27184553698020397</v>
      </c>
      <c r="J1242" s="14">
        <v>0.24304666995982099</v>
      </c>
      <c r="K1242" s="14">
        <v>0.211764544241236</v>
      </c>
      <c r="L1242" s="14">
        <v>0.16182708034375701</v>
      </c>
      <c r="M1242" s="14"/>
      <c r="N1242" s="14">
        <v>0.17746282970726801</v>
      </c>
      <c r="O1242" s="14">
        <v>0.21915807232831999</v>
      </c>
      <c r="P1242" s="14">
        <v>0.26660203250363101</v>
      </c>
      <c r="Q1242" s="14">
        <v>0.21220056486185401</v>
      </c>
      <c r="R1242" s="14"/>
      <c r="S1242" s="14">
        <v>0.15279093916279099</v>
      </c>
      <c r="T1242" s="14">
        <v>0.21836845803527899</v>
      </c>
      <c r="U1242" s="14">
        <v>0.18241212912101801</v>
      </c>
      <c r="V1242" s="14">
        <v>0.20416949674191201</v>
      </c>
      <c r="W1242" s="14">
        <v>0.33079664571268402</v>
      </c>
      <c r="X1242" s="14">
        <v>0.26300304782601702</v>
      </c>
      <c r="Y1242" s="14">
        <v>0.26087367649388599</v>
      </c>
      <c r="Z1242" s="14">
        <v>0.29657027525181601</v>
      </c>
      <c r="AA1242" s="14">
        <v>0.161952136800185</v>
      </c>
      <c r="AB1242" s="14">
        <v>0.21602426268424599</v>
      </c>
      <c r="AC1242" s="14">
        <v>0.155955722640752</v>
      </c>
      <c r="AD1242" s="14">
        <v>0.240823149868305</v>
      </c>
      <c r="AE1242" s="14"/>
      <c r="AF1242" s="14">
        <v>0.21924864335416899</v>
      </c>
      <c r="AG1242" s="14">
        <v>0.19302170279668701</v>
      </c>
      <c r="AH1242" s="14">
        <v>0.19186199352237299</v>
      </c>
      <c r="AI1242" s="14">
        <v>0.33215148725721599</v>
      </c>
      <c r="AJ1242" s="14">
        <v>0.188033889854097</v>
      </c>
      <c r="AK1242" s="14"/>
      <c r="AL1242" s="14">
        <v>0.171748656304614</v>
      </c>
      <c r="AM1242" s="14">
        <v>0.205179720097941</v>
      </c>
      <c r="AN1242" s="14">
        <v>0.19161979115352501</v>
      </c>
      <c r="AO1242" s="14">
        <v>0.32443416408824499</v>
      </c>
      <c r="AP1242" s="14">
        <v>0.16228437062279899</v>
      </c>
      <c r="AQ1242" s="14">
        <v>0.19600034135540101</v>
      </c>
      <c r="AR1242" s="14"/>
      <c r="AS1242" s="14">
        <v>0.235719292305855</v>
      </c>
      <c r="AT1242" s="14">
        <v>0.212858923719384</v>
      </c>
      <c r="AU1242" s="14">
        <v>0.251849155582761</v>
      </c>
      <c r="AV1242" s="14">
        <v>0.15720541353336701</v>
      </c>
      <c r="AW1242" s="14">
        <v>8.2198599224718699E-2</v>
      </c>
      <c r="AX1242" s="14"/>
      <c r="AY1242" s="14">
        <v>0</v>
      </c>
      <c r="AZ1242" s="14">
        <v>0.11726405020137</v>
      </c>
      <c r="BA1242" s="14">
        <v>0.23008568269649099</v>
      </c>
      <c r="BB1242" s="14">
        <v>0.21771238504330701</v>
      </c>
      <c r="BC1242" s="14">
        <v>0.21937764924789499</v>
      </c>
      <c r="BD1242" s="14">
        <v>0.24049099994786099</v>
      </c>
      <c r="BE1242" s="14">
        <v>0.255866340788233</v>
      </c>
      <c r="BF1242" s="14">
        <v>0.15480125647040499</v>
      </c>
      <c r="BG1242" s="14">
        <v>0.20147517332595499</v>
      </c>
      <c r="BH1242" s="14">
        <v>0.19943493853313299</v>
      </c>
      <c r="BI1242" s="14">
        <v>0.33334910585677502</v>
      </c>
      <c r="BJ1242" s="14">
        <v>0.193499996981951</v>
      </c>
      <c r="BK1242" s="14">
        <v>0.16469472976124799</v>
      </c>
      <c r="BL1242" s="14">
        <v>0.246352761869851</v>
      </c>
      <c r="BM1242" s="14">
        <v>0.22334029548398401</v>
      </c>
      <c r="BN1242" s="14">
        <v>0.187766086215578</v>
      </c>
      <c r="BO1242" s="14"/>
      <c r="BP1242" s="14">
        <v>0.21293153282407201</v>
      </c>
      <c r="BQ1242" s="14">
        <v>0.19477150356301701</v>
      </c>
      <c r="BR1242" s="14">
        <v>0.21280320336042699</v>
      </c>
      <c r="BS1242" s="14">
        <v>0.241973953772813</v>
      </c>
      <c r="BT1242" s="14">
        <v>0.27680139336414999</v>
      </c>
      <c r="BU1242" s="14">
        <v>0.122675466859913</v>
      </c>
      <c r="BV1242" s="14"/>
      <c r="BW1242" s="14">
        <v>0.18146649822942401</v>
      </c>
      <c r="BX1242" s="14">
        <v>0.26349528068761102</v>
      </c>
      <c r="BY1242" s="14" t="s">
        <v>120</v>
      </c>
      <c r="BZ1242" s="14">
        <v>0.28804866073596702</v>
      </c>
      <c r="CA1242" s="14">
        <v>0.18651887348193599</v>
      </c>
      <c r="CB1242" s="14">
        <v>0.220945894841374</v>
      </c>
      <c r="CC1242" s="14">
        <v>0.233380885513641</v>
      </c>
      <c r="CD1242" s="14"/>
      <c r="CE1242" s="14">
        <v>0.22812648522971399</v>
      </c>
      <c r="CF1242" s="14">
        <v>0.20035092619400699</v>
      </c>
      <c r="CG1242" s="14">
        <v>0.24135188552599901</v>
      </c>
      <c r="CH1242" s="14">
        <v>0.232833913609026</v>
      </c>
      <c r="CI1242" s="14"/>
      <c r="CJ1242" s="14">
        <v>0.16439071871025299</v>
      </c>
      <c r="CK1242" s="14">
        <v>0.27398142820293597</v>
      </c>
      <c r="CL1242" s="14">
        <v>0.21372576339461599</v>
      </c>
      <c r="CM1242" s="14">
        <v>0.19279575872959101</v>
      </c>
      <c r="CN1242" s="14"/>
      <c r="CO1242" s="14">
        <v>0.156281403550353</v>
      </c>
      <c r="CP1242" s="14">
        <v>0.22292900362533499</v>
      </c>
      <c r="CQ1242" s="14"/>
      <c r="CR1242" s="14">
        <v>0.196819777586827</v>
      </c>
      <c r="CS1242" s="14">
        <v>0.22701103799356101</v>
      </c>
    </row>
    <row r="1243" spans="2:97" x14ac:dyDescent="0.3">
      <c r="B1243" t="s">
        <v>461</v>
      </c>
      <c r="C1243" s="14">
        <v>0.39901586197455102</v>
      </c>
      <c r="D1243" s="14">
        <v>0.40491927708885</v>
      </c>
      <c r="E1243" s="14">
        <v>0.39458811023748802</v>
      </c>
      <c r="F1243" s="14"/>
      <c r="G1243" s="14">
        <v>0.33170808671931701</v>
      </c>
      <c r="H1243" s="14">
        <v>0.30134217360291099</v>
      </c>
      <c r="I1243" s="14">
        <v>0.36293781415263099</v>
      </c>
      <c r="J1243" s="14">
        <v>0.42331600720769202</v>
      </c>
      <c r="K1243" s="14">
        <v>0.46791975122245399</v>
      </c>
      <c r="L1243" s="14">
        <v>0.49582731262970497</v>
      </c>
      <c r="M1243" s="14"/>
      <c r="N1243" s="14">
        <v>0.40444745227659001</v>
      </c>
      <c r="O1243" s="14">
        <v>0.42465394738748202</v>
      </c>
      <c r="P1243" s="14">
        <v>0.35196064484183898</v>
      </c>
      <c r="Q1243" s="14">
        <v>0.40840163635739102</v>
      </c>
      <c r="R1243" s="14"/>
      <c r="S1243" s="14">
        <v>0.29625917238716498</v>
      </c>
      <c r="T1243" s="14">
        <v>0.46733797387373399</v>
      </c>
      <c r="U1243" s="14">
        <v>0.45286148983322499</v>
      </c>
      <c r="V1243" s="14">
        <v>0.42305239716030701</v>
      </c>
      <c r="W1243" s="14">
        <v>0.28550220815778099</v>
      </c>
      <c r="X1243" s="14">
        <v>0.35101039320487398</v>
      </c>
      <c r="Y1243" s="14">
        <v>0.38232937538934397</v>
      </c>
      <c r="Z1243" s="14">
        <v>0.47583550098315402</v>
      </c>
      <c r="AA1243" s="14">
        <v>0.371993886908843</v>
      </c>
      <c r="AB1243" s="14">
        <v>0.486618875977821</v>
      </c>
      <c r="AC1243" s="14">
        <v>0.392499833061564</v>
      </c>
      <c r="AD1243" s="14">
        <v>0.58738181854527205</v>
      </c>
      <c r="AE1243" s="14"/>
      <c r="AF1243" s="14">
        <v>0.38894570831791903</v>
      </c>
      <c r="AG1243" s="14">
        <v>0.37677890745241299</v>
      </c>
      <c r="AH1243" s="14">
        <v>0.40902478605627002</v>
      </c>
      <c r="AI1243" s="14">
        <v>0.34403579680218199</v>
      </c>
      <c r="AJ1243" s="14">
        <v>0.30968967463227398</v>
      </c>
      <c r="AK1243" s="14"/>
      <c r="AL1243" s="14">
        <v>0.372383705952679</v>
      </c>
      <c r="AM1243" s="14">
        <v>0.37739134597063001</v>
      </c>
      <c r="AN1243" s="14">
        <v>0.41429738569060198</v>
      </c>
      <c r="AO1243" s="14">
        <v>0.36289642595139598</v>
      </c>
      <c r="AP1243" s="14">
        <v>0.33095563429358599</v>
      </c>
      <c r="AQ1243" s="14">
        <v>0.46080596088275799</v>
      </c>
      <c r="AR1243" s="14"/>
      <c r="AS1243" s="14">
        <v>0.39148004379572499</v>
      </c>
      <c r="AT1243" s="14">
        <v>0.39615704547915398</v>
      </c>
      <c r="AU1243" s="14">
        <v>0.41878315105389202</v>
      </c>
      <c r="AV1243" s="14">
        <v>0.33080068816813502</v>
      </c>
      <c r="AW1243" s="14">
        <v>0.19616411897157099</v>
      </c>
      <c r="AX1243" s="14"/>
      <c r="AY1243" s="14">
        <v>0.78907397740216201</v>
      </c>
      <c r="AZ1243" s="14">
        <v>0.47900075353504101</v>
      </c>
      <c r="BA1243" s="14">
        <v>0.406502611283592</v>
      </c>
      <c r="BB1243" s="14">
        <v>0.41317889930415203</v>
      </c>
      <c r="BC1243" s="14">
        <v>0.34236259114023698</v>
      </c>
      <c r="BD1243" s="14">
        <v>0.39837098474531302</v>
      </c>
      <c r="BE1243" s="14">
        <v>0.45658963969861099</v>
      </c>
      <c r="BF1243" s="14">
        <v>0.49272559103931801</v>
      </c>
      <c r="BG1243" s="14">
        <v>0.40219433787529701</v>
      </c>
      <c r="BH1243" s="14">
        <v>0.41438285038029399</v>
      </c>
      <c r="BI1243" s="14">
        <v>0.284446402445996</v>
      </c>
      <c r="BJ1243" s="14">
        <v>0.35949708233614702</v>
      </c>
      <c r="BK1243" s="14">
        <v>0.52813632228462504</v>
      </c>
      <c r="BL1243" s="14">
        <v>0.264190340096701</v>
      </c>
      <c r="BM1243" s="14">
        <v>0.40414987680240699</v>
      </c>
      <c r="BN1243" s="14">
        <v>0.228397518587798</v>
      </c>
      <c r="BO1243" s="14"/>
      <c r="BP1243" s="14">
        <v>0.30940683249617001</v>
      </c>
      <c r="BQ1243" s="14">
        <v>0.44348371792192298</v>
      </c>
      <c r="BR1243" s="14">
        <v>0.47085147000594901</v>
      </c>
      <c r="BS1243" s="14">
        <v>0.395262292915947</v>
      </c>
      <c r="BT1243" s="14">
        <v>0.361929292289075</v>
      </c>
      <c r="BU1243" s="14">
        <v>0.49084871841060501</v>
      </c>
      <c r="BV1243" s="14"/>
      <c r="BW1243" s="14">
        <v>0.42769239885198801</v>
      </c>
      <c r="BX1243" s="14">
        <v>0.35813069635406902</v>
      </c>
      <c r="BY1243" s="14" t="s">
        <v>120</v>
      </c>
      <c r="BZ1243" s="14">
        <v>0.35789441964403901</v>
      </c>
      <c r="CA1243" s="14">
        <v>0.47925370861837602</v>
      </c>
      <c r="CB1243" s="14">
        <v>0.37875324550452399</v>
      </c>
      <c r="CC1243" s="14">
        <v>0.332544315424604</v>
      </c>
      <c r="CD1243" s="14"/>
      <c r="CE1243" s="14">
        <v>0.32735243554822602</v>
      </c>
      <c r="CF1243" s="14">
        <v>0.35961024333713298</v>
      </c>
      <c r="CG1243" s="14">
        <v>0.47054433777197902</v>
      </c>
      <c r="CH1243" s="14">
        <v>0.38201602639149701</v>
      </c>
      <c r="CI1243" s="14"/>
      <c r="CJ1243" s="14">
        <v>0.35905851976127501</v>
      </c>
      <c r="CK1243" s="14">
        <v>0.36305083312115599</v>
      </c>
      <c r="CL1243" s="14">
        <v>0.42850412079411698</v>
      </c>
      <c r="CM1243" s="14">
        <v>0.36063121512358398</v>
      </c>
      <c r="CN1243" s="14"/>
      <c r="CO1243" s="14">
        <v>0.28107138435871998</v>
      </c>
      <c r="CP1243" s="14">
        <v>0.41917489167024302</v>
      </c>
      <c r="CQ1243" s="14"/>
      <c r="CR1243" s="14">
        <v>0.31138635180881502</v>
      </c>
      <c r="CS1243" s="14">
        <v>0.40288172979916498</v>
      </c>
    </row>
    <row r="1244" spans="2:97" x14ac:dyDescent="0.3">
      <c r="B1244" t="s">
        <v>462</v>
      </c>
      <c r="C1244" s="14">
        <v>0.18603915789123401</v>
      </c>
      <c r="D1244" s="14">
        <v>0.14747293331922701</v>
      </c>
      <c r="E1244" s="14">
        <v>0.22687432808833</v>
      </c>
      <c r="F1244" s="14"/>
      <c r="G1244" s="14">
        <v>0.15041665288219899</v>
      </c>
      <c r="H1244" s="14">
        <v>9.0993685914835504E-2</v>
      </c>
      <c r="I1244" s="14">
        <v>0.164802388452993</v>
      </c>
      <c r="J1244" s="14">
        <v>0.20150558238966601</v>
      </c>
      <c r="K1244" s="14">
        <v>0.26095561731606198</v>
      </c>
      <c r="L1244" s="14">
        <v>0.249961456241546</v>
      </c>
      <c r="M1244" s="14"/>
      <c r="N1244" s="14">
        <v>0.188395316730394</v>
      </c>
      <c r="O1244" s="14">
        <v>0.17046775014971399</v>
      </c>
      <c r="P1244" s="14">
        <v>0.20776235763252701</v>
      </c>
      <c r="Q1244" s="14">
        <v>0.17511158615471301</v>
      </c>
      <c r="R1244" s="14"/>
      <c r="S1244" s="14">
        <v>0.14909961576150299</v>
      </c>
      <c r="T1244" s="14">
        <v>0.170117931819423</v>
      </c>
      <c r="U1244" s="14">
        <v>0.19079773788742199</v>
      </c>
      <c r="V1244" s="14">
        <v>0.16810765337210801</v>
      </c>
      <c r="W1244" s="14">
        <v>0.19125198291156301</v>
      </c>
      <c r="X1244" s="14">
        <v>0.17832171560631899</v>
      </c>
      <c r="Y1244" s="14">
        <v>0.115272207659085</v>
      </c>
      <c r="Z1244" s="14">
        <v>0.12576588167531999</v>
      </c>
      <c r="AA1244" s="14">
        <v>0.276547767213219</v>
      </c>
      <c r="AB1244" s="14">
        <v>0.22936857939600799</v>
      </c>
      <c r="AC1244" s="14">
        <v>0.29393460442729102</v>
      </c>
      <c r="AD1244" s="14">
        <v>7.8492937158273796E-2</v>
      </c>
      <c r="AE1244" s="14"/>
      <c r="AF1244" s="14">
        <v>0.21172041565550601</v>
      </c>
      <c r="AG1244" s="14">
        <v>0.152298164644939</v>
      </c>
      <c r="AH1244" s="14">
        <v>0.221034042161661</v>
      </c>
      <c r="AI1244" s="14">
        <v>0.15220785415688901</v>
      </c>
      <c r="AJ1244" s="14">
        <v>0.37107538884703101</v>
      </c>
      <c r="AK1244" s="14"/>
      <c r="AL1244" s="14">
        <v>0.14184834944883101</v>
      </c>
      <c r="AM1244" s="14">
        <v>0.20779066753679801</v>
      </c>
      <c r="AN1244" s="14">
        <v>0.21487334430831401</v>
      </c>
      <c r="AO1244" s="14">
        <v>0.172905685090913</v>
      </c>
      <c r="AP1244" s="14">
        <v>0.402798218556979</v>
      </c>
      <c r="AQ1244" s="14">
        <v>0.20210665763358901</v>
      </c>
      <c r="AR1244" s="14"/>
      <c r="AS1244" s="14">
        <v>0.232928709838325</v>
      </c>
      <c r="AT1244" s="14">
        <v>0.19199677340506599</v>
      </c>
      <c r="AU1244" s="14">
        <v>0.157895106666472</v>
      </c>
      <c r="AV1244" s="14">
        <v>0.14311949134720101</v>
      </c>
      <c r="AW1244" s="14">
        <v>0.120921251771619</v>
      </c>
      <c r="AX1244" s="14"/>
      <c r="AY1244" s="14">
        <v>0.104495349499861</v>
      </c>
      <c r="AZ1244" s="14">
        <v>0.19198409885190101</v>
      </c>
      <c r="BA1244" s="14">
        <v>0.246700413665565</v>
      </c>
      <c r="BB1244" s="14">
        <v>0.222907251383204</v>
      </c>
      <c r="BC1244" s="14">
        <v>0.205345715768495</v>
      </c>
      <c r="BD1244" s="14">
        <v>0.16272395252398</v>
      </c>
      <c r="BE1244" s="14">
        <v>0.12248590640783499</v>
      </c>
      <c r="BF1244" s="14">
        <v>0.18036123161522</v>
      </c>
      <c r="BG1244" s="14">
        <v>0.20503259607301499</v>
      </c>
      <c r="BH1244" s="14">
        <v>0.28347062308821203</v>
      </c>
      <c r="BI1244" s="14">
        <v>0.197001919504878</v>
      </c>
      <c r="BJ1244" s="14">
        <v>0.169752388577041</v>
      </c>
      <c r="BK1244" s="14">
        <v>0.15064358032884301</v>
      </c>
      <c r="BL1244" s="14">
        <v>0.25695217207055798</v>
      </c>
      <c r="BM1244" s="14">
        <v>0.25585508002567797</v>
      </c>
      <c r="BN1244" s="14">
        <v>6.4426439752768794E-2</v>
      </c>
      <c r="BO1244" s="14"/>
      <c r="BP1244" s="14">
        <v>9.8384092986322794E-2</v>
      </c>
      <c r="BQ1244" s="14">
        <v>0.18964749551599999</v>
      </c>
      <c r="BR1244" s="14">
        <v>0.16727134787499601</v>
      </c>
      <c r="BS1244" s="14">
        <v>0.24582880876424701</v>
      </c>
      <c r="BT1244" s="14">
        <v>0.237969768414552</v>
      </c>
      <c r="BU1244" s="14">
        <v>0.29061807368859399</v>
      </c>
      <c r="BV1244" s="14"/>
      <c r="BW1244" s="14">
        <v>0.21980718654442499</v>
      </c>
      <c r="BX1244" s="14">
        <v>0.19906193261143601</v>
      </c>
      <c r="BY1244" s="14" t="s">
        <v>120</v>
      </c>
      <c r="BZ1244" s="14">
        <v>0.20043312411129</v>
      </c>
      <c r="CA1244" s="14">
        <v>0.143042955074034</v>
      </c>
      <c r="CB1244" s="14">
        <v>0.10571081823680201</v>
      </c>
      <c r="CC1244" s="14">
        <v>0.186371131400281</v>
      </c>
      <c r="CD1244" s="14"/>
      <c r="CE1244" s="14">
        <v>0.12621763919388401</v>
      </c>
      <c r="CF1244" s="14">
        <v>0.18374872361216199</v>
      </c>
      <c r="CG1244" s="14">
        <v>0.14590968020089401</v>
      </c>
      <c r="CH1244" s="14">
        <v>0.22705603346521699</v>
      </c>
      <c r="CI1244" s="14"/>
      <c r="CJ1244" s="14">
        <v>0.226164343726521</v>
      </c>
      <c r="CK1244" s="14">
        <v>0.16950030780959699</v>
      </c>
      <c r="CL1244" s="14">
        <v>0.17595639761106199</v>
      </c>
      <c r="CM1244" s="14">
        <v>0.21447276447625499</v>
      </c>
      <c r="CN1244" s="14"/>
      <c r="CO1244" s="14">
        <v>0.12574705202404099</v>
      </c>
      <c r="CP1244" s="14">
        <v>0.195740824276803</v>
      </c>
      <c r="CQ1244" s="14"/>
      <c r="CR1244" s="14">
        <v>0.17351475221937401</v>
      </c>
      <c r="CS1244" s="14">
        <v>0.19047790510038701</v>
      </c>
    </row>
    <row r="1245" spans="2:97" x14ac:dyDescent="0.3">
      <c r="B1245" t="s">
        <v>92</v>
      </c>
      <c r="C1245" s="14">
        <v>4.5762244509132403E-2</v>
      </c>
      <c r="D1245" s="14">
        <v>2.0935072897726899E-2</v>
      </c>
      <c r="E1245" s="14">
        <v>7.1734493183199993E-2</v>
      </c>
      <c r="F1245" s="14"/>
      <c r="G1245" s="14">
        <v>4.7841115115883202E-2</v>
      </c>
      <c r="H1245" s="14">
        <v>5.9285873816190798E-2</v>
      </c>
      <c r="I1245" s="14">
        <v>2.7513327194151199E-2</v>
      </c>
      <c r="J1245" s="14">
        <v>6.4456527025724394E-2</v>
      </c>
      <c r="K1245" s="14">
        <v>2.99843232266447E-2</v>
      </c>
      <c r="L1245" s="14">
        <v>4.2181716653845798E-2</v>
      </c>
      <c r="M1245" s="14"/>
      <c r="N1245" s="14">
        <v>7.1933387331780301E-3</v>
      </c>
      <c r="O1245" s="14">
        <v>5.9073728298067403E-2</v>
      </c>
      <c r="P1245" s="14">
        <v>6.2034136227994197E-2</v>
      </c>
      <c r="Q1245" s="14">
        <v>5.9858054561409198E-2</v>
      </c>
      <c r="R1245" s="14"/>
      <c r="S1245" s="14">
        <v>7.8480183318794E-2</v>
      </c>
      <c r="T1245" s="14">
        <v>4.1946603697785398E-2</v>
      </c>
      <c r="U1245" s="14">
        <v>2.6470899383142302E-2</v>
      </c>
      <c r="V1245" s="14">
        <v>2.0623552567242499E-2</v>
      </c>
      <c r="W1245" s="14">
        <v>0</v>
      </c>
      <c r="X1245" s="14">
        <v>6.2661262639700496E-2</v>
      </c>
      <c r="Y1245" s="14">
        <v>4.4038959660518802E-2</v>
      </c>
      <c r="Z1245" s="14">
        <v>5.0008752679358698E-2</v>
      </c>
      <c r="AA1245" s="14">
        <v>7.2206846698181698E-2</v>
      </c>
      <c r="AB1245" s="14">
        <v>3.4203127581545298E-2</v>
      </c>
      <c r="AC1245" s="14">
        <v>3.7721961426636197E-2</v>
      </c>
      <c r="AD1245" s="14">
        <v>4.80495855066344E-2</v>
      </c>
      <c r="AE1245" s="14"/>
      <c r="AF1245" s="14">
        <v>2.5532859422693399E-2</v>
      </c>
      <c r="AG1245" s="14">
        <v>3.1044248269376899E-2</v>
      </c>
      <c r="AH1245" s="14">
        <v>4.27963164983882E-2</v>
      </c>
      <c r="AI1245" s="14">
        <v>7.0504076425345202E-2</v>
      </c>
      <c r="AJ1245" s="14">
        <v>6.6779073961410307E-2</v>
      </c>
      <c r="AK1245" s="14"/>
      <c r="AL1245" s="14">
        <v>2.5053638149692001E-2</v>
      </c>
      <c r="AM1245" s="14">
        <v>2.5345554416309E-2</v>
      </c>
      <c r="AN1245" s="14">
        <v>3.77099091071968E-2</v>
      </c>
      <c r="AO1245" s="14">
        <v>6.6088996936566294E-2</v>
      </c>
      <c r="AP1245" s="14">
        <v>2.61942722697527E-2</v>
      </c>
      <c r="AQ1245" s="14">
        <v>9.5071248209747702E-2</v>
      </c>
      <c r="AR1245" s="14"/>
      <c r="AS1245" s="14">
        <v>5.5026495475544598E-2</v>
      </c>
      <c r="AT1245" s="14">
        <v>4.47835990510679E-2</v>
      </c>
      <c r="AU1245" s="14">
        <v>2.62944236485174E-2</v>
      </c>
      <c r="AV1245" s="14">
        <v>3.9343132170341501E-2</v>
      </c>
      <c r="AW1245" s="14">
        <v>0</v>
      </c>
      <c r="AX1245" s="14"/>
      <c r="AY1245" s="14">
        <v>0</v>
      </c>
      <c r="AZ1245" s="14">
        <v>0.12093444872933801</v>
      </c>
      <c r="BA1245" s="14">
        <v>6.71257113589913E-2</v>
      </c>
      <c r="BB1245" s="14">
        <v>5.1690248991620301E-2</v>
      </c>
      <c r="BC1245" s="14">
        <v>3.92807987265845E-2</v>
      </c>
      <c r="BD1245" s="14">
        <v>4.3926539660003698E-2</v>
      </c>
      <c r="BE1245" s="14">
        <v>2.6230052769781301E-2</v>
      </c>
      <c r="BF1245" s="14">
        <v>5.3047960928249101E-2</v>
      </c>
      <c r="BG1245" s="14">
        <v>6.4061693279912305E-2</v>
      </c>
      <c r="BH1245" s="14">
        <v>2.3061166676559299E-2</v>
      </c>
      <c r="BI1245" s="14">
        <v>1.17311713373756E-2</v>
      </c>
      <c r="BJ1245" s="14">
        <v>4.7344964953435001E-2</v>
      </c>
      <c r="BK1245" s="14">
        <v>3.1771188288209899E-2</v>
      </c>
      <c r="BL1245" s="14">
        <v>0</v>
      </c>
      <c r="BM1245" s="14">
        <v>0</v>
      </c>
      <c r="BN1245" s="14">
        <v>1.8845269807737899E-2</v>
      </c>
      <c r="BO1245" s="14"/>
      <c r="BP1245" s="14">
        <v>5.1831963799872302E-2</v>
      </c>
      <c r="BQ1245" s="14">
        <v>5.44663633707545E-2</v>
      </c>
      <c r="BR1245" s="14">
        <v>4.3459308988316597E-2</v>
      </c>
      <c r="BS1245" s="14">
        <v>3.5674415153148703E-2</v>
      </c>
      <c r="BT1245" s="14">
        <v>3.4563595719677001E-2</v>
      </c>
      <c r="BU1245" s="14">
        <v>3.9878436794673199E-2</v>
      </c>
      <c r="BV1245" s="14"/>
      <c r="BW1245" s="14">
        <v>4.9403714686666003E-2</v>
      </c>
      <c r="BX1245" s="14">
        <v>8.9056778852477803E-3</v>
      </c>
      <c r="BY1245" s="14" t="s">
        <v>120</v>
      </c>
      <c r="BZ1245" s="14">
        <v>5.4486720176766701E-2</v>
      </c>
      <c r="CA1245" s="14">
        <v>6.7827645421032298E-2</v>
      </c>
      <c r="CB1245" s="14">
        <v>5.4446934232092598E-2</v>
      </c>
      <c r="CC1245" s="14">
        <v>0.122985453977885</v>
      </c>
      <c r="CD1245" s="14"/>
      <c r="CE1245" s="14">
        <v>4.9046550671574297E-2</v>
      </c>
      <c r="CF1245" s="14">
        <v>4.6302904545386402E-2</v>
      </c>
      <c r="CG1245" s="14">
        <v>7.5596039364546203E-2</v>
      </c>
      <c r="CH1245" s="14">
        <v>1.44163599959594E-2</v>
      </c>
      <c r="CI1245" s="14"/>
      <c r="CJ1245" s="14">
        <v>5.0160853288882404E-3</v>
      </c>
      <c r="CK1245" s="14">
        <v>2.33279888393946E-2</v>
      </c>
      <c r="CL1245" s="14">
        <v>5.7713124227313499E-2</v>
      </c>
      <c r="CM1245" s="14">
        <v>0.12233960762084201</v>
      </c>
      <c r="CN1245" s="14"/>
      <c r="CO1245" s="14">
        <v>7.7410910701968799E-3</v>
      </c>
      <c r="CP1245" s="14">
        <v>5.22673591753334E-2</v>
      </c>
      <c r="CQ1245" s="14"/>
      <c r="CR1245" s="14">
        <v>9.0807830241247701E-3</v>
      </c>
      <c r="CS1245" s="14">
        <v>4.5124269514639097E-2</v>
      </c>
    </row>
    <row r="1246" spans="2:97" x14ac:dyDescent="0.3">
      <c r="C1246" s="14"/>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c r="AD1246" s="14"/>
      <c r="AE1246" s="14"/>
      <c r="AF1246" s="14"/>
      <c r="AG1246" s="14"/>
      <c r="AH1246" s="14"/>
      <c r="AI1246" s="14"/>
      <c r="AJ1246" s="14"/>
      <c r="AK1246" s="14"/>
      <c r="AL1246" s="14"/>
      <c r="AM1246" s="14"/>
      <c r="AN1246" s="14"/>
      <c r="AO1246" s="14"/>
      <c r="AP1246" s="14"/>
      <c r="AQ1246" s="14"/>
      <c r="AR1246" s="14"/>
      <c r="AS1246" s="14"/>
      <c r="AT1246" s="14"/>
      <c r="AU1246" s="14"/>
      <c r="AV1246" s="14"/>
      <c r="AW1246" s="14"/>
      <c r="AX1246" s="14"/>
      <c r="AY1246" s="14"/>
      <c r="AZ1246" s="14"/>
      <c r="BA1246" s="14"/>
      <c r="BB1246" s="14"/>
      <c r="BC1246" s="14"/>
      <c r="BD1246" s="14"/>
      <c r="BE1246" s="14"/>
      <c r="BF1246" s="14"/>
      <c r="BG1246" s="14"/>
      <c r="BH1246" s="14"/>
      <c r="BI1246" s="14"/>
      <c r="BJ1246" s="14"/>
      <c r="BK1246" s="14"/>
      <c r="BL1246" s="14"/>
      <c r="BM1246" s="14"/>
      <c r="BN1246" s="14"/>
      <c r="BO1246" s="14"/>
      <c r="BP1246" s="14"/>
      <c r="BQ1246" s="14"/>
      <c r="BR1246" s="14"/>
      <c r="BS1246" s="14"/>
      <c r="BT1246" s="14"/>
      <c r="BU1246" s="14"/>
      <c r="BV1246" s="14"/>
      <c r="BW1246" s="14"/>
      <c r="BX1246" s="14"/>
      <c r="BY1246" s="14"/>
      <c r="BZ1246" s="14"/>
      <c r="CA1246" s="14"/>
      <c r="CB1246" s="14"/>
      <c r="CC1246" s="14"/>
      <c r="CD1246" s="14"/>
      <c r="CE1246" s="14"/>
      <c r="CF1246" s="14"/>
      <c r="CG1246" s="14"/>
      <c r="CH1246" s="14"/>
      <c r="CI1246" s="14"/>
      <c r="CJ1246" s="14"/>
      <c r="CK1246" s="14"/>
      <c r="CL1246" s="14"/>
      <c r="CM1246" s="14"/>
      <c r="CN1246" s="14"/>
      <c r="CO1246" s="14"/>
      <c r="CP1246" s="14"/>
      <c r="CQ1246" s="14"/>
      <c r="CR1246" s="14"/>
      <c r="CS1246" s="14"/>
    </row>
    <row r="1247" spans="2:97" x14ac:dyDescent="0.3">
      <c r="B1247" s="6" t="s">
        <v>479</v>
      </c>
      <c r="C1247" s="14"/>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c r="AD1247" s="14"/>
      <c r="AE1247" s="14"/>
      <c r="AF1247" s="14"/>
      <c r="AG1247" s="14"/>
      <c r="AH1247" s="14"/>
      <c r="AI1247" s="14"/>
      <c r="AJ1247" s="14"/>
      <c r="AK1247" s="14"/>
      <c r="AL1247" s="14"/>
      <c r="AM1247" s="14"/>
      <c r="AN1247" s="14"/>
      <c r="AO1247" s="14"/>
      <c r="AP1247" s="14"/>
      <c r="AQ1247" s="14"/>
      <c r="AR1247" s="14"/>
      <c r="AS1247" s="14"/>
      <c r="AT1247" s="14"/>
      <c r="AU1247" s="14"/>
      <c r="AV1247" s="14"/>
      <c r="AW1247" s="14"/>
      <c r="AX1247" s="14"/>
      <c r="AY1247" s="14"/>
      <c r="AZ1247" s="14"/>
      <c r="BA1247" s="14"/>
      <c r="BB1247" s="14"/>
      <c r="BC1247" s="14"/>
      <c r="BD1247" s="14"/>
      <c r="BE1247" s="14"/>
      <c r="BF1247" s="14"/>
      <c r="BG1247" s="14"/>
      <c r="BH1247" s="14"/>
      <c r="BI1247" s="14"/>
      <c r="BJ1247" s="14"/>
      <c r="BK1247" s="14"/>
      <c r="BL1247" s="14"/>
      <c r="BM1247" s="14"/>
      <c r="BN1247" s="14"/>
      <c r="BO1247" s="14"/>
      <c r="BP1247" s="14"/>
      <c r="BQ1247" s="14"/>
      <c r="BR1247" s="14"/>
      <c r="BS1247" s="14"/>
      <c r="BT1247" s="14"/>
      <c r="BU1247" s="14"/>
      <c r="BV1247" s="14"/>
      <c r="BW1247" s="14"/>
      <c r="BX1247" s="14"/>
      <c r="BY1247" s="14"/>
      <c r="BZ1247" s="14"/>
      <c r="CA1247" s="14"/>
      <c r="CB1247" s="14"/>
      <c r="CC1247" s="14"/>
      <c r="CD1247" s="14"/>
      <c r="CE1247" s="14"/>
      <c r="CF1247" s="14"/>
      <c r="CG1247" s="14"/>
      <c r="CH1247" s="14"/>
      <c r="CI1247" s="14"/>
      <c r="CJ1247" s="14"/>
      <c r="CK1247" s="14"/>
      <c r="CL1247" s="14"/>
      <c r="CM1247" s="14"/>
      <c r="CN1247" s="14"/>
      <c r="CO1247" s="14"/>
      <c r="CP1247" s="14"/>
      <c r="CQ1247" s="14"/>
      <c r="CR1247" s="14"/>
      <c r="CS1247" s="14"/>
    </row>
    <row r="1248" spans="2:97" x14ac:dyDescent="0.3">
      <c r="B1248" s="24" t="s">
        <v>188</v>
      </c>
      <c r="C1248" s="14"/>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c r="AD1248" s="14"/>
      <c r="AE1248" s="14"/>
      <c r="AF1248" s="14"/>
      <c r="AG1248" s="14"/>
      <c r="AH1248" s="14"/>
      <c r="AI1248" s="14"/>
      <c r="AJ1248" s="14"/>
      <c r="AK1248" s="14"/>
      <c r="AL1248" s="14"/>
      <c r="AM1248" s="14"/>
      <c r="AN1248" s="14"/>
      <c r="AO1248" s="14"/>
      <c r="AP1248" s="14"/>
      <c r="AQ1248" s="14"/>
      <c r="AR1248" s="14"/>
      <c r="AS1248" s="14"/>
      <c r="AT1248" s="14"/>
      <c r="AU1248" s="14"/>
      <c r="AV1248" s="14"/>
      <c r="AW1248" s="14"/>
      <c r="AX1248" s="14"/>
      <c r="AY1248" s="14"/>
      <c r="AZ1248" s="14"/>
      <c r="BA1248" s="14"/>
      <c r="BB1248" s="14"/>
      <c r="BC1248" s="14"/>
      <c r="BD1248" s="14"/>
      <c r="BE1248" s="14"/>
      <c r="BF1248" s="14"/>
      <c r="BG1248" s="14"/>
      <c r="BH1248" s="14"/>
      <c r="BI1248" s="14"/>
      <c r="BJ1248" s="14"/>
      <c r="BK1248" s="14"/>
      <c r="BL1248" s="14"/>
      <c r="BM1248" s="14"/>
      <c r="BN1248" s="14"/>
      <c r="BO1248" s="14"/>
      <c r="BP1248" s="14"/>
      <c r="BQ1248" s="14"/>
      <c r="BR1248" s="14"/>
      <c r="BS1248" s="14"/>
      <c r="BT1248" s="14"/>
      <c r="BU1248" s="14"/>
      <c r="BV1248" s="14"/>
      <c r="BW1248" s="14"/>
      <c r="BX1248" s="14"/>
      <c r="BY1248" s="14"/>
      <c r="BZ1248" s="14"/>
      <c r="CA1248" s="14"/>
      <c r="CB1248" s="14"/>
      <c r="CC1248" s="14"/>
      <c r="CD1248" s="14"/>
      <c r="CE1248" s="14"/>
      <c r="CF1248" s="14"/>
      <c r="CG1248" s="14"/>
      <c r="CH1248" s="14"/>
      <c r="CI1248" s="14"/>
      <c r="CJ1248" s="14"/>
      <c r="CK1248" s="14"/>
      <c r="CL1248" s="14"/>
      <c r="CM1248" s="14"/>
      <c r="CN1248" s="14"/>
      <c r="CO1248" s="14"/>
      <c r="CP1248" s="14"/>
      <c r="CQ1248" s="14"/>
      <c r="CR1248" s="14"/>
      <c r="CS1248" s="14"/>
    </row>
    <row r="1249" spans="2:97" x14ac:dyDescent="0.3">
      <c r="B1249" t="s">
        <v>458</v>
      </c>
      <c r="C1249" s="14">
        <v>4.5956040376765803E-2</v>
      </c>
      <c r="D1249" s="14">
        <v>4.90482739662974E-2</v>
      </c>
      <c r="E1249" s="14">
        <v>4.2941464558118703E-2</v>
      </c>
      <c r="F1249" s="14"/>
      <c r="G1249" s="14">
        <v>8.9392238884639E-2</v>
      </c>
      <c r="H1249" s="14">
        <v>9.9505791296945006E-2</v>
      </c>
      <c r="I1249" s="14">
        <v>7.1005144087383204E-2</v>
      </c>
      <c r="J1249" s="14">
        <v>1.0820182944445599E-2</v>
      </c>
      <c r="K1249" s="14">
        <v>0</v>
      </c>
      <c r="L1249" s="14">
        <v>8.3707972460762003E-3</v>
      </c>
      <c r="M1249" s="14"/>
      <c r="N1249" s="14">
        <v>6.5401193394566903E-2</v>
      </c>
      <c r="O1249" s="14">
        <v>3.7515498848405597E-2</v>
      </c>
      <c r="P1249" s="14">
        <v>4.2254179079842399E-2</v>
      </c>
      <c r="Q1249" s="14">
        <v>3.7569987402878799E-2</v>
      </c>
      <c r="R1249" s="14"/>
      <c r="S1249" s="14">
        <v>0.105061037421305</v>
      </c>
      <c r="T1249" s="14">
        <v>5.2595640576032998E-2</v>
      </c>
      <c r="U1249" s="14">
        <v>3.9572414816271703E-2</v>
      </c>
      <c r="V1249" s="14">
        <v>4.3108818588074298E-2</v>
      </c>
      <c r="W1249" s="14">
        <v>4.9346870153673103E-2</v>
      </c>
      <c r="X1249" s="14">
        <v>0</v>
      </c>
      <c r="Y1249" s="14">
        <v>3.2493749157622098E-2</v>
      </c>
      <c r="Z1249" s="14">
        <v>2.5296175382107901E-2</v>
      </c>
      <c r="AA1249" s="14">
        <v>6.2450047075774298E-2</v>
      </c>
      <c r="AB1249" s="14">
        <v>2.36576799016073E-2</v>
      </c>
      <c r="AC1249" s="14">
        <v>4.04035825265305E-2</v>
      </c>
      <c r="AD1249" s="14">
        <v>0</v>
      </c>
      <c r="AE1249" s="14"/>
      <c r="AF1249" s="14">
        <v>1.9362615997523799E-2</v>
      </c>
      <c r="AG1249" s="14">
        <v>9.2702705433467494E-2</v>
      </c>
      <c r="AH1249" s="14">
        <v>2.18615932969983E-2</v>
      </c>
      <c r="AI1249" s="14">
        <v>3.4623525071832001E-2</v>
      </c>
      <c r="AJ1249" s="14">
        <v>0</v>
      </c>
      <c r="AK1249" s="14"/>
      <c r="AL1249" s="14">
        <v>0.10507354338564499</v>
      </c>
      <c r="AM1249" s="14">
        <v>2.99306842641218E-2</v>
      </c>
      <c r="AN1249" s="14">
        <v>2.15799642164075E-2</v>
      </c>
      <c r="AO1249" s="14">
        <v>1.91795993725648E-2</v>
      </c>
      <c r="AP1249" s="14">
        <v>6.2527997111433101E-2</v>
      </c>
      <c r="AQ1249" s="14">
        <v>1.15725832356692E-2</v>
      </c>
      <c r="AR1249" s="14"/>
      <c r="AS1249" s="14">
        <v>4.3583614745046101E-2</v>
      </c>
      <c r="AT1249" s="14">
        <v>2.5772133633600199E-2</v>
      </c>
      <c r="AU1249" s="14">
        <v>5.9744514168845103E-2</v>
      </c>
      <c r="AV1249" s="14">
        <v>9.89610470893071E-2</v>
      </c>
      <c r="AW1249" s="14">
        <v>4.7318818192834802E-2</v>
      </c>
      <c r="AX1249" s="14"/>
      <c r="AY1249" s="14">
        <v>0</v>
      </c>
      <c r="AZ1249" s="14">
        <v>4.24191267686738E-2</v>
      </c>
      <c r="BA1249" s="14">
        <v>3.3289773548984998E-2</v>
      </c>
      <c r="BB1249" s="14">
        <v>1.5914600698489101E-2</v>
      </c>
      <c r="BC1249" s="14">
        <v>5.82737380769996E-2</v>
      </c>
      <c r="BD1249" s="14">
        <v>2.87667061597775E-2</v>
      </c>
      <c r="BE1249" s="14">
        <v>3.5384917793340701E-2</v>
      </c>
      <c r="BF1249" s="14">
        <v>2.4277677133840499E-2</v>
      </c>
      <c r="BG1249" s="14">
        <v>4.7208740910853697E-2</v>
      </c>
      <c r="BH1249" s="14">
        <v>3.1969625308644403E-2</v>
      </c>
      <c r="BI1249" s="14">
        <v>1.53332012826893E-2</v>
      </c>
      <c r="BJ1249" s="14">
        <v>8.18650844202541E-2</v>
      </c>
      <c r="BK1249" s="14">
        <v>3.1670856849208902E-2</v>
      </c>
      <c r="BL1249" s="14">
        <v>4.2726082621225799E-2</v>
      </c>
      <c r="BM1249" s="14">
        <v>0.116737282997952</v>
      </c>
      <c r="BN1249" s="14">
        <v>0.17240230350337499</v>
      </c>
      <c r="BO1249" s="14"/>
      <c r="BP1249" s="14">
        <v>0.114317831084692</v>
      </c>
      <c r="BQ1249" s="14">
        <v>2.4615161882280301E-2</v>
      </c>
      <c r="BR1249" s="14">
        <v>2.7653323746948798E-2</v>
      </c>
      <c r="BS1249" s="14">
        <v>3.0299632467260699E-2</v>
      </c>
      <c r="BT1249" s="14">
        <v>2.48296502759323E-2</v>
      </c>
      <c r="BU1249" s="14">
        <v>0</v>
      </c>
      <c r="BV1249" s="14"/>
      <c r="BW1249" s="14">
        <v>3.4812083654461402E-2</v>
      </c>
      <c r="BX1249" s="14">
        <v>5.6423870065277298E-2</v>
      </c>
      <c r="BY1249" s="14" t="s">
        <v>120</v>
      </c>
      <c r="BZ1249" s="14">
        <v>5.4373275924336897E-2</v>
      </c>
      <c r="CA1249" s="14">
        <v>3.6389948334311403E-2</v>
      </c>
      <c r="CB1249" s="14">
        <v>6.9128655345429696E-2</v>
      </c>
      <c r="CC1249" s="14">
        <v>0</v>
      </c>
      <c r="CD1249" s="14"/>
      <c r="CE1249" s="14">
        <v>7.2142211791601601E-2</v>
      </c>
      <c r="CF1249" s="14">
        <v>7.8238892808628002E-2</v>
      </c>
      <c r="CG1249" s="14">
        <v>2.4073757240771199E-2</v>
      </c>
      <c r="CH1249" s="14">
        <v>3.9238493415149699E-2</v>
      </c>
      <c r="CI1249" s="14"/>
      <c r="CJ1249" s="14">
        <v>7.2707643623994705E-2</v>
      </c>
      <c r="CK1249" s="14">
        <v>6.4216110683975203E-2</v>
      </c>
      <c r="CL1249" s="14">
        <v>3.1597390076983797E-2</v>
      </c>
      <c r="CM1249" s="14">
        <v>4.21473360749193E-2</v>
      </c>
      <c r="CN1249" s="14"/>
      <c r="CO1249" s="14">
        <v>0.11108236846562999</v>
      </c>
      <c r="CP1249" s="14">
        <v>3.6547303077910702E-2</v>
      </c>
      <c r="CQ1249" s="14"/>
      <c r="CR1249" s="14">
        <v>0.12671747606220901</v>
      </c>
      <c r="CS1249" s="14">
        <v>3.7863505896647699E-2</v>
      </c>
    </row>
    <row r="1250" spans="2:97" x14ac:dyDescent="0.3">
      <c r="B1250" t="s">
        <v>459</v>
      </c>
      <c r="C1250" s="14">
        <v>0.10498119624782599</v>
      </c>
      <c r="D1250" s="14">
        <v>0.116943916013039</v>
      </c>
      <c r="E1250" s="14">
        <v>9.30084370097959E-2</v>
      </c>
      <c r="F1250" s="14"/>
      <c r="G1250" s="14">
        <v>0.14721172380508399</v>
      </c>
      <c r="H1250" s="14">
        <v>0.25983370440868703</v>
      </c>
      <c r="I1250" s="14">
        <v>0.106865555420185</v>
      </c>
      <c r="J1250" s="14">
        <v>5.3544545526451798E-2</v>
      </c>
      <c r="K1250" s="14">
        <v>5.1625177769529199E-2</v>
      </c>
      <c r="L1250" s="14">
        <v>1.82949128546251E-2</v>
      </c>
      <c r="M1250" s="14"/>
      <c r="N1250" s="14">
        <v>0.115668397069769</v>
      </c>
      <c r="O1250" s="14">
        <v>0.120209092915477</v>
      </c>
      <c r="P1250" s="14">
        <v>8.8900816846550795E-2</v>
      </c>
      <c r="Q1250" s="14">
        <v>9.2031893705464704E-2</v>
      </c>
      <c r="R1250" s="14"/>
      <c r="S1250" s="14">
        <v>0.16080582522596501</v>
      </c>
      <c r="T1250" s="14">
        <v>8.7468545857673802E-2</v>
      </c>
      <c r="U1250" s="14">
        <v>8.0127156179621697E-2</v>
      </c>
      <c r="V1250" s="14">
        <v>0.15465112489939001</v>
      </c>
      <c r="W1250" s="14">
        <v>0.11704707007550701</v>
      </c>
      <c r="X1250" s="14">
        <v>0.146434640741122</v>
      </c>
      <c r="Y1250" s="14">
        <v>0.153805381633215</v>
      </c>
      <c r="Z1250" s="14">
        <v>7.7922378739171197E-2</v>
      </c>
      <c r="AA1250" s="14">
        <v>5.6657507824404998E-2</v>
      </c>
      <c r="AB1250" s="14">
        <v>1.14956461752022E-2</v>
      </c>
      <c r="AC1250" s="14">
        <v>7.8687738799292806E-2</v>
      </c>
      <c r="AD1250" s="14">
        <v>8.5148242707859506E-2</v>
      </c>
      <c r="AE1250" s="14"/>
      <c r="AF1250" s="14">
        <v>0.100592100987184</v>
      </c>
      <c r="AG1250" s="14">
        <v>0.14492826134069001</v>
      </c>
      <c r="AH1250" s="14">
        <v>0.102412888421968</v>
      </c>
      <c r="AI1250" s="14">
        <v>8.5232705243308907E-2</v>
      </c>
      <c r="AJ1250" s="14">
        <v>9.6658892741718697E-2</v>
      </c>
      <c r="AK1250" s="14"/>
      <c r="AL1250" s="14">
        <v>0.185598992259112</v>
      </c>
      <c r="AM1250" s="14">
        <v>0.122003034317424</v>
      </c>
      <c r="AN1250" s="14">
        <v>0.11082118285262101</v>
      </c>
      <c r="AO1250" s="14">
        <v>5.5249691211150503E-2</v>
      </c>
      <c r="AP1250" s="14">
        <v>5.4765891781633803E-2</v>
      </c>
      <c r="AQ1250" s="14">
        <v>1.14937020099742E-2</v>
      </c>
      <c r="AR1250" s="14"/>
      <c r="AS1250" s="14">
        <v>7.7849163656558404E-2</v>
      </c>
      <c r="AT1250" s="14">
        <v>9.3534470476812501E-2</v>
      </c>
      <c r="AU1250" s="14">
        <v>7.6413965099327394E-2</v>
      </c>
      <c r="AV1250" s="14">
        <v>0.19578581876761</v>
      </c>
      <c r="AW1250" s="14">
        <v>0.41603320375851999</v>
      </c>
      <c r="AX1250" s="14"/>
      <c r="AY1250" s="14">
        <v>0</v>
      </c>
      <c r="AZ1250" s="14">
        <v>9.2851161251652103E-2</v>
      </c>
      <c r="BA1250" s="14">
        <v>3.5198033093435402E-2</v>
      </c>
      <c r="BB1250" s="14">
        <v>9.4881505291615695E-2</v>
      </c>
      <c r="BC1250" s="14">
        <v>0.16982136509008999</v>
      </c>
      <c r="BD1250" s="14">
        <v>0.110348546144001</v>
      </c>
      <c r="BE1250" s="14">
        <v>0.106930959790866</v>
      </c>
      <c r="BF1250" s="14">
        <v>3.3880756632179203E-2</v>
      </c>
      <c r="BG1250" s="14">
        <v>9.4203997442412493E-2</v>
      </c>
      <c r="BH1250" s="14">
        <v>4.9145537882465402E-2</v>
      </c>
      <c r="BI1250" s="14">
        <v>0.18437373514859001</v>
      </c>
      <c r="BJ1250" s="14">
        <v>6.2235474417030402E-2</v>
      </c>
      <c r="BK1250" s="14">
        <v>0.17940101525619501</v>
      </c>
      <c r="BL1250" s="14">
        <v>3.9492303821815698E-2</v>
      </c>
      <c r="BM1250" s="14">
        <v>4.33649743900009E-2</v>
      </c>
      <c r="BN1250" s="14">
        <v>0.25530105568081202</v>
      </c>
      <c r="BO1250" s="14"/>
      <c r="BP1250" s="14">
        <v>0.186488872070845</v>
      </c>
      <c r="BQ1250" s="14">
        <v>0.103835968609219</v>
      </c>
      <c r="BR1250" s="14">
        <v>0.11158490062102799</v>
      </c>
      <c r="BS1250" s="14">
        <v>4.6496368262468599E-2</v>
      </c>
      <c r="BT1250" s="14">
        <v>5.4406015240660598E-2</v>
      </c>
      <c r="BU1250" s="14">
        <v>1.6465237656341399E-2</v>
      </c>
      <c r="BV1250" s="14"/>
      <c r="BW1250" s="14">
        <v>7.4132119845847499E-2</v>
      </c>
      <c r="BX1250" s="14">
        <v>0.10487826877953001</v>
      </c>
      <c r="BY1250" s="14" t="s">
        <v>120</v>
      </c>
      <c r="BZ1250" s="14">
        <v>9.7200045125508394E-2</v>
      </c>
      <c r="CA1250" s="14">
        <v>0.15637148995363201</v>
      </c>
      <c r="CB1250" s="14">
        <v>0.15279462974587099</v>
      </c>
      <c r="CC1250" s="14">
        <v>9.9082722096424006E-2</v>
      </c>
      <c r="CD1250" s="14"/>
      <c r="CE1250" s="14">
        <v>0.186470495798959</v>
      </c>
      <c r="CF1250" s="14">
        <v>0.13243766155386899</v>
      </c>
      <c r="CG1250" s="14">
        <v>7.5299415264924896E-2</v>
      </c>
      <c r="CH1250" s="14">
        <v>8.8537176497204703E-2</v>
      </c>
      <c r="CI1250" s="14"/>
      <c r="CJ1250" s="14">
        <v>0.16171971929048001</v>
      </c>
      <c r="CK1250" s="14">
        <v>9.0950086297808597E-2</v>
      </c>
      <c r="CL1250" s="14">
        <v>9.4952660282727502E-2</v>
      </c>
      <c r="CM1250" s="14">
        <v>7.9227392188292597E-2</v>
      </c>
      <c r="CN1250" s="14"/>
      <c r="CO1250" s="14">
        <v>0.27016714660831398</v>
      </c>
      <c r="CP1250" s="14">
        <v>8.0955449144168995E-2</v>
      </c>
      <c r="CQ1250" s="14"/>
      <c r="CR1250" s="14">
        <v>0.18075151056041</v>
      </c>
      <c r="CS1250" s="14">
        <v>9.5912766013209402E-2</v>
      </c>
    </row>
    <row r="1251" spans="2:97" x14ac:dyDescent="0.3">
      <c r="B1251" t="s">
        <v>460</v>
      </c>
      <c r="C1251" s="14">
        <v>0.25497478335929702</v>
      </c>
      <c r="D1251" s="14">
        <v>0.29073148206475502</v>
      </c>
      <c r="E1251" s="14">
        <v>0.21652945890060299</v>
      </c>
      <c r="F1251" s="14"/>
      <c r="G1251" s="14">
        <v>0.22296894248084401</v>
      </c>
      <c r="H1251" s="14">
        <v>0.20968375155191399</v>
      </c>
      <c r="I1251" s="14">
        <v>0.27580460329807499</v>
      </c>
      <c r="J1251" s="14">
        <v>0.27142027151697001</v>
      </c>
      <c r="K1251" s="14">
        <v>0.27695553940043299</v>
      </c>
      <c r="L1251" s="14">
        <v>0.269659656201505</v>
      </c>
      <c r="M1251" s="14"/>
      <c r="N1251" s="14">
        <v>0.22279111275661301</v>
      </c>
      <c r="O1251" s="14">
        <v>0.26613414360711701</v>
      </c>
      <c r="P1251" s="14">
        <v>0.273832805537296</v>
      </c>
      <c r="Q1251" s="14">
        <v>0.260031560209878</v>
      </c>
      <c r="R1251" s="14"/>
      <c r="S1251" s="14">
        <v>0.15111302633189699</v>
      </c>
      <c r="T1251" s="14">
        <v>0.211907613678848</v>
      </c>
      <c r="U1251" s="14">
        <v>0.26693300732826297</v>
      </c>
      <c r="V1251" s="14">
        <v>0.223029601326793</v>
      </c>
      <c r="W1251" s="14">
        <v>0.35994831428386198</v>
      </c>
      <c r="X1251" s="14">
        <v>0.27854218219728599</v>
      </c>
      <c r="Y1251" s="14">
        <v>0.28132339162874298</v>
      </c>
      <c r="Z1251" s="14">
        <v>0.22253690720577499</v>
      </c>
      <c r="AA1251" s="14">
        <v>0.13967636996175201</v>
      </c>
      <c r="AB1251" s="14">
        <v>0.39806352187350302</v>
      </c>
      <c r="AC1251" s="14">
        <v>0.37721665666951099</v>
      </c>
      <c r="AD1251" s="14">
        <v>0.36996941132542499</v>
      </c>
      <c r="AE1251" s="14"/>
      <c r="AF1251" s="14">
        <v>0.244685460771534</v>
      </c>
      <c r="AG1251" s="14">
        <v>0.20906624907583299</v>
      </c>
      <c r="AH1251" s="14">
        <v>0.25990111974288599</v>
      </c>
      <c r="AI1251" s="14">
        <v>0.37135356957930699</v>
      </c>
      <c r="AJ1251" s="14">
        <v>0.19018159460529799</v>
      </c>
      <c r="AK1251" s="14"/>
      <c r="AL1251" s="14">
        <v>0.174897818447937</v>
      </c>
      <c r="AM1251" s="14">
        <v>0.23412237136626399</v>
      </c>
      <c r="AN1251" s="14">
        <v>0.27090879708340698</v>
      </c>
      <c r="AO1251" s="14">
        <v>0.37707574593115201</v>
      </c>
      <c r="AP1251" s="14">
        <v>0.16935654794036101</v>
      </c>
      <c r="AQ1251" s="14">
        <v>0.24382681356449801</v>
      </c>
      <c r="AR1251" s="14"/>
      <c r="AS1251" s="14">
        <v>0.27066242200666901</v>
      </c>
      <c r="AT1251" s="14">
        <v>0.23826246307434501</v>
      </c>
      <c r="AU1251" s="14">
        <v>0.27889467800843798</v>
      </c>
      <c r="AV1251" s="14">
        <v>0.19584961620420299</v>
      </c>
      <c r="AW1251" s="14">
        <v>0.17272148295797099</v>
      </c>
      <c r="AX1251" s="14"/>
      <c r="AY1251" s="14">
        <v>0.27436472581992799</v>
      </c>
      <c r="AZ1251" s="14">
        <v>0.21078481497048601</v>
      </c>
      <c r="BA1251" s="14">
        <v>0.312927977654677</v>
      </c>
      <c r="BB1251" s="14">
        <v>0.28385887326762299</v>
      </c>
      <c r="BC1251" s="14">
        <v>0.26680055528175001</v>
      </c>
      <c r="BD1251" s="14">
        <v>0.253052911360861</v>
      </c>
      <c r="BE1251" s="14">
        <v>0.30971680548088898</v>
      </c>
      <c r="BF1251" s="14">
        <v>0.25691602870890701</v>
      </c>
      <c r="BG1251" s="14">
        <v>0.28291831516232602</v>
      </c>
      <c r="BH1251" s="14">
        <v>0.233158915889601</v>
      </c>
      <c r="BI1251" s="14">
        <v>0.25871254195339999</v>
      </c>
      <c r="BJ1251" s="14">
        <v>0.193415005214809</v>
      </c>
      <c r="BK1251" s="14">
        <v>0.24996837080866399</v>
      </c>
      <c r="BL1251" s="14">
        <v>0.28279172254993601</v>
      </c>
      <c r="BM1251" s="14">
        <v>0.31888410134336598</v>
      </c>
      <c r="BN1251" s="14">
        <v>0.161905503581002</v>
      </c>
      <c r="BO1251" s="14"/>
      <c r="BP1251" s="14">
        <v>0.22336437852624999</v>
      </c>
      <c r="BQ1251" s="14">
        <v>0.23830351701997701</v>
      </c>
      <c r="BR1251" s="14">
        <v>0.23444474253839401</v>
      </c>
      <c r="BS1251" s="14">
        <v>0.27899617735639598</v>
      </c>
      <c r="BT1251" s="14">
        <v>0.31207709421483898</v>
      </c>
      <c r="BU1251" s="14">
        <v>0.33776904997840201</v>
      </c>
      <c r="BV1251" s="14"/>
      <c r="BW1251" s="14">
        <v>0.26097785774038301</v>
      </c>
      <c r="BX1251" s="14">
        <v>0.28676642285035803</v>
      </c>
      <c r="BY1251" s="14" t="s">
        <v>120</v>
      </c>
      <c r="BZ1251" s="14">
        <v>0.258840913646743</v>
      </c>
      <c r="CA1251" s="14">
        <v>0.27904860593696601</v>
      </c>
      <c r="CB1251" s="14">
        <v>0.209339895344756</v>
      </c>
      <c r="CC1251" s="14">
        <v>0.19017152536100901</v>
      </c>
      <c r="CD1251" s="14"/>
      <c r="CE1251" s="14">
        <v>0.216696758899939</v>
      </c>
      <c r="CF1251" s="14">
        <v>0.24707332463033199</v>
      </c>
      <c r="CG1251" s="14">
        <v>0.26297959312358699</v>
      </c>
      <c r="CH1251" s="14">
        <v>0.29683078919783101</v>
      </c>
      <c r="CI1251" s="14"/>
      <c r="CJ1251" s="14">
        <v>0.20141498440550601</v>
      </c>
      <c r="CK1251" s="14">
        <v>0.26199327696210201</v>
      </c>
      <c r="CL1251" s="14">
        <v>0.27372558007339398</v>
      </c>
      <c r="CM1251" s="14">
        <v>0.21670536546716901</v>
      </c>
      <c r="CN1251" s="14"/>
      <c r="CO1251" s="14">
        <v>0.19204849860513701</v>
      </c>
      <c r="CP1251" s="14">
        <v>0.26346883569077501</v>
      </c>
      <c r="CQ1251" s="14"/>
      <c r="CR1251" s="14">
        <v>0.18074499941355501</v>
      </c>
      <c r="CS1251" s="14">
        <v>0.27445163400079198</v>
      </c>
    </row>
    <row r="1252" spans="2:97" x14ac:dyDescent="0.3">
      <c r="B1252" t="s">
        <v>461</v>
      </c>
      <c r="C1252" s="14">
        <v>0.405005782359454</v>
      </c>
      <c r="D1252" s="14">
        <v>0.40067910358179698</v>
      </c>
      <c r="E1252" s="14">
        <v>0.41122508900061</v>
      </c>
      <c r="F1252" s="14"/>
      <c r="G1252" s="14">
        <v>0.33624139903286199</v>
      </c>
      <c r="H1252" s="14">
        <v>0.26730119471474401</v>
      </c>
      <c r="I1252" s="14">
        <v>0.372083156728721</v>
      </c>
      <c r="J1252" s="14">
        <v>0.46727560815852398</v>
      </c>
      <c r="K1252" s="14">
        <v>0.44781023477003901</v>
      </c>
      <c r="L1252" s="14">
        <v>0.51896762210456404</v>
      </c>
      <c r="M1252" s="14"/>
      <c r="N1252" s="14">
        <v>0.43527116677113298</v>
      </c>
      <c r="O1252" s="14">
        <v>0.40580126046953402</v>
      </c>
      <c r="P1252" s="14">
        <v>0.38006525840945099</v>
      </c>
      <c r="Q1252" s="14">
        <v>0.39175550987894597</v>
      </c>
      <c r="R1252" s="14"/>
      <c r="S1252" s="14">
        <v>0.34238134122260599</v>
      </c>
      <c r="T1252" s="14">
        <v>0.45731441805700301</v>
      </c>
      <c r="U1252" s="14">
        <v>0.49532972025084299</v>
      </c>
      <c r="V1252" s="14">
        <v>0.37927229868159801</v>
      </c>
      <c r="W1252" s="14">
        <v>0.309092130106076</v>
      </c>
      <c r="X1252" s="14">
        <v>0.412889817241127</v>
      </c>
      <c r="Y1252" s="14">
        <v>0.40293452029615201</v>
      </c>
      <c r="Z1252" s="14">
        <v>0.47333824348817299</v>
      </c>
      <c r="AA1252" s="14">
        <v>0.46395204775274501</v>
      </c>
      <c r="AB1252" s="14">
        <v>0.356464400272818</v>
      </c>
      <c r="AC1252" s="14">
        <v>0.335760222494696</v>
      </c>
      <c r="AD1252" s="14">
        <v>0.50717183229138296</v>
      </c>
      <c r="AE1252" s="14"/>
      <c r="AF1252" s="14">
        <v>0.46894149941496199</v>
      </c>
      <c r="AG1252" s="14">
        <v>0.36503819033664198</v>
      </c>
      <c r="AH1252" s="14">
        <v>0.42668981341073298</v>
      </c>
      <c r="AI1252" s="14">
        <v>0.327939051362026</v>
      </c>
      <c r="AJ1252" s="14">
        <v>0.39656569098978101</v>
      </c>
      <c r="AK1252" s="14"/>
      <c r="AL1252" s="14">
        <v>0.364726286615214</v>
      </c>
      <c r="AM1252" s="14">
        <v>0.47159808601795999</v>
      </c>
      <c r="AN1252" s="14">
        <v>0.42966184501985999</v>
      </c>
      <c r="AO1252" s="14">
        <v>0.35380799440342298</v>
      </c>
      <c r="AP1252" s="14">
        <v>0.41435168901946601</v>
      </c>
      <c r="AQ1252" s="14">
        <v>0.42566028831971697</v>
      </c>
      <c r="AR1252" s="14"/>
      <c r="AS1252" s="14">
        <v>0.41150275798023001</v>
      </c>
      <c r="AT1252" s="14">
        <v>0.45106033267768703</v>
      </c>
      <c r="AU1252" s="14">
        <v>0.40432042449040601</v>
      </c>
      <c r="AV1252" s="14">
        <v>0.32197057607951601</v>
      </c>
      <c r="AW1252" s="14">
        <v>0.320625586210319</v>
      </c>
      <c r="AX1252" s="14"/>
      <c r="AY1252" s="14">
        <v>0.62286251875482501</v>
      </c>
      <c r="AZ1252" s="14">
        <v>0.29853510596490301</v>
      </c>
      <c r="BA1252" s="14">
        <v>0.36842803569989901</v>
      </c>
      <c r="BB1252" s="14">
        <v>0.38581456291176502</v>
      </c>
      <c r="BC1252" s="14">
        <v>0.34610042252908602</v>
      </c>
      <c r="BD1252" s="14">
        <v>0.35771062393660003</v>
      </c>
      <c r="BE1252" s="14">
        <v>0.38888165755898502</v>
      </c>
      <c r="BF1252" s="14">
        <v>0.54697463444193095</v>
      </c>
      <c r="BG1252" s="14">
        <v>0.415323179230352</v>
      </c>
      <c r="BH1252" s="14">
        <v>0.50018199000408003</v>
      </c>
      <c r="BI1252" s="14">
        <v>0.42376268402148698</v>
      </c>
      <c r="BJ1252" s="14">
        <v>0.45788897494166703</v>
      </c>
      <c r="BK1252" s="14">
        <v>0.44277595063581798</v>
      </c>
      <c r="BL1252" s="14">
        <v>0.48384284253452398</v>
      </c>
      <c r="BM1252" s="14">
        <v>0.39240146861885</v>
      </c>
      <c r="BN1252" s="14">
        <v>0.27235612605556198</v>
      </c>
      <c r="BO1252" s="14"/>
      <c r="BP1252" s="14">
        <v>0.289168648308264</v>
      </c>
      <c r="BQ1252" s="14">
        <v>0.42904280241522202</v>
      </c>
      <c r="BR1252" s="14">
        <v>0.46722853037698803</v>
      </c>
      <c r="BS1252" s="14">
        <v>0.441140156738415</v>
      </c>
      <c r="BT1252" s="14">
        <v>0.40882895804563202</v>
      </c>
      <c r="BU1252" s="14">
        <v>0.51703452090342705</v>
      </c>
      <c r="BV1252" s="14"/>
      <c r="BW1252" s="14">
        <v>0.435759906287215</v>
      </c>
      <c r="BX1252" s="14">
        <v>0.396091401953097</v>
      </c>
      <c r="BY1252" s="14" t="s">
        <v>120</v>
      </c>
      <c r="BZ1252" s="14">
        <v>0.36816120892663701</v>
      </c>
      <c r="CA1252" s="14">
        <v>0.35803209800102198</v>
      </c>
      <c r="CB1252" s="14">
        <v>0.41642987595646302</v>
      </c>
      <c r="CC1252" s="14">
        <v>0.26779359750585902</v>
      </c>
      <c r="CD1252" s="14"/>
      <c r="CE1252" s="14">
        <v>0.36304637034557502</v>
      </c>
      <c r="CF1252" s="14">
        <v>0.40893181070474899</v>
      </c>
      <c r="CG1252" s="14">
        <v>0.39657931922369999</v>
      </c>
      <c r="CH1252" s="14">
        <v>0.403731947618585</v>
      </c>
      <c r="CI1252" s="14"/>
      <c r="CJ1252" s="14">
        <v>0.35603411097704102</v>
      </c>
      <c r="CK1252" s="14">
        <v>0.40957987338965901</v>
      </c>
      <c r="CL1252" s="14">
        <v>0.41883694340833999</v>
      </c>
      <c r="CM1252" s="14">
        <v>0.40483828001718403</v>
      </c>
      <c r="CN1252" s="14"/>
      <c r="CO1252" s="14">
        <v>0.27836833675018302</v>
      </c>
      <c r="CP1252" s="14">
        <v>0.42216044254999502</v>
      </c>
      <c r="CQ1252" s="14"/>
      <c r="CR1252" s="14">
        <v>0.36709913403365202</v>
      </c>
      <c r="CS1252" s="14">
        <v>0.40086235205953702</v>
      </c>
    </row>
    <row r="1253" spans="2:97" x14ac:dyDescent="0.3">
      <c r="B1253" t="s">
        <v>462</v>
      </c>
      <c r="C1253" s="14">
        <v>0.109946737913273</v>
      </c>
      <c r="D1253" s="14">
        <v>0.1054383757153</v>
      </c>
      <c r="E1253" s="14">
        <v>0.113239920162318</v>
      </c>
      <c r="F1253" s="14"/>
      <c r="G1253" s="14">
        <v>0.15758173575881501</v>
      </c>
      <c r="H1253" s="14">
        <v>8.3549193725165297E-2</v>
      </c>
      <c r="I1253" s="14">
        <v>0.10106353362849201</v>
      </c>
      <c r="J1253" s="14">
        <v>0.104070333120151</v>
      </c>
      <c r="K1253" s="14">
        <v>0.13627378309867599</v>
      </c>
      <c r="L1253" s="14">
        <v>9.6608934765691601E-2</v>
      </c>
      <c r="M1253" s="14"/>
      <c r="N1253" s="14">
        <v>0.12515418622808</v>
      </c>
      <c r="O1253" s="14">
        <v>8.7921550069654103E-2</v>
      </c>
      <c r="P1253" s="14">
        <v>0.11627221542955</v>
      </c>
      <c r="Q1253" s="14">
        <v>0.112370068661967</v>
      </c>
      <c r="R1253" s="14"/>
      <c r="S1253" s="14">
        <v>0.15585701119716699</v>
      </c>
      <c r="T1253" s="14">
        <v>0.112330482428272</v>
      </c>
      <c r="U1253" s="14">
        <v>7.8447983981085503E-2</v>
      </c>
      <c r="V1253" s="14">
        <v>0.10653127238340999</v>
      </c>
      <c r="W1253" s="14">
        <v>0.12491579511022299</v>
      </c>
      <c r="X1253" s="14">
        <v>7.9640801503663802E-2</v>
      </c>
      <c r="Y1253" s="14">
        <v>6.31799203965282E-2</v>
      </c>
      <c r="Z1253" s="14">
        <v>0.103145423870277</v>
      </c>
      <c r="AA1253" s="14">
        <v>0.15134546669939899</v>
      </c>
      <c r="AB1253" s="14">
        <v>0.10761749532243201</v>
      </c>
      <c r="AC1253" s="14">
        <v>0.10914646033908899</v>
      </c>
      <c r="AD1253" s="14">
        <v>3.7710513675332097E-2</v>
      </c>
      <c r="AE1253" s="14"/>
      <c r="AF1253" s="14">
        <v>0.11196911231512199</v>
      </c>
      <c r="AG1253" s="14">
        <v>0.123397554572163</v>
      </c>
      <c r="AH1253" s="14">
        <v>0.114395841453168</v>
      </c>
      <c r="AI1253" s="14">
        <v>7.1766943865179303E-2</v>
      </c>
      <c r="AJ1253" s="14">
        <v>0.19748602649209901</v>
      </c>
      <c r="AK1253" s="14"/>
      <c r="AL1253" s="14">
        <v>0.12945210871485299</v>
      </c>
      <c r="AM1253" s="14">
        <v>9.8895735120866607E-2</v>
      </c>
      <c r="AN1253" s="14">
        <v>0.111687446709846</v>
      </c>
      <c r="AO1253" s="14">
        <v>7.7766739515470598E-2</v>
      </c>
      <c r="AP1253" s="14">
        <v>0.21547634710765701</v>
      </c>
      <c r="AQ1253" s="14">
        <v>0.116194502746038</v>
      </c>
      <c r="AR1253" s="14"/>
      <c r="AS1253" s="14">
        <v>9.5982631625040005E-2</v>
      </c>
      <c r="AT1253" s="14">
        <v>0.13410190090966401</v>
      </c>
      <c r="AU1253" s="14">
        <v>0.109217609648895</v>
      </c>
      <c r="AV1253" s="14">
        <v>0.13277073095199399</v>
      </c>
      <c r="AW1253" s="14">
        <v>4.3300908880353997E-2</v>
      </c>
      <c r="AX1253" s="14"/>
      <c r="AY1253" s="14">
        <v>0</v>
      </c>
      <c r="AZ1253" s="14">
        <v>0.14103180395221901</v>
      </c>
      <c r="BA1253" s="14">
        <v>0.132846139920891</v>
      </c>
      <c r="BB1253" s="14">
        <v>0.12142565116691099</v>
      </c>
      <c r="BC1253" s="14">
        <v>0.10147825692430799</v>
      </c>
      <c r="BD1253" s="14">
        <v>0.12780752968091399</v>
      </c>
      <c r="BE1253" s="14">
        <v>0.113425329568279</v>
      </c>
      <c r="BF1253" s="14">
        <v>7.2566376505089805E-2</v>
      </c>
      <c r="BG1253" s="14">
        <v>9.6306450128262597E-2</v>
      </c>
      <c r="BH1253" s="14">
        <v>0.16847456234837899</v>
      </c>
      <c r="BI1253" s="14">
        <v>6.4757061039250496E-2</v>
      </c>
      <c r="BJ1253" s="14">
        <v>9.2898992300679994E-2</v>
      </c>
      <c r="BK1253" s="14">
        <v>6.4412618161904897E-2</v>
      </c>
      <c r="BL1253" s="14">
        <v>0.15114704847249899</v>
      </c>
      <c r="BM1253" s="14">
        <v>8.6951621652069003E-2</v>
      </c>
      <c r="BN1253" s="14">
        <v>0.121675902358255</v>
      </c>
      <c r="BO1253" s="14"/>
      <c r="BP1253" s="14">
        <v>0.132632799354965</v>
      </c>
      <c r="BQ1253" s="14">
        <v>0.1020830030801</v>
      </c>
      <c r="BR1253" s="14">
        <v>9.4086597840744607E-2</v>
      </c>
      <c r="BS1253" s="14">
        <v>0.130524716156417</v>
      </c>
      <c r="BT1253" s="14">
        <v>7.7571185704305601E-2</v>
      </c>
      <c r="BU1253" s="14">
        <v>8.88527546671566E-2</v>
      </c>
      <c r="BV1253" s="14"/>
      <c r="BW1253" s="14">
        <v>0.11354688724188</v>
      </c>
      <c r="BX1253" s="14">
        <v>0.110884476091793</v>
      </c>
      <c r="BY1253" s="14" t="s">
        <v>120</v>
      </c>
      <c r="BZ1253" s="14">
        <v>0.139433580547344</v>
      </c>
      <c r="CA1253" s="14">
        <v>9.1612018257865302E-2</v>
      </c>
      <c r="CB1253" s="14">
        <v>5.7183284014166898E-2</v>
      </c>
      <c r="CC1253" s="14">
        <v>0.274295260015474</v>
      </c>
      <c r="CD1253" s="14"/>
      <c r="CE1253" s="14">
        <v>0.112068742136231</v>
      </c>
      <c r="CF1253" s="14">
        <v>0.100736915832167</v>
      </c>
      <c r="CG1253" s="14">
        <v>9.7016496614206305E-2</v>
      </c>
      <c r="CH1253" s="14">
        <v>0.124189889369583</v>
      </c>
      <c r="CI1253" s="14"/>
      <c r="CJ1253" s="14">
        <v>0.13539695081695399</v>
      </c>
      <c r="CK1253" s="14">
        <v>0.12663984068378001</v>
      </c>
      <c r="CL1253" s="14">
        <v>9.6603105060826006E-2</v>
      </c>
      <c r="CM1253" s="14">
        <v>0.105622703665929</v>
      </c>
      <c r="CN1253" s="14"/>
      <c r="CO1253" s="14">
        <v>0.11008601360775599</v>
      </c>
      <c r="CP1253" s="14">
        <v>0.11031967882020401</v>
      </c>
      <c r="CQ1253" s="14"/>
      <c r="CR1253" s="14">
        <v>0.10951543895265201</v>
      </c>
      <c r="CS1253" s="14">
        <v>0.11441089136709499</v>
      </c>
    </row>
    <row r="1254" spans="2:97" x14ac:dyDescent="0.3">
      <c r="B1254" t="s">
        <v>92</v>
      </c>
      <c r="C1254" s="14">
        <v>7.9135459743383693E-2</v>
      </c>
      <c r="D1254" s="14">
        <v>3.7158848658811298E-2</v>
      </c>
      <c r="E1254" s="14">
        <v>0.12305563036855301</v>
      </c>
      <c r="F1254" s="14"/>
      <c r="G1254" s="14">
        <v>4.6603960037756902E-2</v>
      </c>
      <c r="H1254" s="14">
        <v>8.0126364302545799E-2</v>
      </c>
      <c r="I1254" s="14">
        <v>7.3178006837142595E-2</v>
      </c>
      <c r="J1254" s="14">
        <v>9.2869058733457396E-2</v>
      </c>
      <c r="K1254" s="14">
        <v>8.7335264961322601E-2</v>
      </c>
      <c r="L1254" s="14">
        <v>8.8098076827538299E-2</v>
      </c>
      <c r="M1254" s="14"/>
      <c r="N1254" s="14">
        <v>3.5713943779837699E-2</v>
      </c>
      <c r="O1254" s="14">
        <v>8.2418454089811702E-2</v>
      </c>
      <c r="P1254" s="14">
        <v>9.8674724697308799E-2</v>
      </c>
      <c r="Q1254" s="14">
        <v>0.106240980140866</v>
      </c>
      <c r="R1254" s="14"/>
      <c r="S1254" s="14">
        <v>8.4781758601060103E-2</v>
      </c>
      <c r="T1254" s="14">
        <v>7.83832994021708E-2</v>
      </c>
      <c r="U1254" s="14">
        <v>3.9589717443915498E-2</v>
      </c>
      <c r="V1254" s="14">
        <v>9.3406884120735806E-2</v>
      </c>
      <c r="W1254" s="14">
        <v>3.96498202706589E-2</v>
      </c>
      <c r="X1254" s="14">
        <v>8.2492558316801398E-2</v>
      </c>
      <c r="Y1254" s="14">
        <v>6.6263036887738797E-2</v>
      </c>
      <c r="Z1254" s="14">
        <v>9.7760871314495901E-2</v>
      </c>
      <c r="AA1254" s="14">
        <v>0.125918560685925</v>
      </c>
      <c r="AB1254" s="14">
        <v>0.10270125645443801</v>
      </c>
      <c r="AC1254" s="14">
        <v>5.8785339170881398E-2</v>
      </c>
      <c r="AD1254" s="14">
        <v>0</v>
      </c>
      <c r="AE1254" s="14"/>
      <c r="AF1254" s="14">
        <v>5.4449210513674601E-2</v>
      </c>
      <c r="AG1254" s="14">
        <v>6.48670392412041E-2</v>
      </c>
      <c r="AH1254" s="14">
        <v>7.4738743674246905E-2</v>
      </c>
      <c r="AI1254" s="14">
        <v>0.109084204878347</v>
      </c>
      <c r="AJ1254" s="14">
        <v>0.11910779517110399</v>
      </c>
      <c r="AK1254" s="14"/>
      <c r="AL1254" s="14">
        <v>4.02512505772386E-2</v>
      </c>
      <c r="AM1254" s="14">
        <v>4.3450088913363299E-2</v>
      </c>
      <c r="AN1254" s="14">
        <v>5.5340764117857898E-2</v>
      </c>
      <c r="AO1254" s="14">
        <v>0.116920229566239</v>
      </c>
      <c r="AP1254" s="14">
        <v>8.3521527039448595E-2</v>
      </c>
      <c r="AQ1254" s="14">
        <v>0.19125211012410301</v>
      </c>
      <c r="AR1254" s="14"/>
      <c r="AS1254" s="14">
        <v>0.100419409986456</v>
      </c>
      <c r="AT1254" s="14">
        <v>5.7268699227892003E-2</v>
      </c>
      <c r="AU1254" s="14">
        <v>7.1408808584088199E-2</v>
      </c>
      <c r="AV1254" s="14">
        <v>5.46622109073703E-2</v>
      </c>
      <c r="AW1254" s="14">
        <v>0</v>
      </c>
      <c r="AX1254" s="14"/>
      <c r="AY1254" s="14">
        <v>0.102772755425247</v>
      </c>
      <c r="AZ1254" s="14">
        <v>0.21437798709206701</v>
      </c>
      <c r="BA1254" s="14">
        <v>0.117310040082113</v>
      </c>
      <c r="BB1254" s="14">
        <v>9.8104806663596306E-2</v>
      </c>
      <c r="BC1254" s="14">
        <v>5.7525662097766397E-2</v>
      </c>
      <c r="BD1254" s="14">
        <v>0.122313682717847</v>
      </c>
      <c r="BE1254" s="14">
        <v>4.5660329807639503E-2</v>
      </c>
      <c r="BF1254" s="14">
        <v>6.5384526578051994E-2</v>
      </c>
      <c r="BG1254" s="14">
        <v>6.4039317125794096E-2</v>
      </c>
      <c r="BH1254" s="14">
        <v>1.7069368566831101E-2</v>
      </c>
      <c r="BI1254" s="14">
        <v>5.3060776554583002E-2</v>
      </c>
      <c r="BJ1254" s="14">
        <v>0.11169646870556001</v>
      </c>
      <c r="BK1254" s="14">
        <v>3.1771188288209899E-2</v>
      </c>
      <c r="BL1254" s="14">
        <v>0</v>
      </c>
      <c r="BM1254" s="14">
        <v>4.1660550997762301E-2</v>
      </c>
      <c r="BN1254" s="14">
        <v>1.6359108820993298E-2</v>
      </c>
      <c r="BO1254" s="14"/>
      <c r="BP1254" s="14">
        <v>5.4027470654985102E-2</v>
      </c>
      <c r="BQ1254" s="14">
        <v>0.102119546993201</v>
      </c>
      <c r="BR1254" s="14">
        <v>6.5001904875895994E-2</v>
      </c>
      <c r="BS1254" s="14">
        <v>7.2542949019042693E-2</v>
      </c>
      <c r="BT1254" s="14">
        <v>0.12228709651863</v>
      </c>
      <c r="BU1254" s="14">
        <v>3.9878436794673199E-2</v>
      </c>
      <c r="BV1254" s="14"/>
      <c r="BW1254" s="14">
        <v>8.0771145230213101E-2</v>
      </c>
      <c r="BX1254" s="14">
        <v>4.49555602599441E-2</v>
      </c>
      <c r="BY1254" s="14" t="s">
        <v>120</v>
      </c>
      <c r="BZ1254" s="14">
        <v>8.1990975829431101E-2</v>
      </c>
      <c r="CA1254" s="14">
        <v>7.8545839516203197E-2</v>
      </c>
      <c r="CB1254" s="14">
        <v>9.5123659593312898E-2</v>
      </c>
      <c r="CC1254" s="14">
        <v>0.16865689502123399</v>
      </c>
      <c r="CD1254" s="14"/>
      <c r="CE1254" s="14">
        <v>4.9575421027693203E-2</v>
      </c>
      <c r="CF1254" s="14">
        <v>3.2581394470255598E-2</v>
      </c>
      <c r="CG1254" s="14">
        <v>0.144051418532811</v>
      </c>
      <c r="CH1254" s="14">
        <v>4.74717039016464E-2</v>
      </c>
      <c r="CI1254" s="14"/>
      <c r="CJ1254" s="14">
        <v>7.2726590886023401E-2</v>
      </c>
      <c r="CK1254" s="14">
        <v>4.6620811982675099E-2</v>
      </c>
      <c r="CL1254" s="14">
        <v>8.4284321097728696E-2</v>
      </c>
      <c r="CM1254" s="14">
        <v>0.15145892258650601</v>
      </c>
      <c r="CN1254" s="14"/>
      <c r="CO1254" s="14">
        <v>3.8247635962978803E-2</v>
      </c>
      <c r="CP1254" s="14">
        <v>8.65482907169456E-2</v>
      </c>
      <c r="CQ1254" s="14"/>
      <c r="CR1254" s="14">
        <v>3.51714409775222E-2</v>
      </c>
      <c r="CS1254" s="14">
        <v>7.6498850662719803E-2</v>
      </c>
    </row>
    <row r="1255" spans="2:97" x14ac:dyDescent="0.3">
      <c r="C1255" s="14"/>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c r="AD1255" s="14"/>
      <c r="AE1255" s="14"/>
      <c r="AF1255" s="14"/>
      <c r="AG1255" s="14"/>
      <c r="AH1255" s="14"/>
      <c r="AI1255" s="14"/>
      <c r="AJ1255" s="14"/>
      <c r="AK1255" s="14"/>
      <c r="AL1255" s="14"/>
      <c r="AM1255" s="14"/>
      <c r="AN1255" s="14"/>
      <c r="AO1255" s="14"/>
      <c r="AP1255" s="14"/>
      <c r="AQ1255" s="14"/>
      <c r="AR1255" s="14"/>
      <c r="AS1255" s="14"/>
      <c r="AT1255" s="14"/>
      <c r="AU1255" s="14"/>
      <c r="AV1255" s="14"/>
      <c r="AW1255" s="14"/>
      <c r="AX1255" s="14"/>
      <c r="AY1255" s="14"/>
      <c r="AZ1255" s="14"/>
      <c r="BA1255" s="14"/>
      <c r="BB1255" s="14"/>
      <c r="BC1255" s="14"/>
      <c r="BD1255" s="14"/>
      <c r="BE1255" s="14"/>
      <c r="BF1255" s="14"/>
      <c r="BG1255" s="14"/>
      <c r="BH1255" s="14"/>
      <c r="BI1255" s="14"/>
      <c r="BJ1255" s="14"/>
      <c r="BK1255" s="14"/>
      <c r="BL1255" s="14"/>
      <c r="BM1255" s="14"/>
      <c r="BN1255" s="14"/>
      <c r="BO1255" s="14"/>
      <c r="BP1255" s="14"/>
      <c r="BQ1255" s="14"/>
      <c r="BR1255" s="14"/>
      <c r="BS1255" s="14"/>
      <c r="BT1255" s="14"/>
      <c r="BU1255" s="14"/>
      <c r="BV1255" s="14"/>
      <c r="BW1255" s="14"/>
      <c r="BX1255" s="14"/>
      <c r="BY1255" s="14"/>
      <c r="BZ1255" s="14"/>
      <c r="CA1255" s="14"/>
      <c r="CB1255" s="14"/>
      <c r="CC1255" s="14"/>
      <c r="CD1255" s="14"/>
      <c r="CE1255" s="14"/>
      <c r="CF1255" s="14"/>
      <c r="CG1255" s="14"/>
      <c r="CH1255" s="14"/>
      <c r="CI1255" s="14"/>
      <c r="CJ1255" s="14"/>
      <c r="CK1255" s="14"/>
      <c r="CL1255" s="14"/>
      <c r="CM1255" s="14"/>
      <c r="CN1255" s="14"/>
      <c r="CO1255" s="14"/>
      <c r="CP1255" s="14"/>
      <c r="CQ1255" s="14"/>
      <c r="CR1255" s="14"/>
      <c r="CS1255" s="14"/>
    </row>
    <row r="1256" spans="2:97" x14ac:dyDescent="0.3">
      <c r="B1256" s="6" t="s">
        <v>480</v>
      </c>
      <c r="C1256" s="14"/>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c r="AD1256" s="14"/>
      <c r="AE1256" s="14"/>
      <c r="AF1256" s="14"/>
      <c r="AG1256" s="14"/>
      <c r="AH1256" s="14"/>
      <c r="AI1256" s="14"/>
      <c r="AJ1256" s="14"/>
      <c r="AK1256" s="14"/>
      <c r="AL1256" s="14"/>
      <c r="AM1256" s="14"/>
      <c r="AN1256" s="14"/>
      <c r="AO1256" s="14"/>
      <c r="AP1256" s="14"/>
      <c r="AQ1256" s="14"/>
      <c r="AR1256" s="14"/>
      <c r="AS1256" s="14"/>
      <c r="AT1256" s="14"/>
      <c r="AU1256" s="14"/>
      <c r="AV1256" s="14"/>
      <c r="AW1256" s="14"/>
      <c r="AX1256" s="14"/>
      <c r="AY1256" s="14"/>
      <c r="AZ1256" s="14"/>
      <c r="BA1256" s="14"/>
      <c r="BB1256" s="14"/>
      <c r="BC1256" s="14"/>
      <c r="BD1256" s="14"/>
      <c r="BE1256" s="14"/>
      <c r="BF1256" s="14"/>
      <c r="BG1256" s="14"/>
      <c r="BH1256" s="14"/>
      <c r="BI1256" s="14"/>
      <c r="BJ1256" s="14"/>
      <c r="BK1256" s="14"/>
      <c r="BL1256" s="14"/>
      <c r="BM1256" s="14"/>
      <c r="BN1256" s="14"/>
      <c r="BO1256" s="14"/>
      <c r="BP1256" s="14"/>
      <c r="BQ1256" s="14"/>
      <c r="BR1256" s="14"/>
      <c r="BS1256" s="14"/>
      <c r="BT1256" s="14"/>
      <c r="BU1256" s="14"/>
      <c r="BV1256" s="14"/>
      <c r="BW1256" s="14"/>
      <c r="BX1256" s="14"/>
      <c r="BY1256" s="14"/>
      <c r="BZ1256" s="14"/>
      <c r="CA1256" s="14"/>
      <c r="CB1256" s="14"/>
      <c r="CC1256" s="14"/>
      <c r="CD1256" s="14"/>
      <c r="CE1256" s="14"/>
      <c r="CF1256" s="14"/>
      <c r="CG1256" s="14"/>
      <c r="CH1256" s="14"/>
      <c r="CI1256" s="14"/>
      <c r="CJ1256" s="14"/>
      <c r="CK1256" s="14"/>
      <c r="CL1256" s="14"/>
      <c r="CM1256" s="14"/>
      <c r="CN1256" s="14"/>
      <c r="CO1256" s="14"/>
      <c r="CP1256" s="14"/>
      <c r="CQ1256" s="14"/>
      <c r="CR1256" s="14"/>
      <c r="CS1256" s="14"/>
    </row>
    <row r="1257" spans="2:97" x14ac:dyDescent="0.3">
      <c r="B1257" s="24" t="s">
        <v>188</v>
      </c>
      <c r="C1257" s="14"/>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c r="AD1257" s="14"/>
      <c r="AE1257" s="14"/>
      <c r="AF1257" s="14"/>
      <c r="AG1257" s="14"/>
      <c r="AH1257" s="14"/>
      <c r="AI1257" s="14"/>
      <c r="AJ1257" s="14"/>
      <c r="AK1257" s="14"/>
      <c r="AL1257" s="14"/>
      <c r="AM1257" s="14"/>
      <c r="AN1257" s="14"/>
      <c r="AO1257" s="14"/>
      <c r="AP1257" s="14"/>
      <c r="AQ1257" s="14"/>
      <c r="AR1257" s="14"/>
      <c r="AS1257" s="14"/>
      <c r="AT1257" s="14"/>
      <c r="AU1257" s="14"/>
      <c r="AV1257" s="14"/>
      <c r="AW1257" s="14"/>
      <c r="AX1257" s="14"/>
      <c r="AY1257" s="14"/>
      <c r="AZ1257" s="14"/>
      <c r="BA1257" s="14"/>
      <c r="BB1257" s="14"/>
      <c r="BC1257" s="14"/>
      <c r="BD1257" s="14"/>
      <c r="BE1257" s="14"/>
      <c r="BF1257" s="14"/>
      <c r="BG1257" s="14"/>
      <c r="BH1257" s="14"/>
      <c r="BI1257" s="14"/>
      <c r="BJ1257" s="14"/>
      <c r="BK1257" s="14"/>
      <c r="BL1257" s="14"/>
      <c r="BM1257" s="14"/>
      <c r="BN1257" s="14"/>
      <c r="BO1257" s="14"/>
      <c r="BP1257" s="14"/>
      <c r="BQ1257" s="14"/>
      <c r="BR1257" s="14"/>
      <c r="BS1257" s="14"/>
      <c r="BT1257" s="14"/>
      <c r="BU1257" s="14"/>
      <c r="BV1257" s="14"/>
      <c r="BW1257" s="14"/>
      <c r="BX1257" s="14"/>
      <c r="BY1257" s="14"/>
      <c r="BZ1257" s="14"/>
      <c r="CA1257" s="14"/>
      <c r="CB1257" s="14"/>
      <c r="CC1257" s="14"/>
      <c r="CD1257" s="14"/>
      <c r="CE1257" s="14"/>
      <c r="CF1257" s="14"/>
      <c r="CG1257" s="14"/>
      <c r="CH1257" s="14"/>
      <c r="CI1257" s="14"/>
      <c r="CJ1257" s="14"/>
      <c r="CK1257" s="14"/>
      <c r="CL1257" s="14"/>
      <c r="CM1257" s="14"/>
      <c r="CN1257" s="14"/>
      <c r="CO1257" s="14"/>
      <c r="CP1257" s="14"/>
      <c r="CQ1257" s="14"/>
      <c r="CR1257" s="14"/>
      <c r="CS1257" s="14"/>
    </row>
    <row r="1258" spans="2:97" x14ac:dyDescent="0.3">
      <c r="B1258" t="s">
        <v>458</v>
      </c>
      <c r="C1258" s="14">
        <v>4.7960713287977803E-2</v>
      </c>
      <c r="D1258" s="14">
        <v>5.8456352803270599E-2</v>
      </c>
      <c r="E1258" s="14">
        <v>3.48602027727773E-2</v>
      </c>
      <c r="F1258" s="14"/>
      <c r="G1258" s="14">
        <v>7.9673796675026901E-2</v>
      </c>
      <c r="H1258" s="14">
        <v>0.118702213339652</v>
      </c>
      <c r="I1258" s="14">
        <v>4.9070057646612E-2</v>
      </c>
      <c r="J1258" s="14">
        <v>1.6445956615447999E-2</v>
      </c>
      <c r="K1258" s="14">
        <v>1.43435388065672E-2</v>
      </c>
      <c r="L1258" s="14">
        <v>1.2793002522536E-2</v>
      </c>
      <c r="M1258" s="14"/>
      <c r="N1258" s="14">
        <v>9.1116522568829697E-2</v>
      </c>
      <c r="O1258" s="14">
        <v>1.3880627165207301E-2</v>
      </c>
      <c r="P1258" s="14">
        <v>4.7680518551169303E-2</v>
      </c>
      <c r="Q1258" s="14">
        <v>3.8208584752358297E-2</v>
      </c>
      <c r="R1258" s="14"/>
      <c r="S1258" s="14">
        <v>0.12239726223792199</v>
      </c>
      <c r="T1258" s="14">
        <v>4.49936349312249E-2</v>
      </c>
      <c r="U1258" s="14">
        <v>2.8585599856972101E-2</v>
      </c>
      <c r="V1258" s="14">
        <v>5.5724864395103497E-2</v>
      </c>
      <c r="W1258" s="14">
        <v>3.9467622132803103E-2</v>
      </c>
      <c r="X1258" s="14">
        <v>4.0555877275181902E-2</v>
      </c>
      <c r="Y1258" s="14">
        <v>2.8934501167344501E-2</v>
      </c>
      <c r="Z1258" s="14">
        <v>0</v>
      </c>
      <c r="AA1258" s="14">
        <v>3.8879092016223797E-2</v>
      </c>
      <c r="AB1258" s="14">
        <v>2.23744366941795E-2</v>
      </c>
      <c r="AC1258" s="14">
        <v>5.9252844344059002E-2</v>
      </c>
      <c r="AD1258" s="14">
        <v>0</v>
      </c>
      <c r="AE1258" s="14"/>
      <c r="AF1258" s="14">
        <v>3.4319045813123297E-2</v>
      </c>
      <c r="AG1258" s="14">
        <v>7.8504073568145705E-2</v>
      </c>
      <c r="AH1258" s="14">
        <v>4.4660271078343E-2</v>
      </c>
      <c r="AI1258" s="14">
        <v>3.8664280791960298E-2</v>
      </c>
      <c r="AJ1258" s="14">
        <v>1.8492328594214201E-2</v>
      </c>
      <c r="AK1258" s="14"/>
      <c r="AL1258" s="14">
        <v>9.8973794590347705E-2</v>
      </c>
      <c r="AM1258" s="14">
        <v>5.02034202812046E-2</v>
      </c>
      <c r="AN1258" s="14">
        <v>2.1409486505667E-2</v>
      </c>
      <c r="AO1258" s="14">
        <v>3.9388756893923599E-2</v>
      </c>
      <c r="AP1258" s="14">
        <v>2.7092680892853799E-2</v>
      </c>
      <c r="AQ1258" s="14">
        <v>1.15725832356692E-2</v>
      </c>
      <c r="AR1258" s="14"/>
      <c r="AS1258" s="14">
        <v>3.0289369813313202E-2</v>
      </c>
      <c r="AT1258" s="14">
        <v>3.36685739077437E-2</v>
      </c>
      <c r="AU1258" s="14">
        <v>5.0263620964222502E-2</v>
      </c>
      <c r="AV1258" s="14">
        <v>0.101084412165134</v>
      </c>
      <c r="AW1258" s="14">
        <v>0.29318766617472902</v>
      </c>
      <c r="AX1258" s="14"/>
      <c r="AY1258" s="14">
        <v>0</v>
      </c>
      <c r="AZ1258" s="14">
        <v>2.1266457217310901E-2</v>
      </c>
      <c r="BA1258" s="14">
        <v>3.3289773548984998E-2</v>
      </c>
      <c r="BB1258" s="14">
        <v>1.7274594849615299E-2</v>
      </c>
      <c r="BC1258" s="14">
        <v>5.3480788097903603E-2</v>
      </c>
      <c r="BD1258" s="14">
        <v>5.2455203827359902E-2</v>
      </c>
      <c r="BE1258" s="14">
        <v>4.3501994079630298E-2</v>
      </c>
      <c r="BF1258" s="14">
        <v>3.3349136621726401E-2</v>
      </c>
      <c r="BG1258" s="14">
        <v>2.4243096528453099E-2</v>
      </c>
      <c r="BH1258" s="14">
        <v>1.6248036137588798E-2</v>
      </c>
      <c r="BI1258" s="14">
        <v>2.6396135765940899E-2</v>
      </c>
      <c r="BJ1258" s="14">
        <v>8.1777754841706907E-2</v>
      </c>
      <c r="BK1258" s="14">
        <v>0</v>
      </c>
      <c r="BL1258" s="14">
        <v>9.5704977878084296E-2</v>
      </c>
      <c r="BM1258" s="14">
        <v>4.33649743900009E-2</v>
      </c>
      <c r="BN1258" s="14">
        <v>0.25033232550849399</v>
      </c>
      <c r="BO1258" s="14"/>
      <c r="BP1258" s="14">
        <v>0.121032076040783</v>
      </c>
      <c r="BQ1258" s="14">
        <v>2.36997055836945E-2</v>
      </c>
      <c r="BR1258" s="14">
        <v>2.8255359612515001E-2</v>
      </c>
      <c r="BS1258" s="14">
        <v>3.0001485738419299E-2</v>
      </c>
      <c r="BT1258" s="14">
        <v>1.60375794089214E-2</v>
      </c>
      <c r="BU1258" s="14">
        <v>0</v>
      </c>
      <c r="BV1258" s="14"/>
      <c r="BW1258" s="14">
        <v>4.9707367352416897E-2</v>
      </c>
      <c r="BX1258" s="14">
        <v>5.0870251414197501E-2</v>
      </c>
      <c r="BY1258" s="14" t="s">
        <v>120</v>
      </c>
      <c r="BZ1258" s="14">
        <v>4.38192259658782E-2</v>
      </c>
      <c r="CA1258" s="14">
        <v>2.33457174339219E-2</v>
      </c>
      <c r="CB1258" s="14">
        <v>6.0886451303544802E-2</v>
      </c>
      <c r="CC1258" s="14">
        <v>2.56427968010201E-2</v>
      </c>
      <c r="CD1258" s="14"/>
      <c r="CE1258" s="14">
        <v>5.5273223190216297E-2</v>
      </c>
      <c r="CF1258" s="14">
        <v>7.6139110551633193E-2</v>
      </c>
      <c r="CG1258" s="14">
        <v>3.2279056396832699E-2</v>
      </c>
      <c r="CH1258" s="14">
        <v>5.6686328488437E-2</v>
      </c>
      <c r="CI1258" s="14"/>
      <c r="CJ1258" s="14">
        <v>5.4990655356997299E-2</v>
      </c>
      <c r="CK1258" s="14">
        <v>6.1944520664945303E-2</v>
      </c>
      <c r="CL1258" s="14">
        <v>4.2051422816366903E-2</v>
      </c>
      <c r="CM1258" s="14">
        <v>3.7540132034380898E-2</v>
      </c>
      <c r="CN1258" s="14"/>
      <c r="CO1258" s="14">
        <v>0.114553170116702</v>
      </c>
      <c r="CP1258" s="14">
        <v>3.8353693201856699E-2</v>
      </c>
      <c r="CQ1258" s="14"/>
      <c r="CR1258" s="14">
        <v>0.120568123194675</v>
      </c>
      <c r="CS1258" s="14">
        <v>4.2330150561845602E-2</v>
      </c>
    </row>
    <row r="1259" spans="2:97" x14ac:dyDescent="0.3">
      <c r="B1259" t="s">
        <v>459</v>
      </c>
      <c r="C1259" s="14">
        <v>0.163293048547484</v>
      </c>
      <c r="D1259" s="14">
        <v>0.18209377228537901</v>
      </c>
      <c r="E1259" s="14">
        <v>0.14446931268074301</v>
      </c>
      <c r="F1259" s="14"/>
      <c r="G1259" s="14">
        <v>0.16243498449726401</v>
      </c>
      <c r="H1259" s="14">
        <v>0.230486833501723</v>
      </c>
      <c r="I1259" s="14">
        <v>0.17982821489437001</v>
      </c>
      <c r="J1259" s="14">
        <v>0.121789238711574</v>
      </c>
      <c r="K1259" s="14">
        <v>0.115843935059847</v>
      </c>
      <c r="L1259" s="14">
        <v>0.157724901456538</v>
      </c>
      <c r="M1259" s="14"/>
      <c r="N1259" s="14">
        <v>0.20034535243759699</v>
      </c>
      <c r="O1259" s="14">
        <v>0.180039141733837</v>
      </c>
      <c r="P1259" s="14">
        <v>0.11672444704941901</v>
      </c>
      <c r="Q1259" s="14">
        <v>0.14621840128167901</v>
      </c>
      <c r="R1259" s="14"/>
      <c r="S1259" s="14">
        <v>0.221351783709238</v>
      </c>
      <c r="T1259" s="14">
        <v>0.175007621674476</v>
      </c>
      <c r="U1259" s="14">
        <v>0.10517303528413099</v>
      </c>
      <c r="V1259" s="14">
        <v>0.13486393557464799</v>
      </c>
      <c r="W1259" s="14">
        <v>0.22628767164073799</v>
      </c>
      <c r="X1259" s="14">
        <v>0.13666431379784599</v>
      </c>
      <c r="Y1259" s="14">
        <v>0.196124125824474</v>
      </c>
      <c r="Z1259" s="14">
        <v>9.8168500087140398E-2</v>
      </c>
      <c r="AA1259" s="14">
        <v>0.121976997641879</v>
      </c>
      <c r="AB1259" s="14">
        <v>0.16261691428246899</v>
      </c>
      <c r="AC1259" s="14">
        <v>0.133929819527905</v>
      </c>
      <c r="AD1259" s="14">
        <v>0.21365912559479699</v>
      </c>
      <c r="AE1259" s="14"/>
      <c r="AF1259" s="14">
        <v>0.16964754885087699</v>
      </c>
      <c r="AG1259" s="14">
        <v>0.22314967380658701</v>
      </c>
      <c r="AH1259" s="14">
        <v>0.17202659071677401</v>
      </c>
      <c r="AI1259" s="14">
        <v>0.10877374439453701</v>
      </c>
      <c r="AJ1259" s="14">
        <v>0.16992140955198201</v>
      </c>
      <c r="AK1259" s="14"/>
      <c r="AL1259" s="14">
        <v>0.24003670942945399</v>
      </c>
      <c r="AM1259" s="14">
        <v>0.16847747705367</v>
      </c>
      <c r="AN1259" s="14">
        <v>0.1973320669766</v>
      </c>
      <c r="AO1259" s="14">
        <v>0.103239276964973</v>
      </c>
      <c r="AP1259" s="14">
        <v>0.13093717476812999</v>
      </c>
      <c r="AQ1259" s="14">
        <v>9.7560150758577199E-2</v>
      </c>
      <c r="AR1259" s="14"/>
      <c r="AS1259" s="14">
        <v>0.14333993854598501</v>
      </c>
      <c r="AT1259" s="14">
        <v>0.14353454043293801</v>
      </c>
      <c r="AU1259" s="14">
        <v>0.18201474060467099</v>
      </c>
      <c r="AV1259" s="14">
        <v>0.240279180343826</v>
      </c>
      <c r="AW1259" s="14">
        <v>0.21139412980474701</v>
      </c>
      <c r="AX1259" s="14"/>
      <c r="AY1259" s="14">
        <v>0.109049551232044</v>
      </c>
      <c r="AZ1259" s="14">
        <v>4.7648048770048197E-2</v>
      </c>
      <c r="BA1259" s="14">
        <v>0.15937081441675199</v>
      </c>
      <c r="BB1259" s="14">
        <v>0.18643686221470601</v>
      </c>
      <c r="BC1259" s="14">
        <v>0.146106601068826</v>
      </c>
      <c r="BD1259" s="14">
        <v>0.115928338951424</v>
      </c>
      <c r="BE1259" s="14">
        <v>0.20128358019797499</v>
      </c>
      <c r="BF1259" s="14">
        <v>0.21865070275450699</v>
      </c>
      <c r="BG1259" s="14">
        <v>0.135168824849003</v>
      </c>
      <c r="BH1259" s="14">
        <v>7.4956759310486204E-2</v>
      </c>
      <c r="BI1259" s="14">
        <v>0.18548907629872799</v>
      </c>
      <c r="BJ1259" s="14">
        <v>0.28565760525342399</v>
      </c>
      <c r="BK1259" s="14">
        <v>0.21271211419689301</v>
      </c>
      <c r="BL1259" s="14">
        <v>8.2142784399324001E-2</v>
      </c>
      <c r="BM1259" s="14">
        <v>0.29526906649693302</v>
      </c>
      <c r="BN1259" s="14">
        <v>0.22528833240398399</v>
      </c>
      <c r="BO1259" s="14"/>
      <c r="BP1259" s="14">
        <v>0.217678162033865</v>
      </c>
      <c r="BQ1259" s="14">
        <v>0.14474809148770101</v>
      </c>
      <c r="BR1259" s="14">
        <v>0.13649699715574101</v>
      </c>
      <c r="BS1259" s="14">
        <v>0.15022890587656901</v>
      </c>
      <c r="BT1259" s="14">
        <v>0.151255574968757</v>
      </c>
      <c r="BU1259" s="14">
        <v>0.16242154061219</v>
      </c>
      <c r="BV1259" s="14"/>
      <c r="BW1259" s="14">
        <v>0.176796212628928</v>
      </c>
      <c r="BX1259" s="14">
        <v>0.165421578996924</v>
      </c>
      <c r="BY1259" s="14" t="s">
        <v>120</v>
      </c>
      <c r="BZ1259" s="14">
        <v>0.10858524092617999</v>
      </c>
      <c r="CA1259" s="14">
        <v>0.13728664052096801</v>
      </c>
      <c r="CB1259" s="14">
        <v>0.18254736184218201</v>
      </c>
      <c r="CC1259" s="14">
        <v>0.12641634429564799</v>
      </c>
      <c r="CD1259" s="14"/>
      <c r="CE1259" s="14">
        <v>0.20621961141320599</v>
      </c>
      <c r="CF1259" s="14">
        <v>0.18681772061961599</v>
      </c>
      <c r="CG1259" s="14">
        <v>8.2646769096378095E-2</v>
      </c>
      <c r="CH1259" s="14">
        <v>0.19570513203242901</v>
      </c>
      <c r="CI1259" s="14"/>
      <c r="CJ1259" s="14">
        <v>0.172273597230682</v>
      </c>
      <c r="CK1259" s="14">
        <v>0.16988156499573201</v>
      </c>
      <c r="CL1259" s="14">
        <v>0.16873452479627099</v>
      </c>
      <c r="CM1259" s="14">
        <v>7.0292304896552804E-2</v>
      </c>
      <c r="CN1259" s="14"/>
      <c r="CO1259" s="14">
        <v>0.25970306644328001</v>
      </c>
      <c r="CP1259" s="14">
        <v>0.147329634447427</v>
      </c>
      <c r="CQ1259" s="14"/>
      <c r="CR1259" s="14">
        <v>0.204789491595505</v>
      </c>
      <c r="CS1259" s="14">
        <v>0.160740209911023</v>
      </c>
    </row>
    <row r="1260" spans="2:97" x14ac:dyDescent="0.3">
      <c r="B1260" t="s">
        <v>460</v>
      </c>
      <c r="C1260" s="14">
        <v>0.29786564178132302</v>
      </c>
      <c r="D1260" s="14">
        <v>0.30894812515657599</v>
      </c>
      <c r="E1260" s="14">
        <v>0.28762932277828801</v>
      </c>
      <c r="F1260" s="14"/>
      <c r="G1260" s="14">
        <v>0.196998964318637</v>
      </c>
      <c r="H1260" s="14">
        <v>0.211419659651053</v>
      </c>
      <c r="I1260" s="14">
        <v>0.31072873490486702</v>
      </c>
      <c r="J1260" s="14">
        <v>0.31715676704165202</v>
      </c>
      <c r="K1260" s="14">
        <v>0.34211848959116897</v>
      </c>
      <c r="L1260" s="14">
        <v>0.38543237090374999</v>
      </c>
      <c r="M1260" s="14"/>
      <c r="N1260" s="14">
        <v>0.24772565267443</v>
      </c>
      <c r="O1260" s="14">
        <v>0.31179892434604201</v>
      </c>
      <c r="P1260" s="14">
        <v>0.34796490826235499</v>
      </c>
      <c r="Q1260" s="14">
        <v>0.29407289141908899</v>
      </c>
      <c r="R1260" s="14"/>
      <c r="S1260" s="14">
        <v>0.18810093290684601</v>
      </c>
      <c r="T1260" s="14">
        <v>0.27546288628231902</v>
      </c>
      <c r="U1260" s="14">
        <v>0.29864545344749499</v>
      </c>
      <c r="V1260" s="14">
        <v>0.36290956868458901</v>
      </c>
      <c r="W1260" s="14">
        <v>0.32211004307595698</v>
      </c>
      <c r="X1260" s="14">
        <v>0.344221092313724</v>
      </c>
      <c r="Y1260" s="14">
        <v>0.28379528722609199</v>
      </c>
      <c r="Z1260" s="14">
        <v>0.40186205595498797</v>
      </c>
      <c r="AA1260" s="14">
        <v>0.19199982989450701</v>
      </c>
      <c r="AB1260" s="14">
        <v>0.402314102805921</v>
      </c>
      <c r="AC1260" s="14">
        <v>0.41607831399235201</v>
      </c>
      <c r="AD1260" s="14">
        <v>0.23391653319230599</v>
      </c>
      <c r="AE1260" s="14"/>
      <c r="AF1260" s="14">
        <v>0.36550696024878099</v>
      </c>
      <c r="AG1260" s="14">
        <v>0.251383198794635</v>
      </c>
      <c r="AH1260" s="14">
        <v>0.25831166395570199</v>
      </c>
      <c r="AI1260" s="14">
        <v>0.38998229537928403</v>
      </c>
      <c r="AJ1260" s="14">
        <v>0.238666712439777</v>
      </c>
      <c r="AK1260" s="14"/>
      <c r="AL1260" s="14">
        <v>0.235057242150812</v>
      </c>
      <c r="AM1260" s="14">
        <v>0.37209738181312602</v>
      </c>
      <c r="AN1260" s="14">
        <v>0.20978241270429401</v>
      </c>
      <c r="AO1260" s="14">
        <v>0.41647669199544701</v>
      </c>
      <c r="AP1260" s="14">
        <v>0.17890039409530001</v>
      </c>
      <c r="AQ1260" s="14">
        <v>0.273160378114294</v>
      </c>
      <c r="AR1260" s="14"/>
      <c r="AS1260" s="14">
        <v>0.34267044153097398</v>
      </c>
      <c r="AT1260" s="14">
        <v>0.28122280417565698</v>
      </c>
      <c r="AU1260" s="14">
        <v>0.27871798577738599</v>
      </c>
      <c r="AV1260" s="14">
        <v>0.221330494849972</v>
      </c>
      <c r="AW1260" s="14">
        <v>0.24718791661428399</v>
      </c>
      <c r="AX1260" s="14"/>
      <c r="AY1260" s="14">
        <v>0.10643067309797601</v>
      </c>
      <c r="AZ1260" s="14">
        <v>0.30728983106163199</v>
      </c>
      <c r="BA1260" s="14">
        <v>0.42357915467206397</v>
      </c>
      <c r="BB1260" s="14">
        <v>0.235809327754916</v>
      </c>
      <c r="BC1260" s="14">
        <v>0.34907702270673702</v>
      </c>
      <c r="BD1260" s="14">
        <v>0.35087276993868399</v>
      </c>
      <c r="BE1260" s="14">
        <v>0.267245800288546</v>
      </c>
      <c r="BF1260" s="14">
        <v>0.30978172355010702</v>
      </c>
      <c r="BG1260" s="14">
        <v>0.276846747668403</v>
      </c>
      <c r="BH1260" s="14">
        <v>0.361899859523585</v>
      </c>
      <c r="BI1260" s="14">
        <v>0.30114592578488503</v>
      </c>
      <c r="BJ1260" s="14">
        <v>0.25999220001628798</v>
      </c>
      <c r="BK1260" s="14">
        <v>0.35237886654641498</v>
      </c>
      <c r="BL1260" s="14">
        <v>0.147622928246566</v>
      </c>
      <c r="BM1260" s="14">
        <v>0.219844107419154</v>
      </c>
      <c r="BN1260" s="14">
        <v>0.170449061522609</v>
      </c>
      <c r="BO1260" s="14"/>
      <c r="BP1260" s="14">
        <v>0.220561712487229</v>
      </c>
      <c r="BQ1260" s="14">
        <v>0.29741353451827901</v>
      </c>
      <c r="BR1260" s="14">
        <v>0.30153692820212702</v>
      </c>
      <c r="BS1260" s="14">
        <v>0.34569931402148202</v>
      </c>
      <c r="BT1260" s="14">
        <v>0.380324531893518</v>
      </c>
      <c r="BU1260" s="14">
        <v>0.29992750144246599</v>
      </c>
      <c r="BV1260" s="14"/>
      <c r="BW1260" s="14">
        <v>0.28839558867743997</v>
      </c>
      <c r="BX1260" s="14">
        <v>0.33509821365208903</v>
      </c>
      <c r="BY1260" s="14" t="s">
        <v>120</v>
      </c>
      <c r="BZ1260" s="14">
        <v>0.26055002204581001</v>
      </c>
      <c r="CA1260" s="14">
        <v>0.33554875439634402</v>
      </c>
      <c r="CB1260" s="14">
        <v>0.29427284209357302</v>
      </c>
      <c r="CC1260" s="14">
        <v>0.216196612792141</v>
      </c>
      <c r="CD1260" s="14"/>
      <c r="CE1260" s="14">
        <v>0.25148236935484403</v>
      </c>
      <c r="CF1260" s="14">
        <v>0.28281258235757301</v>
      </c>
      <c r="CG1260" s="14">
        <v>0.358523031401634</v>
      </c>
      <c r="CH1260" s="14">
        <v>0.30893806211459601</v>
      </c>
      <c r="CI1260" s="14"/>
      <c r="CJ1260" s="14">
        <v>0.31794827349098997</v>
      </c>
      <c r="CK1260" s="14">
        <v>0.30015122458202698</v>
      </c>
      <c r="CL1260" s="14">
        <v>0.30016702548218399</v>
      </c>
      <c r="CM1260" s="14">
        <v>0.21497623503874899</v>
      </c>
      <c r="CN1260" s="14"/>
      <c r="CO1260" s="14">
        <v>0.25694117521696802</v>
      </c>
      <c r="CP1260" s="14">
        <v>0.30489084960405399</v>
      </c>
      <c r="CQ1260" s="14"/>
      <c r="CR1260" s="14">
        <v>0.25664631754608902</v>
      </c>
      <c r="CS1260" s="14">
        <v>0.30959684538439303</v>
      </c>
    </row>
    <row r="1261" spans="2:97" x14ac:dyDescent="0.3">
      <c r="B1261" t="s">
        <v>461</v>
      </c>
      <c r="C1261" s="14">
        <v>0.30542924891811002</v>
      </c>
      <c r="D1261" s="14">
        <v>0.30133502631194697</v>
      </c>
      <c r="E1261" s="14">
        <v>0.31098257722092398</v>
      </c>
      <c r="F1261" s="14"/>
      <c r="G1261" s="14">
        <v>0.28937862528604602</v>
      </c>
      <c r="H1261" s="14">
        <v>0.30202187743151898</v>
      </c>
      <c r="I1261" s="14">
        <v>0.25458312763648999</v>
      </c>
      <c r="J1261" s="14">
        <v>0.33918162075041203</v>
      </c>
      <c r="K1261" s="14">
        <v>0.32421660096210497</v>
      </c>
      <c r="L1261" s="14">
        <v>0.32165711712015699</v>
      </c>
      <c r="M1261" s="14"/>
      <c r="N1261" s="14">
        <v>0.32093408098910903</v>
      </c>
      <c r="O1261" s="14">
        <v>0.30971749242938201</v>
      </c>
      <c r="P1261" s="14">
        <v>0.27098919334522598</v>
      </c>
      <c r="Q1261" s="14">
        <v>0.31091903061055598</v>
      </c>
      <c r="R1261" s="14"/>
      <c r="S1261" s="14">
        <v>0.24098763812191301</v>
      </c>
      <c r="T1261" s="14">
        <v>0.321730406947973</v>
      </c>
      <c r="U1261" s="14">
        <v>0.37152977920689101</v>
      </c>
      <c r="V1261" s="14">
        <v>0.29785005217302302</v>
      </c>
      <c r="W1261" s="14">
        <v>0.28423887700318501</v>
      </c>
      <c r="X1261" s="14">
        <v>0.29943891037627501</v>
      </c>
      <c r="Y1261" s="14">
        <v>0.250580754089687</v>
      </c>
      <c r="Z1261" s="14">
        <v>0.29815636031356801</v>
      </c>
      <c r="AA1261" s="14">
        <v>0.39190314298660101</v>
      </c>
      <c r="AB1261" s="14">
        <v>0.28038441288295302</v>
      </c>
      <c r="AC1261" s="14">
        <v>0.23703030024536201</v>
      </c>
      <c r="AD1261" s="14">
        <v>0.504374755706263</v>
      </c>
      <c r="AE1261" s="14"/>
      <c r="AF1261" s="14">
        <v>0.28196205689083698</v>
      </c>
      <c r="AG1261" s="14">
        <v>0.29863319037900299</v>
      </c>
      <c r="AH1261" s="14">
        <v>0.34547250161910997</v>
      </c>
      <c r="AI1261" s="14">
        <v>0.28311490100089098</v>
      </c>
      <c r="AJ1261" s="14">
        <v>0.21072854363267701</v>
      </c>
      <c r="AK1261" s="14"/>
      <c r="AL1261" s="14">
        <v>0.27238775535585202</v>
      </c>
      <c r="AM1261" s="14">
        <v>0.258769539075204</v>
      </c>
      <c r="AN1261" s="14">
        <v>0.39167505926450202</v>
      </c>
      <c r="AO1261" s="14">
        <v>0.26367461273075399</v>
      </c>
      <c r="AP1261" s="14">
        <v>0.29313386657303803</v>
      </c>
      <c r="AQ1261" s="14">
        <v>0.38203557948262101</v>
      </c>
      <c r="AR1261" s="14"/>
      <c r="AS1261" s="14">
        <v>0.29407214235221601</v>
      </c>
      <c r="AT1261" s="14">
        <v>0.31788019958365799</v>
      </c>
      <c r="AU1261" s="14">
        <v>0.30515041280413702</v>
      </c>
      <c r="AV1261" s="14">
        <v>0.29957730964134299</v>
      </c>
      <c r="AW1261" s="14">
        <v>0.169219975972874</v>
      </c>
      <c r="AX1261" s="14"/>
      <c r="AY1261" s="14">
        <v>0.51381296752278105</v>
      </c>
      <c r="AZ1261" s="14">
        <v>0.33993616926614501</v>
      </c>
      <c r="BA1261" s="14">
        <v>0.11963783190993001</v>
      </c>
      <c r="BB1261" s="14">
        <v>0.39353438668941698</v>
      </c>
      <c r="BC1261" s="14">
        <v>0.293417301387635</v>
      </c>
      <c r="BD1261" s="14">
        <v>0.30878418043273598</v>
      </c>
      <c r="BE1261" s="14">
        <v>0.30475974171063902</v>
      </c>
      <c r="BF1261" s="14">
        <v>0.26728461135113901</v>
      </c>
      <c r="BG1261" s="14">
        <v>0.38781769156541201</v>
      </c>
      <c r="BH1261" s="14">
        <v>0.31413443427561799</v>
      </c>
      <c r="BI1261" s="14">
        <v>0.36494548120731901</v>
      </c>
      <c r="BJ1261" s="14">
        <v>0.22033723283830101</v>
      </c>
      <c r="BK1261" s="14">
        <v>0.34482326765037802</v>
      </c>
      <c r="BL1261" s="14">
        <v>0.425148948500088</v>
      </c>
      <c r="BM1261" s="14">
        <v>0.27210426812321997</v>
      </c>
      <c r="BN1261" s="14">
        <v>0.233043235977827</v>
      </c>
      <c r="BO1261" s="14"/>
      <c r="BP1261" s="14">
        <v>0.25096265159076198</v>
      </c>
      <c r="BQ1261" s="14">
        <v>0.333582855844471</v>
      </c>
      <c r="BR1261" s="14">
        <v>0.39809814487759798</v>
      </c>
      <c r="BS1261" s="14">
        <v>0.26544655490129598</v>
      </c>
      <c r="BT1261" s="14">
        <v>0.30558402597241502</v>
      </c>
      <c r="BU1261" s="14">
        <v>0.31823536420217402</v>
      </c>
      <c r="BV1261" s="14"/>
      <c r="BW1261" s="14">
        <v>0.31668870097954899</v>
      </c>
      <c r="BX1261" s="14">
        <v>0.29364415662024401</v>
      </c>
      <c r="BY1261" s="14" t="s">
        <v>120</v>
      </c>
      <c r="BZ1261" s="14">
        <v>0.33562442388017799</v>
      </c>
      <c r="CA1261" s="14">
        <v>0.31220386695403102</v>
      </c>
      <c r="CB1261" s="14">
        <v>0.30324883555739501</v>
      </c>
      <c r="CC1261" s="14">
        <v>0.175799863720001</v>
      </c>
      <c r="CD1261" s="14"/>
      <c r="CE1261" s="14">
        <v>0.28910040374618701</v>
      </c>
      <c r="CF1261" s="14">
        <v>0.31780286630227</v>
      </c>
      <c r="CG1261" s="14">
        <v>0.30413807268372101</v>
      </c>
      <c r="CH1261" s="14">
        <v>0.28321900754974999</v>
      </c>
      <c r="CI1261" s="14"/>
      <c r="CJ1261" s="14">
        <v>0.28889389583298303</v>
      </c>
      <c r="CK1261" s="14">
        <v>0.294186340920642</v>
      </c>
      <c r="CL1261" s="14">
        <v>0.31329180488432901</v>
      </c>
      <c r="CM1261" s="14">
        <v>0.31656110388980302</v>
      </c>
      <c r="CN1261" s="14"/>
      <c r="CO1261" s="14">
        <v>0.21878349800882199</v>
      </c>
      <c r="CP1261" s="14">
        <v>0.31818033752501901</v>
      </c>
      <c r="CQ1261" s="14"/>
      <c r="CR1261" s="14">
        <v>0.28179302527241501</v>
      </c>
      <c r="CS1261" s="14">
        <v>0.29634063868912702</v>
      </c>
    </row>
    <row r="1262" spans="2:97" x14ac:dyDescent="0.3">
      <c r="B1262" t="s">
        <v>462</v>
      </c>
      <c r="C1262" s="14">
        <v>0.121780498976806</v>
      </c>
      <c r="D1262" s="14">
        <v>0.10335452063612199</v>
      </c>
      <c r="E1262" s="14">
        <v>0.13957427307342801</v>
      </c>
      <c r="F1262" s="14"/>
      <c r="G1262" s="14">
        <v>0.216091289327597</v>
      </c>
      <c r="H1262" s="14">
        <v>6.1527952146035701E-2</v>
      </c>
      <c r="I1262" s="14">
        <v>0.14990923386440599</v>
      </c>
      <c r="J1262" s="14">
        <v>0.13652685920056701</v>
      </c>
      <c r="K1262" s="14">
        <v>0.131777918504454</v>
      </c>
      <c r="L1262" s="14">
        <v>6.6899194852509197E-2</v>
      </c>
      <c r="M1262" s="14"/>
      <c r="N1262" s="14">
        <v>0.111789540496619</v>
      </c>
      <c r="O1262" s="14">
        <v>0.11999972552485499</v>
      </c>
      <c r="P1262" s="14">
        <v>0.12624246524364399</v>
      </c>
      <c r="Q1262" s="14">
        <v>0.13151681457240799</v>
      </c>
      <c r="R1262" s="14"/>
      <c r="S1262" s="14">
        <v>0.163337804564651</v>
      </c>
      <c r="T1262" s="14">
        <v>0.14170652808633999</v>
      </c>
      <c r="U1262" s="14">
        <v>0.13043176404885801</v>
      </c>
      <c r="V1262" s="14">
        <v>9.5634731855234995E-2</v>
      </c>
      <c r="W1262" s="14">
        <v>0.10130095768225</v>
      </c>
      <c r="X1262" s="14">
        <v>8.9847459010056793E-2</v>
      </c>
      <c r="Y1262" s="14">
        <v>0.13350373403390101</v>
      </c>
      <c r="Z1262" s="14">
        <v>0.103145423870277</v>
      </c>
      <c r="AA1262" s="14">
        <v>0.16753284602685201</v>
      </c>
      <c r="AB1262" s="14">
        <v>9.9443121366278406E-2</v>
      </c>
      <c r="AC1262" s="14">
        <v>9.6771896564402798E-2</v>
      </c>
      <c r="AD1262" s="14">
        <v>0</v>
      </c>
      <c r="AE1262" s="14"/>
      <c r="AF1262" s="14">
        <v>9.9602735977639106E-2</v>
      </c>
      <c r="AG1262" s="14">
        <v>0.100409759388581</v>
      </c>
      <c r="AH1262" s="14">
        <v>0.11500535280947601</v>
      </c>
      <c r="AI1262" s="14">
        <v>0.103000108714869</v>
      </c>
      <c r="AJ1262" s="14">
        <v>0.31198598713654802</v>
      </c>
      <c r="AK1262" s="14"/>
      <c r="AL1262" s="14">
        <v>0.11567684525074701</v>
      </c>
      <c r="AM1262" s="14">
        <v>0.10753659752098201</v>
      </c>
      <c r="AN1262" s="14">
        <v>0.12247198594516</v>
      </c>
      <c r="AO1262" s="14">
        <v>9.7091009231728406E-2</v>
      </c>
      <c r="AP1262" s="14">
        <v>0.34374161140092502</v>
      </c>
      <c r="AQ1262" s="14">
        <v>9.5540044494815499E-2</v>
      </c>
      <c r="AR1262" s="14"/>
      <c r="AS1262" s="14">
        <v>0.129893349488583</v>
      </c>
      <c r="AT1262" s="14">
        <v>0.16177552476396501</v>
      </c>
      <c r="AU1262" s="14">
        <v>0.12095795200319499</v>
      </c>
      <c r="AV1262" s="14">
        <v>9.1796316059247096E-2</v>
      </c>
      <c r="AW1262" s="14">
        <v>3.8653909300355803E-2</v>
      </c>
      <c r="AX1262" s="14"/>
      <c r="AY1262" s="14">
        <v>0.167934052721952</v>
      </c>
      <c r="AZ1262" s="14">
        <v>0.14314832855909199</v>
      </c>
      <c r="BA1262" s="14">
        <v>0.14748312100141101</v>
      </c>
      <c r="BB1262" s="14">
        <v>0.115876862595752</v>
      </c>
      <c r="BC1262" s="14">
        <v>9.5031761812993304E-2</v>
      </c>
      <c r="BD1262" s="14">
        <v>9.9658121075542005E-2</v>
      </c>
      <c r="BE1262" s="14">
        <v>0.138327740089913</v>
      </c>
      <c r="BF1262" s="14">
        <v>9.7317042891199301E-2</v>
      </c>
      <c r="BG1262" s="14">
        <v>0.15039050198512099</v>
      </c>
      <c r="BH1262" s="14">
        <v>0.20969974407616199</v>
      </c>
      <c r="BI1262" s="14">
        <v>6.3742227538049104E-2</v>
      </c>
      <c r="BJ1262" s="14">
        <v>8.9375779179232395E-2</v>
      </c>
      <c r="BK1262" s="14">
        <v>5.8314563318104702E-2</v>
      </c>
      <c r="BL1262" s="14">
        <v>0.20087831641987799</v>
      </c>
      <c r="BM1262" s="14">
        <v>0.12775703257293</v>
      </c>
      <c r="BN1262" s="14">
        <v>0.120887044587087</v>
      </c>
      <c r="BO1262" s="14"/>
      <c r="BP1262" s="14">
        <v>0.13104673035689501</v>
      </c>
      <c r="BQ1262" s="14">
        <v>0.138488240713213</v>
      </c>
      <c r="BR1262" s="14">
        <v>7.82724104411609E-2</v>
      </c>
      <c r="BS1262" s="14">
        <v>0.13748438231823501</v>
      </c>
      <c r="BT1262" s="14">
        <v>6.1831161186521801E-2</v>
      </c>
      <c r="BU1262" s="14">
        <v>0.17953715694849701</v>
      </c>
      <c r="BV1262" s="14"/>
      <c r="BW1262" s="14">
        <v>0.105056110443424</v>
      </c>
      <c r="BX1262" s="14">
        <v>0.132788626455565</v>
      </c>
      <c r="BY1262" s="14" t="s">
        <v>120</v>
      </c>
      <c r="BZ1262" s="14">
        <v>0.18313945885225999</v>
      </c>
      <c r="CA1262" s="14">
        <v>0.13726804395490999</v>
      </c>
      <c r="CB1262" s="14">
        <v>7.1337050920254705E-2</v>
      </c>
      <c r="CC1262" s="14">
        <v>0.24914114904891099</v>
      </c>
      <c r="CD1262" s="14"/>
      <c r="CE1262" s="14">
        <v>0.143648867788983</v>
      </c>
      <c r="CF1262" s="14">
        <v>0.11785499947808201</v>
      </c>
      <c r="CG1262" s="14">
        <v>0.103438832665397</v>
      </c>
      <c r="CH1262" s="14">
        <v>0.12613812190374901</v>
      </c>
      <c r="CI1262" s="14"/>
      <c r="CJ1262" s="14">
        <v>0.123525296714858</v>
      </c>
      <c r="CK1262" s="14">
        <v>0.122593688825091</v>
      </c>
      <c r="CL1262" s="14">
        <v>0.1124961799213</v>
      </c>
      <c r="CM1262" s="14">
        <v>0.19616190585767301</v>
      </c>
      <c r="CN1262" s="14"/>
      <c r="CO1262" s="14">
        <v>0.11685171362969</v>
      </c>
      <c r="CP1262" s="14">
        <v>0.124239189953119</v>
      </c>
      <c r="CQ1262" s="14"/>
      <c r="CR1262" s="14">
        <v>0.118616215810616</v>
      </c>
      <c r="CS1262" s="14">
        <v>0.126335758558411</v>
      </c>
    </row>
    <row r="1263" spans="2:97" x14ac:dyDescent="0.3">
      <c r="B1263" t="s">
        <v>92</v>
      </c>
      <c r="C1263" s="14">
        <v>6.3670848488299306E-2</v>
      </c>
      <c r="D1263" s="14">
        <v>4.5812202806705699E-2</v>
      </c>
      <c r="E1263" s="14">
        <v>8.2484311473840194E-2</v>
      </c>
      <c r="F1263" s="14"/>
      <c r="G1263" s="14">
        <v>5.54223398954296E-2</v>
      </c>
      <c r="H1263" s="14">
        <v>7.5841463930017394E-2</v>
      </c>
      <c r="I1263" s="14">
        <v>5.5880631053255497E-2</v>
      </c>
      <c r="J1263" s="14">
        <v>6.8899557680346696E-2</v>
      </c>
      <c r="K1263" s="14">
        <v>7.1699517075857394E-2</v>
      </c>
      <c r="L1263" s="14">
        <v>5.5493413144509798E-2</v>
      </c>
      <c r="M1263" s="14"/>
      <c r="N1263" s="14">
        <v>2.8088850833416199E-2</v>
      </c>
      <c r="O1263" s="14">
        <v>6.4564088800677696E-2</v>
      </c>
      <c r="P1263" s="14">
        <v>9.0398467548187506E-2</v>
      </c>
      <c r="Q1263" s="14">
        <v>7.90642773639086E-2</v>
      </c>
      <c r="R1263" s="14"/>
      <c r="S1263" s="14">
        <v>6.3824578459429293E-2</v>
      </c>
      <c r="T1263" s="14">
        <v>4.1098922077668298E-2</v>
      </c>
      <c r="U1263" s="14">
        <v>6.5634368155653697E-2</v>
      </c>
      <c r="V1263" s="14">
        <v>5.3016847317401798E-2</v>
      </c>
      <c r="W1263" s="14">
        <v>2.6594828465066101E-2</v>
      </c>
      <c r="X1263" s="14">
        <v>8.9272347226916099E-2</v>
      </c>
      <c r="Y1263" s="14">
        <v>0.107061597658501</v>
      </c>
      <c r="Z1263" s="14">
        <v>9.8667659774026903E-2</v>
      </c>
      <c r="AA1263" s="14">
        <v>8.7708091433937402E-2</v>
      </c>
      <c r="AB1263" s="14">
        <v>3.2867011968199002E-2</v>
      </c>
      <c r="AC1263" s="14">
        <v>5.6936825325918199E-2</v>
      </c>
      <c r="AD1263" s="14">
        <v>4.80495855066344E-2</v>
      </c>
      <c r="AE1263" s="14"/>
      <c r="AF1263" s="14">
        <v>4.8961652218741297E-2</v>
      </c>
      <c r="AG1263" s="14">
        <v>4.7920104063047503E-2</v>
      </c>
      <c r="AH1263" s="14">
        <v>6.4523619820595707E-2</v>
      </c>
      <c r="AI1263" s="14">
        <v>7.6464669718457307E-2</v>
      </c>
      <c r="AJ1263" s="14">
        <v>5.0205018644801001E-2</v>
      </c>
      <c r="AK1263" s="14"/>
      <c r="AL1263" s="14">
        <v>3.7867653222787401E-2</v>
      </c>
      <c r="AM1263" s="14">
        <v>4.2915584255813898E-2</v>
      </c>
      <c r="AN1263" s="14">
        <v>5.7328988603776797E-2</v>
      </c>
      <c r="AO1263" s="14">
        <v>8.0129652183174499E-2</v>
      </c>
      <c r="AP1263" s="14">
        <v>2.61942722697527E-2</v>
      </c>
      <c r="AQ1263" s="14">
        <v>0.140131263914024</v>
      </c>
      <c r="AR1263" s="14"/>
      <c r="AS1263" s="14">
        <v>5.9734758268928399E-2</v>
      </c>
      <c r="AT1263" s="14">
        <v>6.1918357136038799E-2</v>
      </c>
      <c r="AU1263" s="14">
        <v>6.2895287846388995E-2</v>
      </c>
      <c r="AV1263" s="14">
        <v>4.5932286940478198E-2</v>
      </c>
      <c r="AW1263" s="14">
        <v>4.0356402133010602E-2</v>
      </c>
      <c r="AX1263" s="14"/>
      <c r="AY1263" s="14">
        <v>0.102772755425247</v>
      </c>
      <c r="AZ1263" s="14">
        <v>0.140711165125772</v>
      </c>
      <c r="BA1263" s="14">
        <v>0.116639304450859</v>
      </c>
      <c r="BB1263" s="14">
        <v>5.10679658955931E-2</v>
      </c>
      <c r="BC1263" s="14">
        <v>6.2886524925905699E-2</v>
      </c>
      <c r="BD1263" s="14">
        <v>7.2301385774255503E-2</v>
      </c>
      <c r="BE1263" s="14">
        <v>4.4881143633296497E-2</v>
      </c>
      <c r="BF1263" s="14">
        <v>7.3616782831320907E-2</v>
      </c>
      <c r="BG1263" s="14">
        <v>2.5533137403606899E-2</v>
      </c>
      <c r="BH1263" s="14">
        <v>2.3061166676559299E-2</v>
      </c>
      <c r="BI1263" s="14">
        <v>5.82811534050773E-2</v>
      </c>
      <c r="BJ1263" s="14">
        <v>6.2859427871047299E-2</v>
      </c>
      <c r="BK1263" s="14">
        <v>3.1771188288209899E-2</v>
      </c>
      <c r="BL1263" s="14">
        <v>4.8502044556059103E-2</v>
      </c>
      <c r="BM1263" s="14">
        <v>4.1660550997762301E-2</v>
      </c>
      <c r="BN1263" s="14">
        <v>0</v>
      </c>
      <c r="BO1263" s="14"/>
      <c r="BP1263" s="14">
        <v>5.8718667490465802E-2</v>
      </c>
      <c r="BQ1263" s="14">
        <v>6.2067571852641501E-2</v>
      </c>
      <c r="BR1263" s="14">
        <v>5.7340159710857E-2</v>
      </c>
      <c r="BS1263" s="14">
        <v>7.11393571439983E-2</v>
      </c>
      <c r="BT1263" s="14">
        <v>8.4967126569866797E-2</v>
      </c>
      <c r="BU1263" s="14">
        <v>3.9878436794673199E-2</v>
      </c>
      <c r="BV1263" s="14"/>
      <c r="BW1263" s="14">
        <v>6.3356019918241704E-2</v>
      </c>
      <c r="BX1263" s="14">
        <v>2.2177172860980299E-2</v>
      </c>
      <c r="BY1263" s="14" t="s">
        <v>120</v>
      </c>
      <c r="BZ1263" s="14">
        <v>6.82816283296937E-2</v>
      </c>
      <c r="CA1263" s="14">
        <v>5.4346976739825699E-2</v>
      </c>
      <c r="CB1263" s="14">
        <v>8.7707458283050696E-2</v>
      </c>
      <c r="CC1263" s="14">
        <v>0.20680323334227799</v>
      </c>
      <c r="CD1263" s="14"/>
      <c r="CE1263" s="14">
        <v>5.4275524506563602E-2</v>
      </c>
      <c r="CF1263" s="14">
        <v>1.8572720690826099E-2</v>
      </c>
      <c r="CG1263" s="14">
        <v>0.11897423775603699</v>
      </c>
      <c r="CH1263" s="14">
        <v>2.93133479110394E-2</v>
      </c>
      <c r="CI1263" s="14"/>
      <c r="CJ1263" s="14">
        <v>4.2368281373489303E-2</v>
      </c>
      <c r="CK1263" s="14">
        <v>5.1242660011562899E-2</v>
      </c>
      <c r="CL1263" s="14">
        <v>6.3259042099548399E-2</v>
      </c>
      <c r="CM1263" s="14">
        <v>0.164468318282842</v>
      </c>
      <c r="CN1263" s="14"/>
      <c r="CO1263" s="14">
        <v>3.3167376584538402E-2</v>
      </c>
      <c r="CP1263" s="14">
        <v>6.7006295268524696E-2</v>
      </c>
      <c r="CQ1263" s="14"/>
      <c r="CR1263" s="14">
        <v>1.7586826580698899E-2</v>
      </c>
      <c r="CS1263" s="14">
        <v>6.4656396895201501E-2</v>
      </c>
    </row>
    <row r="1264" spans="2:97" x14ac:dyDescent="0.3">
      <c r="C1264" s="14"/>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c r="AD1264" s="14"/>
      <c r="AE1264" s="14"/>
      <c r="AF1264" s="14"/>
      <c r="AG1264" s="14"/>
      <c r="AH1264" s="14"/>
      <c r="AI1264" s="14"/>
      <c r="AJ1264" s="14"/>
      <c r="AK1264" s="14"/>
      <c r="AL1264" s="14"/>
      <c r="AM1264" s="14"/>
      <c r="AN1264" s="14"/>
      <c r="AO1264" s="14"/>
      <c r="AP1264" s="14"/>
      <c r="AQ1264" s="14"/>
      <c r="AR1264" s="14"/>
      <c r="AS1264" s="14"/>
      <c r="AT1264" s="14"/>
      <c r="AU1264" s="14"/>
      <c r="AV1264" s="14"/>
      <c r="AW1264" s="14"/>
      <c r="AX1264" s="14"/>
      <c r="AY1264" s="14"/>
      <c r="AZ1264" s="14"/>
      <c r="BA1264" s="14"/>
      <c r="BB1264" s="14"/>
      <c r="BC1264" s="14"/>
      <c r="BD1264" s="14"/>
      <c r="BE1264" s="14"/>
      <c r="BF1264" s="14"/>
      <c r="BG1264" s="14"/>
      <c r="BH1264" s="14"/>
      <c r="BI1264" s="14"/>
      <c r="BJ1264" s="14"/>
      <c r="BK1264" s="14"/>
      <c r="BL1264" s="14"/>
      <c r="BM1264" s="14"/>
      <c r="BN1264" s="14"/>
      <c r="BO1264" s="14"/>
      <c r="BP1264" s="14"/>
      <c r="BQ1264" s="14"/>
      <c r="BR1264" s="14"/>
      <c r="BS1264" s="14"/>
      <c r="BT1264" s="14"/>
      <c r="BU1264" s="14"/>
      <c r="BV1264" s="14"/>
      <c r="BW1264" s="14"/>
      <c r="BX1264" s="14"/>
      <c r="BY1264" s="14"/>
      <c r="BZ1264" s="14"/>
      <c r="CA1264" s="14"/>
      <c r="CB1264" s="14"/>
      <c r="CC1264" s="14"/>
      <c r="CD1264" s="14"/>
      <c r="CE1264" s="14"/>
      <c r="CF1264" s="14"/>
      <c r="CG1264" s="14"/>
      <c r="CH1264" s="14"/>
      <c r="CI1264" s="14"/>
      <c r="CJ1264" s="14"/>
      <c r="CK1264" s="14"/>
      <c r="CL1264" s="14"/>
      <c r="CM1264" s="14"/>
      <c r="CN1264" s="14"/>
      <c r="CO1264" s="14"/>
      <c r="CP1264" s="14"/>
      <c r="CQ1264" s="14"/>
      <c r="CR1264" s="14"/>
      <c r="CS1264" s="14"/>
    </row>
    <row r="1265" spans="2:97" x14ac:dyDescent="0.3">
      <c r="B1265" s="6" t="s">
        <v>491</v>
      </c>
      <c r="C1265" s="14"/>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c r="AD1265" s="14"/>
      <c r="AE1265" s="14"/>
      <c r="AF1265" s="14"/>
      <c r="AG1265" s="14"/>
      <c r="AH1265" s="14"/>
      <c r="AI1265" s="14"/>
      <c r="AJ1265" s="14"/>
      <c r="AK1265" s="14"/>
      <c r="AL1265" s="14"/>
      <c r="AM1265" s="14"/>
      <c r="AN1265" s="14"/>
      <c r="AO1265" s="14"/>
      <c r="AP1265" s="14"/>
      <c r="AQ1265" s="14"/>
      <c r="AR1265" s="14"/>
      <c r="AS1265" s="14"/>
      <c r="AT1265" s="14"/>
      <c r="AU1265" s="14"/>
      <c r="AV1265" s="14"/>
      <c r="AW1265" s="14"/>
      <c r="AX1265" s="14"/>
      <c r="AY1265" s="14"/>
      <c r="AZ1265" s="14"/>
      <c r="BA1265" s="14"/>
      <c r="BB1265" s="14"/>
      <c r="BC1265" s="14"/>
      <c r="BD1265" s="14"/>
      <c r="BE1265" s="14"/>
      <c r="BF1265" s="14"/>
      <c r="BG1265" s="14"/>
      <c r="BH1265" s="14"/>
      <c r="BI1265" s="14"/>
      <c r="BJ1265" s="14"/>
      <c r="BK1265" s="14"/>
      <c r="BL1265" s="14"/>
      <c r="BM1265" s="14"/>
      <c r="BN1265" s="14"/>
      <c r="BO1265" s="14"/>
      <c r="BP1265" s="14"/>
      <c r="BQ1265" s="14"/>
      <c r="BR1265" s="14"/>
      <c r="BS1265" s="14"/>
      <c r="BT1265" s="14"/>
      <c r="BU1265" s="14"/>
      <c r="BV1265" s="14"/>
      <c r="BW1265" s="14"/>
      <c r="BX1265" s="14"/>
      <c r="BY1265" s="14"/>
      <c r="BZ1265" s="14"/>
      <c r="CA1265" s="14"/>
      <c r="CB1265" s="14"/>
      <c r="CC1265" s="14"/>
      <c r="CD1265" s="14"/>
      <c r="CE1265" s="14"/>
      <c r="CF1265" s="14"/>
      <c r="CG1265" s="14"/>
      <c r="CH1265" s="14"/>
      <c r="CI1265" s="14"/>
      <c r="CJ1265" s="14"/>
      <c r="CK1265" s="14"/>
      <c r="CL1265" s="14"/>
      <c r="CM1265" s="14"/>
      <c r="CN1265" s="14"/>
      <c r="CO1265" s="14"/>
      <c r="CP1265" s="14"/>
      <c r="CQ1265" s="14"/>
      <c r="CR1265" s="14"/>
      <c r="CS1265" s="14"/>
    </row>
    <row r="1266" spans="2:97" x14ac:dyDescent="0.3">
      <c r="B1266" s="24" t="s">
        <v>118</v>
      </c>
      <c r="C1266" s="14"/>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c r="AD1266" s="14"/>
      <c r="AE1266" s="14"/>
      <c r="AF1266" s="14"/>
      <c r="AG1266" s="14"/>
      <c r="AH1266" s="14"/>
      <c r="AI1266" s="14"/>
      <c r="AJ1266" s="14"/>
      <c r="AK1266" s="14"/>
      <c r="AL1266" s="14"/>
      <c r="AM1266" s="14"/>
      <c r="AN1266" s="14"/>
      <c r="AO1266" s="14"/>
      <c r="AP1266" s="14"/>
      <c r="AQ1266" s="14"/>
      <c r="AR1266" s="14"/>
      <c r="AS1266" s="14"/>
      <c r="AT1266" s="14"/>
      <c r="AU1266" s="14"/>
      <c r="AV1266" s="14"/>
      <c r="AW1266" s="14"/>
      <c r="AX1266" s="14"/>
      <c r="AY1266" s="14"/>
      <c r="AZ1266" s="14"/>
      <c r="BA1266" s="14"/>
      <c r="BB1266" s="14"/>
      <c r="BC1266" s="14"/>
      <c r="BD1266" s="14"/>
      <c r="BE1266" s="14"/>
      <c r="BF1266" s="14"/>
      <c r="BG1266" s="14"/>
      <c r="BH1266" s="14"/>
      <c r="BI1266" s="14"/>
      <c r="BJ1266" s="14"/>
      <c r="BK1266" s="14"/>
      <c r="BL1266" s="14"/>
      <c r="BM1266" s="14"/>
      <c r="BN1266" s="14"/>
      <c r="BO1266" s="14"/>
      <c r="BP1266" s="14"/>
      <c r="BQ1266" s="14"/>
      <c r="BR1266" s="14"/>
      <c r="BS1266" s="14"/>
      <c r="BT1266" s="14"/>
      <c r="BU1266" s="14"/>
      <c r="BV1266" s="14"/>
      <c r="BW1266" s="14"/>
      <c r="BX1266" s="14"/>
      <c r="BY1266" s="14"/>
      <c r="BZ1266" s="14"/>
      <c r="CA1266" s="14"/>
      <c r="CB1266" s="14"/>
      <c r="CC1266" s="14"/>
      <c r="CD1266" s="14"/>
      <c r="CE1266" s="14"/>
      <c r="CF1266" s="14"/>
      <c r="CG1266" s="14"/>
      <c r="CH1266" s="14"/>
      <c r="CI1266" s="14"/>
      <c r="CJ1266" s="14"/>
      <c r="CK1266" s="14"/>
      <c r="CL1266" s="14"/>
      <c r="CM1266" s="14"/>
      <c r="CN1266" s="14"/>
      <c r="CO1266" s="14"/>
      <c r="CP1266" s="14"/>
      <c r="CQ1266" s="14"/>
      <c r="CR1266" s="14"/>
      <c r="CS1266" s="14"/>
    </row>
    <row r="1267" spans="2:97" x14ac:dyDescent="0.3">
      <c r="B1267" t="s">
        <v>481</v>
      </c>
      <c r="C1267" s="14">
        <v>0.67551648889837801</v>
      </c>
      <c r="D1267" s="14">
        <v>0.67465259011402401</v>
      </c>
      <c r="E1267" s="14">
        <v>0.67657249323380897</v>
      </c>
      <c r="F1267" s="14"/>
      <c r="G1267" s="14">
        <v>0.52806514346987299</v>
      </c>
      <c r="H1267" s="14">
        <v>0.59660465303351595</v>
      </c>
      <c r="I1267" s="14">
        <v>0.64121439058188001</v>
      </c>
      <c r="J1267" s="14">
        <v>0.71053230818552604</v>
      </c>
      <c r="K1267" s="14">
        <v>0.76224733483555895</v>
      </c>
      <c r="L1267" s="14">
        <v>0.77855954837211006</v>
      </c>
      <c r="M1267" s="14"/>
      <c r="N1267" s="14">
        <v>0.67699930643678496</v>
      </c>
      <c r="O1267" s="14">
        <v>0.717860999288228</v>
      </c>
      <c r="P1267" s="14">
        <v>0.65840184833965798</v>
      </c>
      <c r="Q1267" s="14">
        <v>0.64309396231018101</v>
      </c>
      <c r="R1267" s="14"/>
      <c r="S1267" s="14">
        <v>0.65058507779374597</v>
      </c>
      <c r="T1267" s="14">
        <v>0.71983164504234398</v>
      </c>
      <c r="U1267" s="14">
        <v>0.70793701769428596</v>
      </c>
      <c r="V1267" s="14">
        <v>0.67375315093611698</v>
      </c>
      <c r="W1267" s="14">
        <v>0.62687841959631596</v>
      </c>
      <c r="X1267" s="14">
        <v>0.56205539118408998</v>
      </c>
      <c r="Y1267" s="14">
        <v>0.65452500714072803</v>
      </c>
      <c r="Z1267" s="14">
        <v>0.63667647262209104</v>
      </c>
      <c r="AA1267" s="14">
        <v>0.73094167260221199</v>
      </c>
      <c r="AB1267" s="14">
        <v>0.69478079501015799</v>
      </c>
      <c r="AC1267" s="14">
        <v>0.740886292441857</v>
      </c>
      <c r="AD1267" s="14">
        <v>0.71055409299311501</v>
      </c>
      <c r="AE1267" s="14"/>
      <c r="AF1267" s="14">
        <v>0.67665782748616399</v>
      </c>
      <c r="AG1267" s="14">
        <v>0.66874952270437404</v>
      </c>
      <c r="AH1267" s="14">
        <v>0.68635223682945201</v>
      </c>
      <c r="AI1267" s="14">
        <v>0.65268262675728494</v>
      </c>
      <c r="AJ1267" s="14">
        <v>0.76661620567210498</v>
      </c>
      <c r="AK1267" s="14"/>
      <c r="AL1267" s="14">
        <v>0.640480723930965</v>
      </c>
      <c r="AM1267" s="14">
        <v>0.65229109699359999</v>
      </c>
      <c r="AN1267" s="14">
        <v>0.72119172937936105</v>
      </c>
      <c r="AO1267" s="14">
        <v>0.67311166700007696</v>
      </c>
      <c r="AP1267" s="14">
        <v>0.71658689884481896</v>
      </c>
      <c r="AQ1267" s="14">
        <v>0.746413934550059</v>
      </c>
      <c r="AR1267" s="14"/>
      <c r="AS1267" s="14">
        <v>0.68127294760666401</v>
      </c>
      <c r="AT1267" s="14">
        <v>0.67413782422746205</v>
      </c>
      <c r="AU1267" s="14">
        <v>0.68949936276990398</v>
      </c>
      <c r="AV1267" s="14">
        <v>0.63098937014932599</v>
      </c>
      <c r="AW1267" s="14">
        <v>0.67267536882687096</v>
      </c>
      <c r="AX1267" s="14"/>
      <c r="AY1267" s="14">
        <v>0.45150202480588297</v>
      </c>
      <c r="AZ1267" s="14">
        <v>0.60748426856275795</v>
      </c>
      <c r="BA1267" s="14">
        <v>0.71503666358583096</v>
      </c>
      <c r="BB1267" s="14">
        <v>0.60814816560588503</v>
      </c>
      <c r="BC1267" s="14">
        <v>0.66487477246790605</v>
      </c>
      <c r="BD1267" s="14">
        <v>0.64550939660449802</v>
      </c>
      <c r="BE1267" s="14">
        <v>0.65418334374487497</v>
      </c>
      <c r="BF1267" s="14">
        <v>0.71111458952612605</v>
      </c>
      <c r="BG1267" s="14">
        <v>0.70421549580809495</v>
      </c>
      <c r="BH1267" s="14">
        <v>0.69769242687911304</v>
      </c>
      <c r="BI1267" s="14">
        <v>0.66999388314008301</v>
      </c>
      <c r="BJ1267" s="14">
        <v>0.59966182104714505</v>
      </c>
      <c r="BK1267" s="14">
        <v>0.76005505120501604</v>
      </c>
      <c r="BL1267" s="14">
        <v>0.63271762943099596</v>
      </c>
      <c r="BM1267" s="14">
        <v>0.73172269591958505</v>
      </c>
      <c r="BN1267" s="14">
        <v>0.71992884801975499</v>
      </c>
      <c r="BO1267" s="14"/>
      <c r="BP1267" s="14">
        <v>0.63597837070081398</v>
      </c>
      <c r="BQ1267" s="14">
        <v>0.70108851686614404</v>
      </c>
      <c r="BR1267" s="14">
        <v>0.64007481636327801</v>
      </c>
      <c r="BS1267" s="14">
        <v>0.68710838222608395</v>
      </c>
      <c r="BT1267" s="14">
        <v>0.69917056327895399</v>
      </c>
      <c r="BU1267" s="14">
        <v>0.74155624959861699</v>
      </c>
      <c r="BV1267" s="14"/>
      <c r="BW1267" s="14">
        <v>0.72975894145155296</v>
      </c>
      <c r="BX1267" s="14">
        <v>0.63844528514440102</v>
      </c>
      <c r="BY1267" s="14" t="s">
        <v>120</v>
      </c>
      <c r="BZ1267" s="14">
        <v>0.61593327323539604</v>
      </c>
      <c r="CA1267" s="14">
        <v>0.60431874541581398</v>
      </c>
      <c r="CB1267" s="14">
        <v>0.66003600012517805</v>
      </c>
      <c r="CC1267" s="14">
        <v>0.68596145168072498</v>
      </c>
      <c r="CD1267" s="14"/>
      <c r="CE1267" s="14">
        <v>0.62562699327814197</v>
      </c>
      <c r="CF1267" s="14">
        <v>0.669559859044079</v>
      </c>
      <c r="CG1267" s="14">
        <v>0.65405800889979404</v>
      </c>
      <c r="CH1267" s="14">
        <v>0.68916256118247898</v>
      </c>
      <c r="CI1267" s="14"/>
      <c r="CJ1267" s="14">
        <v>0.65606252826937905</v>
      </c>
      <c r="CK1267" s="14">
        <v>0.61716514576459303</v>
      </c>
      <c r="CL1267" s="14">
        <v>0.70686834009408905</v>
      </c>
      <c r="CM1267" s="14">
        <v>0.64161416686073902</v>
      </c>
      <c r="CN1267" s="14"/>
      <c r="CO1267" s="14">
        <v>0.52577952745521706</v>
      </c>
      <c r="CP1267" s="14">
        <v>0.700273159871585</v>
      </c>
      <c r="CQ1267" s="14"/>
      <c r="CR1267" s="14">
        <v>0.55782410983242203</v>
      </c>
      <c r="CS1267" s="14">
        <v>0.69414476685825099</v>
      </c>
    </row>
    <row r="1268" spans="2:97" x14ac:dyDescent="0.3">
      <c r="B1268" t="s">
        <v>482</v>
      </c>
      <c r="C1268" s="14">
        <v>0.60077182631650505</v>
      </c>
      <c r="D1268" s="14">
        <v>0.58853835106838104</v>
      </c>
      <c r="E1268" s="14">
        <v>0.61155541141709502</v>
      </c>
      <c r="F1268" s="14"/>
      <c r="G1268" s="14">
        <v>0.47141879923823798</v>
      </c>
      <c r="H1268" s="14">
        <v>0.50896472241605595</v>
      </c>
      <c r="I1268" s="14">
        <v>0.60352903787811596</v>
      </c>
      <c r="J1268" s="14">
        <v>0.64973249136189504</v>
      </c>
      <c r="K1268" s="14">
        <v>0.65942699173643804</v>
      </c>
      <c r="L1268" s="14">
        <v>0.679734938759467</v>
      </c>
      <c r="M1268" s="14"/>
      <c r="N1268" s="14">
        <v>0.58642655986769299</v>
      </c>
      <c r="O1268" s="14">
        <v>0.59779065556358901</v>
      </c>
      <c r="P1268" s="14">
        <v>0.61089886936628901</v>
      </c>
      <c r="Q1268" s="14">
        <v>0.60963610630869003</v>
      </c>
      <c r="R1268" s="14"/>
      <c r="S1268" s="14">
        <v>0.54310190534790104</v>
      </c>
      <c r="T1268" s="14">
        <v>0.66312398933238204</v>
      </c>
      <c r="U1268" s="14">
        <v>0.59928686849503998</v>
      </c>
      <c r="V1268" s="14">
        <v>0.59609966271047099</v>
      </c>
      <c r="W1268" s="14">
        <v>0.55946447034999902</v>
      </c>
      <c r="X1268" s="14">
        <v>0.58247098269219999</v>
      </c>
      <c r="Y1268" s="14">
        <v>0.55091728998437905</v>
      </c>
      <c r="Z1268" s="14">
        <v>0.55564673517227703</v>
      </c>
      <c r="AA1268" s="14">
        <v>0.60542201939558504</v>
      </c>
      <c r="AB1268" s="14">
        <v>0.72912112911779903</v>
      </c>
      <c r="AC1268" s="14">
        <v>0.59458220777964599</v>
      </c>
      <c r="AD1268" s="14">
        <v>0.57116413562704405</v>
      </c>
      <c r="AE1268" s="14"/>
      <c r="AF1268" s="14">
        <v>0.616752469776642</v>
      </c>
      <c r="AG1268" s="14">
        <v>0.57998155870132595</v>
      </c>
      <c r="AH1268" s="14">
        <v>0.651619986174513</v>
      </c>
      <c r="AI1268" s="14">
        <v>0.590970264282626</v>
      </c>
      <c r="AJ1268" s="14">
        <v>0.58370541395221798</v>
      </c>
      <c r="AK1268" s="14"/>
      <c r="AL1268" s="14">
        <v>0.54556256850849605</v>
      </c>
      <c r="AM1268" s="14">
        <v>0.62049679218389997</v>
      </c>
      <c r="AN1268" s="14">
        <v>0.64772743824531198</v>
      </c>
      <c r="AO1268" s="14">
        <v>0.63745452855887696</v>
      </c>
      <c r="AP1268" s="14">
        <v>0.53505957057801401</v>
      </c>
      <c r="AQ1268" s="14">
        <v>0.62523823863444095</v>
      </c>
      <c r="AR1268" s="14"/>
      <c r="AS1268" s="14">
        <v>0.59666006802848304</v>
      </c>
      <c r="AT1268" s="14">
        <v>0.63408062046373903</v>
      </c>
      <c r="AU1268" s="14">
        <v>0.58982705747148201</v>
      </c>
      <c r="AV1268" s="14">
        <v>0.55204639417562995</v>
      </c>
      <c r="AW1268" s="14">
        <v>0.55003650549657701</v>
      </c>
      <c r="AX1268" s="14"/>
      <c r="AY1268" s="14">
        <v>0.454872310316636</v>
      </c>
      <c r="AZ1268" s="14">
        <v>0.51327304338424995</v>
      </c>
      <c r="BA1268" s="14">
        <v>0.67020740236309995</v>
      </c>
      <c r="BB1268" s="14">
        <v>0.52806494403057802</v>
      </c>
      <c r="BC1268" s="14">
        <v>0.60675061487497495</v>
      </c>
      <c r="BD1268" s="14">
        <v>0.64101117383836304</v>
      </c>
      <c r="BE1268" s="14">
        <v>0.597213408434771</v>
      </c>
      <c r="BF1268" s="14">
        <v>0.67925637484205004</v>
      </c>
      <c r="BG1268" s="14">
        <v>0.62392185751287799</v>
      </c>
      <c r="BH1268" s="14">
        <v>0.60762189626586904</v>
      </c>
      <c r="BI1268" s="14">
        <v>0.57947884636192903</v>
      </c>
      <c r="BJ1268" s="14">
        <v>0.51072757298525695</v>
      </c>
      <c r="BK1268" s="14">
        <v>0.69016212123159104</v>
      </c>
      <c r="BL1268" s="14">
        <v>0.53549116889252801</v>
      </c>
      <c r="BM1268" s="14">
        <v>0.62032824887773597</v>
      </c>
      <c r="BN1268" s="14">
        <v>0.51481440625448005</v>
      </c>
      <c r="BO1268" s="14"/>
      <c r="BP1268" s="14">
        <v>0.52555669801696403</v>
      </c>
      <c r="BQ1268" s="14">
        <v>0.60755571345156001</v>
      </c>
      <c r="BR1268" s="14">
        <v>0.62045459544263803</v>
      </c>
      <c r="BS1268" s="14">
        <v>0.64499373590671105</v>
      </c>
      <c r="BT1268" s="14">
        <v>0.63184509328087402</v>
      </c>
      <c r="BU1268" s="14">
        <v>0.65351722725452099</v>
      </c>
      <c r="BV1268" s="14"/>
      <c r="BW1268" s="14">
        <v>0.62262584244682195</v>
      </c>
      <c r="BX1268" s="14">
        <v>0.54738621574693402</v>
      </c>
      <c r="BY1268" s="14" t="s">
        <v>120</v>
      </c>
      <c r="BZ1268" s="14">
        <v>0.58287843809608397</v>
      </c>
      <c r="CA1268" s="14">
        <v>0.60009672207944498</v>
      </c>
      <c r="CB1268" s="14">
        <v>0.62301999526638197</v>
      </c>
      <c r="CC1268" s="14">
        <v>0.63535887292932602</v>
      </c>
      <c r="CD1268" s="14"/>
      <c r="CE1268" s="14">
        <v>0.57148938318652898</v>
      </c>
      <c r="CF1268" s="14">
        <v>0.54258594628663803</v>
      </c>
      <c r="CG1268" s="14">
        <v>0.658750594867753</v>
      </c>
      <c r="CH1268" s="14">
        <v>0.63179236843526898</v>
      </c>
      <c r="CI1268" s="14"/>
      <c r="CJ1268" s="14">
        <v>0.64009945286914405</v>
      </c>
      <c r="CK1268" s="14">
        <v>0.58778221723074198</v>
      </c>
      <c r="CL1268" s="14">
        <v>0.59880442481081397</v>
      </c>
      <c r="CM1268" s="14">
        <v>0.55185840129486696</v>
      </c>
      <c r="CN1268" s="14"/>
      <c r="CO1268" s="14">
        <v>0.54508080243969403</v>
      </c>
      <c r="CP1268" s="14">
        <v>0.60998258959975005</v>
      </c>
      <c r="CQ1268" s="14"/>
      <c r="CR1268" s="14">
        <v>0.53943237006801603</v>
      </c>
      <c r="CS1268" s="14">
        <v>0.608490695521548</v>
      </c>
    </row>
    <row r="1269" spans="2:97" x14ac:dyDescent="0.3">
      <c r="B1269" t="s">
        <v>483</v>
      </c>
      <c r="C1269" s="14">
        <v>0.59091542710406098</v>
      </c>
      <c r="D1269" s="14">
        <v>0.57146382794397799</v>
      </c>
      <c r="E1269" s="14">
        <v>0.60963451082310804</v>
      </c>
      <c r="F1269" s="14"/>
      <c r="G1269" s="14">
        <v>0.39376644287991502</v>
      </c>
      <c r="H1269" s="14">
        <v>0.44655811842397602</v>
      </c>
      <c r="I1269" s="14">
        <v>0.52732700830985701</v>
      </c>
      <c r="J1269" s="14">
        <v>0.68274404464873895</v>
      </c>
      <c r="K1269" s="14">
        <v>0.67204950639415595</v>
      </c>
      <c r="L1269" s="14">
        <v>0.76162193127556799</v>
      </c>
      <c r="M1269" s="14"/>
      <c r="N1269" s="14">
        <v>0.59425210782391802</v>
      </c>
      <c r="O1269" s="14">
        <v>0.57565395081007997</v>
      </c>
      <c r="P1269" s="14">
        <v>0.57733639309419904</v>
      </c>
      <c r="Q1269" s="14">
        <v>0.61019815905763497</v>
      </c>
      <c r="R1269" s="14"/>
      <c r="S1269" s="14">
        <v>0.53865158495284304</v>
      </c>
      <c r="T1269" s="14">
        <v>0.66727329308857597</v>
      </c>
      <c r="U1269" s="14">
        <v>0.65499227917262104</v>
      </c>
      <c r="V1269" s="14">
        <v>0.62461660306382505</v>
      </c>
      <c r="W1269" s="14">
        <v>0.55889311132487896</v>
      </c>
      <c r="X1269" s="14">
        <v>0.555297949685152</v>
      </c>
      <c r="Y1269" s="14">
        <v>0.60962742084799904</v>
      </c>
      <c r="Z1269" s="14">
        <v>0.61841562331524902</v>
      </c>
      <c r="AA1269" s="14">
        <v>0.54731355189893405</v>
      </c>
      <c r="AB1269" s="14">
        <v>0.58302041361718904</v>
      </c>
      <c r="AC1269" s="14">
        <v>0.61436877918916399</v>
      </c>
      <c r="AD1269" s="14">
        <v>0.47182201465630202</v>
      </c>
      <c r="AE1269" s="14"/>
      <c r="AF1269" s="14">
        <v>0.641130478961769</v>
      </c>
      <c r="AG1269" s="14">
        <v>0.57243298432461298</v>
      </c>
      <c r="AH1269" s="14">
        <v>0.62860703667093798</v>
      </c>
      <c r="AI1269" s="14">
        <v>0.66568106648308401</v>
      </c>
      <c r="AJ1269" s="14">
        <v>0.54786762910069098</v>
      </c>
      <c r="AK1269" s="14"/>
      <c r="AL1269" s="14">
        <v>0.51073523183684499</v>
      </c>
      <c r="AM1269" s="14">
        <v>0.59407745537061796</v>
      </c>
      <c r="AN1269" s="14">
        <v>0.62617229746404501</v>
      </c>
      <c r="AO1269" s="14">
        <v>0.68516113771509302</v>
      </c>
      <c r="AP1269" s="14">
        <v>0.57570643049828596</v>
      </c>
      <c r="AQ1269" s="14">
        <v>0.64377864583768896</v>
      </c>
      <c r="AR1269" s="14"/>
      <c r="AS1269" s="14">
        <v>0.619001632617736</v>
      </c>
      <c r="AT1269" s="14">
        <v>0.58028224598243405</v>
      </c>
      <c r="AU1269" s="14">
        <v>0.61453564431136998</v>
      </c>
      <c r="AV1269" s="14">
        <v>0.48532507595733199</v>
      </c>
      <c r="AW1269" s="14">
        <v>0.53604158976959104</v>
      </c>
      <c r="AX1269" s="14"/>
      <c r="AY1269" s="14">
        <v>0.33553192391009001</v>
      </c>
      <c r="AZ1269" s="14">
        <v>0.54550838111220101</v>
      </c>
      <c r="BA1269" s="14">
        <v>0.62165329243421197</v>
      </c>
      <c r="BB1269" s="14">
        <v>0.57606503553680599</v>
      </c>
      <c r="BC1269" s="14">
        <v>0.53030835872003301</v>
      </c>
      <c r="BD1269" s="14">
        <v>0.61030817491220202</v>
      </c>
      <c r="BE1269" s="14">
        <v>0.557217394290486</v>
      </c>
      <c r="BF1269" s="14">
        <v>0.61608407252733999</v>
      </c>
      <c r="BG1269" s="14">
        <v>0.61866335304629905</v>
      </c>
      <c r="BH1269" s="14">
        <v>0.61337052248951396</v>
      </c>
      <c r="BI1269" s="14">
        <v>0.63562920510171805</v>
      </c>
      <c r="BJ1269" s="14">
        <v>0.61722686668397697</v>
      </c>
      <c r="BK1269" s="14">
        <v>0.54770820938212395</v>
      </c>
      <c r="BL1269" s="14">
        <v>0.55123993000985905</v>
      </c>
      <c r="BM1269" s="14">
        <v>0.61926769033206497</v>
      </c>
      <c r="BN1269" s="14">
        <v>0.56923183337680106</v>
      </c>
      <c r="BO1269" s="14"/>
      <c r="BP1269" s="14">
        <v>0.51266800220324904</v>
      </c>
      <c r="BQ1269" s="14">
        <v>0.61714379927891405</v>
      </c>
      <c r="BR1269" s="14">
        <v>0.59610593862597505</v>
      </c>
      <c r="BS1269" s="14">
        <v>0.61873239182991402</v>
      </c>
      <c r="BT1269" s="14">
        <v>0.64715724776689798</v>
      </c>
      <c r="BU1269" s="14">
        <v>0.59495458073249896</v>
      </c>
      <c r="BV1269" s="14"/>
      <c r="BW1269" s="14">
        <v>0.68048926118436104</v>
      </c>
      <c r="BX1269" s="14">
        <v>0.54239276025813099</v>
      </c>
      <c r="BY1269" s="14" t="s">
        <v>120</v>
      </c>
      <c r="BZ1269" s="14">
        <v>0.59231081523643803</v>
      </c>
      <c r="CA1269" s="14">
        <v>0.52745490836319397</v>
      </c>
      <c r="CB1269" s="14">
        <v>0.51113026686424701</v>
      </c>
      <c r="CC1269" s="14">
        <v>0.52742538009657502</v>
      </c>
      <c r="CD1269" s="14"/>
      <c r="CE1269" s="14">
        <v>0.44225101767556002</v>
      </c>
      <c r="CF1269" s="14">
        <v>0.61297515028956995</v>
      </c>
      <c r="CG1269" s="14">
        <v>0.64125473868980698</v>
      </c>
      <c r="CH1269" s="14">
        <v>0.62590337740248303</v>
      </c>
      <c r="CI1269" s="14"/>
      <c r="CJ1269" s="14">
        <v>0.57741393121789297</v>
      </c>
      <c r="CK1269" s="14">
        <v>0.59003029776814997</v>
      </c>
      <c r="CL1269" s="14">
        <v>0.60199134078383498</v>
      </c>
      <c r="CM1269" s="14">
        <v>0.53462649838443799</v>
      </c>
      <c r="CN1269" s="14"/>
      <c r="CO1269" s="14">
        <v>0.46954660781243102</v>
      </c>
      <c r="CP1269" s="14">
        <v>0.611963210591153</v>
      </c>
      <c r="CQ1269" s="14"/>
      <c r="CR1269" s="14">
        <v>0.565214173514758</v>
      </c>
      <c r="CS1269" s="14">
        <v>0.59726441738115199</v>
      </c>
    </row>
    <row r="1270" spans="2:97" x14ac:dyDescent="0.3">
      <c r="B1270" t="s">
        <v>484</v>
      </c>
      <c r="C1270" s="14">
        <v>0.52464302024330001</v>
      </c>
      <c r="D1270" s="14">
        <v>0.50855092069336005</v>
      </c>
      <c r="E1270" s="14">
        <v>0.53987950524959605</v>
      </c>
      <c r="F1270" s="14"/>
      <c r="G1270" s="14">
        <v>0.35620997507680002</v>
      </c>
      <c r="H1270" s="14">
        <v>0.47263311490750698</v>
      </c>
      <c r="I1270" s="14">
        <v>0.48083547669575499</v>
      </c>
      <c r="J1270" s="14">
        <v>0.56189951664332205</v>
      </c>
      <c r="K1270" s="14">
        <v>0.52447575293543602</v>
      </c>
      <c r="L1270" s="14">
        <v>0.68392235698338</v>
      </c>
      <c r="M1270" s="14"/>
      <c r="N1270" s="14">
        <v>0.56874427385945903</v>
      </c>
      <c r="O1270" s="14">
        <v>0.52326909356107898</v>
      </c>
      <c r="P1270" s="14">
        <v>0.49428695380436199</v>
      </c>
      <c r="Q1270" s="14">
        <v>0.50367601048852795</v>
      </c>
      <c r="R1270" s="14"/>
      <c r="S1270" s="14">
        <v>0.52075924524918804</v>
      </c>
      <c r="T1270" s="14">
        <v>0.54121070706210805</v>
      </c>
      <c r="U1270" s="14">
        <v>0.55480145414771098</v>
      </c>
      <c r="V1270" s="14">
        <v>0.46871518478955998</v>
      </c>
      <c r="W1270" s="14">
        <v>0.52852793429428202</v>
      </c>
      <c r="X1270" s="14">
        <v>0.53298338909617904</v>
      </c>
      <c r="Y1270" s="14">
        <v>0.54379905143732798</v>
      </c>
      <c r="Z1270" s="14">
        <v>0.46057452845680802</v>
      </c>
      <c r="AA1270" s="14">
        <v>0.51194807824461797</v>
      </c>
      <c r="AB1270" s="14">
        <v>0.468866019293178</v>
      </c>
      <c r="AC1270" s="14">
        <v>0.593756840502354</v>
      </c>
      <c r="AD1270" s="14">
        <v>0.656945020709647</v>
      </c>
      <c r="AE1270" s="14"/>
      <c r="AF1270" s="14">
        <v>0.56125808451234005</v>
      </c>
      <c r="AG1270" s="14">
        <v>0.53524592177359098</v>
      </c>
      <c r="AH1270" s="14">
        <v>0.48429331423923899</v>
      </c>
      <c r="AI1270" s="14">
        <v>0.51112307617092501</v>
      </c>
      <c r="AJ1270" s="14">
        <v>0.54940578272207596</v>
      </c>
      <c r="AK1270" s="14"/>
      <c r="AL1270" s="14">
        <v>0.53784007562657898</v>
      </c>
      <c r="AM1270" s="14">
        <v>0.54223796771820099</v>
      </c>
      <c r="AN1270" s="14">
        <v>0.49590596628896799</v>
      </c>
      <c r="AO1270" s="14">
        <v>0.49850058969160899</v>
      </c>
      <c r="AP1270" s="14">
        <v>0.52606722987692001</v>
      </c>
      <c r="AQ1270" s="14">
        <v>0.64319164257339601</v>
      </c>
      <c r="AR1270" s="14"/>
      <c r="AS1270" s="14">
        <v>0.50177494180990401</v>
      </c>
      <c r="AT1270" s="14">
        <v>0.483004095431605</v>
      </c>
      <c r="AU1270" s="14">
        <v>0.540285852986502</v>
      </c>
      <c r="AV1270" s="14">
        <v>0.57408164332588396</v>
      </c>
      <c r="AW1270" s="14">
        <v>0.51955552872361399</v>
      </c>
      <c r="AX1270" s="14"/>
      <c r="AY1270" s="14">
        <v>0.33228057187118698</v>
      </c>
      <c r="AZ1270" s="14">
        <v>0.44094401806317501</v>
      </c>
      <c r="BA1270" s="14">
        <v>0.53394847968972303</v>
      </c>
      <c r="BB1270" s="14">
        <v>0.52741994846753903</v>
      </c>
      <c r="BC1270" s="14">
        <v>0.52238287459523403</v>
      </c>
      <c r="BD1270" s="14">
        <v>0.54930465866562295</v>
      </c>
      <c r="BE1270" s="14">
        <v>0.49910188811629602</v>
      </c>
      <c r="BF1270" s="14">
        <v>0.52009453927361204</v>
      </c>
      <c r="BG1270" s="14">
        <v>0.54289772207297304</v>
      </c>
      <c r="BH1270" s="14">
        <v>0.50558728263976205</v>
      </c>
      <c r="BI1270" s="14">
        <v>0.50876232075550698</v>
      </c>
      <c r="BJ1270" s="14">
        <v>0.57538844468783801</v>
      </c>
      <c r="BK1270" s="14">
        <v>0.54288635208311997</v>
      </c>
      <c r="BL1270" s="14">
        <v>0.41616148792096402</v>
      </c>
      <c r="BM1270" s="14">
        <v>0.57753206316565397</v>
      </c>
      <c r="BN1270" s="14">
        <v>0.59290022109124796</v>
      </c>
      <c r="BO1270" s="14"/>
      <c r="BP1270" s="14">
        <v>0.52712191047523405</v>
      </c>
      <c r="BQ1270" s="14">
        <v>0.54320058290106799</v>
      </c>
      <c r="BR1270" s="14">
        <v>0.46927898477365299</v>
      </c>
      <c r="BS1270" s="14">
        <v>0.47559427880397398</v>
      </c>
      <c r="BT1270" s="14">
        <v>0.61510382226355498</v>
      </c>
      <c r="BU1270" s="14">
        <v>0.56325189740493897</v>
      </c>
      <c r="BV1270" s="14"/>
      <c r="BW1270" s="14">
        <v>0.61793959559324896</v>
      </c>
      <c r="BX1270" s="14">
        <v>0.47068639227868198</v>
      </c>
      <c r="BY1270" s="14" t="s">
        <v>120</v>
      </c>
      <c r="BZ1270" s="14">
        <v>0.44750398855172302</v>
      </c>
      <c r="CA1270" s="14">
        <v>0.44520036167957699</v>
      </c>
      <c r="CB1270" s="14">
        <v>0.49483655370593599</v>
      </c>
      <c r="CC1270" s="14">
        <v>0.39186530248436702</v>
      </c>
      <c r="CD1270" s="14"/>
      <c r="CE1270" s="14">
        <v>0.443906285196428</v>
      </c>
      <c r="CF1270" s="14">
        <v>0.52208315703646302</v>
      </c>
      <c r="CG1270" s="14">
        <v>0.481234691410378</v>
      </c>
      <c r="CH1270" s="14">
        <v>0.56857491119889203</v>
      </c>
      <c r="CI1270" s="14"/>
      <c r="CJ1270" s="14">
        <v>0.55383650687188002</v>
      </c>
      <c r="CK1270" s="14">
        <v>0.51414182260608299</v>
      </c>
      <c r="CL1270" s="14">
        <v>0.53172671529259596</v>
      </c>
      <c r="CM1270" s="14">
        <v>0.41713617126424402</v>
      </c>
      <c r="CN1270" s="14"/>
      <c r="CO1270" s="14">
        <v>0.477884991675737</v>
      </c>
      <c r="CP1270" s="14">
        <v>0.53406246277490399</v>
      </c>
      <c r="CQ1270" s="14"/>
      <c r="CR1270" s="14">
        <v>0.496589736453805</v>
      </c>
      <c r="CS1270" s="14">
        <v>0.53345876348179899</v>
      </c>
    </row>
    <row r="1271" spans="2:97" x14ac:dyDescent="0.3">
      <c r="B1271" t="s">
        <v>485</v>
      </c>
      <c r="C1271" s="14">
        <v>0.48927887269249598</v>
      </c>
      <c r="D1271" s="14">
        <v>0.45913333958591102</v>
      </c>
      <c r="E1271" s="14">
        <v>0.51725339282751703</v>
      </c>
      <c r="F1271" s="14"/>
      <c r="G1271" s="14">
        <v>0.35401741755362698</v>
      </c>
      <c r="H1271" s="14">
        <v>0.40073296769427702</v>
      </c>
      <c r="I1271" s="14">
        <v>0.457862285624064</v>
      </c>
      <c r="J1271" s="14">
        <v>0.45275834628649397</v>
      </c>
      <c r="K1271" s="14">
        <v>0.550768589189782</v>
      </c>
      <c r="L1271" s="14">
        <v>0.66475971695959502</v>
      </c>
      <c r="M1271" s="14"/>
      <c r="N1271" s="14">
        <v>0.48592075382491001</v>
      </c>
      <c r="O1271" s="14">
        <v>0.49534725207960001</v>
      </c>
      <c r="P1271" s="14">
        <v>0.46587628234920597</v>
      </c>
      <c r="Q1271" s="14">
        <v>0.50302043177329103</v>
      </c>
      <c r="R1271" s="14"/>
      <c r="S1271" s="14">
        <v>0.45774547839295499</v>
      </c>
      <c r="T1271" s="14">
        <v>0.59495276574280398</v>
      </c>
      <c r="U1271" s="14">
        <v>0.54223993500994905</v>
      </c>
      <c r="V1271" s="14">
        <v>0.518183654603669</v>
      </c>
      <c r="W1271" s="14">
        <v>0.50744308557278395</v>
      </c>
      <c r="X1271" s="14">
        <v>0.40006819386850601</v>
      </c>
      <c r="Y1271" s="14">
        <v>0.49590903439904199</v>
      </c>
      <c r="Z1271" s="14">
        <v>0.46827938376207701</v>
      </c>
      <c r="AA1271" s="14">
        <v>0.39128966422109401</v>
      </c>
      <c r="AB1271" s="14">
        <v>0.51130288358501796</v>
      </c>
      <c r="AC1271" s="14">
        <v>0.464563667704042</v>
      </c>
      <c r="AD1271" s="14">
        <v>0.521279009846084</v>
      </c>
      <c r="AE1271" s="14"/>
      <c r="AF1271" s="14">
        <v>0.54607915023220499</v>
      </c>
      <c r="AG1271" s="14">
        <v>0.47803838234442703</v>
      </c>
      <c r="AH1271" s="14">
        <v>0.58295168439006595</v>
      </c>
      <c r="AI1271" s="14">
        <v>0.45751754110697601</v>
      </c>
      <c r="AJ1271" s="14">
        <v>0.45488936013856002</v>
      </c>
      <c r="AK1271" s="14"/>
      <c r="AL1271" s="14">
        <v>0.44237458846405697</v>
      </c>
      <c r="AM1271" s="14">
        <v>0.52390278695352199</v>
      </c>
      <c r="AN1271" s="14">
        <v>0.58228673841997403</v>
      </c>
      <c r="AO1271" s="14">
        <v>0.47458293599889401</v>
      </c>
      <c r="AP1271" s="14">
        <v>0.48339294830754798</v>
      </c>
      <c r="AQ1271" s="14">
        <v>0.58898300285519201</v>
      </c>
      <c r="AR1271" s="14"/>
      <c r="AS1271" s="14">
        <v>0.491994233583671</v>
      </c>
      <c r="AT1271" s="14">
        <v>0.45206783732084899</v>
      </c>
      <c r="AU1271" s="14">
        <v>0.54311108442350398</v>
      </c>
      <c r="AV1271" s="14">
        <v>0.40633388379228802</v>
      </c>
      <c r="AW1271" s="14">
        <v>0.51670343496486804</v>
      </c>
      <c r="AX1271" s="14"/>
      <c r="AY1271" s="14">
        <v>0.13687224656698299</v>
      </c>
      <c r="AZ1271" s="14">
        <v>0.31406417047260199</v>
      </c>
      <c r="BA1271" s="14">
        <v>0.57221769969954095</v>
      </c>
      <c r="BB1271" s="14">
        <v>0.40954826522320098</v>
      </c>
      <c r="BC1271" s="14">
        <v>0.44168780802239799</v>
      </c>
      <c r="BD1271" s="14">
        <v>0.56327372528411601</v>
      </c>
      <c r="BE1271" s="14">
        <v>0.48597888956504898</v>
      </c>
      <c r="BF1271" s="14">
        <v>0.50241547171928003</v>
      </c>
      <c r="BG1271" s="14">
        <v>0.52780662168686898</v>
      </c>
      <c r="BH1271" s="14">
        <v>0.53113972472051796</v>
      </c>
      <c r="BI1271" s="14">
        <v>0.52582703017370303</v>
      </c>
      <c r="BJ1271" s="14">
        <v>0.43032635587677098</v>
      </c>
      <c r="BK1271" s="14">
        <v>0.45121728224167901</v>
      </c>
      <c r="BL1271" s="14">
        <v>0.44864942532490398</v>
      </c>
      <c r="BM1271" s="14">
        <v>0.44193784890384202</v>
      </c>
      <c r="BN1271" s="14">
        <v>0.50012354408982995</v>
      </c>
      <c r="BO1271" s="14"/>
      <c r="BP1271" s="14">
        <v>0.441809635867566</v>
      </c>
      <c r="BQ1271" s="14">
        <v>0.49248003572549598</v>
      </c>
      <c r="BR1271" s="14">
        <v>0.48745645550993899</v>
      </c>
      <c r="BS1271" s="14">
        <v>0.52024517566825201</v>
      </c>
      <c r="BT1271" s="14">
        <v>0.50481054630621003</v>
      </c>
      <c r="BU1271" s="14">
        <v>0.55184360551162503</v>
      </c>
      <c r="BV1271" s="14"/>
      <c r="BW1271" s="14">
        <v>0.58013664608600901</v>
      </c>
      <c r="BX1271" s="14">
        <v>0.41226939177268401</v>
      </c>
      <c r="BY1271" s="14" t="s">
        <v>120</v>
      </c>
      <c r="BZ1271" s="14">
        <v>0.43853406204747802</v>
      </c>
      <c r="CA1271" s="14">
        <v>0.41299595567756098</v>
      </c>
      <c r="CB1271" s="14">
        <v>0.46705475505933602</v>
      </c>
      <c r="CC1271" s="14">
        <v>0.42850044403126403</v>
      </c>
      <c r="CD1271" s="14"/>
      <c r="CE1271" s="14">
        <v>0.40531501809575599</v>
      </c>
      <c r="CF1271" s="14">
        <v>0.47536017993514501</v>
      </c>
      <c r="CG1271" s="14">
        <v>0.50504362538210401</v>
      </c>
      <c r="CH1271" s="14">
        <v>0.52197939198857801</v>
      </c>
      <c r="CI1271" s="14"/>
      <c r="CJ1271" s="14">
        <v>0.49358674673604203</v>
      </c>
      <c r="CK1271" s="14">
        <v>0.482108804816332</v>
      </c>
      <c r="CL1271" s="14">
        <v>0.49859257438009003</v>
      </c>
      <c r="CM1271" s="14">
        <v>0.419649106744023</v>
      </c>
      <c r="CN1271" s="14"/>
      <c r="CO1271" s="14">
        <v>0.40327767550142102</v>
      </c>
      <c r="CP1271" s="14">
        <v>0.50671886445053005</v>
      </c>
      <c r="CQ1271" s="14"/>
      <c r="CR1271" s="14">
        <v>0.44534280153188099</v>
      </c>
      <c r="CS1271" s="14">
        <v>0.49443257928768802</v>
      </c>
    </row>
    <row r="1272" spans="2:97" x14ac:dyDescent="0.3">
      <c r="B1272" t="s">
        <v>486</v>
      </c>
      <c r="C1272" s="14">
        <v>0.27350528050440098</v>
      </c>
      <c r="D1272" s="14">
        <v>0.26895355429610102</v>
      </c>
      <c r="E1272" s="14">
        <v>0.27697739182204401</v>
      </c>
      <c r="F1272" s="14"/>
      <c r="G1272" s="14">
        <v>0.293856932030096</v>
      </c>
      <c r="H1272" s="14">
        <v>0.32725848009506098</v>
      </c>
      <c r="I1272" s="14">
        <v>0.29138193672174501</v>
      </c>
      <c r="J1272" s="14">
        <v>0.29566255443208</v>
      </c>
      <c r="K1272" s="14">
        <v>0.22286609722811401</v>
      </c>
      <c r="L1272" s="14">
        <v>0.21774278951755499</v>
      </c>
      <c r="M1272" s="14"/>
      <c r="N1272" s="14">
        <v>0.23731886919096301</v>
      </c>
      <c r="O1272" s="14">
        <v>0.26074034159070297</v>
      </c>
      <c r="P1272" s="14">
        <v>0.31075787322052201</v>
      </c>
      <c r="Q1272" s="14">
        <v>0.29246931347025401</v>
      </c>
      <c r="R1272" s="14"/>
      <c r="S1272" s="14">
        <v>0.26967628045020098</v>
      </c>
      <c r="T1272" s="14">
        <v>0.32627495843642002</v>
      </c>
      <c r="U1272" s="14">
        <v>0.25789109928399001</v>
      </c>
      <c r="V1272" s="14">
        <v>0.274935833038638</v>
      </c>
      <c r="W1272" s="14">
        <v>0.25235061872263798</v>
      </c>
      <c r="X1272" s="14">
        <v>0.255195660221953</v>
      </c>
      <c r="Y1272" s="14">
        <v>0.25156407663700098</v>
      </c>
      <c r="Z1272" s="14">
        <v>0.25926112555141301</v>
      </c>
      <c r="AA1272" s="14">
        <v>0.28720118498169001</v>
      </c>
      <c r="AB1272" s="14">
        <v>0.31507743397119797</v>
      </c>
      <c r="AC1272" s="14">
        <v>0.214360394349358</v>
      </c>
      <c r="AD1272" s="14">
        <v>0.206080563397116</v>
      </c>
      <c r="AE1272" s="14"/>
      <c r="AF1272" s="14">
        <v>0.22433806680426399</v>
      </c>
      <c r="AG1272" s="14">
        <v>0.29335124738141</v>
      </c>
      <c r="AH1272" s="14">
        <v>0.27246629977064701</v>
      </c>
      <c r="AI1272" s="14">
        <v>0.27894703549914601</v>
      </c>
      <c r="AJ1272" s="14">
        <v>0.29663465011379597</v>
      </c>
      <c r="AK1272" s="14"/>
      <c r="AL1272" s="14">
        <v>0.29124718106105801</v>
      </c>
      <c r="AM1272" s="14">
        <v>0.19422266740869701</v>
      </c>
      <c r="AN1272" s="14">
        <v>0.31559228350498503</v>
      </c>
      <c r="AO1272" s="14">
        <v>0.31118243816958902</v>
      </c>
      <c r="AP1272" s="14">
        <v>0.29577364853506899</v>
      </c>
      <c r="AQ1272" s="14">
        <v>0.26827462728038198</v>
      </c>
      <c r="AR1272" s="14"/>
      <c r="AS1272" s="14">
        <v>0.25912624177938298</v>
      </c>
      <c r="AT1272" s="14">
        <v>0.29324419668650498</v>
      </c>
      <c r="AU1272" s="14">
        <v>0.28644946485929501</v>
      </c>
      <c r="AV1272" s="14">
        <v>0.25652430102624801</v>
      </c>
      <c r="AW1272" s="14">
        <v>0.32313521182029098</v>
      </c>
      <c r="AX1272" s="14"/>
      <c r="AY1272" s="14">
        <v>0.13800365710387</v>
      </c>
      <c r="AZ1272" s="14">
        <v>0.31318626495464202</v>
      </c>
      <c r="BA1272" s="14">
        <v>0.33179320697298498</v>
      </c>
      <c r="BB1272" s="14">
        <v>0.25096872741279203</v>
      </c>
      <c r="BC1272" s="14">
        <v>0.28095877145300102</v>
      </c>
      <c r="BD1272" s="14">
        <v>0.30562222951000201</v>
      </c>
      <c r="BE1272" s="14">
        <v>0.27610043561696401</v>
      </c>
      <c r="BF1272" s="14">
        <v>0.321427415627348</v>
      </c>
      <c r="BG1272" s="14">
        <v>0.248008515213269</v>
      </c>
      <c r="BH1272" s="14">
        <v>0.279757030955125</v>
      </c>
      <c r="BI1272" s="14">
        <v>0.257020040035843</v>
      </c>
      <c r="BJ1272" s="14">
        <v>0.21755636789239199</v>
      </c>
      <c r="BK1272" s="14">
        <v>0.17160587817662001</v>
      </c>
      <c r="BL1272" s="14">
        <v>0.26255369085114499</v>
      </c>
      <c r="BM1272" s="14">
        <v>0.33279290878136703</v>
      </c>
      <c r="BN1272" s="14">
        <v>0.25659393530538399</v>
      </c>
      <c r="BO1272" s="14"/>
      <c r="BP1272" s="14">
        <v>0.29664215307728897</v>
      </c>
      <c r="BQ1272" s="14">
        <v>0.252245460612881</v>
      </c>
      <c r="BR1272" s="14">
        <v>0.251666144122207</v>
      </c>
      <c r="BS1272" s="14">
        <v>0.29917648126410601</v>
      </c>
      <c r="BT1272" s="14">
        <v>0.256142572581679</v>
      </c>
      <c r="BU1272" s="14">
        <v>0.28858898123450899</v>
      </c>
      <c r="BV1272" s="14"/>
      <c r="BW1272" s="14">
        <v>0.22158702166713701</v>
      </c>
      <c r="BX1272" s="14">
        <v>0.255815489033763</v>
      </c>
      <c r="BY1272" s="14" t="s">
        <v>120</v>
      </c>
      <c r="BZ1272" s="14">
        <v>0.309159636592714</v>
      </c>
      <c r="CA1272" s="14">
        <v>0.29745530041128898</v>
      </c>
      <c r="CB1272" s="14">
        <v>0.36702804541682899</v>
      </c>
      <c r="CC1272" s="14">
        <v>0.30806938262070199</v>
      </c>
      <c r="CD1272" s="14"/>
      <c r="CE1272" s="14">
        <v>0.33817311810228201</v>
      </c>
      <c r="CF1272" s="14">
        <v>0.24810515058039501</v>
      </c>
      <c r="CG1272" s="14">
        <v>0.33047510612347902</v>
      </c>
      <c r="CH1272" s="14">
        <v>0.23406588141611701</v>
      </c>
      <c r="CI1272" s="14"/>
      <c r="CJ1272" s="14">
        <v>0.28715779685770199</v>
      </c>
      <c r="CK1272" s="14">
        <v>0.32313601301787698</v>
      </c>
      <c r="CL1272" s="14">
        <v>0.24773999305652999</v>
      </c>
      <c r="CM1272" s="14">
        <v>0.30241893436732697</v>
      </c>
      <c r="CN1272" s="14"/>
      <c r="CO1272" s="14">
        <v>0.31915136426690899</v>
      </c>
      <c r="CP1272" s="14">
        <v>0.26659884758339802</v>
      </c>
      <c r="CQ1272" s="14"/>
      <c r="CR1272" s="14">
        <v>0.28891538186075699</v>
      </c>
      <c r="CS1272" s="14">
        <v>0.27093953636166301</v>
      </c>
    </row>
    <row r="1273" spans="2:97" x14ac:dyDescent="0.3">
      <c r="B1273" t="s">
        <v>487</v>
      </c>
      <c r="C1273" s="14">
        <v>0.19715064476508501</v>
      </c>
      <c r="D1273" s="14">
        <v>0.18386425148549401</v>
      </c>
      <c r="E1273" s="14">
        <v>0.20865489174308199</v>
      </c>
      <c r="F1273" s="14"/>
      <c r="G1273" s="14">
        <v>0.194859665572375</v>
      </c>
      <c r="H1273" s="14">
        <v>0.237210541822611</v>
      </c>
      <c r="I1273" s="14">
        <v>0.185734385020242</v>
      </c>
      <c r="J1273" s="14">
        <v>0.162987883074487</v>
      </c>
      <c r="K1273" s="14">
        <v>0.185475807175117</v>
      </c>
      <c r="L1273" s="14">
        <v>0.21088515928620999</v>
      </c>
      <c r="M1273" s="14"/>
      <c r="N1273" s="14">
        <v>0.23829075380701401</v>
      </c>
      <c r="O1273" s="14">
        <v>0.19484404647918599</v>
      </c>
      <c r="P1273" s="14">
        <v>0.14090909558342199</v>
      </c>
      <c r="Q1273" s="14">
        <v>0.20305672226555699</v>
      </c>
      <c r="R1273" s="14"/>
      <c r="S1273" s="14">
        <v>0.224304883522949</v>
      </c>
      <c r="T1273" s="14">
        <v>0.20439651638442199</v>
      </c>
      <c r="U1273" s="14">
        <v>0.163770848715944</v>
      </c>
      <c r="V1273" s="14">
        <v>0.180653888263796</v>
      </c>
      <c r="W1273" s="14">
        <v>0.19016726405012599</v>
      </c>
      <c r="X1273" s="14">
        <v>0.13508905054816001</v>
      </c>
      <c r="Y1273" s="14">
        <v>0.22798737607642999</v>
      </c>
      <c r="Z1273" s="14">
        <v>0.212219213829172</v>
      </c>
      <c r="AA1273" s="14">
        <v>0.203889814290765</v>
      </c>
      <c r="AB1273" s="14">
        <v>0.22256241959948</v>
      </c>
      <c r="AC1273" s="14">
        <v>0.195213086791201</v>
      </c>
      <c r="AD1273" s="14">
        <v>0.17980527126937801</v>
      </c>
      <c r="AE1273" s="14"/>
      <c r="AF1273" s="14">
        <v>0.20002837909842799</v>
      </c>
      <c r="AG1273" s="14">
        <v>0.241392039272427</v>
      </c>
      <c r="AH1273" s="14">
        <v>0.18664115152307501</v>
      </c>
      <c r="AI1273" s="14">
        <v>0.14576768256232001</v>
      </c>
      <c r="AJ1273" s="14">
        <v>0.15457943500168</v>
      </c>
      <c r="AK1273" s="14"/>
      <c r="AL1273" s="14">
        <v>0.243180021035838</v>
      </c>
      <c r="AM1273" s="14">
        <v>0.22755344421627699</v>
      </c>
      <c r="AN1273" s="14">
        <v>0.193912361434601</v>
      </c>
      <c r="AO1273" s="14">
        <v>0.136429345862081</v>
      </c>
      <c r="AP1273" s="14">
        <v>0.17577274038846499</v>
      </c>
      <c r="AQ1273" s="14">
        <v>0.199426505839323</v>
      </c>
      <c r="AR1273" s="14"/>
      <c r="AS1273" s="14">
        <v>0.15692746249061101</v>
      </c>
      <c r="AT1273" s="14">
        <v>0.15055394687191501</v>
      </c>
      <c r="AU1273" s="14">
        <v>0.22351984047340301</v>
      </c>
      <c r="AV1273" s="14">
        <v>0.29791221707450399</v>
      </c>
      <c r="AW1273" s="14">
        <v>0.40609776023821098</v>
      </c>
      <c r="AX1273" s="14"/>
      <c r="AY1273" s="14">
        <v>0.25747637906755799</v>
      </c>
      <c r="AZ1273" s="14">
        <v>0.15974130053048799</v>
      </c>
      <c r="BA1273" s="14">
        <v>0.274921739258354</v>
      </c>
      <c r="BB1273" s="14">
        <v>0.155129256182471</v>
      </c>
      <c r="BC1273" s="14">
        <v>0.169622724518385</v>
      </c>
      <c r="BD1273" s="14">
        <v>0.21328361519949701</v>
      </c>
      <c r="BE1273" s="14">
        <v>0.170067685638322</v>
      </c>
      <c r="BF1273" s="14">
        <v>0.23354551830094</v>
      </c>
      <c r="BG1273" s="14">
        <v>0.175171873932077</v>
      </c>
      <c r="BH1273" s="14">
        <v>0.18999338740348001</v>
      </c>
      <c r="BI1273" s="14">
        <v>0.21330474374139599</v>
      </c>
      <c r="BJ1273" s="14">
        <v>0.14073128268902399</v>
      </c>
      <c r="BK1273" s="14">
        <v>0.13291549191879901</v>
      </c>
      <c r="BL1273" s="14">
        <v>0.21422809209760199</v>
      </c>
      <c r="BM1273" s="14">
        <v>0.24774492071047</v>
      </c>
      <c r="BN1273" s="14">
        <v>0.31898603956086102</v>
      </c>
      <c r="BO1273" s="14"/>
      <c r="BP1273" s="14">
        <v>0.28477339757097803</v>
      </c>
      <c r="BQ1273" s="14">
        <v>0.192140633625697</v>
      </c>
      <c r="BR1273" s="14">
        <v>0.175783784685587</v>
      </c>
      <c r="BS1273" s="14">
        <v>0.16509058712345301</v>
      </c>
      <c r="BT1273" s="14">
        <v>0.10714013933826699</v>
      </c>
      <c r="BU1273" s="14">
        <v>0.17236960896509501</v>
      </c>
      <c r="BV1273" s="14"/>
      <c r="BW1273" s="14">
        <v>0.20377235550675099</v>
      </c>
      <c r="BX1273" s="14">
        <v>0.18763818761745699</v>
      </c>
      <c r="BY1273" s="14" t="s">
        <v>120</v>
      </c>
      <c r="BZ1273" s="14">
        <v>0.187161205311458</v>
      </c>
      <c r="CA1273" s="14">
        <v>0.16811884769954699</v>
      </c>
      <c r="CB1273" s="14">
        <v>0.230436439289705</v>
      </c>
      <c r="CC1273" s="14">
        <v>0.111384007138269</v>
      </c>
      <c r="CD1273" s="14"/>
      <c r="CE1273" s="14">
        <v>0.21269691586648101</v>
      </c>
      <c r="CF1273" s="14">
        <v>0.22242835429354599</v>
      </c>
      <c r="CG1273" s="14">
        <v>0.16806036001883201</v>
      </c>
      <c r="CH1273" s="14">
        <v>0.20380368062124099</v>
      </c>
      <c r="CI1273" s="14"/>
      <c r="CJ1273" s="14">
        <v>0.20333535332647901</v>
      </c>
      <c r="CK1273" s="14">
        <v>0.246793783571394</v>
      </c>
      <c r="CL1273" s="14">
        <v>0.17929574150667399</v>
      </c>
      <c r="CM1273" s="14">
        <v>0.177909846011924</v>
      </c>
      <c r="CN1273" s="14"/>
      <c r="CO1273" s="14">
        <v>0.26636109562746502</v>
      </c>
      <c r="CP1273" s="14">
        <v>0.18772053523752699</v>
      </c>
      <c r="CQ1273" s="14"/>
      <c r="CR1273" s="14">
        <v>0.26118303822097699</v>
      </c>
      <c r="CS1273" s="14">
        <v>0.187459418232475</v>
      </c>
    </row>
    <row r="1274" spans="2:97" x14ac:dyDescent="0.3">
      <c r="B1274" t="s">
        <v>488</v>
      </c>
      <c r="C1274" s="14">
        <v>0.182922816949391</v>
      </c>
      <c r="D1274" s="14">
        <v>0.155851903233028</v>
      </c>
      <c r="E1274" s="14">
        <v>0.20698196812446101</v>
      </c>
      <c r="F1274" s="14"/>
      <c r="G1274" s="14">
        <v>0.180049110590707</v>
      </c>
      <c r="H1274" s="14">
        <v>0.17768827732470099</v>
      </c>
      <c r="I1274" s="14">
        <v>0.21627455180392299</v>
      </c>
      <c r="J1274" s="14">
        <v>0.166569313152962</v>
      </c>
      <c r="K1274" s="14">
        <v>0.16503961548478799</v>
      </c>
      <c r="L1274" s="14">
        <v>0.187229297864138</v>
      </c>
      <c r="M1274" s="14"/>
      <c r="N1274" s="14">
        <v>0.17420767373181301</v>
      </c>
      <c r="O1274" s="14">
        <v>0.199540980316292</v>
      </c>
      <c r="P1274" s="14">
        <v>0.15307871053386601</v>
      </c>
      <c r="Q1274" s="14">
        <v>0.19964700371539101</v>
      </c>
      <c r="R1274" s="14"/>
      <c r="S1274" s="14">
        <v>0.19246038847351199</v>
      </c>
      <c r="T1274" s="14">
        <v>0.23220672498901301</v>
      </c>
      <c r="U1274" s="14">
        <v>0.22722767428160101</v>
      </c>
      <c r="V1274" s="14">
        <v>0.19046403205524401</v>
      </c>
      <c r="W1274" s="14">
        <v>0.110510780903602</v>
      </c>
      <c r="X1274" s="14">
        <v>0.12501349750170301</v>
      </c>
      <c r="Y1274" s="14">
        <v>0.20320122735933599</v>
      </c>
      <c r="Z1274" s="14">
        <v>0.22458860995472699</v>
      </c>
      <c r="AA1274" s="14">
        <v>0.135094035672854</v>
      </c>
      <c r="AB1274" s="14">
        <v>0.22577348279790099</v>
      </c>
      <c r="AC1274" s="14">
        <v>0.13222020533843501</v>
      </c>
      <c r="AD1274" s="14">
        <v>0.149219924776374</v>
      </c>
      <c r="AE1274" s="14"/>
      <c r="AF1274" s="14">
        <v>0.20123586937617599</v>
      </c>
      <c r="AG1274" s="14">
        <v>0.19534238594523201</v>
      </c>
      <c r="AH1274" s="14">
        <v>0.193044416242662</v>
      </c>
      <c r="AI1274" s="14">
        <v>0.166095251431365</v>
      </c>
      <c r="AJ1274" s="14">
        <v>0.18360915762416999</v>
      </c>
      <c r="AK1274" s="14"/>
      <c r="AL1274" s="14">
        <v>0.19720036731310001</v>
      </c>
      <c r="AM1274" s="14">
        <v>0.20112324694918299</v>
      </c>
      <c r="AN1274" s="14">
        <v>0.195347995395386</v>
      </c>
      <c r="AO1274" s="14">
        <v>0.15678050614826899</v>
      </c>
      <c r="AP1274" s="14">
        <v>0.241890241668832</v>
      </c>
      <c r="AQ1274" s="14">
        <v>0.16502990582312399</v>
      </c>
      <c r="AR1274" s="14"/>
      <c r="AS1274" s="14">
        <v>0.14484692169487301</v>
      </c>
      <c r="AT1274" s="14">
        <v>0.18395692535160901</v>
      </c>
      <c r="AU1274" s="14">
        <v>0.20347653715333699</v>
      </c>
      <c r="AV1274" s="14">
        <v>0.19632929144014599</v>
      </c>
      <c r="AW1274" s="14">
        <v>0.25109503418082002</v>
      </c>
      <c r="AX1274" s="14"/>
      <c r="AY1274" s="14">
        <v>6.9370459520003397E-2</v>
      </c>
      <c r="AZ1274" s="14">
        <v>0.227504929900048</v>
      </c>
      <c r="BA1274" s="14">
        <v>0.23047338424325201</v>
      </c>
      <c r="BB1274" s="14">
        <v>0.14635974916598701</v>
      </c>
      <c r="BC1274" s="14">
        <v>0.160061241718231</v>
      </c>
      <c r="BD1274" s="14">
        <v>0.197900830547593</v>
      </c>
      <c r="BE1274" s="14">
        <v>0.171653638170609</v>
      </c>
      <c r="BF1274" s="14">
        <v>0.27160975700162898</v>
      </c>
      <c r="BG1274" s="14">
        <v>0.181657700780642</v>
      </c>
      <c r="BH1274" s="14">
        <v>0.18668319269012701</v>
      </c>
      <c r="BI1274" s="14">
        <v>0.17779619834847199</v>
      </c>
      <c r="BJ1274" s="14">
        <v>9.6851868727772294E-2</v>
      </c>
      <c r="BK1274" s="14">
        <v>0.12734343856386701</v>
      </c>
      <c r="BL1274" s="14">
        <v>0.19777028513442199</v>
      </c>
      <c r="BM1274" s="14">
        <v>0.22860727876065001</v>
      </c>
      <c r="BN1274" s="14">
        <v>0.234579934731696</v>
      </c>
      <c r="BO1274" s="14"/>
      <c r="BP1274" s="14">
        <v>0.20697622325958001</v>
      </c>
      <c r="BQ1274" s="14">
        <v>0.16483797372307701</v>
      </c>
      <c r="BR1274" s="14">
        <v>0.19193398976605</v>
      </c>
      <c r="BS1274" s="14">
        <v>0.18493357178806399</v>
      </c>
      <c r="BT1274" s="14">
        <v>0.155938347877561</v>
      </c>
      <c r="BU1274" s="14">
        <v>0.179375578998417</v>
      </c>
      <c r="BV1274" s="14"/>
      <c r="BW1274" s="14">
        <v>0.181236326880344</v>
      </c>
      <c r="BX1274" s="14">
        <v>0.194568942985055</v>
      </c>
      <c r="BY1274" s="14" t="s">
        <v>120</v>
      </c>
      <c r="BZ1274" s="14">
        <v>0.184267321278204</v>
      </c>
      <c r="CA1274" s="14">
        <v>0.16433293405489699</v>
      </c>
      <c r="CB1274" s="14">
        <v>0.198231623251762</v>
      </c>
      <c r="CC1274" s="14">
        <v>0.12891243632212099</v>
      </c>
      <c r="CD1274" s="14"/>
      <c r="CE1274" s="14">
        <v>0.17564134593410899</v>
      </c>
      <c r="CF1274" s="14">
        <v>0.20025825721217499</v>
      </c>
      <c r="CG1274" s="14">
        <v>0.19233502003223901</v>
      </c>
      <c r="CH1274" s="14">
        <v>0.198033722729378</v>
      </c>
      <c r="CI1274" s="14"/>
      <c r="CJ1274" s="14">
        <v>0.222855067817013</v>
      </c>
      <c r="CK1274" s="14">
        <v>0.206076202587474</v>
      </c>
      <c r="CL1274" s="14">
        <v>0.15876839119885799</v>
      </c>
      <c r="CM1274" s="14">
        <v>0.21008332141526001</v>
      </c>
      <c r="CN1274" s="14"/>
      <c r="CO1274" s="14">
        <v>0.234719342124107</v>
      </c>
      <c r="CP1274" s="14">
        <v>0.17625576166656601</v>
      </c>
      <c r="CQ1274" s="14"/>
      <c r="CR1274" s="14">
        <v>0.19242330311097</v>
      </c>
      <c r="CS1274" s="14">
        <v>0.182344694275965</v>
      </c>
    </row>
    <row r="1275" spans="2:97" x14ac:dyDescent="0.3">
      <c r="B1275" t="s">
        <v>489</v>
      </c>
      <c r="C1275" s="14">
        <v>0.16966571974606101</v>
      </c>
      <c r="D1275" s="14">
        <v>0.152332148265102</v>
      </c>
      <c r="E1275" s="14">
        <v>0.185333144266459</v>
      </c>
      <c r="F1275" s="14"/>
      <c r="G1275" s="14">
        <v>0.185728571100609</v>
      </c>
      <c r="H1275" s="14">
        <v>0.226036243644365</v>
      </c>
      <c r="I1275" s="14">
        <v>0.16943304959625299</v>
      </c>
      <c r="J1275" s="14">
        <v>0.16753086954872901</v>
      </c>
      <c r="K1275" s="14">
        <v>0.133892319913479</v>
      </c>
      <c r="L1275" s="14">
        <v>0.13907121783363299</v>
      </c>
      <c r="M1275" s="14"/>
      <c r="N1275" s="14">
        <v>0.168366772476362</v>
      </c>
      <c r="O1275" s="14">
        <v>0.17272529410561699</v>
      </c>
      <c r="P1275" s="14">
        <v>0.17150721859481999</v>
      </c>
      <c r="Q1275" s="14">
        <v>0.164555015174223</v>
      </c>
      <c r="R1275" s="14"/>
      <c r="S1275" s="14">
        <v>0.209519585333799</v>
      </c>
      <c r="T1275" s="14">
        <v>0.18084488234766</v>
      </c>
      <c r="U1275" s="14">
        <v>0.155007789847626</v>
      </c>
      <c r="V1275" s="14">
        <v>0.127679165323106</v>
      </c>
      <c r="W1275" s="14">
        <v>0.14742632789096699</v>
      </c>
      <c r="X1275" s="14">
        <v>0.14437976465583999</v>
      </c>
      <c r="Y1275" s="14">
        <v>0.200402720069214</v>
      </c>
      <c r="Z1275" s="14">
        <v>0.162179803588966</v>
      </c>
      <c r="AA1275" s="14">
        <v>0.14681474676584999</v>
      </c>
      <c r="AB1275" s="14">
        <v>0.220213715769981</v>
      </c>
      <c r="AC1275" s="14">
        <v>0.12076457106478999</v>
      </c>
      <c r="AD1275" s="14">
        <v>0.169634577960183</v>
      </c>
      <c r="AE1275" s="14"/>
      <c r="AF1275" s="14">
        <v>0.13731436228834201</v>
      </c>
      <c r="AG1275" s="14">
        <v>0.19881111500589399</v>
      </c>
      <c r="AH1275" s="14">
        <v>0.162455752129437</v>
      </c>
      <c r="AI1275" s="14">
        <v>0.13337859763759</v>
      </c>
      <c r="AJ1275" s="14">
        <v>0.24779315739500801</v>
      </c>
      <c r="AK1275" s="14"/>
      <c r="AL1275" s="14">
        <v>0.19664454263348899</v>
      </c>
      <c r="AM1275" s="14">
        <v>0.15741267110516999</v>
      </c>
      <c r="AN1275" s="14">
        <v>0.18623897320729099</v>
      </c>
      <c r="AO1275" s="14">
        <v>0.123047679300478</v>
      </c>
      <c r="AP1275" s="14">
        <v>0.24508891158431201</v>
      </c>
      <c r="AQ1275" s="14">
        <v>0.167333304608418</v>
      </c>
      <c r="AR1275" s="14"/>
      <c r="AS1275" s="14">
        <v>0.15134893416778</v>
      </c>
      <c r="AT1275" s="14">
        <v>0.132461930000316</v>
      </c>
      <c r="AU1275" s="14">
        <v>0.22181090734800801</v>
      </c>
      <c r="AV1275" s="14">
        <v>0.17001946521150699</v>
      </c>
      <c r="AW1275" s="14">
        <v>0.252091874537205</v>
      </c>
      <c r="AX1275" s="14"/>
      <c r="AY1275" s="14">
        <v>0.186723239981675</v>
      </c>
      <c r="AZ1275" s="14">
        <v>0.20902195801982901</v>
      </c>
      <c r="BA1275" s="14">
        <v>0.171915303319079</v>
      </c>
      <c r="BB1275" s="14">
        <v>0.107612683236418</v>
      </c>
      <c r="BC1275" s="14">
        <v>0.153656038084902</v>
      </c>
      <c r="BD1275" s="14">
        <v>0.20718984168739699</v>
      </c>
      <c r="BE1275" s="14">
        <v>0.143773836195558</v>
      </c>
      <c r="BF1275" s="14">
        <v>0.19598144933398501</v>
      </c>
      <c r="BG1275" s="14">
        <v>0.14970688366708099</v>
      </c>
      <c r="BH1275" s="14">
        <v>0.13804339931930501</v>
      </c>
      <c r="BI1275" s="14">
        <v>0.20561038269245699</v>
      </c>
      <c r="BJ1275" s="14">
        <v>0.12596276301752801</v>
      </c>
      <c r="BK1275" s="14">
        <v>0.15653711003343301</v>
      </c>
      <c r="BL1275" s="14">
        <v>0.17696930864305799</v>
      </c>
      <c r="BM1275" s="14">
        <v>0.179508055058306</v>
      </c>
      <c r="BN1275" s="14">
        <v>0.25029993046098398</v>
      </c>
      <c r="BO1275" s="14"/>
      <c r="BP1275" s="14">
        <v>0.22167409265336399</v>
      </c>
      <c r="BQ1275" s="14">
        <v>0.17539057279907999</v>
      </c>
      <c r="BR1275" s="14">
        <v>0.14617156319256</v>
      </c>
      <c r="BS1275" s="14">
        <v>0.12766967311347599</v>
      </c>
      <c r="BT1275" s="14">
        <v>0.16113159350204301</v>
      </c>
      <c r="BU1275" s="14">
        <v>0.12644172370366</v>
      </c>
      <c r="BV1275" s="14"/>
      <c r="BW1275" s="14">
        <v>0.15900293649507999</v>
      </c>
      <c r="BX1275" s="14">
        <v>0.19148651260593599</v>
      </c>
      <c r="BY1275" s="14" t="s">
        <v>120</v>
      </c>
      <c r="BZ1275" s="14">
        <v>0.16219832154775901</v>
      </c>
      <c r="CA1275" s="14">
        <v>0.134833213583859</v>
      </c>
      <c r="CB1275" s="14">
        <v>0.185816737625602</v>
      </c>
      <c r="CC1275" s="14">
        <v>0.14749744436475801</v>
      </c>
      <c r="CD1275" s="14"/>
      <c r="CE1275" s="14">
        <v>0.175918087309993</v>
      </c>
      <c r="CF1275" s="14">
        <v>0.18410592241052101</v>
      </c>
      <c r="CG1275" s="14">
        <v>0.14577607409437601</v>
      </c>
      <c r="CH1275" s="14">
        <v>0.17244554469349199</v>
      </c>
      <c r="CI1275" s="14"/>
      <c r="CJ1275" s="14">
        <v>0.16857316166292699</v>
      </c>
      <c r="CK1275" s="14">
        <v>0.18360750007467999</v>
      </c>
      <c r="CL1275" s="14">
        <v>0.166505233251979</v>
      </c>
      <c r="CM1275" s="14">
        <v>0.15592175445968701</v>
      </c>
      <c r="CN1275" s="14"/>
      <c r="CO1275" s="14">
        <v>0.157303850521469</v>
      </c>
      <c r="CP1275" s="14">
        <v>0.170187114793203</v>
      </c>
      <c r="CQ1275" s="14"/>
      <c r="CR1275" s="14">
        <v>0.15063899378501699</v>
      </c>
      <c r="CS1275" s="14">
        <v>0.16794511160717701</v>
      </c>
    </row>
    <row r="1276" spans="2:97" x14ac:dyDescent="0.3">
      <c r="B1276" t="s">
        <v>490</v>
      </c>
      <c r="C1276" s="14">
        <v>0.13982197036979799</v>
      </c>
      <c r="D1276" s="14">
        <v>0.126855839954647</v>
      </c>
      <c r="E1276" s="14">
        <v>0.151747099373327</v>
      </c>
      <c r="F1276" s="14"/>
      <c r="G1276" s="14">
        <v>0.20842524849092101</v>
      </c>
      <c r="H1276" s="14">
        <v>0.18338854823162401</v>
      </c>
      <c r="I1276" s="14">
        <v>0.14960953096729701</v>
      </c>
      <c r="J1276" s="14">
        <v>0.13556060072235801</v>
      </c>
      <c r="K1276" s="14">
        <v>8.9282021333440098E-2</v>
      </c>
      <c r="L1276" s="14">
        <v>8.8400347067445206E-2</v>
      </c>
      <c r="M1276" s="14"/>
      <c r="N1276" s="14">
        <v>0.140937240519352</v>
      </c>
      <c r="O1276" s="14">
        <v>0.138029285396565</v>
      </c>
      <c r="P1276" s="14">
        <v>0.13063098397926701</v>
      </c>
      <c r="Q1276" s="14">
        <v>0.15022592363790099</v>
      </c>
      <c r="R1276" s="14"/>
      <c r="S1276" s="14">
        <v>0.191554633114667</v>
      </c>
      <c r="T1276" s="14">
        <v>0.13550502343235801</v>
      </c>
      <c r="U1276" s="14">
        <v>0.105231442776656</v>
      </c>
      <c r="V1276" s="14">
        <v>0.15642272702742099</v>
      </c>
      <c r="W1276" s="14">
        <v>9.7435000957847795E-2</v>
      </c>
      <c r="X1276" s="14">
        <v>0.112894573674925</v>
      </c>
      <c r="Y1276" s="14">
        <v>0.12638215873236899</v>
      </c>
      <c r="Z1276" s="14">
        <v>0.201719308977796</v>
      </c>
      <c r="AA1276" s="14">
        <v>0.103646331398667</v>
      </c>
      <c r="AB1276" s="14">
        <v>0.15151117973714201</v>
      </c>
      <c r="AC1276" s="14">
        <v>0.121895305344662</v>
      </c>
      <c r="AD1276" s="14">
        <v>0.22050256644573199</v>
      </c>
      <c r="AE1276" s="14"/>
      <c r="AF1276" s="14">
        <v>0.124080883396554</v>
      </c>
      <c r="AG1276" s="14">
        <v>0.16360231356607999</v>
      </c>
      <c r="AH1276" s="14">
        <v>0.10181433003019701</v>
      </c>
      <c r="AI1276" s="14">
        <v>0.13349194918316901</v>
      </c>
      <c r="AJ1276" s="14">
        <v>0.12446444313914699</v>
      </c>
      <c r="AK1276" s="14"/>
      <c r="AL1276" s="14">
        <v>0.18501450760327401</v>
      </c>
      <c r="AM1276" s="14">
        <v>0.13421468649389201</v>
      </c>
      <c r="AN1276" s="14">
        <v>0.121891549853838</v>
      </c>
      <c r="AO1276" s="14">
        <v>0.112355443141528</v>
      </c>
      <c r="AP1276" s="14">
        <v>0.11622945820644601</v>
      </c>
      <c r="AQ1276" s="14">
        <v>0.16827455143918699</v>
      </c>
      <c r="AR1276" s="14"/>
      <c r="AS1276" s="14">
        <v>0.105143034558496</v>
      </c>
      <c r="AT1276" s="14">
        <v>0.12564017999708199</v>
      </c>
      <c r="AU1276" s="14">
        <v>0.17852761225841199</v>
      </c>
      <c r="AV1276" s="14">
        <v>0.157642177625892</v>
      </c>
      <c r="AW1276" s="14">
        <v>0.42356541530724101</v>
      </c>
      <c r="AX1276" s="14"/>
      <c r="AY1276" s="14">
        <v>0.24830379081020601</v>
      </c>
      <c r="AZ1276" s="14">
        <v>0.13556011209159299</v>
      </c>
      <c r="BA1276" s="14">
        <v>0.20855063560165699</v>
      </c>
      <c r="BB1276" s="14">
        <v>9.8084401239000696E-2</v>
      </c>
      <c r="BC1276" s="14">
        <v>0.10622805575043601</v>
      </c>
      <c r="BD1276" s="14">
        <v>0.11622762450191899</v>
      </c>
      <c r="BE1276" s="14">
        <v>0.143784966869065</v>
      </c>
      <c r="BF1276" s="14">
        <v>0.172521681692554</v>
      </c>
      <c r="BG1276" s="14">
        <v>0.117476471671873</v>
      </c>
      <c r="BH1276" s="14">
        <v>0.17392459966128701</v>
      </c>
      <c r="BI1276" s="14">
        <v>0.157390787285318</v>
      </c>
      <c r="BJ1276" s="14">
        <v>9.0491204390318505E-2</v>
      </c>
      <c r="BK1276" s="14">
        <v>6.3857571351469605E-2</v>
      </c>
      <c r="BL1276" s="14">
        <v>0.13095156793239601</v>
      </c>
      <c r="BM1276" s="14">
        <v>0.20906602242923999</v>
      </c>
      <c r="BN1276" s="14">
        <v>0.22697472419221901</v>
      </c>
      <c r="BO1276" s="14"/>
      <c r="BP1276" s="14">
        <v>0.210123115048722</v>
      </c>
      <c r="BQ1276" s="14">
        <v>0.122287405271969</v>
      </c>
      <c r="BR1276" s="14">
        <v>0.13318803125666101</v>
      </c>
      <c r="BS1276" s="14">
        <v>0.11290769151675201</v>
      </c>
      <c r="BT1276" s="14">
        <v>6.8636673085766695E-2</v>
      </c>
      <c r="BU1276" s="14">
        <v>0.15352878268904899</v>
      </c>
      <c r="BV1276" s="14"/>
      <c r="BW1276" s="14">
        <v>0.11101966281044701</v>
      </c>
      <c r="BX1276" s="14">
        <v>0.14981309031351001</v>
      </c>
      <c r="BY1276" s="14" t="s">
        <v>120</v>
      </c>
      <c r="BZ1276" s="14">
        <v>0.15824862552014399</v>
      </c>
      <c r="CA1276" s="14">
        <v>0.18091224935723199</v>
      </c>
      <c r="CB1276" s="14">
        <v>0.14911464203590799</v>
      </c>
      <c r="CC1276" s="14">
        <v>0.15944951506567601</v>
      </c>
      <c r="CD1276" s="14"/>
      <c r="CE1276" s="14">
        <v>0.173209000571349</v>
      </c>
      <c r="CF1276" s="14">
        <v>0.143567198743448</v>
      </c>
      <c r="CG1276" s="14">
        <v>0.13572574969512</v>
      </c>
      <c r="CH1276" s="14">
        <v>0.121570242573664</v>
      </c>
      <c r="CI1276" s="14"/>
      <c r="CJ1276" s="14">
        <v>0.164003634785547</v>
      </c>
      <c r="CK1276" s="14">
        <v>0.14654593437456001</v>
      </c>
      <c r="CL1276" s="14">
        <v>0.128376204093885</v>
      </c>
      <c r="CM1276" s="14">
        <v>0.151807272109687</v>
      </c>
      <c r="CN1276" s="14"/>
      <c r="CO1276" s="14">
        <v>0.18391920329375699</v>
      </c>
      <c r="CP1276" s="14">
        <v>0.133452896986059</v>
      </c>
      <c r="CQ1276" s="14"/>
      <c r="CR1276" s="14">
        <v>0.194741057994921</v>
      </c>
      <c r="CS1276" s="14">
        <v>0.12981622049774999</v>
      </c>
    </row>
    <row r="1277" spans="2:97" x14ac:dyDescent="0.3">
      <c r="B1277" t="s">
        <v>92</v>
      </c>
      <c r="C1277" s="14">
        <v>3.4579226831066102E-2</v>
      </c>
      <c r="D1277" s="14">
        <v>2.5324837669044201E-2</v>
      </c>
      <c r="E1277" s="14">
        <v>4.3734206795327399E-2</v>
      </c>
      <c r="F1277" s="14"/>
      <c r="G1277" s="14">
        <v>5.0160646533106298E-2</v>
      </c>
      <c r="H1277" s="14">
        <v>3.1977258160221997E-2</v>
      </c>
      <c r="I1277" s="14">
        <v>3.2754320348521701E-2</v>
      </c>
      <c r="J1277" s="14">
        <v>3.4998313501159797E-2</v>
      </c>
      <c r="K1277" s="14">
        <v>3.80808119896116E-2</v>
      </c>
      <c r="L1277" s="14">
        <v>2.5187729187010701E-2</v>
      </c>
      <c r="M1277" s="14"/>
      <c r="N1277" s="14">
        <v>6.9882185058905803E-3</v>
      </c>
      <c r="O1277" s="14">
        <v>4.14365003710832E-2</v>
      </c>
      <c r="P1277" s="14">
        <v>4.4386529768758898E-2</v>
      </c>
      <c r="Q1277" s="14">
        <v>4.8994666582131502E-2</v>
      </c>
      <c r="R1277" s="14"/>
      <c r="S1277" s="14">
        <v>4.8743704047580098E-2</v>
      </c>
      <c r="T1277" s="14">
        <v>2.14434099262917E-2</v>
      </c>
      <c r="U1277" s="14">
        <v>1.14117248567583E-2</v>
      </c>
      <c r="V1277" s="14">
        <v>3.1904222666468897E-2</v>
      </c>
      <c r="W1277" s="14">
        <v>1.42890190130372E-2</v>
      </c>
      <c r="X1277" s="14">
        <v>6.36274216169124E-2</v>
      </c>
      <c r="Y1277" s="14">
        <v>1.1314828973834699E-2</v>
      </c>
      <c r="Z1277" s="14">
        <v>2.2571167495845101E-2</v>
      </c>
      <c r="AA1277" s="14">
        <v>5.3608429061921203E-2</v>
      </c>
      <c r="AB1277" s="14">
        <v>2.29015958604427E-2</v>
      </c>
      <c r="AC1277" s="14">
        <v>5.4657046864462898E-2</v>
      </c>
      <c r="AD1277" s="14">
        <v>6.5136461273264501E-2</v>
      </c>
      <c r="AE1277" s="14"/>
      <c r="AF1277" s="14">
        <v>2.0703685085134101E-2</v>
      </c>
      <c r="AG1277" s="14">
        <v>2.5296859383810901E-2</v>
      </c>
      <c r="AH1277" s="14">
        <v>3.0661068742737201E-2</v>
      </c>
      <c r="AI1277" s="14">
        <v>2.4561940861233599E-2</v>
      </c>
      <c r="AJ1277" s="14">
        <v>8.63388724025713E-3</v>
      </c>
      <c r="AK1277" s="14"/>
      <c r="AL1277" s="14">
        <v>2.8528320740336802E-2</v>
      </c>
      <c r="AM1277" s="14">
        <v>2.50633079372342E-2</v>
      </c>
      <c r="AN1277" s="14">
        <v>2.7197209229731199E-2</v>
      </c>
      <c r="AO1277" s="14">
        <v>1.7428997233210699E-2</v>
      </c>
      <c r="AP1277" s="14">
        <v>1.44631189767417E-2</v>
      </c>
      <c r="AQ1277" s="14">
        <v>4.8174239621471097E-2</v>
      </c>
      <c r="AR1277" s="14"/>
      <c r="AS1277" s="14">
        <v>5.6688421929654099E-2</v>
      </c>
      <c r="AT1277" s="14">
        <v>3.2083528146823602E-2</v>
      </c>
      <c r="AU1277" s="14">
        <v>1.52227817104282E-2</v>
      </c>
      <c r="AV1277" s="14">
        <v>2.22245896516323E-2</v>
      </c>
      <c r="AW1277" s="14">
        <v>0</v>
      </c>
      <c r="AX1277" s="14"/>
      <c r="AY1277" s="14">
        <v>0.20040069978953501</v>
      </c>
      <c r="AZ1277" s="14">
        <v>5.2342096511543999E-2</v>
      </c>
      <c r="BA1277" s="14">
        <v>4.7203126408018603E-2</v>
      </c>
      <c r="BB1277" s="14">
        <v>5.1182089511539498E-2</v>
      </c>
      <c r="BC1277" s="14">
        <v>2.6605847773615101E-2</v>
      </c>
      <c r="BD1277" s="14">
        <v>4.0472232412166298E-2</v>
      </c>
      <c r="BE1277" s="14">
        <v>2.9084300665952901E-2</v>
      </c>
      <c r="BF1277" s="14">
        <v>3.6081613716227701E-2</v>
      </c>
      <c r="BG1277" s="14">
        <v>3.4039817309714497E-2</v>
      </c>
      <c r="BH1277" s="14">
        <v>0</v>
      </c>
      <c r="BI1277" s="14">
        <v>2.28192904468957E-2</v>
      </c>
      <c r="BJ1277" s="14">
        <v>3.88616735439773E-2</v>
      </c>
      <c r="BK1277" s="14">
        <v>1.2227021484158501E-2</v>
      </c>
      <c r="BL1277" s="14">
        <v>3.9720627482405797E-2</v>
      </c>
      <c r="BM1277" s="14">
        <v>1.9668116825938501E-2</v>
      </c>
      <c r="BN1277" s="14">
        <v>9.3738750015405908E-3</v>
      </c>
      <c r="BO1277" s="14"/>
      <c r="BP1277" s="14">
        <v>2.7985004373682999E-2</v>
      </c>
      <c r="BQ1277" s="14">
        <v>4.3958153703447397E-2</v>
      </c>
      <c r="BR1277" s="14">
        <v>3.5576223754412002E-2</v>
      </c>
      <c r="BS1277" s="14">
        <v>2.08176735114033E-2</v>
      </c>
      <c r="BT1277" s="14">
        <v>5.27662216250529E-2</v>
      </c>
      <c r="BU1277" s="14">
        <v>2.3734013400517701E-2</v>
      </c>
      <c r="BV1277" s="14"/>
      <c r="BW1277" s="14">
        <v>2.6168302360458001E-2</v>
      </c>
      <c r="BX1277" s="14">
        <v>3.9737863083529397E-2</v>
      </c>
      <c r="BY1277" s="14" t="s">
        <v>120</v>
      </c>
      <c r="BZ1277" s="14">
        <v>2.0431596507692801E-2</v>
      </c>
      <c r="CA1277" s="14">
        <v>9.0743911623155205E-2</v>
      </c>
      <c r="CB1277" s="14">
        <v>2.8066975074255301E-2</v>
      </c>
      <c r="CC1277" s="14">
        <v>0</v>
      </c>
      <c r="CD1277" s="14"/>
      <c r="CE1277" s="14">
        <v>2.16421989941218E-2</v>
      </c>
      <c r="CF1277" s="14">
        <v>1.54247258119287E-2</v>
      </c>
      <c r="CG1277" s="14">
        <v>5.3183088721047697E-2</v>
      </c>
      <c r="CH1277" s="14">
        <v>2.6715340211893399E-2</v>
      </c>
      <c r="CI1277" s="14"/>
      <c r="CJ1277" s="14">
        <v>1.51372655394388E-2</v>
      </c>
      <c r="CK1277" s="14">
        <v>1.81597399824543E-2</v>
      </c>
      <c r="CL1277" s="14">
        <v>3.4376381446210399E-2</v>
      </c>
      <c r="CM1277" s="14">
        <v>0.141105799834669</v>
      </c>
      <c r="CN1277" s="14"/>
      <c r="CO1277" s="14">
        <v>7.7396370819288402E-3</v>
      </c>
      <c r="CP1277" s="14">
        <v>3.6000939018322901E-2</v>
      </c>
      <c r="CQ1277" s="14"/>
      <c r="CR1277" s="14">
        <v>2.0650214989443499E-2</v>
      </c>
      <c r="CS1277" s="14">
        <v>3.33430303963312E-2</v>
      </c>
    </row>
    <row r="1278" spans="2:97" x14ac:dyDescent="0.3">
      <c r="B1278" t="s">
        <v>154</v>
      </c>
      <c r="C1278" s="14">
        <v>1.2657600401415999E-2</v>
      </c>
      <c r="D1278" s="14">
        <v>9.9374651317486098E-3</v>
      </c>
      <c r="E1278" s="14">
        <v>1.5355906110601799E-2</v>
      </c>
      <c r="F1278" s="14"/>
      <c r="G1278" s="14">
        <v>1.04756532757502E-2</v>
      </c>
      <c r="H1278" s="14">
        <v>2.00440180648189E-2</v>
      </c>
      <c r="I1278" s="14">
        <v>2.3451781491855801E-2</v>
      </c>
      <c r="J1278" s="14">
        <v>1.67322782580243E-2</v>
      </c>
      <c r="K1278" s="14">
        <v>3.5306423514548601E-3</v>
      </c>
      <c r="L1278" s="14">
        <v>2.12373411354353E-3</v>
      </c>
      <c r="M1278" s="14"/>
      <c r="N1278" s="14">
        <v>3.6095590760560699E-3</v>
      </c>
      <c r="O1278" s="14">
        <v>1.17655590004801E-2</v>
      </c>
      <c r="P1278" s="14">
        <v>1.7619502576131901E-2</v>
      </c>
      <c r="Q1278" s="14">
        <v>1.91267053222649E-2</v>
      </c>
      <c r="R1278" s="14"/>
      <c r="S1278" s="14">
        <v>1.7432815638087101E-2</v>
      </c>
      <c r="T1278" s="14">
        <v>7.3567870225002899E-3</v>
      </c>
      <c r="U1278" s="14">
        <v>2.9944108402562401E-2</v>
      </c>
      <c r="V1278" s="14">
        <v>1.0651607223504301E-2</v>
      </c>
      <c r="W1278" s="14">
        <v>1.3216313086025E-2</v>
      </c>
      <c r="X1278" s="14">
        <v>1.11292352568731E-2</v>
      </c>
      <c r="Y1278" s="14">
        <v>5.6953828578509003E-3</v>
      </c>
      <c r="Z1278" s="14">
        <v>2.36323109172978E-2</v>
      </c>
      <c r="AA1278" s="14">
        <v>9.0387275511971607E-3</v>
      </c>
      <c r="AB1278" s="14">
        <v>1.15822084311917E-2</v>
      </c>
      <c r="AC1278" s="14">
        <v>1.07887829319604E-2</v>
      </c>
      <c r="AD1278" s="14">
        <v>0</v>
      </c>
      <c r="AE1278" s="14"/>
      <c r="AF1278" s="14">
        <v>1.01591465609464E-2</v>
      </c>
      <c r="AG1278" s="14">
        <v>8.8389772209575904E-3</v>
      </c>
      <c r="AH1278" s="14">
        <v>0</v>
      </c>
      <c r="AI1278" s="14">
        <v>1.7826946723168001E-2</v>
      </c>
      <c r="AJ1278" s="14">
        <v>8.8487283987756793E-3</v>
      </c>
      <c r="AK1278" s="14"/>
      <c r="AL1278" s="14">
        <v>9.97387554788161E-3</v>
      </c>
      <c r="AM1278" s="14">
        <v>1.2963975031268201E-2</v>
      </c>
      <c r="AN1278" s="14">
        <v>0</v>
      </c>
      <c r="AO1278" s="14">
        <v>1.5696504788928398E-2</v>
      </c>
      <c r="AP1278" s="14">
        <v>7.4794631899186099E-3</v>
      </c>
      <c r="AQ1278" s="14">
        <v>5.7801099181237804E-3</v>
      </c>
      <c r="AR1278" s="14"/>
      <c r="AS1278" s="14">
        <v>1.2156727087920699E-2</v>
      </c>
      <c r="AT1278" s="14">
        <v>1.8950457933896499E-2</v>
      </c>
      <c r="AU1278" s="14">
        <v>1.0084676495968999E-2</v>
      </c>
      <c r="AV1278" s="14">
        <v>4.37077210700027E-3</v>
      </c>
      <c r="AW1278" s="14">
        <v>2.3846682736187601E-2</v>
      </c>
      <c r="AX1278" s="14"/>
      <c r="AY1278" s="14">
        <v>0.141528755898153</v>
      </c>
      <c r="AZ1278" s="14">
        <v>2.6110726538565499E-2</v>
      </c>
      <c r="BA1278" s="14">
        <v>0</v>
      </c>
      <c r="BB1278" s="14">
        <v>2.5311429284268199E-2</v>
      </c>
      <c r="BC1278" s="14">
        <v>5.59312986185387E-3</v>
      </c>
      <c r="BD1278" s="14">
        <v>9.3352479219112206E-3</v>
      </c>
      <c r="BE1278" s="14">
        <v>9.1868667716445106E-3</v>
      </c>
      <c r="BF1278" s="14">
        <v>6.82555271456346E-3</v>
      </c>
      <c r="BG1278" s="14">
        <v>0</v>
      </c>
      <c r="BH1278" s="14">
        <v>2.4123679486737101E-2</v>
      </c>
      <c r="BI1278" s="14">
        <v>1.7817318881438001E-2</v>
      </c>
      <c r="BJ1278" s="14">
        <v>1.4931616851744E-2</v>
      </c>
      <c r="BK1278" s="14">
        <v>0</v>
      </c>
      <c r="BL1278" s="14">
        <v>6.4704311689153096E-2</v>
      </c>
      <c r="BM1278" s="14">
        <v>0</v>
      </c>
      <c r="BN1278" s="14">
        <v>0</v>
      </c>
      <c r="BO1278" s="14"/>
      <c r="BP1278" s="14">
        <v>1.42803588183423E-2</v>
      </c>
      <c r="BQ1278" s="14">
        <v>1.37208855702575E-2</v>
      </c>
      <c r="BR1278" s="14">
        <v>1.48213841927036E-2</v>
      </c>
      <c r="BS1278" s="14">
        <v>1.26254775363062E-2</v>
      </c>
      <c r="BT1278" s="14">
        <v>9.1916698660778704E-3</v>
      </c>
      <c r="BU1278" s="14">
        <v>0</v>
      </c>
      <c r="BV1278" s="14"/>
      <c r="BW1278" s="14">
        <v>5.1956169789933804E-3</v>
      </c>
      <c r="BX1278" s="14">
        <v>1.57572690812329E-2</v>
      </c>
      <c r="BY1278" s="14" t="s">
        <v>120</v>
      </c>
      <c r="BZ1278" s="14">
        <v>1.34105857031563E-2</v>
      </c>
      <c r="CA1278" s="14">
        <v>3.1899232841417102E-2</v>
      </c>
      <c r="CB1278" s="14">
        <v>2.6417236204890199E-3</v>
      </c>
      <c r="CC1278" s="14">
        <v>6.7165825356690398E-2</v>
      </c>
      <c r="CD1278" s="14"/>
      <c r="CE1278" s="14">
        <v>1.7601408803011701E-2</v>
      </c>
      <c r="CF1278" s="14">
        <v>2.6375321880777601E-3</v>
      </c>
      <c r="CG1278" s="14">
        <v>2.2943992487420701E-2</v>
      </c>
      <c r="CH1278" s="14">
        <v>1.2669653861215E-2</v>
      </c>
      <c r="CI1278" s="14"/>
      <c r="CJ1278" s="14">
        <v>2.9137304674745502E-3</v>
      </c>
      <c r="CK1278" s="14">
        <v>7.1233673502696503E-3</v>
      </c>
      <c r="CL1278" s="14">
        <v>1.5676440727205001E-2</v>
      </c>
      <c r="CM1278" s="14">
        <v>3.0536508430256699E-2</v>
      </c>
      <c r="CN1278" s="14"/>
      <c r="CO1278" s="14">
        <v>4.0340013502352997E-3</v>
      </c>
      <c r="CP1278" s="14">
        <v>1.3543785289152999E-2</v>
      </c>
      <c r="CQ1278" s="14"/>
      <c r="CR1278" s="14">
        <v>9.6398399644827496E-3</v>
      </c>
      <c r="CS1278" s="14">
        <v>1.18712871941413E-2</v>
      </c>
    </row>
    <row r="1279" spans="2:97" x14ac:dyDescent="0.3">
      <c r="C1279" s="14"/>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c r="AD1279" s="14"/>
      <c r="AE1279" s="14"/>
      <c r="AF1279" s="14"/>
      <c r="AG1279" s="14"/>
      <c r="AH1279" s="14"/>
      <c r="AI1279" s="14"/>
      <c r="AJ1279" s="14"/>
      <c r="AK1279" s="14"/>
      <c r="AL1279" s="14"/>
      <c r="AM1279" s="14"/>
      <c r="AN1279" s="14"/>
      <c r="AO1279" s="14"/>
      <c r="AP1279" s="14"/>
      <c r="AQ1279" s="14"/>
      <c r="AR1279" s="14"/>
      <c r="AS1279" s="14"/>
      <c r="AT1279" s="14"/>
      <c r="AU1279" s="14"/>
      <c r="AV1279" s="14"/>
      <c r="AW1279" s="14"/>
      <c r="AX1279" s="14"/>
      <c r="AY1279" s="14"/>
      <c r="AZ1279" s="14"/>
      <c r="BA1279" s="14"/>
      <c r="BB1279" s="14"/>
      <c r="BC1279" s="14"/>
      <c r="BD1279" s="14"/>
      <c r="BE1279" s="14"/>
      <c r="BF1279" s="14"/>
      <c r="BG1279" s="14"/>
      <c r="BH1279" s="14"/>
      <c r="BI1279" s="14"/>
      <c r="BJ1279" s="14"/>
      <c r="BK1279" s="14"/>
      <c r="BL1279" s="14"/>
      <c r="BM1279" s="14"/>
      <c r="BN1279" s="14"/>
      <c r="BO1279" s="14"/>
      <c r="BP1279" s="14"/>
      <c r="BQ1279" s="14"/>
      <c r="BR1279" s="14"/>
      <c r="BS1279" s="14"/>
      <c r="BT1279" s="14"/>
      <c r="BU1279" s="14"/>
      <c r="BV1279" s="14"/>
      <c r="BW1279" s="14"/>
      <c r="BX1279" s="14"/>
      <c r="BY1279" s="14"/>
      <c r="BZ1279" s="14"/>
      <c r="CA1279" s="14"/>
      <c r="CB1279" s="14"/>
      <c r="CC1279" s="14"/>
      <c r="CD1279" s="14"/>
      <c r="CE1279" s="14"/>
      <c r="CF1279" s="14"/>
      <c r="CG1279" s="14"/>
      <c r="CH1279" s="14"/>
      <c r="CI1279" s="14"/>
      <c r="CJ1279" s="14"/>
      <c r="CK1279" s="14"/>
      <c r="CL1279" s="14"/>
      <c r="CM1279" s="14"/>
      <c r="CN1279" s="14"/>
      <c r="CO1279" s="14"/>
      <c r="CP1279" s="14"/>
      <c r="CQ1279" s="14"/>
      <c r="CR1279" s="14"/>
      <c r="CS1279" s="14"/>
    </row>
    <row r="1280" spans="2:97" x14ac:dyDescent="0.3">
      <c r="B1280" s="6" t="s">
        <v>506</v>
      </c>
      <c r="C1280" s="14"/>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c r="AD1280" s="14"/>
      <c r="AE1280" s="14"/>
      <c r="AF1280" s="14"/>
      <c r="AG1280" s="14"/>
      <c r="AH1280" s="14"/>
      <c r="AI1280" s="14"/>
      <c r="AJ1280" s="14"/>
      <c r="AK1280" s="14"/>
      <c r="AL1280" s="14"/>
      <c r="AM1280" s="14"/>
      <c r="AN1280" s="14"/>
      <c r="AO1280" s="14"/>
      <c r="AP1280" s="14"/>
      <c r="AQ1280" s="14"/>
      <c r="AR1280" s="14"/>
      <c r="AS1280" s="14"/>
      <c r="AT1280" s="14"/>
      <c r="AU1280" s="14"/>
      <c r="AV1280" s="14"/>
      <c r="AW1280" s="14"/>
      <c r="AX1280" s="14"/>
      <c r="AY1280" s="14"/>
      <c r="AZ1280" s="14"/>
      <c r="BA1280" s="14"/>
      <c r="BB1280" s="14"/>
      <c r="BC1280" s="14"/>
      <c r="BD1280" s="14"/>
      <c r="BE1280" s="14"/>
      <c r="BF1280" s="14"/>
      <c r="BG1280" s="14"/>
      <c r="BH1280" s="14"/>
      <c r="BI1280" s="14"/>
      <c r="BJ1280" s="14"/>
      <c r="BK1280" s="14"/>
      <c r="BL1280" s="14"/>
      <c r="BM1280" s="14"/>
      <c r="BN1280" s="14"/>
      <c r="BO1280" s="14"/>
      <c r="BP1280" s="14"/>
      <c r="BQ1280" s="14"/>
      <c r="BR1280" s="14"/>
      <c r="BS1280" s="14"/>
      <c r="BT1280" s="14"/>
      <c r="BU1280" s="14"/>
      <c r="BV1280" s="14"/>
      <c r="BW1280" s="14"/>
      <c r="BX1280" s="14"/>
      <c r="BY1280" s="14"/>
      <c r="BZ1280" s="14"/>
      <c r="CA1280" s="14"/>
      <c r="CB1280" s="14"/>
      <c r="CC1280" s="14"/>
      <c r="CD1280" s="14"/>
      <c r="CE1280" s="14"/>
      <c r="CF1280" s="14"/>
      <c r="CG1280" s="14"/>
      <c r="CH1280" s="14"/>
      <c r="CI1280" s="14"/>
      <c r="CJ1280" s="14"/>
      <c r="CK1280" s="14"/>
      <c r="CL1280" s="14"/>
      <c r="CM1280" s="14"/>
      <c r="CN1280" s="14"/>
      <c r="CO1280" s="14"/>
      <c r="CP1280" s="14"/>
      <c r="CQ1280" s="14"/>
      <c r="CR1280" s="14"/>
      <c r="CS1280" s="14"/>
    </row>
    <row r="1281" spans="2:97" x14ac:dyDescent="0.3">
      <c r="B1281" s="24" t="s">
        <v>118</v>
      </c>
      <c r="C1281" s="14"/>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c r="AD1281" s="14"/>
      <c r="AE1281" s="14"/>
      <c r="AF1281" s="14"/>
      <c r="AG1281" s="14"/>
      <c r="AH1281" s="14"/>
      <c r="AI1281" s="14"/>
      <c r="AJ1281" s="14"/>
      <c r="AK1281" s="14"/>
      <c r="AL1281" s="14"/>
      <c r="AM1281" s="14"/>
      <c r="AN1281" s="14"/>
      <c r="AO1281" s="14"/>
      <c r="AP1281" s="14"/>
      <c r="AQ1281" s="14"/>
      <c r="AR1281" s="14"/>
      <c r="AS1281" s="14"/>
      <c r="AT1281" s="14"/>
      <c r="AU1281" s="14"/>
      <c r="AV1281" s="14"/>
      <c r="AW1281" s="14"/>
      <c r="AX1281" s="14"/>
      <c r="AY1281" s="14"/>
      <c r="AZ1281" s="14"/>
      <c r="BA1281" s="14"/>
      <c r="BB1281" s="14"/>
      <c r="BC1281" s="14"/>
      <c r="BD1281" s="14"/>
      <c r="BE1281" s="14"/>
      <c r="BF1281" s="14"/>
      <c r="BG1281" s="14"/>
      <c r="BH1281" s="14"/>
      <c r="BI1281" s="14"/>
      <c r="BJ1281" s="14"/>
      <c r="BK1281" s="14"/>
      <c r="BL1281" s="14"/>
      <c r="BM1281" s="14"/>
      <c r="BN1281" s="14"/>
      <c r="BO1281" s="14"/>
      <c r="BP1281" s="14"/>
      <c r="BQ1281" s="14"/>
      <c r="BR1281" s="14"/>
      <c r="BS1281" s="14"/>
      <c r="BT1281" s="14"/>
      <c r="BU1281" s="14"/>
      <c r="BV1281" s="14"/>
      <c r="BW1281" s="14"/>
      <c r="BX1281" s="14"/>
      <c r="BY1281" s="14"/>
      <c r="BZ1281" s="14"/>
      <c r="CA1281" s="14"/>
      <c r="CB1281" s="14"/>
      <c r="CC1281" s="14"/>
      <c r="CD1281" s="14"/>
      <c r="CE1281" s="14"/>
      <c r="CF1281" s="14"/>
      <c r="CG1281" s="14"/>
      <c r="CH1281" s="14"/>
      <c r="CI1281" s="14"/>
      <c r="CJ1281" s="14"/>
      <c r="CK1281" s="14"/>
      <c r="CL1281" s="14"/>
      <c r="CM1281" s="14"/>
      <c r="CN1281" s="14"/>
      <c r="CO1281" s="14"/>
      <c r="CP1281" s="14"/>
      <c r="CQ1281" s="14"/>
      <c r="CR1281" s="14"/>
      <c r="CS1281" s="14"/>
    </row>
    <row r="1282" spans="2:97" x14ac:dyDescent="0.3">
      <c r="B1282" t="s">
        <v>492</v>
      </c>
      <c r="C1282" s="14">
        <v>0.47894341659485101</v>
      </c>
      <c r="D1282" s="14">
        <v>0.479002276140094</v>
      </c>
      <c r="E1282" s="14">
        <v>0.47941832976631799</v>
      </c>
      <c r="F1282" s="14"/>
      <c r="G1282" s="14">
        <v>0.337762783236011</v>
      </c>
      <c r="H1282" s="14">
        <v>0.38641138090192501</v>
      </c>
      <c r="I1282" s="14">
        <v>0.41544312486208601</v>
      </c>
      <c r="J1282" s="14">
        <v>0.49244216355353099</v>
      </c>
      <c r="K1282" s="14">
        <v>0.56508832716187696</v>
      </c>
      <c r="L1282" s="14">
        <v>0.630545787094968</v>
      </c>
      <c r="M1282" s="14"/>
      <c r="N1282" s="14">
        <v>0.513049939413599</v>
      </c>
      <c r="O1282" s="14">
        <v>0.47476947853013701</v>
      </c>
      <c r="P1282" s="14">
        <v>0.45259726753323498</v>
      </c>
      <c r="Q1282" s="14">
        <v>0.46540205316227201</v>
      </c>
      <c r="R1282" s="14"/>
      <c r="S1282" s="14">
        <v>0.46993654854355299</v>
      </c>
      <c r="T1282" s="14">
        <v>0.46120008359900899</v>
      </c>
      <c r="U1282" s="14">
        <v>0.52918513239111598</v>
      </c>
      <c r="V1282" s="14">
        <v>0.47693296365360499</v>
      </c>
      <c r="W1282" s="14">
        <v>0.506950779883101</v>
      </c>
      <c r="X1282" s="14">
        <v>0.41854139781363803</v>
      </c>
      <c r="Y1282" s="14">
        <v>0.47066057430754998</v>
      </c>
      <c r="Z1282" s="14">
        <v>0.52898699946369898</v>
      </c>
      <c r="AA1282" s="14">
        <v>0.47727691970258301</v>
      </c>
      <c r="AB1282" s="14">
        <v>0.51066288664973902</v>
      </c>
      <c r="AC1282" s="14">
        <v>0.46959042990295702</v>
      </c>
      <c r="AD1282" s="14">
        <v>0.467816190161426</v>
      </c>
      <c r="AE1282" s="14"/>
      <c r="AF1282" s="14">
        <v>0.522752266260613</v>
      </c>
      <c r="AG1282" s="14">
        <v>0.44536287914896999</v>
      </c>
      <c r="AH1282" s="14">
        <v>0.57544465369747</v>
      </c>
      <c r="AI1282" s="14">
        <v>0.50319082941004101</v>
      </c>
      <c r="AJ1282" s="14">
        <v>0.47933059599942002</v>
      </c>
      <c r="AK1282" s="14"/>
      <c r="AL1282" s="14">
        <v>0.452955222583456</v>
      </c>
      <c r="AM1282" s="14">
        <v>0.50576612746438299</v>
      </c>
      <c r="AN1282" s="14">
        <v>0.57916888948355905</v>
      </c>
      <c r="AO1282" s="14">
        <v>0.47329801838867902</v>
      </c>
      <c r="AP1282" s="14">
        <v>0.45041666748911602</v>
      </c>
      <c r="AQ1282" s="14">
        <v>0.51306632421303999</v>
      </c>
      <c r="AR1282" s="14"/>
      <c r="AS1282" s="14">
        <v>0.440772739658775</v>
      </c>
      <c r="AT1282" s="14">
        <v>0.45305019210277597</v>
      </c>
      <c r="AU1282" s="14">
        <v>0.49496854209680302</v>
      </c>
      <c r="AV1282" s="14">
        <v>0.50618019896614896</v>
      </c>
      <c r="AW1282" s="14">
        <v>0.52998892514579199</v>
      </c>
      <c r="AX1282" s="14"/>
      <c r="AY1282" s="14">
        <v>0.47856949147427702</v>
      </c>
      <c r="AZ1282" s="14">
        <v>0.38536925062365202</v>
      </c>
      <c r="BA1282" s="14">
        <v>0.54921956992877996</v>
      </c>
      <c r="BB1282" s="14">
        <v>0.47442988466664698</v>
      </c>
      <c r="BC1282" s="14">
        <v>0.46295519233236299</v>
      </c>
      <c r="BD1282" s="14">
        <v>0.47653540559677499</v>
      </c>
      <c r="BE1282" s="14">
        <v>0.47369636918512598</v>
      </c>
      <c r="BF1282" s="14">
        <v>0.45295196311207497</v>
      </c>
      <c r="BG1282" s="14">
        <v>0.45661446493992403</v>
      </c>
      <c r="BH1282" s="14">
        <v>0.52648426859809705</v>
      </c>
      <c r="BI1282" s="14">
        <v>0.48103064369181397</v>
      </c>
      <c r="BJ1282" s="14">
        <v>0.42139970913211999</v>
      </c>
      <c r="BK1282" s="14">
        <v>0.48021319640336002</v>
      </c>
      <c r="BL1282" s="14">
        <v>0.45085450437888303</v>
      </c>
      <c r="BM1282" s="14">
        <v>0.54419914816252402</v>
      </c>
      <c r="BN1282" s="14">
        <v>0.51555302719967699</v>
      </c>
      <c r="BO1282" s="14"/>
      <c r="BP1282" s="14">
        <v>0.45704895844098398</v>
      </c>
      <c r="BQ1282" s="14">
        <v>0.46591466864049402</v>
      </c>
      <c r="BR1282" s="14">
        <v>0.46612437656912298</v>
      </c>
      <c r="BS1282" s="14">
        <v>0.50687750434242695</v>
      </c>
      <c r="BT1282" s="14">
        <v>0.49521275326535602</v>
      </c>
      <c r="BU1282" s="14">
        <v>0.56684607408074705</v>
      </c>
      <c r="BV1282" s="14"/>
      <c r="BW1282" s="14">
        <v>0.59674795036251804</v>
      </c>
      <c r="BX1282" s="14">
        <v>0.38073334947104898</v>
      </c>
      <c r="BY1282" s="14" t="s">
        <v>120</v>
      </c>
      <c r="BZ1282" s="14">
        <v>0.44793691763059801</v>
      </c>
      <c r="CA1282" s="14">
        <v>0.37508237420952201</v>
      </c>
      <c r="CB1282" s="14">
        <v>0.42173670600954</v>
      </c>
      <c r="CC1282" s="14">
        <v>0.45871987637658601</v>
      </c>
      <c r="CD1282" s="14"/>
      <c r="CE1282" s="14">
        <v>0.39808961747823302</v>
      </c>
      <c r="CF1282" s="14">
        <v>0.456979868710361</v>
      </c>
      <c r="CG1282" s="14">
        <v>0.43698643679319799</v>
      </c>
      <c r="CH1282" s="14">
        <v>0.51801468698338005</v>
      </c>
      <c r="CI1282" s="14"/>
      <c r="CJ1282" s="14">
        <v>0.50491750535275304</v>
      </c>
      <c r="CK1282" s="14">
        <v>0.48236576913798301</v>
      </c>
      <c r="CL1282" s="14">
        <v>0.47347747306903898</v>
      </c>
      <c r="CM1282" s="14">
        <v>0.444757158171315</v>
      </c>
      <c r="CN1282" s="14"/>
      <c r="CO1282" s="14">
        <v>0.39761583099570402</v>
      </c>
      <c r="CP1282" s="14">
        <v>0.49214431098512601</v>
      </c>
      <c r="CQ1282" s="14"/>
      <c r="CR1282" s="14">
        <v>0.36849904319882199</v>
      </c>
      <c r="CS1282" s="14">
        <v>0.49967610292089898</v>
      </c>
    </row>
    <row r="1283" spans="2:97" x14ac:dyDescent="0.3">
      <c r="B1283" t="s">
        <v>493</v>
      </c>
      <c r="C1283" s="14">
        <v>0.45153371145626903</v>
      </c>
      <c r="D1283" s="14">
        <v>0.41529759146033901</v>
      </c>
      <c r="E1283" s="14">
        <v>0.48652659507118101</v>
      </c>
      <c r="F1283" s="14"/>
      <c r="G1283" s="14">
        <v>0.37908731603627199</v>
      </c>
      <c r="H1283" s="14">
        <v>0.41961523292473801</v>
      </c>
      <c r="I1283" s="14">
        <v>0.45182193063385201</v>
      </c>
      <c r="J1283" s="14">
        <v>0.42222401883792698</v>
      </c>
      <c r="K1283" s="14">
        <v>0.51868897487771304</v>
      </c>
      <c r="L1283" s="14">
        <v>0.50389312440928602</v>
      </c>
      <c r="M1283" s="14"/>
      <c r="N1283" s="14">
        <v>0.447074762388604</v>
      </c>
      <c r="O1283" s="14">
        <v>0.48522895507457398</v>
      </c>
      <c r="P1283" s="14">
        <v>0.43254453921513702</v>
      </c>
      <c r="Q1283" s="14">
        <v>0.43541022861818901</v>
      </c>
      <c r="R1283" s="14"/>
      <c r="S1283" s="14">
        <v>0.43758024987464</v>
      </c>
      <c r="T1283" s="14">
        <v>0.49580912632638602</v>
      </c>
      <c r="U1283" s="14">
        <v>0.49206669805414899</v>
      </c>
      <c r="V1283" s="14">
        <v>0.48918854343754198</v>
      </c>
      <c r="W1283" s="14">
        <v>0.42023696011456202</v>
      </c>
      <c r="X1283" s="14">
        <v>0.42023492011642699</v>
      </c>
      <c r="Y1283" s="14">
        <v>0.47285131613842402</v>
      </c>
      <c r="Z1283" s="14">
        <v>0.448223303456323</v>
      </c>
      <c r="AA1283" s="14">
        <v>0.39172693379670398</v>
      </c>
      <c r="AB1283" s="14">
        <v>0.47357286871911197</v>
      </c>
      <c r="AC1283" s="14">
        <v>0.40673765506094001</v>
      </c>
      <c r="AD1283" s="14">
        <v>0.44661085865212402</v>
      </c>
      <c r="AE1283" s="14"/>
      <c r="AF1283" s="14">
        <v>0.43366555911497801</v>
      </c>
      <c r="AG1283" s="14">
        <v>0.44238870820095599</v>
      </c>
      <c r="AH1283" s="14">
        <v>0.47752263469869</v>
      </c>
      <c r="AI1283" s="14">
        <v>0.45719752555257798</v>
      </c>
      <c r="AJ1283" s="14">
        <v>0.57102295475778697</v>
      </c>
      <c r="AK1283" s="14"/>
      <c r="AL1283" s="14">
        <v>0.426472136420735</v>
      </c>
      <c r="AM1283" s="14">
        <v>0.43447503932447201</v>
      </c>
      <c r="AN1283" s="14">
        <v>0.48082780822318</v>
      </c>
      <c r="AO1283" s="14">
        <v>0.45666049317941199</v>
      </c>
      <c r="AP1283" s="14">
        <v>0.55503587977140001</v>
      </c>
      <c r="AQ1283" s="14">
        <v>0.46666190454213402</v>
      </c>
      <c r="AR1283" s="14"/>
      <c r="AS1283" s="14">
        <v>0.40032596669003501</v>
      </c>
      <c r="AT1283" s="14">
        <v>0.45204337651674498</v>
      </c>
      <c r="AU1283" s="14">
        <v>0.45944384662215298</v>
      </c>
      <c r="AV1283" s="14">
        <v>0.48691965880132698</v>
      </c>
      <c r="AW1283" s="14">
        <v>0.449189164311735</v>
      </c>
      <c r="AX1283" s="14"/>
      <c r="AY1283" s="14">
        <v>0.39459271041329602</v>
      </c>
      <c r="AZ1283" s="14">
        <v>0.33658459072560698</v>
      </c>
      <c r="BA1283" s="14">
        <v>0.50973259519832204</v>
      </c>
      <c r="BB1283" s="14">
        <v>0.45347337791563902</v>
      </c>
      <c r="BC1283" s="14">
        <v>0.42467544155614301</v>
      </c>
      <c r="BD1283" s="14">
        <v>0.50385906112682899</v>
      </c>
      <c r="BE1283" s="14">
        <v>0.434945561462726</v>
      </c>
      <c r="BF1283" s="14">
        <v>0.51301195212787298</v>
      </c>
      <c r="BG1283" s="14">
        <v>0.44843387443660598</v>
      </c>
      <c r="BH1283" s="14">
        <v>0.47132137734901802</v>
      </c>
      <c r="BI1283" s="14">
        <v>0.482788256755253</v>
      </c>
      <c r="BJ1283" s="14">
        <v>0.36259726933845199</v>
      </c>
      <c r="BK1283" s="14">
        <v>0.32326863588723398</v>
      </c>
      <c r="BL1283" s="14">
        <v>0.44362640060873099</v>
      </c>
      <c r="BM1283" s="14">
        <v>0.33218973589004402</v>
      </c>
      <c r="BN1283" s="14">
        <v>0.51912332518252702</v>
      </c>
      <c r="BO1283" s="14"/>
      <c r="BP1283" s="14">
        <v>0.443104810662308</v>
      </c>
      <c r="BQ1283" s="14">
        <v>0.47851654511800101</v>
      </c>
      <c r="BR1283" s="14">
        <v>0.39081045667539599</v>
      </c>
      <c r="BS1283" s="14">
        <v>0.46579677303261502</v>
      </c>
      <c r="BT1283" s="14">
        <v>0.45644588456310897</v>
      </c>
      <c r="BU1283" s="14">
        <v>0.45318593290399201</v>
      </c>
      <c r="BV1283" s="14"/>
      <c r="BW1283" s="14">
        <v>0.48866660341028001</v>
      </c>
      <c r="BX1283" s="14">
        <v>0.39272694971311001</v>
      </c>
      <c r="BY1283" s="14" t="s">
        <v>120</v>
      </c>
      <c r="BZ1283" s="14">
        <v>0.39488035047519598</v>
      </c>
      <c r="CA1283" s="14">
        <v>0.41188537091302302</v>
      </c>
      <c r="CB1283" s="14">
        <v>0.46183842326174801</v>
      </c>
      <c r="CC1283" s="14">
        <v>0.49975975876164003</v>
      </c>
      <c r="CD1283" s="14"/>
      <c r="CE1283" s="14">
        <v>0.43687990706247098</v>
      </c>
      <c r="CF1283" s="14">
        <v>0.41021857615901303</v>
      </c>
      <c r="CG1283" s="14">
        <v>0.43112471452852302</v>
      </c>
      <c r="CH1283" s="14">
        <v>0.45620675074063599</v>
      </c>
      <c r="CI1283" s="14"/>
      <c r="CJ1283" s="14">
        <v>0.45428097832173803</v>
      </c>
      <c r="CK1283" s="14">
        <v>0.45555477121132298</v>
      </c>
      <c r="CL1283" s="14">
        <v>0.45345809103877099</v>
      </c>
      <c r="CM1283" s="14">
        <v>0.41470704767657202</v>
      </c>
      <c r="CN1283" s="14"/>
      <c r="CO1283" s="14">
        <v>0.42762499831088602</v>
      </c>
      <c r="CP1283" s="14">
        <v>0.45675149568637002</v>
      </c>
      <c r="CQ1283" s="14"/>
      <c r="CR1283" s="14">
        <v>0.44236572197723401</v>
      </c>
      <c r="CS1283" s="14">
        <v>0.459770458110208</v>
      </c>
    </row>
    <row r="1284" spans="2:97" x14ac:dyDescent="0.3">
      <c r="B1284" t="s">
        <v>494</v>
      </c>
      <c r="C1284" s="14">
        <v>0.43806096791891203</v>
      </c>
      <c r="D1284" s="14">
        <v>0.39952001476009702</v>
      </c>
      <c r="E1284" s="14">
        <v>0.47617252274547101</v>
      </c>
      <c r="F1284" s="14"/>
      <c r="G1284" s="14">
        <v>0.34003516251099902</v>
      </c>
      <c r="H1284" s="14">
        <v>0.36235248784102198</v>
      </c>
      <c r="I1284" s="14">
        <v>0.39545232154504101</v>
      </c>
      <c r="J1284" s="14">
        <v>0.40179832736172899</v>
      </c>
      <c r="K1284" s="14">
        <v>0.52197733718308903</v>
      </c>
      <c r="L1284" s="14">
        <v>0.57229673333809705</v>
      </c>
      <c r="M1284" s="14"/>
      <c r="N1284" s="14">
        <v>0.438231759165714</v>
      </c>
      <c r="O1284" s="14">
        <v>0.427776728736037</v>
      </c>
      <c r="P1284" s="14">
        <v>0.42319244604096101</v>
      </c>
      <c r="Q1284" s="14">
        <v>0.45881114595314698</v>
      </c>
      <c r="R1284" s="14"/>
      <c r="S1284" s="14">
        <v>0.40891919360640799</v>
      </c>
      <c r="T1284" s="14">
        <v>0.47120323874617498</v>
      </c>
      <c r="U1284" s="14">
        <v>0.47524534876816199</v>
      </c>
      <c r="V1284" s="14">
        <v>0.46920713220997401</v>
      </c>
      <c r="W1284" s="14">
        <v>0.38095183899582102</v>
      </c>
      <c r="X1284" s="14">
        <v>0.40058460001176999</v>
      </c>
      <c r="Y1284" s="14">
        <v>0.46695215571597398</v>
      </c>
      <c r="Z1284" s="14">
        <v>0.45668625596239298</v>
      </c>
      <c r="AA1284" s="14">
        <v>0.43727221146333201</v>
      </c>
      <c r="AB1284" s="14">
        <v>0.438870658345349</v>
      </c>
      <c r="AC1284" s="14">
        <v>0.45006878524634603</v>
      </c>
      <c r="AD1284" s="14">
        <v>0.36241812910772703</v>
      </c>
      <c r="AE1284" s="14"/>
      <c r="AF1284" s="14">
        <v>0.44413221418797699</v>
      </c>
      <c r="AG1284" s="14">
        <v>0.441885150618815</v>
      </c>
      <c r="AH1284" s="14">
        <v>0.474580707028741</v>
      </c>
      <c r="AI1284" s="14">
        <v>0.42720186381762698</v>
      </c>
      <c r="AJ1284" s="14">
        <v>0.47183502351364298</v>
      </c>
      <c r="AK1284" s="14"/>
      <c r="AL1284" s="14">
        <v>0.43210008730205801</v>
      </c>
      <c r="AM1284" s="14">
        <v>0.42551810286693498</v>
      </c>
      <c r="AN1284" s="14">
        <v>0.45983246583084197</v>
      </c>
      <c r="AO1284" s="14">
        <v>0.44347349067004699</v>
      </c>
      <c r="AP1284" s="14">
        <v>0.40670675634161901</v>
      </c>
      <c r="AQ1284" s="14">
        <v>0.52999470119430503</v>
      </c>
      <c r="AR1284" s="14"/>
      <c r="AS1284" s="14">
        <v>0.446312329243507</v>
      </c>
      <c r="AT1284" s="14">
        <v>0.42137291687315998</v>
      </c>
      <c r="AU1284" s="14">
        <v>0.45033312748793303</v>
      </c>
      <c r="AV1284" s="14">
        <v>0.43002878129301703</v>
      </c>
      <c r="AW1284" s="14">
        <v>0.34867729960625299</v>
      </c>
      <c r="AX1284" s="14"/>
      <c r="AY1284" s="14">
        <v>0.33464459815195902</v>
      </c>
      <c r="AZ1284" s="14">
        <v>0.36971555693198399</v>
      </c>
      <c r="BA1284" s="14">
        <v>0.52336904479056701</v>
      </c>
      <c r="BB1284" s="14">
        <v>0.449844977619551</v>
      </c>
      <c r="BC1284" s="14">
        <v>0.43391224030389802</v>
      </c>
      <c r="BD1284" s="14">
        <v>0.463281293619695</v>
      </c>
      <c r="BE1284" s="14">
        <v>0.49367185164410599</v>
      </c>
      <c r="BF1284" s="14">
        <v>0.39287796309146</v>
      </c>
      <c r="BG1284" s="14">
        <v>0.399053717580241</v>
      </c>
      <c r="BH1284" s="14">
        <v>0.39470905439392401</v>
      </c>
      <c r="BI1284" s="14">
        <v>0.45529070347152201</v>
      </c>
      <c r="BJ1284" s="14">
        <v>0.42208862522208701</v>
      </c>
      <c r="BK1284" s="14">
        <v>0.394008959997246</v>
      </c>
      <c r="BL1284" s="14">
        <v>0.40568434289546201</v>
      </c>
      <c r="BM1284" s="14">
        <v>0.48702748090139603</v>
      </c>
      <c r="BN1284" s="14">
        <v>0.38270647510913902</v>
      </c>
      <c r="BO1284" s="14"/>
      <c r="BP1284" s="14">
        <v>0.402174266078204</v>
      </c>
      <c r="BQ1284" s="14">
        <v>0.45504724811493902</v>
      </c>
      <c r="BR1284" s="14">
        <v>0.42648459650813803</v>
      </c>
      <c r="BS1284" s="14">
        <v>0.46266730801704498</v>
      </c>
      <c r="BT1284" s="14">
        <v>0.44312860171393698</v>
      </c>
      <c r="BU1284" s="14">
        <v>0.45372861135506298</v>
      </c>
      <c r="BV1284" s="14"/>
      <c r="BW1284" s="14">
        <v>0.48820652944249199</v>
      </c>
      <c r="BX1284" s="14">
        <v>0.393653607977338</v>
      </c>
      <c r="BY1284" s="14" t="s">
        <v>120</v>
      </c>
      <c r="BZ1284" s="14">
        <v>0.361920306508139</v>
      </c>
      <c r="CA1284" s="14">
        <v>0.41459208594795</v>
      </c>
      <c r="CB1284" s="14">
        <v>0.413421305823788</v>
      </c>
      <c r="CC1284" s="14">
        <v>0.49513915432905198</v>
      </c>
      <c r="CD1284" s="14"/>
      <c r="CE1284" s="14">
        <v>0.39234623228599202</v>
      </c>
      <c r="CF1284" s="14">
        <v>0.40298692590243501</v>
      </c>
      <c r="CG1284" s="14">
        <v>0.43115507648424301</v>
      </c>
      <c r="CH1284" s="14">
        <v>0.46909356923097001</v>
      </c>
      <c r="CI1284" s="14"/>
      <c r="CJ1284" s="14">
        <v>0.45257545832923801</v>
      </c>
      <c r="CK1284" s="14">
        <v>0.41477094968740802</v>
      </c>
      <c r="CL1284" s="14">
        <v>0.436880877373298</v>
      </c>
      <c r="CM1284" s="14">
        <v>0.48238320599011097</v>
      </c>
      <c r="CN1284" s="14"/>
      <c r="CO1284" s="14">
        <v>0.354539669595757</v>
      </c>
      <c r="CP1284" s="14">
        <v>0.452456412317296</v>
      </c>
      <c r="CQ1284" s="14"/>
      <c r="CR1284" s="14">
        <v>0.34416247758461499</v>
      </c>
      <c r="CS1284" s="14">
        <v>0.44851002657812999</v>
      </c>
    </row>
    <row r="1285" spans="2:97" x14ac:dyDescent="0.3">
      <c r="B1285" t="s">
        <v>495</v>
      </c>
      <c r="C1285" s="14">
        <v>0.383548411976182</v>
      </c>
      <c r="D1285" s="14">
        <v>0.36712958712352101</v>
      </c>
      <c r="E1285" s="14">
        <v>0.398686391637399</v>
      </c>
      <c r="F1285" s="14"/>
      <c r="G1285" s="14">
        <v>0.340031347215073</v>
      </c>
      <c r="H1285" s="14">
        <v>0.36837318387909601</v>
      </c>
      <c r="I1285" s="14">
        <v>0.37843957579938903</v>
      </c>
      <c r="J1285" s="14">
        <v>0.40271115935495799</v>
      </c>
      <c r="K1285" s="14">
        <v>0.41367331591185103</v>
      </c>
      <c r="L1285" s="14">
        <v>0.39306468256683103</v>
      </c>
      <c r="M1285" s="14"/>
      <c r="N1285" s="14">
        <v>0.40180510828403598</v>
      </c>
      <c r="O1285" s="14">
        <v>0.40623860315926302</v>
      </c>
      <c r="P1285" s="14">
        <v>0.31667837819324002</v>
      </c>
      <c r="Q1285" s="14">
        <v>0.397708368459876</v>
      </c>
      <c r="R1285" s="14"/>
      <c r="S1285" s="14">
        <v>0.40309944983547102</v>
      </c>
      <c r="T1285" s="14">
        <v>0.39546364287438701</v>
      </c>
      <c r="U1285" s="14">
        <v>0.38781402203364601</v>
      </c>
      <c r="V1285" s="14">
        <v>0.36856021611636303</v>
      </c>
      <c r="W1285" s="14">
        <v>0.405932074159287</v>
      </c>
      <c r="X1285" s="14">
        <v>0.29852581604275102</v>
      </c>
      <c r="Y1285" s="14">
        <v>0.40494215148953899</v>
      </c>
      <c r="Z1285" s="14">
        <v>0.39017349538253099</v>
      </c>
      <c r="AA1285" s="14">
        <v>0.39489306918093398</v>
      </c>
      <c r="AB1285" s="14">
        <v>0.40527857750152002</v>
      </c>
      <c r="AC1285" s="14">
        <v>0.30234035446623198</v>
      </c>
      <c r="AD1285" s="14">
        <v>0.44043930436108403</v>
      </c>
      <c r="AE1285" s="14"/>
      <c r="AF1285" s="14">
        <v>0.37323380954626401</v>
      </c>
      <c r="AG1285" s="14">
        <v>0.38428806287291001</v>
      </c>
      <c r="AH1285" s="14">
        <v>0.39780417013928898</v>
      </c>
      <c r="AI1285" s="14">
        <v>0.37032100815020702</v>
      </c>
      <c r="AJ1285" s="14">
        <v>0.33389521198947603</v>
      </c>
      <c r="AK1285" s="14"/>
      <c r="AL1285" s="14">
        <v>0.382624723333783</v>
      </c>
      <c r="AM1285" s="14">
        <v>0.38068239699715301</v>
      </c>
      <c r="AN1285" s="14">
        <v>0.44242177235857499</v>
      </c>
      <c r="AO1285" s="14">
        <v>0.37769686226409399</v>
      </c>
      <c r="AP1285" s="14">
        <v>0.347888183086626</v>
      </c>
      <c r="AQ1285" s="14">
        <v>0.33616210275766301</v>
      </c>
      <c r="AR1285" s="14"/>
      <c r="AS1285" s="14">
        <v>0.34447135463060802</v>
      </c>
      <c r="AT1285" s="14">
        <v>0.36771112492900598</v>
      </c>
      <c r="AU1285" s="14">
        <v>0.41586617249283098</v>
      </c>
      <c r="AV1285" s="14">
        <v>0.43864520209577001</v>
      </c>
      <c r="AW1285" s="14">
        <v>0.38769440835581898</v>
      </c>
      <c r="AX1285" s="14"/>
      <c r="AY1285" s="14">
        <v>0.38705407075081699</v>
      </c>
      <c r="AZ1285" s="14">
        <v>0.32657046857426503</v>
      </c>
      <c r="BA1285" s="14">
        <v>0.44593573202162801</v>
      </c>
      <c r="BB1285" s="14">
        <v>0.30818644789300198</v>
      </c>
      <c r="BC1285" s="14">
        <v>0.33902242973031799</v>
      </c>
      <c r="BD1285" s="14">
        <v>0.36061832101860503</v>
      </c>
      <c r="BE1285" s="14">
        <v>0.40009308969085899</v>
      </c>
      <c r="BF1285" s="14">
        <v>0.42160577157791501</v>
      </c>
      <c r="BG1285" s="14">
        <v>0.31070009947087002</v>
      </c>
      <c r="BH1285" s="14">
        <v>0.40445374805558998</v>
      </c>
      <c r="BI1285" s="14">
        <v>0.41309090482990102</v>
      </c>
      <c r="BJ1285" s="14">
        <v>0.36174866339355399</v>
      </c>
      <c r="BK1285" s="14">
        <v>0.46113149325748198</v>
      </c>
      <c r="BL1285" s="14">
        <v>0.34323419232173102</v>
      </c>
      <c r="BM1285" s="14">
        <v>0.34453119237025898</v>
      </c>
      <c r="BN1285" s="14">
        <v>0.44180330650628802</v>
      </c>
      <c r="BO1285" s="14"/>
      <c r="BP1285" s="14">
        <v>0.39237829803792301</v>
      </c>
      <c r="BQ1285" s="14">
        <v>0.38088971363004098</v>
      </c>
      <c r="BR1285" s="14">
        <v>0.39617999967099699</v>
      </c>
      <c r="BS1285" s="14">
        <v>0.36236254668203799</v>
      </c>
      <c r="BT1285" s="14">
        <v>0.395873844282494</v>
      </c>
      <c r="BU1285" s="14">
        <v>0.37956758304587501</v>
      </c>
      <c r="BV1285" s="14"/>
      <c r="BW1285" s="14">
        <v>0.418919791173333</v>
      </c>
      <c r="BX1285" s="14">
        <v>0.37214341674234402</v>
      </c>
      <c r="BY1285" s="14" t="s">
        <v>120</v>
      </c>
      <c r="BZ1285" s="14">
        <v>0.29917848763001997</v>
      </c>
      <c r="CA1285" s="14">
        <v>0.33122563325901899</v>
      </c>
      <c r="CB1285" s="14">
        <v>0.38242117542251097</v>
      </c>
      <c r="CC1285" s="14">
        <v>0.36594800978350001</v>
      </c>
      <c r="CD1285" s="14"/>
      <c r="CE1285" s="14">
        <v>0.35945237845787398</v>
      </c>
      <c r="CF1285" s="14">
        <v>0.41665375068768101</v>
      </c>
      <c r="CG1285" s="14">
        <v>0.33835483129931099</v>
      </c>
      <c r="CH1285" s="14">
        <v>0.402682325705018</v>
      </c>
      <c r="CI1285" s="14"/>
      <c r="CJ1285" s="14">
        <v>0.41708541968403501</v>
      </c>
      <c r="CK1285" s="14">
        <v>0.36017872845906501</v>
      </c>
      <c r="CL1285" s="14">
        <v>0.38142841115732201</v>
      </c>
      <c r="CM1285" s="14">
        <v>0.38450778010468201</v>
      </c>
      <c r="CN1285" s="14"/>
      <c r="CO1285" s="14">
        <v>0.35659561012058599</v>
      </c>
      <c r="CP1285" s="14">
        <v>0.38981462891600099</v>
      </c>
      <c r="CQ1285" s="14"/>
      <c r="CR1285" s="14">
        <v>0.34153719043729702</v>
      </c>
      <c r="CS1285" s="14">
        <v>0.39316401473636797</v>
      </c>
    </row>
    <row r="1286" spans="2:97" x14ac:dyDescent="0.3">
      <c r="B1286" t="s">
        <v>496</v>
      </c>
      <c r="C1286" s="14">
        <v>0.38091129347820302</v>
      </c>
      <c r="D1286" s="14">
        <v>0.33628779661428598</v>
      </c>
      <c r="E1286" s="14">
        <v>0.42480335535903502</v>
      </c>
      <c r="F1286" s="14"/>
      <c r="G1286" s="14">
        <v>0.34135284241960501</v>
      </c>
      <c r="H1286" s="14">
        <v>0.36442112754157802</v>
      </c>
      <c r="I1286" s="14">
        <v>0.35569897170512399</v>
      </c>
      <c r="J1286" s="14">
        <v>0.38296549224378601</v>
      </c>
      <c r="K1286" s="14">
        <v>0.34712863756467299</v>
      </c>
      <c r="L1286" s="14">
        <v>0.46203970014493601</v>
      </c>
      <c r="M1286" s="14"/>
      <c r="N1286" s="14">
        <v>0.383920301754967</v>
      </c>
      <c r="O1286" s="14">
        <v>0.42843918050256902</v>
      </c>
      <c r="P1286" s="14">
        <v>0.34276099965552898</v>
      </c>
      <c r="Q1286" s="14">
        <v>0.35858886081943597</v>
      </c>
      <c r="R1286" s="14"/>
      <c r="S1286" s="14">
        <v>0.40273444215370102</v>
      </c>
      <c r="T1286" s="14">
        <v>0.40389639921046999</v>
      </c>
      <c r="U1286" s="14">
        <v>0.34107463197858201</v>
      </c>
      <c r="V1286" s="14">
        <v>0.40807955651431699</v>
      </c>
      <c r="W1286" s="14">
        <v>0.351272617684462</v>
      </c>
      <c r="X1286" s="14">
        <v>0.29903818429634799</v>
      </c>
      <c r="Y1286" s="14">
        <v>0.40100354700489699</v>
      </c>
      <c r="Z1286" s="14">
        <v>0.31057646008641598</v>
      </c>
      <c r="AA1286" s="14">
        <v>0.35009626181547598</v>
      </c>
      <c r="AB1286" s="14">
        <v>0.39494213967779002</v>
      </c>
      <c r="AC1286" s="14">
        <v>0.44113361654762701</v>
      </c>
      <c r="AD1286" s="14">
        <v>0.52934229390791199</v>
      </c>
      <c r="AE1286" s="14"/>
      <c r="AF1286" s="14">
        <v>0.361344055983366</v>
      </c>
      <c r="AG1286" s="14">
        <v>0.42030163370566098</v>
      </c>
      <c r="AH1286" s="14">
        <v>0.39492408923785799</v>
      </c>
      <c r="AI1286" s="14">
        <v>0.23012323995641701</v>
      </c>
      <c r="AJ1286" s="14">
        <v>0.466600537177701</v>
      </c>
      <c r="AK1286" s="14"/>
      <c r="AL1286" s="14">
        <v>0.43589808214583697</v>
      </c>
      <c r="AM1286" s="14">
        <v>0.36961089000045599</v>
      </c>
      <c r="AN1286" s="14">
        <v>0.424838593767914</v>
      </c>
      <c r="AO1286" s="14">
        <v>0.26791358256619102</v>
      </c>
      <c r="AP1286" s="14">
        <v>0.429126657495708</v>
      </c>
      <c r="AQ1286" s="14">
        <v>0.43983183681536803</v>
      </c>
      <c r="AR1286" s="14"/>
      <c r="AS1286" s="14">
        <v>0.334029518034345</v>
      </c>
      <c r="AT1286" s="14">
        <v>0.37602019955676003</v>
      </c>
      <c r="AU1286" s="14">
        <v>0.43175551873538298</v>
      </c>
      <c r="AV1286" s="14">
        <v>0.389344957836748</v>
      </c>
      <c r="AW1286" s="14">
        <v>0.44742516528229498</v>
      </c>
      <c r="AX1286" s="14"/>
      <c r="AY1286" s="14">
        <v>0.27625858323673202</v>
      </c>
      <c r="AZ1286" s="14">
        <v>0.222398961079634</v>
      </c>
      <c r="BA1286" s="14">
        <v>0.41361356371847502</v>
      </c>
      <c r="BB1286" s="14">
        <v>0.29790093281892199</v>
      </c>
      <c r="BC1286" s="14">
        <v>0.34389641625320999</v>
      </c>
      <c r="BD1286" s="14">
        <v>0.37082448125382</v>
      </c>
      <c r="BE1286" s="14">
        <v>0.39499375382926799</v>
      </c>
      <c r="BF1286" s="14">
        <v>0.41470013741964301</v>
      </c>
      <c r="BG1286" s="14">
        <v>0.37046761929708</v>
      </c>
      <c r="BH1286" s="14">
        <v>0.43527006338840402</v>
      </c>
      <c r="BI1286" s="14">
        <v>0.360246857360699</v>
      </c>
      <c r="BJ1286" s="14">
        <v>0.310977336517265</v>
      </c>
      <c r="BK1286" s="14">
        <v>0.49189949298728303</v>
      </c>
      <c r="BL1286" s="14">
        <v>0.42451590680078999</v>
      </c>
      <c r="BM1286" s="14">
        <v>0.49384520966923201</v>
      </c>
      <c r="BN1286" s="14">
        <v>0.48093035898870101</v>
      </c>
      <c r="BO1286" s="14"/>
      <c r="BP1286" s="14">
        <v>0.39624823466474302</v>
      </c>
      <c r="BQ1286" s="14">
        <v>0.41495888268248798</v>
      </c>
      <c r="BR1286" s="14">
        <v>0.29215924704187901</v>
      </c>
      <c r="BS1286" s="14">
        <v>0.36264199595702901</v>
      </c>
      <c r="BT1286" s="14">
        <v>0.40343018049356399</v>
      </c>
      <c r="BU1286" s="14">
        <v>0.38842054631193801</v>
      </c>
      <c r="BV1286" s="14"/>
      <c r="BW1286" s="14">
        <v>0.41853916794607798</v>
      </c>
      <c r="BX1286" s="14">
        <v>0.38671040896928</v>
      </c>
      <c r="BY1286" s="14" t="s">
        <v>120</v>
      </c>
      <c r="BZ1286" s="14">
        <v>0.34472048020117102</v>
      </c>
      <c r="CA1286" s="14">
        <v>0.30522750528001302</v>
      </c>
      <c r="CB1286" s="14">
        <v>0.351495793615067</v>
      </c>
      <c r="CC1286" s="14">
        <v>0.36230203857114102</v>
      </c>
      <c r="CD1286" s="14"/>
      <c r="CE1286" s="14">
        <v>0.34630956281326802</v>
      </c>
      <c r="CF1286" s="14">
        <v>0.37098848332279699</v>
      </c>
      <c r="CG1286" s="14">
        <v>0.33542964910997802</v>
      </c>
      <c r="CH1286" s="14">
        <v>0.41695897585612501</v>
      </c>
      <c r="CI1286" s="14"/>
      <c r="CJ1286" s="14">
        <v>0.37818576121891101</v>
      </c>
      <c r="CK1286" s="14">
        <v>0.392746772768304</v>
      </c>
      <c r="CL1286" s="14">
        <v>0.37835637019387403</v>
      </c>
      <c r="CM1286" s="14">
        <v>0.37302680803121402</v>
      </c>
      <c r="CN1286" s="14"/>
      <c r="CO1286" s="14">
        <v>0.284483037914949</v>
      </c>
      <c r="CP1286" s="14">
        <v>0.39579055753362702</v>
      </c>
      <c r="CQ1286" s="14"/>
      <c r="CR1286" s="14">
        <v>0.30205179980295399</v>
      </c>
      <c r="CS1286" s="14">
        <v>0.39633965298187401</v>
      </c>
    </row>
    <row r="1287" spans="2:97" x14ac:dyDescent="0.3">
      <c r="B1287" t="s">
        <v>497</v>
      </c>
      <c r="C1287" s="14">
        <v>0.35105120142423701</v>
      </c>
      <c r="D1287" s="14">
        <v>0.35318408297118697</v>
      </c>
      <c r="E1287" s="14">
        <v>0.34792858405646898</v>
      </c>
      <c r="F1287" s="14"/>
      <c r="G1287" s="14">
        <v>0.29055230060755899</v>
      </c>
      <c r="H1287" s="14">
        <v>0.275425960453619</v>
      </c>
      <c r="I1287" s="14">
        <v>0.34366475458142798</v>
      </c>
      <c r="J1287" s="14">
        <v>0.37463808763830198</v>
      </c>
      <c r="K1287" s="14">
        <v>0.41720019129776698</v>
      </c>
      <c r="L1287" s="14">
        <v>0.39510932062204601</v>
      </c>
      <c r="M1287" s="14"/>
      <c r="N1287" s="14">
        <v>0.36066302807723499</v>
      </c>
      <c r="O1287" s="14">
        <v>0.35469902524336699</v>
      </c>
      <c r="P1287" s="14">
        <v>0.32748518708082303</v>
      </c>
      <c r="Q1287" s="14">
        <v>0.35400149065118902</v>
      </c>
      <c r="R1287" s="14"/>
      <c r="S1287" s="14">
        <v>0.29772578341431299</v>
      </c>
      <c r="T1287" s="14">
        <v>0.39313212745659498</v>
      </c>
      <c r="U1287" s="14">
        <v>0.39050492639647</v>
      </c>
      <c r="V1287" s="14">
        <v>0.286232666941238</v>
      </c>
      <c r="W1287" s="14">
        <v>0.361695650316044</v>
      </c>
      <c r="X1287" s="14">
        <v>0.31969115639160001</v>
      </c>
      <c r="Y1287" s="14">
        <v>0.32828349276226798</v>
      </c>
      <c r="Z1287" s="14">
        <v>0.408194206686673</v>
      </c>
      <c r="AA1287" s="14">
        <v>0.35544043070751202</v>
      </c>
      <c r="AB1287" s="14">
        <v>0.38588464607413198</v>
      </c>
      <c r="AC1287" s="14">
        <v>0.39385065355978799</v>
      </c>
      <c r="AD1287" s="14">
        <v>0.36965400084348599</v>
      </c>
      <c r="AE1287" s="14"/>
      <c r="AF1287" s="14">
        <v>0.33442452733107397</v>
      </c>
      <c r="AG1287" s="14">
        <v>0.340062613397552</v>
      </c>
      <c r="AH1287" s="14">
        <v>0.348471235420032</v>
      </c>
      <c r="AI1287" s="14">
        <v>0.39527595579423103</v>
      </c>
      <c r="AJ1287" s="14">
        <v>0.36248354840528701</v>
      </c>
      <c r="AK1287" s="14"/>
      <c r="AL1287" s="14">
        <v>0.33117360354962599</v>
      </c>
      <c r="AM1287" s="14">
        <v>0.35009738548622599</v>
      </c>
      <c r="AN1287" s="14">
        <v>0.37964337750657801</v>
      </c>
      <c r="AO1287" s="14">
        <v>0.35839306317908098</v>
      </c>
      <c r="AP1287" s="14">
        <v>0.33413214175567402</v>
      </c>
      <c r="AQ1287" s="14">
        <v>0.357983547692172</v>
      </c>
      <c r="AR1287" s="14"/>
      <c r="AS1287" s="14">
        <v>0.37549880283355302</v>
      </c>
      <c r="AT1287" s="14">
        <v>0.36269710251818399</v>
      </c>
      <c r="AU1287" s="14">
        <v>0.35761784204109498</v>
      </c>
      <c r="AV1287" s="14">
        <v>0.28256593879283698</v>
      </c>
      <c r="AW1287" s="14">
        <v>0.30923075158924002</v>
      </c>
      <c r="AX1287" s="14"/>
      <c r="AY1287" s="14">
        <v>0.210684320666362</v>
      </c>
      <c r="AZ1287" s="14">
        <v>0.32185548343893899</v>
      </c>
      <c r="BA1287" s="14">
        <v>0.33179392095057297</v>
      </c>
      <c r="BB1287" s="14">
        <v>0.35963435732372001</v>
      </c>
      <c r="BC1287" s="14">
        <v>0.33700248741119898</v>
      </c>
      <c r="BD1287" s="14">
        <v>0.36876462195131898</v>
      </c>
      <c r="BE1287" s="14">
        <v>0.352993304465124</v>
      </c>
      <c r="BF1287" s="14">
        <v>0.34327951147540797</v>
      </c>
      <c r="BG1287" s="14">
        <v>0.36347346302372802</v>
      </c>
      <c r="BH1287" s="14">
        <v>0.37193596731886402</v>
      </c>
      <c r="BI1287" s="14">
        <v>0.38591203791559298</v>
      </c>
      <c r="BJ1287" s="14">
        <v>0.33827232986183398</v>
      </c>
      <c r="BK1287" s="14">
        <v>0.33013482336734501</v>
      </c>
      <c r="BL1287" s="14">
        <v>0.42713074424022401</v>
      </c>
      <c r="BM1287" s="14">
        <v>0.32990854826091698</v>
      </c>
      <c r="BN1287" s="14">
        <v>0.262955254194284</v>
      </c>
      <c r="BO1287" s="14"/>
      <c r="BP1287" s="14">
        <v>0.326674722582594</v>
      </c>
      <c r="BQ1287" s="14">
        <v>0.35381586991417702</v>
      </c>
      <c r="BR1287" s="14">
        <v>0.33717929494445598</v>
      </c>
      <c r="BS1287" s="14">
        <v>0.35614823847620197</v>
      </c>
      <c r="BT1287" s="14">
        <v>0.370009405463672</v>
      </c>
      <c r="BU1287" s="14">
        <v>0.44192483081230499</v>
      </c>
      <c r="BV1287" s="14"/>
      <c r="BW1287" s="14">
        <v>0.40451268578370903</v>
      </c>
      <c r="BX1287" s="14">
        <v>0.34808291812949099</v>
      </c>
      <c r="BY1287" s="14" t="s">
        <v>120</v>
      </c>
      <c r="BZ1287" s="14">
        <v>0.286241374208693</v>
      </c>
      <c r="CA1287" s="14">
        <v>0.248884956994433</v>
      </c>
      <c r="CB1287" s="14">
        <v>0.30329188275372099</v>
      </c>
      <c r="CC1287" s="14">
        <v>0.435192583514253</v>
      </c>
      <c r="CD1287" s="14"/>
      <c r="CE1287" s="14">
        <v>0.283083610619146</v>
      </c>
      <c r="CF1287" s="14">
        <v>0.355407200069706</v>
      </c>
      <c r="CG1287" s="14">
        <v>0.31107295578368099</v>
      </c>
      <c r="CH1287" s="14">
        <v>0.39860742028720297</v>
      </c>
      <c r="CI1287" s="14"/>
      <c r="CJ1287" s="14">
        <v>0.34773773118761298</v>
      </c>
      <c r="CK1287" s="14">
        <v>0.344895368324241</v>
      </c>
      <c r="CL1287" s="14">
        <v>0.34954218358181799</v>
      </c>
      <c r="CM1287" s="14">
        <v>0.39257082014394101</v>
      </c>
      <c r="CN1287" s="14"/>
      <c r="CO1287" s="14">
        <v>0.34340524488429702</v>
      </c>
      <c r="CP1287" s="14">
        <v>0.35396043580971698</v>
      </c>
      <c r="CQ1287" s="14"/>
      <c r="CR1287" s="14">
        <v>0.33103115884143902</v>
      </c>
      <c r="CS1287" s="14">
        <v>0.35716649180086801</v>
      </c>
    </row>
    <row r="1288" spans="2:97" x14ac:dyDescent="0.3">
      <c r="B1288" t="s">
        <v>498</v>
      </c>
      <c r="C1288" s="14">
        <v>0.33747893153678898</v>
      </c>
      <c r="D1288" s="14">
        <v>0.29938776568129599</v>
      </c>
      <c r="E1288" s="14">
        <v>0.37367997006831999</v>
      </c>
      <c r="F1288" s="14"/>
      <c r="G1288" s="14">
        <v>0.28595503595709698</v>
      </c>
      <c r="H1288" s="14">
        <v>0.31186915978669399</v>
      </c>
      <c r="I1288" s="14">
        <v>0.37408509016611502</v>
      </c>
      <c r="J1288" s="14">
        <v>0.356588338935447</v>
      </c>
      <c r="K1288" s="14">
        <v>0.34625710037302598</v>
      </c>
      <c r="L1288" s="14">
        <v>0.34122624880470698</v>
      </c>
      <c r="M1288" s="14"/>
      <c r="N1288" s="14">
        <v>0.32947585981831801</v>
      </c>
      <c r="O1288" s="14">
        <v>0.37930497893380799</v>
      </c>
      <c r="P1288" s="14">
        <v>0.321350671706224</v>
      </c>
      <c r="Q1288" s="14">
        <v>0.31715137780677199</v>
      </c>
      <c r="R1288" s="14"/>
      <c r="S1288" s="14">
        <v>0.33167529593844503</v>
      </c>
      <c r="T1288" s="14">
        <v>0.36577569075723398</v>
      </c>
      <c r="U1288" s="14">
        <v>0.33456713378087299</v>
      </c>
      <c r="V1288" s="14">
        <v>0.34821020579492801</v>
      </c>
      <c r="W1288" s="14">
        <v>0.298841075208158</v>
      </c>
      <c r="X1288" s="14">
        <v>0.32189190750968399</v>
      </c>
      <c r="Y1288" s="14">
        <v>0.372367239876847</v>
      </c>
      <c r="Z1288" s="14">
        <v>0.41624146153154501</v>
      </c>
      <c r="AA1288" s="14">
        <v>0.29733991133913601</v>
      </c>
      <c r="AB1288" s="14">
        <v>0.351468220929821</v>
      </c>
      <c r="AC1288" s="14">
        <v>0.34003559666984201</v>
      </c>
      <c r="AD1288" s="14">
        <v>0.25775961204748499</v>
      </c>
      <c r="AE1288" s="14"/>
      <c r="AF1288" s="14">
        <v>0.31944030498416898</v>
      </c>
      <c r="AG1288" s="14">
        <v>0.34687474901609</v>
      </c>
      <c r="AH1288" s="14">
        <v>0.370530742748299</v>
      </c>
      <c r="AI1288" s="14">
        <v>0.34803772036384201</v>
      </c>
      <c r="AJ1288" s="14">
        <v>0.31683122665406899</v>
      </c>
      <c r="AK1288" s="14"/>
      <c r="AL1288" s="14">
        <v>0.32524320518003702</v>
      </c>
      <c r="AM1288" s="14">
        <v>0.33017812085842502</v>
      </c>
      <c r="AN1288" s="14">
        <v>0.41438456288296599</v>
      </c>
      <c r="AO1288" s="14">
        <v>0.34004172193744198</v>
      </c>
      <c r="AP1288" s="14">
        <v>0.32019912857072902</v>
      </c>
      <c r="AQ1288" s="14">
        <v>0.36709324063990401</v>
      </c>
      <c r="AR1288" s="14"/>
      <c r="AS1288" s="14">
        <v>0.32747407531177802</v>
      </c>
      <c r="AT1288" s="14">
        <v>0.32821405659924202</v>
      </c>
      <c r="AU1288" s="14">
        <v>0.336640000398233</v>
      </c>
      <c r="AV1288" s="14">
        <v>0.35433240912400799</v>
      </c>
      <c r="AW1288" s="14">
        <v>0.377542015071203</v>
      </c>
      <c r="AX1288" s="14"/>
      <c r="AY1288" s="14">
        <v>0.19540832530420399</v>
      </c>
      <c r="AZ1288" s="14">
        <v>0.32118585428648599</v>
      </c>
      <c r="BA1288" s="14">
        <v>0.34978440857658799</v>
      </c>
      <c r="BB1288" s="14">
        <v>0.24992147120213101</v>
      </c>
      <c r="BC1288" s="14">
        <v>0.29939044546042398</v>
      </c>
      <c r="BD1288" s="14">
        <v>0.34407870852866101</v>
      </c>
      <c r="BE1288" s="14">
        <v>0.37732380183300102</v>
      </c>
      <c r="BF1288" s="14">
        <v>0.32780078977347898</v>
      </c>
      <c r="BG1288" s="14">
        <v>0.31901753995312399</v>
      </c>
      <c r="BH1288" s="14">
        <v>0.311876579977932</v>
      </c>
      <c r="BI1288" s="14">
        <v>0.34574057769670002</v>
      </c>
      <c r="BJ1288" s="14">
        <v>0.31605971921037401</v>
      </c>
      <c r="BK1288" s="14">
        <v>0.31778009908122501</v>
      </c>
      <c r="BL1288" s="14">
        <v>0.37109485348043902</v>
      </c>
      <c r="BM1288" s="14">
        <v>0.36485468945402</v>
      </c>
      <c r="BN1288" s="14">
        <v>0.405075083331984</v>
      </c>
      <c r="BO1288" s="14"/>
      <c r="BP1288" s="14">
        <v>0.33204851125453</v>
      </c>
      <c r="BQ1288" s="14">
        <v>0.327887631204626</v>
      </c>
      <c r="BR1288" s="14">
        <v>0.37895811610388602</v>
      </c>
      <c r="BS1288" s="14">
        <v>0.333568006762202</v>
      </c>
      <c r="BT1288" s="14">
        <v>0.34464072060516598</v>
      </c>
      <c r="BU1288" s="14">
        <v>0.30639625891357702</v>
      </c>
      <c r="BV1288" s="14"/>
      <c r="BW1288" s="14">
        <v>0.33908971860124498</v>
      </c>
      <c r="BX1288" s="14">
        <v>0.367067343323698</v>
      </c>
      <c r="BY1288" s="14" t="s">
        <v>120</v>
      </c>
      <c r="BZ1288" s="14">
        <v>0.25396285622070303</v>
      </c>
      <c r="CA1288" s="14">
        <v>0.27637281111023299</v>
      </c>
      <c r="CB1288" s="14">
        <v>0.35081747754619103</v>
      </c>
      <c r="CC1288" s="14">
        <v>0.388161680537909</v>
      </c>
      <c r="CD1288" s="14"/>
      <c r="CE1288" s="14">
        <v>0.30255054601356601</v>
      </c>
      <c r="CF1288" s="14">
        <v>0.30618499557268702</v>
      </c>
      <c r="CG1288" s="14">
        <v>0.33554303119047302</v>
      </c>
      <c r="CH1288" s="14">
        <v>0.37865429619527502</v>
      </c>
      <c r="CI1288" s="14"/>
      <c r="CJ1288" s="14">
        <v>0.36056970436923103</v>
      </c>
      <c r="CK1288" s="14">
        <v>0.37456543157660199</v>
      </c>
      <c r="CL1288" s="14">
        <v>0.32311390523439798</v>
      </c>
      <c r="CM1288" s="14">
        <v>0.28173948069306698</v>
      </c>
      <c r="CN1288" s="14"/>
      <c r="CO1288" s="14">
        <v>0.28928434020039001</v>
      </c>
      <c r="CP1288" s="14">
        <v>0.34202524536812501</v>
      </c>
      <c r="CQ1288" s="14"/>
      <c r="CR1288" s="14">
        <v>0.30772420943745099</v>
      </c>
      <c r="CS1288" s="14">
        <v>0.34096958044013498</v>
      </c>
    </row>
    <row r="1289" spans="2:97" x14ac:dyDescent="0.3">
      <c r="B1289" t="s">
        <v>499</v>
      </c>
      <c r="C1289" s="14">
        <v>0.26688903529793201</v>
      </c>
      <c r="D1289" s="14">
        <v>0.26734127119124401</v>
      </c>
      <c r="E1289" s="14">
        <v>0.26606504496251998</v>
      </c>
      <c r="F1289" s="14"/>
      <c r="G1289" s="14">
        <v>0.219800587894976</v>
      </c>
      <c r="H1289" s="14">
        <v>0.26801515042691099</v>
      </c>
      <c r="I1289" s="14">
        <v>0.28111808793528198</v>
      </c>
      <c r="J1289" s="14">
        <v>0.26953492494548098</v>
      </c>
      <c r="K1289" s="14">
        <v>0.23862938210823001</v>
      </c>
      <c r="L1289" s="14">
        <v>0.30236547795383001</v>
      </c>
      <c r="M1289" s="14"/>
      <c r="N1289" s="14">
        <v>0.30179945672487302</v>
      </c>
      <c r="O1289" s="14">
        <v>0.28117902189953498</v>
      </c>
      <c r="P1289" s="14">
        <v>0.249583001575783</v>
      </c>
      <c r="Q1289" s="14">
        <v>0.22697449066094</v>
      </c>
      <c r="R1289" s="14"/>
      <c r="S1289" s="14">
        <v>0.28255896812319498</v>
      </c>
      <c r="T1289" s="14">
        <v>0.29183221098414402</v>
      </c>
      <c r="U1289" s="14">
        <v>0.285207031315515</v>
      </c>
      <c r="V1289" s="14">
        <v>0.31469080709536701</v>
      </c>
      <c r="W1289" s="14">
        <v>0.223856532608706</v>
      </c>
      <c r="X1289" s="14">
        <v>0.21819178844825701</v>
      </c>
      <c r="Y1289" s="14">
        <v>0.221523119668945</v>
      </c>
      <c r="Z1289" s="14">
        <v>0.28275269966676198</v>
      </c>
      <c r="AA1289" s="14">
        <v>0.243443243304725</v>
      </c>
      <c r="AB1289" s="14">
        <v>0.29793878159255899</v>
      </c>
      <c r="AC1289" s="14">
        <v>0.26625192473502401</v>
      </c>
      <c r="AD1289" s="14">
        <v>0.233678999611759</v>
      </c>
      <c r="AE1289" s="14"/>
      <c r="AF1289" s="14">
        <v>0.26098457785273699</v>
      </c>
      <c r="AG1289" s="14">
        <v>0.27723590929401798</v>
      </c>
      <c r="AH1289" s="14">
        <v>0.32311880205508903</v>
      </c>
      <c r="AI1289" s="14">
        <v>0.25277212966225698</v>
      </c>
      <c r="AJ1289" s="14">
        <v>0.26852982878714399</v>
      </c>
      <c r="AK1289" s="14"/>
      <c r="AL1289" s="14">
        <v>0.29152505666973499</v>
      </c>
      <c r="AM1289" s="14">
        <v>0.26664484041387398</v>
      </c>
      <c r="AN1289" s="14">
        <v>0.31231126099831302</v>
      </c>
      <c r="AO1289" s="14">
        <v>0.232121629822644</v>
      </c>
      <c r="AP1289" s="14">
        <v>0.232610569739056</v>
      </c>
      <c r="AQ1289" s="14">
        <v>0.246939566853658</v>
      </c>
      <c r="AR1289" s="14"/>
      <c r="AS1289" s="14">
        <v>0.22476399928831101</v>
      </c>
      <c r="AT1289" s="14">
        <v>0.22943387520282901</v>
      </c>
      <c r="AU1289" s="14">
        <v>0.31008421426681798</v>
      </c>
      <c r="AV1289" s="14">
        <v>0.29368720113151803</v>
      </c>
      <c r="AW1289" s="14">
        <v>0.49709662050621001</v>
      </c>
      <c r="AX1289" s="14"/>
      <c r="AY1289" s="14">
        <v>6.9370459520003397E-2</v>
      </c>
      <c r="AZ1289" s="14">
        <v>0.25466965401374297</v>
      </c>
      <c r="BA1289" s="14">
        <v>0.26438365042254602</v>
      </c>
      <c r="BB1289" s="14">
        <v>0.24403490030733699</v>
      </c>
      <c r="BC1289" s="14">
        <v>0.20685629593746699</v>
      </c>
      <c r="BD1289" s="14">
        <v>0.27570583426310702</v>
      </c>
      <c r="BE1289" s="14">
        <v>0.28460614165545001</v>
      </c>
      <c r="BF1289" s="14">
        <v>0.33206171766034598</v>
      </c>
      <c r="BG1289" s="14">
        <v>0.212532573563504</v>
      </c>
      <c r="BH1289" s="14">
        <v>0.19303573641140201</v>
      </c>
      <c r="BI1289" s="14">
        <v>0.28083851417051597</v>
      </c>
      <c r="BJ1289" s="14">
        <v>0.25191892135521998</v>
      </c>
      <c r="BK1289" s="14">
        <v>0.29210455229158999</v>
      </c>
      <c r="BL1289" s="14">
        <v>0.25763144683251199</v>
      </c>
      <c r="BM1289" s="14">
        <v>0.49825984356058201</v>
      </c>
      <c r="BN1289" s="14">
        <v>0.38003203592624701</v>
      </c>
      <c r="BO1289" s="14"/>
      <c r="BP1289" s="14">
        <v>0.280734995897019</v>
      </c>
      <c r="BQ1289" s="14">
        <v>0.25744301789805601</v>
      </c>
      <c r="BR1289" s="14">
        <v>0.28513273350013701</v>
      </c>
      <c r="BS1289" s="14">
        <v>0.29034846060699598</v>
      </c>
      <c r="BT1289" s="14">
        <v>0.19269469258795399</v>
      </c>
      <c r="BU1289" s="14">
        <v>0.25950720388154103</v>
      </c>
      <c r="BV1289" s="14"/>
      <c r="BW1289" s="14">
        <v>0.291037631906302</v>
      </c>
      <c r="BX1289" s="14">
        <v>0.254835891085338</v>
      </c>
      <c r="BY1289" s="14" t="s">
        <v>120</v>
      </c>
      <c r="BZ1289" s="14">
        <v>0.16836878576401901</v>
      </c>
      <c r="CA1289" s="14">
        <v>0.26788732135016602</v>
      </c>
      <c r="CB1289" s="14">
        <v>0.28675554899169198</v>
      </c>
      <c r="CC1289" s="14">
        <v>0.18802101735593599</v>
      </c>
      <c r="CD1289" s="14"/>
      <c r="CE1289" s="14">
        <v>0.24432971891394301</v>
      </c>
      <c r="CF1289" s="14">
        <v>0.29004017028918999</v>
      </c>
      <c r="CG1289" s="14">
        <v>0.26886255131299602</v>
      </c>
      <c r="CH1289" s="14">
        <v>0.29010530111066302</v>
      </c>
      <c r="CI1289" s="14"/>
      <c r="CJ1289" s="14">
        <v>0.26332870079530102</v>
      </c>
      <c r="CK1289" s="14">
        <v>0.28106239603051802</v>
      </c>
      <c r="CL1289" s="14">
        <v>0.263643189332258</v>
      </c>
      <c r="CM1289" s="14">
        <v>0.25986457131763802</v>
      </c>
      <c r="CN1289" s="14"/>
      <c r="CO1289" s="14">
        <v>0.32198912000269603</v>
      </c>
      <c r="CP1289" s="14">
        <v>0.26259885458867599</v>
      </c>
      <c r="CQ1289" s="14"/>
      <c r="CR1289" s="14">
        <v>0.261854469751436</v>
      </c>
      <c r="CS1289" s="14">
        <v>0.27241492315516802</v>
      </c>
    </row>
    <row r="1290" spans="2:97" x14ac:dyDescent="0.3">
      <c r="B1290" t="s">
        <v>500</v>
      </c>
      <c r="C1290" s="14">
        <v>0.24388829831713699</v>
      </c>
      <c r="D1290" s="14">
        <v>0.24898036730675299</v>
      </c>
      <c r="E1290" s="14">
        <v>0.239630019116992</v>
      </c>
      <c r="F1290" s="14"/>
      <c r="G1290" s="14">
        <v>0.15850890290653299</v>
      </c>
      <c r="H1290" s="14">
        <v>0.26337050830252301</v>
      </c>
      <c r="I1290" s="14">
        <v>0.24579569552481401</v>
      </c>
      <c r="J1290" s="14">
        <v>0.236550224655142</v>
      </c>
      <c r="K1290" s="14">
        <v>0.242717020989724</v>
      </c>
      <c r="L1290" s="14">
        <v>0.28967056528538798</v>
      </c>
      <c r="M1290" s="14"/>
      <c r="N1290" s="14">
        <v>0.26916287917508902</v>
      </c>
      <c r="O1290" s="14">
        <v>0.248031293164683</v>
      </c>
      <c r="P1290" s="14">
        <v>0.21895229081971501</v>
      </c>
      <c r="Q1290" s="14">
        <v>0.23155047018201499</v>
      </c>
      <c r="R1290" s="14"/>
      <c r="S1290" s="14">
        <v>0.25955307759135399</v>
      </c>
      <c r="T1290" s="14">
        <v>0.24773534668706501</v>
      </c>
      <c r="U1290" s="14">
        <v>0.23700878659461699</v>
      </c>
      <c r="V1290" s="14">
        <v>0.26049321831919903</v>
      </c>
      <c r="W1290" s="14">
        <v>0.21546586875249499</v>
      </c>
      <c r="X1290" s="14">
        <v>0.16746343625531901</v>
      </c>
      <c r="Y1290" s="14">
        <v>0.271899512908368</v>
      </c>
      <c r="Z1290" s="14">
        <v>0.21001054133010399</v>
      </c>
      <c r="AA1290" s="14">
        <v>0.25435831573635898</v>
      </c>
      <c r="AB1290" s="14">
        <v>0.27462738011323301</v>
      </c>
      <c r="AC1290" s="14">
        <v>0.28284379041101099</v>
      </c>
      <c r="AD1290" s="14">
        <v>0.192299324963733</v>
      </c>
      <c r="AE1290" s="14"/>
      <c r="AF1290" s="14">
        <v>0.234545291131904</v>
      </c>
      <c r="AG1290" s="14">
        <v>0.255968428256513</v>
      </c>
      <c r="AH1290" s="14">
        <v>0.28060402821959901</v>
      </c>
      <c r="AI1290" s="14">
        <v>0.22369203636860799</v>
      </c>
      <c r="AJ1290" s="14">
        <v>0.29597608051731</v>
      </c>
      <c r="AK1290" s="14"/>
      <c r="AL1290" s="14">
        <v>0.25392912342491403</v>
      </c>
      <c r="AM1290" s="14">
        <v>0.236630708862826</v>
      </c>
      <c r="AN1290" s="14">
        <v>0.32491437670608803</v>
      </c>
      <c r="AO1290" s="14">
        <v>0.218345032608908</v>
      </c>
      <c r="AP1290" s="14">
        <v>0.255924683675959</v>
      </c>
      <c r="AQ1290" s="14">
        <v>0.24744969215928</v>
      </c>
      <c r="AR1290" s="14"/>
      <c r="AS1290" s="14">
        <v>0.22163644490329801</v>
      </c>
      <c r="AT1290" s="14">
        <v>0.20097595182073799</v>
      </c>
      <c r="AU1290" s="14">
        <v>0.29251920922532598</v>
      </c>
      <c r="AV1290" s="14">
        <v>0.24413669870563201</v>
      </c>
      <c r="AW1290" s="14">
        <v>0.38175000211643001</v>
      </c>
      <c r="AX1290" s="14"/>
      <c r="AY1290" s="14">
        <v>6.9370459520003397E-2</v>
      </c>
      <c r="AZ1290" s="14">
        <v>0.26811603505916898</v>
      </c>
      <c r="BA1290" s="14">
        <v>0.25253430494115198</v>
      </c>
      <c r="BB1290" s="14">
        <v>0.19324585072953299</v>
      </c>
      <c r="BC1290" s="14">
        <v>0.21567318137651201</v>
      </c>
      <c r="BD1290" s="14">
        <v>0.23376985010245299</v>
      </c>
      <c r="BE1290" s="14">
        <v>0.22008895544374299</v>
      </c>
      <c r="BF1290" s="14">
        <v>0.25122000975537001</v>
      </c>
      <c r="BG1290" s="14">
        <v>0.20219615823442999</v>
      </c>
      <c r="BH1290" s="14">
        <v>0.21628917606439299</v>
      </c>
      <c r="BI1290" s="14">
        <v>0.30032370777627099</v>
      </c>
      <c r="BJ1290" s="14">
        <v>0.18266550731603601</v>
      </c>
      <c r="BK1290" s="14">
        <v>0.22527549568100499</v>
      </c>
      <c r="BL1290" s="14">
        <v>0.24075048373187299</v>
      </c>
      <c r="BM1290" s="14">
        <v>0.26585968324817</v>
      </c>
      <c r="BN1290" s="14">
        <v>0.38407795763687103</v>
      </c>
      <c r="BO1290" s="14"/>
      <c r="BP1290" s="14">
        <v>0.28214585859123198</v>
      </c>
      <c r="BQ1290" s="14">
        <v>0.22247690635973599</v>
      </c>
      <c r="BR1290" s="14">
        <v>0.29093828563755603</v>
      </c>
      <c r="BS1290" s="14">
        <v>0.221797644366442</v>
      </c>
      <c r="BT1290" s="14">
        <v>0.21822748451016899</v>
      </c>
      <c r="BU1290" s="14">
        <v>0.18699542361474</v>
      </c>
      <c r="BV1290" s="14"/>
      <c r="BW1290" s="14">
        <v>0.270157031124792</v>
      </c>
      <c r="BX1290" s="14">
        <v>0.20509136736859199</v>
      </c>
      <c r="BY1290" s="14" t="s">
        <v>120</v>
      </c>
      <c r="BZ1290" s="14">
        <v>0.17765699930234599</v>
      </c>
      <c r="CA1290" s="14">
        <v>0.260709606985225</v>
      </c>
      <c r="CB1290" s="14">
        <v>0.25199312678802899</v>
      </c>
      <c r="CC1290" s="14">
        <v>0.239969055512184</v>
      </c>
      <c r="CD1290" s="14"/>
      <c r="CE1290" s="14">
        <v>0.232018186905941</v>
      </c>
      <c r="CF1290" s="14">
        <v>0.252219104594885</v>
      </c>
      <c r="CG1290" s="14">
        <v>0.25293442647594599</v>
      </c>
      <c r="CH1290" s="14">
        <v>0.244194532994332</v>
      </c>
      <c r="CI1290" s="14"/>
      <c r="CJ1290" s="14">
        <v>0.23497067845192901</v>
      </c>
      <c r="CK1290" s="14">
        <v>0.25087446674603597</v>
      </c>
      <c r="CL1290" s="14">
        <v>0.24424708365741701</v>
      </c>
      <c r="CM1290" s="14">
        <v>0.242966201467197</v>
      </c>
      <c r="CN1290" s="14"/>
      <c r="CO1290" s="14">
        <v>0.237096507224791</v>
      </c>
      <c r="CP1290" s="14">
        <v>0.24519558056237101</v>
      </c>
      <c r="CQ1290" s="14"/>
      <c r="CR1290" s="14">
        <v>0.23389768931615099</v>
      </c>
      <c r="CS1290" s="14">
        <v>0.24889300996240399</v>
      </c>
    </row>
    <row r="1291" spans="2:97" x14ac:dyDescent="0.3">
      <c r="B1291" t="s">
        <v>501</v>
      </c>
      <c r="C1291" s="14">
        <v>0.24334400891261601</v>
      </c>
      <c r="D1291" s="14">
        <v>0.24860445258087399</v>
      </c>
      <c r="E1291" s="14">
        <v>0.238919415111773</v>
      </c>
      <c r="F1291" s="14"/>
      <c r="G1291" s="14">
        <v>0.208292774517119</v>
      </c>
      <c r="H1291" s="14">
        <v>0.30078860642149302</v>
      </c>
      <c r="I1291" s="14">
        <v>0.26850807440637398</v>
      </c>
      <c r="J1291" s="14">
        <v>0.212177758513732</v>
      </c>
      <c r="K1291" s="14">
        <v>0.236192062459504</v>
      </c>
      <c r="L1291" s="14">
        <v>0.22934863203740799</v>
      </c>
      <c r="M1291" s="14"/>
      <c r="N1291" s="14">
        <v>0.25364875362351702</v>
      </c>
      <c r="O1291" s="14">
        <v>0.26887257392927399</v>
      </c>
      <c r="P1291" s="14">
        <v>0.22268995955624599</v>
      </c>
      <c r="Q1291" s="14">
        <v>0.22117588201417801</v>
      </c>
      <c r="R1291" s="14"/>
      <c r="S1291" s="14">
        <v>0.269563361607699</v>
      </c>
      <c r="T1291" s="14">
        <v>0.24277259615637001</v>
      </c>
      <c r="U1291" s="14">
        <v>0.28927546794131198</v>
      </c>
      <c r="V1291" s="14">
        <v>0.248617455400063</v>
      </c>
      <c r="W1291" s="14">
        <v>0.17952546169719899</v>
      </c>
      <c r="X1291" s="14">
        <v>0.20251644469461999</v>
      </c>
      <c r="Y1291" s="14">
        <v>0.26493612218512502</v>
      </c>
      <c r="Z1291" s="14">
        <v>0.28643694043060502</v>
      </c>
      <c r="AA1291" s="14">
        <v>0.234353520329245</v>
      </c>
      <c r="AB1291" s="14">
        <v>0.20954846867379301</v>
      </c>
      <c r="AC1291" s="14">
        <v>0.26521720431685603</v>
      </c>
      <c r="AD1291" s="14">
        <v>0.239336893157545</v>
      </c>
      <c r="AE1291" s="14"/>
      <c r="AF1291" s="14">
        <v>0.27445820385840097</v>
      </c>
      <c r="AG1291" s="14">
        <v>0.23406046453436699</v>
      </c>
      <c r="AH1291" s="14">
        <v>0.22885879900397099</v>
      </c>
      <c r="AI1291" s="14">
        <v>0.28189094412170501</v>
      </c>
      <c r="AJ1291" s="14">
        <v>0.226465708254388</v>
      </c>
      <c r="AK1291" s="14"/>
      <c r="AL1291" s="14">
        <v>0.237654801780215</v>
      </c>
      <c r="AM1291" s="14">
        <v>0.28766552411308499</v>
      </c>
      <c r="AN1291" s="14">
        <v>0.25143995126428498</v>
      </c>
      <c r="AO1291" s="14">
        <v>0.24626717622809599</v>
      </c>
      <c r="AP1291" s="14">
        <v>0.22788561369173699</v>
      </c>
      <c r="AQ1291" s="14">
        <v>0.20292399519141399</v>
      </c>
      <c r="AR1291" s="14"/>
      <c r="AS1291" s="14">
        <v>0.21771024359403199</v>
      </c>
      <c r="AT1291" s="14">
        <v>0.22435842377075799</v>
      </c>
      <c r="AU1291" s="14">
        <v>0.25333046496607903</v>
      </c>
      <c r="AV1291" s="14">
        <v>0.30307001043892801</v>
      </c>
      <c r="AW1291" s="14">
        <v>0.43942396718500798</v>
      </c>
      <c r="AX1291" s="14"/>
      <c r="AY1291" s="14">
        <v>0</v>
      </c>
      <c r="AZ1291" s="14">
        <v>0.15713398322897201</v>
      </c>
      <c r="BA1291" s="14">
        <v>0.23722016684229699</v>
      </c>
      <c r="BB1291" s="14">
        <v>0.23935422376559201</v>
      </c>
      <c r="BC1291" s="14">
        <v>0.23700869000633101</v>
      </c>
      <c r="BD1291" s="14">
        <v>0.216246901319229</v>
      </c>
      <c r="BE1291" s="14">
        <v>0.214718401885685</v>
      </c>
      <c r="BF1291" s="14">
        <v>0.28478782645197498</v>
      </c>
      <c r="BG1291" s="14">
        <v>0.188188542492567</v>
      </c>
      <c r="BH1291" s="14">
        <v>0.23874881706908899</v>
      </c>
      <c r="BI1291" s="14">
        <v>0.26676260075949099</v>
      </c>
      <c r="BJ1291" s="14">
        <v>0.26474202337200098</v>
      </c>
      <c r="BK1291" s="14">
        <v>0.28047152324451902</v>
      </c>
      <c r="BL1291" s="14">
        <v>0.19497465344412299</v>
      </c>
      <c r="BM1291" s="14">
        <v>0.271964355903965</v>
      </c>
      <c r="BN1291" s="14">
        <v>0.366287738773797</v>
      </c>
      <c r="BO1291" s="14"/>
      <c r="BP1291" s="14">
        <v>0.27159118428629397</v>
      </c>
      <c r="BQ1291" s="14">
        <v>0.21851886759762901</v>
      </c>
      <c r="BR1291" s="14">
        <v>0.23898992447679801</v>
      </c>
      <c r="BS1291" s="14">
        <v>0.23780227571677001</v>
      </c>
      <c r="BT1291" s="14">
        <v>0.25003892207872302</v>
      </c>
      <c r="BU1291" s="14">
        <v>0.27024708615206</v>
      </c>
      <c r="BV1291" s="14"/>
      <c r="BW1291" s="14">
        <v>0.26802682782350401</v>
      </c>
      <c r="BX1291" s="14">
        <v>0.238900178499864</v>
      </c>
      <c r="BY1291" s="14" t="s">
        <v>120</v>
      </c>
      <c r="BZ1291" s="14">
        <v>0.18011573228490099</v>
      </c>
      <c r="CA1291" s="14">
        <v>0.16888998043584599</v>
      </c>
      <c r="CB1291" s="14">
        <v>0.26517184764409701</v>
      </c>
      <c r="CC1291" s="14">
        <v>0.232374987377239</v>
      </c>
      <c r="CD1291" s="14"/>
      <c r="CE1291" s="14">
        <v>0.24727810609595299</v>
      </c>
      <c r="CF1291" s="14">
        <v>0.28666714111187303</v>
      </c>
      <c r="CG1291" s="14">
        <v>0.193357716687174</v>
      </c>
      <c r="CH1291" s="14">
        <v>0.253902927568183</v>
      </c>
      <c r="CI1291" s="14"/>
      <c r="CJ1291" s="14">
        <v>0.237892829312495</v>
      </c>
      <c r="CK1291" s="14">
        <v>0.27686972382974501</v>
      </c>
      <c r="CL1291" s="14">
        <v>0.230116831140109</v>
      </c>
      <c r="CM1291" s="14">
        <v>0.26665388149515401</v>
      </c>
      <c r="CN1291" s="14"/>
      <c r="CO1291" s="14">
        <v>0.264658159562633</v>
      </c>
      <c r="CP1291" s="14">
        <v>0.24124423049149199</v>
      </c>
      <c r="CQ1291" s="14"/>
      <c r="CR1291" s="14">
        <v>0.27373913210324302</v>
      </c>
      <c r="CS1291" s="14">
        <v>0.23972617064270199</v>
      </c>
    </row>
    <row r="1292" spans="2:97" x14ac:dyDescent="0.3">
      <c r="B1292" t="s">
        <v>502</v>
      </c>
      <c r="C1292" s="14">
        <v>0.22937951260145401</v>
      </c>
      <c r="D1292" s="14">
        <v>0.23287912834441099</v>
      </c>
      <c r="E1292" s="14">
        <v>0.224576710652305</v>
      </c>
      <c r="F1292" s="14"/>
      <c r="G1292" s="14">
        <v>0.19381646362521299</v>
      </c>
      <c r="H1292" s="14">
        <v>0.197743291619523</v>
      </c>
      <c r="I1292" s="14">
        <v>0.20202742148413599</v>
      </c>
      <c r="J1292" s="14">
        <v>0.241197077788841</v>
      </c>
      <c r="K1292" s="14">
        <v>0.26065650832945197</v>
      </c>
      <c r="L1292" s="14">
        <v>0.270329807310346</v>
      </c>
      <c r="M1292" s="14"/>
      <c r="N1292" s="14">
        <v>0.227536000811495</v>
      </c>
      <c r="O1292" s="14">
        <v>0.25136616712557103</v>
      </c>
      <c r="P1292" s="14">
        <v>0.19938019671038801</v>
      </c>
      <c r="Q1292" s="14">
        <v>0.23005618104800299</v>
      </c>
      <c r="R1292" s="14"/>
      <c r="S1292" s="14">
        <v>0.26481533947241198</v>
      </c>
      <c r="T1292" s="14">
        <v>0.21533677881310301</v>
      </c>
      <c r="U1292" s="14">
        <v>0.25191772299113502</v>
      </c>
      <c r="V1292" s="14">
        <v>0.180016431185644</v>
      </c>
      <c r="W1292" s="14">
        <v>0.26204319813175397</v>
      </c>
      <c r="X1292" s="14">
        <v>0.19400967197733901</v>
      </c>
      <c r="Y1292" s="14">
        <v>0.23121012965302801</v>
      </c>
      <c r="Z1292" s="14">
        <v>0.19899939719353599</v>
      </c>
      <c r="AA1292" s="14">
        <v>0.22008207253210699</v>
      </c>
      <c r="AB1292" s="14">
        <v>0.27759236626383599</v>
      </c>
      <c r="AC1292" s="14">
        <v>0.22641796436556599</v>
      </c>
      <c r="AD1292" s="14">
        <v>0.17157554634592001</v>
      </c>
      <c r="AE1292" s="14"/>
      <c r="AF1292" s="14">
        <v>0.25098888313949402</v>
      </c>
      <c r="AG1292" s="14">
        <v>0.23274865748948501</v>
      </c>
      <c r="AH1292" s="14">
        <v>0.22238222066784599</v>
      </c>
      <c r="AI1292" s="14">
        <v>0.20724550057222299</v>
      </c>
      <c r="AJ1292" s="14">
        <v>0.213117013648538</v>
      </c>
      <c r="AK1292" s="14"/>
      <c r="AL1292" s="14">
        <v>0.21658173282016099</v>
      </c>
      <c r="AM1292" s="14">
        <v>0.27780349633406898</v>
      </c>
      <c r="AN1292" s="14">
        <v>0.23516344704803299</v>
      </c>
      <c r="AO1292" s="14">
        <v>0.20982014795249199</v>
      </c>
      <c r="AP1292" s="14">
        <v>0.18634019462339599</v>
      </c>
      <c r="AQ1292" s="14">
        <v>0.23006369889202399</v>
      </c>
      <c r="AR1292" s="14"/>
      <c r="AS1292" s="14">
        <v>0.218972984493429</v>
      </c>
      <c r="AT1292" s="14">
        <v>0.20737873785859001</v>
      </c>
      <c r="AU1292" s="14">
        <v>0.21741374978348499</v>
      </c>
      <c r="AV1292" s="14">
        <v>0.26909093581423998</v>
      </c>
      <c r="AW1292" s="14">
        <v>0.368970376276955</v>
      </c>
      <c r="AX1292" s="14"/>
      <c r="AY1292" s="14">
        <v>0.25042373231222298</v>
      </c>
      <c r="AZ1292" s="14">
        <v>0.160909399907462</v>
      </c>
      <c r="BA1292" s="14">
        <v>0.23819029614416501</v>
      </c>
      <c r="BB1292" s="14">
        <v>0.224484546567876</v>
      </c>
      <c r="BC1292" s="14">
        <v>0.20226272621702299</v>
      </c>
      <c r="BD1292" s="14">
        <v>0.24121805988949299</v>
      </c>
      <c r="BE1292" s="14">
        <v>0.226115612555192</v>
      </c>
      <c r="BF1292" s="14">
        <v>0.213815026777014</v>
      </c>
      <c r="BG1292" s="14">
        <v>0.17105263566965301</v>
      </c>
      <c r="BH1292" s="14">
        <v>0.216828711432941</v>
      </c>
      <c r="BI1292" s="14">
        <v>0.28557411108573699</v>
      </c>
      <c r="BJ1292" s="14">
        <v>0.17623378053488101</v>
      </c>
      <c r="BK1292" s="14">
        <v>0.19043311244317601</v>
      </c>
      <c r="BL1292" s="14">
        <v>0.32628461479339699</v>
      </c>
      <c r="BM1292" s="14">
        <v>0.244382889567552</v>
      </c>
      <c r="BN1292" s="14">
        <v>0.29264249248093699</v>
      </c>
      <c r="BO1292" s="14"/>
      <c r="BP1292" s="14">
        <v>0.22553087084497001</v>
      </c>
      <c r="BQ1292" s="14">
        <v>0.21355666434711501</v>
      </c>
      <c r="BR1292" s="14">
        <v>0.252545540620214</v>
      </c>
      <c r="BS1292" s="14">
        <v>0.245920555085549</v>
      </c>
      <c r="BT1292" s="14">
        <v>0.226823246182181</v>
      </c>
      <c r="BU1292" s="14">
        <v>0.20316153887942101</v>
      </c>
      <c r="BV1292" s="14"/>
      <c r="BW1292" s="14">
        <v>0.267270703783067</v>
      </c>
      <c r="BX1292" s="14">
        <v>0.170370963850002</v>
      </c>
      <c r="BY1292" s="14" t="s">
        <v>120</v>
      </c>
      <c r="BZ1292" s="14">
        <v>0.20375031483118899</v>
      </c>
      <c r="CA1292" s="14">
        <v>0.21564313813093999</v>
      </c>
      <c r="CB1292" s="14">
        <v>0.227073455388004</v>
      </c>
      <c r="CC1292" s="14">
        <v>0.27871851149555699</v>
      </c>
      <c r="CD1292" s="14"/>
      <c r="CE1292" s="14">
        <v>0.21999681626543999</v>
      </c>
      <c r="CF1292" s="14">
        <v>0.22051779770594701</v>
      </c>
      <c r="CG1292" s="14">
        <v>0.23760341983898001</v>
      </c>
      <c r="CH1292" s="14">
        <v>0.24307854764324199</v>
      </c>
      <c r="CI1292" s="14"/>
      <c r="CJ1292" s="14">
        <v>0.19942379684595599</v>
      </c>
      <c r="CK1292" s="14">
        <v>0.2596340960379</v>
      </c>
      <c r="CL1292" s="14">
        <v>0.22418906114260201</v>
      </c>
      <c r="CM1292" s="14">
        <v>0.26016155708806399</v>
      </c>
      <c r="CN1292" s="14"/>
      <c r="CO1292" s="14">
        <v>0.22826176028383599</v>
      </c>
      <c r="CP1292" s="14">
        <v>0.23015561801378701</v>
      </c>
      <c r="CQ1292" s="14"/>
      <c r="CR1292" s="14">
        <v>0.23512730986139199</v>
      </c>
      <c r="CS1292" s="14">
        <v>0.22708034665443</v>
      </c>
    </row>
    <row r="1293" spans="2:97" x14ac:dyDescent="0.3">
      <c r="B1293" t="s">
        <v>503</v>
      </c>
      <c r="C1293" s="14">
        <v>0.21713312184399</v>
      </c>
      <c r="D1293" s="14">
        <v>0.209399981658587</v>
      </c>
      <c r="E1293" s="14">
        <v>0.223281752498833</v>
      </c>
      <c r="F1293" s="14"/>
      <c r="G1293" s="14">
        <v>0.21266668960802301</v>
      </c>
      <c r="H1293" s="14">
        <v>0.22573002660890901</v>
      </c>
      <c r="I1293" s="14">
        <v>0.229508374016474</v>
      </c>
      <c r="J1293" s="14">
        <v>0.208359563306135</v>
      </c>
      <c r="K1293" s="14">
        <v>0.21729063739307899</v>
      </c>
      <c r="L1293" s="14">
        <v>0.21002806549389999</v>
      </c>
      <c r="M1293" s="14"/>
      <c r="N1293" s="14">
        <v>0.23838314031354901</v>
      </c>
      <c r="O1293" s="14">
        <v>0.20683401558832501</v>
      </c>
      <c r="P1293" s="14">
        <v>0.208930337366453</v>
      </c>
      <c r="Q1293" s="14">
        <v>0.21277299558785501</v>
      </c>
      <c r="R1293" s="14"/>
      <c r="S1293" s="14">
        <v>0.27664733891861398</v>
      </c>
      <c r="T1293" s="14">
        <v>0.19132131075619299</v>
      </c>
      <c r="U1293" s="14">
        <v>0.20851703184619699</v>
      </c>
      <c r="V1293" s="14">
        <v>0.21944206495759</v>
      </c>
      <c r="W1293" s="14">
        <v>0.172139556284468</v>
      </c>
      <c r="X1293" s="14">
        <v>0.19426717372961599</v>
      </c>
      <c r="Y1293" s="14">
        <v>0.191496783875828</v>
      </c>
      <c r="Z1293" s="14">
        <v>0.232640358582692</v>
      </c>
      <c r="AA1293" s="14">
        <v>0.211174446540248</v>
      </c>
      <c r="AB1293" s="14">
        <v>0.22506219586573201</v>
      </c>
      <c r="AC1293" s="14">
        <v>0.197058066333127</v>
      </c>
      <c r="AD1293" s="14">
        <v>0.320202340725526</v>
      </c>
      <c r="AE1293" s="14"/>
      <c r="AF1293" s="14">
        <v>0.201364356105902</v>
      </c>
      <c r="AG1293" s="14">
        <v>0.23782539806800099</v>
      </c>
      <c r="AH1293" s="14">
        <v>0.23113025294319101</v>
      </c>
      <c r="AI1293" s="14">
        <v>0.189291792831357</v>
      </c>
      <c r="AJ1293" s="14">
        <v>0.273929444921506</v>
      </c>
      <c r="AK1293" s="14"/>
      <c r="AL1293" s="14">
        <v>0.234394631299645</v>
      </c>
      <c r="AM1293" s="14">
        <v>0.21626154713160201</v>
      </c>
      <c r="AN1293" s="14">
        <v>0.23936432914326999</v>
      </c>
      <c r="AO1293" s="14">
        <v>0.19937691678340599</v>
      </c>
      <c r="AP1293" s="14">
        <v>0.25056362615490801</v>
      </c>
      <c r="AQ1293" s="14">
        <v>0.18202506702374699</v>
      </c>
      <c r="AR1293" s="14"/>
      <c r="AS1293" s="14">
        <v>0.20998714972358201</v>
      </c>
      <c r="AT1293" s="14">
        <v>0.20759341866688799</v>
      </c>
      <c r="AU1293" s="14">
        <v>0.238452176772326</v>
      </c>
      <c r="AV1293" s="14">
        <v>0.238183149361088</v>
      </c>
      <c r="AW1293" s="14">
        <v>0.32931285188995701</v>
      </c>
      <c r="AX1293" s="14"/>
      <c r="AY1293" s="14">
        <v>0.13849901091161701</v>
      </c>
      <c r="AZ1293" s="14">
        <v>0.21369250302295401</v>
      </c>
      <c r="BA1293" s="14">
        <v>0.19355228173935499</v>
      </c>
      <c r="BB1293" s="14">
        <v>0.18315775049865701</v>
      </c>
      <c r="BC1293" s="14">
        <v>0.24484265596850699</v>
      </c>
      <c r="BD1293" s="14">
        <v>0.19777184357177</v>
      </c>
      <c r="BE1293" s="14">
        <v>0.17881328158461701</v>
      </c>
      <c r="BF1293" s="14">
        <v>0.20119988143371301</v>
      </c>
      <c r="BG1293" s="14">
        <v>0.150027466099831</v>
      </c>
      <c r="BH1293" s="14">
        <v>0.2135143569496</v>
      </c>
      <c r="BI1293" s="14">
        <v>0.28446957614678797</v>
      </c>
      <c r="BJ1293" s="14">
        <v>0.18106305130077099</v>
      </c>
      <c r="BK1293" s="14">
        <v>0.24759720530675999</v>
      </c>
      <c r="BL1293" s="14">
        <v>0.21089909421585401</v>
      </c>
      <c r="BM1293" s="14">
        <v>0.20419810195322399</v>
      </c>
      <c r="BN1293" s="14">
        <v>0.32270320024441301</v>
      </c>
      <c r="BO1293" s="14"/>
      <c r="BP1293" s="14">
        <v>0.270424274296999</v>
      </c>
      <c r="BQ1293" s="14">
        <v>0.190894594916796</v>
      </c>
      <c r="BR1293" s="14">
        <v>0.22105019818307201</v>
      </c>
      <c r="BS1293" s="14">
        <v>0.19201859701349999</v>
      </c>
      <c r="BT1293" s="14">
        <v>0.20594978051080501</v>
      </c>
      <c r="BU1293" s="14">
        <v>0.21690698500056199</v>
      </c>
      <c r="BV1293" s="14"/>
      <c r="BW1293" s="14">
        <v>0.22205259472157901</v>
      </c>
      <c r="BX1293" s="14">
        <v>0.19695020128302401</v>
      </c>
      <c r="BY1293" s="14" t="s">
        <v>120</v>
      </c>
      <c r="BZ1293" s="14">
        <v>0.17613929940074</v>
      </c>
      <c r="CA1293" s="14">
        <v>0.21862599778370101</v>
      </c>
      <c r="CB1293" s="14">
        <v>0.23971561787643</v>
      </c>
      <c r="CC1293" s="14">
        <v>0.24380506488047701</v>
      </c>
      <c r="CD1293" s="14"/>
      <c r="CE1293" s="14">
        <v>0.2576617029653</v>
      </c>
      <c r="CF1293" s="14">
        <v>0.22625083386650999</v>
      </c>
      <c r="CG1293" s="14">
        <v>0.18064927395520999</v>
      </c>
      <c r="CH1293" s="14">
        <v>0.21436580679009101</v>
      </c>
      <c r="CI1293" s="14"/>
      <c r="CJ1293" s="14">
        <v>0.22543491076326999</v>
      </c>
      <c r="CK1293" s="14">
        <v>0.26086534472086198</v>
      </c>
      <c r="CL1293" s="14">
        <v>0.202855154599623</v>
      </c>
      <c r="CM1293" s="14">
        <v>0.17986934901107801</v>
      </c>
      <c r="CN1293" s="14"/>
      <c r="CO1293" s="14">
        <v>0.23162991114735501</v>
      </c>
      <c r="CP1293" s="14">
        <v>0.21663339916721999</v>
      </c>
      <c r="CQ1293" s="14"/>
      <c r="CR1293" s="14">
        <v>0.21806648576648699</v>
      </c>
      <c r="CS1293" s="14">
        <v>0.21638943367643601</v>
      </c>
    </row>
    <row r="1294" spans="2:97" x14ac:dyDescent="0.3">
      <c r="B1294" t="s">
        <v>504</v>
      </c>
      <c r="C1294" s="14">
        <v>0.17924361251714099</v>
      </c>
      <c r="D1294" s="14">
        <v>0.18308407548098901</v>
      </c>
      <c r="E1294" s="14">
        <v>0.17395883175385801</v>
      </c>
      <c r="F1294" s="14"/>
      <c r="G1294" s="14">
        <v>0.21603392373121</v>
      </c>
      <c r="H1294" s="14">
        <v>0.21471318126157099</v>
      </c>
      <c r="I1294" s="14">
        <v>0.18696819798318501</v>
      </c>
      <c r="J1294" s="14">
        <v>0.16132768126548899</v>
      </c>
      <c r="K1294" s="14">
        <v>0.13635776353557499</v>
      </c>
      <c r="L1294" s="14">
        <v>0.16307440301700701</v>
      </c>
      <c r="M1294" s="14"/>
      <c r="N1294" s="14">
        <v>0.203221012853364</v>
      </c>
      <c r="O1294" s="14">
        <v>0.17182148328593999</v>
      </c>
      <c r="P1294" s="14">
        <v>0.15777323075244701</v>
      </c>
      <c r="Q1294" s="14">
        <v>0.17407343452636301</v>
      </c>
      <c r="R1294" s="14"/>
      <c r="S1294" s="14">
        <v>0.25536623517589502</v>
      </c>
      <c r="T1294" s="14">
        <v>0.181996749583893</v>
      </c>
      <c r="U1294" s="14">
        <v>0.18852567534600101</v>
      </c>
      <c r="V1294" s="14">
        <v>0.19801733366069799</v>
      </c>
      <c r="W1294" s="14">
        <v>0.10600398357020301</v>
      </c>
      <c r="X1294" s="14">
        <v>0.12804445511590901</v>
      </c>
      <c r="Y1294" s="14">
        <v>0.178627763749479</v>
      </c>
      <c r="Z1294" s="14">
        <v>0.226333505655957</v>
      </c>
      <c r="AA1294" s="14">
        <v>0.18274123740081899</v>
      </c>
      <c r="AB1294" s="14">
        <v>0.13395665214128899</v>
      </c>
      <c r="AC1294" s="14">
        <v>0.19601795068070499</v>
      </c>
      <c r="AD1294" s="14">
        <v>8.8648525892418797E-2</v>
      </c>
      <c r="AE1294" s="14"/>
      <c r="AF1294" s="14">
        <v>0.17941570185344899</v>
      </c>
      <c r="AG1294" s="14">
        <v>0.181124616959176</v>
      </c>
      <c r="AH1294" s="14">
        <v>0.211210174457065</v>
      </c>
      <c r="AI1294" s="14">
        <v>0.15658918491361201</v>
      </c>
      <c r="AJ1294" s="14">
        <v>0.189232994611781</v>
      </c>
      <c r="AK1294" s="14"/>
      <c r="AL1294" s="14">
        <v>0.194628748634189</v>
      </c>
      <c r="AM1294" s="14">
        <v>0.20212180424200199</v>
      </c>
      <c r="AN1294" s="14">
        <v>0.20343406389098101</v>
      </c>
      <c r="AO1294" s="14">
        <v>0.15268296506312301</v>
      </c>
      <c r="AP1294" s="14">
        <v>0.15120894008382799</v>
      </c>
      <c r="AQ1294" s="14">
        <v>0.15481439016085799</v>
      </c>
      <c r="AR1294" s="14"/>
      <c r="AS1294" s="14">
        <v>0.15692355280326101</v>
      </c>
      <c r="AT1294" s="14">
        <v>0.157864211501059</v>
      </c>
      <c r="AU1294" s="14">
        <v>0.20973723806960501</v>
      </c>
      <c r="AV1294" s="14">
        <v>0.20199811844521101</v>
      </c>
      <c r="AW1294" s="14">
        <v>0.42341464020061398</v>
      </c>
      <c r="AX1294" s="14"/>
      <c r="AY1294" s="14">
        <v>6.98658133277512E-2</v>
      </c>
      <c r="AZ1294" s="14">
        <v>0.19133110808727299</v>
      </c>
      <c r="BA1294" s="14">
        <v>0.15194207224334899</v>
      </c>
      <c r="BB1294" s="14">
        <v>0.17182184371967099</v>
      </c>
      <c r="BC1294" s="14">
        <v>0.171694747403659</v>
      </c>
      <c r="BD1294" s="14">
        <v>0.195285028353236</v>
      </c>
      <c r="BE1294" s="14">
        <v>0.15150285171958899</v>
      </c>
      <c r="BF1294" s="14">
        <v>0.15510148859867501</v>
      </c>
      <c r="BG1294" s="14">
        <v>0.11891643173276201</v>
      </c>
      <c r="BH1294" s="14">
        <v>0.203412639949693</v>
      </c>
      <c r="BI1294" s="14">
        <v>0.20330809378734499</v>
      </c>
      <c r="BJ1294" s="14">
        <v>0.12744711059396799</v>
      </c>
      <c r="BK1294" s="14">
        <v>0.15035190408190699</v>
      </c>
      <c r="BL1294" s="14">
        <v>0.24497798963009401</v>
      </c>
      <c r="BM1294" s="14">
        <v>0.2212383331478</v>
      </c>
      <c r="BN1294" s="14">
        <v>0.33336031135821897</v>
      </c>
      <c r="BO1294" s="14"/>
      <c r="BP1294" s="14">
        <v>0.21904624960864899</v>
      </c>
      <c r="BQ1294" s="14">
        <v>0.158089670414162</v>
      </c>
      <c r="BR1294" s="14">
        <v>0.21222090098301599</v>
      </c>
      <c r="BS1294" s="14">
        <v>0.15871680039500499</v>
      </c>
      <c r="BT1294" s="14">
        <v>0.12604925960147301</v>
      </c>
      <c r="BU1294" s="14">
        <v>0.18956769486889999</v>
      </c>
      <c r="BV1294" s="14"/>
      <c r="BW1294" s="14">
        <v>0.17077334913182601</v>
      </c>
      <c r="BX1294" s="14">
        <v>0.16423064392490999</v>
      </c>
      <c r="BY1294" s="14" t="s">
        <v>120</v>
      </c>
      <c r="BZ1294" s="14">
        <v>0.14652749083045899</v>
      </c>
      <c r="CA1294" s="14">
        <v>0.17286466922249799</v>
      </c>
      <c r="CB1294" s="14">
        <v>0.213465069256287</v>
      </c>
      <c r="CC1294" s="14">
        <v>0.23439954450637801</v>
      </c>
      <c r="CD1294" s="14"/>
      <c r="CE1294" s="14">
        <v>0.20945267375322801</v>
      </c>
      <c r="CF1294" s="14">
        <v>0.18351542929494699</v>
      </c>
      <c r="CG1294" s="14">
        <v>0.16543718110330899</v>
      </c>
      <c r="CH1294" s="14">
        <v>0.17305553131729701</v>
      </c>
      <c r="CI1294" s="14"/>
      <c r="CJ1294" s="14">
        <v>0.15523455794750601</v>
      </c>
      <c r="CK1294" s="14">
        <v>0.20433340453455601</v>
      </c>
      <c r="CL1294" s="14">
        <v>0.17417830980066801</v>
      </c>
      <c r="CM1294" s="14">
        <v>0.20908755864201301</v>
      </c>
      <c r="CN1294" s="14"/>
      <c r="CO1294" s="14">
        <v>0.20339905176620199</v>
      </c>
      <c r="CP1294" s="14">
        <v>0.17600212631873299</v>
      </c>
      <c r="CQ1294" s="14"/>
      <c r="CR1294" s="14">
        <v>0.213805257313984</v>
      </c>
      <c r="CS1294" s="14">
        <v>0.183845013178007</v>
      </c>
    </row>
    <row r="1295" spans="2:97" x14ac:dyDescent="0.3">
      <c r="B1295" t="s">
        <v>92</v>
      </c>
      <c r="C1295" s="14">
        <v>5.2375641456914097E-2</v>
      </c>
      <c r="D1295" s="14">
        <v>3.94866850274673E-2</v>
      </c>
      <c r="E1295" s="14">
        <v>6.5138639274622295E-2</v>
      </c>
      <c r="F1295" s="14"/>
      <c r="G1295" s="14">
        <v>5.5043735674891001E-2</v>
      </c>
      <c r="H1295" s="14">
        <v>3.7475454927805602E-2</v>
      </c>
      <c r="I1295" s="14">
        <v>4.7357801766983301E-2</v>
      </c>
      <c r="J1295" s="14">
        <v>6.4068626807962895E-2</v>
      </c>
      <c r="K1295" s="14">
        <v>6.1980744504722303E-2</v>
      </c>
      <c r="L1295" s="14">
        <v>5.0892601189953E-2</v>
      </c>
      <c r="M1295" s="14"/>
      <c r="N1295" s="14">
        <v>2.45105269254665E-2</v>
      </c>
      <c r="O1295" s="14">
        <v>5.5390973231088901E-2</v>
      </c>
      <c r="P1295" s="14">
        <v>5.9625852478668098E-2</v>
      </c>
      <c r="Q1295" s="14">
        <v>7.35329121647149E-2</v>
      </c>
      <c r="R1295" s="14"/>
      <c r="S1295" s="14">
        <v>7.0516319378639794E-2</v>
      </c>
      <c r="T1295" s="14">
        <v>5.0240902973856499E-2</v>
      </c>
      <c r="U1295" s="14">
        <v>2.8260051382713199E-2</v>
      </c>
      <c r="V1295" s="14">
        <v>5.4072640211842202E-2</v>
      </c>
      <c r="W1295" s="14">
        <v>2.15427331097315E-2</v>
      </c>
      <c r="X1295" s="14">
        <v>5.7131199610222498E-2</v>
      </c>
      <c r="Y1295" s="14">
        <v>4.45006233607457E-2</v>
      </c>
      <c r="Z1295" s="14">
        <v>5.6739131493973E-2</v>
      </c>
      <c r="AA1295" s="14">
        <v>7.5854629468438906E-2</v>
      </c>
      <c r="AB1295" s="14">
        <v>4.4914573605822301E-2</v>
      </c>
      <c r="AC1295" s="14">
        <v>5.3943100842773102E-2</v>
      </c>
      <c r="AD1295" s="14">
        <v>4.2736719175509898E-2</v>
      </c>
      <c r="AE1295" s="14"/>
      <c r="AF1295" s="14">
        <v>2.4237484902979198E-2</v>
      </c>
      <c r="AG1295" s="14">
        <v>4.7956002057440897E-2</v>
      </c>
      <c r="AH1295" s="14">
        <v>3.1026005367068801E-2</v>
      </c>
      <c r="AI1295" s="14">
        <v>3.88569284510248E-2</v>
      </c>
      <c r="AJ1295" s="14">
        <v>4.4724920766393998E-2</v>
      </c>
      <c r="AK1295" s="14"/>
      <c r="AL1295" s="14">
        <v>3.6498836241528297E-2</v>
      </c>
      <c r="AM1295" s="14">
        <v>3.0182559170264502E-2</v>
      </c>
      <c r="AN1295" s="14">
        <v>2.7203216843432399E-2</v>
      </c>
      <c r="AO1295" s="14">
        <v>4.9168070735797799E-2</v>
      </c>
      <c r="AP1295" s="14">
        <v>3.1455434089731303E-2</v>
      </c>
      <c r="AQ1295" s="14">
        <v>0.130134291786726</v>
      </c>
      <c r="AR1295" s="14"/>
      <c r="AS1295" s="14">
        <v>6.7627707658356906E-2</v>
      </c>
      <c r="AT1295" s="14">
        <v>6.0460737644601401E-2</v>
      </c>
      <c r="AU1295" s="14">
        <v>3.29721820948898E-2</v>
      </c>
      <c r="AV1295" s="14">
        <v>2.13715421572543E-2</v>
      </c>
      <c r="AW1295" s="14">
        <v>2.5386065425781999E-2</v>
      </c>
      <c r="AX1295" s="14"/>
      <c r="AY1295" s="14">
        <v>0.27548648086248301</v>
      </c>
      <c r="AZ1295" s="14">
        <v>0.13825936832143201</v>
      </c>
      <c r="BA1295" s="14">
        <v>5.2562560057981003E-2</v>
      </c>
      <c r="BB1295" s="14">
        <v>7.2090157873478902E-2</v>
      </c>
      <c r="BC1295" s="14">
        <v>3.6589333648133E-2</v>
      </c>
      <c r="BD1295" s="14">
        <v>6.9588446032990206E-2</v>
      </c>
      <c r="BE1295" s="14">
        <v>3.0486834254913601E-2</v>
      </c>
      <c r="BF1295" s="14">
        <v>5.5038494944004E-2</v>
      </c>
      <c r="BG1295" s="14">
        <v>6.2800485551530699E-2</v>
      </c>
      <c r="BH1295" s="14">
        <v>2.4095221538019799E-2</v>
      </c>
      <c r="BI1295" s="14">
        <v>4.0423394814138897E-2</v>
      </c>
      <c r="BJ1295" s="14">
        <v>5.92904471220458E-2</v>
      </c>
      <c r="BK1295" s="14">
        <v>1.33216930961019E-2</v>
      </c>
      <c r="BL1295" s="14">
        <v>3.9720627482405797E-2</v>
      </c>
      <c r="BM1295" s="14">
        <v>1.9668116825938501E-2</v>
      </c>
      <c r="BN1295" s="14">
        <v>0</v>
      </c>
      <c r="BO1295" s="14"/>
      <c r="BP1295" s="14">
        <v>3.6305471872593302E-2</v>
      </c>
      <c r="BQ1295" s="14">
        <v>6.6895303204513895E-2</v>
      </c>
      <c r="BR1295" s="14">
        <v>5.8337786634684898E-2</v>
      </c>
      <c r="BS1295" s="14">
        <v>4.1623783093092899E-2</v>
      </c>
      <c r="BT1295" s="14">
        <v>7.0194689353762704E-2</v>
      </c>
      <c r="BU1295" s="14">
        <v>3.4200353393096398E-2</v>
      </c>
      <c r="BV1295" s="14"/>
      <c r="BW1295" s="14">
        <v>3.4861282319877798E-2</v>
      </c>
      <c r="BX1295" s="14">
        <v>4.9142335640864301E-2</v>
      </c>
      <c r="BY1295" s="14" t="s">
        <v>120</v>
      </c>
      <c r="BZ1295" s="14">
        <v>0.10076354970655001</v>
      </c>
      <c r="CA1295" s="14">
        <v>0.1144886251364</v>
      </c>
      <c r="CB1295" s="14">
        <v>4.9642772485845602E-2</v>
      </c>
      <c r="CC1295" s="14">
        <v>3.2814606119495403E-2</v>
      </c>
      <c r="CD1295" s="14"/>
      <c r="CE1295" s="14">
        <v>3.7877883271740902E-2</v>
      </c>
      <c r="CF1295" s="14">
        <v>2.7567247895793599E-2</v>
      </c>
      <c r="CG1295" s="14">
        <v>0.11733983973709999</v>
      </c>
      <c r="CH1295" s="14">
        <v>4.0089159832646999E-2</v>
      </c>
      <c r="CI1295" s="14"/>
      <c r="CJ1295" s="14">
        <v>3.1949811748320497E-2</v>
      </c>
      <c r="CK1295" s="14">
        <v>2.9574836800157898E-2</v>
      </c>
      <c r="CL1295" s="14">
        <v>5.16873109684544E-2</v>
      </c>
      <c r="CM1295" s="14">
        <v>0.18594320419166499</v>
      </c>
      <c r="CN1295" s="14"/>
      <c r="CO1295" s="14">
        <v>2.3204685673915301E-2</v>
      </c>
      <c r="CP1295" s="14">
        <v>5.5077380881289599E-2</v>
      </c>
      <c r="CQ1295" s="14"/>
      <c r="CR1295" s="14">
        <v>1.0404198240915499E-2</v>
      </c>
      <c r="CS1295" s="14">
        <v>4.7814311641888797E-2</v>
      </c>
    </row>
    <row r="1296" spans="2:97" x14ac:dyDescent="0.3">
      <c r="B1296" t="s">
        <v>505</v>
      </c>
      <c r="C1296" s="14">
        <v>1.94592223555375E-2</v>
      </c>
      <c r="D1296" s="14">
        <v>2.5581761531468999E-2</v>
      </c>
      <c r="E1296" s="14">
        <v>1.3527904787946E-2</v>
      </c>
      <c r="F1296" s="14"/>
      <c r="G1296" s="14">
        <v>6.8479649601006698E-3</v>
      </c>
      <c r="H1296" s="14">
        <v>1.15445059125948E-2</v>
      </c>
      <c r="I1296" s="14">
        <v>2.3289898230030401E-2</v>
      </c>
      <c r="J1296" s="14">
        <v>1.35136577690976E-2</v>
      </c>
      <c r="K1296" s="14">
        <v>2.6570947988153799E-2</v>
      </c>
      <c r="L1296" s="14">
        <v>3.1177932309879301E-2</v>
      </c>
      <c r="M1296" s="14"/>
      <c r="N1296" s="14">
        <v>1.05704586606763E-2</v>
      </c>
      <c r="O1296" s="14">
        <v>1.95855311467029E-2</v>
      </c>
      <c r="P1296" s="14">
        <v>1.68488561732913E-2</v>
      </c>
      <c r="Q1296" s="14">
        <v>3.1433208608976797E-2</v>
      </c>
      <c r="R1296" s="14"/>
      <c r="S1296" s="14">
        <v>1.9388468826250501E-2</v>
      </c>
      <c r="T1296" s="14">
        <v>2.1300779256460001E-2</v>
      </c>
      <c r="U1296" s="14">
        <v>2.2919694624812699E-2</v>
      </c>
      <c r="V1296" s="14">
        <v>5.1026617970630602E-3</v>
      </c>
      <c r="W1296" s="14">
        <v>3.2044910693893001E-2</v>
      </c>
      <c r="X1296" s="14">
        <v>2.1650790470993199E-2</v>
      </c>
      <c r="Y1296" s="14">
        <v>5.1319273307748698E-3</v>
      </c>
      <c r="Z1296" s="14">
        <v>2.4384163855806901E-2</v>
      </c>
      <c r="AA1296" s="14">
        <v>1.7839518258365501E-2</v>
      </c>
      <c r="AB1296" s="14">
        <v>2.6674515548608599E-2</v>
      </c>
      <c r="AC1296" s="14">
        <v>2.2675687092370701E-2</v>
      </c>
      <c r="AD1296" s="14">
        <v>2.0279030967691399E-2</v>
      </c>
      <c r="AE1296" s="14"/>
      <c r="AF1296" s="14">
        <v>3.1410462928228002E-2</v>
      </c>
      <c r="AG1296" s="14">
        <v>1.11071345088141E-2</v>
      </c>
      <c r="AH1296" s="14">
        <v>1.7251227485003101E-2</v>
      </c>
      <c r="AI1296" s="14">
        <v>2.5458828572547099E-2</v>
      </c>
      <c r="AJ1296" s="14">
        <v>8.8487283987756793E-3</v>
      </c>
      <c r="AK1296" s="14"/>
      <c r="AL1296" s="14">
        <v>9.6697622511082593E-3</v>
      </c>
      <c r="AM1296" s="14">
        <v>3.3092609229725102E-2</v>
      </c>
      <c r="AN1296" s="14">
        <v>4.5341019624069298E-3</v>
      </c>
      <c r="AO1296" s="14">
        <v>2.4010982217668099E-2</v>
      </c>
      <c r="AP1296" s="14">
        <v>1.43230767513065E-2</v>
      </c>
      <c r="AQ1296" s="14">
        <v>1.6078331062339399E-2</v>
      </c>
      <c r="AR1296" s="14"/>
      <c r="AS1296" s="14">
        <v>3.2058009581579103E-2</v>
      </c>
      <c r="AT1296" s="14">
        <v>1.07747054162141E-2</v>
      </c>
      <c r="AU1296" s="14">
        <v>1.9244142292162699E-2</v>
      </c>
      <c r="AV1296" s="14">
        <v>8.3875249679077092E-3</v>
      </c>
      <c r="AW1296" s="14">
        <v>2.29629542291163E-2</v>
      </c>
      <c r="AX1296" s="14"/>
      <c r="AY1296" s="14">
        <v>0</v>
      </c>
      <c r="AZ1296" s="14">
        <v>8.9773513176707898E-2</v>
      </c>
      <c r="BA1296" s="14">
        <v>0</v>
      </c>
      <c r="BB1296" s="14">
        <v>2.5358330192535802E-2</v>
      </c>
      <c r="BC1296" s="14">
        <v>1.7338580415139599E-2</v>
      </c>
      <c r="BD1296" s="14">
        <v>1.31619922409866E-2</v>
      </c>
      <c r="BE1296" s="14">
        <v>8.9823042437149891E-3</v>
      </c>
      <c r="BF1296" s="14">
        <v>1.24966595732492E-2</v>
      </c>
      <c r="BG1296" s="14">
        <v>2.00408209061037E-2</v>
      </c>
      <c r="BH1296" s="14">
        <v>1.57177693801832E-2</v>
      </c>
      <c r="BI1296" s="14">
        <v>3.36468756977212E-2</v>
      </c>
      <c r="BJ1296" s="14">
        <v>2.1311346125790699E-2</v>
      </c>
      <c r="BK1296" s="14">
        <v>5.3083832691778202E-2</v>
      </c>
      <c r="BL1296" s="14">
        <v>2.05266682700612E-2</v>
      </c>
      <c r="BM1296" s="14">
        <v>0</v>
      </c>
      <c r="BN1296" s="14">
        <v>0</v>
      </c>
      <c r="BO1296" s="14"/>
      <c r="BP1296" s="14">
        <v>1.37364783870515E-2</v>
      </c>
      <c r="BQ1296" s="14">
        <v>2.3882699216164701E-2</v>
      </c>
      <c r="BR1296" s="14">
        <v>1.73162588819376E-2</v>
      </c>
      <c r="BS1296" s="14">
        <v>2.2264802192286201E-2</v>
      </c>
      <c r="BT1296" s="14">
        <v>1.8636271568890601E-2</v>
      </c>
      <c r="BU1296" s="14">
        <v>1.9799514167692801E-2</v>
      </c>
      <c r="BV1296" s="14"/>
      <c r="BW1296" s="14">
        <v>1.9966597032351201E-2</v>
      </c>
      <c r="BX1296" s="14">
        <v>8.6960645487949295E-3</v>
      </c>
      <c r="BY1296" s="14" t="s">
        <v>120</v>
      </c>
      <c r="BZ1296" s="14">
        <v>2.6273125243936199E-2</v>
      </c>
      <c r="CA1296" s="14">
        <v>3.1232559787563102E-2</v>
      </c>
      <c r="CB1296" s="14">
        <v>2.0048216624747501E-2</v>
      </c>
      <c r="CC1296" s="14">
        <v>3.3313329371077401E-2</v>
      </c>
      <c r="CD1296" s="14"/>
      <c r="CE1296" s="14">
        <v>8.4627874015598802E-3</v>
      </c>
      <c r="CF1296" s="14">
        <v>1.0307264218666E-2</v>
      </c>
      <c r="CG1296" s="14">
        <v>4.8400777404506899E-2</v>
      </c>
      <c r="CH1296" s="14">
        <v>1.3743423972006801E-2</v>
      </c>
      <c r="CI1296" s="14"/>
      <c r="CJ1296" s="14">
        <v>8.7915932256913496E-3</v>
      </c>
      <c r="CK1296" s="14">
        <v>4.2177157229760197E-3</v>
      </c>
      <c r="CL1296" s="14">
        <v>2.9022993571697901E-2</v>
      </c>
      <c r="CM1296" s="14">
        <v>1.39085336448894E-2</v>
      </c>
      <c r="CN1296" s="14"/>
      <c r="CO1296" s="14">
        <v>3.8532865505665E-3</v>
      </c>
      <c r="CP1296" s="14">
        <v>2.1980788973432901E-2</v>
      </c>
      <c r="CQ1296" s="14"/>
      <c r="CR1296" s="14">
        <v>1.45021401116896E-2</v>
      </c>
      <c r="CS1296" s="14">
        <v>2.1306707155121899E-2</v>
      </c>
    </row>
    <row r="1297" spans="2:97" x14ac:dyDescent="0.3">
      <c r="B1297" t="s">
        <v>350</v>
      </c>
      <c r="C1297" s="14">
        <v>1.4729568365230499E-3</v>
      </c>
      <c r="D1297" s="14">
        <v>1.8611994147237001E-3</v>
      </c>
      <c r="E1297" s="14">
        <v>1.0975482560920599E-3</v>
      </c>
      <c r="F1297" s="14"/>
      <c r="G1297" s="14">
        <v>0</v>
      </c>
      <c r="H1297" s="14">
        <v>2.89738934045478E-3</v>
      </c>
      <c r="I1297" s="14">
        <v>3.24941848394156E-3</v>
      </c>
      <c r="J1297" s="14">
        <v>0</v>
      </c>
      <c r="K1297" s="14">
        <v>0</v>
      </c>
      <c r="L1297" s="14">
        <v>2.02569517747347E-3</v>
      </c>
      <c r="M1297" s="14"/>
      <c r="N1297" s="14">
        <v>1.57773730810386E-3</v>
      </c>
      <c r="O1297" s="14">
        <v>0</v>
      </c>
      <c r="P1297" s="14">
        <v>4.7813159060400403E-3</v>
      </c>
      <c r="Q1297" s="14">
        <v>0</v>
      </c>
      <c r="R1297" s="14"/>
      <c r="S1297" s="14">
        <v>0</v>
      </c>
      <c r="T1297" s="14">
        <v>0</v>
      </c>
      <c r="U1297" s="14">
        <v>0</v>
      </c>
      <c r="V1297" s="14">
        <v>4.71604145998926E-3</v>
      </c>
      <c r="W1297" s="14">
        <v>0</v>
      </c>
      <c r="X1297" s="14">
        <v>5.4962349034090004E-3</v>
      </c>
      <c r="Y1297" s="14">
        <v>0</v>
      </c>
      <c r="Z1297" s="14">
        <v>0</v>
      </c>
      <c r="AA1297" s="14">
        <v>0</v>
      </c>
      <c r="AB1297" s="14">
        <v>0</v>
      </c>
      <c r="AC1297" s="14">
        <v>1.1031400885372101E-2</v>
      </c>
      <c r="AD1297" s="14">
        <v>0</v>
      </c>
      <c r="AE1297" s="14"/>
      <c r="AF1297" s="14">
        <v>5.1951451086142096E-3</v>
      </c>
      <c r="AG1297" s="14">
        <v>0</v>
      </c>
      <c r="AH1297" s="14">
        <v>5.6659615408968999E-3</v>
      </c>
      <c r="AI1297" s="14">
        <v>0</v>
      </c>
      <c r="AJ1297" s="14">
        <v>0</v>
      </c>
      <c r="AK1297" s="14"/>
      <c r="AL1297" s="14">
        <v>0</v>
      </c>
      <c r="AM1297" s="14">
        <v>2.3071664361454399E-3</v>
      </c>
      <c r="AN1297" s="14">
        <v>0</v>
      </c>
      <c r="AO1297" s="14">
        <v>4.9324204037969298E-3</v>
      </c>
      <c r="AP1297" s="14">
        <v>0</v>
      </c>
      <c r="AQ1297" s="14">
        <v>0</v>
      </c>
      <c r="AR1297" s="14"/>
      <c r="AS1297" s="14">
        <v>2.3942686983765E-3</v>
      </c>
      <c r="AT1297" s="14">
        <v>0</v>
      </c>
      <c r="AU1297" s="14">
        <v>0</v>
      </c>
      <c r="AV1297" s="14">
        <v>0</v>
      </c>
      <c r="AW1297" s="14">
        <v>0</v>
      </c>
      <c r="AX1297" s="14"/>
      <c r="AY1297" s="14">
        <v>0</v>
      </c>
      <c r="AZ1297" s="14">
        <v>0</v>
      </c>
      <c r="BA1297" s="14">
        <v>7.47919917576412E-3</v>
      </c>
      <c r="BB1297" s="14">
        <v>0</v>
      </c>
      <c r="BC1297" s="14">
        <v>0</v>
      </c>
      <c r="BD1297" s="14">
        <v>0</v>
      </c>
      <c r="BE1297" s="14">
        <v>0</v>
      </c>
      <c r="BF1297" s="14">
        <v>0</v>
      </c>
      <c r="BG1297" s="14">
        <v>0</v>
      </c>
      <c r="BH1297" s="14">
        <v>0</v>
      </c>
      <c r="BI1297" s="14">
        <v>0</v>
      </c>
      <c r="BJ1297" s="14">
        <v>8.59292658201425E-3</v>
      </c>
      <c r="BK1297" s="14">
        <v>1.1084000489847499E-2</v>
      </c>
      <c r="BL1297" s="14">
        <v>0</v>
      </c>
      <c r="BM1297" s="14">
        <v>0</v>
      </c>
      <c r="BN1297" s="14">
        <v>0</v>
      </c>
      <c r="BO1297" s="14"/>
      <c r="BP1297" s="14">
        <v>0</v>
      </c>
      <c r="BQ1297" s="14">
        <v>1.7590598584394099E-3</v>
      </c>
      <c r="BR1297" s="14">
        <v>0</v>
      </c>
      <c r="BS1297" s="14">
        <v>0</v>
      </c>
      <c r="BT1297" s="14">
        <v>9.3058387217725101E-3</v>
      </c>
      <c r="BU1297" s="14">
        <v>0</v>
      </c>
      <c r="BV1297" s="14"/>
      <c r="BW1297" s="14">
        <v>1.10720426058861E-3</v>
      </c>
      <c r="BX1297" s="14">
        <v>2.5657137036647101E-3</v>
      </c>
      <c r="BY1297" s="14" t="s">
        <v>120</v>
      </c>
      <c r="BZ1297" s="14">
        <v>0</v>
      </c>
      <c r="CA1297" s="14">
        <v>5.4187402360591696E-3</v>
      </c>
      <c r="CB1297" s="14">
        <v>0</v>
      </c>
      <c r="CC1297" s="14">
        <v>0</v>
      </c>
      <c r="CD1297" s="14"/>
      <c r="CE1297" s="14">
        <v>2.2221838042565901E-3</v>
      </c>
      <c r="CF1297" s="14">
        <v>3.0378954967805898E-3</v>
      </c>
      <c r="CG1297" s="14">
        <v>0</v>
      </c>
      <c r="CH1297" s="14">
        <v>1.56170118865509E-3</v>
      </c>
      <c r="CI1297" s="14"/>
      <c r="CJ1297" s="14">
        <v>5.58629174337798E-3</v>
      </c>
      <c r="CK1297" s="14">
        <v>0</v>
      </c>
      <c r="CL1297" s="14">
        <v>8.8783113316027703E-4</v>
      </c>
      <c r="CM1297" s="14">
        <v>0</v>
      </c>
      <c r="CN1297" s="14"/>
      <c r="CO1297" s="14">
        <v>0</v>
      </c>
      <c r="CP1297" s="14">
        <v>1.7043925966929599E-3</v>
      </c>
      <c r="CQ1297" s="14"/>
      <c r="CR1297" s="14">
        <v>0</v>
      </c>
      <c r="CS1297" s="14">
        <v>1.78082983710705E-3</v>
      </c>
    </row>
    <row r="1298" spans="2:97" x14ac:dyDescent="0.3">
      <c r="C1298" s="14"/>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c r="AD1298" s="14"/>
      <c r="AE1298" s="14"/>
      <c r="AF1298" s="14"/>
      <c r="AG1298" s="14"/>
      <c r="AH1298" s="14"/>
      <c r="AI1298" s="14"/>
      <c r="AJ1298" s="14"/>
      <c r="AK1298" s="14"/>
      <c r="AL1298" s="14"/>
      <c r="AM1298" s="14"/>
      <c r="AN1298" s="14"/>
      <c r="AO1298" s="14"/>
      <c r="AP1298" s="14"/>
      <c r="AQ1298" s="14"/>
      <c r="AR1298" s="14"/>
      <c r="AS1298" s="14"/>
      <c r="AT1298" s="14"/>
      <c r="AU1298" s="14"/>
      <c r="AV1298" s="14"/>
      <c r="AW1298" s="14"/>
      <c r="AX1298" s="14"/>
      <c r="AY1298" s="14"/>
      <c r="AZ1298" s="14"/>
      <c r="BA1298" s="14"/>
      <c r="BB1298" s="14"/>
      <c r="BC1298" s="14"/>
      <c r="BD1298" s="14"/>
      <c r="BE1298" s="14"/>
      <c r="BF1298" s="14"/>
      <c r="BG1298" s="14"/>
      <c r="BH1298" s="14"/>
      <c r="BI1298" s="14"/>
      <c r="BJ1298" s="14"/>
      <c r="BK1298" s="14"/>
      <c r="BL1298" s="14"/>
      <c r="BM1298" s="14"/>
      <c r="BN1298" s="14"/>
      <c r="BO1298" s="14"/>
      <c r="BP1298" s="14"/>
      <c r="BQ1298" s="14"/>
      <c r="BR1298" s="14"/>
      <c r="BS1298" s="14"/>
      <c r="BT1298" s="14"/>
      <c r="BU1298" s="14"/>
      <c r="BV1298" s="14"/>
      <c r="BW1298" s="14"/>
      <c r="BX1298" s="14"/>
      <c r="BY1298" s="14"/>
      <c r="BZ1298" s="14"/>
      <c r="CA1298" s="14"/>
      <c r="CB1298" s="14"/>
      <c r="CC1298" s="14"/>
      <c r="CD1298" s="14"/>
      <c r="CE1298" s="14"/>
      <c r="CF1298" s="14"/>
      <c r="CG1298" s="14"/>
      <c r="CH1298" s="14"/>
      <c r="CI1298" s="14"/>
      <c r="CJ1298" s="14"/>
      <c r="CK1298" s="14"/>
      <c r="CL1298" s="14"/>
      <c r="CM1298" s="14"/>
      <c r="CN1298" s="14"/>
      <c r="CO1298" s="14"/>
      <c r="CP1298" s="14"/>
      <c r="CQ1298" s="14"/>
      <c r="CR1298" s="14"/>
      <c r="CS1298" s="14"/>
    </row>
    <row r="1299" spans="2:97" x14ac:dyDescent="0.3">
      <c r="B1299" s="6" t="s">
        <v>508</v>
      </c>
      <c r="C1299" s="14"/>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c r="AD1299" s="14"/>
      <c r="AE1299" s="14"/>
      <c r="AF1299" s="14"/>
      <c r="AG1299" s="14"/>
      <c r="AH1299" s="14"/>
      <c r="AI1299" s="14"/>
      <c r="AJ1299" s="14"/>
      <c r="AK1299" s="14"/>
      <c r="AL1299" s="14"/>
      <c r="AM1299" s="14"/>
      <c r="AN1299" s="14"/>
      <c r="AO1299" s="14"/>
      <c r="AP1299" s="14"/>
      <c r="AQ1299" s="14"/>
      <c r="AR1299" s="14"/>
      <c r="AS1299" s="14"/>
      <c r="AT1299" s="14"/>
      <c r="AU1299" s="14"/>
      <c r="AV1299" s="14"/>
      <c r="AW1299" s="14"/>
      <c r="AX1299" s="14"/>
      <c r="AY1299" s="14"/>
      <c r="AZ1299" s="14"/>
      <c r="BA1299" s="14"/>
      <c r="BB1299" s="14"/>
      <c r="BC1299" s="14"/>
      <c r="BD1299" s="14"/>
      <c r="BE1299" s="14"/>
      <c r="BF1299" s="14"/>
      <c r="BG1299" s="14"/>
      <c r="BH1299" s="14"/>
      <c r="BI1299" s="14"/>
      <c r="BJ1299" s="14"/>
      <c r="BK1299" s="14"/>
      <c r="BL1299" s="14"/>
      <c r="BM1299" s="14"/>
      <c r="BN1299" s="14"/>
      <c r="BO1299" s="14"/>
      <c r="BP1299" s="14"/>
      <c r="BQ1299" s="14"/>
      <c r="BR1299" s="14"/>
      <c r="BS1299" s="14"/>
      <c r="BT1299" s="14"/>
      <c r="BU1299" s="14"/>
      <c r="BV1299" s="14"/>
      <c r="BW1299" s="14"/>
      <c r="BX1299" s="14"/>
      <c r="BY1299" s="14"/>
      <c r="BZ1299" s="14"/>
      <c r="CA1299" s="14"/>
      <c r="CB1299" s="14"/>
      <c r="CC1299" s="14"/>
      <c r="CD1299" s="14"/>
      <c r="CE1299" s="14"/>
      <c r="CF1299" s="14"/>
      <c r="CG1299" s="14"/>
      <c r="CH1299" s="14"/>
      <c r="CI1299" s="14"/>
      <c r="CJ1299" s="14"/>
      <c r="CK1299" s="14"/>
      <c r="CL1299" s="14"/>
      <c r="CM1299" s="14"/>
      <c r="CN1299" s="14"/>
      <c r="CO1299" s="14"/>
      <c r="CP1299" s="14"/>
      <c r="CQ1299" s="14"/>
      <c r="CR1299" s="14"/>
      <c r="CS1299" s="14"/>
    </row>
    <row r="1300" spans="2:97" x14ac:dyDescent="0.3">
      <c r="B1300" s="24" t="s">
        <v>118</v>
      </c>
      <c r="C1300" s="14"/>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c r="AD1300" s="14"/>
      <c r="AE1300" s="14"/>
      <c r="AF1300" s="14"/>
      <c r="AG1300" s="14"/>
      <c r="AH1300" s="14"/>
      <c r="AI1300" s="14"/>
      <c r="AJ1300" s="14"/>
      <c r="AK1300" s="14"/>
      <c r="AL1300" s="14"/>
      <c r="AM1300" s="14"/>
      <c r="AN1300" s="14"/>
      <c r="AO1300" s="14"/>
      <c r="AP1300" s="14"/>
      <c r="AQ1300" s="14"/>
      <c r="AR1300" s="14"/>
      <c r="AS1300" s="14"/>
      <c r="AT1300" s="14"/>
      <c r="AU1300" s="14"/>
      <c r="AV1300" s="14"/>
      <c r="AW1300" s="14"/>
      <c r="AX1300" s="14"/>
      <c r="AY1300" s="14"/>
      <c r="AZ1300" s="14"/>
      <c r="BA1300" s="14"/>
      <c r="BB1300" s="14"/>
      <c r="BC1300" s="14"/>
      <c r="BD1300" s="14"/>
      <c r="BE1300" s="14"/>
      <c r="BF1300" s="14"/>
      <c r="BG1300" s="14"/>
      <c r="BH1300" s="14"/>
      <c r="BI1300" s="14"/>
      <c r="BJ1300" s="14"/>
      <c r="BK1300" s="14"/>
      <c r="BL1300" s="14"/>
      <c r="BM1300" s="14"/>
      <c r="BN1300" s="14"/>
      <c r="BO1300" s="14"/>
      <c r="BP1300" s="14"/>
      <c r="BQ1300" s="14"/>
      <c r="BR1300" s="14"/>
      <c r="BS1300" s="14"/>
      <c r="BT1300" s="14"/>
      <c r="BU1300" s="14"/>
      <c r="BV1300" s="14"/>
      <c r="BW1300" s="14"/>
      <c r="BX1300" s="14"/>
      <c r="BY1300" s="14"/>
      <c r="BZ1300" s="14"/>
      <c r="CA1300" s="14"/>
      <c r="CB1300" s="14"/>
      <c r="CC1300" s="14"/>
      <c r="CD1300" s="14"/>
      <c r="CE1300" s="14"/>
      <c r="CF1300" s="14"/>
      <c r="CG1300" s="14"/>
      <c r="CH1300" s="14"/>
      <c r="CI1300" s="14"/>
      <c r="CJ1300" s="14"/>
      <c r="CK1300" s="14"/>
      <c r="CL1300" s="14"/>
      <c r="CM1300" s="14"/>
      <c r="CN1300" s="14"/>
      <c r="CO1300" s="14"/>
      <c r="CP1300" s="14"/>
      <c r="CQ1300" s="14"/>
      <c r="CR1300" s="14"/>
      <c r="CS1300" s="14"/>
    </row>
    <row r="1301" spans="2:97" x14ac:dyDescent="0.3">
      <c r="B1301" t="s">
        <v>281</v>
      </c>
      <c r="C1301" s="14">
        <v>6.1556090745987703E-2</v>
      </c>
      <c r="D1301" s="14">
        <v>7.3401451953091501E-2</v>
      </c>
      <c r="E1301" s="14">
        <v>4.8979047397789598E-2</v>
      </c>
      <c r="F1301" s="14"/>
      <c r="G1301" s="14">
        <v>9.0250195678780204E-2</v>
      </c>
      <c r="H1301" s="14">
        <v>0.13777072973610599</v>
      </c>
      <c r="I1301" s="14">
        <v>6.8731912552788599E-2</v>
      </c>
      <c r="J1301" s="14">
        <v>3.2481960430419302E-2</v>
      </c>
      <c r="K1301" s="14">
        <v>2.11214361772043E-2</v>
      </c>
      <c r="L1301" s="14">
        <v>2.5405990979682599E-2</v>
      </c>
      <c r="M1301" s="14"/>
      <c r="N1301" s="14">
        <v>8.5395189909411903E-2</v>
      </c>
      <c r="O1301" s="14">
        <v>4.55323580690042E-2</v>
      </c>
      <c r="P1301" s="14">
        <v>6.3341449565360197E-2</v>
      </c>
      <c r="Q1301" s="14">
        <v>5.1662475969949002E-2</v>
      </c>
      <c r="R1301" s="14"/>
      <c r="S1301" s="14">
        <v>0.108485776887163</v>
      </c>
      <c r="T1301" s="14">
        <v>4.3005723658994299E-2</v>
      </c>
      <c r="U1301" s="14">
        <v>3.5838586109207003E-2</v>
      </c>
      <c r="V1301" s="14">
        <v>5.7052235077036502E-2</v>
      </c>
      <c r="W1301" s="14">
        <v>5.7227285903146297E-2</v>
      </c>
      <c r="X1301" s="14">
        <v>8.0953366171775704E-2</v>
      </c>
      <c r="Y1301" s="14">
        <v>4.9813724501385701E-2</v>
      </c>
      <c r="Z1301" s="14">
        <v>7.1010980001872906E-2</v>
      </c>
      <c r="AA1301" s="14">
        <v>7.55811113006013E-2</v>
      </c>
      <c r="AB1301" s="14">
        <v>3.4901369259582503E-2</v>
      </c>
      <c r="AC1301" s="14">
        <v>2.2852137956162401E-2</v>
      </c>
      <c r="AD1301" s="14">
        <v>6.8574717505606606E-2</v>
      </c>
      <c r="AE1301" s="14"/>
      <c r="AF1301" s="14">
        <v>6.5163594175929596E-2</v>
      </c>
      <c r="AG1301" s="14">
        <v>7.8213854380823206E-2</v>
      </c>
      <c r="AH1301" s="14">
        <v>4.3752878151701299E-2</v>
      </c>
      <c r="AI1301" s="14">
        <v>6.8333770619144696E-2</v>
      </c>
      <c r="AJ1301" s="14">
        <v>2.5462413518891398E-2</v>
      </c>
      <c r="AK1301" s="14"/>
      <c r="AL1301" s="14">
        <v>0.104386335080392</v>
      </c>
      <c r="AM1301" s="14">
        <v>7.0233418874590101E-2</v>
      </c>
      <c r="AN1301" s="14">
        <v>4.2524587673914503E-2</v>
      </c>
      <c r="AO1301" s="14">
        <v>4.82005075423119E-2</v>
      </c>
      <c r="AP1301" s="14">
        <v>5.8785655029759097E-2</v>
      </c>
      <c r="AQ1301" s="14">
        <v>2.1062800005200201E-2</v>
      </c>
      <c r="AR1301" s="14"/>
      <c r="AS1301" s="14">
        <v>3.2316473295699699E-2</v>
      </c>
      <c r="AT1301" s="14">
        <v>4.0303980313917402E-2</v>
      </c>
      <c r="AU1301" s="14">
        <v>6.5279087313165798E-2</v>
      </c>
      <c r="AV1301" s="14">
        <v>0.15549168932178301</v>
      </c>
      <c r="AW1301" s="14">
        <v>0.23867513414303099</v>
      </c>
      <c r="AX1301" s="14"/>
      <c r="AY1301" s="14">
        <v>0</v>
      </c>
      <c r="AZ1301" s="14">
        <v>0.112865047271757</v>
      </c>
      <c r="BA1301" s="14">
        <v>4.7201389879725102E-2</v>
      </c>
      <c r="BB1301" s="14">
        <v>5.4480405469608501E-2</v>
      </c>
      <c r="BC1301" s="14">
        <v>4.4474840620266201E-2</v>
      </c>
      <c r="BD1301" s="14">
        <v>3.7861916526303198E-2</v>
      </c>
      <c r="BE1301" s="14">
        <v>6.2152824347797099E-2</v>
      </c>
      <c r="BF1301" s="14">
        <v>9.0187410260099493E-2</v>
      </c>
      <c r="BG1301" s="14">
        <v>6.0036352610542999E-2</v>
      </c>
      <c r="BH1301" s="14">
        <v>1.5733383753465901E-2</v>
      </c>
      <c r="BI1301" s="14">
        <v>8.0429711454009803E-2</v>
      </c>
      <c r="BJ1301" s="14">
        <v>5.8510972974433403E-2</v>
      </c>
      <c r="BK1301" s="14">
        <v>3.4819591923566998E-2</v>
      </c>
      <c r="BL1301" s="14">
        <v>8.4696558670849506E-2</v>
      </c>
      <c r="BM1301" s="14">
        <v>1.9645928118883601E-2</v>
      </c>
      <c r="BN1301" s="14">
        <v>0.170656532789107</v>
      </c>
      <c r="BO1301" s="14"/>
      <c r="BP1301" s="14">
        <v>0.123715559721402</v>
      </c>
      <c r="BQ1301" s="14">
        <v>4.6446944919889703E-2</v>
      </c>
      <c r="BR1301" s="14">
        <v>4.6835500119765401E-2</v>
      </c>
      <c r="BS1301" s="14">
        <v>3.6961518585679198E-2</v>
      </c>
      <c r="BT1301" s="14">
        <v>2.10016771715042E-2</v>
      </c>
      <c r="BU1301" s="14">
        <v>4.7998083162911001E-2</v>
      </c>
      <c r="BV1301" s="14"/>
      <c r="BW1301" s="14">
        <v>6.1491209078248399E-2</v>
      </c>
      <c r="BX1301" s="14">
        <v>4.59529935104269E-2</v>
      </c>
      <c r="BY1301" s="14" t="s">
        <v>120</v>
      </c>
      <c r="BZ1301" s="14">
        <v>7.6236657459857193E-2</v>
      </c>
      <c r="CA1301" s="14">
        <v>7.9114225142291897E-2</v>
      </c>
      <c r="CB1301" s="14">
        <v>7.6828108841142703E-2</v>
      </c>
      <c r="CC1301" s="14">
        <v>2.27127872516023E-2</v>
      </c>
      <c r="CD1301" s="14"/>
      <c r="CE1301" s="14">
        <v>8.1562260903915496E-2</v>
      </c>
      <c r="CF1301" s="14">
        <v>7.7128417417514195E-2</v>
      </c>
      <c r="CG1301" s="14">
        <v>6.46514436277357E-2</v>
      </c>
      <c r="CH1301" s="14">
        <v>5.5571706642658397E-2</v>
      </c>
      <c r="CI1301" s="14"/>
      <c r="CJ1301" s="14">
        <v>7.3107452922537799E-2</v>
      </c>
      <c r="CK1301" s="14">
        <v>7.0175006624898006E-2</v>
      </c>
      <c r="CL1301" s="14">
        <v>6.1891115132620099E-2</v>
      </c>
      <c r="CM1301" s="14">
        <v>0</v>
      </c>
      <c r="CN1301" s="14"/>
      <c r="CO1301" s="14">
        <v>0.13273628284931599</v>
      </c>
      <c r="CP1301" s="14">
        <v>5.1608404524832799E-2</v>
      </c>
      <c r="CQ1301" s="14"/>
      <c r="CR1301" s="14">
        <v>0.125989164078257</v>
      </c>
      <c r="CS1301" s="14">
        <v>5.5415305888037301E-2</v>
      </c>
    </row>
    <row r="1302" spans="2:97" x14ac:dyDescent="0.3">
      <c r="B1302" t="s">
        <v>282</v>
      </c>
      <c r="C1302" s="14">
        <v>0.30102230095471499</v>
      </c>
      <c r="D1302" s="14">
        <v>0.32977332229303002</v>
      </c>
      <c r="E1302" s="14">
        <v>0.273790475233395</v>
      </c>
      <c r="F1302" s="14"/>
      <c r="G1302" s="14">
        <v>0.35659402912024402</v>
      </c>
      <c r="H1302" s="14">
        <v>0.381928630483996</v>
      </c>
      <c r="I1302" s="14">
        <v>0.27717575519938198</v>
      </c>
      <c r="J1302" s="14">
        <v>0.25263278845380099</v>
      </c>
      <c r="K1302" s="14">
        <v>0.27541119674712</v>
      </c>
      <c r="L1302" s="14">
        <v>0.27423668033218301</v>
      </c>
      <c r="M1302" s="14"/>
      <c r="N1302" s="14">
        <v>0.37213313394063202</v>
      </c>
      <c r="O1302" s="14">
        <v>0.30763872850023899</v>
      </c>
      <c r="P1302" s="14">
        <v>0.26172062876531099</v>
      </c>
      <c r="Q1302" s="14">
        <v>0.251511858242768</v>
      </c>
      <c r="R1302" s="14"/>
      <c r="S1302" s="14">
        <v>0.33004165263027702</v>
      </c>
      <c r="T1302" s="14">
        <v>0.24296059491424299</v>
      </c>
      <c r="U1302" s="14">
        <v>0.34375742971866302</v>
      </c>
      <c r="V1302" s="14">
        <v>0.32255475271469602</v>
      </c>
      <c r="W1302" s="14">
        <v>0.29313192297892998</v>
      </c>
      <c r="X1302" s="14">
        <v>0.277100451570645</v>
      </c>
      <c r="Y1302" s="14">
        <v>0.38427316643158799</v>
      </c>
      <c r="Z1302" s="14">
        <v>0.35141884102869603</v>
      </c>
      <c r="AA1302" s="14">
        <v>0.28298610453545903</v>
      </c>
      <c r="AB1302" s="14">
        <v>0.31036450307396402</v>
      </c>
      <c r="AC1302" s="14">
        <v>0.20642717023335799</v>
      </c>
      <c r="AD1302" s="14">
        <v>0.235187580570002</v>
      </c>
      <c r="AE1302" s="14"/>
      <c r="AF1302" s="14">
        <v>0.32574050283482803</v>
      </c>
      <c r="AG1302" s="14">
        <v>0.35016634634288402</v>
      </c>
      <c r="AH1302" s="14">
        <v>0.246800348638262</v>
      </c>
      <c r="AI1302" s="14">
        <v>0.28586182946462502</v>
      </c>
      <c r="AJ1302" s="14">
        <v>0.24753797575050501</v>
      </c>
      <c r="AK1302" s="14"/>
      <c r="AL1302" s="14">
        <v>0.37333280210985498</v>
      </c>
      <c r="AM1302" s="14">
        <v>0.31351599697320898</v>
      </c>
      <c r="AN1302" s="14">
        <v>0.30551972982665399</v>
      </c>
      <c r="AO1302" s="14">
        <v>0.28580882119141698</v>
      </c>
      <c r="AP1302" s="14">
        <v>0.24531656671107999</v>
      </c>
      <c r="AQ1302" s="14">
        <v>0.24381755618496601</v>
      </c>
      <c r="AR1302" s="14"/>
      <c r="AS1302" s="14">
        <v>0.25634141629860802</v>
      </c>
      <c r="AT1302" s="14">
        <v>0.30590660995187302</v>
      </c>
      <c r="AU1302" s="14">
        <v>0.339801354295096</v>
      </c>
      <c r="AV1302" s="14">
        <v>0.33595658568742998</v>
      </c>
      <c r="AW1302" s="14">
        <v>0.36419737011829501</v>
      </c>
      <c r="AX1302" s="14"/>
      <c r="AY1302" s="14">
        <v>0.2084033411108</v>
      </c>
      <c r="AZ1302" s="14">
        <v>0.23001316608276601</v>
      </c>
      <c r="BA1302" s="14">
        <v>0.30476507297667399</v>
      </c>
      <c r="BB1302" s="14">
        <v>0.27633501714792003</v>
      </c>
      <c r="BC1302" s="14">
        <v>0.275925428997015</v>
      </c>
      <c r="BD1302" s="14">
        <v>0.282370767763506</v>
      </c>
      <c r="BE1302" s="14">
        <v>0.35216348474938902</v>
      </c>
      <c r="BF1302" s="14">
        <v>0.26093447112342499</v>
      </c>
      <c r="BG1302" s="14">
        <v>0.26626888258918002</v>
      </c>
      <c r="BH1302" s="14">
        <v>0.36254797428415703</v>
      </c>
      <c r="BI1302" s="14">
        <v>0.28666580016538601</v>
      </c>
      <c r="BJ1302" s="14">
        <v>0.31158659891252799</v>
      </c>
      <c r="BK1302" s="14">
        <v>0.320054936331158</v>
      </c>
      <c r="BL1302" s="14">
        <v>0.30748887610139097</v>
      </c>
      <c r="BM1302" s="14">
        <v>0.42757291757865201</v>
      </c>
      <c r="BN1302" s="14">
        <v>0.409065001450929</v>
      </c>
      <c r="BO1302" s="14"/>
      <c r="BP1302" s="14">
        <v>0.35250218925343602</v>
      </c>
      <c r="BQ1302" s="14">
        <v>0.271242677006727</v>
      </c>
      <c r="BR1302" s="14">
        <v>0.26318790481700399</v>
      </c>
      <c r="BS1302" s="14">
        <v>0.329583993923388</v>
      </c>
      <c r="BT1302" s="14">
        <v>0.29809266302068299</v>
      </c>
      <c r="BU1302" s="14">
        <v>0.227817491813113</v>
      </c>
      <c r="BV1302" s="14"/>
      <c r="BW1302" s="14">
        <v>0.29922864298576701</v>
      </c>
      <c r="BX1302" s="14">
        <v>0.30315302973760799</v>
      </c>
      <c r="BY1302" s="14" t="s">
        <v>120</v>
      </c>
      <c r="BZ1302" s="14">
        <v>0.29166872326735499</v>
      </c>
      <c r="CA1302" s="14">
        <v>0.28268647146760201</v>
      </c>
      <c r="CB1302" s="14">
        <v>0.30968978437797301</v>
      </c>
      <c r="CC1302" s="14">
        <v>0.30560626500055699</v>
      </c>
      <c r="CD1302" s="14"/>
      <c r="CE1302" s="14">
        <v>0.35255922397129102</v>
      </c>
      <c r="CF1302" s="14">
        <v>0.34441783950198901</v>
      </c>
      <c r="CG1302" s="14">
        <v>0.21886647025997999</v>
      </c>
      <c r="CH1302" s="14">
        <v>0.29115971576912703</v>
      </c>
      <c r="CI1302" s="14"/>
      <c r="CJ1302" s="14">
        <v>0.271862073664769</v>
      </c>
      <c r="CK1302" s="14">
        <v>0.39495688239093502</v>
      </c>
      <c r="CL1302" s="14">
        <v>0.28855475418239601</v>
      </c>
      <c r="CM1302" s="14">
        <v>0.19136295565143499</v>
      </c>
      <c r="CN1302" s="14"/>
      <c r="CO1302" s="14">
        <v>0.42781818543459998</v>
      </c>
      <c r="CP1302" s="14">
        <v>0.28475923865642</v>
      </c>
      <c r="CQ1302" s="14"/>
      <c r="CR1302" s="14">
        <v>0.30140222834705799</v>
      </c>
      <c r="CS1302" s="14">
        <v>0.31304744828963499</v>
      </c>
    </row>
    <row r="1303" spans="2:97" x14ac:dyDescent="0.3">
      <c r="B1303" t="s">
        <v>283</v>
      </c>
      <c r="C1303" s="14">
        <v>0.39405763183322401</v>
      </c>
      <c r="D1303" s="14">
        <v>0.39477082926762502</v>
      </c>
      <c r="E1303" s="14">
        <v>0.39362365715875097</v>
      </c>
      <c r="F1303" s="14"/>
      <c r="G1303" s="14">
        <v>0.35383865571309697</v>
      </c>
      <c r="H1303" s="14">
        <v>0.328565958906049</v>
      </c>
      <c r="I1303" s="14">
        <v>0.43324331415605899</v>
      </c>
      <c r="J1303" s="14">
        <v>0.40587067943654098</v>
      </c>
      <c r="K1303" s="14">
        <v>0.40237909499082197</v>
      </c>
      <c r="L1303" s="14">
        <v>0.42694389854969</v>
      </c>
      <c r="M1303" s="14"/>
      <c r="N1303" s="14">
        <v>0.36206605563068101</v>
      </c>
      <c r="O1303" s="14">
        <v>0.40295920088433101</v>
      </c>
      <c r="P1303" s="14">
        <v>0.42958522982928898</v>
      </c>
      <c r="Q1303" s="14">
        <v>0.38694134666403801</v>
      </c>
      <c r="R1303" s="14"/>
      <c r="S1303" s="14">
        <v>0.33762392241428302</v>
      </c>
      <c r="T1303" s="14">
        <v>0.47111746866956999</v>
      </c>
      <c r="U1303" s="14">
        <v>0.40910747787289597</v>
      </c>
      <c r="V1303" s="14">
        <v>0.39450000435778498</v>
      </c>
      <c r="W1303" s="14">
        <v>0.40150460594701698</v>
      </c>
      <c r="X1303" s="14">
        <v>0.38424680235403003</v>
      </c>
      <c r="Y1303" s="14">
        <v>0.36265595380330401</v>
      </c>
      <c r="Z1303" s="14">
        <v>0.42149347193069697</v>
      </c>
      <c r="AA1303" s="14">
        <v>0.32857103369525598</v>
      </c>
      <c r="AB1303" s="14">
        <v>0.425560290021882</v>
      </c>
      <c r="AC1303" s="14">
        <v>0.43494968129786499</v>
      </c>
      <c r="AD1303" s="14">
        <v>0.41967029189410798</v>
      </c>
      <c r="AE1303" s="14"/>
      <c r="AF1303" s="14">
        <v>0.39089464589810002</v>
      </c>
      <c r="AG1303" s="14">
        <v>0.37567023448950998</v>
      </c>
      <c r="AH1303" s="14">
        <v>0.49619447657501797</v>
      </c>
      <c r="AI1303" s="14">
        <v>0.33158769427907703</v>
      </c>
      <c r="AJ1303" s="14">
        <v>0.43005746054910998</v>
      </c>
      <c r="AK1303" s="14"/>
      <c r="AL1303" s="14">
        <v>0.35867861860508898</v>
      </c>
      <c r="AM1303" s="14">
        <v>0.39825210318957099</v>
      </c>
      <c r="AN1303" s="14">
        <v>0.48343926811118099</v>
      </c>
      <c r="AO1303" s="14">
        <v>0.38717291191361702</v>
      </c>
      <c r="AP1303" s="14">
        <v>0.42072069654246502</v>
      </c>
      <c r="AQ1303" s="14">
        <v>0.40300194113441601</v>
      </c>
      <c r="AR1303" s="14"/>
      <c r="AS1303" s="14">
        <v>0.41111032478305698</v>
      </c>
      <c r="AT1303" s="14">
        <v>0.399797087737159</v>
      </c>
      <c r="AU1303" s="14">
        <v>0.38252064335728198</v>
      </c>
      <c r="AV1303" s="14">
        <v>0.35809337179731898</v>
      </c>
      <c r="AW1303" s="14">
        <v>0.31808420471047499</v>
      </c>
      <c r="AX1303" s="14"/>
      <c r="AY1303" s="14">
        <v>0.27482265969464698</v>
      </c>
      <c r="AZ1303" s="14">
        <v>0.31065167374644898</v>
      </c>
      <c r="BA1303" s="14">
        <v>0.373189945366103</v>
      </c>
      <c r="BB1303" s="14">
        <v>0.41559656152676799</v>
      </c>
      <c r="BC1303" s="14">
        <v>0.38632969642453102</v>
      </c>
      <c r="BD1303" s="14">
        <v>0.40332049558268002</v>
      </c>
      <c r="BE1303" s="14">
        <v>0.38188541209589999</v>
      </c>
      <c r="BF1303" s="14">
        <v>0.45621615440944002</v>
      </c>
      <c r="BG1303" s="14">
        <v>0.469441509586912</v>
      </c>
      <c r="BH1303" s="14">
        <v>0.40955770644538197</v>
      </c>
      <c r="BI1303" s="14">
        <v>0.393490258859236</v>
      </c>
      <c r="BJ1303" s="14">
        <v>0.39441205817908598</v>
      </c>
      <c r="BK1303" s="14">
        <v>0.495059529901411</v>
      </c>
      <c r="BL1303" s="14">
        <v>0.37606222618450702</v>
      </c>
      <c r="BM1303" s="14">
        <v>0.337190002059439</v>
      </c>
      <c r="BN1303" s="14">
        <v>0.28880488174341501</v>
      </c>
      <c r="BO1303" s="14"/>
      <c r="BP1303" s="14">
        <v>0.33263192562948901</v>
      </c>
      <c r="BQ1303" s="14">
        <v>0.43314751485238401</v>
      </c>
      <c r="BR1303" s="14">
        <v>0.42447332573741797</v>
      </c>
      <c r="BS1303" s="14">
        <v>0.39858116465298898</v>
      </c>
      <c r="BT1303" s="14">
        <v>0.37376537806777999</v>
      </c>
      <c r="BU1303" s="14">
        <v>0.41945876243775398</v>
      </c>
      <c r="BV1303" s="14"/>
      <c r="BW1303" s="14">
        <v>0.38299795517639801</v>
      </c>
      <c r="BX1303" s="14">
        <v>0.43688255095428702</v>
      </c>
      <c r="BY1303" s="14" t="s">
        <v>120</v>
      </c>
      <c r="BZ1303" s="14">
        <v>0.33395719663474999</v>
      </c>
      <c r="CA1303" s="14">
        <v>0.35856384582080703</v>
      </c>
      <c r="CB1303" s="14">
        <v>0.40451134676242301</v>
      </c>
      <c r="CC1303" s="14">
        <v>0.43195413464636101</v>
      </c>
      <c r="CD1303" s="14"/>
      <c r="CE1303" s="14">
        <v>0.398102318971983</v>
      </c>
      <c r="CF1303" s="14">
        <v>0.37801544502762802</v>
      </c>
      <c r="CG1303" s="14">
        <v>0.36640520251764402</v>
      </c>
      <c r="CH1303" s="14">
        <v>0.41904566086154699</v>
      </c>
      <c r="CI1303" s="14"/>
      <c r="CJ1303" s="14">
        <v>0.43715488144549403</v>
      </c>
      <c r="CK1303" s="14">
        <v>0.33116608696959199</v>
      </c>
      <c r="CL1303" s="14">
        <v>0.40594334175984198</v>
      </c>
      <c r="CM1303" s="14">
        <v>0.372742630196576</v>
      </c>
      <c r="CN1303" s="14"/>
      <c r="CO1303" s="14">
        <v>0.28836438235768902</v>
      </c>
      <c r="CP1303" s="14">
        <v>0.408872821675898</v>
      </c>
      <c r="CQ1303" s="14"/>
      <c r="CR1303" s="14">
        <v>0.37641135095859901</v>
      </c>
      <c r="CS1303" s="14">
        <v>0.39421136296811599</v>
      </c>
    </row>
    <row r="1304" spans="2:97" x14ac:dyDescent="0.3">
      <c r="B1304" t="s">
        <v>284</v>
      </c>
      <c r="C1304" s="14">
        <v>0.15547604781343299</v>
      </c>
      <c r="D1304" s="14">
        <v>0.123511232194649</v>
      </c>
      <c r="E1304" s="14">
        <v>0.18631753903699699</v>
      </c>
      <c r="F1304" s="14"/>
      <c r="G1304" s="14">
        <v>0.11756437893678801</v>
      </c>
      <c r="H1304" s="14">
        <v>9.0481860376064593E-2</v>
      </c>
      <c r="I1304" s="14">
        <v>0.151410320034011</v>
      </c>
      <c r="J1304" s="14">
        <v>0.218729344370659</v>
      </c>
      <c r="K1304" s="14">
        <v>0.19614063183688299</v>
      </c>
      <c r="L1304" s="14">
        <v>0.15816224602342599</v>
      </c>
      <c r="M1304" s="14"/>
      <c r="N1304" s="14">
        <v>0.12645940621306001</v>
      </c>
      <c r="O1304" s="14">
        <v>0.157863650633465</v>
      </c>
      <c r="P1304" s="14">
        <v>0.15475758939947701</v>
      </c>
      <c r="Q1304" s="14">
        <v>0.18479243835062201</v>
      </c>
      <c r="R1304" s="14"/>
      <c r="S1304" s="14">
        <v>0.127510677842118</v>
      </c>
      <c r="T1304" s="14">
        <v>0.171150181680497</v>
      </c>
      <c r="U1304" s="14">
        <v>0.12106061168101399</v>
      </c>
      <c r="V1304" s="14">
        <v>0.15332784606657501</v>
      </c>
      <c r="W1304" s="14">
        <v>0.15024298976184899</v>
      </c>
      <c r="X1304" s="14">
        <v>0.17049806682153601</v>
      </c>
      <c r="Y1304" s="14">
        <v>0.124957358138159</v>
      </c>
      <c r="Z1304" s="14">
        <v>9.9411630493015393E-2</v>
      </c>
      <c r="AA1304" s="14">
        <v>0.20319725062042801</v>
      </c>
      <c r="AB1304" s="14">
        <v>0.128575403963537</v>
      </c>
      <c r="AC1304" s="14">
        <v>0.25140936331217301</v>
      </c>
      <c r="AD1304" s="14">
        <v>0.18509442107240301</v>
      </c>
      <c r="AE1304" s="14"/>
      <c r="AF1304" s="14">
        <v>0.14528798033773199</v>
      </c>
      <c r="AG1304" s="14">
        <v>0.13245729703223</v>
      </c>
      <c r="AH1304" s="14">
        <v>0.120612582670918</v>
      </c>
      <c r="AI1304" s="14">
        <v>0.210627071821363</v>
      </c>
      <c r="AJ1304" s="14">
        <v>0.222493403064566</v>
      </c>
      <c r="AK1304" s="14"/>
      <c r="AL1304" s="14">
        <v>9.8133103961373605E-2</v>
      </c>
      <c r="AM1304" s="14">
        <v>0.155471559386127</v>
      </c>
      <c r="AN1304" s="14">
        <v>0.109902578146602</v>
      </c>
      <c r="AO1304" s="14">
        <v>0.180781142715465</v>
      </c>
      <c r="AP1304" s="14">
        <v>0.22615203318653601</v>
      </c>
      <c r="AQ1304" s="14">
        <v>0.137728133018203</v>
      </c>
      <c r="AR1304" s="14"/>
      <c r="AS1304" s="14">
        <v>0.195269807217406</v>
      </c>
      <c r="AT1304" s="14">
        <v>0.17208690104293101</v>
      </c>
      <c r="AU1304" s="14">
        <v>0.13725283599131699</v>
      </c>
      <c r="AV1304" s="14">
        <v>9.8752265305267303E-2</v>
      </c>
      <c r="AW1304" s="14">
        <v>5.4986599610282398E-2</v>
      </c>
      <c r="AX1304" s="14"/>
      <c r="AY1304" s="14">
        <v>0.25042373231222298</v>
      </c>
      <c r="AZ1304" s="14">
        <v>0.20567016135236799</v>
      </c>
      <c r="BA1304" s="14">
        <v>0.14527967256418201</v>
      </c>
      <c r="BB1304" s="14">
        <v>0.16224960931184301</v>
      </c>
      <c r="BC1304" s="14">
        <v>0.194729603206207</v>
      </c>
      <c r="BD1304" s="14">
        <v>0.16760257742846299</v>
      </c>
      <c r="BE1304" s="14">
        <v>0.149585908854309</v>
      </c>
      <c r="BF1304" s="14">
        <v>0.128508813317568</v>
      </c>
      <c r="BG1304" s="14">
        <v>0.11940349751773199</v>
      </c>
      <c r="BH1304" s="14">
        <v>0.159974367561252</v>
      </c>
      <c r="BI1304" s="14">
        <v>0.15786236999723399</v>
      </c>
      <c r="BJ1304" s="14">
        <v>0.1490019602804</v>
      </c>
      <c r="BK1304" s="14">
        <v>0.104258595224875</v>
      </c>
      <c r="BL1304" s="14">
        <v>0.19147905739292101</v>
      </c>
      <c r="BM1304" s="14">
        <v>0.13907426608798701</v>
      </c>
      <c r="BN1304" s="14">
        <v>0.12283984410356701</v>
      </c>
      <c r="BO1304" s="14"/>
      <c r="BP1304" s="14">
        <v>0.12377818390272601</v>
      </c>
      <c r="BQ1304" s="14">
        <v>0.15507575955689101</v>
      </c>
      <c r="BR1304" s="14">
        <v>0.171226283833569</v>
      </c>
      <c r="BS1304" s="14">
        <v>0.15203217922744899</v>
      </c>
      <c r="BT1304" s="14">
        <v>0.185319963966595</v>
      </c>
      <c r="BU1304" s="14">
        <v>0.22190940441555601</v>
      </c>
      <c r="BV1304" s="14"/>
      <c r="BW1304" s="14">
        <v>0.15829788640586501</v>
      </c>
      <c r="BX1304" s="14">
        <v>0.163495834926805</v>
      </c>
      <c r="BY1304" s="14" t="s">
        <v>120</v>
      </c>
      <c r="BZ1304" s="14">
        <v>0.190196927509553</v>
      </c>
      <c r="CA1304" s="14">
        <v>0.15967967941601999</v>
      </c>
      <c r="CB1304" s="14">
        <v>0.124284774957901</v>
      </c>
      <c r="CC1304" s="14">
        <v>0.13843740867667301</v>
      </c>
      <c r="CD1304" s="14"/>
      <c r="CE1304" s="14">
        <v>0.111439180918077</v>
      </c>
      <c r="CF1304" s="14">
        <v>0.15333161034182899</v>
      </c>
      <c r="CG1304" s="14">
        <v>0.19153675975360299</v>
      </c>
      <c r="CH1304" s="14">
        <v>0.17633881674357799</v>
      </c>
      <c r="CI1304" s="14"/>
      <c r="CJ1304" s="14">
        <v>0.16853866228447201</v>
      </c>
      <c r="CK1304" s="14">
        <v>0.149960759805156</v>
      </c>
      <c r="CL1304" s="14">
        <v>0.14743025867325901</v>
      </c>
      <c r="CM1304" s="14">
        <v>0.206971823278227</v>
      </c>
      <c r="CN1304" s="14"/>
      <c r="CO1304" s="14">
        <v>0.10346265727153001</v>
      </c>
      <c r="CP1304" s="14">
        <v>0.163096433453573</v>
      </c>
      <c r="CQ1304" s="14"/>
      <c r="CR1304" s="14">
        <v>0.157546456063059</v>
      </c>
      <c r="CS1304" s="14">
        <v>0.154261118765285</v>
      </c>
    </row>
    <row r="1305" spans="2:97" x14ac:dyDescent="0.3">
      <c r="B1305" t="s">
        <v>92</v>
      </c>
      <c r="C1305" s="14">
        <v>8.7887928652640501E-2</v>
      </c>
      <c r="D1305" s="14">
        <v>7.8543164291604406E-2</v>
      </c>
      <c r="E1305" s="14">
        <v>9.7289281173067205E-2</v>
      </c>
      <c r="F1305" s="14"/>
      <c r="G1305" s="14">
        <v>8.1752740551090594E-2</v>
      </c>
      <c r="H1305" s="14">
        <v>6.1252820497784598E-2</v>
      </c>
      <c r="I1305" s="14">
        <v>6.9438698057760095E-2</v>
      </c>
      <c r="J1305" s="14">
        <v>9.0285227308579394E-2</v>
      </c>
      <c r="K1305" s="14">
        <v>0.104947640247972</v>
      </c>
      <c r="L1305" s="14">
        <v>0.115251184115018</v>
      </c>
      <c r="M1305" s="14"/>
      <c r="N1305" s="14">
        <v>5.3946214306215302E-2</v>
      </c>
      <c r="O1305" s="14">
        <v>8.6006061912960396E-2</v>
      </c>
      <c r="P1305" s="14">
        <v>9.0595102440563402E-2</v>
      </c>
      <c r="Q1305" s="14">
        <v>0.12509188077262301</v>
      </c>
      <c r="R1305" s="14"/>
      <c r="S1305" s="14">
        <v>9.6337970226158601E-2</v>
      </c>
      <c r="T1305" s="14">
        <v>7.1766031076695797E-2</v>
      </c>
      <c r="U1305" s="14">
        <v>9.0235894618219806E-2</v>
      </c>
      <c r="V1305" s="14">
        <v>7.2565161783908094E-2</v>
      </c>
      <c r="W1305" s="14">
        <v>9.7893195409058206E-2</v>
      </c>
      <c r="X1305" s="14">
        <v>8.7201313082012705E-2</v>
      </c>
      <c r="Y1305" s="14">
        <v>7.82997971255633E-2</v>
      </c>
      <c r="Z1305" s="14">
        <v>5.6665076545718701E-2</v>
      </c>
      <c r="AA1305" s="14">
        <v>0.10966449984825601</v>
      </c>
      <c r="AB1305" s="14">
        <v>0.10059843368103499</v>
      </c>
      <c r="AC1305" s="14">
        <v>8.4361647200441106E-2</v>
      </c>
      <c r="AD1305" s="14">
        <v>9.1472988957880502E-2</v>
      </c>
      <c r="AE1305" s="14"/>
      <c r="AF1305" s="14">
        <v>7.2913276753410305E-2</v>
      </c>
      <c r="AG1305" s="14">
        <v>6.3492267754552703E-2</v>
      </c>
      <c r="AH1305" s="14">
        <v>9.2639713964101394E-2</v>
      </c>
      <c r="AI1305" s="14">
        <v>0.103589633815791</v>
      </c>
      <c r="AJ1305" s="14">
        <v>7.4448747116927602E-2</v>
      </c>
      <c r="AK1305" s="14"/>
      <c r="AL1305" s="14">
        <v>6.5469140243290203E-2</v>
      </c>
      <c r="AM1305" s="14">
        <v>6.2526921576502997E-2</v>
      </c>
      <c r="AN1305" s="14">
        <v>5.8613836241648502E-2</v>
      </c>
      <c r="AO1305" s="14">
        <v>9.8036616637188795E-2</v>
      </c>
      <c r="AP1305" s="14">
        <v>4.90250485301588E-2</v>
      </c>
      <c r="AQ1305" s="14">
        <v>0.19438956965721399</v>
      </c>
      <c r="AR1305" s="14"/>
      <c r="AS1305" s="14">
        <v>0.10496197840523</v>
      </c>
      <c r="AT1305" s="14">
        <v>8.1905420954119706E-2</v>
      </c>
      <c r="AU1305" s="14">
        <v>7.5146079043139802E-2</v>
      </c>
      <c r="AV1305" s="14">
        <v>5.1706087888199803E-2</v>
      </c>
      <c r="AW1305" s="14">
        <v>2.4056691417915499E-2</v>
      </c>
      <c r="AX1305" s="14"/>
      <c r="AY1305" s="14">
        <v>0.26635026688232999</v>
      </c>
      <c r="AZ1305" s="14">
        <v>0.14079995154666</v>
      </c>
      <c r="BA1305" s="14">
        <v>0.129563919213316</v>
      </c>
      <c r="BB1305" s="14">
        <v>9.1338406543860703E-2</v>
      </c>
      <c r="BC1305" s="14">
        <v>9.8540430751979893E-2</v>
      </c>
      <c r="BD1305" s="14">
        <v>0.10884424269904799</v>
      </c>
      <c r="BE1305" s="14">
        <v>5.4212369952604797E-2</v>
      </c>
      <c r="BF1305" s="14">
        <v>6.4153150889467297E-2</v>
      </c>
      <c r="BG1305" s="14">
        <v>8.4849757695633798E-2</v>
      </c>
      <c r="BH1305" s="14">
        <v>5.2186567955742301E-2</v>
      </c>
      <c r="BI1305" s="14">
        <v>8.1551859524134199E-2</v>
      </c>
      <c r="BJ1305" s="14">
        <v>8.6488409653552006E-2</v>
      </c>
      <c r="BK1305" s="14">
        <v>4.5807346618989803E-2</v>
      </c>
      <c r="BL1305" s="14">
        <v>4.0273281650331401E-2</v>
      </c>
      <c r="BM1305" s="14">
        <v>7.6516886155038197E-2</v>
      </c>
      <c r="BN1305" s="14">
        <v>8.6337399129823005E-3</v>
      </c>
      <c r="BO1305" s="14"/>
      <c r="BP1305" s="14">
        <v>6.7372141492947402E-2</v>
      </c>
      <c r="BQ1305" s="14">
        <v>9.4087103664108704E-2</v>
      </c>
      <c r="BR1305" s="14">
        <v>9.4276985492243795E-2</v>
      </c>
      <c r="BS1305" s="14">
        <v>8.2841143610495105E-2</v>
      </c>
      <c r="BT1305" s="14">
        <v>0.12182031777343801</v>
      </c>
      <c r="BU1305" s="14">
        <v>8.2816258170665596E-2</v>
      </c>
      <c r="BV1305" s="14"/>
      <c r="BW1305" s="14">
        <v>9.79843063537221E-2</v>
      </c>
      <c r="BX1305" s="14">
        <v>5.0515590870873199E-2</v>
      </c>
      <c r="BY1305" s="14" t="s">
        <v>120</v>
      </c>
      <c r="BZ1305" s="14">
        <v>0.107940495128484</v>
      </c>
      <c r="CA1305" s="14">
        <v>0.119955778153279</v>
      </c>
      <c r="CB1305" s="14">
        <v>8.4685985060560104E-2</v>
      </c>
      <c r="CC1305" s="14">
        <v>0.101289404424806</v>
      </c>
      <c r="CD1305" s="14"/>
      <c r="CE1305" s="14">
        <v>5.6337015234733202E-2</v>
      </c>
      <c r="CF1305" s="14">
        <v>4.7106687711039902E-2</v>
      </c>
      <c r="CG1305" s="14">
        <v>0.15854012384103799</v>
      </c>
      <c r="CH1305" s="14">
        <v>5.7884099983088799E-2</v>
      </c>
      <c r="CI1305" s="14"/>
      <c r="CJ1305" s="14">
        <v>4.93369296827268E-2</v>
      </c>
      <c r="CK1305" s="14">
        <v>5.3741264209419402E-2</v>
      </c>
      <c r="CL1305" s="14">
        <v>9.6180530251882598E-2</v>
      </c>
      <c r="CM1305" s="14">
        <v>0.22892259087376199</v>
      </c>
      <c r="CN1305" s="14"/>
      <c r="CO1305" s="14">
        <v>4.7618492086864202E-2</v>
      </c>
      <c r="CP1305" s="14">
        <v>9.1663101689275606E-2</v>
      </c>
      <c r="CQ1305" s="14"/>
      <c r="CR1305" s="14">
        <v>3.86508005530267E-2</v>
      </c>
      <c r="CS1305" s="14">
        <v>8.3064764088926504E-2</v>
      </c>
    </row>
    <row r="1306" spans="2:97" x14ac:dyDescent="0.3">
      <c r="C1306" s="14"/>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c r="AD1306" s="14"/>
      <c r="AE1306" s="14"/>
      <c r="AF1306" s="14"/>
      <c r="AG1306" s="14"/>
      <c r="AH1306" s="14"/>
      <c r="AI1306" s="14"/>
      <c r="AJ1306" s="14"/>
      <c r="AK1306" s="14"/>
      <c r="AL1306" s="14"/>
      <c r="AM1306" s="14"/>
      <c r="AN1306" s="14"/>
      <c r="AO1306" s="14"/>
      <c r="AP1306" s="14"/>
      <c r="AQ1306" s="14"/>
      <c r="AR1306" s="14"/>
      <c r="AS1306" s="14"/>
      <c r="AT1306" s="14"/>
      <c r="AU1306" s="14"/>
      <c r="AV1306" s="14"/>
      <c r="AW1306" s="14"/>
      <c r="AX1306" s="14"/>
      <c r="AY1306" s="14"/>
      <c r="AZ1306" s="14"/>
      <c r="BA1306" s="14"/>
      <c r="BB1306" s="14"/>
      <c r="BC1306" s="14"/>
      <c r="BD1306" s="14"/>
      <c r="BE1306" s="14"/>
      <c r="BF1306" s="14"/>
      <c r="BG1306" s="14"/>
      <c r="BH1306" s="14"/>
      <c r="BI1306" s="14"/>
      <c r="BJ1306" s="14"/>
      <c r="BK1306" s="14"/>
      <c r="BL1306" s="14"/>
      <c r="BM1306" s="14"/>
      <c r="BN1306" s="14"/>
      <c r="BO1306" s="14"/>
      <c r="BP1306" s="14"/>
      <c r="BQ1306" s="14"/>
      <c r="BR1306" s="14"/>
      <c r="BS1306" s="14"/>
      <c r="BT1306" s="14"/>
      <c r="BU1306" s="14"/>
      <c r="BV1306" s="14"/>
      <c r="BW1306" s="14"/>
      <c r="BX1306" s="14"/>
      <c r="BY1306" s="14"/>
      <c r="BZ1306" s="14"/>
      <c r="CA1306" s="14"/>
      <c r="CB1306" s="14"/>
      <c r="CC1306" s="14"/>
      <c r="CD1306" s="14"/>
      <c r="CE1306" s="14"/>
      <c r="CF1306" s="14"/>
      <c r="CG1306" s="14"/>
      <c r="CH1306" s="14"/>
      <c r="CI1306" s="14"/>
      <c r="CJ1306" s="14"/>
      <c r="CK1306" s="14"/>
      <c r="CL1306" s="14"/>
      <c r="CM1306" s="14"/>
      <c r="CN1306" s="14"/>
      <c r="CO1306" s="14"/>
      <c r="CP1306" s="14"/>
      <c r="CQ1306" s="14"/>
      <c r="CR1306" s="14"/>
      <c r="CS1306" s="14"/>
    </row>
    <row r="1307" spans="2:97" x14ac:dyDescent="0.3">
      <c r="B1307" s="6" t="s">
        <v>509</v>
      </c>
      <c r="C1307" s="14"/>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c r="AD1307" s="14"/>
      <c r="AE1307" s="14"/>
      <c r="AF1307" s="14"/>
      <c r="AG1307" s="14"/>
      <c r="AH1307" s="14"/>
      <c r="AI1307" s="14"/>
      <c r="AJ1307" s="14"/>
      <c r="AK1307" s="14"/>
      <c r="AL1307" s="14"/>
      <c r="AM1307" s="14"/>
      <c r="AN1307" s="14"/>
      <c r="AO1307" s="14"/>
      <c r="AP1307" s="14"/>
      <c r="AQ1307" s="14"/>
      <c r="AR1307" s="14"/>
      <c r="AS1307" s="14"/>
      <c r="AT1307" s="14"/>
      <c r="AU1307" s="14"/>
      <c r="AV1307" s="14"/>
      <c r="AW1307" s="14"/>
      <c r="AX1307" s="14"/>
      <c r="AY1307" s="14"/>
      <c r="AZ1307" s="14"/>
      <c r="BA1307" s="14"/>
      <c r="BB1307" s="14"/>
      <c r="BC1307" s="14"/>
      <c r="BD1307" s="14"/>
      <c r="BE1307" s="14"/>
      <c r="BF1307" s="14"/>
      <c r="BG1307" s="14"/>
      <c r="BH1307" s="14"/>
      <c r="BI1307" s="14"/>
      <c r="BJ1307" s="14"/>
      <c r="BK1307" s="14"/>
      <c r="BL1307" s="14"/>
      <c r="BM1307" s="14"/>
      <c r="BN1307" s="14"/>
      <c r="BO1307" s="14"/>
      <c r="BP1307" s="14"/>
      <c r="BQ1307" s="14"/>
      <c r="BR1307" s="14"/>
      <c r="BS1307" s="14"/>
      <c r="BT1307" s="14"/>
      <c r="BU1307" s="14"/>
      <c r="BV1307" s="14"/>
      <c r="BW1307" s="14"/>
      <c r="BX1307" s="14"/>
      <c r="BY1307" s="14"/>
      <c r="BZ1307" s="14"/>
      <c r="CA1307" s="14"/>
      <c r="CB1307" s="14"/>
      <c r="CC1307" s="14"/>
      <c r="CD1307" s="14"/>
      <c r="CE1307" s="14"/>
      <c r="CF1307" s="14"/>
      <c r="CG1307" s="14"/>
      <c r="CH1307" s="14"/>
      <c r="CI1307" s="14"/>
      <c r="CJ1307" s="14"/>
      <c r="CK1307" s="14"/>
      <c r="CL1307" s="14"/>
      <c r="CM1307" s="14"/>
      <c r="CN1307" s="14"/>
      <c r="CO1307" s="14"/>
      <c r="CP1307" s="14"/>
      <c r="CQ1307" s="14"/>
      <c r="CR1307" s="14"/>
      <c r="CS1307" s="14"/>
    </row>
    <row r="1308" spans="2:97" x14ac:dyDescent="0.3">
      <c r="B1308" s="24" t="s">
        <v>118</v>
      </c>
      <c r="C1308" s="14"/>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c r="AD1308" s="14"/>
      <c r="AE1308" s="14"/>
      <c r="AF1308" s="14"/>
      <c r="AG1308" s="14"/>
      <c r="AH1308" s="14"/>
      <c r="AI1308" s="14"/>
      <c r="AJ1308" s="14"/>
      <c r="AK1308" s="14"/>
      <c r="AL1308" s="14"/>
      <c r="AM1308" s="14"/>
      <c r="AN1308" s="14"/>
      <c r="AO1308" s="14"/>
      <c r="AP1308" s="14"/>
      <c r="AQ1308" s="14"/>
      <c r="AR1308" s="14"/>
      <c r="AS1308" s="14"/>
      <c r="AT1308" s="14"/>
      <c r="AU1308" s="14"/>
      <c r="AV1308" s="14"/>
      <c r="AW1308" s="14"/>
      <c r="AX1308" s="14"/>
      <c r="AY1308" s="14"/>
      <c r="AZ1308" s="14"/>
      <c r="BA1308" s="14"/>
      <c r="BB1308" s="14"/>
      <c r="BC1308" s="14"/>
      <c r="BD1308" s="14"/>
      <c r="BE1308" s="14"/>
      <c r="BF1308" s="14"/>
      <c r="BG1308" s="14"/>
      <c r="BH1308" s="14"/>
      <c r="BI1308" s="14"/>
      <c r="BJ1308" s="14"/>
      <c r="BK1308" s="14"/>
      <c r="BL1308" s="14"/>
      <c r="BM1308" s="14"/>
      <c r="BN1308" s="14"/>
      <c r="BO1308" s="14"/>
      <c r="BP1308" s="14"/>
      <c r="BQ1308" s="14"/>
      <c r="BR1308" s="14"/>
      <c r="BS1308" s="14"/>
      <c r="BT1308" s="14"/>
      <c r="BU1308" s="14"/>
      <c r="BV1308" s="14"/>
      <c r="BW1308" s="14"/>
      <c r="BX1308" s="14"/>
      <c r="BY1308" s="14"/>
      <c r="BZ1308" s="14"/>
      <c r="CA1308" s="14"/>
      <c r="CB1308" s="14"/>
      <c r="CC1308" s="14"/>
      <c r="CD1308" s="14"/>
      <c r="CE1308" s="14"/>
      <c r="CF1308" s="14"/>
      <c r="CG1308" s="14"/>
      <c r="CH1308" s="14"/>
      <c r="CI1308" s="14"/>
      <c r="CJ1308" s="14"/>
      <c r="CK1308" s="14"/>
      <c r="CL1308" s="14"/>
      <c r="CM1308" s="14"/>
      <c r="CN1308" s="14"/>
      <c r="CO1308" s="14"/>
      <c r="CP1308" s="14"/>
      <c r="CQ1308" s="14"/>
      <c r="CR1308" s="14"/>
      <c r="CS1308" s="14"/>
    </row>
    <row r="1309" spans="2:97" x14ac:dyDescent="0.3">
      <c r="B1309" t="s">
        <v>281</v>
      </c>
      <c r="C1309" s="14">
        <v>7.1848898111827306E-2</v>
      </c>
      <c r="D1309" s="14">
        <v>9.4219845415225295E-2</v>
      </c>
      <c r="E1309" s="14">
        <v>4.90063766122006E-2</v>
      </c>
      <c r="F1309" s="14"/>
      <c r="G1309" s="14">
        <v>0.1138826244829</v>
      </c>
      <c r="H1309" s="14">
        <v>0.149646867063257</v>
      </c>
      <c r="I1309" s="14">
        <v>5.6865834572700502E-2</v>
      </c>
      <c r="J1309" s="14">
        <v>4.14714345734261E-2</v>
      </c>
      <c r="K1309" s="14">
        <v>3.7081142481411103E-2</v>
      </c>
      <c r="L1309" s="14">
        <v>4.0869524449632502E-2</v>
      </c>
      <c r="M1309" s="14"/>
      <c r="N1309" s="14">
        <v>9.2777567815166606E-2</v>
      </c>
      <c r="O1309" s="14">
        <v>6.9647611712871205E-2</v>
      </c>
      <c r="P1309" s="14">
        <v>7.0283908530348493E-2</v>
      </c>
      <c r="Q1309" s="14">
        <v>5.3812471216314897E-2</v>
      </c>
      <c r="R1309" s="14"/>
      <c r="S1309" s="14">
        <v>0.138791322467165</v>
      </c>
      <c r="T1309" s="14">
        <v>7.2918410962349994E-2</v>
      </c>
      <c r="U1309" s="14">
        <v>4.1574414924467597E-2</v>
      </c>
      <c r="V1309" s="14">
        <v>4.1053611205503403E-2</v>
      </c>
      <c r="W1309" s="14">
        <v>4.7866438603884898E-2</v>
      </c>
      <c r="X1309" s="14">
        <v>6.5984701875994006E-2</v>
      </c>
      <c r="Y1309" s="14">
        <v>3.77477833105479E-2</v>
      </c>
      <c r="Z1309" s="14">
        <v>0.14365888265895399</v>
      </c>
      <c r="AA1309" s="14">
        <v>8.8448005750708297E-2</v>
      </c>
      <c r="AB1309" s="14">
        <v>5.1806850454025201E-2</v>
      </c>
      <c r="AC1309" s="14">
        <v>4.4772491723829903E-2</v>
      </c>
      <c r="AD1309" s="14">
        <v>4.1195263417920798E-2</v>
      </c>
      <c r="AE1309" s="14"/>
      <c r="AF1309" s="14">
        <v>6.9475576477481094E-2</v>
      </c>
      <c r="AG1309" s="14">
        <v>9.7601013686118301E-2</v>
      </c>
      <c r="AH1309" s="14">
        <v>3.3934417196633301E-2</v>
      </c>
      <c r="AI1309" s="14">
        <v>0.10449510946461101</v>
      </c>
      <c r="AJ1309" s="14">
        <v>3.1607387713598598E-2</v>
      </c>
      <c r="AK1309" s="14"/>
      <c r="AL1309" s="14">
        <v>0.129162890115116</v>
      </c>
      <c r="AM1309" s="14">
        <v>7.6457077160471607E-2</v>
      </c>
      <c r="AN1309" s="14">
        <v>1.8762420225097901E-2</v>
      </c>
      <c r="AO1309" s="14">
        <v>7.9490270513000894E-2</v>
      </c>
      <c r="AP1309" s="14">
        <v>4.3090810254889797E-2</v>
      </c>
      <c r="AQ1309" s="14">
        <v>2.5959162815319101E-2</v>
      </c>
      <c r="AR1309" s="14"/>
      <c r="AS1309" s="14">
        <v>5.4747011646237E-2</v>
      </c>
      <c r="AT1309" s="14">
        <v>5.2090847028956E-2</v>
      </c>
      <c r="AU1309" s="14">
        <v>7.81305022798892E-2</v>
      </c>
      <c r="AV1309" s="14">
        <v>0.102780368125873</v>
      </c>
      <c r="AW1309" s="14">
        <v>0.290759030340696</v>
      </c>
      <c r="AX1309" s="14"/>
      <c r="AY1309" s="14">
        <v>0</v>
      </c>
      <c r="AZ1309" s="14">
        <v>0.114366833684811</v>
      </c>
      <c r="BA1309" s="14">
        <v>4.7119325147204898E-2</v>
      </c>
      <c r="BB1309" s="14">
        <v>8.8889601022235795E-2</v>
      </c>
      <c r="BC1309" s="14">
        <v>7.3942187564707093E-2</v>
      </c>
      <c r="BD1309" s="14">
        <v>5.9973199857896398E-2</v>
      </c>
      <c r="BE1309" s="14">
        <v>7.2364659966144093E-2</v>
      </c>
      <c r="BF1309" s="14">
        <v>6.8070705760407801E-2</v>
      </c>
      <c r="BG1309" s="14">
        <v>4.8886949521237899E-2</v>
      </c>
      <c r="BH1309" s="14">
        <v>6.8779364375958399E-2</v>
      </c>
      <c r="BI1309" s="14">
        <v>6.4657285084499097E-2</v>
      </c>
      <c r="BJ1309" s="14">
        <v>8.6557928583052807E-2</v>
      </c>
      <c r="BK1309" s="14">
        <v>5.1503908071202101E-2</v>
      </c>
      <c r="BL1309" s="14">
        <v>8.7521969626742094E-2</v>
      </c>
      <c r="BM1309" s="14">
        <v>1.9645928118883601E-2</v>
      </c>
      <c r="BN1309" s="14">
        <v>0.196817967757524</v>
      </c>
      <c r="BO1309" s="14"/>
      <c r="BP1309" s="14">
        <v>0.11960275559771399</v>
      </c>
      <c r="BQ1309" s="14">
        <v>6.0614954326244197E-2</v>
      </c>
      <c r="BR1309" s="14">
        <v>5.5924884397568701E-2</v>
      </c>
      <c r="BS1309" s="14">
        <v>5.3108304863868798E-2</v>
      </c>
      <c r="BT1309" s="14">
        <v>4.1726499223682503E-2</v>
      </c>
      <c r="BU1309" s="14">
        <v>6.6150315780866498E-2</v>
      </c>
      <c r="BV1309" s="14"/>
      <c r="BW1309" s="14">
        <v>7.0987081646963393E-2</v>
      </c>
      <c r="BX1309" s="14">
        <v>7.2292223521512294E-2</v>
      </c>
      <c r="BY1309" s="14" t="s">
        <v>120</v>
      </c>
      <c r="BZ1309" s="14">
        <v>7.4670190559041394E-2</v>
      </c>
      <c r="CA1309" s="14">
        <v>0.104663892189704</v>
      </c>
      <c r="CB1309" s="14">
        <v>6.1938767971042502E-2</v>
      </c>
      <c r="CC1309" s="14">
        <v>5.8301847497765E-2</v>
      </c>
      <c r="CD1309" s="14"/>
      <c r="CE1309" s="14">
        <v>8.8022585306446605E-2</v>
      </c>
      <c r="CF1309" s="14">
        <v>0.10409281983473501</v>
      </c>
      <c r="CG1309" s="14">
        <v>6.1691368631399998E-2</v>
      </c>
      <c r="CH1309" s="14">
        <v>7.24926713419424E-2</v>
      </c>
      <c r="CI1309" s="14"/>
      <c r="CJ1309" s="14">
        <v>7.0540143725344395E-2</v>
      </c>
      <c r="CK1309" s="14">
        <v>9.2811132450364597E-2</v>
      </c>
      <c r="CL1309" s="14">
        <v>7.07456606764124E-2</v>
      </c>
      <c r="CM1309" s="14">
        <v>1.8712063329926799E-2</v>
      </c>
      <c r="CN1309" s="14"/>
      <c r="CO1309" s="14">
        <v>0.13975577745106799</v>
      </c>
      <c r="CP1309" s="14">
        <v>6.3153160989267099E-2</v>
      </c>
      <c r="CQ1309" s="14"/>
      <c r="CR1309" s="14">
        <v>0.12722966231674401</v>
      </c>
      <c r="CS1309" s="14">
        <v>6.9110919297486501E-2</v>
      </c>
    </row>
    <row r="1310" spans="2:97" x14ac:dyDescent="0.3">
      <c r="B1310" t="s">
        <v>282</v>
      </c>
      <c r="C1310" s="14">
        <v>0.26966987481895699</v>
      </c>
      <c r="D1310" s="14">
        <v>0.28158439117068002</v>
      </c>
      <c r="E1310" s="14">
        <v>0.25881437274575603</v>
      </c>
      <c r="F1310" s="14"/>
      <c r="G1310" s="14">
        <v>0.27886136771311798</v>
      </c>
      <c r="H1310" s="14">
        <v>0.33523903028143498</v>
      </c>
      <c r="I1310" s="14">
        <v>0.30081984563485897</v>
      </c>
      <c r="J1310" s="14">
        <v>0.26560858999376602</v>
      </c>
      <c r="K1310" s="14">
        <v>0.230649029108911</v>
      </c>
      <c r="L1310" s="14">
        <v>0.21433516094669799</v>
      </c>
      <c r="M1310" s="14"/>
      <c r="N1310" s="14">
        <v>0.30542793753241398</v>
      </c>
      <c r="O1310" s="14">
        <v>0.26186440545113798</v>
      </c>
      <c r="P1310" s="14">
        <v>0.27351603061998703</v>
      </c>
      <c r="Q1310" s="14">
        <v>0.232980985641522</v>
      </c>
      <c r="R1310" s="14"/>
      <c r="S1310" s="14">
        <v>0.27831539299341101</v>
      </c>
      <c r="T1310" s="14">
        <v>0.24450384120184901</v>
      </c>
      <c r="U1310" s="14">
        <v>0.28644835148381098</v>
      </c>
      <c r="V1310" s="14">
        <v>0.26784034714029598</v>
      </c>
      <c r="W1310" s="14">
        <v>0.329139773591203</v>
      </c>
      <c r="X1310" s="14">
        <v>0.28864604787040998</v>
      </c>
      <c r="Y1310" s="14">
        <v>0.28058565472206598</v>
      </c>
      <c r="Z1310" s="14">
        <v>0.203416051439509</v>
      </c>
      <c r="AA1310" s="14">
        <v>0.25233541066487802</v>
      </c>
      <c r="AB1310" s="14">
        <v>0.22889339091936001</v>
      </c>
      <c r="AC1310" s="14">
        <v>0.279188369720343</v>
      </c>
      <c r="AD1310" s="14">
        <v>0.33181821678207402</v>
      </c>
      <c r="AE1310" s="14"/>
      <c r="AF1310" s="14">
        <v>0.32148227097418602</v>
      </c>
      <c r="AG1310" s="14">
        <v>0.28917842148455702</v>
      </c>
      <c r="AH1310" s="14">
        <v>0.22746677010739499</v>
      </c>
      <c r="AI1310" s="14">
        <v>0.216164638564732</v>
      </c>
      <c r="AJ1310" s="14">
        <v>0.264696489893954</v>
      </c>
      <c r="AK1310" s="14"/>
      <c r="AL1310" s="14">
        <v>0.29514597809741699</v>
      </c>
      <c r="AM1310" s="14">
        <v>0.30489603802360299</v>
      </c>
      <c r="AN1310" s="14">
        <v>0.272620661900011</v>
      </c>
      <c r="AO1310" s="14">
        <v>0.25424380744024699</v>
      </c>
      <c r="AP1310" s="14">
        <v>0.23028322243409499</v>
      </c>
      <c r="AQ1310" s="14">
        <v>0.24283569350328499</v>
      </c>
      <c r="AR1310" s="14"/>
      <c r="AS1310" s="14">
        <v>0.25066470713858702</v>
      </c>
      <c r="AT1310" s="14">
        <v>0.25552455007779901</v>
      </c>
      <c r="AU1310" s="14">
        <v>0.28697724556210003</v>
      </c>
      <c r="AV1310" s="14">
        <v>0.348772591069962</v>
      </c>
      <c r="AW1310" s="14">
        <v>0.41016224529330098</v>
      </c>
      <c r="AX1310" s="14"/>
      <c r="AY1310" s="14">
        <v>7.0753139085882696E-2</v>
      </c>
      <c r="AZ1310" s="14">
        <v>0.18511272336901299</v>
      </c>
      <c r="BA1310" s="14">
        <v>0.26591860806583001</v>
      </c>
      <c r="BB1310" s="14">
        <v>0.23952818794535</v>
      </c>
      <c r="BC1310" s="14">
        <v>0.21348227085693</v>
      </c>
      <c r="BD1310" s="14">
        <v>0.22095345733861299</v>
      </c>
      <c r="BE1310" s="14">
        <v>0.28103607737512898</v>
      </c>
      <c r="BF1310" s="14">
        <v>0.32066374009979398</v>
      </c>
      <c r="BG1310" s="14">
        <v>0.29913211714662802</v>
      </c>
      <c r="BH1310" s="14">
        <v>0.26321659323036201</v>
      </c>
      <c r="BI1310" s="14">
        <v>0.313766327827458</v>
      </c>
      <c r="BJ1310" s="14">
        <v>0.25937972482236998</v>
      </c>
      <c r="BK1310" s="14">
        <v>0.26245624862119299</v>
      </c>
      <c r="BL1310" s="14">
        <v>0.358196815133277</v>
      </c>
      <c r="BM1310" s="14">
        <v>0.326005551136482</v>
      </c>
      <c r="BN1310" s="14">
        <v>0.35217233789036101</v>
      </c>
      <c r="BO1310" s="14"/>
      <c r="BP1310" s="14">
        <v>0.32565492672444601</v>
      </c>
      <c r="BQ1310" s="14">
        <v>0.23459442450374601</v>
      </c>
      <c r="BR1310" s="14">
        <v>0.26960962532482702</v>
      </c>
      <c r="BS1310" s="14">
        <v>0.26868655133795799</v>
      </c>
      <c r="BT1310" s="14">
        <v>0.25112038365691097</v>
      </c>
      <c r="BU1310" s="14">
        <v>0.24322363760014901</v>
      </c>
      <c r="BV1310" s="14"/>
      <c r="BW1310" s="14">
        <v>0.261178731623327</v>
      </c>
      <c r="BX1310" s="14">
        <v>0.29575734884353799</v>
      </c>
      <c r="BY1310" s="14" t="s">
        <v>120</v>
      </c>
      <c r="BZ1310" s="14">
        <v>0.24007266632414601</v>
      </c>
      <c r="CA1310" s="14">
        <v>0.238853624600701</v>
      </c>
      <c r="CB1310" s="14">
        <v>0.27541392841596701</v>
      </c>
      <c r="CC1310" s="14">
        <v>0.31455965770696698</v>
      </c>
      <c r="CD1310" s="14"/>
      <c r="CE1310" s="14">
        <v>0.313510221984033</v>
      </c>
      <c r="CF1310" s="14">
        <v>0.306992985782296</v>
      </c>
      <c r="CG1310" s="14">
        <v>0.19041254425222601</v>
      </c>
      <c r="CH1310" s="14">
        <v>0.27906860212738199</v>
      </c>
      <c r="CI1310" s="14"/>
      <c r="CJ1310" s="14">
        <v>0.29625960667729001</v>
      </c>
      <c r="CK1310" s="14">
        <v>0.28320777824782201</v>
      </c>
      <c r="CL1310" s="14">
        <v>0.26707034076941</v>
      </c>
      <c r="CM1310" s="14">
        <v>0.177047776444057</v>
      </c>
      <c r="CN1310" s="14"/>
      <c r="CO1310" s="14">
        <v>0.37376208440345199</v>
      </c>
      <c r="CP1310" s="14">
        <v>0.25774456915063998</v>
      </c>
      <c r="CQ1310" s="14"/>
      <c r="CR1310" s="14">
        <v>0.30338983564479199</v>
      </c>
      <c r="CS1310" s="14">
        <v>0.27171626605254301</v>
      </c>
    </row>
    <row r="1311" spans="2:97" x14ac:dyDescent="0.3">
      <c r="B1311" t="s">
        <v>283</v>
      </c>
      <c r="C1311" s="14">
        <v>0.39566916815653203</v>
      </c>
      <c r="D1311" s="14">
        <v>0.397606411181055</v>
      </c>
      <c r="E1311" s="14">
        <v>0.39494666467717898</v>
      </c>
      <c r="F1311" s="14"/>
      <c r="G1311" s="14">
        <v>0.35876708882911401</v>
      </c>
      <c r="H1311" s="14">
        <v>0.30460019499201002</v>
      </c>
      <c r="I1311" s="14">
        <v>0.40837032276245799</v>
      </c>
      <c r="J1311" s="14">
        <v>0.39735125222012901</v>
      </c>
      <c r="K1311" s="14">
        <v>0.43722465283427903</v>
      </c>
      <c r="L1311" s="14">
        <v>0.45464830512336801</v>
      </c>
      <c r="M1311" s="14"/>
      <c r="N1311" s="14">
        <v>0.36425793230287801</v>
      </c>
      <c r="O1311" s="14">
        <v>0.38628129722586102</v>
      </c>
      <c r="P1311" s="14">
        <v>0.40888033154241499</v>
      </c>
      <c r="Q1311" s="14">
        <v>0.42871575277905</v>
      </c>
      <c r="R1311" s="14"/>
      <c r="S1311" s="14">
        <v>0.36942781221008197</v>
      </c>
      <c r="T1311" s="14">
        <v>0.43495488304458602</v>
      </c>
      <c r="U1311" s="14">
        <v>0.42396247091122302</v>
      </c>
      <c r="V1311" s="14">
        <v>0.43553891611853002</v>
      </c>
      <c r="W1311" s="14">
        <v>0.363528253998607</v>
      </c>
      <c r="X1311" s="14">
        <v>0.38909736956202801</v>
      </c>
      <c r="Y1311" s="14">
        <v>0.40762169420621702</v>
      </c>
      <c r="Z1311" s="14">
        <v>0.430559383929219</v>
      </c>
      <c r="AA1311" s="14">
        <v>0.36494833882141098</v>
      </c>
      <c r="AB1311" s="14">
        <v>0.39468180941007902</v>
      </c>
      <c r="AC1311" s="14">
        <v>0.381950758582558</v>
      </c>
      <c r="AD1311" s="14">
        <v>0.30808125257154001</v>
      </c>
      <c r="AE1311" s="14"/>
      <c r="AF1311" s="14">
        <v>0.391676438071757</v>
      </c>
      <c r="AG1311" s="14">
        <v>0.38160390403215499</v>
      </c>
      <c r="AH1311" s="14">
        <v>0.47888150792747097</v>
      </c>
      <c r="AI1311" s="14">
        <v>0.35531366145496102</v>
      </c>
      <c r="AJ1311" s="14">
        <v>0.40554087210909601</v>
      </c>
      <c r="AK1311" s="14"/>
      <c r="AL1311" s="14">
        <v>0.371760722358014</v>
      </c>
      <c r="AM1311" s="14">
        <v>0.39675466616819099</v>
      </c>
      <c r="AN1311" s="14">
        <v>0.48183169999231901</v>
      </c>
      <c r="AO1311" s="14">
        <v>0.377595015755539</v>
      </c>
      <c r="AP1311" s="14">
        <v>0.43978865867162098</v>
      </c>
      <c r="AQ1311" s="14">
        <v>0.406812531310973</v>
      </c>
      <c r="AR1311" s="14"/>
      <c r="AS1311" s="14">
        <v>0.39483298444003501</v>
      </c>
      <c r="AT1311" s="14">
        <v>0.43031317397584101</v>
      </c>
      <c r="AU1311" s="14">
        <v>0.38217666747731399</v>
      </c>
      <c r="AV1311" s="14">
        <v>0.34948319024706798</v>
      </c>
      <c r="AW1311" s="14">
        <v>0.19661149025566499</v>
      </c>
      <c r="AX1311" s="14"/>
      <c r="AY1311" s="14">
        <v>0.55072778785242704</v>
      </c>
      <c r="AZ1311" s="14">
        <v>0.34469889888377703</v>
      </c>
      <c r="BA1311" s="14">
        <v>0.433916665839507</v>
      </c>
      <c r="BB1311" s="14">
        <v>0.40126433030397402</v>
      </c>
      <c r="BC1311" s="14">
        <v>0.42261581199855602</v>
      </c>
      <c r="BD1311" s="14">
        <v>0.39969860618488201</v>
      </c>
      <c r="BE1311" s="14">
        <v>0.40482067266985999</v>
      </c>
      <c r="BF1311" s="14">
        <v>0.39731216981072598</v>
      </c>
      <c r="BG1311" s="14">
        <v>0.42969454634755599</v>
      </c>
      <c r="BH1311" s="14">
        <v>0.417011783184561</v>
      </c>
      <c r="BI1311" s="14">
        <v>0.37124217537583598</v>
      </c>
      <c r="BJ1311" s="14">
        <v>0.42272886100829499</v>
      </c>
      <c r="BK1311" s="14">
        <v>0.47881798285661098</v>
      </c>
      <c r="BL1311" s="14">
        <v>0.32153808932379102</v>
      </c>
      <c r="BM1311" s="14">
        <v>0.39858340508947199</v>
      </c>
      <c r="BN1311" s="14">
        <v>0.26011969599026002</v>
      </c>
      <c r="BO1311" s="14"/>
      <c r="BP1311" s="14">
        <v>0.34468209868796801</v>
      </c>
      <c r="BQ1311" s="14">
        <v>0.42481370272132202</v>
      </c>
      <c r="BR1311" s="14">
        <v>0.38067919769655501</v>
      </c>
      <c r="BS1311" s="14">
        <v>0.42486271972384998</v>
      </c>
      <c r="BT1311" s="14">
        <v>0.407270914243473</v>
      </c>
      <c r="BU1311" s="14">
        <v>0.39315029285470299</v>
      </c>
      <c r="BV1311" s="14"/>
      <c r="BW1311" s="14">
        <v>0.39688044459823202</v>
      </c>
      <c r="BX1311" s="14">
        <v>0.423117602227437</v>
      </c>
      <c r="BY1311" s="14" t="s">
        <v>120</v>
      </c>
      <c r="BZ1311" s="14">
        <v>0.34090144947794299</v>
      </c>
      <c r="CA1311" s="14">
        <v>0.36646038766128702</v>
      </c>
      <c r="CB1311" s="14">
        <v>0.40628246860096701</v>
      </c>
      <c r="CC1311" s="14">
        <v>0.34564360600689997</v>
      </c>
      <c r="CD1311" s="14"/>
      <c r="CE1311" s="14">
        <v>0.37693474400812299</v>
      </c>
      <c r="CF1311" s="14">
        <v>0.389425226417981</v>
      </c>
      <c r="CG1311" s="14">
        <v>0.37575817922403898</v>
      </c>
      <c r="CH1311" s="14">
        <v>0.41856658570275102</v>
      </c>
      <c r="CI1311" s="14"/>
      <c r="CJ1311" s="14">
        <v>0.38628701867550902</v>
      </c>
      <c r="CK1311" s="14">
        <v>0.38634241264638802</v>
      </c>
      <c r="CL1311" s="14">
        <v>0.40829276521781999</v>
      </c>
      <c r="CM1311" s="14">
        <v>0.34146188472390898</v>
      </c>
      <c r="CN1311" s="14"/>
      <c r="CO1311" s="14">
        <v>0.27486983250313801</v>
      </c>
      <c r="CP1311" s="14">
        <v>0.412495045672996</v>
      </c>
      <c r="CQ1311" s="14"/>
      <c r="CR1311" s="14">
        <v>0.36725166208309801</v>
      </c>
      <c r="CS1311" s="14">
        <v>0.39835530996430402</v>
      </c>
    </row>
    <row r="1312" spans="2:97" x14ac:dyDescent="0.3">
      <c r="B1312" t="s">
        <v>284</v>
      </c>
      <c r="C1312" s="14">
        <v>0.16313792164218999</v>
      </c>
      <c r="D1312" s="14">
        <v>0.14527653437445501</v>
      </c>
      <c r="E1312" s="14">
        <v>0.17930230434104999</v>
      </c>
      <c r="F1312" s="14"/>
      <c r="G1312" s="14">
        <v>0.16557535601824699</v>
      </c>
      <c r="H1312" s="14">
        <v>0.137062521352116</v>
      </c>
      <c r="I1312" s="14">
        <v>0.15552895640180101</v>
      </c>
      <c r="J1312" s="14">
        <v>0.19416836861011999</v>
      </c>
      <c r="K1312" s="14">
        <v>0.18301392017375001</v>
      </c>
      <c r="L1312" s="14">
        <v>0.15042975925758501</v>
      </c>
      <c r="M1312" s="14"/>
      <c r="N1312" s="14">
        <v>0.15584147461593001</v>
      </c>
      <c r="O1312" s="14">
        <v>0.19123276852437199</v>
      </c>
      <c r="P1312" s="14">
        <v>0.15201084624528899</v>
      </c>
      <c r="Q1312" s="14">
        <v>0.151385174117944</v>
      </c>
      <c r="R1312" s="14"/>
      <c r="S1312" s="14">
        <v>0.14295817272601799</v>
      </c>
      <c r="T1312" s="14">
        <v>0.17506770998204399</v>
      </c>
      <c r="U1312" s="14">
        <v>0.129209940382499</v>
      </c>
      <c r="V1312" s="14">
        <v>0.161427372900351</v>
      </c>
      <c r="W1312" s="14">
        <v>0.13231056381582201</v>
      </c>
      <c r="X1312" s="14">
        <v>0.15751687064049899</v>
      </c>
      <c r="Y1312" s="14">
        <v>0.17844805835830099</v>
      </c>
      <c r="Z1312" s="14">
        <v>0.118725911979167</v>
      </c>
      <c r="AA1312" s="14">
        <v>0.18258508155603601</v>
      </c>
      <c r="AB1312" s="14">
        <v>0.18691572802525899</v>
      </c>
      <c r="AC1312" s="14">
        <v>0.199206887354242</v>
      </c>
      <c r="AD1312" s="14">
        <v>0.205763095854571</v>
      </c>
      <c r="AE1312" s="14"/>
      <c r="AF1312" s="14">
        <v>0.128750833160167</v>
      </c>
      <c r="AG1312" s="14">
        <v>0.15905651948338101</v>
      </c>
      <c r="AH1312" s="14">
        <v>0.16819037352768701</v>
      </c>
      <c r="AI1312" s="14">
        <v>0.20376253145801199</v>
      </c>
      <c r="AJ1312" s="14">
        <v>0.19582328328517401</v>
      </c>
      <c r="AK1312" s="14"/>
      <c r="AL1312" s="14">
        <v>0.13172706847579899</v>
      </c>
      <c r="AM1312" s="14">
        <v>0.13260736350046501</v>
      </c>
      <c r="AN1312" s="14">
        <v>0.149496704992092</v>
      </c>
      <c r="AO1312" s="14">
        <v>0.17435533473405501</v>
      </c>
      <c r="AP1312" s="14">
        <v>0.22200763273733601</v>
      </c>
      <c r="AQ1312" s="14">
        <v>0.147254835376292</v>
      </c>
      <c r="AR1312" s="14"/>
      <c r="AS1312" s="14">
        <v>0.184607486470762</v>
      </c>
      <c r="AT1312" s="14">
        <v>0.179809894727715</v>
      </c>
      <c r="AU1312" s="14">
        <v>0.16134892643580001</v>
      </c>
      <c r="AV1312" s="14">
        <v>0.109329444957115</v>
      </c>
      <c r="AW1312" s="14">
        <v>0.10246723411033901</v>
      </c>
      <c r="AX1312" s="14"/>
      <c r="AY1312" s="14">
        <v>0.24531472481710301</v>
      </c>
      <c r="AZ1312" s="14">
        <v>0.18247476489605899</v>
      </c>
      <c r="BA1312" s="14">
        <v>0.13080656376989999</v>
      </c>
      <c r="BB1312" s="14">
        <v>0.17902771035245299</v>
      </c>
      <c r="BC1312" s="14">
        <v>0.18089857974764501</v>
      </c>
      <c r="BD1312" s="14">
        <v>0.16881247372455599</v>
      </c>
      <c r="BE1312" s="14">
        <v>0.15384030177955499</v>
      </c>
      <c r="BF1312" s="14">
        <v>0.137302469091373</v>
      </c>
      <c r="BG1312" s="14">
        <v>0.155992025645109</v>
      </c>
      <c r="BH1312" s="14">
        <v>0.18361636202338399</v>
      </c>
      <c r="BI1312" s="14">
        <v>0.17384681574227301</v>
      </c>
      <c r="BJ1312" s="14">
        <v>0.12061842631818701</v>
      </c>
      <c r="BK1312" s="14">
        <v>0.128581727172219</v>
      </c>
      <c r="BL1312" s="14">
        <v>0.192469844265859</v>
      </c>
      <c r="BM1312" s="14">
        <v>0.16004775448683001</v>
      </c>
      <c r="BN1312" s="14">
        <v>0.15639622409333701</v>
      </c>
      <c r="BO1312" s="14"/>
      <c r="BP1312" s="14">
        <v>0.15049498864293401</v>
      </c>
      <c r="BQ1312" s="14">
        <v>0.177423445450129</v>
      </c>
      <c r="BR1312" s="14">
        <v>0.170456022167082</v>
      </c>
      <c r="BS1312" s="14">
        <v>0.14609983133092999</v>
      </c>
      <c r="BT1312" s="14">
        <v>0.161300862674016</v>
      </c>
      <c r="BU1312" s="14">
        <v>0.194257665528592</v>
      </c>
      <c r="BV1312" s="14"/>
      <c r="BW1312" s="14">
        <v>0.15512554172595699</v>
      </c>
      <c r="BX1312" s="14">
        <v>0.14965228008685999</v>
      </c>
      <c r="BY1312" s="14" t="s">
        <v>120</v>
      </c>
      <c r="BZ1312" s="14">
        <v>0.23068507695486901</v>
      </c>
      <c r="CA1312" s="14">
        <v>0.160642384355939</v>
      </c>
      <c r="CB1312" s="14">
        <v>0.16614426679915201</v>
      </c>
      <c r="CC1312" s="14">
        <v>0.16240556822350999</v>
      </c>
      <c r="CD1312" s="14"/>
      <c r="CE1312" s="14">
        <v>0.14702379703663901</v>
      </c>
      <c r="CF1312" s="14">
        <v>0.13949016584611801</v>
      </c>
      <c r="CG1312" s="14">
        <v>0.223691642611278</v>
      </c>
      <c r="CH1312" s="14">
        <v>0.15297073026386099</v>
      </c>
      <c r="CI1312" s="14"/>
      <c r="CJ1312" s="14">
        <v>0.157933761094839</v>
      </c>
      <c r="CK1312" s="14">
        <v>0.158469097783725</v>
      </c>
      <c r="CL1312" s="14">
        <v>0.15532706175402899</v>
      </c>
      <c r="CM1312" s="14">
        <v>0.259616188776992</v>
      </c>
      <c r="CN1312" s="14"/>
      <c r="CO1312" s="14">
        <v>0.13604270399294399</v>
      </c>
      <c r="CP1312" s="14">
        <v>0.16589386904530801</v>
      </c>
      <c r="CQ1312" s="14"/>
      <c r="CR1312" s="14">
        <v>0.14077220426833101</v>
      </c>
      <c r="CS1312" s="14">
        <v>0.16186557477277499</v>
      </c>
    </row>
    <row r="1313" spans="2:97" x14ac:dyDescent="0.3">
      <c r="B1313" t="s">
        <v>92</v>
      </c>
      <c r="C1313" s="14">
        <v>9.9674137270493998E-2</v>
      </c>
      <c r="D1313" s="14">
        <v>8.1312817858584796E-2</v>
      </c>
      <c r="E1313" s="14">
        <v>0.117930281623814</v>
      </c>
      <c r="F1313" s="14"/>
      <c r="G1313" s="14">
        <v>8.2913562956621306E-2</v>
      </c>
      <c r="H1313" s="14">
        <v>7.3451386311182101E-2</v>
      </c>
      <c r="I1313" s="14">
        <v>7.8415040628182095E-2</v>
      </c>
      <c r="J1313" s="14">
        <v>0.101400354602559</v>
      </c>
      <c r="K1313" s="14">
        <v>0.112031255401649</v>
      </c>
      <c r="L1313" s="14">
        <v>0.139717250222716</v>
      </c>
      <c r="M1313" s="14"/>
      <c r="N1313" s="14">
        <v>8.1695087733611199E-2</v>
      </c>
      <c r="O1313" s="14">
        <v>9.0973917085758096E-2</v>
      </c>
      <c r="P1313" s="14">
        <v>9.5308883061961502E-2</v>
      </c>
      <c r="Q1313" s="14">
        <v>0.13310561624516901</v>
      </c>
      <c r="R1313" s="14"/>
      <c r="S1313" s="14">
        <v>7.0507299603323095E-2</v>
      </c>
      <c r="T1313" s="14">
        <v>7.2555154809170602E-2</v>
      </c>
      <c r="U1313" s="14">
        <v>0.118804822298</v>
      </c>
      <c r="V1313" s="14">
        <v>9.4139752635319901E-2</v>
      </c>
      <c r="W1313" s="14">
        <v>0.12715496999048301</v>
      </c>
      <c r="X1313" s="14">
        <v>9.8755010051069098E-2</v>
      </c>
      <c r="Y1313" s="14">
        <v>9.5596809402867494E-2</v>
      </c>
      <c r="Z1313" s="14">
        <v>0.103639769993151</v>
      </c>
      <c r="AA1313" s="14">
        <v>0.111683163206967</v>
      </c>
      <c r="AB1313" s="14">
        <v>0.13770222119127701</v>
      </c>
      <c r="AC1313" s="14">
        <v>9.4881492619026703E-2</v>
      </c>
      <c r="AD1313" s="14">
        <v>0.113142171373894</v>
      </c>
      <c r="AE1313" s="14"/>
      <c r="AF1313" s="14">
        <v>8.8614881316408406E-2</v>
      </c>
      <c r="AG1313" s="14">
        <v>7.2560141313788296E-2</v>
      </c>
      <c r="AH1313" s="14">
        <v>9.1526931240813403E-2</v>
      </c>
      <c r="AI1313" s="14">
        <v>0.120264059057684</v>
      </c>
      <c r="AJ1313" s="14">
        <v>0.102331966998177</v>
      </c>
      <c r="AK1313" s="14"/>
      <c r="AL1313" s="14">
        <v>7.22033409536533E-2</v>
      </c>
      <c r="AM1313" s="14">
        <v>8.9284855147269304E-2</v>
      </c>
      <c r="AN1313" s="14">
        <v>7.7288512890480499E-2</v>
      </c>
      <c r="AO1313" s="14">
        <v>0.114315571557159</v>
      </c>
      <c r="AP1313" s="14">
        <v>6.4829675902057696E-2</v>
      </c>
      <c r="AQ1313" s="14">
        <v>0.177137776994131</v>
      </c>
      <c r="AR1313" s="14"/>
      <c r="AS1313" s="14">
        <v>0.115147810304379</v>
      </c>
      <c r="AT1313" s="14">
        <v>8.2261534189689303E-2</v>
      </c>
      <c r="AU1313" s="14">
        <v>9.1366658244896398E-2</v>
      </c>
      <c r="AV1313" s="14">
        <v>8.96344055999828E-2</v>
      </c>
      <c r="AW1313" s="14">
        <v>0</v>
      </c>
      <c r="AX1313" s="14"/>
      <c r="AY1313" s="14">
        <v>0.13320434824458699</v>
      </c>
      <c r="AZ1313" s="14">
        <v>0.173346779166339</v>
      </c>
      <c r="BA1313" s="14">
        <v>0.122238837177559</v>
      </c>
      <c r="BB1313" s="14">
        <v>9.1290170375986995E-2</v>
      </c>
      <c r="BC1313" s="14">
        <v>0.109061149832162</v>
      </c>
      <c r="BD1313" s="14">
        <v>0.150562262894052</v>
      </c>
      <c r="BE1313" s="14">
        <v>8.7938288209312002E-2</v>
      </c>
      <c r="BF1313" s="14">
        <v>7.6650915237699097E-2</v>
      </c>
      <c r="BG1313" s="14">
        <v>6.6294361339469504E-2</v>
      </c>
      <c r="BH1313" s="14">
        <v>6.7375897185734293E-2</v>
      </c>
      <c r="BI1313" s="14">
        <v>7.6487395969934494E-2</v>
      </c>
      <c r="BJ1313" s="14">
        <v>0.11071505926809599</v>
      </c>
      <c r="BK1313" s="14">
        <v>7.8640133278774602E-2</v>
      </c>
      <c r="BL1313" s="14">
        <v>4.0273281650331401E-2</v>
      </c>
      <c r="BM1313" s="14">
        <v>9.5717361168332196E-2</v>
      </c>
      <c r="BN1313" s="14">
        <v>3.4493774268517997E-2</v>
      </c>
      <c r="BO1313" s="14"/>
      <c r="BP1313" s="14">
        <v>5.9565230346938398E-2</v>
      </c>
      <c r="BQ1313" s="14">
        <v>0.10255347299855901</v>
      </c>
      <c r="BR1313" s="14">
        <v>0.12333027041396601</v>
      </c>
      <c r="BS1313" s="14">
        <v>0.107242592743393</v>
      </c>
      <c r="BT1313" s="14">
        <v>0.13858134020191701</v>
      </c>
      <c r="BU1313" s="14">
        <v>0.103218088235689</v>
      </c>
      <c r="BV1313" s="14"/>
      <c r="BW1313" s="14">
        <v>0.115828200405521</v>
      </c>
      <c r="BX1313" s="14">
        <v>5.9180545320652797E-2</v>
      </c>
      <c r="BY1313" s="14" t="s">
        <v>120</v>
      </c>
      <c r="BZ1313" s="14">
        <v>0.113670616684</v>
      </c>
      <c r="CA1313" s="14">
        <v>0.12937971119236999</v>
      </c>
      <c r="CB1313" s="14">
        <v>9.0220568212871305E-2</v>
      </c>
      <c r="CC1313" s="14">
        <v>0.11908932056485801</v>
      </c>
      <c r="CD1313" s="14"/>
      <c r="CE1313" s="14">
        <v>7.4508651664758493E-2</v>
      </c>
      <c r="CF1313" s="14">
        <v>5.9998802118870299E-2</v>
      </c>
      <c r="CG1313" s="14">
        <v>0.148446265281057</v>
      </c>
      <c r="CH1313" s="14">
        <v>7.6901410564063299E-2</v>
      </c>
      <c r="CI1313" s="14"/>
      <c r="CJ1313" s="14">
        <v>8.8979469827016794E-2</v>
      </c>
      <c r="CK1313" s="14">
        <v>7.9169578871700494E-2</v>
      </c>
      <c r="CL1313" s="14">
        <v>9.8564171582329302E-2</v>
      </c>
      <c r="CM1313" s="14">
        <v>0.20316208672511499</v>
      </c>
      <c r="CN1313" s="14"/>
      <c r="CO1313" s="14">
        <v>7.5569601649397605E-2</v>
      </c>
      <c r="CP1313" s="14">
        <v>0.10071335514179</v>
      </c>
      <c r="CQ1313" s="14"/>
      <c r="CR1313" s="14">
        <v>6.1356635687034297E-2</v>
      </c>
      <c r="CS1313" s="14">
        <v>9.8951929912891895E-2</v>
      </c>
    </row>
    <row r="1314" spans="2:97" x14ac:dyDescent="0.3">
      <c r="C1314" s="14"/>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c r="AD1314" s="14"/>
      <c r="AE1314" s="14"/>
      <c r="AF1314" s="14"/>
      <c r="AG1314" s="14"/>
      <c r="AH1314" s="14"/>
      <c r="AI1314" s="14"/>
      <c r="AJ1314" s="14"/>
      <c r="AK1314" s="14"/>
      <c r="AL1314" s="14"/>
      <c r="AM1314" s="14"/>
      <c r="AN1314" s="14"/>
      <c r="AO1314" s="14"/>
      <c r="AP1314" s="14"/>
      <c r="AQ1314" s="14"/>
      <c r="AR1314" s="14"/>
      <c r="AS1314" s="14"/>
      <c r="AT1314" s="14"/>
      <c r="AU1314" s="14"/>
      <c r="AV1314" s="14"/>
      <c r="AW1314" s="14"/>
      <c r="AX1314" s="14"/>
      <c r="AY1314" s="14"/>
      <c r="AZ1314" s="14"/>
      <c r="BA1314" s="14"/>
      <c r="BB1314" s="14"/>
      <c r="BC1314" s="14"/>
      <c r="BD1314" s="14"/>
      <c r="BE1314" s="14"/>
      <c r="BF1314" s="14"/>
      <c r="BG1314" s="14"/>
      <c r="BH1314" s="14"/>
      <c r="BI1314" s="14"/>
      <c r="BJ1314" s="14"/>
      <c r="BK1314" s="14"/>
      <c r="BL1314" s="14"/>
      <c r="BM1314" s="14"/>
      <c r="BN1314" s="14"/>
      <c r="BO1314" s="14"/>
      <c r="BP1314" s="14"/>
      <c r="BQ1314" s="14"/>
      <c r="BR1314" s="14"/>
      <c r="BS1314" s="14"/>
      <c r="BT1314" s="14"/>
      <c r="BU1314" s="14"/>
      <c r="BV1314" s="14"/>
      <c r="BW1314" s="14"/>
      <c r="BX1314" s="14"/>
      <c r="BY1314" s="14"/>
      <c r="BZ1314" s="14"/>
      <c r="CA1314" s="14"/>
      <c r="CB1314" s="14"/>
      <c r="CC1314" s="14"/>
      <c r="CD1314" s="14"/>
      <c r="CE1314" s="14"/>
      <c r="CF1314" s="14"/>
      <c r="CG1314" s="14"/>
      <c r="CH1314" s="14"/>
      <c r="CI1314" s="14"/>
      <c r="CJ1314" s="14"/>
      <c r="CK1314" s="14"/>
      <c r="CL1314" s="14"/>
      <c r="CM1314" s="14"/>
      <c r="CN1314" s="14"/>
      <c r="CO1314" s="14"/>
      <c r="CP1314" s="14"/>
      <c r="CQ1314" s="14"/>
      <c r="CR1314" s="14"/>
      <c r="CS1314" s="14"/>
    </row>
    <row r="1315" spans="2:97" x14ac:dyDescent="0.3">
      <c r="B1315" s="6" t="s">
        <v>510</v>
      </c>
      <c r="C1315" s="14"/>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c r="AD1315" s="14"/>
      <c r="AE1315" s="14"/>
      <c r="AF1315" s="14"/>
      <c r="AG1315" s="14"/>
      <c r="AH1315" s="14"/>
      <c r="AI1315" s="14"/>
      <c r="AJ1315" s="14"/>
      <c r="AK1315" s="14"/>
      <c r="AL1315" s="14"/>
      <c r="AM1315" s="14"/>
      <c r="AN1315" s="14"/>
      <c r="AO1315" s="14"/>
      <c r="AP1315" s="14"/>
      <c r="AQ1315" s="14"/>
      <c r="AR1315" s="14"/>
      <c r="AS1315" s="14"/>
      <c r="AT1315" s="14"/>
      <c r="AU1315" s="14"/>
      <c r="AV1315" s="14"/>
      <c r="AW1315" s="14"/>
      <c r="AX1315" s="14"/>
      <c r="AY1315" s="14"/>
      <c r="AZ1315" s="14"/>
      <c r="BA1315" s="14"/>
      <c r="BB1315" s="14"/>
      <c r="BC1315" s="14"/>
      <c r="BD1315" s="14"/>
      <c r="BE1315" s="14"/>
      <c r="BF1315" s="14"/>
      <c r="BG1315" s="14"/>
      <c r="BH1315" s="14"/>
      <c r="BI1315" s="14"/>
      <c r="BJ1315" s="14"/>
      <c r="BK1315" s="14"/>
      <c r="BL1315" s="14"/>
      <c r="BM1315" s="14"/>
      <c r="BN1315" s="14"/>
      <c r="BO1315" s="14"/>
      <c r="BP1315" s="14"/>
      <c r="BQ1315" s="14"/>
      <c r="BR1315" s="14"/>
      <c r="BS1315" s="14"/>
      <c r="BT1315" s="14"/>
      <c r="BU1315" s="14"/>
      <c r="BV1315" s="14"/>
      <c r="BW1315" s="14"/>
      <c r="BX1315" s="14"/>
      <c r="BY1315" s="14"/>
      <c r="BZ1315" s="14"/>
      <c r="CA1315" s="14"/>
      <c r="CB1315" s="14"/>
      <c r="CC1315" s="14"/>
      <c r="CD1315" s="14"/>
      <c r="CE1315" s="14"/>
      <c r="CF1315" s="14"/>
      <c r="CG1315" s="14"/>
      <c r="CH1315" s="14"/>
      <c r="CI1315" s="14"/>
      <c r="CJ1315" s="14"/>
      <c r="CK1315" s="14"/>
      <c r="CL1315" s="14"/>
      <c r="CM1315" s="14"/>
      <c r="CN1315" s="14"/>
      <c r="CO1315" s="14"/>
      <c r="CP1315" s="14"/>
      <c r="CQ1315" s="14"/>
      <c r="CR1315" s="14"/>
      <c r="CS1315" s="14"/>
    </row>
    <row r="1316" spans="2:97" x14ac:dyDescent="0.3">
      <c r="B1316" s="24" t="s">
        <v>118</v>
      </c>
      <c r="C1316" s="14"/>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c r="AD1316" s="14"/>
      <c r="AE1316" s="14"/>
      <c r="AF1316" s="14"/>
      <c r="AG1316" s="14"/>
      <c r="AH1316" s="14"/>
      <c r="AI1316" s="14"/>
      <c r="AJ1316" s="14"/>
      <c r="AK1316" s="14"/>
      <c r="AL1316" s="14"/>
      <c r="AM1316" s="14"/>
      <c r="AN1316" s="14"/>
      <c r="AO1316" s="14"/>
      <c r="AP1316" s="14"/>
      <c r="AQ1316" s="14"/>
      <c r="AR1316" s="14"/>
      <c r="AS1316" s="14"/>
      <c r="AT1316" s="14"/>
      <c r="AU1316" s="14"/>
      <c r="AV1316" s="14"/>
      <c r="AW1316" s="14"/>
      <c r="AX1316" s="14"/>
      <c r="AY1316" s="14"/>
      <c r="AZ1316" s="14"/>
      <c r="BA1316" s="14"/>
      <c r="BB1316" s="14"/>
      <c r="BC1316" s="14"/>
      <c r="BD1316" s="14"/>
      <c r="BE1316" s="14"/>
      <c r="BF1316" s="14"/>
      <c r="BG1316" s="14"/>
      <c r="BH1316" s="14"/>
      <c r="BI1316" s="14"/>
      <c r="BJ1316" s="14"/>
      <c r="BK1316" s="14"/>
      <c r="BL1316" s="14"/>
      <c r="BM1316" s="14"/>
      <c r="BN1316" s="14"/>
      <c r="BO1316" s="14"/>
      <c r="BP1316" s="14"/>
      <c r="BQ1316" s="14"/>
      <c r="BR1316" s="14"/>
      <c r="BS1316" s="14"/>
      <c r="BT1316" s="14"/>
      <c r="BU1316" s="14"/>
      <c r="BV1316" s="14"/>
      <c r="BW1316" s="14"/>
      <c r="BX1316" s="14"/>
      <c r="BY1316" s="14"/>
      <c r="BZ1316" s="14"/>
      <c r="CA1316" s="14"/>
      <c r="CB1316" s="14"/>
      <c r="CC1316" s="14"/>
      <c r="CD1316" s="14"/>
      <c r="CE1316" s="14"/>
      <c r="CF1316" s="14"/>
      <c r="CG1316" s="14"/>
      <c r="CH1316" s="14"/>
      <c r="CI1316" s="14"/>
      <c r="CJ1316" s="14"/>
      <c r="CK1316" s="14"/>
      <c r="CL1316" s="14"/>
      <c r="CM1316" s="14"/>
      <c r="CN1316" s="14"/>
      <c r="CO1316" s="14"/>
      <c r="CP1316" s="14"/>
      <c r="CQ1316" s="14"/>
      <c r="CR1316" s="14"/>
      <c r="CS1316" s="14"/>
    </row>
    <row r="1317" spans="2:97" x14ac:dyDescent="0.3">
      <c r="B1317" t="s">
        <v>281</v>
      </c>
      <c r="C1317" s="14">
        <v>7.85613542961483E-2</v>
      </c>
      <c r="D1317" s="14">
        <v>9.6194744539141702E-2</v>
      </c>
      <c r="E1317" s="14">
        <v>6.15454222806237E-2</v>
      </c>
      <c r="F1317" s="14"/>
      <c r="G1317" s="14">
        <v>9.9676135570268401E-2</v>
      </c>
      <c r="H1317" s="14">
        <v>0.14112038626023499</v>
      </c>
      <c r="I1317" s="14">
        <v>6.5332170630591005E-2</v>
      </c>
      <c r="J1317" s="14">
        <v>4.5836364089131901E-2</v>
      </c>
      <c r="K1317" s="14">
        <v>7.2721684027664102E-2</v>
      </c>
      <c r="L1317" s="14">
        <v>5.4879842046733199E-2</v>
      </c>
      <c r="M1317" s="14"/>
      <c r="N1317" s="14">
        <v>9.39766895072391E-2</v>
      </c>
      <c r="O1317" s="14">
        <v>7.8529521721610901E-2</v>
      </c>
      <c r="P1317" s="14">
        <v>7.5067880702100603E-2</v>
      </c>
      <c r="Q1317" s="14">
        <v>6.5989398923410797E-2</v>
      </c>
      <c r="R1317" s="14"/>
      <c r="S1317" s="14">
        <v>0.12714110622184699</v>
      </c>
      <c r="T1317" s="14">
        <v>7.64589289125715E-2</v>
      </c>
      <c r="U1317" s="14">
        <v>5.8639976452653501E-2</v>
      </c>
      <c r="V1317" s="14">
        <v>6.9297600176552093E-2</v>
      </c>
      <c r="W1317" s="14">
        <v>5.4155364122642102E-2</v>
      </c>
      <c r="X1317" s="14">
        <v>7.0398358660535398E-2</v>
      </c>
      <c r="Y1317" s="14">
        <v>5.2983932928323901E-2</v>
      </c>
      <c r="Z1317" s="14">
        <v>0.168844578480873</v>
      </c>
      <c r="AA1317" s="14">
        <v>6.2486463167086302E-2</v>
      </c>
      <c r="AB1317" s="14">
        <v>9.7468808093823897E-2</v>
      </c>
      <c r="AC1317" s="14">
        <v>6.2581619578890593E-2</v>
      </c>
      <c r="AD1317" s="14">
        <v>0</v>
      </c>
      <c r="AE1317" s="14"/>
      <c r="AF1317" s="14">
        <v>9.4846166879391E-2</v>
      </c>
      <c r="AG1317" s="14">
        <v>9.1705103472174698E-2</v>
      </c>
      <c r="AH1317" s="14">
        <v>4.3516516400981101E-2</v>
      </c>
      <c r="AI1317" s="14">
        <v>8.2168715048939703E-2</v>
      </c>
      <c r="AJ1317" s="14">
        <v>7.6219623179770504E-2</v>
      </c>
      <c r="AK1317" s="14"/>
      <c r="AL1317" s="14">
        <v>0.11035599122763699</v>
      </c>
      <c r="AM1317" s="14">
        <v>9.0768099916279293E-2</v>
      </c>
      <c r="AN1317" s="14">
        <v>4.9115317967482502E-2</v>
      </c>
      <c r="AO1317" s="14">
        <v>7.6223986066105406E-2</v>
      </c>
      <c r="AP1317" s="14">
        <v>7.7878033202121305E-2</v>
      </c>
      <c r="AQ1317" s="14">
        <v>5.0489863788260002E-2</v>
      </c>
      <c r="AR1317" s="14"/>
      <c r="AS1317" s="14">
        <v>8.2091243275031103E-2</v>
      </c>
      <c r="AT1317" s="14">
        <v>5.1842766252593701E-2</v>
      </c>
      <c r="AU1317" s="14">
        <v>7.1740987208436899E-2</v>
      </c>
      <c r="AV1317" s="14">
        <v>0.12568028517590199</v>
      </c>
      <c r="AW1317" s="14">
        <v>0.25217984951671502</v>
      </c>
      <c r="AX1317" s="14"/>
      <c r="AY1317" s="14">
        <v>6.8633197583866198E-2</v>
      </c>
      <c r="AZ1317" s="14">
        <v>9.8949525209393305E-2</v>
      </c>
      <c r="BA1317" s="14">
        <v>7.7999838049842798E-2</v>
      </c>
      <c r="BB1317" s="14">
        <v>0.106829867416549</v>
      </c>
      <c r="BC1317" s="14">
        <v>7.8108020737889999E-2</v>
      </c>
      <c r="BD1317" s="14">
        <v>7.7932222602285495E-2</v>
      </c>
      <c r="BE1317" s="14">
        <v>6.9439257835498702E-2</v>
      </c>
      <c r="BF1317" s="14">
        <v>9.3859443623810795E-2</v>
      </c>
      <c r="BG1317" s="14">
        <v>7.7405515278779397E-2</v>
      </c>
      <c r="BH1317" s="14">
        <v>5.5450893694579298E-2</v>
      </c>
      <c r="BI1317" s="14">
        <v>0.115079937233291</v>
      </c>
      <c r="BJ1317" s="14">
        <v>6.5631702515795795E-2</v>
      </c>
      <c r="BK1317" s="14">
        <v>4.9881999066363703E-2</v>
      </c>
      <c r="BL1317" s="14">
        <v>6.0660541191654697E-2</v>
      </c>
      <c r="BM1317" s="14">
        <v>7.1325995746311197E-2</v>
      </c>
      <c r="BN1317" s="14">
        <v>0.117726640259563</v>
      </c>
      <c r="BO1317" s="14"/>
      <c r="BP1317" s="14">
        <v>0.12542046368412599</v>
      </c>
      <c r="BQ1317" s="14">
        <v>5.0276357587232097E-2</v>
      </c>
      <c r="BR1317" s="14">
        <v>6.1830534334736599E-2</v>
      </c>
      <c r="BS1317" s="14">
        <v>6.1615126209424199E-2</v>
      </c>
      <c r="BT1317" s="14">
        <v>8.2943982225797797E-2</v>
      </c>
      <c r="BU1317" s="14">
        <v>9.7096167704369199E-2</v>
      </c>
      <c r="BV1317" s="14"/>
      <c r="BW1317" s="14">
        <v>7.3110793509580302E-2</v>
      </c>
      <c r="BX1317" s="14">
        <v>6.3866808796480101E-2</v>
      </c>
      <c r="BY1317" s="14" t="s">
        <v>120</v>
      </c>
      <c r="BZ1317" s="14">
        <v>0.110256493164496</v>
      </c>
      <c r="CA1317" s="14">
        <v>0.111698370549538</v>
      </c>
      <c r="CB1317" s="14">
        <v>8.3608078552323203E-2</v>
      </c>
      <c r="CC1317" s="14">
        <v>5.7936307038015299E-2</v>
      </c>
      <c r="CD1317" s="14"/>
      <c r="CE1317" s="14">
        <v>0.100023986790705</v>
      </c>
      <c r="CF1317" s="14">
        <v>8.1679824479858998E-2</v>
      </c>
      <c r="CG1317" s="14">
        <v>8.0569438205942603E-2</v>
      </c>
      <c r="CH1317" s="14">
        <v>7.6452408912987602E-2</v>
      </c>
      <c r="CI1317" s="14"/>
      <c r="CJ1317" s="14">
        <v>9.6600167077004598E-2</v>
      </c>
      <c r="CK1317" s="14">
        <v>7.3169646145299194E-2</v>
      </c>
      <c r="CL1317" s="14">
        <v>8.1505979580054802E-2</v>
      </c>
      <c r="CM1317" s="14">
        <v>2.1056970630240299E-2</v>
      </c>
      <c r="CN1317" s="14"/>
      <c r="CO1317" s="14">
        <v>0.13792026605091201</v>
      </c>
      <c r="CP1317" s="14">
        <v>7.0546217960576807E-2</v>
      </c>
      <c r="CQ1317" s="14"/>
      <c r="CR1317" s="14">
        <v>0.15930405527865499</v>
      </c>
      <c r="CS1317" s="14">
        <v>7.2542399539606006E-2</v>
      </c>
    </row>
    <row r="1318" spans="2:97" x14ac:dyDescent="0.3">
      <c r="B1318" t="s">
        <v>282</v>
      </c>
      <c r="C1318" s="14">
        <v>0.37128674202638801</v>
      </c>
      <c r="D1318" s="14">
        <v>0.38474525957167399</v>
      </c>
      <c r="E1318" s="14">
        <v>0.35804955195810501</v>
      </c>
      <c r="F1318" s="14"/>
      <c r="G1318" s="14">
        <v>0.34600066284320302</v>
      </c>
      <c r="H1318" s="14">
        <v>0.40578761433181398</v>
      </c>
      <c r="I1318" s="14">
        <v>0.413105979323588</v>
      </c>
      <c r="J1318" s="14">
        <v>0.37127987919635602</v>
      </c>
      <c r="K1318" s="14">
        <v>0.33688920714404003</v>
      </c>
      <c r="L1318" s="14">
        <v>0.34898372765742902</v>
      </c>
      <c r="M1318" s="14"/>
      <c r="N1318" s="14">
        <v>0.41338507182843798</v>
      </c>
      <c r="O1318" s="14">
        <v>0.35269888730572102</v>
      </c>
      <c r="P1318" s="14">
        <v>0.38992664842902502</v>
      </c>
      <c r="Q1318" s="14">
        <v>0.32943051926396699</v>
      </c>
      <c r="R1318" s="14"/>
      <c r="S1318" s="14">
        <v>0.37855427410007098</v>
      </c>
      <c r="T1318" s="14">
        <v>0.36227831343296402</v>
      </c>
      <c r="U1318" s="14">
        <v>0.34289138530458502</v>
      </c>
      <c r="V1318" s="14">
        <v>0.360708573889441</v>
      </c>
      <c r="W1318" s="14">
        <v>0.41015589446032402</v>
      </c>
      <c r="X1318" s="14">
        <v>0.37053643303658601</v>
      </c>
      <c r="Y1318" s="14">
        <v>0.38107503866117298</v>
      </c>
      <c r="Z1318" s="14">
        <v>0.31863561129101697</v>
      </c>
      <c r="AA1318" s="14">
        <v>0.36224279832589601</v>
      </c>
      <c r="AB1318" s="14">
        <v>0.42926968583130398</v>
      </c>
      <c r="AC1318" s="14">
        <v>0.35715465188013601</v>
      </c>
      <c r="AD1318" s="14">
        <v>0.32147227730850297</v>
      </c>
      <c r="AE1318" s="14"/>
      <c r="AF1318" s="14">
        <v>0.38994279144785698</v>
      </c>
      <c r="AG1318" s="14">
        <v>0.41931146302239097</v>
      </c>
      <c r="AH1318" s="14">
        <v>0.37999560406932198</v>
      </c>
      <c r="AI1318" s="14">
        <v>0.31539600038373999</v>
      </c>
      <c r="AJ1318" s="14">
        <v>0.31179170371051801</v>
      </c>
      <c r="AK1318" s="14"/>
      <c r="AL1318" s="14">
        <v>0.44040316634679</v>
      </c>
      <c r="AM1318" s="14">
        <v>0.38805318315949999</v>
      </c>
      <c r="AN1318" s="14">
        <v>0.40546921879001402</v>
      </c>
      <c r="AO1318" s="14">
        <v>0.33349471145987902</v>
      </c>
      <c r="AP1318" s="14">
        <v>0.31089917175174497</v>
      </c>
      <c r="AQ1318" s="14">
        <v>0.311765294080393</v>
      </c>
      <c r="AR1318" s="14"/>
      <c r="AS1318" s="14">
        <v>0.32915486635498598</v>
      </c>
      <c r="AT1318" s="14">
        <v>0.34779945008440999</v>
      </c>
      <c r="AU1318" s="14">
        <v>0.40162087073696001</v>
      </c>
      <c r="AV1318" s="14">
        <v>0.45052396481026702</v>
      </c>
      <c r="AW1318" s="14">
        <v>0.47425388802895901</v>
      </c>
      <c r="AX1318" s="14"/>
      <c r="AY1318" s="14">
        <v>0.386467547909916</v>
      </c>
      <c r="AZ1318" s="14">
        <v>0.19734572294665501</v>
      </c>
      <c r="BA1318" s="14">
        <v>0.32225522232786302</v>
      </c>
      <c r="BB1318" s="14">
        <v>0.342117472480508</v>
      </c>
      <c r="BC1318" s="14">
        <v>0.33967747875078602</v>
      </c>
      <c r="BD1318" s="14">
        <v>0.34665184552267198</v>
      </c>
      <c r="BE1318" s="14">
        <v>0.36921074405665699</v>
      </c>
      <c r="BF1318" s="14">
        <v>0.38180561119746498</v>
      </c>
      <c r="BG1318" s="14">
        <v>0.308211646592567</v>
      </c>
      <c r="BH1318" s="14">
        <v>0.38798168547283501</v>
      </c>
      <c r="BI1318" s="14">
        <v>0.424194154893414</v>
      </c>
      <c r="BJ1318" s="14">
        <v>0.41623481159715098</v>
      </c>
      <c r="BK1318" s="14">
        <v>0.40915403221416002</v>
      </c>
      <c r="BL1318" s="14">
        <v>0.52736552007141202</v>
      </c>
      <c r="BM1318" s="14">
        <v>0.39953350000016802</v>
      </c>
      <c r="BN1318" s="14">
        <v>0.53581514759970295</v>
      </c>
      <c r="BO1318" s="14"/>
      <c r="BP1318" s="14">
        <v>0.40492582597631199</v>
      </c>
      <c r="BQ1318" s="14">
        <v>0.36235821771230903</v>
      </c>
      <c r="BR1318" s="14">
        <v>0.350392464779263</v>
      </c>
      <c r="BS1318" s="14">
        <v>0.37052683516344898</v>
      </c>
      <c r="BT1318" s="14">
        <v>0.34566525491731798</v>
      </c>
      <c r="BU1318" s="14">
        <v>0.38037066683369902</v>
      </c>
      <c r="BV1318" s="14"/>
      <c r="BW1318" s="14">
        <v>0.37604147684354</v>
      </c>
      <c r="BX1318" s="14">
        <v>0.40995279544390001</v>
      </c>
      <c r="BY1318" s="14" t="s">
        <v>120</v>
      </c>
      <c r="BZ1318" s="14">
        <v>0.32782163249180502</v>
      </c>
      <c r="CA1318" s="14">
        <v>0.291812824202976</v>
      </c>
      <c r="CB1318" s="14">
        <v>0.382897207725865</v>
      </c>
      <c r="CC1318" s="14">
        <v>0.32438451788181999</v>
      </c>
      <c r="CD1318" s="14"/>
      <c r="CE1318" s="14">
        <v>0.38955205982174101</v>
      </c>
      <c r="CF1318" s="14">
        <v>0.43402262742584802</v>
      </c>
      <c r="CG1318" s="14">
        <v>0.28030909148338101</v>
      </c>
      <c r="CH1318" s="14">
        <v>0.390608163912611</v>
      </c>
      <c r="CI1318" s="14"/>
      <c r="CJ1318" s="14">
        <v>0.40750496684848497</v>
      </c>
      <c r="CK1318" s="14">
        <v>0.39032951794406201</v>
      </c>
      <c r="CL1318" s="14">
        <v>0.36924903919727298</v>
      </c>
      <c r="CM1318" s="14">
        <v>0.230217528182492</v>
      </c>
      <c r="CN1318" s="14"/>
      <c r="CO1318" s="14">
        <v>0.44497000735398201</v>
      </c>
      <c r="CP1318" s="14">
        <v>0.36318058763343802</v>
      </c>
      <c r="CQ1318" s="14"/>
      <c r="CR1318" s="14">
        <v>0.36248413880533498</v>
      </c>
      <c r="CS1318" s="14">
        <v>0.385267919778846</v>
      </c>
    </row>
    <row r="1319" spans="2:97" x14ac:dyDescent="0.3">
      <c r="B1319" t="s">
        <v>283</v>
      </c>
      <c r="C1319" s="14">
        <v>0.33331100040051198</v>
      </c>
      <c r="D1319" s="14">
        <v>0.34178806648089499</v>
      </c>
      <c r="E1319" s="14">
        <v>0.32600655003488199</v>
      </c>
      <c r="F1319" s="14"/>
      <c r="G1319" s="14">
        <v>0.35433318119045698</v>
      </c>
      <c r="H1319" s="14">
        <v>0.26018018063551801</v>
      </c>
      <c r="I1319" s="14">
        <v>0.32092166356571999</v>
      </c>
      <c r="J1319" s="14">
        <v>0.34079701174349197</v>
      </c>
      <c r="K1319" s="14">
        <v>0.34335344753965502</v>
      </c>
      <c r="L1319" s="14">
        <v>0.37624119407413797</v>
      </c>
      <c r="M1319" s="14"/>
      <c r="N1319" s="14">
        <v>0.27321025108499503</v>
      </c>
      <c r="O1319" s="14">
        <v>0.36154601292218902</v>
      </c>
      <c r="P1319" s="14">
        <v>0.34834529050186902</v>
      </c>
      <c r="Q1319" s="14">
        <v>0.35542158573428001</v>
      </c>
      <c r="R1319" s="14"/>
      <c r="S1319" s="14">
        <v>0.24763570733703699</v>
      </c>
      <c r="T1319" s="14">
        <v>0.37408824779416999</v>
      </c>
      <c r="U1319" s="14">
        <v>0.38730738348682497</v>
      </c>
      <c r="V1319" s="14">
        <v>0.36999449604026502</v>
      </c>
      <c r="W1319" s="14">
        <v>0.31072950126113302</v>
      </c>
      <c r="X1319" s="14">
        <v>0.34858356210847502</v>
      </c>
      <c r="Y1319" s="14">
        <v>0.36269015198586102</v>
      </c>
      <c r="Z1319" s="14">
        <v>0.33608757043290499</v>
      </c>
      <c r="AA1319" s="14">
        <v>0.32959785790666901</v>
      </c>
      <c r="AB1319" s="14">
        <v>0.28862150871049203</v>
      </c>
      <c r="AC1319" s="14">
        <v>0.31997367886280698</v>
      </c>
      <c r="AD1319" s="14">
        <v>0.39871876537992901</v>
      </c>
      <c r="AE1319" s="14"/>
      <c r="AF1319" s="14">
        <v>0.353294258678438</v>
      </c>
      <c r="AG1319" s="14">
        <v>0.30043782201903402</v>
      </c>
      <c r="AH1319" s="14">
        <v>0.38306143297037998</v>
      </c>
      <c r="AI1319" s="14">
        <v>0.32599834153137902</v>
      </c>
      <c r="AJ1319" s="14">
        <v>0.34092831165069498</v>
      </c>
      <c r="AK1319" s="14"/>
      <c r="AL1319" s="14">
        <v>0.27757695259816401</v>
      </c>
      <c r="AM1319" s="14">
        <v>0.35577060349026801</v>
      </c>
      <c r="AN1319" s="14">
        <v>0.36899931432299898</v>
      </c>
      <c r="AO1319" s="14">
        <v>0.35187602684941399</v>
      </c>
      <c r="AP1319" s="14">
        <v>0.365683326427373</v>
      </c>
      <c r="AQ1319" s="14">
        <v>0.32921217849569501</v>
      </c>
      <c r="AR1319" s="14"/>
      <c r="AS1319" s="14">
        <v>0.33857896567382501</v>
      </c>
      <c r="AT1319" s="14">
        <v>0.375804224283174</v>
      </c>
      <c r="AU1319" s="14">
        <v>0.31295618887444598</v>
      </c>
      <c r="AV1319" s="14">
        <v>0.25747693739157801</v>
      </c>
      <c r="AW1319" s="14">
        <v>0.21857966284404301</v>
      </c>
      <c r="AX1319" s="14"/>
      <c r="AY1319" s="14">
        <v>0.34232444674162699</v>
      </c>
      <c r="AZ1319" s="14">
        <v>0.30373777504299498</v>
      </c>
      <c r="BA1319" s="14">
        <v>0.352778349313004</v>
      </c>
      <c r="BB1319" s="14">
        <v>0.35118643108186998</v>
      </c>
      <c r="BC1319" s="14">
        <v>0.34921092490418598</v>
      </c>
      <c r="BD1319" s="14">
        <v>0.34619229899596698</v>
      </c>
      <c r="BE1319" s="14">
        <v>0.36737568262085801</v>
      </c>
      <c r="BF1319" s="14">
        <v>0.36335856096650798</v>
      </c>
      <c r="BG1319" s="14">
        <v>0.37778519494288298</v>
      </c>
      <c r="BH1319" s="14">
        <v>0.40758137636733099</v>
      </c>
      <c r="BI1319" s="14">
        <v>0.26755013499111302</v>
      </c>
      <c r="BJ1319" s="14">
        <v>0.35671183717508398</v>
      </c>
      <c r="BK1319" s="14">
        <v>0.36241399756725601</v>
      </c>
      <c r="BL1319" s="14">
        <v>0.18696729803398701</v>
      </c>
      <c r="BM1319" s="14">
        <v>0.26398054092870799</v>
      </c>
      <c r="BN1319" s="14">
        <v>0.22679612267916699</v>
      </c>
      <c r="BO1319" s="14"/>
      <c r="BP1319" s="14">
        <v>0.26805696475033097</v>
      </c>
      <c r="BQ1319" s="14">
        <v>0.359073168069865</v>
      </c>
      <c r="BR1319" s="14">
        <v>0.340548773639129</v>
      </c>
      <c r="BS1319" s="14">
        <v>0.38253140530858298</v>
      </c>
      <c r="BT1319" s="14">
        <v>0.340271351097437</v>
      </c>
      <c r="BU1319" s="14">
        <v>0.29005434897425503</v>
      </c>
      <c r="BV1319" s="14"/>
      <c r="BW1319" s="14">
        <v>0.33909733502182499</v>
      </c>
      <c r="BX1319" s="14">
        <v>0.36033996424937598</v>
      </c>
      <c r="BY1319" s="14" t="s">
        <v>120</v>
      </c>
      <c r="BZ1319" s="14">
        <v>0.291479692099546</v>
      </c>
      <c r="CA1319" s="14">
        <v>0.30209320696214298</v>
      </c>
      <c r="CB1319" s="14">
        <v>0.31000025893493799</v>
      </c>
      <c r="CC1319" s="14">
        <v>0.39731397086132803</v>
      </c>
      <c r="CD1319" s="14"/>
      <c r="CE1319" s="14">
        <v>0.30890804432693703</v>
      </c>
      <c r="CF1319" s="14">
        <v>0.324570240518951</v>
      </c>
      <c r="CG1319" s="14">
        <v>0.32354012947109101</v>
      </c>
      <c r="CH1319" s="14">
        <v>0.36517762749277799</v>
      </c>
      <c r="CI1319" s="14"/>
      <c r="CJ1319" s="14">
        <v>0.31337014180546202</v>
      </c>
      <c r="CK1319" s="14">
        <v>0.30831363823298502</v>
      </c>
      <c r="CL1319" s="14">
        <v>0.34661359073341502</v>
      </c>
      <c r="CM1319" s="14">
        <v>0.35147105792953398</v>
      </c>
      <c r="CN1319" s="14"/>
      <c r="CO1319" s="14">
        <v>0.26573628655958598</v>
      </c>
      <c r="CP1319" s="14">
        <v>0.34395156668438298</v>
      </c>
      <c r="CQ1319" s="14"/>
      <c r="CR1319" s="14">
        <v>0.30431070127412002</v>
      </c>
      <c r="CS1319" s="14">
        <v>0.33112013991537498</v>
      </c>
    </row>
    <row r="1320" spans="2:97" x14ac:dyDescent="0.3">
      <c r="B1320" t="s">
        <v>284</v>
      </c>
      <c r="C1320" s="14">
        <v>0.122557553397214</v>
      </c>
      <c r="D1320" s="14">
        <v>0.101303263663082</v>
      </c>
      <c r="E1320" s="14">
        <v>0.14192057389243801</v>
      </c>
      <c r="F1320" s="14"/>
      <c r="G1320" s="14">
        <v>9.41157173347731E-2</v>
      </c>
      <c r="H1320" s="14">
        <v>9.6043750022938995E-2</v>
      </c>
      <c r="I1320" s="14">
        <v>0.12837287184174501</v>
      </c>
      <c r="J1320" s="14">
        <v>0.162659943325208</v>
      </c>
      <c r="K1320" s="14">
        <v>0.13661847970360999</v>
      </c>
      <c r="L1320" s="14">
        <v>0.11624816089258901</v>
      </c>
      <c r="M1320" s="14"/>
      <c r="N1320" s="14">
        <v>0.12757917116140699</v>
      </c>
      <c r="O1320" s="14">
        <v>0.119496469049805</v>
      </c>
      <c r="P1320" s="14">
        <v>0.10488492575842701</v>
      </c>
      <c r="Q1320" s="14">
        <v>0.13551677456106401</v>
      </c>
      <c r="R1320" s="14"/>
      <c r="S1320" s="14">
        <v>0.120842684030727</v>
      </c>
      <c r="T1320" s="14">
        <v>0.12578403813073599</v>
      </c>
      <c r="U1320" s="14">
        <v>0.107768270510366</v>
      </c>
      <c r="V1320" s="14">
        <v>0.12771899058455299</v>
      </c>
      <c r="W1320" s="14">
        <v>0.121611360318228</v>
      </c>
      <c r="X1320" s="14">
        <v>0.12085371952304701</v>
      </c>
      <c r="Y1320" s="14">
        <v>0.106727389982945</v>
      </c>
      <c r="Z1320" s="14">
        <v>0.105473361153629</v>
      </c>
      <c r="AA1320" s="14">
        <v>0.14284084659302501</v>
      </c>
      <c r="AB1320" s="14">
        <v>0.10218252337400199</v>
      </c>
      <c r="AC1320" s="14">
        <v>0.154084149254298</v>
      </c>
      <c r="AD1320" s="14">
        <v>0.14695974158528</v>
      </c>
      <c r="AE1320" s="14"/>
      <c r="AF1320" s="14">
        <v>8.7369299859942295E-2</v>
      </c>
      <c r="AG1320" s="14">
        <v>0.114696610402092</v>
      </c>
      <c r="AH1320" s="14">
        <v>9.5533284198670201E-2</v>
      </c>
      <c r="AI1320" s="14">
        <v>0.17705684978237801</v>
      </c>
      <c r="AJ1320" s="14">
        <v>0.18629721280086201</v>
      </c>
      <c r="AK1320" s="14"/>
      <c r="AL1320" s="14">
        <v>8.8879503544290694E-2</v>
      </c>
      <c r="AM1320" s="14">
        <v>8.8468746826811606E-2</v>
      </c>
      <c r="AN1320" s="14">
        <v>0.10794120055346899</v>
      </c>
      <c r="AO1320" s="14">
        <v>0.141718274050153</v>
      </c>
      <c r="AP1320" s="14">
        <v>0.19483256281073599</v>
      </c>
      <c r="AQ1320" s="14">
        <v>0.13526587479667099</v>
      </c>
      <c r="AR1320" s="14"/>
      <c r="AS1320" s="14">
        <v>0.15303897943228401</v>
      </c>
      <c r="AT1320" s="14">
        <v>0.125655546256595</v>
      </c>
      <c r="AU1320" s="14">
        <v>0.11203945188335999</v>
      </c>
      <c r="AV1320" s="14">
        <v>9.1511940351331006E-2</v>
      </c>
      <c r="AW1320" s="14">
        <v>5.4986599610282398E-2</v>
      </c>
      <c r="AX1320" s="14"/>
      <c r="AY1320" s="14">
        <v>6.9370459520003397E-2</v>
      </c>
      <c r="AZ1320" s="14">
        <v>0.25556171709622</v>
      </c>
      <c r="BA1320" s="14">
        <v>0.14290305700636899</v>
      </c>
      <c r="BB1320" s="14">
        <v>0.107009426252236</v>
      </c>
      <c r="BC1320" s="14">
        <v>0.14012292942592899</v>
      </c>
      <c r="BD1320" s="14">
        <v>0.115965283989528</v>
      </c>
      <c r="BE1320" s="14">
        <v>0.12858825412981201</v>
      </c>
      <c r="BF1320" s="14">
        <v>7.0890878249552994E-2</v>
      </c>
      <c r="BG1320" s="14">
        <v>0.15223305634579901</v>
      </c>
      <c r="BH1320" s="14">
        <v>8.8429815822117702E-2</v>
      </c>
      <c r="BI1320" s="14">
        <v>0.126611752829105</v>
      </c>
      <c r="BJ1320" s="14">
        <v>7.4722720684407204E-2</v>
      </c>
      <c r="BK1320" s="14">
        <v>9.1913219128200399E-2</v>
      </c>
      <c r="BL1320" s="14">
        <v>0.161431775618252</v>
      </c>
      <c r="BM1320" s="14">
        <v>0.115697192875772</v>
      </c>
      <c r="BN1320" s="14">
        <v>7.2675399075005601E-2</v>
      </c>
      <c r="BO1320" s="14"/>
      <c r="BP1320" s="14">
        <v>0.118561524765357</v>
      </c>
      <c r="BQ1320" s="14">
        <v>0.12962073484106801</v>
      </c>
      <c r="BR1320" s="14">
        <v>0.13514449223483099</v>
      </c>
      <c r="BS1320" s="14">
        <v>0.103346447044735</v>
      </c>
      <c r="BT1320" s="14">
        <v>0.123456647042175</v>
      </c>
      <c r="BU1320" s="14">
        <v>0.139064592598617</v>
      </c>
      <c r="BV1320" s="14"/>
      <c r="BW1320" s="14">
        <v>0.11658685206394601</v>
      </c>
      <c r="BX1320" s="14">
        <v>0.108493234915451</v>
      </c>
      <c r="BY1320" s="14" t="s">
        <v>120</v>
      </c>
      <c r="BZ1320" s="14">
        <v>0.185664802614838</v>
      </c>
      <c r="CA1320" s="14">
        <v>0.146975723937919</v>
      </c>
      <c r="CB1320" s="14">
        <v>0.116615788227023</v>
      </c>
      <c r="CC1320" s="14">
        <v>9.5686441978448E-2</v>
      </c>
      <c r="CD1320" s="14"/>
      <c r="CE1320" s="14">
        <v>0.10979557358924499</v>
      </c>
      <c r="CF1320" s="14">
        <v>0.106399959015763</v>
      </c>
      <c r="CG1320" s="14">
        <v>0.17862230687167899</v>
      </c>
      <c r="CH1320" s="14">
        <v>0.106752987824678</v>
      </c>
      <c r="CI1320" s="14"/>
      <c r="CJ1320" s="14">
        <v>0.10868893612672501</v>
      </c>
      <c r="CK1320" s="14">
        <v>0.153209351455346</v>
      </c>
      <c r="CL1320" s="14">
        <v>0.11260522015053299</v>
      </c>
      <c r="CM1320" s="14">
        <v>0.14951698327819499</v>
      </c>
      <c r="CN1320" s="14"/>
      <c r="CO1320" s="14">
        <v>8.2511073078762695E-2</v>
      </c>
      <c r="CP1320" s="14">
        <v>0.126854019048355</v>
      </c>
      <c r="CQ1320" s="14"/>
      <c r="CR1320" s="14">
        <v>0.13387382460309599</v>
      </c>
      <c r="CS1320" s="14">
        <v>0.11720396963406</v>
      </c>
    </row>
    <row r="1321" spans="2:97" x14ac:dyDescent="0.3">
      <c r="B1321" t="s">
        <v>92</v>
      </c>
      <c r="C1321" s="14">
        <v>9.4283349879737202E-2</v>
      </c>
      <c r="D1321" s="14">
        <v>7.5968665745207997E-2</v>
      </c>
      <c r="E1321" s="14">
        <v>0.112477901833951</v>
      </c>
      <c r="F1321" s="14"/>
      <c r="G1321" s="14">
        <v>0.105874303061298</v>
      </c>
      <c r="H1321" s="14">
        <v>9.6868068749493497E-2</v>
      </c>
      <c r="I1321" s="14">
        <v>7.2267314638356603E-2</v>
      </c>
      <c r="J1321" s="14">
        <v>7.9426801645811895E-2</v>
      </c>
      <c r="K1321" s="14">
        <v>0.11041718158503</v>
      </c>
      <c r="L1321" s="14">
        <v>0.10364707532911201</v>
      </c>
      <c r="M1321" s="14"/>
      <c r="N1321" s="14">
        <v>9.18488164179211E-2</v>
      </c>
      <c r="O1321" s="14">
        <v>8.7729109000674099E-2</v>
      </c>
      <c r="P1321" s="14">
        <v>8.1775254608579095E-2</v>
      </c>
      <c r="Q1321" s="14">
        <v>0.113641721517278</v>
      </c>
      <c r="R1321" s="14"/>
      <c r="S1321" s="14">
        <v>0.12582622831031701</v>
      </c>
      <c r="T1321" s="14">
        <v>6.1390471729558999E-2</v>
      </c>
      <c r="U1321" s="14">
        <v>0.10339298424557</v>
      </c>
      <c r="V1321" s="14">
        <v>7.2280339309188799E-2</v>
      </c>
      <c r="W1321" s="14">
        <v>0.103347879837672</v>
      </c>
      <c r="X1321" s="14">
        <v>8.9627926671357203E-2</v>
      </c>
      <c r="Y1321" s="14">
        <v>9.6523486441696602E-2</v>
      </c>
      <c r="Z1321" s="14">
        <v>7.0958878641575907E-2</v>
      </c>
      <c r="AA1321" s="14">
        <v>0.10283203400732401</v>
      </c>
      <c r="AB1321" s="14">
        <v>8.2457473990378199E-2</v>
      </c>
      <c r="AC1321" s="14">
        <v>0.106205900423868</v>
      </c>
      <c r="AD1321" s="14">
        <v>0.13284921572628799</v>
      </c>
      <c r="AE1321" s="14"/>
      <c r="AF1321" s="14">
        <v>7.4547483134371997E-2</v>
      </c>
      <c r="AG1321" s="14">
        <v>7.3849001084308502E-2</v>
      </c>
      <c r="AH1321" s="14">
        <v>9.7893162360646505E-2</v>
      </c>
      <c r="AI1321" s="14">
        <v>9.9380093253563506E-2</v>
      </c>
      <c r="AJ1321" s="14">
        <v>8.47631486581545E-2</v>
      </c>
      <c r="AK1321" s="14"/>
      <c r="AL1321" s="14">
        <v>8.2784386283117906E-2</v>
      </c>
      <c r="AM1321" s="14">
        <v>7.6939366607140403E-2</v>
      </c>
      <c r="AN1321" s="14">
        <v>6.8474948366034502E-2</v>
      </c>
      <c r="AO1321" s="14">
        <v>9.6687001574448594E-2</v>
      </c>
      <c r="AP1321" s="14">
        <v>5.07069058080254E-2</v>
      </c>
      <c r="AQ1321" s="14">
        <v>0.173266788838981</v>
      </c>
      <c r="AR1321" s="14"/>
      <c r="AS1321" s="14">
        <v>9.71359452638728E-2</v>
      </c>
      <c r="AT1321" s="14">
        <v>9.8898013123226797E-2</v>
      </c>
      <c r="AU1321" s="14">
        <v>0.101642501296798</v>
      </c>
      <c r="AV1321" s="14">
        <v>7.4806872270922101E-2</v>
      </c>
      <c r="AW1321" s="14">
        <v>0</v>
      </c>
      <c r="AX1321" s="14"/>
      <c r="AY1321" s="14">
        <v>0.13320434824458699</v>
      </c>
      <c r="AZ1321" s="14">
        <v>0.144405259704737</v>
      </c>
      <c r="BA1321" s="14">
        <v>0.10406353330292099</v>
      </c>
      <c r="BB1321" s="14">
        <v>9.2856802768838204E-2</v>
      </c>
      <c r="BC1321" s="14">
        <v>9.2880646181208698E-2</v>
      </c>
      <c r="BD1321" s="14">
        <v>0.113258348889548</v>
      </c>
      <c r="BE1321" s="14">
        <v>6.5386061357174494E-2</v>
      </c>
      <c r="BF1321" s="14">
        <v>9.0085505962662904E-2</v>
      </c>
      <c r="BG1321" s="14">
        <v>8.4364586839971403E-2</v>
      </c>
      <c r="BH1321" s="14">
        <v>6.0556228643136902E-2</v>
      </c>
      <c r="BI1321" s="14">
        <v>6.6564020053075296E-2</v>
      </c>
      <c r="BJ1321" s="14">
        <v>8.6698928027562197E-2</v>
      </c>
      <c r="BK1321" s="14">
        <v>8.6636752024020006E-2</v>
      </c>
      <c r="BL1321" s="14">
        <v>6.3574865084693802E-2</v>
      </c>
      <c r="BM1321" s="14">
        <v>0.14946277044904099</v>
      </c>
      <c r="BN1321" s="14">
        <v>4.6986690386560698E-2</v>
      </c>
      <c r="BO1321" s="14"/>
      <c r="BP1321" s="14">
        <v>8.3035220823873906E-2</v>
      </c>
      <c r="BQ1321" s="14">
        <v>9.8671521789525596E-2</v>
      </c>
      <c r="BR1321" s="14">
        <v>0.11208373501204</v>
      </c>
      <c r="BS1321" s="14">
        <v>8.1980186273808694E-2</v>
      </c>
      <c r="BT1321" s="14">
        <v>0.107662764717272</v>
      </c>
      <c r="BU1321" s="14">
        <v>9.34142238890599E-2</v>
      </c>
      <c r="BV1321" s="14"/>
      <c r="BW1321" s="14">
        <v>9.5163542561109399E-2</v>
      </c>
      <c r="BX1321" s="14">
        <v>5.7347196594792302E-2</v>
      </c>
      <c r="BY1321" s="14" t="s">
        <v>120</v>
      </c>
      <c r="BZ1321" s="14">
        <v>8.47773796293151E-2</v>
      </c>
      <c r="CA1321" s="14">
        <v>0.14741987434742401</v>
      </c>
      <c r="CB1321" s="14">
        <v>0.10687866655985</v>
      </c>
      <c r="CC1321" s="14">
        <v>0.124678762240389</v>
      </c>
      <c r="CD1321" s="14"/>
      <c r="CE1321" s="14">
        <v>9.1720335471371706E-2</v>
      </c>
      <c r="CF1321" s="14">
        <v>5.3327348559579199E-2</v>
      </c>
      <c r="CG1321" s="14">
        <v>0.13695903396790601</v>
      </c>
      <c r="CH1321" s="14">
        <v>6.1008811856944699E-2</v>
      </c>
      <c r="CI1321" s="14"/>
      <c r="CJ1321" s="14">
        <v>7.3835788142322806E-2</v>
      </c>
      <c r="CK1321" s="14">
        <v>7.4977846222308797E-2</v>
      </c>
      <c r="CL1321" s="14">
        <v>9.0026170338724107E-2</v>
      </c>
      <c r="CM1321" s="14">
        <v>0.247737459979539</v>
      </c>
      <c r="CN1321" s="14"/>
      <c r="CO1321" s="14">
        <v>6.8862366956757196E-2</v>
      </c>
      <c r="CP1321" s="14">
        <v>9.5467608673247398E-2</v>
      </c>
      <c r="CQ1321" s="14"/>
      <c r="CR1321" s="14">
        <v>4.00272800387933E-2</v>
      </c>
      <c r="CS1321" s="14">
        <v>9.3865571132112802E-2</v>
      </c>
    </row>
    <row r="1322" spans="2:97" x14ac:dyDescent="0.3">
      <c r="C1322" s="14"/>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c r="AD1322" s="14"/>
      <c r="AE1322" s="14"/>
      <c r="AF1322" s="14"/>
      <c r="AG1322" s="14"/>
      <c r="AH1322" s="14"/>
      <c r="AI1322" s="14"/>
      <c r="AJ1322" s="14"/>
      <c r="AK1322" s="14"/>
      <c r="AL1322" s="14"/>
      <c r="AM1322" s="14"/>
      <c r="AN1322" s="14"/>
      <c r="AO1322" s="14"/>
      <c r="AP1322" s="14"/>
      <c r="AQ1322" s="14"/>
      <c r="AR1322" s="14"/>
      <c r="AS1322" s="14"/>
      <c r="AT1322" s="14"/>
      <c r="AU1322" s="14"/>
      <c r="AV1322" s="14"/>
      <c r="AW1322" s="14"/>
      <c r="AX1322" s="14"/>
      <c r="AY1322" s="14"/>
      <c r="AZ1322" s="14"/>
      <c r="BA1322" s="14"/>
      <c r="BB1322" s="14"/>
      <c r="BC1322" s="14"/>
      <c r="BD1322" s="14"/>
      <c r="BE1322" s="14"/>
      <c r="BF1322" s="14"/>
      <c r="BG1322" s="14"/>
      <c r="BH1322" s="14"/>
      <c r="BI1322" s="14"/>
      <c r="BJ1322" s="14"/>
      <c r="BK1322" s="14"/>
      <c r="BL1322" s="14"/>
      <c r="BM1322" s="14"/>
      <c r="BN1322" s="14"/>
      <c r="BO1322" s="14"/>
      <c r="BP1322" s="14"/>
      <c r="BQ1322" s="14"/>
      <c r="BR1322" s="14"/>
      <c r="BS1322" s="14"/>
      <c r="BT1322" s="14"/>
      <c r="BU1322" s="14"/>
      <c r="BV1322" s="14"/>
      <c r="BW1322" s="14"/>
      <c r="BX1322" s="14"/>
      <c r="BY1322" s="14"/>
      <c r="BZ1322" s="14"/>
      <c r="CA1322" s="14"/>
      <c r="CB1322" s="14"/>
      <c r="CC1322" s="14"/>
      <c r="CD1322" s="14"/>
      <c r="CE1322" s="14"/>
      <c r="CF1322" s="14"/>
      <c r="CG1322" s="14"/>
      <c r="CH1322" s="14"/>
      <c r="CI1322" s="14"/>
      <c r="CJ1322" s="14"/>
      <c r="CK1322" s="14"/>
      <c r="CL1322" s="14"/>
      <c r="CM1322" s="14"/>
      <c r="CN1322" s="14"/>
      <c r="CO1322" s="14"/>
      <c r="CP1322" s="14"/>
      <c r="CQ1322" s="14"/>
      <c r="CR1322" s="14"/>
      <c r="CS1322" s="14"/>
    </row>
    <row r="1323" spans="2:97" x14ac:dyDescent="0.3">
      <c r="B1323" s="6" t="s">
        <v>511</v>
      </c>
      <c r="C1323" s="14"/>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c r="AD1323" s="14"/>
      <c r="AE1323" s="14"/>
      <c r="AF1323" s="14"/>
      <c r="AG1323" s="14"/>
      <c r="AH1323" s="14"/>
      <c r="AI1323" s="14"/>
      <c r="AJ1323" s="14"/>
      <c r="AK1323" s="14"/>
      <c r="AL1323" s="14"/>
      <c r="AM1323" s="14"/>
      <c r="AN1323" s="14"/>
      <c r="AO1323" s="14"/>
      <c r="AP1323" s="14"/>
      <c r="AQ1323" s="14"/>
      <c r="AR1323" s="14"/>
      <c r="AS1323" s="14"/>
      <c r="AT1323" s="14"/>
      <c r="AU1323" s="14"/>
      <c r="AV1323" s="14"/>
      <c r="AW1323" s="14"/>
      <c r="AX1323" s="14"/>
      <c r="AY1323" s="14"/>
      <c r="AZ1323" s="14"/>
      <c r="BA1323" s="14"/>
      <c r="BB1323" s="14"/>
      <c r="BC1323" s="14"/>
      <c r="BD1323" s="14"/>
      <c r="BE1323" s="14"/>
      <c r="BF1323" s="14"/>
      <c r="BG1323" s="14"/>
      <c r="BH1323" s="14"/>
      <c r="BI1323" s="14"/>
      <c r="BJ1323" s="14"/>
      <c r="BK1323" s="14"/>
      <c r="BL1323" s="14"/>
      <c r="BM1323" s="14"/>
      <c r="BN1323" s="14"/>
      <c r="BO1323" s="14"/>
      <c r="BP1323" s="14"/>
      <c r="BQ1323" s="14"/>
      <c r="BR1323" s="14"/>
      <c r="BS1323" s="14"/>
      <c r="BT1323" s="14"/>
      <c r="BU1323" s="14"/>
      <c r="BV1323" s="14"/>
      <c r="BW1323" s="14"/>
      <c r="BX1323" s="14"/>
      <c r="BY1323" s="14"/>
      <c r="BZ1323" s="14"/>
      <c r="CA1323" s="14"/>
      <c r="CB1323" s="14"/>
      <c r="CC1323" s="14"/>
      <c r="CD1323" s="14"/>
      <c r="CE1323" s="14"/>
      <c r="CF1323" s="14"/>
      <c r="CG1323" s="14"/>
      <c r="CH1323" s="14"/>
      <c r="CI1323" s="14"/>
      <c r="CJ1323" s="14"/>
      <c r="CK1323" s="14"/>
      <c r="CL1323" s="14"/>
      <c r="CM1323" s="14"/>
      <c r="CN1323" s="14"/>
      <c r="CO1323" s="14"/>
      <c r="CP1323" s="14"/>
      <c r="CQ1323" s="14"/>
      <c r="CR1323" s="14"/>
      <c r="CS1323" s="14"/>
    </row>
    <row r="1324" spans="2:97" x14ac:dyDescent="0.3">
      <c r="B1324" s="24" t="s">
        <v>118</v>
      </c>
      <c r="C1324" s="14"/>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c r="AD1324" s="14"/>
      <c r="AE1324" s="14"/>
      <c r="AF1324" s="14"/>
      <c r="AG1324" s="14"/>
      <c r="AH1324" s="14"/>
      <c r="AI1324" s="14"/>
      <c r="AJ1324" s="14"/>
      <c r="AK1324" s="14"/>
      <c r="AL1324" s="14"/>
      <c r="AM1324" s="14"/>
      <c r="AN1324" s="14"/>
      <c r="AO1324" s="14"/>
      <c r="AP1324" s="14"/>
      <c r="AQ1324" s="14"/>
      <c r="AR1324" s="14"/>
      <c r="AS1324" s="14"/>
      <c r="AT1324" s="14"/>
      <c r="AU1324" s="14"/>
      <c r="AV1324" s="14"/>
      <c r="AW1324" s="14"/>
      <c r="AX1324" s="14"/>
      <c r="AY1324" s="14"/>
      <c r="AZ1324" s="14"/>
      <c r="BA1324" s="14"/>
      <c r="BB1324" s="14"/>
      <c r="BC1324" s="14"/>
      <c r="BD1324" s="14"/>
      <c r="BE1324" s="14"/>
      <c r="BF1324" s="14"/>
      <c r="BG1324" s="14"/>
      <c r="BH1324" s="14"/>
      <c r="BI1324" s="14"/>
      <c r="BJ1324" s="14"/>
      <c r="BK1324" s="14"/>
      <c r="BL1324" s="14"/>
      <c r="BM1324" s="14"/>
      <c r="BN1324" s="14"/>
      <c r="BO1324" s="14"/>
      <c r="BP1324" s="14"/>
      <c r="BQ1324" s="14"/>
      <c r="BR1324" s="14"/>
      <c r="BS1324" s="14"/>
      <c r="BT1324" s="14"/>
      <c r="BU1324" s="14"/>
      <c r="BV1324" s="14"/>
      <c r="BW1324" s="14"/>
      <c r="BX1324" s="14"/>
      <c r="BY1324" s="14"/>
      <c r="BZ1324" s="14"/>
      <c r="CA1324" s="14"/>
      <c r="CB1324" s="14"/>
      <c r="CC1324" s="14"/>
      <c r="CD1324" s="14"/>
      <c r="CE1324" s="14"/>
      <c r="CF1324" s="14"/>
      <c r="CG1324" s="14"/>
      <c r="CH1324" s="14"/>
      <c r="CI1324" s="14"/>
      <c r="CJ1324" s="14"/>
      <c r="CK1324" s="14"/>
      <c r="CL1324" s="14"/>
      <c r="CM1324" s="14"/>
      <c r="CN1324" s="14"/>
      <c r="CO1324" s="14"/>
      <c r="CP1324" s="14"/>
      <c r="CQ1324" s="14"/>
      <c r="CR1324" s="14"/>
      <c r="CS1324" s="14"/>
    </row>
    <row r="1325" spans="2:97" x14ac:dyDescent="0.3">
      <c r="B1325" t="s">
        <v>281</v>
      </c>
      <c r="C1325" s="14">
        <v>6.7024049475111799E-2</v>
      </c>
      <c r="D1325" s="14">
        <v>8.4483010787329393E-2</v>
      </c>
      <c r="E1325" s="14">
        <v>4.8972065434900298E-2</v>
      </c>
      <c r="F1325" s="14"/>
      <c r="G1325" s="14">
        <v>9.7587460551103206E-2</v>
      </c>
      <c r="H1325" s="14">
        <v>0.15586527934151401</v>
      </c>
      <c r="I1325" s="14">
        <v>6.9013950344506095E-2</v>
      </c>
      <c r="J1325" s="14">
        <v>3.2664585144648303E-2</v>
      </c>
      <c r="K1325" s="14">
        <v>2.0942694404592899E-2</v>
      </c>
      <c r="L1325" s="14">
        <v>3.1653121046106902E-2</v>
      </c>
      <c r="M1325" s="14"/>
      <c r="N1325" s="14">
        <v>9.8908784623180507E-2</v>
      </c>
      <c r="O1325" s="14">
        <v>3.9263802918240297E-2</v>
      </c>
      <c r="P1325" s="14">
        <v>5.9087760011545302E-2</v>
      </c>
      <c r="Q1325" s="14">
        <v>6.9246150453813896E-2</v>
      </c>
      <c r="R1325" s="14"/>
      <c r="S1325" s="14">
        <v>0.14562394880700399</v>
      </c>
      <c r="T1325" s="14">
        <v>4.6669155269412801E-2</v>
      </c>
      <c r="U1325" s="14">
        <v>5.3188392184659899E-2</v>
      </c>
      <c r="V1325" s="14">
        <v>4.1961833151733102E-2</v>
      </c>
      <c r="W1325" s="14">
        <v>6.0358458128897299E-2</v>
      </c>
      <c r="X1325" s="14">
        <v>6.6260809490242295E-2</v>
      </c>
      <c r="Y1325" s="14">
        <v>2.2097212687584401E-2</v>
      </c>
      <c r="Z1325" s="14">
        <v>0.107240859577243</v>
      </c>
      <c r="AA1325" s="14">
        <v>4.1237561628701298E-2</v>
      </c>
      <c r="AB1325" s="14">
        <v>6.8983091323720894E-2</v>
      </c>
      <c r="AC1325" s="14">
        <v>8.4197988476048494E-2</v>
      </c>
      <c r="AD1325" s="14">
        <v>4.3689169812901003E-2</v>
      </c>
      <c r="AE1325" s="14"/>
      <c r="AF1325" s="14">
        <v>7.6112046439239703E-2</v>
      </c>
      <c r="AG1325" s="14">
        <v>9.4219742183923594E-2</v>
      </c>
      <c r="AH1325" s="14">
        <v>3.2176620372866498E-2</v>
      </c>
      <c r="AI1325" s="14">
        <v>7.3095734028804593E-2</v>
      </c>
      <c r="AJ1325" s="14">
        <v>2.7548245259280402E-2</v>
      </c>
      <c r="AK1325" s="14"/>
      <c r="AL1325" s="14">
        <v>0.123717004667346</v>
      </c>
      <c r="AM1325" s="14">
        <v>8.5197346264000995E-2</v>
      </c>
      <c r="AN1325" s="14">
        <v>1.96882162470155E-2</v>
      </c>
      <c r="AO1325" s="14">
        <v>5.31096540812643E-2</v>
      </c>
      <c r="AP1325" s="14">
        <v>4.91988197758099E-2</v>
      </c>
      <c r="AQ1325" s="14">
        <v>2.62610471194668E-2</v>
      </c>
      <c r="AR1325" s="14"/>
      <c r="AS1325" s="14">
        <v>4.4562002436342701E-2</v>
      </c>
      <c r="AT1325" s="14">
        <v>3.8875788323703302E-2</v>
      </c>
      <c r="AU1325" s="14">
        <v>7.3343696563835603E-2</v>
      </c>
      <c r="AV1325" s="14">
        <v>0.147394756978663</v>
      </c>
      <c r="AW1325" s="14">
        <v>0.29229301421694198</v>
      </c>
      <c r="AX1325" s="14"/>
      <c r="AY1325" s="14">
        <v>0</v>
      </c>
      <c r="AZ1325" s="14">
        <v>0.13819381511780901</v>
      </c>
      <c r="BA1325" s="14">
        <v>8.0826290562224207E-2</v>
      </c>
      <c r="BB1325" s="14">
        <v>4.9875014602933698E-2</v>
      </c>
      <c r="BC1325" s="14">
        <v>3.7409619128147102E-2</v>
      </c>
      <c r="BD1325" s="14">
        <v>7.4383647317309995E-2</v>
      </c>
      <c r="BE1325" s="14">
        <v>4.2762887717211401E-2</v>
      </c>
      <c r="BF1325" s="14">
        <v>8.1601598861168897E-2</v>
      </c>
      <c r="BG1325" s="14">
        <v>2.7081738509272101E-2</v>
      </c>
      <c r="BH1325" s="14">
        <v>4.6222105285097903E-2</v>
      </c>
      <c r="BI1325" s="14">
        <v>7.6792849525386994E-2</v>
      </c>
      <c r="BJ1325" s="14">
        <v>6.6122246974724005E-2</v>
      </c>
      <c r="BK1325" s="14">
        <v>6.1568487244868901E-2</v>
      </c>
      <c r="BL1325" s="14">
        <v>9.0704944111879293E-2</v>
      </c>
      <c r="BM1325" s="14">
        <v>4.0669143999790901E-2</v>
      </c>
      <c r="BN1325" s="14">
        <v>0.20952535414390899</v>
      </c>
      <c r="BO1325" s="14"/>
      <c r="BP1325" s="14">
        <v>0.13300767830530999</v>
      </c>
      <c r="BQ1325" s="14">
        <v>4.4151370712481298E-2</v>
      </c>
      <c r="BR1325" s="14">
        <v>4.4136793353533002E-2</v>
      </c>
      <c r="BS1325" s="14">
        <v>4.6763083210570003E-2</v>
      </c>
      <c r="BT1325" s="14">
        <v>4.0046876683745403E-2</v>
      </c>
      <c r="BU1325" s="14">
        <v>5.6949404390819199E-2</v>
      </c>
      <c r="BV1325" s="14"/>
      <c r="BW1325" s="14">
        <v>6.7150271490965197E-2</v>
      </c>
      <c r="BX1325" s="14">
        <v>5.03856416300855E-2</v>
      </c>
      <c r="BY1325" s="14" t="s">
        <v>120</v>
      </c>
      <c r="BZ1325" s="14">
        <v>0.102815885464291</v>
      </c>
      <c r="CA1325" s="14">
        <v>6.9486836441319602E-2</v>
      </c>
      <c r="CB1325" s="14">
        <v>7.7137725116619496E-2</v>
      </c>
      <c r="CC1325" s="14">
        <v>5.1739145502906599E-2</v>
      </c>
      <c r="CD1325" s="14"/>
      <c r="CE1325" s="14">
        <v>0.100796991081192</v>
      </c>
      <c r="CF1325" s="14">
        <v>8.4518346063427605E-2</v>
      </c>
      <c r="CG1325" s="14">
        <v>4.8339607271860902E-2</v>
      </c>
      <c r="CH1325" s="14">
        <v>6.22478484895225E-2</v>
      </c>
      <c r="CI1325" s="14"/>
      <c r="CJ1325" s="14">
        <v>6.8447685335549097E-2</v>
      </c>
      <c r="CK1325" s="14">
        <v>7.7258189595106705E-2</v>
      </c>
      <c r="CL1325" s="14">
        <v>7.0585853041929505E-2</v>
      </c>
      <c r="CM1325" s="14">
        <v>0</v>
      </c>
      <c r="CN1325" s="14"/>
      <c r="CO1325" s="14">
        <v>0.16980770887167401</v>
      </c>
      <c r="CP1325" s="14">
        <v>5.3937591452083003E-2</v>
      </c>
      <c r="CQ1325" s="14"/>
      <c r="CR1325" s="14">
        <v>0.12684355629642599</v>
      </c>
      <c r="CS1325" s="14">
        <v>6.0572954889828598E-2</v>
      </c>
    </row>
    <row r="1326" spans="2:97" x14ac:dyDescent="0.3">
      <c r="B1326" t="s">
        <v>282</v>
      </c>
      <c r="C1326" s="14">
        <v>0.27373929779711098</v>
      </c>
      <c r="D1326" s="14">
        <v>0.31424896139193398</v>
      </c>
      <c r="E1326" s="14">
        <v>0.23492448812359701</v>
      </c>
      <c r="F1326" s="14"/>
      <c r="G1326" s="14">
        <v>0.32501422091389998</v>
      </c>
      <c r="H1326" s="14">
        <v>0.34734371765600103</v>
      </c>
      <c r="I1326" s="14">
        <v>0.28694225227569597</v>
      </c>
      <c r="J1326" s="14">
        <v>0.20825065434339801</v>
      </c>
      <c r="K1326" s="14">
        <v>0.224932337216741</v>
      </c>
      <c r="L1326" s="14">
        <v>0.25504934269805601</v>
      </c>
      <c r="M1326" s="14"/>
      <c r="N1326" s="14">
        <v>0.32484532475349598</v>
      </c>
      <c r="O1326" s="14">
        <v>0.27416485158910198</v>
      </c>
      <c r="P1326" s="14">
        <v>0.26079365162551099</v>
      </c>
      <c r="Q1326" s="14">
        <v>0.23286557596329999</v>
      </c>
      <c r="R1326" s="14"/>
      <c r="S1326" s="14">
        <v>0.30552513785839802</v>
      </c>
      <c r="T1326" s="14">
        <v>0.23614223000040299</v>
      </c>
      <c r="U1326" s="14">
        <v>0.236223751792241</v>
      </c>
      <c r="V1326" s="14">
        <v>0.30781194186571698</v>
      </c>
      <c r="W1326" s="14">
        <v>0.301227194913332</v>
      </c>
      <c r="X1326" s="14">
        <v>0.28538462179831198</v>
      </c>
      <c r="Y1326" s="14">
        <v>0.29706562237966</v>
      </c>
      <c r="Z1326" s="14">
        <v>0.28499128793322198</v>
      </c>
      <c r="AA1326" s="14">
        <v>0.26854737814155499</v>
      </c>
      <c r="AB1326" s="14">
        <v>0.28475037492402699</v>
      </c>
      <c r="AC1326" s="14">
        <v>0.189153912883466</v>
      </c>
      <c r="AD1326" s="14">
        <v>0.23669067004774899</v>
      </c>
      <c r="AE1326" s="14"/>
      <c r="AF1326" s="14">
        <v>0.27240115896841099</v>
      </c>
      <c r="AG1326" s="14">
        <v>0.33078971628480602</v>
      </c>
      <c r="AH1326" s="14">
        <v>0.26471886961212898</v>
      </c>
      <c r="AI1326" s="14">
        <v>0.25369886224633598</v>
      </c>
      <c r="AJ1326" s="14">
        <v>0.23387797520766099</v>
      </c>
      <c r="AK1326" s="14"/>
      <c r="AL1326" s="14">
        <v>0.336349056701163</v>
      </c>
      <c r="AM1326" s="14">
        <v>0.27390004540621798</v>
      </c>
      <c r="AN1326" s="14">
        <v>0.26907390673122</v>
      </c>
      <c r="AO1326" s="14">
        <v>0.26273233035202498</v>
      </c>
      <c r="AP1326" s="14">
        <v>0.24194891676157099</v>
      </c>
      <c r="AQ1326" s="14">
        <v>0.251436956497613</v>
      </c>
      <c r="AR1326" s="14"/>
      <c r="AS1326" s="14">
        <v>0.264847143945875</v>
      </c>
      <c r="AT1326" s="14">
        <v>0.25384800355405501</v>
      </c>
      <c r="AU1326" s="14">
        <v>0.27373830085654</v>
      </c>
      <c r="AV1326" s="14">
        <v>0.36352004865177501</v>
      </c>
      <c r="AW1326" s="14">
        <v>0.30900475423314799</v>
      </c>
      <c r="AX1326" s="14"/>
      <c r="AY1326" s="14">
        <v>0.13550994491851401</v>
      </c>
      <c r="AZ1326" s="14">
        <v>0.18821765417752701</v>
      </c>
      <c r="BA1326" s="14">
        <v>0.232147366491739</v>
      </c>
      <c r="BB1326" s="14">
        <v>0.26162220052481</v>
      </c>
      <c r="BC1326" s="14">
        <v>0.29205645986788498</v>
      </c>
      <c r="BD1326" s="14">
        <v>0.23306714098112499</v>
      </c>
      <c r="BE1326" s="14">
        <v>0.303031687988712</v>
      </c>
      <c r="BF1326" s="14">
        <v>0.29394739851419999</v>
      </c>
      <c r="BG1326" s="14">
        <v>0.28795321130224599</v>
      </c>
      <c r="BH1326" s="14">
        <v>0.26520931088710897</v>
      </c>
      <c r="BI1326" s="14">
        <v>0.29097112159938099</v>
      </c>
      <c r="BJ1326" s="14">
        <v>0.25217248746863502</v>
      </c>
      <c r="BK1326" s="14">
        <v>0.31970890100455601</v>
      </c>
      <c r="BL1326" s="14">
        <v>0.19309617539150301</v>
      </c>
      <c r="BM1326" s="14">
        <v>0.39596484557063699</v>
      </c>
      <c r="BN1326" s="14">
        <v>0.39532187638654598</v>
      </c>
      <c r="BO1326" s="14"/>
      <c r="BP1326" s="14">
        <v>0.32894129145714002</v>
      </c>
      <c r="BQ1326" s="14">
        <v>0.246394249569761</v>
      </c>
      <c r="BR1326" s="14">
        <v>0.26025497171619599</v>
      </c>
      <c r="BS1326" s="14">
        <v>0.28357904343050899</v>
      </c>
      <c r="BT1326" s="14">
        <v>0.235552385241656</v>
      </c>
      <c r="BU1326" s="14">
        <v>0.246077372708599</v>
      </c>
      <c r="BV1326" s="14"/>
      <c r="BW1326" s="14">
        <v>0.27817015691421199</v>
      </c>
      <c r="BX1326" s="14">
        <v>0.26023820642450002</v>
      </c>
      <c r="BY1326" s="14" t="s">
        <v>120</v>
      </c>
      <c r="BZ1326" s="14">
        <v>0.25500080845197898</v>
      </c>
      <c r="CA1326" s="14">
        <v>0.233436539078338</v>
      </c>
      <c r="CB1326" s="14">
        <v>0.29648689469210598</v>
      </c>
      <c r="CC1326" s="14">
        <v>0.319821885510925</v>
      </c>
      <c r="CD1326" s="14"/>
      <c r="CE1326" s="14">
        <v>0.32616272633985099</v>
      </c>
      <c r="CF1326" s="14">
        <v>0.31128146731735301</v>
      </c>
      <c r="CG1326" s="14">
        <v>0.21156560029095201</v>
      </c>
      <c r="CH1326" s="14">
        <v>0.27710638546031502</v>
      </c>
      <c r="CI1326" s="14"/>
      <c r="CJ1326" s="14">
        <v>0.296809335562564</v>
      </c>
      <c r="CK1326" s="14">
        <v>0.33816007388008501</v>
      </c>
      <c r="CL1326" s="14">
        <v>0.25806317945087998</v>
      </c>
      <c r="CM1326" s="14">
        <v>0.143021759764796</v>
      </c>
      <c r="CN1326" s="14"/>
      <c r="CO1326" s="14">
        <v>0.36367576805860902</v>
      </c>
      <c r="CP1326" s="14">
        <v>0.26321696885115903</v>
      </c>
      <c r="CQ1326" s="14"/>
      <c r="CR1326" s="14">
        <v>0.312063640730675</v>
      </c>
      <c r="CS1326" s="14">
        <v>0.277628424028041</v>
      </c>
    </row>
    <row r="1327" spans="2:97" x14ac:dyDescent="0.3">
      <c r="B1327" t="s">
        <v>283</v>
      </c>
      <c r="C1327" s="14">
        <v>0.39903643952506102</v>
      </c>
      <c r="D1327" s="14">
        <v>0.37103100292791102</v>
      </c>
      <c r="E1327" s="14">
        <v>0.42761341769613198</v>
      </c>
      <c r="F1327" s="14"/>
      <c r="G1327" s="14">
        <v>0.341743277240523</v>
      </c>
      <c r="H1327" s="14">
        <v>0.31929611588601597</v>
      </c>
      <c r="I1327" s="14">
        <v>0.43218320696257601</v>
      </c>
      <c r="J1327" s="14">
        <v>0.44259667988812901</v>
      </c>
      <c r="K1327" s="14">
        <v>0.44047380871625302</v>
      </c>
      <c r="L1327" s="14">
        <v>0.411733547557598</v>
      </c>
      <c r="M1327" s="14"/>
      <c r="N1327" s="14">
        <v>0.351189159705807</v>
      </c>
      <c r="O1327" s="14">
        <v>0.42999450390597499</v>
      </c>
      <c r="P1327" s="14">
        <v>0.42480522580202701</v>
      </c>
      <c r="Q1327" s="14">
        <v>0.39685765760464697</v>
      </c>
      <c r="R1327" s="14"/>
      <c r="S1327" s="14">
        <v>0.310157449078794</v>
      </c>
      <c r="T1327" s="14">
        <v>0.42588253271756299</v>
      </c>
      <c r="U1327" s="14">
        <v>0.40962232731147002</v>
      </c>
      <c r="V1327" s="14">
        <v>0.40888104350175097</v>
      </c>
      <c r="W1327" s="14">
        <v>0.35414687999783201</v>
      </c>
      <c r="X1327" s="14">
        <v>0.42082818809857198</v>
      </c>
      <c r="Y1327" s="14">
        <v>0.44274999013712202</v>
      </c>
      <c r="Z1327" s="14">
        <v>0.442538115706897</v>
      </c>
      <c r="AA1327" s="14">
        <v>0.41896197756462</v>
      </c>
      <c r="AB1327" s="14">
        <v>0.36834764610416798</v>
      </c>
      <c r="AC1327" s="14">
        <v>0.40006481750096101</v>
      </c>
      <c r="AD1327" s="14">
        <v>0.52404347139172103</v>
      </c>
      <c r="AE1327" s="14"/>
      <c r="AF1327" s="14">
        <v>0.42725653978015099</v>
      </c>
      <c r="AG1327" s="14">
        <v>0.37352134133838399</v>
      </c>
      <c r="AH1327" s="14">
        <v>0.42973465543885297</v>
      </c>
      <c r="AI1327" s="14">
        <v>0.3353979444388</v>
      </c>
      <c r="AJ1327" s="14">
        <v>0.41038464954106502</v>
      </c>
      <c r="AK1327" s="14"/>
      <c r="AL1327" s="14">
        <v>0.36591714416634602</v>
      </c>
      <c r="AM1327" s="14">
        <v>0.42233827317782602</v>
      </c>
      <c r="AN1327" s="14">
        <v>0.45786288990479901</v>
      </c>
      <c r="AO1327" s="14">
        <v>0.370400908336674</v>
      </c>
      <c r="AP1327" s="14">
        <v>0.417825633646283</v>
      </c>
      <c r="AQ1327" s="14">
        <v>0.377151416486461</v>
      </c>
      <c r="AR1327" s="14"/>
      <c r="AS1327" s="14">
        <v>0.397035820549832</v>
      </c>
      <c r="AT1327" s="14">
        <v>0.44511872263124003</v>
      </c>
      <c r="AU1327" s="14">
        <v>0.40978418661596699</v>
      </c>
      <c r="AV1327" s="14">
        <v>0.29599253435769501</v>
      </c>
      <c r="AW1327" s="14">
        <v>0.27200404577765303</v>
      </c>
      <c r="AX1327" s="14"/>
      <c r="AY1327" s="14">
        <v>0.59116210823101301</v>
      </c>
      <c r="AZ1327" s="14">
        <v>0.29522157522032</v>
      </c>
      <c r="BA1327" s="14">
        <v>0.40339045650590899</v>
      </c>
      <c r="BB1327" s="14">
        <v>0.41511222900445</v>
      </c>
      <c r="BC1327" s="14">
        <v>0.35739344703570802</v>
      </c>
      <c r="BD1327" s="14">
        <v>0.39187720602478698</v>
      </c>
      <c r="BE1327" s="14">
        <v>0.41330063805573902</v>
      </c>
      <c r="BF1327" s="14">
        <v>0.447023319084561</v>
      </c>
      <c r="BG1327" s="14">
        <v>0.41598259224698803</v>
      </c>
      <c r="BH1327" s="14">
        <v>0.46105760970822401</v>
      </c>
      <c r="BI1327" s="14">
        <v>0.410453017390215</v>
      </c>
      <c r="BJ1327" s="14">
        <v>0.456169686246509</v>
      </c>
      <c r="BK1327" s="14">
        <v>0.44567828927849601</v>
      </c>
      <c r="BL1327" s="14">
        <v>0.48402940633987701</v>
      </c>
      <c r="BM1327" s="14">
        <v>0.317457097325059</v>
      </c>
      <c r="BN1327" s="14">
        <v>0.23832149199022601</v>
      </c>
      <c r="BO1327" s="14"/>
      <c r="BP1327" s="14">
        <v>0.32951485300893402</v>
      </c>
      <c r="BQ1327" s="14">
        <v>0.439706566991314</v>
      </c>
      <c r="BR1327" s="14">
        <v>0.39715628848844398</v>
      </c>
      <c r="BS1327" s="14">
        <v>0.40957619276197998</v>
      </c>
      <c r="BT1327" s="14">
        <v>0.42311609264643801</v>
      </c>
      <c r="BU1327" s="14">
        <v>0.42879522852614999</v>
      </c>
      <c r="BV1327" s="14"/>
      <c r="BW1327" s="14">
        <v>0.37196925926461399</v>
      </c>
      <c r="BX1327" s="14">
        <v>0.47341903822721398</v>
      </c>
      <c r="BY1327" s="14" t="s">
        <v>120</v>
      </c>
      <c r="BZ1327" s="14">
        <v>0.34940063785492498</v>
      </c>
      <c r="CA1327" s="14">
        <v>0.380470928397801</v>
      </c>
      <c r="CB1327" s="14">
        <v>0.40202888157397398</v>
      </c>
      <c r="CC1327" s="14">
        <v>0.38340424446048399</v>
      </c>
      <c r="CD1327" s="14"/>
      <c r="CE1327" s="14">
        <v>0.36877915278450601</v>
      </c>
      <c r="CF1327" s="14">
        <v>0.40379640409954398</v>
      </c>
      <c r="CG1327" s="14">
        <v>0.39649654627657399</v>
      </c>
      <c r="CH1327" s="14">
        <v>0.41715392239938598</v>
      </c>
      <c r="CI1327" s="14"/>
      <c r="CJ1327" s="14">
        <v>0.38842293461121302</v>
      </c>
      <c r="CK1327" s="14">
        <v>0.35314577352997001</v>
      </c>
      <c r="CL1327" s="14">
        <v>0.42001641150005797</v>
      </c>
      <c r="CM1327" s="14">
        <v>0.391433113420321</v>
      </c>
      <c r="CN1327" s="14"/>
      <c r="CO1327" s="14">
        <v>0.27264655232664198</v>
      </c>
      <c r="CP1327" s="14">
        <v>0.41673675400321702</v>
      </c>
      <c r="CQ1327" s="14"/>
      <c r="CR1327" s="14">
        <v>0.34281688766406898</v>
      </c>
      <c r="CS1327" s="14">
        <v>0.40344148591666701</v>
      </c>
    </row>
    <row r="1328" spans="2:97" x14ac:dyDescent="0.3">
      <c r="B1328" t="s">
        <v>284</v>
      </c>
      <c r="C1328" s="14">
        <v>0.154655984986415</v>
      </c>
      <c r="D1328" s="14">
        <v>0.13853251673348899</v>
      </c>
      <c r="E1328" s="14">
        <v>0.169095225628491</v>
      </c>
      <c r="F1328" s="14"/>
      <c r="G1328" s="14">
        <v>0.14072036702743901</v>
      </c>
      <c r="H1328" s="14">
        <v>0.104243197389685</v>
      </c>
      <c r="I1328" s="14">
        <v>0.14742929833014101</v>
      </c>
      <c r="J1328" s="14">
        <v>0.20279648741058401</v>
      </c>
      <c r="K1328" s="14">
        <v>0.18758665759263701</v>
      </c>
      <c r="L1328" s="14">
        <v>0.14963799291680799</v>
      </c>
      <c r="M1328" s="14"/>
      <c r="N1328" s="14">
        <v>0.14183570448469399</v>
      </c>
      <c r="O1328" s="14">
        <v>0.15736814524033599</v>
      </c>
      <c r="P1328" s="14">
        <v>0.148104964304963</v>
      </c>
      <c r="Q1328" s="14">
        <v>0.167236744339085</v>
      </c>
      <c r="R1328" s="14"/>
      <c r="S1328" s="14">
        <v>0.13952580448682</v>
      </c>
      <c r="T1328" s="14">
        <v>0.21946408578183901</v>
      </c>
      <c r="U1328" s="14">
        <v>0.17763342808174101</v>
      </c>
      <c r="V1328" s="14">
        <v>0.13802527773073001</v>
      </c>
      <c r="W1328" s="14">
        <v>0.16120957413133399</v>
      </c>
      <c r="X1328" s="14">
        <v>0.128340163880067</v>
      </c>
      <c r="Y1328" s="14">
        <v>0.131518500570279</v>
      </c>
      <c r="Z1328" s="14">
        <v>7.4097959881574998E-2</v>
      </c>
      <c r="AA1328" s="14">
        <v>0.16905794525485199</v>
      </c>
      <c r="AB1328" s="14">
        <v>0.12795974767336299</v>
      </c>
      <c r="AC1328" s="14">
        <v>0.219591469535561</v>
      </c>
      <c r="AD1328" s="14">
        <v>8.4054464459163702E-2</v>
      </c>
      <c r="AE1328" s="14"/>
      <c r="AF1328" s="14">
        <v>0.12414749042841</v>
      </c>
      <c r="AG1328" s="14">
        <v>0.13151210855551801</v>
      </c>
      <c r="AH1328" s="14">
        <v>0.18783131359989799</v>
      </c>
      <c r="AI1328" s="14">
        <v>0.201887539884612</v>
      </c>
      <c r="AJ1328" s="14">
        <v>0.25166344320533501</v>
      </c>
      <c r="AK1328" s="14"/>
      <c r="AL1328" s="14">
        <v>0.104419615189554</v>
      </c>
      <c r="AM1328" s="14">
        <v>0.13041522773061301</v>
      </c>
      <c r="AN1328" s="14">
        <v>0.16672043353774699</v>
      </c>
      <c r="AO1328" s="14">
        <v>0.189326955335578</v>
      </c>
      <c r="AP1328" s="14">
        <v>0.248577578620889</v>
      </c>
      <c r="AQ1328" s="14">
        <v>0.14574045804581801</v>
      </c>
      <c r="AR1328" s="14"/>
      <c r="AS1328" s="14">
        <v>0.165441862031559</v>
      </c>
      <c r="AT1328" s="14">
        <v>0.158773011751734</v>
      </c>
      <c r="AU1328" s="14">
        <v>0.14175781863682299</v>
      </c>
      <c r="AV1328" s="14">
        <v>0.12779805582119599</v>
      </c>
      <c r="AW1328" s="14">
        <v>0.126698185772256</v>
      </c>
      <c r="AX1328" s="14"/>
      <c r="AY1328" s="14">
        <v>0.140123598605886</v>
      </c>
      <c r="AZ1328" s="14">
        <v>0.25855239537694302</v>
      </c>
      <c r="BA1328" s="14">
        <v>0.143784970684907</v>
      </c>
      <c r="BB1328" s="14">
        <v>0.191783081509974</v>
      </c>
      <c r="BC1328" s="14">
        <v>0.20460041530953499</v>
      </c>
      <c r="BD1328" s="14">
        <v>0.15316865301977201</v>
      </c>
      <c r="BE1328" s="14">
        <v>0.12829576330193901</v>
      </c>
      <c r="BF1328" s="14">
        <v>8.7858624936487398E-2</v>
      </c>
      <c r="BG1328" s="14">
        <v>0.17874178629043</v>
      </c>
      <c r="BH1328" s="14">
        <v>0.16762567207322801</v>
      </c>
      <c r="BI1328" s="14">
        <v>0.15223002815252201</v>
      </c>
      <c r="BJ1328" s="14">
        <v>0.13063125964410599</v>
      </c>
      <c r="BK1328" s="14">
        <v>8.9866677631437894E-2</v>
      </c>
      <c r="BL1328" s="14">
        <v>0.14931270822613299</v>
      </c>
      <c r="BM1328" s="14">
        <v>0.13402160036364699</v>
      </c>
      <c r="BN1328" s="14">
        <v>0.111395117523533</v>
      </c>
      <c r="BO1328" s="14"/>
      <c r="BP1328" s="14">
        <v>0.128313705296734</v>
      </c>
      <c r="BQ1328" s="14">
        <v>0.155868677646333</v>
      </c>
      <c r="BR1328" s="14">
        <v>0.17328478222850599</v>
      </c>
      <c r="BS1328" s="14">
        <v>0.15639935267307001</v>
      </c>
      <c r="BT1328" s="14">
        <v>0.18102990871652799</v>
      </c>
      <c r="BU1328" s="14">
        <v>0.16418020181184501</v>
      </c>
      <c r="BV1328" s="14"/>
      <c r="BW1328" s="14">
        <v>0.168043158831643</v>
      </c>
      <c r="BX1328" s="14">
        <v>0.14204963223219</v>
      </c>
      <c r="BY1328" s="14" t="s">
        <v>120</v>
      </c>
      <c r="BZ1328" s="14">
        <v>0.182356263439443</v>
      </c>
      <c r="CA1328" s="14">
        <v>0.18432936442777401</v>
      </c>
      <c r="CB1328" s="14">
        <v>0.117511591011645</v>
      </c>
      <c r="CC1328" s="14">
        <v>0.13714895328280599</v>
      </c>
      <c r="CD1328" s="14"/>
      <c r="CE1328" s="14">
        <v>0.125418419077893</v>
      </c>
      <c r="CF1328" s="14">
        <v>0.13962816746765</v>
      </c>
      <c r="CG1328" s="14">
        <v>0.183160115196701</v>
      </c>
      <c r="CH1328" s="14">
        <v>0.16606097746540999</v>
      </c>
      <c r="CI1328" s="14"/>
      <c r="CJ1328" s="14">
        <v>0.152666607575283</v>
      </c>
      <c r="CK1328" s="14">
        <v>0.15958918454917301</v>
      </c>
      <c r="CL1328" s="14">
        <v>0.147262304883675</v>
      </c>
      <c r="CM1328" s="14">
        <v>0.20843815660430401</v>
      </c>
      <c r="CN1328" s="14"/>
      <c r="CO1328" s="14">
        <v>0.123761172463109</v>
      </c>
      <c r="CP1328" s="14">
        <v>0.15781301654351901</v>
      </c>
      <c r="CQ1328" s="14"/>
      <c r="CR1328" s="14">
        <v>0.164999518509923</v>
      </c>
      <c r="CS1328" s="14">
        <v>0.15188378995865601</v>
      </c>
    </row>
    <row r="1329" spans="2:97" x14ac:dyDescent="0.3">
      <c r="B1329" t="s">
        <v>92</v>
      </c>
      <c r="C1329" s="14">
        <v>0.10554422821630099</v>
      </c>
      <c r="D1329" s="14">
        <v>9.1704508159336201E-2</v>
      </c>
      <c r="E1329" s="14">
        <v>0.11939480311688</v>
      </c>
      <c r="F1329" s="14"/>
      <c r="G1329" s="14">
        <v>9.4934674267035599E-2</v>
      </c>
      <c r="H1329" s="14">
        <v>7.3251689726784405E-2</v>
      </c>
      <c r="I1329" s="14">
        <v>6.4431292087080802E-2</v>
      </c>
      <c r="J1329" s="14">
        <v>0.113691593213242</v>
      </c>
      <c r="K1329" s="14">
        <v>0.12606450206977601</v>
      </c>
      <c r="L1329" s="14">
        <v>0.15192599578143101</v>
      </c>
      <c r="M1329" s="14"/>
      <c r="N1329" s="14">
        <v>8.3221026432822406E-2</v>
      </c>
      <c r="O1329" s="14">
        <v>9.9208696346345895E-2</v>
      </c>
      <c r="P1329" s="14">
        <v>0.107208398255954</v>
      </c>
      <c r="Q1329" s="14">
        <v>0.13379387163915299</v>
      </c>
      <c r="R1329" s="14"/>
      <c r="S1329" s="14">
        <v>9.9167659768983105E-2</v>
      </c>
      <c r="T1329" s="14">
        <v>7.1841996230781302E-2</v>
      </c>
      <c r="U1329" s="14">
        <v>0.123332100629889</v>
      </c>
      <c r="V1329" s="14">
        <v>0.103319903750069</v>
      </c>
      <c r="W1329" s="14">
        <v>0.12305789282860401</v>
      </c>
      <c r="X1329" s="14">
        <v>9.9186216732806198E-2</v>
      </c>
      <c r="Y1329" s="14">
        <v>0.106568674225354</v>
      </c>
      <c r="Z1329" s="14">
        <v>9.1131776901062694E-2</v>
      </c>
      <c r="AA1329" s="14">
        <v>0.102195137410272</v>
      </c>
      <c r="AB1329" s="14">
        <v>0.14995913997472099</v>
      </c>
      <c r="AC1329" s="14">
        <v>0.106991811603963</v>
      </c>
      <c r="AD1329" s="14">
        <v>0.11152222428846501</v>
      </c>
      <c r="AE1329" s="14"/>
      <c r="AF1329" s="14">
        <v>0.10008276438378801</v>
      </c>
      <c r="AG1329" s="14">
        <v>6.9957091637368296E-2</v>
      </c>
      <c r="AH1329" s="14">
        <v>8.5538540976253394E-2</v>
      </c>
      <c r="AI1329" s="14">
        <v>0.13591991940144801</v>
      </c>
      <c r="AJ1329" s="14">
        <v>7.6525686786658595E-2</v>
      </c>
      <c r="AK1329" s="14"/>
      <c r="AL1329" s="14">
        <v>6.95971792755916E-2</v>
      </c>
      <c r="AM1329" s="14">
        <v>8.8149107421341105E-2</v>
      </c>
      <c r="AN1329" s="14">
        <v>8.6654553579218599E-2</v>
      </c>
      <c r="AO1329" s="14">
        <v>0.124430151894459</v>
      </c>
      <c r="AP1329" s="14">
        <v>4.2449051195447202E-2</v>
      </c>
      <c r="AQ1329" s="14">
        <v>0.199410121850642</v>
      </c>
      <c r="AR1329" s="14"/>
      <c r="AS1329" s="14">
        <v>0.128113171036391</v>
      </c>
      <c r="AT1329" s="14">
        <v>0.103384473739267</v>
      </c>
      <c r="AU1329" s="14">
        <v>0.101375997326834</v>
      </c>
      <c r="AV1329" s="14">
        <v>6.5294604190671193E-2</v>
      </c>
      <c r="AW1329" s="14">
        <v>0</v>
      </c>
      <c r="AX1329" s="14"/>
      <c r="AY1329" s="14">
        <v>0.13320434824458699</v>
      </c>
      <c r="AZ1329" s="14">
        <v>0.11981456010740101</v>
      </c>
      <c r="BA1329" s="14">
        <v>0.13985091575522099</v>
      </c>
      <c r="BB1329" s="14">
        <v>8.1607474357832194E-2</v>
      </c>
      <c r="BC1329" s="14">
        <v>0.108540058658725</v>
      </c>
      <c r="BD1329" s="14">
        <v>0.14750335265700601</v>
      </c>
      <c r="BE1329" s="14">
        <v>0.112609022936399</v>
      </c>
      <c r="BF1329" s="14">
        <v>8.9569058603583204E-2</v>
      </c>
      <c r="BG1329" s="14">
        <v>9.0240671651064294E-2</v>
      </c>
      <c r="BH1329" s="14">
        <v>5.9885302046341099E-2</v>
      </c>
      <c r="BI1329" s="14">
        <v>6.9552983332495502E-2</v>
      </c>
      <c r="BJ1329" s="14">
        <v>9.4904319666025805E-2</v>
      </c>
      <c r="BK1329" s="14">
        <v>8.3177644840641801E-2</v>
      </c>
      <c r="BL1329" s="14">
        <v>8.2856765930609005E-2</v>
      </c>
      <c r="BM1329" s="14">
        <v>0.111887312740866</v>
      </c>
      <c r="BN1329" s="14">
        <v>4.5436159955786003E-2</v>
      </c>
      <c r="BO1329" s="14"/>
      <c r="BP1329" s="14">
        <v>8.0222471931881506E-2</v>
      </c>
      <c r="BQ1329" s="14">
        <v>0.11387913508011099</v>
      </c>
      <c r="BR1329" s="14">
        <v>0.12516716421332</v>
      </c>
      <c r="BS1329" s="14">
        <v>0.103682327923871</v>
      </c>
      <c r="BT1329" s="14">
        <v>0.120254736711632</v>
      </c>
      <c r="BU1329" s="14">
        <v>0.103997792562587</v>
      </c>
      <c r="BV1329" s="14"/>
      <c r="BW1329" s="14">
        <v>0.114667153498565</v>
      </c>
      <c r="BX1329" s="14">
        <v>7.3907481486010104E-2</v>
      </c>
      <c r="BY1329" s="14" t="s">
        <v>120</v>
      </c>
      <c r="BZ1329" s="14">
        <v>0.110426404789361</v>
      </c>
      <c r="CA1329" s="14">
        <v>0.13227633165476799</v>
      </c>
      <c r="CB1329" s="14">
        <v>0.10683490760565501</v>
      </c>
      <c r="CC1329" s="14">
        <v>0.107885771242879</v>
      </c>
      <c r="CD1329" s="14"/>
      <c r="CE1329" s="14">
        <v>7.8842710716557504E-2</v>
      </c>
      <c r="CF1329" s="14">
        <v>6.0775615052025E-2</v>
      </c>
      <c r="CG1329" s="14">
        <v>0.16043813096391099</v>
      </c>
      <c r="CH1329" s="14">
        <v>7.7430866185366598E-2</v>
      </c>
      <c r="CI1329" s="14"/>
      <c r="CJ1329" s="14">
        <v>9.3653436915391297E-2</v>
      </c>
      <c r="CK1329" s="14">
        <v>7.1846778445665602E-2</v>
      </c>
      <c r="CL1329" s="14">
        <v>0.104072251123458</v>
      </c>
      <c r="CM1329" s="14">
        <v>0.25710697021057899</v>
      </c>
      <c r="CN1329" s="14"/>
      <c r="CO1329" s="14">
        <v>7.0108798279966994E-2</v>
      </c>
      <c r="CP1329" s="14">
        <v>0.10829566915002101</v>
      </c>
      <c r="CQ1329" s="14"/>
      <c r="CR1329" s="14">
        <v>5.3276396798906403E-2</v>
      </c>
      <c r="CS1329" s="14">
        <v>0.106473345206808</v>
      </c>
    </row>
    <row r="1330" spans="2:97" x14ac:dyDescent="0.3">
      <c r="C1330" s="14"/>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c r="AD1330" s="14"/>
      <c r="AE1330" s="14"/>
      <c r="AF1330" s="14"/>
      <c r="AG1330" s="14"/>
      <c r="AH1330" s="14"/>
      <c r="AI1330" s="14"/>
      <c r="AJ1330" s="14"/>
      <c r="AK1330" s="14"/>
      <c r="AL1330" s="14"/>
      <c r="AM1330" s="14"/>
      <c r="AN1330" s="14"/>
      <c r="AO1330" s="14"/>
      <c r="AP1330" s="14"/>
      <c r="AQ1330" s="14"/>
      <c r="AR1330" s="14"/>
      <c r="AS1330" s="14"/>
      <c r="AT1330" s="14"/>
      <c r="AU1330" s="14"/>
      <c r="AV1330" s="14"/>
      <c r="AW1330" s="14"/>
      <c r="AX1330" s="14"/>
      <c r="AY1330" s="14"/>
      <c r="AZ1330" s="14"/>
      <c r="BA1330" s="14"/>
      <c r="BB1330" s="14"/>
      <c r="BC1330" s="14"/>
      <c r="BD1330" s="14"/>
      <c r="BE1330" s="14"/>
      <c r="BF1330" s="14"/>
      <c r="BG1330" s="14"/>
      <c r="BH1330" s="14"/>
      <c r="BI1330" s="14"/>
      <c r="BJ1330" s="14"/>
      <c r="BK1330" s="14"/>
      <c r="BL1330" s="14"/>
      <c r="BM1330" s="14"/>
      <c r="BN1330" s="14"/>
      <c r="BO1330" s="14"/>
      <c r="BP1330" s="14"/>
      <c r="BQ1330" s="14"/>
      <c r="BR1330" s="14"/>
      <c r="BS1330" s="14"/>
      <c r="BT1330" s="14"/>
      <c r="BU1330" s="14"/>
      <c r="BV1330" s="14"/>
      <c r="BW1330" s="14"/>
      <c r="BX1330" s="14"/>
      <c r="BY1330" s="14"/>
      <c r="BZ1330" s="14"/>
      <c r="CA1330" s="14"/>
      <c r="CB1330" s="14"/>
      <c r="CC1330" s="14"/>
      <c r="CD1330" s="14"/>
      <c r="CE1330" s="14"/>
      <c r="CF1330" s="14"/>
      <c r="CG1330" s="14"/>
      <c r="CH1330" s="14"/>
      <c r="CI1330" s="14"/>
      <c r="CJ1330" s="14"/>
      <c r="CK1330" s="14"/>
      <c r="CL1330" s="14"/>
      <c r="CM1330" s="14"/>
      <c r="CN1330" s="14"/>
      <c r="CO1330" s="14"/>
      <c r="CP1330" s="14"/>
      <c r="CQ1330" s="14"/>
      <c r="CR1330" s="14"/>
      <c r="CS1330" s="14"/>
    </row>
    <row r="1331" spans="2:97" x14ac:dyDescent="0.3">
      <c r="B1331" s="6" t="s">
        <v>512</v>
      </c>
      <c r="C1331" s="14"/>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c r="AD1331" s="14"/>
      <c r="AE1331" s="14"/>
      <c r="AF1331" s="14"/>
      <c r="AG1331" s="14"/>
      <c r="AH1331" s="14"/>
      <c r="AI1331" s="14"/>
      <c r="AJ1331" s="14"/>
      <c r="AK1331" s="14"/>
      <c r="AL1331" s="14"/>
      <c r="AM1331" s="14"/>
      <c r="AN1331" s="14"/>
      <c r="AO1331" s="14"/>
      <c r="AP1331" s="14"/>
      <c r="AQ1331" s="14"/>
      <c r="AR1331" s="14"/>
      <c r="AS1331" s="14"/>
      <c r="AT1331" s="14"/>
      <c r="AU1331" s="14"/>
      <c r="AV1331" s="14"/>
      <c r="AW1331" s="14"/>
      <c r="AX1331" s="14"/>
      <c r="AY1331" s="14"/>
      <c r="AZ1331" s="14"/>
      <c r="BA1331" s="14"/>
      <c r="BB1331" s="14"/>
      <c r="BC1331" s="14"/>
      <c r="BD1331" s="14"/>
      <c r="BE1331" s="14"/>
      <c r="BF1331" s="14"/>
      <c r="BG1331" s="14"/>
      <c r="BH1331" s="14"/>
      <c r="BI1331" s="14"/>
      <c r="BJ1331" s="14"/>
      <c r="BK1331" s="14"/>
      <c r="BL1331" s="14"/>
      <c r="BM1331" s="14"/>
      <c r="BN1331" s="14"/>
      <c r="BO1331" s="14"/>
      <c r="BP1331" s="14"/>
      <c r="BQ1331" s="14"/>
      <c r="BR1331" s="14"/>
      <c r="BS1331" s="14"/>
      <c r="BT1331" s="14"/>
      <c r="BU1331" s="14"/>
      <c r="BV1331" s="14"/>
      <c r="BW1331" s="14"/>
      <c r="BX1331" s="14"/>
      <c r="BY1331" s="14"/>
      <c r="BZ1331" s="14"/>
      <c r="CA1331" s="14"/>
      <c r="CB1331" s="14"/>
      <c r="CC1331" s="14"/>
      <c r="CD1331" s="14"/>
      <c r="CE1331" s="14"/>
      <c r="CF1331" s="14"/>
      <c r="CG1331" s="14"/>
      <c r="CH1331" s="14"/>
      <c r="CI1331" s="14"/>
      <c r="CJ1331" s="14"/>
      <c r="CK1331" s="14"/>
      <c r="CL1331" s="14"/>
      <c r="CM1331" s="14"/>
      <c r="CN1331" s="14"/>
      <c r="CO1331" s="14"/>
      <c r="CP1331" s="14"/>
      <c r="CQ1331" s="14"/>
      <c r="CR1331" s="14"/>
      <c r="CS1331" s="14"/>
    </row>
    <row r="1332" spans="2:97" x14ac:dyDescent="0.3">
      <c r="B1332" s="24" t="s">
        <v>118</v>
      </c>
      <c r="C1332" s="14"/>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c r="AD1332" s="14"/>
      <c r="AE1332" s="14"/>
      <c r="AF1332" s="14"/>
      <c r="AG1332" s="14"/>
      <c r="AH1332" s="14"/>
      <c r="AI1332" s="14"/>
      <c r="AJ1332" s="14"/>
      <c r="AK1332" s="14"/>
      <c r="AL1332" s="14"/>
      <c r="AM1332" s="14"/>
      <c r="AN1332" s="14"/>
      <c r="AO1332" s="14"/>
      <c r="AP1332" s="14"/>
      <c r="AQ1332" s="14"/>
      <c r="AR1332" s="14"/>
      <c r="AS1332" s="14"/>
      <c r="AT1332" s="14"/>
      <c r="AU1332" s="14"/>
      <c r="AV1332" s="14"/>
      <c r="AW1332" s="14"/>
      <c r="AX1332" s="14"/>
      <c r="AY1332" s="14"/>
      <c r="AZ1332" s="14"/>
      <c r="BA1332" s="14"/>
      <c r="BB1332" s="14"/>
      <c r="BC1332" s="14"/>
      <c r="BD1332" s="14"/>
      <c r="BE1332" s="14"/>
      <c r="BF1332" s="14"/>
      <c r="BG1332" s="14"/>
      <c r="BH1332" s="14"/>
      <c r="BI1332" s="14"/>
      <c r="BJ1332" s="14"/>
      <c r="BK1332" s="14"/>
      <c r="BL1332" s="14"/>
      <c r="BM1332" s="14"/>
      <c r="BN1332" s="14"/>
      <c r="BO1332" s="14"/>
      <c r="BP1332" s="14"/>
      <c r="BQ1332" s="14"/>
      <c r="BR1332" s="14"/>
      <c r="BS1332" s="14"/>
      <c r="BT1332" s="14"/>
      <c r="BU1332" s="14"/>
      <c r="BV1332" s="14"/>
      <c r="BW1332" s="14"/>
      <c r="BX1332" s="14"/>
      <c r="BY1332" s="14"/>
      <c r="BZ1332" s="14"/>
      <c r="CA1332" s="14"/>
      <c r="CB1332" s="14"/>
      <c r="CC1332" s="14"/>
      <c r="CD1332" s="14"/>
      <c r="CE1332" s="14"/>
      <c r="CF1332" s="14"/>
      <c r="CG1332" s="14"/>
      <c r="CH1332" s="14"/>
      <c r="CI1332" s="14"/>
      <c r="CJ1332" s="14"/>
      <c r="CK1332" s="14"/>
      <c r="CL1332" s="14"/>
      <c r="CM1332" s="14"/>
      <c r="CN1332" s="14"/>
      <c r="CO1332" s="14"/>
      <c r="CP1332" s="14"/>
      <c r="CQ1332" s="14"/>
      <c r="CR1332" s="14"/>
      <c r="CS1332" s="14"/>
    </row>
    <row r="1333" spans="2:97" x14ac:dyDescent="0.3">
      <c r="B1333" t="s">
        <v>281</v>
      </c>
      <c r="C1333" s="14">
        <v>7.2898632953237993E-2</v>
      </c>
      <c r="D1333" s="14">
        <v>9.2953830567952103E-2</v>
      </c>
      <c r="E1333" s="14">
        <v>5.2324455535271402E-2</v>
      </c>
      <c r="F1333" s="14"/>
      <c r="G1333" s="14">
        <v>0.10641536424318999</v>
      </c>
      <c r="H1333" s="14">
        <v>0.16456723222595199</v>
      </c>
      <c r="I1333" s="14">
        <v>6.5340870168750897E-2</v>
      </c>
      <c r="J1333" s="14">
        <v>3.2449339562298701E-2</v>
      </c>
      <c r="K1333" s="14">
        <v>3.8175052451236702E-2</v>
      </c>
      <c r="L1333" s="14">
        <v>3.8354373494094998E-2</v>
      </c>
      <c r="M1333" s="14"/>
      <c r="N1333" s="14">
        <v>0.104508393754595</v>
      </c>
      <c r="O1333" s="14">
        <v>5.88111158615904E-2</v>
      </c>
      <c r="P1333" s="14">
        <v>7.1000480027413798E-2</v>
      </c>
      <c r="Q1333" s="14">
        <v>5.5992643011449399E-2</v>
      </c>
      <c r="R1333" s="14"/>
      <c r="S1333" s="14">
        <v>0.122174993307791</v>
      </c>
      <c r="T1333" s="14">
        <v>6.1214648918065703E-2</v>
      </c>
      <c r="U1333" s="14">
        <v>4.0903539600066402E-2</v>
      </c>
      <c r="V1333" s="14">
        <v>3.6709366841418303E-2</v>
      </c>
      <c r="W1333" s="14">
        <v>7.2716628784980794E-2</v>
      </c>
      <c r="X1333" s="14">
        <v>7.9790529431572901E-2</v>
      </c>
      <c r="Y1333" s="14">
        <v>7.0831068340605596E-2</v>
      </c>
      <c r="Z1333" s="14">
        <v>0.138487989470402</v>
      </c>
      <c r="AA1333" s="14">
        <v>9.1079970728567994E-2</v>
      </c>
      <c r="AB1333" s="14">
        <v>3.4229038643595E-2</v>
      </c>
      <c r="AC1333" s="14">
        <v>6.6189263513352095E-2</v>
      </c>
      <c r="AD1333" s="14">
        <v>4.57294842097868E-2</v>
      </c>
      <c r="AE1333" s="14"/>
      <c r="AF1333" s="14">
        <v>7.09828030580021E-2</v>
      </c>
      <c r="AG1333" s="14">
        <v>9.4016912485274301E-2</v>
      </c>
      <c r="AH1333" s="14">
        <v>3.2370637274133002E-2</v>
      </c>
      <c r="AI1333" s="14">
        <v>8.7854590047886899E-2</v>
      </c>
      <c r="AJ1333" s="14">
        <v>5.0077909133484699E-2</v>
      </c>
      <c r="AK1333" s="14"/>
      <c r="AL1333" s="14">
        <v>0.127165461962855</v>
      </c>
      <c r="AM1333" s="14">
        <v>8.99838947148483E-2</v>
      </c>
      <c r="AN1333" s="14">
        <v>3.8671498001873597E-2</v>
      </c>
      <c r="AO1333" s="14">
        <v>5.9873351228277097E-2</v>
      </c>
      <c r="AP1333" s="14">
        <v>2.90151158835345E-2</v>
      </c>
      <c r="AQ1333" s="14">
        <v>4.44944579280852E-2</v>
      </c>
      <c r="AR1333" s="14"/>
      <c r="AS1333" s="14">
        <v>4.3842127862797002E-2</v>
      </c>
      <c r="AT1333" s="14">
        <v>4.49094074471914E-2</v>
      </c>
      <c r="AU1333" s="14">
        <v>7.5071603975952403E-2</v>
      </c>
      <c r="AV1333" s="14">
        <v>0.17495175107592201</v>
      </c>
      <c r="AW1333" s="14">
        <v>0.29394567979202701</v>
      </c>
      <c r="AX1333" s="14"/>
      <c r="AY1333" s="14">
        <v>0</v>
      </c>
      <c r="AZ1333" s="14">
        <v>7.3788566841026207E-2</v>
      </c>
      <c r="BA1333" s="14">
        <v>5.0892534972339601E-2</v>
      </c>
      <c r="BB1333" s="14">
        <v>5.4561263905408601E-2</v>
      </c>
      <c r="BC1333" s="14">
        <v>6.6940307236964494E-2</v>
      </c>
      <c r="BD1333" s="14">
        <v>7.2177696749041495E-2</v>
      </c>
      <c r="BE1333" s="14">
        <v>4.7411695860065002E-2</v>
      </c>
      <c r="BF1333" s="14">
        <v>8.7969886220813698E-2</v>
      </c>
      <c r="BG1333" s="14">
        <v>4.6386753061991498E-2</v>
      </c>
      <c r="BH1333" s="14">
        <v>4.7623801674241899E-2</v>
      </c>
      <c r="BI1333" s="14">
        <v>0.108357387123871</v>
      </c>
      <c r="BJ1333" s="14">
        <v>6.9994955223046898E-2</v>
      </c>
      <c r="BK1333" s="14">
        <v>5.9240099260732197E-2</v>
      </c>
      <c r="BL1333" s="14">
        <v>0.10968857311376901</v>
      </c>
      <c r="BM1333" s="14">
        <v>3.9314044944822102E-2</v>
      </c>
      <c r="BN1333" s="14">
        <v>0.24508367697423999</v>
      </c>
      <c r="BO1333" s="14"/>
      <c r="BP1333" s="14">
        <v>0.14147459868385301</v>
      </c>
      <c r="BQ1333" s="14">
        <v>6.3102554670739497E-2</v>
      </c>
      <c r="BR1333" s="14">
        <v>3.8497417806800403E-2</v>
      </c>
      <c r="BS1333" s="14">
        <v>4.5400659479011403E-2</v>
      </c>
      <c r="BT1333" s="14">
        <v>3.5337951981482998E-2</v>
      </c>
      <c r="BU1333" s="14">
        <v>5.7673187481851601E-2</v>
      </c>
      <c r="BV1333" s="14"/>
      <c r="BW1333" s="14">
        <v>7.9316952074105801E-2</v>
      </c>
      <c r="BX1333" s="14">
        <v>5.8921515438468401E-2</v>
      </c>
      <c r="BY1333" s="14" t="s">
        <v>120</v>
      </c>
      <c r="BZ1333" s="14">
        <v>6.4131221321472101E-2</v>
      </c>
      <c r="CA1333" s="14">
        <v>7.5060155465508996E-2</v>
      </c>
      <c r="CB1333" s="14">
        <v>7.7300363050889206E-2</v>
      </c>
      <c r="CC1333" s="14">
        <v>7.6860340579115297E-2</v>
      </c>
      <c r="CD1333" s="14"/>
      <c r="CE1333" s="14">
        <v>9.3759753317775696E-2</v>
      </c>
      <c r="CF1333" s="14">
        <v>0.10565596931310001</v>
      </c>
      <c r="CG1333" s="14">
        <v>4.7636119870642701E-2</v>
      </c>
      <c r="CH1333" s="14">
        <v>7.1934053731877001E-2</v>
      </c>
      <c r="CI1333" s="14"/>
      <c r="CJ1333" s="14">
        <v>6.5384746933753402E-2</v>
      </c>
      <c r="CK1333" s="14">
        <v>8.3630441956819193E-2</v>
      </c>
      <c r="CL1333" s="14">
        <v>7.5610692916265002E-2</v>
      </c>
      <c r="CM1333" s="14">
        <v>3.59647114454291E-2</v>
      </c>
      <c r="CN1333" s="14"/>
      <c r="CO1333" s="14">
        <v>0.16177868366614501</v>
      </c>
      <c r="CP1333" s="14">
        <v>6.12996335341068E-2</v>
      </c>
      <c r="CQ1333" s="14"/>
      <c r="CR1333" s="14">
        <v>0.13344005035267101</v>
      </c>
      <c r="CS1333" s="14">
        <v>6.7138236549547994E-2</v>
      </c>
    </row>
    <row r="1334" spans="2:97" x14ac:dyDescent="0.3">
      <c r="B1334" t="s">
        <v>282</v>
      </c>
      <c r="C1334" s="14">
        <v>0.20483540622409699</v>
      </c>
      <c r="D1334" s="14">
        <v>0.247627004881391</v>
      </c>
      <c r="E1334" s="14">
        <v>0.162680218573001</v>
      </c>
      <c r="F1334" s="14"/>
      <c r="G1334" s="14">
        <v>0.23743803301531499</v>
      </c>
      <c r="H1334" s="14">
        <v>0.294690087343148</v>
      </c>
      <c r="I1334" s="14">
        <v>0.22152299834334299</v>
      </c>
      <c r="J1334" s="14">
        <v>0.16529648916794901</v>
      </c>
      <c r="K1334" s="14">
        <v>0.15875331493715999</v>
      </c>
      <c r="L1334" s="14">
        <v>0.15953449482111101</v>
      </c>
      <c r="M1334" s="14"/>
      <c r="N1334" s="14">
        <v>0.21884589249067701</v>
      </c>
      <c r="O1334" s="14">
        <v>0.18514518384317</v>
      </c>
      <c r="P1334" s="14">
        <v>0.203749586665042</v>
      </c>
      <c r="Q1334" s="14">
        <v>0.21357403501519301</v>
      </c>
      <c r="R1334" s="14"/>
      <c r="S1334" s="14">
        <v>0.227160629414346</v>
      </c>
      <c r="T1334" s="14">
        <v>0.19475712078518301</v>
      </c>
      <c r="U1334" s="14">
        <v>0.15531262088745401</v>
      </c>
      <c r="V1334" s="14">
        <v>0.25168889399579902</v>
      </c>
      <c r="W1334" s="14">
        <v>0.155756295705342</v>
      </c>
      <c r="X1334" s="14">
        <v>0.275398830727835</v>
      </c>
      <c r="Y1334" s="14">
        <v>0.177778911846874</v>
      </c>
      <c r="Z1334" s="14">
        <v>0.18839054312360001</v>
      </c>
      <c r="AA1334" s="14">
        <v>0.200186649167896</v>
      </c>
      <c r="AB1334" s="14">
        <v>0.18161751561386</v>
      </c>
      <c r="AC1334" s="14">
        <v>0.18478959228616301</v>
      </c>
      <c r="AD1334" s="14">
        <v>0.25311225724554198</v>
      </c>
      <c r="AE1334" s="14"/>
      <c r="AF1334" s="14">
        <v>0.22322689212265601</v>
      </c>
      <c r="AG1334" s="14">
        <v>0.25657640025464601</v>
      </c>
      <c r="AH1334" s="14">
        <v>0.174226031574439</v>
      </c>
      <c r="AI1334" s="14">
        <v>0.18453185425740101</v>
      </c>
      <c r="AJ1334" s="14">
        <v>0.14126051775219101</v>
      </c>
      <c r="AK1334" s="14"/>
      <c r="AL1334" s="14">
        <v>0.26910499655777698</v>
      </c>
      <c r="AM1334" s="14">
        <v>0.21091138262047501</v>
      </c>
      <c r="AN1334" s="14">
        <v>0.17671752996450299</v>
      </c>
      <c r="AO1334" s="14">
        <v>0.20521337882955701</v>
      </c>
      <c r="AP1334" s="14">
        <v>0.16348135772717701</v>
      </c>
      <c r="AQ1334" s="14">
        <v>0.112424315698471</v>
      </c>
      <c r="AR1334" s="14"/>
      <c r="AS1334" s="14">
        <v>0.203305095005751</v>
      </c>
      <c r="AT1334" s="14">
        <v>0.156736232449352</v>
      </c>
      <c r="AU1334" s="14">
        <v>0.21819234331529699</v>
      </c>
      <c r="AV1334" s="14">
        <v>0.24299590200003701</v>
      </c>
      <c r="AW1334" s="14">
        <v>0.30830527617307202</v>
      </c>
      <c r="AX1334" s="14"/>
      <c r="AY1334" s="14">
        <v>0.25007027723327102</v>
      </c>
      <c r="AZ1334" s="14">
        <v>0.19179372297930899</v>
      </c>
      <c r="BA1334" s="14">
        <v>0.24699399934337499</v>
      </c>
      <c r="BB1334" s="14">
        <v>0.19079555189708899</v>
      </c>
      <c r="BC1334" s="14">
        <v>0.220733533769539</v>
      </c>
      <c r="BD1334" s="14">
        <v>0.19315516745269501</v>
      </c>
      <c r="BE1334" s="14">
        <v>0.20333648417382399</v>
      </c>
      <c r="BF1334" s="14">
        <v>0.216933185773765</v>
      </c>
      <c r="BG1334" s="14">
        <v>0.24032651544945499</v>
      </c>
      <c r="BH1334" s="14">
        <v>0.23106546195369401</v>
      </c>
      <c r="BI1334" s="14">
        <v>0.155347582624622</v>
      </c>
      <c r="BJ1334" s="14">
        <v>0.18829520062847299</v>
      </c>
      <c r="BK1334" s="14">
        <v>0.22466231609816401</v>
      </c>
      <c r="BL1334" s="14">
        <v>0.21157355669388</v>
      </c>
      <c r="BM1334" s="14">
        <v>0.25408299482838098</v>
      </c>
      <c r="BN1334" s="14">
        <v>0.22500776259491201</v>
      </c>
      <c r="BO1334" s="14"/>
      <c r="BP1334" s="14">
        <v>0.27759264063500499</v>
      </c>
      <c r="BQ1334" s="14">
        <v>0.179765649276384</v>
      </c>
      <c r="BR1334" s="14">
        <v>0.20406867344051799</v>
      </c>
      <c r="BS1334" s="14">
        <v>0.17400986429759999</v>
      </c>
      <c r="BT1334" s="14">
        <v>0.161119317865906</v>
      </c>
      <c r="BU1334" s="14">
        <v>0.20659346187180799</v>
      </c>
      <c r="BV1334" s="14"/>
      <c r="BW1334" s="14">
        <v>0.17838185513516899</v>
      </c>
      <c r="BX1334" s="14">
        <v>0.21482014448519901</v>
      </c>
      <c r="BY1334" s="14" t="s">
        <v>120</v>
      </c>
      <c r="BZ1334" s="14">
        <v>0.24741824150386299</v>
      </c>
      <c r="CA1334" s="14">
        <v>0.216079813386996</v>
      </c>
      <c r="CB1334" s="14">
        <v>0.230524064438514</v>
      </c>
      <c r="CC1334" s="14">
        <v>0.155423061074491</v>
      </c>
      <c r="CD1334" s="14"/>
      <c r="CE1334" s="14">
        <v>0.26636438756924002</v>
      </c>
      <c r="CF1334" s="14">
        <v>0.22638222760684401</v>
      </c>
      <c r="CG1334" s="14">
        <v>0.169295189121243</v>
      </c>
      <c r="CH1334" s="14">
        <v>0.18854434019165001</v>
      </c>
      <c r="CI1334" s="14"/>
      <c r="CJ1334" s="14">
        <v>0.23353644144868099</v>
      </c>
      <c r="CK1334" s="14">
        <v>0.250360032907257</v>
      </c>
      <c r="CL1334" s="14">
        <v>0.193248021984015</v>
      </c>
      <c r="CM1334" s="14">
        <v>8.3142209806063294E-2</v>
      </c>
      <c r="CN1334" s="14"/>
      <c r="CO1334" s="14">
        <v>0.28995745252789001</v>
      </c>
      <c r="CP1334" s="14">
        <v>0.194353520744981</v>
      </c>
      <c r="CQ1334" s="14"/>
      <c r="CR1334" s="14">
        <v>0.24887970550563701</v>
      </c>
      <c r="CS1334" s="14">
        <v>0.20602896482629501</v>
      </c>
    </row>
    <row r="1335" spans="2:97" x14ac:dyDescent="0.3">
      <c r="B1335" t="s">
        <v>283</v>
      </c>
      <c r="C1335" s="14">
        <v>0.35576469262928601</v>
      </c>
      <c r="D1335" s="14">
        <v>0.346639921580574</v>
      </c>
      <c r="E1335" s="14">
        <v>0.36574464573972398</v>
      </c>
      <c r="F1335" s="14"/>
      <c r="G1335" s="14">
        <v>0.32685442481112698</v>
      </c>
      <c r="H1335" s="14">
        <v>0.262609025314754</v>
      </c>
      <c r="I1335" s="14">
        <v>0.40976683673817599</v>
      </c>
      <c r="J1335" s="14">
        <v>0.37001843022705</v>
      </c>
      <c r="K1335" s="14">
        <v>0.37123980033056497</v>
      </c>
      <c r="L1335" s="14">
        <v>0.38486604926228302</v>
      </c>
      <c r="M1335" s="14"/>
      <c r="N1335" s="14">
        <v>0.33909218350199399</v>
      </c>
      <c r="O1335" s="14">
        <v>0.37412399575774102</v>
      </c>
      <c r="P1335" s="14">
        <v>0.38091894023946199</v>
      </c>
      <c r="Q1335" s="14">
        <v>0.33082527106357601</v>
      </c>
      <c r="R1335" s="14"/>
      <c r="S1335" s="14">
        <v>0.30424450956759203</v>
      </c>
      <c r="T1335" s="14">
        <v>0.34246000192985299</v>
      </c>
      <c r="U1335" s="14">
        <v>0.39828759222763499</v>
      </c>
      <c r="V1335" s="14">
        <v>0.401991902461109</v>
      </c>
      <c r="W1335" s="14">
        <v>0.32548721259565599</v>
      </c>
      <c r="X1335" s="14">
        <v>0.32092563559916998</v>
      </c>
      <c r="Y1335" s="14">
        <v>0.363278601315629</v>
      </c>
      <c r="Z1335" s="14">
        <v>0.43659246707892901</v>
      </c>
      <c r="AA1335" s="14">
        <v>0.31675505086360101</v>
      </c>
      <c r="AB1335" s="14">
        <v>0.38684741772243197</v>
      </c>
      <c r="AC1335" s="14">
        <v>0.41191725698989101</v>
      </c>
      <c r="AD1335" s="14">
        <v>0.40610767612210802</v>
      </c>
      <c r="AE1335" s="14"/>
      <c r="AF1335" s="14">
        <v>0.38682012675455102</v>
      </c>
      <c r="AG1335" s="14">
        <v>0.332453327013984</v>
      </c>
      <c r="AH1335" s="14">
        <v>0.37076424734577301</v>
      </c>
      <c r="AI1335" s="14">
        <v>0.31084233910366299</v>
      </c>
      <c r="AJ1335" s="14">
        <v>0.341485043104097</v>
      </c>
      <c r="AK1335" s="14"/>
      <c r="AL1335" s="14">
        <v>0.31374927070491598</v>
      </c>
      <c r="AM1335" s="14">
        <v>0.399025324886568</v>
      </c>
      <c r="AN1335" s="14">
        <v>0.38228916111906303</v>
      </c>
      <c r="AO1335" s="14">
        <v>0.34525634106024999</v>
      </c>
      <c r="AP1335" s="14">
        <v>0.36373527926584198</v>
      </c>
      <c r="AQ1335" s="14">
        <v>0.34070654114597398</v>
      </c>
      <c r="AR1335" s="14"/>
      <c r="AS1335" s="14">
        <v>0.34415445742178802</v>
      </c>
      <c r="AT1335" s="14">
        <v>0.41006820198435801</v>
      </c>
      <c r="AU1335" s="14">
        <v>0.34772284437567103</v>
      </c>
      <c r="AV1335" s="14">
        <v>0.32761274692401199</v>
      </c>
      <c r="AW1335" s="14">
        <v>0.17276141459452399</v>
      </c>
      <c r="AX1335" s="14"/>
      <c r="AY1335" s="14">
        <v>7.1624425698970803E-2</v>
      </c>
      <c r="AZ1335" s="14">
        <v>0.25480666221820297</v>
      </c>
      <c r="BA1335" s="14">
        <v>0.33557504394681797</v>
      </c>
      <c r="BB1335" s="14">
        <v>0.30700894878740798</v>
      </c>
      <c r="BC1335" s="14">
        <v>0.31332360742908599</v>
      </c>
      <c r="BD1335" s="14">
        <v>0.33526608765495602</v>
      </c>
      <c r="BE1335" s="14">
        <v>0.40807202848115198</v>
      </c>
      <c r="BF1335" s="14">
        <v>0.39049736881485198</v>
      </c>
      <c r="BG1335" s="14">
        <v>0.39946807909410398</v>
      </c>
      <c r="BH1335" s="14">
        <v>0.41173249304579901</v>
      </c>
      <c r="BI1335" s="14">
        <v>0.36957103078839199</v>
      </c>
      <c r="BJ1335" s="14">
        <v>0.44737659697475302</v>
      </c>
      <c r="BK1335" s="14">
        <v>0.40494862447525698</v>
      </c>
      <c r="BL1335" s="14">
        <v>0.35687690491847801</v>
      </c>
      <c r="BM1335" s="14">
        <v>0.361529686712735</v>
      </c>
      <c r="BN1335" s="14">
        <v>0.26983639818396099</v>
      </c>
      <c r="BO1335" s="14"/>
      <c r="BP1335" s="14">
        <v>0.282652013037546</v>
      </c>
      <c r="BQ1335" s="14">
        <v>0.380684725320241</v>
      </c>
      <c r="BR1335" s="14">
        <v>0.343754857223596</v>
      </c>
      <c r="BS1335" s="14">
        <v>0.38429637923403698</v>
      </c>
      <c r="BT1335" s="14">
        <v>0.40636396940151198</v>
      </c>
      <c r="BU1335" s="14">
        <v>0.39682231596468098</v>
      </c>
      <c r="BV1335" s="14"/>
      <c r="BW1335" s="14">
        <v>0.36620315053205399</v>
      </c>
      <c r="BX1335" s="14">
        <v>0.39745375912443398</v>
      </c>
      <c r="BY1335" s="14" t="s">
        <v>120</v>
      </c>
      <c r="BZ1335" s="14">
        <v>0.30206904371515197</v>
      </c>
      <c r="CA1335" s="14">
        <v>0.28942804465967498</v>
      </c>
      <c r="CB1335" s="14">
        <v>0.34794027455561899</v>
      </c>
      <c r="CC1335" s="14">
        <v>0.36711432453873699</v>
      </c>
      <c r="CD1335" s="14"/>
      <c r="CE1335" s="14">
        <v>0.33767738515433499</v>
      </c>
      <c r="CF1335" s="14">
        <v>0.36212544510182798</v>
      </c>
      <c r="CG1335" s="14">
        <v>0.30821488268072</v>
      </c>
      <c r="CH1335" s="14">
        <v>0.41669180816419099</v>
      </c>
      <c r="CI1335" s="14"/>
      <c r="CJ1335" s="14">
        <v>0.34432436044153197</v>
      </c>
      <c r="CK1335" s="14">
        <v>0.329511514377895</v>
      </c>
      <c r="CL1335" s="14">
        <v>0.37285599192712898</v>
      </c>
      <c r="CM1335" s="14">
        <v>0.32199537097264702</v>
      </c>
      <c r="CN1335" s="14"/>
      <c r="CO1335" s="14">
        <v>0.30134595712798601</v>
      </c>
      <c r="CP1335" s="14">
        <v>0.36324879025124002</v>
      </c>
      <c r="CQ1335" s="14"/>
      <c r="CR1335" s="14">
        <v>0.37563874740706699</v>
      </c>
      <c r="CS1335" s="14">
        <v>0.35937424888181901</v>
      </c>
    </row>
    <row r="1336" spans="2:97" x14ac:dyDescent="0.3">
      <c r="B1336" t="s">
        <v>284</v>
      </c>
      <c r="C1336" s="14">
        <v>0.231384911126224</v>
      </c>
      <c r="D1336" s="14">
        <v>0.19589312410631801</v>
      </c>
      <c r="E1336" s="14">
        <v>0.26590137514421203</v>
      </c>
      <c r="F1336" s="14"/>
      <c r="G1336" s="14">
        <v>0.23087421263952601</v>
      </c>
      <c r="H1336" s="14">
        <v>0.20276816110783399</v>
      </c>
      <c r="I1336" s="14">
        <v>0.22268506856619399</v>
      </c>
      <c r="J1336" s="14">
        <v>0.27646358979931501</v>
      </c>
      <c r="K1336" s="14">
        <v>0.242945454246452</v>
      </c>
      <c r="L1336" s="14">
        <v>0.21776907813752799</v>
      </c>
      <c r="M1336" s="14"/>
      <c r="N1336" s="14">
        <v>0.23126390328336</v>
      </c>
      <c r="O1336" s="14">
        <v>0.277150418408182</v>
      </c>
      <c r="P1336" s="14">
        <v>0.19263712973041699</v>
      </c>
      <c r="Q1336" s="14">
        <v>0.217060631759011</v>
      </c>
      <c r="R1336" s="14"/>
      <c r="S1336" s="14">
        <v>0.23204789101554199</v>
      </c>
      <c r="T1336" s="14">
        <v>0.26959887245550901</v>
      </c>
      <c r="U1336" s="14">
        <v>0.26450059095932899</v>
      </c>
      <c r="V1336" s="14">
        <v>0.18034273837512299</v>
      </c>
      <c r="W1336" s="14">
        <v>0.23887301652315501</v>
      </c>
      <c r="X1336" s="14">
        <v>0.209572313882193</v>
      </c>
      <c r="Y1336" s="14">
        <v>0.238614340973859</v>
      </c>
      <c r="Z1336" s="14">
        <v>0.14461966163220799</v>
      </c>
      <c r="AA1336" s="14">
        <v>0.245833720228503</v>
      </c>
      <c r="AB1336" s="14">
        <v>0.24810726099538899</v>
      </c>
      <c r="AC1336" s="14">
        <v>0.22098726665926599</v>
      </c>
      <c r="AD1336" s="14">
        <v>0.18547175672447999</v>
      </c>
      <c r="AE1336" s="14"/>
      <c r="AF1336" s="14">
        <v>0.18626113662914101</v>
      </c>
      <c r="AG1336" s="14">
        <v>0.20991341518536599</v>
      </c>
      <c r="AH1336" s="14">
        <v>0.28524735473263602</v>
      </c>
      <c r="AI1336" s="14">
        <v>0.26103408823240798</v>
      </c>
      <c r="AJ1336" s="14">
        <v>0.324653308971042</v>
      </c>
      <c r="AK1336" s="14"/>
      <c r="AL1336" s="14">
        <v>0.18869442438961401</v>
      </c>
      <c r="AM1336" s="14">
        <v>0.19115905811560099</v>
      </c>
      <c r="AN1336" s="14">
        <v>0.26890076221939302</v>
      </c>
      <c r="AO1336" s="14">
        <v>0.23728140545382101</v>
      </c>
      <c r="AP1336" s="14">
        <v>0.32943728992805998</v>
      </c>
      <c r="AQ1336" s="14">
        <v>0.26812119965352299</v>
      </c>
      <c r="AR1336" s="14"/>
      <c r="AS1336" s="14">
        <v>0.230468774474203</v>
      </c>
      <c r="AT1336" s="14">
        <v>0.26581368033629799</v>
      </c>
      <c r="AU1336" s="14">
        <v>0.25348002969172101</v>
      </c>
      <c r="AV1336" s="14">
        <v>0.16249226633664501</v>
      </c>
      <c r="AW1336" s="14">
        <v>0.178328193567071</v>
      </c>
      <c r="AX1336" s="14"/>
      <c r="AY1336" s="14">
        <v>0.47945681723240902</v>
      </c>
      <c r="AZ1336" s="14">
        <v>0.26266409368862897</v>
      </c>
      <c r="BA1336" s="14">
        <v>0.17126594798806799</v>
      </c>
      <c r="BB1336" s="14">
        <v>0.25123413764159103</v>
      </c>
      <c r="BC1336" s="14">
        <v>0.24822500626105101</v>
      </c>
      <c r="BD1336" s="14">
        <v>0.22705025924710701</v>
      </c>
      <c r="BE1336" s="14">
        <v>0.22986210962917999</v>
      </c>
      <c r="BF1336" s="14">
        <v>0.20989758180724399</v>
      </c>
      <c r="BG1336" s="14">
        <v>0.22474477889900599</v>
      </c>
      <c r="BH1336" s="14">
        <v>0.21667860651825899</v>
      </c>
      <c r="BI1336" s="14">
        <v>0.265865656018418</v>
      </c>
      <c r="BJ1336" s="14">
        <v>0.16380245032256599</v>
      </c>
      <c r="BK1336" s="14">
        <v>0.230346864014217</v>
      </c>
      <c r="BL1336" s="14">
        <v>0.26230578277762601</v>
      </c>
      <c r="BM1336" s="14">
        <v>0.21247962131248399</v>
      </c>
      <c r="BN1336" s="14">
        <v>0.20225385205015201</v>
      </c>
      <c r="BO1336" s="14"/>
      <c r="BP1336" s="14">
        <v>0.20865471597697799</v>
      </c>
      <c r="BQ1336" s="14">
        <v>0.24063458336618401</v>
      </c>
      <c r="BR1336" s="14">
        <v>0.24976634502343401</v>
      </c>
      <c r="BS1336" s="14">
        <v>0.235865499244967</v>
      </c>
      <c r="BT1336" s="14">
        <v>0.23470849140328401</v>
      </c>
      <c r="BU1336" s="14">
        <v>0.21773004736629101</v>
      </c>
      <c r="BV1336" s="14"/>
      <c r="BW1336" s="14">
        <v>0.221865997819367</v>
      </c>
      <c r="BX1336" s="14">
        <v>0.23636757645515299</v>
      </c>
      <c r="BY1336" s="14" t="s">
        <v>120</v>
      </c>
      <c r="BZ1336" s="14">
        <v>0.23639918547098501</v>
      </c>
      <c r="CA1336" s="14">
        <v>0.240044765615299</v>
      </c>
      <c r="CB1336" s="14">
        <v>0.215030270623327</v>
      </c>
      <c r="CC1336" s="14">
        <v>0.30316148201401399</v>
      </c>
      <c r="CD1336" s="14"/>
      <c r="CE1336" s="14">
        <v>0.215361570475505</v>
      </c>
      <c r="CF1336" s="14">
        <v>0.23184905532973099</v>
      </c>
      <c r="CG1336" s="14">
        <v>0.26418081281253802</v>
      </c>
      <c r="CH1336" s="14">
        <v>0.21277098274172199</v>
      </c>
      <c r="CI1336" s="14"/>
      <c r="CJ1336" s="14">
        <v>0.22751946624071401</v>
      </c>
      <c r="CK1336" s="14">
        <v>0.24230446912851</v>
      </c>
      <c r="CL1336" s="14">
        <v>0.22240309558502899</v>
      </c>
      <c r="CM1336" s="14">
        <v>0.28509180013116397</v>
      </c>
      <c r="CN1336" s="14"/>
      <c r="CO1336" s="14">
        <v>0.16006851670751501</v>
      </c>
      <c r="CP1336" s="14">
        <v>0.24148066098183199</v>
      </c>
      <c r="CQ1336" s="14"/>
      <c r="CR1336" s="14">
        <v>0.17093619825918499</v>
      </c>
      <c r="CS1336" s="14">
        <v>0.235339269958286</v>
      </c>
    </row>
    <row r="1337" spans="2:97" x14ac:dyDescent="0.3">
      <c r="B1337" t="s">
        <v>92</v>
      </c>
      <c r="C1337" s="14">
        <v>0.135116357067156</v>
      </c>
      <c r="D1337" s="14">
        <v>0.116886118863765</v>
      </c>
      <c r="E1337" s="14">
        <v>0.15334930500779201</v>
      </c>
      <c r="F1337" s="14"/>
      <c r="G1337" s="14">
        <v>9.84179652908415E-2</v>
      </c>
      <c r="H1337" s="14">
        <v>7.5365494008311495E-2</v>
      </c>
      <c r="I1337" s="14">
        <v>8.0684226183535795E-2</v>
      </c>
      <c r="J1337" s="14">
        <v>0.155772151243387</v>
      </c>
      <c r="K1337" s="14">
        <v>0.18888637803458599</v>
      </c>
      <c r="L1337" s="14">
        <v>0.19947600428498299</v>
      </c>
      <c r="M1337" s="14"/>
      <c r="N1337" s="14">
        <v>0.106289626969374</v>
      </c>
      <c r="O1337" s="14">
        <v>0.10476928612931601</v>
      </c>
      <c r="P1337" s="14">
        <v>0.15169386333766499</v>
      </c>
      <c r="Q1337" s="14">
        <v>0.182547419150771</v>
      </c>
      <c r="R1337" s="14"/>
      <c r="S1337" s="14">
        <v>0.114371976694729</v>
      </c>
      <c r="T1337" s="14">
        <v>0.131969355911389</v>
      </c>
      <c r="U1337" s="14">
        <v>0.140995656325516</v>
      </c>
      <c r="V1337" s="14">
        <v>0.12926709832655001</v>
      </c>
      <c r="W1337" s="14">
        <v>0.20716684639086599</v>
      </c>
      <c r="X1337" s="14">
        <v>0.114312690359229</v>
      </c>
      <c r="Y1337" s="14">
        <v>0.14949707752303101</v>
      </c>
      <c r="Z1337" s="14">
        <v>9.1909338694860496E-2</v>
      </c>
      <c r="AA1337" s="14">
        <v>0.146144609011431</v>
      </c>
      <c r="AB1337" s="14">
        <v>0.14919876702472401</v>
      </c>
      <c r="AC1337" s="14">
        <v>0.116116620551328</v>
      </c>
      <c r="AD1337" s="14">
        <v>0.109578825698083</v>
      </c>
      <c r="AE1337" s="14"/>
      <c r="AF1337" s="14">
        <v>0.13270904143564999</v>
      </c>
      <c r="AG1337" s="14">
        <v>0.10703994506073</v>
      </c>
      <c r="AH1337" s="14">
        <v>0.137391729073019</v>
      </c>
      <c r="AI1337" s="14">
        <v>0.15573712835864101</v>
      </c>
      <c r="AJ1337" s="14">
        <v>0.14252322103918499</v>
      </c>
      <c r="AK1337" s="14"/>
      <c r="AL1337" s="14">
        <v>0.10128584638483799</v>
      </c>
      <c r="AM1337" s="14">
        <v>0.108920339662508</v>
      </c>
      <c r="AN1337" s="14">
        <v>0.13342104869516799</v>
      </c>
      <c r="AO1337" s="14">
        <v>0.15237552342809499</v>
      </c>
      <c r="AP1337" s="14">
        <v>0.114330957195386</v>
      </c>
      <c r="AQ1337" s="14">
        <v>0.23425348557394701</v>
      </c>
      <c r="AR1337" s="14"/>
      <c r="AS1337" s="14">
        <v>0.178229545235461</v>
      </c>
      <c r="AT1337" s="14">
        <v>0.1224724777828</v>
      </c>
      <c r="AU1337" s="14">
        <v>0.105533178641358</v>
      </c>
      <c r="AV1337" s="14">
        <v>9.1947333663383896E-2</v>
      </c>
      <c r="AW1337" s="14">
        <v>4.6659435873305698E-2</v>
      </c>
      <c r="AX1337" s="14"/>
      <c r="AY1337" s="14">
        <v>0.19884847983535001</v>
      </c>
      <c r="AZ1337" s="14">
        <v>0.216946954272833</v>
      </c>
      <c r="BA1337" s="14">
        <v>0.19527247374939899</v>
      </c>
      <c r="BB1337" s="14">
        <v>0.19640009776850301</v>
      </c>
      <c r="BC1337" s="14">
        <v>0.15077754530335899</v>
      </c>
      <c r="BD1337" s="14">
        <v>0.17235078889620001</v>
      </c>
      <c r="BE1337" s="14">
        <v>0.11131768185577801</v>
      </c>
      <c r="BF1337" s="14">
        <v>9.4701977383324906E-2</v>
      </c>
      <c r="BG1337" s="14">
        <v>8.9073873495443406E-2</v>
      </c>
      <c r="BH1337" s="14">
        <v>9.2899636808005906E-2</v>
      </c>
      <c r="BI1337" s="14">
        <v>0.100858343444697</v>
      </c>
      <c r="BJ1337" s="14">
        <v>0.13053079685116101</v>
      </c>
      <c r="BK1337" s="14">
        <v>8.0802096151629199E-2</v>
      </c>
      <c r="BL1337" s="14">
        <v>5.9555182496246598E-2</v>
      </c>
      <c r="BM1337" s="14">
        <v>0.13259365220157801</v>
      </c>
      <c r="BN1337" s="14">
        <v>5.7818310196735397E-2</v>
      </c>
      <c r="BO1337" s="14"/>
      <c r="BP1337" s="14">
        <v>8.9626031666618103E-2</v>
      </c>
      <c r="BQ1337" s="14">
        <v>0.13581248736645199</v>
      </c>
      <c r="BR1337" s="14">
        <v>0.16391270650565101</v>
      </c>
      <c r="BS1337" s="14">
        <v>0.160427597744385</v>
      </c>
      <c r="BT1337" s="14">
        <v>0.162470269347815</v>
      </c>
      <c r="BU1337" s="14">
        <v>0.121180987315369</v>
      </c>
      <c r="BV1337" s="14"/>
      <c r="BW1337" s="14">
        <v>0.15423204443930399</v>
      </c>
      <c r="BX1337" s="14">
        <v>9.2437004496745995E-2</v>
      </c>
      <c r="BY1337" s="14" t="s">
        <v>120</v>
      </c>
      <c r="BZ1337" s="14">
        <v>0.14998230798852799</v>
      </c>
      <c r="CA1337" s="14">
        <v>0.17938722087252201</v>
      </c>
      <c r="CB1337" s="14">
        <v>0.12920502733165101</v>
      </c>
      <c r="CC1337" s="14">
        <v>9.7440791793643095E-2</v>
      </c>
      <c r="CD1337" s="14"/>
      <c r="CE1337" s="14">
        <v>8.6836903483144004E-2</v>
      </c>
      <c r="CF1337" s="14">
        <v>7.3987302648497802E-2</v>
      </c>
      <c r="CG1337" s="14">
        <v>0.21067299551485599</v>
      </c>
      <c r="CH1337" s="14">
        <v>0.11005881517056</v>
      </c>
      <c r="CI1337" s="14"/>
      <c r="CJ1337" s="14">
        <v>0.12923498493532001</v>
      </c>
      <c r="CK1337" s="14">
        <v>9.4193541629518304E-2</v>
      </c>
      <c r="CL1337" s="14">
        <v>0.13588219758756201</v>
      </c>
      <c r="CM1337" s="14">
        <v>0.27380590764469598</v>
      </c>
      <c r="CN1337" s="14"/>
      <c r="CO1337" s="14">
        <v>8.6849389970464597E-2</v>
      </c>
      <c r="CP1337" s="14">
        <v>0.139617394487841</v>
      </c>
      <c r="CQ1337" s="14"/>
      <c r="CR1337" s="14">
        <v>7.1105298475439296E-2</v>
      </c>
      <c r="CS1337" s="14">
        <v>0.132119279784052</v>
      </c>
    </row>
    <row r="1338" spans="2:97" x14ac:dyDescent="0.3">
      <c r="C1338" s="14"/>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c r="AD1338" s="14"/>
      <c r="AE1338" s="14"/>
      <c r="AF1338" s="14"/>
      <c r="AG1338" s="14"/>
      <c r="AH1338" s="14"/>
      <c r="AI1338" s="14"/>
      <c r="AJ1338" s="14"/>
      <c r="AK1338" s="14"/>
      <c r="AL1338" s="14"/>
      <c r="AM1338" s="14"/>
      <c r="AN1338" s="14"/>
      <c r="AO1338" s="14"/>
      <c r="AP1338" s="14"/>
      <c r="AQ1338" s="14"/>
      <c r="AR1338" s="14"/>
      <c r="AS1338" s="14"/>
      <c r="AT1338" s="14"/>
      <c r="AU1338" s="14"/>
      <c r="AV1338" s="14"/>
      <c r="AW1338" s="14"/>
      <c r="AX1338" s="14"/>
      <c r="AY1338" s="14"/>
      <c r="AZ1338" s="14"/>
      <c r="BA1338" s="14"/>
      <c r="BB1338" s="14"/>
      <c r="BC1338" s="14"/>
      <c r="BD1338" s="14"/>
      <c r="BE1338" s="14"/>
      <c r="BF1338" s="14"/>
      <c r="BG1338" s="14"/>
      <c r="BH1338" s="14"/>
      <c r="BI1338" s="14"/>
      <c r="BJ1338" s="14"/>
      <c r="BK1338" s="14"/>
      <c r="BL1338" s="14"/>
      <c r="BM1338" s="14"/>
      <c r="BN1338" s="14"/>
      <c r="BO1338" s="14"/>
      <c r="BP1338" s="14"/>
      <c r="BQ1338" s="14"/>
      <c r="BR1338" s="14"/>
      <c r="BS1338" s="14"/>
      <c r="BT1338" s="14"/>
      <c r="BU1338" s="14"/>
      <c r="BV1338" s="14"/>
      <c r="BW1338" s="14"/>
      <c r="BX1338" s="14"/>
      <c r="BY1338" s="14"/>
      <c r="BZ1338" s="14"/>
      <c r="CA1338" s="14"/>
      <c r="CB1338" s="14"/>
      <c r="CC1338" s="14"/>
      <c r="CD1338" s="14"/>
      <c r="CE1338" s="14"/>
      <c r="CF1338" s="14"/>
      <c r="CG1338" s="14"/>
      <c r="CH1338" s="14"/>
      <c r="CI1338" s="14"/>
      <c r="CJ1338" s="14"/>
      <c r="CK1338" s="14"/>
      <c r="CL1338" s="14"/>
      <c r="CM1338" s="14"/>
      <c r="CN1338" s="14"/>
      <c r="CO1338" s="14"/>
      <c r="CP1338" s="14"/>
      <c r="CQ1338" s="14"/>
      <c r="CR1338" s="14"/>
      <c r="CS1338" s="14"/>
    </row>
    <row r="1339" spans="2:97" x14ac:dyDescent="0.3">
      <c r="B1339" s="6" t="s">
        <v>513</v>
      </c>
      <c r="C1339" s="14"/>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c r="AD1339" s="14"/>
      <c r="AE1339" s="14"/>
      <c r="AF1339" s="14"/>
      <c r="AG1339" s="14"/>
      <c r="AH1339" s="14"/>
      <c r="AI1339" s="14"/>
      <c r="AJ1339" s="14"/>
      <c r="AK1339" s="14"/>
      <c r="AL1339" s="14"/>
      <c r="AM1339" s="14"/>
      <c r="AN1339" s="14"/>
      <c r="AO1339" s="14"/>
      <c r="AP1339" s="14"/>
      <c r="AQ1339" s="14"/>
      <c r="AR1339" s="14"/>
      <c r="AS1339" s="14"/>
      <c r="AT1339" s="14"/>
      <c r="AU1339" s="14"/>
      <c r="AV1339" s="14"/>
      <c r="AW1339" s="14"/>
      <c r="AX1339" s="14"/>
      <c r="AY1339" s="14"/>
      <c r="AZ1339" s="14"/>
      <c r="BA1339" s="14"/>
      <c r="BB1339" s="14"/>
      <c r="BC1339" s="14"/>
      <c r="BD1339" s="14"/>
      <c r="BE1339" s="14"/>
      <c r="BF1339" s="14"/>
      <c r="BG1339" s="14"/>
      <c r="BH1339" s="14"/>
      <c r="BI1339" s="14"/>
      <c r="BJ1339" s="14"/>
      <c r="BK1339" s="14"/>
      <c r="BL1339" s="14"/>
      <c r="BM1339" s="14"/>
      <c r="BN1339" s="14"/>
      <c r="BO1339" s="14"/>
      <c r="BP1339" s="14"/>
      <c r="BQ1339" s="14"/>
      <c r="BR1339" s="14"/>
      <c r="BS1339" s="14"/>
      <c r="BT1339" s="14"/>
      <c r="BU1339" s="14"/>
      <c r="BV1339" s="14"/>
      <c r="BW1339" s="14"/>
      <c r="BX1339" s="14"/>
      <c r="BY1339" s="14"/>
      <c r="BZ1339" s="14"/>
      <c r="CA1339" s="14"/>
      <c r="CB1339" s="14"/>
      <c r="CC1339" s="14"/>
      <c r="CD1339" s="14"/>
      <c r="CE1339" s="14"/>
      <c r="CF1339" s="14"/>
      <c r="CG1339" s="14"/>
      <c r="CH1339" s="14"/>
      <c r="CI1339" s="14"/>
      <c r="CJ1339" s="14"/>
      <c r="CK1339" s="14"/>
      <c r="CL1339" s="14"/>
      <c r="CM1339" s="14"/>
      <c r="CN1339" s="14"/>
      <c r="CO1339" s="14"/>
      <c r="CP1339" s="14"/>
      <c r="CQ1339" s="14"/>
      <c r="CR1339" s="14"/>
      <c r="CS1339" s="14"/>
    </row>
    <row r="1340" spans="2:97" x14ac:dyDescent="0.3">
      <c r="B1340" s="24" t="s">
        <v>118</v>
      </c>
      <c r="C1340" s="14"/>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c r="AD1340" s="14"/>
      <c r="AE1340" s="14"/>
      <c r="AF1340" s="14"/>
      <c r="AG1340" s="14"/>
      <c r="AH1340" s="14"/>
      <c r="AI1340" s="14"/>
      <c r="AJ1340" s="14"/>
      <c r="AK1340" s="14"/>
      <c r="AL1340" s="14"/>
      <c r="AM1340" s="14"/>
      <c r="AN1340" s="14"/>
      <c r="AO1340" s="14"/>
      <c r="AP1340" s="14"/>
      <c r="AQ1340" s="14"/>
      <c r="AR1340" s="14"/>
      <c r="AS1340" s="14"/>
      <c r="AT1340" s="14"/>
      <c r="AU1340" s="14"/>
      <c r="AV1340" s="14"/>
      <c r="AW1340" s="14"/>
      <c r="AX1340" s="14"/>
      <c r="AY1340" s="14"/>
      <c r="AZ1340" s="14"/>
      <c r="BA1340" s="14"/>
      <c r="BB1340" s="14"/>
      <c r="BC1340" s="14"/>
      <c r="BD1340" s="14"/>
      <c r="BE1340" s="14"/>
      <c r="BF1340" s="14"/>
      <c r="BG1340" s="14"/>
      <c r="BH1340" s="14"/>
      <c r="BI1340" s="14"/>
      <c r="BJ1340" s="14"/>
      <c r="BK1340" s="14"/>
      <c r="BL1340" s="14"/>
      <c r="BM1340" s="14"/>
      <c r="BN1340" s="14"/>
      <c r="BO1340" s="14"/>
      <c r="BP1340" s="14"/>
      <c r="BQ1340" s="14"/>
      <c r="BR1340" s="14"/>
      <c r="BS1340" s="14"/>
      <c r="BT1340" s="14"/>
      <c r="BU1340" s="14"/>
      <c r="BV1340" s="14"/>
      <c r="BW1340" s="14"/>
      <c r="BX1340" s="14"/>
      <c r="BY1340" s="14"/>
      <c r="BZ1340" s="14"/>
      <c r="CA1340" s="14"/>
      <c r="CB1340" s="14"/>
      <c r="CC1340" s="14"/>
      <c r="CD1340" s="14"/>
      <c r="CE1340" s="14"/>
      <c r="CF1340" s="14"/>
      <c r="CG1340" s="14"/>
      <c r="CH1340" s="14"/>
      <c r="CI1340" s="14"/>
      <c r="CJ1340" s="14"/>
      <c r="CK1340" s="14"/>
      <c r="CL1340" s="14"/>
      <c r="CM1340" s="14"/>
      <c r="CN1340" s="14"/>
      <c r="CO1340" s="14"/>
      <c r="CP1340" s="14"/>
      <c r="CQ1340" s="14"/>
      <c r="CR1340" s="14"/>
      <c r="CS1340" s="14"/>
    </row>
    <row r="1341" spans="2:97" x14ac:dyDescent="0.3">
      <c r="B1341" t="s">
        <v>281</v>
      </c>
      <c r="C1341" s="14">
        <v>6.9577496856956203E-2</v>
      </c>
      <c r="D1341" s="14">
        <v>8.2979377746167801E-2</v>
      </c>
      <c r="E1341" s="14">
        <v>5.5501657791059499E-2</v>
      </c>
      <c r="F1341" s="14"/>
      <c r="G1341" s="14">
        <v>0.104941365823199</v>
      </c>
      <c r="H1341" s="14">
        <v>0.123957756865791</v>
      </c>
      <c r="I1341" s="14">
        <v>8.4891756284209793E-2</v>
      </c>
      <c r="J1341" s="14">
        <v>4.8975480117644098E-2</v>
      </c>
      <c r="K1341" s="14">
        <v>2.0337248421189801E-2</v>
      </c>
      <c r="L1341" s="14">
        <v>3.92189712137321E-2</v>
      </c>
      <c r="M1341" s="14"/>
      <c r="N1341" s="14">
        <v>9.2668179070010195E-2</v>
      </c>
      <c r="O1341" s="14">
        <v>5.8256194459995199E-2</v>
      </c>
      <c r="P1341" s="14">
        <v>8.1742855899704994E-2</v>
      </c>
      <c r="Q1341" s="14">
        <v>4.6587220193299E-2</v>
      </c>
      <c r="R1341" s="14"/>
      <c r="S1341" s="14">
        <v>0.12750970353867699</v>
      </c>
      <c r="T1341" s="14">
        <v>5.0471049994582302E-2</v>
      </c>
      <c r="U1341" s="14">
        <v>4.6739229234989799E-2</v>
      </c>
      <c r="V1341" s="14">
        <v>5.32798635562165E-2</v>
      </c>
      <c r="W1341" s="14">
        <v>3.3200424958602003E-2</v>
      </c>
      <c r="X1341" s="14">
        <v>8.2262961593739595E-2</v>
      </c>
      <c r="Y1341" s="14">
        <v>2.88204122270471E-2</v>
      </c>
      <c r="Z1341" s="14">
        <v>9.5267571166086598E-2</v>
      </c>
      <c r="AA1341" s="14">
        <v>8.0358694182051493E-2</v>
      </c>
      <c r="AB1341" s="14">
        <v>6.2986981932710295E-2</v>
      </c>
      <c r="AC1341" s="14">
        <v>8.3587782109004097E-2</v>
      </c>
      <c r="AD1341" s="14">
        <v>6.9567055072351405E-2</v>
      </c>
      <c r="AE1341" s="14"/>
      <c r="AF1341" s="14">
        <v>5.9995946414606101E-2</v>
      </c>
      <c r="AG1341" s="14">
        <v>9.8515024034904294E-2</v>
      </c>
      <c r="AH1341" s="14">
        <v>4.8836722460250899E-2</v>
      </c>
      <c r="AI1341" s="14">
        <v>8.6145082498355993E-2</v>
      </c>
      <c r="AJ1341" s="14">
        <v>5.2584945574364501E-2</v>
      </c>
      <c r="AK1341" s="14"/>
      <c r="AL1341" s="14">
        <v>0.11115630317781</v>
      </c>
      <c r="AM1341" s="14">
        <v>7.8439283288002704E-2</v>
      </c>
      <c r="AN1341" s="14">
        <v>3.3991052858063302E-2</v>
      </c>
      <c r="AO1341" s="14">
        <v>6.8517664483358401E-2</v>
      </c>
      <c r="AP1341" s="14">
        <v>5.8379314379362703E-2</v>
      </c>
      <c r="AQ1341" s="14">
        <v>3.4031435736014602E-2</v>
      </c>
      <c r="AR1341" s="14"/>
      <c r="AS1341" s="14">
        <v>4.7329580303790197E-2</v>
      </c>
      <c r="AT1341" s="14">
        <v>5.2335002831984702E-2</v>
      </c>
      <c r="AU1341" s="14">
        <v>8.2982116886121393E-2</v>
      </c>
      <c r="AV1341" s="14">
        <v>0.114657724116044</v>
      </c>
      <c r="AW1341" s="14">
        <v>0.28987503850500101</v>
      </c>
      <c r="AX1341" s="14"/>
      <c r="AY1341" s="14">
        <v>0</v>
      </c>
      <c r="AZ1341" s="14">
        <v>8.6977342936347193E-2</v>
      </c>
      <c r="BA1341" s="14">
        <v>5.49838712797125E-2</v>
      </c>
      <c r="BB1341" s="14">
        <v>6.6215504164521197E-2</v>
      </c>
      <c r="BC1341" s="14">
        <v>5.4217764513020801E-2</v>
      </c>
      <c r="BD1341" s="14">
        <v>5.3168904415889499E-2</v>
      </c>
      <c r="BE1341" s="14">
        <v>7.0988611589131306E-2</v>
      </c>
      <c r="BF1341" s="14">
        <v>0.11024207464064401</v>
      </c>
      <c r="BG1341" s="14">
        <v>4.8621534570330499E-2</v>
      </c>
      <c r="BH1341" s="14">
        <v>6.1831873045095902E-2</v>
      </c>
      <c r="BI1341" s="14">
        <v>9.0921353195858298E-2</v>
      </c>
      <c r="BJ1341" s="14">
        <v>6.8280436736168099E-2</v>
      </c>
      <c r="BK1341" s="14">
        <v>0</v>
      </c>
      <c r="BL1341" s="14">
        <v>0.103860300225481</v>
      </c>
      <c r="BM1341" s="14">
        <v>7.2859904639277703E-2</v>
      </c>
      <c r="BN1341" s="14">
        <v>0.170599932810895</v>
      </c>
      <c r="BO1341" s="14"/>
      <c r="BP1341" s="14">
        <v>0.12909655790451399</v>
      </c>
      <c r="BQ1341" s="14">
        <v>4.8763462578624801E-2</v>
      </c>
      <c r="BR1341" s="14">
        <v>4.6348573049269398E-2</v>
      </c>
      <c r="BS1341" s="14">
        <v>4.3299332966134703E-2</v>
      </c>
      <c r="BT1341" s="14">
        <v>5.8884189201290398E-2</v>
      </c>
      <c r="BU1341" s="14">
        <v>6.8449063603218896E-2</v>
      </c>
      <c r="BV1341" s="14"/>
      <c r="BW1341" s="14">
        <v>7.2118552173166706E-2</v>
      </c>
      <c r="BX1341" s="14">
        <v>5.88809569221177E-2</v>
      </c>
      <c r="BY1341" s="14" t="s">
        <v>120</v>
      </c>
      <c r="BZ1341" s="14">
        <v>7.9042878439506498E-2</v>
      </c>
      <c r="CA1341" s="14">
        <v>8.4809232517281799E-2</v>
      </c>
      <c r="CB1341" s="14">
        <v>7.6569929186208099E-2</v>
      </c>
      <c r="CC1341" s="14">
        <v>3.3919367696886298E-2</v>
      </c>
      <c r="CD1341" s="14"/>
      <c r="CE1341" s="14">
        <v>8.7257102663359995E-2</v>
      </c>
      <c r="CF1341" s="14">
        <v>8.6747410673256906E-2</v>
      </c>
      <c r="CG1341" s="14">
        <v>6.0870036873352601E-2</v>
      </c>
      <c r="CH1341" s="14">
        <v>7.2664225314733294E-2</v>
      </c>
      <c r="CI1341" s="14"/>
      <c r="CJ1341" s="14">
        <v>8.0305774608430899E-2</v>
      </c>
      <c r="CK1341" s="14">
        <v>7.7066670371308196E-2</v>
      </c>
      <c r="CL1341" s="14">
        <v>6.8380617138934993E-2</v>
      </c>
      <c r="CM1341" s="14">
        <v>2.7082192661795599E-2</v>
      </c>
      <c r="CN1341" s="14"/>
      <c r="CO1341" s="14">
        <v>0.15965648953094799</v>
      </c>
      <c r="CP1341" s="14">
        <v>5.83041145097693E-2</v>
      </c>
      <c r="CQ1341" s="14"/>
      <c r="CR1341" s="14">
        <v>0.140284620099343</v>
      </c>
      <c r="CS1341" s="14">
        <v>6.4911104233676103E-2</v>
      </c>
    </row>
    <row r="1342" spans="2:97" x14ac:dyDescent="0.3">
      <c r="B1342" t="s">
        <v>282</v>
      </c>
      <c r="C1342" s="14">
        <v>0.315263751075742</v>
      </c>
      <c r="D1342" s="14">
        <v>0.32155371193903998</v>
      </c>
      <c r="E1342" s="14">
        <v>0.31004521681174602</v>
      </c>
      <c r="F1342" s="14"/>
      <c r="G1342" s="14">
        <v>0.32680993855096402</v>
      </c>
      <c r="H1342" s="14">
        <v>0.389175607907563</v>
      </c>
      <c r="I1342" s="14">
        <v>0.35472229202265398</v>
      </c>
      <c r="J1342" s="14">
        <v>0.27220506431849201</v>
      </c>
      <c r="K1342" s="14">
        <v>0.27453978511872801</v>
      </c>
      <c r="L1342" s="14">
        <v>0.27760383501872798</v>
      </c>
      <c r="M1342" s="14"/>
      <c r="N1342" s="14">
        <v>0.38055188826661202</v>
      </c>
      <c r="O1342" s="14">
        <v>0.29894892575048299</v>
      </c>
      <c r="P1342" s="14">
        <v>0.31125053592838497</v>
      </c>
      <c r="Q1342" s="14">
        <v>0.26507122418416801</v>
      </c>
      <c r="R1342" s="14"/>
      <c r="S1342" s="14">
        <v>0.34998292001259501</v>
      </c>
      <c r="T1342" s="14">
        <v>0.28553100301606499</v>
      </c>
      <c r="U1342" s="14">
        <v>0.29733948650457398</v>
      </c>
      <c r="V1342" s="14">
        <v>0.31657109674015299</v>
      </c>
      <c r="W1342" s="14">
        <v>0.31380242901918398</v>
      </c>
      <c r="X1342" s="14">
        <v>0.31021010492158002</v>
      </c>
      <c r="Y1342" s="14">
        <v>0.37124591426497699</v>
      </c>
      <c r="Z1342" s="14">
        <v>0.36999762889036802</v>
      </c>
      <c r="AA1342" s="14">
        <v>0.28976224421974101</v>
      </c>
      <c r="AB1342" s="14">
        <v>0.33913674096760599</v>
      </c>
      <c r="AC1342" s="14">
        <v>0.26979196868887501</v>
      </c>
      <c r="AD1342" s="14">
        <v>0.219525663791134</v>
      </c>
      <c r="AE1342" s="14"/>
      <c r="AF1342" s="14">
        <v>0.35146997396190099</v>
      </c>
      <c r="AG1342" s="14">
        <v>0.34653515217550401</v>
      </c>
      <c r="AH1342" s="14">
        <v>0.33477933061839799</v>
      </c>
      <c r="AI1342" s="14">
        <v>0.25452878763939402</v>
      </c>
      <c r="AJ1342" s="14">
        <v>0.27432408510802297</v>
      </c>
      <c r="AK1342" s="14"/>
      <c r="AL1342" s="14">
        <v>0.36962948375802102</v>
      </c>
      <c r="AM1342" s="14">
        <v>0.340729456966542</v>
      </c>
      <c r="AN1342" s="14">
        <v>0.36024169424836899</v>
      </c>
      <c r="AO1342" s="14">
        <v>0.29675378980177503</v>
      </c>
      <c r="AP1342" s="14">
        <v>0.26048895389881399</v>
      </c>
      <c r="AQ1342" s="14">
        <v>0.25687821544533201</v>
      </c>
      <c r="AR1342" s="14"/>
      <c r="AS1342" s="14">
        <v>0.28875594207531402</v>
      </c>
      <c r="AT1342" s="14">
        <v>0.28850418172244302</v>
      </c>
      <c r="AU1342" s="14">
        <v>0.31135122604308801</v>
      </c>
      <c r="AV1342" s="14">
        <v>0.43461864739101103</v>
      </c>
      <c r="AW1342" s="14">
        <v>0.46012349780184503</v>
      </c>
      <c r="AX1342" s="14"/>
      <c r="AY1342" s="14">
        <v>0.19540832530420399</v>
      </c>
      <c r="AZ1342" s="14">
        <v>0.228620566259255</v>
      </c>
      <c r="BA1342" s="14">
        <v>0.28844528742626302</v>
      </c>
      <c r="BB1342" s="14">
        <v>0.30105710228157201</v>
      </c>
      <c r="BC1342" s="14">
        <v>0.31679385629358198</v>
      </c>
      <c r="BD1342" s="14">
        <v>0.30019189830554199</v>
      </c>
      <c r="BE1342" s="14">
        <v>0.27461407775685298</v>
      </c>
      <c r="BF1342" s="14">
        <v>0.29596167098703002</v>
      </c>
      <c r="BG1342" s="14">
        <v>0.29346953144781801</v>
      </c>
      <c r="BH1342" s="14">
        <v>0.31799151223142602</v>
      </c>
      <c r="BI1342" s="14">
        <v>0.36244439968555497</v>
      </c>
      <c r="BJ1342" s="14">
        <v>0.31199603217706801</v>
      </c>
      <c r="BK1342" s="14">
        <v>0.42699884236915697</v>
      </c>
      <c r="BL1342" s="14">
        <v>0.42171329520122403</v>
      </c>
      <c r="BM1342" s="14">
        <v>0.39174163920824001</v>
      </c>
      <c r="BN1342" s="14">
        <v>0.47455695199599002</v>
      </c>
      <c r="BO1342" s="14"/>
      <c r="BP1342" s="14">
        <v>0.35640181968370199</v>
      </c>
      <c r="BQ1342" s="14">
        <v>0.28641780003970801</v>
      </c>
      <c r="BR1342" s="14">
        <v>0.337563931658591</v>
      </c>
      <c r="BS1342" s="14">
        <v>0.30455097354522798</v>
      </c>
      <c r="BT1342" s="14">
        <v>0.31479836341825401</v>
      </c>
      <c r="BU1342" s="14">
        <v>0.26108167942407701</v>
      </c>
      <c r="BV1342" s="14"/>
      <c r="BW1342" s="14">
        <v>0.303426631703206</v>
      </c>
      <c r="BX1342" s="14">
        <v>0.33167237641790498</v>
      </c>
      <c r="BY1342" s="14" t="s">
        <v>120</v>
      </c>
      <c r="BZ1342" s="14">
        <v>0.27579093867520299</v>
      </c>
      <c r="CA1342" s="14">
        <v>0.26051502383755698</v>
      </c>
      <c r="CB1342" s="14">
        <v>0.34970216493391398</v>
      </c>
      <c r="CC1342" s="14">
        <v>0.34614506661696098</v>
      </c>
      <c r="CD1342" s="14"/>
      <c r="CE1342" s="14">
        <v>0.36807873172072098</v>
      </c>
      <c r="CF1342" s="14">
        <v>0.36091992965860498</v>
      </c>
      <c r="CG1342" s="14">
        <v>0.22984651400148901</v>
      </c>
      <c r="CH1342" s="14">
        <v>0.320847861578548</v>
      </c>
      <c r="CI1342" s="14"/>
      <c r="CJ1342" s="14">
        <v>0.310788220329131</v>
      </c>
      <c r="CK1342" s="14">
        <v>0.318693835293196</v>
      </c>
      <c r="CL1342" s="14">
        <v>0.32810626827703798</v>
      </c>
      <c r="CM1342" s="14">
        <v>0.205504066765165</v>
      </c>
      <c r="CN1342" s="14"/>
      <c r="CO1342" s="14">
        <v>0.38017916477192898</v>
      </c>
      <c r="CP1342" s="14">
        <v>0.30623108901992802</v>
      </c>
      <c r="CQ1342" s="14"/>
      <c r="CR1342" s="14">
        <v>0.25924560345711101</v>
      </c>
      <c r="CS1342" s="14">
        <v>0.330756248873665</v>
      </c>
    </row>
    <row r="1343" spans="2:97" x14ac:dyDescent="0.3">
      <c r="B1343" t="s">
        <v>283</v>
      </c>
      <c r="C1343" s="14">
        <v>0.390609612245642</v>
      </c>
      <c r="D1343" s="14">
        <v>0.40355445090103897</v>
      </c>
      <c r="E1343" s="14">
        <v>0.37910464232956198</v>
      </c>
      <c r="F1343" s="14"/>
      <c r="G1343" s="14">
        <v>0.37839804815780498</v>
      </c>
      <c r="H1343" s="14">
        <v>0.27206486039160999</v>
      </c>
      <c r="I1343" s="14">
        <v>0.380764711770957</v>
      </c>
      <c r="J1343" s="14">
        <v>0.406887344100333</v>
      </c>
      <c r="K1343" s="14">
        <v>0.43419547383687201</v>
      </c>
      <c r="L1343" s="14">
        <v>0.460779604921839</v>
      </c>
      <c r="M1343" s="14"/>
      <c r="N1343" s="14">
        <v>0.33799175904033102</v>
      </c>
      <c r="O1343" s="14">
        <v>0.41976428676684202</v>
      </c>
      <c r="P1343" s="14">
        <v>0.39543460407432801</v>
      </c>
      <c r="Q1343" s="14">
        <v>0.41155909537330698</v>
      </c>
      <c r="R1343" s="14"/>
      <c r="S1343" s="14">
        <v>0.30431869788029497</v>
      </c>
      <c r="T1343" s="14">
        <v>0.46050641376677298</v>
      </c>
      <c r="U1343" s="14">
        <v>0.43075143115490599</v>
      </c>
      <c r="V1343" s="14">
        <v>0.40886030954373298</v>
      </c>
      <c r="W1343" s="14">
        <v>0.40383715707119999</v>
      </c>
      <c r="X1343" s="14">
        <v>0.371755684639411</v>
      </c>
      <c r="Y1343" s="14">
        <v>0.37850867362928398</v>
      </c>
      <c r="Z1343" s="14">
        <v>0.29982719648873501</v>
      </c>
      <c r="AA1343" s="14">
        <v>0.377200308299454</v>
      </c>
      <c r="AB1343" s="14">
        <v>0.42119810657770501</v>
      </c>
      <c r="AC1343" s="14">
        <v>0.38543078649640899</v>
      </c>
      <c r="AD1343" s="14">
        <v>0.47468049922494998</v>
      </c>
      <c r="AE1343" s="14"/>
      <c r="AF1343" s="14">
        <v>0.418025695529611</v>
      </c>
      <c r="AG1343" s="14">
        <v>0.36416823002610199</v>
      </c>
      <c r="AH1343" s="14">
        <v>0.41264200034008702</v>
      </c>
      <c r="AI1343" s="14">
        <v>0.36140622734602201</v>
      </c>
      <c r="AJ1343" s="14">
        <v>0.419558009151485</v>
      </c>
      <c r="AK1343" s="14"/>
      <c r="AL1343" s="14">
        <v>0.35371823351509102</v>
      </c>
      <c r="AM1343" s="14">
        <v>0.416580387102435</v>
      </c>
      <c r="AN1343" s="14">
        <v>0.40971597913636998</v>
      </c>
      <c r="AO1343" s="14">
        <v>0.37856631729132501</v>
      </c>
      <c r="AP1343" s="14">
        <v>0.42900766227356302</v>
      </c>
      <c r="AQ1343" s="14">
        <v>0.37956166514824402</v>
      </c>
      <c r="AR1343" s="14"/>
      <c r="AS1343" s="14">
        <v>0.39665838036124101</v>
      </c>
      <c r="AT1343" s="14">
        <v>0.420475603621011</v>
      </c>
      <c r="AU1343" s="14">
        <v>0.402542619563305</v>
      </c>
      <c r="AV1343" s="14">
        <v>0.30504148007276599</v>
      </c>
      <c r="AW1343" s="14">
        <v>0.19973787445021501</v>
      </c>
      <c r="AX1343" s="14"/>
      <c r="AY1343" s="14">
        <v>0.27889635627288401</v>
      </c>
      <c r="AZ1343" s="14">
        <v>0.37375769262318298</v>
      </c>
      <c r="BA1343" s="14">
        <v>0.44807594741319001</v>
      </c>
      <c r="BB1343" s="14">
        <v>0.41377860492552099</v>
      </c>
      <c r="BC1343" s="14">
        <v>0.31454583765090799</v>
      </c>
      <c r="BD1343" s="14">
        <v>0.42693266346286501</v>
      </c>
      <c r="BE1343" s="14">
        <v>0.44346779933230801</v>
      </c>
      <c r="BF1343" s="14">
        <v>0.40256372702948701</v>
      </c>
      <c r="BG1343" s="14">
        <v>0.42302148956628099</v>
      </c>
      <c r="BH1343" s="14">
        <v>0.41759387129881798</v>
      </c>
      <c r="BI1343" s="14">
        <v>0.34304313764112798</v>
      </c>
      <c r="BJ1343" s="14">
        <v>0.48676147503901002</v>
      </c>
      <c r="BK1343" s="14">
        <v>0.39146457262033901</v>
      </c>
      <c r="BL1343" s="14">
        <v>0.26568322649647702</v>
      </c>
      <c r="BM1343" s="14">
        <v>0.30055824001262499</v>
      </c>
      <c r="BN1343" s="14">
        <v>0.25712152743081201</v>
      </c>
      <c r="BO1343" s="14"/>
      <c r="BP1343" s="14">
        <v>0.33069690391387702</v>
      </c>
      <c r="BQ1343" s="14">
        <v>0.43209593397749801</v>
      </c>
      <c r="BR1343" s="14">
        <v>0.37896597028283302</v>
      </c>
      <c r="BS1343" s="14">
        <v>0.41157683055419297</v>
      </c>
      <c r="BT1343" s="14">
        <v>0.37624191357022702</v>
      </c>
      <c r="BU1343" s="14">
        <v>0.43934102624149401</v>
      </c>
      <c r="BV1343" s="14"/>
      <c r="BW1343" s="14">
        <v>0.39688155494335697</v>
      </c>
      <c r="BX1343" s="14">
        <v>0.419945618340136</v>
      </c>
      <c r="BY1343" s="14" t="s">
        <v>120</v>
      </c>
      <c r="BZ1343" s="14">
        <v>0.36052314640763</v>
      </c>
      <c r="CA1343" s="14">
        <v>0.40445428095484098</v>
      </c>
      <c r="CB1343" s="14">
        <v>0.35365769484049298</v>
      </c>
      <c r="CC1343" s="14">
        <v>0.41304566820813099</v>
      </c>
      <c r="CD1343" s="14"/>
      <c r="CE1343" s="14">
        <v>0.357294315888117</v>
      </c>
      <c r="CF1343" s="14">
        <v>0.38907329107590499</v>
      </c>
      <c r="CG1343" s="14">
        <v>0.406108920292089</v>
      </c>
      <c r="CH1343" s="14">
        <v>0.41268630545341201</v>
      </c>
      <c r="CI1343" s="14"/>
      <c r="CJ1343" s="14">
        <v>0.40985749967172302</v>
      </c>
      <c r="CK1343" s="14">
        <v>0.40500312303303398</v>
      </c>
      <c r="CL1343" s="14">
        <v>0.38209642554983803</v>
      </c>
      <c r="CM1343" s="14">
        <v>0.36641165114779201</v>
      </c>
      <c r="CN1343" s="14"/>
      <c r="CO1343" s="14">
        <v>0.28580200021922297</v>
      </c>
      <c r="CP1343" s="14">
        <v>0.40507067977033301</v>
      </c>
      <c r="CQ1343" s="14"/>
      <c r="CR1343" s="14">
        <v>0.397626367758798</v>
      </c>
      <c r="CS1343" s="14">
        <v>0.389156817798054</v>
      </c>
    </row>
    <row r="1344" spans="2:97" x14ac:dyDescent="0.3">
      <c r="B1344" t="s">
        <v>284</v>
      </c>
      <c r="C1344" s="14">
        <v>0.14013240067520399</v>
      </c>
      <c r="D1344" s="14">
        <v>0.122590082682679</v>
      </c>
      <c r="E1344" s="14">
        <v>0.15591650245424099</v>
      </c>
      <c r="F1344" s="14"/>
      <c r="G1344" s="14">
        <v>0.104710932721781</v>
      </c>
      <c r="H1344" s="14">
        <v>0.12996749491362999</v>
      </c>
      <c r="I1344" s="14">
        <v>0.128087816970297</v>
      </c>
      <c r="J1344" s="14">
        <v>0.18815739581749</v>
      </c>
      <c r="K1344" s="14">
        <v>0.168831023759803</v>
      </c>
      <c r="L1344" s="14">
        <v>0.123394680915419</v>
      </c>
      <c r="M1344" s="14"/>
      <c r="N1344" s="14">
        <v>0.120473804166374</v>
      </c>
      <c r="O1344" s="14">
        <v>0.14456140958390801</v>
      </c>
      <c r="P1344" s="14">
        <v>0.13976112397534901</v>
      </c>
      <c r="Q1344" s="14">
        <v>0.15675667171942501</v>
      </c>
      <c r="R1344" s="14"/>
      <c r="S1344" s="14">
        <v>0.12957864962662</v>
      </c>
      <c r="T1344" s="14">
        <v>0.14268722117045199</v>
      </c>
      <c r="U1344" s="14">
        <v>0.13610766720098799</v>
      </c>
      <c r="V1344" s="14">
        <v>0.139285032085009</v>
      </c>
      <c r="W1344" s="14">
        <v>0.144259977832322</v>
      </c>
      <c r="X1344" s="14">
        <v>0.115597539934179</v>
      </c>
      <c r="Y1344" s="14">
        <v>0.11882082781632</v>
      </c>
      <c r="Z1344" s="14">
        <v>0.16427787020217399</v>
      </c>
      <c r="AA1344" s="14">
        <v>0.16363682348901601</v>
      </c>
      <c r="AB1344" s="14">
        <v>0.117664699432346</v>
      </c>
      <c r="AC1344" s="14">
        <v>0.197681595478954</v>
      </c>
      <c r="AD1344" s="14">
        <v>0.16559294004983699</v>
      </c>
      <c r="AE1344" s="14"/>
      <c r="AF1344" s="14">
        <v>0.10273204301941601</v>
      </c>
      <c r="AG1344" s="14">
        <v>0.12727921991435301</v>
      </c>
      <c r="AH1344" s="14">
        <v>0.13477396959871801</v>
      </c>
      <c r="AI1344" s="14">
        <v>0.19312451951094001</v>
      </c>
      <c r="AJ1344" s="14">
        <v>0.20336825016419799</v>
      </c>
      <c r="AK1344" s="14"/>
      <c r="AL1344" s="14">
        <v>0.101542263603897</v>
      </c>
      <c r="AM1344" s="14">
        <v>0.10969048730295899</v>
      </c>
      <c r="AN1344" s="14">
        <v>0.133218254374458</v>
      </c>
      <c r="AO1344" s="14">
        <v>0.15800761484532899</v>
      </c>
      <c r="AP1344" s="14">
        <v>0.216951078712047</v>
      </c>
      <c r="AQ1344" s="14">
        <v>0.131572560039004</v>
      </c>
      <c r="AR1344" s="14"/>
      <c r="AS1344" s="14">
        <v>0.17019323817764501</v>
      </c>
      <c r="AT1344" s="14">
        <v>0.16069028514285699</v>
      </c>
      <c r="AU1344" s="14">
        <v>0.11832944583989501</v>
      </c>
      <c r="AV1344" s="14">
        <v>9.07648841834688E-2</v>
      </c>
      <c r="AW1344" s="14">
        <v>5.0263589242938798E-2</v>
      </c>
      <c r="AX1344" s="14"/>
      <c r="AY1344" s="14">
        <v>0.32684683858756203</v>
      </c>
      <c r="AZ1344" s="14">
        <v>0.21844341056868199</v>
      </c>
      <c r="BA1344" s="14">
        <v>0.115739806802982</v>
      </c>
      <c r="BB1344" s="14">
        <v>0.12865511771164301</v>
      </c>
      <c r="BC1344" s="14">
        <v>0.207689723428093</v>
      </c>
      <c r="BD1344" s="14">
        <v>0.103902086157301</v>
      </c>
      <c r="BE1344" s="14">
        <v>0.138401059862406</v>
      </c>
      <c r="BF1344" s="14">
        <v>0.121365425182342</v>
      </c>
      <c r="BG1344" s="14">
        <v>0.15031147077010501</v>
      </c>
      <c r="BH1344" s="14">
        <v>0.158397629356023</v>
      </c>
      <c r="BI1344" s="14">
        <v>0.144384139282355</v>
      </c>
      <c r="BJ1344" s="14">
        <v>7.3593854833646402E-2</v>
      </c>
      <c r="BK1344" s="14">
        <v>0.121680672915396</v>
      </c>
      <c r="BL1344" s="14">
        <v>0.16846989642648599</v>
      </c>
      <c r="BM1344" s="14">
        <v>0.118620227393092</v>
      </c>
      <c r="BN1344" s="14">
        <v>7.9481463656075904E-2</v>
      </c>
      <c r="BO1344" s="14"/>
      <c r="BP1344" s="14">
        <v>0.12184643208969501</v>
      </c>
      <c r="BQ1344" s="14">
        <v>0.136280932652735</v>
      </c>
      <c r="BR1344" s="14">
        <v>0.14558513890810801</v>
      </c>
      <c r="BS1344" s="14">
        <v>0.157263987579252</v>
      </c>
      <c r="BT1344" s="14">
        <v>0.15206875558278701</v>
      </c>
      <c r="BU1344" s="14">
        <v>0.14895381782019701</v>
      </c>
      <c r="BV1344" s="14"/>
      <c r="BW1344" s="14">
        <v>0.13900601724105999</v>
      </c>
      <c r="BX1344" s="14">
        <v>0.138645848143646</v>
      </c>
      <c r="BY1344" s="14" t="s">
        <v>120</v>
      </c>
      <c r="BZ1344" s="14">
        <v>0.18674613080511299</v>
      </c>
      <c r="CA1344" s="14">
        <v>0.14562348318311699</v>
      </c>
      <c r="CB1344" s="14">
        <v>0.127608344233025</v>
      </c>
      <c r="CC1344" s="14">
        <v>8.8560403517825306E-2</v>
      </c>
      <c r="CD1344" s="14"/>
      <c r="CE1344" s="14">
        <v>0.116558175183473</v>
      </c>
      <c r="CF1344" s="14">
        <v>0.118742571225014</v>
      </c>
      <c r="CG1344" s="14">
        <v>0.169282680721032</v>
      </c>
      <c r="CH1344" s="14">
        <v>0.148586551539511</v>
      </c>
      <c r="CI1344" s="14"/>
      <c r="CJ1344" s="14">
        <v>0.14746828468009901</v>
      </c>
      <c r="CK1344" s="14">
        <v>0.12870862893740101</v>
      </c>
      <c r="CL1344" s="14">
        <v>0.13587782824728101</v>
      </c>
      <c r="CM1344" s="14">
        <v>0.193080731640037</v>
      </c>
      <c r="CN1344" s="14"/>
      <c r="CO1344" s="14">
        <v>0.120682973525746</v>
      </c>
      <c r="CP1344" s="14">
        <v>0.14415196024541399</v>
      </c>
      <c r="CQ1344" s="14"/>
      <c r="CR1344" s="14">
        <v>0.16672890859269801</v>
      </c>
      <c r="CS1344" s="14">
        <v>0.13359918489754799</v>
      </c>
    </row>
    <row r="1345" spans="2:97" x14ac:dyDescent="0.3">
      <c r="B1345" t="s">
        <v>92</v>
      </c>
      <c r="C1345" s="14">
        <v>8.4416739146456601E-2</v>
      </c>
      <c r="D1345" s="14">
        <v>6.9322376731073707E-2</v>
      </c>
      <c r="E1345" s="14">
        <v>9.9431980613391105E-2</v>
      </c>
      <c r="F1345" s="14"/>
      <c r="G1345" s="14">
        <v>8.5139714746251594E-2</v>
      </c>
      <c r="H1345" s="14">
        <v>8.48342799214062E-2</v>
      </c>
      <c r="I1345" s="14">
        <v>5.1533422951882797E-2</v>
      </c>
      <c r="J1345" s="14">
        <v>8.3774715646039694E-2</v>
      </c>
      <c r="K1345" s="14">
        <v>0.10209646886340799</v>
      </c>
      <c r="L1345" s="14">
        <v>9.9002907930281603E-2</v>
      </c>
      <c r="M1345" s="14"/>
      <c r="N1345" s="14">
        <v>6.83143694566722E-2</v>
      </c>
      <c r="O1345" s="14">
        <v>7.84691834387716E-2</v>
      </c>
      <c r="P1345" s="14">
        <v>7.1810880122232607E-2</v>
      </c>
      <c r="Q1345" s="14">
        <v>0.120025788529801</v>
      </c>
      <c r="R1345" s="14"/>
      <c r="S1345" s="14">
        <v>8.8610028941813301E-2</v>
      </c>
      <c r="T1345" s="14">
        <v>6.0804312052127503E-2</v>
      </c>
      <c r="U1345" s="14">
        <v>8.9062185904542707E-2</v>
      </c>
      <c r="V1345" s="14">
        <v>8.2003698074888401E-2</v>
      </c>
      <c r="W1345" s="14">
        <v>0.104900011118691</v>
      </c>
      <c r="X1345" s="14">
        <v>0.120173708911091</v>
      </c>
      <c r="Y1345" s="14">
        <v>0.102604172062372</v>
      </c>
      <c r="Z1345" s="14">
        <v>7.06297332526368E-2</v>
      </c>
      <c r="AA1345" s="14">
        <v>8.9041929809738393E-2</v>
      </c>
      <c r="AB1345" s="14">
        <v>5.9013471089634E-2</v>
      </c>
      <c r="AC1345" s="14">
        <v>6.35078672267574E-2</v>
      </c>
      <c r="AD1345" s="14">
        <v>7.0633841861727706E-2</v>
      </c>
      <c r="AE1345" s="14"/>
      <c r="AF1345" s="14">
        <v>6.7776341074466506E-2</v>
      </c>
      <c r="AG1345" s="14">
        <v>6.3502373849136207E-2</v>
      </c>
      <c r="AH1345" s="14">
        <v>6.8967976982545101E-2</v>
      </c>
      <c r="AI1345" s="14">
        <v>0.104795383005288</v>
      </c>
      <c r="AJ1345" s="14">
        <v>5.0164710001929201E-2</v>
      </c>
      <c r="AK1345" s="14"/>
      <c r="AL1345" s="14">
        <v>6.3953715945181205E-2</v>
      </c>
      <c r="AM1345" s="14">
        <v>5.4560385340061197E-2</v>
      </c>
      <c r="AN1345" s="14">
        <v>6.2833019382740302E-2</v>
      </c>
      <c r="AO1345" s="14">
        <v>9.8154613578211897E-2</v>
      </c>
      <c r="AP1345" s="14">
        <v>3.5172990736213001E-2</v>
      </c>
      <c r="AQ1345" s="14">
        <v>0.19795612363140599</v>
      </c>
      <c r="AR1345" s="14"/>
      <c r="AS1345" s="14">
        <v>9.7062859082009595E-2</v>
      </c>
      <c r="AT1345" s="14">
        <v>7.7994926681704199E-2</v>
      </c>
      <c r="AU1345" s="14">
        <v>8.4794591667591804E-2</v>
      </c>
      <c r="AV1345" s="14">
        <v>5.4917264236709597E-2</v>
      </c>
      <c r="AW1345" s="14">
        <v>0</v>
      </c>
      <c r="AX1345" s="14"/>
      <c r="AY1345" s="14">
        <v>0.19884847983535001</v>
      </c>
      <c r="AZ1345" s="14">
        <v>9.2200987612533494E-2</v>
      </c>
      <c r="BA1345" s="14">
        <v>9.2755087077852197E-2</v>
      </c>
      <c r="BB1345" s="14">
        <v>9.0293670916742397E-2</v>
      </c>
      <c r="BC1345" s="14">
        <v>0.10675281811439601</v>
      </c>
      <c r="BD1345" s="14">
        <v>0.115804447658402</v>
      </c>
      <c r="BE1345" s="14">
        <v>7.2528451459302201E-2</v>
      </c>
      <c r="BF1345" s="14">
        <v>6.9867102160496894E-2</v>
      </c>
      <c r="BG1345" s="14">
        <v>8.4575973645465694E-2</v>
      </c>
      <c r="BH1345" s="14">
        <v>4.4185114068636198E-2</v>
      </c>
      <c r="BI1345" s="14">
        <v>5.9206970195103799E-2</v>
      </c>
      <c r="BJ1345" s="14">
        <v>5.9368201214107498E-2</v>
      </c>
      <c r="BK1345" s="14">
        <v>5.9855912095107898E-2</v>
      </c>
      <c r="BL1345" s="14">
        <v>4.0273281650331401E-2</v>
      </c>
      <c r="BM1345" s="14">
        <v>0.11621998874676399</v>
      </c>
      <c r="BN1345" s="14">
        <v>1.82401241062276E-2</v>
      </c>
      <c r="BO1345" s="14"/>
      <c r="BP1345" s="14">
        <v>6.1958286408212597E-2</v>
      </c>
      <c r="BQ1345" s="14">
        <v>9.6441870751434899E-2</v>
      </c>
      <c r="BR1345" s="14">
        <v>9.15363861011977E-2</v>
      </c>
      <c r="BS1345" s="14">
        <v>8.33088753551917E-2</v>
      </c>
      <c r="BT1345" s="14">
        <v>9.8006778227440999E-2</v>
      </c>
      <c r="BU1345" s="14">
        <v>8.2174412911013406E-2</v>
      </c>
      <c r="BV1345" s="14"/>
      <c r="BW1345" s="14">
        <v>8.8567243939210297E-2</v>
      </c>
      <c r="BX1345" s="14">
        <v>5.0855200176195298E-2</v>
      </c>
      <c r="BY1345" s="14" t="s">
        <v>120</v>
      </c>
      <c r="BZ1345" s="14">
        <v>9.7896905672547094E-2</v>
      </c>
      <c r="CA1345" s="14">
        <v>0.104597979507203</v>
      </c>
      <c r="CB1345" s="14">
        <v>9.2461866806359802E-2</v>
      </c>
      <c r="CC1345" s="14">
        <v>0.118329493960197</v>
      </c>
      <c r="CD1345" s="14"/>
      <c r="CE1345" s="14">
        <v>7.0811674544328906E-2</v>
      </c>
      <c r="CF1345" s="14">
        <v>4.4516797367218301E-2</v>
      </c>
      <c r="CG1345" s="14">
        <v>0.133891848112038</v>
      </c>
      <c r="CH1345" s="14">
        <v>4.5215056113796198E-2</v>
      </c>
      <c r="CI1345" s="14"/>
      <c r="CJ1345" s="14">
        <v>5.1580220710615798E-2</v>
      </c>
      <c r="CK1345" s="14">
        <v>7.0527742365061194E-2</v>
      </c>
      <c r="CL1345" s="14">
        <v>8.5538860786908699E-2</v>
      </c>
      <c r="CM1345" s="14">
        <v>0.20792135778521001</v>
      </c>
      <c r="CN1345" s="14"/>
      <c r="CO1345" s="14">
        <v>5.36793719521537E-2</v>
      </c>
      <c r="CP1345" s="14">
        <v>8.6242156454555199E-2</v>
      </c>
      <c r="CQ1345" s="14"/>
      <c r="CR1345" s="14">
        <v>3.6114500092049501E-2</v>
      </c>
      <c r="CS1345" s="14">
        <v>8.1576644197057194E-2</v>
      </c>
    </row>
    <row r="1346" spans="2:97" x14ac:dyDescent="0.3">
      <c r="C1346" s="14"/>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c r="AD1346" s="14"/>
      <c r="AE1346" s="14"/>
      <c r="AF1346" s="14"/>
      <c r="AG1346" s="14"/>
      <c r="AH1346" s="14"/>
      <c r="AI1346" s="14"/>
      <c r="AJ1346" s="14"/>
      <c r="AK1346" s="14"/>
      <c r="AL1346" s="14"/>
      <c r="AM1346" s="14"/>
      <c r="AN1346" s="14"/>
      <c r="AO1346" s="14"/>
      <c r="AP1346" s="14"/>
      <c r="AQ1346" s="14"/>
      <c r="AR1346" s="14"/>
      <c r="AS1346" s="14"/>
      <c r="AT1346" s="14"/>
      <c r="AU1346" s="14"/>
      <c r="AV1346" s="14"/>
      <c r="AW1346" s="14"/>
      <c r="AX1346" s="14"/>
      <c r="AY1346" s="14"/>
      <c r="AZ1346" s="14"/>
      <c r="BA1346" s="14"/>
      <c r="BB1346" s="14"/>
      <c r="BC1346" s="14"/>
      <c r="BD1346" s="14"/>
      <c r="BE1346" s="14"/>
      <c r="BF1346" s="14"/>
      <c r="BG1346" s="14"/>
      <c r="BH1346" s="14"/>
      <c r="BI1346" s="14"/>
      <c r="BJ1346" s="14"/>
      <c r="BK1346" s="14"/>
      <c r="BL1346" s="14"/>
      <c r="BM1346" s="14"/>
      <c r="BN1346" s="14"/>
      <c r="BO1346" s="14"/>
      <c r="BP1346" s="14"/>
      <c r="BQ1346" s="14"/>
      <c r="BR1346" s="14"/>
      <c r="BS1346" s="14"/>
      <c r="BT1346" s="14"/>
      <c r="BU1346" s="14"/>
      <c r="BV1346" s="14"/>
      <c r="BW1346" s="14"/>
      <c r="BX1346" s="14"/>
      <c r="BY1346" s="14"/>
      <c r="BZ1346" s="14"/>
      <c r="CA1346" s="14"/>
      <c r="CB1346" s="14"/>
      <c r="CC1346" s="14"/>
      <c r="CD1346" s="14"/>
      <c r="CE1346" s="14"/>
      <c r="CF1346" s="14"/>
      <c r="CG1346" s="14"/>
      <c r="CH1346" s="14"/>
      <c r="CI1346" s="14"/>
      <c r="CJ1346" s="14"/>
      <c r="CK1346" s="14"/>
      <c r="CL1346" s="14"/>
      <c r="CM1346" s="14"/>
      <c r="CN1346" s="14"/>
      <c r="CO1346" s="14"/>
      <c r="CP1346" s="14"/>
      <c r="CQ1346" s="14"/>
      <c r="CR1346" s="14"/>
      <c r="CS1346" s="14"/>
    </row>
    <row r="1347" spans="2:97" x14ac:dyDescent="0.3">
      <c r="B1347" s="6" t="s">
        <v>514</v>
      </c>
      <c r="C1347" s="14"/>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c r="AD1347" s="14"/>
      <c r="AE1347" s="14"/>
      <c r="AF1347" s="14"/>
      <c r="AG1347" s="14"/>
      <c r="AH1347" s="14"/>
      <c r="AI1347" s="14"/>
      <c r="AJ1347" s="14"/>
      <c r="AK1347" s="14"/>
      <c r="AL1347" s="14"/>
      <c r="AM1347" s="14"/>
      <c r="AN1347" s="14"/>
      <c r="AO1347" s="14"/>
      <c r="AP1347" s="14"/>
      <c r="AQ1347" s="14"/>
      <c r="AR1347" s="14"/>
      <c r="AS1347" s="14"/>
      <c r="AT1347" s="14"/>
      <c r="AU1347" s="14"/>
      <c r="AV1347" s="14"/>
      <c r="AW1347" s="14"/>
      <c r="AX1347" s="14"/>
      <c r="AY1347" s="14"/>
      <c r="AZ1347" s="14"/>
      <c r="BA1347" s="14"/>
      <c r="BB1347" s="14"/>
      <c r="BC1347" s="14"/>
      <c r="BD1347" s="14"/>
      <c r="BE1347" s="14"/>
      <c r="BF1347" s="14"/>
      <c r="BG1347" s="14"/>
      <c r="BH1347" s="14"/>
      <c r="BI1347" s="14"/>
      <c r="BJ1347" s="14"/>
      <c r="BK1347" s="14"/>
      <c r="BL1347" s="14"/>
      <c r="BM1347" s="14"/>
      <c r="BN1347" s="14"/>
      <c r="BO1347" s="14"/>
      <c r="BP1347" s="14"/>
      <c r="BQ1347" s="14"/>
      <c r="BR1347" s="14"/>
      <c r="BS1347" s="14"/>
      <c r="BT1347" s="14"/>
      <c r="BU1347" s="14"/>
      <c r="BV1347" s="14"/>
      <c r="BW1347" s="14"/>
      <c r="BX1347" s="14"/>
      <c r="BY1347" s="14"/>
      <c r="BZ1347" s="14"/>
      <c r="CA1347" s="14"/>
      <c r="CB1347" s="14"/>
      <c r="CC1347" s="14"/>
      <c r="CD1347" s="14"/>
      <c r="CE1347" s="14"/>
      <c r="CF1347" s="14"/>
      <c r="CG1347" s="14"/>
      <c r="CH1347" s="14"/>
      <c r="CI1347" s="14"/>
      <c r="CJ1347" s="14"/>
      <c r="CK1347" s="14"/>
      <c r="CL1347" s="14"/>
      <c r="CM1347" s="14"/>
      <c r="CN1347" s="14"/>
      <c r="CO1347" s="14"/>
      <c r="CP1347" s="14"/>
      <c r="CQ1347" s="14"/>
      <c r="CR1347" s="14"/>
      <c r="CS1347" s="14"/>
    </row>
    <row r="1348" spans="2:97" x14ac:dyDescent="0.3">
      <c r="B1348" s="24" t="s">
        <v>118</v>
      </c>
      <c r="C1348" s="14"/>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c r="AD1348" s="14"/>
      <c r="AE1348" s="14"/>
      <c r="AF1348" s="14"/>
      <c r="AG1348" s="14"/>
      <c r="AH1348" s="14"/>
      <c r="AI1348" s="14"/>
      <c r="AJ1348" s="14"/>
      <c r="AK1348" s="14"/>
      <c r="AL1348" s="14"/>
      <c r="AM1348" s="14"/>
      <c r="AN1348" s="14"/>
      <c r="AO1348" s="14"/>
      <c r="AP1348" s="14"/>
      <c r="AQ1348" s="14"/>
      <c r="AR1348" s="14"/>
      <c r="AS1348" s="14"/>
      <c r="AT1348" s="14"/>
      <c r="AU1348" s="14"/>
      <c r="AV1348" s="14"/>
      <c r="AW1348" s="14"/>
      <c r="AX1348" s="14"/>
      <c r="AY1348" s="14"/>
      <c r="AZ1348" s="14"/>
      <c r="BA1348" s="14"/>
      <c r="BB1348" s="14"/>
      <c r="BC1348" s="14"/>
      <c r="BD1348" s="14"/>
      <c r="BE1348" s="14"/>
      <c r="BF1348" s="14"/>
      <c r="BG1348" s="14"/>
      <c r="BH1348" s="14"/>
      <c r="BI1348" s="14"/>
      <c r="BJ1348" s="14"/>
      <c r="BK1348" s="14"/>
      <c r="BL1348" s="14"/>
      <c r="BM1348" s="14"/>
      <c r="BN1348" s="14"/>
      <c r="BO1348" s="14"/>
      <c r="BP1348" s="14"/>
      <c r="BQ1348" s="14"/>
      <c r="BR1348" s="14"/>
      <c r="BS1348" s="14"/>
      <c r="BT1348" s="14"/>
      <c r="BU1348" s="14"/>
      <c r="BV1348" s="14"/>
      <c r="BW1348" s="14"/>
      <c r="BX1348" s="14"/>
      <c r="BY1348" s="14"/>
      <c r="BZ1348" s="14"/>
      <c r="CA1348" s="14"/>
      <c r="CB1348" s="14"/>
      <c r="CC1348" s="14"/>
      <c r="CD1348" s="14"/>
      <c r="CE1348" s="14"/>
      <c r="CF1348" s="14"/>
      <c r="CG1348" s="14"/>
      <c r="CH1348" s="14"/>
      <c r="CI1348" s="14"/>
      <c r="CJ1348" s="14"/>
      <c r="CK1348" s="14"/>
      <c r="CL1348" s="14"/>
      <c r="CM1348" s="14"/>
      <c r="CN1348" s="14"/>
      <c r="CO1348" s="14"/>
      <c r="CP1348" s="14"/>
      <c r="CQ1348" s="14"/>
      <c r="CR1348" s="14"/>
      <c r="CS1348" s="14"/>
    </row>
    <row r="1349" spans="2:97" x14ac:dyDescent="0.3">
      <c r="B1349" t="s">
        <v>281</v>
      </c>
      <c r="C1349" s="14">
        <v>7.2061498199073107E-2</v>
      </c>
      <c r="D1349" s="14">
        <v>9.5598670444056205E-2</v>
      </c>
      <c r="E1349" s="14">
        <v>4.8078822037861402E-2</v>
      </c>
      <c r="F1349" s="14"/>
      <c r="G1349" s="14">
        <v>0.112984577365469</v>
      </c>
      <c r="H1349" s="14">
        <v>0.134107418231727</v>
      </c>
      <c r="I1349" s="14">
        <v>6.0456222701183997E-2</v>
      </c>
      <c r="J1349" s="14">
        <v>3.5500856167748902E-2</v>
      </c>
      <c r="K1349" s="14">
        <v>3.3367957340752298E-2</v>
      </c>
      <c r="L1349" s="14">
        <v>5.95531155323323E-2</v>
      </c>
      <c r="M1349" s="14"/>
      <c r="N1349" s="14">
        <v>8.6752261618501303E-2</v>
      </c>
      <c r="O1349" s="14">
        <v>7.2080666376780206E-2</v>
      </c>
      <c r="P1349" s="14">
        <v>6.8798094562179002E-2</v>
      </c>
      <c r="Q1349" s="14">
        <v>5.9937674220125997E-2</v>
      </c>
      <c r="R1349" s="14"/>
      <c r="S1349" s="14">
        <v>0.111727122673292</v>
      </c>
      <c r="T1349" s="14">
        <v>5.8435670770022999E-2</v>
      </c>
      <c r="U1349" s="14">
        <v>4.0561141085342402E-2</v>
      </c>
      <c r="V1349" s="14">
        <v>8.4757792901133097E-2</v>
      </c>
      <c r="W1349" s="14">
        <v>9.8804933899820105E-2</v>
      </c>
      <c r="X1349" s="14">
        <v>0.101889311788633</v>
      </c>
      <c r="Y1349" s="14">
        <v>5.9436766802229597E-2</v>
      </c>
      <c r="Z1349" s="14">
        <v>7.1483532235542102E-2</v>
      </c>
      <c r="AA1349" s="14">
        <v>5.3313582897528598E-2</v>
      </c>
      <c r="AB1349" s="14">
        <v>6.7500535711654E-2</v>
      </c>
      <c r="AC1349" s="14">
        <v>4.57463519253885E-2</v>
      </c>
      <c r="AD1349" s="14">
        <v>0</v>
      </c>
      <c r="AE1349" s="14"/>
      <c r="AF1349" s="14">
        <v>7.1244995745547698E-2</v>
      </c>
      <c r="AG1349" s="14">
        <v>8.7694834564648799E-2</v>
      </c>
      <c r="AH1349" s="14">
        <v>5.4141729049114802E-2</v>
      </c>
      <c r="AI1349" s="14">
        <v>8.3187178482130406E-2</v>
      </c>
      <c r="AJ1349" s="14">
        <v>0.100148268281995</v>
      </c>
      <c r="AK1349" s="14"/>
      <c r="AL1349" s="14">
        <v>0.111700659932866</v>
      </c>
      <c r="AM1349" s="14">
        <v>7.7106818270482505E-2</v>
      </c>
      <c r="AN1349" s="14">
        <v>5.7258491586116199E-2</v>
      </c>
      <c r="AO1349" s="14">
        <v>6.6072539283887302E-2</v>
      </c>
      <c r="AP1349" s="14">
        <v>7.0197451953616596E-2</v>
      </c>
      <c r="AQ1349" s="14">
        <v>3.7851125663142998E-2</v>
      </c>
      <c r="AR1349" s="14"/>
      <c r="AS1349" s="14">
        <v>5.8584535096847898E-2</v>
      </c>
      <c r="AT1349" s="14">
        <v>4.9428627039723602E-2</v>
      </c>
      <c r="AU1349" s="14">
        <v>6.5953069140025494E-2</v>
      </c>
      <c r="AV1349" s="14">
        <v>0.13419725706655999</v>
      </c>
      <c r="AW1349" s="14">
        <v>0.34312927619003197</v>
      </c>
      <c r="AX1349" s="14"/>
      <c r="AY1349" s="14">
        <v>0.180165947034088</v>
      </c>
      <c r="AZ1349" s="14">
        <v>0.11122883457103</v>
      </c>
      <c r="BA1349" s="14">
        <v>3.6225982386077299E-2</v>
      </c>
      <c r="BB1349" s="14">
        <v>5.4713450669788603E-2</v>
      </c>
      <c r="BC1349" s="14">
        <v>7.7240196028484101E-2</v>
      </c>
      <c r="BD1349" s="14">
        <v>8.1512672079465803E-2</v>
      </c>
      <c r="BE1349" s="14">
        <v>8.5218610811400003E-2</v>
      </c>
      <c r="BF1349" s="14">
        <v>7.4779289997259094E-2</v>
      </c>
      <c r="BG1349" s="14">
        <v>4.8203482684737203E-2</v>
      </c>
      <c r="BH1349" s="14">
        <v>6.9612650366472503E-2</v>
      </c>
      <c r="BI1349" s="14">
        <v>6.5059573469266704E-2</v>
      </c>
      <c r="BJ1349" s="14">
        <v>6.4795904768152196E-2</v>
      </c>
      <c r="BK1349" s="14">
        <v>2.3355748441334E-2</v>
      </c>
      <c r="BL1349" s="14">
        <v>0.103860300225481</v>
      </c>
      <c r="BM1349" s="14">
        <v>5.3659429625983801E-2</v>
      </c>
      <c r="BN1349" s="14">
        <v>0.154502924161592</v>
      </c>
      <c r="BO1349" s="14"/>
      <c r="BP1349" s="14">
        <v>0.122087317450914</v>
      </c>
      <c r="BQ1349" s="14">
        <v>5.3925841346218903E-2</v>
      </c>
      <c r="BR1349" s="14">
        <v>5.7363473962362403E-2</v>
      </c>
      <c r="BS1349" s="14">
        <v>4.7693493695990997E-2</v>
      </c>
      <c r="BT1349" s="14">
        <v>7.1970436848747293E-2</v>
      </c>
      <c r="BU1349" s="14">
        <v>4.7805458671375201E-2</v>
      </c>
      <c r="BV1349" s="14"/>
      <c r="BW1349" s="14">
        <v>7.5763610241632307E-2</v>
      </c>
      <c r="BX1349" s="14">
        <v>5.38438306716814E-2</v>
      </c>
      <c r="BY1349" s="14" t="s">
        <v>120</v>
      </c>
      <c r="BZ1349" s="14">
        <v>7.7670966607788397E-2</v>
      </c>
      <c r="CA1349" s="14">
        <v>8.8179119905234096E-2</v>
      </c>
      <c r="CB1349" s="14">
        <v>6.9425890432376E-2</v>
      </c>
      <c r="CC1349" s="14">
        <v>9.2823507233778399E-2</v>
      </c>
      <c r="CD1349" s="14"/>
      <c r="CE1349" s="14">
        <v>9.40141662870565E-2</v>
      </c>
      <c r="CF1349" s="14">
        <v>8.8301955859873299E-2</v>
      </c>
      <c r="CG1349" s="14">
        <v>5.3715989028157198E-2</v>
      </c>
      <c r="CH1349" s="14">
        <v>6.6450053438395301E-2</v>
      </c>
      <c r="CI1349" s="14"/>
      <c r="CJ1349" s="14">
        <v>8.2507775433710406E-2</v>
      </c>
      <c r="CK1349" s="14">
        <v>8.6228842627107005E-2</v>
      </c>
      <c r="CL1349" s="14">
        <v>7.1931636329876897E-2</v>
      </c>
      <c r="CM1349" s="14">
        <v>0</v>
      </c>
      <c r="CN1349" s="14"/>
      <c r="CO1349" s="14">
        <v>0.13819043225179301</v>
      </c>
      <c r="CP1349" s="14">
        <v>6.3592829886646995E-2</v>
      </c>
      <c r="CQ1349" s="14"/>
      <c r="CR1349" s="14">
        <v>0.136210081037793</v>
      </c>
      <c r="CS1349" s="14">
        <v>6.74499195580434E-2</v>
      </c>
    </row>
    <row r="1350" spans="2:97" x14ac:dyDescent="0.3">
      <c r="B1350" t="s">
        <v>282</v>
      </c>
      <c r="C1350" s="14">
        <v>0.21367858644186899</v>
      </c>
      <c r="D1350" s="14">
        <v>0.241409317764361</v>
      </c>
      <c r="E1350" s="14">
        <v>0.18718596967819501</v>
      </c>
      <c r="F1350" s="14"/>
      <c r="G1350" s="14">
        <v>0.24465743742051099</v>
      </c>
      <c r="H1350" s="14">
        <v>0.27393255180731702</v>
      </c>
      <c r="I1350" s="14">
        <v>0.25656331395580001</v>
      </c>
      <c r="J1350" s="14">
        <v>0.17177510501321999</v>
      </c>
      <c r="K1350" s="14">
        <v>0.194826834778007</v>
      </c>
      <c r="L1350" s="14">
        <v>0.155878930389306</v>
      </c>
      <c r="M1350" s="14"/>
      <c r="N1350" s="14">
        <v>0.261458185731339</v>
      </c>
      <c r="O1350" s="14">
        <v>0.18655881663763699</v>
      </c>
      <c r="P1350" s="14">
        <v>0.22840957892560301</v>
      </c>
      <c r="Q1350" s="14">
        <v>0.17994619736961101</v>
      </c>
      <c r="R1350" s="14"/>
      <c r="S1350" s="14">
        <v>0.237739289162017</v>
      </c>
      <c r="T1350" s="14">
        <v>0.17597341480627199</v>
      </c>
      <c r="U1350" s="14">
        <v>0.2434209837979</v>
      </c>
      <c r="V1350" s="14">
        <v>0.20733610148797699</v>
      </c>
      <c r="W1350" s="14">
        <v>0.206052480013796</v>
      </c>
      <c r="X1350" s="14">
        <v>0.21948692437856601</v>
      </c>
      <c r="Y1350" s="14">
        <v>0.21684907691980501</v>
      </c>
      <c r="Z1350" s="14">
        <v>0.23722032511854799</v>
      </c>
      <c r="AA1350" s="14">
        <v>0.22512914968074799</v>
      </c>
      <c r="AB1350" s="14">
        <v>0.19658233405011</v>
      </c>
      <c r="AC1350" s="14">
        <v>0.19878449447562199</v>
      </c>
      <c r="AD1350" s="14">
        <v>0.19884979790817101</v>
      </c>
      <c r="AE1350" s="14"/>
      <c r="AF1350" s="14">
        <v>0.23569872817242199</v>
      </c>
      <c r="AG1350" s="14">
        <v>0.25528731071100003</v>
      </c>
      <c r="AH1350" s="14">
        <v>0.18264303702965401</v>
      </c>
      <c r="AI1350" s="14">
        <v>0.18535181791852001</v>
      </c>
      <c r="AJ1350" s="14">
        <v>0.14137680238099701</v>
      </c>
      <c r="AK1350" s="14"/>
      <c r="AL1350" s="14">
        <v>0.258308861878983</v>
      </c>
      <c r="AM1350" s="14">
        <v>0.24126033902826399</v>
      </c>
      <c r="AN1350" s="14">
        <v>0.21003103350749</v>
      </c>
      <c r="AO1350" s="14">
        <v>0.20047783125756899</v>
      </c>
      <c r="AP1350" s="14">
        <v>0.16903674247377101</v>
      </c>
      <c r="AQ1350" s="14">
        <v>0.16601228469462101</v>
      </c>
      <c r="AR1350" s="14"/>
      <c r="AS1350" s="14">
        <v>0.17177302335301001</v>
      </c>
      <c r="AT1350" s="14">
        <v>0.21558381428767101</v>
      </c>
      <c r="AU1350" s="14">
        <v>0.22985896751025101</v>
      </c>
      <c r="AV1350" s="14">
        <v>0.29341231755844999</v>
      </c>
      <c r="AW1350" s="14">
        <v>0.255501001805856</v>
      </c>
      <c r="AX1350" s="14"/>
      <c r="AY1350" s="14">
        <v>6.8633197583866198E-2</v>
      </c>
      <c r="AZ1350" s="14">
        <v>0.124405408016092</v>
      </c>
      <c r="BA1350" s="14">
        <v>0.17773718843872099</v>
      </c>
      <c r="BB1350" s="14">
        <v>0.24302464725109699</v>
      </c>
      <c r="BC1350" s="14">
        <v>0.227144944621849</v>
      </c>
      <c r="BD1350" s="14">
        <v>0.19892044545568999</v>
      </c>
      <c r="BE1350" s="14">
        <v>0.18869998408899399</v>
      </c>
      <c r="BF1350" s="14">
        <v>0.24942486500705699</v>
      </c>
      <c r="BG1350" s="14">
        <v>0.21521183029110899</v>
      </c>
      <c r="BH1350" s="14">
        <v>0.221487715876268</v>
      </c>
      <c r="BI1350" s="14">
        <v>0.23589315029292199</v>
      </c>
      <c r="BJ1350" s="14">
        <v>0.21437387554249701</v>
      </c>
      <c r="BK1350" s="14">
        <v>0.23121426607122</v>
      </c>
      <c r="BL1350" s="14">
        <v>0.192068507901379</v>
      </c>
      <c r="BM1350" s="14">
        <v>0.337825082601315</v>
      </c>
      <c r="BN1350" s="14">
        <v>0.30413537013433101</v>
      </c>
      <c r="BO1350" s="14"/>
      <c r="BP1350" s="14">
        <v>0.24950826646794499</v>
      </c>
      <c r="BQ1350" s="14">
        <v>0.218456313680847</v>
      </c>
      <c r="BR1350" s="14">
        <v>0.23598295514947101</v>
      </c>
      <c r="BS1350" s="14">
        <v>0.20270007496995501</v>
      </c>
      <c r="BT1350" s="14">
        <v>0.14832227328335901</v>
      </c>
      <c r="BU1350" s="14">
        <v>0.130724549942071</v>
      </c>
      <c r="BV1350" s="14"/>
      <c r="BW1350" s="14">
        <v>0.20868604321721901</v>
      </c>
      <c r="BX1350" s="14">
        <v>0.22095592340266601</v>
      </c>
      <c r="BY1350" s="14" t="s">
        <v>120</v>
      </c>
      <c r="BZ1350" s="14">
        <v>0.22235039781517399</v>
      </c>
      <c r="CA1350" s="14">
        <v>0.18695551718459</v>
      </c>
      <c r="CB1350" s="14">
        <v>0.232832220378626</v>
      </c>
      <c r="CC1350" s="14">
        <v>0.17034851075437099</v>
      </c>
      <c r="CD1350" s="14"/>
      <c r="CE1350" s="14">
        <v>0.24225404266707501</v>
      </c>
      <c r="CF1350" s="14">
        <v>0.267512379099279</v>
      </c>
      <c r="CG1350" s="14">
        <v>0.171546487478455</v>
      </c>
      <c r="CH1350" s="14">
        <v>0.206940991264114</v>
      </c>
      <c r="CI1350" s="14"/>
      <c r="CJ1350" s="14">
        <v>0.20595292279518099</v>
      </c>
      <c r="CK1350" s="14">
        <v>0.24510123020036101</v>
      </c>
      <c r="CL1350" s="14">
        <v>0.210862124810579</v>
      </c>
      <c r="CM1350" s="14">
        <v>0.15976265161832501</v>
      </c>
      <c r="CN1350" s="14"/>
      <c r="CO1350" s="14">
        <v>0.33519051915110498</v>
      </c>
      <c r="CP1350" s="14">
        <v>0.19770460946465099</v>
      </c>
      <c r="CQ1350" s="14"/>
      <c r="CR1350" s="14">
        <v>0.25834573851700199</v>
      </c>
      <c r="CS1350" s="14">
        <v>0.21328993018880199</v>
      </c>
    </row>
    <row r="1351" spans="2:97" x14ac:dyDescent="0.3">
      <c r="B1351" t="s">
        <v>283</v>
      </c>
      <c r="C1351" s="14">
        <v>0.36385843160842501</v>
      </c>
      <c r="D1351" s="14">
        <v>0.35781574598293198</v>
      </c>
      <c r="E1351" s="14">
        <v>0.37084751662713</v>
      </c>
      <c r="F1351" s="14"/>
      <c r="G1351" s="14">
        <v>0.41229444605485199</v>
      </c>
      <c r="H1351" s="14">
        <v>0.32356187401367598</v>
      </c>
      <c r="I1351" s="14">
        <v>0.38748397021372599</v>
      </c>
      <c r="J1351" s="14">
        <v>0.39762551966755899</v>
      </c>
      <c r="K1351" s="14">
        <v>0.34467482961977702</v>
      </c>
      <c r="L1351" s="14">
        <v>0.33091034896953397</v>
      </c>
      <c r="M1351" s="14"/>
      <c r="N1351" s="14">
        <v>0.34752155002096802</v>
      </c>
      <c r="O1351" s="14">
        <v>0.371756122176366</v>
      </c>
      <c r="P1351" s="14">
        <v>0.38305005209200799</v>
      </c>
      <c r="Q1351" s="14">
        <v>0.358807869209818</v>
      </c>
      <c r="R1351" s="14"/>
      <c r="S1351" s="14">
        <v>0.354505025079072</v>
      </c>
      <c r="T1351" s="14">
        <v>0.409893478797067</v>
      </c>
      <c r="U1351" s="14">
        <v>0.38734272673949499</v>
      </c>
      <c r="V1351" s="14">
        <v>0.37405822879953299</v>
      </c>
      <c r="W1351" s="14">
        <v>0.26347167458904103</v>
      </c>
      <c r="X1351" s="14">
        <v>0.29134466573234402</v>
      </c>
      <c r="Y1351" s="14">
        <v>0.35821689013835101</v>
      </c>
      <c r="Z1351" s="14">
        <v>0.44578286174442799</v>
      </c>
      <c r="AA1351" s="14">
        <v>0.34479610136427402</v>
      </c>
      <c r="AB1351" s="14">
        <v>0.38153555104590903</v>
      </c>
      <c r="AC1351" s="14">
        <v>0.345512154051063</v>
      </c>
      <c r="AD1351" s="14">
        <v>0.52200859648792997</v>
      </c>
      <c r="AE1351" s="14"/>
      <c r="AF1351" s="14">
        <v>0.34235474637609897</v>
      </c>
      <c r="AG1351" s="14">
        <v>0.36220738448540502</v>
      </c>
      <c r="AH1351" s="14">
        <v>0.37178531683819199</v>
      </c>
      <c r="AI1351" s="14">
        <v>0.32525399674078498</v>
      </c>
      <c r="AJ1351" s="14">
        <v>0.35334647031363697</v>
      </c>
      <c r="AK1351" s="14"/>
      <c r="AL1351" s="14">
        <v>0.35607627535754099</v>
      </c>
      <c r="AM1351" s="14">
        <v>0.371621235770284</v>
      </c>
      <c r="AN1351" s="14">
        <v>0.40491121768814198</v>
      </c>
      <c r="AO1351" s="14">
        <v>0.335736832940768</v>
      </c>
      <c r="AP1351" s="14">
        <v>0.38984412466809198</v>
      </c>
      <c r="AQ1351" s="14">
        <v>0.28786184382716501</v>
      </c>
      <c r="AR1351" s="14"/>
      <c r="AS1351" s="14">
        <v>0.33599595810837102</v>
      </c>
      <c r="AT1351" s="14">
        <v>0.40514314849934002</v>
      </c>
      <c r="AU1351" s="14">
        <v>0.35894318597150598</v>
      </c>
      <c r="AV1351" s="14">
        <v>0.358307243175228</v>
      </c>
      <c r="AW1351" s="14">
        <v>0.22466321216001101</v>
      </c>
      <c r="AX1351" s="14"/>
      <c r="AY1351" s="14">
        <v>0.33580567066547101</v>
      </c>
      <c r="AZ1351" s="14">
        <v>0.35153568180497002</v>
      </c>
      <c r="BA1351" s="14">
        <v>0.33121924888753501</v>
      </c>
      <c r="BB1351" s="14">
        <v>0.34320273327201001</v>
      </c>
      <c r="BC1351" s="14">
        <v>0.30152126409901597</v>
      </c>
      <c r="BD1351" s="14">
        <v>0.34944343194926503</v>
      </c>
      <c r="BE1351" s="14">
        <v>0.39642358705296299</v>
      </c>
      <c r="BF1351" s="14">
        <v>0.33799213172016102</v>
      </c>
      <c r="BG1351" s="14">
        <v>0.416869487939866</v>
      </c>
      <c r="BH1351" s="14">
        <v>0.38872038538540798</v>
      </c>
      <c r="BI1351" s="14">
        <v>0.38037038133697998</v>
      </c>
      <c r="BJ1351" s="14">
        <v>0.48892738023222998</v>
      </c>
      <c r="BK1351" s="14">
        <v>0.43357705750809999</v>
      </c>
      <c r="BL1351" s="14">
        <v>0.393144588103988</v>
      </c>
      <c r="BM1351" s="14">
        <v>0.32401233175458799</v>
      </c>
      <c r="BN1351" s="14">
        <v>0.28171062384088502</v>
      </c>
      <c r="BO1351" s="14"/>
      <c r="BP1351" s="14">
        <v>0.36290751473528399</v>
      </c>
      <c r="BQ1351" s="14">
        <v>0.36101629366567001</v>
      </c>
      <c r="BR1351" s="14">
        <v>0.34653808092821597</v>
      </c>
      <c r="BS1351" s="14">
        <v>0.38241311658829502</v>
      </c>
      <c r="BT1351" s="14">
        <v>0.33106063202234098</v>
      </c>
      <c r="BU1351" s="14">
        <v>0.44161764939021098</v>
      </c>
      <c r="BV1351" s="14"/>
      <c r="BW1351" s="14">
        <v>0.33554852686264802</v>
      </c>
      <c r="BX1351" s="14">
        <v>0.40688689452009702</v>
      </c>
      <c r="BY1351" s="14" t="s">
        <v>120</v>
      </c>
      <c r="BZ1351" s="14">
        <v>0.37497537959715099</v>
      </c>
      <c r="CA1351" s="14">
        <v>0.35751666499196399</v>
      </c>
      <c r="CB1351" s="14">
        <v>0.36441754255867698</v>
      </c>
      <c r="CC1351" s="14">
        <v>0.38934123106009799</v>
      </c>
      <c r="CD1351" s="14"/>
      <c r="CE1351" s="14">
        <v>0.39878833216427001</v>
      </c>
      <c r="CF1351" s="14">
        <v>0.33243438646801399</v>
      </c>
      <c r="CG1351" s="14">
        <v>0.32218948534609099</v>
      </c>
      <c r="CH1351" s="14">
        <v>0.40327195705533397</v>
      </c>
      <c r="CI1351" s="14"/>
      <c r="CJ1351" s="14">
        <v>0.354003150557198</v>
      </c>
      <c r="CK1351" s="14">
        <v>0.35851288235614998</v>
      </c>
      <c r="CL1351" s="14">
        <v>0.37232856975045397</v>
      </c>
      <c r="CM1351" s="14">
        <v>0.33428734830227902</v>
      </c>
      <c r="CN1351" s="14"/>
      <c r="CO1351" s="14">
        <v>0.31609695987660802</v>
      </c>
      <c r="CP1351" s="14">
        <v>0.37223438946169801</v>
      </c>
      <c r="CQ1351" s="14"/>
      <c r="CR1351" s="14">
        <v>0.34193113922465701</v>
      </c>
      <c r="CS1351" s="14">
        <v>0.36803185500105601</v>
      </c>
    </row>
    <row r="1352" spans="2:97" x14ac:dyDescent="0.3">
      <c r="B1352" t="s">
        <v>284</v>
      </c>
      <c r="C1352" s="14">
        <v>0.17617629053254899</v>
      </c>
      <c r="D1352" s="14">
        <v>0.156784016834523</v>
      </c>
      <c r="E1352" s="14">
        <v>0.19387680096028301</v>
      </c>
      <c r="F1352" s="14"/>
      <c r="G1352" s="14">
        <v>0.12470221562688399</v>
      </c>
      <c r="H1352" s="14">
        <v>0.14899492772551501</v>
      </c>
      <c r="I1352" s="14">
        <v>0.17077406302044401</v>
      </c>
      <c r="J1352" s="14">
        <v>0.22334207336082201</v>
      </c>
      <c r="K1352" s="14">
        <v>0.19841305827733299</v>
      </c>
      <c r="L1352" s="14">
        <v>0.18354756699249899</v>
      </c>
      <c r="M1352" s="14"/>
      <c r="N1352" s="14">
        <v>0.16850819449214799</v>
      </c>
      <c r="O1352" s="14">
        <v>0.18453115526920999</v>
      </c>
      <c r="P1352" s="14">
        <v>0.14919280700252399</v>
      </c>
      <c r="Q1352" s="14">
        <v>0.19781737450915199</v>
      </c>
      <c r="R1352" s="14"/>
      <c r="S1352" s="14">
        <v>0.15437265193994901</v>
      </c>
      <c r="T1352" s="14">
        <v>0.18470592072092701</v>
      </c>
      <c r="U1352" s="14">
        <v>0.15329075558387201</v>
      </c>
      <c r="V1352" s="14">
        <v>0.16754172409339499</v>
      </c>
      <c r="W1352" s="14">
        <v>0.208313181831279</v>
      </c>
      <c r="X1352" s="14">
        <v>0.20388876038126</v>
      </c>
      <c r="Y1352" s="14">
        <v>0.16762957851650101</v>
      </c>
      <c r="Z1352" s="14">
        <v>0.164247848995935</v>
      </c>
      <c r="AA1352" s="14">
        <v>0.18103077337795101</v>
      </c>
      <c r="AB1352" s="14">
        <v>0.17506821909311299</v>
      </c>
      <c r="AC1352" s="14">
        <v>0.21838827085304999</v>
      </c>
      <c r="AD1352" s="14">
        <v>0.123250543596302</v>
      </c>
      <c r="AE1352" s="14"/>
      <c r="AF1352" s="14">
        <v>0.171790760349392</v>
      </c>
      <c r="AG1352" s="14">
        <v>0.151563738502105</v>
      </c>
      <c r="AH1352" s="14">
        <v>0.18154776317392399</v>
      </c>
      <c r="AI1352" s="14">
        <v>0.216080163532446</v>
      </c>
      <c r="AJ1352" s="14">
        <v>0.233405641037883</v>
      </c>
      <c r="AK1352" s="14"/>
      <c r="AL1352" s="14">
        <v>0.139403549943873</v>
      </c>
      <c r="AM1352" s="14">
        <v>0.161391059908044</v>
      </c>
      <c r="AN1352" s="14">
        <v>0.15484545763076499</v>
      </c>
      <c r="AO1352" s="14">
        <v>0.19939946945109899</v>
      </c>
      <c r="AP1352" s="14">
        <v>0.25908332138295298</v>
      </c>
      <c r="AQ1352" s="14">
        <v>0.17252714031954999</v>
      </c>
      <c r="AR1352" s="14"/>
      <c r="AS1352" s="14">
        <v>0.21269497139026999</v>
      </c>
      <c r="AT1352" s="14">
        <v>0.17653594645263501</v>
      </c>
      <c r="AU1352" s="14">
        <v>0.166017155318579</v>
      </c>
      <c r="AV1352" s="14">
        <v>0.133444415310567</v>
      </c>
      <c r="AW1352" s="14">
        <v>0.15270989403181001</v>
      </c>
      <c r="AX1352" s="14"/>
      <c r="AY1352" s="14">
        <v>0.21654670488122499</v>
      </c>
      <c r="AZ1352" s="14">
        <v>0.231455920707857</v>
      </c>
      <c r="BA1352" s="14">
        <v>0.18217380128605101</v>
      </c>
      <c r="BB1352" s="14">
        <v>0.147589885606694</v>
      </c>
      <c r="BC1352" s="14">
        <v>0.207513046498673</v>
      </c>
      <c r="BD1352" s="14">
        <v>0.17816350666091599</v>
      </c>
      <c r="BE1352" s="14">
        <v>0.198228734452989</v>
      </c>
      <c r="BF1352" s="14">
        <v>0.173917150180316</v>
      </c>
      <c r="BG1352" s="14">
        <v>0.173760312339511</v>
      </c>
      <c r="BH1352" s="14">
        <v>0.17324965427266001</v>
      </c>
      <c r="BI1352" s="14">
        <v>0.18861129824402101</v>
      </c>
      <c r="BJ1352" s="14">
        <v>8.6518982941426001E-2</v>
      </c>
      <c r="BK1352" s="14">
        <v>0.141886599190818</v>
      </c>
      <c r="BL1352" s="14">
        <v>0.18595182785956099</v>
      </c>
      <c r="BM1352" s="14">
        <v>0.13450864833054099</v>
      </c>
      <c r="BN1352" s="14">
        <v>0.14570523559074</v>
      </c>
      <c r="BO1352" s="14"/>
      <c r="BP1352" s="14">
        <v>0.160489781542308</v>
      </c>
      <c r="BQ1352" s="14">
        <v>0.17031439453239999</v>
      </c>
      <c r="BR1352" s="14">
        <v>0.17893933829557099</v>
      </c>
      <c r="BS1352" s="14">
        <v>0.17422168492915299</v>
      </c>
      <c r="BT1352" s="14">
        <v>0.21842284746000901</v>
      </c>
      <c r="BU1352" s="14">
        <v>0.19926055628450101</v>
      </c>
      <c r="BV1352" s="14"/>
      <c r="BW1352" s="14">
        <v>0.18164915804123499</v>
      </c>
      <c r="BX1352" s="14">
        <v>0.17336876956720301</v>
      </c>
      <c r="BY1352" s="14" t="s">
        <v>120</v>
      </c>
      <c r="BZ1352" s="14">
        <v>0.18845541750016601</v>
      </c>
      <c r="CA1352" s="14">
        <v>0.18935480963771401</v>
      </c>
      <c r="CB1352" s="14">
        <v>0.16533755750231299</v>
      </c>
      <c r="CC1352" s="14">
        <v>0.141114344361886</v>
      </c>
      <c r="CD1352" s="14"/>
      <c r="CE1352" s="14">
        <v>0.15014977564663701</v>
      </c>
      <c r="CF1352" s="14">
        <v>0.18392437621598101</v>
      </c>
      <c r="CG1352" s="14">
        <v>0.20704734103969999</v>
      </c>
      <c r="CH1352" s="14">
        <v>0.16113053261417701</v>
      </c>
      <c r="CI1352" s="14"/>
      <c r="CJ1352" s="14">
        <v>0.175212593962841</v>
      </c>
      <c r="CK1352" s="14">
        <v>0.16507289318261301</v>
      </c>
      <c r="CL1352" s="14">
        <v>0.17567291634188001</v>
      </c>
      <c r="CM1352" s="14">
        <v>0.21823890767944101</v>
      </c>
      <c r="CN1352" s="14"/>
      <c r="CO1352" s="14">
        <v>0.117795279218134</v>
      </c>
      <c r="CP1352" s="14">
        <v>0.185179634948692</v>
      </c>
      <c r="CQ1352" s="14"/>
      <c r="CR1352" s="14">
        <v>0.167175390690431</v>
      </c>
      <c r="CS1352" s="14">
        <v>0.17636066638237699</v>
      </c>
    </row>
    <row r="1353" spans="2:97" x14ac:dyDescent="0.3">
      <c r="B1353" t="s">
        <v>92</v>
      </c>
      <c r="C1353" s="14">
        <v>0.174225193218084</v>
      </c>
      <c r="D1353" s="14">
        <v>0.148392248974128</v>
      </c>
      <c r="E1353" s="14">
        <v>0.200010890696532</v>
      </c>
      <c r="F1353" s="14"/>
      <c r="G1353" s="14">
        <v>0.105361323532284</v>
      </c>
      <c r="H1353" s="14">
        <v>0.11940322822176599</v>
      </c>
      <c r="I1353" s="14">
        <v>0.124722430108846</v>
      </c>
      <c r="J1353" s="14">
        <v>0.17175644579065</v>
      </c>
      <c r="K1353" s="14">
        <v>0.228717319984131</v>
      </c>
      <c r="L1353" s="14">
        <v>0.270110038116329</v>
      </c>
      <c r="M1353" s="14"/>
      <c r="N1353" s="14">
        <v>0.135759808137045</v>
      </c>
      <c r="O1353" s="14">
        <v>0.18507323954000701</v>
      </c>
      <c r="P1353" s="14">
        <v>0.17054946741768601</v>
      </c>
      <c r="Q1353" s="14">
        <v>0.20349088469129201</v>
      </c>
      <c r="R1353" s="14"/>
      <c r="S1353" s="14">
        <v>0.141655911145669</v>
      </c>
      <c r="T1353" s="14">
        <v>0.17099151490571099</v>
      </c>
      <c r="U1353" s="14">
        <v>0.17538439279338999</v>
      </c>
      <c r="V1353" s="14">
        <v>0.16630615271796201</v>
      </c>
      <c r="W1353" s="14">
        <v>0.22335772966606399</v>
      </c>
      <c r="X1353" s="14">
        <v>0.18339033771919799</v>
      </c>
      <c r="Y1353" s="14">
        <v>0.19786768762311399</v>
      </c>
      <c r="Z1353" s="14">
        <v>8.1265431905545998E-2</v>
      </c>
      <c r="AA1353" s="14">
        <v>0.19573039267949899</v>
      </c>
      <c r="AB1353" s="14">
        <v>0.179313360099215</v>
      </c>
      <c r="AC1353" s="14">
        <v>0.19156872869487501</v>
      </c>
      <c r="AD1353" s="14">
        <v>0.155891062007597</v>
      </c>
      <c r="AE1353" s="14"/>
      <c r="AF1353" s="14">
        <v>0.17891076935653999</v>
      </c>
      <c r="AG1353" s="14">
        <v>0.14324673173684199</v>
      </c>
      <c r="AH1353" s="14">
        <v>0.20988215390911499</v>
      </c>
      <c r="AI1353" s="14">
        <v>0.19012684332611801</v>
      </c>
      <c r="AJ1353" s="14">
        <v>0.171722817985488</v>
      </c>
      <c r="AK1353" s="14"/>
      <c r="AL1353" s="14">
        <v>0.134510652886737</v>
      </c>
      <c r="AM1353" s="14">
        <v>0.14862054702292499</v>
      </c>
      <c r="AN1353" s="14">
        <v>0.17295379958748699</v>
      </c>
      <c r="AO1353" s="14">
        <v>0.19831332706667701</v>
      </c>
      <c r="AP1353" s="14">
        <v>0.111838359521568</v>
      </c>
      <c r="AQ1353" s="14">
        <v>0.33574760549552102</v>
      </c>
      <c r="AR1353" s="14"/>
      <c r="AS1353" s="14">
        <v>0.22095151205150201</v>
      </c>
      <c r="AT1353" s="14">
        <v>0.15330846372063001</v>
      </c>
      <c r="AU1353" s="14">
        <v>0.17922762205963799</v>
      </c>
      <c r="AV1353" s="14">
        <v>8.0638766889195704E-2</v>
      </c>
      <c r="AW1353" s="14">
        <v>2.3996615812291299E-2</v>
      </c>
      <c r="AX1353" s="14"/>
      <c r="AY1353" s="14">
        <v>0.19884847983535001</v>
      </c>
      <c r="AZ1353" s="14">
        <v>0.18137415490005099</v>
      </c>
      <c r="BA1353" s="14">
        <v>0.27264377900161602</v>
      </c>
      <c r="BB1353" s="14">
        <v>0.211469283200411</v>
      </c>
      <c r="BC1353" s="14">
        <v>0.18658054875197799</v>
      </c>
      <c r="BD1353" s="14">
        <v>0.191959943854664</v>
      </c>
      <c r="BE1353" s="14">
        <v>0.13142908359365399</v>
      </c>
      <c r="BF1353" s="14">
        <v>0.16388656309520699</v>
      </c>
      <c r="BG1353" s="14">
        <v>0.145954886744776</v>
      </c>
      <c r="BH1353" s="14">
        <v>0.14692959409919101</v>
      </c>
      <c r="BI1353" s="14">
        <v>0.13006559665681</v>
      </c>
      <c r="BJ1353" s="14">
        <v>0.14538385651569499</v>
      </c>
      <c r="BK1353" s="14">
        <v>0.16996632878852799</v>
      </c>
      <c r="BL1353" s="14">
        <v>0.124974775909592</v>
      </c>
      <c r="BM1353" s="14">
        <v>0.149994507687573</v>
      </c>
      <c r="BN1353" s="14">
        <v>0.11394584627245199</v>
      </c>
      <c r="BO1353" s="14"/>
      <c r="BP1353" s="14">
        <v>0.10500711980355</v>
      </c>
      <c r="BQ1353" s="14">
        <v>0.196287156774864</v>
      </c>
      <c r="BR1353" s="14">
        <v>0.18117615166438</v>
      </c>
      <c r="BS1353" s="14">
        <v>0.19297162981660501</v>
      </c>
      <c r="BT1353" s="14">
        <v>0.23022381038554299</v>
      </c>
      <c r="BU1353" s="14">
        <v>0.18059178571184301</v>
      </c>
      <c r="BV1353" s="14"/>
      <c r="BW1353" s="14">
        <v>0.198352661637266</v>
      </c>
      <c r="BX1353" s="14">
        <v>0.14494458183835299</v>
      </c>
      <c r="BY1353" s="14" t="s">
        <v>120</v>
      </c>
      <c r="BZ1353" s="14">
        <v>0.13654783847972099</v>
      </c>
      <c r="CA1353" s="14">
        <v>0.177993888280497</v>
      </c>
      <c r="CB1353" s="14">
        <v>0.16798678912800799</v>
      </c>
      <c r="CC1353" s="14">
        <v>0.206372406589866</v>
      </c>
      <c r="CD1353" s="14"/>
      <c r="CE1353" s="14">
        <v>0.114793683234961</v>
      </c>
      <c r="CF1353" s="14">
        <v>0.12782690235685201</v>
      </c>
      <c r="CG1353" s="14">
        <v>0.245500697107597</v>
      </c>
      <c r="CH1353" s="14">
        <v>0.162206465627979</v>
      </c>
      <c r="CI1353" s="14"/>
      <c r="CJ1353" s="14">
        <v>0.18232355725107</v>
      </c>
      <c r="CK1353" s="14">
        <v>0.145084151633769</v>
      </c>
      <c r="CL1353" s="14">
        <v>0.16920475276721</v>
      </c>
      <c r="CM1353" s="14">
        <v>0.28771109239995502</v>
      </c>
      <c r="CN1353" s="14"/>
      <c r="CO1353" s="14">
        <v>9.2726809502359994E-2</v>
      </c>
      <c r="CP1353" s="14">
        <v>0.18128853623831201</v>
      </c>
      <c r="CQ1353" s="14"/>
      <c r="CR1353" s="14">
        <v>9.6337650530117294E-2</v>
      </c>
      <c r="CS1353" s="14">
        <v>0.17486762886972201</v>
      </c>
    </row>
    <row r="1354" spans="2:97" x14ac:dyDescent="0.3">
      <c r="C1354" s="14"/>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c r="AD1354" s="14"/>
      <c r="AE1354" s="14"/>
      <c r="AF1354" s="14"/>
      <c r="AG1354" s="14"/>
      <c r="AH1354" s="14"/>
      <c r="AI1354" s="14"/>
      <c r="AJ1354" s="14"/>
      <c r="AK1354" s="14"/>
      <c r="AL1354" s="14"/>
      <c r="AM1354" s="14"/>
      <c r="AN1354" s="14"/>
      <c r="AO1354" s="14"/>
      <c r="AP1354" s="14"/>
      <c r="AQ1354" s="14"/>
      <c r="AR1354" s="14"/>
      <c r="AS1354" s="14"/>
      <c r="AT1354" s="14"/>
      <c r="AU1354" s="14"/>
      <c r="AV1354" s="14"/>
      <c r="AW1354" s="14"/>
      <c r="AX1354" s="14"/>
      <c r="AY1354" s="14"/>
      <c r="AZ1354" s="14"/>
      <c r="BA1354" s="14"/>
      <c r="BB1354" s="14"/>
      <c r="BC1354" s="14"/>
      <c r="BD1354" s="14"/>
      <c r="BE1354" s="14"/>
      <c r="BF1354" s="14"/>
      <c r="BG1354" s="14"/>
      <c r="BH1354" s="14"/>
      <c r="BI1354" s="14"/>
      <c r="BJ1354" s="14"/>
      <c r="BK1354" s="14"/>
      <c r="BL1354" s="14"/>
      <c r="BM1354" s="14"/>
      <c r="BN1354" s="14"/>
      <c r="BO1354" s="14"/>
      <c r="BP1354" s="14"/>
      <c r="BQ1354" s="14"/>
      <c r="BR1354" s="14"/>
      <c r="BS1354" s="14"/>
      <c r="BT1354" s="14"/>
      <c r="BU1354" s="14"/>
      <c r="BV1354" s="14"/>
      <c r="BW1354" s="14"/>
      <c r="BX1354" s="14"/>
      <c r="BY1354" s="14"/>
      <c r="BZ1354" s="14"/>
      <c r="CA1354" s="14"/>
      <c r="CB1354" s="14"/>
      <c r="CC1354" s="14"/>
      <c r="CD1354" s="14"/>
      <c r="CE1354" s="14"/>
      <c r="CF1354" s="14"/>
      <c r="CG1354" s="14"/>
      <c r="CH1354" s="14"/>
      <c r="CI1354" s="14"/>
      <c r="CJ1354" s="14"/>
      <c r="CK1354" s="14"/>
      <c r="CL1354" s="14"/>
      <c r="CM1354" s="14"/>
      <c r="CN1354" s="14"/>
      <c r="CO1354" s="14"/>
      <c r="CP1354" s="14"/>
      <c r="CQ1354" s="14"/>
      <c r="CR1354" s="14"/>
      <c r="CS1354" s="14"/>
    </row>
    <row r="1355" spans="2:97" x14ac:dyDescent="0.3">
      <c r="B1355" s="6" t="s">
        <v>515</v>
      </c>
      <c r="C1355" s="14"/>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c r="AD1355" s="14"/>
      <c r="AE1355" s="14"/>
      <c r="AF1355" s="14"/>
      <c r="AG1355" s="14"/>
      <c r="AH1355" s="14"/>
      <c r="AI1355" s="14"/>
      <c r="AJ1355" s="14"/>
      <c r="AK1355" s="14"/>
      <c r="AL1355" s="14"/>
      <c r="AM1355" s="14"/>
      <c r="AN1355" s="14"/>
      <c r="AO1355" s="14"/>
      <c r="AP1355" s="14"/>
      <c r="AQ1355" s="14"/>
      <c r="AR1355" s="14"/>
      <c r="AS1355" s="14"/>
      <c r="AT1355" s="14"/>
      <c r="AU1355" s="14"/>
      <c r="AV1355" s="14"/>
      <c r="AW1355" s="14"/>
      <c r="AX1355" s="14"/>
      <c r="AY1355" s="14"/>
      <c r="AZ1355" s="14"/>
      <c r="BA1355" s="14"/>
      <c r="BB1355" s="14"/>
      <c r="BC1355" s="14"/>
      <c r="BD1355" s="14"/>
      <c r="BE1355" s="14"/>
      <c r="BF1355" s="14"/>
      <c r="BG1355" s="14"/>
      <c r="BH1355" s="14"/>
      <c r="BI1355" s="14"/>
      <c r="BJ1355" s="14"/>
      <c r="BK1355" s="14"/>
      <c r="BL1355" s="14"/>
      <c r="BM1355" s="14"/>
      <c r="BN1355" s="14"/>
      <c r="BO1355" s="14"/>
      <c r="BP1355" s="14"/>
      <c r="BQ1355" s="14"/>
      <c r="BR1355" s="14"/>
      <c r="BS1355" s="14"/>
      <c r="BT1355" s="14"/>
      <c r="BU1355" s="14"/>
      <c r="BV1355" s="14"/>
      <c r="BW1355" s="14"/>
      <c r="BX1355" s="14"/>
      <c r="BY1355" s="14"/>
      <c r="BZ1355" s="14"/>
      <c r="CA1355" s="14"/>
      <c r="CB1355" s="14"/>
      <c r="CC1355" s="14"/>
      <c r="CD1355" s="14"/>
      <c r="CE1355" s="14"/>
      <c r="CF1355" s="14"/>
      <c r="CG1355" s="14"/>
      <c r="CH1355" s="14"/>
      <c r="CI1355" s="14"/>
      <c r="CJ1355" s="14"/>
      <c r="CK1355" s="14"/>
      <c r="CL1355" s="14"/>
      <c r="CM1355" s="14"/>
      <c r="CN1355" s="14"/>
      <c r="CO1355" s="14"/>
      <c r="CP1355" s="14"/>
      <c r="CQ1355" s="14"/>
      <c r="CR1355" s="14"/>
      <c r="CS1355" s="14"/>
    </row>
    <row r="1356" spans="2:97" x14ac:dyDescent="0.3">
      <c r="B1356" s="24" t="s">
        <v>118</v>
      </c>
      <c r="C1356" s="14"/>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c r="AD1356" s="14"/>
      <c r="AE1356" s="14"/>
      <c r="AF1356" s="14"/>
      <c r="AG1356" s="14"/>
      <c r="AH1356" s="14"/>
      <c r="AI1356" s="14"/>
      <c r="AJ1356" s="14"/>
      <c r="AK1356" s="14"/>
      <c r="AL1356" s="14"/>
      <c r="AM1356" s="14"/>
      <c r="AN1356" s="14"/>
      <c r="AO1356" s="14"/>
      <c r="AP1356" s="14"/>
      <c r="AQ1356" s="14"/>
      <c r="AR1356" s="14"/>
      <c r="AS1356" s="14"/>
      <c r="AT1356" s="14"/>
      <c r="AU1356" s="14"/>
      <c r="AV1356" s="14"/>
      <c r="AW1356" s="14"/>
      <c r="AX1356" s="14"/>
      <c r="AY1356" s="14"/>
      <c r="AZ1356" s="14"/>
      <c r="BA1356" s="14"/>
      <c r="BB1356" s="14"/>
      <c r="BC1356" s="14"/>
      <c r="BD1356" s="14"/>
      <c r="BE1356" s="14"/>
      <c r="BF1356" s="14"/>
      <c r="BG1356" s="14"/>
      <c r="BH1356" s="14"/>
      <c r="BI1356" s="14"/>
      <c r="BJ1356" s="14"/>
      <c r="BK1356" s="14"/>
      <c r="BL1356" s="14"/>
      <c r="BM1356" s="14"/>
      <c r="BN1356" s="14"/>
      <c r="BO1356" s="14"/>
      <c r="BP1356" s="14"/>
      <c r="BQ1356" s="14"/>
      <c r="BR1356" s="14"/>
      <c r="BS1356" s="14"/>
      <c r="BT1356" s="14"/>
      <c r="BU1356" s="14"/>
      <c r="BV1356" s="14"/>
      <c r="BW1356" s="14"/>
      <c r="BX1356" s="14"/>
      <c r="BY1356" s="14"/>
      <c r="BZ1356" s="14"/>
      <c r="CA1356" s="14"/>
      <c r="CB1356" s="14"/>
      <c r="CC1356" s="14"/>
      <c r="CD1356" s="14"/>
      <c r="CE1356" s="14"/>
      <c r="CF1356" s="14"/>
      <c r="CG1356" s="14"/>
      <c r="CH1356" s="14"/>
      <c r="CI1356" s="14"/>
      <c r="CJ1356" s="14"/>
      <c r="CK1356" s="14"/>
      <c r="CL1356" s="14"/>
      <c r="CM1356" s="14"/>
      <c r="CN1356" s="14"/>
      <c r="CO1356" s="14"/>
      <c r="CP1356" s="14"/>
      <c r="CQ1356" s="14"/>
      <c r="CR1356" s="14"/>
      <c r="CS1356" s="14"/>
    </row>
    <row r="1357" spans="2:97" x14ac:dyDescent="0.3">
      <c r="B1357" t="s">
        <v>281</v>
      </c>
      <c r="C1357" s="14">
        <v>6.8173056761482095E-2</v>
      </c>
      <c r="D1357" s="14">
        <v>8.6444783114749998E-2</v>
      </c>
      <c r="E1357" s="14">
        <v>4.93294423491984E-2</v>
      </c>
      <c r="F1357" s="14"/>
      <c r="G1357" s="14">
        <v>8.1371697364940099E-2</v>
      </c>
      <c r="H1357" s="14">
        <v>0.147688238179291</v>
      </c>
      <c r="I1357" s="14">
        <v>8.0164527205282804E-2</v>
      </c>
      <c r="J1357" s="14">
        <v>3.8629067352455401E-2</v>
      </c>
      <c r="K1357" s="14">
        <v>3.4319862822119303E-2</v>
      </c>
      <c r="L1357" s="14">
        <v>3.1624800294185899E-2</v>
      </c>
      <c r="M1357" s="14"/>
      <c r="N1357" s="14">
        <v>9.4672363804606294E-2</v>
      </c>
      <c r="O1357" s="14">
        <v>5.70541693133267E-2</v>
      </c>
      <c r="P1357" s="14">
        <v>7.0032713502800506E-2</v>
      </c>
      <c r="Q1357" s="14">
        <v>5.0335895342769402E-2</v>
      </c>
      <c r="R1357" s="14"/>
      <c r="S1357" s="14">
        <v>0.12594502306109101</v>
      </c>
      <c r="T1357" s="14">
        <v>5.7692200310458401E-2</v>
      </c>
      <c r="U1357" s="14">
        <v>4.5556296271543902E-2</v>
      </c>
      <c r="V1357" s="14">
        <v>4.7909435826114698E-2</v>
      </c>
      <c r="W1357" s="14">
        <v>4.98951618641598E-2</v>
      </c>
      <c r="X1357" s="14">
        <v>8.3016948227200904E-2</v>
      </c>
      <c r="Y1357" s="14">
        <v>2.9035305714276999E-2</v>
      </c>
      <c r="Z1357" s="14">
        <v>0.107496335162676</v>
      </c>
      <c r="AA1357" s="14">
        <v>7.2117644869334599E-2</v>
      </c>
      <c r="AB1357" s="14">
        <v>5.7338461268856201E-2</v>
      </c>
      <c r="AC1357" s="14">
        <v>7.3291257101509702E-2</v>
      </c>
      <c r="AD1357" s="14">
        <v>2.4192087382501198E-2</v>
      </c>
      <c r="AE1357" s="14"/>
      <c r="AF1357" s="14">
        <v>6.1245562857866302E-2</v>
      </c>
      <c r="AG1357" s="14">
        <v>9.5033529286111001E-2</v>
      </c>
      <c r="AH1357" s="14">
        <v>3.9535910917924501E-2</v>
      </c>
      <c r="AI1357" s="14">
        <v>7.8666902625379204E-2</v>
      </c>
      <c r="AJ1357" s="14">
        <v>6.2163906592921002E-2</v>
      </c>
      <c r="AK1357" s="14"/>
      <c r="AL1357" s="14">
        <v>0.118612636792465</v>
      </c>
      <c r="AM1357" s="14">
        <v>7.6112228147828601E-2</v>
      </c>
      <c r="AN1357" s="14">
        <v>2.90897283298466E-2</v>
      </c>
      <c r="AO1357" s="14">
        <v>6.3243139057283806E-2</v>
      </c>
      <c r="AP1357" s="14">
        <v>7.1239050839117898E-2</v>
      </c>
      <c r="AQ1357" s="14">
        <v>2.1062800005200201E-2</v>
      </c>
      <c r="AR1357" s="14"/>
      <c r="AS1357" s="14">
        <v>6.3394639485595206E-2</v>
      </c>
      <c r="AT1357" s="14">
        <v>3.5822303020355703E-2</v>
      </c>
      <c r="AU1357" s="14">
        <v>7.2544235061880194E-2</v>
      </c>
      <c r="AV1357" s="14">
        <v>0.128418592742818</v>
      </c>
      <c r="AW1357" s="14">
        <v>0.28749291973991797</v>
      </c>
      <c r="AX1357" s="14"/>
      <c r="AY1357" s="14">
        <v>0</v>
      </c>
      <c r="AZ1357" s="14">
        <v>0.112313762794564</v>
      </c>
      <c r="BA1357" s="14">
        <v>8.9735841327314006E-2</v>
      </c>
      <c r="BB1357" s="14">
        <v>5.7216777804192799E-2</v>
      </c>
      <c r="BC1357" s="14">
        <v>5.9886110570102603E-2</v>
      </c>
      <c r="BD1357" s="14">
        <v>6.6376359353542996E-2</v>
      </c>
      <c r="BE1357" s="14">
        <v>4.2629738904790097E-2</v>
      </c>
      <c r="BF1357" s="14">
        <v>7.4544823585352096E-2</v>
      </c>
      <c r="BG1357" s="14">
        <v>3.4274402696263702E-2</v>
      </c>
      <c r="BH1357" s="14">
        <v>4.1236955285327302E-2</v>
      </c>
      <c r="BI1357" s="14">
        <v>7.7226513751730896E-2</v>
      </c>
      <c r="BJ1357" s="14">
        <v>3.5830214869131002E-2</v>
      </c>
      <c r="BK1357" s="14">
        <v>5.2019222314553797E-2</v>
      </c>
      <c r="BL1357" s="14">
        <v>6.5723477825657198E-2</v>
      </c>
      <c r="BM1357" s="14">
        <v>9.23492116272185E-2</v>
      </c>
      <c r="BN1357" s="14">
        <v>0.233668533009006</v>
      </c>
      <c r="BO1357" s="14"/>
      <c r="BP1357" s="14">
        <v>0.12050770300800601</v>
      </c>
      <c r="BQ1357" s="14">
        <v>5.5110970840568901E-2</v>
      </c>
      <c r="BR1357" s="14">
        <v>4.5460893571556998E-2</v>
      </c>
      <c r="BS1357" s="14">
        <v>4.2463927950618097E-2</v>
      </c>
      <c r="BT1357" s="14">
        <v>5.0236344267577698E-2</v>
      </c>
      <c r="BU1357" s="14">
        <v>6.9872829761419605E-2</v>
      </c>
      <c r="BV1357" s="14"/>
      <c r="BW1357" s="14">
        <v>7.1426154968242297E-2</v>
      </c>
      <c r="BX1357" s="14">
        <v>5.5732916239390203E-2</v>
      </c>
      <c r="BY1357" s="14" t="s">
        <v>120</v>
      </c>
      <c r="BZ1357" s="14">
        <v>8.7131874191229294E-2</v>
      </c>
      <c r="CA1357" s="14">
        <v>6.3273992805171597E-2</v>
      </c>
      <c r="CB1357" s="14">
        <v>7.6114844861278605E-2</v>
      </c>
      <c r="CC1357" s="14">
        <v>4.6324094138216899E-2</v>
      </c>
      <c r="CD1357" s="14"/>
      <c r="CE1357" s="14">
        <v>8.6344678706601993E-2</v>
      </c>
      <c r="CF1357" s="14">
        <v>9.2838163927056502E-2</v>
      </c>
      <c r="CG1357" s="14">
        <v>5.91527712275568E-2</v>
      </c>
      <c r="CH1357" s="14">
        <v>6.7449555411204204E-2</v>
      </c>
      <c r="CI1357" s="14"/>
      <c r="CJ1357" s="14">
        <v>7.2115785106285593E-2</v>
      </c>
      <c r="CK1357" s="14">
        <v>8.2751051455487404E-2</v>
      </c>
      <c r="CL1357" s="14">
        <v>6.8703431041436905E-2</v>
      </c>
      <c r="CM1357" s="14">
        <v>6.7935509670700401E-3</v>
      </c>
      <c r="CN1357" s="14"/>
      <c r="CO1357" s="14">
        <v>0.16354134964976499</v>
      </c>
      <c r="CP1357" s="14">
        <v>5.5558182580061302E-2</v>
      </c>
      <c r="CQ1357" s="14"/>
      <c r="CR1357" s="14">
        <v>0.113391287140594</v>
      </c>
      <c r="CS1357" s="14">
        <v>6.5871180707855206E-2</v>
      </c>
    </row>
    <row r="1358" spans="2:97" x14ac:dyDescent="0.3">
      <c r="B1358" t="s">
        <v>282</v>
      </c>
      <c r="C1358" s="14">
        <v>0.269432562931812</v>
      </c>
      <c r="D1358" s="14">
        <v>0.30528527010080497</v>
      </c>
      <c r="E1358" s="14">
        <v>0.23516035974122901</v>
      </c>
      <c r="F1358" s="14"/>
      <c r="G1358" s="14">
        <v>0.34005629298740198</v>
      </c>
      <c r="H1358" s="14">
        <v>0.34684113343990602</v>
      </c>
      <c r="I1358" s="14">
        <v>0.280614237137155</v>
      </c>
      <c r="J1358" s="14">
        <v>0.22849357764676601</v>
      </c>
      <c r="K1358" s="14">
        <v>0.198992013019333</v>
      </c>
      <c r="L1358" s="14">
        <v>0.23110042563098701</v>
      </c>
      <c r="M1358" s="14"/>
      <c r="N1358" s="14">
        <v>0.314699606823377</v>
      </c>
      <c r="O1358" s="14">
        <v>0.24126333650812401</v>
      </c>
      <c r="P1358" s="14">
        <v>0.26349296888689899</v>
      </c>
      <c r="Q1358" s="14">
        <v>0.25637293771148301</v>
      </c>
      <c r="R1358" s="14"/>
      <c r="S1358" s="14">
        <v>0.36314285973934601</v>
      </c>
      <c r="T1358" s="14">
        <v>0.26728291502504198</v>
      </c>
      <c r="U1358" s="14">
        <v>0.23352773401907401</v>
      </c>
      <c r="V1358" s="14">
        <v>0.30047533607396398</v>
      </c>
      <c r="W1358" s="14">
        <v>0.23160271333474799</v>
      </c>
      <c r="X1358" s="14">
        <v>0.22109565126910499</v>
      </c>
      <c r="Y1358" s="14">
        <v>0.24763310888163101</v>
      </c>
      <c r="Z1358" s="14">
        <v>0.23777705266658</v>
      </c>
      <c r="AA1358" s="14">
        <v>0.27564273281815899</v>
      </c>
      <c r="AB1358" s="14">
        <v>0.296879479710907</v>
      </c>
      <c r="AC1358" s="14">
        <v>0.16840465843673899</v>
      </c>
      <c r="AD1358" s="14">
        <v>0.24049057366863799</v>
      </c>
      <c r="AE1358" s="14"/>
      <c r="AF1358" s="14">
        <v>0.29930537184767703</v>
      </c>
      <c r="AG1358" s="14">
        <v>0.33445678918772997</v>
      </c>
      <c r="AH1358" s="14">
        <v>0.180706059651419</v>
      </c>
      <c r="AI1358" s="14">
        <v>0.248399891329837</v>
      </c>
      <c r="AJ1358" s="14">
        <v>0.206935661495774</v>
      </c>
      <c r="AK1358" s="14"/>
      <c r="AL1358" s="14">
        <v>0.35158481533421898</v>
      </c>
      <c r="AM1358" s="14">
        <v>0.29042732356012202</v>
      </c>
      <c r="AN1358" s="14">
        <v>0.239374433155391</v>
      </c>
      <c r="AO1358" s="14">
        <v>0.25613569945800702</v>
      </c>
      <c r="AP1358" s="14">
        <v>0.21997492418557099</v>
      </c>
      <c r="AQ1358" s="14">
        <v>0.180729566417246</v>
      </c>
      <c r="AR1358" s="14"/>
      <c r="AS1358" s="14">
        <v>0.24884937599492599</v>
      </c>
      <c r="AT1358" s="14">
        <v>0.25309395656414901</v>
      </c>
      <c r="AU1358" s="14">
        <v>0.26872362943669498</v>
      </c>
      <c r="AV1358" s="14">
        <v>0.356411391070457</v>
      </c>
      <c r="AW1358" s="14">
        <v>0.38864985179390599</v>
      </c>
      <c r="AX1358" s="14"/>
      <c r="AY1358" s="14">
        <v>0.178933331290203</v>
      </c>
      <c r="AZ1358" s="14">
        <v>0.200142518037012</v>
      </c>
      <c r="BA1358" s="14">
        <v>0.23668421142111901</v>
      </c>
      <c r="BB1358" s="14">
        <v>0.23502292217781801</v>
      </c>
      <c r="BC1358" s="14">
        <v>0.288290577598871</v>
      </c>
      <c r="BD1358" s="14">
        <v>0.27758755605739999</v>
      </c>
      <c r="BE1358" s="14">
        <v>0.25386935929613802</v>
      </c>
      <c r="BF1358" s="14">
        <v>0.283230533661604</v>
      </c>
      <c r="BG1358" s="14">
        <v>0.28868569210644501</v>
      </c>
      <c r="BH1358" s="14">
        <v>0.24436754770219199</v>
      </c>
      <c r="BI1358" s="14">
        <v>0.30393547178225799</v>
      </c>
      <c r="BJ1358" s="14">
        <v>0.28235963021209898</v>
      </c>
      <c r="BK1358" s="14">
        <v>0.32621056034384499</v>
      </c>
      <c r="BL1358" s="14">
        <v>0.22839860935450801</v>
      </c>
      <c r="BM1358" s="14">
        <v>0.24581956729377899</v>
      </c>
      <c r="BN1358" s="14">
        <v>0.354734164070932</v>
      </c>
      <c r="BO1358" s="14"/>
      <c r="BP1358" s="14">
        <v>0.356784173054496</v>
      </c>
      <c r="BQ1358" s="14">
        <v>0.26175736152891999</v>
      </c>
      <c r="BR1358" s="14">
        <v>0.236752401453168</v>
      </c>
      <c r="BS1358" s="14">
        <v>0.23530414998853899</v>
      </c>
      <c r="BT1358" s="14">
        <v>0.22483724686648099</v>
      </c>
      <c r="BU1358" s="14">
        <v>0.20414527027057999</v>
      </c>
      <c r="BV1358" s="14"/>
      <c r="BW1358" s="14">
        <v>0.24370270510703201</v>
      </c>
      <c r="BX1358" s="14">
        <v>0.27867936006696298</v>
      </c>
      <c r="BY1358" s="14" t="s">
        <v>120</v>
      </c>
      <c r="BZ1358" s="14">
        <v>0.26644193894055201</v>
      </c>
      <c r="CA1358" s="14">
        <v>0.28304748695158</v>
      </c>
      <c r="CB1358" s="14">
        <v>0.29059564938052801</v>
      </c>
      <c r="CC1358" s="14">
        <v>0.31774449372846197</v>
      </c>
      <c r="CD1358" s="14"/>
      <c r="CE1358" s="14">
        <v>0.32729579658590902</v>
      </c>
      <c r="CF1358" s="14">
        <v>0.29601904450774702</v>
      </c>
      <c r="CG1358" s="14">
        <v>0.23619434115006499</v>
      </c>
      <c r="CH1358" s="14">
        <v>0.25182870226224602</v>
      </c>
      <c r="CI1358" s="14"/>
      <c r="CJ1358" s="14">
        <v>0.24837272456475901</v>
      </c>
      <c r="CK1358" s="14">
        <v>0.31178368192801498</v>
      </c>
      <c r="CL1358" s="14">
        <v>0.27173115482370003</v>
      </c>
      <c r="CM1358" s="14">
        <v>0.17300643303986299</v>
      </c>
      <c r="CN1358" s="14"/>
      <c r="CO1358" s="14">
        <v>0.37538509947551102</v>
      </c>
      <c r="CP1358" s="14">
        <v>0.25604119940394099</v>
      </c>
      <c r="CQ1358" s="14"/>
      <c r="CR1358" s="14">
        <v>0.27988967652042601</v>
      </c>
      <c r="CS1358" s="14">
        <v>0.27190313696329699</v>
      </c>
    </row>
    <row r="1359" spans="2:97" x14ac:dyDescent="0.3">
      <c r="B1359" t="s">
        <v>283</v>
      </c>
      <c r="C1359" s="14">
        <v>0.39415156641371701</v>
      </c>
      <c r="D1359" s="14">
        <v>0.37628229147891001</v>
      </c>
      <c r="E1359" s="14">
        <v>0.41189498035276101</v>
      </c>
      <c r="F1359" s="14"/>
      <c r="G1359" s="14">
        <v>0.391331468306928</v>
      </c>
      <c r="H1359" s="14">
        <v>0.31268243106522697</v>
      </c>
      <c r="I1359" s="14">
        <v>0.40382906418010101</v>
      </c>
      <c r="J1359" s="14">
        <v>0.41522801731968001</v>
      </c>
      <c r="K1359" s="14">
        <v>0.42615645765495702</v>
      </c>
      <c r="L1359" s="14">
        <v>0.41590854692586698</v>
      </c>
      <c r="M1359" s="14"/>
      <c r="N1359" s="14">
        <v>0.36385509003278199</v>
      </c>
      <c r="O1359" s="14">
        <v>0.42857915441609201</v>
      </c>
      <c r="P1359" s="14">
        <v>0.40992719229979702</v>
      </c>
      <c r="Q1359" s="14">
        <v>0.376069302023188</v>
      </c>
      <c r="R1359" s="14"/>
      <c r="S1359" s="14">
        <v>0.32554084734202798</v>
      </c>
      <c r="T1359" s="14">
        <v>0.43859629569464398</v>
      </c>
      <c r="U1359" s="14">
        <v>0.37206961317565301</v>
      </c>
      <c r="V1359" s="14">
        <v>0.37359714941974598</v>
      </c>
      <c r="W1359" s="14">
        <v>0.41294577550366002</v>
      </c>
      <c r="X1359" s="14">
        <v>0.41391944782983697</v>
      </c>
      <c r="Y1359" s="14">
        <v>0.40252590230820201</v>
      </c>
      <c r="Z1359" s="14">
        <v>0.440068324300323</v>
      </c>
      <c r="AA1359" s="14">
        <v>0.38407071505805401</v>
      </c>
      <c r="AB1359" s="14">
        <v>0.39228834702179</v>
      </c>
      <c r="AC1359" s="14">
        <v>0.44580440970886698</v>
      </c>
      <c r="AD1359" s="14">
        <v>0.41311311607505602</v>
      </c>
      <c r="AE1359" s="14"/>
      <c r="AF1359" s="14">
        <v>0.41414646302157299</v>
      </c>
      <c r="AG1359" s="14">
        <v>0.37050213748434302</v>
      </c>
      <c r="AH1359" s="14">
        <v>0.485492534067411</v>
      </c>
      <c r="AI1359" s="14">
        <v>0.34276339413749501</v>
      </c>
      <c r="AJ1359" s="14">
        <v>0.35027162870005801</v>
      </c>
      <c r="AK1359" s="14"/>
      <c r="AL1359" s="14">
        <v>0.34977134588123199</v>
      </c>
      <c r="AM1359" s="14">
        <v>0.421035135333999</v>
      </c>
      <c r="AN1359" s="14">
        <v>0.50705160416549599</v>
      </c>
      <c r="AO1359" s="14">
        <v>0.36958323411101301</v>
      </c>
      <c r="AP1359" s="14">
        <v>0.366872400044499</v>
      </c>
      <c r="AQ1359" s="14">
        <v>0.37221675079507699</v>
      </c>
      <c r="AR1359" s="14"/>
      <c r="AS1359" s="14">
        <v>0.36904794638573002</v>
      </c>
      <c r="AT1359" s="14">
        <v>0.46036660519441103</v>
      </c>
      <c r="AU1359" s="14">
        <v>0.40189434334294899</v>
      </c>
      <c r="AV1359" s="14">
        <v>0.32299158925939297</v>
      </c>
      <c r="AW1359" s="14">
        <v>0.19587493899293401</v>
      </c>
      <c r="AX1359" s="14"/>
      <c r="AY1359" s="14">
        <v>0.41219026006937798</v>
      </c>
      <c r="AZ1359" s="14">
        <v>0.298864831946063</v>
      </c>
      <c r="BA1359" s="14">
        <v>0.38465086711964502</v>
      </c>
      <c r="BB1359" s="14">
        <v>0.41212580642902702</v>
      </c>
      <c r="BC1359" s="14">
        <v>0.38790740540507601</v>
      </c>
      <c r="BD1359" s="14">
        <v>0.356715625855206</v>
      </c>
      <c r="BE1359" s="14">
        <v>0.46182655806400502</v>
      </c>
      <c r="BF1359" s="14">
        <v>0.38851874392525998</v>
      </c>
      <c r="BG1359" s="14">
        <v>0.402756586836028</v>
      </c>
      <c r="BH1359" s="14">
        <v>0.48220605655361798</v>
      </c>
      <c r="BI1359" s="14">
        <v>0.382197081439766</v>
      </c>
      <c r="BJ1359" s="14">
        <v>0.45916342931191501</v>
      </c>
      <c r="BK1359" s="14">
        <v>0.434666521550716</v>
      </c>
      <c r="BL1359" s="14">
        <v>0.41513671312754202</v>
      </c>
      <c r="BM1359" s="14">
        <v>0.38321717915582598</v>
      </c>
      <c r="BN1359" s="14">
        <v>0.23789258227104801</v>
      </c>
      <c r="BO1359" s="14"/>
      <c r="BP1359" s="14">
        <v>0.332530575640265</v>
      </c>
      <c r="BQ1359" s="14">
        <v>0.41173064209856303</v>
      </c>
      <c r="BR1359" s="14">
        <v>0.45108207859601901</v>
      </c>
      <c r="BS1359" s="14">
        <v>0.404137539441836</v>
      </c>
      <c r="BT1359" s="14">
        <v>0.39062712342992101</v>
      </c>
      <c r="BU1359" s="14">
        <v>0.41217252898441997</v>
      </c>
      <c r="BV1359" s="14"/>
      <c r="BW1359" s="14">
        <v>0.375173967840911</v>
      </c>
      <c r="BX1359" s="14">
        <v>0.450493848296669</v>
      </c>
      <c r="BY1359" s="14" t="s">
        <v>120</v>
      </c>
      <c r="BZ1359" s="14">
        <v>0.37322800942616902</v>
      </c>
      <c r="CA1359" s="14">
        <v>0.39422170168625997</v>
      </c>
      <c r="CB1359" s="14">
        <v>0.39077127506728798</v>
      </c>
      <c r="CC1359" s="14">
        <v>0.332177192854896</v>
      </c>
      <c r="CD1359" s="14"/>
      <c r="CE1359" s="14">
        <v>0.38255390481296803</v>
      </c>
      <c r="CF1359" s="14">
        <v>0.41564220356850801</v>
      </c>
      <c r="CG1359" s="14">
        <v>0.393027289543953</v>
      </c>
      <c r="CH1359" s="14">
        <v>0.41294626502943699</v>
      </c>
      <c r="CI1359" s="14"/>
      <c r="CJ1359" s="14">
        <v>0.42759158037221301</v>
      </c>
      <c r="CK1359" s="14">
        <v>0.35166400911247903</v>
      </c>
      <c r="CL1359" s="14">
        <v>0.39871619622823601</v>
      </c>
      <c r="CM1359" s="14">
        <v>0.397961325819635</v>
      </c>
      <c r="CN1359" s="14"/>
      <c r="CO1359" s="14">
        <v>0.29278231712177599</v>
      </c>
      <c r="CP1359" s="14">
        <v>0.40885086107479701</v>
      </c>
      <c r="CQ1359" s="14"/>
      <c r="CR1359" s="14">
        <v>0.41793278789663202</v>
      </c>
      <c r="CS1359" s="14">
        <v>0.39141213411509901</v>
      </c>
    </row>
    <row r="1360" spans="2:97" x14ac:dyDescent="0.3">
      <c r="B1360" t="s">
        <v>284</v>
      </c>
      <c r="C1360" s="14">
        <v>0.14123070200334401</v>
      </c>
      <c r="D1360" s="14">
        <v>0.12554814448490501</v>
      </c>
      <c r="E1360" s="14">
        <v>0.15610290685581901</v>
      </c>
      <c r="F1360" s="14"/>
      <c r="G1360" s="14">
        <v>9.2912608665966206E-2</v>
      </c>
      <c r="H1360" s="14">
        <v>0.108140481140255</v>
      </c>
      <c r="I1360" s="14">
        <v>0.144742442511965</v>
      </c>
      <c r="J1360" s="14">
        <v>0.177453300834437</v>
      </c>
      <c r="K1360" s="14">
        <v>0.17427264672880199</v>
      </c>
      <c r="L1360" s="14">
        <v>0.14569836387290599</v>
      </c>
      <c r="M1360" s="14"/>
      <c r="N1360" s="14">
        <v>0.12759200729967099</v>
      </c>
      <c r="O1360" s="14">
        <v>0.15185753660444401</v>
      </c>
      <c r="P1360" s="14">
        <v>0.12893464334152099</v>
      </c>
      <c r="Q1360" s="14">
        <v>0.15542386665487401</v>
      </c>
      <c r="R1360" s="14"/>
      <c r="S1360" s="14">
        <v>0.10798128857561801</v>
      </c>
      <c r="T1360" s="14">
        <v>0.14693484747027899</v>
      </c>
      <c r="U1360" s="14">
        <v>0.20253586336018101</v>
      </c>
      <c r="V1360" s="14">
        <v>0.14837057642687301</v>
      </c>
      <c r="W1360" s="14">
        <v>0.13131302968835701</v>
      </c>
      <c r="X1360" s="14">
        <v>0.150029885548321</v>
      </c>
      <c r="Y1360" s="14">
        <v>0.120103714072148</v>
      </c>
      <c r="Z1360" s="14">
        <v>0.110157065116394</v>
      </c>
      <c r="AA1360" s="14">
        <v>0.13003776631078501</v>
      </c>
      <c r="AB1360" s="14">
        <v>0.11592902049486201</v>
      </c>
      <c r="AC1360" s="14">
        <v>0.205941203500252</v>
      </c>
      <c r="AD1360" s="14">
        <v>0.19022578316064101</v>
      </c>
      <c r="AE1360" s="14"/>
      <c r="AF1360" s="14">
        <v>0.112812581818399</v>
      </c>
      <c r="AG1360" s="14">
        <v>0.111900867050054</v>
      </c>
      <c r="AH1360" s="14">
        <v>0.149721264615049</v>
      </c>
      <c r="AI1360" s="14">
        <v>0.17451938618784901</v>
      </c>
      <c r="AJ1360" s="14">
        <v>0.26878599543935999</v>
      </c>
      <c r="AK1360" s="14"/>
      <c r="AL1360" s="14">
        <v>9.5052946846148997E-2</v>
      </c>
      <c r="AM1360" s="14">
        <v>0.111599213974843</v>
      </c>
      <c r="AN1360" s="14">
        <v>0.124639759350434</v>
      </c>
      <c r="AO1360" s="14">
        <v>0.163823541318938</v>
      </c>
      <c r="AP1360" s="14">
        <v>0.26877689432020402</v>
      </c>
      <c r="AQ1360" s="14">
        <v>0.14692115330106401</v>
      </c>
      <c r="AR1360" s="14"/>
      <c r="AS1360" s="14">
        <v>0.17171783494210999</v>
      </c>
      <c r="AT1360" s="14">
        <v>0.14589035470856401</v>
      </c>
      <c r="AU1360" s="14">
        <v>0.11942677906155701</v>
      </c>
      <c r="AV1360" s="14">
        <v>0.115047846926495</v>
      </c>
      <c r="AW1360" s="14">
        <v>0.127982289473243</v>
      </c>
      <c r="AX1360" s="14"/>
      <c r="AY1360" s="14">
        <v>0.21002792880506899</v>
      </c>
      <c r="AZ1360" s="14">
        <v>0.243310253375813</v>
      </c>
      <c r="BA1360" s="14">
        <v>0.123399927466604</v>
      </c>
      <c r="BB1360" s="14">
        <v>0.13225099837159299</v>
      </c>
      <c r="BC1360" s="14">
        <v>0.139080896502356</v>
      </c>
      <c r="BD1360" s="14">
        <v>0.13000306754404201</v>
      </c>
      <c r="BE1360" s="14">
        <v>0.14931285238233699</v>
      </c>
      <c r="BF1360" s="14">
        <v>0.125390895644824</v>
      </c>
      <c r="BG1360" s="14">
        <v>0.151509142649985</v>
      </c>
      <c r="BH1360" s="14">
        <v>0.153896185183795</v>
      </c>
      <c r="BI1360" s="14">
        <v>0.130286975118071</v>
      </c>
      <c r="BJ1360" s="14">
        <v>0.105384282008489</v>
      </c>
      <c r="BK1360" s="14">
        <v>0.115152537615582</v>
      </c>
      <c r="BL1360" s="14">
        <v>0.250467918041962</v>
      </c>
      <c r="BM1360" s="14">
        <v>0.11520805424524599</v>
      </c>
      <c r="BN1360" s="14">
        <v>0.123146374273684</v>
      </c>
      <c r="BO1360" s="14"/>
      <c r="BP1360" s="14">
        <v>0.12744628799066501</v>
      </c>
      <c r="BQ1360" s="14">
        <v>0.15305942809578901</v>
      </c>
      <c r="BR1360" s="14">
        <v>0.118838229101004</v>
      </c>
      <c r="BS1360" s="14">
        <v>0.155186630348851</v>
      </c>
      <c r="BT1360" s="14">
        <v>0.14705398183122001</v>
      </c>
      <c r="BU1360" s="14">
        <v>0.141705195210517</v>
      </c>
      <c r="BV1360" s="14"/>
      <c r="BW1360" s="14">
        <v>0.15999416082081999</v>
      </c>
      <c r="BX1360" s="14">
        <v>0.12714338756490301</v>
      </c>
      <c r="BY1360" s="14" t="s">
        <v>120</v>
      </c>
      <c r="BZ1360" s="14">
        <v>0.154621477244728</v>
      </c>
      <c r="CA1360" s="14">
        <v>0.13844268841920601</v>
      </c>
      <c r="CB1360" s="14">
        <v>0.11455016460883199</v>
      </c>
      <c r="CC1360" s="14">
        <v>0.15017793311897201</v>
      </c>
      <c r="CD1360" s="14"/>
      <c r="CE1360" s="14">
        <v>0.12534214778984001</v>
      </c>
      <c r="CF1360" s="14">
        <v>0.121890747347029</v>
      </c>
      <c r="CG1360" s="14">
        <v>0.144381630142175</v>
      </c>
      <c r="CH1360" s="14">
        <v>0.16642596653032099</v>
      </c>
      <c r="CI1360" s="14"/>
      <c r="CJ1360" s="14">
        <v>0.11909532836166099</v>
      </c>
      <c r="CK1360" s="14">
        <v>0.142545634721781</v>
      </c>
      <c r="CL1360" s="14">
        <v>0.144806560893676</v>
      </c>
      <c r="CM1360" s="14">
        <v>0.16635532788629701</v>
      </c>
      <c r="CN1360" s="14"/>
      <c r="CO1360" s="14">
        <v>8.7084736731082898E-2</v>
      </c>
      <c r="CP1360" s="14">
        <v>0.14792545220895401</v>
      </c>
      <c r="CQ1360" s="14"/>
      <c r="CR1360" s="14">
        <v>0.118922179840006</v>
      </c>
      <c r="CS1360" s="14">
        <v>0.14648734427408</v>
      </c>
    </row>
    <row r="1361" spans="2:97" x14ac:dyDescent="0.3">
      <c r="B1361" t="s">
        <v>92</v>
      </c>
      <c r="C1361" s="14">
        <v>0.12701211188964501</v>
      </c>
      <c r="D1361" s="14">
        <v>0.106439510820629</v>
      </c>
      <c r="E1361" s="14">
        <v>0.14751231070099299</v>
      </c>
      <c r="F1361" s="14"/>
      <c r="G1361" s="14">
        <v>9.4327932674763901E-2</v>
      </c>
      <c r="H1361" s="14">
        <v>8.4647716175320298E-2</v>
      </c>
      <c r="I1361" s="14">
        <v>9.0649728965495502E-2</v>
      </c>
      <c r="J1361" s="14">
        <v>0.14019603684666099</v>
      </c>
      <c r="K1361" s="14">
        <v>0.16625901977478899</v>
      </c>
      <c r="L1361" s="14">
        <v>0.17566786327605499</v>
      </c>
      <c r="M1361" s="14"/>
      <c r="N1361" s="14">
        <v>9.9180932039563102E-2</v>
      </c>
      <c r="O1361" s="14">
        <v>0.121245803158013</v>
      </c>
      <c r="P1361" s="14">
        <v>0.127612481968983</v>
      </c>
      <c r="Q1361" s="14">
        <v>0.16179799826768601</v>
      </c>
      <c r="R1361" s="14"/>
      <c r="S1361" s="14">
        <v>7.7389981281917403E-2</v>
      </c>
      <c r="T1361" s="14">
        <v>8.9493741499575299E-2</v>
      </c>
      <c r="U1361" s="14">
        <v>0.14631049317354899</v>
      </c>
      <c r="V1361" s="14">
        <v>0.12964750225330299</v>
      </c>
      <c r="W1361" s="14">
        <v>0.17424331960907599</v>
      </c>
      <c r="X1361" s="14">
        <v>0.13193806712553599</v>
      </c>
      <c r="Y1361" s="14">
        <v>0.20070196902374199</v>
      </c>
      <c r="Z1361" s="14">
        <v>0.104501222754028</v>
      </c>
      <c r="AA1361" s="14">
        <v>0.13813114094366799</v>
      </c>
      <c r="AB1361" s="14">
        <v>0.137564691503585</v>
      </c>
      <c r="AC1361" s="14">
        <v>0.106558471252632</v>
      </c>
      <c r="AD1361" s="14">
        <v>0.131978439713164</v>
      </c>
      <c r="AE1361" s="14"/>
      <c r="AF1361" s="14">
        <v>0.112490020454485</v>
      </c>
      <c r="AG1361" s="14">
        <v>8.8106676991761404E-2</v>
      </c>
      <c r="AH1361" s="14">
        <v>0.144544230748197</v>
      </c>
      <c r="AI1361" s="14">
        <v>0.15565042571943999</v>
      </c>
      <c r="AJ1361" s="14">
        <v>0.111842807771887</v>
      </c>
      <c r="AK1361" s="14"/>
      <c r="AL1361" s="14">
        <v>8.4978255145935697E-2</v>
      </c>
      <c r="AM1361" s="14">
        <v>0.100826098983207</v>
      </c>
      <c r="AN1361" s="14">
        <v>9.9844474998832006E-2</v>
      </c>
      <c r="AO1361" s="14">
        <v>0.14721438605475801</v>
      </c>
      <c r="AP1361" s="14">
        <v>7.3136730610607201E-2</v>
      </c>
      <c r="AQ1361" s="14">
        <v>0.27906972948141301</v>
      </c>
      <c r="AR1361" s="14"/>
      <c r="AS1361" s="14">
        <v>0.146990203191639</v>
      </c>
      <c r="AT1361" s="14">
        <v>0.10482678051251999</v>
      </c>
      <c r="AU1361" s="14">
        <v>0.137411013096918</v>
      </c>
      <c r="AV1361" s="14">
        <v>7.7130580000837098E-2</v>
      </c>
      <c r="AW1361" s="14">
        <v>0</v>
      </c>
      <c r="AX1361" s="14"/>
      <c r="AY1361" s="14">
        <v>0.19884847983535001</v>
      </c>
      <c r="AZ1361" s="14">
        <v>0.145368633846547</v>
      </c>
      <c r="BA1361" s="14">
        <v>0.16552915266531901</v>
      </c>
      <c r="BB1361" s="14">
        <v>0.16338349521737</v>
      </c>
      <c r="BC1361" s="14">
        <v>0.124835009923594</v>
      </c>
      <c r="BD1361" s="14">
        <v>0.16931739118980799</v>
      </c>
      <c r="BE1361" s="14">
        <v>9.2361491352730099E-2</v>
      </c>
      <c r="BF1361" s="14">
        <v>0.12831500318295999</v>
      </c>
      <c r="BG1361" s="14">
        <v>0.12277417571127799</v>
      </c>
      <c r="BH1361" s="14">
        <v>7.82932552750671E-2</v>
      </c>
      <c r="BI1361" s="14">
        <v>0.10635395790817399</v>
      </c>
      <c r="BJ1361" s="14">
        <v>0.117262443598365</v>
      </c>
      <c r="BK1361" s="14">
        <v>7.1951158175304106E-2</v>
      </c>
      <c r="BL1361" s="14">
        <v>4.0273281650331401E-2</v>
      </c>
      <c r="BM1361" s="14">
        <v>0.16340598767793099</v>
      </c>
      <c r="BN1361" s="14">
        <v>5.0558346375330597E-2</v>
      </c>
      <c r="BO1361" s="14"/>
      <c r="BP1361" s="14">
        <v>6.2731260306567893E-2</v>
      </c>
      <c r="BQ1361" s="14">
        <v>0.11834159743616</v>
      </c>
      <c r="BR1361" s="14">
        <v>0.14786639727825199</v>
      </c>
      <c r="BS1361" s="14">
        <v>0.162907752270157</v>
      </c>
      <c r="BT1361" s="14">
        <v>0.18724530360480099</v>
      </c>
      <c r="BU1361" s="14">
        <v>0.172104175773063</v>
      </c>
      <c r="BV1361" s="14"/>
      <c r="BW1361" s="14">
        <v>0.14970301126299401</v>
      </c>
      <c r="BX1361" s="14">
        <v>8.7950487832075194E-2</v>
      </c>
      <c r="BY1361" s="14" t="s">
        <v>120</v>
      </c>
      <c r="BZ1361" s="14">
        <v>0.118576700197322</v>
      </c>
      <c r="CA1361" s="14">
        <v>0.121014130137783</v>
      </c>
      <c r="CB1361" s="14">
        <v>0.12796806608207301</v>
      </c>
      <c r="CC1361" s="14">
        <v>0.15357628615945301</v>
      </c>
      <c r="CD1361" s="14"/>
      <c r="CE1361" s="14">
        <v>7.8463472104680507E-2</v>
      </c>
      <c r="CF1361" s="14">
        <v>7.3609840649660099E-2</v>
      </c>
      <c r="CG1361" s="14">
        <v>0.16724396793624999</v>
      </c>
      <c r="CH1361" s="14">
        <v>0.10134951076679199</v>
      </c>
      <c r="CI1361" s="14"/>
      <c r="CJ1361" s="14">
        <v>0.13282458159508101</v>
      </c>
      <c r="CK1361" s="14">
        <v>0.111255622782238</v>
      </c>
      <c r="CL1361" s="14">
        <v>0.11604265701295099</v>
      </c>
      <c r="CM1361" s="14">
        <v>0.25588336228713499</v>
      </c>
      <c r="CN1361" s="14"/>
      <c r="CO1361" s="14">
        <v>8.1206497021864693E-2</v>
      </c>
      <c r="CP1361" s="14">
        <v>0.13162430473224701</v>
      </c>
      <c r="CQ1361" s="14"/>
      <c r="CR1361" s="14">
        <v>6.9864068602342802E-2</v>
      </c>
      <c r="CS1361" s="14">
        <v>0.12432620393966901</v>
      </c>
    </row>
    <row r="1362" spans="2:97" x14ac:dyDescent="0.3">
      <c r="C1362" s="14"/>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c r="AD1362" s="14"/>
      <c r="AE1362" s="14"/>
      <c r="AF1362" s="14"/>
      <c r="AG1362" s="14"/>
      <c r="AH1362" s="14"/>
      <c r="AI1362" s="14"/>
      <c r="AJ1362" s="14"/>
      <c r="AK1362" s="14"/>
      <c r="AL1362" s="14"/>
      <c r="AM1362" s="14"/>
      <c r="AN1362" s="14"/>
      <c r="AO1362" s="14"/>
      <c r="AP1362" s="14"/>
      <c r="AQ1362" s="14"/>
      <c r="AR1362" s="14"/>
      <c r="AS1362" s="14"/>
      <c r="AT1362" s="14"/>
      <c r="AU1362" s="14"/>
      <c r="AV1362" s="14"/>
      <c r="AW1362" s="14"/>
      <c r="AX1362" s="14"/>
      <c r="AY1362" s="14"/>
      <c r="AZ1362" s="14"/>
      <c r="BA1362" s="14"/>
      <c r="BB1362" s="14"/>
      <c r="BC1362" s="14"/>
      <c r="BD1362" s="14"/>
      <c r="BE1362" s="14"/>
      <c r="BF1362" s="14"/>
      <c r="BG1362" s="14"/>
      <c r="BH1362" s="14"/>
      <c r="BI1362" s="14"/>
      <c r="BJ1362" s="14"/>
      <c r="BK1362" s="14"/>
      <c r="BL1362" s="14"/>
      <c r="BM1362" s="14"/>
      <c r="BN1362" s="14"/>
      <c r="BO1362" s="14"/>
      <c r="BP1362" s="14"/>
      <c r="BQ1362" s="14"/>
      <c r="BR1362" s="14"/>
      <c r="BS1362" s="14"/>
      <c r="BT1362" s="14"/>
      <c r="BU1362" s="14"/>
      <c r="BV1362" s="14"/>
      <c r="BW1362" s="14"/>
      <c r="BX1362" s="14"/>
      <c r="BY1362" s="14"/>
      <c r="BZ1362" s="14"/>
      <c r="CA1362" s="14"/>
      <c r="CB1362" s="14"/>
      <c r="CC1362" s="14"/>
      <c r="CD1362" s="14"/>
      <c r="CE1362" s="14"/>
      <c r="CF1362" s="14"/>
      <c r="CG1362" s="14"/>
      <c r="CH1362" s="14"/>
      <c r="CI1362" s="14"/>
      <c r="CJ1362" s="14"/>
      <c r="CK1362" s="14"/>
      <c r="CL1362" s="14"/>
      <c r="CM1362" s="14"/>
      <c r="CN1362" s="14"/>
      <c r="CO1362" s="14"/>
      <c r="CP1362" s="14"/>
      <c r="CQ1362" s="14"/>
      <c r="CR1362" s="14"/>
      <c r="CS1362" s="14"/>
    </row>
    <row r="1363" spans="2:97" x14ac:dyDescent="0.3">
      <c r="B1363" s="6" t="s">
        <v>245</v>
      </c>
      <c r="C1363" s="14"/>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c r="AD1363" s="14"/>
      <c r="AE1363" s="14"/>
      <c r="AF1363" s="14"/>
      <c r="AG1363" s="14"/>
      <c r="AH1363" s="14"/>
      <c r="AI1363" s="14"/>
      <c r="AJ1363" s="14"/>
      <c r="AK1363" s="14"/>
      <c r="AL1363" s="14"/>
      <c r="AM1363" s="14"/>
      <c r="AN1363" s="14"/>
      <c r="AO1363" s="14"/>
      <c r="AP1363" s="14"/>
      <c r="AQ1363" s="14"/>
      <c r="AR1363" s="14"/>
      <c r="AS1363" s="14"/>
      <c r="AT1363" s="14"/>
      <c r="AU1363" s="14"/>
      <c r="AV1363" s="14"/>
      <c r="AW1363" s="14"/>
      <c r="AX1363" s="14"/>
      <c r="AY1363" s="14"/>
      <c r="AZ1363" s="14"/>
      <c r="BA1363" s="14"/>
      <c r="BB1363" s="14"/>
      <c r="BC1363" s="14"/>
      <c r="BD1363" s="14"/>
      <c r="BE1363" s="14"/>
      <c r="BF1363" s="14"/>
      <c r="BG1363" s="14"/>
      <c r="BH1363" s="14"/>
      <c r="BI1363" s="14"/>
      <c r="BJ1363" s="14"/>
      <c r="BK1363" s="14"/>
      <c r="BL1363" s="14"/>
      <c r="BM1363" s="14"/>
      <c r="BN1363" s="14"/>
      <c r="BO1363" s="14"/>
      <c r="BP1363" s="14"/>
      <c r="BQ1363" s="14"/>
      <c r="BR1363" s="14"/>
      <c r="BS1363" s="14"/>
      <c r="BT1363" s="14"/>
      <c r="BU1363" s="14"/>
      <c r="BV1363" s="14"/>
      <c r="BW1363" s="14"/>
      <c r="BX1363" s="14"/>
      <c r="BY1363" s="14"/>
      <c r="BZ1363" s="14"/>
      <c r="CA1363" s="14"/>
      <c r="CB1363" s="14"/>
      <c r="CC1363" s="14"/>
      <c r="CD1363" s="14"/>
      <c r="CE1363" s="14"/>
      <c r="CF1363" s="14"/>
      <c r="CG1363" s="14"/>
      <c r="CH1363" s="14"/>
      <c r="CI1363" s="14"/>
      <c r="CJ1363" s="14"/>
      <c r="CK1363" s="14"/>
      <c r="CL1363" s="14"/>
      <c r="CM1363" s="14"/>
      <c r="CN1363" s="14"/>
      <c r="CO1363" s="14"/>
      <c r="CP1363" s="14"/>
      <c r="CQ1363" s="14"/>
      <c r="CR1363" s="14"/>
      <c r="CS1363" s="14"/>
    </row>
    <row r="1364" spans="2:97" x14ac:dyDescent="0.3">
      <c r="B1364" s="24" t="s">
        <v>118</v>
      </c>
      <c r="C1364" s="14"/>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c r="AD1364" s="14"/>
      <c r="AE1364" s="14"/>
      <c r="AF1364" s="14"/>
      <c r="AG1364" s="14"/>
      <c r="AH1364" s="14"/>
      <c r="AI1364" s="14"/>
      <c r="AJ1364" s="14"/>
      <c r="AK1364" s="14"/>
      <c r="AL1364" s="14"/>
      <c r="AM1364" s="14"/>
      <c r="AN1364" s="14"/>
      <c r="AO1364" s="14"/>
      <c r="AP1364" s="14"/>
      <c r="AQ1364" s="14"/>
      <c r="AR1364" s="14"/>
      <c r="AS1364" s="14"/>
      <c r="AT1364" s="14"/>
      <c r="AU1364" s="14"/>
      <c r="AV1364" s="14"/>
      <c r="AW1364" s="14"/>
      <c r="AX1364" s="14"/>
      <c r="AY1364" s="14"/>
      <c r="AZ1364" s="14"/>
      <c r="BA1364" s="14"/>
      <c r="BB1364" s="14"/>
      <c r="BC1364" s="14"/>
      <c r="BD1364" s="14"/>
      <c r="BE1364" s="14"/>
      <c r="BF1364" s="14"/>
      <c r="BG1364" s="14"/>
      <c r="BH1364" s="14"/>
      <c r="BI1364" s="14"/>
      <c r="BJ1364" s="14"/>
      <c r="BK1364" s="14"/>
      <c r="BL1364" s="14"/>
      <c r="BM1364" s="14"/>
      <c r="BN1364" s="14"/>
      <c r="BO1364" s="14"/>
      <c r="BP1364" s="14"/>
      <c r="BQ1364" s="14"/>
      <c r="BR1364" s="14"/>
      <c r="BS1364" s="14"/>
      <c r="BT1364" s="14"/>
      <c r="BU1364" s="14"/>
      <c r="BV1364" s="14"/>
      <c r="BW1364" s="14"/>
      <c r="BX1364" s="14"/>
      <c r="BY1364" s="14"/>
      <c r="BZ1364" s="14"/>
      <c r="CA1364" s="14"/>
      <c r="CB1364" s="14"/>
      <c r="CC1364" s="14"/>
      <c r="CD1364" s="14"/>
      <c r="CE1364" s="14"/>
      <c r="CF1364" s="14"/>
      <c r="CG1364" s="14"/>
      <c r="CH1364" s="14"/>
      <c r="CI1364" s="14"/>
      <c r="CJ1364" s="14"/>
      <c r="CK1364" s="14"/>
      <c r="CL1364" s="14"/>
      <c r="CM1364" s="14"/>
      <c r="CN1364" s="14"/>
      <c r="CO1364" s="14"/>
      <c r="CP1364" s="14"/>
      <c r="CQ1364" s="14"/>
      <c r="CR1364" s="14"/>
      <c r="CS1364" s="14"/>
    </row>
    <row r="1365" spans="2:97" x14ac:dyDescent="0.3">
      <c r="B1365" t="s">
        <v>516</v>
      </c>
      <c r="C1365" s="14">
        <v>0.314263485726203</v>
      </c>
      <c r="D1365" s="14">
        <v>0.327081847356336</v>
      </c>
      <c r="E1365" s="14">
        <v>0.30175195883751099</v>
      </c>
      <c r="F1365" s="14"/>
      <c r="G1365" s="14">
        <v>0.279186032367578</v>
      </c>
      <c r="H1365" s="14">
        <v>0.28469982311139203</v>
      </c>
      <c r="I1365" s="14">
        <v>0.27817154789981102</v>
      </c>
      <c r="J1365" s="14">
        <v>0.32982612147176399</v>
      </c>
      <c r="K1365" s="14">
        <v>0.33131777488634201</v>
      </c>
      <c r="L1365" s="14">
        <v>0.36682844299790801</v>
      </c>
      <c r="M1365" s="14"/>
      <c r="N1365" s="14">
        <v>0.26882054289611002</v>
      </c>
      <c r="O1365" s="14">
        <v>0.28092379391816602</v>
      </c>
      <c r="P1365" s="14">
        <v>0.36361841980778198</v>
      </c>
      <c r="Q1365" s="14">
        <v>0.35041679364154799</v>
      </c>
      <c r="R1365" s="14"/>
      <c r="S1365" s="14">
        <v>0.28226374136995502</v>
      </c>
      <c r="T1365" s="14">
        <v>0.30148589368253398</v>
      </c>
      <c r="U1365" s="14">
        <v>0.289351171383392</v>
      </c>
      <c r="V1365" s="14">
        <v>0.34152616675757802</v>
      </c>
      <c r="W1365" s="14">
        <v>0.30018542407679</v>
      </c>
      <c r="X1365" s="14">
        <v>0.33711338000479801</v>
      </c>
      <c r="Y1365" s="14">
        <v>0.28825966768649203</v>
      </c>
      <c r="Z1365" s="14">
        <v>0.47172373286151198</v>
      </c>
      <c r="AA1365" s="14">
        <v>0.32008465084530002</v>
      </c>
      <c r="AB1365" s="14">
        <v>0.33082970872915002</v>
      </c>
      <c r="AC1365" s="14">
        <v>0.37063697243125998</v>
      </c>
      <c r="AD1365" s="14">
        <v>0.16279556096550299</v>
      </c>
      <c r="AE1365" s="14"/>
      <c r="AF1365" s="14">
        <v>0.34013552932895702</v>
      </c>
      <c r="AG1365" s="14">
        <v>0.30686023344841901</v>
      </c>
      <c r="AH1365" s="14">
        <v>0.259375554879338</v>
      </c>
      <c r="AI1365" s="14">
        <v>0.37852501908071601</v>
      </c>
      <c r="AJ1365" s="14">
        <v>0.27266260650540902</v>
      </c>
      <c r="AK1365" s="14"/>
      <c r="AL1365" s="14">
        <v>0.29989739792206899</v>
      </c>
      <c r="AM1365" s="14">
        <v>0.37102650668293302</v>
      </c>
      <c r="AN1365" s="14">
        <v>0.236561397404769</v>
      </c>
      <c r="AO1365" s="14">
        <v>0.35756407101283799</v>
      </c>
      <c r="AP1365" s="14">
        <v>0.282335073478784</v>
      </c>
      <c r="AQ1365" s="14">
        <v>0.26453777345018498</v>
      </c>
      <c r="AR1365" s="14"/>
      <c r="AS1365" s="14">
        <v>0.36907580263378498</v>
      </c>
      <c r="AT1365" s="14">
        <v>0.35791777299335298</v>
      </c>
      <c r="AU1365" s="14">
        <v>0.243072077006452</v>
      </c>
      <c r="AV1365" s="14">
        <v>0.266021175249611</v>
      </c>
      <c r="AW1365" s="14">
        <v>0.16832024041895</v>
      </c>
      <c r="AX1365" s="14"/>
      <c r="AY1365" s="14">
        <v>0.60642563886170897</v>
      </c>
      <c r="AZ1365" s="14">
        <v>0.27816808367962198</v>
      </c>
      <c r="BA1365" s="14">
        <v>0.298066541497364</v>
      </c>
      <c r="BB1365" s="14">
        <v>0.308230386316803</v>
      </c>
      <c r="BC1365" s="14">
        <v>0.37455286159169898</v>
      </c>
      <c r="BD1365" s="14">
        <v>0.324643275082167</v>
      </c>
      <c r="BE1365" s="14">
        <v>0.294312885841991</v>
      </c>
      <c r="BF1365" s="14">
        <v>0.33578575079072498</v>
      </c>
      <c r="BG1365" s="14">
        <v>0.348635552469028</v>
      </c>
      <c r="BH1365" s="14">
        <v>0.30046105323397698</v>
      </c>
      <c r="BI1365" s="14">
        <v>0.33608858221005999</v>
      </c>
      <c r="BJ1365" s="14">
        <v>0.30790597487271099</v>
      </c>
      <c r="BK1365" s="14">
        <v>0.35259938695083198</v>
      </c>
      <c r="BL1365" s="14">
        <v>0.29200894815112</v>
      </c>
      <c r="BM1365" s="14">
        <v>0.282094698634342</v>
      </c>
      <c r="BN1365" s="14">
        <v>0.20466763289225801</v>
      </c>
      <c r="BO1365" s="14"/>
      <c r="BP1365" s="14">
        <v>0.27719920488670802</v>
      </c>
      <c r="BQ1365" s="14">
        <v>0.298775938889353</v>
      </c>
      <c r="BR1365" s="14">
        <v>0.351167706792122</v>
      </c>
      <c r="BS1365" s="14">
        <v>0.35003304721837702</v>
      </c>
      <c r="BT1365" s="14">
        <v>0.32464747964997698</v>
      </c>
      <c r="BU1365" s="14">
        <v>0.32921437028940498</v>
      </c>
      <c r="BV1365" s="14"/>
      <c r="BW1365" s="14">
        <v>0.31387105694289302</v>
      </c>
      <c r="BX1365" s="14">
        <v>0.33155444496884401</v>
      </c>
      <c r="BY1365" s="14" t="s">
        <v>120</v>
      </c>
      <c r="BZ1365" s="14">
        <v>0.32791637364491499</v>
      </c>
      <c r="CA1365" s="14">
        <v>0.37417507386965698</v>
      </c>
      <c r="CB1365" s="14">
        <v>0.26428806609571298</v>
      </c>
      <c r="CC1365" s="14">
        <v>0.30799650403964102</v>
      </c>
      <c r="CD1365" s="14"/>
      <c r="CE1365" s="14">
        <v>0.27396493522944698</v>
      </c>
      <c r="CF1365" s="14">
        <v>0.27254137879359602</v>
      </c>
      <c r="CG1365" s="14">
        <v>0.351768379006688</v>
      </c>
      <c r="CH1365" s="14">
        <v>0.36497472884196502</v>
      </c>
      <c r="CI1365" s="14"/>
      <c r="CJ1365" s="14">
        <v>0.28290217834846498</v>
      </c>
      <c r="CK1365" s="14">
        <v>0.31704863372581299</v>
      </c>
      <c r="CL1365" s="14">
        <v>0.32411126119818301</v>
      </c>
      <c r="CM1365" s="14">
        <v>0.30558314596672598</v>
      </c>
      <c r="CN1365" s="14"/>
      <c r="CO1365" s="14">
        <v>0.30138001292866301</v>
      </c>
      <c r="CP1365" s="14">
        <v>0.31826216171699301</v>
      </c>
      <c r="CQ1365" s="14"/>
      <c r="CR1365" s="14">
        <v>0.37284299744880001</v>
      </c>
      <c r="CS1365" s="14">
        <v>0.312539031760319</v>
      </c>
    </row>
    <row r="1366" spans="2:97" x14ac:dyDescent="0.3">
      <c r="B1366" t="s">
        <v>517</v>
      </c>
      <c r="C1366" s="14">
        <v>0.60462628417681896</v>
      </c>
      <c r="D1366" s="14">
        <v>0.61064007024345102</v>
      </c>
      <c r="E1366" s="14">
        <v>0.59847611930688305</v>
      </c>
      <c r="F1366" s="14"/>
      <c r="G1366" s="14">
        <v>0.60377789664117598</v>
      </c>
      <c r="H1366" s="14">
        <v>0.63137263067105798</v>
      </c>
      <c r="I1366" s="14">
        <v>0.65999950940556695</v>
      </c>
      <c r="J1366" s="14">
        <v>0.56231171093314203</v>
      </c>
      <c r="K1366" s="14">
        <v>0.590458186724095</v>
      </c>
      <c r="L1366" s="14">
        <v>0.58219537569614899</v>
      </c>
      <c r="M1366" s="14"/>
      <c r="N1366" s="14">
        <v>0.693905407811226</v>
      </c>
      <c r="O1366" s="14">
        <v>0.63162176794957003</v>
      </c>
      <c r="P1366" s="14">
        <v>0.53802928282693796</v>
      </c>
      <c r="Q1366" s="14">
        <v>0.54199299390288802</v>
      </c>
      <c r="R1366" s="14"/>
      <c r="S1366" s="14">
        <v>0.62470886907704604</v>
      </c>
      <c r="T1366" s="14">
        <v>0.64140913218826201</v>
      </c>
      <c r="U1366" s="14">
        <v>0.59844319518881095</v>
      </c>
      <c r="V1366" s="14">
        <v>0.59448922191968501</v>
      </c>
      <c r="W1366" s="14">
        <v>0.63188023223015</v>
      </c>
      <c r="X1366" s="14">
        <v>0.581727374967552</v>
      </c>
      <c r="Y1366" s="14">
        <v>0.60391258573587903</v>
      </c>
      <c r="Z1366" s="14">
        <v>0.49192285191871798</v>
      </c>
      <c r="AA1366" s="14">
        <v>0.61317731299064204</v>
      </c>
      <c r="AB1366" s="14">
        <v>0.57770015254751905</v>
      </c>
      <c r="AC1366" s="14">
        <v>0.53155109531619504</v>
      </c>
      <c r="AD1366" s="14">
        <v>0.72713902391363905</v>
      </c>
      <c r="AE1366" s="14"/>
      <c r="AF1366" s="14">
        <v>0.62068898240180403</v>
      </c>
      <c r="AG1366" s="14">
        <v>0.63003959495665296</v>
      </c>
      <c r="AH1366" s="14">
        <v>0.67223574018367405</v>
      </c>
      <c r="AI1366" s="14">
        <v>0.50991535535310895</v>
      </c>
      <c r="AJ1366" s="14">
        <v>0.61445099699556105</v>
      </c>
      <c r="AK1366" s="14"/>
      <c r="AL1366" s="14">
        <v>0.64211628713119195</v>
      </c>
      <c r="AM1366" s="14">
        <v>0.592902988647517</v>
      </c>
      <c r="AN1366" s="14">
        <v>0.68242063780304496</v>
      </c>
      <c r="AO1366" s="14">
        <v>0.54277939695449595</v>
      </c>
      <c r="AP1366" s="14">
        <v>0.64337173278774995</v>
      </c>
      <c r="AQ1366" s="14">
        <v>0.58590976095886904</v>
      </c>
      <c r="AR1366" s="14"/>
      <c r="AS1366" s="14">
        <v>0.548309643569724</v>
      </c>
      <c r="AT1366" s="14">
        <v>0.54767090164215504</v>
      </c>
      <c r="AU1366" s="14">
        <v>0.67933507695512096</v>
      </c>
      <c r="AV1366" s="14">
        <v>0.68313627565277701</v>
      </c>
      <c r="AW1366" s="14">
        <v>0.78411183592144995</v>
      </c>
      <c r="AX1366" s="14"/>
      <c r="AY1366" s="14">
        <v>0.32367003093910801</v>
      </c>
      <c r="AZ1366" s="14">
        <v>0.53984539968571699</v>
      </c>
      <c r="BA1366" s="14">
        <v>0.61394656559883498</v>
      </c>
      <c r="BB1366" s="14">
        <v>0.61518046764342105</v>
      </c>
      <c r="BC1366" s="14">
        <v>0.544782710832175</v>
      </c>
      <c r="BD1366" s="14">
        <v>0.56096865543941798</v>
      </c>
      <c r="BE1366" s="14">
        <v>0.61091520213234696</v>
      </c>
      <c r="BF1366" s="14">
        <v>0.57862727109137801</v>
      </c>
      <c r="BG1366" s="14">
        <v>0.59616457079514096</v>
      </c>
      <c r="BH1366" s="14">
        <v>0.61374463144689295</v>
      </c>
      <c r="BI1366" s="14">
        <v>0.61626068726193195</v>
      </c>
      <c r="BJ1366" s="14">
        <v>0.60906810368178299</v>
      </c>
      <c r="BK1366" s="14">
        <v>0.61171317235604095</v>
      </c>
      <c r="BL1366" s="14">
        <v>0.63305643150375102</v>
      </c>
      <c r="BM1366" s="14">
        <v>0.67937214486206599</v>
      </c>
      <c r="BN1366" s="14">
        <v>0.77672789203729997</v>
      </c>
      <c r="BO1366" s="14"/>
      <c r="BP1366" s="14">
        <v>0.64381618536037399</v>
      </c>
      <c r="BQ1366" s="14">
        <v>0.60182348778639805</v>
      </c>
      <c r="BR1366" s="14">
        <v>0.57134470558539696</v>
      </c>
      <c r="BS1366" s="14">
        <v>0.58851762650899297</v>
      </c>
      <c r="BT1366" s="14">
        <v>0.58420302504601096</v>
      </c>
      <c r="BU1366" s="14">
        <v>0.62036559076517295</v>
      </c>
      <c r="BV1366" s="14"/>
      <c r="BW1366" s="14">
        <v>0.60479368653527099</v>
      </c>
      <c r="BX1366" s="14">
        <v>0.60225065176160497</v>
      </c>
      <c r="BY1366" s="14" t="s">
        <v>120</v>
      </c>
      <c r="BZ1366" s="14">
        <v>0.57388828059137698</v>
      </c>
      <c r="CA1366" s="14">
        <v>0.51059135704987901</v>
      </c>
      <c r="CB1366" s="14">
        <v>0.66972776520289101</v>
      </c>
      <c r="CC1366" s="14">
        <v>0.570761970323032</v>
      </c>
      <c r="CD1366" s="14"/>
      <c r="CE1366" s="14">
        <v>0.65544820692898598</v>
      </c>
      <c r="CF1366" s="14">
        <v>0.656246387247027</v>
      </c>
      <c r="CG1366" s="14">
        <v>0.54138056091309406</v>
      </c>
      <c r="CH1366" s="14">
        <v>0.58327780363319903</v>
      </c>
      <c r="CI1366" s="14"/>
      <c r="CJ1366" s="14">
        <v>0.64789753161780295</v>
      </c>
      <c r="CK1366" s="14">
        <v>0.62072916726026695</v>
      </c>
      <c r="CL1366" s="14">
        <v>0.59989878134451102</v>
      </c>
      <c r="CM1366" s="14">
        <v>0.47692966152633898</v>
      </c>
      <c r="CN1366" s="14"/>
      <c r="CO1366" s="14">
        <v>0.64879299034249305</v>
      </c>
      <c r="CP1366" s="14">
        <v>0.59999092870929305</v>
      </c>
      <c r="CQ1366" s="14"/>
      <c r="CR1366" s="14">
        <v>0.57665198718044097</v>
      </c>
      <c r="CS1366" s="14">
        <v>0.61109325056272501</v>
      </c>
    </row>
    <row r="1367" spans="2:97" x14ac:dyDescent="0.3">
      <c r="B1367" t="s">
        <v>92</v>
      </c>
      <c r="C1367" s="14">
        <v>8.1110230096977695E-2</v>
      </c>
      <c r="D1367" s="14">
        <v>6.2278082400212299E-2</v>
      </c>
      <c r="E1367" s="14">
        <v>9.9771921855606294E-2</v>
      </c>
      <c r="F1367" s="14"/>
      <c r="G1367" s="14">
        <v>0.11703607099124499</v>
      </c>
      <c r="H1367" s="14">
        <v>8.3927546217550705E-2</v>
      </c>
      <c r="I1367" s="14">
        <v>6.18289426946219E-2</v>
      </c>
      <c r="J1367" s="14">
        <v>0.107862167595094</v>
      </c>
      <c r="K1367" s="14">
        <v>7.8224038389562794E-2</v>
      </c>
      <c r="L1367" s="14">
        <v>5.0976181305943898E-2</v>
      </c>
      <c r="M1367" s="14"/>
      <c r="N1367" s="14">
        <v>3.72740492926645E-2</v>
      </c>
      <c r="O1367" s="14">
        <v>8.7454438132263806E-2</v>
      </c>
      <c r="P1367" s="14">
        <v>9.8352297365279895E-2</v>
      </c>
      <c r="Q1367" s="14">
        <v>0.10759021245556299</v>
      </c>
      <c r="R1367" s="14"/>
      <c r="S1367" s="14">
        <v>9.3027389552999301E-2</v>
      </c>
      <c r="T1367" s="14">
        <v>5.7104974129204601E-2</v>
      </c>
      <c r="U1367" s="14">
        <v>0.11220563342779701</v>
      </c>
      <c r="V1367" s="14">
        <v>6.3984611322736501E-2</v>
      </c>
      <c r="W1367" s="14">
        <v>6.7934343693059604E-2</v>
      </c>
      <c r="X1367" s="14">
        <v>8.1159245027650206E-2</v>
      </c>
      <c r="Y1367" s="14">
        <v>0.107827746577628</v>
      </c>
      <c r="Z1367" s="14">
        <v>3.6353415219770598E-2</v>
      </c>
      <c r="AA1367" s="14">
        <v>6.6738036164057907E-2</v>
      </c>
      <c r="AB1367" s="14">
        <v>9.1470138723331595E-2</v>
      </c>
      <c r="AC1367" s="14">
        <v>9.78119322525456E-2</v>
      </c>
      <c r="AD1367" s="14">
        <v>0.110065415120858</v>
      </c>
      <c r="AE1367" s="14"/>
      <c r="AF1367" s="14">
        <v>3.9175488269238799E-2</v>
      </c>
      <c r="AG1367" s="14">
        <v>6.3100171594927701E-2</v>
      </c>
      <c r="AH1367" s="14">
        <v>6.8388704936987704E-2</v>
      </c>
      <c r="AI1367" s="14">
        <v>0.11155962556617501</v>
      </c>
      <c r="AJ1367" s="14">
        <v>0.11288639649903</v>
      </c>
      <c r="AK1367" s="14"/>
      <c r="AL1367" s="14">
        <v>5.7986314946738803E-2</v>
      </c>
      <c r="AM1367" s="14">
        <v>3.60705046695496E-2</v>
      </c>
      <c r="AN1367" s="14">
        <v>8.1017964792185801E-2</v>
      </c>
      <c r="AO1367" s="14">
        <v>9.9656532032665696E-2</v>
      </c>
      <c r="AP1367" s="14">
        <v>7.4293193733465504E-2</v>
      </c>
      <c r="AQ1367" s="14">
        <v>0.14955246559094501</v>
      </c>
      <c r="AR1367" s="14"/>
      <c r="AS1367" s="14">
        <v>8.2614553796491297E-2</v>
      </c>
      <c r="AT1367" s="14">
        <v>9.4411325364492496E-2</v>
      </c>
      <c r="AU1367" s="14">
        <v>7.7592846038427005E-2</v>
      </c>
      <c r="AV1367" s="14">
        <v>5.08425490976121E-2</v>
      </c>
      <c r="AW1367" s="14">
        <v>4.7567923659600803E-2</v>
      </c>
      <c r="AX1367" s="14"/>
      <c r="AY1367" s="14">
        <v>6.9904330199182393E-2</v>
      </c>
      <c r="AZ1367" s="14">
        <v>0.181986516634662</v>
      </c>
      <c r="BA1367" s="14">
        <v>8.7986892903801198E-2</v>
      </c>
      <c r="BB1367" s="14">
        <v>7.6589146039776193E-2</v>
      </c>
      <c r="BC1367" s="14">
        <v>8.0664427576126296E-2</v>
      </c>
      <c r="BD1367" s="14">
        <v>0.114388069478415</v>
      </c>
      <c r="BE1367" s="14">
        <v>9.4771912025662E-2</v>
      </c>
      <c r="BF1367" s="14">
        <v>8.5586978117897103E-2</v>
      </c>
      <c r="BG1367" s="14">
        <v>5.5199876735831203E-2</v>
      </c>
      <c r="BH1367" s="14">
        <v>8.5794315319129899E-2</v>
      </c>
      <c r="BI1367" s="14">
        <v>4.7650730528008299E-2</v>
      </c>
      <c r="BJ1367" s="14">
        <v>8.3025921445505399E-2</v>
      </c>
      <c r="BK1367" s="14">
        <v>3.5687440693127202E-2</v>
      </c>
      <c r="BL1367" s="14">
        <v>7.4934620345128405E-2</v>
      </c>
      <c r="BM1367" s="14">
        <v>3.8533156503591598E-2</v>
      </c>
      <c r="BN1367" s="14">
        <v>1.8604475070441901E-2</v>
      </c>
      <c r="BO1367" s="14"/>
      <c r="BP1367" s="14">
        <v>7.8984609752917601E-2</v>
      </c>
      <c r="BQ1367" s="14">
        <v>9.9400573324248398E-2</v>
      </c>
      <c r="BR1367" s="14">
        <v>7.7487587622480605E-2</v>
      </c>
      <c r="BS1367" s="14">
        <v>6.144932627263E-2</v>
      </c>
      <c r="BT1367" s="14">
        <v>9.1149495304012104E-2</v>
      </c>
      <c r="BU1367" s="14">
        <v>5.0420038945422303E-2</v>
      </c>
      <c r="BV1367" s="14"/>
      <c r="BW1367" s="14">
        <v>8.1335256521835902E-2</v>
      </c>
      <c r="BX1367" s="14">
        <v>6.6194903269551103E-2</v>
      </c>
      <c r="BY1367" s="14" t="s">
        <v>120</v>
      </c>
      <c r="BZ1367" s="14">
        <v>9.8195345763708294E-2</v>
      </c>
      <c r="CA1367" s="14">
        <v>0.115233569080464</v>
      </c>
      <c r="CB1367" s="14">
        <v>6.59841687013967E-2</v>
      </c>
      <c r="CC1367" s="14">
        <v>0.121241525637326</v>
      </c>
      <c r="CD1367" s="14"/>
      <c r="CE1367" s="14">
        <v>7.0586857841567596E-2</v>
      </c>
      <c r="CF1367" s="14">
        <v>7.12122339593768E-2</v>
      </c>
      <c r="CG1367" s="14">
        <v>0.106851060080219</v>
      </c>
      <c r="CH1367" s="14">
        <v>5.1747467524835798E-2</v>
      </c>
      <c r="CI1367" s="14"/>
      <c r="CJ1367" s="14">
        <v>6.9200290033731904E-2</v>
      </c>
      <c r="CK1367" s="14">
        <v>6.22221990139196E-2</v>
      </c>
      <c r="CL1367" s="14">
        <v>7.5989957457305704E-2</v>
      </c>
      <c r="CM1367" s="14">
        <v>0.21748719250693499</v>
      </c>
      <c r="CN1367" s="14"/>
      <c r="CO1367" s="14">
        <v>4.9826996728843997E-2</v>
      </c>
      <c r="CP1367" s="14">
        <v>8.1746909573714693E-2</v>
      </c>
      <c r="CQ1367" s="14"/>
      <c r="CR1367" s="14">
        <v>5.0505015370758702E-2</v>
      </c>
      <c r="CS1367" s="14">
        <v>7.6367717676955105E-2</v>
      </c>
    </row>
    <row r="1368" spans="2:97" x14ac:dyDescent="0.3">
      <c r="C1368" s="14"/>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c r="AD1368" s="14"/>
      <c r="AE1368" s="14"/>
      <c r="AF1368" s="14"/>
      <c r="AG1368" s="14"/>
      <c r="AH1368" s="14"/>
      <c r="AI1368" s="14"/>
      <c r="AJ1368" s="14"/>
      <c r="AK1368" s="14"/>
      <c r="AL1368" s="14"/>
      <c r="AM1368" s="14"/>
      <c r="AN1368" s="14"/>
      <c r="AO1368" s="14"/>
      <c r="AP1368" s="14"/>
      <c r="AQ1368" s="14"/>
      <c r="AR1368" s="14"/>
      <c r="AS1368" s="14"/>
      <c r="AT1368" s="14"/>
      <c r="AU1368" s="14"/>
      <c r="AV1368" s="14"/>
      <c r="AW1368" s="14"/>
      <c r="AX1368" s="14"/>
      <c r="AY1368" s="14"/>
      <c r="AZ1368" s="14"/>
      <c r="BA1368" s="14"/>
      <c r="BB1368" s="14"/>
      <c r="BC1368" s="14"/>
      <c r="BD1368" s="14"/>
      <c r="BE1368" s="14"/>
      <c r="BF1368" s="14"/>
      <c r="BG1368" s="14"/>
      <c r="BH1368" s="14"/>
      <c r="BI1368" s="14"/>
      <c r="BJ1368" s="14"/>
      <c r="BK1368" s="14"/>
      <c r="BL1368" s="14"/>
      <c r="BM1368" s="14"/>
      <c r="BN1368" s="14"/>
      <c r="BO1368" s="14"/>
      <c r="BP1368" s="14"/>
      <c r="BQ1368" s="14"/>
      <c r="BR1368" s="14"/>
      <c r="BS1368" s="14"/>
      <c r="BT1368" s="14"/>
      <c r="BU1368" s="14"/>
      <c r="BV1368" s="14"/>
      <c r="BW1368" s="14"/>
      <c r="BX1368" s="14"/>
      <c r="BY1368" s="14"/>
      <c r="BZ1368" s="14"/>
      <c r="CA1368" s="14"/>
      <c r="CB1368" s="14"/>
      <c r="CC1368" s="14"/>
      <c r="CD1368" s="14"/>
      <c r="CE1368" s="14"/>
      <c r="CF1368" s="14"/>
      <c r="CG1368" s="14"/>
      <c r="CH1368" s="14"/>
      <c r="CI1368" s="14"/>
      <c r="CJ1368" s="14"/>
      <c r="CK1368" s="14"/>
      <c r="CL1368" s="14"/>
      <c r="CM1368" s="14"/>
      <c r="CN1368" s="14"/>
      <c r="CO1368" s="14"/>
      <c r="CP1368" s="14"/>
      <c r="CQ1368" s="14"/>
      <c r="CR1368" s="14"/>
      <c r="CS1368" s="14"/>
    </row>
    <row r="1369" spans="2:97" x14ac:dyDescent="0.3">
      <c r="B1369" s="6" t="s">
        <v>524</v>
      </c>
      <c r="C1369" s="14"/>
      <c r="D1369" s="14"/>
      <c r="E1369" s="14"/>
      <c r="F1369" s="14"/>
      <c r="G1369" s="14"/>
      <c r="H1369" s="14"/>
      <c r="I1369" s="14"/>
      <c r="J1369" s="14"/>
      <c r="K1369" s="14"/>
      <c r="L1369" s="14"/>
      <c r="M1369" s="14"/>
      <c r="N1369" s="14"/>
      <c r="O1369" s="14"/>
      <c r="P1369" s="14"/>
      <c r="Q1369" s="14"/>
      <c r="R1369" s="14"/>
      <c r="S1369" s="14"/>
      <c r="T1369" s="14"/>
      <c r="U1369" s="14"/>
      <c r="V1369" s="14"/>
      <c r="W1369" s="14"/>
      <c r="X1369" s="14"/>
      <c r="Y1369" s="14"/>
      <c r="Z1369" s="14"/>
      <c r="AA1369" s="14"/>
      <c r="AB1369" s="14"/>
      <c r="AC1369" s="14"/>
      <c r="AD1369" s="14"/>
      <c r="AE1369" s="14"/>
      <c r="AF1369" s="14"/>
      <c r="AG1369" s="14"/>
      <c r="AH1369" s="14"/>
      <c r="AI1369" s="14"/>
      <c r="AJ1369" s="14"/>
      <c r="AK1369" s="14"/>
      <c r="AL1369" s="14"/>
      <c r="AM1369" s="14"/>
      <c r="AN1369" s="14"/>
      <c r="AO1369" s="14"/>
      <c r="AP1369" s="14"/>
      <c r="AQ1369" s="14"/>
      <c r="AR1369" s="14"/>
      <c r="AS1369" s="14"/>
      <c r="AT1369" s="14"/>
      <c r="AU1369" s="14"/>
      <c r="AV1369" s="14"/>
      <c r="AW1369" s="14"/>
      <c r="AX1369" s="14"/>
      <c r="AY1369" s="14"/>
      <c r="AZ1369" s="14"/>
      <c r="BA1369" s="14"/>
      <c r="BB1369" s="14"/>
      <c r="BC1369" s="14"/>
      <c r="BD1369" s="14"/>
      <c r="BE1369" s="14"/>
      <c r="BF1369" s="14"/>
      <c r="BG1369" s="14"/>
      <c r="BH1369" s="14"/>
      <c r="BI1369" s="14"/>
      <c r="BJ1369" s="14"/>
      <c r="BK1369" s="14"/>
      <c r="BL1369" s="14"/>
      <c r="BM1369" s="14"/>
      <c r="BN1369" s="14"/>
      <c r="BO1369" s="14"/>
      <c r="BP1369" s="14"/>
      <c r="BQ1369" s="14"/>
      <c r="BR1369" s="14"/>
      <c r="BS1369" s="14"/>
      <c r="BT1369" s="14"/>
      <c r="BU1369" s="14"/>
      <c r="BV1369" s="14"/>
      <c r="BW1369" s="14"/>
      <c r="BX1369" s="14"/>
      <c r="BY1369" s="14"/>
      <c r="BZ1369" s="14"/>
      <c r="CA1369" s="14"/>
      <c r="CB1369" s="14"/>
      <c r="CC1369" s="14"/>
      <c r="CD1369" s="14"/>
      <c r="CE1369" s="14"/>
      <c r="CF1369" s="14"/>
      <c r="CG1369" s="14"/>
      <c r="CH1369" s="14"/>
      <c r="CI1369" s="14"/>
      <c r="CJ1369" s="14"/>
      <c r="CK1369" s="14"/>
      <c r="CL1369" s="14"/>
      <c r="CM1369" s="14"/>
      <c r="CN1369" s="14"/>
      <c r="CO1369" s="14"/>
      <c r="CP1369" s="14"/>
      <c r="CQ1369" s="14"/>
      <c r="CR1369" s="14"/>
      <c r="CS1369" s="14"/>
    </row>
    <row r="1370" spans="2:97" x14ac:dyDescent="0.3">
      <c r="B1370" s="24" t="s">
        <v>525</v>
      </c>
      <c r="C1370" s="14"/>
      <c r="D1370" s="14"/>
      <c r="E1370" s="14"/>
      <c r="F1370" s="14"/>
      <c r="G1370" s="14"/>
      <c r="H1370" s="14"/>
      <c r="I1370" s="14"/>
      <c r="J1370" s="14"/>
      <c r="K1370" s="14"/>
      <c r="L1370" s="14"/>
      <c r="M1370" s="14"/>
      <c r="N1370" s="14"/>
      <c r="O1370" s="14"/>
      <c r="P1370" s="14"/>
      <c r="Q1370" s="14"/>
      <c r="R1370" s="14"/>
      <c r="S1370" s="14"/>
      <c r="T1370" s="14"/>
      <c r="U1370" s="14"/>
      <c r="V1370" s="14"/>
      <c r="W1370" s="14"/>
      <c r="X1370" s="14"/>
      <c r="Y1370" s="14"/>
      <c r="Z1370" s="14"/>
      <c r="AA1370" s="14"/>
      <c r="AB1370" s="14"/>
      <c r="AC1370" s="14"/>
      <c r="AD1370" s="14"/>
      <c r="AE1370" s="14"/>
      <c r="AF1370" s="14"/>
      <c r="AG1370" s="14"/>
      <c r="AH1370" s="14"/>
      <c r="AI1370" s="14"/>
      <c r="AJ1370" s="14"/>
      <c r="AK1370" s="14"/>
      <c r="AL1370" s="14"/>
      <c r="AM1370" s="14"/>
      <c r="AN1370" s="14"/>
      <c r="AO1370" s="14"/>
      <c r="AP1370" s="14"/>
      <c r="AQ1370" s="14"/>
      <c r="AR1370" s="14"/>
      <c r="AS1370" s="14"/>
      <c r="AT1370" s="14"/>
      <c r="AU1370" s="14"/>
      <c r="AV1370" s="14"/>
      <c r="AW1370" s="14"/>
      <c r="AX1370" s="14"/>
      <c r="AY1370" s="14"/>
      <c r="AZ1370" s="14"/>
      <c r="BA1370" s="14"/>
      <c r="BB1370" s="14"/>
      <c r="BC1370" s="14"/>
      <c r="BD1370" s="14"/>
      <c r="BE1370" s="14"/>
      <c r="BF1370" s="14"/>
      <c r="BG1370" s="14"/>
      <c r="BH1370" s="14"/>
      <c r="BI1370" s="14"/>
      <c r="BJ1370" s="14"/>
      <c r="BK1370" s="14"/>
      <c r="BL1370" s="14"/>
      <c r="BM1370" s="14"/>
      <c r="BN1370" s="14"/>
      <c r="BO1370" s="14"/>
      <c r="BP1370" s="14"/>
      <c r="BQ1370" s="14"/>
      <c r="BR1370" s="14"/>
      <c r="BS1370" s="14"/>
      <c r="BT1370" s="14"/>
      <c r="BU1370" s="14"/>
      <c r="BV1370" s="14"/>
      <c r="BW1370" s="14"/>
      <c r="BX1370" s="14"/>
      <c r="BY1370" s="14"/>
      <c r="BZ1370" s="14"/>
      <c r="CA1370" s="14"/>
      <c r="CB1370" s="14"/>
      <c r="CC1370" s="14"/>
      <c r="CD1370" s="14"/>
      <c r="CE1370" s="14"/>
      <c r="CF1370" s="14"/>
      <c r="CG1370" s="14"/>
      <c r="CH1370" s="14"/>
      <c r="CI1370" s="14"/>
      <c r="CJ1370" s="14"/>
      <c r="CK1370" s="14"/>
      <c r="CL1370" s="14"/>
      <c r="CM1370" s="14"/>
      <c r="CN1370" s="14"/>
      <c r="CO1370" s="14"/>
      <c r="CP1370" s="14"/>
      <c r="CQ1370" s="14"/>
      <c r="CR1370" s="14"/>
      <c r="CS1370" s="14"/>
    </row>
    <row r="1371" spans="2:97" x14ac:dyDescent="0.3">
      <c r="B1371" t="s">
        <v>518</v>
      </c>
      <c r="C1371" s="14">
        <v>0.40267797506723202</v>
      </c>
      <c r="D1371" s="14">
        <v>0.40738845402799101</v>
      </c>
      <c r="E1371" s="14">
        <v>0.39888987759040201</v>
      </c>
      <c r="F1371" s="14"/>
      <c r="G1371" s="14">
        <v>0.38588418224307702</v>
      </c>
      <c r="H1371" s="14">
        <v>0.30620711521576999</v>
      </c>
      <c r="I1371" s="14">
        <v>0.344207666909705</v>
      </c>
      <c r="J1371" s="14">
        <v>0.35497110473117199</v>
      </c>
      <c r="K1371" s="14">
        <v>0.446095279228089</v>
      </c>
      <c r="L1371" s="14">
        <v>0.51666887317140997</v>
      </c>
      <c r="M1371" s="14"/>
      <c r="N1371" s="14">
        <v>0.448962475182756</v>
      </c>
      <c r="O1371" s="14">
        <v>0.36451370082738899</v>
      </c>
      <c r="P1371" s="14">
        <v>0.371898666749991</v>
      </c>
      <c r="Q1371" s="14">
        <v>0.42785841482637199</v>
      </c>
      <c r="R1371" s="14"/>
      <c r="S1371" s="14">
        <v>0.33067515931552099</v>
      </c>
      <c r="T1371" s="14">
        <v>0.42390763894012201</v>
      </c>
      <c r="U1371" s="14">
        <v>0.51705652264105595</v>
      </c>
      <c r="V1371" s="14">
        <v>0.42673542790306401</v>
      </c>
      <c r="W1371" s="14">
        <v>0.48161951600707498</v>
      </c>
      <c r="X1371" s="14">
        <v>0.34418451666121702</v>
      </c>
      <c r="Y1371" s="14">
        <v>0.38160728813641298</v>
      </c>
      <c r="Z1371" s="14">
        <v>0.27702065167348999</v>
      </c>
      <c r="AA1371" s="14">
        <v>0.44714080349358198</v>
      </c>
      <c r="AB1371" s="14">
        <v>0.40254590388197797</v>
      </c>
      <c r="AC1371" s="14">
        <v>0.40536458998825597</v>
      </c>
      <c r="AD1371" s="14">
        <v>0.398242171207634</v>
      </c>
      <c r="AE1371" s="14"/>
      <c r="AF1371" s="14">
        <v>0.49219189787999901</v>
      </c>
      <c r="AG1371" s="14">
        <v>0.41151898920280999</v>
      </c>
      <c r="AH1371" s="14">
        <v>0.39223676739884</v>
      </c>
      <c r="AI1371" s="14">
        <v>0.426403263965701</v>
      </c>
      <c r="AJ1371" s="14">
        <v>0.38414585324568301</v>
      </c>
      <c r="AK1371" s="14"/>
      <c r="AL1371" s="14">
        <v>0.40249774158444401</v>
      </c>
      <c r="AM1371" s="14">
        <v>0.45125829739546602</v>
      </c>
      <c r="AN1371" s="14">
        <v>0.41862103199137302</v>
      </c>
      <c r="AO1371" s="14">
        <v>0.42112562021100602</v>
      </c>
      <c r="AP1371" s="14">
        <v>0.40405835831148401</v>
      </c>
      <c r="AQ1371" s="14">
        <v>0.41014774061273601</v>
      </c>
      <c r="AR1371" s="14"/>
      <c r="AS1371" s="14">
        <v>0.29427210057938402</v>
      </c>
      <c r="AT1371" s="14">
        <v>0.45319512335435602</v>
      </c>
      <c r="AU1371" s="14">
        <v>0.45756841122319802</v>
      </c>
      <c r="AV1371" s="14">
        <v>0.45355297234411401</v>
      </c>
      <c r="AW1371" s="14">
        <v>0.27181341868912501</v>
      </c>
      <c r="AX1371" s="14"/>
      <c r="AY1371" s="14">
        <v>0.43475631205534199</v>
      </c>
      <c r="AZ1371" s="14">
        <v>0.26229663083513999</v>
      </c>
      <c r="BA1371" s="14">
        <v>0.48200821331319499</v>
      </c>
      <c r="BB1371" s="14">
        <v>0.44011871923391999</v>
      </c>
      <c r="BC1371" s="14">
        <v>0.40231878238689001</v>
      </c>
      <c r="BD1371" s="14">
        <v>0.441617286979269</v>
      </c>
      <c r="BE1371" s="14">
        <v>0.38455155127075402</v>
      </c>
      <c r="BF1371" s="14">
        <v>0.39766985380014003</v>
      </c>
      <c r="BG1371" s="14">
        <v>0.37975805691643599</v>
      </c>
      <c r="BH1371" s="14">
        <v>0.37424470723750403</v>
      </c>
      <c r="BI1371" s="14">
        <v>0.38592022230461698</v>
      </c>
      <c r="BJ1371" s="14">
        <v>0.43339372845438701</v>
      </c>
      <c r="BK1371" s="14">
        <v>0.469797930954996</v>
      </c>
      <c r="BL1371" s="14">
        <v>0.36033439863983802</v>
      </c>
      <c r="BM1371" s="14">
        <v>0.34259520131698601</v>
      </c>
      <c r="BN1371" s="14">
        <v>0.41352259751203702</v>
      </c>
      <c r="BO1371" s="14"/>
      <c r="BP1371" s="14">
        <v>0.409503566767909</v>
      </c>
      <c r="BQ1371" s="14">
        <v>0.37364295701702699</v>
      </c>
      <c r="BR1371" s="14">
        <v>0.39870194637469097</v>
      </c>
      <c r="BS1371" s="14">
        <v>0.40940215071043001</v>
      </c>
      <c r="BT1371" s="14">
        <v>0.42153111364221302</v>
      </c>
      <c r="BU1371" s="14">
        <v>0.47190452181973003</v>
      </c>
      <c r="BV1371" s="14"/>
      <c r="BW1371" s="14">
        <v>0.47290863080752199</v>
      </c>
      <c r="BX1371" s="14">
        <v>0.38780321063801498</v>
      </c>
      <c r="BY1371" s="14" t="s">
        <v>120</v>
      </c>
      <c r="BZ1371" s="14">
        <v>0.426667676209317</v>
      </c>
      <c r="CA1371" s="14">
        <v>0.29933704065997901</v>
      </c>
      <c r="CB1371" s="14">
        <v>0.32214699719962397</v>
      </c>
      <c r="CC1371" s="14">
        <v>0.28471927627072302</v>
      </c>
      <c r="CD1371" s="14"/>
      <c r="CE1371" s="14">
        <v>0.31127981753147499</v>
      </c>
      <c r="CF1371" s="14">
        <v>0.42965772511623901</v>
      </c>
      <c r="CG1371" s="14">
        <v>0.36501141472196003</v>
      </c>
      <c r="CH1371" s="14">
        <v>0.44715909876287302</v>
      </c>
      <c r="CI1371" s="14"/>
      <c r="CJ1371" s="14">
        <v>0.45277681279837401</v>
      </c>
      <c r="CK1371" s="14">
        <v>0.474668775438705</v>
      </c>
      <c r="CL1371" s="14">
        <v>0.38149338663508398</v>
      </c>
      <c r="CM1371" s="14">
        <v>0.23485721914083499</v>
      </c>
      <c r="CN1371" s="14"/>
      <c r="CO1371" s="14">
        <v>0.47883770676738202</v>
      </c>
      <c r="CP1371" s="14">
        <v>0.39702798850377502</v>
      </c>
      <c r="CQ1371" s="14"/>
      <c r="CR1371" s="14">
        <v>0.48859479019588098</v>
      </c>
      <c r="CS1371" s="14">
        <v>0.40225282308226601</v>
      </c>
    </row>
    <row r="1372" spans="2:97" x14ac:dyDescent="0.3">
      <c r="B1372" t="s">
        <v>519</v>
      </c>
      <c r="C1372" s="14">
        <v>0.39164547509986197</v>
      </c>
      <c r="D1372" s="14">
        <v>0.377514597800572</v>
      </c>
      <c r="E1372" s="14">
        <v>0.40480579556286</v>
      </c>
      <c r="F1372" s="14"/>
      <c r="G1372" s="14">
        <v>0.41021961725383999</v>
      </c>
      <c r="H1372" s="14">
        <v>0.40782646391690303</v>
      </c>
      <c r="I1372" s="14">
        <v>0.34971661427881301</v>
      </c>
      <c r="J1372" s="14">
        <v>0.36686931272372703</v>
      </c>
      <c r="K1372" s="14">
        <v>0.37334807493995098</v>
      </c>
      <c r="L1372" s="14">
        <v>0.427113608275909</v>
      </c>
      <c r="M1372" s="14"/>
      <c r="N1372" s="14">
        <v>0.46150598553060801</v>
      </c>
      <c r="O1372" s="14">
        <v>0.40452673213604101</v>
      </c>
      <c r="P1372" s="14">
        <v>0.33253386531657703</v>
      </c>
      <c r="Q1372" s="14">
        <v>0.38579646243639099</v>
      </c>
      <c r="R1372" s="14"/>
      <c r="S1372" s="14">
        <v>0.53522956972154601</v>
      </c>
      <c r="T1372" s="14">
        <v>0.41698246106500197</v>
      </c>
      <c r="U1372" s="14">
        <v>0.41695131284648701</v>
      </c>
      <c r="V1372" s="14">
        <v>0.41023174411192198</v>
      </c>
      <c r="W1372" s="14">
        <v>0.51373593469357104</v>
      </c>
      <c r="X1372" s="14">
        <v>0.28500110695166703</v>
      </c>
      <c r="Y1372" s="14">
        <v>0.34425279477342502</v>
      </c>
      <c r="Z1372" s="14">
        <v>0.39827870371942198</v>
      </c>
      <c r="AA1372" s="14">
        <v>0.26118702608292999</v>
      </c>
      <c r="AB1372" s="14">
        <v>0.34237152446186297</v>
      </c>
      <c r="AC1372" s="14">
        <v>0.38283094026299502</v>
      </c>
      <c r="AD1372" s="14">
        <v>0.39550113243977297</v>
      </c>
      <c r="AE1372" s="14"/>
      <c r="AF1372" s="14">
        <v>0.35348644716627098</v>
      </c>
      <c r="AG1372" s="14">
        <v>0.388884191696512</v>
      </c>
      <c r="AH1372" s="14">
        <v>0.50880362067756801</v>
      </c>
      <c r="AI1372" s="14">
        <v>0.29477072364254198</v>
      </c>
      <c r="AJ1372" s="14">
        <v>0.53445541624860804</v>
      </c>
      <c r="AK1372" s="14"/>
      <c r="AL1372" s="14">
        <v>0.42036030082818798</v>
      </c>
      <c r="AM1372" s="14">
        <v>0.38976989946829499</v>
      </c>
      <c r="AN1372" s="14">
        <v>0.52121104253767603</v>
      </c>
      <c r="AO1372" s="14">
        <v>0.28592109851235298</v>
      </c>
      <c r="AP1372" s="14">
        <v>0.54647339159136299</v>
      </c>
      <c r="AQ1372" s="14">
        <v>0.46183809970200301</v>
      </c>
      <c r="AR1372" s="14"/>
      <c r="AS1372" s="14">
        <v>0.34259232216104502</v>
      </c>
      <c r="AT1372" s="14">
        <v>0.34542842157318099</v>
      </c>
      <c r="AU1372" s="14">
        <v>0.50784246346488904</v>
      </c>
      <c r="AV1372" s="14">
        <v>0.51933035031715002</v>
      </c>
      <c r="AW1372" s="14">
        <v>0.139191628880036</v>
      </c>
      <c r="AX1372" s="14"/>
      <c r="AY1372" s="14">
        <v>0.23331836578068499</v>
      </c>
      <c r="AZ1372" s="14">
        <v>0.36383171547924797</v>
      </c>
      <c r="BA1372" s="14">
        <v>0.35682846811293001</v>
      </c>
      <c r="BB1372" s="14">
        <v>0.39072101690901201</v>
      </c>
      <c r="BC1372" s="14">
        <v>0.38285513333565102</v>
      </c>
      <c r="BD1372" s="14">
        <v>0.31898074472110699</v>
      </c>
      <c r="BE1372" s="14">
        <v>0.41386097422071799</v>
      </c>
      <c r="BF1372" s="14">
        <v>0.37676008343894102</v>
      </c>
      <c r="BG1372" s="14">
        <v>0.35684362546606602</v>
      </c>
      <c r="BH1372" s="14">
        <v>0.436239993191813</v>
      </c>
      <c r="BI1372" s="14">
        <v>0.39833591353326703</v>
      </c>
      <c r="BJ1372" s="14">
        <v>0.40164490783953599</v>
      </c>
      <c r="BK1372" s="14">
        <v>0.45792302219290298</v>
      </c>
      <c r="BL1372" s="14">
        <v>0.62776151736475405</v>
      </c>
      <c r="BM1372" s="14">
        <v>0.44942369036447899</v>
      </c>
      <c r="BN1372" s="14">
        <v>0.50344244016384099</v>
      </c>
      <c r="BO1372" s="14"/>
      <c r="BP1372" s="14">
        <v>0.37579448122772702</v>
      </c>
      <c r="BQ1372" s="14">
        <v>0.46554516691075898</v>
      </c>
      <c r="BR1372" s="14">
        <v>0.34818162716582102</v>
      </c>
      <c r="BS1372" s="14">
        <v>0.36726440181549103</v>
      </c>
      <c r="BT1372" s="14">
        <v>0.34833394367465997</v>
      </c>
      <c r="BU1372" s="14">
        <v>0.39327875566735199</v>
      </c>
      <c r="BV1372" s="14"/>
      <c r="BW1372" s="14">
        <v>0.45265523541576302</v>
      </c>
      <c r="BX1372" s="14">
        <v>0.32118113644650198</v>
      </c>
      <c r="BY1372" s="14" t="s">
        <v>120</v>
      </c>
      <c r="BZ1372" s="14">
        <v>0.294205412741254</v>
      </c>
      <c r="CA1372" s="14">
        <v>0.39799394178765601</v>
      </c>
      <c r="CB1372" s="14">
        <v>0.35326271936688902</v>
      </c>
      <c r="CC1372" s="14">
        <v>0.498375699157522</v>
      </c>
      <c r="CD1372" s="14"/>
      <c r="CE1372" s="14">
        <v>0.41319821231214499</v>
      </c>
      <c r="CF1372" s="14">
        <v>0.407476130179725</v>
      </c>
      <c r="CG1372" s="14">
        <v>0.33230040039327202</v>
      </c>
      <c r="CH1372" s="14">
        <v>0.41608846469030403</v>
      </c>
      <c r="CI1372" s="14"/>
      <c r="CJ1372" s="14">
        <v>0.45051066644343402</v>
      </c>
      <c r="CK1372" s="14">
        <v>0.32346765351019602</v>
      </c>
      <c r="CL1372" s="14">
        <v>0.40796394594774799</v>
      </c>
      <c r="CM1372" s="14">
        <v>0.31720615491403997</v>
      </c>
      <c r="CN1372" s="14"/>
      <c r="CO1372" s="14">
        <v>0.36191494356898901</v>
      </c>
      <c r="CP1372" s="14">
        <v>0.39804160532285099</v>
      </c>
      <c r="CQ1372" s="14"/>
      <c r="CR1372" s="14">
        <v>0.48883704041957299</v>
      </c>
      <c r="CS1372" s="14">
        <v>0.380984598266074</v>
      </c>
    </row>
    <row r="1373" spans="2:97" x14ac:dyDescent="0.3">
      <c r="B1373" t="s">
        <v>520</v>
      </c>
      <c r="C1373" s="14">
        <v>0.37917297308041598</v>
      </c>
      <c r="D1373" s="14">
        <v>0.43913845594302098</v>
      </c>
      <c r="E1373" s="14">
        <v>0.31672771925021498</v>
      </c>
      <c r="F1373" s="14"/>
      <c r="G1373" s="14">
        <v>0.316367916424308</v>
      </c>
      <c r="H1373" s="14">
        <v>0.29894277728825103</v>
      </c>
      <c r="I1373" s="14">
        <v>0.300456659930115</v>
      </c>
      <c r="J1373" s="14">
        <v>0.423346694431668</v>
      </c>
      <c r="K1373" s="14">
        <v>0.36760842052841702</v>
      </c>
      <c r="L1373" s="14">
        <v>0.484860712873948</v>
      </c>
      <c r="M1373" s="14"/>
      <c r="N1373" s="14">
        <v>0.39546394620780101</v>
      </c>
      <c r="O1373" s="14">
        <v>0.348151854512396</v>
      </c>
      <c r="P1373" s="14">
        <v>0.31371294517033499</v>
      </c>
      <c r="Q1373" s="14">
        <v>0.44868640317761899</v>
      </c>
      <c r="R1373" s="14"/>
      <c r="S1373" s="14">
        <v>0.32291491240575199</v>
      </c>
      <c r="T1373" s="14">
        <v>0.402321058902183</v>
      </c>
      <c r="U1373" s="14">
        <v>0.51187022052321596</v>
      </c>
      <c r="V1373" s="14">
        <v>0.35401364224354198</v>
      </c>
      <c r="W1373" s="14">
        <v>0.34538034407742302</v>
      </c>
      <c r="X1373" s="14">
        <v>0.42720655855067302</v>
      </c>
      <c r="Y1373" s="14">
        <v>0.42733906515735198</v>
      </c>
      <c r="Z1373" s="14">
        <v>0.40083724634614498</v>
      </c>
      <c r="AA1373" s="14">
        <v>0.34837630190372398</v>
      </c>
      <c r="AB1373" s="14">
        <v>0.42988203969337602</v>
      </c>
      <c r="AC1373" s="14">
        <v>0.22483284964907799</v>
      </c>
      <c r="AD1373" s="14">
        <v>0.215641806485633</v>
      </c>
      <c r="AE1373" s="14"/>
      <c r="AF1373" s="14">
        <v>0.43969046548598401</v>
      </c>
      <c r="AG1373" s="14">
        <v>0.32649157891265301</v>
      </c>
      <c r="AH1373" s="14">
        <v>0.39036010924014802</v>
      </c>
      <c r="AI1373" s="14">
        <v>0.49572759666381599</v>
      </c>
      <c r="AJ1373" s="14">
        <v>0.34322326526569902</v>
      </c>
      <c r="AK1373" s="14"/>
      <c r="AL1373" s="14">
        <v>0.29381795646643999</v>
      </c>
      <c r="AM1373" s="14">
        <v>0.43473399448641598</v>
      </c>
      <c r="AN1373" s="14">
        <v>0.28265308566404601</v>
      </c>
      <c r="AO1373" s="14">
        <v>0.49876040158930002</v>
      </c>
      <c r="AP1373" s="14">
        <v>0.398595047816234</v>
      </c>
      <c r="AQ1373" s="14">
        <v>0.34081822258782402</v>
      </c>
      <c r="AR1373" s="14"/>
      <c r="AS1373" s="14">
        <v>0.41317245684992499</v>
      </c>
      <c r="AT1373" s="14">
        <v>0.383141405635676</v>
      </c>
      <c r="AU1373" s="14">
        <v>0.31852337888318699</v>
      </c>
      <c r="AV1373" s="14">
        <v>0.25715305522080001</v>
      </c>
      <c r="AW1373" s="14">
        <v>0.57272946151723103</v>
      </c>
      <c r="AX1373" s="14"/>
      <c r="AY1373" s="14">
        <v>0.46048483681528102</v>
      </c>
      <c r="AZ1373" s="14">
        <v>0.39992636807346699</v>
      </c>
      <c r="BA1373" s="14">
        <v>0.42083042969911699</v>
      </c>
      <c r="BB1373" s="14">
        <v>0.28394989720652702</v>
      </c>
      <c r="BC1373" s="14">
        <v>0.39717556335028598</v>
      </c>
      <c r="BD1373" s="14">
        <v>0.35314061100501998</v>
      </c>
      <c r="BE1373" s="14">
        <v>0.35879788295644699</v>
      </c>
      <c r="BF1373" s="14">
        <v>0.40488636759701502</v>
      </c>
      <c r="BG1373" s="14">
        <v>0.28693148020453302</v>
      </c>
      <c r="BH1373" s="14">
        <v>0.26112155598965198</v>
      </c>
      <c r="BI1373" s="14">
        <v>0.38185241948972798</v>
      </c>
      <c r="BJ1373" s="14">
        <v>0.55378605689016003</v>
      </c>
      <c r="BK1373" s="14">
        <v>0.37546760716442801</v>
      </c>
      <c r="BL1373" s="14">
        <v>0.64747076217559596</v>
      </c>
      <c r="BM1373" s="14">
        <v>0.545797993659905</v>
      </c>
      <c r="BN1373" s="14">
        <v>0.26684226805746503</v>
      </c>
      <c r="BO1373" s="14"/>
      <c r="BP1373" s="14">
        <v>0.34957483168429399</v>
      </c>
      <c r="BQ1373" s="14">
        <v>0.35531729486093999</v>
      </c>
      <c r="BR1373" s="14">
        <v>0.41070986844760299</v>
      </c>
      <c r="BS1373" s="14">
        <v>0.34406803297501898</v>
      </c>
      <c r="BT1373" s="14">
        <v>0.49455455899537099</v>
      </c>
      <c r="BU1373" s="14">
        <v>0.42852258856605702</v>
      </c>
      <c r="BV1373" s="14"/>
      <c r="BW1373" s="14">
        <v>0.39178920657976801</v>
      </c>
      <c r="BX1373" s="14">
        <v>0.37415777104873399</v>
      </c>
      <c r="BY1373" s="14" t="s">
        <v>120</v>
      </c>
      <c r="BZ1373" s="14">
        <v>0.461428401619283</v>
      </c>
      <c r="CA1373" s="14">
        <v>0.35012753918591299</v>
      </c>
      <c r="CB1373" s="14">
        <v>0.34896469553230403</v>
      </c>
      <c r="CC1373" s="14">
        <v>0.31103215322484301</v>
      </c>
      <c r="CD1373" s="14"/>
      <c r="CE1373" s="14">
        <v>0.33354682760304</v>
      </c>
      <c r="CF1373" s="14">
        <v>0.36273097783465702</v>
      </c>
      <c r="CG1373" s="14">
        <v>0.41966689065201501</v>
      </c>
      <c r="CH1373" s="14">
        <v>0.39198958529678901</v>
      </c>
      <c r="CI1373" s="14"/>
      <c r="CJ1373" s="14">
        <v>0.290586167420471</v>
      </c>
      <c r="CK1373" s="14">
        <v>0.44518996877239098</v>
      </c>
      <c r="CL1373" s="14">
        <v>0.39017534282481298</v>
      </c>
      <c r="CM1373" s="14">
        <v>0.28487457506015601</v>
      </c>
      <c r="CN1373" s="14"/>
      <c r="CO1373" s="14">
        <v>0.37799956201233298</v>
      </c>
      <c r="CP1373" s="14">
        <v>0.37988832935253902</v>
      </c>
      <c r="CQ1373" s="14"/>
      <c r="CR1373" s="14">
        <v>0.36288066681411302</v>
      </c>
      <c r="CS1373" s="14">
        <v>0.382002809144942</v>
      </c>
    </row>
    <row r="1374" spans="2:97" x14ac:dyDescent="0.3">
      <c r="B1374" t="s">
        <v>521</v>
      </c>
      <c r="C1374" s="14">
        <v>0.37251819906677502</v>
      </c>
      <c r="D1374" s="14">
        <v>0.37815680068195701</v>
      </c>
      <c r="E1374" s="14">
        <v>0.36765565779037201</v>
      </c>
      <c r="F1374" s="14"/>
      <c r="G1374" s="14">
        <v>0.28391953295245398</v>
      </c>
      <c r="H1374" s="14">
        <v>0.34635644702443502</v>
      </c>
      <c r="I1374" s="14">
        <v>0.41297595171850998</v>
      </c>
      <c r="J1374" s="14">
        <v>0.314875629760479</v>
      </c>
      <c r="K1374" s="14">
        <v>0.338005865024334</v>
      </c>
      <c r="L1374" s="14">
        <v>0.47167685945679799</v>
      </c>
      <c r="M1374" s="14"/>
      <c r="N1374" s="14">
        <v>0.32203748935125598</v>
      </c>
      <c r="O1374" s="14">
        <v>0.36480449264165798</v>
      </c>
      <c r="P1374" s="14">
        <v>0.39824050587554</v>
      </c>
      <c r="Q1374" s="14">
        <v>0.38883000143923202</v>
      </c>
      <c r="R1374" s="14"/>
      <c r="S1374" s="14">
        <v>0.39397967160306602</v>
      </c>
      <c r="T1374" s="14">
        <v>0.33800641266312598</v>
      </c>
      <c r="U1374" s="14">
        <v>0.28273711606740498</v>
      </c>
      <c r="V1374" s="14">
        <v>0.37812551865480698</v>
      </c>
      <c r="W1374" s="14">
        <v>0.41748836580119297</v>
      </c>
      <c r="X1374" s="14">
        <v>0.32792762934007802</v>
      </c>
      <c r="Y1374" s="14">
        <v>0.27184369022178601</v>
      </c>
      <c r="Z1374" s="14">
        <v>0.39811774492852697</v>
      </c>
      <c r="AA1374" s="14">
        <v>0.400339346603443</v>
      </c>
      <c r="AB1374" s="14">
        <v>0.43844287408947002</v>
      </c>
      <c r="AC1374" s="14">
        <v>0.40619151152579402</v>
      </c>
      <c r="AD1374" s="14">
        <v>0.59634859893880099</v>
      </c>
      <c r="AE1374" s="14"/>
      <c r="AF1374" s="14">
        <v>0.41846136777649001</v>
      </c>
      <c r="AG1374" s="14">
        <v>0.31141748616411202</v>
      </c>
      <c r="AH1374" s="14">
        <v>0.37650980912292098</v>
      </c>
      <c r="AI1374" s="14">
        <v>0.448951234620319</v>
      </c>
      <c r="AJ1374" s="14">
        <v>0.241567811842893</v>
      </c>
      <c r="AK1374" s="14"/>
      <c r="AL1374" s="14">
        <v>0.31227212613684902</v>
      </c>
      <c r="AM1374" s="14">
        <v>0.33818745925656801</v>
      </c>
      <c r="AN1374" s="14">
        <v>0.29036542976830798</v>
      </c>
      <c r="AO1374" s="14">
        <v>0.46832843959215797</v>
      </c>
      <c r="AP1374" s="14">
        <v>0.34056710729109102</v>
      </c>
      <c r="AQ1374" s="14">
        <v>0.41302898975157198</v>
      </c>
      <c r="AR1374" s="14"/>
      <c r="AS1374" s="14">
        <v>0.357410563694119</v>
      </c>
      <c r="AT1374" s="14">
        <v>0.35790434635785001</v>
      </c>
      <c r="AU1374" s="14">
        <v>0.37387316818959099</v>
      </c>
      <c r="AV1374" s="14">
        <v>0.385538348931104</v>
      </c>
      <c r="AW1374" s="14">
        <v>0.41363052909817399</v>
      </c>
      <c r="AX1374" s="14"/>
      <c r="AY1374" s="14">
        <v>0.76811839176591801</v>
      </c>
      <c r="AZ1374" s="14">
        <v>0.370251006589781</v>
      </c>
      <c r="BA1374" s="14">
        <v>0.353633936346258</v>
      </c>
      <c r="BB1374" s="14">
        <v>0.30840341811544397</v>
      </c>
      <c r="BC1374" s="14">
        <v>0.26757594102865601</v>
      </c>
      <c r="BD1374" s="14">
        <v>0.37279682472784098</v>
      </c>
      <c r="BE1374" s="14">
        <v>0.43867496073461398</v>
      </c>
      <c r="BF1374" s="14">
        <v>0.31739888267725203</v>
      </c>
      <c r="BG1374" s="14">
        <v>0.38155844499959102</v>
      </c>
      <c r="BH1374" s="14">
        <v>0.42417548287178702</v>
      </c>
      <c r="BI1374" s="14">
        <v>0.36315786199508199</v>
      </c>
      <c r="BJ1374" s="14">
        <v>0.25875875942376902</v>
      </c>
      <c r="BK1374" s="14">
        <v>0.36079009779315202</v>
      </c>
      <c r="BL1374" s="14">
        <v>0.50140633141836899</v>
      </c>
      <c r="BM1374" s="14">
        <v>0.46368590558342998</v>
      </c>
      <c r="BN1374" s="14">
        <v>0.32381903752935098</v>
      </c>
      <c r="BO1374" s="14"/>
      <c r="BP1374" s="14">
        <v>0.37934208143261899</v>
      </c>
      <c r="BQ1374" s="14">
        <v>0.33252836520357798</v>
      </c>
      <c r="BR1374" s="14">
        <v>0.35768551988310898</v>
      </c>
      <c r="BS1374" s="14">
        <v>0.38842580347475197</v>
      </c>
      <c r="BT1374" s="14">
        <v>0.43023669375768597</v>
      </c>
      <c r="BU1374" s="14">
        <v>0.41191001650380998</v>
      </c>
      <c r="BV1374" s="14"/>
      <c r="BW1374" s="14">
        <v>0.43081679449657601</v>
      </c>
      <c r="BX1374" s="14">
        <v>0.34226604309327802</v>
      </c>
      <c r="BY1374" s="14" t="s">
        <v>120</v>
      </c>
      <c r="BZ1374" s="14">
        <v>0.28451025760148901</v>
      </c>
      <c r="CA1374" s="14">
        <v>0.31880435979289101</v>
      </c>
      <c r="CB1374" s="14">
        <v>0.339419286026161</v>
      </c>
      <c r="CC1374" s="14">
        <v>0.33598175644403799</v>
      </c>
      <c r="CD1374" s="14"/>
      <c r="CE1374" s="14">
        <v>0.29638201816251603</v>
      </c>
      <c r="CF1374" s="14">
        <v>0.32792015390710999</v>
      </c>
      <c r="CG1374" s="14">
        <v>0.36690108693097101</v>
      </c>
      <c r="CH1374" s="14">
        <v>0.43513542275173001</v>
      </c>
      <c r="CI1374" s="14"/>
      <c r="CJ1374" s="14">
        <v>0.45694754348685501</v>
      </c>
      <c r="CK1374" s="14">
        <v>0.258643569049814</v>
      </c>
      <c r="CL1374" s="14">
        <v>0.381827071412358</v>
      </c>
      <c r="CM1374" s="14">
        <v>0.44783342713775898</v>
      </c>
      <c r="CN1374" s="14"/>
      <c r="CO1374" s="14">
        <v>0.38284201483237201</v>
      </c>
      <c r="CP1374" s="14">
        <v>0.37146866902147901</v>
      </c>
      <c r="CQ1374" s="14"/>
      <c r="CR1374" s="14">
        <v>0.33713289507048499</v>
      </c>
      <c r="CS1374" s="14">
        <v>0.36661234091141098</v>
      </c>
    </row>
    <row r="1375" spans="2:97" x14ac:dyDescent="0.3">
      <c r="B1375" t="s">
        <v>522</v>
      </c>
      <c r="C1375" s="14">
        <v>0.34313603712287599</v>
      </c>
      <c r="D1375" s="14">
        <v>0.33173484691108601</v>
      </c>
      <c r="E1375" s="14">
        <v>0.35625271447171902</v>
      </c>
      <c r="F1375" s="14"/>
      <c r="G1375" s="14">
        <v>0.21415730802607799</v>
      </c>
      <c r="H1375" s="14">
        <v>0.25461408315226702</v>
      </c>
      <c r="I1375" s="14">
        <v>0.29363294424463698</v>
      </c>
      <c r="J1375" s="14">
        <v>0.33062867553512298</v>
      </c>
      <c r="K1375" s="14">
        <v>0.43235260829246702</v>
      </c>
      <c r="L1375" s="14">
        <v>0.44957161109428401</v>
      </c>
      <c r="M1375" s="14"/>
      <c r="N1375" s="14">
        <v>0.32250424909495201</v>
      </c>
      <c r="O1375" s="14">
        <v>0.302662318735195</v>
      </c>
      <c r="P1375" s="14">
        <v>0.38698189279240502</v>
      </c>
      <c r="Q1375" s="14">
        <v>0.35620489419061802</v>
      </c>
      <c r="R1375" s="14"/>
      <c r="S1375" s="14">
        <v>0.29004017375383401</v>
      </c>
      <c r="T1375" s="14">
        <v>0.30748983505962602</v>
      </c>
      <c r="U1375" s="14">
        <v>0.36205423368823197</v>
      </c>
      <c r="V1375" s="14">
        <v>0.406287715095067</v>
      </c>
      <c r="W1375" s="14">
        <v>0.46065125678319901</v>
      </c>
      <c r="X1375" s="14">
        <v>0.33006579161578598</v>
      </c>
      <c r="Y1375" s="14">
        <v>0.21630170631093701</v>
      </c>
      <c r="Z1375" s="14">
        <v>0.27336392371435198</v>
      </c>
      <c r="AA1375" s="14">
        <v>0.34769087545991401</v>
      </c>
      <c r="AB1375" s="14">
        <v>0.36101776103322902</v>
      </c>
      <c r="AC1375" s="14">
        <v>0.43363997322680498</v>
      </c>
      <c r="AD1375" s="14">
        <v>0.52821886990015898</v>
      </c>
      <c r="AE1375" s="14"/>
      <c r="AF1375" s="14">
        <v>0.341684675978569</v>
      </c>
      <c r="AG1375" s="14">
        <v>0.38508437240820398</v>
      </c>
      <c r="AH1375" s="14">
        <v>0.43410787996545602</v>
      </c>
      <c r="AI1375" s="14">
        <v>0.31723717386976202</v>
      </c>
      <c r="AJ1375" s="14">
        <v>0.32575015202301799</v>
      </c>
      <c r="AK1375" s="14"/>
      <c r="AL1375" s="14">
        <v>0.36298884008612498</v>
      </c>
      <c r="AM1375" s="14">
        <v>0.32754842794968603</v>
      </c>
      <c r="AN1375" s="14">
        <v>0.39267188110171097</v>
      </c>
      <c r="AO1375" s="14">
        <v>0.353631555047216</v>
      </c>
      <c r="AP1375" s="14">
        <v>0.29156006602976797</v>
      </c>
      <c r="AQ1375" s="14">
        <v>0.38707204735423401</v>
      </c>
      <c r="AR1375" s="14"/>
      <c r="AS1375" s="14">
        <v>0.37391497332151302</v>
      </c>
      <c r="AT1375" s="14">
        <v>0.33982709561181901</v>
      </c>
      <c r="AU1375" s="14">
        <v>0.32301662217924398</v>
      </c>
      <c r="AV1375" s="14">
        <v>0.224504729657028</v>
      </c>
      <c r="AW1375" s="14">
        <v>0.58899495243083899</v>
      </c>
      <c r="AX1375" s="14"/>
      <c r="AY1375" s="14">
        <v>0.23331836578068499</v>
      </c>
      <c r="AZ1375" s="14">
        <v>0.44719383917627498</v>
      </c>
      <c r="BA1375" s="14">
        <v>0.437890874374257</v>
      </c>
      <c r="BB1375" s="14">
        <v>0.33614376124072998</v>
      </c>
      <c r="BC1375" s="14">
        <v>0.37874527787204298</v>
      </c>
      <c r="BD1375" s="14">
        <v>0.31564289310969901</v>
      </c>
      <c r="BE1375" s="14">
        <v>0.35099421866056002</v>
      </c>
      <c r="BF1375" s="14">
        <v>0.34100755098497398</v>
      </c>
      <c r="BG1375" s="14">
        <v>0.38099801058492799</v>
      </c>
      <c r="BH1375" s="14">
        <v>0.30907555542388299</v>
      </c>
      <c r="BI1375" s="14">
        <v>0.34370535051510498</v>
      </c>
      <c r="BJ1375" s="14">
        <v>0.19738055137965499</v>
      </c>
      <c r="BK1375" s="14">
        <v>0.29329227017703002</v>
      </c>
      <c r="BL1375" s="14">
        <v>0.43352558579281197</v>
      </c>
      <c r="BM1375" s="14">
        <v>0.20450837640112901</v>
      </c>
      <c r="BN1375" s="14">
        <v>0.321890384743932</v>
      </c>
      <c r="BO1375" s="14"/>
      <c r="BP1375" s="14">
        <v>0.32309808640078302</v>
      </c>
      <c r="BQ1375" s="14">
        <v>0.42387248361624302</v>
      </c>
      <c r="BR1375" s="14">
        <v>0.279845621546079</v>
      </c>
      <c r="BS1375" s="14">
        <v>0.27988679724952298</v>
      </c>
      <c r="BT1375" s="14">
        <v>0.42902164006982602</v>
      </c>
      <c r="BU1375" s="14">
        <v>0.26770103904714498</v>
      </c>
      <c r="BV1375" s="14"/>
      <c r="BW1375" s="14">
        <v>0.40176734723558899</v>
      </c>
      <c r="BX1375" s="14">
        <v>0.32358596100641202</v>
      </c>
      <c r="BY1375" s="14" t="s">
        <v>120</v>
      </c>
      <c r="BZ1375" s="14">
        <v>0.263863172143112</v>
      </c>
      <c r="CA1375" s="14">
        <v>0.29599167893515499</v>
      </c>
      <c r="CB1375" s="14">
        <v>0.31881989769973701</v>
      </c>
      <c r="CC1375" s="14">
        <v>0.27874895075310202</v>
      </c>
      <c r="CD1375" s="14"/>
      <c r="CE1375" s="14">
        <v>0.24776084879895599</v>
      </c>
      <c r="CF1375" s="14">
        <v>0.35297287999315702</v>
      </c>
      <c r="CG1375" s="14">
        <v>0.33895048246711601</v>
      </c>
      <c r="CH1375" s="14">
        <v>0.39770096748626399</v>
      </c>
      <c r="CI1375" s="14"/>
      <c r="CJ1375" s="14">
        <v>0.37981754725230799</v>
      </c>
      <c r="CK1375" s="14">
        <v>0.36464356713566198</v>
      </c>
      <c r="CL1375" s="14">
        <v>0.33710064733929701</v>
      </c>
      <c r="CM1375" s="14">
        <v>0.235621787295375</v>
      </c>
      <c r="CN1375" s="14"/>
      <c r="CO1375" s="14">
        <v>0.35738165087794399</v>
      </c>
      <c r="CP1375" s="14">
        <v>0.34142117753099399</v>
      </c>
      <c r="CQ1375" s="14"/>
      <c r="CR1375" s="14">
        <v>0.35434525024699498</v>
      </c>
      <c r="CS1375" s="14">
        <v>0.34821209917031798</v>
      </c>
    </row>
    <row r="1376" spans="2:97" x14ac:dyDescent="0.3">
      <c r="B1376" t="s">
        <v>523</v>
      </c>
      <c r="C1376" s="14">
        <v>0.331720062562326</v>
      </c>
      <c r="D1376" s="14">
        <v>0.33102073806630999</v>
      </c>
      <c r="E1376" s="14">
        <v>0.33345537777644901</v>
      </c>
      <c r="F1376" s="14"/>
      <c r="G1376" s="14">
        <v>0.26606661161830503</v>
      </c>
      <c r="H1376" s="14">
        <v>0.30790236017578698</v>
      </c>
      <c r="I1376" s="14">
        <v>0.34220283373808302</v>
      </c>
      <c r="J1376" s="14">
        <v>0.31244480417663001</v>
      </c>
      <c r="K1376" s="14">
        <v>0.32869291112114002</v>
      </c>
      <c r="L1376" s="14">
        <v>0.389253176962638</v>
      </c>
      <c r="M1376" s="14"/>
      <c r="N1376" s="14">
        <v>0.36410206540725898</v>
      </c>
      <c r="O1376" s="14">
        <v>0.355920718730251</v>
      </c>
      <c r="P1376" s="14">
        <v>0.28114888436555302</v>
      </c>
      <c r="Q1376" s="14">
        <v>0.32783812513397997</v>
      </c>
      <c r="R1376" s="14"/>
      <c r="S1376" s="14">
        <v>0.36237237629165803</v>
      </c>
      <c r="T1376" s="14">
        <v>0.29226759532902202</v>
      </c>
      <c r="U1376" s="14">
        <v>0.36570590688556798</v>
      </c>
      <c r="V1376" s="14">
        <v>0.35569393220324003</v>
      </c>
      <c r="W1376" s="14">
        <v>0.27154547201109602</v>
      </c>
      <c r="X1376" s="14">
        <v>0.286499663468401</v>
      </c>
      <c r="Y1376" s="14">
        <v>0.15591376560429401</v>
      </c>
      <c r="Z1376" s="14">
        <v>0.44516101349942999</v>
      </c>
      <c r="AA1376" s="14">
        <v>0.41280504089352499</v>
      </c>
      <c r="AB1376" s="14">
        <v>0.37338328485837702</v>
      </c>
      <c r="AC1376" s="14">
        <v>0.31426787833482001</v>
      </c>
      <c r="AD1376" s="14">
        <v>0.25016298697322498</v>
      </c>
      <c r="AE1376" s="14"/>
      <c r="AF1376" s="14">
        <v>0.33820672750614</v>
      </c>
      <c r="AG1376" s="14">
        <v>0.32268123411240102</v>
      </c>
      <c r="AH1376" s="14">
        <v>0.34237315097609</v>
      </c>
      <c r="AI1376" s="14">
        <v>0.28194791465038099</v>
      </c>
      <c r="AJ1376" s="14">
        <v>0.247649767911756</v>
      </c>
      <c r="AK1376" s="14"/>
      <c r="AL1376" s="14">
        <v>0.356284194194464</v>
      </c>
      <c r="AM1376" s="14">
        <v>0.31808064633184602</v>
      </c>
      <c r="AN1376" s="14">
        <v>0.32297907124904501</v>
      </c>
      <c r="AO1376" s="14">
        <v>0.32438241010571001</v>
      </c>
      <c r="AP1376" s="14">
        <v>0.30313981549713798</v>
      </c>
      <c r="AQ1376" s="14">
        <v>0.38142000862557501</v>
      </c>
      <c r="AR1376" s="14"/>
      <c r="AS1376" s="14">
        <v>0.32159432227283502</v>
      </c>
      <c r="AT1376" s="14">
        <v>0.31922218982779998</v>
      </c>
      <c r="AU1376" s="14">
        <v>0.35262603433096601</v>
      </c>
      <c r="AV1376" s="14">
        <v>0.39387146349089802</v>
      </c>
      <c r="AW1376" s="14">
        <v>0.42727053848276902</v>
      </c>
      <c r="AX1376" s="14"/>
      <c r="AY1376" s="14">
        <v>0.43847311760333602</v>
      </c>
      <c r="AZ1376" s="14">
        <v>0.41671754137941303</v>
      </c>
      <c r="BA1376" s="14">
        <v>0.29364577396050701</v>
      </c>
      <c r="BB1376" s="14">
        <v>0.31552655348057301</v>
      </c>
      <c r="BC1376" s="14">
        <v>0.37411267317647301</v>
      </c>
      <c r="BD1376" s="14">
        <v>0.40132710650727399</v>
      </c>
      <c r="BE1376" s="14">
        <v>0.39003455163691803</v>
      </c>
      <c r="BF1376" s="14">
        <v>0.36123174334334901</v>
      </c>
      <c r="BG1376" s="14">
        <v>0.26083889793214599</v>
      </c>
      <c r="BH1376" s="14">
        <v>0.22886447022130599</v>
      </c>
      <c r="BI1376" s="14">
        <v>0.351721675834749</v>
      </c>
      <c r="BJ1376" s="14">
        <v>0.16579663670846501</v>
      </c>
      <c r="BK1376" s="14">
        <v>0.40231363452924501</v>
      </c>
      <c r="BL1376" s="14">
        <v>0.20959971576736799</v>
      </c>
      <c r="BM1376" s="14">
        <v>6.8063934225797207E-2</v>
      </c>
      <c r="BN1376" s="14">
        <v>0.35074183268794401</v>
      </c>
      <c r="BO1376" s="14"/>
      <c r="BP1376" s="14">
        <v>0.32931429529900602</v>
      </c>
      <c r="BQ1376" s="14">
        <v>0.32607130315309701</v>
      </c>
      <c r="BR1376" s="14">
        <v>0.28537292871272701</v>
      </c>
      <c r="BS1376" s="14">
        <v>0.36509615876303803</v>
      </c>
      <c r="BT1376" s="14">
        <v>0.32604990947278201</v>
      </c>
      <c r="BU1376" s="14">
        <v>0.38995186578692498</v>
      </c>
      <c r="BV1376" s="14"/>
      <c r="BW1376" s="14">
        <v>0.369927948541448</v>
      </c>
      <c r="BX1376" s="14">
        <v>0.23454529941132099</v>
      </c>
      <c r="BY1376" s="14" t="s">
        <v>120</v>
      </c>
      <c r="BZ1376" s="14">
        <v>0.27863666716771301</v>
      </c>
      <c r="CA1376" s="14">
        <v>0.25963089572800502</v>
      </c>
      <c r="CB1376" s="14">
        <v>0.39089913913966501</v>
      </c>
      <c r="CC1376" s="14">
        <v>0.47385476943608501</v>
      </c>
      <c r="CD1376" s="14"/>
      <c r="CE1376" s="14">
        <v>0.38227938403406903</v>
      </c>
      <c r="CF1376" s="14">
        <v>0.25742188401452898</v>
      </c>
      <c r="CG1376" s="14">
        <v>0.27001926419921302</v>
      </c>
      <c r="CH1376" s="14">
        <v>0.31365621851223102</v>
      </c>
      <c r="CI1376" s="14"/>
      <c r="CJ1376" s="14">
        <v>0.328707413992813</v>
      </c>
      <c r="CK1376" s="14">
        <v>0.31519130911967103</v>
      </c>
      <c r="CL1376" s="14">
        <v>0.33047430961510899</v>
      </c>
      <c r="CM1376" s="14">
        <v>0.404927214956607</v>
      </c>
      <c r="CN1376" s="14"/>
      <c r="CO1376" s="14">
        <v>0.316471326055762</v>
      </c>
      <c r="CP1376" s="14">
        <v>0.33360214480344802</v>
      </c>
      <c r="CQ1376" s="14"/>
      <c r="CR1376" s="14">
        <v>0.33494938333610202</v>
      </c>
      <c r="CS1376" s="14">
        <v>0.325075599646026</v>
      </c>
    </row>
    <row r="1377" spans="2:97" x14ac:dyDescent="0.3">
      <c r="B1377" t="s">
        <v>92</v>
      </c>
      <c r="C1377" s="14">
        <v>3.6972443673041401E-2</v>
      </c>
      <c r="D1377" s="14">
        <v>2.2424685543231699E-2</v>
      </c>
      <c r="E1377" s="14">
        <v>5.2508161881632098E-2</v>
      </c>
      <c r="F1377" s="14"/>
      <c r="G1377" s="14">
        <v>4.1772684414714198E-2</v>
      </c>
      <c r="H1377" s="14">
        <v>4.0386832219764399E-2</v>
      </c>
      <c r="I1377" s="14">
        <v>7.6669332857923794E-2</v>
      </c>
      <c r="J1377" s="14">
        <v>3.31110722753599E-2</v>
      </c>
      <c r="K1377" s="14">
        <v>3.4046653104060402E-2</v>
      </c>
      <c r="L1377" s="14">
        <v>1.2495669061726101E-2</v>
      </c>
      <c r="M1377" s="14"/>
      <c r="N1377" s="14">
        <v>1.37037147589609E-2</v>
      </c>
      <c r="O1377" s="14">
        <v>6.0032357120124197E-2</v>
      </c>
      <c r="P1377" s="14">
        <v>3.7011014219881101E-2</v>
      </c>
      <c r="Q1377" s="14">
        <v>3.7813189071587303E-2</v>
      </c>
      <c r="R1377" s="14"/>
      <c r="S1377" s="14">
        <v>4.5431134113011397E-2</v>
      </c>
      <c r="T1377" s="14">
        <v>1.1949435048872199E-2</v>
      </c>
      <c r="U1377" s="14">
        <v>1.8864094383119999E-2</v>
      </c>
      <c r="V1377" s="14">
        <v>1.5529408973089E-2</v>
      </c>
      <c r="W1377" s="14">
        <v>2.3926404899418802E-2</v>
      </c>
      <c r="X1377" s="14">
        <v>4.9267299100901503E-2</v>
      </c>
      <c r="Y1377" s="14">
        <v>7.52164202058314E-2</v>
      </c>
      <c r="Z1377" s="14">
        <v>4.86130067018797E-2</v>
      </c>
      <c r="AA1377" s="14">
        <v>2.8491453352892802E-2</v>
      </c>
      <c r="AB1377" s="14">
        <v>3.6182711907974299E-2</v>
      </c>
      <c r="AC1377" s="14">
        <v>9.2042809686348898E-2</v>
      </c>
      <c r="AD1377" s="14">
        <v>0</v>
      </c>
      <c r="AE1377" s="14"/>
      <c r="AF1377" s="14">
        <v>1.96814594398627E-2</v>
      </c>
      <c r="AG1377" s="14">
        <v>3.3291223422028199E-2</v>
      </c>
      <c r="AH1377" s="14">
        <v>2.63184895472157E-2</v>
      </c>
      <c r="AI1377" s="14">
        <v>1.0185712014166501E-2</v>
      </c>
      <c r="AJ1377" s="14">
        <v>0</v>
      </c>
      <c r="AK1377" s="14"/>
      <c r="AL1377" s="14">
        <v>3.2793123386773301E-2</v>
      </c>
      <c r="AM1377" s="14">
        <v>2.8019966571239101E-2</v>
      </c>
      <c r="AN1377" s="14">
        <v>0</v>
      </c>
      <c r="AO1377" s="14">
        <v>6.7341511620442303E-3</v>
      </c>
      <c r="AP1377" s="14">
        <v>0</v>
      </c>
      <c r="AQ1377" s="14">
        <v>9.9894526953863902E-2</v>
      </c>
      <c r="AR1377" s="14"/>
      <c r="AS1377" s="14">
        <v>3.4044120289253202E-2</v>
      </c>
      <c r="AT1377" s="14">
        <v>3.6147594024191897E-2</v>
      </c>
      <c r="AU1377" s="14">
        <v>3.0100343571034902E-2</v>
      </c>
      <c r="AV1377" s="14">
        <v>7.1351684787417796E-2</v>
      </c>
      <c r="AW1377" s="14">
        <v>0</v>
      </c>
      <c r="AX1377" s="14"/>
      <c r="AY1377" s="14">
        <v>0</v>
      </c>
      <c r="AZ1377" s="14">
        <v>4.8898328191973199E-2</v>
      </c>
      <c r="BA1377" s="14">
        <v>4.7181434713485897E-2</v>
      </c>
      <c r="BB1377" s="14">
        <v>0.111694199758714</v>
      </c>
      <c r="BC1377" s="14">
        <v>1.7917863833672599E-2</v>
      </c>
      <c r="BD1377" s="14">
        <v>4.4003181002091697E-2</v>
      </c>
      <c r="BE1377" s="14">
        <v>1.5780277809062E-2</v>
      </c>
      <c r="BF1377" s="14">
        <v>0</v>
      </c>
      <c r="BG1377" s="14">
        <v>2.1049057661982801E-2</v>
      </c>
      <c r="BH1377" s="14">
        <v>2.63334185202517E-2</v>
      </c>
      <c r="BI1377" s="14">
        <v>6.3465439144676297E-2</v>
      </c>
      <c r="BJ1377" s="14">
        <v>7.1365122434683098E-2</v>
      </c>
      <c r="BK1377" s="14">
        <v>3.8946945957767799E-2</v>
      </c>
      <c r="BL1377" s="14">
        <v>0</v>
      </c>
      <c r="BM1377" s="14">
        <v>0</v>
      </c>
      <c r="BN1377" s="14">
        <v>0</v>
      </c>
      <c r="BO1377" s="14"/>
      <c r="BP1377" s="14">
        <v>3.3963054164990097E-2</v>
      </c>
      <c r="BQ1377" s="14">
        <v>2.6641396661496501E-2</v>
      </c>
      <c r="BR1377" s="14">
        <v>4.2330861788113301E-2</v>
      </c>
      <c r="BS1377" s="14">
        <v>3.7008012789235802E-2</v>
      </c>
      <c r="BT1377" s="14">
        <v>4.6626553694255397E-2</v>
      </c>
      <c r="BU1377" s="14">
        <v>6.7018264808334796E-2</v>
      </c>
      <c r="BV1377" s="14"/>
      <c r="BW1377" s="14">
        <v>1.31183140776221E-2</v>
      </c>
      <c r="BX1377" s="14">
        <v>2.7428909505995001E-2</v>
      </c>
      <c r="BY1377" s="14" t="s">
        <v>120</v>
      </c>
      <c r="BZ1377" s="14">
        <v>8.5418330712504695E-2</v>
      </c>
      <c r="CA1377" s="14">
        <v>7.1255552831005695E-2</v>
      </c>
      <c r="CB1377" s="14">
        <v>7.3368483129855805E-2</v>
      </c>
      <c r="CC1377" s="14">
        <v>0</v>
      </c>
      <c r="CD1377" s="14"/>
      <c r="CE1377" s="14">
        <v>6.1069164483945899E-2</v>
      </c>
      <c r="CF1377" s="14">
        <v>0</v>
      </c>
      <c r="CG1377" s="14">
        <v>8.4856080559443298E-2</v>
      </c>
      <c r="CH1377" s="14">
        <v>2.00854526003135E-2</v>
      </c>
      <c r="CI1377" s="14"/>
      <c r="CJ1377" s="14">
        <v>3.1134742503276198E-2</v>
      </c>
      <c r="CK1377" s="14">
        <v>4.36391057543533E-2</v>
      </c>
      <c r="CL1377" s="14">
        <v>3.4857575399900399E-2</v>
      </c>
      <c r="CM1377" s="14">
        <v>4.92206445706658E-2</v>
      </c>
      <c r="CN1377" s="14"/>
      <c r="CO1377" s="14">
        <v>2.27117228646221E-2</v>
      </c>
      <c r="CP1377" s="14">
        <v>3.7460812749317098E-2</v>
      </c>
      <c r="CQ1377" s="14"/>
      <c r="CR1377" s="14">
        <v>1.40796338496097E-2</v>
      </c>
      <c r="CS1377" s="14">
        <v>3.6232267927415303E-2</v>
      </c>
    </row>
    <row r="1378" spans="2:97" x14ac:dyDescent="0.3">
      <c r="B1378" t="s">
        <v>350</v>
      </c>
      <c r="C1378" s="14">
        <v>1.20554692696235E-2</v>
      </c>
      <c r="D1378" s="14">
        <v>1.69402717826426E-2</v>
      </c>
      <c r="E1378" s="14">
        <v>6.91224376631856E-3</v>
      </c>
      <c r="F1378" s="14"/>
      <c r="G1378" s="14">
        <v>0</v>
      </c>
      <c r="H1378" s="14">
        <v>1.0176997332805301E-2</v>
      </c>
      <c r="I1378" s="14">
        <v>9.7495604468920399E-3</v>
      </c>
      <c r="J1378" s="14">
        <v>2.7103654675124701E-2</v>
      </c>
      <c r="K1378" s="14">
        <v>1.0389683906633701E-2</v>
      </c>
      <c r="L1378" s="14">
        <v>1.0764796094547901E-2</v>
      </c>
      <c r="M1378" s="14"/>
      <c r="N1378" s="14">
        <v>1.24492529614188E-2</v>
      </c>
      <c r="O1378" s="14">
        <v>7.1346966224217602E-3</v>
      </c>
      <c r="P1378" s="14">
        <v>1.20003196291882E-2</v>
      </c>
      <c r="Q1378" s="14">
        <v>1.6143439724613001E-2</v>
      </c>
      <c r="R1378" s="14"/>
      <c r="S1378" s="14">
        <v>2.3903846223851E-2</v>
      </c>
      <c r="T1378" s="14">
        <v>1.06305238072449E-2</v>
      </c>
      <c r="U1378" s="14">
        <v>0</v>
      </c>
      <c r="V1378" s="14">
        <v>0</v>
      </c>
      <c r="W1378" s="14">
        <v>1.95514218529768E-2</v>
      </c>
      <c r="X1378" s="14">
        <v>3.3423561971747999E-2</v>
      </c>
      <c r="Y1378" s="14">
        <v>0</v>
      </c>
      <c r="Z1378" s="14">
        <v>0</v>
      </c>
      <c r="AA1378" s="14">
        <v>1.32787442889868E-2</v>
      </c>
      <c r="AB1378" s="14">
        <v>0</v>
      </c>
      <c r="AC1378" s="14">
        <v>2.8664859294909299E-2</v>
      </c>
      <c r="AD1378" s="14">
        <v>0</v>
      </c>
      <c r="AE1378" s="14"/>
      <c r="AF1378" s="14">
        <v>8.1059045225493707E-3</v>
      </c>
      <c r="AG1378" s="14">
        <v>9.2946565231673706E-3</v>
      </c>
      <c r="AH1378" s="14">
        <v>2.1844624268978301E-2</v>
      </c>
      <c r="AI1378" s="14">
        <v>2.7082085334094799E-2</v>
      </c>
      <c r="AJ1378" s="14">
        <v>2.9909932725246099E-2</v>
      </c>
      <c r="AK1378" s="14"/>
      <c r="AL1378" s="14">
        <v>6.5525278341777701E-3</v>
      </c>
      <c r="AM1378" s="14">
        <v>7.6075319806006396E-3</v>
      </c>
      <c r="AN1378" s="14">
        <v>0</v>
      </c>
      <c r="AO1378" s="14">
        <v>1.8997598505029099E-2</v>
      </c>
      <c r="AP1378" s="14">
        <v>2.4415507157312898E-2</v>
      </c>
      <c r="AQ1378" s="14">
        <v>3.9377748296428698E-2</v>
      </c>
      <c r="AR1378" s="14"/>
      <c r="AS1378" s="14">
        <v>1.6420747144171501E-2</v>
      </c>
      <c r="AT1378" s="14">
        <v>5.5788594885346097E-3</v>
      </c>
      <c r="AU1378" s="14">
        <v>8.0237446537502807E-3</v>
      </c>
      <c r="AV1378" s="14">
        <v>0</v>
      </c>
      <c r="AW1378" s="14">
        <v>0</v>
      </c>
      <c r="AX1378" s="14"/>
      <c r="AY1378" s="14">
        <v>0</v>
      </c>
      <c r="AZ1378" s="14">
        <v>0</v>
      </c>
      <c r="BA1378" s="14">
        <v>7.3043584375362E-2</v>
      </c>
      <c r="BB1378" s="14">
        <v>0</v>
      </c>
      <c r="BC1378" s="14">
        <v>0</v>
      </c>
      <c r="BD1378" s="14">
        <v>4.0395444334318298E-2</v>
      </c>
      <c r="BE1378" s="14">
        <v>1.75041880594939E-2</v>
      </c>
      <c r="BF1378" s="14">
        <v>0</v>
      </c>
      <c r="BG1378" s="14">
        <v>0</v>
      </c>
      <c r="BH1378" s="14">
        <v>0</v>
      </c>
      <c r="BI1378" s="14">
        <v>0</v>
      </c>
      <c r="BJ1378" s="14">
        <v>0</v>
      </c>
      <c r="BK1378" s="14">
        <v>0</v>
      </c>
      <c r="BL1378" s="14">
        <v>0</v>
      </c>
      <c r="BM1378" s="14">
        <v>0</v>
      </c>
      <c r="BN1378" s="14">
        <v>4.3334209554871203E-2</v>
      </c>
      <c r="BO1378" s="14"/>
      <c r="BP1378" s="14">
        <v>6.91937462560995E-3</v>
      </c>
      <c r="BQ1378" s="14">
        <v>2.3397791020264801E-2</v>
      </c>
      <c r="BR1378" s="14">
        <v>8.4522342573774296E-3</v>
      </c>
      <c r="BS1378" s="14">
        <v>6.4203882330863098E-3</v>
      </c>
      <c r="BT1378" s="14">
        <v>1.5630898914383101E-2</v>
      </c>
      <c r="BU1378" s="14">
        <v>0</v>
      </c>
      <c r="BV1378" s="14"/>
      <c r="BW1378" s="14">
        <v>1.50743654847167E-2</v>
      </c>
      <c r="BX1378" s="14">
        <v>1.42188010677161E-2</v>
      </c>
      <c r="BY1378" s="14" t="s">
        <v>120</v>
      </c>
      <c r="BZ1378" s="14">
        <v>0</v>
      </c>
      <c r="CA1378" s="14">
        <v>1.4481831138615E-2</v>
      </c>
      <c r="CB1378" s="14">
        <v>9.3475033901751301E-3</v>
      </c>
      <c r="CC1378" s="14">
        <v>0</v>
      </c>
      <c r="CD1378" s="14"/>
      <c r="CE1378" s="14">
        <v>8.1111978888666995E-3</v>
      </c>
      <c r="CF1378" s="14">
        <v>2.0193562559887801E-2</v>
      </c>
      <c r="CG1378" s="14">
        <v>9.0118019798916694E-3</v>
      </c>
      <c r="CH1378" s="14">
        <v>1.4280995943730401E-2</v>
      </c>
      <c r="CI1378" s="14"/>
      <c r="CJ1378" s="14">
        <v>0</v>
      </c>
      <c r="CK1378" s="14">
        <v>2.8338052708457202E-2</v>
      </c>
      <c r="CL1378" s="14">
        <v>1.0860008132807301E-2</v>
      </c>
      <c r="CM1378" s="14">
        <v>0</v>
      </c>
      <c r="CN1378" s="14"/>
      <c r="CO1378" s="14">
        <v>1.1481800034876E-2</v>
      </c>
      <c r="CP1378" s="14">
        <v>1.2262175858196901E-2</v>
      </c>
      <c r="CQ1378" s="14"/>
      <c r="CR1378" s="14">
        <v>1.1505149314590801E-2</v>
      </c>
      <c r="CS1378" s="14">
        <v>1.30639787399981E-2</v>
      </c>
    </row>
    <row r="1379" spans="2:97" x14ac:dyDescent="0.3">
      <c r="C1379" s="14"/>
      <c r="D1379" s="14"/>
      <c r="E1379" s="14"/>
      <c r="F1379" s="14"/>
      <c r="G1379" s="14"/>
      <c r="H1379" s="14"/>
      <c r="I1379" s="14"/>
      <c r="J1379" s="14"/>
      <c r="K1379" s="14"/>
      <c r="L1379" s="14"/>
      <c r="M1379" s="14"/>
      <c r="N1379" s="14"/>
      <c r="O1379" s="14"/>
      <c r="P1379" s="14"/>
      <c r="Q1379" s="14"/>
      <c r="R1379" s="14"/>
      <c r="S1379" s="14"/>
      <c r="T1379" s="14"/>
      <c r="U1379" s="14"/>
      <c r="V1379" s="14"/>
      <c r="W1379" s="14"/>
      <c r="X1379" s="14"/>
      <c r="Y1379" s="14"/>
      <c r="Z1379" s="14"/>
      <c r="AA1379" s="14"/>
      <c r="AB1379" s="14"/>
      <c r="AC1379" s="14"/>
      <c r="AD1379" s="14"/>
      <c r="AE1379" s="14"/>
      <c r="AF1379" s="14"/>
      <c r="AG1379" s="14"/>
      <c r="AH1379" s="14"/>
      <c r="AI1379" s="14"/>
      <c r="AJ1379" s="14"/>
      <c r="AK1379" s="14"/>
      <c r="AL1379" s="14"/>
      <c r="AM1379" s="14"/>
      <c r="AN1379" s="14"/>
      <c r="AO1379" s="14"/>
      <c r="AP1379" s="14"/>
      <c r="AQ1379" s="14"/>
      <c r="AR1379" s="14"/>
      <c r="AS1379" s="14"/>
      <c r="AT1379" s="14"/>
      <c r="AU1379" s="14"/>
      <c r="AV1379" s="14"/>
      <c r="AW1379" s="14"/>
      <c r="AX1379" s="14"/>
      <c r="AY1379" s="14"/>
      <c r="AZ1379" s="14"/>
      <c r="BA1379" s="14"/>
      <c r="BB1379" s="14"/>
      <c r="BC1379" s="14"/>
      <c r="BD1379" s="14"/>
      <c r="BE1379" s="14"/>
      <c r="BF1379" s="14"/>
      <c r="BG1379" s="14"/>
      <c r="BH1379" s="14"/>
      <c r="BI1379" s="14"/>
      <c r="BJ1379" s="14"/>
      <c r="BK1379" s="14"/>
      <c r="BL1379" s="14"/>
      <c r="BM1379" s="14"/>
      <c r="BN1379" s="14"/>
      <c r="BO1379" s="14"/>
      <c r="BP1379" s="14"/>
      <c r="BQ1379" s="14"/>
      <c r="BR1379" s="14"/>
      <c r="BS1379" s="14"/>
      <c r="BT1379" s="14"/>
      <c r="BU1379" s="14"/>
      <c r="BV1379" s="14"/>
      <c r="BW1379" s="14"/>
      <c r="BX1379" s="14"/>
      <c r="BY1379" s="14"/>
      <c r="BZ1379" s="14"/>
      <c r="CA1379" s="14"/>
      <c r="CB1379" s="14"/>
      <c r="CC1379" s="14"/>
      <c r="CD1379" s="14"/>
      <c r="CE1379" s="14"/>
      <c r="CF1379" s="14"/>
      <c r="CG1379" s="14"/>
      <c r="CH1379" s="14"/>
      <c r="CI1379" s="14"/>
      <c r="CJ1379" s="14"/>
      <c r="CK1379" s="14"/>
      <c r="CL1379" s="14"/>
      <c r="CM1379" s="14"/>
      <c r="CN1379" s="14"/>
      <c r="CO1379" s="14"/>
      <c r="CP1379" s="14"/>
      <c r="CQ1379" s="14"/>
      <c r="CR1379" s="14"/>
      <c r="CS1379" s="14"/>
    </row>
    <row r="1380" spans="2:97" x14ac:dyDescent="0.3">
      <c r="B1380" s="6" t="s">
        <v>529</v>
      </c>
      <c r="C1380" s="14"/>
      <c r="D1380" s="14"/>
      <c r="E1380" s="14"/>
      <c r="F1380" s="14"/>
      <c r="G1380" s="14"/>
      <c r="H1380" s="14"/>
      <c r="I1380" s="14"/>
      <c r="J1380" s="14"/>
      <c r="K1380" s="14"/>
      <c r="L1380" s="14"/>
      <c r="M1380" s="14"/>
      <c r="N1380" s="14"/>
      <c r="O1380" s="14"/>
      <c r="P1380" s="14"/>
      <c r="Q1380" s="14"/>
      <c r="R1380" s="14"/>
      <c r="S1380" s="14"/>
      <c r="T1380" s="14"/>
      <c r="U1380" s="14"/>
      <c r="V1380" s="14"/>
      <c r="W1380" s="14"/>
      <c r="X1380" s="14"/>
      <c r="Y1380" s="14"/>
      <c r="Z1380" s="14"/>
      <c r="AA1380" s="14"/>
      <c r="AB1380" s="14"/>
      <c r="AC1380" s="14"/>
      <c r="AD1380" s="14"/>
      <c r="AE1380" s="14"/>
      <c r="AF1380" s="14"/>
      <c r="AG1380" s="14"/>
      <c r="AH1380" s="14"/>
      <c r="AI1380" s="14"/>
      <c r="AJ1380" s="14"/>
      <c r="AK1380" s="14"/>
      <c r="AL1380" s="14"/>
      <c r="AM1380" s="14"/>
      <c r="AN1380" s="14"/>
      <c r="AO1380" s="14"/>
      <c r="AP1380" s="14"/>
      <c r="AQ1380" s="14"/>
      <c r="AR1380" s="14"/>
      <c r="AS1380" s="14"/>
      <c r="AT1380" s="14"/>
      <c r="AU1380" s="14"/>
      <c r="AV1380" s="14"/>
      <c r="AW1380" s="14"/>
      <c r="AX1380" s="14"/>
      <c r="AY1380" s="14"/>
      <c r="AZ1380" s="14"/>
      <c r="BA1380" s="14"/>
      <c r="BB1380" s="14"/>
      <c r="BC1380" s="14"/>
      <c r="BD1380" s="14"/>
      <c r="BE1380" s="14"/>
      <c r="BF1380" s="14"/>
      <c r="BG1380" s="14"/>
      <c r="BH1380" s="14"/>
      <c r="BI1380" s="14"/>
      <c r="BJ1380" s="14"/>
      <c r="BK1380" s="14"/>
      <c r="BL1380" s="14"/>
      <c r="BM1380" s="14"/>
      <c r="BN1380" s="14"/>
      <c r="BO1380" s="14"/>
      <c r="BP1380" s="14"/>
      <c r="BQ1380" s="14"/>
      <c r="BR1380" s="14"/>
      <c r="BS1380" s="14"/>
      <c r="BT1380" s="14"/>
      <c r="BU1380" s="14"/>
      <c r="BV1380" s="14"/>
      <c r="BW1380" s="14"/>
      <c r="BX1380" s="14"/>
      <c r="BY1380" s="14"/>
      <c r="BZ1380" s="14"/>
      <c r="CA1380" s="14"/>
      <c r="CB1380" s="14"/>
      <c r="CC1380" s="14"/>
      <c r="CD1380" s="14"/>
      <c r="CE1380" s="14"/>
      <c r="CF1380" s="14"/>
      <c r="CG1380" s="14"/>
      <c r="CH1380" s="14"/>
      <c r="CI1380" s="14"/>
      <c r="CJ1380" s="14"/>
      <c r="CK1380" s="14"/>
      <c r="CL1380" s="14"/>
      <c r="CM1380" s="14"/>
      <c r="CN1380" s="14"/>
      <c r="CO1380" s="14"/>
      <c r="CP1380" s="14"/>
      <c r="CQ1380" s="14"/>
      <c r="CR1380" s="14"/>
      <c r="CS1380" s="14"/>
    </row>
    <row r="1381" spans="2:97" x14ac:dyDescent="0.3">
      <c r="B1381" s="24" t="s">
        <v>118</v>
      </c>
      <c r="C1381" s="14"/>
      <c r="D1381" s="14"/>
      <c r="E1381" s="14"/>
      <c r="F1381" s="14"/>
      <c r="G1381" s="14"/>
      <c r="H1381" s="14"/>
      <c r="I1381" s="14"/>
      <c r="J1381" s="14"/>
      <c r="K1381" s="14"/>
      <c r="L1381" s="14"/>
      <c r="M1381" s="14"/>
      <c r="N1381" s="14"/>
      <c r="O1381" s="14"/>
      <c r="P1381" s="14"/>
      <c r="Q1381" s="14"/>
      <c r="R1381" s="14"/>
      <c r="S1381" s="14"/>
      <c r="T1381" s="14"/>
      <c r="U1381" s="14"/>
      <c r="V1381" s="14"/>
      <c r="W1381" s="14"/>
      <c r="X1381" s="14"/>
      <c r="Y1381" s="14"/>
      <c r="Z1381" s="14"/>
      <c r="AA1381" s="14"/>
      <c r="AB1381" s="14"/>
      <c r="AC1381" s="14"/>
      <c r="AD1381" s="14"/>
      <c r="AE1381" s="14"/>
      <c r="AF1381" s="14"/>
      <c r="AG1381" s="14"/>
      <c r="AH1381" s="14"/>
      <c r="AI1381" s="14"/>
      <c r="AJ1381" s="14"/>
      <c r="AK1381" s="14"/>
      <c r="AL1381" s="14"/>
      <c r="AM1381" s="14"/>
      <c r="AN1381" s="14"/>
      <c r="AO1381" s="14"/>
      <c r="AP1381" s="14"/>
      <c r="AQ1381" s="14"/>
      <c r="AR1381" s="14"/>
      <c r="AS1381" s="14"/>
      <c r="AT1381" s="14"/>
      <c r="AU1381" s="14"/>
      <c r="AV1381" s="14"/>
      <c r="AW1381" s="14"/>
      <c r="AX1381" s="14"/>
      <c r="AY1381" s="14"/>
      <c r="AZ1381" s="14"/>
      <c r="BA1381" s="14"/>
      <c r="BB1381" s="14"/>
      <c r="BC1381" s="14"/>
      <c r="BD1381" s="14"/>
      <c r="BE1381" s="14"/>
      <c r="BF1381" s="14"/>
      <c r="BG1381" s="14"/>
      <c r="BH1381" s="14"/>
      <c r="BI1381" s="14"/>
      <c r="BJ1381" s="14"/>
      <c r="BK1381" s="14"/>
      <c r="BL1381" s="14"/>
      <c r="BM1381" s="14"/>
      <c r="BN1381" s="14"/>
      <c r="BO1381" s="14"/>
      <c r="BP1381" s="14"/>
      <c r="BQ1381" s="14"/>
      <c r="BR1381" s="14"/>
      <c r="BS1381" s="14"/>
      <c r="BT1381" s="14"/>
      <c r="BU1381" s="14"/>
      <c r="BV1381" s="14"/>
      <c r="BW1381" s="14"/>
      <c r="BX1381" s="14"/>
      <c r="BY1381" s="14"/>
      <c r="BZ1381" s="14"/>
      <c r="CA1381" s="14"/>
      <c r="CB1381" s="14"/>
      <c r="CC1381" s="14"/>
      <c r="CD1381" s="14"/>
      <c r="CE1381" s="14"/>
      <c r="CF1381" s="14"/>
      <c r="CG1381" s="14"/>
      <c r="CH1381" s="14"/>
      <c r="CI1381" s="14"/>
      <c r="CJ1381" s="14"/>
      <c r="CK1381" s="14"/>
      <c r="CL1381" s="14"/>
      <c r="CM1381" s="14"/>
      <c r="CN1381" s="14"/>
      <c r="CO1381" s="14"/>
      <c r="CP1381" s="14"/>
      <c r="CQ1381" s="14"/>
      <c r="CR1381" s="14"/>
      <c r="CS1381" s="14"/>
    </row>
    <row r="1382" spans="2:97" x14ac:dyDescent="0.3">
      <c r="B1382" t="s">
        <v>526</v>
      </c>
      <c r="C1382" s="14">
        <v>7.7996427799779305E-2</v>
      </c>
      <c r="D1382" s="14">
        <v>8.5913498793950299E-2</v>
      </c>
      <c r="E1382" s="14">
        <v>6.8406659723459995E-2</v>
      </c>
      <c r="F1382" s="14"/>
      <c r="G1382" s="14">
        <v>0.155273314155639</v>
      </c>
      <c r="H1382" s="14">
        <v>0.13231753449905201</v>
      </c>
      <c r="I1382" s="14">
        <v>7.4782113401021894E-2</v>
      </c>
      <c r="J1382" s="14">
        <v>5.2868251141704597E-2</v>
      </c>
      <c r="K1382" s="14">
        <v>5.0250654170600199E-2</v>
      </c>
      <c r="L1382" s="14">
        <v>2.4282418086966701E-2</v>
      </c>
      <c r="M1382" s="14"/>
      <c r="N1382" s="14">
        <v>7.9235540912023394E-2</v>
      </c>
      <c r="O1382" s="14">
        <v>5.3753385367253499E-2</v>
      </c>
      <c r="P1382" s="14">
        <v>0.111603579805383</v>
      </c>
      <c r="Q1382" s="14">
        <v>7.3230470520794205E-2</v>
      </c>
      <c r="R1382" s="14"/>
      <c r="S1382" s="14">
        <v>9.1533200022732894E-2</v>
      </c>
      <c r="T1382" s="14">
        <v>9.1263940228438506E-2</v>
      </c>
      <c r="U1382" s="14">
        <v>4.7498410124724E-2</v>
      </c>
      <c r="V1382" s="14">
        <v>8.2522087789196799E-2</v>
      </c>
      <c r="W1382" s="14">
        <v>9.3580185512315395E-2</v>
      </c>
      <c r="X1382" s="14">
        <v>7.6570691183664094E-2</v>
      </c>
      <c r="Y1382" s="14">
        <v>7.3126591180489697E-2</v>
      </c>
      <c r="Z1382" s="14">
        <v>6.0048907044925E-2</v>
      </c>
      <c r="AA1382" s="14">
        <v>6.0377201065320303E-2</v>
      </c>
      <c r="AB1382" s="14">
        <v>7.9595219682547E-2</v>
      </c>
      <c r="AC1382" s="14">
        <v>0.10649794212856099</v>
      </c>
      <c r="AD1382" s="14">
        <v>4.1591035341968799E-2</v>
      </c>
      <c r="AE1382" s="14"/>
      <c r="AF1382" s="14">
        <v>6.5095368833186396E-2</v>
      </c>
      <c r="AG1382" s="14">
        <v>9.9097571670467496E-2</v>
      </c>
      <c r="AH1382" s="14">
        <v>4.2225675007880499E-2</v>
      </c>
      <c r="AI1382" s="14">
        <v>7.9757151738905005E-2</v>
      </c>
      <c r="AJ1382" s="14">
        <v>2.6115332750845099E-2</v>
      </c>
      <c r="AK1382" s="14"/>
      <c r="AL1382" s="14">
        <v>0.121757137173679</v>
      </c>
      <c r="AM1382" s="14">
        <v>6.0580376451589001E-2</v>
      </c>
      <c r="AN1382" s="14">
        <v>5.7502408508625799E-2</v>
      </c>
      <c r="AO1382" s="14">
        <v>6.6865399992428007E-2</v>
      </c>
      <c r="AP1382" s="14">
        <v>8.2353319000696701E-2</v>
      </c>
      <c r="AQ1382" s="14">
        <v>3.9560677269289898E-2</v>
      </c>
      <c r="AR1382" s="14"/>
      <c r="AS1382" s="14">
        <v>7.2373001584374E-2</v>
      </c>
      <c r="AT1382" s="14">
        <v>6.3259751331649697E-2</v>
      </c>
      <c r="AU1382" s="14">
        <v>7.94498516592647E-2</v>
      </c>
      <c r="AV1382" s="14">
        <v>0.105558554098414</v>
      </c>
      <c r="AW1382" s="14">
        <v>0.149160548667506</v>
      </c>
      <c r="AX1382" s="14"/>
      <c r="AY1382" s="14">
        <v>0.110300133706337</v>
      </c>
      <c r="AZ1382" s="14">
        <v>9.1981319863325098E-2</v>
      </c>
      <c r="BA1382" s="14">
        <v>7.2182933963907306E-2</v>
      </c>
      <c r="BB1382" s="14">
        <v>8.9703009090398994E-2</v>
      </c>
      <c r="BC1382" s="14">
        <v>5.4361531386766603E-2</v>
      </c>
      <c r="BD1382" s="14">
        <v>5.6560271499867698E-2</v>
      </c>
      <c r="BE1382" s="14">
        <v>9.0605669964745603E-2</v>
      </c>
      <c r="BF1382" s="14">
        <v>8.1344846262923098E-2</v>
      </c>
      <c r="BG1382" s="14">
        <v>8.0786920850506802E-2</v>
      </c>
      <c r="BH1382" s="14">
        <v>7.4586634012327596E-2</v>
      </c>
      <c r="BI1382" s="14">
        <v>5.8429750617477301E-2</v>
      </c>
      <c r="BJ1382" s="14">
        <v>0.104398888843392</v>
      </c>
      <c r="BK1382" s="14">
        <v>2.1824352696284799E-2</v>
      </c>
      <c r="BL1382" s="14">
        <v>0.14459982649733899</v>
      </c>
      <c r="BM1382" s="14">
        <v>7.5706186895756297E-2</v>
      </c>
      <c r="BN1382" s="14">
        <v>0.13866716525498099</v>
      </c>
      <c r="BO1382" s="14"/>
      <c r="BP1382" s="14">
        <v>0.129586351192536</v>
      </c>
      <c r="BQ1382" s="14">
        <v>7.0442474594741303E-2</v>
      </c>
      <c r="BR1382" s="14">
        <v>7.1297923259399001E-2</v>
      </c>
      <c r="BS1382" s="14">
        <v>5.3661379514098002E-2</v>
      </c>
      <c r="BT1382" s="14">
        <v>3.3351356831852898E-2</v>
      </c>
      <c r="BU1382" s="14">
        <v>7.5454341914785603E-2</v>
      </c>
      <c r="BV1382" s="14"/>
      <c r="BW1382" s="14">
        <v>5.5434974553757302E-2</v>
      </c>
      <c r="BX1382" s="14">
        <v>9.5615271312576994E-2</v>
      </c>
      <c r="BY1382" s="14" t="s">
        <v>120</v>
      </c>
      <c r="BZ1382" s="14">
        <v>0.101507740449729</v>
      </c>
      <c r="CA1382" s="14">
        <v>8.4948088482907899E-2</v>
      </c>
      <c r="CB1382" s="14">
        <v>9.1960903371742703E-2</v>
      </c>
      <c r="CC1382" s="14">
        <v>7.12599985099307E-2</v>
      </c>
      <c r="CD1382" s="14"/>
      <c r="CE1382" s="14">
        <v>0.110960069910018</v>
      </c>
      <c r="CF1382" s="14">
        <v>0.100569772358359</v>
      </c>
      <c r="CG1382" s="14">
        <v>6.2587275436734605E-2</v>
      </c>
      <c r="CH1382" s="14">
        <v>7.0608139258764496E-2</v>
      </c>
      <c r="CI1382" s="14"/>
      <c r="CJ1382" s="14">
        <v>9.2840210657857594E-2</v>
      </c>
      <c r="CK1382" s="14">
        <v>7.4313397214602103E-2</v>
      </c>
      <c r="CL1382" s="14">
        <v>7.6927606299861298E-2</v>
      </c>
      <c r="CM1382" s="14">
        <v>5.8502392834421997E-2</v>
      </c>
      <c r="CN1382" s="14"/>
      <c r="CO1382" s="14">
        <v>8.8831704153616603E-2</v>
      </c>
      <c r="CP1382" s="14">
        <v>7.6236396513109803E-2</v>
      </c>
      <c r="CQ1382" s="14"/>
      <c r="CR1382" s="14">
        <v>9.7924810812115404E-2</v>
      </c>
      <c r="CS1382" s="14">
        <v>7.60897941124698E-2</v>
      </c>
    </row>
    <row r="1383" spans="2:97" x14ac:dyDescent="0.3">
      <c r="B1383" t="s">
        <v>527</v>
      </c>
      <c r="C1383" s="14">
        <v>0.37022493998169198</v>
      </c>
      <c r="D1383" s="14">
        <v>0.383626332748077</v>
      </c>
      <c r="E1383" s="14">
        <v>0.358212969753189</v>
      </c>
      <c r="F1383" s="14"/>
      <c r="G1383" s="14">
        <v>0.44494974304651103</v>
      </c>
      <c r="H1383" s="14">
        <v>0.43181461765661899</v>
      </c>
      <c r="I1383" s="14">
        <v>0.43259363799128697</v>
      </c>
      <c r="J1383" s="14">
        <v>0.34454615090295199</v>
      </c>
      <c r="K1383" s="14">
        <v>0.31683624210067202</v>
      </c>
      <c r="L1383" s="14">
        <v>0.27658192021359301</v>
      </c>
      <c r="M1383" s="14"/>
      <c r="N1383" s="14">
        <v>0.3619597784934</v>
      </c>
      <c r="O1383" s="14">
        <v>0.37305255737841098</v>
      </c>
      <c r="P1383" s="14">
        <v>0.385125938684859</v>
      </c>
      <c r="Q1383" s="14">
        <v>0.36386081067153497</v>
      </c>
      <c r="R1383" s="14"/>
      <c r="S1383" s="14">
        <v>0.34721603215244401</v>
      </c>
      <c r="T1383" s="14">
        <v>0.37335862400757203</v>
      </c>
      <c r="U1383" s="14">
        <v>0.32060391350732897</v>
      </c>
      <c r="V1383" s="14">
        <v>0.41181307343771401</v>
      </c>
      <c r="W1383" s="14">
        <v>0.29956736060276201</v>
      </c>
      <c r="X1383" s="14">
        <v>0.43725601204516001</v>
      </c>
      <c r="Y1383" s="14">
        <v>0.45042246219523602</v>
      </c>
      <c r="Z1383" s="14">
        <v>0.41762388669913397</v>
      </c>
      <c r="AA1383" s="14">
        <v>0.42265037193865301</v>
      </c>
      <c r="AB1383" s="14">
        <v>0.27951462144021799</v>
      </c>
      <c r="AC1383" s="14">
        <v>0.36859597851942899</v>
      </c>
      <c r="AD1383" s="14">
        <v>0.24139283706082501</v>
      </c>
      <c r="AE1383" s="14"/>
      <c r="AF1383" s="14">
        <v>0.40734025079132702</v>
      </c>
      <c r="AG1383" s="14">
        <v>0.38235145127902798</v>
      </c>
      <c r="AH1383" s="14">
        <v>0.357696318982128</v>
      </c>
      <c r="AI1383" s="14">
        <v>0.43800449844266998</v>
      </c>
      <c r="AJ1383" s="14">
        <v>0.336726388935978</v>
      </c>
      <c r="AK1383" s="14"/>
      <c r="AL1383" s="14">
        <v>0.377556634971211</v>
      </c>
      <c r="AM1383" s="14">
        <v>0.42119952778231701</v>
      </c>
      <c r="AN1383" s="14">
        <v>0.38229994337326201</v>
      </c>
      <c r="AO1383" s="14">
        <v>0.43122244536335302</v>
      </c>
      <c r="AP1383" s="14">
        <v>0.33017864741604303</v>
      </c>
      <c r="AQ1383" s="14">
        <v>0.212615288889695</v>
      </c>
      <c r="AR1383" s="14"/>
      <c r="AS1383" s="14">
        <v>0.36788530024682797</v>
      </c>
      <c r="AT1383" s="14">
        <v>0.39071055733424298</v>
      </c>
      <c r="AU1383" s="14">
        <v>0.34956661783669202</v>
      </c>
      <c r="AV1383" s="14">
        <v>0.41770634164562098</v>
      </c>
      <c r="AW1383" s="14">
        <v>0.416324309039175</v>
      </c>
      <c r="AX1383" s="14"/>
      <c r="AY1383" s="14">
        <v>0</v>
      </c>
      <c r="AZ1383" s="14">
        <v>0.31683854942322998</v>
      </c>
      <c r="BA1383" s="14">
        <v>0.39289190750174302</v>
      </c>
      <c r="BB1383" s="14">
        <v>0.29889164039267202</v>
      </c>
      <c r="BC1383" s="14">
        <v>0.41289320066183399</v>
      </c>
      <c r="BD1383" s="14">
        <v>0.37647022531077701</v>
      </c>
      <c r="BE1383" s="14">
        <v>0.40149187547173898</v>
      </c>
      <c r="BF1383" s="14">
        <v>0.39689696439259797</v>
      </c>
      <c r="BG1383" s="14">
        <v>0.39166957612443198</v>
      </c>
      <c r="BH1383" s="14">
        <v>0.45933127344515701</v>
      </c>
      <c r="BI1383" s="14">
        <v>0.36490817368419198</v>
      </c>
      <c r="BJ1383" s="14">
        <v>0.31720257046288503</v>
      </c>
      <c r="BK1383" s="14">
        <v>0.35387817328375998</v>
      </c>
      <c r="BL1383" s="14">
        <v>0.36279468451250402</v>
      </c>
      <c r="BM1383" s="14">
        <v>0.25768511956640699</v>
      </c>
      <c r="BN1383" s="14">
        <v>0.39452825644084399</v>
      </c>
      <c r="BO1383" s="14"/>
      <c r="BP1383" s="14">
        <v>0.39493017785345802</v>
      </c>
      <c r="BQ1383" s="14">
        <v>0.35924647700867901</v>
      </c>
      <c r="BR1383" s="14">
        <v>0.38508141818900099</v>
      </c>
      <c r="BS1383" s="14">
        <v>0.36543651839909003</v>
      </c>
      <c r="BT1383" s="14">
        <v>0.35077062166245798</v>
      </c>
      <c r="BU1383" s="14">
        <v>0.33506409175746599</v>
      </c>
      <c r="BV1383" s="14"/>
      <c r="BW1383" s="14">
        <v>0.33150421131695301</v>
      </c>
      <c r="BX1383" s="14">
        <v>0.39582055671625399</v>
      </c>
      <c r="BY1383" s="14" t="s">
        <v>120</v>
      </c>
      <c r="BZ1383" s="14">
        <v>0.401127440349278</v>
      </c>
      <c r="CA1383" s="14">
        <v>0.39162211451703599</v>
      </c>
      <c r="CB1383" s="14">
        <v>0.40217788886703099</v>
      </c>
      <c r="CC1383" s="14">
        <v>0.36878388704204801</v>
      </c>
      <c r="CD1383" s="14"/>
      <c r="CE1383" s="14">
        <v>0.44289679743577898</v>
      </c>
      <c r="CF1383" s="14">
        <v>0.40326249593882701</v>
      </c>
      <c r="CG1383" s="14">
        <v>0.319916285125799</v>
      </c>
      <c r="CH1383" s="14">
        <v>0.34010948982229799</v>
      </c>
      <c r="CI1383" s="14"/>
      <c r="CJ1383" s="14">
        <v>0.37402472004398901</v>
      </c>
      <c r="CK1383" s="14">
        <v>0.43478125986787802</v>
      </c>
      <c r="CL1383" s="14">
        <v>0.35169701146741</v>
      </c>
      <c r="CM1383" s="14">
        <v>0.31616813313448699</v>
      </c>
      <c r="CN1383" s="14"/>
      <c r="CO1383" s="14">
        <v>0.48875872156588501</v>
      </c>
      <c r="CP1383" s="14">
        <v>0.353217557226501</v>
      </c>
      <c r="CQ1383" s="14"/>
      <c r="CR1383" s="14">
        <v>0.47446999858273298</v>
      </c>
      <c r="CS1383" s="14">
        <v>0.36621140566122401</v>
      </c>
    </row>
    <row r="1384" spans="2:97" x14ac:dyDescent="0.3">
      <c r="B1384" t="s">
        <v>528</v>
      </c>
      <c r="C1384" s="14">
        <v>0.42307781951847301</v>
      </c>
      <c r="D1384" s="14">
        <v>0.43075009459475799</v>
      </c>
      <c r="E1384" s="14">
        <v>0.41593985223980401</v>
      </c>
      <c r="F1384" s="14"/>
      <c r="G1384" s="14">
        <v>0.28094302211468902</v>
      </c>
      <c r="H1384" s="14">
        <v>0.29936280921775998</v>
      </c>
      <c r="I1384" s="14">
        <v>0.38604336052153798</v>
      </c>
      <c r="J1384" s="14">
        <v>0.47607735356839198</v>
      </c>
      <c r="K1384" s="14">
        <v>0.48930205325021198</v>
      </c>
      <c r="L1384" s="14">
        <v>0.56050229028439902</v>
      </c>
      <c r="M1384" s="14"/>
      <c r="N1384" s="14">
        <v>0.46366182789246002</v>
      </c>
      <c r="O1384" s="14">
        <v>0.44281409881265299</v>
      </c>
      <c r="P1384" s="14">
        <v>0.389060769226937</v>
      </c>
      <c r="Q1384" s="14">
        <v>0.38769975484257202</v>
      </c>
      <c r="R1384" s="14"/>
      <c r="S1384" s="14">
        <v>0.40402269566895499</v>
      </c>
      <c r="T1384" s="14">
        <v>0.40672871294376101</v>
      </c>
      <c r="U1384" s="14">
        <v>0.50499596610052999</v>
      </c>
      <c r="V1384" s="14">
        <v>0.36238368832842899</v>
      </c>
      <c r="W1384" s="14">
        <v>0.487183489346601</v>
      </c>
      <c r="X1384" s="14">
        <v>0.34770588001714903</v>
      </c>
      <c r="Y1384" s="14">
        <v>0.35705439643147502</v>
      </c>
      <c r="Z1384" s="14">
        <v>0.37837029115081</v>
      </c>
      <c r="AA1384" s="14">
        <v>0.409868194437851</v>
      </c>
      <c r="AB1384" s="14">
        <v>0.52161246234316405</v>
      </c>
      <c r="AC1384" s="14">
        <v>0.42572243011240402</v>
      </c>
      <c r="AD1384" s="14">
        <v>0.60734346674308104</v>
      </c>
      <c r="AE1384" s="14"/>
      <c r="AF1384" s="14">
        <v>0.42274934210120202</v>
      </c>
      <c r="AG1384" s="14">
        <v>0.42341825379197501</v>
      </c>
      <c r="AH1384" s="14">
        <v>0.51034930202532902</v>
      </c>
      <c r="AI1384" s="14">
        <v>0.33041681104906101</v>
      </c>
      <c r="AJ1384" s="14">
        <v>0.46915616419531198</v>
      </c>
      <c r="AK1384" s="14"/>
      <c r="AL1384" s="14">
        <v>0.41209003900241797</v>
      </c>
      <c r="AM1384" s="14">
        <v>0.41740606575468903</v>
      </c>
      <c r="AN1384" s="14">
        <v>0.47364773229141099</v>
      </c>
      <c r="AO1384" s="14">
        <v>0.37160178286587198</v>
      </c>
      <c r="AP1384" s="14">
        <v>0.43918097345349</v>
      </c>
      <c r="AQ1384" s="14">
        <v>0.490184491312885</v>
      </c>
      <c r="AR1384" s="14"/>
      <c r="AS1384" s="14">
        <v>0.41768374808150199</v>
      </c>
      <c r="AT1384" s="14">
        <v>0.42338883843092801</v>
      </c>
      <c r="AU1384" s="14">
        <v>0.46719300782935602</v>
      </c>
      <c r="AV1384" s="14">
        <v>0.37392648922288901</v>
      </c>
      <c r="AW1384" s="14">
        <v>0.360403344993597</v>
      </c>
      <c r="AX1384" s="14"/>
      <c r="AY1384" s="14">
        <v>0.61908940080291397</v>
      </c>
      <c r="AZ1384" s="14">
        <v>0.32267193397198601</v>
      </c>
      <c r="BA1384" s="14">
        <v>0.41992346229026301</v>
      </c>
      <c r="BB1384" s="14">
        <v>0.459728995047891</v>
      </c>
      <c r="BC1384" s="14">
        <v>0.42618883971549998</v>
      </c>
      <c r="BD1384" s="14">
        <v>0.38799595850451102</v>
      </c>
      <c r="BE1384" s="14">
        <v>0.39917509415724101</v>
      </c>
      <c r="BF1384" s="14">
        <v>0.42866879094982901</v>
      </c>
      <c r="BG1384" s="14">
        <v>0.39218146624290801</v>
      </c>
      <c r="BH1384" s="14">
        <v>0.38031660840946102</v>
      </c>
      <c r="BI1384" s="14">
        <v>0.48697522716674302</v>
      </c>
      <c r="BJ1384" s="14">
        <v>0.43429790250424899</v>
      </c>
      <c r="BK1384" s="14">
        <v>0.514026166897952</v>
      </c>
      <c r="BL1384" s="14">
        <v>0.41169065053472798</v>
      </c>
      <c r="BM1384" s="14">
        <v>0.53407716014431095</v>
      </c>
      <c r="BN1384" s="14">
        <v>0.42938069104465199</v>
      </c>
      <c r="BO1384" s="14"/>
      <c r="BP1384" s="14">
        <v>0.36710881929747302</v>
      </c>
      <c r="BQ1384" s="14">
        <v>0.42315077394484102</v>
      </c>
      <c r="BR1384" s="14">
        <v>0.39926522578654899</v>
      </c>
      <c r="BS1384" s="14">
        <v>0.44667751173794201</v>
      </c>
      <c r="BT1384" s="14">
        <v>0.49783059662185197</v>
      </c>
      <c r="BU1384" s="14">
        <v>0.50764542821456604</v>
      </c>
      <c r="BV1384" s="14"/>
      <c r="BW1384" s="14">
        <v>0.48034836454643098</v>
      </c>
      <c r="BX1384" s="14">
        <v>0.40775739146312101</v>
      </c>
      <c r="BY1384" s="14" t="s">
        <v>120</v>
      </c>
      <c r="BZ1384" s="14">
        <v>0.401232466503194</v>
      </c>
      <c r="CA1384" s="14">
        <v>0.35507018727701301</v>
      </c>
      <c r="CB1384" s="14">
        <v>0.36555240774769199</v>
      </c>
      <c r="CC1384" s="14">
        <v>0.39667781425607002</v>
      </c>
      <c r="CD1384" s="14"/>
      <c r="CE1384" s="14">
        <v>0.34724915246044302</v>
      </c>
      <c r="CF1384" s="14">
        <v>0.37223320755960099</v>
      </c>
      <c r="CG1384" s="14">
        <v>0.42580003089152602</v>
      </c>
      <c r="CH1384" s="14">
        <v>0.49072785468925201</v>
      </c>
      <c r="CI1384" s="14"/>
      <c r="CJ1384" s="14">
        <v>0.43650926010373797</v>
      </c>
      <c r="CK1384" s="14">
        <v>0.41216774077489898</v>
      </c>
      <c r="CL1384" s="14">
        <v>0.42958309144968398</v>
      </c>
      <c r="CM1384" s="14">
        <v>0.36474290039631901</v>
      </c>
      <c r="CN1384" s="14"/>
      <c r="CO1384" s="14">
        <v>0.34721705021315602</v>
      </c>
      <c r="CP1384" s="14">
        <v>0.43600801533630101</v>
      </c>
      <c r="CQ1384" s="14"/>
      <c r="CR1384" s="14">
        <v>0.359049324676182</v>
      </c>
      <c r="CS1384" s="14">
        <v>0.434444234521629</v>
      </c>
    </row>
    <row r="1385" spans="2:97" x14ac:dyDescent="0.3">
      <c r="B1385" t="s">
        <v>92</v>
      </c>
      <c r="C1385" s="14">
        <v>0.12870081270005601</v>
      </c>
      <c r="D1385" s="14">
        <v>9.9710073863214704E-2</v>
      </c>
      <c r="E1385" s="14">
        <v>0.15744051828354599</v>
      </c>
      <c r="F1385" s="14"/>
      <c r="G1385" s="14">
        <v>0.11883392068316</v>
      </c>
      <c r="H1385" s="14">
        <v>0.13650503862656899</v>
      </c>
      <c r="I1385" s="14">
        <v>0.106580888086153</v>
      </c>
      <c r="J1385" s="14">
        <v>0.12650824438695099</v>
      </c>
      <c r="K1385" s="14">
        <v>0.143611050478515</v>
      </c>
      <c r="L1385" s="14">
        <v>0.13863337141504101</v>
      </c>
      <c r="M1385" s="14"/>
      <c r="N1385" s="14">
        <v>9.5142852702116795E-2</v>
      </c>
      <c r="O1385" s="14">
        <v>0.13037995844168199</v>
      </c>
      <c r="P1385" s="14">
        <v>0.11420971228282099</v>
      </c>
      <c r="Q1385" s="14">
        <v>0.175208963965099</v>
      </c>
      <c r="R1385" s="14"/>
      <c r="S1385" s="14">
        <v>0.15722807215586801</v>
      </c>
      <c r="T1385" s="14">
        <v>0.12864872282022799</v>
      </c>
      <c r="U1385" s="14">
        <v>0.12690171026741601</v>
      </c>
      <c r="V1385" s="14">
        <v>0.14328115044466</v>
      </c>
      <c r="W1385" s="14">
        <v>0.119668964538322</v>
      </c>
      <c r="X1385" s="14">
        <v>0.13846741675402799</v>
      </c>
      <c r="Y1385" s="14">
        <v>0.1193965501928</v>
      </c>
      <c r="Z1385" s="14">
        <v>0.14395691510513101</v>
      </c>
      <c r="AA1385" s="14">
        <v>0.107104232558176</v>
      </c>
      <c r="AB1385" s="14">
        <v>0.119277696534071</v>
      </c>
      <c r="AC1385" s="14">
        <v>9.9183649239605695E-2</v>
      </c>
      <c r="AD1385" s="14">
        <v>0.109672660854126</v>
      </c>
      <c r="AE1385" s="14"/>
      <c r="AF1385" s="14">
        <v>0.104815038274284</v>
      </c>
      <c r="AG1385" s="14">
        <v>9.5132723258529103E-2</v>
      </c>
      <c r="AH1385" s="14">
        <v>8.9728703984662594E-2</v>
      </c>
      <c r="AI1385" s="14">
        <v>0.151821538769363</v>
      </c>
      <c r="AJ1385" s="14">
        <v>0.168002114117865</v>
      </c>
      <c r="AK1385" s="14"/>
      <c r="AL1385" s="14">
        <v>8.8596188852692298E-2</v>
      </c>
      <c r="AM1385" s="14">
        <v>0.100814030011405</v>
      </c>
      <c r="AN1385" s="14">
        <v>8.6549915826701296E-2</v>
      </c>
      <c r="AO1385" s="14">
        <v>0.13031037177834701</v>
      </c>
      <c r="AP1385" s="14">
        <v>0.14828706012977</v>
      </c>
      <c r="AQ1385" s="14">
        <v>0.25763954252812998</v>
      </c>
      <c r="AR1385" s="14"/>
      <c r="AS1385" s="14">
        <v>0.14205795008729599</v>
      </c>
      <c r="AT1385" s="14">
        <v>0.12264085290318</v>
      </c>
      <c r="AU1385" s="14">
        <v>0.103790522674687</v>
      </c>
      <c r="AV1385" s="14">
        <v>0.10280861503307601</v>
      </c>
      <c r="AW1385" s="14">
        <v>7.4111797299722004E-2</v>
      </c>
      <c r="AX1385" s="14"/>
      <c r="AY1385" s="14">
        <v>0.27061046549074902</v>
      </c>
      <c r="AZ1385" s="14">
        <v>0.26850819674145898</v>
      </c>
      <c r="BA1385" s="14">
        <v>0.115001696244087</v>
      </c>
      <c r="BB1385" s="14">
        <v>0.15167635546903899</v>
      </c>
      <c r="BC1385" s="14">
        <v>0.1065564282359</v>
      </c>
      <c r="BD1385" s="14">
        <v>0.178973544684845</v>
      </c>
      <c r="BE1385" s="14">
        <v>0.10872736040627499</v>
      </c>
      <c r="BF1385" s="14">
        <v>9.3089398394649997E-2</v>
      </c>
      <c r="BG1385" s="14">
        <v>0.135362036782154</v>
      </c>
      <c r="BH1385" s="14">
        <v>8.5765484133055098E-2</v>
      </c>
      <c r="BI1385" s="14">
        <v>8.9686848531586802E-2</v>
      </c>
      <c r="BJ1385" s="14">
        <v>0.144100638189474</v>
      </c>
      <c r="BK1385" s="14">
        <v>0.110271307122003</v>
      </c>
      <c r="BL1385" s="14">
        <v>8.0914838455428198E-2</v>
      </c>
      <c r="BM1385" s="14">
        <v>0.132531533393526</v>
      </c>
      <c r="BN1385" s="14">
        <v>3.7423887259523003E-2</v>
      </c>
      <c r="BO1385" s="14"/>
      <c r="BP1385" s="14">
        <v>0.108374651656533</v>
      </c>
      <c r="BQ1385" s="14">
        <v>0.14716027445173799</v>
      </c>
      <c r="BR1385" s="14">
        <v>0.144355432765051</v>
      </c>
      <c r="BS1385" s="14">
        <v>0.13422459034886999</v>
      </c>
      <c r="BT1385" s="14">
        <v>0.118047424883837</v>
      </c>
      <c r="BU1385" s="14">
        <v>8.1836138113182494E-2</v>
      </c>
      <c r="BV1385" s="14"/>
      <c r="BW1385" s="14">
        <v>0.13271244958285799</v>
      </c>
      <c r="BX1385" s="14">
        <v>0.10080678050804801</v>
      </c>
      <c r="BY1385" s="14" t="s">
        <v>120</v>
      </c>
      <c r="BZ1385" s="14">
        <v>9.61323526977996E-2</v>
      </c>
      <c r="CA1385" s="14">
        <v>0.16835960972304301</v>
      </c>
      <c r="CB1385" s="14">
        <v>0.14030880001353499</v>
      </c>
      <c r="CC1385" s="14">
        <v>0.163278300191951</v>
      </c>
      <c r="CD1385" s="14"/>
      <c r="CE1385" s="14">
        <v>9.8893980193760694E-2</v>
      </c>
      <c r="CF1385" s="14">
        <v>0.123934524143212</v>
      </c>
      <c r="CG1385" s="14">
        <v>0.19169640854594</v>
      </c>
      <c r="CH1385" s="14">
        <v>9.8554516229684599E-2</v>
      </c>
      <c r="CI1385" s="14"/>
      <c r="CJ1385" s="14">
        <v>9.6625809194415394E-2</v>
      </c>
      <c r="CK1385" s="14">
        <v>7.8737602142621002E-2</v>
      </c>
      <c r="CL1385" s="14">
        <v>0.141792290783046</v>
      </c>
      <c r="CM1385" s="14">
        <v>0.260586573634772</v>
      </c>
      <c r="CN1385" s="14"/>
      <c r="CO1385" s="14">
        <v>7.5192524067342295E-2</v>
      </c>
      <c r="CP1385" s="14">
        <v>0.134538030924088</v>
      </c>
      <c r="CQ1385" s="14"/>
      <c r="CR1385" s="14">
        <v>6.8555865928969395E-2</v>
      </c>
      <c r="CS1385" s="14">
        <v>0.12325456570467699</v>
      </c>
    </row>
    <row r="1386" spans="2:97" x14ac:dyDescent="0.3">
      <c r="C1386" s="14"/>
      <c r="D1386" s="14"/>
      <c r="E1386" s="14"/>
      <c r="F1386" s="14"/>
      <c r="G1386" s="14"/>
      <c r="H1386" s="14"/>
      <c r="I1386" s="14"/>
      <c r="J1386" s="14"/>
      <c r="K1386" s="14"/>
      <c r="L1386" s="14"/>
      <c r="M1386" s="14"/>
      <c r="N1386" s="14"/>
      <c r="O1386" s="14"/>
      <c r="P1386" s="14"/>
      <c r="Q1386" s="14"/>
      <c r="R1386" s="14"/>
      <c r="S1386" s="14"/>
      <c r="T1386" s="14"/>
      <c r="U1386" s="14"/>
      <c r="V1386" s="14"/>
      <c r="W1386" s="14"/>
      <c r="X1386" s="14"/>
      <c r="Y1386" s="14"/>
      <c r="Z1386" s="14"/>
      <c r="AA1386" s="14"/>
      <c r="AB1386" s="14"/>
      <c r="AC1386" s="14"/>
      <c r="AD1386" s="14"/>
      <c r="AE1386" s="14"/>
      <c r="AF1386" s="14"/>
      <c r="AG1386" s="14"/>
      <c r="AH1386" s="14"/>
      <c r="AI1386" s="14"/>
      <c r="AJ1386" s="14"/>
      <c r="AK1386" s="14"/>
      <c r="AL1386" s="14"/>
      <c r="AM1386" s="14"/>
      <c r="AN1386" s="14"/>
      <c r="AO1386" s="14"/>
      <c r="AP1386" s="14"/>
      <c r="AQ1386" s="14"/>
      <c r="AR1386" s="14"/>
      <c r="AS1386" s="14"/>
      <c r="AT1386" s="14"/>
      <c r="AU1386" s="14"/>
      <c r="AV1386" s="14"/>
      <c r="AW1386" s="14"/>
      <c r="AX1386" s="14"/>
      <c r="AY1386" s="14"/>
      <c r="AZ1386" s="14"/>
      <c r="BA1386" s="14"/>
      <c r="BB1386" s="14"/>
      <c r="BC1386" s="14"/>
      <c r="BD1386" s="14"/>
      <c r="BE1386" s="14"/>
      <c r="BF1386" s="14"/>
      <c r="BG1386" s="14"/>
      <c r="BH1386" s="14"/>
      <c r="BI1386" s="14"/>
      <c r="BJ1386" s="14"/>
      <c r="BK1386" s="14"/>
      <c r="BL1386" s="14"/>
      <c r="BM1386" s="14"/>
      <c r="BN1386" s="14"/>
      <c r="BO1386" s="14"/>
      <c r="BP1386" s="14"/>
      <c r="BQ1386" s="14"/>
      <c r="BR1386" s="14"/>
      <c r="BS1386" s="14"/>
      <c r="BT1386" s="14"/>
      <c r="BU1386" s="14"/>
      <c r="BV1386" s="14"/>
      <c r="BW1386" s="14"/>
      <c r="BX1386" s="14"/>
      <c r="BY1386" s="14"/>
      <c r="BZ1386" s="14"/>
      <c r="CA1386" s="14"/>
      <c r="CB1386" s="14"/>
      <c r="CC1386" s="14"/>
      <c r="CD1386" s="14"/>
      <c r="CE1386" s="14"/>
      <c r="CF1386" s="14"/>
      <c r="CG1386" s="14"/>
      <c r="CH1386" s="14"/>
      <c r="CI1386" s="14"/>
      <c r="CJ1386" s="14"/>
      <c r="CK1386" s="14"/>
      <c r="CL1386" s="14"/>
      <c r="CM1386" s="14"/>
      <c r="CN1386" s="14"/>
      <c r="CO1386" s="14"/>
      <c r="CP1386" s="14"/>
      <c r="CQ1386" s="14"/>
      <c r="CR1386" s="14"/>
      <c r="CS1386" s="14"/>
    </row>
    <row r="1387" spans="2:97" x14ac:dyDescent="0.3">
      <c r="B1387" s="6" t="s">
        <v>534</v>
      </c>
      <c r="C1387" s="14"/>
      <c r="D1387" s="14"/>
      <c r="E1387" s="14"/>
      <c r="F1387" s="14"/>
      <c r="G1387" s="14"/>
      <c r="H1387" s="14"/>
      <c r="I1387" s="14"/>
      <c r="J1387" s="14"/>
      <c r="K1387" s="14"/>
      <c r="L1387" s="14"/>
      <c r="M1387" s="14"/>
      <c r="N1387" s="14"/>
      <c r="O1387" s="14"/>
      <c r="P1387" s="14"/>
      <c r="Q1387" s="14"/>
      <c r="R1387" s="14"/>
      <c r="S1387" s="14"/>
      <c r="T1387" s="14"/>
      <c r="U1387" s="14"/>
      <c r="V1387" s="14"/>
      <c r="W1387" s="14"/>
      <c r="X1387" s="14"/>
      <c r="Y1387" s="14"/>
      <c r="Z1387" s="14"/>
      <c r="AA1387" s="14"/>
      <c r="AB1387" s="14"/>
      <c r="AC1387" s="14"/>
      <c r="AD1387" s="14"/>
      <c r="AE1387" s="14"/>
      <c r="AF1387" s="14"/>
      <c r="AG1387" s="14"/>
      <c r="AH1387" s="14"/>
      <c r="AI1387" s="14"/>
      <c r="AJ1387" s="14"/>
      <c r="AK1387" s="14"/>
      <c r="AL1387" s="14"/>
      <c r="AM1387" s="14"/>
      <c r="AN1387" s="14"/>
      <c r="AO1387" s="14"/>
      <c r="AP1387" s="14"/>
      <c r="AQ1387" s="14"/>
      <c r="AR1387" s="14"/>
      <c r="AS1387" s="14"/>
      <c r="AT1387" s="14"/>
      <c r="AU1387" s="14"/>
      <c r="AV1387" s="14"/>
      <c r="AW1387" s="14"/>
      <c r="AX1387" s="14"/>
      <c r="AY1387" s="14"/>
      <c r="AZ1387" s="14"/>
      <c r="BA1387" s="14"/>
      <c r="BB1387" s="14"/>
      <c r="BC1387" s="14"/>
      <c r="BD1387" s="14"/>
      <c r="BE1387" s="14"/>
      <c r="BF1387" s="14"/>
      <c r="BG1387" s="14"/>
      <c r="BH1387" s="14"/>
      <c r="BI1387" s="14"/>
      <c r="BJ1387" s="14"/>
      <c r="BK1387" s="14"/>
      <c r="BL1387" s="14"/>
      <c r="BM1387" s="14"/>
      <c r="BN1387" s="14"/>
      <c r="BO1387" s="14"/>
      <c r="BP1387" s="14"/>
      <c r="BQ1387" s="14"/>
      <c r="BR1387" s="14"/>
      <c r="BS1387" s="14"/>
      <c r="BT1387" s="14"/>
      <c r="BU1387" s="14"/>
      <c r="BV1387" s="14"/>
      <c r="BW1387" s="14"/>
      <c r="BX1387" s="14"/>
      <c r="BY1387" s="14"/>
      <c r="BZ1387" s="14"/>
      <c r="CA1387" s="14"/>
      <c r="CB1387" s="14"/>
      <c r="CC1387" s="14"/>
      <c r="CD1387" s="14"/>
      <c r="CE1387" s="14"/>
      <c r="CF1387" s="14"/>
      <c r="CG1387" s="14"/>
      <c r="CH1387" s="14"/>
      <c r="CI1387" s="14"/>
      <c r="CJ1387" s="14"/>
      <c r="CK1387" s="14"/>
      <c r="CL1387" s="14"/>
      <c r="CM1387" s="14"/>
      <c r="CN1387" s="14"/>
      <c r="CO1387" s="14"/>
      <c r="CP1387" s="14"/>
      <c r="CQ1387" s="14"/>
      <c r="CR1387" s="14"/>
      <c r="CS1387" s="14"/>
    </row>
    <row r="1388" spans="2:97" x14ac:dyDescent="0.3">
      <c r="B1388" s="24" t="s">
        <v>118</v>
      </c>
      <c r="C1388" s="14"/>
      <c r="D1388" s="14"/>
      <c r="E1388" s="14"/>
      <c r="F1388" s="14"/>
      <c r="G1388" s="14"/>
      <c r="H1388" s="14"/>
      <c r="I1388" s="14"/>
      <c r="J1388" s="14"/>
      <c r="K1388" s="14"/>
      <c r="L1388" s="14"/>
      <c r="M1388" s="14"/>
      <c r="N1388" s="14"/>
      <c r="O1388" s="14"/>
      <c r="P1388" s="14"/>
      <c r="Q1388" s="14"/>
      <c r="R1388" s="14"/>
      <c r="S1388" s="14"/>
      <c r="T1388" s="14"/>
      <c r="U1388" s="14"/>
      <c r="V1388" s="14"/>
      <c r="W1388" s="14"/>
      <c r="X1388" s="14"/>
      <c r="Y1388" s="14"/>
      <c r="Z1388" s="14"/>
      <c r="AA1388" s="14"/>
      <c r="AB1388" s="14"/>
      <c r="AC1388" s="14"/>
      <c r="AD1388" s="14"/>
      <c r="AE1388" s="14"/>
      <c r="AF1388" s="14"/>
      <c r="AG1388" s="14"/>
      <c r="AH1388" s="14"/>
      <c r="AI1388" s="14"/>
      <c r="AJ1388" s="14"/>
      <c r="AK1388" s="14"/>
      <c r="AL1388" s="14"/>
      <c r="AM1388" s="14"/>
      <c r="AN1388" s="14"/>
      <c r="AO1388" s="14"/>
      <c r="AP1388" s="14"/>
      <c r="AQ1388" s="14"/>
      <c r="AR1388" s="14"/>
      <c r="AS1388" s="14"/>
      <c r="AT1388" s="14"/>
      <c r="AU1388" s="14"/>
      <c r="AV1388" s="14"/>
      <c r="AW1388" s="14"/>
      <c r="AX1388" s="14"/>
      <c r="AY1388" s="14"/>
      <c r="AZ1388" s="14"/>
      <c r="BA1388" s="14"/>
      <c r="BB1388" s="14"/>
      <c r="BC1388" s="14"/>
      <c r="BD1388" s="14"/>
      <c r="BE1388" s="14"/>
      <c r="BF1388" s="14"/>
      <c r="BG1388" s="14"/>
      <c r="BH1388" s="14"/>
      <c r="BI1388" s="14"/>
      <c r="BJ1388" s="14"/>
      <c r="BK1388" s="14"/>
      <c r="BL1388" s="14"/>
      <c r="BM1388" s="14"/>
      <c r="BN1388" s="14"/>
      <c r="BO1388" s="14"/>
      <c r="BP1388" s="14"/>
      <c r="BQ1388" s="14"/>
      <c r="BR1388" s="14"/>
      <c r="BS1388" s="14"/>
      <c r="BT1388" s="14"/>
      <c r="BU1388" s="14"/>
      <c r="BV1388" s="14"/>
      <c r="BW1388" s="14"/>
      <c r="BX1388" s="14"/>
      <c r="BY1388" s="14"/>
      <c r="BZ1388" s="14"/>
      <c r="CA1388" s="14"/>
      <c r="CB1388" s="14"/>
      <c r="CC1388" s="14"/>
      <c r="CD1388" s="14"/>
      <c r="CE1388" s="14"/>
      <c r="CF1388" s="14"/>
      <c r="CG1388" s="14"/>
      <c r="CH1388" s="14"/>
      <c r="CI1388" s="14"/>
      <c r="CJ1388" s="14"/>
      <c r="CK1388" s="14"/>
      <c r="CL1388" s="14"/>
      <c r="CM1388" s="14"/>
      <c r="CN1388" s="14"/>
      <c r="CO1388" s="14"/>
      <c r="CP1388" s="14"/>
      <c r="CQ1388" s="14"/>
      <c r="CR1388" s="14"/>
      <c r="CS1388" s="14"/>
    </row>
    <row r="1389" spans="2:97" x14ac:dyDescent="0.3">
      <c r="B1389" t="s">
        <v>530</v>
      </c>
      <c r="C1389" s="14">
        <v>0.19024364689804699</v>
      </c>
      <c r="D1389" s="14">
        <v>0.19577617373560299</v>
      </c>
      <c r="E1389" s="14">
        <v>0.184491514010446</v>
      </c>
      <c r="F1389" s="14"/>
      <c r="G1389" s="14">
        <v>0.302318576879757</v>
      </c>
      <c r="H1389" s="14">
        <v>0.26591036269966101</v>
      </c>
      <c r="I1389" s="14">
        <v>0.23336750131554501</v>
      </c>
      <c r="J1389" s="14">
        <v>0.13185256577357901</v>
      </c>
      <c r="K1389" s="14">
        <v>0.16783990079302699</v>
      </c>
      <c r="L1389" s="14">
        <v>8.1828713514617707E-2</v>
      </c>
      <c r="M1389" s="14"/>
      <c r="N1389" s="14">
        <v>0.19586457747342201</v>
      </c>
      <c r="O1389" s="14">
        <v>0.21965874308925601</v>
      </c>
      <c r="P1389" s="14">
        <v>0.19230374570993</v>
      </c>
      <c r="Q1389" s="14">
        <v>0.154121674285399</v>
      </c>
      <c r="R1389" s="14"/>
      <c r="S1389" s="14">
        <v>0.20697581603141699</v>
      </c>
      <c r="T1389" s="14">
        <v>0.16551400244176401</v>
      </c>
      <c r="U1389" s="14">
        <v>0.23431139338111301</v>
      </c>
      <c r="V1389" s="14">
        <v>0.18518276716898599</v>
      </c>
      <c r="W1389" s="14">
        <v>0.186201787637294</v>
      </c>
      <c r="X1389" s="14">
        <v>0.214459034502262</v>
      </c>
      <c r="Y1389" s="14">
        <v>0.19257851269561299</v>
      </c>
      <c r="Z1389" s="14">
        <v>0.124036605878814</v>
      </c>
      <c r="AA1389" s="14">
        <v>0.179288166567245</v>
      </c>
      <c r="AB1389" s="14">
        <v>0.19672083826982001</v>
      </c>
      <c r="AC1389" s="14">
        <v>0.166092186886728</v>
      </c>
      <c r="AD1389" s="14">
        <v>0.19607005592528001</v>
      </c>
      <c r="AE1389" s="14"/>
      <c r="AF1389" s="14">
        <v>0.20232416596127401</v>
      </c>
      <c r="AG1389" s="14">
        <v>0.2076255535788</v>
      </c>
      <c r="AH1389" s="14">
        <v>0.22175137374423701</v>
      </c>
      <c r="AI1389" s="14">
        <v>0.16500021599175899</v>
      </c>
      <c r="AJ1389" s="14">
        <v>0.127975362063623</v>
      </c>
      <c r="AK1389" s="14"/>
      <c r="AL1389" s="14">
        <v>0.22571313606860599</v>
      </c>
      <c r="AM1389" s="14">
        <v>0.197064933690699</v>
      </c>
      <c r="AN1389" s="14">
        <v>0.18836188265565701</v>
      </c>
      <c r="AO1389" s="14">
        <v>0.17550144078087301</v>
      </c>
      <c r="AP1389" s="14">
        <v>0.181050229297431</v>
      </c>
      <c r="AQ1389" s="14">
        <v>0.125745379856914</v>
      </c>
      <c r="AR1389" s="14"/>
      <c r="AS1389" s="14">
        <v>0.16823423749003499</v>
      </c>
      <c r="AT1389" s="14">
        <v>0.18751661853177901</v>
      </c>
      <c r="AU1389" s="14">
        <v>0.21160963276362499</v>
      </c>
      <c r="AV1389" s="14">
        <v>0.24897696851403001</v>
      </c>
      <c r="AW1389" s="14">
        <v>0.32315780487770601</v>
      </c>
      <c r="AX1389" s="14"/>
      <c r="AY1389" s="14">
        <v>0.25503683335524202</v>
      </c>
      <c r="AZ1389" s="14">
        <v>0.111748547186272</v>
      </c>
      <c r="BA1389" s="14">
        <v>0.17372936932757299</v>
      </c>
      <c r="BB1389" s="14">
        <v>0.13565027739629301</v>
      </c>
      <c r="BC1389" s="14">
        <v>0.21728961398957</v>
      </c>
      <c r="BD1389" s="14">
        <v>0.16817732868645599</v>
      </c>
      <c r="BE1389" s="14">
        <v>0.18067433256163701</v>
      </c>
      <c r="BF1389" s="14">
        <v>0.18265087564795901</v>
      </c>
      <c r="BG1389" s="14">
        <v>0.25162319767527802</v>
      </c>
      <c r="BH1389" s="14">
        <v>0.233929078458678</v>
      </c>
      <c r="BI1389" s="14">
        <v>0.20854623209006701</v>
      </c>
      <c r="BJ1389" s="14">
        <v>0.14117416329444099</v>
      </c>
      <c r="BK1389" s="14">
        <v>0.19266639052493001</v>
      </c>
      <c r="BL1389" s="14">
        <v>0.129508137959153</v>
      </c>
      <c r="BM1389" s="14">
        <v>0.16618688947820501</v>
      </c>
      <c r="BN1389" s="14">
        <v>0.31160964539540498</v>
      </c>
      <c r="BO1389" s="14"/>
      <c r="BP1389" s="14">
        <v>0.205082539469536</v>
      </c>
      <c r="BQ1389" s="14">
        <v>0.138338427883996</v>
      </c>
      <c r="BR1389" s="14">
        <v>0.20356738833745</v>
      </c>
      <c r="BS1389" s="14">
        <v>0.23255512609173701</v>
      </c>
      <c r="BT1389" s="14">
        <v>0.19463012174805699</v>
      </c>
      <c r="BU1389" s="14">
        <v>0.194594026627914</v>
      </c>
      <c r="BV1389" s="14"/>
      <c r="BW1389" s="14">
        <v>0.15091015092745699</v>
      </c>
      <c r="BX1389" s="14">
        <v>0.23374019419484701</v>
      </c>
      <c r="BY1389" s="14" t="s">
        <v>120</v>
      </c>
      <c r="BZ1389" s="14">
        <v>0.18130801296542801</v>
      </c>
      <c r="CA1389" s="14">
        <v>0.17437894491163899</v>
      </c>
      <c r="CB1389" s="14">
        <v>0.225368969806584</v>
      </c>
      <c r="CC1389" s="14">
        <v>0.19216479885457299</v>
      </c>
      <c r="CD1389" s="14"/>
      <c r="CE1389" s="14">
        <v>0.25429774641479602</v>
      </c>
      <c r="CF1389" s="14">
        <v>0.19351284855738601</v>
      </c>
      <c r="CG1389" s="14">
        <v>0.139878691603393</v>
      </c>
      <c r="CH1389" s="14">
        <v>0.20911321547248901</v>
      </c>
      <c r="CI1389" s="14"/>
      <c r="CJ1389" s="14">
        <v>0.31550815509464802</v>
      </c>
      <c r="CK1389" s="14">
        <v>0.22459482958684901</v>
      </c>
      <c r="CL1389" s="14">
        <v>0.142480245656218</v>
      </c>
      <c r="CM1389" s="14">
        <v>0.154127951075998</v>
      </c>
      <c r="CN1389" s="14"/>
      <c r="CO1389" s="14">
        <v>0.32636549302151702</v>
      </c>
      <c r="CP1389" s="14">
        <v>0.17043165899162499</v>
      </c>
      <c r="CQ1389" s="14"/>
      <c r="CR1389" s="14">
        <v>0.35002704174349902</v>
      </c>
      <c r="CS1389" s="14">
        <v>0.17300859531669699</v>
      </c>
    </row>
    <row r="1390" spans="2:97" x14ac:dyDescent="0.3">
      <c r="B1390" t="s">
        <v>531</v>
      </c>
      <c r="C1390" s="14">
        <v>0.350311474404295</v>
      </c>
      <c r="D1390" s="14">
        <v>0.377467632994269</v>
      </c>
      <c r="E1390" s="14">
        <v>0.32478577856451202</v>
      </c>
      <c r="F1390" s="14"/>
      <c r="G1390" s="14">
        <v>0.42482736954206901</v>
      </c>
      <c r="H1390" s="14">
        <v>0.36299997782321702</v>
      </c>
      <c r="I1390" s="14">
        <v>0.33911784175637499</v>
      </c>
      <c r="J1390" s="14">
        <v>0.35923667086344901</v>
      </c>
      <c r="K1390" s="14">
        <v>0.29852124562935101</v>
      </c>
      <c r="L1390" s="14">
        <v>0.32734354889964001</v>
      </c>
      <c r="M1390" s="14"/>
      <c r="N1390" s="14">
        <v>0.40090842275405503</v>
      </c>
      <c r="O1390" s="14">
        <v>0.32050767859184098</v>
      </c>
      <c r="P1390" s="14">
        <v>0.34504804296243402</v>
      </c>
      <c r="Q1390" s="14">
        <v>0.33552635622372501</v>
      </c>
      <c r="R1390" s="14"/>
      <c r="S1390" s="14">
        <v>0.38283122854881102</v>
      </c>
      <c r="T1390" s="14">
        <v>0.33136302164493098</v>
      </c>
      <c r="U1390" s="14">
        <v>0.24785412167417201</v>
      </c>
      <c r="V1390" s="14">
        <v>0.37371168685031098</v>
      </c>
      <c r="W1390" s="14">
        <v>0.33716866605323798</v>
      </c>
      <c r="X1390" s="14">
        <v>0.35393156280986299</v>
      </c>
      <c r="Y1390" s="14">
        <v>0.41952738014265201</v>
      </c>
      <c r="Z1390" s="14">
        <v>0.30713585128600801</v>
      </c>
      <c r="AA1390" s="14">
        <v>0.33255287920141502</v>
      </c>
      <c r="AB1390" s="14">
        <v>0.404616334893456</v>
      </c>
      <c r="AC1390" s="14">
        <v>0.28980605165396101</v>
      </c>
      <c r="AD1390" s="14">
        <v>0.37937464510633101</v>
      </c>
      <c r="AE1390" s="14"/>
      <c r="AF1390" s="14">
        <v>0.33711479647298898</v>
      </c>
      <c r="AG1390" s="14">
        <v>0.394545542922213</v>
      </c>
      <c r="AH1390" s="14">
        <v>0.35829840915357802</v>
      </c>
      <c r="AI1390" s="14">
        <v>0.30256363554064297</v>
      </c>
      <c r="AJ1390" s="14">
        <v>0.41595772551728</v>
      </c>
      <c r="AK1390" s="14"/>
      <c r="AL1390" s="14">
        <v>0.40854644147594799</v>
      </c>
      <c r="AM1390" s="14">
        <v>0.36836023015019298</v>
      </c>
      <c r="AN1390" s="14">
        <v>0.404029982284202</v>
      </c>
      <c r="AO1390" s="14">
        <v>0.31189837489758798</v>
      </c>
      <c r="AP1390" s="14">
        <v>0.40702812526873999</v>
      </c>
      <c r="AQ1390" s="14">
        <v>0.2198183950292</v>
      </c>
      <c r="AR1390" s="14"/>
      <c r="AS1390" s="14">
        <v>0.29913019646185202</v>
      </c>
      <c r="AT1390" s="14">
        <v>0.37675371199812102</v>
      </c>
      <c r="AU1390" s="14">
        <v>0.353747950939998</v>
      </c>
      <c r="AV1390" s="14">
        <v>0.42023532966377303</v>
      </c>
      <c r="AW1390" s="14">
        <v>0.202336697870211</v>
      </c>
      <c r="AX1390" s="14"/>
      <c r="AY1390" s="14">
        <v>0.26601140056809303</v>
      </c>
      <c r="AZ1390" s="14">
        <v>0.28789421969321599</v>
      </c>
      <c r="BA1390" s="14">
        <v>0.38483254257538901</v>
      </c>
      <c r="BB1390" s="14">
        <v>0.41184142591121198</v>
      </c>
      <c r="BC1390" s="14">
        <v>0.33345671336502702</v>
      </c>
      <c r="BD1390" s="14">
        <v>0.36048361289655201</v>
      </c>
      <c r="BE1390" s="14">
        <v>0.30951464272204998</v>
      </c>
      <c r="BF1390" s="14">
        <v>0.35025461939278302</v>
      </c>
      <c r="BG1390" s="14">
        <v>0.32886376354723001</v>
      </c>
      <c r="BH1390" s="14">
        <v>0.407929030683432</v>
      </c>
      <c r="BI1390" s="14">
        <v>0.367374097512848</v>
      </c>
      <c r="BJ1390" s="14">
        <v>0.348733170472035</v>
      </c>
      <c r="BK1390" s="14">
        <v>0.42624220741366198</v>
      </c>
      <c r="BL1390" s="14">
        <v>0.43010527882716498</v>
      </c>
      <c r="BM1390" s="14">
        <v>0.34007660389958899</v>
      </c>
      <c r="BN1390" s="14">
        <v>0.321452089793408</v>
      </c>
      <c r="BO1390" s="14"/>
      <c r="BP1390" s="14">
        <v>0.39287657482209998</v>
      </c>
      <c r="BQ1390" s="14">
        <v>0.38285580075632097</v>
      </c>
      <c r="BR1390" s="14">
        <v>0.337013829886394</v>
      </c>
      <c r="BS1390" s="14">
        <v>0.31552063417290699</v>
      </c>
      <c r="BT1390" s="14">
        <v>0.25607225549417401</v>
      </c>
      <c r="BU1390" s="14">
        <v>0.330970711923675</v>
      </c>
      <c r="BV1390" s="14"/>
      <c r="BW1390" s="14">
        <v>0.33190976022975599</v>
      </c>
      <c r="BX1390" s="14">
        <v>0.38374798300985302</v>
      </c>
      <c r="BY1390" s="14" t="s">
        <v>120</v>
      </c>
      <c r="BZ1390" s="14">
        <v>0.344917726103038</v>
      </c>
      <c r="CA1390" s="14">
        <v>0.37776318080478799</v>
      </c>
      <c r="CB1390" s="14">
        <v>0.32271724714634498</v>
      </c>
      <c r="CC1390" s="14">
        <v>0.41000393848199002</v>
      </c>
      <c r="CD1390" s="14"/>
      <c r="CE1390" s="14">
        <v>0.37348288882649699</v>
      </c>
      <c r="CF1390" s="14">
        <v>0.41854343595661297</v>
      </c>
      <c r="CG1390" s="14">
        <v>0.32098460193120298</v>
      </c>
      <c r="CH1390" s="14">
        <v>0.32392829892108899</v>
      </c>
      <c r="CI1390" s="14"/>
      <c r="CJ1390" s="14">
        <v>0.21140317826036001</v>
      </c>
      <c r="CK1390" s="14">
        <v>0.40881887873932998</v>
      </c>
      <c r="CL1390" s="14">
        <v>0.38423797530140402</v>
      </c>
      <c r="CM1390" s="14">
        <v>0.24980556957295499</v>
      </c>
      <c r="CN1390" s="14"/>
      <c r="CO1390" s="14">
        <v>0.37283820388545402</v>
      </c>
      <c r="CP1390" s="14">
        <v>0.34945282638832698</v>
      </c>
      <c r="CQ1390" s="14"/>
      <c r="CR1390" s="14">
        <v>0.35349430299394802</v>
      </c>
      <c r="CS1390" s="14">
        <v>0.35386659693021399</v>
      </c>
    </row>
    <row r="1391" spans="2:97" x14ac:dyDescent="0.3">
      <c r="B1391" t="s">
        <v>532</v>
      </c>
      <c r="C1391" s="14">
        <v>0.356072384462439</v>
      </c>
      <c r="D1391" s="14">
        <v>0.32368262812818399</v>
      </c>
      <c r="E1391" s="14">
        <v>0.38675148294613898</v>
      </c>
      <c r="F1391" s="14"/>
      <c r="G1391" s="14">
        <v>0.20170684738334399</v>
      </c>
      <c r="H1391" s="14">
        <v>0.28625161974009999</v>
      </c>
      <c r="I1391" s="14">
        <v>0.326446920033657</v>
      </c>
      <c r="J1391" s="14">
        <v>0.37651694005490299</v>
      </c>
      <c r="K1391" s="14">
        <v>0.430750700775969</v>
      </c>
      <c r="L1391" s="14">
        <v>0.472395269882459</v>
      </c>
      <c r="M1391" s="14"/>
      <c r="N1391" s="14">
        <v>0.35152858323877301</v>
      </c>
      <c r="O1391" s="14">
        <v>0.35488922883083301</v>
      </c>
      <c r="P1391" s="14">
        <v>0.34970356716086598</v>
      </c>
      <c r="Q1391" s="14">
        <v>0.360095697774865</v>
      </c>
      <c r="R1391" s="14"/>
      <c r="S1391" s="14">
        <v>0.30421582516950102</v>
      </c>
      <c r="T1391" s="14">
        <v>0.41766015653919403</v>
      </c>
      <c r="U1391" s="14">
        <v>0.41414784755925099</v>
      </c>
      <c r="V1391" s="14">
        <v>0.34256093143500599</v>
      </c>
      <c r="W1391" s="14">
        <v>0.416980057993451</v>
      </c>
      <c r="X1391" s="14">
        <v>0.299594889001006</v>
      </c>
      <c r="Y1391" s="14">
        <v>0.31545133887853799</v>
      </c>
      <c r="Z1391" s="14">
        <v>0.41516563746635399</v>
      </c>
      <c r="AA1391" s="14">
        <v>0.38900090309204199</v>
      </c>
      <c r="AB1391" s="14">
        <v>0.27026997337476999</v>
      </c>
      <c r="AC1391" s="14">
        <v>0.42395654616175099</v>
      </c>
      <c r="AD1391" s="14">
        <v>0.29769368311509897</v>
      </c>
      <c r="AE1391" s="14"/>
      <c r="AF1391" s="14">
        <v>0.362861154050304</v>
      </c>
      <c r="AG1391" s="14">
        <v>0.32607372498310899</v>
      </c>
      <c r="AH1391" s="14">
        <v>0.34242945660952401</v>
      </c>
      <c r="AI1391" s="14">
        <v>0.39064473900677099</v>
      </c>
      <c r="AJ1391" s="14">
        <v>0.389217257230832</v>
      </c>
      <c r="AK1391" s="14"/>
      <c r="AL1391" s="14">
        <v>0.30749981865753301</v>
      </c>
      <c r="AM1391" s="14">
        <v>0.35456238705050103</v>
      </c>
      <c r="AN1391" s="14">
        <v>0.341431040942203</v>
      </c>
      <c r="AO1391" s="14">
        <v>0.36871152001388402</v>
      </c>
      <c r="AP1391" s="14">
        <v>0.36189642577568099</v>
      </c>
      <c r="AQ1391" s="14">
        <v>0.46860380688108799</v>
      </c>
      <c r="AR1391" s="14"/>
      <c r="AS1391" s="14">
        <v>0.39520244003365801</v>
      </c>
      <c r="AT1391" s="14">
        <v>0.33312625770006199</v>
      </c>
      <c r="AU1391" s="14">
        <v>0.36164097831200498</v>
      </c>
      <c r="AV1391" s="14">
        <v>0.27256689786261301</v>
      </c>
      <c r="AW1391" s="14">
        <v>0.45154254302296698</v>
      </c>
      <c r="AX1391" s="14"/>
      <c r="AY1391" s="14">
        <v>0.27851254941569897</v>
      </c>
      <c r="AZ1391" s="14">
        <v>0.43341452633576899</v>
      </c>
      <c r="BA1391" s="14">
        <v>0.34121583642442799</v>
      </c>
      <c r="BB1391" s="14">
        <v>0.30276005968543701</v>
      </c>
      <c r="BC1391" s="14">
        <v>0.34577215301229602</v>
      </c>
      <c r="BD1391" s="14">
        <v>0.35472074493940597</v>
      </c>
      <c r="BE1391" s="14">
        <v>0.42006053271529997</v>
      </c>
      <c r="BF1391" s="14">
        <v>0.35029283057083299</v>
      </c>
      <c r="BG1391" s="14">
        <v>0.31700813312459403</v>
      </c>
      <c r="BH1391" s="14">
        <v>0.278428653046837</v>
      </c>
      <c r="BI1391" s="14">
        <v>0.29827526606957</v>
      </c>
      <c r="BJ1391" s="14">
        <v>0.41570620260711</v>
      </c>
      <c r="BK1391" s="14">
        <v>0.33916530283023699</v>
      </c>
      <c r="BL1391" s="14">
        <v>0.36234583071992998</v>
      </c>
      <c r="BM1391" s="14">
        <v>0.41189347844336499</v>
      </c>
      <c r="BN1391" s="14">
        <v>0.340077060499203</v>
      </c>
      <c r="BO1391" s="14"/>
      <c r="BP1391" s="14">
        <v>0.30281392138570201</v>
      </c>
      <c r="BQ1391" s="14">
        <v>0.36335875942508</v>
      </c>
      <c r="BR1391" s="14">
        <v>0.36119176903212702</v>
      </c>
      <c r="BS1391" s="14">
        <v>0.36108245178008103</v>
      </c>
      <c r="BT1391" s="14">
        <v>0.42390083649867299</v>
      </c>
      <c r="BU1391" s="14">
        <v>0.40416228265932802</v>
      </c>
      <c r="BV1391" s="14"/>
      <c r="BW1391" s="14">
        <v>0.40486538193830401</v>
      </c>
      <c r="BX1391" s="14">
        <v>0.30112264495624802</v>
      </c>
      <c r="BY1391" s="14" t="s">
        <v>120</v>
      </c>
      <c r="BZ1391" s="14">
        <v>0.39699904452566798</v>
      </c>
      <c r="CA1391" s="14">
        <v>0.29903601556410497</v>
      </c>
      <c r="CB1391" s="14">
        <v>0.36725783167283998</v>
      </c>
      <c r="CC1391" s="14">
        <v>0.239027494147946</v>
      </c>
      <c r="CD1391" s="14"/>
      <c r="CE1391" s="14">
        <v>0.304552090538247</v>
      </c>
      <c r="CF1391" s="14">
        <v>0.31006969367456499</v>
      </c>
      <c r="CG1391" s="14">
        <v>0.376303514166691</v>
      </c>
      <c r="CH1391" s="14">
        <v>0.35745467533046799</v>
      </c>
      <c r="CI1391" s="14"/>
      <c r="CJ1391" s="14">
        <v>0.420369742774161</v>
      </c>
      <c r="CK1391" s="14">
        <v>0.325505969301292</v>
      </c>
      <c r="CL1391" s="14">
        <v>0.34450396776680398</v>
      </c>
      <c r="CM1391" s="14">
        <v>0.37783272120755801</v>
      </c>
      <c r="CN1391" s="14"/>
      <c r="CO1391" s="14">
        <v>0.27447880842358002</v>
      </c>
      <c r="CP1391" s="14">
        <v>0.36762282924772</v>
      </c>
      <c r="CQ1391" s="14"/>
      <c r="CR1391" s="14">
        <v>0.27108716258246901</v>
      </c>
      <c r="CS1391" s="14">
        <v>0.36639571050311498</v>
      </c>
    </row>
    <row r="1392" spans="2:97" x14ac:dyDescent="0.3">
      <c r="B1392" t="s">
        <v>533</v>
      </c>
      <c r="C1392" s="14">
        <v>7.4346577228617594E-2</v>
      </c>
      <c r="D1392" s="14">
        <v>7.9893187653440098E-2</v>
      </c>
      <c r="E1392" s="14">
        <v>6.9141271795338799E-2</v>
      </c>
      <c r="F1392" s="14"/>
      <c r="G1392" s="14">
        <v>3.5982288588034803E-2</v>
      </c>
      <c r="H1392" s="14">
        <v>4.9667045951700003E-2</v>
      </c>
      <c r="I1392" s="14">
        <v>6.8842432074421298E-2</v>
      </c>
      <c r="J1392" s="14">
        <v>9.6288569768629706E-2</v>
      </c>
      <c r="K1392" s="14">
        <v>7.8848865392378203E-2</v>
      </c>
      <c r="L1392" s="14">
        <v>0.103470938851161</v>
      </c>
      <c r="M1392" s="14"/>
      <c r="N1392" s="14">
        <v>3.58437766994575E-2</v>
      </c>
      <c r="O1392" s="14">
        <v>8.0913331858489396E-2</v>
      </c>
      <c r="P1392" s="14">
        <v>8.2756169305383501E-2</v>
      </c>
      <c r="Q1392" s="14">
        <v>0.102526229184056</v>
      </c>
      <c r="R1392" s="14"/>
      <c r="S1392" s="14">
        <v>7.1008771573718099E-2</v>
      </c>
      <c r="T1392" s="14">
        <v>7.13168493632583E-2</v>
      </c>
      <c r="U1392" s="14">
        <v>5.7740592832414603E-2</v>
      </c>
      <c r="V1392" s="14">
        <v>6.6878215404715502E-2</v>
      </c>
      <c r="W1392" s="14">
        <v>5.3254418952447397E-2</v>
      </c>
      <c r="X1392" s="14">
        <v>8.8387945146024605E-2</v>
      </c>
      <c r="Y1392" s="14">
        <v>4.34959618420276E-2</v>
      </c>
      <c r="Z1392" s="14">
        <v>0.117971570269813</v>
      </c>
      <c r="AA1392" s="14">
        <v>6.7685123688626406E-2</v>
      </c>
      <c r="AB1392" s="14">
        <v>0.10627556849122501</v>
      </c>
      <c r="AC1392" s="14">
        <v>7.6408971551082602E-2</v>
      </c>
      <c r="AD1392" s="14">
        <v>0.12686161585328901</v>
      </c>
      <c r="AE1392" s="14"/>
      <c r="AF1392" s="14">
        <v>7.4297200815937894E-2</v>
      </c>
      <c r="AG1392" s="14">
        <v>4.4543505800525601E-2</v>
      </c>
      <c r="AH1392" s="14">
        <v>6.2977348853754694E-2</v>
      </c>
      <c r="AI1392" s="14">
        <v>0.124306174496834</v>
      </c>
      <c r="AJ1392" s="14">
        <v>5.0603052485198002E-2</v>
      </c>
      <c r="AK1392" s="14"/>
      <c r="AL1392" s="14">
        <v>3.5151884165045999E-2</v>
      </c>
      <c r="AM1392" s="14">
        <v>5.8820411731110897E-2</v>
      </c>
      <c r="AN1392" s="14">
        <v>4.3786212086587402E-2</v>
      </c>
      <c r="AO1392" s="14">
        <v>0.11940229026874299</v>
      </c>
      <c r="AP1392" s="14">
        <v>3.5575587708052497E-2</v>
      </c>
      <c r="AQ1392" s="14">
        <v>0.119354592509757</v>
      </c>
      <c r="AR1392" s="14"/>
      <c r="AS1392" s="14">
        <v>9.4103883540809896E-2</v>
      </c>
      <c r="AT1392" s="14">
        <v>7.8363494265883599E-2</v>
      </c>
      <c r="AU1392" s="14">
        <v>5.3420194211524802E-2</v>
      </c>
      <c r="AV1392" s="14">
        <v>2.4012031905116901E-2</v>
      </c>
      <c r="AW1392" s="14">
        <v>2.29629542291163E-2</v>
      </c>
      <c r="AX1392" s="14"/>
      <c r="AY1392" s="14">
        <v>6.56441315907631E-2</v>
      </c>
      <c r="AZ1392" s="14">
        <v>0.116355851232185</v>
      </c>
      <c r="BA1392" s="14">
        <v>6.3545815282311902E-2</v>
      </c>
      <c r="BB1392" s="14">
        <v>9.0971320386270801E-2</v>
      </c>
      <c r="BC1392" s="14">
        <v>7.78033413733423E-2</v>
      </c>
      <c r="BD1392" s="14">
        <v>8.0370455637471999E-2</v>
      </c>
      <c r="BE1392" s="14">
        <v>4.32878286140157E-2</v>
      </c>
      <c r="BF1392" s="14">
        <v>9.0463269044934194E-2</v>
      </c>
      <c r="BG1392" s="14">
        <v>7.4586104910857501E-2</v>
      </c>
      <c r="BH1392" s="14">
        <v>7.1362814804095495E-2</v>
      </c>
      <c r="BI1392" s="14">
        <v>0.11357142057951999</v>
      </c>
      <c r="BJ1392" s="14">
        <v>5.87508192094666E-2</v>
      </c>
      <c r="BK1392" s="14">
        <v>4.1926099231170598E-2</v>
      </c>
      <c r="BL1392" s="14">
        <v>3.2988109034587099E-2</v>
      </c>
      <c r="BM1392" s="14">
        <v>8.1843028178841301E-2</v>
      </c>
      <c r="BN1392" s="14">
        <v>1.7629055464104801E-2</v>
      </c>
      <c r="BO1392" s="14"/>
      <c r="BP1392" s="14">
        <v>7.0664030202175598E-2</v>
      </c>
      <c r="BQ1392" s="14">
        <v>7.2595887652040406E-2</v>
      </c>
      <c r="BR1392" s="14">
        <v>7.4306980195137595E-2</v>
      </c>
      <c r="BS1392" s="14">
        <v>6.9762709537885603E-2</v>
      </c>
      <c r="BT1392" s="14">
        <v>0.103255588700117</v>
      </c>
      <c r="BU1392" s="14">
        <v>5.8877444089732597E-2</v>
      </c>
      <c r="BV1392" s="14"/>
      <c r="BW1392" s="14">
        <v>8.8684668019775106E-2</v>
      </c>
      <c r="BX1392" s="14">
        <v>5.5152429638776597E-2</v>
      </c>
      <c r="BY1392" s="14" t="s">
        <v>120</v>
      </c>
      <c r="BZ1392" s="14">
        <v>5.7011574098830002E-2</v>
      </c>
      <c r="CA1392" s="14">
        <v>0.100249852096536</v>
      </c>
      <c r="CB1392" s="14">
        <v>4.98168790754085E-2</v>
      </c>
      <c r="CC1392" s="14">
        <v>0.114061355248725</v>
      </c>
      <c r="CD1392" s="14"/>
      <c r="CE1392" s="14">
        <v>4.27161593964622E-2</v>
      </c>
      <c r="CF1392" s="14">
        <v>6.1680998868412502E-2</v>
      </c>
      <c r="CG1392" s="14">
        <v>0.109270820200518</v>
      </c>
      <c r="CH1392" s="14">
        <v>8.4901835046592794E-2</v>
      </c>
      <c r="CI1392" s="14"/>
      <c r="CJ1392" s="14">
        <v>3.3849062827273298E-2</v>
      </c>
      <c r="CK1392" s="14">
        <v>2.2550833060638799E-2</v>
      </c>
      <c r="CL1392" s="14">
        <v>0.100796860957358</v>
      </c>
      <c r="CM1392" s="14">
        <v>0.119372954296475</v>
      </c>
      <c r="CN1392" s="14"/>
      <c r="CO1392" s="14">
        <v>1.1671763754652601E-2</v>
      </c>
      <c r="CP1392" s="14">
        <v>8.3300345365108205E-2</v>
      </c>
      <c r="CQ1392" s="14"/>
      <c r="CR1392" s="14">
        <v>9.8992763406808293E-3</v>
      </c>
      <c r="CS1392" s="14">
        <v>8.1854355323429606E-2</v>
      </c>
    </row>
    <row r="1393" spans="2:97" x14ac:dyDescent="0.3">
      <c r="B1393" t="s">
        <v>92</v>
      </c>
      <c r="C1393" s="14">
        <v>2.9025917006601801E-2</v>
      </c>
      <c r="D1393" s="14">
        <v>2.3180377488502799E-2</v>
      </c>
      <c r="E1393" s="14">
        <v>3.4829952683564702E-2</v>
      </c>
      <c r="F1393" s="14"/>
      <c r="G1393" s="14">
        <v>3.5164917606795403E-2</v>
      </c>
      <c r="H1393" s="14">
        <v>3.5170993785322402E-2</v>
      </c>
      <c r="I1393" s="14">
        <v>3.22253048200015E-2</v>
      </c>
      <c r="J1393" s="14">
        <v>3.6105253539438699E-2</v>
      </c>
      <c r="K1393" s="14">
        <v>2.4039287409273798E-2</v>
      </c>
      <c r="L1393" s="14">
        <v>1.4961528852122499E-2</v>
      </c>
      <c r="M1393" s="14"/>
      <c r="N1393" s="14">
        <v>1.58546398342931E-2</v>
      </c>
      <c r="O1393" s="14">
        <v>2.40310176295798E-2</v>
      </c>
      <c r="P1393" s="14">
        <v>3.0188474861386299E-2</v>
      </c>
      <c r="Q1393" s="14">
        <v>4.7730042531954703E-2</v>
      </c>
      <c r="R1393" s="14"/>
      <c r="S1393" s="14">
        <v>3.4968358676552902E-2</v>
      </c>
      <c r="T1393" s="14">
        <v>1.4145970010852899E-2</v>
      </c>
      <c r="U1393" s="14">
        <v>4.5946044553049299E-2</v>
      </c>
      <c r="V1393" s="14">
        <v>3.1666399140981398E-2</v>
      </c>
      <c r="W1393" s="14">
        <v>6.3950693635691598E-3</v>
      </c>
      <c r="X1393" s="14">
        <v>4.3626568540844297E-2</v>
      </c>
      <c r="Y1393" s="14">
        <v>2.89468064411692E-2</v>
      </c>
      <c r="Z1393" s="14">
        <v>3.56903350990109E-2</v>
      </c>
      <c r="AA1393" s="14">
        <v>3.1472927450671803E-2</v>
      </c>
      <c r="AB1393" s="14">
        <v>2.21172849707282E-2</v>
      </c>
      <c r="AC1393" s="14">
        <v>4.3736243746477797E-2</v>
      </c>
      <c r="AD1393" s="14">
        <v>0</v>
      </c>
      <c r="AE1393" s="14"/>
      <c r="AF1393" s="14">
        <v>2.3402682699495699E-2</v>
      </c>
      <c r="AG1393" s="14">
        <v>2.7211672715352301E-2</v>
      </c>
      <c r="AH1393" s="14">
        <v>1.4543411638906999E-2</v>
      </c>
      <c r="AI1393" s="14">
        <v>1.7485234963992999E-2</v>
      </c>
      <c r="AJ1393" s="14">
        <v>1.6246602703067398E-2</v>
      </c>
      <c r="AK1393" s="14"/>
      <c r="AL1393" s="14">
        <v>2.3088719632866801E-2</v>
      </c>
      <c r="AM1393" s="14">
        <v>2.1192037377496298E-2</v>
      </c>
      <c r="AN1393" s="14">
        <v>2.2390882031350499E-2</v>
      </c>
      <c r="AO1393" s="14">
        <v>2.44863740389114E-2</v>
      </c>
      <c r="AP1393" s="14">
        <v>1.4449631950095E-2</v>
      </c>
      <c r="AQ1393" s="14">
        <v>6.6477825723040798E-2</v>
      </c>
      <c r="AR1393" s="14"/>
      <c r="AS1393" s="14">
        <v>4.3329242473646001E-2</v>
      </c>
      <c r="AT1393" s="14">
        <v>2.4239917504154301E-2</v>
      </c>
      <c r="AU1393" s="14">
        <v>1.95812437728476E-2</v>
      </c>
      <c r="AV1393" s="14">
        <v>3.4208772054466499E-2</v>
      </c>
      <c r="AW1393" s="14">
        <v>0</v>
      </c>
      <c r="AX1393" s="14"/>
      <c r="AY1393" s="14">
        <v>0.13479508507020299</v>
      </c>
      <c r="AZ1393" s="14">
        <v>5.0586855552557999E-2</v>
      </c>
      <c r="BA1393" s="14">
        <v>3.66764363902983E-2</v>
      </c>
      <c r="BB1393" s="14">
        <v>5.8776916620786802E-2</v>
      </c>
      <c r="BC1393" s="14">
        <v>2.5678178259764602E-2</v>
      </c>
      <c r="BD1393" s="14">
        <v>3.6247857840113702E-2</v>
      </c>
      <c r="BE1393" s="14">
        <v>4.6462663386996499E-2</v>
      </c>
      <c r="BF1393" s="14">
        <v>2.63384053434907E-2</v>
      </c>
      <c r="BG1393" s="14">
        <v>2.7918800742040398E-2</v>
      </c>
      <c r="BH1393" s="14">
        <v>8.3504230069578397E-3</v>
      </c>
      <c r="BI1393" s="14">
        <v>1.22329837479952E-2</v>
      </c>
      <c r="BJ1393" s="14">
        <v>3.5635644416946999E-2</v>
      </c>
      <c r="BK1393" s="14">
        <v>0</v>
      </c>
      <c r="BL1393" s="14">
        <v>4.5052643459164002E-2</v>
      </c>
      <c r="BM1393" s="14">
        <v>0</v>
      </c>
      <c r="BN1393" s="14">
        <v>9.2321488478784592E-3</v>
      </c>
      <c r="BO1393" s="14"/>
      <c r="BP1393" s="14">
        <v>2.85629341204858E-2</v>
      </c>
      <c r="BQ1393" s="14">
        <v>4.2851124282561902E-2</v>
      </c>
      <c r="BR1393" s="14">
        <v>2.39200325488923E-2</v>
      </c>
      <c r="BS1393" s="14">
        <v>2.1079078417389201E-2</v>
      </c>
      <c r="BT1393" s="14">
        <v>2.21411975589796E-2</v>
      </c>
      <c r="BU1393" s="14">
        <v>1.13955346993505E-2</v>
      </c>
      <c r="BV1393" s="14"/>
      <c r="BW1393" s="14">
        <v>2.36300388847085E-2</v>
      </c>
      <c r="BX1393" s="14">
        <v>2.6236748200275901E-2</v>
      </c>
      <c r="BY1393" s="14" t="s">
        <v>120</v>
      </c>
      <c r="BZ1393" s="14">
        <v>1.9763642307035999E-2</v>
      </c>
      <c r="CA1393" s="14">
        <v>4.8572006622932602E-2</v>
      </c>
      <c r="CB1393" s="14">
        <v>3.4839072298823E-2</v>
      </c>
      <c r="CC1393" s="14">
        <v>4.4742413266767103E-2</v>
      </c>
      <c r="CD1393" s="14"/>
      <c r="CE1393" s="14">
        <v>2.4951114823998002E-2</v>
      </c>
      <c r="CF1393" s="14">
        <v>1.61930229430239E-2</v>
      </c>
      <c r="CG1393" s="14">
        <v>5.3562372098195303E-2</v>
      </c>
      <c r="CH1393" s="14">
        <v>2.46019752293609E-2</v>
      </c>
      <c r="CI1393" s="14"/>
      <c r="CJ1393" s="14">
        <v>1.88698610435575E-2</v>
      </c>
      <c r="CK1393" s="14">
        <v>1.8529489311890902E-2</v>
      </c>
      <c r="CL1393" s="14">
        <v>2.7980950318215899E-2</v>
      </c>
      <c r="CM1393" s="14">
        <v>9.8860803847014095E-2</v>
      </c>
      <c r="CN1393" s="14"/>
      <c r="CO1393" s="14">
        <v>1.46457309147968E-2</v>
      </c>
      <c r="CP1393" s="14">
        <v>2.9192340007219299E-2</v>
      </c>
      <c r="CQ1393" s="14"/>
      <c r="CR1393" s="14">
        <v>1.54922163394027E-2</v>
      </c>
      <c r="CS1393" s="14">
        <v>2.4874741926544298E-2</v>
      </c>
    </row>
    <row r="1394" spans="2:97" x14ac:dyDescent="0.3">
      <c r="C1394" s="14"/>
      <c r="D1394" s="14"/>
      <c r="E1394" s="14"/>
      <c r="F1394" s="14"/>
      <c r="G1394" s="14"/>
      <c r="H1394" s="14"/>
      <c r="I1394" s="14"/>
      <c r="J1394" s="14"/>
      <c r="K1394" s="14"/>
      <c r="L1394" s="14"/>
      <c r="M1394" s="14"/>
      <c r="N1394" s="14"/>
      <c r="O1394" s="14"/>
      <c r="P1394" s="14"/>
      <c r="Q1394" s="14"/>
      <c r="R1394" s="14"/>
      <c r="S1394" s="14"/>
      <c r="T1394" s="14"/>
      <c r="U1394" s="14"/>
      <c r="V1394" s="14"/>
      <c r="W1394" s="14"/>
      <c r="X1394" s="14"/>
      <c r="Y1394" s="14"/>
      <c r="Z1394" s="14"/>
      <c r="AA1394" s="14"/>
      <c r="AB1394" s="14"/>
      <c r="AC1394" s="14"/>
      <c r="AD1394" s="14"/>
      <c r="AE1394" s="14"/>
      <c r="AF1394" s="14"/>
      <c r="AG1394" s="14"/>
      <c r="AH1394" s="14"/>
      <c r="AI1394" s="14"/>
      <c r="AJ1394" s="14"/>
      <c r="AK1394" s="14"/>
      <c r="AL1394" s="14"/>
      <c r="AM1394" s="14"/>
      <c r="AN1394" s="14"/>
      <c r="AO1394" s="14"/>
      <c r="AP1394" s="14"/>
      <c r="AQ1394" s="14"/>
      <c r="AR1394" s="14"/>
      <c r="AS1394" s="14"/>
      <c r="AT1394" s="14"/>
      <c r="AU1394" s="14"/>
      <c r="AV1394" s="14"/>
      <c r="AW1394" s="14"/>
      <c r="AX1394" s="14"/>
      <c r="AY1394" s="14"/>
      <c r="AZ1394" s="14"/>
      <c r="BA1394" s="14"/>
      <c r="BB1394" s="14"/>
      <c r="BC1394" s="14"/>
      <c r="BD1394" s="14"/>
      <c r="BE1394" s="14"/>
      <c r="BF1394" s="14"/>
      <c r="BG1394" s="14"/>
      <c r="BH1394" s="14"/>
      <c r="BI1394" s="14"/>
      <c r="BJ1394" s="14"/>
      <c r="BK1394" s="14"/>
      <c r="BL1394" s="14"/>
      <c r="BM1394" s="14"/>
      <c r="BN1394" s="14"/>
      <c r="BO1394" s="14"/>
      <c r="BP1394" s="14"/>
      <c r="BQ1394" s="14"/>
      <c r="BR1394" s="14"/>
      <c r="BS1394" s="14"/>
      <c r="BT1394" s="14"/>
      <c r="BU1394" s="14"/>
      <c r="BV1394" s="14"/>
      <c r="BW1394" s="14"/>
      <c r="BX1394" s="14"/>
      <c r="BY1394" s="14"/>
      <c r="BZ1394" s="14"/>
      <c r="CA1394" s="14"/>
      <c r="CB1394" s="14"/>
      <c r="CC1394" s="14"/>
      <c r="CD1394" s="14"/>
      <c r="CE1394" s="14"/>
      <c r="CF1394" s="14"/>
      <c r="CG1394" s="14"/>
      <c r="CH1394" s="14"/>
      <c r="CI1394" s="14"/>
      <c r="CJ1394" s="14"/>
      <c r="CK1394" s="14"/>
      <c r="CL1394" s="14"/>
      <c r="CM1394" s="14"/>
      <c r="CN1394" s="14"/>
      <c r="CO1394" s="14"/>
      <c r="CP1394" s="14"/>
      <c r="CQ1394" s="14"/>
      <c r="CR1394" s="14"/>
      <c r="CS1394" s="14"/>
    </row>
    <row r="1395" spans="2:97" x14ac:dyDescent="0.3">
      <c r="B1395" s="6" t="s">
        <v>545</v>
      </c>
      <c r="C1395" s="14"/>
      <c r="D1395" s="14"/>
      <c r="E1395" s="14"/>
      <c r="F1395" s="14"/>
      <c r="G1395" s="14"/>
      <c r="H1395" s="14"/>
      <c r="I1395" s="14"/>
      <c r="J1395" s="14"/>
      <c r="K1395" s="14"/>
      <c r="L1395" s="14"/>
      <c r="M1395" s="14"/>
      <c r="N1395" s="14"/>
      <c r="O1395" s="14"/>
      <c r="P1395" s="14"/>
      <c r="Q1395" s="14"/>
      <c r="R1395" s="14"/>
      <c r="S1395" s="14"/>
      <c r="T1395" s="14"/>
      <c r="U1395" s="14"/>
      <c r="V1395" s="14"/>
      <c r="W1395" s="14"/>
      <c r="X1395" s="14"/>
      <c r="Y1395" s="14"/>
      <c r="Z1395" s="14"/>
      <c r="AA1395" s="14"/>
      <c r="AB1395" s="14"/>
      <c r="AC1395" s="14"/>
      <c r="AD1395" s="14"/>
      <c r="AE1395" s="14"/>
      <c r="AF1395" s="14"/>
      <c r="AG1395" s="14"/>
      <c r="AH1395" s="14"/>
      <c r="AI1395" s="14"/>
      <c r="AJ1395" s="14"/>
      <c r="AK1395" s="14"/>
      <c r="AL1395" s="14"/>
      <c r="AM1395" s="14"/>
      <c r="AN1395" s="14"/>
      <c r="AO1395" s="14"/>
      <c r="AP1395" s="14"/>
      <c r="AQ1395" s="14"/>
      <c r="AR1395" s="14"/>
      <c r="AS1395" s="14"/>
      <c r="AT1395" s="14"/>
      <c r="AU1395" s="14"/>
      <c r="AV1395" s="14"/>
      <c r="AW1395" s="14"/>
      <c r="AX1395" s="14"/>
      <c r="AY1395" s="14"/>
      <c r="AZ1395" s="14"/>
      <c r="BA1395" s="14"/>
      <c r="BB1395" s="14"/>
      <c r="BC1395" s="14"/>
      <c r="BD1395" s="14"/>
      <c r="BE1395" s="14"/>
      <c r="BF1395" s="14"/>
      <c r="BG1395" s="14"/>
      <c r="BH1395" s="14"/>
      <c r="BI1395" s="14"/>
      <c r="BJ1395" s="14"/>
      <c r="BK1395" s="14"/>
      <c r="BL1395" s="14"/>
      <c r="BM1395" s="14"/>
      <c r="BN1395" s="14"/>
      <c r="BO1395" s="14"/>
      <c r="BP1395" s="14"/>
      <c r="BQ1395" s="14"/>
      <c r="BR1395" s="14"/>
      <c r="BS1395" s="14"/>
      <c r="BT1395" s="14"/>
      <c r="BU1395" s="14"/>
      <c r="BV1395" s="14"/>
      <c r="BW1395" s="14"/>
      <c r="BX1395" s="14"/>
      <c r="BY1395" s="14"/>
      <c r="BZ1395" s="14"/>
      <c r="CA1395" s="14"/>
      <c r="CB1395" s="14"/>
      <c r="CC1395" s="14"/>
      <c r="CD1395" s="14"/>
      <c r="CE1395" s="14"/>
      <c r="CF1395" s="14"/>
      <c r="CG1395" s="14"/>
      <c r="CH1395" s="14"/>
      <c r="CI1395" s="14"/>
      <c r="CJ1395" s="14"/>
      <c r="CK1395" s="14"/>
      <c r="CL1395" s="14"/>
      <c r="CM1395" s="14"/>
      <c r="CN1395" s="14"/>
      <c r="CO1395" s="14"/>
      <c r="CP1395" s="14"/>
      <c r="CQ1395" s="14"/>
      <c r="CR1395" s="14"/>
      <c r="CS1395" s="14"/>
    </row>
    <row r="1396" spans="2:97" x14ac:dyDescent="0.3">
      <c r="B1396" s="24" t="s">
        <v>118</v>
      </c>
      <c r="C1396" s="14"/>
      <c r="D1396" s="14"/>
      <c r="E1396" s="14"/>
      <c r="F1396" s="14"/>
      <c r="G1396" s="14"/>
      <c r="H1396" s="14"/>
      <c r="I1396" s="14"/>
      <c r="J1396" s="14"/>
      <c r="K1396" s="14"/>
      <c r="L1396" s="14"/>
      <c r="M1396" s="14"/>
      <c r="N1396" s="14"/>
      <c r="O1396" s="14"/>
      <c r="P1396" s="14"/>
      <c r="Q1396" s="14"/>
      <c r="R1396" s="14"/>
      <c r="S1396" s="14"/>
      <c r="T1396" s="14"/>
      <c r="U1396" s="14"/>
      <c r="V1396" s="14"/>
      <c r="W1396" s="14"/>
      <c r="X1396" s="14"/>
      <c r="Y1396" s="14"/>
      <c r="Z1396" s="14"/>
      <c r="AA1396" s="14"/>
      <c r="AB1396" s="14"/>
      <c r="AC1396" s="14"/>
      <c r="AD1396" s="14"/>
      <c r="AE1396" s="14"/>
      <c r="AF1396" s="14"/>
      <c r="AG1396" s="14"/>
      <c r="AH1396" s="14"/>
      <c r="AI1396" s="14"/>
      <c r="AJ1396" s="14"/>
      <c r="AK1396" s="14"/>
      <c r="AL1396" s="14"/>
      <c r="AM1396" s="14"/>
      <c r="AN1396" s="14"/>
      <c r="AO1396" s="14"/>
      <c r="AP1396" s="14"/>
      <c r="AQ1396" s="14"/>
      <c r="AR1396" s="14"/>
      <c r="AS1396" s="14"/>
      <c r="AT1396" s="14"/>
      <c r="AU1396" s="14"/>
      <c r="AV1396" s="14"/>
      <c r="AW1396" s="14"/>
      <c r="AX1396" s="14"/>
      <c r="AY1396" s="14"/>
      <c r="AZ1396" s="14"/>
      <c r="BA1396" s="14"/>
      <c r="BB1396" s="14"/>
      <c r="BC1396" s="14"/>
      <c r="BD1396" s="14"/>
      <c r="BE1396" s="14"/>
      <c r="BF1396" s="14"/>
      <c r="BG1396" s="14"/>
      <c r="BH1396" s="14"/>
      <c r="BI1396" s="14"/>
      <c r="BJ1396" s="14"/>
      <c r="BK1396" s="14"/>
      <c r="BL1396" s="14"/>
      <c r="BM1396" s="14"/>
      <c r="BN1396" s="14"/>
      <c r="BO1396" s="14"/>
      <c r="BP1396" s="14"/>
      <c r="BQ1396" s="14"/>
      <c r="BR1396" s="14"/>
      <c r="BS1396" s="14"/>
      <c r="BT1396" s="14"/>
      <c r="BU1396" s="14"/>
      <c r="BV1396" s="14"/>
      <c r="BW1396" s="14"/>
      <c r="BX1396" s="14"/>
      <c r="BY1396" s="14"/>
      <c r="BZ1396" s="14"/>
      <c r="CA1396" s="14"/>
      <c r="CB1396" s="14"/>
      <c r="CC1396" s="14"/>
      <c r="CD1396" s="14"/>
      <c r="CE1396" s="14"/>
      <c r="CF1396" s="14"/>
      <c r="CG1396" s="14"/>
      <c r="CH1396" s="14"/>
      <c r="CI1396" s="14"/>
      <c r="CJ1396" s="14"/>
      <c r="CK1396" s="14"/>
      <c r="CL1396" s="14"/>
      <c r="CM1396" s="14"/>
      <c r="CN1396" s="14"/>
      <c r="CO1396" s="14"/>
      <c r="CP1396" s="14"/>
      <c r="CQ1396" s="14"/>
      <c r="CR1396" s="14"/>
      <c r="CS1396" s="14"/>
    </row>
    <row r="1397" spans="2:97" x14ac:dyDescent="0.3">
      <c r="B1397" t="s">
        <v>535</v>
      </c>
      <c r="C1397" s="14">
        <v>0.55625177929829495</v>
      </c>
      <c r="D1397" s="14">
        <v>0.51526806748617404</v>
      </c>
      <c r="E1397" s="14">
        <v>0.59710303884397797</v>
      </c>
      <c r="F1397" s="14"/>
      <c r="G1397" s="14">
        <v>0.41042469698294498</v>
      </c>
      <c r="H1397" s="14">
        <v>0.50473018206921805</v>
      </c>
      <c r="I1397" s="14">
        <v>0.60034990871187899</v>
      </c>
      <c r="J1397" s="14">
        <v>0.59825281297397104</v>
      </c>
      <c r="K1397" s="14">
        <v>0.58920669254580105</v>
      </c>
      <c r="L1397" s="14">
        <v>0.60256255185942798</v>
      </c>
      <c r="M1397" s="14"/>
      <c r="N1397" s="14">
        <v>0.56433109974284401</v>
      </c>
      <c r="O1397" s="14">
        <v>0.57351778445962898</v>
      </c>
      <c r="P1397" s="14">
        <v>0.519809680322316</v>
      </c>
      <c r="Q1397" s="14">
        <v>0.55633539538323495</v>
      </c>
      <c r="R1397" s="14"/>
      <c r="S1397" s="14">
        <v>0.52608355749895797</v>
      </c>
      <c r="T1397" s="14">
        <v>0.57273964864194105</v>
      </c>
      <c r="U1397" s="14">
        <v>0.60395327519442799</v>
      </c>
      <c r="V1397" s="14">
        <v>0.590606736882336</v>
      </c>
      <c r="W1397" s="14">
        <v>0.58087007534834501</v>
      </c>
      <c r="X1397" s="14">
        <v>0.58974632808231497</v>
      </c>
      <c r="Y1397" s="14">
        <v>0.54468598219793996</v>
      </c>
      <c r="Z1397" s="14">
        <v>0.45795152264612399</v>
      </c>
      <c r="AA1397" s="14">
        <v>0.53893926559616601</v>
      </c>
      <c r="AB1397" s="14">
        <v>0.51623719906281496</v>
      </c>
      <c r="AC1397" s="14">
        <v>0.59915565275246396</v>
      </c>
      <c r="AD1397" s="14">
        <v>0.51027117448605497</v>
      </c>
      <c r="AE1397" s="14"/>
      <c r="AF1397" s="14">
        <v>0.58337398028420495</v>
      </c>
      <c r="AG1397" s="14">
        <v>0.57142180922931496</v>
      </c>
      <c r="AH1397" s="14">
        <v>0.60266163615408697</v>
      </c>
      <c r="AI1397" s="14">
        <v>0.43305937966151897</v>
      </c>
      <c r="AJ1397" s="14">
        <v>0.57701507107241401</v>
      </c>
      <c r="AK1397" s="14"/>
      <c r="AL1397" s="14">
        <v>0.54561143277818502</v>
      </c>
      <c r="AM1397" s="14">
        <v>0.61365944461992705</v>
      </c>
      <c r="AN1397" s="14">
        <v>0.63587161518570301</v>
      </c>
      <c r="AO1397" s="14">
        <v>0.46129248692149</v>
      </c>
      <c r="AP1397" s="14">
        <v>0.56095383173118196</v>
      </c>
      <c r="AQ1397" s="14">
        <v>0.63505077997645198</v>
      </c>
      <c r="AR1397" s="14"/>
      <c r="AS1397" s="14">
        <v>0.53295261873672095</v>
      </c>
      <c r="AT1397" s="14">
        <v>0.53399032195997398</v>
      </c>
      <c r="AU1397" s="14">
        <v>0.57892532423947995</v>
      </c>
      <c r="AV1397" s="14">
        <v>0.55498002393117596</v>
      </c>
      <c r="AW1397" s="14">
        <v>0.617421684939368</v>
      </c>
      <c r="AX1397" s="14"/>
      <c r="AY1397" s="14">
        <v>0.490445600609552</v>
      </c>
      <c r="AZ1397" s="14">
        <v>0.50609947873592398</v>
      </c>
      <c r="BA1397" s="14">
        <v>0.58486566553425001</v>
      </c>
      <c r="BB1397" s="14">
        <v>0.52702412388000996</v>
      </c>
      <c r="BC1397" s="14">
        <v>0.55566136387254095</v>
      </c>
      <c r="BD1397" s="14">
        <v>0.50615718872283399</v>
      </c>
      <c r="BE1397" s="14">
        <v>0.58779171163186095</v>
      </c>
      <c r="BF1397" s="14">
        <v>0.53451227324894901</v>
      </c>
      <c r="BG1397" s="14">
        <v>0.57686015328553997</v>
      </c>
      <c r="BH1397" s="14">
        <v>0.52421872218493504</v>
      </c>
      <c r="BI1397" s="14">
        <v>0.51459651629217995</v>
      </c>
      <c r="BJ1397" s="14">
        <v>0.52725758361358799</v>
      </c>
      <c r="BK1397" s="14">
        <v>0.63067420524626605</v>
      </c>
      <c r="BL1397" s="14">
        <v>0.52471381878021395</v>
      </c>
      <c r="BM1397" s="14">
        <v>0.45153226492356102</v>
      </c>
      <c r="BN1397" s="14">
        <v>0.72681417707604301</v>
      </c>
      <c r="BO1397" s="14"/>
      <c r="BP1397" s="14">
        <v>0.53008004334605496</v>
      </c>
      <c r="BQ1397" s="14">
        <v>0.53776896030525101</v>
      </c>
      <c r="BR1397" s="14">
        <v>0.50360617703833499</v>
      </c>
      <c r="BS1397" s="14">
        <v>0.63772793200424205</v>
      </c>
      <c r="BT1397" s="14">
        <v>0.54200292290280205</v>
      </c>
      <c r="BU1397" s="14">
        <v>0.65715299627936197</v>
      </c>
      <c r="BV1397" s="14"/>
      <c r="BW1397" s="14">
        <v>0.59840001830262801</v>
      </c>
      <c r="BX1397" s="14">
        <v>0.55308361498002001</v>
      </c>
      <c r="BY1397" s="14" t="s">
        <v>120</v>
      </c>
      <c r="BZ1397" s="14">
        <v>0.47568165895428</v>
      </c>
      <c r="CA1397" s="14">
        <v>0.56814899622800796</v>
      </c>
      <c r="CB1397" s="14">
        <v>0.53061330385848804</v>
      </c>
      <c r="CC1397" s="14">
        <v>0.43690953350692102</v>
      </c>
      <c r="CD1397" s="14"/>
      <c r="CE1397" s="14">
        <v>0.49420918069058201</v>
      </c>
      <c r="CF1397" s="14">
        <v>0.56028908376522402</v>
      </c>
      <c r="CG1397" s="14">
        <v>0.54204276872698398</v>
      </c>
      <c r="CH1397" s="14">
        <v>0.57329986547981704</v>
      </c>
      <c r="CI1397" s="14"/>
      <c r="CJ1397" s="14">
        <v>0.645775230962092</v>
      </c>
      <c r="CK1397" s="14">
        <v>0.55586237863322396</v>
      </c>
      <c r="CL1397" s="14">
        <v>0.52481287530599996</v>
      </c>
      <c r="CM1397" s="14">
        <v>0.58592342762051197</v>
      </c>
      <c r="CN1397" s="14"/>
      <c r="CO1397" s="14">
        <v>0.52161007819866401</v>
      </c>
      <c r="CP1397" s="14">
        <v>0.56246628502245799</v>
      </c>
      <c r="CQ1397" s="14"/>
      <c r="CR1397" s="14">
        <v>0.56734571573725601</v>
      </c>
      <c r="CS1397" s="14">
        <v>0.55556527251614296</v>
      </c>
    </row>
    <row r="1398" spans="2:97" x14ac:dyDescent="0.3">
      <c r="B1398" t="s">
        <v>536</v>
      </c>
      <c r="C1398" s="14">
        <v>0.53109465107281595</v>
      </c>
      <c r="D1398" s="14">
        <v>0.47508258633011302</v>
      </c>
      <c r="E1398" s="14">
        <v>0.58566784431375396</v>
      </c>
      <c r="F1398" s="14"/>
      <c r="G1398" s="14">
        <v>0.37507616108797898</v>
      </c>
      <c r="H1398" s="14">
        <v>0.39789992689026998</v>
      </c>
      <c r="I1398" s="14">
        <v>0.51308341978084504</v>
      </c>
      <c r="J1398" s="14">
        <v>0.55755123419728403</v>
      </c>
      <c r="K1398" s="14">
        <v>0.62952234997562895</v>
      </c>
      <c r="L1398" s="14">
        <v>0.66985515595721101</v>
      </c>
      <c r="M1398" s="14"/>
      <c r="N1398" s="14">
        <v>0.53459140706441499</v>
      </c>
      <c r="O1398" s="14">
        <v>0.52870503320272</v>
      </c>
      <c r="P1398" s="14">
        <v>0.52673172576260197</v>
      </c>
      <c r="Q1398" s="14">
        <v>0.52991009907015596</v>
      </c>
      <c r="R1398" s="14"/>
      <c r="S1398" s="14">
        <v>0.43598365884704599</v>
      </c>
      <c r="T1398" s="14">
        <v>0.53366050995244096</v>
      </c>
      <c r="U1398" s="14">
        <v>0.59995196450905797</v>
      </c>
      <c r="V1398" s="14">
        <v>0.46227971098057002</v>
      </c>
      <c r="W1398" s="14">
        <v>0.48743131281004698</v>
      </c>
      <c r="X1398" s="14">
        <v>0.53076146177782701</v>
      </c>
      <c r="Y1398" s="14">
        <v>0.50784963257389504</v>
      </c>
      <c r="Z1398" s="14">
        <v>0.53465651580640605</v>
      </c>
      <c r="AA1398" s="14">
        <v>0.50370418890199897</v>
      </c>
      <c r="AB1398" s="14">
        <v>0.68767677459139198</v>
      </c>
      <c r="AC1398" s="14">
        <v>0.60175803125710503</v>
      </c>
      <c r="AD1398" s="14">
        <v>0.66086111016551896</v>
      </c>
      <c r="AE1398" s="14"/>
      <c r="AF1398" s="14">
        <v>0.53562457386057205</v>
      </c>
      <c r="AG1398" s="14">
        <v>0.53827347432116901</v>
      </c>
      <c r="AH1398" s="14">
        <v>0.60324329768807905</v>
      </c>
      <c r="AI1398" s="14">
        <v>0.440027232652344</v>
      </c>
      <c r="AJ1398" s="14">
        <v>0.57551297386181399</v>
      </c>
      <c r="AK1398" s="14"/>
      <c r="AL1398" s="14">
        <v>0.521395902748235</v>
      </c>
      <c r="AM1398" s="14">
        <v>0.54496643808092504</v>
      </c>
      <c r="AN1398" s="14">
        <v>0.59961466668269603</v>
      </c>
      <c r="AO1398" s="14">
        <v>0.45186065165110201</v>
      </c>
      <c r="AP1398" s="14">
        <v>0.54881712268024496</v>
      </c>
      <c r="AQ1398" s="14">
        <v>0.58811470380318598</v>
      </c>
      <c r="AR1398" s="14"/>
      <c r="AS1398" s="14">
        <v>0.54646832285415703</v>
      </c>
      <c r="AT1398" s="14">
        <v>0.52114740976928697</v>
      </c>
      <c r="AU1398" s="14">
        <v>0.553692890162369</v>
      </c>
      <c r="AV1398" s="14">
        <v>0.47093892321011099</v>
      </c>
      <c r="AW1398" s="14">
        <v>0.45494159805415602</v>
      </c>
      <c r="AX1398" s="14"/>
      <c r="AY1398" s="14">
        <v>0.490445600609552</v>
      </c>
      <c r="AZ1398" s="14">
        <v>0.52423413152428</v>
      </c>
      <c r="BA1398" s="14">
        <v>0.58692276738016202</v>
      </c>
      <c r="BB1398" s="14">
        <v>0.53227053208140196</v>
      </c>
      <c r="BC1398" s="14">
        <v>0.543040620050522</v>
      </c>
      <c r="BD1398" s="14">
        <v>0.51206269382679104</v>
      </c>
      <c r="BE1398" s="14">
        <v>0.56765601622890904</v>
      </c>
      <c r="BF1398" s="14">
        <v>0.53386219068413099</v>
      </c>
      <c r="BG1398" s="14">
        <v>0.51960901815146998</v>
      </c>
      <c r="BH1398" s="14">
        <v>0.53841238413612003</v>
      </c>
      <c r="BI1398" s="14">
        <v>0.48285536060169298</v>
      </c>
      <c r="BJ1398" s="14">
        <v>0.57797803369814504</v>
      </c>
      <c r="BK1398" s="14">
        <v>0.49718176737518899</v>
      </c>
      <c r="BL1398" s="14">
        <v>0.51979404460849399</v>
      </c>
      <c r="BM1398" s="14">
        <v>0.46105537122156198</v>
      </c>
      <c r="BN1398" s="14">
        <v>0.46712307642301398</v>
      </c>
      <c r="BO1398" s="14"/>
      <c r="BP1398" s="14">
        <v>0.43314791815954201</v>
      </c>
      <c r="BQ1398" s="14">
        <v>0.58534533278892698</v>
      </c>
      <c r="BR1398" s="14">
        <v>0.48936415730332</v>
      </c>
      <c r="BS1398" s="14">
        <v>0.55440946840688499</v>
      </c>
      <c r="BT1398" s="14">
        <v>0.59041199654075005</v>
      </c>
      <c r="BU1398" s="14">
        <v>0.61482892360000196</v>
      </c>
      <c r="BV1398" s="14"/>
      <c r="BW1398" s="14">
        <v>0.59899913805703398</v>
      </c>
      <c r="BX1398" s="14">
        <v>0.49918305181973199</v>
      </c>
      <c r="BY1398" s="14" t="s">
        <v>120</v>
      </c>
      <c r="BZ1398" s="14">
        <v>0.41359734948917898</v>
      </c>
      <c r="CA1398" s="14">
        <v>0.45781588388615202</v>
      </c>
      <c r="CB1398" s="14">
        <v>0.51253774225327697</v>
      </c>
      <c r="CC1398" s="14">
        <v>0.51756119580410598</v>
      </c>
      <c r="CD1398" s="14"/>
      <c r="CE1398" s="14">
        <v>0.45062818774208702</v>
      </c>
      <c r="CF1398" s="14">
        <v>0.48857475728127497</v>
      </c>
      <c r="CG1398" s="14">
        <v>0.50969895329755599</v>
      </c>
      <c r="CH1398" s="14">
        <v>0.59213337903801899</v>
      </c>
      <c r="CI1398" s="14"/>
      <c r="CJ1398" s="14">
        <v>0.59187284385026495</v>
      </c>
      <c r="CK1398" s="14">
        <v>0.52439229680701904</v>
      </c>
      <c r="CL1398" s="14">
        <v>0.51883227057944004</v>
      </c>
      <c r="CM1398" s="14">
        <v>0.49302074357714298</v>
      </c>
      <c r="CN1398" s="14"/>
      <c r="CO1398" s="14">
        <v>0.45413239770229502</v>
      </c>
      <c r="CP1398" s="14">
        <v>0.54574717113853499</v>
      </c>
      <c r="CQ1398" s="14"/>
      <c r="CR1398" s="14">
        <v>0.51790899834316095</v>
      </c>
      <c r="CS1398" s="14">
        <v>0.53400128596748297</v>
      </c>
    </row>
    <row r="1399" spans="2:97" x14ac:dyDescent="0.3">
      <c r="B1399" t="s">
        <v>537</v>
      </c>
      <c r="C1399" s="14">
        <v>0.40858712925624302</v>
      </c>
      <c r="D1399" s="14">
        <v>0.36498266843250599</v>
      </c>
      <c r="E1399" s="14">
        <v>0.45066035618443101</v>
      </c>
      <c r="F1399" s="14"/>
      <c r="G1399" s="14">
        <v>0.30976651999962501</v>
      </c>
      <c r="H1399" s="14">
        <v>0.36660685386203801</v>
      </c>
      <c r="I1399" s="14">
        <v>0.34908916022033398</v>
      </c>
      <c r="J1399" s="14">
        <v>0.42708910878705802</v>
      </c>
      <c r="K1399" s="14">
        <v>0.46858079696300098</v>
      </c>
      <c r="L1399" s="14">
        <v>0.50124394126471805</v>
      </c>
      <c r="M1399" s="14"/>
      <c r="N1399" s="14">
        <v>0.42080252245240801</v>
      </c>
      <c r="O1399" s="14">
        <v>0.41095584537840701</v>
      </c>
      <c r="P1399" s="14">
        <v>0.38497381069645797</v>
      </c>
      <c r="Q1399" s="14">
        <v>0.41461319094862298</v>
      </c>
      <c r="R1399" s="14"/>
      <c r="S1399" s="14">
        <v>0.37036721552533303</v>
      </c>
      <c r="T1399" s="14">
        <v>0.41945603665713599</v>
      </c>
      <c r="U1399" s="14">
        <v>0.446363430300454</v>
      </c>
      <c r="V1399" s="14">
        <v>0.45928458211444601</v>
      </c>
      <c r="W1399" s="14">
        <v>0.37295531026731299</v>
      </c>
      <c r="X1399" s="14">
        <v>0.35098503121679198</v>
      </c>
      <c r="Y1399" s="14">
        <v>0.37860293304280801</v>
      </c>
      <c r="Z1399" s="14">
        <v>0.42212932997517999</v>
      </c>
      <c r="AA1399" s="14">
        <v>0.39182819836447202</v>
      </c>
      <c r="AB1399" s="14">
        <v>0.47183720406292901</v>
      </c>
      <c r="AC1399" s="14">
        <v>0.40738739642617899</v>
      </c>
      <c r="AD1399" s="14">
        <v>0.479518543895191</v>
      </c>
      <c r="AE1399" s="14"/>
      <c r="AF1399" s="14">
        <v>0.41947630858371299</v>
      </c>
      <c r="AG1399" s="14">
        <v>0.42461703687784003</v>
      </c>
      <c r="AH1399" s="14">
        <v>0.40405690461596</v>
      </c>
      <c r="AI1399" s="14">
        <v>0.30404831737753302</v>
      </c>
      <c r="AJ1399" s="14">
        <v>0.44331583626906301</v>
      </c>
      <c r="AK1399" s="14"/>
      <c r="AL1399" s="14">
        <v>0.41879189344351703</v>
      </c>
      <c r="AM1399" s="14">
        <v>0.43580657298730802</v>
      </c>
      <c r="AN1399" s="14">
        <v>0.46222326760342403</v>
      </c>
      <c r="AO1399" s="14">
        <v>0.34075446478044003</v>
      </c>
      <c r="AP1399" s="14">
        <v>0.40419487736901899</v>
      </c>
      <c r="AQ1399" s="14">
        <v>0.43571622135302301</v>
      </c>
      <c r="AR1399" s="14"/>
      <c r="AS1399" s="14">
        <v>0.40691685627900698</v>
      </c>
      <c r="AT1399" s="14">
        <v>0.401735774703116</v>
      </c>
      <c r="AU1399" s="14">
        <v>0.40145377856616399</v>
      </c>
      <c r="AV1399" s="14">
        <v>0.39130916863648002</v>
      </c>
      <c r="AW1399" s="14">
        <v>0.50801025363765895</v>
      </c>
      <c r="AX1399" s="14"/>
      <c r="AY1399" s="14">
        <v>0.40017866964091803</v>
      </c>
      <c r="AZ1399" s="14">
        <v>0.42503728340747299</v>
      </c>
      <c r="BA1399" s="14">
        <v>0.470490438418735</v>
      </c>
      <c r="BB1399" s="14">
        <v>0.36547883893813599</v>
      </c>
      <c r="BC1399" s="14">
        <v>0.33399762763392499</v>
      </c>
      <c r="BD1399" s="14">
        <v>0.37235445063754302</v>
      </c>
      <c r="BE1399" s="14">
        <v>0.37656785206115101</v>
      </c>
      <c r="BF1399" s="14">
        <v>0.380439511995811</v>
      </c>
      <c r="BG1399" s="14">
        <v>0.44321540210897897</v>
      </c>
      <c r="BH1399" s="14">
        <v>0.43078750396222398</v>
      </c>
      <c r="BI1399" s="14">
        <v>0.44189106373879999</v>
      </c>
      <c r="BJ1399" s="14">
        <v>0.40231419420513098</v>
      </c>
      <c r="BK1399" s="14">
        <v>0.45708808921410499</v>
      </c>
      <c r="BL1399" s="14">
        <v>0.39578621221971799</v>
      </c>
      <c r="BM1399" s="14">
        <v>0.37259593820695802</v>
      </c>
      <c r="BN1399" s="14">
        <v>0.48406603267276599</v>
      </c>
      <c r="BO1399" s="14"/>
      <c r="BP1399" s="14">
        <v>0.38392698551212401</v>
      </c>
      <c r="BQ1399" s="14">
        <v>0.40834473491491802</v>
      </c>
      <c r="BR1399" s="14">
        <v>0.40608135775479998</v>
      </c>
      <c r="BS1399" s="14">
        <v>0.43671775009010999</v>
      </c>
      <c r="BT1399" s="14">
        <v>0.43804616087273401</v>
      </c>
      <c r="BU1399" s="14">
        <v>0.37519765723003101</v>
      </c>
      <c r="BV1399" s="14"/>
      <c r="BW1399" s="14">
        <v>0.44729782152423397</v>
      </c>
      <c r="BX1399" s="14">
        <v>0.39946888879537801</v>
      </c>
      <c r="BY1399" s="14" t="s">
        <v>120</v>
      </c>
      <c r="BZ1399" s="14">
        <v>0.37572190474134498</v>
      </c>
      <c r="CA1399" s="14">
        <v>0.34534988590802501</v>
      </c>
      <c r="CB1399" s="14">
        <v>0.39383516727220902</v>
      </c>
      <c r="CC1399" s="14">
        <v>0.36609383003942902</v>
      </c>
      <c r="CD1399" s="14"/>
      <c r="CE1399" s="14">
        <v>0.37082531786059197</v>
      </c>
      <c r="CF1399" s="14">
        <v>0.40004884890639097</v>
      </c>
      <c r="CG1399" s="14">
        <v>0.377745317194154</v>
      </c>
      <c r="CH1399" s="14">
        <v>0.43293454961279199</v>
      </c>
      <c r="CI1399" s="14"/>
      <c r="CJ1399" s="14">
        <v>0.44966955925496899</v>
      </c>
      <c r="CK1399" s="14">
        <v>0.44943221304119702</v>
      </c>
      <c r="CL1399" s="14">
        <v>0.37973844960803099</v>
      </c>
      <c r="CM1399" s="14">
        <v>0.41732117199987401</v>
      </c>
      <c r="CN1399" s="14"/>
      <c r="CO1399" s="14">
        <v>0.40154451135925401</v>
      </c>
      <c r="CP1399" s="14">
        <v>0.41079161187760499</v>
      </c>
      <c r="CQ1399" s="14"/>
      <c r="CR1399" s="14">
        <v>0.38639604927747701</v>
      </c>
      <c r="CS1399" s="14">
        <v>0.40624453780987102</v>
      </c>
    </row>
    <row r="1400" spans="2:97" x14ac:dyDescent="0.3">
      <c r="B1400" t="s">
        <v>538</v>
      </c>
      <c r="C1400" s="14">
        <v>0.39824623788018398</v>
      </c>
      <c r="D1400" s="14">
        <v>0.37500073645660598</v>
      </c>
      <c r="E1400" s="14">
        <v>0.42010552933057799</v>
      </c>
      <c r="F1400" s="14"/>
      <c r="G1400" s="14">
        <v>0.30824390608913899</v>
      </c>
      <c r="H1400" s="14">
        <v>0.33764504353935498</v>
      </c>
      <c r="I1400" s="14">
        <v>0.37874888776129501</v>
      </c>
      <c r="J1400" s="14">
        <v>0.41443851386147501</v>
      </c>
      <c r="K1400" s="14">
        <v>0.42660417901799702</v>
      </c>
      <c r="L1400" s="14">
        <v>0.49081140278330798</v>
      </c>
      <c r="M1400" s="14"/>
      <c r="N1400" s="14">
        <v>0.390311573572656</v>
      </c>
      <c r="O1400" s="14">
        <v>0.39444437176529901</v>
      </c>
      <c r="P1400" s="14">
        <v>0.41473409061292998</v>
      </c>
      <c r="Q1400" s="14">
        <v>0.39485732529784301</v>
      </c>
      <c r="R1400" s="14"/>
      <c r="S1400" s="14">
        <v>0.41617248093110398</v>
      </c>
      <c r="T1400" s="14">
        <v>0.38408222731334102</v>
      </c>
      <c r="U1400" s="14">
        <v>0.421243561942657</v>
      </c>
      <c r="V1400" s="14">
        <v>0.43738155807999901</v>
      </c>
      <c r="W1400" s="14">
        <v>0.41584597166272602</v>
      </c>
      <c r="X1400" s="14">
        <v>0.409651717888042</v>
      </c>
      <c r="Y1400" s="14">
        <v>0.37203071380521202</v>
      </c>
      <c r="Z1400" s="14">
        <v>0.42639384183625501</v>
      </c>
      <c r="AA1400" s="14">
        <v>0.32263566189676501</v>
      </c>
      <c r="AB1400" s="14">
        <v>0.392447793789651</v>
      </c>
      <c r="AC1400" s="14">
        <v>0.46262079246996601</v>
      </c>
      <c r="AD1400" s="14">
        <v>0.3405313274656</v>
      </c>
      <c r="AE1400" s="14"/>
      <c r="AF1400" s="14">
        <v>0.41167292515065201</v>
      </c>
      <c r="AG1400" s="14">
        <v>0.40085256047058598</v>
      </c>
      <c r="AH1400" s="14">
        <v>0.46255164302679802</v>
      </c>
      <c r="AI1400" s="14">
        <v>0.38557631923617203</v>
      </c>
      <c r="AJ1400" s="14">
        <v>0.41955327913222601</v>
      </c>
      <c r="AK1400" s="14"/>
      <c r="AL1400" s="14">
        <v>0.37412282659225299</v>
      </c>
      <c r="AM1400" s="14">
        <v>0.39941896875834498</v>
      </c>
      <c r="AN1400" s="14">
        <v>0.46644728173970801</v>
      </c>
      <c r="AO1400" s="14">
        <v>0.39825022066879601</v>
      </c>
      <c r="AP1400" s="14">
        <v>0.34341664085522999</v>
      </c>
      <c r="AQ1400" s="14">
        <v>0.47941943414122901</v>
      </c>
      <c r="AR1400" s="14"/>
      <c r="AS1400" s="14">
        <v>0.37926879641907102</v>
      </c>
      <c r="AT1400" s="14">
        <v>0.40331494434051601</v>
      </c>
      <c r="AU1400" s="14">
        <v>0.38829499862709199</v>
      </c>
      <c r="AV1400" s="14">
        <v>0.39362866748831998</v>
      </c>
      <c r="AW1400" s="14">
        <v>0.40213359599058701</v>
      </c>
      <c r="AX1400" s="14"/>
      <c r="AY1400" s="14">
        <v>0.32698086326451198</v>
      </c>
      <c r="AZ1400" s="14">
        <v>0.391083064416063</v>
      </c>
      <c r="BA1400" s="14">
        <v>0.43843759205557398</v>
      </c>
      <c r="BB1400" s="14">
        <v>0.39874349224213401</v>
      </c>
      <c r="BC1400" s="14">
        <v>0.38400319077372702</v>
      </c>
      <c r="BD1400" s="14">
        <v>0.40160378622112503</v>
      </c>
      <c r="BE1400" s="14">
        <v>0.40864847861169001</v>
      </c>
      <c r="BF1400" s="14">
        <v>0.447308742483078</v>
      </c>
      <c r="BG1400" s="14">
        <v>0.36100700326734098</v>
      </c>
      <c r="BH1400" s="14">
        <v>0.30065795058371098</v>
      </c>
      <c r="BI1400" s="14">
        <v>0.35198214285566298</v>
      </c>
      <c r="BJ1400" s="14">
        <v>0.42267562253385599</v>
      </c>
      <c r="BK1400" s="14">
        <v>0.45661836928655097</v>
      </c>
      <c r="BL1400" s="14">
        <v>0.35842586306940699</v>
      </c>
      <c r="BM1400" s="14">
        <v>0.41393941129392198</v>
      </c>
      <c r="BN1400" s="14">
        <v>0.44801876668519802</v>
      </c>
      <c r="BO1400" s="14"/>
      <c r="BP1400" s="14">
        <v>0.37672673115145699</v>
      </c>
      <c r="BQ1400" s="14">
        <v>0.40865550689625102</v>
      </c>
      <c r="BR1400" s="14">
        <v>0.41028681318531302</v>
      </c>
      <c r="BS1400" s="14">
        <v>0.40394929585728301</v>
      </c>
      <c r="BT1400" s="14">
        <v>0.37821640437446802</v>
      </c>
      <c r="BU1400" s="14">
        <v>0.43917819021907401</v>
      </c>
      <c r="BV1400" s="14"/>
      <c r="BW1400" s="14">
        <v>0.44150738915436499</v>
      </c>
      <c r="BX1400" s="14">
        <v>0.35378623661716901</v>
      </c>
      <c r="BY1400" s="14" t="s">
        <v>120</v>
      </c>
      <c r="BZ1400" s="14">
        <v>0.38964089988136902</v>
      </c>
      <c r="CA1400" s="14">
        <v>0.36767847473597398</v>
      </c>
      <c r="CB1400" s="14">
        <v>0.38765065743112198</v>
      </c>
      <c r="CC1400" s="14">
        <v>0.32510135700686499</v>
      </c>
      <c r="CD1400" s="14"/>
      <c r="CE1400" s="14">
        <v>0.345822792507754</v>
      </c>
      <c r="CF1400" s="14">
        <v>0.40103003854547098</v>
      </c>
      <c r="CG1400" s="14">
        <v>0.40987241893112403</v>
      </c>
      <c r="CH1400" s="14">
        <v>0.40251225679372099</v>
      </c>
      <c r="CI1400" s="14"/>
      <c r="CJ1400" s="14">
        <v>0.41567314156662299</v>
      </c>
      <c r="CK1400" s="14">
        <v>0.366762044605423</v>
      </c>
      <c r="CL1400" s="14">
        <v>0.399871026741906</v>
      </c>
      <c r="CM1400" s="14">
        <v>0.43627583872442499</v>
      </c>
      <c r="CN1400" s="14"/>
      <c r="CO1400" s="14">
        <v>0.38169201809616199</v>
      </c>
      <c r="CP1400" s="14">
        <v>0.40286409209099799</v>
      </c>
      <c r="CQ1400" s="14"/>
      <c r="CR1400" s="14">
        <v>0.40702182934355702</v>
      </c>
      <c r="CS1400" s="14">
        <v>0.40512009927728398</v>
      </c>
    </row>
    <row r="1401" spans="2:97" x14ac:dyDescent="0.3">
      <c r="B1401" t="s">
        <v>539</v>
      </c>
      <c r="C1401" s="14">
        <v>0.35687766039906499</v>
      </c>
      <c r="D1401" s="14">
        <v>0.31522973028745899</v>
      </c>
      <c r="E1401" s="14">
        <v>0.39688380696329101</v>
      </c>
      <c r="F1401" s="14"/>
      <c r="G1401" s="14">
        <v>0.35207573868345898</v>
      </c>
      <c r="H1401" s="14">
        <v>0.33280906108052699</v>
      </c>
      <c r="I1401" s="14">
        <v>0.34864054161943298</v>
      </c>
      <c r="J1401" s="14">
        <v>0.381087919172096</v>
      </c>
      <c r="K1401" s="14">
        <v>0.37049904707136899</v>
      </c>
      <c r="L1401" s="14">
        <v>0.35756809527003502</v>
      </c>
      <c r="M1401" s="14"/>
      <c r="N1401" s="14">
        <v>0.33342424866856901</v>
      </c>
      <c r="O1401" s="14">
        <v>0.377302785774217</v>
      </c>
      <c r="P1401" s="14">
        <v>0.32803613152807998</v>
      </c>
      <c r="Q1401" s="14">
        <v>0.38657865870222602</v>
      </c>
      <c r="R1401" s="14"/>
      <c r="S1401" s="14">
        <v>0.42410205260648598</v>
      </c>
      <c r="T1401" s="14">
        <v>0.45036877393332703</v>
      </c>
      <c r="U1401" s="14">
        <v>0.38133646720574099</v>
      </c>
      <c r="V1401" s="14">
        <v>0.35633369999103898</v>
      </c>
      <c r="W1401" s="14">
        <v>0.29486029486169801</v>
      </c>
      <c r="X1401" s="14">
        <v>0.32503968537185202</v>
      </c>
      <c r="Y1401" s="14">
        <v>0.34402838479254799</v>
      </c>
      <c r="Z1401" s="14">
        <v>0.31115196059234201</v>
      </c>
      <c r="AA1401" s="14">
        <v>0.31900265853613602</v>
      </c>
      <c r="AB1401" s="14">
        <v>0.29849393231673399</v>
      </c>
      <c r="AC1401" s="14">
        <v>0.28815867172556298</v>
      </c>
      <c r="AD1401" s="14">
        <v>0.33852537807827998</v>
      </c>
      <c r="AE1401" s="14"/>
      <c r="AF1401" s="14">
        <v>0.30590210851768401</v>
      </c>
      <c r="AG1401" s="14">
        <v>0.38877690036673601</v>
      </c>
      <c r="AH1401" s="14">
        <v>0.42612333939689401</v>
      </c>
      <c r="AI1401" s="14">
        <v>0.31002057682711298</v>
      </c>
      <c r="AJ1401" s="14">
        <v>0.44951532013524598</v>
      </c>
      <c r="AK1401" s="14"/>
      <c r="AL1401" s="14">
        <v>0.39227823219478902</v>
      </c>
      <c r="AM1401" s="14">
        <v>0.333663646143809</v>
      </c>
      <c r="AN1401" s="14">
        <v>0.44226843988645897</v>
      </c>
      <c r="AO1401" s="14">
        <v>0.27202920828189298</v>
      </c>
      <c r="AP1401" s="14">
        <v>0.43476125337434601</v>
      </c>
      <c r="AQ1401" s="14">
        <v>0.39014445548978</v>
      </c>
      <c r="AR1401" s="14"/>
      <c r="AS1401" s="14">
        <v>0.34175251685107499</v>
      </c>
      <c r="AT1401" s="14">
        <v>0.36597450693621397</v>
      </c>
      <c r="AU1401" s="14">
        <v>0.36979704958104798</v>
      </c>
      <c r="AV1401" s="14">
        <v>0.340316277941554</v>
      </c>
      <c r="AW1401" s="14">
        <v>0.38782378814964302</v>
      </c>
      <c r="AX1401" s="14"/>
      <c r="AY1401" s="14">
        <v>0.35219067447669</v>
      </c>
      <c r="AZ1401" s="14">
        <v>0.43384368768667098</v>
      </c>
      <c r="BA1401" s="14">
        <v>0.36312610991937999</v>
      </c>
      <c r="BB1401" s="14">
        <v>0.33823300669784601</v>
      </c>
      <c r="BC1401" s="14">
        <v>0.37637704542453798</v>
      </c>
      <c r="BD1401" s="14">
        <v>0.338633429038603</v>
      </c>
      <c r="BE1401" s="14">
        <v>0.42250667736195802</v>
      </c>
      <c r="BF1401" s="14">
        <v>0.39554156873212998</v>
      </c>
      <c r="BG1401" s="14">
        <v>0.34278092245616798</v>
      </c>
      <c r="BH1401" s="14">
        <v>0.31193146395169802</v>
      </c>
      <c r="BI1401" s="14">
        <v>0.35075883921117901</v>
      </c>
      <c r="BJ1401" s="14">
        <v>0.29692179215366499</v>
      </c>
      <c r="BK1401" s="14">
        <v>0.34086909901893597</v>
      </c>
      <c r="BL1401" s="14">
        <v>0.32898252146685097</v>
      </c>
      <c r="BM1401" s="14">
        <v>0.36155983897051802</v>
      </c>
      <c r="BN1401" s="14">
        <v>0.31272636992415198</v>
      </c>
      <c r="BO1401" s="14"/>
      <c r="BP1401" s="14">
        <v>0.360165430790928</v>
      </c>
      <c r="BQ1401" s="14">
        <v>0.39994927097988697</v>
      </c>
      <c r="BR1401" s="14">
        <v>0.334128824141535</v>
      </c>
      <c r="BS1401" s="14">
        <v>0.33072458320798698</v>
      </c>
      <c r="BT1401" s="14">
        <v>0.32204663242840398</v>
      </c>
      <c r="BU1401" s="14">
        <v>0.33711398353285599</v>
      </c>
      <c r="BV1401" s="14"/>
      <c r="BW1401" s="14">
        <v>0.35075667501463298</v>
      </c>
      <c r="BX1401" s="14">
        <v>0.34386177419547298</v>
      </c>
      <c r="BY1401" s="14" t="s">
        <v>120</v>
      </c>
      <c r="BZ1401" s="14">
        <v>0.32967951745926199</v>
      </c>
      <c r="CA1401" s="14">
        <v>0.36933901070034802</v>
      </c>
      <c r="CB1401" s="14">
        <v>0.38904468038785101</v>
      </c>
      <c r="CC1401" s="14">
        <v>0.39300406525038301</v>
      </c>
      <c r="CD1401" s="14"/>
      <c r="CE1401" s="14">
        <v>0.36026443114658802</v>
      </c>
      <c r="CF1401" s="14">
        <v>0.34463418594984802</v>
      </c>
      <c r="CG1401" s="14">
        <v>0.39475668046305501</v>
      </c>
      <c r="CH1401" s="14">
        <v>0.34322263713526802</v>
      </c>
      <c r="CI1401" s="14"/>
      <c r="CJ1401" s="14">
        <v>0.37924780340547098</v>
      </c>
      <c r="CK1401" s="14">
        <v>0.368560907857235</v>
      </c>
      <c r="CL1401" s="14">
        <v>0.343569195699714</v>
      </c>
      <c r="CM1401" s="14">
        <v>0.37423277756330298</v>
      </c>
      <c r="CN1401" s="14"/>
      <c r="CO1401" s="14">
        <v>0.37765748458556703</v>
      </c>
      <c r="CP1401" s="14">
        <v>0.35565913102457902</v>
      </c>
      <c r="CQ1401" s="14"/>
      <c r="CR1401" s="14">
        <v>0.414570123744404</v>
      </c>
      <c r="CS1401" s="14">
        <v>0.34698248355621802</v>
      </c>
    </row>
    <row r="1402" spans="2:97" x14ac:dyDescent="0.3">
      <c r="B1402" t="s">
        <v>540</v>
      </c>
      <c r="C1402" s="14">
        <v>0.35127187431048001</v>
      </c>
      <c r="D1402" s="14">
        <v>0.319447415412972</v>
      </c>
      <c r="E1402" s="14">
        <v>0.380479741856735</v>
      </c>
      <c r="F1402" s="14"/>
      <c r="G1402" s="14">
        <v>0.30479707229004999</v>
      </c>
      <c r="H1402" s="14">
        <v>0.33761993698159598</v>
      </c>
      <c r="I1402" s="14">
        <v>0.355267330611861</v>
      </c>
      <c r="J1402" s="14">
        <v>0.34514048403633801</v>
      </c>
      <c r="K1402" s="14">
        <v>0.39168764701829301</v>
      </c>
      <c r="L1402" s="14">
        <v>0.36770925397192</v>
      </c>
      <c r="M1402" s="14"/>
      <c r="N1402" s="14">
        <v>0.38878890554892698</v>
      </c>
      <c r="O1402" s="14">
        <v>0.33748713109337802</v>
      </c>
      <c r="P1402" s="14">
        <v>0.34629710668069702</v>
      </c>
      <c r="Q1402" s="14">
        <v>0.32567855947869501</v>
      </c>
      <c r="R1402" s="14"/>
      <c r="S1402" s="14">
        <v>0.34519563884104298</v>
      </c>
      <c r="T1402" s="14">
        <v>0.35849833353238703</v>
      </c>
      <c r="U1402" s="14">
        <v>0.38287827010348602</v>
      </c>
      <c r="V1402" s="14">
        <v>0.297476764425254</v>
      </c>
      <c r="W1402" s="14">
        <v>0.276349248491773</v>
      </c>
      <c r="X1402" s="14">
        <v>0.40480643227225899</v>
      </c>
      <c r="Y1402" s="14">
        <v>0.33508583334435699</v>
      </c>
      <c r="Z1402" s="14">
        <v>0.33287892319876899</v>
      </c>
      <c r="AA1402" s="14">
        <v>0.40623973760179299</v>
      </c>
      <c r="AB1402" s="14">
        <v>0.36194981574333601</v>
      </c>
      <c r="AC1402" s="14">
        <v>0.28868260300285198</v>
      </c>
      <c r="AD1402" s="14">
        <v>0.37908858539201001</v>
      </c>
      <c r="AE1402" s="14"/>
      <c r="AF1402" s="14">
        <v>0.392733285859593</v>
      </c>
      <c r="AG1402" s="14">
        <v>0.34202948704761699</v>
      </c>
      <c r="AH1402" s="14">
        <v>0.36280207513100998</v>
      </c>
      <c r="AI1402" s="14">
        <v>0.32414641316578102</v>
      </c>
      <c r="AJ1402" s="14">
        <v>0.42084029541707901</v>
      </c>
      <c r="AK1402" s="14"/>
      <c r="AL1402" s="14">
        <v>0.32223101717137198</v>
      </c>
      <c r="AM1402" s="14">
        <v>0.383772603132917</v>
      </c>
      <c r="AN1402" s="14">
        <v>0.38002354949110601</v>
      </c>
      <c r="AO1402" s="14">
        <v>0.342155599008797</v>
      </c>
      <c r="AP1402" s="14">
        <v>0.37677078540062903</v>
      </c>
      <c r="AQ1402" s="14">
        <v>0.42014886921906802</v>
      </c>
      <c r="AR1402" s="14"/>
      <c r="AS1402" s="14">
        <v>0.29828805976810302</v>
      </c>
      <c r="AT1402" s="14">
        <v>0.32459973425405397</v>
      </c>
      <c r="AU1402" s="14">
        <v>0.36896103826733201</v>
      </c>
      <c r="AV1402" s="14">
        <v>0.39383152440289199</v>
      </c>
      <c r="AW1402" s="14">
        <v>0.48319158101878801</v>
      </c>
      <c r="AX1402" s="14"/>
      <c r="AY1402" s="14">
        <v>0.37733288470951198</v>
      </c>
      <c r="AZ1402" s="14">
        <v>0.403253027855633</v>
      </c>
      <c r="BA1402" s="14">
        <v>0.460866679060007</v>
      </c>
      <c r="BB1402" s="14">
        <v>0.21531035377819999</v>
      </c>
      <c r="BC1402" s="14">
        <v>0.31934222749953101</v>
      </c>
      <c r="BD1402" s="14">
        <v>0.375484325536662</v>
      </c>
      <c r="BE1402" s="14">
        <v>0.331260326225359</v>
      </c>
      <c r="BF1402" s="14">
        <v>0.37524440775325002</v>
      </c>
      <c r="BG1402" s="14">
        <v>0.36616454431649598</v>
      </c>
      <c r="BH1402" s="14">
        <v>0.35740156919711602</v>
      </c>
      <c r="BI1402" s="14">
        <v>0.28939657549529402</v>
      </c>
      <c r="BJ1402" s="14">
        <v>0.31975680466769502</v>
      </c>
      <c r="BK1402" s="14">
        <v>0.34675874615864599</v>
      </c>
      <c r="BL1402" s="14">
        <v>0.34142620909537902</v>
      </c>
      <c r="BM1402" s="14">
        <v>0.36887264286134402</v>
      </c>
      <c r="BN1402" s="14">
        <v>0.434241490605629</v>
      </c>
      <c r="BO1402" s="14"/>
      <c r="BP1402" s="14">
        <v>0.36876793434294403</v>
      </c>
      <c r="BQ1402" s="14">
        <v>0.33611390879652397</v>
      </c>
      <c r="BR1402" s="14">
        <v>0.36907443629369702</v>
      </c>
      <c r="BS1402" s="14">
        <v>0.35566710364472298</v>
      </c>
      <c r="BT1402" s="14">
        <v>0.30435031936228901</v>
      </c>
      <c r="BU1402" s="14">
        <v>0.39250092204093301</v>
      </c>
      <c r="BV1402" s="14"/>
      <c r="BW1402" s="14">
        <v>0.35186679272398802</v>
      </c>
      <c r="BX1402" s="14">
        <v>0.341034666688599</v>
      </c>
      <c r="BY1402" s="14" t="s">
        <v>120</v>
      </c>
      <c r="BZ1402" s="14">
        <v>0.27203233082224798</v>
      </c>
      <c r="CA1402" s="14">
        <v>0.33599077206445999</v>
      </c>
      <c r="CB1402" s="14">
        <v>0.386354672475414</v>
      </c>
      <c r="CC1402" s="14">
        <v>0.36288175600955602</v>
      </c>
      <c r="CD1402" s="14"/>
      <c r="CE1402" s="14">
        <v>0.34307823230415402</v>
      </c>
      <c r="CF1402" s="14">
        <v>0.33223587664055598</v>
      </c>
      <c r="CG1402" s="14">
        <v>0.34818965552106101</v>
      </c>
      <c r="CH1402" s="14">
        <v>0.372567966217837</v>
      </c>
      <c r="CI1402" s="14"/>
      <c r="CJ1402" s="14">
        <v>0.401095640832973</v>
      </c>
      <c r="CK1402" s="14">
        <v>0.35753063750820602</v>
      </c>
      <c r="CL1402" s="14">
        <v>0.33431504303183401</v>
      </c>
      <c r="CM1402" s="14">
        <v>0.34264896932494399</v>
      </c>
      <c r="CN1402" s="14"/>
      <c r="CO1402" s="14">
        <v>0.344819646086724</v>
      </c>
      <c r="CP1402" s="14">
        <v>0.354512460764284</v>
      </c>
      <c r="CQ1402" s="14"/>
      <c r="CR1402" s="14">
        <v>0.28810077959840202</v>
      </c>
      <c r="CS1402" s="14">
        <v>0.35452679699491202</v>
      </c>
    </row>
    <row r="1403" spans="2:97" x14ac:dyDescent="0.3">
      <c r="B1403" t="s">
        <v>541</v>
      </c>
      <c r="C1403" s="14">
        <v>0.305395909635931</v>
      </c>
      <c r="D1403" s="14">
        <v>0.27100698675596002</v>
      </c>
      <c r="E1403" s="14">
        <v>0.33905288323855198</v>
      </c>
      <c r="F1403" s="14"/>
      <c r="G1403" s="14">
        <v>0.29471769864304098</v>
      </c>
      <c r="H1403" s="14">
        <v>0.31543200539823202</v>
      </c>
      <c r="I1403" s="14">
        <v>0.29392730479060603</v>
      </c>
      <c r="J1403" s="14">
        <v>0.29181949286847703</v>
      </c>
      <c r="K1403" s="14">
        <v>0.30374767065561997</v>
      </c>
      <c r="L1403" s="14">
        <v>0.32573779056169699</v>
      </c>
      <c r="M1403" s="14"/>
      <c r="N1403" s="14">
        <v>0.29533616053984402</v>
      </c>
      <c r="O1403" s="14">
        <v>0.32945391045066802</v>
      </c>
      <c r="P1403" s="14">
        <v>0.28477721560172597</v>
      </c>
      <c r="Q1403" s="14">
        <v>0.30513799334830499</v>
      </c>
      <c r="R1403" s="14"/>
      <c r="S1403" s="14">
        <v>0.38376081251153998</v>
      </c>
      <c r="T1403" s="14">
        <v>0.33742976017215098</v>
      </c>
      <c r="U1403" s="14">
        <v>0.33376739108037401</v>
      </c>
      <c r="V1403" s="14">
        <v>0.34536993340942301</v>
      </c>
      <c r="W1403" s="14">
        <v>0.26811968201965197</v>
      </c>
      <c r="X1403" s="14">
        <v>0.26384868635751202</v>
      </c>
      <c r="Y1403" s="14">
        <v>0.300433564638041</v>
      </c>
      <c r="Z1403" s="14">
        <v>0.26104376640913002</v>
      </c>
      <c r="AA1403" s="14">
        <v>0.25290527866891199</v>
      </c>
      <c r="AB1403" s="14">
        <v>0.27783585547830097</v>
      </c>
      <c r="AC1403" s="14">
        <v>0.28785687203181698</v>
      </c>
      <c r="AD1403" s="14">
        <v>0.192183205835423</v>
      </c>
      <c r="AE1403" s="14"/>
      <c r="AF1403" s="14">
        <v>0.28457928089304002</v>
      </c>
      <c r="AG1403" s="14">
        <v>0.31737868737168701</v>
      </c>
      <c r="AH1403" s="14">
        <v>0.34339918163737798</v>
      </c>
      <c r="AI1403" s="14">
        <v>0.28529731079561899</v>
      </c>
      <c r="AJ1403" s="14">
        <v>0.39882662962363602</v>
      </c>
      <c r="AK1403" s="14"/>
      <c r="AL1403" s="14">
        <v>0.321809319182218</v>
      </c>
      <c r="AM1403" s="14">
        <v>0.31183430412618601</v>
      </c>
      <c r="AN1403" s="14">
        <v>0.352975020197</v>
      </c>
      <c r="AO1403" s="14">
        <v>0.25812590531878599</v>
      </c>
      <c r="AP1403" s="14">
        <v>0.39741729137489801</v>
      </c>
      <c r="AQ1403" s="14">
        <v>0.30376307992361101</v>
      </c>
      <c r="AR1403" s="14"/>
      <c r="AS1403" s="14">
        <v>0.24801305026195999</v>
      </c>
      <c r="AT1403" s="14">
        <v>0.30501042306704901</v>
      </c>
      <c r="AU1403" s="14">
        <v>0.32936294461794802</v>
      </c>
      <c r="AV1403" s="14">
        <v>0.35362530525493202</v>
      </c>
      <c r="AW1403" s="14">
        <v>0.44252074951640302</v>
      </c>
      <c r="AX1403" s="14"/>
      <c r="AY1403" s="14">
        <v>0.13938633666974901</v>
      </c>
      <c r="AZ1403" s="14">
        <v>0.34032759394892698</v>
      </c>
      <c r="BA1403" s="14">
        <v>0.38389489123288301</v>
      </c>
      <c r="BB1403" s="14">
        <v>0.30152612074707003</v>
      </c>
      <c r="BC1403" s="14">
        <v>0.272961476683168</v>
      </c>
      <c r="BD1403" s="14">
        <v>0.28427322969163499</v>
      </c>
      <c r="BE1403" s="14">
        <v>0.282310936644389</v>
      </c>
      <c r="BF1403" s="14">
        <v>0.35017962541237002</v>
      </c>
      <c r="BG1403" s="14">
        <v>0.265886811098828</v>
      </c>
      <c r="BH1403" s="14">
        <v>0.20554418144697001</v>
      </c>
      <c r="BI1403" s="14">
        <v>0.28547239534876201</v>
      </c>
      <c r="BJ1403" s="14">
        <v>0.26192623357191702</v>
      </c>
      <c r="BK1403" s="14">
        <v>0.33031772630734901</v>
      </c>
      <c r="BL1403" s="14">
        <v>0.26649251340647001</v>
      </c>
      <c r="BM1403" s="14">
        <v>0.38123498491755697</v>
      </c>
      <c r="BN1403" s="14">
        <v>0.42546112377645001</v>
      </c>
      <c r="BO1403" s="14"/>
      <c r="BP1403" s="14">
        <v>0.34467882406151701</v>
      </c>
      <c r="BQ1403" s="14">
        <v>0.28620127777346699</v>
      </c>
      <c r="BR1403" s="14">
        <v>0.28803172926453002</v>
      </c>
      <c r="BS1403" s="14">
        <v>0.281856748793748</v>
      </c>
      <c r="BT1403" s="14">
        <v>0.31045334675757602</v>
      </c>
      <c r="BU1403" s="14">
        <v>0.33835859406384799</v>
      </c>
      <c r="BV1403" s="14"/>
      <c r="BW1403" s="14">
        <v>0.31420015189898898</v>
      </c>
      <c r="BX1403" s="14">
        <v>0.29444604599746799</v>
      </c>
      <c r="BY1403" s="14" t="s">
        <v>120</v>
      </c>
      <c r="BZ1403" s="14">
        <v>0.27440207241422798</v>
      </c>
      <c r="CA1403" s="14">
        <v>0.31199845693482398</v>
      </c>
      <c r="CB1403" s="14">
        <v>0.314214584635503</v>
      </c>
      <c r="CC1403" s="14">
        <v>0.28786472937985702</v>
      </c>
      <c r="CD1403" s="14"/>
      <c r="CE1403" s="14">
        <v>0.30295399239173698</v>
      </c>
      <c r="CF1403" s="14">
        <v>0.29245385049988498</v>
      </c>
      <c r="CG1403" s="14">
        <v>0.29900313184524602</v>
      </c>
      <c r="CH1403" s="14">
        <v>0.326691590500578</v>
      </c>
      <c r="CI1403" s="14"/>
      <c r="CJ1403" s="14">
        <v>0.33770688701789298</v>
      </c>
      <c r="CK1403" s="14">
        <v>0.31126370108108498</v>
      </c>
      <c r="CL1403" s="14">
        <v>0.29351467216993499</v>
      </c>
      <c r="CM1403" s="14">
        <v>0.30174029255916801</v>
      </c>
      <c r="CN1403" s="14"/>
      <c r="CO1403" s="14">
        <v>0.36030070795125801</v>
      </c>
      <c r="CP1403" s="14">
        <v>0.29720235398057698</v>
      </c>
      <c r="CQ1403" s="14"/>
      <c r="CR1403" s="14">
        <v>0.33980141031107802</v>
      </c>
      <c r="CS1403" s="14">
        <v>0.300162029377808</v>
      </c>
    </row>
    <row r="1404" spans="2:97" x14ac:dyDescent="0.3">
      <c r="B1404" t="s">
        <v>542</v>
      </c>
      <c r="C1404" s="14">
        <v>0.28593442687848197</v>
      </c>
      <c r="D1404" s="14">
        <v>0.24308568037132899</v>
      </c>
      <c r="E1404" s="14">
        <v>0.32663652215401001</v>
      </c>
      <c r="F1404" s="14"/>
      <c r="G1404" s="14">
        <v>0.27196890940537299</v>
      </c>
      <c r="H1404" s="14">
        <v>0.29735325261643197</v>
      </c>
      <c r="I1404" s="14">
        <v>0.27354315245055499</v>
      </c>
      <c r="J1404" s="14">
        <v>0.259670676446217</v>
      </c>
      <c r="K1404" s="14">
        <v>0.31167514855508399</v>
      </c>
      <c r="L1404" s="14">
        <v>0.29997627671923199</v>
      </c>
      <c r="M1404" s="14"/>
      <c r="N1404" s="14">
        <v>0.29618162176759699</v>
      </c>
      <c r="O1404" s="14">
        <v>0.35072073312228502</v>
      </c>
      <c r="P1404" s="14">
        <v>0.247174904938507</v>
      </c>
      <c r="Q1404" s="14">
        <v>0.24293731153210599</v>
      </c>
      <c r="R1404" s="14"/>
      <c r="S1404" s="14">
        <v>0.26697386414816898</v>
      </c>
      <c r="T1404" s="14">
        <v>0.330625687009032</v>
      </c>
      <c r="U1404" s="14">
        <v>0.278065478346745</v>
      </c>
      <c r="V1404" s="14">
        <v>0.279476450310781</v>
      </c>
      <c r="W1404" s="14">
        <v>0.23488284530206699</v>
      </c>
      <c r="X1404" s="14">
        <v>0.26481424635597001</v>
      </c>
      <c r="Y1404" s="14">
        <v>0.28860101369165703</v>
      </c>
      <c r="Z1404" s="14">
        <v>0.28477978719975999</v>
      </c>
      <c r="AA1404" s="14">
        <v>0.28158770214545098</v>
      </c>
      <c r="AB1404" s="14">
        <v>0.26224171885916098</v>
      </c>
      <c r="AC1404" s="14">
        <v>0.341492778019232</v>
      </c>
      <c r="AD1404" s="14">
        <v>0.393231986287781</v>
      </c>
      <c r="AE1404" s="14"/>
      <c r="AF1404" s="14">
        <v>0.25292324246655301</v>
      </c>
      <c r="AG1404" s="14">
        <v>0.31722818686360199</v>
      </c>
      <c r="AH1404" s="14">
        <v>0.34711945391742799</v>
      </c>
      <c r="AI1404" s="14">
        <v>0.21803508539594499</v>
      </c>
      <c r="AJ1404" s="14">
        <v>0.36927461289143299</v>
      </c>
      <c r="AK1404" s="14"/>
      <c r="AL1404" s="14">
        <v>0.32352947129398002</v>
      </c>
      <c r="AM1404" s="14">
        <v>0.28068065948826798</v>
      </c>
      <c r="AN1404" s="14">
        <v>0.36618222203478501</v>
      </c>
      <c r="AO1404" s="14">
        <v>0.213599505553906</v>
      </c>
      <c r="AP1404" s="14">
        <v>0.32076510813939901</v>
      </c>
      <c r="AQ1404" s="14">
        <v>0.32678566286750199</v>
      </c>
      <c r="AR1404" s="14"/>
      <c r="AS1404" s="14">
        <v>0.22915969887603499</v>
      </c>
      <c r="AT1404" s="14">
        <v>0.24719450558620301</v>
      </c>
      <c r="AU1404" s="14">
        <v>0.35402549829862601</v>
      </c>
      <c r="AV1404" s="14">
        <v>0.305470841035206</v>
      </c>
      <c r="AW1404" s="14">
        <v>0.40239481282946699</v>
      </c>
      <c r="AX1404" s="14"/>
      <c r="AY1404" s="14">
        <v>0.26105245689496698</v>
      </c>
      <c r="AZ1404" s="14">
        <v>0.272383168647792</v>
      </c>
      <c r="BA1404" s="14">
        <v>0.29439761456589802</v>
      </c>
      <c r="BB1404" s="14">
        <v>0.246808788044521</v>
      </c>
      <c r="BC1404" s="14">
        <v>0.27032727632046999</v>
      </c>
      <c r="BD1404" s="14">
        <v>0.28868616027548999</v>
      </c>
      <c r="BE1404" s="14">
        <v>0.28491163722638801</v>
      </c>
      <c r="BF1404" s="14">
        <v>0.30437159116221302</v>
      </c>
      <c r="BG1404" s="14">
        <v>0.26521440803776802</v>
      </c>
      <c r="BH1404" s="14">
        <v>0.26993310286779398</v>
      </c>
      <c r="BI1404" s="14">
        <v>0.32248599429752101</v>
      </c>
      <c r="BJ1404" s="14">
        <v>0.26048241359890001</v>
      </c>
      <c r="BK1404" s="14">
        <v>0.31063205913101399</v>
      </c>
      <c r="BL1404" s="14">
        <v>0.32428053727928902</v>
      </c>
      <c r="BM1404" s="14">
        <v>0.35143331377557302</v>
      </c>
      <c r="BN1404" s="14">
        <v>0.30986962127099599</v>
      </c>
      <c r="BO1404" s="14"/>
      <c r="BP1404" s="14">
        <v>0.29820102440909502</v>
      </c>
      <c r="BQ1404" s="14">
        <v>0.29447029924622298</v>
      </c>
      <c r="BR1404" s="14">
        <v>0.27492549040157399</v>
      </c>
      <c r="BS1404" s="14">
        <v>0.28178296400841801</v>
      </c>
      <c r="BT1404" s="14">
        <v>0.25161659780548401</v>
      </c>
      <c r="BU1404" s="14">
        <v>0.28507253726972998</v>
      </c>
      <c r="BV1404" s="14"/>
      <c r="BW1404" s="14">
        <v>0.287261714604862</v>
      </c>
      <c r="BX1404" s="14">
        <v>0.30676724431049102</v>
      </c>
      <c r="BY1404" s="14" t="s">
        <v>120</v>
      </c>
      <c r="BZ1404" s="14">
        <v>0.20705234502839101</v>
      </c>
      <c r="CA1404" s="14">
        <v>0.23832739046007501</v>
      </c>
      <c r="CB1404" s="14">
        <v>0.299879955147421</v>
      </c>
      <c r="CC1404" s="14">
        <v>0.323846263716</v>
      </c>
      <c r="CD1404" s="14"/>
      <c r="CE1404" s="14">
        <v>0.27862229714307901</v>
      </c>
      <c r="CF1404" s="14">
        <v>0.27979648186441097</v>
      </c>
      <c r="CG1404" s="14">
        <v>0.25751494337784098</v>
      </c>
      <c r="CH1404" s="14">
        <v>0.30412440993462903</v>
      </c>
      <c r="CI1404" s="14"/>
      <c r="CJ1404" s="14">
        <v>0.32533013518468301</v>
      </c>
      <c r="CK1404" s="14">
        <v>0.29396848470165798</v>
      </c>
      <c r="CL1404" s="14">
        <v>0.25949964621766902</v>
      </c>
      <c r="CM1404" s="14">
        <v>0.38205780759988001</v>
      </c>
      <c r="CN1404" s="14"/>
      <c r="CO1404" s="14">
        <v>0.24865789451501</v>
      </c>
      <c r="CP1404" s="14">
        <v>0.29134752423423799</v>
      </c>
      <c r="CQ1404" s="14"/>
      <c r="CR1404" s="14">
        <v>0.23390653795428201</v>
      </c>
      <c r="CS1404" s="14">
        <v>0.29302107151074602</v>
      </c>
    </row>
    <row r="1405" spans="2:97" x14ac:dyDescent="0.3">
      <c r="B1405" t="s">
        <v>543</v>
      </c>
      <c r="C1405" s="14">
        <v>0.275016302125769</v>
      </c>
      <c r="D1405" s="14">
        <v>0.23129256969463699</v>
      </c>
      <c r="E1405" s="14">
        <v>0.31654194268719599</v>
      </c>
      <c r="F1405" s="14"/>
      <c r="G1405" s="14">
        <v>0.31582589542559703</v>
      </c>
      <c r="H1405" s="14">
        <v>0.32143531837386902</v>
      </c>
      <c r="I1405" s="14">
        <v>0.310579677600199</v>
      </c>
      <c r="J1405" s="14">
        <v>0.24740443375685101</v>
      </c>
      <c r="K1405" s="14">
        <v>0.25147620372674501</v>
      </c>
      <c r="L1405" s="14">
        <v>0.21949381300651599</v>
      </c>
      <c r="M1405" s="14"/>
      <c r="N1405" s="14">
        <v>0.28608253811376599</v>
      </c>
      <c r="O1405" s="14">
        <v>0.27656781331795099</v>
      </c>
      <c r="P1405" s="14">
        <v>0.247589315687677</v>
      </c>
      <c r="Q1405" s="14">
        <v>0.28293335177887102</v>
      </c>
      <c r="R1405" s="14"/>
      <c r="S1405" s="14">
        <v>0.396483224443335</v>
      </c>
      <c r="T1405" s="14">
        <v>0.26586072513162801</v>
      </c>
      <c r="U1405" s="14">
        <v>0.27795212673804298</v>
      </c>
      <c r="V1405" s="14">
        <v>0.27345140565821902</v>
      </c>
      <c r="W1405" s="14">
        <v>0.23267742398593</v>
      </c>
      <c r="X1405" s="14">
        <v>0.30689433154463103</v>
      </c>
      <c r="Y1405" s="14">
        <v>0.226291320819063</v>
      </c>
      <c r="Z1405" s="14">
        <v>0.213928088332387</v>
      </c>
      <c r="AA1405" s="14">
        <v>0.26141818511305098</v>
      </c>
      <c r="AB1405" s="14">
        <v>0.218348726452057</v>
      </c>
      <c r="AC1405" s="14">
        <v>0.21926535250292001</v>
      </c>
      <c r="AD1405" s="14">
        <v>0.27076574175267298</v>
      </c>
      <c r="AE1405" s="14"/>
      <c r="AF1405" s="14">
        <v>0.22329043381777899</v>
      </c>
      <c r="AG1405" s="14">
        <v>0.34132240807224101</v>
      </c>
      <c r="AH1405" s="14">
        <v>0.23250776786233299</v>
      </c>
      <c r="AI1405" s="14">
        <v>0.21223085426419</v>
      </c>
      <c r="AJ1405" s="14">
        <v>0.34722734542745998</v>
      </c>
      <c r="AK1405" s="14"/>
      <c r="AL1405" s="14">
        <v>0.32380870972521802</v>
      </c>
      <c r="AM1405" s="14">
        <v>0.24756819892905499</v>
      </c>
      <c r="AN1405" s="14">
        <v>0.29766791192471997</v>
      </c>
      <c r="AO1405" s="14">
        <v>0.21497048058322701</v>
      </c>
      <c r="AP1405" s="14">
        <v>0.355430762022859</v>
      </c>
      <c r="AQ1405" s="14">
        <v>0.35691504465606899</v>
      </c>
      <c r="AR1405" s="14"/>
      <c r="AS1405" s="14">
        <v>0.237553127598542</v>
      </c>
      <c r="AT1405" s="14">
        <v>0.26354896836821501</v>
      </c>
      <c r="AU1405" s="14">
        <v>0.30348367528882603</v>
      </c>
      <c r="AV1405" s="14">
        <v>0.341171645588143</v>
      </c>
      <c r="AW1405" s="14">
        <v>0.34046316825054102</v>
      </c>
      <c r="AX1405" s="14"/>
      <c r="AY1405" s="14">
        <v>0.13849901091161701</v>
      </c>
      <c r="AZ1405" s="14">
        <v>0.34629591798227799</v>
      </c>
      <c r="BA1405" s="14">
        <v>0.28906948963927298</v>
      </c>
      <c r="BB1405" s="14">
        <v>0.22614238185983601</v>
      </c>
      <c r="BC1405" s="14">
        <v>0.279795095064233</v>
      </c>
      <c r="BD1405" s="14">
        <v>0.25605653091680602</v>
      </c>
      <c r="BE1405" s="14">
        <v>0.31524460255579301</v>
      </c>
      <c r="BF1405" s="14">
        <v>0.22890112042941699</v>
      </c>
      <c r="BG1405" s="14">
        <v>0.249390354183674</v>
      </c>
      <c r="BH1405" s="14">
        <v>0.17774566914853901</v>
      </c>
      <c r="BI1405" s="14">
        <v>0.31441166954547101</v>
      </c>
      <c r="BJ1405" s="14">
        <v>0.25184695641666599</v>
      </c>
      <c r="BK1405" s="14">
        <v>0.23242201316067199</v>
      </c>
      <c r="BL1405" s="14">
        <v>0.317939912801328</v>
      </c>
      <c r="BM1405" s="14">
        <v>0.18867846475171299</v>
      </c>
      <c r="BN1405" s="14">
        <v>0.41851242001432798</v>
      </c>
      <c r="BO1405" s="14"/>
      <c r="BP1405" s="14">
        <v>0.36843943379955102</v>
      </c>
      <c r="BQ1405" s="14">
        <v>0.26558843293955697</v>
      </c>
      <c r="BR1405" s="14">
        <v>0.24343467792291901</v>
      </c>
      <c r="BS1405" s="14">
        <v>0.24855947146111801</v>
      </c>
      <c r="BT1405" s="14">
        <v>0.21196187090044999</v>
      </c>
      <c r="BU1405" s="14">
        <v>0.197314112910488</v>
      </c>
      <c r="BV1405" s="14"/>
      <c r="BW1405" s="14">
        <v>0.24468881184560001</v>
      </c>
      <c r="BX1405" s="14">
        <v>0.29560442902217199</v>
      </c>
      <c r="BY1405" s="14" t="s">
        <v>120</v>
      </c>
      <c r="BZ1405" s="14">
        <v>0.243915669305656</v>
      </c>
      <c r="CA1405" s="14">
        <v>0.28442827364786699</v>
      </c>
      <c r="CB1405" s="14">
        <v>0.32078002576887998</v>
      </c>
      <c r="CC1405" s="14">
        <v>0.235740920545707</v>
      </c>
      <c r="CD1405" s="14"/>
      <c r="CE1405" s="14">
        <v>0.31852249379998898</v>
      </c>
      <c r="CF1405" s="14">
        <v>0.27116680383603098</v>
      </c>
      <c r="CG1405" s="14">
        <v>0.24535672003469</v>
      </c>
      <c r="CH1405" s="14">
        <v>0.278415866243795</v>
      </c>
      <c r="CI1405" s="14"/>
      <c r="CJ1405" s="14">
        <v>0.28543422460121698</v>
      </c>
      <c r="CK1405" s="14">
        <v>0.286738662094917</v>
      </c>
      <c r="CL1405" s="14">
        <v>0.26445636920628002</v>
      </c>
      <c r="CM1405" s="14">
        <v>0.30098409641690099</v>
      </c>
      <c r="CN1405" s="14"/>
      <c r="CO1405" s="14">
        <v>0.30871109920797901</v>
      </c>
      <c r="CP1405" s="14">
        <v>0.27248304330047601</v>
      </c>
      <c r="CQ1405" s="14"/>
      <c r="CR1405" s="14">
        <v>0.30297996571275099</v>
      </c>
      <c r="CS1405" s="14">
        <v>0.26849300627992301</v>
      </c>
    </row>
    <row r="1406" spans="2:97" x14ac:dyDescent="0.3">
      <c r="B1406" t="s">
        <v>544</v>
      </c>
      <c r="C1406" s="14">
        <v>0.21776312257790201</v>
      </c>
      <c r="D1406" s="14">
        <v>0.18433056902389999</v>
      </c>
      <c r="E1406" s="14">
        <v>0.249052420856647</v>
      </c>
      <c r="F1406" s="14"/>
      <c r="G1406" s="14">
        <v>0.245896607165487</v>
      </c>
      <c r="H1406" s="14">
        <v>0.19730654688150501</v>
      </c>
      <c r="I1406" s="14">
        <v>0.203711029820247</v>
      </c>
      <c r="J1406" s="14">
        <v>0.223443515379184</v>
      </c>
      <c r="K1406" s="14">
        <v>0.18589766460082599</v>
      </c>
      <c r="L1406" s="14">
        <v>0.244045729609844</v>
      </c>
      <c r="M1406" s="14"/>
      <c r="N1406" s="14">
        <v>0.20788639967077899</v>
      </c>
      <c r="O1406" s="14">
        <v>0.20881232136240499</v>
      </c>
      <c r="P1406" s="14">
        <v>0.22196664571402999</v>
      </c>
      <c r="Q1406" s="14">
        <v>0.23224137009417001</v>
      </c>
      <c r="R1406" s="14"/>
      <c r="S1406" s="14">
        <v>0.29527029854034398</v>
      </c>
      <c r="T1406" s="14">
        <v>0.222954511854249</v>
      </c>
      <c r="U1406" s="14">
        <v>0.23191527902957401</v>
      </c>
      <c r="V1406" s="14">
        <v>0.232006320956473</v>
      </c>
      <c r="W1406" s="14">
        <v>0.16572412024786801</v>
      </c>
      <c r="X1406" s="14">
        <v>0.19200951659156701</v>
      </c>
      <c r="Y1406" s="14">
        <v>0.17526983894304299</v>
      </c>
      <c r="Z1406" s="14">
        <v>0.18885492023027001</v>
      </c>
      <c r="AA1406" s="14">
        <v>0.16635120072078599</v>
      </c>
      <c r="AB1406" s="14">
        <v>0.20119520991884501</v>
      </c>
      <c r="AC1406" s="14">
        <v>0.295273677231082</v>
      </c>
      <c r="AD1406" s="14">
        <v>0.211080601737339</v>
      </c>
      <c r="AE1406" s="14"/>
      <c r="AF1406" s="14">
        <v>0.231125844020523</v>
      </c>
      <c r="AG1406" s="14">
        <v>0.22161172727985301</v>
      </c>
      <c r="AH1406" s="14">
        <v>0.22907258298938099</v>
      </c>
      <c r="AI1406" s="14">
        <v>0.14233587028835701</v>
      </c>
      <c r="AJ1406" s="14">
        <v>0.35690380906512498</v>
      </c>
      <c r="AK1406" s="14"/>
      <c r="AL1406" s="14">
        <v>0.22446461350452299</v>
      </c>
      <c r="AM1406" s="14">
        <v>0.25647248223989899</v>
      </c>
      <c r="AN1406" s="14">
        <v>0.25589459556946298</v>
      </c>
      <c r="AO1406" s="14">
        <v>0.15178550268132601</v>
      </c>
      <c r="AP1406" s="14">
        <v>0.30906002451619602</v>
      </c>
      <c r="AQ1406" s="14">
        <v>0.22134829569444001</v>
      </c>
      <c r="AR1406" s="14"/>
      <c r="AS1406" s="14">
        <v>0.195784327322399</v>
      </c>
      <c r="AT1406" s="14">
        <v>0.191676018800054</v>
      </c>
      <c r="AU1406" s="14">
        <v>0.22534522998335099</v>
      </c>
      <c r="AV1406" s="14">
        <v>0.23901071149557601</v>
      </c>
      <c r="AW1406" s="14">
        <v>0.18627903964762599</v>
      </c>
      <c r="AX1406" s="14"/>
      <c r="AY1406" s="14">
        <v>0.24457746288096599</v>
      </c>
      <c r="AZ1406" s="14">
        <v>0.21451640796515101</v>
      </c>
      <c r="BA1406" s="14">
        <v>0.26059415703590499</v>
      </c>
      <c r="BB1406" s="14">
        <v>0.27268412876612202</v>
      </c>
      <c r="BC1406" s="14">
        <v>0.222335950891699</v>
      </c>
      <c r="BD1406" s="14">
        <v>0.205692374232085</v>
      </c>
      <c r="BE1406" s="14">
        <v>0.21292669044535101</v>
      </c>
      <c r="BF1406" s="14">
        <v>0.25625727424613998</v>
      </c>
      <c r="BG1406" s="14">
        <v>0.181951461817774</v>
      </c>
      <c r="BH1406" s="14">
        <v>0.14889116863058</v>
      </c>
      <c r="BI1406" s="14">
        <v>0.158437901797779</v>
      </c>
      <c r="BJ1406" s="14">
        <v>0.22719504586493</v>
      </c>
      <c r="BK1406" s="14">
        <v>0.21030008165797601</v>
      </c>
      <c r="BL1406" s="14">
        <v>0.201494485041563</v>
      </c>
      <c r="BM1406" s="14">
        <v>0.156660100240571</v>
      </c>
      <c r="BN1406" s="14">
        <v>0.31990122706447899</v>
      </c>
      <c r="BO1406" s="14"/>
      <c r="BP1406" s="14">
        <v>0.28143565726013697</v>
      </c>
      <c r="BQ1406" s="14">
        <v>0.199815189992819</v>
      </c>
      <c r="BR1406" s="14">
        <v>0.22426369989273301</v>
      </c>
      <c r="BS1406" s="14">
        <v>0.178940929609506</v>
      </c>
      <c r="BT1406" s="14">
        <v>0.19006531384221001</v>
      </c>
      <c r="BU1406" s="14">
        <v>0.198474438599689</v>
      </c>
      <c r="BV1406" s="14"/>
      <c r="BW1406" s="14">
        <v>0.22557365590536099</v>
      </c>
      <c r="BX1406" s="14">
        <v>0.20243965781543799</v>
      </c>
      <c r="BY1406" s="14" t="s">
        <v>120</v>
      </c>
      <c r="BZ1406" s="14">
        <v>0.250939720052961</v>
      </c>
      <c r="CA1406" s="14">
        <v>0.227591986564191</v>
      </c>
      <c r="CB1406" s="14">
        <v>0.199887917661873</v>
      </c>
      <c r="CC1406" s="14">
        <v>0.21106142815304299</v>
      </c>
      <c r="CD1406" s="14"/>
      <c r="CE1406" s="14">
        <v>0.23829588391142101</v>
      </c>
      <c r="CF1406" s="14">
        <v>0.177367644916929</v>
      </c>
      <c r="CG1406" s="14">
        <v>0.185791426410644</v>
      </c>
      <c r="CH1406" s="14">
        <v>0.241355377129505</v>
      </c>
      <c r="CI1406" s="14"/>
      <c r="CJ1406" s="14">
        <v>0.23351486904125701</v>
      </c>
      <c r="CK1406" s="14">
        <v>0.22147938327365199</v>
      </c>
      <c r="CL1406" s="14">
        <v>0.20881443178686299</v>
      </c>
      <c r="CM1406" s="14">
        <v>0.240582837967035</v>
      </c>
      <c r="CN1406" s="14"/>
      <c r="CO1406" s="14">
        <v>0.25662896780921601</v>
      </c>
      <c r="CP1406" s="14">
        <v>0.21299032145065</v>
      </c>
      <c r="CQ1406" s="14"/>
      <c r="CR1406" s="14">
        <v>0.26567981886541497</v>
      </c>
      <c r="CS1406" s="14">
        <v>0.21386386868151899</v>
      </c>
    </row>
    <row r="1407" spans="2:97" x14ac:dyDescent="0.3">
      <c r="B1407" t="s">
        <v>92</v>
      </c>
      <c r="C1407" s="14">
        <v>4.5890990558352503E-2</v>
      </c>
      <c r="D1407" s="14">
        <v>3.1332404289463801E-2</v>
      </c>
      <c r="E1407" s="14">
        <v>6.0267980683503197E-2</v>
      </c>
      <c r="F1407" s="14"/>
      <c r="G1407" s="14">
        <v>1.7454069914673499E-2</v>
      </c>
      <c r="H1407" s="14">
        <v>3.61367086662907E-2</v>
      </c>
      <c r="I1407" s="14">
        <v>4.4091592962346098E-2</v>
      </c>
      <c r="J1407" s="14">
        <v>4.2952454690990398E-2</v>
      </c>
      <c r="K1407" s="14">
        <v>7.8967362212222503E-2</v>
      </c>
      <c r="L1407" s="14">
        <v>5.42779314993551E-2</v>
      </c>
      <c r="M1407" s="14"/>
      <c r="N1407" s="14">
        <v>2.5788086873995201E-2</v>
      </c>
      <c r="O1407" s="14">
        <v>5.1163802033763701E-2</v>
      </c>
      <c r="P1407" s="14">
        <v>5.7741658834253598E-2</v>
      </c>
      <c r="Q1407" s="14">
        <v>5.2221144638483603E-2</v>
      </c>
      <c r="R1407" s="14"/>
      <c r="S1407" s="14">
        <v>4.53985968625671E-2</v>
      </c>
      <c r="T1407" s="14">
        <v>5.6669894837596303E-2</v>
      </c>
      <c r="U1407" s="14">
        <v>3.38802554798973E-2</v>
      </c>
      <c r="V1407" s="14">
        <v>4.14739753184976E-2</v>
      </c>
      <c r="W1407" s="14">
        <v>3.2159702833961898E-2</v>
      </c>
      <c r="X1407" s="14">
        <v>7.5996468680679705E-2</v>
      </c>
      <c r="Y1407" s="14">
        <v>5.6102861512002701E-2</v>
      </c>
      <c r="Z1407" s="14">
        <v>0</v>
      </c>
      <c r="AA1407" s="14">
        <v>5.8392627408829702E-2</v>
      </c>
      <c r="AB1407" s="14">
        <v>2.3191398815056E-2</v>
      </c>
      <c r="AC1407" s="14">
        <v>3.1687382667476602E-2</v>
      </c>
      <c r="AD1407" s="14">
        <v>6.8434227717659196E-2</v>
      </c>
      <c r="AE1407" s="14"/>
      <c r="AF1407" s="14">
        <v>4.0260481822261697E-2</v>
      </c>
      <c r="AG1407" s="14">
        <v>3.3472791723484302E-2</v>
      </c>
      <c r="AH1407" s="14">
        <v>2.2553705606917902E-2</v>
      </c>
      <c r="AI1407" s="14">
        <v>4.5701836603205703E-2</v>
      </c>
      <c r="AJ1407" s="14">
        <v>3.6425301997015498E-2</v>
      </c>
      <c r="AK1407" s="14"/>
      <c r="AL1407" s="14">
        <v>3.4450500282745197E-2</v>
      </c>
      <c r="AM1407" s="14">
        <v>3.3675988758137002E-2</v>
      </c>
      <c r="AN1407" s="14">
        <v>1.9761249926863501E-2</v>
      </c>
      <c r="AO1407" s="14">
        <v>5.19590203136093E-2</v>
      </c>
      <c r="AP1407" s="14">
        <v>3.1505849723758701E-2</v>
      </c>
      <c r="AQ1407" s="14">
        <v>7.7685207980033893E-2</v>
      </c>
      <c r="AR1407" s="14"/>
      <c r="AS1407" s="14">
        <v>6.1921324827773003E-2</v>
      </c>
      <c r="AT1407" s="14">
        <v>4.1158593253829603E-2</v>
      </c>
      <c r="AU1407" s="14">
        <v>3.8406375533478899E-2</v>
      </c>
      <c r="AV1407" s="14">
        <v>2.5728877757949901E-2</v>
      </c>
      <c r="AW1407" s="14">
        <v>0</v>
      </c>
      <c r="AX1407" s="14"/>
      <c r="AY1407" s="14">
        <v>0.13479508507020299</v>
      </c>
      <c r="AZ1407" s="14">
        <v>5.08835661852697E-2</v>
      </c>
      <c r="BA1407" s="14">
        <v>4.36224879139607E-2</v>
      </c>
      <c r="BB1407" s="14">
        <v>6.7034561140937796E-2</v>
      </c>
      <c r="BC1407" s="14">
        <v>5.30997195150218E-2</v>
      </c>
      <c r="BD1407" s="14">
        <v>4.9882176432470803E-2</v>
      </c>
      <c r="BE1407" s="14">
        <v>3.2838013239547402E-2</v>
      </c>
      <c r="BF1407" s="14">
        <v>6.1268723475393701E-2</v>
      </c>
      <c r="BG1407" s="14">
        <v>4.8480988258431702E-2</v>
      </c>
      <c r="BH1407" s="14">
        <v>2.67341864394029E-2</v>
      </c>
      <c r="BI1407" s="14">
        <v>3.8541035403015102E-2</v>
      </c>
      <c r="BJ1407" s="14">
        <v>5.0545353965358801E-2</v>
      </c>
      <c r="BK1407" s="14">
        <v>3.6009417881073702E-2</v>
      </c>
      <c r="BL1407" s="14">
        <v>4.0273281650331401E-2</v>
      </c>
      <c r="BM1407" s="14">
        <v>3.8767603342707103E-2</v>
      </c>
      <c r="BN1407" s="14">
        <v>0</v>
      </c>
      <c r="BO1407" s="14"/>
      <c r="BP1407" s="14">
        <v>2.6255675359839799E-2</v>
      </c>
      <c r="BQ1407" s="14">
        <v>5.5787947677560901E-2</v>
      </c>
      <c r="BR1407" s="14">
        <v>5.64096419820561E-2</v>
      </c>
      <c r="BS1407" s="14">
        <v>4.0735366640383699E-2</v>
      </c>
      <c r="BT1407" s="14">
        <v>7.2060073303372302E-2</v>
      </c>
      <c r="BU1407" s="14">
        <v>1.9579295032377202E-2</v>
      </c>
      <c r="BV1407" s="14"/>
      <c r="BW1407" s="14">
        <v>5.4134493374822797E-2</v>
      </c>
      <c r="BX1407" s="14">
        <v>2.94779631725622E-2</v>
      </c>
      <c r="BY1407" s="14" t="s">
        <v>120</v>
      </c>
      <c r="BZ1407" s="14">
        <v>6.08617066449475E-2</v>
      </c>
      <c r="CA1407" s="14">
        <v>5.2655981668052201E-2</v>
      </c>
      <c r="CB1407" s="14">
        <v>4.8581480434765401E-2</v>
      </c>
      <c r="CC1407" s="14">
        <v>1.1561837318457601E-2</v>
      </c>
      <c r="CD1407" s="14"/>
      <c r="CE1407" s="14">
        <v>2.0206582454262101E-2</v>
      </c>
      <c r="CF1407" s="14">
        <v>4.0012593298269998E-2</v>
      </c>
      <c r="CG1407" s="14">
        <v>8.8091447263729597E-2</v>
      </c>
      <c r="CH1407" s="14">
        <v>3.1170404101888802E-2</v>
      </c>
      <c r="CI1407" s="14"/>
      <c r="CJ1407" s="14">
        <v>1.3989757163412501E-2</v>
      </c>
      <c r="CK1407" s="14">
        <v>2.8716859601034501E-2</v>
      </c>
      <c r="CL1407" s="14">
        <v>5.6392818434867299E-2</v>
      </c>
      <c r="CM1407" s="14">
        <v>9.6092667575087096E-2</v>
      </c>
      <c r="CN1407" s="14"/>
      <c r="CO1407" s="14">
        <v>2.6870306309289299E-2</v>
      </c>
      <c r="CP1407" s="14">
        <v>4.8793958793526798E-2</v>
      </c>
      <c r="CQ1407" s="14"/>
      <c r="CR1407" s="14">
        <v>1.56391000669234E-2</v>
      </c>
      <c r="CS1407" s="14">
        <v>4.7592609153276802E-2</v>
      </c>
    </row>
    <row r="1408" spans="2:97" x14ac:dyDescent="0.3">
      <c r="B1408" t="s">
        <v>154</v>
      </c>
      <c r="C1408" s="14">
        <v>5.1159369722602301E-2</v>
      </c>
      <c r="D1408" s="14">
        <v>7.4768653064361701E-2</v>
      </c>
      <c r="E1408" s="14">
        <v>2.8216704183869099E-2</v>
      </c>
      <c r="F1408" s="14"/>
      <c r="G1408" s="14">
        <v>2.9207530088448799E-2</v>
      </c>
      <c r="H1408" s="14">
        <v>4.3828104452372403E-2</v>
      </c>
      <c r="I1408" s="14">
        <v>3.45682902523608E-2</v>
      </c>
      <c r="J1408" s="14">
        <v>8.1403443194066699E-2</v>
      </c>
      <c r="K1408" s="14">
        <v>6.3495458675945401E-2</v>
      </c>
      <c r="L1408" s="14">
        <v>5.2322077274572401E-2</v>
      </c>
      <c r="M1408" s="14"/>
      <c r="N1408" s="14">
        <v>2.68587866453096E-2</v>
      </c>
      <c r="O1408" s="14">
        <v>5.46126410624772E-2</v>
      </c>
      <c r="P1408" s="14">
        <v>6.86308709988179E-2</v>
      </c>
      <c r="Q1408" s="14">
        <v>5.9026870185281702E-2</v>
      </c>
      <c r="R1408" s="14"/>
      <c r="S1408" s="14">
        <v>4.9608283185897203E-2</v>
      </c>
      <c r="T1408" s="14">
        <v>4.15379238725338E-2</v>
      </c>
      <c r="U1408" s="14">
        <v>2.3949116320098399E-2</v>
      </c>
      <c r="V1408" s="14">
        <v>5.63763218646968E-2</v>
      </c>
      <c r="W1408" s="14">
        <v>2.70400673707588E-2</v>
      </c>
      <c r="X1408" s="14">
        <v>3.5864465057574402E-2</v>
      </c>
      <c r="Y1408" s="14">
        <v>6.5561151237951795E-2</v>
      </c>
      <c r="Z1408" s="14">
        <v>0.105287152851876</v>
      </c>
      <c r="AA1408" s="14">
        <v>5.2758335922589002E-2</v>
      </c>
      <c r="AB1408" s="14">
        <v>7.1578633928164104E-2</v>
      </c>
      <c r="AC1408" s="14">
        <v>6.4266559002924203E-2</v>
      </c>
      <c r="AD1408" s="14">
        <v>6.0045635511598403E-2</v>
      </c>
      <c r="AE1408" s="14"/>
      <c r="AF1408" s="14">
        <v>4.8703518744732201E-2</v>
      </c>
      <c r="AG1408" s="14">
        <v>2.7284808132541499E-2</v>
      </c>
      <c r="AH1408" s="14">
        <v>1.9992598838279901E-2</v>
      </c>
      <c r="AI1408" s="14">
        <v>0.141817128914802</v>
      </c>
      <c r="AJ1408" s="14">
        <v>2.5459844680963101E-2</v>
      </c>
      <c r="AK1408" s="14"/>
      <c r="AL1408" s="14">
        <v>1.56655682548178E-2</v>
      </c>
      <c r="AM1408" s="14">
        <v>4.9867557799783697E-2</v>
      </c>
      <c r="AN1408" s="14">
        <v>2.2953039174607101E-2</v>
      </c>
      <c r="AO1408" s="14">
        <v>0.12004478192840499</v>
      </c>
      <c r="AP1408" s="14">
        <v>2.0832269888968601E-2</v>
      </c>
      <c r="AQ1408" s="14">
        <v>2.2400562896304699E-2</v>
      </c>
      <c r="AR1408" s="14"/>
      <c r="AS1408" s="14">
        <v>7.2629469345536102E-2</v>
      </c>
      <c r="AT1408" s="14">
        <v>5.2902475854280297E-2</v>
      </c>
      <c r="AU1408" s="14">
        <v>4.4442882293797503E-2</v>
      </c>
      <c r="AV1408" s="14">
        <v>2.5229591312828099E-2</v>
      </c>
      <c r="AW1408" s="14">
        <v>2.29629542291163E-2</v>
      </c>
      <c r="AX1408" s="14"/>
      <c r="AY1408" s="14">
        <v>0.13768405289357</v>
      </c>
      <c r="AZ1408" s="14">
        <v>7.3412326878086104E-2</v>
      </c>
      <c r="BA1408" s="14">
        <v>2.67353382037014E-2</v>
      </c>
      <c r="BB1408" s="14">
        <v>5.6388364929406201E-2</v>
      </c>
      <c r="BC1408" s="14">
        <v>4.8820247563826101E-2</v>
      </c>
      <c r="BD1408" s="14">
        <v>6.7088818390903401E-2</v>
      </c>
      <c r="BE1408" s="14">
        <v>4.6469295810816498E-2</v>
      </c>
      <c r="BF1408" s="14">
        <v>5.8607616179306897E-2</v>
      </c>
      <c r="BG1408" s="14">
        <v>4.7956380882975901E-2</v>
      </c>
      <c r="BH1408" s="14">
        <v>6.3053699045690997E-2</v>
      </c>
      <c r="BI1408" s="14">
        <v>6.0563764490532898E-2</v>
      </c>
      <c r="BJ1408" s="14">
        <v>3.6839977183584699E-2</v>
      </c>
      <c r="BK1408" s="14">
        <v>2.33804299259249E-2</v>
      </c>
      <c r="BL1408" s="14">
        <v>8.4109904299483798E-2</v>
      </c>
      <c r="BM1408" s="14">
        <v>8.9335092508374805E-2</v>
      </c>
      <c r="BN1408" s="14">
        <v>1.7811971481751801E-2</v>
      </c>
      <c r="BO1408" s="14"/>
      <c r="BP1408" s="14">
        <v>4.3882268018485701E-2</v>
      </c>
      <c r="BQ1408" s="14">
        <v>5.1182219961004201E-2</v>
      </c>
      <c r="BR1408" s="14">
        <v>4.4379741929120503E-2</v>
      </c>
      <c r="BS1408" s="14">
        <v>4.7504853502298397E-2</v>
      </c>
      <c r="BT1408" s="14">
        <v>8.4093531549027198E-2</v>
      </c>
      <c r="BU1408" s="14">
        <v>4.9982939305148903E-2</v>
      </c>
      <c r="BV1408" s="14"/>
      <c r="BW1408" s="14">
        <v>5.3930844628197201E-2</v>
      </c>
      <c r="BX1408" s="14">
        <v>4.8165484757981998E-2</v>
      </c>
      <c r="BY1408" s="14" t="s">
        <v>120</v>
      </c>
      <c r="BZ1408" s="14">
        <v>6.6348696908919799E-2</v>
      </c>
      <c r="CA1408" s="14">
        <v>7.4008779280175505E-2</v>
      </c>
      <c r="CB1408" s="14">
        <v>2.7447750431566002E-2</v>
      </c>
      <c r="CC1408" s="14">
        <v>7.9428318083063207E-2</v>
      </c>
      <c r="CD1408" s="14"/>
      <c r="CE1408" s="14">
        <v>3.6400670443613101E-2</v>
      </c>
      <c r="CF1408" s="14">
        <v>3.4303894381156101E-2</v>
      </c>
      <c r="CG1408" s="14">
        <v>7.5089485420863605E-2</v>
      </c>
      <c r="CH1408" s="14">
        <v>5.9885376008764299E-2</v>
      </c>
      <c r="CI1408" s="14"/>
      <c r="CJ1408" s="14">
        <v>3.5445705025891401E-2</v>
      </c>
      <c r="CK1408" s="14">
        <v>3.6778393106546001E-2</v>
      </c>
      <c r="CL1408" s="14">
        <v>6.3690128344970801E-2</v>
      </c>
      <c r="CM1408" s="14">
        <v>3.0949598631670999E-2</v>
      </c>
      <c r="CN1408" s="14"/>
      <c r="CO1408" s="14">
        <v>1.1210262624764799E-2</v>
      </c>
      <c r="CP1408" s="14">
        <v>5.7095077715532003E-2</v>
      </c>
      <c r="CQ1408" s="14"/>
      <c r="CR1408" s="14">
        <v>2.04299804513286E-2</v>
      </c>
      <c r="CS1408" s="14">
        <v>5.56999128121912E-2</v>
      </c>
    </row>
    <row r="1409" spans="2:97" x14ac:dyDescent="0.3">
      <c r="C1409" s="14"/>
      <c r="D1409" s="14"/>
      <c r="E1409" s="14"/>
      <c r="F1409" s="14"/>
      <c r="G1409" s="14"/>
      <c r="H1409" s="14"/>
      <c r="I1409" s="14"/>
      <c r="J1409" s="14"/>
      <c r="K1409" s="14"/>
      <c r="L1409" s="14"/>
      <c r="M1409" s="14"/>
      <c r="N1409" s="14"/>
      <c r="O1409" s="14"/>
      <c r="P1409" s="14"/>
      <c r="Q1409" s="14"/>
      <c r="R1409" s="14"/>
      <c r="S1409" s="14"/>
      <c r="T1409" s="14"/>
      <c r="U1409" s="14"/>
      <c r="V1409" s="14"/>
      <c r="W1409" s="14"/>
      <c r="X1409" s="14"/>
      <c r="Y1409" s="14"/>
      <c r="Z1409" s="14"/>
      <c r="AA1409" s="14"/>
      <c r="AB1409" s="14"/>
      <c r="AC1409" s="14"/>
      <c r="AD1409" s="14"/>
      <c r="AE1409" s="14"/>
      <c r="AF1409" s="14"/>
      <c r="AG1409" s="14"/>
      <c r="AH1409" s="14"/>
      <c r="AI1409" s="14"/>
      <c r="AJ1409" s="14"/>
      <c r="AK1409" s="14"/>
      <c r="AL1409" s="14"/>
      <c r="AM1409" s="14"/>
      <c r="AN1409" s="14"/>
      <c r="AO1409" s="14"/>
      <c r="AP1409" s="14"/>
      <c r="AQ1409" s="14"/>
      <c r="AR1409" s="14"/>
      <c r="AS1409" s="14"/>
      <c r="AT1409" s="14"/>
      <c r="AU1409" s="14"/>
      <c r="AV1409" s="14"/>
      <c r="AW1409" s="14"/>
      <c r="AX1409" s="14"/>
      <c r="AY1409" s="14"/>
      <c r="AZ1409" s="14"/>
      <c r="BA1409" s="14"/>
      <c r="BB1409" s="14"/>
      <c r="BC1409" s="14"/>
      <c r="BD1409" s="14"/>
      <c r="BE1409" s="14"/>
      <c r="BF1409" s="14"/>
      <c r="BG1409" s="14"/>
      <c r="BH1409" s="14"/>
      <c r="BI1409" s="14"/>
      <c r="BJ1409" s="14"/>
      <c r="BK1409" s="14"/>
      <c r="BL1409" s="14"/>
      <c r="BM1409" s="14"/>
      <c r="BN1409" s="14"/>
      <c r="BO1409" s="14"/>
      <c r="BP1409" s="14"/>
      <c r="BQ1409" s="14"/>
      <c r="BR1409" s="14"/>
      <c r="BS1409" s="14"/>
      <c r="BT1409" s="14"/>
      <c r="BU1409" s="14"/>
      <c r="BV1409" s="14"/>
      <c r="BW1409" s="14"/>
      <c r="BX1409" s="14"/>
      <c r="BY1409" s="14"/>
      <c r="BZ1409" s="14"/>
      <c r="CA1409" s="14"/>
      <c r="CB1409" s="14"/>
      <c r="CC1409" s="14"/>
      <c r="CD1409" s="14"/>
      <c r="CE1409" s="14"/>
      <c r="CF1409" s="14"/>
      <c r="CG1409" s="14"/>
      <c r="CH1409" s="14"/>
      <c r="CI1409" s="14"/>
      <c r="CJ1409" s="14"/>
      <c r="CK1409" s="14"/>
      <c r="CL1409" s="14"/>
      <c r="CM1409" s="14"/>
      <c r="CN1409" s="14"/>
      <c r="CO1409" s="14"/>
      <c r="CP1409" s="14"/>
      <c r="CQ1409" s="14"/>
      <c r="CR1409" s="14"/>
      <c r="CS1409" s="14"/>
    </row>
    <row r="1410" spans="2:97" x14ac:dyDescent="0.3">
      <c r="B1410" s="6" t="s">
        <v>549</v>
      </c>
      <c r="C1410" s="14"/>
      <c r="D1410" s="14"/>
      <c r="E1410" s="14"/>
      <c r="F1410" s="14"/>
      <c r="G1410" s="14"/>
      <c r="H1410" s="14"/>
      <c r="I1410" s="14"/>
      <c r="J1410" s="14"/>
      <c r="K1410" s="14"/>
      <c r="L1410" s="14"/>
      <c r="M1410" s="14"/>
      <c r="N1410" s="14"/>
      <c r="O1410" s="14"/>
      <c r="P1410" s="14"/>
      <c r="Q1410" s="14"/>
      <c r="R1410" s="14"/>
      <c r="S1410" s="14"/>
      <c r="T1410" s="14"/>
      <c r="U1410" s="14"/>
      <c r="V1410" s="14"/>
      <c r="W1410" s="14"/>
      <c r="X1410" s="14"/>
      <c r="Y1410" s="14"/>
      <c r="Z1410" s="14"/>
      <c r="AA1410" s="14"/>
      <c r="AB1410" s="14"/>
      <c r="AC1410" s="14"/>
      <c r="AD1410" s="14"/>
      <c r="AE1410" s="14"/>
      <c r="AF1410" s="14"/>
      <c r="AG1410" s="14"/>
      <c r="AH1410" s="14"/>
      <c r="AI1410" s="14"/>
      <c r="AJ1410" s="14"/>
      <c r="AK1410" s="14"/>
      <c r="AL1410" s="14"/>
      <c r="AM1410" s="14"/>
      <c r="AN1410" s="14"/>
      <c r="AO1410" s="14"/>
      <c r="AP1410" s="14"/>
      <c r="AQ1410" s="14"/>
      <c r="AR1410" s="14"/>
      <c r="AS1410" s="14"/>
      <c r="AT1410" s="14"/>
      <c r="AU1410" s="14"/>
      <c r="AV1410" s="14"/>
      <c r="AW1410" s="14"/>
      <c r="AX1410" s="14"/>
      <c r="AY1410" s="14"/>
      <c r="AZ1410" s="14"/>
      <c r="BA1410" s="14"/>
      <c r="BB1410" s="14"/>
      <c r="BC1410" s="14"/>
      <c r="BD1410" s="14"/>
      <c r="BE1410" s="14"/>
      <c r="BF1410" s="14"/>
      <c r="BG1410" s="14"/>
      <c r="BH1410" s="14"/>
      <c r="BI1410" s="14"/>
      <c r="BJ1410" s="14"/>
      <c r="BK1410" s="14"/>
      <c r="BL1410" s="14"/>
      <c r="BM1410" s="14"/>
      <c r="BN1410" s="14"/>
      <c r="BO1410" s="14"/>
      <c r="BP1410" s="14"/>
      <c r="BQ1410" s="14"/>
      <c r="BR1410" s="14"/>
      <c r="BS1410" s="14"/>
      <c r="BT1410" s="14"/>
      <c r="BU1410" s="14"/>
      <c r="BV1410" s="14"/>
      <c r="BW1410" s="14"/>
      <c r="BX1410" s="14"/>
      <c r="BY1410" s="14"/>
      <c r="BZ1410" s="14"/>
      <c r="CA1410" s="14"/>
      <c r="CB1410" s="14"/>
      <c r="CC1410" s="14"/>
      <c r="CD1410" s="14"/>
      <c r="CE1410" s="14"/>
      <c r="CF1410" s="14"/>
      <c r="CG1410" s="14"/>
      <c r="CH1410" s="14"/>
      <c r="CI1410" s="14"/>
      <c r="CJ1410" s="14"/>
      <c r="CK1410" s="14"/>
      <c r="CL1410" s="14"/>
      <c r="CM1410" s="14"/>
      <c r="CN1410" s="14"/>
      <c r="CO1410" s="14"/>
      <c r="CP1410" s="14"/>
      <c r="CQ1410" s="14"/>
      <c r="CR1410" s="14"/>
      <c r="CS1410" s="14"/>
    </row>
    <row r="1411" spans="2:97" x14ac:dyDescent="0.3">
      <c r="B1411" s="24" t="s">
        <v>188</v>
      </c>
      <c r="C1411" s="14"/>
      <c r="D1411" s="14"/>
      <c r="E1411" s="14"/>
      <c r="F1411" s="14"/>
      <c r="G1411" s="14"/>
      <c r="H1411" s="14"/>
      <c r="I1411" s="14"/>
      <c r="J1411" s="14"/>
      <c r="K1411" s="14"/>
      <c r="L1411" s="14"/>
      <c r="M1411" s="14"/>
      <c r="N1411" s="14"/>
      <c r="O1411" s="14"/>
      <c r="P1411" s="14"/>
      <c r="Q1411" s="14"/>
      <c r="R1411" s="14"/>
      <c r="S1411" s="14"/>
      <c r="T1411" s="14"/>
      <c r="U1411" s="14"/>
      <c r="V1411" s="14"/>
      <c r="W1411" s="14"/>
      <c r="X1411" s="14"/>
      <c r="Y1411" s="14"/>
      <c r="Z1411" s="14"/>
      <c r="AA1411" s="14"/>
      <c r="AB1411" s="14"/>
      <c r="AC1411" s="14"/>
      <c r="AD1411" s="14"/>
      <c r="AE1411" s="14"/>
      <c r="AF1411" s="14"/>
      <c r="AG1411" s="14"/>
      <c r="AH1411" s="14"/>
      <c r="AI1411" s="14"/>
      <c r="AJ1411" s="14"/>
      <c r="AK1411" s="14"/>
      <c r="AL1411" s="14"/>
      <c r="AM1411" s="14"/>
      <c r="AN1411" s="14"/>
      <c r="AO1411" s="14"/>
      <c r="AP1411" s="14"/>
      <c r="AQ1411" s="14"/>
      <c r="AR1411" s="14"/>
      <c r="AS1411" s="14"/>
      <c r="AT1411" s="14"/>
      <c r="AU1411" s="14"/>
      <c r="AV1411" s="14"/>
      <c r="AW1411" s="14"/>
      <c r="AX1411" s="14"/>
      <c r="AY1411" s="14"/>
      <c r="AZ1411" s="14"/>
      <c r="BA1411" s="14"/>
      <c r="BB1411" s="14"/>
      <c r="BC1411" s="14"/>
      <c r="BD1411" s="14"/>
      <c r="BE1411" s="14"/>
      <c r="BF1411" s="14"/>
      <c r="BG1411" s="14"/>
      <c r="BH1411" s="14"/>
      <c r="BI1411" s="14"/>
      <c r="BJ1411" s="14"/>
      <c r="BK1411" s="14"/>
      <c r="BL1411" s="14"/>
      <c r="BM1411" s="14"/>
      <c r="BN1411" s="14"/>
      <c r="BO1411" s="14"/>
      <c r="BP1411" s="14"/>
      <c r="BQ1411" s="14"/>
      <c r="BR1411" s="14"/>
      <c r="BS1411" s="14"/>
      <c r="BT1411" s="14"/>
      <c r="BU1411" s="14"/>
      <c r="BV1411" s="14"/>
      <c r="BW1411" s="14"/>
      <c r="BX1411" s="14"/>
      <c r="BY1411" s="14"/>
      <c r="BZ1411" s="14"/>
      <c r="CA1411" s="14"/>
      <c r="CB1411" s="14"/>
      <c r="CC1411" s="14"/>
      <c r="CD1411" s="14"/>
      <c r="CE1411" s="14"/>
      <c r="CF1411" s="14"/>
      <c r="CG1411" s="14"/>
      <c r="CH1411" s="14"/>
      <c r="CI1411" s="14"/>
      <c r="CJ1411" s="14"/>
      <c r="CK1411" s="14"/>
      <c r="CL1411" s="14"/>
      <c r="CM1411" s="14"/>
      <c r="CN1411" s="14"/>
      <c r="CO1411" s="14"/>
      <c r="CP1411" s="14"/>
      <c r="CQ1411" s="14"/>
      <c r="CR1411" s="14"/>
      <c r="CS1411" s="14"/>
    </row>
    <row r="1412" spans="2:97" x14ac:dyDescent="0.3">
      <c r="B1412" t="s">
        <v>546</v>
      </c>
      <c r="C1412" s="14">
        <v>0.32521690563415601</v>
      </c>
      <c r="D1412" s="14">
        <v>0.35090909326231901</v>
      </c>
      <c r="E1412" s="14">
        <v>0.30126074958918603</v>
      </c>
      <c r="F1412" s="14"/>
      <c r="G1412" s="14">
        <v>0.33488353771168</v>
      </c>
      <c r="H1412" s="14">
        <v>0.31343570002833299</v>
      </c>
      <c r="I1412" s="14">
        <v>0.33116642057409401</v>
      </c>
      <c r="J1412" s="14">
        <v>0.35114196387809499</v>
      </c>
      <c r="K1412" s="14">
        <v>0.243492032100218</v>
      </c>
      <c r="L1412" s="14">
        <v>0.35427378355876898</v>
      </c>
      <c r="M1412" s="14"/>
      <c r="N1412" s="14">
        <v>0.33117322261263199</v>
      </c>
      <c r="O1412" s="14">
        <v>0.35643826978955101</v>
      </c>
      <c r="P1412" s="14">
        <v>0.28589166703378099</v>
      </c>
      <c r="Q1412" s="14">
        <v>0.32263903730815602</v>
      </c>
      <c r="R1412" s="14"/>
      <c r="S1412" s="14">
        <v>0.30063826117213799</v>
      </c>
      <c r="T1412" s="14">
        <v>0.321940045866421</v>
      </c>
      <c r="U1412" s="14">
        <v>0.341359655940141</v>
      </c>
      <c r="V1412" s="14">
        <v>0.40573071744822597</v>
      </c>
      <c r="W1412" s="14">
        <v>0.24816318033623999</v>
      </c>
      <c r="X1412" s="14">
        <v>0.31673105211728603</v>
      </c>
      <c r="Y1412" s="14">
        <v>0.29589898449243202</v>
      </c>
      <c r="Z1412" s="14">
        <v>0.284709422629774</v>
      </c>
      <c r="AA1412" s="14">
        <v>0.34692348284164898</v>
      </c>
      <c r="AB1412" s="14">
        <v>0.33468973001544999</v>
      </c>
      <c r="AC1412" s="14">
        <v>0.31452510129389299</v>
      </c>
      <c r="AD1412" s="14">
        <v>0.44344322908739198</v>
      </c>
      <c r="AE1412" s="14"/>
      <c r="AF1412" s="14">
        <v>0.36648792977959799</v>
      </c>
      <c r="AG1412" s="14">
        <v>0.35656873067426298</v>
      </c>
      <c r="AH1412" s="14">
        <v>0.27976689981570502</v>
      </c>
      <c r="AI1412" s="14">
        <v>0.32468475549048498</v>
      </c>
      <c r="AJ1412" s="14">
        <v>0.24290506940416901</v>
      </c>
      <c r="AK1412" s="14"/>
      <c r="AL1412" s="14">
        <v>0.337830258563449</v>
      </c>
      <c r="AM1412" s="14">
        <v>0.379280602517238</v>
      </c>
      <c r="AN1412" s="14">
        <v>0.29779968627552</v>
      </c>
      <c r="AO1412" s="14">
        <v>0.36322077644678502</v>
      </c>
      <c r="AP1412" s="14">
        <v>0.24718155630476099</v>
      </c>
      <c r="AQ1412" s="14">
        <v>0.25314088478148</v>
      </c>
      <c r="AR1412" s="14"/>
      <c r="AS1412" s="14">
        <v>0.32927671274250297</v>
      </c>
      <c r="AT1412" s="14">
        <v>0.30416531947112702</v>
      </c>
      <c r="AU1412" s="14">
        <v>0.324151771681291</v>
      </c>
      <c r="AV1412" s="14">
        <v>0.29584665047740499</v>
      </c>
      <c r="AW1412" s="14">
        <v>0.38311850299990702</v>
      </c>
      <c r="AX1412" s="14"/>
      <c r="AY1412" s="14">
        <v>0.59819596314130197</v>
      </c>
      <c r="AZ1412" s="14">
        <v>0.33437626170050999</v>
      </c>
      <c r="BA1412" s="14">
        <v>0.22126392484361301</v>
      </c>
      <c r="BB1412" s="14">
        <v>0.23023307959844899</v>
      </c>
      <c r="BC1412" s="14">
        <v>0.41343236361594499</v>
      </c>
      <c r="BD1412" s="14">
        <v>0.29993005408939899</v>
      </c>
      <c r="BE1412" s="14">
        <v>0.377799640293637</v>
      </c>
      <c r="BF1412" s="14">
        <v>0.32849481698411298</v>
      </c>
      <c r="BG1412" s="14">
        <v>0.37758996089611502</v>
      </c>
      <c r="BH1412" s="14">
        <v>0.32411636116474202</v>
      </c>
      <c r="BI1412" s="14">
        <v>0.301144273763365</v>
      </c>
      <c r="BJ1412" s="14">
        <v>0.38215091771475501</v>
      </c>
      <c r="BK1412" s="14">
        <v>0.41494146339534399</v>
      </c>
      <c r="BL1412" s="14">
        <v>0.26855530145818701</v>
      </c>
      <c r="BM1412" s="14">
        <v>0.37705623447839698</v>
      </c>
      <c r="BN1412" s="14">
        <v>0.21331408729097701</v>
      </c>
      <c r="BO1412" s="14"/>
      <c r="BP1412" s="14">
        <v>0.30196050537814101</v>
      </c>
      <c r="BQ1412" s="14">
        <v>0.31642478006053698</v>
      </c>
      <c r="BR1412" s="14">
        <v>0.36552662155731203</v>
      </c>
      <c r="BS1412" s="14">
        <v>0.33883634994422901</v>
      </c>
      <c r="BT1412" s="14">
        <v>0.28226027488858602</v>
      </c>
      <c r="BU1412" s="14">
        <v>0.39718900614227898</v>
      </c>
      <c r="BV1412" s="14"/>
      <c r="BW1412" s="14">
        <v>0.33600967747704003</v>
      </c>
      <c r="BX1412" s="14">
        <v>0.28524459980809203</v>
      </c>
      <c r="BY1412" s="14" t="s">
        <v>120</v>
      </c>
      <c r="BZ1412" s="14">
        <v>0.33558662240576298</v>
      </c>
      <c r="CA1412" s="14">
        <v>0.29204165447892999</v>
      </c>
      <c r="CB1412" s="14">
        <v>0.336941287811516</v>
      </c>
      <c r="CC1412" s="14">
        <v>0.36281000011883102</v>
      </c>
      <c r="CD1412" s="14"/>
      <c r="CE1412" s="14">
        <v>0.32851148720927398</v>
      </c>
      <c r="CF1412" s="14">
        <v>0.33835081327954503</v>
      </c>
      <c r="CG1412" s="14">
        <v>0.32744310131986698</v>
      </c>
      <c r="CH1412" s="14">
        <v>0.31506162911080199</v>
      </c>
      <c r="CI1412" s="14"/>
      <c r="CJ1412" s="14">
        <v>0.32731457568462002</v>
      </c>
      <c r="CK1412" s="14">
        <v>0.33794477828960601</v>
      </c>
      <c r="CL1412" s="14">
        <v>0.327777799432656</v>
      </c>
      <c r="CM1412" s="14">
        <v>0.25831484491615903</v>
      </c>
      <c r="CN1412" s="14"/>
      <c r="CO1412" s="14">
        <v>0.36205364482987801</v>
      </c>
      <c r="CP1412" s="14">
        <v>0.32016086054056803</v>
      </c>
      <c r="CQ1412" s="14"/>
      <c r="CR1412" s="14">
        <v>0.393426386499099</v>
      </c>
      <c r="CS1412" s="14">
        <v>0.321162479799107</v>
      </c>
    </row>
    <row r="1413" spans="2:97" x14ac:dyDescent="0.3">
      <c r="B1413" t="s">
        <v>547</v>
      </c>
      <c r="C1413" s="14">
        <v>0.26717892501026302</v>
      </c>
      <c r="D1413" s="14">
        <v>0.294478396479536</v>
      </c>
      <c r="E1413" s="14">
        <v>0.239584071068421</v>
      </c>
      <c r="F1413" s="14"/>
      <c r="G1413" s="14">
        <v>0.35072732870364198</v>
      </c>
      <c r="H1413" s="14">
        <v>0.38853814245951901</v>
      </c>
      <c r="I1413" s="14">
        <v>0.31816451850432098</v>
      </c>
      <c r="J1413" s="14">
        <v>0.23287653118134599</v>
      </c>
      <c r="K1413" s="14">
        <v>0.23028033431436101</v>
      </c>
      <c r="L1413" s="14">
        <v>0.119505601089215</v>
      </c>
      <c r="M1413" s="14"/>
      <c r="N1413" s="14">
        <v>0.27916259111167502</v>
      </c>
      <c r="O1413" s="14">
        <v>0.31252872050337299</v>
      </c>
      <c r="P1413" s="14">
        <v>0.25945712972419399</v>
      </c>
      <c r="Q1413" s="14">
        <v>0.21679404204738201</v>
      </c>
      <c r="R1413" s="14"/>
      <c r="S1413" s="14">
        <v>0.33188159197758998</v>
      </c>
      <c r="T1413" s="14">
        <v>0.22873156534135899</v>
      </c>
      <c r="U1413" s="14">
        <v>0.229968911661321</v>
      </c>
      <c r="V1413" s="14">
        <v>0.246880116083598</v>
      </c>
      <c r="W1413" s="14">
        <v>0.34686025145650301</v>
      </c>
      <c r="X1413" s="14">
        <v>0.36140823604128802</v>
      </c>
      <c r="Y1413" s="14">
        <v>0.31807465494248799</v>
      </c>
      <c r="Z1413" s="14">
        <v>0.13706527959051801</v>
      </c>
      <c r="AA1413" s="14">
        <v>0.19407648190531601</v>
      </c>
      <c r="AB1413" s="14">
        <v>0.25989750191328898</v>
      </c>
      <c r="AC1413" s="14">
        <v>0.25685573071685303</v>
      </c>
      <c r="AD1413" s="14">
        <v>0.21550994906042401</v>
      </c>
      <c r="AE1413" s="14"/>
      <c r="AF1413" s="14">
        <v>0.23884308413635899</v>
      </c>
      <c r="AG1413" s="14">
        <v>0.276778746605916</v>
      </c>
      <c r="AH1413" s="14">
        <v>0.34322601363254601</v>
      </c>
      <c r="AI1413" s="14">
        <v>0.23061446269805799</v>
      </c>
      <c r="AJ1413" s="14">
        <v>0.34381288896699702</v>
      </c>
      <c r="AK1413" s="14"/>
      <c r="AL1413" s="14">
        <v>0.31312611182509698</v>
      </c>
      <c r="AM1413" s="14">
        <v>0.25209853288026002</v>
      </c>
      <c r="AN1413" s="14">
        <v>0.30893012521977198</v>
      </c>
      <c r="AO1413" s="14">
        <v>0.223328212251244</v>
      </c>
      <c r="AP1413" s="14">
        <v>0.32101915867874697</v>
      </c>
      <c r="AQ1413" s="14">
        <v>0.151733090126286</v>
      </c>
      <c r="AR1413" s="14"/>
      <c r="AS1413" s="14">
        <v>0.23444269335682699</v>
      </c>
      <c r="AT1413" s="14">
        <v>0.250090845944824</v>
      </c>
      <c r="AU1413" s="14">
        <v>0.32323591712219801</v>
      </c>
      <c r="AV1413" s="14">
        <v>0.37827253198162503</v>
      </c>
      <c r="AW1413" s="14">
        <v>0.17668772994013099</v>
      </c>
      <c r="AX1413" s="14"/>
      <c r="AY1413" s="14">
        <v>0.14306264106375799</v>
      </c>
      <c r="AZ1413" s="14">
        <v>0.249075811536077</v>
      </c>
      <c r="BA1413" s="14">
        <v>0.29078809598750299</v>
      </c>
      <c r="BB1413" s="14">
        <v>0.29358943271964599</v>
      </c>
      <c r="BC1413" s="14">
        <v>0.22658970638088799</v>
      </c>
      <c r="BD1413" s="14">
        <v>0.21871654053960601</v>
      </c>
      <c r="BE1413" s="14">
        <v>0.22708549361590299</v>
      </c>
      <c r="BF1413" s="14">
        <v>0.28273097853277601</v>
      </c>
      <c r="BG1413" s="14">
        <v>0.235948231709081</v>
      </c>
      <c r="BH1413" s="14">
        <v>0.32887679479227999</v>
      </c>
      <c r="BI1413" s="14">
        <v>0.32624963984789701</v>
      </c>
      <c r="BJ1413" s="14">
        <v>0.236823719499269</v>
      </c>
      <c r="BK1413" s="14">
        <v>0.18711290084694299</v>
      </c>
      <c r="BL1413" s="14">
        <v>0.17300791246619099</v>
      </c>
      <c r="BM1413" s="14">
        <v>0.22699138122095</v>
      </c>
      <c r="BN1413" s="14">
        <v>0.48964110167936697</v>
      </c>
      <c r="BO1413" s="14"/>
      <c r="BP1413" s="14">
        <v>0.37078192117819497</v>
      </c>
      <c r="BQ1413" s="14">
        <v>0.21929714510994</v>
      </c>
      <c r="BR1413" s="14">
        <v>0.21566757205085799</v>
      </c>
      <c r="BS1413" s="14">
        <v>0.28560052565393101</v>
      </c>
      <c r="BT1413" s="14">
        <v>0.234658340629881</v>
      </c>
      <c r="BU1413" s="14">
        <v>0.20849311364915199</v>
      </c>
      <c r="BV1413" s="14"/>
      <c r="BW1413" s="14">
        <v>0.217757804461988</v>
      </c>
      <c r="BX1413" s="14">
        <v>0.31010881428558701</v>
      </c>
      <c r="BY1413" s="14" t="s">
        <v>120</v>
      </c>
      <c r="BZ1413" s="14">
        <v>0.35059604398654698</v>
      </c>
      <c r="CA1413" s="14">
        <v>0.20238170515315199</v>
      </c>
      <c r="CB1413" s="14">
        <v>0.323819288883189</v>
      </c>
      <c r="CC1413" s="14">
        <v>0.18944382331884299</v>
      </c>
      <c r="CD1413" s="14"/>
      <c r="CE1413" s="14">
        <v>0.33681480598739399</v>
      </c>
      <c r="CF1413" s="14">
        <v>0.30029929253479398</v>
      </c>
      <c r="CG1413" s="14">
        <v>0.23469451894812501</v>
      </c>
      <c r="CH1413" s="14">
        <v>0.253573602315802</v>
      </c>
      <c r="CI1413" s="14"/>
      <c r="CJ1413" s="14">
        <v>0.25389549141877998</v>
      </c>
      <c r="CK1413" s="14">
        <v>0.30206250452156602</v>
      </c>
      <c r="CL1413" s="14">
        <v>0.26819264510190099</v>
      </c>
      <c r="CM1413" s="14">
        <v>0.18422942146458501</v>
      </c>
      <c r="CN1413" s="14"/>
      <c r="CO1413" s="14">
        <v>0.32405082219518</v>
      </c>
      <c r="CP1413" s="14">
        <v>0.25990366103364598</v>
      </c>
      <c r="CQ1413" s="14"/>
      <c r="CR1413" s="14">
        <v>0.35617931940330599</v>
      </c>
      <c r="CS1413" s="14">
        <v>0.25558008375443902</v>
      </c>
    </row>
    <row r="1414" spans="2:97" x14ac:dyDescent="0.3">
      <c r="B1414" t="s">
        <v>548</v>
      </c>
      <c r="C1414" s="14">
        <v>0.340596818938324</v>
      </c>
      <c r="D1414" s="14">
        <v>0.30560058101712401</v>
      </c>
      <c r="E1414" s="14">
        <v>0.374140379743231</v>
      </c>
      <c r="F1414" s="14"/>
      <c r="G1414" s="14">
        <v>0.252188647246957</v>
      </c>
      <c r="H1414" s="14">
        <v>0.230338816755503</v>
      </c>
      <c r="I1414" s="14">
        <v>0.27360033870731898</v>
      </c>
      <c r="J1414" s="14">
        <v>0.32739692848933699</v>
      </c>
      <c r="K1414" s="14">
        <v>0.45577691682114502</v>
      </c>
      <c r="L1414" s="14">
        <v>0.485877485376072</v>
      </c>
      <c r="M1414" s="14"/>
      <c r="N1414" s="14">
        <v>0.35032059377750602</v>
      </c>
      <c r="O1414" s="14">
        <v>0.26783512097701301</v>
      </c>
      <c r="P1414" s="14">
        <v>0.40384645968364402</v>
      </c>
      <c r="Q1414" s="14">
        <v>0.34292281297835697</v>
      </c>
      <c r="R1414" s="14"/>
      <c r="S1414" s="14">
        <v>0.28370389530391599</v>
      </c>
      <c r="T1414" s="14">
        <v>0.39648126511793202</v>
      </c>
      <c r="U1414" s="14">
        <v>0.36108358261275902</v>
      </c>
      <c r="V1414" s="14">
        <v>0.27203204616319199</v>
      </c>
      <c r="W1414" s="14">
        <v>0.37960422210689299</v>
      </c>
      <c r="X1414" s="14">
        <v>0.21624934998658699</v>
      </c>
      <c r="Y1414" s="14">
        <v>0.32183635472267202</v>
      </c>
      <c r="Z1414" s="14">
        <v>0.50983133526629398</v>
      </c>
      <c r="AA1414" s="14">
        <v>0.42477275231373801</v>
      </c>
      <c r="AB1414" s="14">
        <v>0.32517695286144299</v>
      </c>
      <c r="AC1414" s="14">
        <v>0.37356437947555599</v>
      </c>
      <c r="AD1414" s="14">
        <v>0.20672241324879001</v>
      </c>
      <c r="AE1414" s="14"/>
      <c r="AF1414" s="14">
        <v>0.34463010622669199</v>
      </c>
      <c r="AG1414" s="14">
        <v>0.32382335068627999</v>
      </c>
      <c r="AH1414" s="14">
        <v>0.335617340430721</v>
      </c>
      <c r="AI1414" s="14">
        <v>0.38441631698245099</v>
      </c>
      <c r="AJ1414" s="14">
        <v>0.35893240666008502</v>
      </c>
      <c r="AK1414" s="14"/>
      <c r="AL1414" s="14">
        <v>0.31164999643234498</v>
      </c>
      <c r="AM1414" s="14">
        <v>0.32167767800366398</v>
      </c>
      <c r="AN1414" s="14">
        <v>0.36346435266900101</v>
      </c>
      <c r="AO1414" s="14">
        <v>0.357997327901732</v>
      </c>
      <c r="AP1414" s="14">
        <v>0.38826233089217999</v>
      </c>
      <c r="AQ1414" s="14">
        <v>0.42302059136754999</v>
      </c>
      <c r="AR1414" s="14"/>
      <c r="AS1414" s="14">
        <v>0.34857481557898801</v>
      </c>
      <c r="AT1414" s="14">
        <v>0.37015381335611902</v>
      </c>
      <c r="AU1414" s="14">
        <v>0.30466407535729301</v>
      </c>
      <c r="AV1414" s="14">
        <v>0.272987494308776</v>
      </c>
      <c r="AW1414" s="14">
        <v>0.38936925425461499</v>
      </c>
      <c r="AX1414" s="14"/>
      <c r="AY1414" s="14">
        <v>0.12788178294359501</v>
      </c>
      <c r="AZ1414" s="14">
        <v>0.34290192889520399</v>
      </c>
      <c r="BA1414" s="14">
        <v>0.41561827496009202</v>
      </c>
      <c r="BB1414" s="14">
        <v>0.369427269731743</v>
      </c>
      <c r="BC1414" s="14">
        <v>0.27895159823347598</v>
      </c>
      <c r="BD1414" s="14">
        <v>0.417864709664796</v>
      </c>
      <c r="BE1414" s="14">
        <v>0.31300183373814899</v>
      </c>
      <c r="BF1414" s="14">
        <v>0.33147449823937097</v>
      </c>
      <c r="BG1414" s="14">
        <v>0.34821997489102502</v>
      </c>
      <c r="BH1414" s="14">
        <v>0.30553262804465398</v>
      </c>
      <c r="BI1414" s="14">
        <v>0.335575742465892</v>
      </c>
      <c r="BJ1414" s="14">
        <v>0.24397188808308701</v>
      </c>
      <c r="BK1414" s="14">
        <v>0.37448368801221699</v>
      </c>
      <c r="BL1414" s="14">
        <v>0.48919040222161098</v>
      </c>
      <c r="BM1414" s="14">
        <v>0.32186483262846399</v>
      </c>
      <c r="BN1414" s="14">
        <v>0.29704481102965602</v>
      </c>
      <c r="BO1414" s="14"/>
      <c r="BP1414" s="14">
        <v>0.27768943741164898</v>
      </c>
      <c r="BQ1414" s="14">
        <v>0.37552190852490802</v>
      </c>
      <c r="BR1414" s="14">
        <v>0.34605907098646699</v>
      </c>
      <c r="BS1414" s="14">
        <v>0.328904457358073</v>
      </c>
      <c r="BT1414" s="14">
        <v>0.40087265215791901</v>
      </c>
      <c r="BU1414" s="14">
        <v>0.33373010252480401</v>
      </c>
      <c r="BV1414" s="14"/>
      <c r="BW1414" s="14">
        <v>0.37418020752354703</v>
      </c>
      <c r="BX1414" s="14">
        <v>0.34552779664897598</v>
      </c>
      <c r="BY1414" s="14" t="s">
        <v>120</v>
      </c>
      <c r="BZ1414" s="14">
        <v>0.28804462620314297</v>
      </c>
      <c r="CA1414" s="14">
        <v>0.38539308270440698</v>
      </c>
      <c r="CB1414" s="14">
        <v>0.28521800811855502</v>
      </c>
      <c r="CC1414" s="14">
        <v>0.34162223783084</v>
      </c>
      <c r="CD1414" s="14"/>
      <c r="CE1414" s="14">
        <v>0.28112923537924001</v>
      </c>
      <c r="CF1414" s="14">
        <v>0.29620472961782102</v>
      </c>
      <c r="CG1414" s="14">
        <v>0.36154628613095202</v>
      </c>
      <c r="CH1414" s="14">
        <v>0.38275806329915602</v>
      </c>
      <c r="CI1414" s="14"/>
      <c r="CJ1414" s="14">
        <v>0.377863467788633</v>
      </c>
      <c r="CK1414" s="14">
        <v>0.340398880432837</v>
      </c>
      <c r="CL1414" s="14">
        <v>0.32543425650357299</v>
      </c>
      <c r="CM1414" s="14">
        <v>0.37577371042198598</v>
      </c>
      <c r="CN1414" s="14"/>
      <c r="CO1414" s="14">
        <v>0.26958401598542397</v>
      </c>
      <c r="CP1414" s="14">
        <v>0.350590342355031</v>
      </c>
      <c r="CQ1414" s="14"/>
      <c r="CR1414" s="14">
        <v>0.20976110979479301</v>
      </c>
      <c r="CS1414" s="14">
        <v>0.35753481540869603</v>
      </c>
    </row>
    <row r="1415" spans="2:97" x14ac:dyDescent="0.3">
      <c r="B1415" t="s">
        <v>155</v>
      </c>
      <c r="C1415" s="14">
        <v>6.7007350417256806E-2</v>
      </c>
      <c r="D1415" s="14">
        <v>4.90119292410214E-2</v>
      </c>
      <c r="E1415" s="14">
        <v>8.5014799599162805E-2</v>
      </c>
      <c r="F1415" s="14"/>
      <c r="G1415" s="14">
        <v>6.2200486337721503E-2</v>
      </c>
      <c r="H1415" s="14">
        <v>6.7687340756645398E-2</v>
      </c>
      <c r="I1415" s="14">
        <v>7.7068722214266694E-2</v>
      </c>
      <c r="J1415" s="14">
        <v>8.8584576451221503E-2</v>
      </c>
      <c r="K1415" s="14">
        <v>7.0450716764276805E-2</v>
      </c>
      <c r="L1415" s="14">
        <v>4.0343129975943602E-2</v>
      </c>
      <c r="M1415" s="14"/>
      <c r="N1415" s="14">
        <v>3.9343592498186898E-2</v>
      </c>
      <c r="O1415" s="14">
        <v>6.3197888730063698E-2</v>
      </c>
      <c r="P1415" s="14">
        <v>5.08047435583803E-2</v>
      </c>
      <c r="Q1415" s="14">
        <v>0.117644107666106</v>
      </c>
      <c r="R1415" s="14"/>
      <c r="S1415" s="14">
        <v>8.3776251546355707E-2</v>
      </c>
      <c r="T1415" s="14">
        <v>5.2847123674288003E-2</v>
      </c>
      <c r="U1415" s="14">
        <v>6.7587849785779794E-2</v>
      </c>
      <c r="V1415" s="14">
        <v>7.5357120304984496E-2</v>
      </c>
      <c r="W1415" s="14">
        <v>2.53723461003636E-2</v>
      </c>
      <c r="X1415" s="14">
        <v>0.10561136185484001</v>
      </c>
      <c r="Y1415" s="14">
        <v>6.4190005842407805E-2</v>
      </c>
      <c r="Z1415" s="14">
        <v>6.8393962513413203E-2</v>
      </c>
      <c r="AA1415" s="14">
        <v>3.4227282939297297E-2</v>
      </c>
      <c r="AB1415" s="14">
        <v>8.0235815209818803E-2</v>
      </c>
      <c r="AC1415" s="14">
        <v>5.5054788513697599E-2</v>
      </c>
      <c r="AD1415" s="14">
        <v>0.13432440860339401</v>
      </c>
      <c r="AE1415" s="14"/>
      <c r="AF1415" s="14">
        <v>5.0038879857351101E-2</v>
      </c>
      <c r="AG1415" s="14">
        <v>4.2829172033541502E-2</v>
      </c>
      <c r="AH1415" s="14">
        <v>4.1389746121028297E-2</v>
      </c>
      <c r="AI1415" s="14">
        <v>6.0284464829005402E-2</v>
      </c>
      <c r="AJ1415" s="14">
        <v>5.4349634968748603E-2</v>
      </c>
      <c r="AK1415" s="14"/>
      <c r="AL1415" s="14">
        <v>3.7393633179109001E-2</v>
      </c>
      <c r="AM1415" s="14">
        <v>4.6943186598837401E-2</v>
      </c>
      <c r="AN1415" s="14">
        <v>2.98058358357065E-2</v>
      </c>
      <c r="AO1415" s="14">
        <v>5.5453683400238603E-2</v>
      </c>
      <c r="AP1415" s="14">
        <v>4.3536954124312001E-2</v>
      </c>
      <c r="AQ1415" s="14">
        <v>0.17210543372468401</v>
      </c>
      <c r="AR1415" s="14"/>
      <c r="AS1415" s="14">
        <v>8.7705778321681097E-2</v>
      </c>
      <c r="AT1415" s="14">
        <v>7.5590021227930002E-2</v>
      </c>
      <c r="AU1415" s="14">
        <v>4.7948235839217902E-2</v>
      </c>
      <c r="AV1415" s="14">
        <v>5.2893323232193201E-2</v>
      </c>
      <c r="AW1415" s="14">
        <v>5.0824512805347499E-2</v>
      </c>
      <c r="AX1415" s="14"/>
      <c r="AY1415" s="14">
        <v>0.13085961285134601</v>
      </c>
      <c r="AZ1415" s="14">
        <v>7.3645997868209301E-2</v>
      </c>
      <c r="BA1415" s="14">
        <v>7.2329704208791701E-2</v>
      </c>
      <c r="BB1415" s="14">
        <v>0.106750217950162</v>
      </c>
      <c r="BC1415" s="14">
        <v>8.1026331769691207E-2</v>
      </c>
      <c r="BD1415" s="14">
        <v>6.3488695706199402E-2</v>
      </c>
      <c r="BE1415" s="14">
        <v>8.21130323523101E-2</v>
      </c>
      <c r="BF1415" s="14">
        <v>5.7299706243739403E-2</v>
      </c>
      <c r="BG1415" s="14">
        <v>3.8241832503779397E-2</v>
      </c>
      <c r="BH1415" s="14">
        <v>4.1474215998324501E-2</v>
      </c>
      <c r="BI1415" s="14">
        <v>3.7030343922846203E-2</v>
      </c>
      <c r="BJ1415" s="14">
        <v>0.13705347470288901</v>
      </c>
      <c r="BK1415" s="14">
        <v>2.34619477454963E-2</v>
      </c>
      <c r="BL1415" s="14">
        <v>6.9246383854011301E-2</v>
      </c>
      <c r="BM1415" s="14">
        <v>7.4087551672189E-2</v>
      </c>
      <c r="BN1415" s="14">
        <v>0</v>
      </c>
      <c r="BO1415" s="14"/>
      <c r="BP1415" s="14">
        <v>4.9568136032015597E-2</v>
      </c>
      <c r="BQ1415" s="14">
        <v>8.8756166304614401E-2</v>
      </c>
      <c r="BR1415" s="14">
        <v>7.2746735405362903E-2</v>
      </c>
      <c r="BS1415" s="14">
        <v>4.6658667043766401E-2</v>
      </c>
      <c r="BT1415" s="14">
        <v>8.22087323236146E-2</v>
      </c>
      <c r="BU1415" s="14">
        <v>6.0587777683764603E-2</v>
      </c>
      <c r="BV1415" s="14"/>
      <c r="BW1415" s="14">
        <v>7.2052310537425293E-2</v>
      </c>
      <c r="BX1415" s="14">
        <v>5.91187892573449E-2</v>
      </c>
      <c r="BY1415" s="14" t="s">
        <v>120</v>
      </c>
      <c r="BZ1415" s="14">
        <v>2.57727074045466E-2</v>
      </c>
      <c r="CA1415" s="14">
        <v>0.12018355766350999</v>
      </c>
      <c r="CB1415" s="14">
        <v>5.4021415186740203E-2</v>
      </c>
      <c r="CC1415" s="14">
        <v>0.106123938731485</v>
      </c>
      <c r="CD1415" s="14"/>
      <c r="CE1415" s="14">
        <v>5.3544471424091397E-2</v>
      </c>
      <c r="CF1415" s="14">
        <v>6.51451645678396E-2</v>
      </c>
      <c r="CG1415" s="14">
        <v>7.6316093601055401E-2</v>
      </c>
      <c r="CH1415" s="14">
        <v>4.8606705274239902E-2</v>
      </c>
      <c r="CI1415" s="14"/>
      <c r="CJ1415" s="14">
        <v>4.0926465107966402E-2</v>
      </c>
      <c r="CK1415" s="14">
        <v>1.95938367559906E-2</v>
      </c>
      <c r="CL1415" s="14">
        <v>7.85952989618703E-2</v>
      </c>
      <c r="CM1415" s="14">
        <v>0.18168202319727</v>
      </c>
      <c r="CN1415" s="14"/>
      <c r="CO1415" s="14">
        <v>4.4311516989517998E-2</v>
      </c>
      <c r="CP1415" s="14">
        <v>6.9345136070754404E-2</v>
      </c>
      <c r="CQ1415" s="14"/>
      <c r="CR1415" s="14">
        <v>4.0633184302802897E-2</v>
      </c>
      <c r="CS1415" s="14">
        <v>6.5722621037758402E-2</v>
      </c>
    </row>
    <row r="1416" spans="2:97" x14ac:dyDescent="0.3">
      <c r="C1416" s="14"/>
      <c r="D1416" s="14"/>
      <c r="E1416" s="14"/>
      <c r="F1416" s="14"/>
      <c r="G1416" s="14"/>
      <c r="H1416" s="14"/>
      <c r="I1416" s="14"/>
      <c r="J1416" s="14"/>
      <c r="K1416" s="14"/>
      <c r="L1416" s="14"/>
      <c r="M1416" s="14"/>
      <c r="N1416" s="14"/>
      <c r="O1416" s="14"/>
      <c r="P1416" s="14"/>
      <c r="Q1416" s="14"/>
      <c r="R1416" s="14"/>
      <c r="S1416" s="14"/>
      <c r="T1416" s="14"/>
      <c r="U1416" s="14"/>
      <c r="V1416" s="14"/>
      <c r="W1416" s="14"/>
      <c r="X1416" s="14"/>
      <c r="Y1416" s="14"/>
      <c r="Z1416" s="14"/>
      <c r="AA1416" s="14"/>
      <c r="AB1416" s="14"/>
      <c r="AC1416" s="14"/>
      <c r="AD1416" s="14"/>
      <c r="AE1416" s="14"/>
      <c r="AF1416" s="14"/>
      <c r="AG1416" s="14"/>
      <c r="AH1416" s="14"/>
      <c r="AI1416" s="14"/>
      <c r="AJ1416" s="14"/>
      <c r="AK1416" s="14"/>
      <c r="AL1416" s="14"/>
      <c r="AM1416" s="14"/>
      <c r="AN1416" s="14"/>
      <c r="AO1416" s="14"/>
      <c r="AP1416" s="14"/>
      <c r="AQ1416" s="14"/>
      <c r="AR1416" s="14"/>
      <c r="AS1416" s="14"/>
      <c r="AT1416" s="14"/>
      <c r="AU1416" s="14"/>
      <c r="AV1416" s="14"/>
      <c r="AW1416" s="14"/>
      <c r="AX1416" s="14"/>
      <c r="AY1416" s="14"/>
      <c r="AZ1416" s="14"/>
      <c r="BA1416" s="14"/>
      <c r="BB1416" s="14"/>
      <c r="BC1416" s="14"/>
      <c r="BD1416" s="14"/>
      <c r="BE1416" s="14"/>
      <c r="BF1416" s="14"/>
      <c r="BG1416" s="14"/>
      <c r="BH1416" s="14"/>
      <c r="BI1416" s="14"/>
      <c r="BJ1416" s="14"/>
      <c r="BK1416" s="14"/>
      <c r="BL1416" s="14"/>
      <c r="BM1416" s="14"/>
      <c r="BN1416" s="14"/>
      <c r="BO1416" s="14"/>
      <c r="BP1416" s="14"/>
      <c r="BQ1416" s="14"/>
      <c r="BR1416" s="14"/>
      <c r="BS1416" s="14"/>
      <c r="BT1416" s="14"/>
      <c r="BU1416" s="14"/>
      <c r="BV1416" s="14"/>
      <c r="BW1416" s="14"/>
      <c r="BX1416" s="14"/>
      <c r="BY1416" s="14"/>
      <c r="BZ1416" s="14"/>
      <c r="CA1416" s="14"/>
      <c r="CB1416" s="14"/>
      <c r="CC1416" s="14"/>
      <c r="CD1416" s="14"/>
      <c r="CE1416" s="14"/>
      <c r="CF1416" s="14"/>
      <c r="CG1416" s="14"/>
      <c r="CH1416" s="14"/>
      <c r="CI1416" s="14"/>
      <c r="CJ1416" s="14"/>
      <c r="CK1416" s="14"/>
      <c r="CL1416" s="14"/>
      <c r="CM1416" s="14"/>
      <c r="CN1416" s="14"/>
      <c r="CO1416" s="14"/>
      <c r="CP1416" s="14"/>
      <c r="CQ1416" s="14"/>
      <c r="CR1416" s="14"/>
      <c r="CS1416" s="14"/>
    </row>
    <row r="1417" spans="2:97" x14ac:dyDescent="0.3">
      <c r="B1417" s="6" t="s">
        <v>549</v>
      </c>
      <c r="C1417" s="14"/>
      <c r="D1417" s="14"/>
      <c r="E1417" s="14"/>
      <c r="F1417" s="14"/>
      <c r="G1417" s="14"/>
      <c r="H1417" s="14"/>
      <c r="I1417" s="14"/>
      <c r="J1417" s="14"/>
      <c r="K1417" s="14"/>
      <c r="L1417" s="14"/>
      <c r="M1417" s="14"/>
      <c r="N1417" s="14"/>
      <c r="O1417" s="14"/>
      <c r="P1417" s="14"/>
      <c r="Q1417" s="14"/>
      <c r="R1417" s="14"/>
      <c r="S1417" s="14"/>
      <c r="T1417" s="14"/>
      <c r="U1417" s="14"/>
      <c r="V1417" s="14"/>
      <c r="W1417" s="14"/>
      <c r="X1417" s="14"/>
      <c r="Y1417" s="14"/>
      <c r="Z1417" s="14"/>
      <c r="AA1417" s="14"/>
      <c r="AB1417" s="14"/>
      <c r="AC1417" s="14"/>
      <c r="AD1417" s="14"/>
      <c r="AE1417" s="14"/>
      <c r="AF1417" s="14"/>
      <c r="AG1417" s="14"/>
      <c r="AH1417" s="14"/>
      <c r="AI1417" s="14"/>
      <c r="AJ1417" s="14"/>
      <c r="AK1417" s="14"/>
      <c r="AL1417" s="14"/>
      <c r="AM1417" s="14"/>
      <c r="AN1417" s="14"/>
      <c r="AO1417" s="14"/>
      <c r="AP1417" s="14"/>
      <c r="AQ1417" s="14"/>
      <c r="AR1417" s="14"/>
      <c r="AS1417" s="14"/>
      <c r="AT1417" s="14"/>
      <c r="AU1417" s="14"/>
      <c r="AV1417" s="14"/>
      <c r="AW1417" s="14"/>
      <c r="AX1417" s="14"/>
      <c r="AY1417" s="14"/>
      <c r="AZ1417" s="14"/>
      <c r="BA1417" s="14"/>
      <c r="BB1417" s="14"/>
      <c r="BC1417" s="14"/>
      <c r="BD1417" s="14"/>
      <c r="BE1417" s="14"/>
      <c r="BF1417" s="14"/>
      <c r="BG1417" s="14"/>
      <c r="BH1417" s="14"/>
      <c r="BI1417" s="14"/>
      <c r="BJ1417" s="14"/>
      <c r="BK1417" s="14"/>
      <c r="BL1417" s="14"/>
      <c r="BM1417" s="14"/>
      <c r="BN1417" s="14"/>
      <c r="BO1417" s="14"/>
      <c r="BP1417" s="14"/>
      <c r="BQ1417" s="14"/>
      <c r="BR1417" s="14"/>
      <c r="BS1417" s="14"/>
      <c r="BT1417" s="14"/>
      <c r="BU1417" s="14"/>
      <c r="BV1417" s="14"/>
      <c r="BW1417" s="14"/>
      <c r="BX1417" s="14"/>
      <c r="BY1417" s="14"/>
      <c r="BZ1417" s="14"/>
      <c r="CA1417" s="14"/>
      <c r="CB1417" s="14"/>
      <c r="CC1417" s="14"/>
      <c r="CD1417" s="14"/>
      <c r="CE1417" s="14"/>
      <c r="CF1417" s="14"/>
      <c r="CG1417" s="14"/>
      <c r="CH1417" s="14"/>
      <c r="CI1417" s="14"/>
      <c r="CJ1417" s="14"/>
      <c r="CK1417" s="14"/>
      <c r="CL1417" s="14"/>
      <c r="CM1417" s="14"/>
      <c r="CN1417" s="14"/>
      <c r="CO1417" s="14"/>
      <c r="CP1417" s="14"/>
      <c r="CQ1417" s="14"/>
      <c r="CR1417" s="14"/>
      <c r="CS1417" s="14"/>
    </row>
    <row r="1418" spans="2:97" x14ac:dyDescent="0.3">
      <c r="B1418" s="24" t="s">
        <v>188</v>
      </c>
      <c r="C1418" s="14"/>
      <c r="D1418" s="14"/>
      <c r="E1418" s="14"/>
      <c r="F1418" s="14"/>
      <c r="G1418" s="14"/>
      <c r="H1418" s="14"/>
      <c r="I1418" s="14"/>
      <c r="J1418" s="14"/>
      <c r="K1418" s="14"/>
      <c r="L1418" s="14"/>
      <c r="M1418" s="14"/>
      <c r="N1418" s="14"/>
      <c r="O1418" s="14"/>
      <c r="P1418" s="14"/>
      <c r="Q1418" s="14"/>
      <c r="R1418" s="14"/>
      <c r="S1418" s="14"/>
      <c r="T1418" s="14"/>
      <c r="U1418" s="14"/>
      <c r="V1418" s="14"/>
      <c r="W1418" s="14"/>
      <c r="X1418" s="14"/>
      <c r="Y1418" s="14"/>
      <c r="Z1418" s="14"/>
      <c r="AA1418" s="14"/>
      <c r="AB1418" s="14"/>
      <c r="AC1418" s="14"/>
      <c r="AD1418" s="14"/>
      <c r="AE1418" s="14"/>
      <c r="AF1418" s="14"/>
      <c r="AG1418" s="14"/>
      <c r="AH1418" s="14"/>
      <c r="AI1418" s="14"/>
      <c r="AJ1418" s="14"/>
      <c r="AK1418" s="14"/>
      <c r="AL1418" s="14"/>
      <c r="AM1418" s="14"/>
      <c r="AN1418" s="14"/>
      <c r="AO1418" s="14"/>
      <c r="AP1418" s="14"/>
      <c r="AQ1418" s="14"/>
      <c r="AR1418" s="14"/>
      <c r="AS1418" s="14"/>
      <c r="AT1418" s="14"/>
      <c r="AU1418" s="14"/>
      <c r="AV1418" s="14"/>
      <c r="AW1418" s="14"/>
      <c r="AX1418" s="14"/>
      <c r="AY1418" s="14"/>
      <c r="AZ1418" s="14"/>
      <c r="BA1418" s="14"/>
      <c r="BB1418" s="14"/>
      <c r="BC1418" s="14"/>
      <c r="BD1418" s="14"/>
      <c r="BE1418" s="14"/>
      <c r="BF1418" s="14"/>
      <c r="BG1418" s="14"/>
      <c r="BH1418" s="14"/>
      <c r="BI1418" s="14"/>
      <c r="BJ1418" s="14"/>
      <c r="BK1418" s="14"/>
      <c r="BL1418" s="14"/>
      <c r="BM1418" s="14"/>
      <c r="BN1418" s="14"/>
      <c r="BO1418" s="14"/>
      <c r="BP1418" s="14"/>
      <c r="BQ1418" s="14"/>
      <c r="BR1418" s="14"/>
      <c r="BS1418" s="14"/>
      <c r="BT1418" s="14"/>
      <c r="BU1418" s="14"/>
      <c r="BV1418" s="14"/>
      <c r="BW1418" s="14"/>
      <c r="BX1418" s="14"/>
      <c r="BY1418" s="14"/>
      <c r="BZ1418" s="14"/>
      <c r="CA1418" s="14"/>
      <c r="CB1418" s="14"/>
      <c r="CC1418" s="14"/>
      <c r="CD1418" s="14"/>
      <c r="CE1418" s="14"/>
      <c r="CF1418" s="14"/>
      <c r="CG1418" s="14"/>
      <c r="CH1418" s="14"/>
      <c r="CI1418" s="14"/>
      <c r="CJ1418" s="14"/>
      <c r="CK1418" s="14"/>
      <c r="CL1418" s="14"/>
      <c r="CM1418" s="14"/>
      <c r="CN1418" s="14"/>
      <c r="CO1418" s="14"/>
      <c r="CP1418" s="14"/>
      <c r="CQ1418" s="14"/>
      <c r="CR1418" s="14"/>
      <c r="CS1418" s="14"/>
    </row>
    <row r="1419" spans="2:97" x14ac:dyDescent="0.3">
      <c r="B1419" t="s">
        <v>550</v>
      </c>
      <c r="C1419" s="14">
        <v>0.28475976218903498</v>
      </c>
      <c r="D1419" s="14">
        <v>0.30855881404174101</v>
      </c>
      <c r="E1419" s="14">
        <v>0.26210782827676599</v>
      </c>
      <c r="F1419" s="14"/>
      <c r="G1419" s="14">
        <v>0.333391511248395</v>
      </c>
      <c r="H1419" s="14">
        <v>0.35055157033333001</v>
      </c>
      <c r="I1419" s="14">
        <v>0.354344047625964</v>
      </c>
      <c r="J1419" s="14">
        <v>0.23202185096063599</v>
      </c>
      <c r="K1419" s="14">
        <v>0.22291762526002201</v>
      </c>
      <c r="L1419" s="14">
        <v>0.229250185204951</v>
      </c>
      <c r="M1419" s="14"/>
      <c r="N1419" s="14">
        <v>0.27877200526247198</v>
      </c>
      <c r="O1419" s="14">
        <v>0.28387223925609401</v>
      </c>
      <c r="P1419" s="14">
        <v>0.301085327858226</v>
      </c>
      <c r="Q1419" s="14">
        <v>0.27539397821364803</v>
      </c>
      <c r="R1419" s="14"/>
      <c r="S1419" s="14">
        <v>0.305446649033353</v>
      </c>
      <c r="T1419" s="14">
        <v>0.28014887755603302</v>
      </c>
      <c r="U1419" s="14">
        <v>0.18982303132682199</v>
      </c>
      <c r="V1419" s="14">
        <v>0.296334632143192</v>
      </c>
      <c r="W1419" s="14">
        <v>0.39105726575293498</v>
      </c>
      <c r="X1419" s="14">
        <v>0.31774054065376101</v>
      </c>
      <c r="Y1419" s="14">
        <v>0.25684196092313</v>
      </c>
      <c r="Z1419" s="14">
        <v>0.45678110707979902</v>
      </c>
      <c r="AA1419" s="14">
        <v>0.24996060795547401</v>
      </c>
      <c r="AB1419" s="14">
        <v>0.18100687494425799</v>
      </c>
      <c r="AC1419" s="14">
        <v>0.26669563462693302</v>
      </c>
      <c r="AD1419" s="14">
        <v>0.33286846512810703</v>
      </c>
      <c r="AE1419" s="14"/>
      <c r="AF1419" s="14">
        <v>0.35372287691278598</v>
      </c>
      <c r="AG1419" s="14">
        <v>0.30571913573734999</v>
      </c>
      <c r="AH1419" s="14">
        <v>0.312782354320086</v>
      </c>
      <c r="AI1419" s="14">
        <v>0.233710146993789</v>
      </c>
      <c r="AJ1419" s="14">
        <v>0.25053513882328199</v>
      </c>
      <c r="AK1419" s="14"/>
      <c r="AL1419" s="14">
        <v>0.32220146710778202</v>
      </c>
      <c r="AM1419" s="14">
        <v>0.37536350612845099</v>
      </c>
      <c r="AN1419" s="14">
        <v>0.23448770915500999</v>
      </c>
      <c r="AO1419" s="14">
        <v>0.277152931936754</v>
      </c>
      <c r="AP1419" s="14">
        <v>0.21868433046683899</v>
      </c>
      <c r="AQ1419" s="14">
        <v>0.253334109896798</v>
      </c>
      <c r="AR1419" s="14"/>
      <c r="AS1419" s="14">
        <v>0.27935011110450197</v>
      </c>
      <c r="AT1419" s="14">
        <v>0.33437895324847799</v>
      </c>
      <c r="AU1419" s="14">
        <v>0.22764014800666399</v>
      </c>
      <c r="AV1419" s="14">
        <v>0.35374007333930402</v>
      </c>
      <c r="AW1419" s="14">
        <v>0.41363329470596799</v>
      </c>
      <c r="AX1419" s="14"/>
      <c r="AY1419" s="14">
        <v>0</v>
      </c>
      <c r="AZ1419" s="14">
        <v>0.254337398836053</v>
      </c>
      <c r="BA1419" s="14">
        <v>0.26380197577916698</v>
      </c>
      <c r="BB1419" s="14">
        <v>0.38620298091774902</v>
      </c>
      <c r="BC1419" s="14">
        <v>0.33388467538049599</v>
      </c>
      <c r="BD1419" s="14">
        <v>0.27383069259408199</v>
      </c>
      <c r="BE1419" s="14">
        <v>0.28741401110977399</v>
      </c>
      <c r="BF1419" s="14">
        <v>0.26286831867782501</v>
      </c>
      <c r="BG1419" s="14">
        <v>0.29941138709287102</v>
      </c>
      <c r="BH1419" s="14">
        <v>0.28580369321509502</v>
      </c>
      <c r="BI1419" s="14">
        <v>0.35928785424784199</v>
      </c>
      <c r="BJ1419" s="14">
        <v>0.24742359807351599</v>
      </c>
      <c r="BK1419" s="14">
        <v>0.29696062660995698</v>
      </c>
      <c r="BL1419" s="14">
        <v>0.172667508453407</v>
      </c>
      <c r="BM1419" s="14">
        <v>0.16198675707941099</v>
      </c>
      <c r="BN1419" s="14">
        <v>0.37448541397312302</v>
      </c>
      <c r="BO1419" s="14"/>
      <c r="BP1419" s="14">
        <v>0.35436721402284599</v>
      </c>
      <c r="BQ1419" s="14">
        <v>0.25594365871388303</v>
      </c>
      <c r="BR1419" s="14">
        <v>0.26930608060135203</v>
      </c>
      <c r="BS1419" s="14">
        <v>0.237065617036881</v>
      </c>
      <c r="BT1419" s="14">
        <v>0.31012849117255697</v>
      </c>
      <c r="BU1419" s="14">
        <v>0.25393686701219298</v>
      </c>
      <c r="BV1419" s="14"/>
      <c r="BW1419" s="14">
        <v>0.287042927142652</v>
      </c>
      <c r="BX1419" s="14">
        <v>0.27094762486733498</v>
      </c>
      <c r="BY1419" s="14" t="s">
        <v>120</v>
      </c>
      <c r="BZ1419" s="14">
        <v>0.25528037441555002</v>
      </c>
      <c r="CA1419" s="14">
        <v>0.29833272672564398</v>
      </c>
      <c r="CB1419" s="14">
        <v>0.29999302895753599</v>
      </c>
      <c r="CC1419" s="14">
        <v>0.29863153251201802</v>
      </c>
      <c r="CD1419" s="14"/>
      <c r="CE1419" s="14">
        <v>0.325309225540379</v>
      </c>
      <c r="CF1419" s="14">
        <v>0.34628616972098403</v>
      </c>
      <c r="CG1419" s="14">
        <v>0.25742014014279002</v>
      </c>
      <c r="CH1419" s="14">
        <v>0.28849374424831298</v>
      </c>
      <c r="CI1419" s="14"/>
      <c r="CJ1419" s="14">
        <v>0.28209397693536897</v>
      </c>
      <c r="CK1419" s="14">
        <v>0.26081527890419498</v>
      </c>
      <c r="CL1419" s="14">
        <v>0.29922852440981901</v>
      </c>
      <c r="CM1419" s="14">
        <v>0.243140418191616</v>
      </c>
      <c r="CN1419" s="14"/>
      <c r="CO1419" s="14">
        <v>0.31431325980395503</v>
      </c>
      <c r="CP1419" s="14">
        <v>0.28179831693271801</v>
      </c>
      <c r="CQ1419" s="14"/>
      <c r="CR1419" s="14">
        <v>0.33298202865082799</v>
      </c>
      <c r="CS1419" s="14">
        <v>0.27706071527512199</v>
      </c>
    </row>
    <row r="1420" spans="2:97" x14ac:dyDescent="0.3">
      <c r="B1420" t="s">
        <v>551</v>
      </c>
      <c r="C1420" s="14">
        <v>0.25382627355179299</v>
      </c>
      <c r="D1420" s="14">
        <v>0.26417183227422802</v>
      </c>
      <c r="E1420" s="14">
        <v>0.244209311131554</v>
      </c>
      <c r="F1420" s="14"/>
      <c r="G1420" s="14">
        <v>0.383079403421904</v>
      </c>
      <c r="H1420" s="14">
        <v>0.334362083006565</v>
      </c>
      <c r="I1420" s="14">
        <v>0.29470517559322901</v>
      </c>
      <c r="J1420" s="14">
        <v>0.18008701244132799</v>
      </c>
      <c r="K1420" s="14">
        <v>0.19328796109593399</v>
      </c>
      <c r="L1420" s="14">
        <v>0.17468601454291999</v>
      </c>
      <c r="M1420" s="14"/>
      <c r="N1420" s="14">
        <v>0.29817690990421403</v>
      </c>
      <c r="O1420" s="14">
        <v>0.25076062535432803</v>
      </c>
      <c r="P1420" s="14">
        <v>0.222961959412185</v>
      </c>
      <c r="Q1420" s="14">
        <v>0.23719424406214301</v>
      </c>
      <c r="R1420" s="14"/>
      <c r="S1420" s="14">
        <v>0.290941634616532</v>
      </c>
      <c r="T1420" s="14">
        <v>0.218344866151056</v>
      </c>
      <c r="U1420" s="14">
        <v>0.28585276388755299</v>
      </c>
      <c r="V1420" s="14">
        <v>0.26313951801822599</v>
      </c>
      <c r="W1420" s="14">
        <v>0.25260546435334902</v>
      </c>
      <c r="X1420" s="14">
        <v>0.177972098271721</v>
      </c>
      <c r="Y1420" s="14">
        <v>0.25777785427837901</v>
      </c>
      <c r="Z1420" s="14">
        <v>0.25889867954559498</v>
      </c>
      <c r="AA1420" s="14">
        <v>0.273438340420813</v>
      </c>
      <c r="AB1420" s="14">
        <v>0.33452939881405203</v>
      </c>
      <c r="AC1420" s="14">
        <v>8.2611175006792395E-2</v>
      </c>
      <c r="AD1420" s="14">
        <v>0.28903483080022102</v>
      </c>
      <c r="AE1420" s="14"/>
      <c r="AF1420" s="14">
        <v>0.18862216992721101</v>
      </c>
      <c r="AG1420" s="14">
        <v>0.31013485812993502</v>
      </c>
      <c r="AH1420" s="14">
        <v>0.27827089201031102</v>
      </c>
      <c r="AI1420" s="14">
        <v>0.19065256076942899</v>
      </c>
      <c r="AJ1420" s="14">
        <v>0.37821788101766002</v>
      </c>
      <c r="AK1420" s="14"/>
      <c r="AL1420" s="14">
        <v>0.33438720364498598</v>
      </c>
      <c r="AM1420" s="14">
        <v>0.23381191906648299</v>
      </c>
      <c r="AN1420" s="14">
        <v>0.322300170027083</v>
      </c>
      <c r="AO1420" s="14">
        <v>0.15945270325861999</v>
      </c>
      <c r="AP1420" s="14">
        <v>0.37831163541222801</v>
      </c>
      <c r="AQ1420" s="14">
        <v>0.12939291566104999</v>
      </c>
      <c r="AR1420" s="14"/>
      <c r="AS1420" s="14">
        <v>0.22094184093918301</v>
      </c>
      <c r="AT1420" s="14">
        <v>0.231470245448787</v>
      </c>
      <c r="AU1420" s="14">
        <v>0.28214931387262399</v>
      </c>
      <c r="AV1420" s="14">
        <v>0.33158786162130199</v>
      </c>
      <c r="AW1420" s="14">
        <v>0.31353516560838302</v>
      </c>
      <c r="AX1420" s="14"/>
      <c r="AY1420" s="14">
        <v>0</v>
      </c>
      <c r="AZ1420" s="14">
        <v>0.236838624490573</v>
      </c>
      <c r="BA1420" s="14">
        <v>0.194923083724131</v>
      </c>
      <c r="BB1420" s="14">
        <v>0.14053497587627001</v>
      </c>
      <c r="BC1420" s="14">
        <v>0.25894817376811902</v>
      </c>
      <c r="BD1420" s="14">
        <v>0.198966757816252</v>
      </c>
      <c r="BE1420" s="14">
        <v>0.22767059897619699</v>
      </c>
      <c r="BF1420" s="14">
        <v>0.321184637935441</v>
      </c>
      <c r="BG1420" s="14">
        <v>0.13299767743865001</v>
      </c>
      <c r="BH1420" s="14">
        <v>0.36396289031451901</v>
      </c>
      <c r="BI1420" s="14">
        <v>0.26291316208960203</v>
      </c>
      <c r="BJ1420" s="14">
        <v>0.30410644927376101</v>
      </c>
      <c r="BK1420" s="14">
        <v>0.22902881768380201</v>
      </c>
      <c r="BL1420" s="14">
        <v>0.50264193839653304</v>
      </c>
      <c r="BM1420" s="14">
        <v>0.33631271330880502</v>
      </c>
      <c r="BN1420" s="14">
        <v>0.36927759097256202</v>
      </c>
      <c r="BO1420" s="14"/>
      <c r="BP1420" s="14">
        <v>0.27948756571629901</v>
      </c>
      <c r="BQ1420" s="14">
        <v>0.25161856521463499</v>
      </c>
      <c r="BR1420" s="14">
        <v>0.255834815350375</v>
      </c>
      <c r="BS1420" s="14">
        <v>0.212434636110474</v>
      </c>
      <c r="BT1420" s="14">
        <v>0.246202159519571</v>
      </c>
      <c r="BU1420" s="14">
        <v>0.26134235128950301</v>
      </c>
      <c r="BV1420" s="14"/>
      <c r="BW1420" s="14">
        <v>0.196403231951638</v>
      </c>
      <c r="BX1420" s="14">
        <v>0.30094315086100898</v>
      </c>
      <c r="BY1420" s="14" t="s">
        <v>120</v>
      </c>
      <c r="BZ1420" s="14">
        <v>0.180381510752852</v>
      </c>
      <c r="CA1420" s="14">
        <v>0.25852782539028402</v>
      </c>
      <c r="CB1420" s="14">
        <v>0.327335382986356</v>
      </c>
      <c r="CC1420" s="14">
        <v>0.28496495776602798</v>
      </c>
      <c r="CD1420" s="14"/>
      <c r="CE1420" s="14">
        <v>0.34250651334771698</v>
      </c>
      <c r="CF1420" s="14">
        <v>0.27729221908679602</v>
      </c>
      <c r="CG1420" s="14">
        <v>0.227378207223489</v>
      </c>
      <c r="CH1420" s="14">
        <v>0.24469386361590401</v>
      </c>
      <c r="CI1420" s="14"/>
      <c r="CJ1420" s="14">
        <v>0.21703808485651199</v>
      </c>
      <c r="CK1420" s="14">
        <v>0.31918367390223101</v>
      </c>
      <c r="CL1420" s="14">
        <v>0.25348184777199501</v>
      </c>
      <c r="CM1420" s="14">
        <v>0.15256216827890301</v>
      </c>
      <c r="CN1420" s="14"/>
      <c r="CO1420" s="14">
        <v>0.35299002913778699</v>
      </c>
      <c r="CP1420" s="14">
        <v>0.239921754684876</v>
      </c>
      <c r="CQ1420" s="14"/>
      <c r="CR1420" s="14">
        <v>0.35672124712681302</v>
      </c>
      <c r="CS1420" s="14">
        <v>0.248914143780191</v>
      </c>
    </row>
    <row r="1421" spans="2:97" x14ac:dyDescent="0.3">
      <c r="B1421" t="s">
        <v>548</v>
      </c>
      <c r="C1421" s="14">
        <v>0.384562854922464</v>
      </c>
      <c r="D1421" s="14">
        <v>0.36753008004570298</v>
      </c>
      <c r="E1421" s="14">
        <v>0.40004678359887502</v>
      </c>
      <c r="F1421" s="14"/>
      <c r="G1421" s="14">
        <v>0.22952731416087799</v>
      </c>
      <c r="H1421" s="14">
        <v>0.24981640395156501</v>
      </c>
      <c r="I1421" s="14">
        <v>0.26222447976885899</v>
      </c>
      <c r="J1421" s="14">
        <v>0.48726200588736401</v>
      </c>
      <c r="K1421" s="14">
        <v>0.479606506113677</v>
      </c>
      <c r="L1421" s="14">
        <v>0.54171155100020496</v>
      </c>
      <c r="M1421" s="14"/>
      <c r="N1421" s="14">
        <v>0.38827476121608101</v>
      </c>
      <c r="O1421" s="14">
        <v>0.386523442882024</v>
      </c>
      <c r="P1421" s="14">
        <v>0.37266512679304797</v>
      </c>
      <c r="Q1421" s="14">
        <v>0.390288209978228</v>
      </c>
      <c r="R1421" s="14"/>
      <c r="S1421" s="14">
        <v>0.34552712167252098</v>
      </c>
      <c r="T1421" s="14">
        <v>0.44760570507423603</v>
      </c>
      <c r="U1421" s="14">
        <v>0.453781344219153</v>
      </c>
      <c r="V1421" s="14">
        <v>0.34973307722553998</v>
      </c>
      <c r="W1421" s="14">
        <v>0.341966313737949</v>
      </c>
      <c r="X1421" s="14">
        <v>0.38407369299823202</v>
      </c>
      <c r="Y1421" s="14">
        <v>0.40390042552331201</v>
      </c>
      <c r="Z1421" s="14">
        <v>0.21478556081762501</v>
      </c>
      <c r="AA1421" s="14">
        <v>0.38006110614043898</v>
      </c>
      <c r="AB1421" s="14">
        <v>0.40524411370497798</v>
      </c>
      <c r="AC1421" s="14">
        <v>0.456365979567396</v>
      </c>
      <c r="AD1421" s="14">
        <v>0.37809670407167301</v>
      </c>
      <c r="AE1421" s="14"/>
      <c r="AF1421" s="14">
        <v>0.41593918394153001</v>
      </c>
      <c r="AG1421" s="14">
        <v>0.35011196616151902</v>
      </c>
      <c r="AH1421" s="14">
        <v>0.368037309257219</v>
      </c>
      <c r="AI1421" s="14">
        <v>0.41755153120539901</v>
      </c>
      <c r="AJ1421" s="14">
        <v>0.32332779297918302</v>
      </c>
      <c r="AK1421" s="14"/>
      <c r="AL1421" s="14">
        <v>0.32268188496915001</v>
      </c>
      <c r="AM1421" s="14">
        <v>0.35317970937225401</v>
      </c>
      <c r="AN1421" s="14">
        <v>0.38089485205618201</v>
      </c>
      <c r="AO1421" s="14">
        <v>0.42721608680934797</v>
      </c>
      <c r="AP1421" s="14">
        <v>0.36054868767498599</v>
      </c>
      <c r="AQ1421" s="14">
        <v>0.51154903479401004</v>
      </c>
      <c r="AR1421" s="14"/>
      <c r="AS1421" s="14">
        <v>0.39670227082605197</v>
      </c>
      <c r="AT1421" s="14">
        <v>0.38310631066977202</v>
      </c>
      <c r="AU1421" s="14">
        <v>0.39895741586039002</v>
      </c>
      <c r="AV1421" s="14">
        <v>0.275954083315055</v>
      </c>
      <c r="AW1421" s="14">
        <v>0.27283153968564899</v>
      </c>
      <c r="AX1421" s="14"/>
      <c r="AY1421" s="14">
        <v>0.85907430378185301</v>
      </c>
      <c r="AZ1421" s="14">
        <v>0.35292706064485602</v>
      </c>
      <c r="BA1421" s="14">
        <v>0.47015873175548101</v>
      </c>
      <c r="BB1421" s="14">
        <v>0.36447731459258298</v>
      </c>
      <c r="BC1421" s="14">
        <v>0.29061400787054797</v>
      </c>
      <c r="BD1421" s="14">
        <v>0.439748967126394</v>
      </c>
      <c r="BE1421" s="14">
        <v>0.404985480249966</v>
      </c>
      <c r="BF1421" s="14">
        <v>0.30318199097751097</v>
      </c>
      <c r="BG1421" s="14">
        <v>0.43390220650346101</v>
      </c>
      <c r="BH1421" s="14">
        <v>0.30569057736147598</v>
      </c>
      <c r="BI1421" s="14">
        <v>0.35420181892720798</v>
      </c>
      <c r="BJ1421" s="14">
        <v>0.40079653228288897</v>
      </c>
      <c r="BK1421" s="14">
        <v>0.47401055570624101</v>
      </c>
      <c r="BL1421" s="14">
        <v>0.27532453791491401</v>
      </c>
      <c r="BM1421" s="14">
        <v>0.50170052961178402</v>
      </c>
      <c r="BN1421" s="14">
        <v>0.23963735447329301</v>
      </c>
      <c r="BO1421" s="14"/>
      <c r="BP1421" s="14">
        <v>0.29784225809742998</v>
      </c>
      <c r="BQ1421" s="14">
        <v>0.40984022122136998</v>
      </c>
      <c r="BR1421" s="14">
        <v>0.43898310647619998</v>
      </c>
      <c r="BS1421" s="14">
        <v>0.45992614075847699</v>
      </c>
      <c r="BT1421" s="14">
        <v>0.31678746679014302</v>
      </c>
      <c r="BU1421" s="14">
        <v>0.43618545031741102</v>
      </c>
      <c r="BV1421" s="14"/>
      <c r="BW1421" s="14">
        <v>0.45310467790058001</v>
      </c>
      <c r="BX1421" s="14">
        <v>0.35347683798595803</v>
      </c>
      <c r="BY1421" s="14" t="s">
        <v>120</v>
      </c>
      <c r="BZ1421" s="14">
        <v>0.46446791982758001</v>
      </c>
      <c r="CA1421" s="14">
        <v>0.32908316263508602</v>
      </c>
      <c r="CB1421" s="14">
        <v>0.31346007655299302</v>
      </c>
      <c r="CC1421" s="14">
        <v>0.24668401299147</v>
      </c>
      <c r="CD1421" s="14"/>
      <c r="CE1421" s="14">
        <v>0.26813839057052802</v>
      </c>
      <c r="CF1421" s="14">
        <v>0.31098150555793902</v>
      </c>
      <c r="CG1421" s="14">
        <v>0.40084892807320499</v>
      </c>
      <c r="CH1421" s="14">
        <v>0.41742560492200997</v>
      </c>
      <c r="CI1421" s="14"/>
      <c r="CJ1421" s="14">
        <v>0.436456361126565</v>
      </c>
      <c r="CK1421" s="14">
        <v>0.35463036274200299</v>
      </c>
      <c r="CL1421" s="14">
        <v>0.37441695265562502</v>
      </c>
      <c r="CM1421" s="14">
        <v>0.41996209947688501</v>
      </c>
      <c r="CN1421" s="14"/>
      <c r="CO1421" s="14">
        <v>0.307206576053977</v>
      </c>
      <c r="CP1421" s="14">
        <v>0.39681326195461802</v>
      </c>
      <c r="CQ1421" s="14"/>
      <c r="CR1421" s="14">
        <v>0.28907995812090798</v>
      </c>
      <c r="CS1421" s="14">
        <v>0.399933055236038</v>
      </c>
    </row>
    <row r="1422" spans="2:97" x14ac:dyDescent="0.3">
      <c r="B1422" t="s">
        <v>155</v>
      </c>
      <c r="C1422" s="14">
        <v>7.6851109336708495E-2</v>
      </c>
      <c r="D1422" s="14">
        <v>5.9739273638327497E-2</v>
      </c>
      <c r="E1422" s="14">
        <v>9.3636076992805795E-2</v>
      </c>
      <c r="F1422" s="14"/>
      <c r="G1422" s="14">
        <v>5.4001771168822203E-2</v>
      </c>
      <c r="H1422" s="14">
        <v>6.5269942708539599E-2</v>
      </c>
      <c r="I1422" s="14">
        <v>8.8726297011947605E-2</v>
      </c>
      <c r="J1422" s="14">
        <v>0.100629130710673</v>
      </c>
      <c r="K1422" s="14">
        <v>0.104187907530367</v>
      </c>
      <c r="L1422" s="14">
        <v>5.4352249251924098E-2</v>
      </c>
      <c r="M1422" s="14"/>
      <c r="N1422" s="14">
        <v>3.4776323617233103E-2</v>
      </c>
      <c r="O1422" s="14">
        <v>7.8843692507554505E-2</v>
      </c>
      <c r="P1422" s="14">
        <v>0.103287585936541</v>
      </c>
      <c r="Q1422" s="14">
        <v>9.7123567745981798E-2</v>
      </c>
      <c r="R1422" s="14"/>
      <c r="S1422" s="14">
        <v>5.8084594677593603E-2</v>
      </c>
      <c r="T1422" s="14">
        <v>5.39005512186745E-2</v>
      </c>
      <c r="U1422" s="14">
        <v>7.0542860566471105E-2</v>
      </c>
      <c r="V1422" s="14">
        <v>9.0792772613041695E-2</v>
      </c>
      <c r="W1422" s="14">
        <v>1.4370956155766499E-2</v>
      </c>
      <c r="X1422" s="14">
        <v>0.120213668076286</v>
      </c>
      <c r="Y1422" s="14">
        <v>8.1479759275178906E-2</v>
      </c>
      <c r="Z1422" s="14">
        <v>6.95346525569807E-2</v>
      </c>
      <c r="AA1422" s="14">
        <v>9.6539945483273604E-2</v>
      </c>
      <c r="AB1422" s="14">
        <v>7.9219612536712503E-2</v>
      </c>
      <c r="AC1422" s="14">
        <v>0.19432721079887799</v>
      </c>
      <c r="AD1422" s="14">
        <v>0</v>
      </c>
      <c r="AE1422" s="14"/>
      <c r="AF1422" s="14">
        <v>4.1715769218473198E-2</v>
      </c>
      <c r="AG1422" s="14">
        <v>3.4034039971195799E-2</v>
      </c>
      <c r="AH1422" s="14">
        <v>4.0909444412383901E-2</v>
      </c>
      <c r="AI1422" s="14">
        <v>0.158085761031383</v>
      </c>
      <c r="AJ1422" s="14">
        <v>4.7919187179875297E-2</v>
      </c>
      <c r="AK1422" s="14"/>
      <c r="AL1422" s="14">
        <v>2.0729444278082501E-2</v>
      </c>
      <c r="AM1422" s="14">
        <v>3.7644865432811599E-2</v>
      </c>
      <c r="AN1422" s="14">
        <v>6.2317268761724401E-2</v>
      </c>
      <c r="AO1422" s="14">
        <v>0.13617827799527801</v>
      </c>
      <c r="AP1422" s="14">
        <v>4.2455346445946202E-2</v>
      </c>
      <c r="AQ1422" s="14">
        <v>0.105723939648142</v>
      </c>
      <c r="AR1422" s="14"/>
      <c r="AS1422" s="14">
        <v>0.103005777130263</v>
      </c>
      <c r="AT1422" s="14">
        <v>5.10444906329625E-2</v>
      </c>
      <c r="AU1422" s="14">
        <v>9.12531222603227E-2</v>
      </c>
      <c r="AV1422" s="14">
        <v>3.8717981724339698E-2</v>
      </c>
      <c r="AW1422" s="14">
        <v>0</v>
      </c>
      <c r="AX1422" s="14"/>
      <c r="AY1422" s="14">
        <v>0.14092569621814699</v>
      </c>
      <c r="AZ1422" s="14">
        <v>0.15589691602851699</v>
      </c>
      <c r="BA1422" s="14">
        <v>7.1116208741221196E-2</v>
      </c>
      <c r="BB1422" s="14">
        <v>0.108784728613398</v>
      </c>
      <c r="BC1422" s="14">
        <v>0.11655314298083699</v>
      </c>
      <c r="BD1422" s="14">
        <v>8.7453582463270702E-2</v>
      </c>
      <c r="BE1422" s="14">
        <v>7.9929909664062104E-2</v>
      </c>
      <c r="BF1422" s="14">
        <v>0.11276505240922401</v>
      </c>
      <c r="BG1422" s="14">
        <v>0.13368872896501799</v>
      </c>
      <c r="BH1422" s="14">
        <v>4.4542839108910597E-2</v>
      </c>
      <c r="BI1422" s="14">
        <v>2.35971647353477E-2</v>
      </c>
      <c r="BJ1422" s="14">
        <v>4.7673420369833602E-2</v>
      </c>
      <c r="BK1422" s="14">
        <v>0</v>
      </c>
      <c r="BL1422" s="14">
        <v>4.9366015235146297E-2</v>
      </c>
      <c r="BM1422" s="14">
        <v>0</v>
      </c>
      <c r="BN1422" s="14">
        <v>1.6599640581021601E-2</v>
      </c>
      <c r="BO1422" s="14"/>
      <c r="BP1422" s="14">
        <v>6.8302962163425199E-2</v>
      </c>
      <c r="BQ1422" s="14">
        <v>8.2597554850112803E-2</v>
      </c>
      <c r="BR1422" s="14">
        <v>3.5875997572073E-2</v>
      </c>
      <c r="BS1422" s="14">
        <v>9.0573606094169201E-2</v>
      </c>
      <c r="BT1422" s="14">
        <v>0.126881882517729</v>
      </c>
      <c r="BU1422" s="14">
        <v>4.8535331380892603E-2</v>
      </c>
      <c r="BV1422" s="14"/>
      <c r="BW1422" s="14">
        <v>6.3449163005129094E-2</v>
      </c>
      <c r="BX1422" s="14">
        <v>7.4632386285698904E-2</v>
      </c>
      <c r="BY1422" s="14" t="s">
        <v>120</v>
      </c>
      <c r="BZ1422" s="14">
        <v>9.9870195004017795E-2</v>
      </c>
      <c r="CA1422" s="14">
        <v>0.11405628524898601</v>
      </c>
      <c r="CB1422" s="14">
        <v>5.92115115031146E-2</v>
      </c>
      <c r="CC1422" s="14">
        <v>0.169719496730484</v>
      </c>
      <c r="CD1422" s="14"/>
      <c r="CE1422" s="14">
        <v>6.4045870541377101E-2</v>
      </c>
      <c r="CF1422" s="14">
        <v>6.5440105634281098E-2</v>
      </c>
      <c r="CG1422" s="14">
        <v>0.114352724560516</v>
      </c>
      <c r="CH1422" s="14">
        <v>4.9386787213772099E-2</v>
      </c>
      <c r="CI1422" s="14"/>
      <c r="CJ1422" s="14">
        <v>6.4411577081554303E-2</v>
      </c>
      <c r="CK1422" s="14">
        <v>6.5370684451570904E-2</v>
      </c>
      <c r="CL1422" s="14">
        <v>7.2872675162561101E-2</v>
      </c>
      <c r="CM1422" s="14">
        <v>0.18433531405259601</v>
      </c>
      <c r="CN1422" s="14"/>
      <c r="CO1422" s="14">
        <v>2.5490135004281E-2</v>
      </c>
      <c r="CP1422" s="14">
        <v>8.1466666427787507E-2</v>
      </c>
      <c r="CQ1422" s="14"/>
      <c r="CR1422" s="14">
        <v>2.1216766101451501E-2</v>
      </c>
      <c r="CS1422" s="14">
        <v>7.4092085708649003E-2</v>
      </c>
    </row>
    <row r="1423" spans="2:97" x14ac:dyDescent="0.3">
      <c r="C1423" s="14"/>
      <c r="D1423" s="14"/>
      <c r="E1423" s="14"/>
      <c r="F1423" s="14"/>
      <c r="G1423" s="14"/>
      <c r="H1423" s="14"/>
      <c r="I1423" s="14"/>
      <c r="J1423" s="14"/>
      <c r="K1423" s="14"/>
      <c r="L1423" s="14"/>
      <c r="M1423" s="14"/>
      <c r="N1423" s="14"/>
      <c r="O1423" s="14"/>
      <c r="P1423" s="14"/>
      <c r="Q1423" s="14"/>
      <c r="R1423" s="14"/>
      <c r="S1423" s="14"/>
      <c r="T1423" s="14"/>
      <c r="U1423" s="14"/>
      <c r="V1423" s="14"/>
      <c r="W1423" s="14"/>
      <c r="X1423" s="14"/>
      <c r="Y1423" s="14"/>
      <c r="Z1423" s="14"/>
      <c r="AA1423" s="14"/>
      <c r="AB1423" s="14"/>
      <c r="AC1423" s="14"/>
      <c r="AD1423" s="14"/>
      <c r="AE1423" s="14"/>
      <c r="AF1423" s="14"/>
      <c r="AG1423" s="14"/>
      <c r="AH1423" s="14"/>
      <c r="AI1423" s="14"/>
      <c r="AJ1423" s="14"/>
      <c r="AK1423" s="14"/>
      <c r="AL1423" s="14"/>
      <c r="AM1423" s="14"/>
      <c r="AN1423" s="14"/>
      <c r="AO1423" s="14"/>
      <c r="AP1423" s="14"/>
      <c r="AQ1423" s="14"/>
      <c r="AR1423" s="14"/>
      <c r="AS1423" s="14"/>
      <c r="AT1423" s="14"/>
      <c r="AU1423" s="14"/>
      <c r="AV1423" s="14"/>
      <c r="AW1423" s="14"/>
      <c r="AX1423" s="14"/>
      <c r="AY1423" s="14"/>
      <c r="AZ1423" s="14"/>
      <c r="BA1423" s="14"/>
      <c r="BB1423" s="14"/>
      <c r="BC1423" s="14"/>
      <c r="BD1423" s="14"/>
      <c r="BE1423" s="14"/>
      <c r="BF1423" s="14"/>
      <c r="BG1423" s="14"/>
      <c r="BH1423" s="14"/>
      <c r="BI1423" s="14"/>
      <c r="BJ1423" s="14"/>
      <c r="BK1423" s="14"/>
      <c r="BL1423" s="14"/>
      <c r="BM1423" s="14"/>
      <c r="BN1423" s="14"/>
      <c r="BO1423" s="14"/>
      <c r="BP1423" s="14"/>
      <c r="BQ1423" s="14"/>
      <c r="BR1423" s="14"/>
      <c r="BS1423" s="14"/>
      <c r="BT1423" s="14"/>
      <c r="BU1423" s="14"/>
      <c r="BV1423" s="14"/>
      <c r="BW1423" s="14"/>
      <c r="BX1423" s="14"/>
      <c r="BY1423" s="14"/>
      <c r="BZ1423" s="14"/>
      <c r="CA1423" s="14"/>
      <c r="CB1423" s="14"/>
      <c r="CC1423" s="14"/>
      <c r="CD1423" s="14"/>
      <c r="CE1423" s="14"/>
      <c r="CF1423" s="14"/>
      <c r="CG1423" s="14"/>
      <c r="CH1423" s="14"/>
      <c r="CI1423" s="14"/>
      <c r="CJ1423" s="14"/>
      <c r="CK1423" s="14"/>
      <c r="CL1423" s="14"/>
      <c r="CM1423" s="14"/>
      <c r="CN1423" s="14"/>
      <c r="CO1423" s="14"/>
      <c r="CP1423" s="14"/>
      <c r="CQ1423" s="14"/>
      <c r="CR1423" s="14"/>
      <c r="CS1423" s="14"/>
    </row>
    <row r="1424" spans="2:97" x14ac:dyDescent="0.3">
      <c r="B1424" s="6" t="s">
        <v>245</v>
      </c>
      <c r="C1424" s="14"/>
      <c r="D1424" s="14"/>
      <c r="E1424" s="14"/>
      <c r="F1424" s="14"/>
      <c r="G1424" s="14"/>
      <c r="H1424" s="14"/>
      <c r="I1424" s="14"/>
      <c r="J1424" s="14"/>
      <c r="K1424" s="14"/>
      <c r="L1424" s="14"/>
      <c r="M1424" s="14"/>
      <c r="N1424" s="14"/>
      <c r="O1424" s="14"/>
      <c r="P1424" s="14"/>
      <c r="Q1424" s="14"/>
      <c r="R1424" s="14"/>
      <c r="S1424" s="14"/>
      <c r="T1424" s="14"/>
      <c r="U1424" s="14"/>
      <c r="V1424" s="14"/>
      <c r="W1424" s="14"/>
      <c r="X1424" s="14"/>
      <c r="Y1424" s="14"/>
      <c r="Z1424" s="14"/>
      <c r="AA1424" s="14"/>
      <c r="AB1424" s="14"/>
      <c r="AC1424" s="14"/>
      <c r="AD1424" s="14"/>
      <c r="AE1424" s="14"/>
      <c r="AF1424" s="14"/>
      <c r="AG1424" s="14"/>
      <c r="AH1424" s="14"/>
      <c r="AI1424" s="14"/>
      <c r="AJ1424" s="14"/>
      <c r="AK1424" s="14"/>
      <c r="AL1424" s="14"/>
      <c r="AM1424" s="14"/>
      <c r="AN1424" s="14"/>
      <c r="AO1424" s="14"/>
      <c r="AP1424" s="14"/>
      <c r="AQ1424" s="14"/>
      <c r="AR1424" s="14"/>
      <c r="AS1424" s="14"/>
      <c r="AT1424" s="14"/>
      <c r="AU1424" s="14"/>
      <c r="AV1424" s="14"/>
      <c r="AW1424" s="14"/>
      <c r="AX1424" s="14"/>
      <c r="AY1424" s="14"/>
      <c r="AZ1424" s="14"/>
      <c r="BA1424" s="14"/>
      <c r="BB1424" s="14"/>
      <c r="BC1424" s="14"/>
      <c r="BD1424" s="14"/>
      <c r="BE1424" s="14"/>
      <c r="BF1424" s="14"/>
      <c r="BG1424" s="14"/>
      <c r="BH1424" s="14"/>
      <c r="BI1424" s="14"/>
      <c r="BJ1424" s="14"/>
      <c r="BK1424" s="14"/>
      <c r="BL1424" s="14"/>
      <c r="BM1424" s="14"/>
      <c r="BN1424" s="14"/>
      <c r="BO1424" s="14"/>
      <c r="BP1424" s="14"/>
      <c r="BQ1424" s="14"/>
      <c r="BR1424" s="14"/>
      <c r="BS1424" s="14"/>
      <c r="BT1424" s="14"/>
      <c r="BU1424" s="14"/>
      <c r="BV1424" s="14"/>
      <c r="BW1424" s="14"/>
      <c r="BX1424" s="14"/>
      <c r="BY1424" s="14"/>
      <c r="BZ1424" s="14"/>
      <c r="CA1424" s="14"/>
      <c r="CB1424" s="14"/>
      <c r="CC1424" s="14"/>
      <c r="CD1424" s="14"/>
      <c r="CE1424" s="14"/>
      <c r="CF1424" s="14"/>
      <c r="CG1424" s="14"/>
      <c r="CH1424" s="14"/>
      <c r="CI1424" s="14"/>
      <c r="CJ1424" s="14"/>
      <c r="CK1424" s="14"/>
      <c r="CL1424" s="14"/>
      <c r="CM1424" s="14"/>
      <c r="CN1424" s="14"/>
      <c r="CO1424" s="14"/>
      <c r="CP1424" s="14"/>
      <c r="CQ1424" s="14"/>
      <c r="CR1424" s="14"/>
      <c r="CS1424" s="14"/>
    </row>
    <row r="1425" spans="2:97" x14ac:dyDescent="0.3">
      <c r="B1425" s="24" t="s">
        <v>118</v>
      </c>
      <c r="C1425" s="14"/>
      <c r="D1425" s="14"/>
      <c r="E1425" s="14"/>
      <c r="F1425" s="14"/>
      <c r="G1425" s="14"/>
      <c r="H1425" s="14"/>
      <c r="I1425" s="14"/>
      <c r="J1425" s="14"/>
      <c r="K1425" s="14"/>
      <c r="L1425" s="14"/>
      <c r="M1425" s="14"/>
      <c r="N1425" s="14"/>
      <c r="O1425" s="14"/>
      <c r="P1425" s="14"/>
      <c r="Q1425" s="14"/>
      <c r="R1425" s="14"/>
      <c r="S1425" s="14"/>
      <c r="T1425" s="14"/>
      <c r="U1425" s="14"/>
      <c r="V1425" s="14"/>
      <c r="W1425" s="14"/>
      <c r="X1425" s="14"/>
      <c r="Y1425" s="14"/>
      <c r="Z1425" s="14"/>
      <c r="AA1425" s="14"/>
      <c r="AB1425" s="14"/>
      <c r="AC1425" s="14"/>
      <c r="AD1425" s="14"/>
      <c r="AE1425" s="14"/>
      <c r="AF1425" s="14"/>
      <c r="AG1425" s="14"/>
      <c r="AH1425" s="14"/>
      <c r="AI1425" s="14"/>
      <c r="AJ1425" s="14"/>
      <c r="AK1425" s="14"/>
      <c r="AL1425" s="14"/>
      <c r="AM1425" s="14"/>
      <c r="AN1425" s="14"/>
      <c r="AO1425" s="14"/>
      <c r="AP1425" s="14"/>
      <c r="AQ1425" s="14"/>
      <c r="AR1425" s="14"/>
      <c r="AS1425" s="14"/>
      <c r="AT1425" s="14"/>
      <c r="AU1425" s="14"/>
      <c r="AV1425" s="14"/>
      <c r="AW1425" s="14"/>
      <c r="AX1425" s="14"/>
      <c r="AY1425" s="14"/>
      <c r="AZ1425" s="14"/>
      <c r="BA1425" s="14"/>
      <c r="BB1425" s="14"/>
      <c r="BC1425" s="14"/>
      <c r="BD1425" s="14"/>
      <c r="BE1425" s="14"/>
      <c r="BF1425" s="14"/>
      <c r="BG1425" s="14"/>
      <c r="BH1425" s="14"/>
      <c r="BI1425" s="14"/>
      <c r="BJ1425" s="14"/>
      <c r="BK1425" s="14"/>
      <c r="BL1425" s="14"/>
      <c r="BM1425" s="14"/>
      <c r="BN1425" s="14"/>
      <c r="BO1425" s="14"/>
      <c r="BP1425" s="14"/>
      <c r="BQ1425" s="14"/>
      <c r="BR1425" s="14"/>
      <c r="BS1425" s="14"/>
      <c r="BT1425" s="14"/>
      <c r="BU1425" s="14"/>
      <c r="BV1425" s="14"/>
      <c r="BW1425" s="14"/>
      <c r="BX1425" s="14"/>
      <c r="BY1425" s="14"/>
      <c r="BZ1425" s="14"/>
      <c r="CA1425" s="14"/>
      <c r="CB1425" s="14"/>
      <c r="CC1425" s="14"/>
      <c r="CD1425" s="14"/>
      <c r="CE1425" s="14"/>
      <c r="CF1425" s="14"/>
      <c r="CG1425" s="14"/>
      <c r="CH1425" s="14"/>
      <c r="CI1425" s="14"/>
      <c r="CJ1425" s="14"/>
      <c r="CK1425" s="14"/>
      <c r="CL1425" s="14"/>
      <c r="CM1425" s="14"/>
      <c r="CN1425" s="14"/>
      <c r="CO1425" s="14"/>
      <c r="CP1425" s="14"/>
      <c r="CQ1425" s="14"/>
      <c r="CR1425" s="14"/>
      <c r="CS1425" s="14"/>
    </row>
    <row r="1426" spans="2:97" x14ac:dyDescent="0.3">
      <c r="B1426" t="s">
        <v>552</v>
      </c>
      <c r="C1426" s="14">
        <v>0.141823115329336</v>
      </c>
      <c r="D1426" s="14">
        <v>0.154223444898271</v>
      </c>
      <c r="E1426" s="14">
        <v>0.130113551421743</v>
      </c>
      <c r="F1426" s="14"/>
      <c r="G1426" s="14">
        <v>0.113509999500422</v>
      </c>
      <c r="H1426" s="14">
        <v>9.3229727473266896E-2</v>
      </c>
      <c r="I1426" s="14">
        <v>0.136402121183406</v>
      </c>
      <c r="J1426" s="14">
        <v>0.15706374286700001</v>
      </c>
      <c r="K1426" s="14">
        <v>0.16531544415447399</v>
      </c>
      <c r="L1426" s="14">
        <v>0.17639706255370999</v>
      </c>
      <c r="M1426" s="14"/>
      <c r="N1426" s="14">
        <v>0.118531726603192</v>
      </c>
      <c r="O1426" s="14">
        <v>0.152025262317421</v>
      </c>
      <c r="P1426" s="14">
        <v>0.15911159128532101</v>
      </c>
      <c r="Q1426" s="14">
        <v>0.13681895680523401</v>
      </c>
      <c r="R1426" s="14"/>
      <c r="S1426" s="14">
        <v>0.105448192145458</v>
      </c>
      <c r="T1426" s="14">
        <v>0.162243841903252</v>
      </c>
      <c r="U1426" s="14">
        <v>0.17523095634272301</v>
      </c>
      <c r="V1426" s="14">
        <v>0.151166596452875</v>
      </c>
      <c r="W1426" s="14">
        <v>0.15099993225713901</v>
      </c>
      <c r="X1426" s="14">
        <v>0.149021843448153</v>
      </c>
      <c r="Y1426" s="14">
        <v>0.10892122197424201</v>
      </c>
      <c r="Z1426" s="14">
        <v>0.19736311953963201</v>
      </c>
      <c r="AA1426" s="14">
        <v>0.12072661005247901</v>
      </c>
      <c r="AB1426" s="14">
        <v>0.144684476147661</v>
      </c>
      <c r="AC1426" s="14">
        <v>0.166727450005764</v>
      </c>
      <c r="AD1426" s="14">
        <v>0.10439624049939999</v>
      </c>
      <c r="AE1426" s="14"/>
      <c r="AF1426" s="14">
        <v>0.19180390877407</v>
      </c>
      <c r="AG1426" s="14">
        <v>0.119689842277737</v>
      </c>
      <c r="AH1426" s="14">
        <v>8.9810903025938596E-2</v>
      </c>
      <c r="AI1426" s="14">
        <v>0.131966777655596</v>
      </c>
      <c r="AJ1426" s="14">
        <v>0.18500088405678</v>
      </c>
      <c r="AK1426" s="14"/>
      <c r="AL1426" s="14">
        <v>0.112181198018952</v>
      </c>
      <c r="AM1426" s="14">
        <v>0.17599501327176401</v>
      </c>
      <c r="AN1426" s="14">
        <v>0.10023953083564301</v>
      </c>
      <c r="AO1426" s="14">
        <v>0.165971223784071</v>
      </c>
      <c r="AP1426" s="14">
        <v>0.14493568495137099</v>
      </c>
      <c r="AQ1426" s="14">
        <v>0.13120637646229699</v>
      </c>
      <c r="AR1426" s="14"/>
      <c r="AS1426" s="14">
        <v>0.15034431859845701</v>
      </c>
      <c r="AT1426" s="14">
        <v>0.158830539389054</v>
      </c>
      <c r="AU1426" s="14">
        <v>9.7988255201127E-2</v>
      </c>
      <c r="AV1426" s="14">
        <v>0.12415805905977401</v>
      </c>
      <c r="AW1426" s="14">
        <v>4.8943823800297E-2</v>
      </c>
      <c r="AX1426" s="14"/>
      <c r="AY1426" s="14">
        <v>0.26689872632622402</v>
      </c>
      <c r="AZ1426" s="14">
        <v>0.14986485154224499</v>
      </c>
      <c r="BA1426" s="14">
        <v>0.122923296413255</v>
      </c>
      <c r="BB1426" s="14">
        <v>0.245669489570806</v>
      </c>
      <c r="BC1426" s="14">
        <v>0.161510967377656</v>
      </c>
      <c r="BD1426" s="14">
        <v>0.16092325450799799</v>
      </c>
      <c r="BE1426" s="14">
        <v>0.117163242595432</v>
      </c>
      <c r="BF1426" s="14">
        <v>0.10642457699802101</v>
      </c>
      <c r="BG1426" s="14">
        <v>0.14431225379319201</v>
      </c>
      <c r="BH1426" s="14">
        <v>0.146539536953187</v>
      </c>
      <c r="BI1426" s="14">
        <v>0.14313058038311599</v>
      </c>
      <c r="BJ1426" s="14">
        <v>0.14044532198521101</v>
      </c>
      <c r="BK1426" s="14">
        <v>0.13976185763900301</v>
      </c>
      <c r="BL1426" s="14">
        <v>0.15936196674765399</v>
      </c>
      <c r="BM1426" s="14">
        <v>0.16512500137684</v>
      </c>
      <c r="BN1426" s="14">
        <v>8.95940690038982E-2</v>
      </c>
      <c r="BO1426" s="14"/>
      <c r="BP1426" s="14">
        <v>0.121695942970663</v>
      </c>
      <c r="BQ1426" s="14">
        <v>0.13715746916197599</v>
      </c>
      <c r="BR1426" s="14">
        <v>0.16479933842431299</v>
      </c>
      <c r="BS1426" s="14">
        <v>0.14855277156815699</v>
      </c>
      <c r="BT1426" s="14">
        <v>0.150310510294003</v>
      </c>
      <c r="BU1426" s="14">
        <v>0.16171050216118801</v>
      </c>
      <c r="BV1426" s="14"/>
      <c r="BW1426" s="14">
        <v>0.162749342176226</v>
      </c>
      <c r="BX1426" s="14">
        <v>0.11171358644816699</v>
      </c>
      <c r="BY1426" s="14" t="s">
        <v>120</v>
      </c>
      <c r="BZ1426" s="14">
        <v>0.180416163639225</v>
      </c>
      <c r="CA1426" s="14">
        <v>0.17319393419392101</v>
      </c>
      <c r="CB1426" s="14">
        <v>0.120407963134816</v>
      </c>
      <c r="CC1426" s="14">
        <v>7.2295487965483296E-2</v>
      </c>
      <c r="CD1426" s="14"/>
      <c r="CE1426" s="14">
        <v>0.110524847429377</v>
      </c>
      <c r="CF1426" s="14">
        <v>0.120865196320023</v>
      </c>
      <c r="CG1426" s="14">
        <v>0.188038474573997</v>
      </c>
      <c r="CH1426" s="14">
        <v>0.15934771647406301</v>
      </c>
      <c r="CI1426" s="14"/>
      <c r="CJ1426" s="14">
        <v>0.13242317854480901</v>
      </c>
      <c r="CK1426" s="14">
        <v>0.111868281938451</v>
      </c>
      <c r="CL1426" s="14">
        <v>0.15237947118173301</v>
      </c>
      <c r="CM1426" s="14">
        <v>0.170731650758046</v>
      </c>
      <c r="CN1426" s="14"/>
      <c r="CO1426" s="14">
        <v>0.132216228882334</v>
      </c>
      <c r="CP1426" s="14">
        <v>0.144003033048099</v>
      </c>
      <c r="CQ1426" s="14"/>
      <c r="CR1426" s="14">
        <v>0.20521717039415799</v>
      </c>
      <c r="CS1426" s="14">
        <v>0.136715581696467</v>
      </c>
    </row>
    <row r="1427" spans="2:97" x14ac:dyDescent="0.3">
      <c r="B1427" t="s">
        <v>553</v>
      </c>
      <c r="C1427" s="14">
        <v>0.43231291316311499</v>
      </c>
      <c r="D1427" s="14">
        <v>0.41007775191978801</v>
      </c>
      <c r="E1427" s="14">
        <v>0.45326757030604298</v>
      </c>
      <c r="F1427" s="14"/>
      <c r="G1427" s="14">
        <v>0.43009973019511599</v>
      </c>
      <c r="H1427" s="14">
        <v>0.47502118311032199</v>
      </c>
      <c r="I1427" s="14">
        <v>0.40209477778911201</v>
      </c>
      <c r="J1427" s="14">
        <v>0.42548435279796998</v>
      </c>
      <c r="K1427" s="14">
        <v>0.42383395872663399</v>
      </c>
      <c r="L1427" s="14">
        <v>0.43481081835472901</v>
      </c>
      <c r="M1427" s="14"/>
      <c r="N1427" s="14">
        <v>0.44844931750730999</v>
      </c>
      <c r="O1427" s="14">
        <v>0.44501476601621098</v>
      </c>
      <c r="P1427" s="14">
        <v>0.40733783198516899</v>
      </c>
      <c r="Q1427" s="14">
        <v>0.42291960496852798</v>
      </c>
      <c r="R1427" s="14"/>
      <c r="S1427" s="14">
        <v>0.44199749098015301</v>
      </c>
      <c r="T1427" s="14">
        <v>0.44466720551250999</v>
      </c>
      <c r="U1427" s="14">
        <v>0.40687660451875102</v>
      </c>
      <c r="V1427" s="14">
        <v>0.38469894973333701</v>
      </c>
      <c r="W1427" s="14">
        <v>0.38908741526220902</v>
      </c>
      <c r="X1427" s="14">
        <v>0.42336715708506201</v>
      </c>
      <c r="Y1427" s="14">
        <v>0.47232596169403301</v>
      </c>
      <c r="Z1427" s="14">
        <v>0.39701042443467699</v>
      </c>
      <c r="AA1427" s="14">
        <v>0.413654345667616</v>
      </c>
      <c r="AB1427" s="14">
        <v>0.47374495361151697</v>
      </c>
      <c r="AC1427" s="14">
        <v>0.381382517907289</v>
      </c>
      <c r="AD1427" s="14">
        <v>0.64251465119532203</v>
      </c>
      <c r="AE1427" s="14"/>
      <c r="AF1427" s="14">
        <v>0.40269051115870802</v>
      </c>
      <c r="AG1427" s="14">
        <v>0.482096817351508</v>
      </c>
      <c r="AH1427" s="14">
        <v>0.51639371818023405</v>
      </c>
      <c r="AI1427" s="14">
        <v>0.30048018703956397</v>
      </c>
      <c r="AJ1427" s="14">
        <v>0.43328975234794898</v>
      </c>
      <c r="AK1427" s="14"/>
      <c r="AL1427" s="14">
        <v>0.48064938110080802</v>
      </c>
      <c r="AM1427" s="14">
        <v>0.43215455762899502</v>
      </c>
      <c r="AN1427" s="14">
        <v>0.54135865276723105</v>
      </c>
      <c r="AO1427" s="14">
        <v>0.30025999937547398</v>
      </c>
      <c r="AP1427" s="14">
        <v>0.49217928778533399</v>
      </c>
      <c r="AQ1427" s="14">
        <v>0.42667438755375597</v>
      </c>
      <c r="AR1427" s="14"/>
      <c r="AS1427" s="14">
        <v>0.39660545706533001</v>
      </c>
      <c r="AT1427" s="14">
        <v>0.41863801322111599</v>
      </c>
      <c r="AU1427" s="14">
        <v>0.47406030786918502</v>
      </c>
      <c r="AV1427" s="14">
        <v>0.48639418336555501</v>
      </c>
      <c r="AW1427" s="14">
        <v>0.48299207844909398</v>
      </c>
      <c r="AX1427" s="14"/>
      <c r="AY1427" s="14">
        <v>0.52999259523000597</v>
      </c>
      <c r="AZ1427" s="14">
        <v>0.41525461320561202</v>
      </c>
      <c r="BA1427" s="14">
        <v>0.40426811051659201</v>
      </c>
      <c r="BB1427" s="14">
        <v>0.36034818813675201</v>
      </c>
      <c r="BC1427" s="14">
        <v>0.38566677051071702</v>
      </c>
      <c r="BD1427" s="14">
        <v>0.40310817154767897</v>
      </c>
      <c r="BE1427" s="14">
        <v>0.44033495239187498</v>
      </c>
      <c r="BF1427" s="14">
        <v>0.44492947425517598</v>
      </c>
      <c r="BG1427" s="14">
        <v>0.39930898268932202</v>
      </c>
      <c r="BH1427" s="14">
        <v>0.486324429286138</v>
      </c>
      <c r="BI1427" s="14">
        <v>0.49595764476633197</v>
      </c>
      <c r="BJ1427" s="14">
        <v>0.45880251534591598</v>
      </c>
      <c r="BK1427" s="14">
        <v>0.54885133999149005</v>
      </c>
      <c r="BL1427" s="14">
        <v>0.40782142773744001</v>
      </c>
      <c r="BM1427" s="14">
        <v>0.28309937898524401</v>
      </c>
      <c r="BN1427" s="14">
        <v>0.500138103380251</v>
      </c>
      <c r="BO1427" s="14"/>
      <c r="BP1427" s="14">
        <v>0.43881045361980298</v>
      </c>
      <c r="BQ1427" s="14">
        <v>0.44256734516553398</v>
      </c>
      <c r="BR1427" s="14">
        <v>0.42728886212683898</v>
      </c>
      <c r="BS1427" s="14">
        <v>0.41972970908857798</v>
      </c>
      <c r="BT1427" s="14">
        <v>0.42022118445207701</v>
      </c>
      <c r="BU1427" s="14">
        <v>0.41944302061112199</v>
      </c>
      <c r="BV1427" s="14"/>
      <c r="BW1427" s="14">
        <v>0.43646924198042802</v>
      </c>
      <c r="BX1427" s="14">
        <v>0.45218135715933999</v>
      </c>
      <c r="BY1427" s="14" t="s">
        <v>120</v>
      </c>
      <c r="BZ1427" s="14">
        <v>0.39713992314782498</v>
      </c>
      <c r="CA1427" s="14">
        <v>0.36175984840831799</v>
      </c>
      <c r="CB1427" s="14">
        <v>0.45751866964167898</v>
      </c>
      <c r="CC1427" s="14">
        <v>0.39764294953097301</v>
      </c>
      <c r="CD1427" s="14"/>
      <c r="CE1427" s="14">
        <v>0.45300572393409499</v>
      </c>
      <c r="CF1427" s="14">
        <v>0.44528089023999401</v>
      </c>
      <c r="CG1427" s="14">
        <v>0.39017999585898699</v>
      </c>
      <c r="CH1427" s="14">
        <v>0.44655727338921702</v>
      </c>
      <c r="CI1427" s="14"/>
      <c r="CJ1427" s="14">
        <v>0.46260447912241298</v>
      </c>
      <c r="CK1427" s="14">
        <v>0.45755557688249499</v>
      </c>
      <c r="CL1427" s="14">
        <v>0.41989752081145598</v>
      </c>
      <c r="CM1427" s="14">
        <v>0.37754677243945201</v>
      </c>
      <c r="CN1427" s="14"/>
      <c r="CO1427" s="14">
        <v>0.44252064404316699</v>
      </c>
      <c r="CP1427" s="14">
        <v>0.43082864405612298</v>
      </c>
      <c r="CQ1427" s="14"/>
      <c r="CR1427" s="14">
        <v>0.41463024805661303</v>
      </c>
      <c r="CS1427" s="14">
        <v>0.43575211630238397</v>
      </c>
    </row>
    <row r="1428" spans="2:97" x14ac:dyDescent="0.3">
      <c r="B1428" t="s">
        <v>554</v>
      </c>
      <c r="C1428" s="14">
        <v>0.23879281030108601</v>
      </c>
      <c r="D1428" s="14">
        <v>0.240441037868591</v>
      </c>
      <c r="E1428" s="14">
        <v>0.23700139182982199</v>
      </c>
      <c r="F1428" s="14"/>
      <c r="G1428" s="14">
        <v>0.31232953784674999</v>
      </c>
      <c r="H1428" s="14">
        <v>0.25481827075128199</v>
      </c>
      <c r="I1428" s="14">
        <v>0.28180755279091801</v>
      </c>
      <c r="J1428" s="14">
        <v>0.21882812420856501</v>
      </c>
      <c r="K1428" s="14">
        <v>0.17920513136088601</v>
      </c>
      <c r="L1428" s="14">
        <v>0.198325084295112</v>
      </c>
      <c r="M1428" s="14"/>
      <c r="N1428" s="14">
        <v>0.278847490157489</v>
      </c>
      <c r="O1428" s="14">
        <v>0.23138123173189301</v>
      </c>
      <c r="P1428" s="14">
        <v>0.21867592101251301</v>
      </c>
      <c r="Q1428" s="14">
        <v>0.22384491322997499</v>
      </c>
      <c r="R1428" s="14"/>
      <c r="S1428" s="14">
        <v>0.27265009776346899</v>
      </c>
      <c r="T1428" s="14">
        <v>0.22462491549434599</v>
      </c>
      <c r="U1428" s="14">
        <v>0.256311066615245</v>
      </c>
      <c r="V1428" s="14">
        <v>0.26624022859084601</v>
      </c>
      <c r="W1428" s="14">
        <v>0.24963273301619099</v>
      </c>
      <c r="X1428" s="14">
        <v>0.26340195069860201</v>
      </c>
      <c r="Y1428" s="14">
        <v>0.20724433197859299</v>
      </c>
      <c r="Z1428" s="14">
        <v>0.18030454402224499</v>
      </c>
      <c r="AA1428" s="14">
        <v>0.26970157082582102</v>
      </c>
      <c r="AB1428" s="14">
        <v>0.19126361583747101</v>
      </c>
      <c r="AC1428" s="14">
        <v>0.21392999726266199</v>
      </c>
      <c r="AD1428" s="14">
        <v>0.14571468055182599</v>
      </c>
      <c r="AE1428" s="14"/>
      <c r="AF1428" s="14">
        <v>0.223628142558739</v>
      </c>
      <c r="AG1428" s="14">
        <v>0.28280423908862401</v>
      </c>
      <c r="AH1428" s="14">
        <v>0.244773487310538</v>
      </c>
      <c r="AI1428" s="14">
        <v>0.20556247591065799</v>
      </c>
      <c r="AJ1428" s="14">
        <v>0.25546544187614501</v>
      </c>
      <c r="AK1428" s="14"/>
      <c r="AL1428" s="14">
        <v>0.297191257366963</v>
      </c>
      <c r="AM1428" s="14">
        <v>0.24701996275537799</v>
      </c>
      <c r="AN1428" s="14">
        <v>0.22111427939446501</v>
      </c>
      <c r="AO1428" s="14">
        <v>0.20639517279129699</v>
      </c>
      <c r="AP1428" s="14">
        <v>0.2370294088298</v>
      </c>
      <c r="AQ1428" s="14">
        <v>0.22848100957617501</v>
      </c>
      <c r="AR1428" s="14"/>
      <c r="AS1428" s="14">
        <v>0.23553480319748801</v>
      </c>
      <c r="AT1428" s="14">
        <v>0.24400172926368</v>
      </c>
      <c r="AU1428" s="14">
        <v>0.26073985179445702</v>
      </c>
      <c r="AV1428" s="14">
        <v>0.24764262393729999</v>
      </c>
      <c r="AW1428" s="14">
        <v>0.22113724599913401</v>
      </c>
      <c r="AX1428" s="14"/>
      <c r="AY1428" s="14">
        <v>0</v>
      </c>
      <c r="AZ1428" s="14">
        <v>0.177993952818643</v>
      </c>
      <c r="BA1428" s="14">
        <v>0.26247344692259</v>
      </c>
      <c r="BB1428" s="14">
        <v>0.19405723994877999</v>
      </c>
      <c r="BC1428" s="14">
        <v>0.26304092860654199</v>
      </c>
      <c r="BD1428" s="14">
        <v>0.24487994025092899</v>
      </c>
      <c r="BE1428" s="14">
        <v>0.24208107179885399</v>
      </c>
      <c r="BF1428" s="14">
        <v>0.27021229115869699</v>
      </c>
      <c r="BG1428" s="14">
        <v>0.279021988424076</v>
      </c>
      <c r="BH1428" s="14">
        <v>0.21863628838485699</v>
      </c>
      <c r="BI1428" s="14">
        <v>0.186581050848101</v>
      </c>
      <c r="BJ1428" s="14">
        <v>0.18710866133006501</v>
      </c>
      <c r="BK1428" s="14">
        <v>0.19411226348185101</v>
      </c>
      <c r="BL1428" s="14">
        <v>0.28703150316327197</v>
      </c>
      <c r="BM1428" s="14">
        <v>0.358012976167428</v>
      </c>
      <c r="BN1428" s="14">
        <v>0.31945685913357302</v>
      </c>
      <c r="BO1428" s="14"/>
      <c r="BP1428" s="14">
        <v>0.27795753619643299</v>
      </c>
      <c r="BQ1428" s="14">
        <v>0.23065537390816901</v>
      </c>
      <c r="BR1428" s="14">
        <v>0.209824648766234</v>
      </c>
      <c r="BS1428" s="14">
        <v>0.249223156528248</v>
      </c>
      <c r="BT1428" s="14">
        <v>0.19152013446859001</v>
      </c>
      <c r="BU1428" s="14">
        <v>0.24083871994736999</v>
      </c>
      <c r="BV1428" s="14"/>
      <c r="BW1428" s="14">
        <v>0.216991402938364</v>
      </c>
      <c r="BX1428" s="14">
        <v>0.27227864254019901</v>
      </c>
      <c r="BY1428" s="14" t="s">
        <v>120</v>
      </c>
      <c r="BZ1428" s="14">
        <v>0.24291382856872201</v>
      </c>
      <c r="CA1428" s="14">
        <v>0.231454124371681</v>
      </c>
      <c r="CB1428" s="14">
        <v>0.24189009383271401</v>
      </c>
      <c r="CC1428" s="14">
        <v>0.25564851561521301</v>
      </c>
      <c r="CD1428" s="14"/>
      <c r="CE1428" s="14">
        <v>0.27088044503999298</v>
      </c>
      <c r="CF1428" s="14">
        <v>0.28272316013566501</v>
      </c>
      <c r="CG1428" s="14">
        <v>0.17878918451158801</v>
      </c>
      <c r="CH1428" s="14">
        <v>0.20385639747906301</v>
      </c>
      <c r="CI1428" s="14"/>
      <c r="CJ1428" s="14">
        <v>0.25776694403726103</v>
      </c>
      <c r="CK1428" s="14">
        <v>0.26421668232740497</v>
      </c>
      <c r="CL1428" s="14">
        <v>0.22398275841824999</v>
      </c>
      <c r="CM1428" s="14">
        <v>0.23495508099213799</v>
      </c>
      <c r="CN1428" s="14"/>
      <c r="CO1428" s="14">
        <v>0.26184405257751803</v>
      </c>
      <c r="CP1428" s="14">
        <v>0.23608817184671099</v>
      </c>
      <c r="CQ1428" s="14"/>
      <c r="CR1428" s="14">
        <v>0.25087504063438698</v>
      </c>
      <c r="CS1428" s="14">
        <v>0.23869072963202201</v>
      </c>
    </row>
    <row r="1429" spans="2:97" x14ac:dyDescent="0.3">
      <c r="B1429" t="s">
        <v>555</v>
      </c>
      <c r="C1429" s="14">
        <v>3.7615931109869799E-2</v>
      </c>
      <c r="D1429" s="14">
        <v>4.1866717697142397E-2</v>
      </c>
      <c r="E1429" s="14">
        <v>3.3569338795161302E-2</v>
      </c>
      <c r="F1429" s="14"/>
      <c r="G1429" s="14">
        <v>4.4772764618564803E-2</v>
      </c>
      <c r="H1429" s="14">
        <v>6.4198937516506599E-2</v>
      </c>
      <c r="I1429" s="14">
        <v>4.6485503656855699E-2</v>
      </c>
      <c r="J1429" s="14">
        <v>2.6981233316873101E-2</v>
      </c>
      <c r="K1429" s="14">
        <v>2.01978926950829E-2</v>
      </c>
      <c r="L1429" s="14">
        <v>2.4339176319581299E-2</v>
      </c>
      <c r="M1429" s="14"/>
      <c r="N1429" s="14">
        <v>5.1695745818557903E-2</v>
      </c>
      <c r="O1429" s="14">
        <v>3.2931591091510899E-2</v>
      </c>
      <c r="P1429" s="14">
        <v>3.7845234257161499E-2</v>
      </c>
      <c r="Q1429" s="14">
        <v>2.75520551952648E-2</v>
      </c>
      <c r="R1429" s="14"/>
      <c r="S1429" s="14">
        <v>5.1591664127683602E-2</v>
      </c>
      <c r="T1429" s="14">
        <v>3.6663014620293699E-2</v>
      </c>
      <c r="U1429" s="14">
        <v>3.9626676371731999E-2</v>
      </c>
      <c r="V1429" s="14">
        <v>3.79322669926557E-2</v>
      </c>
      <c r="W1429" s="14">
        <v>3.9431111401879403E-2</v>
      </c>
      <c r="X1429" s="14">
        <v>1.0992469806818001E-2</v>
      </c>
      <c r="Y1429" s="14">
        <v>5.6585059419653597E-2</v>
      </c>
      <c r="Z1429" s="14">
        <v>4.7743770692914703E-2</v>
      </c>
      <c r="AA1429" s="14">
        <v>3.8069785884518197E-2</v>
      </c>
      <c r="AB1429" s="14">
        <v>3.3240680002868603E-2</v>
      </c>
      <c r="AC1429" s="14">
        <v>2.14604305403799E-2</v>
      </c>
      <c r="AD1429" s="14">
        <v>2.0049235330584801E-2</v>
      </c>
      <c r="AE1429" s="14"/>
      <c r="AF1429" s="14">
        <v>3.07488227770637E-2</v>
      </c>
      <c r="AG1429" s="14">
        <v>4.6499536094576299E-2</v>
      </c>
      <c r="AH1429" s="14">
        <v>5.6588586935547899E-2</v>
      </c>
      <c r="AI1429" s="14">
        <v>3.8114355786143701E-2</v>
      </c>
      <c r="AJ1429" s="14">
        <v>4.0360359233985101E-2</v>
      </c>
      <c r="AK1429" s="14"/>
      <c r="AL1429" s="14">
        <v>4.9474440019615901E-2</v>
      </c>
      <c r="AM1429" s="14">
        <v>2.8287933300944101E-2</v>
      </c>
      <c r="AN1429" s="14">
        <v>5.5072195462792101E-2</v>
      </c>
      <c r="AO1429" s="14">
        <v>3.34401415554028E-2</v>
      </c>
      <c r="AP1429" s="14">
        <v>3.8885822335862401E-2</v>
      </c>
      <c r="AQ1429" s="14">
        <v>3.4167320110264597E-2</v>
      </c>
      <c r="AR1429" s="14"/>
      <c r="AS1429" s="14">
        <v>2.8727748093134099E-2</v>
      </c>
      <c r="AT1429" s="14">
        <v>2.9855905999104201E-2</v>
      </c>
      <c r="AU1429" s="14">
        <v>4.3334341354835201E-2</v>
      </c>
      <c r="AV1429" s="14">
        <v>5.2869017583397002E-2</v>
      </c>
      <c r="AW1429" s="14">
        <v>0.124956383096045</v>
      </c>
      <c r="AX1429" s="14"/>
      <c r="AY1429" s="14">
        <v>0</v>
      </c>
      <c r="AZ1429" s="14">
        <v>3.7708565366948499E-2</v>
      </c>
      <c r="BA1429" s="14">
        <v>2.7547786823737E-2</v>
      </c>
      <c r="BB1429" s="14">
        <v>4.1372263723612801E-2</v>
      </c>
      <c r="BC1429" s="14">
        <v>4.1227788407295997E-2</v>
      </c>
      <c r="BD1429" s="14">
        <v>3.7594695910307299E-2</v>
      </c>
      <c r="BE1429" s="14">
        <v>3.68841950492656E-2</v>
      </c>
      <c r="BF1429" s="14">
        <v>4.23428139551527E-2</v>
      </c>
      <c r="BG1429" s="14">
        <v>1.8000646642125799E-2</v>
      </c>
      <c r="BH1429" s="14">
        <v>3.47291719926981E-2</v>
      </c>
      <c r="BI1429" s="14">
        <v>5.3368077343345199E-2</v>
      </c>
      <c r="BJ1429" s="14">
        <v>3.7501410705391203E-2</v>
      </c>
      <c r="BK1429" s="14">
        <v>4.7447381906220498E-2</v>
      </c>
      <c r="BL1429" s="14">
        <v>4.1493891574410802E-2</v>
      </c>
      <c r="BM1429" s="14">
        <v>3.7994909945126797E-2</v>
      </c>
      <c r="BN1429" s="14">
        <v>5.5413273663916497E-2</v>
      </c>
      <c r="BO1429" s="14"/>
      <c r="BP1429" s="14">
        <v>4.9968334590847999E-2</v>
      </c>
      <c r="BQ1429" s="14">
        <v>3.8365056250476398E-2</v>
      </c>
      <c r="BR1429" s="14">
        <v>4.1355161430464298E-2</v>
      </c>
      <c r="BS1429" s="14">
        <v>3.3041941695332901E-2</v>
      </c>
      <c r="BT1429" s="14">
        <v>1.8612177628716701E-2</v>
      </c>
      <c r="BU1429" s="14">
        <v>2.0349701031540501E-2</v>
      </c>
      <c r="BV1429" s="14"/>
      <c r="BW1429" s="14">
        <v>3.2480911025397602E-2</v>
      </c>
      <c r="BX1429" s="14">
        <v>4.0791869468086397E-2</v>
      </c>
      <c r="BY1429" s="14" t="s">
        <v>120</v>
      </c>
      <c r="BZ1429" s="14">
        <v>2.52505997055152E-2</v>
      </c>
      <c r="CA1429" s="14">
        <v>2.65488395379231E-2</v>
      </c>
      <c r="CB1429" s="14">
        <v>4.8654415515007203E-2</v>
      </c>
      <c r="CC1429" s="14">
        <v>5.88720663515142E-2</v>
      </c>
      <c r="CD1429" s="14"/>
      <c r="CE1429" s="14">
        <v>5.2699549143655003E-2</v>
      </c>
      <c r="CF1429" s="14">
        <v>3.7356857871934802E-2</v>
      </c>
      <c r="CG1429" s="14">
        <v>2.5351424159157299E-2</v>
      </c>
      <c r="CH1429" s="14">
        <v>4.3979381563645399E-2</v>
      </c>
      <c r="CI1429" s="14"/>
      <c r="CJ1429" s="14">
        <v>3.9306786721436102E-2</v>
      </c>
      <c r="CK1429" s="14">
        <v>4.81522610418713E-2</v>
      </c>
      <c r="CL1429" s="14">
        <v>3.5765562328896799E-2</v>
      </c>
      <c r="CM1429" s="14">
        <v>1.57284240355457E-2</v>
      </c>
      <c r="CN1429" s="14"/>
      <c r="CO1429" s="14">
        <v>6.4581017746319996E-2</v>
      </c>
      <c r="CP1429" s="14">
        <v>3.3935442916697797E-2</v>
      </c>
      <c r="CQ1429" s="14"/>
      <c r="CR1429" s="14">
        <v>5.2364808718291599E-2</v>
      </c>
      <c r="CS1429" s="14">
        <v>3.6395136086812899E-2</v>
      </c>
    </row>
    <row r="1430" spans="2:97" x14ac:dyDescent="0.3">
      <c r="B1430" t="s">
        <v>556</v>
      </c>
      <c r="C1430" s="14">
        <v>8.5215312078434496E-2</v>
      </c>
      <c r="D1430" s="14">
        <v>0.110639822922304</v>
      </c>
      <c r="E1430" s="14">
        <v>6.0597934234763E-2</v>
      </c>
      <c r="F1430" s="14"/>
      <c r="G1430" s="14">
        <v>4.1937726149953503E-2</v>
      </c>
      <c r="H1430" s="14">
        <v>4.11369657198652E-2</v>
      </c>
      <c r="I1430" s="14">
        <v>7.1221178097082893E-2</v>
      </c>
      <c r="J1430" s="14">
        <v>0.10159273525396501</v>
      </c>
      <c r="K1430" s="14">
        <v>0.13088297604124999</v>
      </c>
      <c r="L1430" s="14">
        <v>0.11716879637540301</v>
      </c>
      <c r="M1430" s="14"/>
      <c r="N1430" s="14">
        <v>6.1253631020205798E-2</v>
      </c>
      <c r="O1430" s="14">
        <v>6.8718354870433096E-2</v>
      </c>
      <c r="P1430" s="14">
        <v>0.110043634603254</v>
      </c>
      <c r="Q1430" s="14">
        <v>0.107367076614084</v>
      </c>
      <c r="R1430" s="14"/>
      <c r="S1430" s="14">
        <v>5.48407030270366E-2</v>
      </c>
      <c r="T1430" s="14">
        <v>7.7562092840329694E-2</v>
      </c>
      <c r="U1430" s="14">
        <v>5.0976441688967401E-2</v>
      </c>
      <c r="V1430" s="14">
        <v>9.1694759191223593E-2</v>
      </c>
      <c r="W1430" s="14">
        <v>9.7661107501928204E-2</v>
      </c>
      <c r="X1430" s="14">
        <v>8.0357622678418297E-2</v>
      </c>
      <c r="Y1430" s="14">
        <v>8.6838857744647197E-2</v>
      </c>
      <c r="Z1430" s="14">
        <v>0.11752071623453</v>
      </c>
      <c r="AA1430" s="14">
        <v>0.100693024231285</v>
      </c>
      <c r="AB1430" s="14">
        <v>0.116471477105557</v>
      </c>
      <c r="AC1430" s="14">
        <v>0.11917124800317</v>
      </c>
      <c r="AD1430" s="14">
        <v>6.3235385671427294E-2</v>
      </c>
      <c r="AE1430" s="14"/>
      <c r="AF1430" s="14">
        <v>0.100814581506194</v>
      </c>
      <c r="AG1430" s="14">
        <v>2.79252248260509E-2</v>
      </c>
      <c r="AH1430" s="14">
        <v>4.9935942016562797E-2</v>
      </c>
      <c r="AI1430" s="14">
        <v>0.26054639564072202</v>
      </c>
      <c r="AJ1430" s="14">
        <v>8.4967106847443595E-3</v>
      </c>
      <c r="AK1430" s="14"/>
      <c r="AL1430" s="14">
        <v>2.2320676215349802E-2</v>
      </c>
      <c r="AM1430" s="14">
        <v>7.8042940368393696E-2</v>
      </c>
      <c r="AN1430" s="14">
        <v>4.4942582082025097E-2</v>
      </c>
      <c r="AO1430" s="14">
        <v>0.227371732833475</v>
      </c>
      <c r="AP1430" s="14">
        <v>2.0534723912231299E-2</v>
      </c>
      <c r="AQ1430" s="14">
        <v>4.4178805208218902E-2</v>
      </c>
      <c r="AR1430" s="14"/>
      <c r="AS1430" s="14">
        <v>0.109985446469586</v>
      </c>
      <c r="AT1430" s="14">
        <v>9.0573517854732596E-2</v>
      </c>
      <c r="AU1430" s="14">
        <v>5.9598247649520902E-2</v>
      </c>
      <c r="AV1430" s="14">
        <v>4.5192768783713103E-2</v>
      </c>
      <c r="AW1430" s="14">
        <v>9.6584403229647703E-2</v>
      </c>
      <c r="AX1430" s="14"/>
      <c r="AY1430" s="14">
        <v>6.8313593373566794E-2</v>
      </c>
      <c r="AZ1430" s="14">
        <v>0.112468935248398</v>
      </c>
      <c r="BA1430" s="14">
        <v>0.112086524588872</v>
      </c>
      <c r="BB1430" s="14">
        <v>9.0055562996929198E-2</v>
      </c>
      <c r="BC1430" s="14">
        <v>0.110955370659706</v>
      </c>
      <c r="BD1430" s="14">
        <v>9.3810711717185594E-2</v>
      </c>
      <c r="BE1430" s="14">
        <v>8.5217940533137498E-2</v>
      </c>
      <c r="BF1430" s="14">
        <v>7.1549562968868996E-2</v>
      </c>
      <c r="BG1430" s="14">
        <v>0.109263348809561</v>
      </c>
      <c r="BH1430" s="14">
        <v>8.5989687978989399E-2</v>
      </c>
      <c r="BI1430" s="14">
        <v>8.2182660185402004E-2</v>
      </c>
      <c r="BJ1430" s="14">
        <v>6.1409747054191603E-2</v>
      </c>
      <c r="BK1430" s="14">
        <v>4.8063311894487301E-2</v>
      </c>
      <c r="BL1430" s="14">
        <v>6.1198321923655603E-2</v>
      </c>
      <c r="BM1430" s="14">
        <v>9.7744882788710297E-2</v>
      </c>
      <c r="BN1430" s="14">
        <v>1.8510975056190801E-2</v>
      </c>
      <c r="BO1430" s="14"/>
      <c r="BP1430" s="14">
        <v>6.3013984031440706E-2</v>
      </c>
      <c r="BQ1430" s="14">
        <v>7.5347636688254893E-2</v>
      </c>
      <c r="BR1430" s="14">
        <v>8.2495464698459794E-2</v>
      </c>
      <c r="BS1430" s="14">
        <v>9.4641892799650906E-2</v>
      </c>
      <c r="BT1430" s="14">
        <v>0.146807287798745</v>
      </c>
      <c r="BU1430" s="14">
        <v>9.2541836185110998E-2</v>
      </c>
      <c r="BV1430" s="14"/>
      <c r="BW1430" s="14">
        <v>9.1656917836772406E-2</v>
      </c>
      <c r="BX1430" s="14">
        <v>6.2580315034377401E-2</v>
      </c>
      <c r="BY1430" s="14" t="s">
        <v>120</v>
      </c>
      <c r="BZ1430" s="14">
        <v>9.99736302327036E-2</v>
      </c>
      <c r="CA1430" s="14">
        <v>0.123266734371853</v>
      </c>
      <c r="CB1430" s="14">
        <v>7.5352759968980207E-2</v>
      </c>
      <c r="CC1430" s="14">
        <v>9.3387374917463101E-2</v>
      </c>
      <c r="CD1430" s="14"/>
      <c r="CE1430" s="14">
        <v>6.5412789825249895E-2</v>
      </c>
      <c r="CF1430" s="14">
        <v>6.3584948639577296E-2</v>
      </c>
      <c r="CG1430" s="14">
        <v>0.12770501341851001</v>
      </c>
      <c r="CH1430" s="14">
        <v>9.5190949748634096E-2</v>
      </c>
      <c r="CI1430" s="14"/>
      <c r="CJ1430" s="14">
        <v>5.2610710085296497E-2</v>
      </c>
      <c r="CK1430" s="14">
        <v>7.7798693220778897E-2</v>
      </c>
      <c r="CL1430" s="14">
        <v>0.10224457348568</v>
      </c>
      <c r="CM1430" s="14">
        <v>5.0030615806778998E-2</v>
      </c>
      <c r="CN1430" s="14"/>
      <c r="CO1430" s="14">
        <v>6.3398268428057097E-2</v>
      </c>
      <c r="CP1430" s="14">
        <v>8.8634601672396798E-2</v>
      </c>
      <c r="CQ1430" s="14"/>
      <c r="CR1430" s="14">
        <v>5.0966449221755403E-2</v>
      </c>
      <c r="CS1430" s="14">
        <v>8.8005898635552901E-2</v>
      </c>
    </row>
    <row r="1431" spans="2:97" x14ac:dyDescent="0.3">
      <c r="B1431" t="s">
        <v>92</v>
      </c>
      <c r="C1431" s="14">
        <v>6.4239918018159203E-2</v>
      </c>
      <c r="D1431" s="14">
        <v>4.2751224693902697E-2</v>
      </c>
      <c r="E1431" s="14">
        <v>8.5450213412468695E-2</v>
      </c>
      <c r="F1431" s="14"/>
      <c r="G1431" s="14">
        <v>5.73502416891946E-2</v>
      </c>
      <c r="H1431" s="14">
        <v>7.1594915428756997E-2</v>
      </c>
      <c r="I1431" s="14">
        <v>6.1988866482625603E-2</v>
      </c>
      <c r="J1431" s="14">
        <v>7.0049811555627006E-2</v>
      </c>
      <c r="K1431" s="14">
        <v>8.0564597021673304E-2</v>
      </c>
      <c r="L1431" s="14">
        <v>4.8959062101464598E-2</v>
      </c>
      <c r="M1431" s="14"/>
      <c r="N1431" s="14">
        <v>4.1222088893245197E-2</v>
      </c>
      <c r="O1431" s="14">
        <v>6.9928793972530504E-2</v>
      </c>
      <c r="P1431" s="14">
        <v>6.6985786856581894E-2</v>
      </c>
      <c r="Q1431" s="14">
        <v>8.1497393186915207E-2</v>
      </c>
      <c r="R1431" s="14"/>
      <c r="S1431" s="14">
        <v>7.3471851956200096E-2</v>
      </c>
      <c r="T1431" s="14">
        <v>5.4238929629268899E-2</v>
      </c>
      <c r="U1431" s="14">
        <v>7.0978254462580895E-2</v>
      </c>
      <c r="V1431" s="14">
        <v>6.8267199039062601E-2</v>
      </c>
      <c r="W1431" s="14">
        <v>7.3187700560652297E-2</v>
      </c>
      <c r="X1431" s="14">
        <v>7.2858956282946197E-2</v>
      </c>
      <c r="Y1431" s="14">
        <v>6.8084567188831005E-2</v>
      </c>
      <c r="Z1431" s="14">
        <v>6.0057425076001703E-2</v>
      </c>
      <c r="AA1431" s="14">
        <v>5.7154663338282299E-2</v>
      </c>
      <c r="AB1431" s="14">
        <v>4.05947972949256E-2</v>
      </c>
      <c r="AC1431" s="14">
        <v>9.7328356280736106E-2</v>
      </c>
      <c r="AD1431" s="14">
        <v>2.4089806751440599E-2</v>
      </c>
      <c r="AE1431" s="14"/>
      <c r="AF1431" s="14">
        <v>5.03140332252257E-2</v>
      </c>
      <c r="AG1431" s="14">
        <v>4.09843403615038E-2</v>
      </c>
      <c r="AH1431" s="14">
        <v>4.2497362531178501E-2</v>
      </c>
      <c r="AI1431" s="14">
        <v>6.3329807967315896E-2</v>
      </c>
      <c r="AJ1431" s="14">
        <v>7.7386851800396395E-2</v>
      </c>
      <c r="AK1431" s="14"/>
      <c r="AL1431" s="14">
        <v>3.8183047278311601E-2</v>
      </c>
      <c r="AM1431" s="14">
        <v>3.8499592674524803E-2</v>
      </c>
      <c r="AN1431" s="14">
        <v>3.7272759457843897E-2</v>
      </c>
      <c r="AO1431" s="14">
        <v>6.6561729660280705E-2</v>
      </c>
      <c r="AP1431" s="14">
        <v>6.6435072185400706E-2</v>
      </c>
      <c r="AQ1431" s="14">
        <v>0.13529210108928799</v>
      </c>
      <c r="AR1431" s="14"/>
      <c r="AS1431" s="14">
        <v>7.8802226576005094E-2</v>
      </c>
      <c r="AT1431" s="14">
        <v>5.8100294272313502E-2</v>
      </c>
      <c r="AU1431" s="14">
        <v>6.4278996130874594E-2</v>
      </c>
      <c r="AV1431" s="14">
        <v>4.37433472702606E-2</v>
      </c>
      <c r="AW1431" s="14">
        <v>2.5386065425781999E-2</v>
      </c>
      <c r="AX1431" s="14"/>
      <c r="AY1431" s="14">
        <v>0.13479508507020299</v>
      </c>
      <c r="AZ1431" s="14">
        <v>0.106709081818155</v>
      </c>
      <c r="BA1431" s="14">
        <v>7.0700834734954393E-2</v>
      </c>
      <c r="BB1431" s="14">
        <v>6.8497255623119799E-2</v>
      </c>
      <c r="BC1431" s="14">
        <v>3.7598174438083803E-2</v>
      </c>
      <c r="BD1431" s="14">
        <v>5.9683226065902102E-2</v>
      </c>
      <c r="BE1431" s="14">
        <v>7.8318597631435297E-2</v>
      </c>
      <c r="BF1431" s="14">
        <v>6.4541280664084502E-2</v>
      </c>
      <c r="BG1431" s="14">
        <v>5.0092779641724199E-2</v>
      </c>
      <c r="BH1431" s="14">
        <v>2.77808854041308E-2</v>
      </c>
      <c r="BI1431" s="14">
        <v>3.8779986473703697E-2</v>
      </c>
      <c r="BJ1431" s="14">
        <v>0.114732343579225</v>
      </c>
      <c r="BK1431" s="14">
        <v>2.1763845086948501E-2</v>
      </c>
      <c r="BL1431" s="14">
        <v>4.3092888853567199E-2</v>
      </c>
      <c r="BM1431" s="14">
        <v>5.8022850736649902E-2</v>
      </c>
      <c r="BN1431" s="14">
        <v>1.6886719762170599E-2</v>
      </c>
      <c r="BO1431" s="14"/>
      <c r="BP1431" s="14">
        <v>4.8553748590811602E-2</v>
      </c>
      <c r="BQ1431" s="14">
        <v>7.5907118825589107E-2</v>
      </c>
      <c r="BR1431" s="14">
        <v>7.4236524553690605E-2</v>
      </c>
      <c r="BS1431" s="14">
        <v>5.4810528320034101E-2</v>
      </c>
      <c r="BT1431" s="14">
        <v>7.2528705357868803E-2</v>
      </c>
      <c r="BU1431" s="14">
        <v>6.5116220063669197E-2</v>
      </c>
      <c r="BV1431" s="14"/>
      <c r="BW1431" s="14">
        <v>5.9652184042812799E-2</v>
      </c>
      <c r="BX1431" s="14">
        <v>6.04542293498311E-2</v>
      </c>
      <c r="BY1431" s="14" t="s">
        <v>120</v>
      </c>
      <c r="BZ1431" s="14">
        <v>5.43058547060098E-2</v>
      </c>
      <c r="CA1431" s="14">
        <v>8.3776519116304002E-2</v>
      </c>
      <c r="CB1431" s="14">
        <v>5.6176097906803502E-2</v>
      </c>
      <c r="CC1431" s="14">
        <v>0.122153605619354</v>
      </c>
      <c r="CD1431" s="14"/>
      <c r="CE1431" s="14">
        <v>4.7476644627630502E-2</v>
      </c>
      <c r="CF1431" s="14">
        <v>5.0188946792806298E-2</v>
      </c>
      <c r="CG1431" s="14">
        <v>8.9935907477760799E-2</v>
      </c>
      <c r="CH1431" s="14">
        <v>5.10682813453767E-2</v>
      </c>
      <c r="CI1431" s="14"/>
      <c r="CJ1431" s="14">
        <v>5.5287901488784499E-2</v>
      </c>
      <c r="CK1431" s="14">
        <v>4.0408504588998202E-2</v>
      </c>
      <c r="CL1431" s="14">
        <v>6.5730113773984702E-2</v>
      </c>
      <c r="CM1431" s="14">
        <v>0.15100745596803999</v>
      </c>
      <c r="CN1431" s="14"/>
      <c r="CO1431" s="14">
        <v>3.5439788322603798E-2</v>
      </c>
      <c r="CP1431" s="14">
        <v>6.6510106459972296E-2</v>
      </c>
      <c r="CQ1431" s="14"/>
      <c r="CR1431" s="14">
        <v>2.59462829747945E-2</v>
      </c>
      <c r="CS1431" s="14">
        <v>6.4440537646761095E-2</v>
      </c>
    </row>
    <row r="1432" spans="2:97" x14ac:dyDescent="0.3">
      <c r="C1432" s="14"/>
      <c r="D1432" s="14"/>
      <c r="E1432" s="14"/>
      <c r="F1432" s="14"/>
      <c r="G1432" s="14"/>
      <c r="H1432" s="14"/>
      <c r="I1432" s="14"/>
      <c r="J1432" s="14"/>
      <c r="K1432" s="14"/>
      <c r="L1432" s="14"/>
      <c r="M1432" s="14"/>
      <c r="N1432" s="14"/>
      <c r="O1432" s="14"/>
      <c r="P1432" s="14"/>
      <c r="Q1432" s="14"/>
      <c r="R1432" s="14"/>
      <c r="S1432" s="14"/>
      <c r="T1432" s="14"/>
      <c r="U1432" s="14"/>
      <c r="V1432" s="14"/>
      <c r="W1432" s="14"/>
      <c r="X1432" s="14"/>
      <c r="Y1432" s="14"/>
      <c r="Z1432" s="14"/>
      <c r="AA1432" s="14"/>
      <c r="AB1432" s="14"/>
      <c r="AC1432" s="14"/>
      <c r="AD1432" s="14"/>
      <c r="AE1432" s="14"/>
      <c r="AF1432" s="14"/>
      <c r="AG1432" s="14"/>
      <c r="AH1432" s="14"/>
      <c r="AI1432" s="14"/>
      <c r="AJ1432" s="14"/>
      <c r="AK1432" s="14"/>
      <c r="AL1432" s="14"/>
      <c r="AM1432" s="14"/>
      <c r="AN1432" s="14"/>
      <c r="AO1432" s="14"/>
      <c r="AP1432" s="14"/>
      <c r="AQ1432" s="14"/>
      <c r="AR1432" s="14"/>
      <c r="AS1432" s="14"/>
      <c r="AT1432" s="14"/>
      <c r="AU1432" s="14"/>
      <c r="AV1432" s="14"/>
      <c r="AW1432" s="14"/>
      <c r="AX1432" s="14"/>
      <c r="AY1432" s="14"/>
      <c r="AZ1432" s="14"/>
      <c r="BA1432" s="14"/>
      <c r="BB1432" s="14"/>
      <c r="BC1432" s="14"/>
      <c r="BD1432" s="14"/>
      <c r="BE1432" s="14"/>
      <c r="BF1432" s="14"/>
      <c r="BG1432" s="14"/>
      <c r="BH1432" s="14"/>
      <c r="BI1432" s="14"/>
      <c r="BJ1432" s="14"/>
      <c r="BK1432" s="14"/>
      <c r="BL1432" s="14"/>
      <c r="BM1432" s="14"/>
      <c r="BN1432" s="14"/>
      <c r="BO1432" s="14"/>
      <c r="BP1432" s="14"/>
      <c r="BQ1432" s="14"/>
      <c r="BR1432" s="14"/>
      <c r="BS1432" s="14"/>
      <c r="BT1432" s="14"/>
      <c r="BU1432" s="14"/>
      <c r="BV1432" s="14"/>
      <c r="BW1432" s="14"/>
      <c r="BX1432" s="14"/>
      <c r="BY1432" s="14"/>
      <c r="BZ1432" s="14"/>
      <c r="CA1432" s="14"/>
      <c r="CB1432" s="14"/>
      <c r="CC1432" s="14"/>
      <c r="CD1432" s="14"/>
      <c r="CE1432" s="14"/>
      <c r="CF1432" s="14"/>
      <c r="CG1432" s="14"/>
      <c r="CH1432" s="14"/>
      <c r="CI1432" s="14"/>
      <c r="CJ1432" s="14"/>
      <c r="CK1432" s="14"/>
      <c r="CL1432" s="14"/>
      <c r="CM1432" s="14"/>
      <c r="CN1432" s="14"/>
      <c r="CO1432" s="14"/>
      <c r="CP1432" s="14"/>
      <c r="CQ1432" s="14"/>
      <c r="CR1432" s="14"/>
      <c r="CS1432" s="14"/>
    </row>
    <row r="1433" spans="2:97" x14ac:dyDescent="0.3">
      <c r="B1433" s="6" t="s">
        <v>567</v>
      </c>
      <c r="C1433" s="14"/>
      <c r="D1433" s="14"/>
      <c r="E1433" s="14"/>
      <c r="F1433" s="14"/>
      <c r="G1433" s="14"/>
      <c r="H1433" s="14"/>
      <c r="I1433" s="14"/>
      <c r="J1433" s="14"/>
      <c r="K1433" s="14"/>
      <c r="L1433" s="14"/>
      <c r="M1433" s="14"/>
      <c r="N1433" s="14"/>
      <c r="O1433" s="14"/>
      <c r="P1433" s="14"/>
      <c r="Q1433" s="14"/>
      <c r="R1433" s="14"/>
      <c r="S1433" s="14"/>
      <c r="T1433" s="14"/>
      <c r="U1433" s="14"/>
      <c r="V1433" s="14"/>
      <c r="W1433" s="14"/>
      <c r="X1433" s="14"/>
      <c r="Y1433" s="14"/>
      <c r="Z1433" s="14"/>
      <c r="AA1433" s="14"/>
      <c r="AB1433" s="14"/>
      <c r="AC1433" s="14"/>
      <c r="AD1433" s="14"/>
      <c r="AE1433" s="14"/>
      <c r="AF1433" s="14"/>
      <c r="AG1433" s="14"/>
      <c r="AH1433" s="14"/>
      <c r="AI1433" s="14"/>
      <c r="AJ1433" s="14"/>
      <c r="AK1433" s="14"/>
      <c r="AL1433" s="14"/>
      <c r="AM1433" s="14"/>
      <c r="AN1433" s="14"/>
      <c r="AO1433" s="14"/>
      <c r="AP1433" s="14"/>
      <c r="AQ1433" s="14"/>
      <c r="AR1433" s="14"/>
      <c r="AS1433" s="14"/>
      <c r="AT1433" s="14"/>
      <c r="AU1433" s="14"/>
      <c r="AV1433" s="14"/>
      <c r="AW1433" s="14"/>
      <c r="AX1433" s="14"/>
      <c r="AY1433" s="14"/>
      <c r="AZ1433" s="14"/>
      <c r="BA1433" s="14"/>
      <c r="BB1433" s="14"/>
      <c r="BC1433" s="14"/>
      <c r="BD1433" s="14"/>
      <c r="BE1433" s="14"/>
      <c r="BF1433" s="14"/>
      <c r="BG1433" s="14"/>
      <c r="BH1433" s="14"/>
      <c r="BI1433" s="14"/>
      <c r="BJ1433" s="14"/>
      <c r="BK1433" s="14"/>
      <c r="BL1433" s="14"/>
      <c r="BM1433" s="14"/>
      <c r="BN1433" s="14"/>
      <c r="BO1433" s="14"/>
      <c r="BP1433" s="14"/>
      <c r="BQ1433" s="14"/>
      <c r="BR1433" s="14"/>
      <c r="BS1433" s="14"/>
      <c r="BT1433" s="14"/>
      <c r="BU1433" s="14"/>
      <c r="BV1433" s="14"/>
      <c r="BW1433" s="14"/>
      <c r="BX1433" s="14"/>
      <c r="BY1433" s="14"/>
      <c r="BZ1433" s="14"/>
      <c r="CA1433" s="14"/>
      <c r="CB1433" s="14"/>
      <c r="CC1433" s="14"/>
      <c r="CD1433" s="14"/>
      <c r="CE1433" s="14"/>
      <c r="CF1433" s="14"/>
      <c r="CG1433" s="14"/>
      <c r="CH1433" s="14"/>
      <c r="CI1433" s="14"/>
      <c r="CJ1433" s="14"/>
      <c r="CK1433" s="14"/>
      <c r="CL1433" s="14"/>
      <c r="CM1433" s="14"/>
      <c r="CN1433" s="14"/>
      <c r="CO1433" s="14"/>
      <c r="CP1433" s="14"/>
      <c r="CQ1433" s="14"/>
      <c r="CR1433" s="14"/>
      <c r="CS1433" s="14"/>
    </row>
    <row r="1434" spans="2:97" x14ac:dyDescent="0.3">
      <c r="B1434" s="24" t="s">
        <v>118</v>
      </c>
      <c r="C1434" s="14"/>
      <c r="D1434" s="14"/>
      <c r="E1434" s="14"/>
      <c r="F1434" s="14"/>
      <c r="G1434" s="14"/>
      <c r="H1434" s="14"/>
      <c r="I1434" s="14"/>
      <c r="J1434" s="14"/>
      <c r="K1434" s="14"/>
      <c r="L1434" s="14"/>
      <c r="M1434" s="14"/>
      <c r="N1434" s="14"/>
      <c r="O1434" s="14"/>
      <c r="P1434" s="14"/>
      <c r="Q1434" s="14"/>
      <c r="R1434" s="14"/>
      <c r="S1434" s="14"/>
      <c r="T1434" s="14"/>
      <c r="U1434" s="14"/>
      <c r="V1434" s="14"/>
      <c r="W1434" s="14"/>
      <c r="X1434" s="14"/>
      <c r="Y1434" s="14"/>
      <c r="Z1434" s="14"/>
      <c r="AA1434" s="14"/>
      <c r="AB1434" s="14"/>
      <c r="AC1434" s="14"/>
      <c r="AD1434" s="14"/>
      <c r="AE1434" s="14"/>
      <c r="AF1434" s="14"/>
      <c r="AG1434" s="14"/>
      <c r="AH1434" s="14"/>
      <c r="AI1434" s="14"/>
      <c r="AJ1434" s="14"/>
      <c r="AK1434" s="14"/>
      <c r="AL1434" s="14"/>
      <c r="AM1434" s="14"/>
      <c r="AN1434" s="14"/>
      <c r="AO1434" s="14"/>
      <c r="AP1434" s="14"/>
      <c r="AQ1434" s="14"/>
      <c r="AR1434" s="14"/>
      <c r="AS1434" s="14"/>
      <c r="AT1434" s="14"/>
      <c r="AU1434" s="14"/>
      <c r="AV1434" s="14"/>
      <c r="AW1434" s="14"/>
      <c r="AX1434" s="14"/>
      <c r="AY1434" s="14"/>
      <c r="AZ1434" s="14"/>
      <c r="BA1434" s="14"/>
      <c r="BB1434" s="14"/>
      <c r="BC1434" s="14"/>
      <c r="BD1434" s="14"/>
      <c r="BE1434" s="14"/>
      <c r="BF1434" s="14"/>
      <c r="BG1434" s="14"/>
      <c r="BH1434" s="14"/>
      <c r="BI1434" s="14"/>
      <c r="BJ1434" s="14"/>
      <c r="BK1434" s="14"/>
      <c r="BL1434" s="14"/>
      <c r="BM1434" s="14"/>
      <c r="BN1434" s="14"/>
      <c r="BO1434" s="14"/>
      <c r="BP1434" s="14"/>
      <c r="BQ1434" s="14"/>
      <c r="BR1434" s="14"/>
      <c r="BS1434" s="14"/>
      <c r="BT1434" s="14"/>
      <c r="BU1434" s="14"/>
      <c r="BV1434" s="14"/>
      <c r="BW1434" s="14"/>
      <c r="BX1434" s="14"/>
      <c r="BY1434" s="14"/>
      <c r="BZ1434" s="14"/>
      <c r="CA1434" s="14"/>
      <c r="CB1434" s="14"/>
      <c r="CC1434" s="14"/>
      <c r="CD1434" s="14"/>
      <c r="CE1434" s="14"/>
      <c r="CF1434" s="14"/>
      <c r="CG1434" s="14"/>
      <c r="CH1434" s="14"/>
      <c r="CI1434" s="14"/>
      <c r="CJ1434" s="14"/>
      <c r="CK1434" s="14"/>
      <c r="CL1434" s="14"/>
      <c r="CM1434" s="14"/>
      <c r="CN1434" s="14"/>
      <c r="CO1434" s="14"/>
      <c r="CP1434" s="14"/>
      <c r="CQ1434" s="14"/>
      <c r="CR1434" s="14"/>
      <c r="CS1434" s="14"/>
    </row>
    <row r="1435" spans="2:97" x14ac:dyDescent="0.3">
      <c r="B1435" t="s">
        <v>230</v>
      </c>
      <c r="C1435" s="14">
        <v>8.7310873089241695E-2</v>
      </c>
      <c r="D1435" s="14">
        <v>9.6284031307218104E-2</v>
      </c>
      <c r="E1435" s="14">
        <v>7.7619696600524896E-2</v>
      </c>
      <c r="F1435" s="14"/>
      <c r="G1435" s="14">
        <v>8.7332780996300693E-2</v>
      </c>
      <c r="H1435" s="14">
        <v>0.16485623706296401</v>
      </c>
      <c r="I1435" s="14">
        <v>8.1886517382751198E-2</v>
      </c>
      <c r="J1435" s="14">
        <v>7.73281659695636E-2</v>
      </c>
      <c r="K1435" s="14">
        <v>4.0461693756052998E-2</v>
      </c>
      <c r="L1435" s="14">
        <v>6.8106790208551801E-2</v>
      </c>
      <c r="M1435" s="14"/>
      <c r="N1435" s="14">
        <v>0.110606123147667</v>
      </c>
      <c r="O1435" s="14">
        <v>7.2390953962808993E-2</v>
      </c>
      <c r="P1435" s="14">
        <v>8.60444497594577E-2</v>
      </c>
      <c r="Q1435" s="14">
        <v>7.9846541436320306E-2</v>
      </c>
      <c r="R1435" s="14"/>
      <c r="S1435" s="14">
        <v>0.140025909412335</v>
      </c>
      <c r="T1435" s="14">
        <v>7.2034784620507802E-2</v>
      </c>
      <c r="U1435" s="14">
        <v>8.7506778119685394E-2</v>
      </c>
      <c r="V1435" s="14">
        <v>0.102112553409104</v>
      </c>
      <c r="W1435" s="14">
        <v>7.9471161574333399E-2</v>
      </c>
      <c r="X1435" s="14">
        <v>8.6754505262495896E-2</v>
      </c>
      <c r="Y1435" s="14">
        <v>6.0955364815659399E-2</v>
      </c>
      <c r="Z1435" s="14">
        <v>0.106399704110255</v>
      </c>
      <c r="AA1435" s="14">
        <v>5.5120666582808897E-2</v>
      </c>
      <c r="AB1435" s="14">
        <v>6.4233197312435403E-2</v>
      </c>
      <c r="AC1435" s="14">
        <v>0.127457514431699</v>
      </c>
      <c r="AD1435" s="14">
        <v>4.6651181564082503E-2</v>
      </c>
      <c r="AE1435" s="14"/>
      <c r="AF1435" s="14">
        <v>9.8738651898907098E-2</v>
      </c>
      <c r="AG1435" s="14">
        <v>0.109528519571596</v>
      </c>
      <c r="AH1435" s="14">
        <v>9.1635189025137398E-2</v>
      </c>
      <c r="AI1435" s="14">
        <v>0.109945501870075</v>
      </c>
      <c r="AJ1435" s="14">
        <v>2.4962129404434302E-2</v>
      </c>
      <c r="AK1435" s="14"/>
      <c r="AL1435" s="14">
        <v>0.121518328144598</v>
      </c>
      <c r="AM1435" s="14">
        <v>9.2626333029966604E-2</v>
      </c>
      <c r="AN1435" s="14">
        <v>8.05422591065907E-2</v>
      </c>
      <c r="AO1435" s="14">
        <v>9.7533752554595496E-2</v>
      </c>
      <c r="AP1435" s="14">
        <v>6.4046313267075702E-2</v>
      </c>
      <c r="AQ1435" s="14">
        <v>3.4850989632645102E-2</v>
      </c>
      <c r="AR1435" s="14"/>
      <c r="AS1435" s="14">
        <v>7.1247523228170795E-2</v>
      </c>
      <c r="AT1435" s="14">
        <v>7.2967137235726703E-2</v>
      </c>
      <c r="AU1435" s="14">
        <v>8.8417778691633295E-2</v>
      </c>
      <c r="AV1435" s="14">
        <v>0.12991717727309399</v>
      </c>
      <c r="AW1435" s="14">
        <v>0.27829964100999599</v>
      </c>
      <c r="AX1435" s="14"/>
      <c r="AY1435" s="14">
        <v>6.9370459520003397E-2</v>
      </c>
      <c r="AZ1435" s="14">
        <v>8.8886516322848899E-2</v>
      </c>
      <c r="BA1435" s="14">
        <v>5.3395819936258797E-2</v>
      </c>
      <c r="BB1435" s="14">
        <v>5.8666486616436302E-2</v>
      </c>
      <c r="BC1435" s="14">
        <v>0.13446563937430001</v>
      </c>
      <c r="BD1435" s="14">
        <v>7.4437948939846593E-2</v>
      </c>
      <c r="BE1435" s="14">
        <v>4.8658137100760501E-2</v>
      </c>
      <c r="BF1435" s="14">
        <v>8.05320560724542E-2</v>
      </c>
      <c r="BG1435" s="14">
        <v>0.11548149376391099</v>
      </c>
      <c r="BH1435" s="14">
        <v>8.5684712304278099E-2</v>
      </c>
      <c r="BI1435" s="14">
        <v>8.8788389799694195E-2</v>
      </c>
      <c r="BJ1435" s="14">
        <v>5.47143667442005E-2</v>
      </c>
      <c r="BK1435" s="14">
        <v>6.7197290551870903E-2</v>
      </c>
      <c r="BL1435" s="14">
        <v>8.3337112611309397E-2</v>
      </c>
      <c r="BM1435" s="14">
        <v>0.108817459878204</v>
      </c>
      <c r="BN1435" s="14">
        <v>0.19799019687349201</v>
      </c>
      <c r="BO1435" s="14"/>
      <c r="BP1435" s="14">
        <v>0.158209960286773</v>
      </c>
      <c r="BQ1435" s="14">
        <v>6.7518623693237606E-2</v>
      </c>
      <c r="BR1435" s="14">
        <v>7.5368237664787105E-2</v>
      </c>
      <c r="BS1435" s="14">
        <v>6.0829563838231099E-2</v>
      </c>
      <c r="BT1435" s="14">
        <v>4.1827333098939899E-2</v>
      </c>
      <c r="BU1435" s="14">
        <v>6.7795656221488698E-2</v>
      </c>
      <c r="BV1435" s="14"/>
      <c r="BW1435" s="14">
        <v>9.1106208078475803E-2</v>
      </c>
      <c r="BX1435" s="14">
        <v>6.3588024926068104E-2</v>
      </c>
      <c r="BY1435" s="14" t="s">
        <v>120</v>
      </c>
      <c r="BZ1435" s="14">
        <v>7.3739717519084702E-2</v>
      </c>
      <c r="CA1435" s="14">
        <v>0.119885050924896</v>
      </c>
      <c r="CB1435" s="14">
        <v>0.106036496669061</v>
      </c>
      <c r="CC1435" s="14">
        <v>5.9533733308442201E-2</v>
      </c>
      <c r="CD1435" s="14"/>
      <c r="CE1435" s="14">
        <v>0.129888902927278</v>
      </c>
      <c r="CF1435" s="14">
        <v>0.112423950330352</v>
      </c>
      <c r="CG1435" s="14">
        <v>5.7059124195260602E-2</v>
      </c>
      <c r="CH1435" s="14">
        <v>7.6752461336997493E-2</v>
      </c>
      <c r="CI1435" s="14"/>
      <c r="CJ1435" s="14">
        <v>9.1563072322993003E-2</v>
      </c>
      <c r="CK1435" s="14">
        <v>0.12555875770984501</v>
      </c>
      <c r="CL1435" s="14">
        <v>7.4133356403297199E-2</v>
      </c>
      <c r="CM1435" s="14">
        <v>6.8873823182369606E-2</v>
      </c>
      <c r="CN1435" s="14"/>
      <c r="CO1435" s="14">
        <v>0.18622768147547999</v>
      </c>
      <c r="CP1435" s="14">
        <v>7.3984442705635894E-2</v>
      </c>
      <c r="CQ1435" s="14"/>
      <c r="CR1435" s="14">
        <v>0.17402623276628101</v>
      </c>
      <c r="CS1435" s="14">
        <v>7.9421363191405803E-2</v>
      </c>
    </row>
    <row r="1436" spans="2:97" x14ac:dyDescent="0.3">
      <c r="B1436" t="s">
        <v>231</v>
      </c>
      <c r="C1436" s="14">
        <v>0.346730265963345</v>
      </c>
      <c r="D1436" s="14">
        <v>0.364231258157098</v>
      </c>
      <c r="E1436" s="14">
        <v>0.32884770811978598</v>
      </c>
      <c r="F1436" s="14"/>
      <c r="G1436" s="14">
        <v>0.36691140425008301</v>
      </c>
      <c r="H1436" s="14">
        <v>0.34873737580438902</v>
      </c>
      <c r="I1436" s="14">
        <v>0.38822316194307899</v>
      </c>
      <c r="J1436" s="14">
        <v>0.33053911036404998</v>
      </c>
      <c r="K1436" s="14">
        <v>0.2854367627362</v>
      </c>
      <c r="L1436" s="14">
        <v>0.35228828427438702</v>
      </c>
      <c r="M1436" s="14"/>
      <c r="N1436" s="14">
        <v>0.37965716713839898</v>
      </c>
      <c r="O1436" s="14">
        <v>0.31892239171569198</v>
      </c>
      <c r="P1436" s="14">
        <v>0.32844334167412198</v>
      </c>
      <c r="Q1436" s="14">
        <v>0.35633600238285501</v>
      </c>
      <c r="R1436" s="14"/>
      <c r="S1436" s="14">
        <v>0.39412085546973002</v>
      </c>
      <c r="T1436" s="14">
        <v>0.32264698132262998</v>
      </c>
      <c r="U1436" s="14">
        <v>0.358157351253519</v>
      </c>
      <c r="V1436" s="14">
        <v>0.35522062726602499</v>
      </c>
      <c r="W1436" s="14">
        <v>0.36170503092252099</v>
      </c>
      <c r="X1436" s="14">
        <v>0.32353320529356799</v>
      </c>
      <c r="Y1436" s="14">
        <v>0.34002985434576399</v>
      </c>
      <c r="Z1436" s="14">
        <v>0.290840009652853</v>
      </c>
      <c r="AA1436" s="14">
        <v>0.31623412127405398</v>
      </c>
      <c r="AB1436" s="14">
        <v>0.40943534001235798</v>
      </c>
      <c r="AC1436" s="14">
        <v>0.32954063034998599</v>
      </c>
      <c r="AD1436" s="14">
        <v>0.25176054162769201</v>
      </c>
      <c r="AE1436" s="14"/>
      <c r="AF1436" s="14">
        <v>0.37831078480892499</v>
      </c>
      <c r="AG1436" s="14">
        <v>0.39642368420197699</v>
      </c>
      <c r="AH1436" s="14">
        <v>0.37916224994394399</v>
      </c>
      <c r="AI1436" s="14">
        <v>0.30913752827658703</v>
      </c>
      <c r="AJ1436" s="14">
        <v>0.32118998597264498</v>
      </c>
      <c r="AK1436" s="14"/>
      <c r="AL1436" s="14">
        <v>0.39480428521986699</v>
      </c>
      <c r="AM1436" s="14">
        <v>0.41071121364583302</v>
      </c>
      <c r="AN1436" s="14">
        <v>0.39016421087829201</v>
      </c>
      <c r="AO1436" s="14">
        <v>0.31530967243043001</v>
      </c>
      <c r="AP1436" s="14">
        <v>0.25026617414719898</v>
      </c>
      <c r="AQ1436" s="14">
        <v>0.29710844343693699</v>
      </c>
      <c r="AR1436" s="14"/>
      <c r="AS1436" s="14">
        <v>0.35244113104564501</v>
      </c>
      <c r="AT1436" s="14">
        <v>0.31558843959593103</v>
      </c>
      <c r="AU1436" s="14">
        <v>0.34672843774051698</v>
      </c>
      <c r="AV1436" s="14">
        <v>0.38997201610813698</v>
      </c>
      <c r="AW1436" s="14">
        <v>0.33031422178680903</v>
      </c>
      <c r="AX1436" s="14"/>
      <c r="AY1436" s="14">
        <v>6.98658133277512E-2</v>
      </c>
      <c r="AZ1436" s="14">
        <v>0.33742849595692098</v>
      </c>
      <c r="BA1436" s="14">
        <v>0.36540449388371099</v>
      </c>
      <c r="BB1436" s="14">
        <v>0.31374303925066499</v>
      </c>
      <c r="BC1436" s="14">
        <v>0.354743667822914</v>
      </c>
      <c r="BD1436" s="14">
        <v>0.32770635722726299</v>
      </c>
      <c r="BE1436" s="14">
        <v>0.35838685697276601</v>
      </c>
      <c r="BF1436" s="14">
        <v>0.38436824472747799</v>
      </c>
      <c r="BG1436" s="14">
        <v>0.30618509446032899</v>
      </c>
      <c r="BH1436" s="14">
        <v>0.28795708282488203</v>
      </c>
      <c r="BI1436" s="14">
        <v>0.37294857612448001</v>
      </c>
      <c r="BJ1436" s="14">
        <v>0.390133430248021</v>
      </c>
      <c r="BK1436" s="14">
        <v>0.39314904630324898</v>
      </c>
      <c r="BL1436" s="14">
        <v>0.41976660069903898</v>
      </c>
      <c r="BM1436" s="14">
        <v>0.38693216632147998</v>
      </c>
      <c r="BN1436" s="14">
        <v>0.39488616385995901</v>
      </c>
      <c r="BO1436" s="14"/>
      <c r="BP1436" s="14">
        <v>0.35490712757751203</v>
      </c>
      <c r="BQ1436" s="14">
        <v>0.34734691524945099</v>
      </c>
      <c r="BR1436" s="14">
        <v>0.35596597743199698</v>
      </c>
      <c r="BS1436" s="14">
        <v>0.33922650695037498</v>
      </c>
      <c r="BT1436" s="14">
        <v>0.34859767410338299</v>
      </c>
      <c r="BU1436" s="14">
        <v>0.30627957012063001</v>
      </c>
      <c r="BV1436" s="14"/>
      <c r="BW1436" s="14">
        <v>0.35701604808676701</v>
      </c>
      <c r="BX1436" s="14">
        <v>0.37713400311309297</v>
      </c>
      <c r="BY1436" s="14" t="s">
        <v>120</v>
      </c>
      <c r="BZ1436" s="14">
        <v>0.32966316243457</v>
      </c>
      <c r="CA1436" s="14">
        <v>0.32642510286764698</v>
      </c>
      <c r="CB1436" s="14">
        <v>0.34732362572157399</v>
      </c>
      <c r="CC1436" s="14">
        <v>0.19600722139375301</v>
      </c>
      <c r="CD1436" s="14"/>
      <c r="CE1436" s="14">
        <v>0.36437330965046899</v>
      </c>
      <c r="CF1436" s="14">
        <v>0.34975374716476199</v>
      </c>
      <c r="CG1436" s="14">
        <v>0.269316741063581</v>
      </c>
      <c r="CH1436" s="14">
        <v>0.39480602769223599</v>
      </c>
      <c r="CI1436" s="14"/>
      <c r="CJ1436" s="14">
        <v>0.38410512251018197</v>
      </c>
      <c r="CK1436" s="14">
        <v>0.37996605212516499</v>
      </c>
      <c r="CL1436" s="14">
        <v>0.33904886083680402</v>
      </c>
      <c r="CM1436" s="14">
        <v>0.206486141208612</v>
      </c>
      <c r="CN1436" s="14"/>
      <c r="CO1436" s="14">
        <v>0.40949147172046702</v>
      </c>
      <c r="CP1436" s="14">
        <v>0.33875681852205503</v>
      </c>
      <c r="CQ1436" s="14"/>
      <c r="CR1436" s="14">
        <v>0.38992091760891101</v>
      </c>
      <c r="CS1436" s="14">
        <v>0.34852808227744603</v>
      </c>
    </row>
    <row r="1437" spans="2:97" x14ac:dyDescent="0.3">
      <c r="B1437" t="s">
        <v>232</v>
      </c>
      <c r="C1437" s="14">
        <v>0.30135964356626799</v>
      </c>
      <c r="D1437" s="14">
        <v>0.31740930654784799</v>
      </c>
      <c r="E1437" s="14">
        <v>0.28655310563856501</v>
      </c>
      <c r="F1437" s="14"/>
      <c r="G1437" s="14">
        <v>0.24076697339311001</v>
      </c>
      <c r="H1437" s="14">
        <v>0.247460744653139</v>
      </c>
      <c r="I1437" s="14">
        <v>0.266105704166888</v>
      </c>
      <c r="J1437" s="14">
        <v>0.33224062657247599</v>
      </c>
      <c r="K1437" s="14">
        <v>0.38741146561378997</v>
      </c>
      <c r="L1437" s="14">
        <v>0.33117249278196198</v>
      </c>
      <c r="M1437" s="14"/>
      <c r="N1437" s="14">
        <v>0.275033978018071</v>
      </c>
      <c r="O1437" s="14">
        <v>0.31773625581817699</v>
      </c>
      <c r="P1437" s="14">
        <v>0.32465319558257699</v>
      </c>
      <c r="Q1437" s="14">
        <v>0.29195756514554599</v>
      </c>
      <c r="R1437" s="14"/>
      <c r="S1437" s="14">
        <v>0.21730336025301</v>
      </c>
      <c r="T1437" s="14">
        <v>0.32047118284968801</v>
      </c>
      <c r="U1437" s="14">
        <v>0.27979947884714301</v>
      </c>
      <c r="V1437" s="14">
        <v>0.32273102949357901</v>
      </c>
      <c r="W1437" s="14">
        <v>0.32003397711451098</v>
      </c>
      <c r="X1437" s="14">
        <v>0.35857684462086498</v>
      </c>
      <c r="Y1437" s="14">
        <v>0.32763601918760499</v>
      </c>
      <c r="Z1437" s="14">
        <v>0.31357818334959098</v>
      </c>
      <c r="AA1437" s="14">
        <v>0.29623335968509101</v>
      </c>
      <c r="AB1437" s="14">
        <v>0.31501811289037501</v>
      </c>
      <c r="AC1437" s="14">
        <v>0.226802243459197</v>
      </c>
      <c r="AD1437" s="14">
        <v>0.40683966743699401</v>
      </c>
      <c r="AE1437" s="14"/>
      <c r="AF1437" s="14">
        <v>0.31636876458570701</v>
      </c>
      <c r="AG1437" s="14">
        <v>0.26739503381221902</v>
      </c>
      <c r="AH1437" s="14">
        <v>0.27352313263100098</v>
      </c>
      <c r="AI1437" s="14">
        <v>0.31899772932154702</v>
      </c>
      <c r="AJ1437" s="14">
        <v>0.25540213460583999</v>
      </c>
      <c r="AK1437" s="14"/>
      <c r="AL1437" s="14">
        <v>0.25322232414957402</v>
      </c>
      <c r="AM1437" s="14">
        <v>0.29430090857119501</v>
      </c>
      <c r="AN1437" s="14">
        <v>0.28514828659135599</v>
      </c>
      <c r="AO1437" s="14">
        <v>0.358813960916604</v>
      </c>
      <c r="AP1437" s="14">
        <v>0.23395579883925699</v>
      </c>
      <c r="AQ1437" s="14">
        <v>0.29655053053590602</v>
      </c>
      <c r="AR1437" s="14"/>
      <c r="AS1437" s="14">
        <v>0.339781126001304</v>
      </c>
      <c r="AT1437" s="14">
        <v>0.32209891771292598</v>
      </c>
      <c r="AU1437" s="14">
        <v>0.29040748452065801</v>
      </c>
      <c r="AV1437" s="14">
        <v>0.23734767834218101</v>
      </c>
      <c r="AW1437" s="14">
        <v>0.16779599049158</v>
      </c>
      <c r="AX1437" s="14"/>
      <c r="AY1437" s="14">
        <v>0.32578997244112501</v>
      </c>
      <c r="AZ1437" s="14">
        <v>0.228120104836457</v>
      </c>
      <c r="BA1437" s="14">
        <v>0.30732487917508899</v>
      </c>
      <c r="BB1437" s="14">
        <v>0.311146093731614</v>
      </c>
      <c r="BC1437" s="14">
        <v>0.277808660889028</v>
      </c>
      <c r="BD1437" s="14">
        <v>0.32722978937967601</v>
      </c>
      <c r="BE1437" s="14">
        <v>0.30058023609387402</v>
      </c>
      <c r="BF1437" s="14">
        <v>0.27904452580846301</v>
      </c>
      <c r="BG1437" s="14">
        <v>0.33029261385180902</v>
      </c>
      <c r="BH1437" s="14">
        <v>0.3368795286945</v>
      </c>
      <c r="BI1437" s="14">
        <v>0.34444199067904202</v>
      </c>
      <c r="BJ1437" s="14">
        <v>0.31181408906000502</v>
      </c>
      <c r="BK1437" s="14">
        <v>0.271673150740525</v>
      </c>
      <c r="BL1437" s="14">
        <v>0.288836665279393</v>
      </c>
      <c r="BM1437" s="14">
        <v>0.30989324995801798</v>
      </c>
      <c r="BN1437" s="14">
        <v>0.17980385231277499</v>
      </c>
      <c r="BO1437" s="14"/>
      <c r="BP1437" s="14">
        <v>0.264948703158358</v>
      </c>
      <c r="BQ1437" s="14">
        <v>0.30491547440611699</v>
      </c>
      <c r="BR1437" s="14">
        <v>0.31522828607826803</v>
      </c>
      <c r="BS1437" s="14">
        <v>0.31184983156243501</v>
      </c>
      <c r="BT1437" s="14">
        <v>0.32218901877343198</v>
      </c>
      <c r="BU1437" s="14">
        <v>0.34232010868481699</v>
      </c>
      <c r="BV1437" s="14"/>
      <c r="BW1437" s="14">
        <v>0.30509690810864498</v>
      </c>
      <c r="BX1437" s="14">
        <v>0.316590457408371</v>
      </c>
      <c r="BY1437" s="14" t="s">
        <v>120</v>
      </c>
      <c r="BZ1437" s="14">
        <v>0.31985980366834399</v>
      </c>
      <c r="CA1437" s="14">
        <v>0.267809737112785</v>
      </c>
      <c r="CB1437" s="14">
        <v>0.284588621095621</v>
      </c>
      <c r="CC1437" s="14">
        <v>0.30875529422661502</v>
      </c>
      <c r="CD1437" s="14"/>
      <c r="CE1437" s="14">
        <v>0.255798256613887</v>
      </c>
      <c r="CF1437" s="14">
        <v>0.282762662498724</v>
      </c>
      <c r="CG1437" s="14">
        <v>0.33549265989103</v>
      </c>
      <c r="CH1437" s="14">
        <v>0.307252936054138</v>
      </c>
      <c r="CI1437" s="14"/>
      <c r="CJ1437" s="14">
        <v>0.259147216762806</v>
      </c>
      <c r="CK1437" s="14">
        <v>0.24072197847308299</v>
      </c>
      <c r="CL1437" s="14">
        <v>0.33408912122290901</v>
      </c>
      <c r="CM1437" s="14">
        <v>0.32467279705389601</v>
      </c>
      <c r="CN1437" s="14"/>
      <c r="CO1437" s="14">
        <v>0.20833995568931099</v>
      </c>
      <c r="CP1437" s="14">
        <v>0.316413630864466</v>
      </c>
      <c r="CQ1437" s="14"/>
      <c r="CR1437" s="14">
        <v>0.21124374296193199</v>
      </c>
      <c r="CS1437" s="14">
        <v>0.31602419708846202</v>
      </c>
    </row>
    <row r="1438" spans="2:97" x14ac:dyDescent="0.3">
      <c r="B1438" t="s">
        <v>233</v>
      </c>
      <c r="C1438" s="14">
        <v>0.14337824576123101</v>
      </c>
      <c r="D1438" s="14">
        <v>0.121572935052971</v>
      </c>
      <c r="E1438" s="14">
        <v>0.165132761116664</v>
      </c>
      <c r="F1438" s="14"/>
      <c r="G1438" s="14">
        <v>0.15450665935094601</v>
      </c>
      <c r="H1438" s="14">
        <v>0.14425304645950701</v>
      </c>
      <c r="I1438" s="14">
        <v>0.14129468029325601</v>
      </c>
      <c r="J1438" s="14">
        <v>0.15474084581560699</v>
      </c>
      <c r="K1438" s="14">
        <v>0.14583759962620699</v>
      </c>
      <c r="L1438" s="14">
        <v>0.12612978696663901</v>
      </c>
      <c r="M1438" s="14"/>
      <c r="N1438" s="14">
        <v>0.150952550462466</v>
      </c>
      <c r="O1438" s="14">
        <v>0.168684859125876</v>
      </c>
      <c r="P1438" s="14">
        <v>0.142204161698154</v>
      </c>
      <c r="Q1438" s="14">
        <v>0.109820686264175</v>
      </c>
      <c r="R1438" s="14"/>
      <c r="S1438" s="14">
        <v>0.14073375124833901</v>
      </c>
      <c r="T1438" s="14">
        <v>0.175746766199706</v>
      </c>
      <c r="U1438" s="14">
        <v>0.188816869248602</v>
      </c>
      <c r="V1438" s="14">
        <v>0.13458520678272501</v>
      </c>
      <c r="W1438" s="14">
        <v>0.112573414347545</v>
      </c>
      <c r="X1438" s="14">
        <v>9.15622385356097E-2</v>
      </c>
      <c r="Y1438" s="14">
        <v>0.153170617052446</v>
      </c>
      <c r="Z1438" s="14">
        <v>0.123580776844705</v>
      </c>
      <c r="AA1438" s="14">
        <v>0.14746054836264899</v>
      </c>
      <c r="AB1438" s="14">
        <v>8.1164015812187004E-2</v>
      </c>
      <c r="AC1438" s="14">
        <v>0.18526911827739201</v>
      </c>
      <c r="AD1438" s="14">
        <v>0.25043376771619302</v>
      </c>
      <c r="AE1438" s="14"/>
      <c r="AF1438" s="14">
        <v>0.112613880083879</v>
      </c>
      <c r="AG1438" s="14">
        <v>0.13257683366253201</v>
      </c>
      <c r="AH1438" s="14">
        <v>0.168820724118142</v>
      </c>
      <c r="AI1438" s="14">
        <v>9.5048717012953504E-2</v>
      </c>
      <c r="AJ1438" s="14">
        <v>0.21944971107858999</v>
      </c>
      <c r="AK1438" s="14"/>
      <c r="AL1438" s="14">
        <v>0.14877897283784</v>
      </c>
      <c r="AM1438" s="14">
        <v>0.103983941539101</v>
      </c>
      <c r="AN1438" s="14">
        <v>0.14858880696717799</v>
      </c>
      <c r="AO1438" s="14">
        <v>9.9886240907252802E-2</v>
      </c>
      <c r="AP1438" s="14">
        <v>0.26926286212112699</v>
      </c>
      <c r="AQ1438" s="14">
        <v>0.19790871550282499</v>
      </c>
      <c r="AR1438" s="14"/>
      <c r="AS1438" s="14">
        <v>0.110731878025629</v>
      </c>
      <c r="AT1438" s="14">
        <v>0.152762828653527</v>
      </c>
      <c r="AU1438" s="14">
        <v>0.17681445650025401</v>
      </c>
      <c r="AV1438" s="14">
        <v>0.151304791675796</v>
      </c>
      <c r="AW1438" s="14">
        <v>0.173847621927325</v>
      </c>
      <c r="AX1438" s="14"/>
      <c r="AY1438" s="14">
        <v>0.26531265550338701</v>
      </c>
      <c r="AZ1438" s="14">
        <v>0.101225721736472</v>
      </c>
      <c r="BA1438" s="14">
        <v>0.11692631616691999</v>
      </c>
      <c r="BB1438" s="14">
        <v>0.17148428060575899</v>
      </c>
      <c r="BC1438" s="14">
        <v>0.10038639421958</v>
      </c>
      <c r="BD1438" s="14">
        <v>0.14716428240534199</v>
      </c>
      <c r="BE1438" s="14">
        <v>0.180588277110419</v>
      </c>
      <c r="BF1438" s="14">
        <v>0.16816204282925901</v>
      </c>
      <c r="BG1438" s="14">
        <v>0.134795574928326</v>
      </c>
      <c r="BH1438" s="14">
        <v>0.172303573317896</v>
      </c>
      <c r="BI1438" s="14">
        <v>0.102783841007785</v>
      </c>
      <c r="BJ1438" s="14">
        <v>0.120667412171827</v>
      </c>
      <c r="BK1438" s="14">
        <v>0.18054424222565599</v>
      </c>
      <c r="BL1438" s="14">
        <v>0.14648710615671801</v>
      </c>
      <c r="BM1438" s="14">
        <v>0.194357123842298</v>
      </c>
      <c r="BN1438" s="14">
        <v>0.15625286867284899</v>
      </c>
      <c r="BO1438" s="14"/>
      <c r="BP1438" s="14">
        <v>0.12517264016494101</v>
      </c>
      <c r="BQ1438" s="14">
        <v>0.15701515245428299</v>
      </c>
      <c r="BR1438" s="14">
        <v>0.124364909847439</v>
      </c>
      <c r="BS1438" s="14">
        <v>0.15462296400011899</v>
      </c>
      <c r="BT1438" s="14">
        <v>0.13401859176407299</v>
      </c>
      <c r="BU1438" s="14">
        <v>0.18932645807205301</v>
      </c>
      <c r="BV1438" s="14"/>
      <c r="BW1438" s="14">
        <v>0.14229442915092799</v>
      </c>
      <c r="BX1438" s="14">
        <v>0.15740773294157501</v>
      </c>
      <c r="BY1438" s="14" t="s">
        <v>120</v>
      </c>
      <c r="BZ1438" s="14">
        <v>9.6099137812154303E-2</v>
      </c>
      <c r="CA1438" s="14">
        <v>8.8255567677606298E-2</v>
      </c>
      <c r="CB1438" s="14">
        <v>0.162367490639063</v>
      </c>
      <c r="CC1438" s="14">
        <v>0.166204051145625</v>
      </c>
      <c r="CD1438" s="14"/>
      <c r="CE1438" s="14">
        <v>0.13671232573318601</v>
      </c>
      <c r="CF1438" s="14">
        <v>0.155960813621248</v>
      </c>
      <c r="CG1438" s="14">
        <v>0.132783092050414</v>
      </c>
      <c r="CH1438" s="14">
        <v>0.14268907625503399</v>
      </c>
      <c r="CI1438" s="14"/>
      <c r="CJ1438" s="14">
        <v>0.16183667758357001</v>
      </c>
      <c r="CK1438" s="14">
        <v>0.13836712621573</v>
      </c>
      <c r="CL1438" s="14">
        <v>0.13609838980366501</v>
      </c>
      <c r="CM1438" s="14">
        <v>0.17197730330869301</v>
      </c>
      <c r="CN1438" s="14"/>
      <c r="CO1438" s="14">
        <v>0.11162622605033901</v>
      </c>
      <c r="CP1438" s="14">
        <v>0.14743263433023801</v>
      </c>
      <c r="CQ1438" s="14"/>
      <c r="CR1438" s="14">
        <v>0.14022343584172101</v>
      </c>
      <c r="CS1438" s="14">
        <v>0.139820038674599</v>
      </c>
    </row>
    <row r="1439" spans="2:97" x14ac:dyDescent="0.3">
      <c r="B1439" t="s">
        <v>234</v>
      </c>
      <c r="C1439" s="14">
        <v>5.6977343722521202E-2</v>
      </c>
      <c r="D1439" s="14">
        <v>4.84866289336661E-2</v>
      </c>
      <c r="E1439" s="14">
        <v>6.5451680253877306E-2</v>
      </c>
      <c r="F1439" s="14"/>
      <c r="G1439" s="14">
        <v>8.0215657066358304E-2</v>
      </c>
      <c r="H1439" s="14">
        <v>4.8341758931488399E-2</v>
      </c>
      <c r="I1439" s="14">
        <v>6.6868350071636301E-2</v>
      </c>
      <c r="J1439" s="14">
        <v>3.12056074977414E-2</v>
      </c>
      <c r="K1439" s="14">
        <v>7.4524612453964301E-2</v>
      </c>
      <c r="L1439" s="14">
        <v>4.9723928572482999E-2</v>
      </c>
      <c r="M1439" s="14"/>
      <c r="N1439" s="14">
        <v>4.3341078882526002E-2</v>
      </c>
      <c r="O1439" s="14">
        <v>6.8896550785717006E-2</v>
      </c>
      <c r="P1439" s="14">
        <v>4.9740693988319699E-2</v>
      </c>
      <c r="Q1439" s="14">
        <v>6.4158278664717405E-2</v>
      </c>
      <c r="R1439" s="14"/>
      <c r="S1439" s="14">
        <v>6.0274387946390902E-2</v>
      </c>
      <c r="T1439" s="14">
        <v>4.33055448880897E-2</v>
      </c>
      <c r="U1439" s="14">
        <v>1.77229457582069E-2</v>
      </c>
      <c r="V1439" s="14">
        <v>4.7727250814326098E-2</v>
      </c>
      <c r="W1439" s="14">
        <v>4.6482713117054202E-2</v>
      </c>
      <c r="X1439" s="14">
        <v>5.8759961779098702E-2</v>
      </c>
      <c r="Y1439" s="14">
        <v>4.4168045364339499E-2</v>
      </c>
      <c r="Z1439" s="14">
        <v>0.10801048711825501</v>
      </c>
      <c r="AA1439" s="14">
        <v>9.1881409293924104E-2</v>
      </c>
      <c r="AB1439" s="14">
        <v>6.7731757980446394E-2</v>
      </c>
      <c r="AC1439" s="14">
        <v>6.5577685251328996E-2</v>
      </c>
      <c r="AD1439" s="14">
        <v>4.4314841655038198E-2</v>
      </c>
      <c r="AE1439" s="14"/>
      <c r="AF1439" s="14">
        <v>4.4676830249905798E-2</v>
      </c>
      <c r="AG1439" s="14">
        <v>5.01328543288172E-2</v>
      </c>
      <c r="AH1439" s="14">
        <v>4.9340637991587603E-2</v>
      </c>
      <c r="AI1439" s="14">
        <v>6.8574245852846494E-2</v>
      </c>
      <c r="AJ1439" s="14">
        <v>0.118744184133456</v>
      </c>
      <c r="AK1439" s="14"/>
      <c r="AL1439" s="14">
        <v>4.1237879689398502E-2</v>
      </c>
      <c r="AM1439" s="14">
        <v>5.5804087947491698E-2</v>
      </c>
      <c r="AN1439" s="14">
        <v>6.1972288710661599E-2</v>
      </c>
      <c r="AO1439" s="14">
        <v>5.1758599661909099E-2</v>
      </c>
      <c r="AP1439" s="14">
        <v>0.12436851463545499</v>
      </c>
      <c r="AQ1439" s="14">
        <v>5.2171393008436401E-2</v>
      </c>
      <c r="AR1439" s="14"/>
      <c r="AS1439" s="14">
        <v>4.8508852258294703E-2</v>
      </c>
      <c r="AT1439" s="14">
        <v>6.21269156650869E-2</v>
      </c>
      <c r="AU1439" s="14">
        <v>4.7469887757704603E-2</v>
      </c>
      <c r="AV1439" s="14">
        <v>5.5233874871165399E-2</v>
      </c>
      <c r="AW1439" s="14">
        <v>2.6779570555173899E-2</v>
      </c>
      <c r="AX1439" s="14"/>
      <c r="AY1439" s="14">
        <v>0</v>
      </c>
      <c r="AZ1439" s="14">
        <v>0.112113311491919</v>
      </c>
      <c r="BA1439" s="14">
        <v>7.1444710101841599E-2</v>
      </c>
      <c r="BB1439" s="14">
        <v>7.05813526382328E-2</v>
      </c>
      <c r="BC1439" s="14">
        <v>6.1323552751690602E-2</v>
      </c>
      <c r="BD1439" s="14">
        <v>4.4868232327873903E-2</v>
      </c>
      <c r="BE1439" s="14">
        <v>6.5605205833772398E-2</v>
      </c>
      <c r="BF1439" s="14">
        <v>2.3042773932043299E-2</v>
      </c>
      <c r="BG1439" s="14">
        <v>5.9419564219160698E-2</v>
      </c>
      <c r="BH1439" s="14">
        <v>8.4968887875107299E-2</v>
      </c>
      <c r="BI1439" s="14">
        <v>5.10883830993486E-2</v>
      </c>
      <c r="BJ1439" s="14">
        <v>6.0094619181966097E-2</v>
      </c>
      <c r="BK1439" s="14">
        <v>3.9523638083788899E-2</v>
      </c>
      <c r="BL1439" s="14">
        <v>2.06774715402414E-2</v>
      </c>
      <c r="BM1439" s="14">
        <v>0</v>
      </c>
      <c r="BN1439" s="14">
        <v>6.2500465022914994E-2</v>
      </c>
      <c r="BO1439" s="14"/>
      <c r="BP1439" s="14">
        <v>5.6563966348757502E-2</v>
      </c>
      <c r="BQ1439" s="14">
        <v>6.3684843111356901E-2</v>
      </c>
      <c r="BR1439" s="14">
        <v>5.7628411464849601E-2</v>
      </c>
      <c r="BS1439" s="14">
        <v>4.8451091322999802E-2</v>
      </c>
      <c r="BT1439" s="14">
        <v>6.6470819457859598E-2</v>
      </c>
      <c r="BU1439" s="14">
        <v>3.1019258509750899E-2</v>
      </c>
      <c r="BV1439" s="14"/>
      <c r="BW1439" s="14">
        <v>5.1175436370762301E-2</v>
      </c>
      <c r="BX1439" s="14">
        <v>4.7309748652087702E-2</v>
      </c>
      <c r="BY1439" s="14" t="s">
        <v>120</v>
      </c>
      <c r="BZ1439" s="14">
        <v>9.2740647052008698E-2</v>
      </c>
      <c r="CA1439" s="14">
        <v>8.9337251141892005E-2</v>
      </c>
      <c r="CB1439" s="14">
        <v>3.6175645802419498E-2</v>
      </c>
      <c r="CC1439" s="14">
        <v>0.106722318543902</v>
      </c>
      <c r="CD1439" s="14"/>
      <c r="CE1439" s="14">
        <v>5.0008845925641698E-2</v>
      </c>
      <c r="CF1439" s="14">
        <v>5.4996327611448598E-2</v>
      </c>
      <c r="CG1439" s="14">
        <v>9.2691061142110995E-2</v>
      </c>
      <c r="CH1439" s="14">
        <v>4.6188590150512097E-2</v>
      </c>
      <c r="CI1439" s="14"/>
      <c r="CJ1439" s="14">
        <v>4.9800803224302401E-2</v>
      </c>
      <c r="CK1439" s="14">
        <v>7.5397255086996198E-2</v>
      </c>
      <c r="CL1439" s="14">
        <v>5.1460980264410698E-2</v>
      </c>
      <c r="CM1439" s="14">
        <v>6.6011926415196195E-2</v>
      </c>
      <c r="CN1439" s="14"/>
      <c r="CO1439" s="14">
        <v>4.60566490825196E-2</v>
      </c>
      <c r="CP1439" s="14">
        <v>5.7323656185288001E-2</v>
      </c>
      <c r="CQ1439" s="14"/>
      <c r="CR1439" s="14">
        <v>6.0192650913678203E-2</v>
      </c>
      <c r="CS1439" s="14">
        <v>5.4209375225072298E-2</v>
      </c>
    </row>
    <row r="1440" spans="2:97" x14ac:dyDescent="0.3">
      <c r="B1440" t="s">
        <v>92</v>
      </c>
      <c r="C1440" s="14">
        <v>6.4243627897393102E-2</v>
      </c>
      <c r="D1440" s="14">
        <v>5.2015840001198702E-2</v>
      </c>
      <c r="E1440" s="14">
        <v>7.6395048270582494E-2</v>
      </c>
      <c r="F1440" s="14"/>
      <c r="G1440" s="14">
        <v>7.0266524943202804E-2</v>
      </c>
      <c r="H1440" s="14">
        <v>4.6350837088512398E-2</v>
      </c>
      <c r="I1440" s="14">
        <v>5.5621586142389601E-2</v>
      </c>
      <c r="J1440" s="14">
        <v>7.3945643780561898E-2</v>
      </c>
      <c r="K1440" s="14">
        <v>6.6327865813786899E-2</v>
      </c>
      <c r="L1440" s="14">
        <v>7.2578717195976999E-2</v>
      </c>
      <c r="M1440" s="14"/>
      <c r="N1440" s="14">
        <v>4.0409102350871397E-2</v>
      </c>
      <c r="O1440" s="14">
        <v>5.3368988591728402E-2</v>
      </c>
      <c r="P1440" s="14">
        <v>6.89141572973693E-2</v>
      </c>
      <c r="Q1440" s="14">
        <v>9.7880926106386004E-2</v>
      </c>
      <c r="R1440" s="14"/>
      <c r="S1440" s="14">
        <v>4.75417356701947E-2</v>
      </c>
      <c r="T1440" s="14">
        <v>6.5794740119378997E-2</v>
      </c>
      <c r="U1440" s="14">
        <v>6.7996576772843001E-2</v>
      </c>
      <c r="V1440" s="14">
        <v>3.7623332234240199E-2</v>
      </c>
      <c r="W1440" s="14">
        <v>7.9733702924035393E-2</v>
      </c>
      <c r="X1440" s="14">
        <v>8.0813244508362594E-2</v>
      </c>
      <c r="Y1440" s="14">
        <v>7.4040099234186293E-2</v>
      </c>
      <c r="Z1440" s="14">
        <v>5.7590838924341303E-2</v>
      </c>
      <c r="AA1440" s="14">
        <v>9.3069894801473693E-2</v>
      </c>
      <c r="AB1440" s="14">
        <v>6.2417575992198202E-2</v>
      </c>
      <c r="AC1440" s="14">
        <v>6.5352808230396006E-2</v>
      </c>
      <c r="AD1440" s="14">
        <v>0</v>
      </c>
      <c r="AE1440" s="14"/>
      <c r="AF1440" s="14">
        <v>4.9291088372677101E-2</v>
      </c>
      <c r="AG1440" s="14">
        <v>4.3943074422858497E-2</v>
      </c>
      <c r="AH1440" s="14">
        <v>3.7518066290188001E-2</v>
      </c>
      <c r="AI1440" s="14">
        <v>9.8296277665991194E-2</v>
      </c>
      <c r="AJ1440" s="14">
        <v>6.0251854805035102E-2</v>
      </c>
      <c r="AK1440" s="14"/>
      <c r="AL1440" s="14">
        <v>4.0438209958722597E-2</v>
      </c>
      <c r="AM1440" s="14">
        <v>4.2573515266412398E-2</v>
      </c>
      <c r="AN1440" s="14">
        <v>3.35841477459215E-2</v>
      </c>
      <c r="AO1440" s="14">
        <v>7.6697773529208396E-2</v>
      </c>
      <c r="AP1440" s="14">
        <v>5.81003369898863E-2</v>
      </c>
      <c r="AQ1440" s="14">
        <v>0.121409927883251</v>
      </c>
      <c r="AR1440" s="14"/>
      <c r="AS1440" s="14">
        <v>7.7289489440956496E-2</v>
      </c>
      <c r="AT1440" s="14">
        <v>7.4455761136801996E-2</v>
      </c>
      <c r="AU1440" s="14">
        <v>5.0161954789232903E-2</v>
      </c>
      <c r="AV1440" s="14">
        <v>3.6224461729625998E-2</v>
      </c>
      <c r="AW1440" s="14">
        <v>2.29629542291163E-2</v>
      </c>
      <c r="AX1440" s="14"/>
      <c r="AY1440" s="14">
        <v>0.26966109920773401</v>
      </c>
      <c r="AZ1440" s="14">
        <v>0.132225849655383</v>
      </c>
      <c r="BA1440" s="14">
        <v>8.55037807361793E-2</v>
      </c>
      <c r="BB1440" s="14">
        <v>7.4378747157292299E-2</v>
      </c>
      <c r="BC1440" s="14">
        <v>7.1272084942487907E-2</v>
      </c>
      <c r="BD1440" s="14">
        <v>7.8593389719998699E-2</v>
      </c>
      <c r="BE1440" s="14">
        <v>4.6181286888407398E-2</v>
      </c>
      <c r="BF1440" s="14">
        <v>6.48503566303021E-2</v>
      </c>
      <c r="BG1440" s="14">
        <v>5.3825658776463503E-2</v>
      </c>
      <c r="BH1440" s="14">
        <v>3.2206214983336597E-2</v>
      </c>
      <c r="BI1440" s="14">
        <v>3.9948819289650599E-2</v>
      </c>
      <c r="BJ1440" s="14">
        <v>6.2576082593981106E-2</v>
      </c>
      <c r="BK1440" s="14">
        <v>4.79126320949088E-2</v>
      </c>
      <c r="BL1440" s="14">
        <v>4.0895043713299099E-2</v>
      </c>
      <c r="BM1440" s="14">
        <v>0</v>
      </c>
      <c r="BN1440" s="14">
        <v>8.5664532580098495E-3</v>
      </c>
      <c r="BO1440" s="14"/>
      <c r="BP1440" s="14">
        <v>4.0197602463658701E-2</v>
      </c>
      <c r="BQ1440" s="14">
        <v>5.9518991085554501E-2</v>
      </c>
      <c r="BR1440" s="14">
        <v>7.1444177512659399E-2</v>
      </c>
      <c r="BS1440" s="14">
        <v>8.5020042325840497E-2</v>
      </c>
      <c r="BT1440" s="14">
        <v>8.6896562802312602E-2</v>
      </c>
      <c r="BU1440" s="14">
        <v>6.32589483912602E-2</v>
      </c>
      <c r="BV1440" s="14"/>
      <c r="BW1440" s="14">
        <v>5.3310970204421999E-2</v>
      </c>
      <c r="BX1440" s="14">
        <v>3.7970032958805397E-2</v>
      </c>
      <c r="BY1440" s="14" t="s">
        <v>120</v>
      </c>
      <c r="BZ1440" s="14">
        <v>8.7897531513838098E-2</v>
      </c>
      <c r="CA1440" s="14">
        <v>0.108287290275175</v>
      </c>
      <c r="CB1440" s="14">
        <v>6.35081200722626E-2</v>
      </c>
      <c r="CC1440" s="14">
        <v>0.162777381381664</v>
      </c>
      <c r="CD1440" s="14"/>
      <c r="CE1440" s="14">
        <v>6.3218359149538203E-2</v>
      </c>
      <c r="CF1440" s="14">
        <v>4.41024987734654E-2</v>
      </c>
      <c r="CG1440" s="14">
        <v>0.112657321657604</v>
      </c>
      <c r="CH1440" s="14">
        <v>3.2310908511082703E-2</v>
      </c>
      <c r="CI1440" s="14"/>
      <c r="CJ1440" s="14">
        <v>5.3547107596146497E-2</v>
      </c>
      <c r="CK1440" s="14">
        <v>3.9988830389180899E-2</v>
      </c>
      <c r="CL1440" s="14">
        <v>6.5169291468914398E-2</v>
      </c>
      <c r="CM1440" s="14">
        <v>0.16197800883123201</v>
      </c>
      <c r="CN1440" s="14"/>
      <c r="CO1440" s="14">
        <v>3.82580159818834E-2</v>
      </c>
      <c r="CP1440" s="14">
        <v>6.6088817392316604E-2</v>
      </c>
      <c r="CQ1440" s="14"/>
      <c r="CR1440" s="14">
        <v>2.43930199074773E-2</v>
      </c>
      <c r="CS1440" s="14">
        <v>6.1996943543015402E-2</v>
      </c>
    </row>
    <row r="1441" spans="2:97" x14ac:dyDescent="0.3">
      <c r="B1441" t="s">
        <v>235</v>
      </c>
      <c r="C1441" s="14">
        <v>0.43404113905258601</v>
      </c>
      <c r="D1441" s="14">
        <v>0.46051528946431602</v>
      </c>
      <c r="E1441" s="14">
        <v>0.40646740472031101</v>
      </c>
      <c r="F1441" s="14"/>
      <c r="G1441" s="14">
        <v>0.45424418524638299</v>
      </c>
      <c r="H1441" s="14">
        <v>0.51359361286735306</v>
      </c>
      <c r="I1441" s="14">
        <v>0.47010967932582998</v>
      </c>
      <c r="J1441" s="14">
        <v>0.40786727633361403</v>
      </c>
      <c r="K1441" s="14">
        <v>0.32589845649225302</v>
      </c>
      <c r="L1441" s="14">
        <v>0.420395074482939</v>
      </c>
      <c r="M1441" s="14"/>
      <c r="N1441" s="14">
        <v>0.49026329028606602</v>
      </c>
      <c r="O1441" s="14">
        <v>0.39131334567850101</v>
      </c>
      <c r="P1441" s="14">
        <v>0.41448779143358</v>
      </c>
      <c r="Q1441" s="14">
        <v>0.43618254381917498</v>
      </c>
      <c r="R1441" s="14"/>
      <c r="S1441" s="14">
        <v>0.53414676488206503</v>
      </c>
      <c r="T1441" s="14">
        <v>0.39468176594313698</v>
      </c>
      <c r="U1441" s="14">
        <v>0.44566412937320499</v>
      </c>
      <c r="V1441" s="14">
        <v>0.45733318067513001</v>
      </c>
      <c r="W1441" s="14">
        <v>0.44117619249685402</v>
      </c>
      <c r="X1441" s="14">
        <v>0.410287710556064</v>
      </c>
      <c r="Y1441" s="14">
        <v>0.40098521916142299</v>
      </c>
      <c r="Z1441" s="14">
        <v>0.39723971376310802</v>
      </c>
      <c r="AA1441" s="14">
        <v>0.37135478785686299</v>
      </c>
      <c r="AB1441" s="14">
        <v>0.47366853732479303</v>
      </c>
      <c r="AC1441" s="14">
        <v>0.45699814478168599</v>
      </c>
      <c r="AD1441" s="14">
        <v>0.298411723191775</v>
      </c>
      <c r="AE1441" s="14"/>
      <c r="AF1441" s="14">
        <v>0.47704943670783201</v>
      </c>
      <c r="AG1441" s="14">
        <v>0.50595220377357397</v>
      </c>
      <c r="AH1441" s="14">
        <v>0.47079743896908199</v>
      </c>
      <c r="AI1441" s="14">
        <v>0.41908303014666098</v>
      </c>
      <c r="AJ1441" s="14">
        <v>0.34615211537707902</v>
      </c>
      <c r="AK1441" s="14"/>
      <c r="AL1441" s="14">
        <v>0.51632261336446506</v>
      </c>
      <c r="AM1441" s="14">
        <v>0.5033375466758</v>
      </c>
      <c r="AN1441" s="14">
        <v>0.47070646998488203</v>
      </c>
      <c r="AO1441" s="14">
        <v>0.41284342498502502</v>
      </c>
      <c r="AP1441" s="14">
        <v>0.31431248741427498</v>
      </c>
      <c r="AQ1441" s="14">
        <v>0.33195943306958198</v>
      </c>
      <c r="AR1441" s="14"/>
      <c r="AS1441" s="14">
        <v>0.42368865427381602</v>
      </c>
      <c r="AT1441" s="14">
        <v>0.38855557683165698</v>
      </c>
      <c r="AU1441" s="14">
        <v>0.43514621643215001</v>
      </c>
      <c r="AV1441" s="14">
        <v>0.51988919338123096</v>
      </c>
      <c r="AW1441" s="14">
        <v>0.60861386279680496</v>
      </c>
      <c r="AX1441" s="14"/>
      <c r="AY1441" s="14">
        <v>0.139236272847755</v>
      </c>
      <c r="AZ1441" s="14">
        <v>0.42631501227976998</v>
      </c>
      <c r="BA1441" s="14">
        <v>0.41880031381997002</v>
      </c>
      <c r="BB1441" s="14">
        <v>0.37240952586710102</v>
      </c>
      <c r="BC1441" s="14">
        <v>0.48920930719721401</v>
      </c>
      <c r="BD1441" s="14">
        <v>0.40214430616711</v>
      </c>
      <c r="BE1441" s="14">
        <v>0.40704499407352701</v>
      </c>
      <c r="BF1441" s="14">
        <v>0.464900300799932</v>
      </c>
      <c r="BG1441" s="14">
        <v>0.42166658822424002</v>
      </c>
      <c r="BH1441" s="14">
        <v>0.37364179512916101</v>
      </c>
      <c r="BI1441" s="14">
        <v>0.46173696592417401</v>
      </c>
      <c r="BJ1441" s="14">
        <v>0.44484779699222099</v>
      </c>
      <c r="BK1441" s="14">
        <v>0.46034633685512</v>
      </c>
      <c r="BL1441" s="14">
        <v>0.50310371331034898</v>
      </c>
      <c r="BM1441" s="14">
        <v>0.49574962619968399</v>
      </c>
      <c r="BN1441" s="14">
        <v>0.59287636073345096</v>
      </c>
      <c r="BO1441" s="14"/>
      <c r="BP1441" s="14">
        <v>0.513117087864285</v>
      </c>
      <c r="BQ1441" s="14">
        <v>0.41486553894268802</v>
      </c>
      <c r="BR1441" s="14">
        <v>0.43133421509678399</v>
      </c>
      <c r="BS1441" s="14">
        <v>0.400056070788606</v>
      </c>
      <c r="BT1441" s="14">
        <v>0.39042500720232298</v>
      </c>
      <c r="BU1441" s="14">
        <v>0.37407522634211898</v>
      </c>
      <c r="BV1441" s="14"/>
      <c r="BW1441" s="14">
        <v>0.44812225616524198</v>
      </c>
      <c r="BX1441" s="14">
        <v>0.440722028039161</v>
      </c>
      <c r="BY1441" s="14" t="s">
        <v>120</v>
      </c>
      <c r="BZ1441" s="14">
        <v>0.40340287995365498</v>
      </c>
      <c r="CA1441" s="14">
        <v>0.44631015379254202</v>
      </c>
      <c r="CB1441" s="14">
        <v>0.453360122390635</v>
      </c>
      <c r="CC1441" s="14">
        <v>0.25554095470219601</v>
      </c>
      <c r="CD1441" s="14"/>
      <c r="CE1441" s="14">
        <v>0.49426221257774799</v>
      </c>
      <c r="CF1441" s="14">
        <v>0.462177697495114</v>
      </c>
      <c r="CG1441" s="14">
        <v>0.32637586525884199</v>
      </c>
      <c r="CH1441" s="14">
        <v>0.47155848902923397</v>
      </c>
      <c r="CI1441" s="14"/>
      <c r="CJ1441" s="14">
        <v>0.47566819483317502</v>
      </c>
      <c r="CK1441" s="14">
        <v>0.50552480983501002</v>
      </c>
      <c r="CL1441" s="14">
        <v>0.41318221724010101</v>
      </c>
      <c r="CM1441" s="14">
        <v>0.27535996439098198</v>
      </c>
      <c r="CN1441" s="14"/>
      <c r="CO1441" s="14">
        <v>0.59571915319594704</v>
      </c>
      <c r="CP1441" s="14">
        <v>0.412741261227691</v>
      </c>
      <c r="CQ1441" s="14"/>
      <c r="CR1441" s="14">
        <v>0.56394715037519205</v>
      </c>
      <c r="CS1441" s="14">
        <v>0.427949445468852</v>
      </c>
    </row>
    <row r="1442" spans="2:97" x14ac:dyDescent="0.3">
      <c r="B1442" t="s">
        <v>236</v>
      </c>
      <c r="C1442" s="14">
        <v>0.20035558948375201</v>
      </c>
      <c r="D1442" s="14">
        <v>0.17005956398663699</v>
      </c>
      <c r="E1442" s="14">
        <v>0.23058444137054099</v>
      </c>
      <c r="F1442" s="14"/>
      <c r="G1442" s="14">
        <v>0.23472231641730401</v>
      </c>
      <c r="H1442" s="14">
        <v>0.19259480539099499</v>
      </c>
      <c r="I1442" s="14">
        <v>0.208163030364893</v>
      </c>
      <c r="J1442" s="14">
        <v>0.185946453313348</v>
      </c>
      <c r="K1442" s="14">
        <v>0.22036221208017101</v>
      </c>
      <c r="L1442" s="14">
        <v>0.17585371553912199</v>
      </c>
      <c r="M1442" s="14"/>
      <c r="N1442" s="14">
        <v>0.194293629344992</v>
      </c>
      <c r="O1442" s="14">
        <v>0.23758140991159299</v>
      </c>
      <c r="P1442" s="14">
        <v>0.19194485568647299</v>
      </c>
      <c r="Q1442" s="14">
        <v>0.173978964928892</v>
      </c>
      <c r="R1442" s="14"/>
      <c r="S1442" s="14">
        <v>0.20100813919473001</v>
      </c>
      <c r="T1442" s="14">
        <v>0.21905231108779499</v>
      </c>
      <c r="U1442" s="14">
        <v>0.20653981500680901</v>
      </c>
      <c r="V1442" s="14">
        <v>0.182312457597051</v>
      </c>
      <c r="W1442" s="14">
        <v>0.15905612746459899</v>
      </c>
      <c r="X1442" s="14">
        <v>0.150322200314708</v>
      </c>
      <c r="Y1442" s="14">
        <v>0.19733866241678599</v>
      </c>
      <c r="Z1442" s="14">
        <v>0.23159126396296001</v>
      </c>
      <c r="AA1442" s="14">
        <v>0.23934195765657301</v>
      </c>
      <c r="AB1442" s="14">
        <v>0.148895773792633</v>
      </c>
      <c r="AC1442" s="14">
        <v>0.25084680352872102</v>
      </c>
      <c r="AD1442" s="14">
        <v>0.29474860937123099</v>
      </c>
      <c r="AE1442" s="14"/>
      <c r="AF1442" s="14">
        <v>0.157290710333784</v>
      </c>
      <c r="AG1442" s="14">
        <v>0.18270968799134901</v>
      </c>
      <c r="AH1442" s="14">
        <v>0.218161362109729</v>
      </c>
      <c r="AI1442" s="14">
        <v>0.1636229628658</v>
      </c>
      <c r="AJ1442" s="14">
        <v>0.33819389521204601</v>
      </c>
      <c r="AK1442" s="14"/>
      <c r="AL1442" s="14">
        <v>0.19001685252723899</v>
      </c>
      <c r="AM1442" s="14">
        <v>0.15978802948659299</v>
      </c>
      <c r="AN1442" s="14">
        <v>0.21056109567784001</v>
      </c>
      <c r="AO1442" s="14">
        <v>0.151644840569162</v>
      </c>
      <c r="AP1442" s="14">
        <v>0.393631376756582</v>
      </c>
      <c r="AQ1442" s="14">
        <v>0.250080108511261</v>
      </c>
      <c r="AR1442" s="14"/>
      <c r="AS1442" s="14">
        <v>0.15924073028392399</v>
      </c>
      <c r="AT1442" s="14">
        <v>0.21488974431861399</v>
      </c>
      <c r="AU1442" s="14">
        <v>0.22428434425795901</v>
      </c>
      <c r="AV1442" s="14">
        <v>0.20653866654696201</v>
      </c>
      <c r="AW1442" s="14">
        <v>0.20062719248249899</v>
      </c>
      <c r="AX1442" s="14"/>
      <c r="AY1442" s="14">
        <v>0.26531265550338701</v>
      </c>
      <c r="AZ1442" s="14">
        <v>0.21333903322839101</v>
      </c>
      <c r="BA1442" s="14">
        <v>0.18837102626876201</v>
      </c>
      <c r="BB1442" s="14">
        <v>0.242065633243992</v>
      </c>
      <c r="BC1442" s="14">
        <v>0.16170994697127</v>
      </c>
      <c r="BD1442" s="14">
        <v>0.192032514733216</v>
      </c>
      <c r="BE1442" s="14">
        <v>0.24619348294419099</v>
      </c>
      <c r="BF1442" s="14">
        <v>0.19120481676130199</v>
      </c>
      <c r="BG1442" s="14">
        <v>0.194215139147487</v>
      </c>
      <c r="BH1442" s="14">
        <v>0.25727246119300301</v>
      </c>
      <c r="BI1442" s="14">
        <v>0.153872224107133</v>
      </c>
      <c r="BJ1442" s="14">
        <v>0.18076203135379301</v>
      </c>
      <c r="BK1442" s="14">
        <v>0.22006788030944499</v>
      </c>
      <c r="BL1442" s="14">
        <v>0.16716457769696</v>
      </c>
      <c r="BM1442" s="14">
        <v>0.194357123842298</v>
      </c>
      <c r="BN1442" s="14">
        <v>0.218753333695764</v>
      </c>
      <c r="BO1442" s="14"/>
      <c r="BP1442" s="14">
        <v>0.18173660651369899</v>
      </c>
      <c r="BQ1442" s="14">
        <v>0.22069999556563999</v>
      </c>
      <c r="BR1442" s="14">
        <v>0.18199332131228901</v>
      </c>
      <c r="BS1442" s="14">
        <v>0.20307405532311901</v>
      </c>
      <c r="BT1442" s="14">
        <v>0.20048941122193301</v>
      </c>
      <c r="BU1442" s="14">
        <v>0.22034571658180399</v>
      </c>
      <c r="BV1442" s="14"/>
      <c r="BW1442" s="14">
        <v>0.19346986552168999</v>
      </c>
      <c r="BX1442" s="14">
        <v>0.20471748159366299</v>
      </c>
      <c r="BY1442" s="14" t="s">
        <v>120</v>
      </c>
      <c r="BZ1442" s="14">
        <v>0.188839784864163</v>
      </c>
      <c r="CA1442" s="14">
        <v>0.17759281881949801</v>
      </c>
      <c r="CB1442" s="14">
        <v>0.198543136441482</v>
      </c>
      <c r="CC1442" s="14">
        <v>0.27292636968952599</v>
      </c>
      <c r="CD1442" s="14"/>
      <c r="CE1442" s="14">
        <v>0.18672117165882801</v>
      </c>
      <c r="CF1442" s="14">
        <v>0.21095714123269699</v>
      </c>
      <c r="CG1442" s="14">
        <v>0.22547415319252501</v>
      </c>
      <c r="CH1442" s="14">
        <v>0.18887766640554601</v>
      </c>
      <c r="CI1442" s="14"/>
      <c r="CJ1442" s="14">
        <v>0.21163748080787301</v>
      </c>
      <c r="CK1442" s="14">
        <v>0.21376438130272599</v>
      </c>
      <c r="CL1442" s="14">
        <v>0.18755937006807599</v>
      </c>
      <c r="CM1442" s="14">
        <v>0.23798922972389</v>
      </c>
      <c r="CN1442" s="14"/>
      <c r="CO1442" s="14">
        <v>0.157682875132858</v>
      </c>
      <c r="CP1442" s="14">
        <v>0.20475629051552599</v>
      </c>
      <c r="CQ1442" s="14"/>
      <c r="CR1442" s="14">
        <v>0.20041608675539899</v>
      </c>
      <c r="CS1442" s="14">
        <v>0.19402941389967099</v>
      </c>
    </row>
    <row r="1443" spans="2:97" x14ac:dyDescent="0.3">
      <c r="B1443" t="s">
        <v>237</v>
      </c>
      <c r="C1443" s="14">
        <v>0.233685549568834</v>
      </c>
      <c r="D1443" s="14">
        <v>0.29045572547767901</v>
      </c>
      <c r="E1443" s="14">
        <v>0.17588296334976999</v>
      </c>
      <c r="F1443" s="14"/>
      <c r="G1443" s="14">
        <v>0.21952186882907901</v>
      </c>
      <c r="H1443" s="14">
        <v>0.32099880747635801</v>
      </c>
      <c r="I1443" s="14">
        <v>0.261946648960937</v>
      </c>
      <c r="J1443" s="14">
        <v>0.221920823020265</v>
      </c>
      <c r="K1443" s="14">
        <v>0.10553624441208199</v>
      </c>
      <c r="L1443" s="14">
        <v>0.24454135894381701</v>
      </c>
      <c r="M1443" s="14"/>
      <c r="N1443" s="14">
        <v>0.29596966094107402</v>
      </c>
      <c r="O1443" s="14">
        <v>0.153731935766907</v>
      </c>
      <c r="P1443" s="14">
        <v>0.22254293574710701</v>
      </c>
      <c r="Q1443" s="14">
        <v>0.26220357889028301</v>
      </c>
      <c r="R1443" s="14"/>
      <c r="S1443" s="14">
        <v>0.33313862568733499</v>
      </c>
      <c r="T1443" s="14">
        <v>0.17562945485534201</v>
      </c>
      <c r="U1443" s="14">
        <v>0.239124314366396</v>
      </c>
      <c r="V1443" s="14">
        <v>0.27502072307807901</v>
      </c>
      <c r="W1443" s="14">
        <v>0.28212006503225501</v>
      </c>
      <c r="X1443" s="14">
        <v>0.259965510241355</v>
      </c>
      <c r="Y1443" s="14">
        <v>0.203646556744638</v>
      </c>
      <c r="Z1443" s="14">
        <v>0.16564844980014801</v>
      </c>
      <c r="AA1443" s="14">
        <v>0.13201283020029</v>
      </c>
      <c r="AB1443" s="14">
        <v>0.32477276353216</v>
      </c>
      <c r="AC1443" s="14">
        <v>0.206151341252965</v>
      </c>
      <c r="AD1443" s="14">
        <v>3.6631138205438498E-3</v>
      </c>
      <c r="AE1443" s="14"/>
      <c r="AF1443" s="14">
        <v>0.31975872637404801</v>
      </c>
      <c r="AG1443" s="14">
        <v>0.32324251578222402</v>
      </c>
      <c r="AH1443" s="14">
        <v>0.25263607685935202</v>
      </c>
      <c r="AI1443" s="14">
        <v>0.25546006728086101</v>
      </c>
      <c r="AJ1443" s="14">
        <v>7.9582201650332807E-3</v>
      </c>
      <c r="AK1443" s="14"/>
      <c r="AL1443" s="14">
        <v>0.32630576083722701</v>
      </c>
      <c r="AM1443" s="14">
        <v>0.34354951718920701</v>
      </c>
      <c r="AN1443" s="14">
        <v>0.26014537430704299</v>
      </c>
      <c r="AO1443" s="14">
        <v>0.26119858441586302</v>
      </c>
      <c r="AP1443" s="14">
        <v>-7.9318889342307394E-2</v>
      </c>
      <c r="AQ1443" s="14">
        <v>8.1879324558320601E-2</v>
      </c>
      <c r="AR1443" s="14"/>
      <c r="AS1443" s="14">
        <v>0.26444792398989198</v>
      </c>
      <c r="AT1443" s="14">
        <v>0.17366583251304299</v>
      </c>
      <c r="AU1443" s="14">
        <v>0.210861872174192</v>
      </c>
      <c r="AV1443" s="14">
        <v>0.31335052683426901</v>
      </c>
      <c r="AW1443" s="14">
        <v>0.40798667031430602</v>
      </c>
      <c r="AX1443" s="14"/>
      <c r="AY1443" s="14">
        <v>-0.12607638265563201</v>
      </c>
      <c r="AZ1443" s="14">
        <v>0.21297597905137899</v>
      </c>
      <c r="BA1443" s="14">
        <v>0.23042928755120801</v>
      </c>
      <c r="BB1443" s="14">
        <v>0.130343892623109</v>
      </c>
      <c r="BC1443" s="14">
        <v>0.327499360225944</v>
      </c>
      <c r="BD1443" s="14">
        <v>0.210111791433894</v>
      </c>
      <c r="BE1443" s="14">
        <v>0.16085151112933499</v>
      </c>
      <c r="BF1443" s="14">
        <v>0.27369548403862998</v>
      </c>
      <c r="BG1443" s="14">
        <v>0.22745144907675399</v>
      </c>
      <c r="BH1443" s="14">
        <v>0.116369333936157</v>
      </c>
      <c r="BI1443" s="14">
        <v>0.30786474181704099</v>
      </c>
      <c r="BJ1443" s="14">
        <v>0.264085765638429</v>
      </c>
      <c r="BK1443" s="14">
        <v>0.24027845654567501</v>
      </c>
      <c r="BL1443" s="14">
        <v>0.33593913561338901</v>
      </c>
      <c r="BM1443" s="14">
        <v>0.30139250235738702</v>
      </c>
      <c r="BN1443" s="14">
        <v>0.37412302703768702</v>
      </c>
      <c r="BO1443" s="14"/>
      <c r="BP1443" s="14">
        <v>0.33138048135058601</v>
      </c>
      <c r="BQ1443" s="14">
        <v>0.194165543377048</v>
      </c>
      <c r="BR1443" s="14">
        <v>0.249340893784495</v>
      </c>
      <c r="BS1443" s="14">
        <v>0.19698201546548699</v>
      </c>
      <c r="BT1443" s="14">
        <v>0.18993559598039</v>
      </c>
      <c r="BU1443" s="14">
        <v>0.15372950976031499</v>
      </c>
      <c r="BV1443" s="14"/>
      <c r="BW1443" s="14">
        <v>0.254652390643552</v>
      </c>
      <c r="BX1443" s="14">
        <v>0.23600454644549801</v>
      </c>
      <c r="BY1443" s="14" t="s">
        <v>120</v>
      </c>
      <c r="BZ1443" s="14">
        <v>0.21456309508949201</v>
      </c>
      <c r="CA1443" s="14">
        <v>0.26871733497304401</v>
      </c>
      <c r="CB1443" s="14">
        <v>0.25481698594915198</v>
      </c>
      <c r="CC1443" s="14">
        <v>-1.7385414987330601E-2</v>
      </c>
      <c r="CD1443" s="14"/>
      <c r="CE1443" s="14">
        <v>0.30754104091891998</v>
      </c>
      <c r="CF1443" s="14">
        <v>0.25122055626241702</v>
      </c>
      <c r="CG1443" s="14">
        <v>0.100901712066317</v>
      </c>
      <c r="CH1443" s="14">
        <v>0.28268082262368799</v>
      </c>
      <c r="CI1443" s="14"/>
      <c r="CJ1443" s="14">
        <v>0.26403071402530198</v>
      </c>
      <c r="CK1443" s="14">
        <v>0.29176042853228401</v>
      </c>
      <c r="CL1443" s="14">
        <v>0.22562284717202499</v>
      </c>
      <c r="CM1443" s="14">
        <v>3.7370734667092599E-2</v>
      </c>
      <c r="CN1443" s="14"/>
      <c r="CO1443" s="14">
        <v>0.43803627806308898</v>
      </c>
      <c r="CP1443" s="14">
        <v>0.20798497071216401</v>
      </c>
      <c r="CQ1443" s="14"/>
      <c r="CR1443" s="14">
        <v>0.36353106361979298</v>
      </c>
      <c r="CS1443" s="14">
        <v>0.23392003156918101</v>
      </c>
    </row>
    <row r="1444" spans="2:97" x14ac:dyDescent="0.3">
      <c r="C1444" s="14"/>
      <c r="D1444" s="14"/>
      <c r="E1444" s="14"/>
      <c r="F1444" s="14"/>
      <c r="G1444" s="14"/>
      <c r="H1444" s="14"/>
      <c r="I1444" s="14"/>
      <c r="J1444" s="14"/>
      <c r="K1444" s="14"/>
      <c r="L1444" s="14"/>
      <c r="M1444" s="14"/>
      <c r="N1444" s="14"/>
      <c r="O1444" s="14"/>
      <c r="P1444" s="14"/>
      <c r="Q1444" s="14"/>
      <c r="R1444" s="14"/>
      <c r="S1444" s="14"/>
      <c r="T1444" s="14"/>
      <c r="U1444" s="14"/>
      <c r="V1444" s="14"/>
      <c r="W1444" s="14"/>
      <c r="X1444" s="14"/>
      <c r="Y1444" s="14"/>
      <c r="Z1444" s="14"/>
      <c r="AA1444" s="14"/>
      <c r="AB1444" s="14"/>
      <c r="AC1444" s="14"/>
      <c r="AD1444" s="14"/>
      <c r="AE1444" s="14"/>
      <c r="AF1444" s="14"/>
      <c r="AG1444" s="14"/>
      <c r="AH1444" s="14"/>
      <c r="AI1444" s="14"/>
      <c r="AJ1444" s="14"/>
      <c r="AK1444" s="14"/>
      <c r="AL1444" s="14"/>
      <c r="AM1444" s="14"/>
      <c r="AN1444" s="14"/>
      <c r="AO1444" s="14"/>
      <c r="AP1444" s="14"/>
      <c r="AQ1444" s="14"/>
      <c r="AR1444" s="14"/>
      <c r="AS1444" s="14"/>
      <c r="AT1444" s="14"/>
      <c r="AU1444" s="14"/>
      <c r="AV1444" s="14"/>
      <c r="AW1444" s="14"/>
      <c r="AX1444" s="14"/>
      <c r="AY1444" s="14"/>
      <c r="AZ1444" s="14"/>
      <c r="BA1444" s="14"/>
      <c r="BB1444" s="14"/>
      <c r="BC1444" s="14"/>
      <c r="BD1444" s="14"/>
      <c r="BE1444" s="14"/>
      <c r="BF1444" s="14"/>
      <c r="BG1444" s="14"/>
      <c r="BH1444" s="14"/>
      <c r="BI1444" s="14"/>
      <c r="BJ1444" s="14"/>
      <c r="BK1444" s="14"/>
      <c r="BL1444" s="14"/>
      <c r="BM1444" s="14"/>
      <c r="BN1444" s="14"/>
      <c r="BO1444" s="14"/>
      <c r="BP1444" s="14"/>
      <c r="BQ1444" s="14"/>
      <c r="BR1444" s="14"/>
      <c r="BS1444" s="14"/>
      <c r="BT1444" s="14"/>
      <c r="BU1444" s="14"/>
      <c r="BV1444" s="14"/>
      <c r="BW1444" s="14"/>
      <c r="BX1444" s="14"/>
      <c r="BY1444" s="14"/>
      <c r="BZ1444" s="14"/>
      <c r="CA1444" s="14"/>
      <c r="CB1444" s="14"/>
      <c r="CC1444" s="14"/>
      <c r="CD1444" s="14"/>
      <c r="CE1444" s="14"/>
      <c r="CF1444" s="14"/>
      <c r="CG1444" s="14"/>
      <c r="CH1444" s="14"/>
      <c r="CI1444" s="14"/>
      <c r="CJ1444" s="14"/>
      <c r="CK1444" s="14"/>
      <c r="CL1444" s="14"/>
      <c r="CM1444" s="14"/>
      <c r="CN1444" s="14"/>
      <c r="CO1444" s="14"/>
      <c r="CP1444" s="14"/>
      <c r="CQ1444" s="14"/>
      <c r="CR1444" s="14"/>
      <c r="CS1444" s="14"/>
    </row>
    <row r="1445" spans="2:97" x14ac:dyDescent="0.3">
      <c r="B1445" s="6" t="s">
        <v>568</v>
      </c>
      <c r="C1445" s="14"/>
      <c r="D1445" s="14"/>
      <c r="E1445" s="14"/>
      <c r="F1445" s="14"/>
      <c r="G1445" s="14"/>
      <c r="H1445" s="14"/>
      <c r="I1445" s="14"/>
      <c r="J1445" s="14"/>
      <c r="K1445" s="14"/>
      <c r="L1445" s="14"/>
      <c r="M1445" s="14"/>
      <c r="N1445" s="14"/>
      <c r="O1445" s="14"/>
      <c r="P1445" s="14"/>
      <c r="Q1445" s="14"/>
      <c r="R1445" s="14"/>
      <c r="S1445" s="14"/>
      <c r="T1445" s="14"/>
      <c r="U1445" s="14"/>
      <c r="V1445" s="14"/>
      <c r="W1445" s="14"/>
      <c r="X1445" s="14"/>
      <c r="Y1445" s="14"/>
      <c r="Z1445" s="14"/>
      <c r="AA1445" s="14"/>
      <c r="AB1445" s="14"/>
      <c r="AC1445" s="14"/>
      <c r="AD1445" s="14"/>
      <c r="AE1445" s="14"/>
      <c r="AF1445" s="14"/>
      <c r="AG1445" s="14"/>
      <c r="AH1445" s="14"/>
      <c r="AI1445" s="14"/>
      <c r="AJ1445" s="14"/>
      <c r="AK1445" s="14"/>
      <c r="AL1445" s="14"/>
      <c r="AM1445" s="14"/>
      <c r="AN1445" s="14"/>
      <c r="AO1445" s="14"/>
      <c r="AP1445" s="14"/>
      <c r="AQ1445" s="14"/>
      <c r="AR1445" s="14"/>
      <c r="AS1445" s="14"/>
      <c r="AT1445" s="14"/>
      <c r="AU1445" s="14"/>
      <c r="AV1445" s="14"/>
      <c r="AW1445" s="14"/>
      <c r="AX1445" s="14"/>
      <c r="AY1445" s="14"/>
      <c r="AZ1445" s="14"/>
      <c r="BA1445" s="14"/>
      <c r="BB1445" s="14"/>
      <c r="BC1445" s="14"/>
      <c r="BD1445" s="14"/>
      <c r="BE1445" s="14"/>
      <c r="BF1445" s="14"/>
      <c r="BG1445" s="14"/>
      <c r="BH1445" s="14"/>
      <c r="BI1445" s="14"/>
      <c r="BJ1445" s="14"/>
      <c r="BK1445" s="14"/>
      <c r="BL1445" s="14"/>
      <c r="BM1445" s="14"/>
      <c r="BN1445" s="14"/>
      <c r="BO1445" s="14"/>
      <c r="BP1445" s="14"/>
      <c r="BQ1445" s="14"/>
      <c r="BR1445" s="14"/>
      <c r="BS1445" s="14"/>
      <c r="BT1445" s="14"/>
      <c r="BU1445" s="14"/>
      <c r="BV1445" s="14"/>
      <c r="BW1445" s="14"/>
      <c r="BX1445" s="14"/>
      <c r="BY1445" s="14"/>
      <c r="BZ1445" s="14"/>
      <c r="CA1445" s="14"/>
      <c r="CB1445" s="14"/>
      <c r="CC1445" s="14"/>
      <c r="CD1445" s="14"/>
      <c r="CE1445" s="14"/>
      <c r="CF1445" s="14"/>
      <c r="CG1445" s="14"/>
      <c r="CH1445" s="14"/>
      <c r="CI1445" s="14"/>
      <c r="CJ1445" s="14"/>
      <c r="CK1445" s="14"/>
      <c r="CL1445" s="14"/>
      <c r="CM1445" s="14"/>
      <c r="CN1445" s="14"/>
      <c r="CO1445" s="14"/>
      <c r="CP1445" s="14"/>
      <c r="CQ1445" s="14"/>
      <c r="CR1445" s="14"/>
      <c r="CS1445" s="14"/>
    </row>
    <row r="1446" spans="2:97" x14ac:dyDescent="0.3">
      <c r="B1446" s="24" t="s">
        <v>118</v>
      </c>
      <c r="C1446" s="14"/>
      <c r="D1446" s="14"/>
      <c r="E1446" s="14"/>
      <c r="F1446" s="14"/>
      <c r="G1446" s="14"/>
      <c r="H1446" s="14"/>
      <c r="I1446" s="14"/>
      <c r="J1446" s="14"/>
      <c r="K1446" s="14"/>
      <c r="L1446" s="14"/>
      <c r="M1446" s="14"/>
      <c r="N1446" s="14"/>
      <c r="O1446" s="14"/>
      <c r="P1446" s="14"/>
      <c r="Q1446" s="14"/>
      <c r="R1446" s="14"/>
      <c r="S1446" s="14"/>
      <c r="T1446" s="14"/>
      <c r="U1446" s="14"/>
      <c r="V1446" s="14"/>
      <c r="W1446" s="14"/>
      <c r="X1446" s="14"/>
      <c r="Y1446" s="14"/>
      <c r="Z1446" s="14"/>
      <c r="AA1446" s="14"/>
      <c r="AB1446" s="14"/>
      <c r="AC1446" s="14"/>
      <c r="AD1446" s="14"/>
      <c r="AE1446" s="14"/>
      <c r="AF1446" s="14"/>
      <c r="AG1446" s="14"/>
      <c r="AH1446" s="14"/>
      <c r="AI1446" s="14"/>
      <c r="AJ1446" s="14"/>
      <c r="AK1446" s="14"/>
      <c r="AL1446" s="14"/>
      <c r="AM1446" s="14"/>
      <c r="AN1446" s="14"/>
      <c r="AO1446" s="14"/>
      <c r="AP1446" s="14"/>
      <c r="AQ1446" s="14"/>
      <c r="AR1446" s="14"/>
      <c r="AS1446" s="14"/>
      <c r="AT1446" s="14"/>
      <c r="AU1446" s="14"/>
      <c r="AV1446" s="14"/>
      <c r="AW1446" s="14"/>
      <c r="AX1446" s="14"/>
      <c r="AY1446" s="14"/>
      <c r="AZ1446" s="14"/>
      <c r="BA1446" s="14"/>
      <c r="BB1446" s="14"/>
      <c r="BC1446" s="14"/>
      <c r="BD1446" s="14"/>
      <c r="BE1446" s="14"/>
      <c r="BF1446" s="14"/>
      <c r="BG1446" s="14"/>
      <c r="BH1446" s="14"/>
      <c r="BI1446" s="14"/>
      <c r="BJ1446" s="14"/>
      <c r="BK1446" s="14"/>
      <c r="BL1446" s="14"/>
      <c r="BM1446" s="14"/>
      <c r="BN1446" s="14"/>
      <c r="BO1446" s="14"/>
      <c r="BP1446" s="14"/>
      <c r="BQ1446" s="14"/>
      <c r="BR1446" s="14"/>
      <c r="BS1446" s="14"/>
      <c r="BT1446" s="14"/>
      <c r="BU1446" s="14"/>
      <c r="BV1446" s="14"/>
      <c r="BW1446" s="14"/>
      <c r="BX1446" s="14"/>
      <c r="BY1446" s="14"/>
      <c r="BZ1446" s="14"/>
      <c r="CA1446" s="14"/>
      <c r="CB1446" s="14"/>
      <c r="CC1446" s="14"/>
      <c r="CD1446" s="14"/>
      <c r="CE1446" s="14"/>
      <c r="CF1446" s="14"/>
      <c r="CG1446" s="14"/>
      <c r="CH1446" s="14"/>
      <c r="CI1446" s="14"/>
      <c r="CJ1446" s="14"/>
      <c r="CK1446" s="14"/>
      <c r="CL1446" s="14"/>
      <c r="CM1446" s="14"/>
      <c r="CN1446" s="14"/>
      <c r="CO1446" s="14"/>
      <c r="CP1446" s="14"/>
      <c r="CQ1446" s="14"/>
      <c r="CR1446" s="14"/>
      <c r="CS1446" s="14"/>
    </row>
    <row r="1447" spans="2:97" x14ac:dyDescent="0.3">
      <c r="B1447" t="s">
        <v>230</v>
      </c>
      <c r="C1447" s="14">
        <v>0.12646611544504299</v>
      </c>
      <c r="D1447" s="14">
        <v>0.107703156327787</v>
      </c>
      <c r="E1447" s="14">
        <v>0.14519453028686599</v>
      </c>
      <c r="F1447" s="14"/>
      <c r="G1447" s="14">
        <v>0.162547767051788</v>
      </c>
      <c r="H1447" s="14">
        <v>0.18830598598908299</v>
      </c>
      <c r="I1447" s="14">
        <v>0.13050240927045501</v>
      </c>
      <c r="J1447" s="14">
        <v>0.10612481590438801</v>
      </c>
      <c r="K1447" s="14">
        <v>8.6311942751126094E-2</v>
      </c>
      <c r="L1447" s="14">
        <v>9.2419725872083205E-2</v>
      </c>
      <c r="M1447" s="14"/>
      <c r="N1447" s="14">
        <v>0.106188059337988</v>
      </c>
      <c r="O1447" s="14">
        <v>0.13742665035073401</v>
      </c>
      <c r="P1447" s="14">
        <v>0.14742550531930501</v>
      </c>
      <c r="Q1447" s="14">
        <v>0.11589451253507101</v>
      </c>
      <c r="R1447" s="14"/>
      <c r="S1447" s="14">
        <v>0.166399279026995</v>
      </c>
      <c r="T1447" s="14">
        <v>0.1167574939131</v>
      </c>
      <c r="U1447" s="14">
        <v>8.6417138638685706E-2</v>
      </c>
      <c r="V1447" s="14">
        <v>0.14356235525650299</v>
      </c>
      <c r="W1447" s="14">
        <v>0.103750740220185</v>
      </c>
      <c r="X1447" s="14">
        <v>0.132794798369955</v>
      </c>
      <c r="Y1447" s="14">
        <v>0.13560910500760101</v>
      </c>
      <c r="Z1447" s="14">
        <v>5.92281173590265E-2</v>
      </c>
      <c r="AA1447" s="14">
        <v>0.13375375932874201</v>
      </c>
      <c r="AB1447" s="14">
        <v>0.112100511711047</v>
      </c>
      <c r="AC1447" s="14">
        <v>0.139117928891208</v>
      </c>
      <c r="AD1447" s="14">
        <v>0.13134329890163501</v>
      </c>
      <c r="AE1447" s="14"/>
      <c r="AF1447" s="14">
        <v>7.1190741948963507E-2</v>
      </c>
      <c r="AG1447" s="14">
        <v>0.14362600006355999</v>
      </c>
      <c r="AH1447" s="14">
        <v>0.17988005659505399</v>
      </c>
      <c r="AI1447" s="14">
        <v>0.103324401847776</v>
      </c>
      <c r="AJ1447" s="14">
        <v>0.207532746349194</v>
      </c>
      <c r="AK1447" s="14"/>
      <c r="AL1447" s="14">
        <v>0.14819221487110501</v>
      </c>
      <c r="AM1447" s="14">
        <v>0.10054694855558199</v>
      </c>
      <c r="AN1447" s="14">
        <v>0.16581974505757999</v>
      </c>
      <c r="AO1447" s="14">
        <v>9.6211050955032101E-2</v>
      </c>
      <c r="AP1447" s="14">
        <v>0.207347002873015</v>
      </c>
      <c r="AQ1447" s="14">
        <v>0.110709992403455</v>
      </c>
      <c r="AR1447" s="14"/>
      <c r="AS1447" s="14">
        <v>9.1005883764884998E-2</v>
      </c>
      <c r="AT1447" s="14">
        <v>0.12998302453123001</v>
      </c>
      <c r="AU1447" s="14">
        <v>0.13597159086947599</v>
      </c>
      <c r="AV1447" s="14">
        <v>0.20251505753614099</v>
      </c>
      <c r="AW1447" s="14">
        <v>0.15863448865822</v>
      </c>
      <c r="AX1447" s="14"/>
      <c r="AY1447" s="14">
        <v>0.24968647037608599</v>
      </c>
      <c r="AZ1447" s="14">
        <v>6.44748999570183E-2</v>
      </c>
      <c r="BA1447" s="14">
        <v>9.2018939350230505E-2</v>
      </c>
      <c r="BB1447" s="14">
        <v>0.15107362006712199</v>
      </c>
      <c r="BC1447" s="14">
        <v>0.15124197390772701</v>
      </c>
      <c r="BD1447" s="14">
        <v>0.143010667219059</v>
      </c>
      <c r="BE1447" s="14">
        <v>0.155297987307604</v>
      </c>
      <c r="BF1447" s="14">
        <v>0.15663758479284501</v>
      </c>
      <c r="BG1447" s="14">
        <v>0.109462628583684</v>
      </c>
      <c r="BH1447" s="14">
        <v>0.13682231357972299</v>
      </c>
      <c r="BI1447" s="14">
        <v>9.80041865770616E-2</v>
      </c>
      <c r="BJ1447" s="14">
        <v>0.10154146358494</v>
      </c>
      <c r="BK1447" s="14">
        <v>0.13493885548475901</v>
      </c>
      <c r="BL1447" s="14">
        <v>8.3567379460213004E-2</v>
      </c>
      <c r="BM1447" s="14">
        <v>0.115939488166031</v>
      </c>
      <c r="BN1447" s="14">
        <v>9.8413251835153495E-2</v>
      </c>
      <c r="BO1447" s="14"/>
      <c r="BP1447" s="14">
        <v>0.15933292632516299</v>
      </c>
      <c r="BQ1447" s="14">
        <v>0.113684565710455</v>
      </c>
      <c r="BR1447" s="14">
        <v>0.13913799742369001</v>
      </c>
      <c r="BS1447" s="14">
        <v>0.111121338020521</v>
      </c>
      <c r="BT1447" s="14">
        <v>0.111409514960241</v>
      </c>
      <c r="BU1447" s="14">
        <v>7.6977401473289395E-2</v>
      </c>
      <c r="BV1447" s="14"/>
      <c r="BW1447" s="14">
        <v>0.10271685133672501</v>
      </c>
      <c r="BX1447" s="14">
        <v>0.119275797288517</v>
      </c>
      <c r="BY1447" s="14" t="s">
        <v>120</v>
      </c>
      <c r="BZ1447" s="14">
        <v>0.119351694682906</v>
      </c>
      <c r="CA1447" s="14">
        <v>0.150202997273193</v>
      </c>
      <c r="CB1447" s="14">
        <v>0.16905080669641401</v>
      </c>
      <c r="CC1447" s="14">
        <v>0.12494600307228899</v>
      </c>
      <c r="CD1447" s="14"/>
      <c r="CE1447" s="14">
        <v>0.177802176556212</v>
      </c>
      <c r="CF1447" s="14">
        <v>0.12316099835130399</v>
      </c>
      <c r="CG1447" s="14">
        <v>0.10868619743012101</v>
      </c>
      <c r="CH1447" s="14">
        <v>0.110469262271758</v>
      </c>
      <c r="CI1447" s="14"/>
      <c r="CJ1447" s="14">
        <v>0.15593281383837901</v>
      </c>
      <c r="CK1447" s="14">
        <v>0.13594920860784601</v>
      </c>
      <c r="CL1447" s="14">
        <v>0.109785236453482</v>
      </c>
      <c r="CM1447" s="14">
        <v>0.160642835288268</v>
      </c>
      <c r="CN1447" s="14"/>
      <c r="CO1447" s="14">
        <v>0.20630665610280099</v>
      </c>
      <c r="CP1447" s="14">
        <v>0.114823975596638</v>
      </c>
      <c r="CQ1447" s="14"/>
      <c r="CR1447" s="14">
        <v>0.208667417263418</v>
      </c>
      <c r="CS1447" s="14">
        <v>0.11679761121500699</v>
      </c>
    </row>
    <row r="1448" spans="2:97" x14ac:dyDescent="0.3">
      <c r="B1448" t="s">
        <v>231</v>
      </c>
      <c r="C1448" s="14">
        <v>0.31772365574000699</v>
      </c>
      <c r="D1448" s="14">
        <v>0.30803948263006597</v>
      </c>
      <c r="E1448" s="14">
        <v>0.32725132499179899</v>
      </c>
      <c r="F1448" s="14"/>
      <c r="G1448" s="14">
        <v>0.34970459253143199</v>
      </c>
      <c r="H1448" s="14">
        <v>0.36225662323765501</v>
      </c>
      <c r="I1448" s="14">
        <v>0.38811693447745899</v>
      </c>
      <c r="J1448" s="14">
        <v>0.296092758027999</v>
      </c>
      <c r="K1448" s="14">
        <v>0.275259606715129</v>
      </c>
      <c r="L1448" s="14">
        <v>0.24909100602229101</v>
      </c>
      <c r="M1448" s="14"/>
      <c r="N1448" s="14">
        <v>0.35714311407162003</v>
      </c>
      <c r="O1448" s="14">
        <v>0.35966467348009701</v>
      </c>
      <c r="P1448" s="14">
        <v>0.25679498037552101</v>
      </c>
      <c r="Q1448" s="14">
        <v>0.28903578834994398</v>
      </c>
      <c r="R1448" s="14"/>
      <c r="S1448" s="14">
        <v>0.29597696778087601</v>
      </c>
      <c r="T1448" s="14">
        <v>0.36547240826307098</v>
      </c>
      <c r="U1448" s="14">
        <v>0.28014396177526901</v>
      </c>
      <c r="V1448" s="14">
        <v>0.342831770130688</v>
      </c>
      <c r="W1448" s="14">
        <v>0.28712742410303499</v>
      </c>
      <c r="X1448" s="14">
        <v>0.26782904207659602</v>
      </c>
      <c r="Y1448" s="14">
        <v>0.28425050607138302</v>
      </c>
      <c r="Z1448" s="14">
        <v>0.37113976339944499</v>
      </c>
      <c r="AA1448" s="14">
        <v>0.30478753571371697</v>
      </c>
      <c r="AB1448" s="14">
        <v>0.30203764590996701</v>
      </c>
      <c r="AC1448" s="14">
        <v>0.37883065175096398</v>
      </c>
      <c r="AD1448" s="14">
        <v>0.47035932760323501</v>
      </c>
      <c r="AE1448" s="14"/>
      <c r="AF1448" s="14">
        <v>0.30215721234120702</v>
      </c>
      <c r="AG1448" s="14">
        <v>0.36032123352196399</v>
      </c>
      <c r="AH1448" s="14">
        <v>0.40196310627700399</v>
      </c>
      <c r="AI1448" s="14">
        <v>0.181248086579713</v>
      </c>
      <c r="AJ1448" s="14">
        <v>0.38834959245880701</v>
      </c>
      <c r="AK1448" s="14"/>
      <c r="AL1448" s="14">
        <v>0.38400073295697201</v>
      </c>
      <c r="AM1448" s="14">
        <v>0.32729893360422502</v>
      </c>
      <c r="AN1448" s="14">
        <v>0.41370461124486002</v>
      </c>
      <c r="AO1448" s="14">
        <v>0.19232093363251301</v>
      </c>
      <c r="AP1448" s="14">
        <v>0.40039398432895001</v>
      </c>
      <c r="AQ1448" s="14">
        <v>0.219159980332432</v>
      </c>
      <c r="AR1448" s="14"/>
      <c r="AS1448" s="14">
        <v>0.293811069468429</v>
      </c>
      <c r="AT1448" s="14">
        <v>0.32396407066312499</v>
      </c>
      <c r="AU1448" s="14">
        <v>0.35629653467112299</v>
      </c>
      <c r="AV1448" s="14">
        <v>0.32363834603774899</v>
      </c>
      <c r="AW1448" s="14">
        <v>0.308406356118479</v>
      </c>
      <c r="AX1448" s="14"/>
      <c r="AY1448" s="14">
        <v>6.98658133277512E-2</v>
      </c>
      <c r="AZ1448" s="14">
        <v>0.33625491096717502</v>
      </c>
      <c r="BA1448" s="14">
        <v>0.312251309485371</v>
      </c>
      <c r="BB1448" s="14">
        <v>0.29443834704389199</v>
      </c>
      <c r="BC1448" s="14">
        <v>0.30989537205505202</v>
      </c>
      <c r="BD1448" s="14">
        <v>0.25919298570902499</v>
      </c>
      <c r="BE1448" s="14">
        <v>0.26449456184472903</v>
      </c>
      <c r="BF1448" s="14">
        <v>0.30585217192158598</v>
      </c>
      <c r="BG1448" s="14">
        <v>0.34134274253255398</v>
      </c>
      <c r="BH1448" s="14">
        <v>0.37460372956608601</v>
      </c>
      <c r="BI1448" s="14">
        <v>0.350088448475042</v>
      </c>
      <c r="BJ1448" s="14">
        <v>0.32040597594824599</v>
      </c>
      <c r="BK1448" s="14">
        <v>0.43327555953923003</v>
      </c>
      <c r="BL1448" s="14">
        <v>0.371023753503746</v>
      </c>
      <c r="BM1448" s="14">
        <v>0.24785626461997101</v>
      </c>
      <c r="BN1448" s="14">
        <v>0.45661527646668298</v>
      </c>
      <c r="BO1448" s="14"/>
      <c r="BP1448" s="14">
        <v>0.320551598151261</v>
      </c>
      <c r="BQ1448" s="14">
        <v>0.33718514267157501</v>
      </c>
      <c r="BR1448" s="14">
        <v>0.334069127593492</v>
      </c>
      <c r="BS1448" s="14">
        <v>0.30940785175044599</v>
      </c>
      <c r="BT1448" s="14">
        <v>0.25244068080564203</v>
      </c>
      <c r="BU1448" s="14">
        <v>0.32282763351101401</v>
      </c>
      <c r="BV1448" s="14"/>
      <c r="BW1448" s="14">
        <v>0.30179785616143001</v>
      </c>
      <c r="BX1448" s="14">
        <v>0.38143089714185602</v>
      </c>
      <c r="BY1448" s="14" t="s">
        <v>120</v>
      </c>
      <c r="BZ1448" s="14">
        <v>0.34669332720402801</v>
      </c>
      <c r="CA1448" s="14">
        <v>0.27550229649364699</v>
      </c>
      <c r="CB1448" s="14">
        <v>0.29067752885430298</v>
      </c>
      <c r="CC1448" s="14">
        <v>0.306656017831126</v>
      </c>
      <c r="CD1448" s="14"/>
      <c r="CE1448" s="14">
        <v>0.33258414808624598</v>
      </c>
      <c r="CF1448" s="14">
        <v>0.40019372460994201</v>
      </c>
      <c r="CG1448" s="14">
        <v>0.25266939766350599</v>
      </c>
      <c r="CH1448" s="14">
        <v>0.32680555596602701</v>
      </c>
      <c r="CI1448" s="14"/>
      <c r="CJ1448" s="14">
        <v>0.36433760640436202</v>
      </c>
      <c r="CK1448" s="14">
        <v>0.33199795158633899</v>
      </c>
      <c r="CL1448" s="14">
        <v>0.30412003981770003</v>
      </c>
      <c r="CM1448" s="14">
        <v>0.26349588877847402</v>
      </c>
      <c r="CN1448" s="14"/>
      <c r="CO1448" s="14">
        <v>0.319035564189601</v>
      </c>
      <c r="CP1448" s="14">
        <v>0.31606472462377699</v>
      </c>
      <c r="CQ1448" s="14"/>
      <c r="CR1448" s="14">
        <v>0.391617958446217</v>
      </c>
      <c r="CS1448" s="14">
        <v>0.31273488473532801</v>
      </c>
    </row>
    <row r="1449" spans="2:97" x14ac:dyDescent="0.3">
      <c r="B1449" t="s">
        <v>232</v>
      </c>
      <c r="C1449" s="14">
        <v>0.27260567282194698</v>
      </c>
      <c r="D1449" s="14">
        <v>0.28320385476454302</v>
      </c>
      <c r="E1449" s="14">
        <v>0.26187400234049202</v>
      </c>
      <c r="F1449" s="14"/>
      <c r="G1449" s="14">
        <v>0.255276998556904</v>
      </c>
      <c r="H1449" s="14">
        <v>0.19977595039267801</v>
      </c>
      <c r="I1449" s="14">
        <v>0.21604477098709299</v>
      </c>
      <c r="J1449" s="14">
        <v>0.32325345010734202</v>
      </c>
      <c r="K1449" s="14">
        <v>0.31692216588007999</v>
      </c>
      <c r="L1449" s="14">
        <v>0.31855325671471901</v>
      </c>
      <c r="M1449" s="14"/>
      <c r="N1449" s="14">
        <v>0.240809788860956</v>
      </c>
      <c r="O1449" s="14">
        <v>0.26067550550438601</v>
      </c>
      <c r="P1449" s="14">
        <v>0.31087605070740398</v>
      </c>
      <c r="Q1449" s="14">
        <v>0.28514636710875102</v>
      </c>
      <c r="R1449" s="14"/>
      <c r="S1449" s="14">
        <v>0.26123724608123</v>
      </c>
      <c r="T1449" s="14">
        <v>0.24261456232717199</v>
      </c>
      <c r="U1449" s="14">
        <v>0.340155366115729</v>
      </c>
      <c r="V1449" s="14">
        <v>0.26662497090873899</v>
      </c>
      <c r="W1449" s="14">
        <v>0.30960834598201498</v>
      </c>
      <c r="X1449" s="14">
        <v>0.31665027936677598</v>
      </c>
      <c r="Y1449" s="14">
        <v>0.29142874266997698</v>
      </c>
      <c r="Z1449" s="14">
        <v>0.240975804203682</v>
      </c>
      <c r="AA1449" s="14">
        <v>0.25861379593414302</v>
      </c>
      <c r="AB1449" s="14">
        <v>0.24910532122144699</v>
      </c>
      <c r="AC1449" s="14">
        <v>0.24398301299369299</v>
      </c>
      <c r="AD1449" s="14">
        <v>0.23584514796213199</v>
      </c>
      <c r="AE1449" s="14"/>
      <c r="AF1449" s="14">
        <v>0.29920630272169202</v>
      </c>
      <c r="AG1449" s="14">
        <v>0.26617114126352098</v>
      </c>
      <c r="AH1449" s="14">
        <v>0.231065234459401</v>
      </c>
      <c r="AI1449" s="14">
        <v>0.27077093355390502</v>
      </c>
      <c r="AJ1449" s="14">
        <v>0.140153995652885</v>
      </c>
      <c r="AK1449" s="14"/>
      <c r="AL1449" s="14">
        <v>0.25746176338736998</v>
      </c>
      <c r="AM1449" s="14">
        <v>0.295790826586106</v>
      </c>
      <c r="AN1449" s="14">
        <v>0.22498445954306501</v>
      </c>
      <c r="AO1449" s="14">
        <v>0.30825532360879698</v>
      </c>
      <c r="AP1449" s="14">
        <v>0.16144516949628199</v>
      </c>
      <c r="AQ1449" s="14">
        <v>0.29548991897110699</v>
      </c>
      <c r="AR1449" s="14"/>
      <c r="AS1449" s="14">
        <v>0.33768774090869402</v>
      </c>
      <c r="AT1449" s="14">
        <v>0.263627594782468</v>
      </c>
      <c r="AU1449" s="14">
        <v>0.22688923950814199</v>
      </c>
      <c r="AV1449" s="14">
        <v>0.221366776230353</v>
      </c>
      <c r="AW1449" s="14">
        <v>0.31348251125832399</v>
      </c>
      <c r="AX1449" s="14"/>
      <c r="AY1449" s="14">
        <v>0.40226160858282101</v>
      </c>
      <c r="AZ1449" s="14">
        <v>0.25349196582156402</v>
      </c>
      <c r="BA1449" s="14">
        <v>0.28467353824248498</v>
      </c>
      <c r="BB1449" s="14">
        <v>0.26677240685624698</v>
      </c>
      <c r="BC1449" s="14">
        <v>0.227869979169079</v>
      </c>
      <c r="BD1449" s="14">
        <v>0.32588205672099502</v>
      </c>
      <c r="BE1449" s="14">
        <v>0.27846882844320697</v>
      </c>
      <c r="BF1449" s="14">
        <v>0.28480132481653497</v>
      </c>
      <c r="BG1449" s="14">
        <v>0.27776152601683501</v>
      </c>
      <c r="BH1449" s="14">
        <v>0.21002323933668901</v>
      </c>
      <c r="BI1449" s="14">
        <v>0.25567756252131002</v>
      </c>
      <c r="BJ1449" s="14">
        <v>0.32788403727117899</v>
      </c>
      <c r="BK1449" s="14">
        <v>0.19156007193107</v>
      </c>
      <c r="BL1449" s="14">
        <v>0.321676384187632</v>
      </c>
      <c r="BM1449" s="14">
        <v>0.27323092795641402</v>
      </c>
      <c r="BN1449" s="14">
        <v>0.20228191922583499</v>
      </c>
      <c r="BO1449" s="14"/>
      <c r="BP1449" s="14">
        <v>0.25032228879311802</v>
      </c>
      <c r="BQ1449" s="14">
        <v>0.293181409353519</v>
      </c>
      <c r="BR1449" s="14">
        <v>0.264381552226996</v>
      </c>
      <c r="BS1449" s="14">
        <v>0.26870413589519998</v>
      </c>
      <c r="BT1449" s="14">
        <v>0.31691633019020099</v>
      </c>
      <c r="BU1449" s="14">
        <v>0.21059404161430301</v>
      </c>
      <c r="BV1449" s="14"/>
      <c r="BW1449" s="14">
        <v>0.28776889627697499</v>
      </c>
      <c r="BX1449" s="14">
        <v>0.26940178817971</v>
      </c>
      <c r="BY1449" s="14" t="s">
        <v>120</v>
      </c>
      <c r="BZ1449" s="14">
        <v>0.275332958675926</v>
      </c>
      <c r="CA1449" s="14">
        <v>0.26489922844187802</v>
      </c>
      <c r="CB1449" s="14">
        <v>0.25976743039521799</v>
      </c>
      <c r="CC1449" s="14">
        <v>0.23579281171918501</v>
      </c>
      <c r="CD1449" s="14"/>
      <c r="CE1449" s="14">
        <v>0.236150995728892</v>
      </c>
      <c r="CF1449" s="14">
        <v>0.2411726672632</v>
      </c>
      <c r="CG1449" s="14">
        <v>0.29421936923757003</v>
      </c>
      <c r="CH1449" s="14">
        <v>0.25016167989987897</v>
      </c>
      <c r="CI1449" s="14"/>
      <c r="CJ1449" s="14">
        <v>0.242784714889482</v>
      </c>
      <c r="CK1449" s="14">
        <v>0.255702225815788</v>
      </c>
      <c r="CL1449" s="14">
        <v>0.28464672655170198</v>
      </c>
      <c r="CM1449" s="14">
        <v>0.30297801445908601</v>
      </c>
      <c r="CN1449" s="14"/>
      <c r="CO1449" s="14">
        <v>0.22542914889311899</v>
      </c>
      <c r="CP1449" s="14">
        <v>0.28123498897652399</v>
      </c>
      <c r="CQ1449" s="14"/>
      <c r="CR1449" s="14">
        <v>0.223805975836879</v>
      </c>
      <c r="CS1449" s="14">
        <v>0.27500185199611499</v>
      </c>
    </row>
    <row r="1450" spans="2:97" x14ac:dyDescent="0.3">
      <c r="B1450" t="s">
        <v>233</v>
      </c>
      <c r="C1450" s="14">
        <v>0.14700566321024899</v>
      </c>
      <c r="D1450" s="14">
        <v>0.15189155032511201</v>
      </c>
      <c r="E1450" s="14">
        <v>0.141757937681325</v>
      </c>
      <c r="F1450" s="14"/>
      <c r="G1450" s="14">
        <v>0.13631046589077001</v>
      </c>
      <c r="H1450" s="14">
        <v>0.123964908169935</v>
      </c>
      <c r="I1450" s="14">
        <v>0.15232879292516199</v>
      </c>
      <c r="J1450" s="14">
        <v>0.13279755851043601</v>
      </c>
      <c r="K1450" s="14">
        <v>0.13738328726324101</v>
      </c>
      <c r="L1450" s="14">
        <v>0.18650684904459999</v>
      </c>
      <c r="M1450" s="14"/>
      <c r="N1450" s="14">
        <v>0.173426844104347</v>
      </c>
      <c r="O1450" s="14">
        <v>0.13830507747960299</v>
      </c>
      <c r="P1450" s="14">
        <v>0.141614836323356</v>
      </c>
      <c r="Q1450" s="14">
        <v>0.12999636894358599</v>
      </c>
      <c r="R1450" s="14"/>
      <c r="S1450" s="14">
        <v>0.144629996053075</v>
      </c>
      <c r="T1450" s="14">
        <v>0.15247188822632099</v>
      </c>
      <c r="U1450" s="14">
        <v>0.19507328894560499</v>
      </c>
      <c r="V1450" s="14">
        <v>0.124142386342098</v>
      </c>
      <c r="W1450" s="14">
        <v>0.18356355967813101</v>
      </c>
      <c r="X1450" s="14">
        <v>0.14589778397092301</v>
      </c>
      <c r="Y1450" s="14">
        <v>0.13917767798378999</v>
      </c>
      <c r="Z1450" s="14">
        <v>0.15270869972072501</v>
      </c>
      <c r="AA1450" s="14">
        <v>0.141123945497419</v>
      </c>
      <c r="AB1450" s="14">
        <v>0.16387647735856301</v>
      </c>
      <c r="AC1450" s="14">
        <v>7.6312602702004406E-2</v>
      </c>
      <c r="AD1450" s="14">
        <v>9.5039914693263894E-2</v>
      </c>
      <c r="AE1450" s="14"/>
      <c r="AF1450" s="14">
        <v>0.178554853316994</v>
      </c>
      <c r="AG1450" s="14">
        <v>0.13505073014904401</v>
      </c>
      <c r="AH1450" s="14">
        <v>0.13151955657130199</v>
      </c>
      <c r="AI1450" s="14">
        <v>0.16930917211413499</v>
      </c>
      <c r="AJ1450" s="14">
        <v>0.14984367688310599</v>
      </c>
      <c r="AK1450" s="14"/>
      <c r="AL1450" s="14">
        <v>0.126889636361667</v>
      </c>
      <c r="AM1450" s="14">
        <v>0.16800277578068901</v>
      </c>
      <c r="AN1450" s="14">
        <v>0.13244439628674201</v>
      </c>
      <c r="AO1450" s="14">
        <v>0.159182204210295</v>
      </c>
      <c r="AP1450" s="14">
        <v>0.129003848434319</v>
      </c>
      <c r="AQ1450" s="14">
        <v>0.20030243784660601</v>
      </c>
      <c r="AR1450" s="14"/>
      <c r="AS1450" s="14">
        <v>0.14355468997051099</v>
      </c>
      <c r="AT1450" s="14">
        <v>0.13303225022586601</v>
      </c>
      <c r="AU1450" s="14">
        <v>0.16601628869947599</v>
      </c>
      <c r="AV1450" s="14">
        <v>0.16049844634598201</v>
      </c>
      <c r="AW1450" s="14">
        <v>0.15147668129494399</v>
      </c>
      <c r="AX1450" s="14"/>
      <c r="AY1450" s="14">
        <v>0.145793565795342</v>
      </c>
      <c r="AZ1450" s="14">
        <v>0.102168069372384</v>
      </c>
      <c r="BA1450" s="14">
        <v>0.16154712100554899</v>
      </c>
      <c r="BB1450" s="14">
        <v>0.10676093382403</v>
      </c>
      <c r="BC1450" s="14">
        <v>0.14045152887662299</v>
      </c>
      <c r="BD1450" s="14">
        <v>0.14796768385880499</v>
      </c>
      <c r="BE1450" s="14">
        <v>0.152886184434848</v>
      </c>
      <c r="BF1450" s="14">
        <v>0.13542720214672599</v>
      </c>
      <c r="BG1450" s="14">
        <v>0.13739191173415999</v>
      </c>
      <c r="BH1450" s="14">
        <v>0.14275681807162399</v>
      </c>
      <c r="BI1450" s="14">
        <v>0.168852974280878</v>
      </c>
      <c r="BJ1450" s="14">
        <v>0.13847238296408601</v>
      </c>
      <c r="BK1450" s="14">
        <v>0.179615443220736</v>
      </c>
      <c r="BL1450" s="14">
        <v>0.1222113741942</v>
      </c>
      <c r="BM1450" s="14">
        <v>0.23321755540231301</v>
      </c>
      <c r="BN1450" s="14">
        <v>0.15731373637620799</v>
      </c>
      <c r="BO1450" s="14"/>
      <c r="BP1450" s="14">
        <v>0.148583243975941</v>
      </c>
      <c r="BQ1450" s="14">
        <v>0.13787410332352601</v>
      </c>
      <c r="BR1450" s="14">
        <v>0.118142028445964</v>
      </c>
      <c r="BS1450" s="14">
        <v>0.170010302240896</v>
      </c>
      <c r="BT1450" s="14">
        <v>0.122179616201358</v>
      </c>
      <c r="BU1450" s="14">
        <v>0.243848655174875</v>
      </c>
      <c r="BV1450" s="14"/>
      <c r="BW1450" s="14">
        <v>0.16635551575563701</v>
      </c>
      <c r="BX1450" s="14">
        <v>0.12279614886232</v>
      </c>
      <c r="BY1450" s="14" t="s">
        <v>120</v>
      </c>
      <c r="BZ1450" s="14">
        <v>9.3415231217411604E-2</v>
      </c>
      <c r="CA1450" s="14">
        <v>0.13786708018605601</v>
      </c>
      <c r="CB1450" s="14">
        <v>0.15774270594946899</v>
      </c>
      <c r="CC1450" s="14">
        <v>0.160875263743821</v>
      </c>
      <c r="CD1450" s="14"/>
      <c r="CE1450" s="14">
        <v>0.146387527400682</v>
      </c>
      <c r="CF1450" s="14">
        <v>0.13772186839200601</v>
      </c>
      <c r="CG1450" s="14">
        <v>0.145717489234723</v>
      </c>
      <c r="CH1450" s="14">
        <v>0.16583722145749999</v>
      </c>
      <c r="CI1450" s="14"/>
      <c r="CJ1450" s="14">
        <v>0.13669660971613501</v>
      </c>
      <c r="CK1450" s="14">
        <v>0.154633358215825</v>
      </c>
      <c r="CL1450" s="14">
        <v>0.151017481905626</v>
      </c>
      <c r="CM1450" s="14">
        <v>0.116240538735218</v>
      </c>
      <c r="CN1450" s="14"/>
      <c r="CO1450" s="14">
        <v>0.13863738899728401</v>
      </c>
      <c r="CP1450" s="14">
        <v>0.14915230562482601</v>
      </c>
      <c r="CQ1450" s="14"/>
      <c r="CR1450" s="14">
        <v>0.110095314014381</v>
      </c>
      <c r="CS1450" s="14">
        <v>0.15474348344344299</v>
      </c>
    </row>
    <row r="1451" spans="2:97" x14ac:dyDescent="0.3">
      <c r="B1451" t="s">
        <v>234</v>
      </c>
      <c r="C1451" s="14">
        <v>0.10889086633950799</v>
      </c>
      <c r="D1451" s="14">
        <v>0.129574063553587</v>
      </c>
      <c r="E1451" s="14">
        <v>8.8981531465022995E-2</v>
      </c>
      <c r="F1451" s="14"/>
      <c r="G1451" s="14">
        <v>6.2357355779828698E-2</v>
      </c>
      <c r="H1451" s="14">
        <v>9.5050559332158599E-2</v>
      </c>
      <c r="I1451" s="14">
        <v>9.5742525834088502E-2</v>
      </c>
      <c r="J1451" s="14">
        <v>0.11149706206878</v>
      </c>
      <c r="K1451" s="14">
        <v>0.15635133466390599</v>
      </c>
      <c r="L1451" s="14">
        <v>0.12764899730808801</v>
      </c>
      <c r="M1451" s="14"/>
      <c r="N1451" s="14">
        <v>0.10271256797028</v>
      </c>
      <c r="O1451" s="14">
        <v>8.8013736370007603E-2</v>
      </c>
      <c r="P1451" s="14">
        <v>0.108755551560227</v>
      </c>
      <c r="Q1451" s="14">
        <v>0.138636808864529</v>
      </c>
      <c r="R1451" s="14"/>
      <c r="S1451" s="14">
        <v>0.100408957926271</v>
      </c>
      <c r="T1451" s="14">
        <v>0.111793065458948</v>
      </c>
      <c r="U1451" s="14">
        <v>6.6357054599785803E-2</v>
      </c>
      <c r="V1451" s="14">
        <v>0.101586107699249</v>
      </c>
      <c r="W1451" s="14">
        <v>8.9095847226384001E-2</v>
      </c>
      <c r="X1451" s="14">
        <v>9.3035724467741998E-2</v>
      </c>
      <c r="Y1451" s="14">
        <v>0.11059350026029301</v>
      </c>
      <c r="Z1451" s="14">
        <v>0.15199183285183801</v>
      </c>
      <c r="AA1451" s="14">
        <v>0.126493296619339</v>
      </c>
      <c r="AB1451" s="14">
        <v>0.155937643519904</v>
      </c>
      <c r="AC1451" s="14">
        <v>0.141328181591589</v>
      </c>
      <c r="AD1451" s="14">
        <v>4.3322504088293398E-2</v>
      </c>
      <c r="AE1451" s="14"/>
      <c r="AF1451" s="14">
        <v>0.12909956212048199</v>
      </c>
      <c r="AG1451" s="14">
        <v>7.1776274540977403E-2</v>
      </c>
      <c r="AH1451" s="14">
        <v>4.4561179121834098E-2</v>
      </c>
      <c r="AI1451" s="14">
        <v>0.25393210062289701</v>
      </c>
      <c r="AJ1451" s="14">
        <v>7.2032709192508607E-2</v>
      </c>
      <c r="AK1451" s="14"/>
      <c r="AL1451" s="14">
        <v>6.5518873907609201E-2</v>
      </c>
      <c r="AM1451" s="14">
        <v>9.8451252451294005E-2</v>
      </c>
      <c r="AN1451" s="14">
        <v>3.8986252932735402E-2</v>
      </c>
      <c r="AO1451" s="14">
        <v>0.21716662132857001</v>
      </c>
      <c r="AP1451" s="14">
        <v>8.7422826638194603E-2</v>
      </c>
      <c r="AQ1451" s="14">
        <v>0.108444411519119</v>
      </c>
      <c r="AR1451" s="14"/>
      <c r="AS1451" s="14">
        <v>0.11341398628487</v>
      </c>
      <c r="AT1451" s="14">
        <v>0.112164850854667</v>
      </c>
      <c r="AU1451" s="14">
        <v>8.5867044406863199E-2</v>
      </c>
      <c r="AV1451" s="14">
        <v>8.0323970571948997E-2</v>
      </c>
      <c r="AW1451" s="14">
        <v>6.7999962670032901E-2</v>
      </c>
      <c r="AX1451" s="14"/>
      <c r="AY1451" s="14">
        <v>6.7501787046979705E-2</v>
      </c>
      <c r="AZ1451" s="14">
        <v>0.14040329659625</v>
      </c>
      <c r="BA1451" s="14">
        <v>0.121580528745752</v>
      </c>
      <c r="BB1451" s="14">
        <v>0.16459757304945599</v>
      </c>
      <c r="BC1451" s="14">
        <v>0.121538465261711</v>
      </c>
      <c r="BD1451" s="14">
        <v>0.101857123492922</v>
      </c>
      <c r="BE1451" s="14">
        <v>0.139302777998005</v>
      </c>
      <c r="BF1451" s="14">
        <v>9.7956291325627207E-2</v>
      </c>
      <c r="BG1451" s="14">
        <v>0.114447226890054</v>
      </c>
      <c r="BH1451" s="14">
        <v>9.5033088048986095E-2</v>
      </c>
      <c r="BI1451" s="14">
        <v>0.11664463898008499</v>
      </c>
      <c r="BJ1451" s="14">
        <v>8.9384977820678502E-2</v>
      </c>
      <c r="BK1451" s="14">
        <v>6.0610069824205103E-2</v>
      </c>
      <c r="BL1451" s="14">
        <v>5.8428219800641397E-2</v>
      </c>
      <c r="BM1451" s="14">
        <v>0.110555288841978</v>
      </c>
      <c r="BN1451" s="14">
        <v>7.6498504211694796E-2</v>
      </c>
      <c r="BO1451" s="14"/>
      <c r="BP1451" s="14">
        <v>0.108066042873143</v>
      </c>
      <c r="BQ1451" s="14">
        <v>9.4784812912872302E-2</v>
      </c>
      <c r="BR1451" s="14">
        <v>0.113278947048469</v>
      </c>
      <c r="BS1451" s="14">
        <v>0.114855766399451</v>
      </c>
      <c r="BT1451" s="14">
        <v>0.133769406152213</v>
      </c>
      <c r="BU1451" s="14">
        <v>0.10735241027254599</v>
      </c>
      <c r="BV1451" s="14"/>
      <c r="BW1451" s="14">
        <v>0.117576324553214</v>
      </c>
      <c r="BX1451" s="14">
        <v>8.5489820827702595E-2</v>
      </c>
      <c r="BY1451" s="14" t="s">
        <v>120</v>
      </c>
      <c r="BZ1451" s="14">
        <v>0.12459817158086001</v>
      </c>
      <c r="CA1451" s="14">
        <v>0.13539189515967301</v>
      </c>
      <c r="CB1451" s="14">
        <v>0.105696364923572</v>
      </c>
      <c r="CC1451" s="14">
        <v>7.6263202508188396E-2</v>
      </c>
      <c r="CD1451" s="14"/>
      <c r="CE1451" s="14">
        <v>8.3949207846760798E-2</v>
      </c>
      <c r="CF1451" s="14">
        <v>7.6833081122913399E-2</v>
      </c>
      <c r="CG1451" s="14">
        <v>0.15622077445763399</v>
      </c>
      <c r="CH1451" s="14">
        <v>0.12914327335856199</v>
      </c>
      <c r="CI1451" s="14"/>
      <c r="CJ1451" s="14">
        <v>6.2326308824109701E-2</v>
      </c>
      <c r="CK1451" s="14">
        <v>0.108843112379633</v>
      </c>
      <c r="CL1451" s="14">
        <v>0.12844857060054701</v>
      </c>
      <c r="CM1451" s="14">
        <v>6.6522233170116699E-2</v>
      </c>
      <c r="CN1451" s="14"/>
      <c r="CO1451" s="14">
        <v>8.0868208145687001E-2</v>
      </c>
      <c r="CP1451" s="14">
        <v>0.113539052360836</v>
      </c>
      <c r="CQ1451" s="14"/>
      <c r="CR1451" s="14">
        <v>5.5520030080370299E-2</v>
      </c>
      <c r="CS1451" s="14">
        <v>0.11455354237290299</v>
      </c>
    </row>
    <row r="1452" spans="2:97" x14ac:dyDescent="0.3">
      <c r="B1452" t="s">
        <v>92</v>
      </c>
      <c r="C1452" s="14">
        <v>2.7308026443246501E-2</v>
      </c>
      <c r="D1452" s="14">
        <v>1.95878923989041E-2</v>
      </c>
      <c r="E1452" s="14">
        <v>3.4940673234494901E-2</v>
      </c>
      <c r="F1452" s="14"/>
      <c r="G1452" s="14">
        <v>3.38028201892768E-2</v>
      </c>
      <c r="H1452" s="14">
        <v>3.06459728784906E-2</v>
      </c>
      <c r="I1452" s="14">
        <v>1.7264566505743401E-2</v>
      </c>
      <c r="J1452" s="14">
        <v>3.0234355381056101E-2</v>
      </c>
      <c r="K1452" s="14">
        <v>2.7771662726518001E-2</v>
      </c>
      <c r="L1452" s="14">
        <v>2.5780165038218599E-2</v>
      </c>
      <c r="M1452" s="14"/>
      <c r="N1452" s="14">
        <v>1.9719625654808001E-2</v>
      </c>
      <c r="O1452" s="14">
        <v>1.5914356815173201E-2</v>
      </c>
      <c r="P1452" s="14">
        <v>3.4533075714187199E-2</v>
      </c>
      <c r="Q1452" s="14">
        <v>4.1290154198119003E-2</v>
      </c>
      <c r="R1452" s="14"/>
      <c r="S1452" s="14">
        <v>3.1347553131552797E-2</v>
      </c>
      <c r="T1452" s="14">
        <v>1.08905818113882E-2</v>
      </c>
      <c r="U1452" s="14">
        <v>3.1853189924925703E-2</v>
      </c>
      <c r="V1452" s="14">
        <v>2.1252409662722901E-2</v>
      </c>
      <c r="W1452" s="14">
        <v>2.68540827902491E-2</v>
      </c>
      <c r="X1452" s="14">
        <v>4.3792371748008603E-2</v>
      </c>
      <c r="Y1452" s="14">
        <v>3.8940468006957399E-2</v>
      </c>
      <c r="Z1452" s="14">
        <v>2.39557824652839E-2</v>
      </c>
      <c r="AA1452" s="14">
        <v>3.5227666906640399E-2</v>
      </c>
      <c r="AB1452" s="14">
        <v>1.69424002790723E-2</v>
      </c>
      <c r="AC1452" s="14">
        <v>2.04276220705416E-2</v>
      </c>
      <c r="AD1452" s="14">
        <v>2.4089806751440599E-2</v>
      </c>
      <c r="AE1452" s="14"/>
      <c r="AF1452" s="14">
        <v>1.9791327550662E-2</v>
      </c>
      <c r="AG1452" s="14">
        <v>2.3054620460933501E-2</v>
      </c>
      <c r="AH1452" s="14">
        <v>1.1010866975404401E-2</v>
      </c>
      <c r="AI1452" s="14">
        <v>2.1415305281573201E-2</v>
      </c>
      <c r="AJ1452" s="14">
        <v>4.2087279463499903E-2</v>
      </c>
      <c r="AK1452" s="14"/>
      <c r="AL1452" s="14">
        <v>1.7936778515278001E-2</v>
      </c>
      <c r="AM1452" s="14">
        <v>9.9092630221043702E-3</v>
      </c>
      <c r="AN1452" s="14">
        <v>2.4060534935017999E-2</v>
      </c>
      <c r="AO1452" s="14">
        <v>2.6863866264793802E-2</v>
      </c>
      <c r="AP1452" s="14">
        <v>1.4387168229239499E-2</v>
      </c>
      <c r="AQ1452" s="14">
        <v>6.5893258927281095E-2</v>
      </c>
      <c r="AR1452" s="14"/>
      <c r="AS1452" s="14">
        <v>2.0526629602611399E-2</v>
      </c>
      <c r="AT1452" s="14">
        <v>3.7228208942644399E-2</v>
      </c>
      <c r="AU1452" s="14">
        <v>2.89593018449208E-2</v>
      </c>
      <c r="AV1452" s="14">
        <v>1.16574032778254E-2</v>
      </c>
      <c r="AW1452" s="14">
        <v>0</v>
      </c>
      <c r="AX1452" s="14"/>
      <c r="AY1452" s="14">
        <v>6.4890754871020195E-2</v>
      </c>
      <c r="AZ1452" s="14">
        <v>0.10320685728560899</v>
      </c>
      <c r="BA1452" s="14">
        <v>2.79285631706119E-2</v>
      </c>
      <c r="BB1452" s="14">
        <v>1.6357119159252399E-2</v>
      </c>
      <c r="BC1452" s="14">
        <v>4.9002680729807499E-2</v>
      </c>
      <c r="BD1452" s="14">
        <v>2.2089482999193701E-2</v>
      </c>
      <c r="BE1452" s="14">
        <v>9.5496599716072897E-3</v>
      </c>
      <c r="BF1452" s="14">
        <v>1.9325424996680999E-2</v>
      </c>
      <c r="BG1452" s="14">
        <v>1.95939642427128E-2</v>
      </c>
      <c r="BH1452" s="14">
        <v>4.0760811396890903E-2</v>
      </c>
      <c r="BI1452" s="14">
        <v>1.07321891656236E-2</v>
      </c>
      <c r="BJ1452" s="14">
        <v>2.2311162410870399E-2</v>
      </c>
      <c r="BK1452" s="14">
        <v>0</v>
      </c>
      <c r="BL1452" s="14">
        <v>4.3092888853567199E-2</v>
      </c>
      <c r="BM1452" s="14">
        <v>1.9200475013293999E-2</v>
      </c>
      <c r="BN1452" s="14">
        <v>8.8773118844259705E-3</v>
      </c>
      <c r="BO1452" s="14"/>
      <c r="BP1452" s="14">
        <v>1.31438998813728E-2</v>
      </c>
      <c r="BQ1452" s="14">
        <v>2.3289966028052202E-2</v>
      </c>
      <c r="BR1452" s="14">
        <v>3.0990347261389401E-2</v>
      </c>
      <c r="BS1452" s="14">
        <v>2.59006056934869E-2</v>
      </c>
      <c r="BT1452" s="14">
        <v>6.3284451690345703E-2</v>
      </c>
      <c r="BU1452" s="14">
        <v>3.8399857953974097E-2</v>
      </c>
      <c r="BV1452" s="14"/>
      <c r="BW1452" s="14">
        <v>2.3784555916019301E-2</v>
      </c>
      <c r="BX1452" s="14">
        <v>2.16055476998946E-2</v>
      </c>
      <c r="BY1452" s="14" t="s">
        <v>120</v>
      </c>
      <c r="BZ1452" s="14">
        <v>4.0608616638868299E-2</v>
      </c>
      <c r="CA1452" s="14">
        <v>3.6136502445552998E-2</v>
      </c>
      <c r="CB1452" s="14">
        <v>1.70651631810242E-2</v>
      </c>
      <c r="CC1452" s="14">
        <v>9.5466701125391698E-2</v>
      </c>
      <c r="CD1452" s="14"/>
      <c r="CE1452" s="14">
        <v>2.3125944381206898E-2</v>
      </c>
      <c r="CF1452" s="14">
        <v>2.09176602606338E-2</v>
      </c>
      <c r="CG1452" s="14">
        <v>4.2486771976445403E-2</v>
      </c>
      <c r="CH1452" s="14">
        <v>1.7583007046272799E-2</v>
      </c>
      <c r="CI1452" s="14"/>
      <c r="CJ1452" s="14">
        <v>3.7921946327533103E-2</v>
      </c>
      <c r="CK1452" s="14">
        <v>1.2874143394568299E-2</v>
      </c>
      <c r="CL1452" s="14">
        <v>2.1981944670943599E-2</v>
      </c>
      <c r="CM1452" s="14">
        <v>9.0120489568838405E-2</v>
      </c>
      <c r="CN1452" s="14"/>
      <c r="CO1452" s="14">
        <v>2.97230336715083E-2</v>
      </c>
      <c r="CP1452" s="14">
        <v>2.5184952817399301E-2</v>
      </c>
      <c r="CQ1452" s="14"/>
      <c r="CR1452" s="14">
        <v>1.0293304358735E-2</v>
      </c>
      <c r="CS1452" s="14">
        <v>2.6168626237204302E-2</v>
      </c>
    </row>
    <row r="1453" spans="2:97" x14ac:dyDescent="0.3">
      <c r="B1453" t="s">
        <v>235</v>
      </c>
      <c r="C1453" s="14">
        <v>0.44418977118504999</v>
      </c>
      <c r="D1453" s="14">
        <v>0.41574263895785302</v>
      </c>
      <c r="E1453" s="14">
        <v>0.47244585527866501</v>
      </c>
      <c r="F1453" s="14"/>
      <c r="G1453" s="14">
        <v>0.51225235958322102</v>
      </c>
      <c r="H1453" s="14">
        <v>0.55056260922673805</v>
      </c>
      <c r="I1453" s="14">
        <v>0.51861934374791296</v>
      </c>
      <c r="J1453" s="14">
        <v>0.402217573932386</v>
      </c>
      <c r="K1453" s="14">
        <v>0.36157154946625503</v>
      </c>
      <c r="L1453" s="14">
        <v>0.34151073189437398</v>
      </c>
      <c r="M1453" s="14"/>
      <c r="N1453" s="14">
        <v>0.463331173409608</v>
      </c>
      <c r="O1453" s="14">
        <v>0.49709132383083099</v>
      </c>
      <c r="P1453" s="14">
        <v>0.40422048569482499</v>
      </c>
      <c r="Q1453" s="14">
        <v>0.40493030088501503</v>
      </c>
      <c r="R1453" s="14"/>
      <c r="S1453" s="14">
        <v>0.46237624680787098</v>
      </c>
      <c r="T1453" s="14">
        <v>0.48222990217617101</v>
      </c>
      <c r="U1453" s="14">
        <v>0.36656110041395501</v>
      </c>
      <c r="V1453" s="14">
        <v>0.48639412538719101</v>
      </c>
      <c r="W1453" s="14">
        <v>0.39087816432321998</v>
      </c>
      <c r="X1453" s="14">
        <v>0.40062384044654997</v>
      </c>
      <c r="Y1453" s="14">
        <v>0.41985961107898401</v>
      </c>
      <c r="Z1453" s="14">
        <v>0.43036788075847099</v>
      </c>
      <c r="AA1453" s="14">
        <v>0.43854129504245898</v>
      </c>
      <c r="AB1453" s="14">
        <v>0.41413815762101402</v>
      </c>
      <c r="AC1453" s="14">
        <v>0.51794858064217197</v>
      </c>
      <c r="AD1453" s="14">
        <v>0.60170262650487005</v>
      </c>
      <c r="AE1453" s="14"/>
      <c r="AF1453" s="14">
        <v>0.37334795429016998</v>
      </c>
      <c r="AG1453" s="14">
        <v>0.50394723358552396</v>
      </c>
      <c r="AH1453" s="14">
        <v>0.58184316287205795</v>
      </c>
      <c r="AI1453" s="14">
        <v>0.28457248842749</v>
      </c>
      <c r="AJ1453" s="14">
        <v>0.59588233880800101</v>
      </c>
      <c r="AK1453" s="14"/>
      <c r="AL1453" s="14">
        <v>0.53219294782807602</v>
      </c>
      <c r="AM1453" s="14">
        <v>0.42784588215980701</v>
      </c>
      <c r="AN1453" s="14">
        <v>0.57952435630244004</v>
      </c>
      <c r="AO1453" s="14">
        <v>0.28853198458754498</v>
      </c>
      <c r="AP1453" s="14">
        <v>0.60774098720196501</v>
      </c>
      <c r="AQ1453" s="14">
        <v>0.32986997273588697</v>
      </c>
      <c r="AR1453" s="14"/>
      <c r="AS1453" s="14">
        <v>0.384816953233314</v>
      </c>
      <c r="AT1453" s="14">
        <v>0.453947095194355</v>
      </c>
      <c r="AU1453" s="14">
        <v>0.49226812554059901</v>
      </c>
      <c r="AV1453" s="14">
        <v>0.52615340357388996</v>
      </c>
      <c r="AW1453" s="14">
        <v>0.46704084477669899</v>
      </c>
      <c r="AX1453" s="14"/>
      <c r="AY1453" s="14">
        <v>0.31955228370383698</v>
      </c>
      <c r="AZ1453" s="14">
        <v>0.40072981092419302</v>
      </c>
      <c r="BA1453" s="14">
        <v>0.40427024883560198</v>
      </c>
      <c r="BB1453" s="14">
        <v>0.44551196711101398</v>
      </c>
      <c r="BC1453" s="14">
        <v>0.461137345962779</v>
      </c>
      <c r="BD1453" s="14">
        <v>0.40220365292808402</v>
      </c>
      <c r="BE1453" s="14">
        <v>0.41979254915233299</v>
      </c>
      <c r="BF1453" s="14">
        <v>0.46248975671443099</v>
      </c>
      <c r="BG1453" s="14">
        <v>0.45080537111623797</v>
      </c>
      <c r="BH1453" s="14">
        <v>0.51142604314580997</v>
      </c>
      <c r="BI1453" s="14">
        <v>0.448092635052104</v>
      </c>
      <c r="BJ1453" s="14">
        <v>0.42194743953318598</v>
      </c>
      <c r="BK1453" s="14">
        <v>0.56821441502398895</v>
      </c>
      <c r="BL1453" s="14">
        <v>0.45459113296395898</v>
      </c>
      <c r="BM1453" s="14">
        <v>0.36379575278600201</v>
      </c>
      <c r="BN1453" s="14">
        <v>0.55502852830183602</v>
      </c>
      <c r="BO1453" s="14"/>
      <c r="BP1453" s="14">
        <v>0.47988452447642399</v>
      </c>
      <c r="BQ1453" s="14">
        <v>0.45086970838203</v>
      </c>
      <c r="BR1453" s="14">
        <v>0.47320712501718198</v>
      </c>
      <c r="BS1453" s="14">
        <v>0.42052918977096698</v>
      </c>
      <c r="BT1453" s="14">
        <v>0.36385019576588301</v>
      </c>
      <c r="BU1453" s="14">
        <v>0.39980503498430298</v>
      </c>
      <c r="BV1453" s="14"/>
      <c r="BW1453" s="14">
        <v>0.40451470749815499</v>
      </c>
      <c r="BX1453" s="14">
        <v>0.50070669443037297</v>
      </c>
      <c r="BY1453" s="14" t="s">
        <v>120</v>
      </c>
      <c r="BZ1453" s="14">
        <v>0.46604502188693397</v>
      </c>
      <c r="CA1453" s="14">
        <v>0.42570529376684002</v>
      </c>
      <c r="CB1453" s="14">
        <v>0.45972833555071602</v>
      </c>
      <c r="CC1453" s="14">
        <v>0.43160202090341498</v>
      </c>
      <c r="CD1453" s="14"/>
      <c r="CE1453" s="14">
        <v>0.51038632464245803</v>
      </c>
      <c r="CF1453" s="14">
        <v>0.52335472296124597</v>
      </c>
      <c r="CG1453" s="14">
        <v>0.36135559509362702</v>
      </c>
      <c r="CH1453" s="14">
        <v>0.43727481823778602</v>
      </c>
      <c r="CI1453" s="14"/>
      <c r="CJ1453" s="14">
        <v>0.52027042024274095</v>
      </c>
      <c r="CK1453" s="14">
        <v>0.46794716019418497</v>
      </c>
      <c r="CL1453" s="14">
        <v>0.41390527627118201</v>
      </c>
      <c r="CM1453" s="14">
        <v>0.42413872406674102</v>
      </c>
      <c r="CN1453" s="14"/>
      <c r="CO1453" s="14">
        <v>0.52534222029240196</v>
      </c>
      <c r="CP1453" s="14">
        <v>0.43088870022041498</v>
      </c>
      <c r="CQ1453" s="14"/>
      <c r="CR1453" s="14">
        <v>0.60028537570963503</v>
      </c>
      <c r="CS1453" s="14">
        <v>0.42953249595033499</v>
      </c>
    </row>
    <row r="1454" spans="2:97" x14ac:dyDescent="0.3">
      <c r="B1454" t="s">
        <v>236</v>
      </c>
      <c r="C1454" s="14">
        <v>0.255896529549757</v>
      </c>
      <c r="D1454" s="14">
        <v>0.28146561387869901</v>
      </c>
      <c r="E1454" s="14">
        <v>0.23073946914634799</v>
      </c>
      <c r="F1454" s="14"/>
      <c r="G1454" s="14">
        <v>0.19866782167059799</v>
      </c>
      <c r="H1454" s="14">
        <v>0.219015467502094</v>
      </c>
      <c r="I1454" s="14">
        <v>0.24807131875925101</v>
      </c>
      <c r="J1454" s="14">
        <v>0.244294620579216</v>
      </c>
      <c r="K1454" s="14">
        <v>0.293734621927147</v>
      </c>
      <c r="L1454" s="14">
        <v>0.31415584635268801</v>
      </c>
      <c r="M1454" s="14"/>
      <c r="N1454" s="14">
        <v>0.276139412074627</v>
      </c>
      <c r="O1454" s="14">
        <v>0.22631881384961</v>
      </c>
      <c r="P1454" s="14">
        <v>0.25037038788358401</v>
      </c>
      <c r="Q1454" s="14">
        <v>0.26863317780811502</v>
      </c>
      <c r="R1454" s="14"/>
      <c r="S1454" s="14">
        <v>0.245038953979346</v>
      </c>
      <c r="T1454" s="14">
        <v>0.26426495368526898</v>
      </c>
      <c r="U1454" s="14">
        <v>0.26143034354539102</v>
      </c>
      <c r="V1454" s="14">
        <v>0.22572849404134701</v>
      </c>
      <c r="W1454" s="14">
        <v>0.27265940690451501</v>
      </c>
      <c r="X1454" s="14">
        <v>0.23893350843866501</v>
      </c>
      <c r="Y1454" s="14">
        <v>0.24977117824408199</v>
      </c>
      <c r="Z1454" s="14">
        <v>0.30470053257256302</v>
      </c>
      <c r="AA1454" s="14">
        <v>0.26761724211675803</v>
      </c>
      <c r="AB1454" s="14">
        <v>0.319814120878467</v>
      </c>
      <c r="AC1454" s="14">
        <v>0.21764078429359299</v>
      </c>
      <c r="AD1454" s="14">
        <v>0.138362418781557</v>
      </c>
      <c r="AE1454" s="14"/>
      <c r="AF1454" s="14">
        <v>0.30765441543747601</v>
      </c>
      <c r="AG1454" s="14">
        <v>0.20682700469002099</v>
      </c>
      <c r="AH1454" s="14">
        <v>0.17608073569313601</v>
      </c>
      <c r="AI1454" s="14">
        <v>0.42324127273703199</v>
      </c>
      <c r="AJ1454" s="14">
        <v>0.221876386075614</v>
      </c>
      <c r="AK1454" s="14"/>
      <c r="AL1454" s="14">
        <v>0.192408510269276</v>
      </c>
      <c r="AM1454" s="14">
        <v>0.266454028231983</v>
      </c>
      <c r="AN1454" s="14">
        <v>0.17143064921947801</v>
      </c>
      <c r="AO1454" s="14">
        <v>0.37634882553886501</v>
      </c>
      <c r="AP1454" s="14">
        <v>0.21642667507251301</v>
      </c>
      <c r="AQ1454" s="14">
        <v>0.308746849365725</v>
      </c>
      <c r="AR1454" s="14"/>
      <c r="AS1454" s="14">
        <v>0.256968676255381</v>
      </c>
      <c r="AT1454" s="14">
        <v>0.245197101080533</v>
      </c>
      <c r="AU1454" s="14">
        <v>0.25188333310633898</v>
      </c>
      <c r="AV1454" s="14">
        <v>0.24082241691793099</v>
      </c>
      <c r="AW1454" s="14">
        <v>0.21947664396497599</v>
      </c>
      <c r="AX1454" s="14"/>
      <c r="AY1454" s="14">
        <v>0.21329535284232201</v>
      </c>
      <c r="AZ1454" s="14">
        <v>0.24257136596863399</v>
      </c>
      <c r="BA1454" s="14">
        <v>0.283127649751301</v>
      </c>
      <c r="BB1454" s="14">
        <v>0.27135850687348601</v>
      </c>
      <c r="BC1454" s="14">
        <v>0.26198999413833501</v>
      </c>
      <c r="BD1454" s="14">
        <v>0.24982480735172799</v>
      </c>
      <c r="BE1454" s="14">
        <v>0.29218896243285303</v>
      </c>
      <c r="BF1454" s="14">
        <v>0.23338349347235299</v>
      </c>
      <c r="BG1454" s="14">
        <v>0.25183913862421398</v>
      </c>
      <c r="BH1454" s="14">
        <v>0.23778990612060999</v>
      </c>
      <c r="BI1454" s="14">
        <v>0.28549761326096301</v>
      </c>
      <c r="BJ1454" s="14">
        <v>0.22785736078476501</v>
      </c>
      <c r="BK1454" s="14">
        <v>0.240225513044941</v>
      </c>
      <c r="BL1454" s="14">
        <v>0.180639593994842</v>
      </c>
      <c r="BM1454" s="14">
        <v>0.343772844244291</v>
      </c>
      <c r="BN1454" s="14">
        <v>0.23381224058790201</v>
      </c>
      <c r="BO1454" s="14"/>
      <c r="BP1454" s="14">
        <v>0.256649286849085</v>
      </c>
      <c r="BQ1454" s="14">
        <v>0.232658916236399</v>
      </c>
      <c r="BR1454" s="14">
        <v>0.231420975494433</v>
      </c>
      <c r="BS1454" s="14">
        <v>0.28486606864034603</v>
      </c>
      <c r="BT1454" s="14">
        <v>0.25594902235356998</v>
      </c>
      <c r="BU1454" s="14">
        <v>0.35120106544742002</v>
      </c>
      <c r="BV1454" s="14"/>
      <c r="BW1454" s="14">
        <v>0.28393184030885099</v>
      </c>
      <c r="BX1454" s="14">
        <v>0.208285969690022</v>
      </c>
      <c r="BY1454" s="14" t="s">
        <v>120</v>
      </c>
      <c r="BZ1454" s="14">
        <v>0.218013402798272</v>
      </c>
      <c r="CA1454" s="14">
        <v>0.27325897534572902</v>
      </c>
      <c r="CB1454" s="14">
        <v>0.26343907087304103</v>
      </c>
      <c r="CC1454" s="14">
        <v>0.23713846625200899</v>
      </c>
      <c r="CD1454" s="14"/>
      <c r="CE1454" s="14">
        <v>0.230336735247443</v>
      </c>
      <c r="CF1454" s="14">
        <v>0.21455494951491999</v>
      </c>
      <c r="CG1454" s="14">
        <v>0.30193826369235699</v>
      </c>
      <c r="CH1454" s="14">
        <v>0.29498049481606198</v>
      </c>
      <c r="CI1454" s="14"/>
      <c r="CJ1454" s="14">
        <v>0.19902291854024401</v>
      </c>
      <c r="CK1454" s="14">
        <v>0.26347647059545798</v>
      </c>
      <c r="CL1454" s="14">
        <v>0.27946605250617301</v>
      </c>
      <c r="CM1454" s="14">
        <v>0.18276277190533499</v>
      </c>
      <c r="CN1454" s="14"/>
      <c r="CO1454" s="14">
        <v>0.21950559714297099</v>
      </c>
      <c r="CP1454" s="14">
        <v>0.26269135798566201</v>
      </c>
      <c r="CQ1454" s="14"/>
      <c r="CR1454" s="14">
        <v>0.16561534409475201</v>
      </c>
      <c r="CS1454" s="14">
        <v>0.26929702581634601</v>
      </c>
    </row>
    <row r="1455" spans="2:97" x14ac:dyDescent="0.3">
      <c r="B1455" t="s">
        <v>237</v>
      </c>
      <c r="C1455" s="14">
        <v>0.18829324163529301</v>
      </c>
      <c r="D1455" s="14">
        <v>0.13427702507915401</v>
      </c>
      <c r="E1455" s="14">
        <v>0.24170638613231801</v>
      </c>
      <c r="F1455" s="14"/>
      <c r="G1455" s="14">
        <v>0.31358453791262297</v>
      </c>
      <c r="H1455" s="14">
        <v>0.331547141724644</v>
      </c>
      <c r="I1455" s="14">
        <v>0.27054802498866298</v>
      </c>
      <c r="J1455" s="14">
        <v>0.15792295335317</v>
      </c>
      <c r="K1455" s="14">
        <v>6.7836927539108402E-2</v>
      </c>
      <c r="L1455" s="14">
        <v>2.7354885541686101E-2</v>
      </c>
      <c r="M1455" s="14"/>
      <c r="N1455" s="14">
        <v>0.187191761334981</v>
      </c>
      <c r="O1455" s="14">
        <v>0.27077250998122099</v>
      </c>
      <c r="P1455" s="14">
        <v>0.15385009781124201</v>
      </c>
      <c r="Q1455" s="14">
        <v>0.13629712307690001</v>
      </c>
      <c r="R1455" s="14"/>
      <c r="S1455" s="14">
        <v>0.21733729282852501</v>
      </c>
      <c r="T1455" s="14">
        <v>0.21796494849090201</v>
      </c>
      <c r="U1455" s="14">
        <v>0.105130756868564</v>
      </c>
      <c r="V1455" s="14">
        <v>0.26066563134584497</v>
      </c>
      <c r="W1455" s="14">
        <v>0.11821875741870499</v>
      </c>
      <c r="X1455" s="14">
        <v>0.16169033200788599</v>
      </c>
      <c r="Y1455" s="14">
        <v>0.17008843283490099</v>
      </c>
      <c r="Z1455" s="14">
        <v>0.125667348185908</v>
      </c>
      <c r="AA1455" s="14">
        <v>0.17092405292570201</v>
      </c>
      <c r="AB1455" s="14">
        <v>9.4324036742547301E-2</v>
      </c>
      <c r="AC1455" s="14">
        <v>0.30030779634857901</v>
      </c>
      <c r="AD1455" s="14">
        <v>0.46334020772331302</v>
      </c>
      <c r="AE1455" s="14"/>
      <c r="AF1455" s="14">
        <v>6.5693538852693703E-2</v>
      </c>
      <c r="AG1455" s="14">
        <v>0.29712022889550299</v>
      </c>
      <c r="AH1455" s="14">
        <v>0.40576242717892202</v>
      </c>
      <c r="AI1455" s="14">
        <v>-0.13866878430954199</v>
      </c>
      <c r="AJ1455" s="14">
        <v>0.37400595273238602</v>
      </c>
      <c r="AK1455" s="14"/>
      <c r="AL1455" s="14">
        <v>0.3397844375588</v>
      </c>
      <c r="AM1455" s="14">
        <v>0.16139185392782401</v>
      </c>
      <c r="AN1455" s="14">
        <v>0.408093707082962</v>
      </c>
      <c r="AO1455" s="14">
        <v>-8.7816840951319794E-2</v>
      </c>
      <c r="AP1455" s="14">
        <v>0.391314312129452</v>
      </c>
      <c r="AQ1455" s="14">
        <v>2.1123123370161801E-2</v>
      </c>
      <c r="AR1455" s="14"/>
      <c r="AS1455" s="14">
        <v>0.127848276977933</v>
      </c>
      <c r="AT1455" s="14">
        <v>0.208749994113822</v>
      </c>
      <c r="AU1455" s="14">
        <v>0.24038479243426</v>
      </c>
      <c r="AV1455" s="14">
        <v>0.28533098665595802</v>
      </c>
      <c r="AW1455" s="14">
        <v>0.24756420081172301</v>
      </c>
      <c r="AX1455" s="14"/>
      <c r="AY1455" s="14">
        <v>0.106256930861515</v>
      </c>
      <c r="AZ1455" s="14">
        <v>0.15815844495556</v>
      </c>
      <c r="BA1455" s="14">
        <v>0.121142599084301</v>
      </c>
      <c r="BB1455" s="14">
        <v>0.17415346023752801</v>
      </c>
      <c r="BC1455" s="14">
        <v>0.19914735182444401</v>
      </c>
      <c r="BD1455" s="14">
        <v>0.152378845576356</v>
      </c>
      <c r="BE1455" s="14">
        <v>0.12760358671947999</v>
      </c>
      <c r="BF1455" s="14">
        <v>0.229106263242078</v>
      </c>
      <c r="BG1455" s="14">
        <v>0.198966232492024</v>
      </c>
      <c r="BH1455" s="14">
        <v>0.27363613702519901</v>
      </c>
      <c r="BI1455" s="14">
        <v>0.16259502179114099</v>
      </c>
      <c r="BJ1455" s="14">
        <v>0.19409007874842099</v>
      </c>
      <c r="BK1455" s="14">
        <v>0.32798890197904701</v>
      </c>
      <c r="BL1455" s="14">
        <v>0.273951538969118</v>
      </c>
      <c r="BM1455" s="14">
        <v>2.0022908541711001E-2</v>
      </c>
      <c r="BN1455" s="14">
        <v>0.32121628771393401</v>
      </c>
      <c r="BO1455" s="14"/>
      <c r="BP1455" s="14">
        <v>0.22323523762733999</v>
      </c>
      <c r="BQ1455" s="14">
        <v>0.21821079214563199</v>
      </c>
      <c r="BR1455" s="14">
        <v>0.24178614952274899</v>
      </c>
      <c r="BS1455" s="14">
        <v>0.13566312113062101</v>
      </c>
      <c r="BT1455" s="14">
        <v>0.10790117341231301</v>
      </c>
      <c r="BU1455" s="14">
        <v>4.8603969536882702E-2</v>
      </c>
      <c r="BV1455" s="14"/>
      <c r="BW1455" s="14">
        <v>0.120582867189304</v>
      </c>
      <c r="BX1455" s="14">
        <v>0.29242072474035102</v>
      </c>
      <c r="BY1455" s="14" t="s">
        <v>120</v>
      </c>
      <c r="BZ1455" s="14">
        <v>0.248031619088663</v>
      </c>
      <c r="CA1455" s="14">
        <v>0.152446318421111</v>
      </c>
      <c r="CB1455" s="14">
        <v>0.19628926467767499</v>
      </c>
      <c r="CC1455" s="14">
        <v>0.194463554651406</v>
      </c>
      <c r="CD1455" s="14"/>
      <c r="CE1455" s="14">
        <v>0.28004958939501501</v>
      </c>
      <c r="CF1455" s="14">
        <v>0.30879977344632698</v>
      </c>
      <c r="CG1455" s="14">
        <v>5.9417331401269501E-2</v>
      </c>
      <c r="CH1455" s="14">
        <v>0.14229432342172299</v>
      </c>
      <c r="CI1455" s="14"/>
      <c r="CJ1455" s="14">
        <v>0.321247501702496</v>
      </c>
      <c r="CK1455" s="14">
        <v>0.204470689598727</v>
      </c>
      <c r="CL1455" s="14">
        <v>0.134439223765008</v>
      </c>
      <c r="CM1455" s="14">
        <v>0.241375952161407</v>
      </c>
      <c r="CN1455" s="14"/>
      <c r="CO1455" s="14">
        <v>0.305836623149431</v>
      </c>
      <c r="CP1455" s="14">
        <v>0.16819734223475299</v>
      </c>
      <c r="CQ1455" s="14"/>
      <c r="CR1455" s="14">
        <v>0.43467003161488299</v>
      </c>
      <c r="CS1455" s="14">
        <v>0.16023547013398801</v>
      </c>
    </row>
    <row r="1456" spans="2:97" x14ac:dyDescent="0.3">
      <c r="C1456" s="14"/>
      <c r="D1456" s="14"/>
      <c r="E1456" s="14"/>
      <c r="F1456" s="14"/>
      <c r="G1456" s="14"/>
      <c r="H1456" s="14"/>
      <c r="I1456" s="14"/>
      <c r="J1456" s="14"/>
      <c r="K1456" s="14"/>
      <c r="L1456" s="14"/>
      <c r="M1456" s="14"/>
      <c r="N1456" s="14"/>
      <c r="O1456" s="14"/>
      <c r="P1456" s="14"/>
      <c r="Q1456" s="14"/>
      <c r="R1456" s="14"/>
      <c r="S1456" s="14"/>
      <c r="T1456" s="14"/>
      <c r="U1456" s="14"/>
      <c r="V1456" s="14"/>
      <c r="W1456" s="14"/>
      <c r="X1456" s="14"/>
      <c r="Y1456" s="14"/>
      <c r="Z1456" s="14"/>
      <c r="AA1456" s="14"/>
      <c r="AB1456" s="14"/>
      <c r="AC1456" s="14"/>
      <c r="AD1456" s="14"/>
      <c r="AE1456" s="14"/>
      <c r="AF1456" s="14"/>
      <c r="AG1456" s="14"/>
      <c r="AH1456" s="14"/>
      <c r="AI1456" s="14"/>
      <c r="AJ1456" s="14"/>
      <c r="AK1456" s="14"/>
      <c r="AL1456" s="14"/>
      <c r="AM1456" s="14"/>
      <c r="AN1456" s="14"/>
      <c r="AO1456" s="14"/>
      <c r="AP1456" s="14"/>
      <c r="AQ1456" s="14"/>
      <c r="AR1456" s="14"/>
      <c r="AS1456" s="14"/>
      <c r="AT1456" s="14"/>
      <c r="AU1456" s="14"/>
      <c r="AV1456" s="14"/>
      <c r="AW1456" s="14"/>
      <c r="AX1456" s="14"/>
      <c r="AY1456" s="14"/>
      <c r="AZ1456" s="14"/>
      <c r="BA1456" s="14"/>
      <c r="BB1456" s="14"/>
      <c r="BC1456" s="14"/>
      <c r="BD1456" s="14"/>
      <c r="BE1456" s="14"/>
      <c r="BF1456" s="14"/>
      <c r="BG1456" s="14"/>
      <c r="BH1456" s="14"/>
      <c r="BI1456" s="14"/>
      <c r="BJ1456" s="14"/>
      <c r="BK1456" s="14"/>
      <c r="BL1456" s="14"/>
      <c r="BM1456" s="14"/>
      <c r="BN1456" s="14"/>
      <c r="BO1456" s="14"/>
      <c r="BP1456" s="14"/>
      <c r="BQ1456" s="14"/>
      <c r="BR1456" s="14"/>
      <c r="BS1456" s="14"/>
      <c r="BT1456" s="14"/>
      <c r="BU1456" s="14"/>
      <c r="BV1456" s="14"/>
      <c r="BW1456" s="14"/>
      <c r="BX1456" s="14"/>
      <c r="BY1456" s="14"/>
      <c r="BZ1456" s="14"/>
      <c r="CA1456" s="14"/>
      <c r="CB1456" s="14"/>
      <c r="CC1456" s="14"/>
      <c r="CD1456" s="14"/>
      <c r="CE1456" s="14"/>
      <c r="CF1456" s="14"/>
      <c r="CG1456" s="14"/>
      <c r="CH1456" s="14"/>
      <c r="CI1456" s="14"/>
      <c r="CJ1456" s="14"/>
      <c r="CK1456" s="14"/>
      <c r="CL1456" s="14"/>
      <c r="CM1456" s="14"/>
      <c r="CN1456" s="14"/>
      <c r="CO1456" s="14"/>
      <c r="CP1456" s="14"/>
      <c r="CQ1456" s="14"/>
      <c r="CR1456" s="14"/>
      <c r="CS1456" s="14"/>
    </row>
    <row r="1457" spans="2:97" x14ac:dyDescent="0.3">
      <c r="B1457" s="6" t="s">
        <v>569</v>
      </c>
      <c r="C1457" s="14"/>
      <c r="D1457" s="14"/>
      <c r="E1457" s="14"/>
      <c r="F1457" s="14"/>
      <c r="G1457" s="14"/>
      <c r="H1457" s="14"/>
      <c r="I1457" s="14"/>
      <c r="J1457" s="14"/>
      <c r="K1457" s="14"/>
      <c r="L1457" s="14"/>
      <c r="M1457" s="14"/>
      <c r="N1457" s="14"/>
      <c r="O1457" s="14"/>
      <c r="P1457" s="14"/>
      <c r="Q1457" s="14"/>
      <c r="R1457" s="14"/>
      <c r="S1457" s="14"/>
      <c r="T1457" s="14"/>
      <c r="U1457" s="14"/>
      <c r="V1457" s="14"/>
      <c r="W1457" s="14"/>
      <c r="X1457" s="14"/>
      <c r="Y1457" s="14"/>
      <c r="Z1457" s="14"/>
      <c r="AA1457" s="14"/>
      <c r="AB1457" s="14"/>
      <c r="AC1457" s="14"/>
      <c r="AD1457" s="14"/>
      <c r="AE1457" s="14"/>
      <c r="AF1457" s="14"/>
      <c r="AG1457" s="14"/>
      <c r="AH1457" s="14"/>
      <c r="AI1457" s="14"/>
      <c r="AJ1457" s="14"/>
      <c r="AK1457" s="14"/>
      <c r="AL1457" s="14"/>
      <c r="AM1457" s="14"/>
      <c r="AN1457" s="14"/>
      <c r="AO1457" s="14"/>
      <c r="AP1457" s="14"/>
      <c r="AQ1457" s="14"/>
      <c r="AR1457" s="14"/>
      <c r="AS1457" s="14"/>
      <c r="AT1457" s="14"/>
      <c r="AU1457" s="14"/>
      <c r="AV1457" s="14"/>
      <c r="AW1457" s="14"/>
      <c r="AX1457" s="14"/>
      <c r="AY1457" s="14"/>
      <c r="AZ1457" s="14"/>
      <c r="BA1457" s="14"/>
      <c r="BB1457" s="14"/>
      <c r="BC1457" s="14"/>
      <c r="BD1457" s="14"/>
      <c r="BE1457" s="14"/>
      <c r="BF1457" s="14"/>
      <c r="BG1457" s="14"/>
      <c r="BH1457" s="14"/>
      <c r="BI1457" s="14"/>
      <c r="BJ1457" s="14"/>
      <c r="BK1457" s="14"/>
      <c r="BL1457" s="14"/>
      <c r="BM1457" s="14"/>
      <c r="BN1457" s="14"/>
      <c r="BO1457" s="14"/>
      <c r="BP1457" s="14"/>
      <c r="BQ1457" s="14"/>
      <c r="BR1457" s="14"/>
      <c r="BS1457" s="14"/>
      <c r="BT1457" s="14"/>
      <c r="BU1457" s="14"/>
      <c r="BV1457" s="14"/>
      <c r="BW1457" s="14"/>
      <c r="BX1457" s="14"/>
      <c r="BY1457" s="14"/>
      <c r="BZ1457" s="14"/>
      <c r="CA1457" s="14"/>
      <c r="CB1457" s="14"/>
      <c r="CC1457" s="14"/>
      <c r="CD1457" s="14"/>
      <c r="CE1457" s="14"/>
      <c r="CF1457" s="14"/>
      <c r="CG1457" s="14"/>
      <c r="CH1457" s="14"/>
      <c r="CI1457" s="14"/>
      <c r="CJ1457" s="14"/>
      <c r="CK1457" s="14"/>
      <c r="CL1457" s="14"/>
      <c r="CM1457" s="14"/>
      <c r="CN1457" s="14"/>
      <c r="CO1457" s="14"/>
      <c r="CP1457" s="14"/>
      <c r="CQ1457" s="14"/>
      <c r="CR1457" s="14"/>
      <c r="CS1457" s="14"/>
    </row>
    <row r="1458" spans="2:97" x14ac:dyDescent="0.3">
      <c r="B1458" s="24" t="s">
        <v>118</v>
      </c>
      <c r="C1458" s="14"/>
      <c r="D1458" s="14"/>
      <c r="E1458" s="14"/>
      <c r="F1458" s="14"/>
      <c r="G1458" s="14"/>
      <c r="H1458" s="14"/>
      <c r="I1458" s="14"/>
      <c r="J1458" s="14"/>
      <c r="K1458" s="14"/>
      <c r="L1458" s="14"/>
      <c r="M1458" s="14"/>
      <c r="N1458" s="14"/>
      <c r="O1458" s="14"/>
      <c r="P1458" s="14"/>
      <c r="Q1458" s="14"/>
      <c r="R1458" s="14"/>
      <c r="S1458" s="14"/>
      <c r="T1458" s="14"/>
      <c r="U1458" s="14"/>
      <c r="V1458" s="14"/>
      <c r="W1458" s="14"/>
      <c r="X1458" s="14"/>
      <c r="Y1458" s="14"/>
      <c r="Z1458" s="14"/>
      <c r="AA1458" s="14"/>
      <c r="AB1458" s="14"/>
      <c r="AC1458" s="14"/>
      <c r="AD1458" s="14"/>
      <c r="AE1458" s="14"/>
      <c r="AF1458" s="14"/>
      <c r="AG1458" s="14"/>
      <c r="AH1458" s="14"/>
      <c r="AI1458" s="14"/>
      <c r="AJ1458" s="14"/>
      <c r="AK1458" s="14"/>
      <c r="AL1458" s="14"/>
      <c r="AM1458" s="14"/>
      <c r="AN1458" s="14"/>
      <c r="AO1458" s="14"/>
      <c r="AP1458" s="14"/>
      <c r="AQ1458" s="14"/>
      <c r="AR1458" s="14"/>
      <c r="AS1458" s="14"/>
      <c r="AT1458" s="14"/>
      <c r="AU1458" s="14"/>
      <c r="AV1458" s="14"/>
      <c r="AW1458" s="14"/>
      <c r="AX1458" s="14"/>
      <c r="AY1458" s="14"/>
      <c r="AZ1458" s="14"/>
      <c r="BA1458" s="14"/>
      <c r="BB1458" s="14"/>
      <c r="BC1458" s="14"/>
      <c r="BD1458" s="14"/>
      <c r="BE1458" s="14"/>
      <c r="BF1458" s="14"/>
      <c r="BG1458" s="14"/>
      <c r="BH1458" s="14"/>
      <c r="BI1458" s="14"/>
      <c r="BJ1458" s="14"/>
      <c r="BK1458" s="14"/>
      <c r="BL1458" s="14"/>
      <c r="BM1458" s="14"/>
      <c r="BN1458" s="14"/>
      <c r="BO1458" s="14"/>
      <c r="BP1458" s="14"/>
      <c r="BQ1458" s="14"/>
      <c r="BR1458" s="14"/>
      <c r="BS1458" s="14"/>
      <c r="BT1458" s="14"/>
      <c r="BU1458" s="14"/>
      <c r="BV1458" s="14"/>
      <c r="BW1458" s="14"/>
      <c r="BX1458" s="14"/>
      <c r="BY1458" s="14"/>
      <c r="BZ1458" s="14"/>
      <c r="CA1458" s="14"/>
      <c r="CB1458" s="14"/>
      <c r="CC1458" s="14"/>
      <c r="CD1458" s="14"/>
      <c r="CE1458" s="14"/>
      <c r="CF1458" s="14"/>
      <c r="CG1458" s="14"/>
      <c r="CH1458" s="14"/>
      <c r="CI1458" s="14"/>
      <c r="CJ1458" s="14"/>
      <c r="CK1458" s="14"/>
      <c r="CL1458" s="14"/>
      <c r="CM1458" s="14"/>
      <c r="CN1458" s="14"/>
      <c r="CO1458" s="14"/>
      <c r="CP1458" s="14"/>
      <c r="CQ1458" s="14"/>
      <c r="CR1458" s="14"/>
      <c r="CS1458" s="14"/>
    </row>
    <row r="1459" spans="2:97" x14ac:dyDescent="0.3">
      <c r="B1459" t="s">
        <v>230</v>
      </c>
      <c r="C1459" s="14">
        <v>0.14766443876323801</v>
      </c>
      <c r="D1459" s="14">
        <v>0.16763700778156199</v>
      </c>
      <c r="E1459" s="14">
        <v>0.12766108764374101</v>
      </c>
      <c r="F1459" s="14"/>
      <c r="G1459" s="14">
        <v>0.18268170278725401</v>
      </c>
      <c r="H1459" s="14">
        <v>0.17165605719194901</v>
      </c>
      <c r="I1459" s="14">
        <v>0.15075340122122899</v>
      </c>
      <c r="J1459" s="14">
        <v>0.13899526095558801</v>
      </c>
      <c r="K1459" s="14">
        <v>0.11261993440587</v>
      </c>
      <c r="L1459" s="14">
        <v>0.13302001648638401</v>
      </c>
      <c r="M1459" s="14"/>
      <c r="N1459" s="14">
        <v>0.151073011871142</v>
      </c>
      <c r="O1459" s="14">
        <v>0.14748145422786599</v>
      </c>
      <c r="P1459" s="14">
        <v>0.14641699566267</v>
      </c>
      <c r="Q1459" s="14">
        <v>0.14289305598336599</v>
      </c>
      <c r="R1459" s="14"/>
      <c r="S1459" s="14">
        <v>0.18601183272480101</v>
      </c>
      <c r="T1459" s="14">
        <v>0.179069020731419</v>
      </c>
      <c r="U1459" s="14">
        <v>0.13156956057781899</v>
      </c>
      <c r="V1459" s="14">
        <v>0.149831135172517</v>
      </c>
      <c r="W1459" s="14">
        <v>9.9266441118876905E-2</v>
      </c>
      <c r="X1459" s="14">
        <v>0.15474052933783999</v>
      </c>
      <c r="Y1459" s="14">
        <v>0.130060374109706</v>
      </c>
      <c r="Z1459" s="14">
        <v>0.16832623269768299</v>
      </c>
      <c r="AA1459" s="14">
        <v>0.121918802216243</v>
      </c>
      <c r="AB1459" s="14">
        <v>0.17806122011530801</v>
      </c>
      <c r="AC1459" s="14">
        <v>9.8481178267310399E-2</v>
      </c>
      <c r="AD1459" s="14">
        <v>6.5418646425545998E-2</v>
      </c>
      <c r="AE1459" s="14"/>
      <c r="AF1459" s="14">
        <v>0.13395701312609801</v>
      </c>
      <c r="AG1459" s="14">
        <v>0.17528716603553701</v>
      </c>
      <c r="AH1459" s="14">
        <v>0.184929703340628</v>
      </c>
      <c r="AI1459" s="14">
        <v>0.14518922256957301</v>
      </c>
      <c r="AJ1459" s="14">
        <v>0.100878764443484</v>
      </c>
      <c r="AK1459" s="14"/>
      <c r="AL1459" s="14">
        <v>0.17932494611694799</v>
      </c>
      <c r="AM1459" s="14">
        <v>0.150499433026268</v>
      </c>
      <c r="AN1459" s="14">
        <v>0.145776204467301</v>
      </c>
      <c r="AO1459" s="14">
        <v>0.15179157376401001</v>
      </c>
      <c r="AP1459" s="14">
        <v>0.106545260819424</v>
      </c>
      <c r="AQ1459" s="14">
        <v>0.109863768680117</v>
      </c>
      <c r="AR1459" s="14"/>
      <c r="AS1459" s="14">
        <v>0.144385899438145</v>
      </c>
      <c r="AT1459" s="14">
        <v>0.13971093715670299</v>
      </c>
      <c r="AU1459" s="14">
        <v>0.14349325788397599</v>
      </c>
      <c r="AV1459" s="14">
        <v>0.17480300903385201</v>
      </c>
      <c r="AW1459" s="14">
        <v>0.14638484980668801</v>
      </c>
      <c r="AX1459" s="14"/>
      <c r="AY1459" s="14">
        <v>0.140123598605886</v>
      </c>
      <c r="AZ1459" s="14">
        <v>0.13518949957475501</v>
      </c>
      <c r="BA1459" s="14">
        <v>0.105885196545127</v>
      </c>
      <c r="BB1459" s="14">
        <v>0.104551487070665</v>
      </c>
      <c r="BC1459" s="14">
        <v>0.18445411742165099</v>
      </c>
      <c r="BD1459" s="14">
        <v>0.119839793230896</v>
      </c>
      <c r="BE1459" s="14">
        <v>0.119455847236822</v>
      </c>
      <c r="BF1459" s="14">
        <v>0.17453256133741599</v>
      </c>
      <c r="BG1459" s="14">
        <v>0.168350110373126</v>
      </c>
      <c r="BH1459" s="14">
        <v>0.18689120811055199</v>
      </c>
      <c r="BI1459" s="14">
        <v>0.197650915942408</v>
      </c>
      <c r="BJ1459" s="14">
        <v>8.80221008759655E-2</v>
      </c>
      <c r="BK1459" s="14">
        <v>0.14158296013297</v>
      </c>
      <c r="BL1459" s="14">
        <v>0.18495524604913499</v>
      </c>
      <c r="BM1459" s="14">
        <v>0.19857615681955501</v>
      </c>
      <c r="BN1459" s="14">
        <v>0.188891246218272</v>
      </c>
      <c r="BO1459" s="14"/>
      <c r="BP1459" s="14">
        <v>0.19343575292012499</v>
      </c>
      <c r="BQ1459" s="14">
        <v>0.13038677650901001</v>
      </c>
      <c r="BR1459" s="14">
        <v>0.157756733087833</v>
      </c>
      <c r="BS1459" s="14">
        <v>0.118877137838515</v>
      </c>
      <c r="BT1459" s="14">
        <v>0.15045179646987999</v>
      </c>
      <c r="BU1459" s="14">
        <v>9.7399280308943501E-2</v>
      </c>
      <c r="BV1459" s="14"/>
      <c r="BW1459" s="14">
        <v>0.13933050237252301</v>
      </c>
      <c r="BX1459" s="14">
        <v>0.142720162937749</v>
      </c>
      <c r="BY1459" s="14" t="s">
        <v>120</v>
      </c>
      <c r="BZ1459" s="14">
        <v>0.20769857043434001</v>
      </c>
      <c r="CA1459" s="14">
        <v>0.137045732157694</v>
      </c>
      <c r="CB1459" s="14">
        <v>0.14639223561366699</v>
      </c>
      <c r="CC1459" s="14">
        <v>0.18814640244099701</v>
      </c>
      <c r="CD1459" s="14"/>
      <c r="CE1459" s="14">
        <v>0.185597163177118</v>
      </c>
      <c r="CF1459" s="14">
        <v>0.194392741922436</v>
      </c>
      <c r="CG1459" s="14">
        <v>0.13015438791405801</v>
      </c>
      <c r="CH1459" s="14">
        <v>0.12606873361620399</v>
      </c>
      <c r="CI1459" s="14"/>
      <c r="CJ1459" s="14">
        <v>0.18746994362064501</v>
      </c>
      <c r="CK1459" s="14">
        <v>0.15533559977346501</v>
      </c>
      <c r="CL1459" s="14">
        <v>0.13796069879262299</v>
      </c>
      <c r="CM1459" s="14">
        <v>9.9086857536203304E-2</v>
      </c>
      <c r="CN1459" s="14"/>
      <c r="CO1459" s="14">
        <v>0.20573488078680199</v>
      </c>
      <c r="CP1459" s="14">
        <v>0.14054778229965001</v>
      </c>
      <c r="CQ1459" s="14"/>
      <c r="CR1459" s="14">
        <v>0.23067142823348499</v>
      </c>
      <c r="CS1459" s="14">
        <v>0.14098390565049801</v>
      </c>
    </row>
    <row r="1460" spans="2:97" x14ac:dyDescent="0.3">
      <c r="B1460" t="s">
        <v>231</v>
      </c>
      <c r="C1460" s="14">
        <v>0.34166052941859398</v>
      </c>
      <c r="D1460" s="14">
        <v>0.37422461008489399</v>
      </c>
      <c r="E1460" s="14">
        <v>0.31081924588911902</v>
      </c>
      <c r="F1460" s="14"/>
      <c r="G1460" s="14">
        <v>0.37053190505921602</v>
      </c>
      <c r="H1460" s="14">
        <v>0.360233313039452</v>
      </c>
      <c r="I1460" s="14">
        <v>0.34448878894879797</v>
      </c>
      <c r="J1460" s="14">
        <v>0.32744131669369397</v>
      </c>
      <c r="K1460" s="14">
        <v>0.27367784542767898</v>
      </c>
      <c r="L1460" s="14">
        <v>0.36233047520271999</v>
      </c>
      <c r="M1460" s="14"/>
      <c r="N1460" s="14">
        <v>0.40239357036346202</v>
      </c>
      <c r="O1460" s="14">
        <v>0.33382990955214398</v>
      </c>
      <c r="P1460" s="14">
        <v>0.34550044178002598</v>
      </c>
      <c r="Q1460" s="14">
        <v>0.28309709354401102</v>
      </c>
      <c r="R1460" s="14"/>
      <c r="S1460" s="14">
        <v>0.331731937607738</v>
      </c>
      <c r="T1460" s="14">
        <v>0.28006648116016603</v>
      </c>
      <c r="U1460" s="14">
        <v>0.37350962366214602</v>
      </c>
      <c r="V1460" s="14">
        <v>0.36618213254151599</v>
      </c>
      <c r="W1460" s="14">
        <v>0.35959056158181502</v>
      </c>
      <c r="X1460" s="14">
        <v>0.314153537357373</v>
      </c>
      <c r="Y1460" s="14">
        <v>0.38473760640534799</v>
      </c>
      <c r="Z1460" s="14">
        <v>0.23308273240546701</v>
      </c>
      <c r="AA1460" s="14">
        <v>0.38547526545026101</v>
      </c>
      <c r="AB1460" s="14">
        <v>0.33125216702104399</v>
      </c>
      <c r="AC1460" s="14">
        <v>0.33608264031380097</v>
      </c>
      <c r="AD1460" s="14">
        <v>0.44615841599508199</v>
      </c>
      <c r="AE1460" s="14"/>
      <c r="AF1460" s="14">
        <v>0.35054209795321201</v>
      </c>
      <c r="AG1460" s="14">
        <v>0.33468605313418198</v>
      </c>
      <c r="AH1460" s="14">
        <v>0.38892280513848598</v>
      </c>
      <c r="AI1460" s="14">
        <v>0.301879723071518</v>
      </c>
      <c r="AJ1460" s="14">
        <v>0.45421754490467597</v>
      </c>
      <c r="AK1460" s="14"/>
      <c r="AL1460" s="14">
        <v>0.361247728952513</v>
      </c>
      <c r="AM1460" s="14">
        <v>0.34935837140596798</v>
      </c>
      <c r="AN1460" s="14">
        <v>0.38896499782608202</v>
      </c>
      <c r="AO1460" s="14">
        <v>0.31920824961627797</v>
      </c>
      <c r="AP1460" s="14">
        <v>0.43165928197029102</v>
      </c>
      <c r="AQ1460" s="14">
        <v>0.30525875137938302</v>
      </c>
      <c r="AR1460" s="14"/>
      <c r="AS1460" s="14">
        <v>0.32924596219958102</v>
      </c>
      <c r="AT1460" s="14">
        <v>0.34229266399557501</v>
      </c>
      <c r="AU1460" s="14">
        <v>0.37579373985112602</v>
      </c>
      <c r="AV1460" s="14">
        <v>0.37073488805019</v>
      </c>
      <c r="AW1460" s="14">
        <v>0.42170260563900802</v>
      </c>
      <c r="AX1460" s="14"/>
      <c r="AY1460" s="14">
        <v>0.32982537655726302</v>
      </c>
      <c r="AZ1460" s="14">
        <v>0.30366733376780303</v>
      </c>
      <c r="BA1460" s="14">
        <v>0.310430983961899</v>
      </c>
      <c r="BB1460" s="14">
        <v>0.34425318750193201</v>
      </c>
      <c r="BC1460" s="14">
        <v>0.30300602801765503</v>
      </c>
      <c r="BD1460" s="14">
        <v>0.32275310761406101</v>
      </c>
      <c r="BE1460" s="14">
        <v>0.35447400194274797</v>
      </c>
      <c r="BF1460" s="14">
        <v>0.35483211294914802</v>
      </c>
      <c r="BG1460" s="14">
        <v>0.40982721686903301</v>
      </c>
      <c r="BH1460" s="14">
        <v>0.329609441061955</v>
      </c>
      <c r="BI1460" s="14">
        <v>0.32630797360123498</v>
      </c>
      <c r="BJ1460" s="14">
        <v>0.347554769800406</v>
      </c>
      <c r="BK1460" s="14">
        <v>0.458516464024603</v>
      </c>
      <c r="BL1460" s="14">
        <v>0.387704925981117</v>
      </c>
      <c r="BM1460" s="14">
        <v>0.33734329478022801</v>
      </c>
      <c r="BN1460" s="14">
        <v>0.390717548244089</v>
      </c>
      <c r="BO1460" s="14"/>
      <c r="BP1460" s="14">
        <v>0.32308495680993998</v>
      </c>
      <c r="BQ1460" s="14">
        <v>0.33604893859870899</v>
      </c>
      <c r="BR1460" s="14">
        <v>0.35435860887906301</v>
      </c>
      <c r="BS1460" s="14">
        <v>0.350727560969331</v>
      </c>
      <c r="BT1460" s="14">
        <v>0.36174001672328299</v>
      </c>
      <c r="BU1460" s="14">
        <v>0.34091886062514998</v>
      </c>
      <c r="BV1460" s="14"/>
      <c r="BW1460" s="14">
        <v>0.374992616016458</v>
      </c>
      <c r="BX1460" s="14">
        <v>0.33467422760446702</v>
      </c>
      <c r="BY1460" s="14" t="s">
        <v>120</v>
      </c>
      <c r="BZ1460" s="14">
        <v>0.29379237162733601</v>
      </c>
      <c r="CA1460" s="14">
        <v>0.28825889899196599</v>
      </c>
      <c r="CB1460" s="14">
        <v>0.308146265479534</v>
      </c>
      <c r="CC1460" s="14">
        <v>0.410037552313544</v>
      </c>
      <c r="CD1460" s="14"/>
      <c r="CE1460" s="14">
        <v>0.35135034294631501</v>
      </c>
      <c r="CF1460" s="14">
        <v>0.356846478131852</v>
      </c>
      <c r="CG1460" s="14">
        <v>0.25149464593187898</v>
      </c>
      <c r="CH1460" s="14">
        <v>0.36530711001265298</v>
      </c>
      <c r="CI1460" s="14"/>
      <c r="CJ1460" s="14">
        <v>0.35053756693744698</v>
      </c>
      <c r="CK1460" s="14">
        <v>0.30392184496256602</v>
      </c>
      <c r="CL1460" s="14">
        <v>0.35336263348494701</v>
      </c>
      <c r="CM1460" s="14">
        <v>0.33553729583450398</v>
      </c>
      <c r="CN1460" s="14"/>
      <c r="CO1460" s="14">
        <v>0.33876032221344299</v>
      </c>
      <c r="CP1460" s="14">
        <v>0.34181053746162599</v>
      </c>
      <c r="CQ1460" s="14"/>
      <c r="CR1460" s="14">
        <v>0.32719280208493101</v>
      </c>
      <c r="CS1460" s="14">
        <v>0.34486483152780101</v>
      </c>
    </row>
    <row r="1461" spans="2:97" x14ac:dyDescent="0.3">
      <c r="B1461" t="s">
        <v>232</v>
      </c>
      <c r="C1461" s="14">
        <v>0.28698385684628203</v>
      </c>
      <c r="D1461" s="14">
        <v>0.27288831008709702</v>
      </c>
      <c r="E1461" s="14">
        <v>0.300449847318006</v>
      </c>
      <c r="F1461" s="14"/>
      <c r="G1461" s="14">
        <v>0.24598624029107299</v>
      </c>
      <c r="H1461" s="14">
        <v>0.25279475070987301</v>
      </c>
      <c r="I1461" s="14">
        <v>0.29637244459748502</v>
      </c>
      <c r="J1461" s="14">
        <v>0.30088734818924501</v>
      </c>
      <c r="K1461" s="14">
        <v>0.34878733540462098</v>
      </c>
      <c r="L1461" s="14">
        <v>0.281519123701371</v>
      </c>
      <c r="M1461" s="14"/>
      <c r="N1461" s="14">
        <v>0.26239783350478901</v>
      </c>
      <c r="O1461" s="14">
        <v>0.28836476035264702</v>
      </c>
      <c r="P1461" s="14">
        <v>0.27165593716811498</v>
      </c>
      <c r="Q1461" s="14">
        <v>0.32308809616992101</v>
      </c>
      <c r="R1461" s="14"/>
      <c r="S1461" s="14">
        <v>0.25850494476568298</v>
      </c>
      <c r="T1461" s="14">
        <v>0.31502850667458299</v>
      </c>
      <c r="U1461" s="14">
        <v>0.28721427315482101</v>
      </c>
      <c r="V1461" s="14">
        <v>0.28241987453495199</v>
      </c>
      <c r="W1461" s="14">
        <v>0.31178014321099101</v>
      </c>
      <c r="X1461" s="14">
        <v>0.27821652043940698</v>
      </c>
      <c r="Y1461" s="14">
        <v>0.30696506658039702</v>
      </c>
      <c r="Z1461" s="14">
        <v>0.315525521733659</v>
      </c>
      <c r="AA1461" s="14">
        <v>0.23609518886116401</v>
      </c>
      <c r="AB1461" s="14">
        <v>0.28458603147265399</v>
      </c>
      <c r="AC1461" s="14">
        <v>0.35085606727475299</v>
      </c>
      <c r="AD1461" s="14">
        <v>0.27578917869540498</v>
      </c>
      <c r="AE1461" s="14"/>
      <c r="AF1461" s="14">
        <v>0.30008619894546301</v>
      </c>
      <c r="AG1461" s="14">
        <v>0.27109283268879297</v>
      </c>
      <c r="AH1461" s="14">
        <v>0.23298880588682799</v>
      </c>
      <c r="AI1461" s="14">
        <v>0.316609028418468</v>
      </c>
      <c r="AJ1461" s="14">
        <v>0.26719070656410299</v>
      </c>
      <c r="AK1461" s="14"/>
      <c r="AL1461" s="14">
        <v>0.25286602204666198</v>
      </c>
      <c r="AM1461" s="14">
        <v>0.30329757346388803</v>
      </c>
      <c r="AN1461" s="14">
        <v>0.21927044280590199</v>
      </c>
      <c r="AO1461" s="14">
        <v>0.31272279506575101</v>
      </c>
      <c r="AP1461" s="14">
        <v>0.27466097207539802</v>
      </c>
      <c r="AQ1461" s="14">
        <v>0.31896681645668901</v>
      </c>
      <c r="AR1461" s="14"/>
      <c r="AS1461" s="14">
        <v>0.31378020410781499</v>
      </c>
      <c r="AT1461" s="14">
        <v>0.284579886075505</v>
      </c>
      <c r="AU1461" s="14">
        <v>0.27196377812419098</v>
      </c>
      <c r="AV1461" s="14">
        <v>0.26672911560616003</v>
      </c>
      <c r="AW1461" s="14">
        <v>0.257124175793914</v>
      </c>
      <c r="AX1461" s="14"/>
      <c r="AY1461" s="14">
        <v>0.148047531974309</v>
      </c>
      <c r="AZ1461" s="14">
        <v>0.22290161688319399</v>
      </c>
      <c r="BA1461" s="14">
        <v>0.34094070677621102</v>
      </c>
      <c r="BB1461" s="14">
        <v>0.32612991775181599</v>
      </c>
      <c r="BC1461" s="14">
        <v>0.300264800572701</v>
      </c>
      <c r="BD1461" s="14">
        <v>0.31296242154173398</v>
      </c>
      <c r="BE1461" s="14">
        <v>0.24419094573966199</v>
      </c>
      <c r="BF1461" s="14">
        <v>0.29748947536932902</v>
      </c>
      <c r="BG1461" s="14">
        <v>0.241032341398702</v>
      </c>
      <c r="BH1461" s="14">
        <v>0.29764800022489901</v>
      </c>
      <c r="BI1461" s="14">
        <v>0.301411433414702</v>
      </c>
      <c r="BJ1461" s="14">
        <v>0.29568018479569103</v>
      </c>
      <c r="BK1461" s="14">
        <v>0.20943751792040899</v>
      </c>
      <c r="BL1461" s="14">
        <v>0.25788817207215797</v>
      </c>
      <c r="BM1461" s="14">
        <v>0.305402227234085</v>
      </c>
      <c r="BN1461" s="14">
        <v>0.246516532900037</v>
      </c>
      <c r="BO1461" s="14"/>
      <c r="BP1461" s="14">
        <v>0.296562806588415</v>
      </c>
      <c r="BQ1461" s="14">
        <v>0.29848282014208499</v>
      </c>
      <c r="BR1461" s="14">
        <v>0.25173370415221302</v>
      </c>
      <c r="BS1461" s="14">
        <v>0.30263390960076098</v>
      </c>
      <c r="BT1461" s="14">
        <v>0.24863115365041399</v>
      </c>
      <c r="BU1461" s="14">
        <v>0.30187806172135101</v>
      </c>
      <c r="BV1461" s="14"/>
      <c r="BW1461" s="14">
        <v>0.27696433714004998</v>
      </c>
      <c r="BX1461" s="14">
        <v>0.316346917617778</v>
      </c>
      <c r="BY1461" s="14" t="s">
        <v>120</v>
      </c>
      <c r="BZ1461" s="14">
        <v>0.25249072471121298</v>
      </c>
      <c r="CA1461" s="14">
        <v>0.32136881110408</v>
      </c>
      <c r="CB1461" s="14">
        <v>0.30826897606714998</v>
      </c>
      <c r="CC1461" s="14">
        <v>0.14075230471740399</v>
      </c>
      <c r="CD1461" s="14"/>
      <c r="CE1461" s="14">
        <v>0.26823733903316799</v>
      </c>
      <c r="CF1461" s="14">
        <v>0.246628716768276</v>
      </c>
      <c r="CG1461" s="14">
        <v>0.29365822134200897</v>
      </c>
      <c r="CH1461" s="14">
        <v>0.28192961922947601</v>
      </c>
      <c r="CI1461" s="14"/>
      <c r="CJ1461" s="14">
        <v>0.24293459450740801</v>
      </c>
      <c r="CK1461" s="14">
        <v>0.29888526506693902</v>
      </c>
      <c r="CL1461" s="14">
        <v>0.296424084827283</v>
      </c>
      <c r="CM1461" s="14">
        <v>0.28753568181778599</v>
      </c>
      <c r="CN1461" s="14"/>
      <c r="CO1461" s="14">
        <v>0.22009367291878801</v>
      </c>
      <c r="CP1461" s="14">
        <v>0.29551339496353202</v>
      </c>
      <c r="CQ1461" s="14"/>
      <c r="CR1461" s="14">
        <v>0.24154035486867101</v>
      </c>
      <c r="CS1461" s="14">
        <v>0.294230994756849</v>
      </c>
    </row>
    <row r="1462" spans="2:97" x14ac:dyDescent="0.3">
      <c r="B1462" t="s">
        <v>233</v>
      </c>
      <c r="C1462" s="14">
        <v>0.114454217584879</v>
      </c>
      <c r="D1462" s="14">
        <v>9.3999004082650495E-2</v>
      </c>
      <c r="E1462" s="14">
        <v>0.13391562033419899</v>
      </c>
      <c r="F1462" s="14"/>
      <c r="G1462" s="14">
        <v>0.122515896920459</v>
      </c>
      <c r="H1462" s="14">
        <v>0.12333459063692601</v>
      </c>
      <c r="I1462" s="14">
        <v>0.12102571793422599</v>
      </c>
      <c r="J1462" s="14">
        <v>0.110556382887154</v>
      </c>
      <c r="K1462" s="14">
        <v>0.107169288577306</v>
      </c>
      <c r="L1462" s="14">
        <v>0.104597313727031</v>
      </c>
      <c r="M1462" s="14"/>
      <c r="N1462" s="14">
        <v>9.9541797033741206E-2</v>
      </c>
      <c r="O1462" s="14">
        <v>0.12694147354212201</v>
      </c>
      <c r="P1462" s="14">
        <v>0.10382820914113999</v>
      </c>
      <c r="Q1462" s="14">
        <v>0.12826807056025899</v>
      </c>
      <c r="R1462" s="14"/>
      <c r="S1462" s="14">
        <v>8.7976720011009604E-2</v>
      </c>
      <c r="T1462" s="14">
        <v>0.11895526746109</v>
      </c>
      <c r="U1462" s="14">
        <v>0.132719637292082</v>
      </c>
      <c r="V1462" s="14">
        <v>0.10703993329934799</v>
      </c>
      <c r="W1462" s="14">
        <v>0.13866202160472799</v>
      </c>
      <c r="X1462" s="14">
        <v>0.14724680559799999</v>
      </c>
      <c r="Y1462" s="14">
        <v>7.0091248543931395E-2</v>
      </c>
      <c r="Z1462" s="14">
        <v>0.143844343004321</v>
      </c>
      <c r="AA1462" s="14">
        <v>0.119615522199765</v>
      </c>
      <c r="AB1462" s="14">
        <v>0.12602242060893801</v>
      </c>
      <c r="AC1462" s="14">
        <v>7.4721226076603905E-2</v>
      </c>
      <c r="AD1462" s="14">
        <v>0.12978341567829399</v>
      </c>
      <c r="AE1462" s="14"/>
      <c r="AF1462" s="14">
        <v>0.12885726212633999</v>
      </c>
      <c r="AG1462" s="14">
        <v>0.129699882416032</v>
      </c>
      <c r="AH1462" s="14">
        <v>0.105059013458404</v>
      </c>
      <c r="AI1462" s="14">
        <v>8.5438150442749397E-2</v>
      </c>
      <c r="AJ1462" s="14">
        <v>5.3392074908105297E-2</v>
      </c>
      <c r="AK1462" s="14"/>
      <c r="AL1462" s="14">
        <v>0.13276673996111499</v>
      </c>
      <c r="AM1462" s="14">
        <v>0.111368836916582</v>
      </c>
      <c r="AN1462" s="14">
        <v>0.14970927997494299</v>
      </c>
      <c r="AO1462" s="14">
        <v>8.8785709649198102E-2</v>
      </c>
      <c r="AP1462" s="14">
        <v>8.4661235398612103E-2</v>
      </c>
      <c r="AQ1462" s="14">
        <v>9.6052923726548695E-2</v>
      </c>
      <c r="AR1462" s="14"/>
      <c r="AS1462" s="14">
        <v>0.11340644468273001</v>
      </c>
      <c r="AT1462" s="14">
        <v>9.5794911193551199E-2</v>
      </c>
      <c r="AU1462" s="14">
        <v>0.114687956327631</v>
      </c>
      <c r="AV1462" s="14">
        <v>0.13052780795333799</v>
      </c>
      <c r="AW1462" s="14">
        <v>0.1250458439761</v>
      </c>
      <c r="AX1462" s="14"/>
      <c r="AY1462" s="14">
        <v>0.178613727079904</v>
      </c>
      <c r="AZ1462" s="14">
        <v>0.10036129218088501</v>
      </c>
      <c r="BA1462" s="14">
        <v>0.112926557304807</v>
      </c>
      <c r="BB1462" s="14">
        <v>0.110198039546474</v>
      </c>
      <c r="BC1462" s="14">
        <v>0.12124673287116799</v>
      </c>
      <c r="BD1462" s="14">
        <v>0.108840754258708</v>
      </c>
      <c r="BE1462" s="14">
        <v>0.16315005690414999</v>
      </c>
      <c r="BF1462" s="14">
        <v>8.7255002658343905E-2</v>
      </c>
      <c r="BG1462" s="14">
        <v>8.5611981917774096E-2</v>
      </c>
      <c r="BH1462" s="14">
        <v>0.12102110146206201</v>
      </c>
      <c r="BI1462" s="14">
        <v>0.10732400235709599</v>
      </c>
      <c r="BJ1462" s="14">
        <v>0.10168217375722501</v>
      </c>
      <c r="BK1462" s="14">
        <v>0.13957586050136001</v>
      </c>
      <c r="BL1462" s="14">
        <v>0.12635876704402299</v>
      </c>
      <c r="BM1462" s="14">
        <v>0.120314882769623</v>
      </c>
      <c r="BN1462" s="14">
        <v>9.1825884350859005E-2</v>
      </c>
      <c r="BO1462" s="14"/>
      <c r="BP1462" s="14">
        <v>9.2536313047875907E-2</v>
      </c>
      <c r="BQ1462" s="14">
        <v>0.131448280108515</v>
      </c>
      <c r="BR1462" s="14">
        <v>0.122282800008717</v>
      </c>
      <c r="BS1462" s="14">
        <v>0.10954885729644601</v>
      </c>
      <c r="BT1462" s="14">
        <v>0.105471787749313</v>
      </c>
      <c r="BU1462" s="14">
        <v>0.14286167890002299</v>
      </c>
      <c r="BV1462" s="14"/>
      <c r="BW1462" s="14">
        <v>0.10592465852043</v>
      </c>
      <c r="BX1462" s="14">
        <v>0.117448719779519</v>
      </c>
      <c r="BY1462" s="14" t="s">
        <v>120</v>
      </c>
      <c r="BZ1462" s="14">
        <v>0.117604363356181</v>
      </c>
      <c r="CA1462" s="14">
        <v>9.4263704635900294E-2</v>
      </c>
      <c r="CB1462" s="14">
        <v>0.12917390877738699</v>
      </c>
      <c r="CC1462" s="14">
        <v>0.13967906598836699</v>
      </c>
      <c r="CD1462" s="14"/>
      <c r="CE1462" s="14">
        <v>0.102740702740359</v>
      </c>
      <c r="CF1462" s="14">
        <v>0.108935925377925</v>
      </c>
      <c r="CG1462" s="14">
        <v>0.160554816439126</v>
      </c>
      <c r="CH1462" s="14">
        <v>0.13621532592080501</v>
      </c>
      <c r="CI1462" s="14"/>
      <c r="CJ1462" s="14">
        <v>0.13034024503750999</v>
      </c>
      <c r="CK1462" s="14">
        <v>0.128862606716521</v>
      </c>
      <c r="CL1462" s="14">
        <v>0.105866462417934</v>
      </c>
      <c r="CM1462" s="14">
        <v>9.9999287947638696E-2</v>
      </c>
      <c r="CN1462" s="14"/>
      <c r="CO1462" s="14">
        <v>0.139944360969983</v>
      </c>
      <c r="CP1462" s="14">
        <v>0.11073249398858501</v>
      </c>
      <c r="CQ1462" s="14"/>
      <c r="CR1462" s="14">
        <v>0.15211819006569299</v>
      </c>
      <c r="CS1462" s="14">
        <v>0.110912191232556</v>
      </c>
    </row>
    <row r="1463" spans="2:97" x14ac:dyDescent="0.3">
      <c r="B1463" t="s">
        <v>234</v>
      </c>
      <c r="C1463" s="14">
        <v>4.2151130365909201E-2</v>
      </c>
      <c r="D1463" s="14">
        <v>4.15579232536308E-2</v>
      </c>
      <c r="E1463" s="14">
        <v>4.2856302897548403E-2</v>
      </c>
      <c r="F1463" s="14"/>
      <c r="G1463" s="14">
        <v>1.38953824765363E-2</v>
      </c>
      <c r="H1463" s="14">
        <v>4.1212373582164598E-2</v>
      </c>
      <c r="I1463" s="14">
        <v>3.7869074421380801E-2</v>
      </c>
      <c r="J1463" s="14">
        <v>5.2564643450991003E-2</v>
      </c>
      <c r="K1463" s="14">
        <v>7.4414368587374297E-2</v>
      </c>
      <c r="L1463" s="14">
        <v>3.4969017233702097E-2</v>
      </c>
      <c r="M1463" s="14"/>
      <c r="N1463" s="14">
        <v>3.7553462396777003E-2</v>
      </c>
      <c r="O1463" s="14">
        <v>4.0801529156728897E-2</v>
      </c>
      <c r="P1463" s="14">
        <v>5.3519247772204702E-2</v>
      </c>
      <c r="Q1463" s="14">
        <v>3.9023735161332597E-2</v>
      </c>
      <c r="R1463" s="14"/>
      <c r="S1463" s="14">
        <v>5.4507191331582397E-2</v>
      </c>
      <c r="T1463" s="14">
        <v>4.5910105731783203E-2</v>
      </c>
      <c r="U1463" s="14">
        <v>1.80718824087454E-2</v>
      </c>
      <c r="V1463" s="14">
        <v>5.3203306059667103E-2</v>
      </c>
      <c r="W1463" s="14">
        <v>3.42914967218775E-2</v>
      </c>
      <c r="X1463" s="14">
        <v>3.7459162229940703E-2</v>
      </c>
      <c r="Y1463" s="14">
        <v>2.91898788053572E-2</v>
      </c>
      <c r="Z1463" s="14">
        <v>9.3446486693176498E-2</v>
      </c>
      <c r="AA1463" s="14">
        <v>6.1849346401099403E-2</v>
      </c>
      <c r="AB1463" s="14">
        <v>1.6397978204662499E-2</v>
      </c>
      <c r="AC1463" s="14">
        <v>4.4005805771651703E-2</v>
      </c>
      <c r="AD1463" s="14">
        <v>0</v>
      </c>
      <c r="AE1463" s="14"/>
      <c r="AF1463" s="14">
        <v>2.7879345340197498E-2</v>
      </c>
      <c r="AG1463" s="14">
        <v>4.3784958335077999E-2</v>
      </c>
      <c r="AH1463" s="14">
        <v>3.3939937690137402E-2</v>
      </c>
      <c r="AI1463" s="14">
        <v>7.1336375938166205E-2</v>
      </c>
      <c r="AJ1463" s="14">
        <v>4.9158327879697497E-2</v>
      </c>
      <c r="AK1463" s="14"/>
      <c r="AL1463" s="14">
        <v>3.3966522649532802E-2</v>
      </c>
      <c r="AM1463" s="14">
        <v>3.1310211570468503E-2</v>
      </c>
      <c r="AN1463" s="14">
        <v>5.3227625096955403E-2</v>
      </c>
      <c r="AO1463" s="14">
        <v>5.3429944416150198E-2</v>
      </c>
      <c r="AP1463" s="14">
        <v>4.8471085256127297E-2</v>
      </c>
      <c r="AQ1463" s="14">
        <v>4.0601964576438103E-2</v>
      </c>
      <c r="AR1463" s="14"/>
      <c r="AS1463" s="14">
        <v>2.93769432572796E-2</v>
      </c>
      <c r="AT1463" s="14">
        <v>5.6979352887416401E-2</v>
      </c>
      <c r="AU1463" s="14">
        <v>4.1772659054604498E-2</v>
      </c>
      <c r="AV1463" s="14">
        <v>2.33207468623002E-2</v>
      </c>
      <c r="AW1463" s="14">
        <v>4.9742524784290199E-2</v>
      </c>
      <c r="AX1463" s="14"/>
      <c r="AY1463" s="14">
        <v>6.8633197583866198E-2</v>
      </c>
      <c r="AZ1463" s="14">
        <v>7.6859888532198301E-2</v>
      </c>
      <c r="BA1463" s="14">
        <v>3.5461319748581903E-2</v>
      </c>
      <c r="BB1463" s="14">
        <v>3.2276522514788297E-2</v>
      </c>
      <c r="BC1463" s="14">
        <v>4.9098406359111599E-2</v>
      </c>
      <c r="BD1463" s="14">
        <v>4.1964539103651E-2</v>
      </c>
      <c r="BE1463" s="14">
        <v>3.2230811839013399E-2</v>
      </c>
      <c r="BF1463" s="14">
        <v>3.1662889496599199E-2</v>
      </c>
      <c r="BG1463" s="14">
        <v>2.0103393042729099E-2</v>
      </c>
      <c r="BH1463" s="14">
        <v>4.85583542561236E-2</v>
      </c>
      <c r="BI1463" s="14">
        <v>3.9695352759682202E-2</v>
      </c>
      <c r="BJ1463" s="14">
        <v>8.3187549509512904E-2</v>
      </c>
      <c r="BK1463" s="14">
        <v>3.86601759364993E-2</v>
      </c>
      <c r="BL1463" s="14">
        <v>0</v>
      </c>
      <c r="BM1463" s="14">
        <v>1.93805467061864E-2</v>
      </c>
      <c r="BN1463" s="14">
        <v>4.6528029229589603E-2</v>
      </c>
      <c r="BO1463" s="14"/>
      <c r="BP1463" s="14">
        <v>4.2405907652772898E-2</v>
      </c>
      <c r="BQ1463" s="14">
        <v>4.5188895512594099E-2</v>
      </c>
      <c r="BR1463" s="14">
        <v>3.3875700763740697E-2</v>
      </c>
      <c r="BS1463" s="14">
        <v>4.0742078550327E-2</v>
      </c>
      <c r="BT1463" s="14">
        <v>4.2926853330248801E-2</v>
      </c>
      <c r="BU1463" s="14">
        <v>5.1409910837167699E-2</v>
      </c>
      <c r="BV1463" s="14"/>
      <c r="BW1463" s="14">
        <v>4.0606422239786298E-2</v>
      </c>
      <c r="BX1463" s="14">
        <v>4.4179548411225102E-2</v>
      </c>
      <c r="BY1463" s="14" t="s">
        <v>120</v>
      </c>
      <c r="BZ1463" s="14">
        <v>6.0232524293171399E-2</v>
      </c>
      <c r="CA1463" s="14">
        <v>6.34793151189154E-2</v>
      </c>
      <c r="CB1463" s="14">
        <v>3.17211500506916E-2</v>
      </c>
      <c r="CC1463" s="14">
        <v>1.17660717525934E-2</v>
      </c>
      <c r="CD1463" s="14"/>
      <c r="CE1463" s="14">
        <v>3.3346038782080201E-2</v>
      </c>
      <c r="CF1463" s="14">
        <v>4.8118001612698497E-2</v>
      </c>
      <c r="CG1463" s="14">
        <v>5.9000254995732603E-2</v>
      </c>
      <c r="CH1463" s="14">
        <v>4.3396785118259402E-2</v>
      </c>
      <c r="CI1463" s="14"/>
      <c r="CJ1463" s="14">
        <v>3.67036590691774E-2</v>
      </c>
      <c r="CK1463" s="14">
        <v>3.7420773901349999E-2</v>
      </c>
      <c r="CL1463" s="14">
        <v>4.7185105460647997E-2</v>
      </c>
      <c r="CM1463" s="14">
        <v>2.8370600048307801E-2</v>
      </c>
      <c r="CN1463" s="14"/>
      <c r="CO1463" s="14">
        <v>4.9471259893459303E-2</v>
      </c>
      <c r="CP1463" s="14">
        <v>4.1893404079590198E-2</v>
      </c>
      <c r="CQ1463" s="14"/>
      <c r="CR1463" s="14">
        <v>1.5558215739770001E-2</v>
      </c>
      <c r="CS1463" s="14">
        <v>4.6281445795550297E-2</v>
      </c>
    </row>
    <row r="1464" spans="2:97" x14ac:dyDescent="0.3">
      <c r="B1464" t="s">
        <v>92</v>
      </c>
      <c r="C1464" s="14">
        <v>6.7085827021097597E-2</v>
      </c>
      <c r="D1464" s="14">
        <v>4.9693144710165497E-2</v>
      </c>
      <c r="E1464" s="14">
        <v>8.4297895917387594E-2</v>
      </c>
      <c r="F1464" s="14"/>
      <c r="G1464" s="14">
        <v>6.4388872465462904E-2</v>
      </c>
      <c r="H1464" s="14">
        <v>5.0768914839635602E-2</v>
      </c>
      <c r="I1464" s="14">
        <v>4.9490572876881501E-2</v>
      </c>
      <c r="J1464" s="14">
        <v>6.9555047823327304E-2</v>
      </c>
      <c r="K1464" s="14">
        <v>8.3331227597150004E-2</v>
      </c>
      <c r="L1464" s="14">
        <v>8.35640536487917E-2</v>
      </c>
      <c r="M1464" s="14"/>
      <c r="N1464" s="14">
        <v>4.7040324830088499E-2</v>
      </c>
      <c r="O1464" s="14">
        <v>6.2580873168491105E-2</v>
      </c>
      <c r="P1464" s="14">
        <v>7.9079168475844702E-2</v>
      </c>
      <c r="Q1464" s="14">
        <v>8.3629948581111599E-2</v>
      </c>
      <c r="R1464" s="14"/>
      <c r="S1464" s="14">
        <v>8.1267373559185493E-2</v>
      </c>
      <c r="T1464" s="14">
        <v>6.0970618240958903E-2</v>
      </c>
      <c r="U1464" s="14">
        <v>5.69150229043862E-2</v>
      </c>
      <c r="V1464" s="14">
        <v>4.1323618392000702E-2</v>
      </c>
      <c r="W1464" s="14">
        <v>5.64093357617114E-2</v>
      </c>
      <c r="X1464" s="14">
        <v>6.8183445037440102E-2</v>
      </c>
      <c r="Y1464" s="14">
        <v>7.8955825555259998E-2</v>
      </c>
      <c r="Z1464" s="14">
        <v>4.5774683465692398E-2</v>
      </c>
      <c r="AA1464" s="14">
        <v>7.5045874871466897E-2</v>
      </c>
      <c r="AB1464" s="14">
        <v>6.3680182577393302E-2</v>
      </c>
      <c r="AC1464" s="14">
        <v>9.5853082295880895E-2</v>
      </c>
      <c r="AD1464" s="14">
        <v>8.2850343205672597E-2</v>
      </c>
      <c r="AE1464" s="14"/>
      <c r="AF1464" s="14">
        <v>5.8678082508689902E-2</v>
      </c>
      <c r="AG1464" s="14">
        <v>4.5449107390377198E-2</v>
      </c>
      <c r="AH1464" s="14">
        <v>5.4159734485516003E-2</v>
      </c>
      <c r="AI1464" s="14">
        <v>7.9547499559526003E-2</v>
      </c>
      <c r="AJ1464" s="14">
        <v>7.5162581299934902E-2</v>
      </c>
      <c r="AK1464" s="14"/>
      <c r="AL1464" s="14">
        <v>3.9828040273229198E-2</v>
      </c>
      <c r="AM1464" s="14">
        <v>5.4165573616825002E-2</v>
      </c>
      <c r="AN1464" s="14">
        <v>4.3051449828817201E-2</v>
      </c>
      <c r="AO1464" s="14">
        <v>7.4061727488611895E-2</v>
      </c>
      <c r="AP1464" s="14">
        <v>5.4002164480148197E-2</v>
      </c>
      <c r="AQ1464" s="14">
        <v>0.12925577518082501</v>
      </c>
      <c r="AR1464" s="14"/>
      <c r="AS1464" s="14">
        <v>6.9804546314449198E-2</v>
      </c>
      <c r="AT1464" s="14">
        <v>8.0642248691249294E-2</v>
      </c>
      <c r="AU1464" s="14">
        <v>5.2288608758471501E-2</v>
      </c>
      <c r="AV1464" s="14">
        <v>3.3884432494159303E-2</v>
      </c>
      <c r="AW1464" s="14">
        <v>0</v>
      </c>
      <c r="AX1464" s="14"/>
      <c r="AY1464" s="14">
        <v>0.13475656819877099</v>
      </c>
      <c r="AZ1464" s="14">
        <v>0.16102036906116399</v>
      </c>
      <c r="BA1464" s="14">
        <v>9.4355235663373505E-2</v>
      </c>
      <c r="BB1464" s="14">
        <v>8.2590845614324698E-2</v>
      </c>
      <c r="BC1464" s="14">
        <v>4.1929914757714501E-2</v>
      </c>
      <c r="BD1464" s="14">
        <v>9.3639384250950294E-2</v>
      </c>
      <c r="BE1464" s="14">
        <v>8.6498336337604606E-2</v>
      </c>
      <c r="BF1464" s="14">
        <v>5.42279581891634E-2</v>
      </c>
      <c r="BG1464" s="14">
        <v>7.5074956398634998E-2</v>
      </c>
      <c r="BH1464" s="14">
        <v>1.6271894884408101E-2</v>
      </c>
      <c r="BI1464" s="14">
        <v>2.7610321924876599E-2</v>
      </c>
      <c r="BJ1464" s="14">
        <v>8.3873221261198797E-2</v>
      </c>
      <c r="BK1464" s="14">
        <v>1.2227021484158501E-2</v>
      </c>
      <c r="BL1464" s="14">
        <v>4.3092888853567199E-2</v>
      </c>
      <c r="BM1464" s="14">
        <v>1.8982891690323099E-2</v>
      </c>
      <c r="BN1464" s="14">
        <v>3.5520759057153899E-2</v>
      </c>
      <c r="BO1464" s="14"/>
      <c r="BP1464" s="14">
        <v>5.1974262980870697E-2</v>
      </c>
      <c r="BQ1464" s="14">
        <v>5.84442891290868E-2</v>
      </c>
      <c r="BR1464" s="14">
        <v>7.9992453108433406E-2</v>
      </c>
      <c r="BS1464" s="14">
        <v>7.7470455744619998E-2</v>
      </c>
      <c r="BT1464" s="14">
        <v>9.0778392076861295E-2</v>
      </c>
      <c r="BU1464" s="14">
        <v>6.5532207607364501E-2</v>
      </c>
      <c r="BV1464" s="14"/>
      <c r="BW1464" s="14">
        <v>6.21814637107529E-2</v>
      </c>
      <c r="BX1464" s="14">
        <v>4.4630423649261598E-2</v>
      </c>
      <c r="BY1464" s="14" t="s">
        <v>120</v>
      </c>
      <c r="BZ1464" s="14">
        <v>6.8181445577759403E-2</v>
      </c>
      <c r="CA1464" s="14">
        <v>9.5583537991444395E-2</v>
      </c>
      <c r="CB1464" s="14">
        <v>7.6297464011569893E-2</v>
      </c>
      <c r="CC1464" s="14">
        <v>0.109618602787094</v>
      </c>
      <c r="CD1464" s="14"/>
      <c r="CE1464" s="14">
        <v>5.8728413320959301E-2</v>
      </c>
      <c r="CF1464" s="14">
        <v>4.5078136186812397E-2</v>
      </c>
      <c r="CG1464" s="14">
        <v>0.105137673377194</v>
      </c>
      <c r="CH1464" s="14">
        <v>4.7082426102602798E-2</v>
      </c>
      <c r="CI1464" s="14"/>
      <c r="CJ1464" s="14">
        <v>5.2013990827812703E-2</v>
      </c>
      <c r="CK1464" s="14">
        <v>7.5573909579159895E-2</v>
      </c>
      <c r="CL1464" s="14">
        <v>5.92010150165653E-2</v>
      </c>
      <c r="CM1464" s="14">
        <v>0.14947027681555999</v>
      </c>
      <c r="CN1464" s="14"/>
      <c r="CO1464" s="14">
        <v>4.5995503217524998E-2</v>
      </c>
      <c r="CP1464" s="14">
        <v>6.9502387207016597E-2</v>
      </c>
      <c r="CQ1464" s="14"/>
      <c r="CR1464" s="14">
        <v>3.2919009007449998E-2</v>
      </c>
      <c r="CS1464" s="14">
        <v>6.2726631036745306E-2</v>
      </c>
    </row>
    <row r="1465" spans="2:97" x14ac:dyDescent="0.3">
      <c r="B1465" t="s">
        <v>235</v>
      </c>
      <c r="C1465" s="14">
        <v>0.48932496818183102</v>
      </c>
      <c r="D1465" s="14">
        <v>0.54186161786645604</v>
      </c>
      <c r="E1465" s="14">
        <v>0.43848033353285998</v>
      </c>
      <c r="F1465" s="14"/>
      <c r="G1465" s="14">
        <v>0.553213607846469</v>
      </c>
      <c r="H1465" s="14">
        <v>0.53188937023140104</v>
      </c>
      <c r="I1465" s="14">
        <v>0.49524219017002602</v>
      </c>
      <c r="J1465" s="14">
        <v>0.46643657764928298</v>
      </c>
      <c r="K1465" s="14">
        <v>0.38629777983354902</v>
      </c>
      <c r="L1465" s="14">
        <v>0.495350491689104</v>
      </c>
      <c r="M1465" s="14"/>
      <c r="N1465" s="14">
        <v>0.55346658223460399</v>
      </c>
      <c r="O1465" s="14">
        <v>0.48131136378000999</v>
      </c>
      <c r="P1465" s="14">
        <v>0.491917437442695</v>
      </c>
      <c r="Q1465" s="14">
        <v>0.42599014952737602</v>
      </c>
      <c r="R1465" s="14"/>
      <c r="S1465" s="14">
        <v>0.51774377033253904</v>
      </c>
      <c r="T1465" s="14">
        <v>0.45913550189158497</v>
      </c>
      <c r="U1465" s="14">
        <v>0.50507918423996501</v>
      </c>
      <c r="V1465" s="14">
        <v>0.516013267714032</v>
      </c>
      <c r="W1465" s="14">
        <v>0.45885700270069202</v>
      </c>
      <c r="X1465" s="14">
        <v>0.468894066695212</v>
      </c>
      <c r="Y1465" s="14">
        <v>0.51479798051505399</v>
      </c>
      <c r="Z1465" s="14">
        <v>0.40140896510315</v>
      </c>
      <c r="AA1465" s="14">
        <v>0.50739406766650397</v>
      </c>
      <c r="AB1465" s="14">
        <v>0.50931338713635199</v>
      </c>
      <c r="AC1465" s="14">
        <v>0.43456381858111098</v>
      </c>
      <c r="AD1465" s="14">
        <v>0.51157706242062795</v>
      </c>
      <c r="AE1465" s="14"/>
      <c r="AF1465" s="14">
        <v>0.48449911107930999</v>
      </c>
      <c r="AG1465" s="14">
        <v>0.50997321916971905</v>
      </c>
      <c r="AH1465" s="14">
        <v>0.57385250847911395</v>
      </c>
      <c r="AI1465" s="14">
        <v>0.44706894564109101</v>
      </c>
      <c r="AJ1465" s="14">
        <v>0.55509630934816001</v>
      </c>
      <c r="AK1465" s="14"/>
      <c r="AL1465" s="14">
        <v>0.54057267506946105</v>
      </c>
      <c r="AM1465" s="14">
        <v>0.49985780443223599</v>
      </c>
      <c r="AN1465" s="14">
        <v>0.53474120229338196</v>
      </c>
      <c r="AO1465" s="14">
        <v>0.47099982338028901</v>
      </c>
      <c r="AP1465" s="14">
        <v>0.53820454278971397</v>
      </c>
      <c r="AQ1465" s="14">
        <v>0.41512252005950001</v>
      </c>
      <c r="AR1465" s="14"/>
      <c r="AS1465" s="14">
        <v>0.47363186163772703</v>
      </c>
      <c r="AT1465" s="14">
        <v>0.48200360115227803</v>
      </c>
      <c r="AU1465" s="14">
        <v>0.51928699773510201</v>
      </c>
      <c r="AV1465" s="14">
        <v>0.54553789708404199</v>
      </c>
      <c r="AW1465" s="14">
        <v>0.56808745544569605</v>
      </c>
      <c r="AX1465" s="14"/>
      <c r="AY1465" s="14">
        <v>0.46994897516314899</v>
      </c>
      <c r="AZ1465" s="14">
        <v>0.43885683334255798</v>
      </c>
      <c r="BA1465" s="14">
        <v>0.41631618050702601</v>
      </c>
      <c r="BB1465" s="14">
        <v>0.44880467457259698</v>
      </c>
      <c r="BC1465" s="14">
        <v>0.48746014543930599</v>
      </c>
      <c r="BD1465" s="14">
        <v>0.442592900844957</v>
      </c>
      <c r="BE1465" s="14">
        <v>0.47392984917956998</v>
      </c>
      <c r="BF1465" s="14">
        <v>0.52936467428656497</v>
      </c>
      <c r="BG1465" s="14">
        <v>0.57817732724215898</v>
      </c>
      <c r="BH1465" s="14">
        <v>0.51650064917250804</v>
      </c>
      <c r="BI1465" s="14">
        <v>0.523958889543644</v>
      </c>
      <c r="BJ1465" s="14">
        <v>0.43557687067637202</v>
      </c>
      <c r="BK1465" s="14">
        <v>0.600099424157573</v>
      </c>
      <c r="BL1465" s="14">
        <v>0.57266017203025099</v>
      </c>
      <c r="BM1465" s="14">
        <v>0.53591945159978305</v>
      </c>
      <c r="BN1465" s="14">
        <v>0.57960879446236002</v>
      </c>
      <c r="BO1465" s="14"/>
      <c r="BP1465" s="14">
        <v>0.51652070973006603</v>
      </c>
      <c r="BQ1465" s="14">
        <v>0.46643571510771897</v>
      </c>
      <c r="BR1465" s="14">
        <v>0.51211534196689601</v>
      </c>
      <c r="BS1465" s="14">
        <v>0.469604698807846</v>
      </c>
      <c r="BT1465" s="14">
        <v>0.51219181319316298</v>
      </c>
      <c r="BU1465" s="14">
        <v>0.43831814093409299</v>
      </c>
      <c r="BV1465" s="14"/>
      <c r="BW1465" s="14">
        <v>0.51432311838898004</v>
      </c>
      <c r="BX1465" s="14">
        <v>0.477394390542215</v>
      </c>
      <c r="BY1465" s="14" t="s">
        <v>120</v>
      </c>
      <c r="BZ1465" s="14">
        <v>0.50149094206167599</v>
      </c>
      <c r="CA1465" s="14">
        <v>0.42530463114966</v>
      </c>
      <c r="CB1465" s="14">
        <v>0.45453850109320099</v>
      </c>
      <c r="CC1465" s="14">
        <v>0.598183954754541</v>
      </c>
      <c r="CD1465" s="14"/>
      <c r="CE1465" s="14">
        <v>0.536947506123434</v>
      </c>
      <c r="CF1465" s="14">
        <v>0.55123922005428805</v>
      </c>
      <c r="CG1465" s="14">
        <v>0.38164903384593801</v>
      </c>
      <c r="CH1465" s="14">
        <v>0.491375843628857</v>
      </c>
      <c r="CI1465" s="14"/>
      <c r="CJ1465" s="14">
        <v>0.53800751055809204</v>
      </c>
      <c r="CK1465" s="14">
        <v>0.45925744473603097</v>
      </c>
      <c r="CL1465" s="14">
        <v>0.49132333227756902</v>
      </c>
      <c r="CM1465" s="14">
        <v>0.43462415337070698</v>
      </c>
      <c r="CN1465" s="14"/>
      <c r="CO1465" s="14">
        <v>0.54449520300024401</v>
      </c>
      <c r="CP1465" s="14">
        <v>0.48235831976127602</v>
      </c>
      <c r="CQ1465" s="14"/>
      <c r="CR1465" s="14">
        <v>0.55786423031841603</v>
      </c>
      <c r="CS1465" s="14">
        <v>0.48584873717829902</v>
      </c>
    </row>
    <row r="1466" spans="2:97" x14ac:dyDescent="0.3">
      <c r="B1466" t="s">
        <v>236</v>
      </c>
      <c r="C1466" s="14">
        <v>0.15660534795078901</v>
      </c>
      <c r="D1466" s="14">
        <v>0.135556927336281</v>
      </c>
      <c r="E1466" s="14">
        <v>0.17677192323174701</v>
      </c>
      <c r="F1466" s="14"/>
      <c r="G1466" s="14">
        <v>0.13641127939699499</v>
      </c>
      <c r="H1466" s="14">
        <v>0.16454696421908999</v>
      </c>
      <c r="I1466" s="14">
        <v>0.158894792355606</v>
      </c>
      <c r="J1466" s="14">
        <v>0.16312102633814499</v>
      </c>
      <c r="K1466" s="14">
        <v>0.18158365716468</v>
      </c>
      <c r="L1466" s="14">
        <v>0.13956633096073301</v>
      </c>
      <c r="M1466" s="14"/>
      <c r="N1466" s="14">
        <v>0.13709525943051801</v>
      </c>
      <c r="O1466" s="14">
        <v>0.16774300269885101</v>
      </c>
      <c r="P1466" s="14">
        <v>0.15734745691334501</v>
      </c>
      <c r="Q1466" s="14">
        <v>0.167291805721591</v>
      </c>
      <c r="R1466" s="14"/>
      <c r="S1466" s="14">
        <v>0.142483911342592</v>
      </c>
      <c r="T1466" s="14">
        <v>0.164865373192873</v>
      </c>
      <c r="U1466" s="14">
        <v>0.15079151970082799</v>
      </c>
      <c r="V1466" s="14">
        <v>0.16024323935901499</v>
      </c>
      <c r="W1466" s="14">
        <v>0.17295351832660599</v>
      </c>
      <c r="X1466" s="14">
        <v>0.18470596782793999</v>
      </c>
      <c r="Y1466" s="14">
        <v>9.9281127349288498E-2</v>
      </c>
      <c r="Z1466" s="14">
        <v>0.23729082969749801</v>
      </c>
      <c r="AA1466" s="14">
        <v>0.181464868600865</v>
      </c>
      <c r="AB1466" s="14">
        <v>0.142420398813601</v>
      </c>
      <c r="AC1466" s="14">
        <v>0.118727031848256</v>
      </c>
      <c r="AD1466" s="14">
        <v>0.12978341567829399</v>
      </c>
      <c r="AE1466" s="14"/>
      <c r="AF1466" s="14">
        <v>0.156736607466538</v>
      </c>
      <c r="AG1466" s="14">
        <v>0.17348484075111001</v>
      </c>
      <c r="AH1466" s="14">
        <v>0.13899895114854199</v>
      </c>
      <c r="AI1466" s="14">
        <v>0.15677452638091599</v>
      </c>
      <c r="AJ1466" s="14">
        <v>0.102550402787803</v>
      </c>
      <c r="AK1466" s="14"/>
      <c r="AL1466" s="14">
        <v>0.166733262610648</v>
      </c>
      <c r="AM1466" s="14">
        <v>0.14267904848705101</v>
      </c>
      <c r="AN1466" s="14">
        <v>0.20293690507189799</v>
      </c>
      <c r="AO1466" s="14">
        <v>0.142215654065348</v>
      </c>
      <c r="AP1466" s="14">
        <v>0.13313232065473901</v>
      </c>
      <c r="AQ1466" s="14">
        <v>0.136654888302987</v>
      </c>
      <c r="AR1466" s="14"/>
      <c r="AS1466" s="14">
        <v>0.14278338794001</v>
      </c>
      <c r="AT1466" s="14">
        <v>0.152774264080968</v>
      </c>
      <c r="AU1466" s="14">
        <v>0.15646061538223599</v>
      </c>
      <c r="AV1466" s="14">
        <v>0.153848554815638</v>
      </c>
      <c r="AW1466" s="14">
        <v>0.17478836876039</v>
      </c>
      <c r="AX1466" s="14"/>
      <c r="AY1466" s="14">
        <v>0.24724692466376999</v>
      </c>
      <c r="AZ1466" s="14">
        <v>0.17722118071308399</v>
      </c>
      <c r="BA1466" s="14">
        <v>0.14838787705338899</v>
      </c>
      <c r="BB1466" s="14">
        <v>0.14247456206126199</v>
      </c>
      <c r="BC1466" s="14">
        <v>0.170345139230279</v>
      </c>
      <c r="BD1466" s="14">
        <v>0.15080529336235901</v>
      </c>
      <c r="BE1466" s="14">
        <v>0.19538086874316399</v>
      </c>
      <c r="BF1466" s="14">
        <v>0.118917892154943</v>
      </c>
      <c r="BG1466" s="14">
        <v>0.105715374960503</v>
      </c>
      <c r="BH1466" s="14">
        <v>0.169579455718185</v>
      </c>
      <c r="BI1466" s="14">
        <v>0.14701935511677799</v>
      </c>
      <c r="BJ1466" s="14">
        <v>0.18486972326673801</v>
      </c>
      <c r="BK1466" s="14">
        <v>0.17823603643785901</v>
      </c>
      <c r="BL1466" s="14">
        <v>0.12635876704402299</v>
      </c>
      <c r="BM1466" s="14">
        <v>0.13969542947580901</v>
      </c>
      <c r="BN1466" s="14">
        <v>0.13835391358044899</v>
      </c>
      <c r="BO1466" s="14"/>
      <c r="BP1466" s="14">
        <v>0.13494222070064901</v>
      </c>
      <c r="BQ1466" s="14">
        <v>0.176637175621109</v>
      </c>
      <c r="BR1466" s="14">
        <v>0.15615850077245799</v>
      </c>
      <c r="BS1466" s="14">
        <v>0.150290935846773</v>
      </c>
      <c r="BT1466" s="14">
        <v>0.14839864107956199</v>
      </c>
      <c r="BU1466" s="14">
        <v>0.194271589737191</v>
      </c>
      <c r="BV1466" s="14"/>
      <c r="BW1466" s="14">
        <v>0.14653108076021701</v>
      </c>
      <c r="BX1466" s="14">
        <v>0.161628268190744</v>
      </c>
      <c r="BY1466" s="14" t="s">
        <v>120</v>
      </c>
      <c r="BZ1466" s="14">
        <v>0.17783688764935199</v>
      </c>
      <c r="CA1466" s="14">
        <v>0.157743019754816</v>
      </c>
      <c r="CB1466" s="14">
        <v>0.160895058828079</v>
      </c>
      <c r="CC1466" s="14">
        <v>0.15144513774096099</v>
      </c>
      <c r="CD1466" s="14"/>
      <c r="CE1466" s="14">
        <v>0.13608674152243899</v>
      </c>
      <c r="CF1466" s="14">
        <v>0.15705392699062301</v>
      </c>
      <c r="CG1466" s="14">
        <v>0.219555071434859</v>
      </c>
      <c r="CH1466" s="14">
        <v>0.17961211103906399</v>
      </c>
      <c r="CI1466" s="14"/>
      <c r="CJ1466" s="14">
        <v>0.16704390410668701</v>
      </c>
      <c r="CK1466" s="14">
        <v>0.16628338061787101</v>
      </c>
      <c r="CL1466" s="14">
        <v>0.15305156787858201</v>
      </c>
      <c r="CM1466" s="14">
        <v>0.12836988799594601</v>
      </c>
      <c r="CN1466" s="14"/>
      <c r="CO1466" s="14">
        <v>0.18941562086344199</v>
      </c>
      <c r="CP1466" s="14">
        <v>0.152625898068175</v>
      </c>
      <c r="CQ1466" s="14"/>
      <c r="CR1466" s="14">
        <v>0.167676405805463</v>
      </c>
      <c r="CS1466" s="14">
        <v>0.15719363702810699</v>
      </c>
    </row>
    <row r="1467" spans="2:97" x14ac:dyDescent="0.3">
      <c r="B1467" t="s">
        <v>237</v>
      </c>
      <c r="C1467" s="14">
        <v>0.33271962023104301</v>
      </c>
      <c r="D1467" s="14">
        <v>0.40630469053017498</v>
      </c>
      <c r="E1467" s="14">
        <v>0.26170841030111203</v>
      </c>
      <c r="F1467" s="14"/>
      <c r="G1467" s="14">
        <v>0.41680232844947501</v>
      </c>
      <c r="H1467" s="14">
        <v>0.367342406012311</v>
      </c>
      <c r="I1467" s="14">
        <v>0.33634739781442002</v>
      </c>
      <c r="J1467" s="14">
        <v>0.30331555131113702</v>
      </c>
      <c r="K1467" s="14">
        <v>0.20471412266887001</v>
      </c>
      <c r="L1467" s="14">
        <v>0.35578416072837199</v>
      </c>
      <c r="M1467" s="14"/>
      <c r="N1467" s="14">
        <v>0.41637132280408601</v>
      </c>
      <c r="O1467" s="14">
        <v>0.31356836108115899</v>
      </c>
      <c r="P1467" s="14">
        <v>0.33456998052935</v>
      </c>
      <c r="Q1467" s="14">
        <v>0.25869834380578499</v>
      </c>
      <c r="R1467" s="14"/>
      <c r="S1467" s="14">
        <v>0.37525985898994701</v>
      </c>
      <c r="T1467" s="14">
        <v>0.294270128698712</v>
      </c>
      <c r="U1467" s="14">
        <v>0.35428766453913801</v>
      </c>
      <c r="V1467" s="14">
        <v>0.35577002835501698</v>
      </c>
      <c r="W1467" s="14">
        <v>0.28590348437408603</v>
      </c>
      <c r="X1467" s="14">
        <v>0.28418809886727198</v>
      </c>
      <c r="Y1467" s="14">
        <v>0.41551685316576598</v>
      </c>
      <c r="Z1467" s="14">
        <v>0.16411813540565301</v>
      </c>
      <c r="AA1467" s="14">
        <v>0.325929199065639</v>
      </c>
      <c r="AB1467" s="14">
        <v>0.36689298832275102</v>
      </c>
      <c r="AC1467" s="14">
        <v>0.31583678673285498</v>
      </c>
      <c r="AD1467" s="14">
        <v>0.38179364674233301</v>
      </c>
      <c r="AE1467" s="14"/>
      <c r="AF1467" s="14">
        <v>0.32776250361277198</v>
      </c>
      <c r="AG1467" s="14">
        <v>0.33648837841860901</v>
      </c>
      <c r="AH1467" s="14">
        <v>0.43485355733057202</v>
      </c>
      <c r="AI1467" s="14">
        <v>0.29029441926017502</v>
      </c>
      <c r="AJ1467" s="14">
        <v>0.45254590656035698</v>
      </c>
      <c r="AK1467" s="14"/>
      <c r="AL1467" s="14">
        <v>0.37383941245881303</v>
      </c>
      <c r="AM1467" s="14">
        <v>0.357178755945185</v>
      </c>
      <c r="AN1467" s="14">
        <v>0.33180429722148402</v>
      </c>
      <c r="AO1467" s="14">
        <v>0.32878416931493998</v>
      </c>
      <c r="AP1467" s="14">
        <v>0.40507222213497501</v>
      </c>
      <c r="AQ1467" s="14">
        <v>0.27846763175651301</v>
      </c>
      <c r="AR1467" s="14"/>
      <c r="AS1467" s="14">
        <v>0.33084847369771703</v>
      </c>
      <c r="AT1467" s="14">
        <v>0.32922933707131102</v>
      </c>
      <c r="AU1467" s="14">
        <v>0.36282638235286602</v>
      </c>
      <c r="AV1467" s="14">
        <v>0.39168934226840402</v>
      </c>
      <c r="AW1467" s="14">
        <v>0.393299086685306</v>
      </c>
      <c r="AX1467" s="14"/>
      <c r="AY1467" s="14">
        <v>0.22270205049937999</v>
      </c>
      <c r="AZ1467" s="14">
        <v>0.26163565262947502</v>
      </c>
      <c r="BA1467" s="14">
        <v>0.267928303453637</v>
      </c>
      <c r="BB1467" s="14">
        <v>0.30633011251133502</v>
      </c>
      <c r="BC1467" s="14">
        <v>0.317115006209026</v>
      </c>
      <c r="BD1467" s="14">
        <v>0.29178760748259802</v>
      </c>
      <c r="BE1467" s="14">
        <v>0.27854898043640602</v>
      </c>
      <c r="BF1467" s="14">
        <v>0.410446782131621</v>
      </c>
      <c r="BG1467" s="14">
        <v>0.47246195228165599</v>
      </c>
      <c r="BH1467" s="14">
        <v>0.34692119345432298</v>
      </c>
      <c r="BI1467" s="14">
        <v>0.37693953442686601</v>
      </c>
      <c r="BJ1467" s="14">
        <v>0.25070714740963401</v>
      </c>
      <c r="BK1467" s="14">
        <v>0.42186338771971399</v>
      </c>
      <c r="BL1467" s="14">
        <v>0.446301404986228</v>
      </c>
      <c r="BM1467" s="14">
        <v>0.39622402212397301</v>
      </c>
      <c r="BN1467" s="14">
        <v>0.441254880881912</v>
      </c>
      <c r="BO1467" s="14"/>
      <c r="BP1467" s="14">
        <v>0.38157848902941699</v>
      </c>
      <c r="BQ1467" s="14">
        <v>0.28979853948661</v>
      </c>
      <c r="BR1467" s="14">
        <v>0.35595684119443799</v>
      </c>
      <c r="BS1467" s="14">
        <v>0.319313762961073</v>
      </c>
      <c r="BT1467" s="14">
        <v>0.36379317211360102</v>
      </c>
      <c r="BU1467" s="14">
        <v>0.244046551196902</v>
      </c>
      <c r="BV1467" s="14"/>
      <c r="BW1467" s="14">
        <v>0.367792037628764</v>
      </c>
      <c r="BX1467" s="14">
        <v>0.315766122351471</v>
      </c>
      <c r="BY1467" s="14" t="s">
        <v>120</v>
      </c>
      <c r="BZ1467" s="14">
        <v>0.32365405441232398</v>
      </c>
      <c r="CA1467" s="14">
        <v>0.26756161139484402</v>
      </c>
      <c r="CB1467" s="14">
        <v>0.29364344226512301</v>
      </c>
      <c r="CC1467" s="14">
        <v>0.44673881701358098</v>
      </c>
      <c r="CD1467" s="14"/>
      <c r="CE1467" s="14">
        <v>0.40086076460099501</v>
      </c>
      <c r="CF1467" s="14">
        <v>0.39418529306366401</v>
      </c>
      <c r="CG1467" s="14">
        <v>0.16209396241107901</v>
      </c>
      <c r="CH1467" s="14">
        <v>0.31176373258979301</v>
      </c>
      <c r="CI1467" s="14"/>
      <c r="CJ1467" s="14">
        <v>0.37096360645140503</v>
      </c>
      <c r="CK1467" s="14">
        <v>0.29297406411816002</v>
      </c>
      <c r="CL1467" s="14">
        <v>0.33827176439898698</v>
      </c>
      <c r="CM1467" s="14">
        <v>0.30625426537476103</v>
      </c>
      <c r="CN1467" s="14"/>
      <c r="CO1467" s="14">
        <v>0.35507958213680202</v>
      </c>
      <c r="CP1467" s="14">
        <v>0.32973242169310002</v>
      </c>
      <c r="CQ1467" s="14"/>
      <c r="CR1467" s="14">
        <v>0.39018782451295397</v>
      </c>
      <c r="CS1467" s="14">
        <v>0.328655100150192</v>
      </c>
    </row>
    <row r="1468" spans="2:97" x14ac:dyDescent="0.3">
      <c r="C1468" s="14"/>
      <c r="D1468" s="14"/>
      <c r="E1468" s="14"/>
      <c r="F1468" s="14"/>
      <c r="G1468" s="14"/>
      <c r="H1468" s="14"/>
      <c r="I1468" s="14"/>
      <c r="J1468" s="14"/>
      <c r="K1468" s="14"/>
      <c r="L1468" s="14"/>
      <c r="M1468" s="14"/>
      <c r="N1468" s="14"/>
      <c r="O1468" s="14"/>
      <c r="P1468" s="14"/>
      <c r="Q1468" s="14"/>
      <c r="R1468" s="14"/>
      <c r="S1468" s="14"/>
      <c r="T1468" s="14"/>
      <c r="U1468" s="14"/>
      <c r="V1468" s="14"/>
      <c r="W1468" s="14"/>
      <c r="X1468" s="14"/>
      <c r="Y1468" s="14"/>
      <c r="Z1468" s="14"/>
      <c r="AA1468" s="14"/>
      <c r="AB1468" s="14"/>
      <c r="AC1468" s="14"/>
      <c r="AD1468" s="14"/>
      <c r="AE1468" s="14"/>
      <c r="AF1468" s="14"/>
      <c r="AG1468" s="14"/>
      <c r="AH1468" s="14"/>
      <c r="AI1468" s="14"/>
      <c r="AJ1468" s="14"/>
      <c r="AK1468" s="14"/>
      <c r="AL1468" s="14"/>
      <c r="AM1468" s="14"/>
      <c r="AN1468" s="14"/>
      <c r="AO1468" s="14"/>
      <c r="AP1468" s="14"/>
      <c r="AQ1468" s="14"/>
      <c r="AR1468" s="14"/>
      <c r="AS1468" s="14"/>
      <c r="AT1468" s="14"/>
      <c r="AU1468" s="14"/>
      <c r="AV1468" s="14"/>
      <c r="AW1468" s="14"/>
      <c r="AX1468" s="14"/>
      <c r="AY1468" s="14"/>
      <c r="AZ1468" s="14"/>
      <c r="BA1468" s="14"/>
      <c r="BB1468" s="14"/>
      <c r="BC1468" s="14"/>
      <c r="BD1468" s="14"/>
      <c r="BE1468" s="14"/>
      <c r="BF1468" s="14"/>
      <c r="BG1468" s="14"/>
      <c r="BH1468" s="14"/>
      <c r="BI1468" s="14"/>
      <c r="BJ1468" s="14"/>
      <c r="BK1468" s="14"/>
      <c r="BL1468" s="14"/>
      <c r="BM1468" s="14"/>
      <c r="BN1468" s="14"/>
      <c r="BO1468" s="14"/>
      <c r="BP1468" s="14"/>
      <c r="BQ1468" s="14"/>
      <c r="BR1468" s="14"/>
      <c r="BS1468" s="14"/>
      <c r="BT1468" s="14"/>
      <c r="BU1468" s="14"/>
      <c r="BV1468" s="14"/>
      <c r="BW1468" s="14"/>
      <c r="BX1468" s="14"/>
      <c r="BY1468" s="14"/>
      <c r="BZ1468" s="14"/>
      <c r="CA1468" s="14"/>
      <c r="CB1468" s="14"/>
      <c r="CC1468" s="14"/>
      <c r="CD1468" s="14"/>
      <c r="CE1468" s="14"/>
      <c r="CF1468" s="14"/>
      <c r="CG1468" s="14"/>
      <c r="CH1468" s="14"/>
      <c r="CI1468" s="14"/>
      <c r="CJ1468" s="14"/>
      <c r="CK1468" s="14"/>
      <c r="CL1468" s="14"/>
      <c r="CM1468" s="14"/>
      <c r="CN1468" s="14"/>
      <c r="CO1468" s="14"/>
      <c r="CP1468" s="14"/>
      <c r="CQ1468" s="14"/>
      <c r="CR1468" s="14"/>
      <c r="CS1468" s="14"/>
    </row>
    <row r="1469" spans="2:97" x14ac:dyDescent="0.3">
      <c r="B1469" s="6" t="s">
        <v>570</v>
      </c>
      <c r="C1469" s="14"/>
      <c r="D1469" s="14"/>
      <c r="E1469" s="14"/>
      <c r="F1469" s="14"/>
      <c r="G1469" s="14"/>
      <c r="H1469" s="14"/>
      <c r="I1469" s="14"/>
      <c r="J1469" s="14"/>
      <c r="K1469" s="14"/>
      <c r="L1469" s="14"/>
      <c r="M1469" s="14"/>
      <c r="N1469" s="14"/>
      <c r="O1469" s="14"/>
      <c r="P1469" s="14"/>
      <c r="Q1469" s="14"/>
      <c r="R1469" s="14"/>
      <c r="S1469" s="14"/>
      <c r="T1469" s="14"/>
      <c r="U1469" s="14"/>
      <c r="V1469" s="14"/>
      <c r="W1469" s="14"/>
      <c r="X1469" s="14"/>
      <c r="Y1469" s="14"/>
      <c r="Z1469" s="14"/>
      <c r="AA1469" s="14"/>
      <c r="AB1469" s="14"/>
      <c r="AC1469" s="14"/>
      <c r="AD1469" s="14"/>
      <c r="AE1469" s="14"/>
      <c r="AF1469" s="14"/>
      <c r="AG1469" s="14"/>
      <c r="AH1469" s="14"/>
      <c r="AI1469" s="14"/>
      <c r="AJ1469" s="14"/>
      <c r="AK1469" s="14"/>
      <c r="AL1469" s="14"/>
      <c r="AM1469" s="14"/>
      <c r="AN1469" s="14"/>
      <c r="AO1469" s="14"/>
      <c r="AP1469" s="14"/>
      <c r="AQ1469" s="14"/>
      <c r="AR1469" s="14"/>
      <c r="AS1469" s="14"/>
      <c r="AT1469" s="14"/>
      <c r="AU1469" s="14"/>
      <c r="AV1469" s="14"/>
      <c r="AW1469" s="14"/>
      <c r="AX1469" s="14"/>
      <c r="AY1469" s="14"/>
      <c r="AZ1469" s="14"/>
      <c r="BA1469" s="14"/>
      <c r="BB1469" s="14"/>
      <c r="BC1469" s="14"/>
      <c r="BD1469" s="14"/>
      <c r="BE1469" s="14"/>
      <c r="BF1469" s="14"/>
      <c r="BG1469" s="14"/>
      <c r="BH1469" s="14"/>
      <c r="BI1469" s="14"/>
      <c r="BJ1469" s="14"/>
      <c r="BK1469" s="14"/>
      <c r="BL1469" s="14"/>
      <c r="BM1469" s="14"/>
      <c r="BN1469" s="14"/>
      <c r="BO1469" s="14"/>
      <c r="BP1469" s="14"/>
      <c r="BQ1469" s="14"/>
      <c r="BR1469" s="14"/>
      <c r="BS1469" s="14"/>
      <c r="BT1469" s="14"/>
      <c r="BU1469" s="14"/>
      <c r="BV1469" s="14"/>
      <c r="BW1469" s="14"/>
      <c r="BX1469" s="14"/>
      <c r="BY1469" s="14"/>
      <c r="BZ1469" s="14"/>
      <c r="CA1469" s="14"/>
      <c r="CB1469" s="14"/>
      <c r="CC1469" s="14"/>
      <c r="CD1469" s="14"/>
      <c r="CE1469" s="14"/>
      <c r="CF1469" s="14"/>
      <c r="CG1469" s="14"/>
      <c r="CH1469" s="14"/>
      <c r="CI1469" s="14"/>
      <c r="CJ1469" s="14"/>
      <c r="CK1469" s="14"/>
      <c r="CL1469" s="14"/>
      <c r="CM1469" s="14"/>
      <c r="CN1469" s="14"/>
      <c r="CO1469" s="14"/>
      <c r="CP1469" s="14"/>
      <c r="CQ1469" s="14"/>
      <c r="CR1469" s="14"/>
      <c r="CS1469" s="14"/>
    </row>
    <row r="1470" spans="2:97" x14ac:dyDescent="0.3">
      <c r="B1470" s="24" t="s">
        <v>118</v>
      </c>
      <c r="C1470" s="14"/>
      <c r="D1470" s="14"/>
      <c r="E1470" s="14"/>
      <c r="F1470" s="14"/>
      <c r="G1470" s="14"/>
      <c r="H1470" s="14"/>
      <c r="I1470" s="14"/>
      <c r="J1470" s="14"/>
      <c r="K1470" s="14"/>
      <c r="L1470" s="14"/>
      <c r="M1470" s="14"/>
      <c r="N1470" s="14"/>
      <c r="O1470" s="14"/>
      <c r="P1470" s="14"/>
      <c r="Q1470" s="14"/>
      <c r="R1470" s="14"/>
      <c r="S1470" s="14"/>
      <c r="T1470" s="14"/>
      <c r="U1470" s="14"/>
      <c r="V1470" s="14"/>
      <c r="W1470" s="14"/>
      <c r="X1470" s="14"/>
      <c r="Y1470" s="14"/>
      <c r="Z1470" s="14"/>
      <c r="AA1470" s="14"/>
      <c r="AB1470" s="14"/>
      <c r="AC1470" s="14"/>
      <c r="AD1470" s="14"/>
      <c r="AE1470" s="14"/>
      <c r="AF1470" s="14"/>
      <c r="AG1470" s="14"/>
      <c r="AH1470" s="14"/>
      <c r="AI1470" s="14"/>
      <c r="AJ1470" s="14"/>
      <c r="AK1470" s="14"/>
      <c r="AL1470" s="14"/>
      <c r="AM1470" s="14"/>
      <c r="AN1470" s="14"/>
      <c r="AO1470" s="14"/>
      <c r="AP1470" s="14"/>
      <c r="AQ1470" s="14"/>
      <c r="AR1470" s="14"/>
      <c r="AS1470" s="14"/>
      <c r="AT1470" s="14"/>
      <c r="AU1470" s="14"/>
      <c r="AV1470" s="14"/>
      <c r="AW1470" s="14"/>
      <c r="AX1470" s="14"/>
      <c r="AY1470" s="14"/>
      <c r="AZ1470" s="14"/>
      <c r="BA1470" s="14"/>
      <c r="BB1470" s="14"/>
      <c r="BC1470" s="14"/>
      <c r="BD1470" s="14"/>
      <c r="BE1470" s="14"/>
      <c r="BF1470" s="14"/>
      <c r="BG1470" s="14"/>
      <c r="BH1470" s="14"/>
      <c r="BI1470" s="14"/>
      <c r="BJ1470" s="14"/>
      <c r="BK1470" s="14"/>
      <c r="BL1470" s="14"/>
      <c r="BM1470" s="14"/>
      <c r="BN1470" s="14"/>
      <c r="BO1470" s="14"/>
      <c r="BP1470" s="14"/>
      <c r="BQ1470" s="14"/>
      <c r="BR1470" s="14"/>
      <c r="BS1470" s="14"/>
      <c r="BT1470" s="14"/>
      <c r="BU1470" s="14"/>
      <c r="BV1470" s="14"/>
      <c r="BW1470" s="14"/>
      <c r="BX1470" s="14"/>
      <c r="BY1470" s="14"/>
      <c r="BZ1470" s="14"/>
      <c r="CA1470" s="14"/>
      <c r="CB1470" s="14"/>
      <c r="CC1470" s="14"/>
      <c r="CD1470" s="14"/>
      <c r="CE1470" s="14"/>
      <c r="CF1470" s="14"/>
      <c r="CG1470" s="14"/>
      <c r="CH1470" s="14"/>
      <c r="CI1470" s="14"/>
      <c r="CJ1470" s="14"/>
      <c r="CK1470" s="14"/>
      <c r="CL1470" s="14"/>
      <c r="CM1470" s="14"/>
      <c r="CN1470" s="14"/>
      <c r="CO1470" s="14"/>
      <c r="CP1470" s="14"/>
      <c r="CQ1470" s="14"/>
      <c r="CR1470" s="14"/>
      <c r="CS1470" s="14"/>
    </row>
    <row r="1471" spans="2:97" x14ac:dyDescent="0.3">
      <c r="B1471" t="s">
        <v>230</v>
      </c>
      <c r="C1471" s="14">
        <v>0.138587695770754</v>
      </c>
      <c r="D1471" s="14">
        <v>0.169380165107897</v>
      </c>
      <c r="E1471" s="14">
        <v>0.108877614781646</v>
      </c>
      <c r="F1471" s="14"/>
      <c r="G1471" s="14">
        <v>0.10952369289996899</v>
      </c>
      <c r="H1471" s="14">
        <v>0.19299888021138301</v>
      </c>
      <c r="I1471" s="14">
        <v>0.13484717117043099</v>
      </c>
      <c r="J1471" s="14">
        <v>0.14264713821160699</v>
      </c>
      <c r="K1471" s="14">
        <v>0.133510559213563</v>
      </c>
      <c r="L1471" s="14">
        <v>0.116645636957165</v>
      </c>
      <c r="M1471" s="14"/>
      <c r="N1471" s="14">
        <v>0.137880211205192</v>
      </c>
      <c r="O1471" s="14">
        <v>0.104883168274035</v>
      </c>
      <c r="P1471" s="14">
        <v>0.170789682704823</v>
      </c>
      <c r="Q1471" s="14">
        <v>0.143856294317706</v>
      </c>
      <c r="R1471" s="14"/>
      <c r="S1471" s="14">
        <v>0.14780296345216001</v>
      </c>
      <c r="T1471" s="14">
        <v>0.121070162265091</v>
      </c>
      <c r="U1471" s="14">
        <v>9.6931348190502406E-2</v>
      </c>
      <c r="V1471" s="14">
        <v>0.16774447466054701</v>
      </c>
      <c r="W1471" s="14">
        <v>0.16170040824623799</v>
      </c>
      <c r="X1471" s="14">
        <v>0.16122201838085701</v>
      </c>
      <c r="Y1471" s="14">
        <v>0.13956113262414499</v>
      </c>
      <c r="Z1471" s="14">
        <v>0.142898508462865</v>
      </c>
      <c r="AA1471" s="14">
        <v>0.13292647983522399</v>
      </c>
      <c r="AB1471" s="14">
        <v>0.123242213382442</v>
      </c>
      <c r="AC1471" s="14">
        <v>0.163836655483305</v>
      </c>
      <c r="AD1471" s="14">
        <v>8.9005971857829796E-2</v>
      </c>
      <c r="AE1471" s="14"/>
      <c r="AF1471" s="14">
        <v>0.14163572154137599</v>
      </c>
      <c r="AG1471" s="14">
        <v>0.119785352596274</v>
      </c>
      <c r="AH1471" s="14">
        <v>0.12693073425964899</v>
      </c>
      <c r="AI1471" s="14">
        <v>0.29100860430528702</v>
      </c>
      <c r="AJ1471" s="14">
        <v>7.5793985081779897E-2</v>
      </c>
      <c r="AK1471" s="14"/>
      <c r="AL1471" s="14">
        <v>0.129212069564732</v>
      </c>
      <c r="AM1471" s="14">
        <v>0.137297926012384</v>
      </c>
      <c r="AN1471" s="14">
        <v>0.106104133891613</v>
      </c>
      <c r="AO1471" s="14">
        <v>0.22588048786567899</v>
      </c>
      <c r="AP1471" s="14">
        <v>8.5885536660391198E-2</v>
      </c>
      <c r="AQ1471" s="14">
        <v>0.115894015693475</v>
      </c>
      <c r="AR1471" s="14"/>
      <c r="AS1471" s="14">
        <v>0.138854155090853</v>
      </c>
      <c r="AT1471" s="14">
        <v>0.13533420125551701</v>
      </c>
      <c r="AU1471" s="14">
        <v>0.13053158014218899</v>
      </c>
      <c r="AV1471" s="14">
        <v>0.17496100732970199</v>
      </c>
      <c r="AW1471" s="14">
        <v>0.18907021431191501</v>
      </c>
      <c r="AX1471" s="14"/>
      <c r="AY1471" s="14">
        <v>7.0753139085882696E-2</v>
      </c>
      <c r="AZ1471" s="14">
        <v>0.15310240457393001</v>
      </c>
      <c r="BA1471" s="14">
        <v>0.120267909934353</v>
      </c>
      <c r="BB1471" s="14">
        <v>0.112394766607966</v>
      </c>
      <c r="BC1471" s="14">
        <v>0.184032014864284</v>
      </c>
      <c r="BD1471" s="14">
        <v>0.15272900389219801</v>
      </c>
      <c r="BE1471" s="14">
        <v>0.14808765677521299</v>
      </c>
      <c r="BF1471" s="14">
        <v>0.155020745584873</v>
      </c>
      <c r="BG1471" s="14">
        <v>0.17269309462920701</v>
      </c>
      <c r="BH1471" s="14">
        <v>0.15270410436509499</v>
      </c>
      <c r="BI1471" s="14">
        <v>0.104323875739713</v>
      </c>
      <c r="BJ1471" s="14">
        <v>8.1309214976563002E-2</v>
      </c>
      <c r="BK1471" s="14">
        <v>9.6930355321772105E-2</v>
      </c>
      <c r="BL1471" s="14">
        <v>0.12174403995871</v>
      </c>
      <c r="BM1471" s="14">
        <v>0.13247180041104301</v>
      </c>
      <c r="BN1471" s="14">
        <v>0.18512986962965999</v>
      </c>
      <c r="BO1471" s="14"/>
      <c r="BP1471" s="14">
        <v>0.17400545958809599</v>
      </c>
      <c r="BQ1471" s="14">
        <v>0.10152757483786901</v>
      </c>
      <c r="BR1471" s="14">
        <v>0.17575968187629001</v>
      </c>
      <c r="BS1471" s="14">
        <v>0.122591360287787</v>
      </c>
      <c r="BT1471" s="14">
        <v>0.133686427738614</v>
      </c>
      <c r="BU1471" s="14">
        <v>0.12808788828536399</v>
      </c>
      <c r="BV1471" s="14"/>
      <c r="BW1471" s="14">
        <v>0.139969272781308</v>
      </c>
      <c r="BX1471" s="14">
        <v>0.104662779998486</v>
      </c>
      <c r="BY1471" s="14" t="s">
        <v>120</v>
      </c>
      <c r="BZ1471" s="14">
        <v>0.21230143255758199</v>
      </c>
      <c r="CA1471" s="14">
        <v>0.17730615499351099</v>
      </c>
      <c r="CB1471" s="14">
        <v>0.13989209072521799</v>
      </c>
      <c r="CC1471" s="14">
        <v>8.6945300253658098E-2</v>
      </c>
      <c r="CD1471" s="14"/>
      <c r="CE1471" s="14">
        <v>0.15112044701344299</v>
      </c>
      <c r="CF1471" s="14">
        <v>0.15082136062427001</v>
      </c>
      <c r="CG1471" s="14">
        <v>0.169492040208472</v>
      </c>
      <c r="CH1471" s="14">
        <v>0.130902387323693</v>
      </c>
      <c r="CI1471" s="14"/>
      <c r="CJ1471" s="14">
        <v>0.13528473161988999</v>
      </c>
      <c r="CK1471" s="14">
        <v>0.17257971252235699</v>
      </c>
      <c r="CL1471" s="14">
        <v>0.13406321743188601</v>
      </c>
      <c r="CM1471" s="14">
        <v>7.9297165941658504E-2</v>
      </c>
      <c r="CN1471" s="14"/>
      <c r="CO1471" s="14">
        <v>0.225949584614519</v>
      </c>
      <c r="CP1471" s="14">
        <v>0.12664881523766</v>
      </c>
      <c r="CQ1471" s="14"/>
      <c r="CR1471" s="14">
        <v>0.245276381657378</v>
      </c>
      <c r="CS1471" s="14">
        <v>0.12817666864689201</v>
      </c>
    </row>
    <row r="1472" spans="2:97" x14ac:dyDescent="0.3">
      <c r="B1472" t="s">
        <v>231</v>
      </c>
      <c r="C1472" s="14">
        <v>0.34734008038643199</v>
      </c>
      <c r="D1472" s="14">
        <v>0.37209427621750901</v>
      </c>
      <c r="E1472" s="14">
        <v>0.32207861791917097</v>
      </c>
      <c r="F1472" s="14"/>
      <c r="G1472" s="14">
        <v>0.35459136309011302</v>
      </c>
      <c r="H1472" s="14">
        <v>0.34008110253521401</v>
      </c>
      <c r="I1472" s="14">
        <v>0.35889838853193101</v>
      </c>
      <c r="J1472" s="14">
        <v>0.309208319398525</v>
      </c>
      <c r="K1472" s="14">
        <v>0.36661851889715402</v>
      </c>
      <c r="L1472" s="14">
        <v>0.35704812241388101</v>
      </c>
      <c r="M1472" s="14"/>
      <c r="N1472" s="14">
        <v>0.340443434277996</v>
      </c>
      <c r="O1472" s="14">
        <v>0.36491897749074298</v>
      </c>
      <c r="P1472" s="14">
        <v>0.34573557888954398</v>
      </c>
      <c r="Q1472" s="14">
        <v>0.33811064079222403</v>
      </c>
      <c r="R1472" s="14"/>
      <c r="S1472" s="14">
        <v>0.37866461483997899</v>
      </c>
      <c r="T1472" s="14">
        <v>0.310910085263568</v>
      </c>
      <c r="U1472" s="14">
        <v>0.34890558227683299</v>
      </c>
      <c r="V1472" s="14">
        <v>0.36144660749858698</v>
      </c>
      <c r="W1472" s="14">
        <v>0.32456690969144403</v>
      </c>
      <c r="X1472" s="14">
        <v>0.39052848732038298</v>
      </c>
      <c r="Y1472" s="14">
        <v>0.39066725337857899</v>
      </c>
      <c r="Z1472" s="14">
        <v>0.35168156017985402</v>
      </c>
      <c r="AA1472" s="14">
        <v>0.32552648289125502</v>
      </c>
      <c r="AB1472" s="14">
        <v>0.32233924074169801</v>
      </c>
      <c r="AC1472" s="14">
        <v>0.30951918232688702</v>
      </c>
      <c r="AD1472" s="14">
        <v>0.33241402887820698</v>
      </c>
      <c r="AE1472" s="14"/>
      <c r="AF1472" s="14">
        <v>0.42822923967614601</v>
      </c>
      <c r="AG1472" s="14">
        <v>0.34600509978879601</v>
      </c>
      <c r="AH1472" s="14">
        <v>0.35579055444597002</v>
      </c>
      <c r="AI1472" s="14">
        <v>0.30681022323055002</v>
      </c>
      <c r="AJ1472" s="14">
        <v>0.31016147764754498</v>
      </c>
      <c r="AK1472" s="14"/>
      <c r="AL1472" s="14">
        <v>0.34517268982341498</v>
      </c>
      <c r="AM1472" s="14">
        <v>0.43200306657257898</v>
      </c>
      <c r="AN1472" s="14">
        <v>0.32626928075052702</v>
      </c>
      <c r="AO1472" s="14">
        <v>0.33640773251191902</v>
      </c>
      <c r="AP1472" s="14">
        <v>0.32459220075279399</v>
      </c>
      <c r="AQ1472" s="14">
        <v>0.30987666442356598</v>
      </c>
      <c r="AR1472" s="14"/>
      <c r="AS1472" s="14">
        <v>0.32936064096104001</v>
      </c>
      <c r="AT1472" s="14">
        <v>0.35764388012716603</v>
      </c>
      <c r="AU1472" s="14">
        <v>0.31920795817785702</v>
      </c>
      <c r="AV1472" s="14">
        <v>0.37881934201201001</v>
      </c>
      <c r="AW1472" s="14">
        <v>0.35781637867941402</v>
      </c>
      <c r="AX1472" s="14"/>
      <c r="AY1472" s="14">
        <v>0.327481263011905</v>
      </c>
      <c r="AZ1472" s="14">
        <v>0.305504496875035</v>
      </c>
      <c r="BA1472" s="14">
        <v>0.26604798500847499</v>
      </c>
      <c r="BB1472" s="14">
        <v>0.37838403059401599</v>
      </c>
      <c r="BC1472" s="14">
        <v>0.34034866564350602</v>
      </c>
      <c r="BD1472" s="14">
        <v>0.316908224739754</v>
      </c>
      <c r="BE1472" s="14">
        <v>0.36301704137263102</v>
      </c>
      <c r="BF1472" s="14">
        <v>0.36142235090901298</v>
      </c>
      <c r="BG1472" s="14">
        <v>0.39292242478948902</v>
      </c>
      <c r="BH1472" s="14">
        <v>0.33483082842794798</v>
      </c>
      <c r="BI1472" s="14">
        <v>0.35743065488734099</v>
      </c>
      <c r="BJ1472" s="14">
        <v>0.37813600605657199</v>
      </c>
      <c r="BK1472" s="14">
        <v>0.41951068401624197</v>
      </c>
      <c r="BL1472" s="14">
        <v>0.43149259796289102</v>
      </c>
      <c r="BM1472" s="14">
        <v>0.33339235263669498</v>
      </c>
      <c r="BN1472" s="14">
        <v>0.32480853642998597</v>
      </c>
      <c r="BO1472" s="14"/>
      <c r="BP1472" s="14">
        <v>0.35510840489258999</v>
      </c>
      <c r="BQ1472" s="14">
        <v>0.34324524512399102</v>
      </c>
      <c r="BR1472" s="14">
        <v>0.34744430582313202</v>
      </c>
      <c r="BS1472" s="14">
        <v>0.33840601338293202</v>
      </c>
      <c r="BT1472" s="14">
        <v>0.34718659542477498</v>
      </c>
      <c r="BU1472" s="14">
        <v>0.37267231323156402</v>
      </c>
      <c r="BV1472" s="14"/>
      <c r="BW1472" s="14">
        <v>0.37118280652775298</v>
      </c>
      <c r="BX1472" s="14">
        <v>0.340333015011133</v>
      </c>
      <c r="BY1472" s="14" t="s">
        <v>120</v>
      </c>
      <c r="BZ1472" s="14">
        <v>0.30197202678685198</v>
      </c>
      <c r="CA1472" s="14">
        <v>0.33145156160587202</v>
      </c>
      <c r="CB1472" s="14">
        <v>0.349639204900003</v>
      </c>
      <c r="CC1472" s="14">
        <v>0.29589244291248301</v>
      </c>
      <c r="CD1472" s="14"/>
      <c r="CE1472" s="14">
        <v>0.35260363306493703</v>
      </c>
      <c r="CF1472" s="14">
        <v>0.366913987496233</v>
      </c>
      <c r="CG1472" s="14">
        <v>0.28392866265505401</v>
      </c>
      <c r="CH1472" s="14">
        <v>0.37877818510240302</v>
      </c>
      <c r="CI1472" s="14"/>
      <c r="CJ1472" s="14">
        <v>0.33775094332476002</v>
      </c>
      <c r="CK1472" s="14">
        <v>0.347800358799355</v>
      </c>
      <c r="CL1472" s="14">
        <v>0.355974650763761</v>
      </c>
      <c r="CM1472" s="14">
        <v>0.29727620850446201</v>
      </c>
      <c r="CN1472" s="14"/>
      <c r="CO1472" s="14">
        <v>0.34696575554687797</v>
      </c>
      <c r="CP1472" s="14">
        <v>0.34970609947387798</v>
      </c>
      <c r="CQ1472" s="14"/>
      <c r="CR1472" s="14">
        <v>0.306203917364263</v>
      </c>
      <c r="CS1472" s="14">
        <v>0.35721423942474601</v>
      </c>
    </row>
    <row r="1473" spans="2:97" x14ac:dyDescent="0.3">
      <c r="B1473" t="s">
        <v>232</v>
      </c>
      <c r="C1473" s="14">
        <v>0.244952415955697</v>
      </c>
      <c r="D1473" s="14">
        <v>0.236834192212414</v>
      </c>
      <c r="E1473" s="14">
        <v>0.25361941056048998</v>
      </c>
      <c r="F1473" s="14"/>
      <c r="G1473" s="14">
        <v>0.25111991946092499</v>
      </c>
      <c r="H1473" s="14">
        <v>0.244586216097361</v>
      </c>
      <c r="I1473" s="14">
        <v>0.253214914697314</v>
      </c>
      <c r="J1473" s="14">
        <v>0.27484474237908602</v>
      </c>
      <c r="K1473" s="14">
        <v>0.22891015571677201</v>
      </c>
      <c r="L1473" s="14">
        <v>0.220966292196484</v>
      </c>
      <c r="M1473" s="14"/>
      <c r="N1473" s="14">
        <v>0.24700495580284501</v>
      </c>
      <c r="O1473" s="14">
        <v>0.248951370219441</v>
      </c>
      <c r="P1473" s="14">
        <v>0.23691386281326099</v>
      </c>
      <c r="Q1473" s="14">
        <v>0.24639689314729701</v>
      </c>
      <c r="R1473" s="14"/>
      <c r="S1473" s="14">
        <v>0.20544734456269101</v>
      </c>
      <c r="T1473" s="14">
        <v>0.29212327634818902</v>
      </c>
      <c r="U1473" s="14">
        <v>0.27090772097712501</v>
      </c>
      <c r="V1473" s="14">
        <v>0.256473457022035</v>
      </c>
      <c r="W1473" s="14">
        <v>0.27422576237246399</v>
      </c>
      <c r="X1473" s="14">
        <v>0.215614999111952</v>
      </c>
      <c r="Y1473" s="14">
        <v>0.24684127856559801</v>
      </c>
      <c r="Z1473" s="14">
        <v>0.18682613316594299</v>
      </c>
      <c r="AA1473" s="14">
        <v>0.20270828248093301</v>
      </c>
      <c r="AB1473" s="14">
        <v>0.26155653721522498</v>
      </c>
      <c r="AC1473" s="14">
        <v>0.28030404149335603</v>
      </c>
      <c r="AD1473" s="14">
        <v>0.25927435046592601</v>
      </c>
      <c r="AE1473" s="14"/>
      <c r="AF1473" s="14">
        <v>0.204985954331668</v>
      </c>
      <c r="AG1473" s="14">
        <v>0.24338089523409701</v>
      </c>
      <c r="AH1473" s="14">
        <v>0.24422724530510101</v>
      </c>
      <c r="AI1473" s="14">
        <v>0.226647145944922</v>
      </c>
      <c r="AJ1473" s="14">
        <v>0.21413633910687899</v>
      </c>
      <c r="AK1473" s="14"/>
      <c r="AL1473" s="14">
        <v>0.24969484189747301</v>
      </c>
      <c r="AM1473" s="14">
        <v>0.19720943403653701</v>
      </c>
      <c r="AN1473" s="14">
        <v>0.27879881165994602</v>
      </c>
      <c r="AO1473" s="14">
        <v>0.22659258777088201</v>
      </c>
      <c r="AP1473" s="14">
        <v>0.20950401946760899</v>
      </c>
      <c r="AQ1473" s="14">
        <v>0.282176555992668</v>
      </c>
      <c r="AR1473" s="14"/>
      <c r="AS1473" s="14">
        <v>0.27540004784535499</v>
      </c>
      <c r="AT1473" s="14">
        <v>0.22781878964090899</v>
      </c>
      <c r="AU1473" s="14">
        <v>0.26667112781543001</v>
      </c>
      <c r="AV1473" s="14">
        <v>0.17577893550721799</v>
      </c>
      <c r="AW1473" s="14">
        <v>0.28401558695530699</v>
      </c>
      <c r="AX1473" s="14"/>
      <c r="AY1473" s="14">
        <v>0.13800365710387</v>
      </c>
      <c r="AZ1473" s="14">
        <v>0.229380940717475</v>
      </c>
      <c r="BA1473" s="14">
        <v>0.32993620754224301</v>
      </c>
      <c r="BB1473" s="14">
        <v>0.26232043455608101</v>
      </c>
      <c r="BC1473" s="14">
        <v>0.26357562592274503</v>
      </c>
      <c r="BD1473" s="14">
        <v>0.24839625578213601</v>
      </c>
      <c r="BE1473" s="14">
        <v>0.212787052064695</v>
      </c>
      <c r="BF1473" s="14">
        <v>0.242650993005774</v>
      </c>
      <c r="BG1473" s="14">
        <v>0.180651978375412</v>
      </c>
      <c r="BH1473" s="14">
        <v>0.27273297581594702</v>
      </c>
      <c r="BI1473" s="14">
        <v>0.234177749352176</v>
      </c>
      <c r="BJ1473" s="14">
        <v>0.25840124603415299</v>
      </c>
      <c r="BK1473" s="14">
        <v>0.239556637554138</v>
      </c>
      <c r="BL1473" s="14">
        <v>0.14501801257088201</v>
      </c>
      <c r="BM1473" s="14">
        <v>0.242724697193997</v>
      </c>
      <c r="BN1473" s="14">
        <v>0.22154208488822699</v>
      </c>
      <c r="BO1473" s="14"/>
      <c r="BP1473" s="14">
        <v>0.23612284149309301</v>
      </c>
      <c r="BQ1473" s="14">
        <v>0.26580275855994101</v>
      </c>
      <c r="BR1473" s="14">
        <v>0.239628535384801</v>
      </c>
      <c r="BS1473" s="14">
        <v>0.24060500801392701</v>
      </c>
      <c r="BT1473" s="14">
        <v>0.25608790813316801</v>
      </c>
      <c r="BU1473" s="14">
        <v>0.179312647647276</v>
      </c>
      <c r="BV1473" s="14"/>
      <c r="BW1473" s="14">
        <v>0.21328911746648899</v>
      </c>
      <c r="BX1473" s="14">
        <v>0.28004465200060102</v>
      </c>
      <c r="BY1473" s="14" t="s">
        <v>120</v>
      </c>
      <c r="BZ1473" s="14">
        <v>0.23329598962287801</v>
      </c>
      <c r="CA1473" s="14">
        <v>0.23470805572020401</v>
      </c>
      <c r="CB1473" s="14">
        <v>0.27407422494399197</v>
      </c>
      <c r="CC1473" s="14">
        <v>0.244327385124673</v>
      </c>
      <c r="CD1473" s="14"/>
      <c r="CE1473" s="14">
        <v>0.24253305745503101</v>
      </c>
      <c r="CF1473" s="14">
        <v>0.205991303720719</v>
      </c>
      <c r="CG1473" s="14">
        <v>0.26948110753399701</v>
      </c>
      <c r="CH1473" s="14">
        <v>0.212362309158623</v>
      </c>
      <c r="CI1473" s="14"/>
      <c r="CJ1473" s="14">
        <v>0.216868323910443</v>
      </c>
      <c r="CK1473" s="14">
        <v>0.221748233775454</v>
      </c>
      <c r="CL1473" s="14">
        <v>0.25595731755371898</v>
      </c>
      <c r="CM1473" s="14">
        <v>0.29947370156175002</v>
      </c>
      <c r="CN1473" s="14"/>
      <c r="CO1473" s="14">
        <v>0.24429811744561</v>
      </c>
      <c r="CP1473" s="14">
        <v>0.24338248875847601</v>
      </c>
      <c r="CQ1473" s="14"/>
      <c r="CR1473" s="14">
        <v>0.189794074895341</v>
      </c>
      <c r="CS1473" s="14">
        <v>0.25097870536870498</v>
      </c>
    </row>
    <row r="1474" spans="2:97" x14ac:dyDescent="0.3">
      <c r="B1474" t="s">
        <v>233</v>
      </c>
      <c r="C1474" s="14">
        <v>0.186941638509143</v>
      </c>
      <c r="D1474" s="14">
        <v>0.158080098582323</v>
      </c>
      <c r="E1474" s="14">
        <v>0.215727547661271</v>
      </c>
      <c r="F1474" s="14"/>
      <c r="G1474" s="14">
        <v>0.17588148171318599</v>
      </c>
      <c r="H1474" s="14">
        <v>0.15346597536553699</v>
      </c>
      <c r="I1474" s="14">
        <v>0.171301984359435</v>
      </c>
      <c r="J1474" s="14">
        <v>0.169940062121058</v>
      </c>
      <c r="K1474" s="14">
        <v>0.198036533819791</v>
      </c>
      <c r="L1474" s="14">
        <v>0.240594903734272</v>
      </c>
      <c r="M1474" s="14"/>
      <c r="N1474" s="14">
        <v>0.20970887915040701</v>
      </c>
      <c r="O1474" s="14">
        <v>0.206893756580492</v>
      </c>
      <c r="P1474" s="14">
        <v>0.15950922539206699</v>
      </c>
      <c r="Q1474" s="14">
        <v>0.16803170487087199</v>
      </c>
      <c r="R1474" s="14"/>
      <c r="S1474" s="14">
        <v>0.16415394228431199</v>
      </c>
      <c r="T1474" s="14">
        <v>0.211761821767291</v>
      </c>
      <c r="U1474" s="14">
        <v>0.220296904858132</v>
      </c>
      <c r="V1474" s="14">
        <v>0.14977924403243101</v>
      </c>
      <c r="W1474" s="14">
        <v>0.164757177358375</v>
      </c>
      <c r="X1474" s="14">
        <v>0.13098035236592001</v>
      </c>
      <c r="Y1474" s="14">
        <v>0.117085194056781</v>
      </c>
      <c r="Z1474" s="14">
        <v>0.20376429610927799</v>
      </c>
      <c r="AA1474" s="14">
        <v>0.23498641028561501</v>
      </c>
      <c r="AB1474" s="14">
        <v>0.226121992788863</v>
      </c>
      <c r="AC1474" s="14">
        <v>0.21264639579772701</v>
      </c>
      <c r="AD1474" s="14">
        <v>0.256158078823364</v>
      </c>
      <c r="AE1474" s="14"/>
      <c r="AF1474" s="14">
        <v>0.17459155166933499</v>
      </c>
      <c r="AG1474" s="14">
        <v>0.187045989483973</v>
      </c>
      <c r="AH1474" s="14">
        <v>0.20894525455033899</v>
      </c>
      <c r="AI1474" s="14">
        <v>0.12643799669289499</v>
      </c>
      <c r="AJ1474" s="14">
        <v>0.28896271457341599</v>
      </c>
      <c r="AK1474" s="14"/>
      <c r="AL1474" s="14">
        <v>0.19029658855889001</v>
      </c>
      <c r="AM1474" s="14">
        <v>0.17471188975779001</v>
      </c>
      <c r="AN1474" s="14">
        <v>0.20949201123009401</v>
      </c>
      <c r="AO1474" s="14">
        <v>0.160659793959879</v>
      </c>
      <c r="AP1474" s="14">
        <v>0.27154551643036601</v>
      </c>
      <c r="AQ1474" s="14">
        <v>0.17109194104040801</v>
      </c>
      <c r="AR1474" s="14"/>
      <c r="AS1474" s="14">
        <v>0.17703423589127801</v>
      </c>
      <c r="AT1474" s="14">
        <v>0.18211568963724001</v>
      </c>
      <c r="AU1474" s="14">
        <v>0.20898684887313301</v>
      </c>
      <c r="AV1474" s="14">
        <v>0.20450906297295099</v>
      </c>
      <c r="AW1474" s="14">
        <v>0.16909782005336399</v>
      </c>
      <c r="AX1474" s="14"/>
      <c r="AY1474" s="14">
        <v>0.39811780920758</v>
      </c>
      <c r="AZ1474" s="14">
        <v>0.13360286959152401</v>
      </c>
      <c r="BA1474" s="14">
        <v>0.220006558777467</v>
      </c>
      <c r="BB1474" s="14">
        <v>0.16104842518253601</v>
      </c>
      <c r="BC1474" s="14">
        <v>0.150067461525211</v>
      </c>
      <c r="BD1474" s="14">
        <v>0.18755469984857501</v>
      </c>
      <c r="BE1474" s="14">
        <v>0.183787894638786</v>
      </c>
      <c r="BF1474" s="14">
        <v>0.17155614910640801</v>
      </c>
      <c r="BG1474" s="14">
        <v>0.20491194309712099</v>
      </c>
      <c r="BH1474" s="14">
        <v>0.191414616478287</v>
      </c>
      <c r="BI1474" s="14">
        <v>0.22361587504785499</v>
      </c>
      <c r="BJ1474" s="14">
        <v>0.19376691793032799</v>
      </c>
      <c r="BK1474" s="14">
        <v>0.16222584135558299</v>
      </c>
      <c r="BL1474" s="14">
        <v>0.23953999027903999</v>
      </c>
      <c r="BM1474" s="14">
        <v>0.17498069976862199</v>
      </c>
      <c r="BN1474" s="14">
        <v>0.19511335719278</v>
      </c>
      <c r="BO1474" s="14"/>
      <c r="BP1474" s="14">
        <v>0.158986832421842</v>
      </c>
      <c r="BQ1474" s="14">
        <v>0.20021965510235901</v>
      </c>
      <c r="BR1474" s="14">
        <v>0.16362729593549799</v>
      </c>
      <c r="BS1474" s="14">
        <v>0.22644324957368001</v>
      </c>
      <c r="BT1474" s="14">
        <v>0.16965379079781201</v>
      </c>
      <c r="BU1474" s="14">
        <v>0.205615540358035</v>
      </c>
      <c r="BV1474" s="14"/>
      <c r="BW1474" s="14">
        <v>0.20333294213585501</v>
      </c>
      <c r="BX1474" s="14">
        <v>0.19843369820139301</v>
      </c>
      <c r="BY1474" s="14" t="s">
        <v>120</v>
      </c>
      <c r="BZ1474" s="14">
        <v>0.16669010858689401</v>
      </c>
      <c r="CA1474" s="14">
        <v>0.16326337422185899</v>
      </c>
      <c r="CB1474" s="14">
        <v>0.16126746067329301</v>
      </c>
      <c r="CC1474" s="14">
        <v>0.18145577364743701</v>
      </c>
      <c r="CD1474" s="14"/>
      <c r="CE1474" s="14">
        <v>0.167507757386125</v>
      </c>
      <c r="CF1474" s="14">
        <v>0.20473869300321301</v>
      </c>
      <c r="CG1474" s="14">
        <v>0.17054953137293599</v>
      </c>
      <c r="CH1474" s="14">
        <v>0.200696659711805</v>
      </c>
      <c r="CI1474" s="14"/>
      <c r="CJ1474" s="14">
        <v>0.23371805538710999</v>
      </c>
      <c r="CK1474" s="14">
        <v>0.17615953185639599</v>
      </c>
      <c r="CL1474" s="14">
        <v>0.17601191806011399</v>
      </c>
      <c r="CM1474" s="14">
        <v>0.18831932836908</v>
      </c>
      <c r="CN1474" s="14"/>
      <c r="CO1474" s="14">
        <v>0.118184376744614</v>
      </c>
      <c r="CP1474" s="14">
        <v>0.196484861020988</v>
      </c>
      <c r="CQ1474" s="14"/>
      <c r="CR1474" s="14">
        <v>0.219467983798486</v>
      </c>
      <c r="CS1474" s="14">
        <v>0.18443330846170999</v>
      </c>
    </row>
    <row r="1475" spans="2:97" x14ac:dyDescent="0.3">
      <c r="B1475" t="s">
        <v>234</v>
      </c>
      <c r="C1475" s="14">
        <v>5.8567634349802902E-2</v>
      </c>
      <c r="D1475" s="14">
        <v>4.9302857742263902E-2</v>
      </c>
      <c r="E1475" s="14">
        <v>6.6917103022611599E-2</v>
      </c>
      <c r="F1475" s="14"/>
      <c r="G1475" s="14">
        <v>6.7051875944220796E-2</v>
      </c>
      <c r="H1475" s="14">
        <v>4.2250305227469899E-2</v>
      </c>
      <c r="I1475" s="14">
        <v>5.5633989114645503E-2</v>
      </c>
      <c r="J1475" s="14">
        <v>8.6866343268554302E-2</v>
      </c>
      <c r="K1475" s="14">
        <v>6.2399040673745201E-2</v>
      </c>
      <c r="L1475" s="14">
        <v>4.3099462686537797E-2</v>
      </c>
      <c r="M1475" s="14"/>
      <c r="N1475" s="14">
        <v>4.7750784860085098E-2</v>
      </c>
      <c r="O1475" s="14">
        <v>5.5851054456211198E-2</v>
      </c>
      <c r="P1475" s="14">
        <v>5.6763799462245801E-2</v>
      </c>
      <c r="Q1475" s="14">
        <v>7.5328890704404503E-2</v>
      </c>
      <c r="R1475" s="14"/>
      <c r="S1475" s="14">
        <v>6.5721288625485305E-2</v>
      </c>
      <c r="T1475" s="14">
        <v>4.56268640330285E-2</v>
      </c>
      <c r="U1475" s="14">
        <v>4.1085130110604599E-2</v>
      </c>
      <c r="V1475" s="14">
        <v>4.3868475618647103E-2</v>
      </c>
      <c r="W1475" s="14">
        <v>6.7806880929826396E-2</v>
      </c>
      <c r="X1475" s="14">
        <v>6.3062922552491393E-2</v>
      </c>
      <c r="Y1475" s="14">
        <v>7.2099045588112601E-2</v>
      </c>
      <c r="Z1475" s="14">
        <v>0.102766929166677</v>
      </c>
      <c r="AA1475" s="14">
        <v>7.1935414153715793E-2</v>
      </c>
      <c r="AB1475" s="14">
        <v>5.5125944927495403E-2</v>
      </c>
      <c r="AC1475" s="14">
        <v>2.2904941966764701E-2</v>
      </c>
      <c r="AD1475" s="14">
        <v>6.3147569974673898E-2</v>
      </c>
      <c r="AE1475" s="14"/>
      <c r="AF1475" s="14">
        <v>3.4808932200040402E-2</v>
      </c>
      <c r="AG1475" s="14">
        <v>8.4034960213467097E-2</v>
      </c>
      <c r="AH1475" s="14">
        <v>4.8683129477713701E-2</v>
      </c>
      <c r="AI1475" s="14">
        <v>3.80216002006699E-2</v>
      </c>
      <c r="AJ1475" s="14">
        <v>6.8124237650875302E-2</v>
      </c>
      <c r="AK1475" s="14"/>
      <c r="AL1475" s="14">
        <v>7.2051522043048905E-2</v>
      </c>
      <c r="AM1475" s="14">
        <v>4.8038514179704402E-2</v>
      </c>
      <c r="AN1475" s="14">
        <v>6.4951131271959395E-2</v>
      </c>
      <c r="AO1475" s="14">
        <v>3.9014230663626498E-2</v>
      </c>
      <c r="AP1475" s="14">
        <v>7.84045736672183E-2</v>
      </c>
      <c r="AQ1475" s="14">
        <v>3.5796308336108397E-2</v>
      </c>
      <c r="AR1475" s="14"/>
      <c r="AS1475" s="14">
        <v>6.4748033447669606E-2</v>
      </c>
      <c r="AT1475" s="14">
        <v>6.4229105878433307E-2</v>
      </c>
      <c r="AU1475" s="14">
        <v>5.2172339879141598E-2</v>
      </c>
      <c r="AV1475" s="14">
        <v>4.7641465330743302E-2</v>
      </c>
      <c r="AW1475" s="14">
        <v>0</v>
      </c>
      <c r="AX1475" s="14"/>
      <c r="AY1475" s="14">
        <v>6.56441315907631E-2</v>
      </c>
      <c r="AZ1475" s="14">
        <v>0.12737702792127001</v>
      </c>
      <c r="BA1475" s="14">
        <v>4.2035017424739897E-2</v>
      </c>
      <c r="BB1475" s="14">
        <v>5.1758471861113001E-2</v>
      </c>
      <c r="BC1475" s="14">
        <v>4.0896316604824401E-2</v>
      </c>
      <c r="BD1475" s="14">
        <v>6.2865252330000704E-2</v>
      </c>
      <c r="BE1475" s="14">
        <v>8.3686400439948697E-2</v>
      </c>
      <c r="BF1475" s="14">
        <v>6.23100279324625E-2</v>
      </c>
      <c r="BG1475" s="14">
        <v>3.4419152347735502E-2</v>
      </c>
      <c r="BH1475" s="14">
        <v>4.83174749127223E-2</v>
      </c>
      <c r="BI1475" s="14">
        <v>6.3558795771598703E-2</v>
      </c>
      <c r="BJ1475" s="14">
        <v>4.4832713349442901E-2</v>
      </c>
      <c r="BK1475" s="14">
        <v>6.8454788656162696E-2</v>
      </c>
      <c r="BL1475" s="14">
        <v>1.9112470374910699E-2</v>
      </c>
      <c r="BM1475" s="14">
        <v>0.116430449989643</v>
      </c>
      <c r="BN1475" s="14">
        <v>5.4827360170436101E-2</v>
      </c>
      <c r="BO1475" s="14"/>
      <c r="BP1475" s="14">
        <v>5.5716209459847302E-2</v>
      </c>
      <c r="BQ1475" s="14">
        <v>5.9701461017411403E-2</v>
      </c>
      <c r="BR1475" s="14">
        <v>4.8624009475931797E-2</v>
      </c>
      <c r="BS1475" s="14">
        <v>5.4799426588764799E-2</v>
      </c>
      <c r="BT1475" s="14">
        <v>6.1760513845302699E-2</v>
      </c>
      <c r="BU1475" s="14">
        <v>0.10337706599838201</v>
      </c>
      <c r="BV1475" s="14"/>
      <c r="BW1475" s="14">
        <v>5.2356330849931999E-2</v>
      </c>
      <c r="BX1475" s="14">
        <v>6.9328550559693003E-2</v>
      </c>
      <c r="BY1475" s="14" t="s">
        <v>120</v>
      </c>
      <c r="BZ1475" s="14">
        <v>5.2786272587786197E-2</v>
      </c>
      <c r="CA1475" s="14">
        <v>6.7477613313683293E-2</v>
      </c>
      <c r="CB1475" s="14">
        <v>4.8535589997796801E-2</v>
      </c>
      <c r="CC1475" s="14">
        <v>9.3114561595518702E-2</v>
      </c>
      <c r="CD1475" s="14"/>
      <c r="CE1475" s="14">
        <v>5.4618349407237997E-2</v>
      </c>
      <c r="CF1475" s="14">
        <v>5.8893434075907303E-2</v>
      </c>
      <c r="CG1475" s="14">
        <v>7.12002713213815E-2</v>
      </c>
      <c r="CH1475" s="14">
        <v>6.1142001550619503E-2</v>
      </c>
      <c r="CI1475" s="14"/>
      <c r="CJ1475" s="14">
        <v>6.3178691724047595E-2</v>
      </c>
      <c r="CK1475" s="14">
        <v>6.0542957027438699E-2</v>
      </c>
      <c r="CL1475" s="14">
        <v>5.5414281244152597E-2</v>
      </c>
      <c r="CM1475" s="14">
        <v>6.7060839734657193E-2</v>
      </c>
      <c r="CN1475" s="14"/>
      <c r="CO1475" s="14">
        <v>4.56110402720891E-2</v>
      </c>
      <c r="CP1475" s="14">
        <v>6.02539021928723E-2</v>
      </c>
      <c r="CQ1475" s="14"/>
      <c r="CR1475" s="14">
        <v>3.4102936931087603E-2</v>
      </c>
      <c r="CS1475" s="14">
        <v>5.7917443236088301E-2</v>
      </c>
    </row>
    <row r="1476" spans="2:97" x14ac:dyDescent="0.3">
      <c r="B1476" t="s">
        <v>92</v>
      </c>
      <c r="C1476" s="14">
        <v>2.3610535028172099E-2</v>
      </c>
      <c r="D1476" s="14">
        <v>1.4308410137593401E-2</v>
      </c>
      <c r="E1476" s="14">
        <v>3.2779706054809399E-2</v>
      </c>
      <c r="F1476" s="14"/>
      <c r="G1476" s="14">
        <v>4.1831666891586697E-2</v>
      </c>
      <c r="H1476" s="14">
        <v>2.6617520563035599E-2</v>
      </c>
      <c r="I1476" s="14">
        <v>2.6103552126244298E-2</v>
      </c>
      <c r="J1476" s="14">
        <v>1.6493394621170401E-2</v>
      </c>
      <c r="K1476" s="14">
        <v>1.05251916789748E-2</v>
      </c>
      <c r="L1476" s="14">
        <v>2.16455820116606E-2</v>
      </c>
      <c r="M1476" s="14"/>
      <c r="N1476" s="14">
        <v>1.7211734703474799E-2</v>
      </c>
      <c r="O1476" s="14">
        <v>1.8501672979077701E-2</v>
      </c>
      <c r="P1476" s="14">
        <v>3.02878507380594E-2</v>
      </c>
      <c r="Q1476" s="14">
        <v>2.8275576167496999E-2</v>
      </c>
      <c r="R1476" s="14"/>
      <c r="S1476" s="14">
        <v>3.8209846235372498E-2</v>
      </c>
      <c r="T1476" s="14">
        <v>1.8507790322832899E-2</v>
      </c>
      <c r="U1476" s="14">
        <v>2.1873313586802001E-2</v>
      </c>
      <c r="V1476" s="14">
        <v>2.0687741167752498E-2</v>
      </c>
      <c r="W1476" s="14">
        <v>6.9428614016528098E-3</v>
      </c>
      <c r="X1476" s="14">
        <v>3.8591220268396897E-2</v>
      </c>
      <c r="Y1476" s="14">
        <v>3.3746095786783399E-2</v>
      </c>
      <c r="Z1476" s="14">
        <v>1.2062572915383299E-2</v>
      </c>
      <c r="AA1476" s="14">
        <v>3.1916930353256698E-2</v>
      </c>
      <c r="AB1476" s="14">
        <v>1.1614070944276101E-2</v>
      </c>
      <c r="AC1476" s="14">
        <v>1.07887829319604E-2</v>
      </c>
      <c r="AD1476" s="14">
        <v>0</v>
      </c>
      <c r="AE1476" s="14"/>
      <c r="AF1476" s="14">
        <v>1.5748600581434201E-2</v>
      </c>
      <c r="AG1476" s="14">
        <v>1.97477026833929E-2</v>
      </c>
      <c r="AH1476" s="14">
        <v>1.5423081961227001E-2</v>
      </c>
      <c r="AI1476" s="14">
        <v>1.1074429625675199E-2</v>
      </c>
      <c r="AJ1476" s="14">
        <v>4.2821245939504399E-2</v>
      </c>
      <c r="AK1476" s="14"/>
      <c r="AL1476" s="14">
        <v>1.3572288112442101E-2</v>
      </c>
      <c r="AM1476" s="14">
        <v>1.0739169441004901E-2</v>
      </c>
      <c r="AN1476" s="14">
        <v>1.43846311958606E-2</v>
      </c>
      <c r="AO1476" s="14">
        <v>1.14451672280141E-2</v>
      </c>
      <c r="AP1476" s="14">
        <v>3.0068153021621299E-2</v>
      </c>
      <c r="AQ1476" s="14">
        <v>8.5164514513774298E-2</v>
      </c>
      <c r="AR1476" s="14"/>
      <c r="AS1476" s="14">
        <v>1.4602886763804401E-2</v>
      </c>
      <c r="AT1476" s="14">
        <v>3.2858333460734197E-2</v>
      </c>
      <c r="AU1476" s="14">
        <v>2.2430145112248799E-2</v>
      </c>
      <c r="AV1476" s="14">
        <v>1.82901868473756E-2</v>
      </c>
      <c r="AW1476" s="14">
        <v>0</v>
      </c>
      <c r="AX1476" s="14"/>
      <c r="AY1476" s="14">
        <v>0</v>
      </c>
      <c r="AZ1476" s="14">
        <v>5.1032260320766597E-2</v>
      </c>
      <c r="BA1476" s="14">
        <v>2.1706321312722099E-2</v>
      </c>
      <c r="BB1476" s="14">
        <v>3.4093871198287398E-2</v>
      </c>
      <c r="BC1476" s="14">
        <v>2.10799154394288E-2</v>
      </c>
      <c r="BD1476" s="14">
        <v>3.15465634073364E-2</v>
      </c>
      <c r="BE1476" s="14">
        <v>8.6339547087258307E-3</v>
      </c>
      <c r="BF1476" s="14">
        <v>7.0397334614704403E-3</v>
      </c>
      <c r="BG1476" s="14">
        <v>1.44014067610359E-2</v>
      </c>
      <c r="BH1476" s="14">
        <v>0</v>
      </c>
      <c r="BI1476" s="14">
        <v>1.6893049201317501E-2</v>
      </c>
      <c r="BJ1476" s="14">
        <v>4.3553901652940201E-2</v>
      </c>
      <c r="BK1476" s="14">
        <v>1.33216930961019E-2</v>
      </c>
      <c r="BL1476" s="14">
        <v>4.3092888853567199E-2</v>
      </c>
      <c r="BM1476" s="14">
        <v>0</v>
      </c>
      <c r="BN1476" s="14">
        <v>1.85787916889113E-2</v>
      </c>
      <c r="BO1476" s="14"/>
      <c r="BP1476" s="14">
        <v>2.0060252144532199E-2</v>
      </c>
      <c r="BQ1476" s="14">
        <v>2.9503305358428801E-2</v>
      </c>
      <c r="BR1476" s="14">
        <v>2.4916171504346801E-2</v>
      </c>
      <c r="BS1476" s="14">
        <v>1.71549421529088E-2</v>
      </c>
      <c r="BT1476" s="14">
        <v>3.16247640603287E-2</v>
      </c>
      <c r="BU1476" s="14">
        <v>1.0934544479378701E-2</v>
      </c>
      <c r="BV1476" s="14"/>
      <c r="BW1476" s="14">
        <v>1.9869530238662801E-2</v>
      </c>
      <c r="BX1476" s="14">
        <v>7.1973042286941399E-3</v>
      </c>
      <c r="BY1476" s="14" t="s">
        <v>120</v>
      </c>
      <c r="BZ1476" s="14">
        <v>3.2954169858008198E-2</v>
      </c>
      <c r="CA1476" s="14">
        <v>2.5793240144870701E-2</v>
      </c>
      <c r="CB1476" s="14">
        <v>2.6591428759696799E-2</v>
      </c>
      <c r="CC1476" s="14">
        <v>9.8264536466230096E-2</v>
      </c>
      <c r="CD1476" s="14"/>
      <c r="CE1476" s="14">
        <v>3.1616755673225402E-2</v>
      </c>
      <c r="CF1476" s="14">
        <v>1.26412210796575E-2</v>
      </c>
      <c r="CG1476" s="14">
        <v>3.5348386908158801E-2</v>
      </c>
      <c r="CH1476" s="14">
        <v>1.61184571528563E-2</v>
      </c>
      <c r="CI1476" s="14"/>
      <c r="CJ1476" s="14">
        <v>1.3199254033750701E-2</v>
      </c>
      <c r="CK1476" s="14">
        <v>2.1169206018999999E-2</v>
      </c>
      <c r="CL1476" s="14">
        <v>2.25786149463671E-2</v>
      </c>
      <c r="CM1476" s="14">
        <v>6.8572755888391193E-2</v>
      </c>
      <c r="CN1476" s="14"/>
      <c r="CO1476" s="14">
        <v>1.8991125376290101E-2</v>
      </c>
      <c r="CP1476" s="14">
        <v>2.35238333161258E-2</v>
      </c>
      <c r="CQ1476" s="14"/>
      <c r="CR1476" s="14">
        <v>5.1547053534454204E-3</v>
      </c>
      <c r="CS1476" s="14">
        <v>2.12796348618591E-2</v>
      </c>
    </row>
    <row r="1477" spans="2:97" x14ac:dyDescent="0.3">
      <c r="B1477" t="s">
        <v>235</v>
      </c>
      <c r="C1477" s="14">
        <v>0.48592777615718502</v>
      </c>
      <c r="D1477" s="14">
        <v>0.54147444132540601</v>
      </c>
      <c r="E1477" s="14">
        <v>0.43095623270081801</v>
      </c>
      <c r="F1477" s="14"/>
      <c r="G1477" s="14">
        <v>0.46411505599008201</v>
      </c>
      <c r="H1477" s="14">
        <v>0.53307998274659596</v>
      </c>
      <c r="I1477" s="14">
        <v>0.493745559702362</v>
      </c>
      <c r="J1477" s="14">
        <v>0.45185545761013202</v>
      </c>
      <c r="K1477" s="14">
        <v>0.50012907811071705</v>
      </c>
      <c r="L1477" s="14">
        <v>0.47369375937104602</v>
      </c>
      <c r="M1477" s="14"/>
      <c r="N1477" s="14">
        <v>0.47832364548318801</v>
      </c>
      <c r="O1477" s="14">
        <v>0.46980214576477802</v>
      </c>
      <c r="P1477" s="14">
        <v>0.51652526159436696</v>
      </c>
      <c r="Q1477" s="14">
        <v>0.48196693510992999</v>
      </c>
      <c r="R1477" s="14"/>
      <c r="S1477" s="14">
        <v>0.52646757829213897</v>
      </c>
      <c r="T1477" s="14">
        <v>0.43198024752865899</v>
      </c>
      <c r="U1477" s="14">
        <v>0.44583693046733602</v>
      </c>
      <c r="V1477" s="14">
        <v>0.52919108215913502</v>
      </c>
      <c r="W1477" s="14">
        <v>0.48626731793768202</v>
      </c>
      <c r="X1477" s="14">
        <v>0.55175050570123996</v>
      </c>
      <c r="Y1477" s="14">
        <v>0.53022838600272504</v>
      </c>
      <c r="Z1477" s="14">
        <v>0.49458006864271897</v>
      </c>
      <c r="AA1477" s="14">
        <v>0.45845296272647901</v>
      </c>
      <c r="AB1477" s="14">
        <v>0.44558145412414102</v>
      </c>
      <c r="AC1477" s="14">
        <v>0.47335583781019203</v>
      </c>
      <c r="AD1477" s="14">
        <v>0.42142000073603703</v>
      </c>
      <c r="AE1477" s="14"/>
      <c r="AF1477" s="14">
        <v>0.56986496121752195</v>
      </c>
      <c r="AG1477" s="14">
        <v>0.46579045238507</v>
      </c>
      <c r="AH1477" s="14">
        <v>0.48272128870561898</v>
      </c>
      <c r="AI1477" s="14">
        <v>0.59781882753583804</v>
      </c>
      <c r="AJ1477" s="14">
        <v>0.38595546272932502</v>
      </c>
      <c r="AK1477" s="14"/>
      <c r="AL1477" s="14">
        <v>0.474384759388147</v>
      </c>
      <c r="AM1477" s="14">
        <v>0.56930099258496303</v>
      </c>
      <c r="AN1477" s="14">
        <v>0.43237341464214002</v>
      </c>
      <c r="AO1477" s="14">
        <v>0.56228822037759796</v>
      </c>
      <c r="AP1477" s="14">
        <v>0.410477737413185</v>
      </c>
      <c r="AQ1477" s="14">
        <v>0.425770680117042</v>
      </c>
      <c r="AR1477" s="14"/>
      <c r="AS1477" s="14">
        <v>0.46821479605189298</v>
      </c>
      <c r="AT1477" s="14">
        <v>0.49297808138268401</v>
      </c>
      <c r="AU1477" s="14">
        <v>0.44973953832004698</v>
      </c>
      <c r="AV1477" s="14">
        <v>0.55378034934171205</v>
      </c>
      <c r="AW1477" s="14">
        <v>0.54688659299133002</v>
      </c>
      <c r="AX1477" s="14"/>
      <c r="AY1477" s="14">
        <v>0.39823440209778699</v>
      </c>
      <c r="AZ1477" s="14">
        <v>0.45860690144896499</v>
      </c>
      <c r="BA1477" s="14">
        <v>0.38631589494282897</v>
      </c>
      <c r="BB1477" s="14">
        <v>0.49077879720198297</v>
      </c>
      <c r="BC1477" s="14">
        <v>0.52438068050779096</v>
      </c>
      <c r="BD1477" s="14">
        <v>0.46963722863195201</v>
      </c>
      <c r="BE1477" s="14">
        <v>0.51110469814784398</v>
      </c>
      <c r="BF1477" s="14">
        <v>0.51644309649388598</v>
      </c>
      <c r="BG1477" s="14">
        <v>0.56561551941869503</v>
      </c>
      <c r="BH1477" s="14">
        <v>0.487534932793043</v>
      </c>
      <c r="BI1477" s="14">
        <v>0.46175453062705402</v>
      </c>
      <c r="BJ1477" s="14">
        <v>0.45944522103313501</v>
      </c>
      <c r="BK1477" s="14">
        <v>0.516441039338014</v>
      </c>
      <c r="BL1477" s="14">
        <v>0.55323663792160005</v>
      </c>
      <c r="BM1477" s="14">
        <v>0.46586415304773798</v>
      </c>
      <c r="BN1477" s="14">
        <v>0.50993840605964602</v>
      </c>
      <c r="BO1477" s="14"/>
      <c r="BP1477" s="14">
        <v>0.52911386448068598</v>
      </c>
      <c r="BQ1477" s="14">
        <v>0.44477281996186002</v>
      </c>
      <c r="BR1477" s="14">
        <v>0.523203987699422</v>
      </c>
      <c r="BS1477" s="14">
        <v>0.46099737367071902</v>
      </c>
      <c r="BT1477" s="14">
        <v>0.48087302316338898</v>
      </c>
      <c r="BU1477" s="14">
        <v>0.50076020151692802</v>
      </c>
      <c r="BV1477" s="14"/>
      <c r="BW1477" s="14">
        <v>0.51115207930906104</v>
      </c>
      <c r="BX1477" s="14">
        <v>0.444995795009619</v>
      </c>
      <c r="BY1477" s="14" t="s">
        <v>120</v>
      </c>
      <c r="BZ1477" s="14">
        <v>0.51427345934443303</v>
      </c>
      <c r="CA1477" s="14">
        <v>0.50875771659938296</v>
      </c>
      <c r="CB1477" s="14">
        <v>0.48953129562522102</v>
      </c>
      <c r="CC1477" s="14">
        <v>0.382837743166141</v>
      </c>
      <c r="CD1477" s="14"/>
      <c r="CE1477" s="14">
        <v>0.50372408007837999</v>
      </c>
      <c r="CF1477" s="14">
        <v>0.51773534812050304</v>
      </c>
      <c r="CG1477" s="14">
        <v>0.45342070286352598</v>
      </c>
      <c r="CH1477" s="14">
        <v>0.50968057242609599</v>
      </c>
      <c r="CI1477" s="14"/>
      <c r="CJ1477" s="14">
        <v>0.47303567494464899</v>
      </c>
      <c r="CK1477" s="14">
        <v>0.52038007132171205</v>
      </c>
      <c r="CL1477" s="14">
        <v>0.49003786819564699</v>
      </c>
      <c r="CM1477" s="14">
        <v>0.37657337444612099</v>
      </c>
      <c r="CN1477" s="14"/>
      <c r="CO1477" s="14">
        <v>0.572915340161397</v>
      </c>
      <c r="CP1477" s="14">
        <v>0.47635491471153701</v>
      </c>
      <c r="CQ1477" s="14"/>
      <c r="CR1477" s="14">
        <v>0.55148029902163997</v>
      </c>
      <c r="CS1477" s="14">
        <v>0.48539090807163798</v>
      </c>
    </row>
    <row r="1478" spans="2:97" x14ac:dyDescent="0.3">
      <c r="B1478" t="s">
        <v>236</v>
      </c>
      <c r="C1478" s="14">
        <v>0.245509272858945</v>
      </c>
      <c r="D1478" s="14">
        <v>0.207382956324587</v>
      </c>
      <c r="E1478" s="14">
        <v>0.282644650683883</v>
      </c>
      <c r="F1478" s="14"/>
      <c r="G1478" s="14">
        <v>0.24293335765740601</v>
      </c>
      <c r="H1478" s="14">
        <v>0.195716280593007</v>
      </c>
      <c r="I1478" s="14">
        <v>0.22693597347408001</v>
      </c>
      <c r="J1478" s="14">
        <v>0.25680640538961202</v>
      </c>
      <c r="K1478" s="14">
        <v>0.26043557449353599</v>
      </c>
      <c r="L1478" s="14">
        <v>0.28369436642080997</v>
      </c>
      <c r="M1478" s="14"/>
      <c r="N1478" s="14">
        <v>0.25745966401049197</v>
      </c>
      <c r="O1478" s="14">
        <v>0.262744811036703</v>
      </c>
      <c r="P1478" s="14">
        <v>0.21627302485431199</v>
      </c>
      <c r="Q1478" s="14">
        <v>0.24336059557527601</v>
      </c>
      <c r="R1478" s="14"/>
      <c r="S1478" s="14">
        <v>0.229875230909797</v>
      </c>
      <c r="T1478" s="14">
        <v>0.25738868580031898</v>
      </c>
      <c r="U1478" s="14">
        <v>0.26138203496873702</v>
      </c>
      <c r="V1478" s="14">
        <v>0.19364771965107799</v>
      </c>
      <c r="W1478" s="14">
        <v>0.23256405828820101</v>
      </c>
      <c r="X1478" s="14">
        <v>0.194043274918412</v>
      </c>
      <c r="Y1478" s="14">
        <v>0.189184239644894</v>
      </c>
      <c r="Z1478" s="14">
        <v>0.306531225275955</v>
      </c>
      <c r="AA1478" s="14">
        <v>0.30692182443933103</v>
      </c>
      <c r="AB1478" s="14">
        <v>0.28124793771635898</v>
      </c>
      <c r="AC1478" s="14">
        <v>0.235551337764492</v>
      </c>
      <c r="AD1478" s="14">
        <v>0.31930564879803802</v>
      </c>
      <c r="AE1478" s="14"/>
      <c r="AF1478" s="14">
        <v>0.20940048386937499</v>
      </c>
      <c r="AG1478" s="14">
        <v>0.27108094969744001</v>
      </c>
      <c r="AH1478" s="14">
        <v>0.25762838402805299</v>
      </c>
      <c r="AI1478" s="14">
        <v>0.16445959689356501</v>
      </c>
      <c r="AJ1478" s="14">
        <v>0.35708695222429099</v>
      </c>
      <c r="AK1478" s="14"/>
      <c r="AL1478" s="14">
        <v>0.26234811060193802</v>
      </c>
      <c r="AM1478" s="14">
        <v>0.22275040393749401</v>
      </c>
      <c r="AN1478" s="14">
        <v>0.27444314250205298</v>
      </c>
      <c r="AO1478" s="14">
        <v>0.199674024623506</v>
      </c>
      <c r="AP1478" s="14">
        <v>0.34995009009758399</v>
      </c>
      <c r="AQ1478" s="14">
        <v>0.20688824937651601</v>
      </c>
      <c r="AR1478" s="14"/>
      <c r="AS1478" s="14">
        <v>0.241782269338948</v>
      </c>
      <c r="AT1478" s="14">
        <v>0.24634479551567401</v>
      </c>
      <c r="AU1478" s="14">
        <v>0.26115918875227501</v>
      </c>
      <c r="AV1478" s="14">
        <v>0.252150528303694</v>
      </c>
      <c r="AW1478" s="14">
        <v>0.16909782005336399</v>
      </c>
      <c r="AX1478" s="14"/>
      <c r="AY1478" s="14">
        <v>0.46376194079834299</v>
      </c>
      <c r="AZ1478" s="14">
        <v>0.26097989751279399</v>
      </c>
      <c r="BA1478" s="14">
        <v>0.26204157620220597</v>
      </c>
      <c r="BB1478" s="14">
        <v>0.212806897043649</v>
      </c>
      <c r="BC1478" s="14">
        <v>0.19096377813003501</v>
      </c>
      <c r="BD1478" s="14">
        <v>0.25041995217857599</v>
      </c>
      <c r="BE1478" s="14">
        <v>0.26747429507873499</v>
      </c>
      <c r="BF1478" s="14">
        <v>0.23386617703887</v>
      </c>
      <c r="BG1478" s="14">
        <v>0.23933109544485601</v>
      </c>
      <c r="BH1478" s="14">
        <v>0.23973209139101001</v>
      </c>
      <c r="BI1478" s="14">
        <v>0.28717467081945303</v>
      </c>
      <c r="BJ1478" s="14">
        <v>0.23859963127977099</v>
      </c>
      <c r="BK1478" s="14">
        <v>0.23068063001174599</v>
      </c>
      <c r="BL1478" s="14">
        <v>0.25865246065395098</v>
      </c>
      <c r="BM1478" s="14">
        <v>0.29141114975826499</v>
      </c>
      <c r="BN1478" s="14">
        <v>0.24994071736321599</v>
      </c>
      <c r="BO1478" s="14"/>
      <c r="BP1478" s="14">
        <v>0.21470304188169001</v>
      </c>
      <c r="BQ1478" s="14">
        <v>0.25992111611976998</v>
      </c>
      <c r="BR1478" s="14">
        <v>0.21225130541143</v>
      </c>
      <c r="BS1478" s="14">
        <v>0.28124267616244503</v>
      </c>
      <c r="BT1478" s="14">
        <v>0.23141430464311499</v>
      </c>
      <c r="BU1478" s="14">
        <v>0.30899260635641701</v>
      </c>
      <c r="BV1478" s="14"/>
      <c r="BW1478" s="14">
        <v>0.25568927298578698</v>
      </c>
      <c r="BX1478" s="14">
        <v>0.26776224876108601</v>
      </c>
      <c r="BY1478" s="14" t="s">
        <v>120</v>
      </c>
      <c r="BZ1478" s="14">
        <v>0.21947638117467999</v>
      </c>
      <c r="CA1478" s="14">
        <v>0.23074098753554201</v>
      </c>
      <c r="CB1478" s="14">
        <v>0.20980305067109001</v>
      </c>
      <c r="CC1478" s="14">
        <v>0.27457033524295599</v>
      </c>
      <c r="CD1478" s="14"/>
      <c r="CE1478" s="14">
        <v>0.222126106793363</v>
      </c>
      <c r="CF1478" s="14">
        <v>0.26363212707911998</v>
      </c>
      <c r="CG1478" s="14">
        <v>0.24174980269431801</v>
      </c>
      <c r="CH1478" s="14">
        <v>0.261838661262424</v>
      </c>
      <c r="CI1478" s="14"/>
      <c r="CJ1478" s="14">
        <v>0.29689674711115699</v>
      </c>
      <c r="CK1478" s="14">
        <v>0.23670248888383399</v>
      </c>
      <c r="CL1478" s="14">
        <v>0.231426199304266</v>
      </c>
      <c r="CM1478" s="14">
        <v>0.25538016810373798</v>
      </c>
      <c r="CN1478" s="14"/>
      <c r="CO1478" s="14">
        <v>0.163795417016703</v>
      </c>
      <c r="CP1478" s="14">
        <v>0.25673876321386002</v>
      </c>
      <c r="CQ1478" s="14"/>
      <c r="CR1478" s="14">
        <v>0.25357092072957399</v>
      </c>
      <c r="CS1478" s="14">
        <v>0.24235075169779799</v>
      </c>
    </row>
    <row r="1479" spans="2:97" x14ac:dyDescent="0.3">
      <c r="B1479" t="s">
        <v>237</v>
      </c>
      <c r="C1479" s="14">
        <v>0.24041850329823999</v>
      </c>
      <c r="D1479" s="14">
        <v>0.33409148500081898</v>
      </c>
      <c r="E1479" s="14">
        <v>0.14831158201693501</v>
      </c>
      <c r="F1479" s="14"/>
      <c r="G1479" s="14">
        <v>0.22118169833267601</v>
      </c>
      <c r="H1479" s="14">
        <v>0.33736370215358902</v>
      </c>
      <c r="I1479" s="14">
        <v>0.26680958622828099</v>
      </c>
      <c r="J1479" s="14">
        <v>0.19504905222051999</v>
      </c>
      <c r="K1479" s="14">
        <v>0.239693503617181</v>
      </c>
      <c r="L1479" s="14">
        <v>0.18999939295023599</v>
      </c>
      <c r="M1479" s="14"/>
      <c r="N1479" s="14">
        <v>0.22086398147269501</v>
      </c>
      <c r="O1479" s="14">
        <v>0.207057334728074</v>
      </c>
      <c r="P1479" s="14">
        <v>0.30025223674005502</v>
      </c>
      <c r="Q1479" s="14">
        <v>0.23860633953465399</v>
      </c>
      <c r="R1479" s="14"/>
      <c r="S1479" s="14">
        <v>0.29659234738234103</v>
      </c>
      <c r="T1479" s="14">
        <v>0.17459156172834001</v>
      </c>
      <c r="U1479" s="14">
        <v>0.184454895498599</v>
      </c>
      <c r="V1479" s="14">
        <v>0.335543362508056</v>
      </c>
      <c r="W1479" s="14">
        <v>0.25370325964948098</v>
      </c>
      <c r="X1479" s="14">
        <v>0.35770723078282801</v>
      </c>
      <c r="Y1479" s="14">
        <v>0.34104414635783098</v>
      </c>
      <c r="Z1479" s="14">
        <v>0.188048843366764</v>
      </c>
      <c r="AA1479" s="14">
        <v>0.15153113828714901</v>
      </c>
      <c r="AB1479" s="14">
        <v>0.16433351640778199</v>
      </c>
      <c r="AC1479" s="14">
        <v>0.2378045000457</v>
      </c>
      <c r="AD1479" s="14">
        <v>0.102114351937999</v>
      </c>
      <c r="AE1479" s="14"/>
      <c r="AF1479" s="14">
        <v>0.36046447734814602</v>
      </c>
      <c r="AG1479" s="14">
        <v>0.19470950268762999</v>
      </c>
      <c r="AH1479" s="14">
        <v>0.22509290467756601</v>
      </c>
      <c r="AI1479" s="14">
        <v>0.433359230642273</v>
      </c>
      <c r="AJ1479" s="14">
        <v>2.8868510505034198E-2</v>
      </c>
      <c r="AK1479" s="14"/>
      <c r="AL1479" s="14">
        <v>0.21203664878620801</v>
      </c>
      <c r="AM1479" s="14">
        <v>0.34655058864746902</v>
      </c>
      <c r="AN1479" s="14">
        <v>0.15793027214008701</v>
      </c>
      <c r="AO1479" s="14">
        <v>0.36261419575409198</v>
      </c>
      <c r="AP1479" s="14">
        <v>6.0527647315600799E-2</v>
      </c>
      <c r="AQ1479" s="14">
        <v>0.21888243074052499</v>
      </c>
      <c r="AR1479" s="14"/>
      <c r="AS1479" s="14">
        <v>0.226432526712945</v>
      </c>
      <c r="AT1479" s="14">
        <v>0.24663328586701</v>
      </c>
      <c r="AU1479" s="14">
        <v>0.188580349567772</v>
      </c>
      <c r="AV1479" s="14">
        <v>0.301629821038018</v>
      </c>
      <c r="AW1479" s="14">
        <v>0.37778877293796598</v>
      </c>
      <c r="AX1479" s="14"/>
      <c r="AY1479" s="14">
        <v>-6.5527538700555693E-2</v>
      </c>
      <c r="AZ1479" s="14">
        <v>0.197627003936171</v>
      </c>
      <c r="BA1479" s="14">
        <v>0.124274318740622</v>
      </c>
      <c r="BB1479" s="14">
        <v>0.27797190015833401</v>
      </c>
      <c r="BC1479" s="14">
        <v>0.33341690237775501</v>
      </c>
      <c r="BD1479" s="14">
        <v>0.21921727645337599</v>
      </c>
      <c r="BE1479" s="14">
        <v>0.24363040306910899</v>
      </c>
      <c r="BF1479" s="14">
        <v>0.28257691945501601</v>
      </c>
      <c r="BG1479" s="14">
        <v>0.326284423973839</v>
      </c>
      <c r="BH1479" s="14">
        <v>0.24780284140203299</v>
      </c>
      <c r="BI1479" s="14">
        <v>0.17457985980759999</v>
      </c>
      <c r="BJ1479" s="14">
        <v>0.22084558975336399</v>
      </c>
      <c r="BK1479" s="14">
        <v>0.285760409326269</v>
      </c>
      <c r="BL1479" s="14">
        <v>0.29458417726765002</v>
      </c>
      <c r="BM1479" s="14">
        <v>0.174453003289473</v>
      </c>
      <c r="BN1479" s="14">
        <v>0.25999768869642997</v>
      </c>
      <c r="BO1479" s="14"/>
      <c r="BP1479" s="14">
        <v>0.314410822598996</v>
      </c>
      <c r="BQ1479" s="14">
        <v>0.18485170384208999</v>
      </c>
      <c r="BR1479" s="14">
        <v>0.310952682287992</v>
      </c>
      <c r="BS1479" s="14">
        <v>0.179754697508274</v>
      </c>
      <c r="BT1479" s="14">
        <v>0.24945871852027399</v>
      </c>
      <c r="BU1479" s="14">
        <v>0.19176759516051101</v>
      </c>
      <c r="BV1479" s="14"/>
      <c r="BW1479" s="14">
        <v>0.25546280632327401</v>
      </c>
      <c r="BX1479" s="14">
        <v>0.17723354624853299</v>
      </c>
      <c r="BY1479" s="14" t="s">
        <v>120</v>
      </c>
      <c r="BZ1479" s="14">
        <v>0.29479707816975298</v>
      </c>
      <c r="CA1479" s="14">
        <v>0.27801672906384101</v>
      </c>
      <c r="CB1479" s="14">
        <v>0.27972824495413101</v>
      </c>
      <c r="CC1479" s="14">
        <v>0.108267407923185</v>
      </c>
      <c r="CD1479" s="14"/>
      <c r="CE1479" s="14">
        <v>0.28159797328501701</v>
      </c>
      <c r="CF1479" s="14">
        <v>0.254103221041383</v>
      </c>
      <c r="CG1479" s="14">
        <v>0.211670900169208</v>
      </c>
      <c r="CH1479" s="14">
        <v>0.24784191116367199</v>
      </c>
      <c r="CI1479" s="14"/>
      <c r="CJ1479" s="14">
        <v>0.176138927833492</v>
      </c>
      <c r="CK1479" s="14">
        <v>0.283677582437877</v>
      </c>
      <c r="CL1479" s="14">
        <v>0.25861166889137999</v>
      </c>
      <c r="CM1479" s="14">
        <v>0.12119320634238299</v>
      </c>
      <c r="CN1479" s="14"/>
      <c r="CO1479" s="14">
        <v>0.40911992314469398</v>
      </c>
      <c r="CP1479" s="14">
        <v>0.21961615149767699</v>
      </c>
      <c r="CQ1479" s="14"/>
      <c r="CR1479" s="14">
        <v>0.29790937829206598</v>
      </c>
      <c r="CS1479" s="14">
        <v>0.24304015637383999</v>
      </c>
    </row>
    <row r="1480" spans="2:97" x14ac:dyDescent="0.3">
      <c r="C1480" s="14"/>
      <c r="D1480" s="14"/>
      <c r="E1480" s="14"/>
      <c r="F1480" s="14"/>
      <c r="G1480" s="14"/>
      <c r="H1480" s="14"/>
      <c r="I1480" s="14"/>
      <c r="J1480" s="14"/>
      <c r="K1480" s="14"/>
      <c r="L1480" s="14"/>
      <c r="M1480" s="14"/>
      <c r="N1480" s="14"/>
      <c r="O1480" s="14"/>
      <c r="P1480" s="14"/>
      <c r="Q1480" s="14"/>
      <c r="R1480" s="14"/>
      <c r="S1480" s="14"/>
      <c r="T1480" s="14"/>
      <c r="U1480" s="14"/>
      <c r="V1480" s="14"/>
      <c r="W1480" s="14"/>
      <c r="X1480" s="14"/>
      <c r="Y1480" s="14"/>
      <c r="Z1480" s="14"/>
      <c r="AA1480" s="14"/>
      <c r="AB1480" s="14"/>
      <c r="AC1480" s="14"/>
      <c r="AD1480" s="14"/>
      <c r="AE1480" s="14"/>
      <c r="AF1480" s="14"/>
      <c r="AG1480" s="14"/>
      <c r="AH1480" s="14"/>
      <c r="AI1480" s="14"/>
      <c r="AJ1480" s="14"/>
      <c r="AK1480" s="14"/>
      <c r="AL1480" s="14"/>
      <c r="AM1480" s="14"/>
      <c r="AN1480" s="14"/>
      <c r="AO1480" s="14"/>
      <c r="AP1480" s="14"/>
      <c r="AQ1480" s="14"/>
      <c r="AR1480" s="14"/>
      <c r="AS1480" s="14"/>
      <c r="AT1480" s="14"/>
      <c r="AU1480" s="14"/>
      <c r="AV1480" s="14"/>
      <c r="AW1480" s="14"/>
      <c r="AX1480" s="14"/>
      <c r="AY1480" s="14"/>
      <c r="AZ1480" s="14"/>
      <c r="BA1480" s="14"/>
      <c r="BB1480" s="14"/>
      <c r="BC1480" s="14"/>
      <c r="BD1480" s="14"/>
      <c r="BE1480" s="14"/>
      <c r="BF1480" s="14"/>
      <c r="BG1480" s="14"/>
      <c r="BH1480" s="14"/>
      <c r="BI1480" s="14"/>
      <c r="BJ1480" s="14"/>
      <c r="BK1480" s="14"/>
      <c r="BL1480" s="14"/>
      <c r="BM1480" s="14"/>
      <c r="BN1480" s="14"/>
      <c r="BO1480" s="14"/>
      <c r="BP1480" s="14"/>
      <c r="BQ1480" s="14"/>
      <c r="BR1480" s="14"/>
      <c r="BS1480" s="14"/>
      <c r="BT1480" s="14"/>
      <c r="BU1480" s="14"/>
      <c r="BV1480" s="14"/>
      <c r="BW1480" s="14"/>
      <c r="BX1480" s="14"/>
      <c r="BY1480" s="14"/>
      <c r="BZ1480" s="14"/>
      <c r="CA1480" s="14"/>
      <c r="CB1480" s="14"/>
      <c r="CC1480" s="14"/>
      <c r="CD1480" s="14"/>
      <c r="CE1480" s="14"/>
      <c r="CF1480" s="14"/>
      <c r="CG1480" s="14"/>
      <c r="CH1480" s="14"/>
      <c r="CI1480" s="14"/>
      <c r="CJ1480" s="14"/>
      <c r="CK1480" s="14"/>
      <c r="CL1480" s="14"/>
      <c r="CM1480" s="14"/>
      <c r="CN1480" s="14"/>
      <c r="CO1480" s="14"/>
      <c r="CP1480" s="14"/>
      <c r="CQ1480" s="14"/>
      <c r="CR1480" s="14"/>
      <c r="CS1480" s="14"/>
    </row>
    <row r="1481" spans="2:97" x14ac:dyDescent="0.3">
      <c r="B1481" s="6" t="s">
        <v>571</v>
      </c>
      <c r="C1481" s="14"/>
      <c r="D1481" s="14"/>
      <c r="E1481" s="14"/>
      <c r="F1481" s="14"/>
      <c r="G1481" s="14"/>
      <c r="H1481" s="14"/>
      <c r="I1481" s="14"/>
      <c r="J1481" s="14"/>
      <c r="K1481" s="14"/>
      <c r="L1481" s="14"/>
      <c r="M1481" s="14"/>
      <c r="N1481" s="14"/>
      <c r="O1481" s="14"/>
      <c r="P1481" s="14"/>
      <c r="Q1481" s="14"/>
      <c r="R1481" s="14"/>
      <c r="S1481" s="14"/>
      <c r="T1481" s="14"/>
      <c r="U1481" s="14"/>
      <c r="V1481" s="14"/>
      <c r="W1481" s="14"/>
      <c r="X1481" s="14"/>
      <c r="Y1481" s="14"/>
      <c r="Z1481" s="14"/>
      <c r="AA1481" s="14"/>
      <c r="AB1481" s="14"/>
      <c r="AC1481" s="14"/>
      <c r="AD1481" s="14"/>
      <c r="AE1481" s="14"/>
      <c r="AF1481" s="14"/>
      <c r="AG1481" s="14"/>
      <c r="AH1481" s="14"/>
      <c r="AI1481" s="14"/>
      <c r="AJ1481" s="14"/>
      <c r="AK1481" s="14"/>
      <c r="AL1481" s="14"/>
      <c r="AM1481" s="14"/>
      <c r="AN1481" s="14"/>
      <c r="AO1481" s="14"/>
      <c r="AP1481" s="14"/>
      <c r="AQ1481" s="14"/>
      <c r="AR1481" s="14"/>
      <c r="AS1481" s="14"/>
      <c r="AT1481" s="14"/>
      <c r="AU1481" s="14"/>
      <c r="AV1481" s="14"/>
      <c r="AW1481" s="14"/>
      <c r="AX1481" s="14"/>
      <c r="AY1481" s="14"/>
      <c r="AZ1481" s="14"/>
      <c r="BA1481" s="14"/>
      <c r="BB1481" s="14"/>
      <c r="BC1481" s="14"/>
      <c r="BD1481" s="14"/>
      <c r="BE1481" s="14"/>
      <c r="BF1481" s="14"/>
      <c r="BG1481" s="14"/>
      <c r="BH1481" s="14"/>
      <c r="BI1481" s="14"/>
      <c r="BJ1481" s="14"/>
      <c r="BK1481" s="14"/>
      <c r="BL1481" s="14"/>
      <c r="BM1481" s="14"/>
      <c r="BN1481" s="14"/>
      <c r="BO1481" s="14"/>
      <c r="BP1481" s="14"/>
      <c r="BQ1481" s="14"/>
      <c r="BR1481" s="14"/>
      <c r="BS1481" s="14"/>
      <c r="BT1481" s="14"/>
      <c r="BU1481" s="14"/>
      <c r="BV1481" s="14"/>
      <c r="BW1481" s="14"/>
      <c r="BX1481" s="14"/>
      <c r="BY1481" s="14"/>
      <c r="BZ1481" s="14"/>
      <c r="CA1481" s="14"/>
      <c r="CB1481" s="14"/>
      <c r="CC1481" s="14"/>
      <c r="CD1481" s="14"/>
      <c r="CE1481" s="14"/>
      <c r="CF1481" s="14"/>
      <c r="CG1481" s="14"/>
      <c r="CH1481" s="14"/>
      <c r="CI1481" s="14"/>
      <c r="CJ1481" s="14"/>
      <c r="CK1481" s="14"/>
      <c r="CL1481" s="14"/>
      <c r="CM1481" s="14"/>
      <c r="CN1481" s="14"/>
      <c r="CO1481" s="14"/>
      <c r="CP1481" s="14"/>
      <c r="CQ1481" s="14"/>
      <c r="CR1481" s="14"/>
      <c r="CS1481" s="14"/>
    </row>
    <row r="1482" spans="2:97" x14ac:dyDescent="0.3">
      <c r="B1482" s="24" t="s">
        <v>118</v>
      </c>
      <c r="C1482" s="14"/>
      <c r="D1482" s="14"/>
      <c r="E1482" s="14"/>
      <c r="F1482" s="14"/>
      <c r="G1482" s="14"/>
      <c r="H1482" s="14"/>
      <c r="I1482" s="14"/>
      <c r="J1482" s="14"/>
      <c r="K1482" s="14"/>
      <c r="L1482" s="14"/>
      <c r="M1482" s="14"/>
      <c r="N1482" s="14"/>
      <c r="O1482" s="14"/>
      <c r="P1482" s="14"/>
      <c r="Q1482" s="14"/>
      <c r="R1482" s="14"/>
      <c r="S1482" s="14"/>
      <c r="T1482" s="14"/>
      <c r="U1482" s="14"/>
      <c r="V1482" s="14"/>
      <c r="W1482" s="14"/>
      <c r="X1482" s="14"/>
      <c r="Y1482" s="14"/>
      <c r="Z1482" s="14"/>
      <c r="AA1482" s="14"/>
      <c r="AB1482" s="14"/>
      <c r="AC1482" s="14"/>
      <c r="AD1482" s="14"/>
      <c r="AE1482" s="14"/>
      <c r="AF1482" s="14"/>
      <c r="AG1482" s="14"/>
      <c r="AH1482" s="14"/>
      <c r="AI1482" s="14"/>
      <c r="AJ1482" s="14"/>
      <c r="AK1482" s="14"/>
      <c r="AL1482" s="14"/>
      <c r="AM1482" s="14"/>
      <c r="AN1482" s="14"/>
      <c r="AO1482" s="14"/>
      <c r="AP1482" s="14"/>
      <c r="AQ1482" s="14"/>
      <c r="AR1482" s="14"/>
      <c r="AS1482" s="14"/>
      <c r="AT1482" s="14"/>
      <c r="AU1482" s="14"/>
      <c r="AV1482" s="14"/>
      <c r="AW1482" s="14"/>
      <c r="AX1482" s="14"/>
      <c r="AY1482" s="14"/>
      <c r="AZ1482" s="14"/>
      <c r="BA1482" s="14"/>
      <c r="BB1482" s="14"/>
      <c r="BC1482" s="14"/>
      <c r="BD1482" s="14"/>
      <c r="BE1482" s="14"/>
      <c r="BF1482" s="14"/>
      <c r="BG1482" s="14"/>
      <c r="BH1482" s="14"/>
      <c r="BI1482" s="14"/>
      <c r="BJ1482" s="14"/>
      <c r="BK1482" s="14"/>
      <c r="BL1482" s="14"/>
      <c r="BM1482" s="14"/>
      <c r="BN1482" s="14"/>
      <c r="BO1482" s="14"/>
      <c r="BP1482" s="14"/>
      <c r="BQ1482" s="14"/>
      <c r="BR1482" s="14"/>
      <c r="BS1482" s="14"/>
      <c r="BT1482" s="14"/>
      <c r="BU1482" s="14"/>
      <c r="BV1482" s="14"/>
      <c r="BW1482" s="14"/>
      <c r="BX1482" s="14"/>
      <c r="BY1482" s="14"/>
      <c r="BZ1482" s="14"/>
      <c r="CA1482" s="14"/>
      <c r="CB1482" s="14"/>
      <c r="CC1482" s="14"/>
      <c r="CD1482" s="14"/>
      <c r="CE1482" s="14"/>
      <c r="CF1482" s="14"/>
      <c r="CG1482" s="14"/>
      <c r="CH1482" s="14"/>
      <c r="CI1482" s="14"/>
      <c r="CJ1482" s="14"/>
      <c r="CK1482" s="14"/>
      <c r="CL1482" s="14"/>
      <c r="CM1482" s="14"/>
      <c r="CN1482" s="14"/>
      <c r="CO1482" s="14"/>
      <c r="CP1482" s="14"/>
      <c r="CQ1482" s="14"/>
      <c r="CR1482" s="14"/>
      <c r="CS1482" s="14"/>
    </row>
    <row r="1483" spans="2:97" x14ac:dyDescent="0.3">
      <c r="B1483" t="s">
        <v>230</v>
      </c>
      <c r="C1483" s="14">
        <v>9.5232940611169006E-2</v>
      </c>
      <c r="D1483" s="14">
        <v>8.7353797166249497E-2</v>
      </c>
      <c r="E1483" s="14">
        <v>0.102335652340017</v>
      </c>
      <c r="F1483" s="14"/>
      <c r="G1483" s="14">
        <v>0.156246735896407</v>
      </c>
      <c r="H1483" s="14">
        <v>0.12320603336515799</v>
      </c>
      <c r="I1483" s="14">
        <v>0.110575310300442</v>
      </c>
      <c r="J1483" s="14">
        <v>7.8654686387956696E-2</v>
      </c>
      <c r="K1483" s="14">
        <v>7.7755476973173698E-2</v>
      </c>
      <c r="L1483" s="14">
        <v>4.4803350011904899E-2</v>
      </c>
      <c r="M1483" s="14"/>
      <c r="N1483" s="14">
        <v>9.2966809424872704E-2</v>
      </c>
      <c r="O1483" s="14">
        <v>9.9809472922653894E-2</v>
      </c>
      <c r="P1483" s="14">
        <v>9.1211896964070602E-2</v>
      </c>
      <c r="Q1483" s="14">
        <v>9.5630054346646398E-2</v>
      </c>
      <c r="R1483" s="14"/>
      <c r="S1483" s="14">
        <v>0.13220851035763401</v>
      </c>
      <c r="T1483" s="14">
        <v>8.3776657915792696E-2</v>
      </c>
      <c r="U1483" s="14">
        <v>0.105737084490218</v>
      </c>
      <c r="V1483" s="14">
        <v>5.8150870167020703E-2</v>
      </c>
      <c r="W1483" s="14">
        <v>7.5826889607987197E-2</v>
      </c>
      <c r="X1483" s="14">
        <v>9.3883675055993598E-2</v>
      </c>
      <c r="Y1483" s="14">
        <v>0.112956650461166</v>
      </c>
      <c r="Z1483" s="14">
        <v>0</v>
      </c>
      <c r="AA1483" s="14">
        <v>0.102591707960516</v>
      </c>
      <c r="AB1483" s="14">
        <v>0.12198182925461799</v>
      </c>
      <c r="AC1483" s="14">
        <v>0.103419675440366</v>
      </c>
      <c r="AD1483" s="14">
        <v>6.2352781607225002E-2</v>
      </c>
      <c r="AE1483" s="14"/>
      <c r="AF1483" s="14">
        <v>6.1930986693362902E-2</v>
      </c>
      <c r="AG1483" s="14">
        <v>0.10350229972014099</v>
      </c>
      <c r="AH1483" s="14">
        <v>0.14199034170829999</v>
      </c>
      <c r="AI1483" s="14">
        <v>8.8313515493730302E-2</v>
      </c>
      <c r="AJ1483" s="14">
        <v>0.149307790465732</v>
      </c>
      <c r="AK1483" s="14"/>
      <c r="AL1483" s="14">
        <v>0.111608924883181</v>
      </c>
      <c r="AM1483" s="14">
        <v>7.2304884807763897E-2</v>
      </c>
      <c r="AN1483" s="14">
        <v>0.122290277291889</v>
      </c>
      <c r="AO1483" s="14">
        <v>7.5599661573042196E-2</v>
      </c>
      <c r="AP1483" s="14">
        <v>0.20074538452337001</v>
      </c>
      <c r="AQ1483" s="14">
        <v>5.1900268077731897E-2</v>
      </c>
      <c r="AR1483" s="14"/>
      <c r="AS1483" s="14">
        <v>7.2351728824396597E-2</v>
      </c>
      <c r="AT1483" s="14">
        <v>8.8973059452354397E-2</v>
      </c>
      <c r="AU1483" s="14">
        <v>9.4993477269247506E-2</v>
      </c>
      <c r="AV1483" s="14">
        <v>0.15559615928866699</v>
      </c>
      <c r="AW1483" s="14">
        <v>0.19448066447298001</v>
      </c>
      <c r="AX1483" s="14"/>
      <c r="AY1483" s="14">
        <v>7.0753139085882696E-2</v>
      </c>
      <c r="AZ1483" s="14">
        <v>0.103064048767326</v>
      </c>
      <c r="BA1483" s="14">
        <v>5.7069069914756597E-2</v>
      </c>
      <c r="BB1483" s="14">
        <v>9.7092158139718707E-2</v>
      </c>
      <c r="BC1483" s="14">
        <v>7.6545081113012101E-2</v>
      </c>
      <c r="BD1483" s="14">
        <v>0.101823677303466</v>
      </c>
      <c r="BE1483" s="14">
        <v>0.11535032336725699</v>
      </c>
      <c r="BF1483" s="14">
        <v>0.113005462258188</v>
      </c>
      <c r="BG1483" s="14">
        <v>5.57323928213415E-2</v>
      </c>
      <c r="BH1483" s="14">
        <v>0.101399146007814</v>
      </c>
      <c r="BI1483" s="14">
        <v>0.11764760256285201</v>
      </c>
      <c r="BJ1483" s="14">
        <v>9.8459521826984697E-2</v>
      </c>
      <c r="BK1483" s="14">
        <v>0.101677846664863</v>
      </c>
      <c r="BL1483" s="14">
        <v>3.7634692000440499E-2</v>
      </c>
      <c r="BM1483" s="14">
        <v>7.0460220541243707E-2</v>
      </c>
      <c r="BN1483" s="14">
        <v>0.13985199468027101</v>
      </c>
      <c r="BO1483" s="14"/>
      <c r="BP1483" s="14">
        <v>0.138229652686673</v>
      </c>
      <c r="BQ1483" s="14">
        <v>9.0620620337573607E-2</v>
      </c>
      <c r="BR1483" s="14">
        <v>6.0467067539843697E-2</v>
      </c>
      <c r="BS1483" s="14">
        <v>9.0059576065035493E-2</v>
      </c>
      <c r="BT1483" s="14">
        <v>6.3206344003418305E-2</v>
      </c>
      <c r="BU1483" s="14">
        <v>8.1344418571365207E-2</v>
      </c>
      <c r="BV1483" s="14"/>
      <c r="BW1483" s="14">
        <v>7.8591853228907493E-2</v>
      </c>
      <c r="BX1483" s="14">
        <v>9.4723637637842098E-2</v>
      </c>
      <c r="BY1483" s="14" t="s">
        <v>120</v>
      </c>
      <c r="BZ1483" s="14">
        <v>0.124233366057726</v>
      </c>
      <c r="CA1483" s="14">
        <v>0.12758077027595099</v>
      </c>
      <c r="CB1483" s="14">
        <v>0.110862195956711</v>
      </c>
      <c r="CC1483" s="14">
        <v>7.7158541827374499E-2</v>
      </c>
      <c r="CD1483" s="14"/>
      <c r="CE1483" s="14">
        <v>0.12115149012146099</v>
      </c>
      <c r="CF1483" s="14">
        <v>9.7325349018784396E-2</v>
      </c>
      <c r="CG1483" s="14">
        <v>0.10476300827966301</v>
      </c>
      <c r="CH1483" s="14">
        <v>9.0946049829979003E-2</v>
      </c>
      <c r="CI1483" s="14"/>
      <c r="CJ1483" s="14">
        <v>0.15065395937619799</v>
      </c>
      <c r="CK1483" s="14">
        <v>0.103149358813603</v>
      </c>
      <c r="CL1483" s="14">
        <v>8.2203681998573599E-2</v>
      </c>
      <c r="CM1483" s="14">
        <v>3.2170386941905001E-2</v>
      </c>
      <c r="CN1483" s="14"/>
      <c r="CO1483" s="14">
        <v>0.15033933547796199</v>
      </c>
      <c r="CP1483" s="14">
        <v>8.7085395942684204E-2</v>
      </c>
      <c r="CQ1483" s="14"/>
      <c r="CR1483" s="14">
        <v>0.20249029195216001</v>
      </c>
      <c r="CS1483" s="14">
        <v>8.2961577663029598E-2</v>
      </c>
    </row>
    <row r="1484" spans="2:97" x14ac:dyDescent="0.3">
      <c r="B1484" t="s">
        <v>231</v>
      </c>
      <c r="C1484" s="14">
        <v>0.145756004305684</v>
      </c>
      <c r="D1484" s="14">
        <v>0.151848856815681</v>
      </c>
      <c r="E1484" s="14">
        <v>0.13932393929414899</v>
      </c>
      <c r="F1484" s="14"/>
      <c r="G1484" s="14">
        <v>0.24101831021731501</v>
      </c>
      <c r="H1484" s="14">
        <v>0.222781924853241</v>
      </c>
      <c r="I1484" s="14">
        <v>0.172030981050389</v>
      </c>
      <c r="J1484" s="14">
        <v>0.13499043303998901</v>
      </c>
      <c r="K1484" s="14">
        <v>8.6113167432541604E-2</v>
      </c>
      <c r="L1484" s="14">
        <v>4.7424830069222601E-2</v>
      </c>
      <c r="M1484" s="14"/>
      <c r="N1484" s="14">
        <v>0.14260218377317599</v>
      </c>
      <c r="O1484" s="14">
        <v>0.153848632866628</v>
      </c>
      <c r="P1484" s="14">
        <v>0.14635677824881799</v>
      </c>
      <c r="Q1484" s="14">
        <v>0.14197025160597701</v>
      </c>
      <c r="R1484" s="14"/>
      <c r="S1484" s="14">
        <v>0.14478681162574999</v>
      </c>
      <c r="T1484" s="14">
        <v>0.14200155655968</v>
      </c>
      <c r="U1484" s="14">
        <v>9.7735858015164198E-2</v>
      </c>
      <c r="V1484" s="14">
        <v>0.19117538008777299</v>
      </c>
      <c r="W1484" s="14">
        <v>0.16568976326957999</v>
      </c>
      <c r="X1484" s="14">
        <v>0.14350571774388399</v>
      </c>
      <c r="Y1484" s="14">
        <v>0.12601078326619899</v>
      </c>
      <c r="Z1484" s="14">
        <v>0.191386082621395</v>
      </c>
      <c r="AA1484" s="14">
        <v>0.141605992867017</v>
      </c>
      <c r="AB1484" s="14">
        <v>0.13793001336556901</v>
      </c>
      <c r="AC1484" s="14">
        <v>0.11204684438889199</v>
      </c>
      <c r="AD1484" s="14">
        <v>0.20616407460653099</v>
      </c>
      <c r="AE1484" s="14"/>
      <c r="AF1484" s="14">
        <v>0.12934830234355901</v>
      </c>
      <c r="AG1484" s="14">
        <v>0.180385418574073</v>
      </c>
      <c r="AH1484" s="14">
        <v>0.10074608973225301</v>
      </c>
      <c r="AI1484" s="14">
        <v>0.11109858724478899</v>
      </c>
      <c r="AJ1484" s="14">
        <v>0.17515902531359501</v>
      </c>
      <c r="AK1484" s="14"/>
      <c r="AL1484" s="14">
        <v>0.21395691095981501</v>
      </c>
      <c r="AM1484" s="14">
        <v>0.16054792156280701</v>
      </c>
      <c r="AN1484" s="14">
        <v>9.3317352882541199E-2</v>
      </c>
      <c r="AO1484" s="14">
        <v>8.7961543460309502E-2</v>
      </c>
      <c r="AP1484" s="14">
        <v>0.184193172765866</v>
      </c>
      <c r="AQ1484" s="14">
        <v>7.9016858288066399E-2</v>
      </c>
      <c r="AR1484" s="14"/>
      <c r="AS1484" s="14">
        <v>0.12071108150858</v>
      </c>
      <c r="AT1484" s="14">
        <v>0.17800881723041001</v>
      </c>
      <c r="AU1484" s="14">
        <v>0.142540831917911</v>
      </c>
      <c r="AV1484" s="14">
        <v>0.19123272173772601</v>
      </c>
      <c r="AW1484" s="14">
        <v>7.7148867526172102E-2</v>
      </c>
      <c r="AX1484" s="14"/>
      <c r="AY1484" s="14">
        <v>0.126775127720338</v>
      </c>
      <c r="AZ1484" s="14">
        <v>0.270858410258358</v>
      </c>
      <c r="BA1484" s="14">
        <v>0.112958920112017</v>
      </c>
      <c r="BB1484" s="14">
        <v>0.11882093166178601</v>
      </c>
      <c r="BC1484" s="14">
        <v>0.138463777497702</v>
      </c>
      <c r="BD1484" s="14">
        <v>0.16967166562268701</v>
      </c>
      <c r="BE1484" s="14">
        <v>0.13962609984789301</v>
      </c>
      <c r="BF1484" s="14">
        <v>0.13813947402937399</v>
      </c>
      <c r="BG1484" s="14">
        <v>0.16251405701278901</v>
      </c>
      <c r="BH1484" s="14">
        <v>0.12797478211229801</v>
      </c>
      <c r="BI1484" s="14">
        <v>0.12782046858507601</v>
      </c>
      <c r="BJ1484" s="14">
        <v>0.14720672266815399</v>
      </c>
      <c r="BK1484" s="14">
        <v>0.137764179111107</v>
      </c>
      <c r="BL1484" s="14">
        <v>0.173389435180343</v>
      </c>
      <c r="BM1484" s="14">
        <v>0.123787005676567</v>
      </c>
      <c r="BN1484" s="14">
        <v>0.196875749463226</v>
      </c>
      <c r="BO1484" s="14"/>
      <c r="BP1484" s="14">
        <v>0.170887671804099</v>
      </c>
      <c r="BQ1484" s="14">
        <v>0.138789079986747</v>
      </c>
      <c r="BR1484" s="14">
        <v>0.16185103685857399</v>
      </c>
      <c r="BS1484" s="14">
        <v>0.155245209370316</v>
      </c>
      <c r="BT1484" s="14">
        <v>0.10244550670180901</v>
      </c>
      <c r="BU1484" s="14">
        <v>7.4841330016644794E-2</v>
      </c>
      <c r="BV1484" s="14"/>
      <c r="BW1484" s="14">
        <v>0.100411845222673</v>
      </c>
      <c r="BX1484" s="14">
        <v>0.181400846569721</v>
      </c>
      <c r="BY1484" s="14" t="s">
        <v>120</v>
      </c>
      <c r="BZ1484" s="14">
        <v>0.19795699039885301</v>
      </c>
      <c r="CA1484" s="14">
        <v>0.166206050476845</v>
      </c>
      <c r="CB1484" s="14">
        <v>0.16173481461562</v>
      </c>
      <c r="CC1484" s="14">
        <v>0.162718813794968</v>
      </c>
      <c r="CD1484" s="14"/>
      <c r="CE1484" s="14">
        <v>0.21248810851503599</v>
      </c>
      <c r="CF1484" s="14">
        <v>0.18577063300610799</v>
      </c>
      <c r="CG1484" s="14">
        <v>0.116683145479372</v>
      </c>
      <c r="CH1484" s="14">
        <v>0.124584109759594</v>
      </c>
      <c r="CI1484" s="14"/>
      <c r="CJ1484" s="14">
        <v>0.13701788464407899</v>
      </c>
      <c r="CK1484" s="14">
        <v>0.189964548542504</v>
      </c>
      <c r="CL1484" s="14">
        <v>0.12661863528021</v>
      </c>
      <c r="CM1484" s="14">
        <v>0.195375879019792</v>
      </c>
      <c r="CN1484" s="14"/>
      <c r="CO1484" s="14">
        <v>0.25232170987529501</v>
      </c>
      <c r="CP1484" s="14">
        <v>0.128077111767438</v>
      </c>
      <c r="CQ1484" s="14"/>
      <c r="CR1484" s="14">
        <v>0.16622208214405501</v>
      </c>
      <c r="CS1484" s="14">
        <v>0.14483739969190701</v>
      </c>
    </row>
    <row r="1485" spans="2:97" x14ac:dyDescent="0.3">
      <c r="B1485" t="s">
        <v>232</v>
      </c>
      <c r="C1485" s="14">
        <v>0.266806975214328</v>
      </c>
      <c r="D1485" s="14">
        <v>0.258600469408585</v>
      </c>
      <c r="E1485" s="14">
        <v>0.27562508734247598</v>
      </c>
      <c r="F1485" s="14"/>
      <c r="G1485" s="14">
        <v>0.26134191044822302</v>
      </c>
      <c r="H1485" s="14">
        <v>0.18348049022561799</v>
      </c>
      <c r="I1485" s="14">
        <v>0.24856331018126299</v>
      </c>
      <c r="J1485" s="14">
        <v>0.31907119765238201</v>
      </c>
      <c r="K1485" s="14">
        <v>0.31415940214449001</v>
      </c>
      <c r="L1485" s="14">
        <v>0.27893073927217599</v>
      </c>
      <c r="M1485" s="14"/>
      <c r="N1485" s="14">
        <v>0.24569956260432699</v>
      </c>
      <c r="O1485" s="14">
        <v>0.28101014407317898</v>
      </c>
      <c r="P1485" s="14">
        <v>0.25777154818245401</v>
      </c>
      <c r="Q1485" s="14">
        <v>0.28180783245105501</v>
      </c>
      <c r="R1485" s="14"/>
      <c r="S1485" s="14">
        <v>0.23000076358768701</v>
      </c>
      <c r="T1485" s="14">
        <v>0.27920968414407799</v>
      </c>
      <c r="U1485" s="14">
        <v>0.30322977129180201</v>
      </c>
      <c r="V1485" s="14">
        <v>0.26848453221102397</v>
      </c>
      <c r="W1485" s="14">
        <v>0.26164154447446902</v>
      </c>
      <c r="X1485" s="14">
        <v>0.30534924736423502</v>
      </c>
      <c r="Y1485" s="14">
        <v>0.31023873005351799</v>
      </c>
      <c r="Z1485" s="14">
        <v>0.198887405798748</v>
      </c>
      <c r="AA1485" s="14">
        <v>0.25443737341306599</v>
      </c>
      <c r="AB1485" s="14">
        <v>0.228347517048753</v>
      </c>
      <c r="AC1485" s="14">
        <v>0.31229482477818798</v>
      </c>
      <c r="AD1485" s="14">
        <v>0.23812370488210799</v>
      </c>
      <c r="AE1485" s="14"/>
      <c r="AF1485" s="14">
        <v>0.28491896996432498</v>
      </c>
      <c r="AG1485" s="14">
        <v>0.23474303372883601</v>
      </c>
      <c r="AH1485" s="14">
        <v>0.35582172130867701</v>
      </c>
      <c r="AI1485" s="14">
        <v>0.24162748621746699</v>
      </c>
      <c r="AJ1485" s="14">
        <v>0.28801762259493302</v>
      </c>
      <c r="AK1485" s="14"/>
      <c r="AL1485" s="14">
        <v>0.23544058028421999</v>
      </c>
      <c r="AM1485" s="14">
        <v>0.28561468079055402</v>
      </c>
      <c r="AN1485" s="14">
        <v>0.33947505868619299</v>
      </c>
      <c r="AO1485" s="14">
        <v>0.24440096735740299</v>
      </c>
      <c r="AP1485" s="14">
        <v>0.23179156838509901</v>
      </c>
      <c r="AQ1485" s="14">
        <v>0.29902743157160599</v>
      </c>
      <c r="AR1485" s="14"/>
      <c r="AS1485" s="14">
        <v>0.31078529488440498</v>
      </c>
      <c r="AT1485" s="14">
        <v>0.231455074658064</v>
      </c>
      <c r="AU1485" s="14">
        <v>0.26786618309779398</v>
      </c>
      <c r="AV1485" s="14">
        <v>0.27181927854931198</v>
      </c>
      <c r="AW1485" s="14">
        <v>8.1568479921206305E-2</v>
      </c>
      <c r="AX1485" s="14"/>
      <c r="AY1485" s="14">
        <v>6.9904330199182393E-2</v>
      </c>
      <c r="AZ1485" s="14">
        <v>0.23409015471202699</v>
      </c>
      <c r="BA1485" s="14">
        <v>0.35321936382762098</v>
      </c>
      <c r="BB1485" s="14">
        <v>0.35233391655040902</v>
      </c>
      <c r="BC1485" s="14">
        <v>0.26972995479785999</v>
      </c>
      <c r="BD1485" s="14">
        <v>0.28525411894331099</v>
      </c>
      <c r="BE1485" s="14">
        <v>0.23133086269269601</v>
      </c>
      <c r="BF1485" s="14">
        <v>0.30674998408870502</v>
      </c>
      <c r="BG1485" s="14">
        <v>0.24157403872804201</v>
      </c>
      <c r="BH1485" s="14">
        <v>0.26081979708653302</v>
      </c>
      <c r="BI1485" s="14">
        <v>0.26526082312704002</v>
      </c>
      <c r="BJ1485" s="14">
        <v>0.25758237445425403</v>
      </c>
      <c r="BK1485" s="14">
        <v>0.18931789834933299</v>
      </c>
      <c r="BL1485" s="14">
        <v>0.32873840483979899</v>
      </c>
      <c r="BM1485" s="14">
        <v>0.28775223380986198</v>
      </c>
      <c r="BN1485" s="14">
        <v>0.15025453948123399</v>
      </c>
      <c r="BO1485" s="14"/>
      <c r="BP1485" s="14">
        <v>0.235546968618806</v>
      </c>
      <c r="BQ1485" s="14">
        <v>0.29641357186637002</v>
      </c>
      <c r="BR1485" s="14">
        <v>0.28902146946405199</v>
      </c>
      <c r="BS1485" s="14">
        <v>0.24656895540780299</v>
      </c>
      <c r="BT1485" s="14">
        <v>0.24505741135345899</v>
      </c>
      <c r="BU1485" s="14">
        <v>0.31635243499836002</v>
      </c>
      <c r="BV1485" s="14"/>
      <c r="BW1485" s="14">
        <v>0.28403923462059399</v>
      </c>
      <c r="BX1485" s="14">
        <v>0.28319575721589602</v>
      </c>
      <c r="BY1485" s="14" t="s">
        <v>120</v>
      </c>
      <c r="BZ1485" s="14">
        <v>0.26079044445487298</v>
      </c>
      <c r="CA1485" s="14">
        <v>0.247144542579323</v>
      </c>
      <c r="CB1485" s="14">
        <v>0.236581565282002</v>
      </c>
      <c r="CC1485" s="14">
        <v>0.23719849037959601</v>
      </c>
      <c r="CD1485" s="14"/>
      <c r="CE1485" s="14">
        <v>0.23980445354923899</v>
      </c>
      <c r="CF1485" s="14">
        <v>0.27257179423865002</v>
      </c>
      <c r="CG1485" s="14">
        <v>0.24137356569322199</v>
      </c>
      <c r="CH1485" s="14">
        <v>0.26335194314622501</v>
      </c>
      <c r="CI1485" s="14"/>
      <c r="CJ1485" s="14">
        <v>0.25832138117890902</v>
      </c>
      <c r="CK1485" s="14">
        <v>0.27833043023975002</v>
      </c>
      <c r="CL1485" s="14">
        <v>0.26734635451576599</v>
      </c>
      <c r="CM1485" s="14">
        <v>0.24880963079457699</v>
      </c>
      <c r="CN1485" s="14"/>
      <c r="CO1485" s="14">
        <v>0.27463442503215402</v>
      </c>
      <c r="CP1485" s="14">
        <v>0.26597822951240202</v>
      </c>
      <c r="CQ1485" s="14"/>
      <c r="CR1485" s="14">
        <v>0.245858771430425</v>
      </c>
      <c r="CS1485" s="14">
        <v>0.26859408316455002</v>
      </c>
    </row>
    <row r="1486" spans="2:97" x14ac:dyDescent="0.3">
      <c r="B1486" t="s">
        <v>233</v>
      </c>
      <c r="C1486" s="14">
        <v>0.12651696710136601</v>
      </c>
      <c r="D1486" s="14">
        <v>0.11818202410929</v>
      </c>
      <c r="E1486" s="14">
        <v>0.13504499552705801</v>
      </c>
      <c r="F1486" s="14"/>
      <c r="G1486" s="14">
        <v>0.15980848599723901</v>
      </c>
      <c r="H1486" s="14">
        <v>0.16122979559205899</v>
      </c>
      <c r="I1486" s="14">
        <v>0.16266405573329401</v>
      </c>
      <c r="J1486" s="14">
        <v>0.10288218328521501</v>
      </c>
      <c r="K1486" s="14">
        <v>9.60033878265317E-2</v>
      </c>
      <c r="L1486" s="14">
        <v>8.64828342820258E-2</v>
      </c>
      <c r="M1486" s="14"/>
      <c r="N1486" s="14">
        <v>0.13163667766117501</v>
      </c>
      <c r="O1486" s="14">
        <v>0.13922379546038699</v>
      </c>
      <c r="P1486" s="14">
        <v>0.147810929459397</v>
      </c>
      <c r="Q1486" s="14">
        <v>9.0617451991425804E-2</v>
      </c>
      <c r="R1486" s="14"/>
      <c r="S1486" s="14">
        <v>0.128191987827243</v>
      </c>
      <c r="T1486" s="14">
        <v>0.15109949129491801</v>
      </c>
      <c r="U1486" s="14">
        <v>9.4067756644720807E-2</v>
      </c>
      <c r="V1486" s="14">
        <v>0.15361512342661501</v>
      </c>
      <c r="W1486" s="14">
        <v>0.12127907740829801</v>
      </c>
      <c r="X1486" s="14">
        <v>0.102054424075307</v>
      </c>
      <c r="Y1486" s="14">
        <v>0.130368463800553</v>
      </c>
      <c r="Z1486" s="14">
        <v>0.200644506178036</v>
      </c>
      <c r="AA1486" s="14">
        <v>0.11383871439063301</v>
      </c>
      <c r="AB1486" s="14">
        <v>0.116860108521122</v>
      </c>
      <c r="AC1486" s="14">
        <v>6.3054121263452806E-2</v>
      </c>
      <c r="AD1486" s="14">
        <v>0.17659308047782599</v>
      </c>
      <c r="AE1486" s="14"/>
      <c r="AF1486" s="14">
        <v>9.5137472536742304E-2</v>
      </c>
      <c r="AG1486" s="14">
        <v>0.12929306603367899</v>
      </c>
      <c r="AH1486" s="14">
        <v>9.2107949941381495E-2</v>
      </c>
      <c r="AI1486" s="14">
        <v>0.15014819446451899</v>
      </c>
      <c r="AJ1486" s="14">
        <v>0.178422082119051</v>
      </c>
      <c r="AK1486" s="14"/>
      <c r="AL1486" s="14">
        <v>0.12280369455618401</v>
      </c>
      <c r="AM1486" s="14">
        <v>0.101232600094883</v>
      </c>
      <c r="AN1486" s="14">
        <v>0.13045571939706299</v>
      </c>
      <c r="AO1486" s="14">
        <v>0.15045413787870299</v>
      </c>
      <c r="AP1486" s="14">
        <v>0.14492245348542601</v>
      </c>
      <c r="AQ1486" s="14">
        <v>0.12498000030024101</v>
      </c>
      <c r="AR1486" s="14"/>
      <c r="AS1486" s="14">
        <v>0.10775309778539301</v>
      </c>
      <c r="AT1486" s="14">
        <v>0.13795974448472001</v>
      </c>
      <c r="AU1486" s="14">
        <v>0.13209328974522</v>
      </c>
      <c r="AV1486" s="14">
        <v>0.124200933498014</v>
      </c>
      <c r="AW1486" s="14">
        <v>0.198882212706817</v>
      </c>
      <c r="AX1486" s="14"/>
      <c r="AY1486" s="14">
        <v>0.13694679095743301</v>
      </c>
      <c r="AZ1486" s="14">
        <v>6.5320364216960802E-2</v>
      </c>
      <c r="BA1486" s="14">
        <v>9.9766121459847895E-2</v>
      </c>
      <c r="BB1486" s="14">
        <v>5.5170459886739999E-2</v>
      </c>
      <c r="BC1486" s="14">
        <v>0.104085707741341</v>
      </c>
      <c r="BD1486" s="14">
        <v>0.13664426980932401</v>
      </c>
      <c r="BE1486" s="14">
        <v>0.14191529006696299</v>
      </c>
      <c r="BF1486" s="14">
        <v>0.112090313646828</v>
      </c>
      <c r="BG1486" s="14">
        <v>0.13779320357434999</v>
      </c>
      <c r="BH1486" s="14">
        <v>0.123981798152645</v>
      </c>
      <c r="BI1486" s="14">
        <v>0.178431454551193</v>
      </c>
      <c r="BJ1486" s="14">
        <v>0.13108252127470299</v>
      </c>
      <c r="BK1486" s="14">
        <v>0.17238251207132499</v>
      </c>
      <c r="BL1486" s="14">
        <v>0.14250747031723601</v>
      </c>
      <c r="BM1486" s="14">
        <v>6.3478035768442395E-2</v>
      </c>
      <c r="BN1486" s="14">
        <v>0.17979792896253599</v>
      </c>
      <c r="BO1486" s="14"/>
      <c r="BP1486" s="14">
        <v>0.118142504611621</v>
      </c>
      <c r="BQ1486" s="14">
        <v>0.119759818615606</v>
      </c>
      <c r="BR1486" s="14">
        <v>0.11908333197203801</v>
      </c>
      <c r="BS1486" s="14">
        <v>0.145876718121036</v>
      </c>
      <c r="BT1486" s="14">
        <v>0.147146145180028</v>
      </c>
      <c r="BU1486" s="14">
        <v>0.111995585571026</v>
      </c>
      <c r="BV1486" s="14"/>
      <c r="BW1486" s="14">
        <v>0.110860610341179</v>
      </c>
      <c r="BX1486" s="14">
        <v>0.12938725775896001</v>
      </c>
      <c r="BY1486" s="14" t="s">
        <v>120</v>
      </c>
      <c r="BZ1486" s="14">
        <v>6.9797118295861202E-2</v>
      </c>
      <c r="CA1486" s="14">
        <v>0.122373001203866</v>
      </c>
      <c r="CB1486" s="14">
        <v>0.152785652981486</v>
      </c>
      <c r="CC1486" s="14">
        <v>0.210547056715717</v>
      </c>
      <c r="CD1486" s="14"/>
      <c r="CE1486" s="14">
        <v>0.148653735767901</v>
      </c>
      <c r="CF1486" s="14">
        <v>0.13506064468190401</v>
      </c>
      <c r="CG1486" s="14">
        <v>0.126470598586506</v>
      </c>
      <c r="CH1486" s="14">
        <v>0.112053044177453</v>
      </c>
      <c r="CI1486" s="14"/>
      <c r="CJ1486" s="14">
        <v>0.128322347150991</v>
      </c>
      <c r="CK1486" s="14">
        <v>0.124054928636121</v>
      </c>
      <c r="CL1486" s="14">
        <v>0.126239892455316</v>
      </c>
      <c r="CM1486" s="14">
        <v>0.13178282449755199</v>
      </c>
      <c r="CN1486" s="14"/>
      <c r="CO1486" s="14">
        <v>7.0190657585049707E-2</v>
      </c>
      <c r="CP1486" s="14">
        <v>0.13600019785813</v>
      </c>
      <c r="CQ1486" s="14"/>
      <c r="CR1486" s="14">
        <v>0.145547002121763</v>
      </c>
      <c r="CS1486" s="14">
        <v>0.12352336057937301</v>
      </c>
    </row>
    <row r="1487" spans="2:97" x14ac:dyDescent="0.3">
      <c r="B1487" t="s">
        <v>234</v>
      </c>
      <c r="C1487" s="14">
        <v>0.29503089623078999</v>
      </c>
      <c r="D1487" s="14">
        <v>0.32510464696487301</v>
      </c>
      <c r="E1487" s="14">
        <v>0.26531495357378898</v>
      </c>
      <c r="F1487" s="14"/>
      <c r="G1487" s="14">
        <v>0.12205304522541199</v>
      </c>
      <c r="H1487" s="14">
        <v>0.28012917169406198</v>
      </c>
      <c r="I1487" s="14">
        <v>0.24572436124323799</v>
      </c>
      <c r="J1487" s="14">
        <v>0.29027515278781102</v>
      </c>
      <c r="K1487" s="14">
        <v>0.34582165737083198</v>
      </c>
      <c r="L1487" s="14">
        <v>0.43143204974875199</v>
      </c>
      <c r="M1487" s="14"/>
      <c r="N1487" s="14">
        <v>0.32961943317497999</v>
      </c>
      <c r="O1487" s="14">
        <v>0.27284509559398601</v>
      </c>
      <c r="P1487" s="14">
        <v>0.27674469566416998</v>
      </c>
      <c r="Q1487" s="14">
        <v>0.294517007769868</v>
      </c>
      <c r="R1487" s="14"/>
      <c r="S1487" s="14">
        <v>0.28049962340930201</v>
      </c>
      <c r="T1487" s="14">
        <v>0.28484293145290701</v>
      </c>
      <c r="U1487" s="14">
        <v>0.33043574145918297</v>
      </c>
      <c r="V1487" s="14">
        <v>0.22564071836075</v>
      </c>
      <c r="W1487" s="14">
        <v>0.31029218306095702</v>
      </c>
      <c r="X1487" s="14">
        <v>0.22782899715455701</v>
      </c>
      <c r="Y1487" s="14">
        <v>0.26399823399539901</v>
      </c>
      <c r="Z1487" s="14">
        <v>0.33826671626865301</v>
      </c>
      <c r="AA1487" s="14">
        <v>0.32946581484133902</v>
      </c>
      <c r="AB1487" s="14">
        <v>0.35034932455464202</v>
      </c>
      <c r="AC1487" s="14">
        <v>0.356787257110041</v>
      </c>
      <c r="AD1487" s="14">
        <v>0.31676635842631001</v>
      </c>
      <c r="AE1487" s="14"/>
      <c r="AF1487" s="14">
        <v>0.34831229756883297</v>
      </c>
      <c r="AG1487" s="14">
        <v>0.29149094112803903</v>
      </c>
      <c r="AH1487" s="14">
        <v>0.26742074557253698</v>
      </c>
      <c r="AI1487" s="14">
        <v>0.33197371611533</v>
      </c>
      <c r="AJ1487" s="14">
        <v>0.141747373884648</v>
      </c>
      <c r="AK1487" s="14"/>
      <c r="AL1487" s="14">
        <v>0.26022397938079</v>
      </c>
      <c r="AM1487" s="14">
        <v>0.31932863353548202</v>
      </c>
      <c r="AN1487" s="14">
        <v>0.26910866411200202</v>
      </c>
      <c r="AO1487" s="14">
        <v>0.36840701111503099</v>
      </c>
      <c r="AP1487" s="14">
        <v>0.16822777787506399</v>
      </c>
      <c r="AQ1487" s="14">
        <v>0.32527787830138499</v>
      </c>
      <c r="AR1487" s="14"/>
      <c r="AS1487" s="14">
        <v>0.30682707368212297</v>
      </c>
      <c r="AT1487" s="14">
        <v>0.278601858209648</v>
      </c>
      <c r="AU1487" s="14">
        <v>0.29022337777112001</v>
      </c>
      <c r="AV1487" s="14">
        <v>0.24882683586978299</v>
      </c>
      <c r="AW1487" s="14">
        <v>0.39968421478199101</v>
      </c>
      <c r="AX1487" s="14"/>
      <c r="AY1487" s="14">
        <v>0.39521991224762898</v>
      </c>
      <c r="AZ1487" s="14">
        <v>0.23712639089010701</v>
      </c>
      <c r="BA1487" s="14">
        <v>0.33538547910405703</v>
      </c>
      <c r="BB1487" s="14">
        <v>0.30357710825025402</v>
      </c>
      <c r="BC1487" s="14">
        <v>0.32730731413598002</v>
      </c>
      <c r="BD1487" s="14">
        <v>0.234232905113992</v>
      </c>
      <c r="BE1487" s="14">
        <v>0.32254569574546399</v>
      </c>
      <c r="BF1487" s="14">
        <v>0.24367679739041401</v>
      </c>
      <c r="BG1487" s="14">
        <v>0.32680227365998699</v>
      </c>
      <c r="BH1487" s="14">
        <v>0.31072015231220101</v>
      </c>
      <c r="BI1487" s="14">
        <v>0.238930547229636</v>
      </c>
      <c r="BJ1487" s="14">
        <v>0.28566899279201502</v>
      </c>
      <c r="BK1487" s="14">
        <v>0.38684647482769402</v>
      </c>
      <c r="BL1487" s="14">
        <v>0.27182328978797698</v>
      </c>
      <c r="BM1487" s="14">
        <v>0.37816853132483202</v>
      </c>
      <c r="BN1487" s="14">
        <v>0.29934534172583899</v>
      </c>
      <c r="BO1487" s="14"/>
      <c r="BP1487" s="14">
        <v>0.28606868928956503</v>
      </c>
      <c r="BQ1487" s="14">
        <v>0.27162907992456697</v>
      </c>
      <c r="BR1487" s="14">
        <v>0.31321198356150898</v>
      </c>
      <c r="BS1487" s="14">
        <v>0.291721150282158</v>
      </c>
      <c r="BT1487" s="14">
        <v>0.33370462014035102</v>
      </c>
      <c r="BU1487" s="14">
        <v>0.357519457259868</v>
      </c>
      <c r="BV1487" s="14"/>
      <c r="BW1487" s="14">
        <v>0.35201732538638603</v>
      </c>
      <c r="BX1487" s="14">
        <v>0.23960890589422901</v>
      </c>
      <c r="BY1487" s="14" t="s">
        <v>120</v>
      </c>
      <c r="BZ1487" s="14">
        <v>0.25641620624054301</v>
      </c>
      <c r="CA1487" s="14">
        <v>0.27080252731837701</v>
      </c>
      <c r="CB1487" s="14">
        <v>0.286072857124757</v>
      </c>
      <c r="CC1487" s="14">
        <v>0.21942036421170899</v>
      </c>
      <c r="CD1487" s="14"/>
      <c r="CE1487" s="14">
        <v>0.23739647986509599</v>
      </c>
      <c r="CF1487" s="14">
        <v>0.25370193712121702</v>
      </c>
      <c r="CG1487" s="14">
        <v>0.31953287212823001</v>
      </c>
      <c r="CH1487" s="14">
        <v>0.349157655464369</v>
      </c>
      <c r="CI1487" s="14"/>
      <c r="CJ1487" s="14">
        <v>0.25971422308811798</v>
      </c>
      <c r="CK1487" s="14">
        <v>0.25086810727720399</v>
      </c>
      <c r="CL1487" s="14">
        <v>0.33017161013136698</v>
      </c>
      <c r="CM1487" s="14">
        <v>0.22666701779922199</v>
      </c>
      <c r="CN1487" s="14"/>
      <c r="CO1487" s="14">
        <v>0.20696588210057401</v>
      </c>
      <c r="CP1487" s="14">
        <v>0.31138805913860301</v>
      </c>
      <c r="CQ1487" s="14"/>
      <c r="CR1487" s="14">
        <v>0.21506506500501901</v>
      </c>
      <c r="CS1487" s="14">
        <v>0.31233661263184698</v>
      </c>
    </row>
    <row r="1488" spans="2:97" x14ac:dyDescent="0.3">
      <c r="B1488" t="s">
        <v>92</v>
      </c>
      <c r="C1488" s="14">
        <v>7.0656216536663E-2</v>
      </c>
      <c r="D1488" s="14">
        <v>5.8910205535321399E-2</v>
      </c>
      <c r="E1488" s="14">
        <v>8.2355371922510398E-2</v>
      </c>
      <c r="F1488" s="14"/>
      <c r="G1488" s="14">
        <v>5.9531512215403502E-2</v>
      </c>
      <c r="H1488" s="14">
        <v>2.91725842698616E-2</v>
      </c>
      <c r="I1488" s="14">
        <v>6.0441981491374398E-2</v>
      </c>
      <c r="J1488" s="14">
        <v>7.4126346846645999E-2</v>
      </c>
      <c r="K1488" s="14">
        <v>8.0146908252431204E-2</v>
      </c>
      <c r="L1488" s="14">
        <v>0.110926196615919</v>
      </c>
      <c r="M1488" s="14"/>
      <c r="N1488" s="14">
        <v>5.7475333361469497E-2</v>
      </c>
      <c r="O1488" s="14">
        <v>5.3262859083165699E-2</v>
      </c>
      <c r="P1488" s="14">
        <v>8.0104151481091707E-2</v>
      </c>
      <c r="Q1488" s="14">
        <v>9.54574018350271E-2</v>
      </c>
      <c r="R1488" s="14"/>
      <c r="S1488" s="14">
        <v>8.4312303192382601E-2</v>
      </c>
      <c r="T1488" s="14">
        <v>5.9069678632623399E-2</v>
      </c>
      <c r="U1488" s="14">
        <v>6.8793788098912498E-2</v>
      </c>
      <c r="V1488" s="14">
        <v>0.102933375746818</v>
      </c>
      <c r="W1488" s="14">
        <v>6.5270542178709201E-2</v>
      </c>
      <c r="X1488" s="14">
        <v>0.12737793860602301</v>
      </c>
      <c r="Y1488" s="14">
        <v>5.6427138423164901E-2</v>
      </c>
      <c r="Z1488" s="14">
        <v>7.0815289133167994E-2</v>
      </c>
      <c r="AA1488" s="14">
        <v>5.8060396527428899E-2</v>
      </c>
      <c r="AB1488" s="14">
        <v>4.4531207255295698E-2</v>
      </c>
      <c r="AC1488" s="14">
        <v>5.2397277019059302E-2</v>
      </c>
      <c r="AD1488" s="14">
        <v>0</v>
      </c>
      <c r="AE1488" s="14"/>
      <c r="AF1488" s="14">
        <v>8.0351970893177999E-2</v>
      </c>
      <c r="AG1488" s="14">
        <v>6.0585240815232602E-2</v>
      </c>
      <c r="AH1488" s="14">
        <v>4.1913151736850902E-2</v>
      </c>
      <c r="AI1488" s="14">
        <v>7.68385004641646E-2</v>
      </c>
      <c r="AJ1488" s="14">
        <v>6.73461056220407E-2</v>
      </c>
      <c r="AK1488" s="14"/>
      <c r="AL1488" s="14">
        <v>5.5965909935810097E-2</v>
      </c>
      <c r="AM1488" s="14">
        <v>6.0971279208509199E-2</v>
      </c>
      <c r="AN1488" s="14">
        <v>4.5352927630312997E-2</v>
      </c>
      <c r="AO1488" s="14">
        <v>7.3176678615512095E-2</v>
      </c>
      <c r="AP1488" s="14">
        <v>7.0119642965175602E-2</v>
      </c>
      <c r="AQ1488" s="14">
        <v>0.11979756346096899</v>
      </c>
      <c r="AR1488" s="14"/>
      <c r="AS1488" s="14">
        <v>8.1571723315101805E-2</v>
      </c>
      <c r="AT1488" s="14">
        <v>8.5001445964803399E-2</v>
      </c>
      <c r="AU1488" s="14">
        <v>7.2282840198708398E-2</v>
      </c>
      <c r="AV1488" s="14">
        <v>8.3240710564980308E-3</v>
      </c>
      <c r="AW1488" s="14">
        <v>4.8235560590833802E-2</v>
      </c>
      <c r="AX1488" s="14"/>
      <c r="AY1488" s="14">
        <v>0.20040069978953501</v>
      </c>
      <c r="AZ1488" s="14">
        <v>8.9540631155220304E-2</v>
      </c>
      <c r="BA1488" s="14">
        <v>4.1601045581700399E-2</v>
      </c>
      <c r="BB1488" s="14">
        <v>7.3005425511092098E-2</v>
      </c>
      <c r="BC1488" s="14">
        <v>8.3868164714104507E-2</v>
      </c>
      <c r="BD1488" s="14">
        <v>7.2373363207220598E-2</v>
      </c>
      <c r="BE1488" s="14">
        <v>4.9231728279727202E-2</v>
      </c>
      <c r="BF1488" s="14">
        <v>8.6337968586490801E-2</v>
      </c>
      <c r="BG1488" s="14">
        <v>7.5584034203491399E-2</v>
      </c>
      <c r="BH1488" s="14">
        <v>7.51043243285099E-2</v>
      </c>
      <c r="BI1488" s="14">
        <v>7.1909103944203703E-2</v>
      </c>
      <c r="BJ1488" s="14">
        <v>7.99998669838895E-2</v>
      </c>
      <c r="BK1488" s="14">
        <v>1.20110889756786E-2</v>
      </c>
      <c r="BL1488" s="14">
        <v>4.5906707874204901E-2</v>
      </c>
      <c r="BM1488" s="14">
        <v>7.6353972879053794E-2</v>
      </c>
      <c r="BN1488" s="14">
        <v>3.3874445686893899E-2</v>
      </c>
      <c r="BO1488" s="14"/>
      <c r="BP1488" s="14">
        <v>5.1124512989236703E-2</v>
      </c>
      <c r="BQ1488" s="14">
        <v>8.2787829269136803E-2</v>
      </c>
      <c r="BR1488" s="14">
        <v>5.6365110603983803E-2</v>
      </c>
      <c r="BS1488" s="14">
        <v>7.0528390753650902E-2</v>
      </c>
      <c r="BT1488" s="14">
        <v>0.10843997262093499</v>
      </c>
      <c r="BU1488" s="14">
        <v>5.7946773582734999E-2</v>
      </c>
      <c r="BV1488" s="14"/>
      <c r="BW1488" s="14">
        <v>7.40791312002608E-2</v>
      </c>
      <c r="BX1488" s="14">
        <v>7.1683594923351801E-2</v>
      </c>
      <c r="BY1488" s="14" t="s">
        <v>120</v>
      </c>
      <c r="BZ1488" s="14">
        <v>9.0805874552143201E-2</v>
      </c>
      <c r="CA1488" s="14">
        <v>6.5893108145637605E-2</v>
      </c>
      <c r="CB1488" s="14">
        <v>5.19629140394244E-2</v>
      </c>
      <c r="CC1488" s="14">
        <v>9.2956733070635206E-2</v>
      </c>
      <c r="CD1488" s="14"/>
      <c r="CE1488" s="14">
        <v>4.0505732181267497E-2</v>
      </c>
      <c r="CF1488" s="14">
        <v>5.5569641933337702E-2</v>
      </c>
      <c r="CG1488" s="14">
        <v>9.1176809833007993E-2</v>
      </c>
      <c r="CH1488" s="14">
        <v>5.99071976223804E-2</v>
      </c>
      <c r="CI1488" s="14"/>
      <c r="CJ1488" s="14">
        <v>6.5970204561704104E-2</v>
      </c>
      <c r="CK1488" s="14">
        <v>5.3632626490819603E-2</v>
      </c>
      <c r="CL1488" s="14">
        <v>6.7419825618768095E-2</v>
      </c>
      <c r="CM1488" s="14">
        <v>0.165194260946952</v>
      </c>
      <c r="CN1488" s="14"/>
      <c r="CO1488" s="14">
        <v>4.5547989928965103E-2</v>
      </c>
      <c r="CP1488" s="14">
        <v>7.1471005780743502E-2</v>
      </c>
      <c r="CQ1488" s="14"/>
      <c r="CR1488" s="14">
        <v>2.4816787346578599E-2</v>
      </c>
      <c r="CS1488" s="14">
        <v>6.7746966269292802E-2</v>
      </c>
    </row>
    <row r="1489" spans="2:97" x14ac:dyDescent="0.3">
      <c r="B1489" t="s">
        <v>235</v>
      </c>
      <c r="C1489" s="14">
        <v>0.24098894491685299</v>
      </c>
      <c r="D1489" s="14">
        <v>0.239202653981931</v>
      </c>
      <c r="E1489" s="14">
        <v>0.241659591634166</v>
      </c>
      <c r="F1489" s="14"/>
      <c r="G1489" s="14">
        <v>0.39726504611372199</v>
      </c>
      <c r="H1489" s="14">
        <v>0.34598795821839901</v>
      </c>
      <c r="I1489" s="14">
        <v>0.28260629135083098</v>
      </c>
      <c r="J1489" s="14">
        <v>0.21364511942794601</v>
      </c>
      <c r="K1489" s="14">
        <v>0.163868644405715</v>
      </c>
      <c r="L1489" s="14">
        <v>9.22281800811275E-2</v>
      </c>
      <c r="M1489" s="14"/>
      <c r="N1489" s="14">
        <v>0.235568993198049</v>
      </c>
      <c r="O1489" s="14">
        <v>0.253658105789282</v>
      </c>
      <c r="P1489" s="14">
        <v>0.23756867521288799</v>
      </c>
      <c r="Q1489" s="14">
        <v>0.23760030595262399</v>
      </c>
      <c r="R1489" s="14"/>
      <c r="S1489" s="14">
        <v>0.276995321983384</v>
      </c>
      <c r="T1489" s="14">
        <v>0.225778214475473</v>
      </c>
      <c r="U1489" s="14">
        <v>0.203472942505382</v>
      </c>
      <c r="V1489" s="14">
        <v>0.24932625025479299</v>
      </c>
      <c r="W1489" s="14">
        <v>0.24151665287756699</v>
      </c>
      <c r="X1489" s="14">
        <v>0.237389392799878</v>
      </c>
      <c r="Y1489" s="14">
        <v>0.23896743372736501</v>
      </c>
      <c r="Z1489" s="14">
        <v>0.191386082621395</v>
      </c>
      <c r="AA1489" s="14">
        <v>0.244197700827533</v>
      </c>
      <c r="AB1489" s="14">
        <v>0.25991184262018802</v>
      </c>
      <c r="AC1489" s="14">
        <v>0.21546651982925899</v>
      </c>
      <c r="AD1489" s="14">
        <v>0.26851685621375598</v>
      </c>
      <c r="AE1489" s="14"/>
      <c r="AF1489" s="14">
        <v>0.19127928903692201</v>
      </c>
      <c r="AG1489" s="14">
        <v>0.283887718294214</v>
      </c>
      <c r="AH1489" s="14">
        <v>0.24273643144055301</v>
      </c>
      <c r="AI1489" s="14">
        <v>0.199412102738519</v>
      </c>
      <c r="AJ1489" s="14">
        <v>0.32446681577932701</v>
      </c>
      <c r="AK1489" s="14"/>
      <c r="AL1489" s="14">
        <v>0.32556583584299598</v>
      </c>
      <c r="AM1489" s="14">
        <v>0.23285280637057101</v>
      </c>
      <c r="AN1489" s="14">
        <v>0.21560763017442999</v>
      </c>
      <c r="AO1489" s="14">
        <v>0.163561205033352</v>
      </c>
      <c r="AP1489" s="14">
        <v>0.38493855728923598</v>
      </c>
      <c r="AQ1489" s="14">
        <v>0.130917126365798</v>
      </c>
      <c r="AR1489" s="14"/>
      <c r="AS1489" s="14">
        <v>0.19306281033297601</v>
      </c>
      <c r="AT1489" s="14">
        <v>0.26698187668276502</v>
      </c>
      <c r="AU1489" s="14">
        <v>0.23753430918715801</v>
      </c>
      <c r="AV1489" s="14">
        <v>0.34682888102639298</v>
      </c>
      <c r="AW1489" s="14">
        <v>0.27162953199915202</v>
      </c>
      <c r="AX1489" s="14"/>
      <c r="AY1489" s="14">
        <v>0.19752826680622099</v>
      </c>
      <c r="AZ1489" s="14">
        <v>0.373922459025684</v>
      </c>
      <c r="BA1489" s="14">
        <v>0.17002799002677399</v>
      </c>
      <c r="BB1489" s="14">
        <v>0.215913089801505</v>
      </c>
      <c r="BC1489" s="14">
        <v>0.215008858610715</v>
      </c>
      <c r="BD1489" s="14">
        <v>0.27149534292615302</v>
      </c>
      <c r="BE1489" s="14">
        <v>0.25497642321515002</v>
      </c>
      <c r="BF1489" s="14">
        <v>0.25114493628756301</v>
      </c>
      <c r="BG1489" s="14">
        <v>0.21824644983413</v>
      </c>
      <c r="BH1489" s="14">
        <v>0.22937392812011101</v>
      </c>
      <c r="BI1489" s="14">
        <v>0.24546807114792801</v>
      </c>
      <c r="BJ1489" s="14">
        <v>0.24566624449513899</v>
      </c>
      <c r="BK1489" s="14">
        <v>0.23944202577597001</v>
      </c>
      <c r="BL1489" s="14">
        <v>0.211024127180784</v>
      </c>
      <c r="BM1489" s="14">
        <v>0.19424722621780999</v>
      </c>
      <c r="BN1489" s="14">
        <v>0.33672774414349699</v>
      </c>
      <c r="BO1489" s="14"/>
      <c r="BP1489" s="14">
        <v>0.30911732449077101</v>
      </c>
      <c r="BQ1489" s="14">
        <v>0.22940970032432001</v>
      </c>
      <c r="BR1489" s="14">
        <v>0.22231810439841701</v>
      </c>
      <c r="BS1489" s="14">
        <v>0.245304785435352</v>
      </c>
      <c r="BT1489" s="14">
        <v>0.16565185070522701</v>
      </c>
      <c r="BU1489" s="14">
        <v>0.15618574858800999</v>
      </c>
      <c r="BV1489" s="14"/>
      <c r="BW1489" s="14">
        <v>0.17900369845158101</v>
      </c>
      <c r="BX1489" s="14">
        <v>0.27612448420756402</v>
      </c>
      <c r="BY1489" s="14" t="s">
        <v>120</v>
      </c>
      <c r="BZ1489" s="14">
        <v>0.32219035645657901</v>
      </c>
      <c r="CA1489" s="14">
        <v>0.293786820752796</v>
      </c>
      <c r="CB1489" s="14">
        <v>0.27259701057233099</v>
      </c>
      <c r="CC1489" s="14">
        <v>0.239877355622343</v>
      </c>
      <c r="CD1489" s="14"/>
      <c r="CE1489" s="14">
        <v>0.333639598636497</v>
      </c>
      <c r="CF1489" s="14">
        <v>0.283095982024892</v>
      </c>
      <c r="CG1489" s="14">
        <v>0.22144615375903401</v>
      </c>
      <c r="CH1489" s="14">
        <v>0.215530159589573</v>
      </c>
      <c r="CI1489" s="14"/>
      <c r="CJ1489" s="14">
        <v>0.28767184402027701</v>
      </c>
      <c r="CK1489" s="14">
        <v>0.29311390735610598</v>
      </c>
      <c r="CL1489" s="14">
        <v>0.208822317278783</v>
      </c>
      <c r="CM1489" s="14">
        <v>0.227546265961697</v>
      </c>
      <c r="CN1489" s="14"/>
      <c r="CO1489" s="14">
        <v>0.40266104535325697</v>
      </c>
      <c r="CP1489" s="14">
        <v>0.21516250771012199</v>
      </c>
      <c r="CQ1489" s="14"/>
      <c r="CR1489" s="14">
        <v>0.36871237409621499</v>
      </c>
      <c r="CS1489" s="14">
        <v>0.22779897735493701</v>
      </c>
    </row>
    <row r="1490" spans="2:97" x14ac:dyDescent="0.3">
      <c r="B1490" t="s">
        <v>236</v>
      </c>
      <c r="C1490" s="14">
        <v>0.42154786333215599</v>
      </c>
      <c r="D1490" s="14">
        <v>0.44328667107416297</v>
      </c>
      <c r="E1490" s="14">
        <v>0.40035994910084799</v>
      </c>
      <c r="F1490" s="14"/>
      <c r="G1490" s="14">
        <v>0.28186153122265101</v>
      </c>
      <c r="H1490" s="14">
        <v>0.44135896728612101</v>
      </c>
      <c r="I1490" s="14">
        <v>0.408388416976532</v>
      </c>
      <c r="J1490" s="14">
        <v>0.393157336073027</v>
      </c>
      <c r="K1490" s="14">
        <v>0.44182504519736299</v>
      </c>
      <c r="L1490" s="14">
        <v>0.51791488403077801</v>
      </c>
      <c r="M1490" s="14"/>
      <c r="N1490" s="14">
        <v>0.46125611083615498</v>
      </c>
      <c r="O1490" s="14">
        <v>0.412068891054374</v>
      </c>
      <c r="P1490" s="14">
        <v>0.42455562512356598</v>
      </c>
      <c r="Q1490" s="14">
        <v>0.38513445976129401</v>
      </c>
      <c r="R1490" s="14"/>
      <c r="S1490" s="14">
        <v>0.40869161123654602</v>
      </c>
      <c r="T1490" s="14">
        <v>0.43594242274782502</v>
      </c>
      <c r="U1490" s="14">
        <v>0.42450349810390298</v>
      </c>
      <c r="V1490" s="14">
        <v>0.37925584178736399</v>
      </c>
      <c r="W1490" s="14">
        <v>0.43157126046925498</v>
      </c>
      <c r="X1490" s="14">
        <v>0.32988342122986403</v>
      </c>
      <c r="Y1490" s="14">
        <v>0.39436669779595301</v>
      </c>
      <c r="Z1490" s="14">
        <v>0.53891122244668899</v>
      </c>
      <c r="AA1490" s="14">
        <v>0.443304529231972</v>
      </c>
      <c r="AB1490" s="14">
        <v>0.46720943307576401</v>
      </c>
      <c r="AC1490" s="14">
        <v>0.419841378373494</v>
      </c>
      <c r="AD1490" s="14">
        <v>0.49335943890413603</v>
      </c>
      <c r="AE1490" s="14"/>
      <c r="AF1490" s="14">
        <v>0.44344977010557501</v>
      </c>
      <c r="AG1490" s="14">
        <v>0.42078400716171799</v>
      </c>
      <c r="AH1490" s="14">
        <v>0.35952869551391903</v>
      </c>
      <c r="AI1490" s="14">
        <v>0.48212191057984899</v>
      </c>
      <c r="AJ1490" s="14">
        <v>0.320169456003699</v>
      </c>
      <c r="AK1490" s="14"/>
      <c r="AL1490" s="14">
        <v>0.38302767393697401</v>
      </c>
      <c r="AM1490" s="14">
        <v>0.42056123363036502</v>
      </c>
      <c r="AN1490" s="14">
        <v>0.39956438350906398</v>
      </c>
      <c r="AO1490" s="14">
        <v>0.51886114899373303</v>
      </c>
      <c r="AP1490" s="14">
        <v>0.31315023136048897</v>
      </c>
      <c r="AQ1490" s="14">
        <v>0.45025787860162703</v>
      </c>
      <c r="AR1490" s="14"/>
      <c r="AS1490" s="14">
        <v>0.41458017146751702</v>
      </c>
      <c r="AT1490" s="14">
        <v>0.41656160269436798</v>
      </c>
      <c r="AU1490" s="14">
        <v>0.42231666751634001</v>
      </c>
      <c r="AV1490" s="14">
        <v>0.37302776936779702</v>
      </c>
      <c r="AW1490" s="14">
        <v>0.59856642748880695</v>
      </c>
      <c r="AX1490" s="14"/>
      <c r="AY1490" s="14">
        <v>0.53216670320506199</v>
      </c>
      <c r="AZ1490" s="14">
        <v>0.30244675510706798</v>
      </c>
      <c r="BA1490" s="14">
        <v>0.43515160056390501</v>
      </c>
      <c r="BB1490" s="14">
        <v>0.35874756813699399</v>
      </c>
      <c r="BC1490" s="14">
        <v>0.43139302187732098</v>
      </c>
      <c r="BD1490" s="14">
        <v>0.37087717492331601</v>
      </c>
      <c r="BE1490" s="14">
        <v>0.46446098581242801</v>
      </c>
      <c r="BF1490" s="14">
        <v>0.35576711103724201</v>
      </c>
      <c r="BG1490" s="14">
        <v>0.46459547723433697</v>
      </c>
      <c r="BH1490" s="14">
        <v>0.434701950464845</v>
      </c>
      <c r="BI1490" s="14">
        <v>0.417362001780828</v>
      </c>
      <c r="BJ1490" s="14">
        <v>0.41675151406671801</v>
      </c>
      <c r="BK1490" s="14">
        <v>0.55922898689901801</v>
      </c>
      <c r="BL1490" s="14">
        <v>0.41433076010521203</v>
      </c>
      <c r="BM1490" s="14">
        <v>0.44164656709327399</v>
      </c>
      <c r="BN1490" s="14">
        <v>0.47914327068837498</v>
      </c>
      <c r="BO1490" s="14"/>
      <c r="BP1490" s="14">
        <v>0.40421119390118598</v>
      </c>
      <c r="BQ1490" s="14">
        <v>0.391388898540173</v>
      </c>
      <c r="BR1490" s="14">
        <v>0.432295315533547</v>
      </c>
      <c r="BS1490" s="14">
        <v>0.43759786840319398</v>
      </c>
      <c r="BT1490" s="14">
        <v>0.48085076532037802</v>
      </c>
      <c r="BU1490" s="14">
        <v>0.46951504283089501</v>
      </c>
      <c r="BV1490" s="14"/>
      <c r="BW1490" s="14">
        <v>0.46287793572756403</v>
      </c>
      <c r="BX1490" s="14">
        <v>0.36899616365318799</v>
      </c>
      <c r="BY1490" s="14" t="s">
        <v>120</v>
      </c>
      <c r="BZ1490" s="14">
        <v>0.326213324536405</v>
      </c>
      <c r="CA1490" s="14">
        <v>0.39317552852224302</v>
      </c>
      <c r="CB1490" s="14">
        <v>0.43885851010624199</v>
      </c>
      <c r="CC1490" s="14">
        <v>0.42996742092742601</v>
      </c>
      <c r="CD1490" s="14"/>
      <c r="CE1490" s="14">
        <v>0.38605021563299602</v>
      </c>
      <c r="CF1490" s="14">
        <v>0.38876258180312001</v>
      </c>
      <c r="CG1490" s="14">
        <v>0.44600347071473601</v>
      </c>
      <c r="CH1490" s="14">
        <v>0.46121069964182199</v>
      </c>
      <c r="CI1490" s="14"/>
      <c r="CJ1490" s="14">
        <v>0.38803657023910998</v>
      </c>
      <c r="CK1490" s="14">
        <v>0.37492303591332399</v>
      </c>
      <c r="CL1490" s="14">
        <v>0.456411502586683</v>
      </c>
      <c r="CM1490" s="14">
        <v>0.35844984229677401</v>
      </c>
      <c r="CN1490" s="14"/>
      <c r="CO1490" s="14">
        <v>0.27715653968562398</v>
      </c>
      <c r="CP1490" s="14">
        <v>0.44738825699673301</v>
      </c>
      <c r="CQ1490" s="14"/>
      <c r="CR1490" s="14">
        <v>0.36061206712678201</v>
      </c>
      <c r="CS1490" s="14">
        <v>0.43585997321122</v>
      </c>
    </row>
    <row r="1491" spans="2:97" x14ac:dyDescent="0.3">
      <c r="B1491" t="s">
        <v>237</v>
      </c>
      <c r="C1491" s="14">
        <v>-0.180558918415303</v>
      </c>
      <c r="D1491" s="14">
        <v>-0.20408401709223201</v>
      </c>
      <c r="E1491" s="14">
        <v>-0.15870035746668201</v>
      </c>
      <c r="F1491" s="14"/>
      <c r="G1491" s="14">
        <v>0.11540351489107099</v>
      </c>
      <c r="H1491" s="14">
        <v>-9.5371009067721405E-2</v>
      </c>
      <c r="I1491" s="14">
        <v>-0.12578212562570101</v>
      </c>
      <c r="J1491" s="14">
        <v>-0.17951221664508099</v>
      </c>
      <c r="K1491" s="14">
        <v>-0.27795640079164802</v>
      </c>
      <c r="L1491" s="14">
        <v>-0.42568670394965002</v>
      </c>
      <c r="M1491" s="14"/>
      <c r="N1491" s="14">
        <v>-0.22568711763810601</v>
      </c>
      <c r="O1491" s="14">
        <v>-0.158410785265092</v>
      </c>
      <c r="P1491" s="14">
        <v>-0.18698694991067799</v>
      </c>
      <c r="Q1491" s="14">
        <v>-0.14753415380866999</v>
      </c>
      <c r="R1491" s="14"/>
      <c r="S1491" s="14">
        <v>-0.13169628925316099</v>
      </c>
      <c r="T1491" s="14">
        <v>-0.21016420827235299</v>
      </c>
      <c r="U1491" s="14">
        <v>-0.221030555598521</v>
      </c>
      <c r="V1491" s="14">
        <v>-0.129929591532571</v>
      </c>
      <c r="W1491" s="14">
        <v>-0.19005460759168799</v>
      </c>
      <c r="X1491" s="14">
        <v>-9.2494028429986705E-2</v>
      </c>
      <c r="Y1491" s="14">
        <v>-0.15539926406858801</v>
      </c>
      <c r="Z1491" s="14">
        <v>-0.34752513982529498</v>
      </c>
      <c r="AA1491" s="14">
        <v>-0.199106828404439</v>
      </c>
      <c r="AB1491" s="14">
        <v>-0.207297590455576</v>
      </c>
      <c r="AC1491" s="14">
        <v>-0.20437485854423501</v>
      </c>
      <c r="AD1491" s="14">
        <v>-0.22484258269037999</v>
      </c>
      <c r="AE1491" s="14"/>
      <c r="AF1491" s="14">
        <v>-0.25217048106865297</v>
      </c>
      <c r="AG1491" s="14">
        <v>-0.13689628886750399</v>
      </c>
      <c r="AH1491" s="14">
        <v>-0.116792264073366</v>
      </c>
      <c r="AI1491" s="14">
        <v>-0.28270980784132999</v>
      </c>
      <c r="AJ1491" s="14">
        <v>4.2973597756283998E-3</v>
      </c>
      <c r="AK1491" s="14"/>
      <c r="AL1491" s="14">
        <v>-5.7461838093977403E-2</v>
      </c>
      <c r="AM1491" s="14">
        <v>-0.187708427259794</v>
      </c>
      <c r="AN1491" s="14">
        <v>-0.18395675333463399</v>
      </c>
      <c r="AO1491" s="14">
        <v>-0.355299943960381</v>
      </c>
      <c r="AP1491" s="14">
        <v>7.1788325928746496E-2</v>
      </c>
      <c r="AQ1491" s="14">
        <v>-0.31934075223582897</v>
      </c>
      <c r="AR1491" s="14"/>
      <c r="AS1491" s="14">
        <v>-0.22151736113453999</v>
      </c>
      <c r="AT1491" s="14">
        <v>-0.14957972601160299</v>
      </c>
      <c r="AU1491" s="14">
        <v>-0.184782358329181</v>
      </c>
      <c r="AV1491" s="14">
        <v>-2.61988883414037E-2</v>
      </c>
      <c r="AW1491" s="14">
        <v>-0.32693689548965499</v>
      </c>
      <c r="AX1491" s="14"/>
      <c r="AY1491" s="14">
        <v>-0.334638436398842</v>
      </c>
      <c r="AZ1491" s="14">
        <v>7.1475703918616296E-2</v>
      </c>
      <c r="BA1491" s="14">
        <v>-0.26512361053713102</v>
      </c>
      <c r="BB1491" s="14">
        <v>-0.14283447833549001</v>
      </c>
      <c r="BC1491" s="14">
        <v>-0.216384163266607</v>
      </c>
      <c r="BD1491" s="14">
        <v>-9.93818319971633E-2</v>
      </c>
      <c r="BE1491" s="14">
        <v>-0.20948456259727799</v>
      </c>
      <c r="BF1491" s="14">
        <v>-0.104622174749679</v>
      </c>
      <c r="BG1491" s="14">
        <v>-0.24634902740020601</v>
      </c>
      <c r="BH1491" s="14">
        <v>-0.20532802234473399</v>
      </c>
      <c r="BI1491" s="14">
        <v>-0.17189393063290101</v>
      </c>
      <c r="BJ1491" s="14">
        <v>-0.17108526957157899</v>
      </c>
      <c r="BK1491" s="14">
        <v>-0.319786961123048</v>
      </c>
      <c r="BL1491" s="14">
        <v>-0.20330663292442899</v>
      </c>
      <c r="BM1491" s="14">
        <v>-0.247399340875464</v>
      </c>
      <c r="BN1491" s="14">
        <v>-0.14241552654487799</v>
      </c>
      <c r="BO1491" s="14"/>
      <c r="BP1491" s="14">
        <v>-9.5093869410414505E-2</v>
      </c>
      <c r="BQ1491" s="14">
        <v>-0.16197919821585299</v>
      </c>
      <c r="BR1491" s="14">
        <v>-0.20997721113512999</v>
      </c>
      <c r="BS1491" s="14">
        <v>-0.192293082967843</v>
      </c>
      <c r="BT1491" s="14">
        <v>-0.31519891461515098</v>
      </c>
      <c r="BU1491" s="14">
        <v>-0.31332929424288503</v>
      </c>
      <c r="BV1491" s="14"/>
      <c r="BW1491" s="14">
        <v>-0.28387423727598399</v>
      </c>
      <c r="BX1491" s="14">
        <v>-9.2871679445624994E-2</v>
      </c>
      <c r="BY1491" s="14" t="s">
        <v>120</v>
      </c>
      <c r="BZ1491" s="14">
        <v>-4.0229680798259896E-3</v>
      </c>
      <c r="CA1491" s="14">
        <v>-9.9388707769446694E-2</v>
      </c>
      <c r="CB1491" s="14">
        <v>-0.16626149953391101</v>
      </c>
      <c r="CC1491" s="14">
        <v>-0.19009006530508299</v>
      </c>
      <c r="CD1491" s="14"/>
      <c r="CE1491" s="14">
        <v>-5.24106169964993E-2</v>
      </c>
      <c r="CF1491" s="14">
        <v>-0.105666599778228</v>
      </c>
      <c r="CG1491" s="14">
        <v>-0.224557316955701</v>
      </c>
      <c r="CH1491" s="14">
        <v>-0.24568054005225001</v>
      </c>
      <c r="CI1491" s="14"/>
      <c r="CJ1491" s="14">
        <v>-0.100364726218832</v>
      </c>
      <c r="CK1491" s="14">
        <v>-8.1809128557217906E-2</v>
      </c>
      <c r="CL1491" s="14">
        <v>-0.2475891853079</v>
      </c>
      <c r="CM1491" s="14">
        <v>-0.13090357633507699</v>
      </c>
      <c r="CN1491" s="14"/>
      <c r="CO1491" s="14">
        <v>0.12550450566763299</v>
      </c>
      <c r="CP1491" s="14">
        <v>-0.23222574928661099</v>
      </c>
      <c r="CQ1491" s="14"/>
      <c r="CR1491" s="14">
        <v>8.1003069694328099E-3</v>
      </c>
      <c r="CS1491" s="14">
        <v>-0.20806099585628299</v>
      </c>
    </row>
    <row r="1492" spans="2:97" x14ac:dyDescent="0.3">
      <c r="C1492" s="14"/>
      <c r="D1492" s="14"/>
      <c r="E1492" s="14"/>
      <c r="F1492" s="14"/>
      <c r="G1492" s="14"/>
      <c r="H1492" s="14"/>
      <c r="I1492" s="14"/>
      <c r="J1492" s="14"/>
      <c r="K1492" s="14"/>
      <c r="L1492" s="14"/>
      <c r="M1492" s="14"/>
      <c r="N1492" s="14"/>
      <c r="O1492" s="14"/>
      <c r="P1492" s="14"/>
      <c r="Q1492" s="14"/>
      <c r="R1492" s="14"/>
      <c r="S1492" s="14"/>
      <c r="T1492" s="14"/>
      <c r="U1492" s="14"/>
      <c r="V1492" s="14"/>
      <c r="W1492" s="14"/>
      <c r="X1492" s="14"/>
      <c r="Y1492" s="14"/>
      <c r="Z1492" s="14"/>
      <c r="AA1492" s="14"/>
      <c r="AB1492" s="14"/>
      <c r="AC1492" s="14"/>
      <c r="AD1492" s="14"/>
      <c r="AE1492" s="14"/>
      <c r="AF1492" s="14"/>
      <c r="AG1492" s="14"/>
      <c r="AH1492" s="14"/>
      <c r="AI1492" s="14"/>
      <c r="AJ1492" s="14"/>
      <c r="AK1492" s="14"/>
      <c r="AL1492" s="14"/>
      <c r="AM1492" s="14"/>
      <c r="AN1492" s="14"/>
      <c r="AO1492" s="14"/>
      <c r="AP1492" s="14"/>
      <c r="AQ1492" s="14"/>
      <c r="AR1492" s="14"/>
      <c r="AS1492" s="14"/>
      <c r="AT1492" s="14"/>
      <c r="AU1492" s="14"/>
      <c r="AV1492" s="14"/>
      <c r="AW1492" s="14"/>
      <c r="AX1492" s="14"/>
      <c r="AY1492" s="14"/>
      <c r="AZ1492" s="14"/>
      <c r="BA1492" s="14"/>
      <c r="BB1492" s="14"/>
      <c r="BC1492" s="14"/>
      <c r="BD1492" s="14"/>
      <c r="BE1492" s="14"/>
      <c r="BF1492" s="14"/>
      <c r="BG1492" s="14"/>
      <c r="BH1492" s="14"/>
      <c r="BI1492" s="14"/>
      <c r="BJ1492" s="14"/>
      <c r="BK1492" s="14"/>
      <c r="BL1492" s="14"/>
      <c r="BM1492" s="14"/>
      <c r="BN1492" s="14"/>
      <c r="BO1492" s="14"/>
      <c r="BP1492" s="14"/>
      <c r="BQ1492" s="14"/>
      <c r="BR1492" s="14"/>
      <c r="BS1492" s="14"/>
      <c r="BT1492" s="14"/>
      <c r="BU1492" s="14"/>
      <c r="BV1492" s="14"/>
      <c r="BW1492" s="14"/>
      <c r="BX1492" s="14"/>
      <c r="BY1492" s="14"/>
      <c r="BZ1492" s="14"/>
      <c r="CA1492" s="14"/>
      <c r="CB1492" s="14"/>
      <c r="CC1492" s="14"/>
      <c r="CD1492" s="14"/>
      <c r="CE1492" s="14"/>
      <c r="CF1492" s="14"/>
      <c r="CG1492" s="14"/>
      <c r="CH1492" s="14"/>
      <c r="CI1492" s="14"/>
      <c r="CJ1492" s="14"/>
      <c r="CK1492" s="14"/>
      <c r="CL1492" s="14"/>
      <c r="CM1492" s="14"/>
      <c r="CN1492" s="14"/>
      <c r="CO1492" s="14"/>
      <c r="CP1492" s="14"/>
      <c r="CQ1492" s="14"/>
      <c r="CR1492" s="14"/>
      <c r="CS1492" s="14"/>
    </row>
    <row r="1493" spans="2:97" x14ac:dyDescent="0.3">
      <c r="B1493" s="6" t="s">
        <v>572</v>
      </c>
      <c r="C1493" s="14"/>
      <c r="D1493" s="14"/>
      <c r="E1493" s="14"/>
      <c r="F1493" s="14"/>
      <c r="G1493" s="14"/>
      <c r="H1493" s="14"/>
      <c r="I1493" s="14"/>
      <c r="J1493" s="14"/>
      <c r="K1493" s="14"/>
      <c r="L1493" s="14"/>
      <c r="M1493" s="14"/>
      <c r="N1493" s="14"/>
      <c r="O1493" s="14"/>
      <c r="P1493" s="14"/>
      <c r="Q1493" s="14"/>
      <c r="R1493" s="14"/>
      <c r="S1493" s="14"/>
      <c r="T1493" s="14"/>
      <c r="U1493" s="14"/>
      <c r="V1493" s="14"/>
      <c r="W1493" s="14"/>
      <c r="X1493" s="14"/>
      <c r="Y1493" s="14"/>
      <c r="Z1493" s="14"/>
      <c r="AA1493" s="14"/>
      <c r="AB1493" s="14"/>
      <c r="AC1493" s="14"/>
      <c r="AD1493" s="14"/>
      <c r="AE1493" s="14"/>
      <c r="AF1493" s="14"/>
      <c r="AG1493" s="14"/>
      <c r="AH1493" s="14"/>
      <c r="AI1493" s="14"/>
      <c r="AJ1493" s="14"/>
      <c r="AK1493" s="14"/>
      <c r="AL1493" s="14"/>
      <c r="AM1493" s="14"/>
      <c r="AN1493" s="14"/>
      <c r="AO1493" s="14"/>
      <c r="AP1493" s="14"/>
      <c r="AQ1493" s="14"/>
      <c r="AR1493" s="14"/>
      <c r="AS1493" s="14"/>
      <c r="AT1493" s="14"/>
      <c r="AU1493" s="14"/>
      <c r="AV1493" s="14"/>
      <c r="AW1493" s="14"/>
      <c r="AX1493" s="14"/>
      <c r="AY1493" s="14"/>
      <c r="AZ1493" s="14"/>
      <c r="BA1493" s="14"/>
      <c r="BB1493" s="14"/>
      <c r="BC1493" s="14"/>
      <c r="BD1493" s="14"/>
      <c r="BE1493" s="14"/>
      <c r="BF1493" s="14"/>
      <c r="BG1493" s="14"/>
      <c r="BH1493" s="14"/>
      <c r="BI1493" s="14"/>
      <c r="BJ1493" s="14"/>
      <c r="BK1493" s="14"/>
      <c r="BL1493" s="14"/>
      <c r="BM1493" s="14"/>
      <c r="BN1493" s="14"/>
      <c r="BO1493" s="14"/>
      <c r="BP1493" s="14"/>
      <c r="BQ1493" s="14"/>
      <c r="BR1493" s="14"/>
      <c r="BS1493" s="14"/>
      <c r="BT1493" s="14"/>
      <c r="BU1493" s="14"/>
      <c r="BV1493" s="14"/>
      <c r="BW1493" s="14"/>
      <c r="BX1493" s="14"/>
      <c r="BY1493" s="14"/>
      <c r="BZ1493" s="14"/>
      <c r="CA1493" s="14"/>
      <c r="CB1493" s="14"/>
      <c r="CC1493" s="14"/>
      <c r="CD1493" s="14"/>
      <c r="CE1493" s="14"/>
      <c r="CF1493" s="14"/>
      <c r="CG1493" s="14"/>
      <c r="CH1493" s="14"/>
      <c r="CI1493" s="14"/>
      <c r="CJ1493" s="14"/>
      <c r="CK1493" s="14"/>
      <c r="CL1493" s="14"/>
      <c r="CM1493" s="14"/>
      <c r="CN1493" s="14"/>
      <c r="CO1493" s="14"/>
      <c r="CP1493" s="14"/>
      <c r="CQ1493" s="14"/>
      <c r="CR1493" s="14"/>
      <c r="CS1493" s="14"/>
    </row>
    <row r="1494" spans="2:97" x14ac:dyDescent="0.3">
      <c r="B1494" s="24" t="s">
        <v>118</v>
      </c>
      <c r="C1494" s="14"/>
      <c r="D1494" s="14"/>
      <c r="E1494" s="14"/>
      <c r="F1494" s="14"/>
      <c r="G1494" s="14"/>
      <c r="H1494" s="14"/>
      <c r="I1494" s="14"/>
      <c r="J1494" s="14"/>
      <c r="K1494" s="14"/>
      <c r="L1494" s="14"/>
      <c r="M1494" s="14"/>
      <c r="N1494" s="14"/>
      <c r="O1494" s="14"/>
      <c r="P1494" s="14"/>
      <c r="Q1494" s="14"/>
      <c r="R1494" s="14"/>
      <c r="S1494" s="14"/>
      <c r="T1494" s="14"/>
      <c r="U1494" s="14"/>
      <c r="V1494" s="14"/>
      <c r="W1494" s="14"/>
      <c r="X1494" s="14"/>
      <c r="Y1494" s="14"/>
      <c r="Z1494" s="14"/>
      <c r="AA1494" s="14"/>
      <c r="AB1494" s="14"/>
      <c r="AC1494" s="14"/>
      <c r="AD1494" s="14"/>
      <c r="AE1494" s="14"/>
      <c r="AF1494" s="14"/>
      <c r="AG1494" s="14"/>
      <c r="AH1494" s="14"/>
      <c r="AI1494" s="14"/>
      <c r="AJ1494" s="14"/>
      <c r="AK1494" s="14"/>
      <c r="AL1494" s="14"/>
      <c r="AM1494" s="14"/>
      <c r="AN1494" s="14"/>
      <c r="AO1494" s="14"/>
      <c r="AP1494" s="14"/>
      <c r="AQ1494" s="14"/>
      <c r="AR1494" s="14"/>
      <c r="AS1494" s="14"/>
      <c r="AT1494" s="14"/>
      <c r="AU1494" s="14"/>
      <c r="AV1494" s="14"/>
      <c r="AW1494" s="14"/>
      <c r="AX1494" s="14"/>
      <c r="AY1494" s="14"/>
      <c r="AZ1494" s="14"/>
      <c r="BA1494" s="14"/>
      <c r="BB1494" s="14"/>
      <c r="BC1494" s="14"/>
      <c r="BD1494" s="14"/>
      <c r="BE1494" s="14"/>
      <c r="BF1494" s="14"/>
      <c r="BG1494" s="14"/>
      <c r="BH1494" s="14"/>
      <c r="BI1494" s="14"/>
      <c r="BJ1494" s="14"/>
      <c r="BK1494" s="14"/>
      <c r="BL1494" s="14"/>
      <c r="BM1494" s="14"/>
      <c r="BN1494" s="14"/>
      <c r="BO1494" s="14"/>
      <c r="BP1494" s="14"/>
      <c r="BQ1494" s="14"/>
      <c r="BR1494" s="14"/>
      <c r="BS1494" s="14"/>
      <c r="BT1494" s="14"/>
      <c r="BU1494" s="14"/>
      <c r="BV1494" s="14"/>
      <c r="BW1494" s="14"/>
      <c r="BX1494" s="14"/>
      <c r="BY1494" s="14"/>
      <c r="BZ1494" s="14"/>
      <c r="CA1494" s="14"/>
      <c r="CB1494" s="14"/>
      <c r="CC1494" s="14"/>
      <c r="CD1494" s="14"/>
      <c r="CE1494" s="14"/>
      <c r="CF1494" s="14"/>
      <c r="CG1494" s="14"/>
      <c r="CH1494" s="14"/>
      <c r="CI1494" s="14"/>
      <c r="CJ1494" s="14"/>
      <c r="CK1494" s="14"/>
      <c r="CL1494" s="14"/>
      <c r="CM1494" s="14"/>
      <c r="CN1494" s="14"/>
      <c r="CO1494" s="14"/>
      <c r="CP1494" s="14"/>
      <c r="CQ1494" s="14"/>
      <c r="CR1494" s="14"/>
      <c r="CS1494" s="14"/>
    </row>
    <row r="1495" spans="2:97" x14ac:dyDescent="0.3">
      <c r="B1495" t="s">
        <v>230</v>
      </c>
      <c r="C1495" s="14">
        <v>0.113272061137004</v>
      </c>
      <c r="D1495" s="14">
        <v>0.10126780001352401</v>
      </c>
      <c r="E1495" s="14">
        <v>0.12355931961547</v>
      </c>
      <c r="F1495" s="14"/>
      <c r="G1495" s="14">
        <v>0.13010830201419901</v>
      </c>
      <c r="H1495" s="14">
        <v>0.178922932426092</v>
      </c>
      <c r="I1495" s="14">
        <v>0.136239181139923</v>
      </c>
      <c r="J1495" s="14">
        <v>0.107989618971413</v>
      </c>
      <c r="K1495" s="14">
        <v>7.9577528448722304E-2</v>
      </c>
      <c r="L1495" s="14">
        <v>5.6887350623957403E-2</v>
      </c>
      <c r="M1495" s="14"/>
      <c r="N1495" s="14">
        <v>0.115454688913739</v>
      </c>
      <c r="O1495" s="14">
        <v>0.104785505084887</v>
      </c>
      <c r="P1495" s="14">
        <v>0.109738850378945</v>
      </c>
      <c r="Q1495" s="14">
        <v>0.120036667312478</v>
      </c>
      <c r="R1495" s="14"/>
      <c r="S1495" s="14">
        <v>0.15276007278362799</v>
      </c>
      <c r="T1495" s="14">
        <v>0.100547887481126</v>
      </c>
      <c r="U1495" s="14">
        <v>0.104343490907665</v>
      </c>
      <c r="V1495" s="14">
        <v>7.7200939916636305E-2</v>
      </c>
      <c r="W1495" s="14">
        <v>9.1169956025091495E-2</v>
      </c>
      <c r="X1495" s="14">
        <v>8.2919503931279295E-2</v>
      </c>
      <c r="Y1495" s="14">
        <v>0.11684241641945101</v>
      </c>
      <c r="Z1495" s="14">
        <v>4.7489555950311298E-2</v>
      </c>
      <c r="AA1495" s="14">
        <v>0.118159171329749</v>
      </c>
      <c r="AB1495" s="14">
        <v>0.105499726382389</v>
      </c>
      <c r="AC1495" s="14">
        <v>0.172110398333402</v>
      </c>
      <c r="AD1495" s="14">
        <v>0.24356056244139301</v>
      </c>
      <c r="AE1495" s="14"/>
      <c r="AF1495" s="14">
        <v>7.5542353439268906E-2</v>
      </c>
      <c r="AG1495" s="14">
        <v>0.15269277502769901</v>
      </c>
      <c r="AH1495" s="14">
        <v>0.113325333325188</v>
      </c>
      <c r="AI1495" s="14">
        <v>8.4185054159785402E-2</v>
      </c>
      <c r="AJ1495" s="14">
        <v>0.11653317376519</v>
      </c>
      <c r="AK1495" s="14"/>
      <c r="AL1495" s="14">
        <v>0.154218501211732</v>
      </c>
      <c r="AM1495" s="14">
        <v>0.10924116373586799</v>
      </c>
      <c r="AN1495" s="14">
        <v>0.116879553923097</v>
      </c>
      <c r="AO1495" s="14">
        <v>8.1297992003316305E-2</v>
      </c>
      <c r="AP1495" s="14">
        <v>0.17375169842754001</v>
      </c>
      <c r="AQ1495" s="14">
        <v>5.6682306014710998E-2</v>
      </c>
      <c r="AR1495" s="14"/>
      <c r="AS1495" s="14">
        <v>9.0826162935557495E-2</v>
      </c>
      <c r="AT1495" s="14">
        <v>8.5785839305885403E-2</v>
      </c>
      <c r="AU1495" s="14">
        <v>0.116292243124328</v>
      </c>
      <c r="AV1495" s="14">
        <v>0.217480207515764</v>
      </c>
      <c r="AW1495" s="14">
        <v>0.13046452676808701</v>
      </c>
      <c r="AX1495" s="14"/>
      <c r="AY1495" s="14">
        <v>0.13938633666974901</v>
      </c>
      <c r="AZ1495" s="14">
        <v>0.10318550274608899</v>
      </c>
      <c r="BA1495" s="14">
        <v>8.3525428615868993E-2</v>
      </c>
      <c r="BB1495" s="14">
        <v>0.106387544661645</v>
      </c>
      <c r="BC1495" s="14">
        <v>0.14568137736859599</v>
      </c>
      <c r="BD1495" s="14">
        <v>9.02628178990314E-2</v>
      </c>
      <c r="BE1495" s="14">
        <v>0.107667018583011</v>
      </c>
      <c r="BF1495" s="14">
        <v>0.14282128902307401</v>
      </c>
      <c r="BG1495" s="14">
        <v>0.12210995029442701</v>
      </c>
      <c r="BH1495" s="14">
        <v>9.7663172274178395E-2</v>
      </c>
      <c r="BI1495" s="14">
        <v>9.9572625950437102E-2</v>
      </c>
      <c r="BJ1495" s="14">
        <v>0.105977253882566</v>
      </c>
      <c r="BK1495" s="14">
        <v>0.14637793102875199</v>
      </c>
      <c r="BL1495" s="14">
        <v>8.5222828783844906E-2</v>
      </c>
      <c r="BM1495" s="14">
        <v>7.3417631472229405E-2</v>
      </c>
      <c r="BN1495" s="14">
        <v>0.17984197633721899</v>
      </c>
      <c r="BO1495" s="14"/>
      <c r="BP1495" s="14">
        <v>0.184544477795826</v>
      </c>
      <c r="BQ1495" s="14">
        <v>8.9820436727166705E-2</v>
      </c>
      <c r="BR1495" s="14">
        <v>9.1163596740887198E-2</v>
      </c>
      <c r="BS1495" s="14">
        <v>9.0281301979266995E-2</v>
      </c>
      <c r="BT1495" s="14">
        <v>9.5899848661850098E-2</v>
      </c>
      <c r="BU1495" s="14">
        <v>8.5247633619403906E-2</v>
      </c>
      <c r="BV1495" s="14"/>
      <c r="BW1495" s="14">
        <v>0.101676818434458</v>
      </c>
      <c r="BX1495" s="14">
        <v>9.5245735410736304E-2</v>
      </c>
      <c r="BY1495" s="14" t="s">
        <v>120</v>
      </c>
      <c r="BZ1495" s="14">
        <v>0.12700563152172201</v>
      </c>
      <c r="CA1495" s="14">
        <v>0.10782796439502999</v>
      </c>
      <c r="CB1495" s="14">
        <v>0.15299441698186</v>
      </c>
      <c r="CC1495" s="14">
        <v>0.130975520799547</v>
      </c>
      <c r="CD1495" s="14"/>
      <c r="CE1495" s="14">
        <v>0.16187142443527899</v>
      </c>
      <c r="CF1495" s="14">
        <v>0.1316735257461</v>
      </c>
      <c r="CG1495" s="14">
        <v>9.4669958834867105E-2</v>
      </c>
      <c r="CH1495" s="14">
        <v>9.0159110046871702E-2</v>
      </c>
      <c r="CI1495" s="14"/>
      <c r="CJ1495" s="14">
        <v>0.19777314017429101</v>
      </c>
      <c r="CK1495" s="14">
        <v>0.123698577254633</v>
      </c>
      <c r="CL1495" s="14">
        <v>8.7191438267533797E-2</v>
      </c>
      <c r="CM1495" s="14">
        <v>7.6075239686614907E-2</v>
      </c>
      <c r="CN1495" s="14"/>
      <c r="CO1495" s="14">
        <v>0.171511754984918</v>
      </c>
      <c r="CP1495" s="14">
        <v>0.105014141981098</v>
      </c>
      <c r="CQ1495" s="14"/>
      <c r="CR1495" s="14">
        <v>0.20867518704910301</v>
      </c>
      <c r="CS1495" s="14">
        <v>0.10285597936923099</v>
      </c>
    </row>
    <row r="1496" spans="2:97" x14ac:dyDescent="0.3">
      <c r="B1496" t="s">
        <v>231</v>
      </c>
      <c r="C1496" s="14">
        <v>0.30438419308647502</v>
      </c>
      <c r="D1496" s="14">
        <v>0.28719496480812601</v>
      </c>
      <c r="E1496" s="14">
        <v>0.32210042858475202</v>
      </c>
      <c r="F1496" s="14"/>
      <c r="G1496" s="14">
        <v>0.35150020566067702</v>
      </c>
      <c r="H1496" s="14">
        <v>0.35355102699740898</v>
      </c>
      <c r="I1496" s="14">
        <v>0.329973979177899</v>
      </c>
      <c r="J1496" s="14">
        <v>0.284934943023812</v>
      </c>
      <c r="K1496" s="14">
        <v>0.280730513484299</v>
      </c>
      <c r="L1496" s="14">
        <v>0.24402091378532401</v>
      </c>
      <c r="M1496" s="14"/>
      <c r="N1496" s="14">
        <v>0.32965151732295001</v>
      </c>
      <c r="O1496" s="14">
        <v>0.33386421713883702</v>
      </c>
      <c r="P1496" s="14">
        <v>0.26947658302236999</v>
      </c>
      <c r="Q1496" s="14">
        <v>0.27906600869238801</v>
      </c>
      <c r="R1496" s="14"/>
      <c r="S1496" s="14">
        <v>0.28587520774375202</v>
      </c>
      <c r="T1496" s="14">
        <v>0.29523688481247601</v>
      </c>
      <c r="U1496" s="14">
        <v>0.227263523162508</v>
      </c>
      <c r="V1496" s="14">
        <v>0.363114321529936</v>
      </c>
      <c r="W1496" s="14">
        <v>0.26856536364922001</v>
      </c>
      <c r="X1496" s="14">
        <v>0.36144846842933698</v>
      </c>
      <c r="Y1496" s="14">
        <v>0.33245574698695401</v>
      </c>
      <c r="Z1496" s="14">
        <v>0.31724128250244399</v>
      </c>
      <c r="AA1496" s="14">
        <v>0.29777639391381999</v>
      </c>
      <c r="AB1496" s="14">
        <v>0.30487900412617303</v>
      </c>
      <c r="AC1496" s="14">
        <v>0.28239699141549002</v>
      </c>
      <c r="AD1496" s="14">
        <v>0.34045172526238798</v>
      </c>
      <c r="AE1496" s="14"/>
      <c r="AF1496" s="14">
        <v>0.29940296588259802</v>
      </c>
      <c r="AG1496" s="14">
        <v>0.34501999096502201</v>
      </c>
      <c r="AH1496" s="14">
        <v>0.334105218772136</v>
      </c>
      <c r="AI1496" s="14">
        <v>0.19199034483709501</v>
      </c>
      <c r="AJ1496" s="14">
        <v>0.33358590985884701</v>
      </c>
      <c r="AK1496" s="14"/>
      <c r="AL1496" s="14">
        <v>0.38262763161922098</v>
      </c>
      <c r="AM1496" s="14">
        <v>0.335604129056637</v>
      </c>
      <c r="AN1496" s="14">
        <v>0.29667210725827298</v>
      </c>
      <c r="AO1496" s="14">
        <v>0.225011989824597</v>
      </c>
      <c r="AP1496" s="14">
        <v>0.29292450456510799</v>
      </c>
      <c r="AQ1496" s="14">
        <v>0.27097117120088399</v>
      </c>
      <c r="AR1496" s="14"/>
      <c r="AS1496" s="14">
        <v>0.27986299599266301</v>
      </c>
      <c r="AT1496" s="14">
        <v>0.28802517978379</v>
      </c>
      <c r="AU1496" s="14">
        <v>0.32877927591570399</v>
      </c>
      <c r="AV1496" s="14">
        <v>0.35792242349558401</v>
      </c>
      <c r="AW1496" s="14">
        <v>0.40681616159302297</v>
      </c>
      <c r="AX1496" s="14"/>
      <c r="AY1496" s="14">
        <v>0.33870817891419103</v>
      </c>
      <c r="AZ1496" s="14">
        <v>0.36340535410548003</v>
      </c>
      <c r="BA1496" s="14">
        <v>0.32007444054707401</v>
      </c>
      <c r="BB1496" s="14">
        <v>0.35776869632612301</v>
      </c>
      <c r="BC1496" s="14">
        <v>0.27012673461505499</v>
      </c>
      <c r="BD1496" s="14">
        <v>0.26333458070037302</v>
      </c>
      <c r="BE1496" s="14">
        <v>0.27760831490228599</v>
      </c>
      <c r="BF1496" s="14">
        <v>0.28953918567395198</v>
      </c>
      <c r="BG1496" s="14">
        <v>0.24234432611680001</v>
      </c>
      <c r="BH1496" s="14">
        <v>0.33446855708115703</v>
      </c>
      <c r="BI1496" s="14">
        <v>0.26173682161011702</v>
      </c>
      <c r="BJ1496" s="14">
        <v>0.340974374025589</v>
      </c>
      <c r="BK1496" s="14">
        <v>0.32509885916208398</v>
      </c>
      <c r="BL1496" s="14">
        <v>0.31724941238042398</v>
      </c>
      <c r="BM1496" s="14">
        <v>0.252275293730233</v>
      </c>
      <c r="BN1496" s="14">
        <v>0.472613693694384</v>
      </c>
      <c r="BO1496" s="14"/>
      <c r="BP1496" s="14">
        <v>0.319928815549333</v>
      </c>
      <c r="BQ1496" s="14">
        <v>0.30177135758781498</v>
      </c>
      <c r="BR1496" s="14">
        <v>0.26167250227088901</v>
      </c>
      <c r="BS1496" s="14">
        <v>0.32630550142324699</v>
      </c>
      <c r="BT1496" s="14">
        <v>0.29661316929010501</v>
      </c>
      <c r="BU1496" s="14">
        <v>0.28560183361711999</v>
      </c>
      <c r="BV1496" s="14"/>
      <c r="BW1496" s="14">
        <v>0.27895933773296899</v>
      </c>
      <c r="BX1496" s="14">
        <v>0.33068606910502502</v>
      </c>
      <c r="BY1496" s="14" t="s">
        <v>120</v>
      </c>
      <c r="BZ1496" s="14">
        <v>0.34418504990329701</v>
      </c>
      <c r="CA1496" s="14">
        <v>0.32983722858242798</v>
      </c>
      <c r="CB1496" s="14">
        <v>0.32565160773357699</v>
      </c>
      <c r="CC1496" s="14">
        <v>0.19384511079955599</v>
      </c>
      <c r="CD1496" s="14"/>
      <c r="CE1496" s="14">
        <v>0.34898744993999697</v>
      </c>
      <c r="CF1496" s="14">
        <v>0.32941689644402999</v>
      </c>
      <c r="CG1496" s="14">
        <v>0.25784912179179198</v>
      </c>
      <c r="CH1496" s="14">
        <v>0.291710894440535</v>
      </c>
      <c r="CI1496" s="14"/>
      <c r="CJ1496" s="14">
        <v>0.344175680412108</v>
      </c>
      <c r="CK1496" s="14">
        <v>0.35259849942633498</v>
      </c>
      <c r="CL1496" s="14">
        <v>0.26876345726773199</v>
      </c>
      <c r="CM1496" s="14">
        <v>0.35192529368569198</v>
      </c>
      <c r="CN1496" s="14"/>
      <c r="CO1496" s="14">
        <v>0.37063687208638801</v>
      </c>
      <c r="CP1496" s="14">
        <v>0.29514003213055501</v>
      </c>
      <c r="CQ1496" s="14"/>
      <c r="CR1496" s="14">
        <v>0.34421607150458899</v>
      </c>
      <c r="CS1496" s="14">
        <v>0.30023886377370901</v>
      </c>
    </row>
    <row r="1497" spans="2:97" x14ac:dyDescent="0.3">
      <c r="B1497" t="s">
        <v>232</v>
      </c>
      <c r="C1497" s="14">
        <v>0.276281608463605</v>
      </c>
      <c r="D1497" s="14">
        <v>0.285148617033606</v>
      </c>
      <c r="E1497" s="14">
        <v>0.26842672761613601</v>
      </c>
      <c r="F1497" s="14"/>
      <c r="G1497" s="14">
        <v>0.236095545081556</v>
      </c>
      <c r="H1497" s="14">
        <v>0.22751297034772899</v>
      </c>
      <c r="I1497" s="14">
        <v>0.270474611416818</v>
      </c>
      <c r="J1497" s="14">
        <v>0.30892552500429499</v>
      </c>
      <c r="K1497" s="14">
        <v>0.319232187776265</v>
      </c>
      <c r="L1497" s="14">
        <v>0.29197470112061402</v>
      </c>
      <c r="M1497" s="14"/>
      <c r="N1497" s="14">
        <v>0.26087563116366003</v>
      </c>
      <c r="O1497" s="14">
        <v>0.27124083953512201</v>
      </c>
      <c r="P1497" s="14">
        <v>0.28341734351148101</v>
      </c>
      <c r="Q1497" s="14">
        <v>0.29101748643098302</v>
      </c>
      <c r="R1497" s="14"/>
      <c r="S1497" s="14">
        <v>0.25802860912947101</v>
      </c>
      <c r="T1497" s="14">
        <v>0.276512672139066</v>
      </c>
      <c r="U1497" s="14">
        <v>0.30786943003762901</v>
      </c>
      <c r="V1497" s="14">
        <v>0.29029135920590698</v>
      </c>
      <c r="W1497" s="14">
        <v>0.34136845134278099</v>
      </c>
      <c r="X1497" s="14">
        <v>0.259847009445415</v>
      </c>
      <c r="Y1497" s="14">
        <v>0.24625326273654399</v>
      </c>
      <c r="Z1497" s="14">
        <v>0.29457499466213899</v>
      </c>
      <c r="AA1497" s="14">
        <v>0.31224835231546999</v>
      </c>
      <c r="AB1497" s="14">
        <v>0.241535932127417</v>
      </c>
      <c r="AC1497" s="14">
        <v>0.25615989383783899</v>
      </c>
      <c r="AD1497" s="14">
        <v>0.19314347210094501</v>
      </c>
      <c r="AE1497" s="14"/>
      <c r="AF1497" s="14">
        <v>0.28949134428358397</v>
      </c>
      <c r="AG1497" s="14">
        <v>0.26344353943215698</v>
      </c>
      <c r="AH1497" s="14">
        <v>0.28248131522348302</v>
      </c>
      <c r="AI1497" s="14">
        <v>0.29115038581772201</v>
      </c>
      <c r="AJ1497" s="14">
        <v>0.28619448136607401</v>
      </c>
      <c r="AK1497" s="14"/>
      <c r="AL1497" s="14">
        <v>0.23599005621201599</v>
      </c>
      <c r="AM1497" s="14">
        <v>0.26602647552054398</v>
      </c>
      <c r="AN1497" s="14">
        <v>0.32853145805776501</v>
      </c>
      <c r="AO1497" s="14">
        <v>0.28792210309574501</v>
      </c>
      <c r="AP1497" s="14">
        <v>0.26860100636404</v>
      </c>
      <c r="AQ1497" s="14">
        <v>0.30912477089961299</v>
      </c>
      <c r="AR1497" s="14"/>
      <c r="AS1497" s="14">
        <v>0.30756676492759799</v>
      </c>
      <c r="AT1497" s="14">
        <v>0.29186119842705199</v>
      </c>
      <c r="AU1497" s="14">
        <v>0.26196546757634798</v>
      </c>
      <c r="AV1497" s="14">
        <v>0.17941103418160101</v>
      </c>
      <c r="AW1497" s="14">
        <v>0.201018693832932</v>
      </c>
      <c r="AX1497" s="14"/>
      <c r="AY1497" s="14">
        <v>0.27392129781615299</v>
      </c>
      <c r="AZ1497" s="14">
        <v>0.24161179377106601</v>
      </c>
      <c r="BA1497" s="14">
        <v>0.32021576120709999</v>
      </c>
      <c r="BB1497" s="14">
        <v>0.27953765500911198</v>
      </c>
      <c r="BC1497" s="14">
        <v>0.25555804709463997</v>
      </c>
      <c r="BD1497" s="14">
        <v>0.28400823513617901</v>
      </c>
      <c r="BE1497" s="14">
        <v>0.30421656073125197</v>
      </c>
      <c r="BF1497" s="14">
        <v>0.26220690890020898</v>
      </c>
      <c r="BG1497" s="14">
        <v>0.34641291343630198</v>
      </c>
      <c r="BH1497" s="14">
        <v>0.28900504708464803</v>
      </c>
      <c r="BI1497" s="14">
        <v>0.312630750360957</v>
      </c>
      <c r="BJ1497" s="14">
        <v>0.200742667306611</v>
      </c>
      <c r="BK1497" s="14">
        <v>0.261119933760177</v>
      </c>
      <c r="BL1497" s="14">
        <v>0.27118823783236401</v>
      </c>
      <c r="BM1497" s="14">
        <v>0.30943903088090602</v>
      </c>
      <c r="BN1497" s="14">
        <v>0.13076300473347699</v>
      </c>
      <c r="BO1497" s="14"/>
      <c r="BP1497" s="14">
        <v>0.236072177755906</v>
      </c>
      <c r="BQ1497" s="14">
        <v>0.301613716329586</v>
      </c>
      <c r="BR1497" s="14">
        <v>0.31623796729561499</v>
      </c>
      <c r="BS1497" s="14">
        <v>0.270586198095007</v>
      </c>
      <c r="BT1497" s="14">
        <v>0.26604774523647601</v>
      </c>
      <c r="BU1497" s="14">
        <v>0.263610523894586</v>
      </c>
      <c r="BV1497" s="14"/>
      <c r="BW1497" s="14">
        <v>0.28516421282320398</v>
      </c>
      <c r="BX1497" s="14">
        <v>0.31880122076919998</v>
      </c>
      <c r="BY1497" s="14" t="s">
        <v>120</v>
      </c>
      <c r="BZ1497" s="14">
        <v>0.24414972372820901</v>
      </c>
      <c r="CA1497" s="14">
        <v>0.25564249120174098</v>
      </c>
      <c r="CB1497" s="14">
        <v>0.24932666180065999</v>
      </c>
      <c r="CC1497" s="14">
        <v>0.18219830419276101</v>
      </c>
      <c r="CD1497" s="14"/>
      <c r="CE1497" s="14">
        <v>0.239525628204314</v>
      </c>
      <c r="CF1497" s="14">
        <v>0.265781098700278</v>
      </c>
      <c r="CG1497" s="14">
        <v>0.26256492627335598</v>
      </c>
      <c r="CH1497" s="14">
        <v>0.27755692664885301</v>
      </c>
      <c r="CI1497" s="14"/>
      <c r="CJ1497" s="14">
        <v>0.26313862620596201</v>
      </c>
      <c r="CK1497" s="14">
        <v>0.26901818733844501</v>
      </c>
      <c r="CL1497" s="14">
        <v>0.27833687351969699</v>
      </c>
      <c r="CM1497" s="14">
        <v>0.31720653620452299</v>
      </c>
      <c r="CN1497" s="14"/>
      <c r="CO1497" s="14">
        <v>0.23450075031929599</v>
      </c>
      <c r="CP1497" s="14">
        <v>0.283196128039787</v>
      </c>
      <c r="CQ1497" s="14"/>
      <c r="CR1497" s="14">
        <v>0.236404039834122</v>
      </c>
      <c r="CS1497" s="14">
        <v>0.28382786948686101</v>
      </c>
    </row>
    <row r="1498" spans="2:97" x14ac:dyDescent="0.3">
      <c r="B1498" t="s">
        <v>233</v>
      </c>
      <c r="C1498" s="14">
        <v>0.170428759485686</v>
      </c>
      <c r="D1498" s="14">
        <v>0.17753749057760501</v>
      </c>
      <c r="E1498" s="14">
        <v>0.16398012861701999</v>
      </c>
      <c r="F1498" s="14"/>
      <c r="G1498" s="14">
        <v>0.15513356704704001</v>
      </c>
      <c r="H1498" s="14">
        <v>0.121342026076617</v>
      </c>
      <c r="I1498" s="14">
        <v>0.15681193916232999</v>
      </c>
      <c r="J1498" s="14">
        <v>0.167456293465092</v>
      </c>
      <c r="K1498" s="14">
        <v>0.17463676625577201</v>
      </c>
      <c r="L1498" s="14">
        <v>0.23119418535385899</v>
      </c>
      <c r="M1498" s="14"/>
      <c r="N1498" s="14">
        <v>0.166543211147373</v>
      </c>
      <c r="O1498" s="14">
        <v>0.18548015364686599</v>
      </c>
      <c r="P1498" s="14">
        <v>0.184426354129442</v>
      </c>
      <c r="Q1498" s="14">
        <v>0.146859930012601</v>
      </c>
      <c r="R1498" s="14"/>
      <c r="S1498" s="14">
        <v>0.13514670034041501</v>
      </c>
      <c r="T1498" s="14">
        <v>0.19675675396475101</v>
      </c>
      <c r="U1498" s="14">
        <v>0.22583183666458401</v>
      </c>
      <c r="V1498" s="14">
        <v>0.15868456215645399</v>
      </c>
      <c r="W1498" s="14">
        <v>0.184188768495372</v>
      </c>
      <c r="X1498" s="14">
        <v>0.15965818872076901</v>
      </c>
      <c r="Y1498" s="14">
        <v>0.17724188068646901</v>
      </c>
      <c r="Z1498" s="14">
        <v>0.212813788805994</v>
      </c>
      <c r="AA1498" s="14">
        <v>0.13698181739489201</v>
      </c>
      <c r="AB1498" s="14">
        <v>0.19329394408554501</v>
      </c>
      <c r="AC1498" s="14">
        <v>0.127305480591412</v>
      </c>
      <c r="AD1498" s="14">
        <v>0.160820827618818</v>
      </c>
      <c r="AE1498" s="14"/>
      <c r="AF1498" s="14">
        <v>0.191170566965639</v>
      </c>
      <c r="AG1498" s="14">
        <v>0.13779006971674601</v>
      </c>
      <c r="AH1498" s="14">
        <v>0.17188994339147001</v>
      </c>
      <c r="AI1498" s="14">
        <v>0.19352883139886701</v>
      </c>
      <c r="AJ1498" s="14">
        <v>0.17111456773643799</v>
      </c>
      <c r="AK1498" s="14"/>
      <c r="AL1498" s="14">
        <v>0.14268272063498699</v>
      </c>
      <c r="AM1498" s="14">
        <v>0.16924798719821299</v>
      </c>
      <c r="AN1498" s="14">
        <v>0.17532475803513201</v>
      </c>
      <c r="AO1498" s="14">
        <v>0.19008200757507901</v>
      </c>
      <c r="AP1498" s="14">
        <v>0.17359203175516799</v>
      </c>
      <c r="AQ1498" s="14">
        <v>0.173054071959927</v>
      </c>
      <c r="AR1498" s="14"/>
      <c r="AS1498" s="14">
        <v>0.18754600727771401</v>
      </c>
      <c r="AT1498" s="14">
        <v>0.19967501961995099</v>
      </c>
      <c r="AU1498" s="14">
        <v>0.16124792126435999</v>
      </c>
      <c r="AV1498" s="14">
        <v>0.15806350753591</v>
      </c>
      <c r="AW1498" s="14">
        <v>0.186390439802952</v>
      </c>
      <c r="AX1498" s="14"/>
      <c r="AY1498" s="14">
        <v>6.8313593373566794E-2</v>
      </c>
      <c r="AZ1498" s="14">
        <v>8.7712300725698994E-2</v>
      </c>
      <c r="BA1498" s="14">
        <v>0.14838484860040599</v>
      </c>
      <c r="BB1498" s="14">
        <v>9.0860497827073894E-2</v>
      </c>
      <c r="BC1498" s="14">
        <v>0.15818128071967</v>
      </c>
      <c r="BD1498" s="14">
        <v>0.21054073206434501</v>
      </c>
      <c r="BE1498" s="14">
        <v>0.183948011574982</v>
      </c>
      <c r="BF1498" s="14">
        <v>0.20023764430396301</v>
      </c>
      <c r="BG1498" s="14">
        <v>0.155711985257593</v>
      </c>
      <c r="BH1498" s="14">
        <v>0.18445951394129001</v>
      </c>
      <c r="BI1498" s="14">
        <v>0.18890418926157501</v>
      </c>
      <c r="BJ1498" s="14">
        <v>0.20522965578539301</v>
      </c>
      <c r="BK1498" s="14">
        <v>0.20637706864397401</v>
      </c>
      <c r="BL1498" s="14">
        <v>0.160791380429474</v>
      </c>
      <c r="BM1498" s="14">
        <v>0.22881455684893301</v>
      </c>
      <c r="BN1498" s="14">
        <v>0.123925271711714</v>
      </c>
      <c r="BO1498" s="14"/>
      <c r="BP1498" s="14">
        <v>0.13323312254577099</v>
      </c>
      <c r="BQ1498" s="14">
        <v>0.17554067491300701</v>
      </c>
      <c r="BR1498" s="14">
        <v>0.19029316115095299</v>
      </c>
      <c r="BS1498" s="14">
        <v>0.18273529869691299</v>
      </c>
      <c r="BT1498" s="14">
        <v>0.16018500723655801</v>
      </c>
      <c r="BU1498" s="14">
        <v>0.24761418056486001</v>
      </c>
      <c r="BV1498" s="14"/>
      <c r="BW1498" s="14">
        <v>0.188598464898907</v>
      </c>
      <c r="BX1498" s="14">
        <v>0.16903037914315699</v>
      </c>
      <c r="BY1498" s="14" t="s">
        <v>120</v>
      </c>
      <c r="BZ1498" s="14">
        <v>0.11709054819648899</v>
      </c>
      <c r="CA1498" s="14">
        <v>0.13235722116417101</v>
      </c>
      <c r="CB1498" s="14">
        <v>0.15984887725014199</v>
      </c>
      <c r="CC1498" s="14">
        <v>0.24923028688298099</v>
      </c>
      <c r="CD1498" s="14"/>
      <c r="CE1498" s="14">
        <v>0.14155992025533401</v>
      </c>
      <c r="CF1498" s="14">
        <v>0.159994048334891</v>
      </c>
      <c r="CG1498" s="14">
        <v>0.18407768934104199</v>
      </c>
      <c r="CH1498" s="14">
        <v>0.20399563041156801</v>
      </c>
      <c r="CI1498" s="14"/>
      <c r="CJ1498" s="14">
        <v>0.11873323783907801</v>
      </c>
      <c r="CK1498" s="14">
        <v>0.14469788068850201</v>
      </c>
      <c r="CL1498" s="14">
        <v>0.206052775881299</v>
      </c>
      <c r="CM1498" s="14">
        <v>8.4193310184810605E-2</v>
      </c>
      <c r="CN1498" s="14"/>
      <c r="CO1498" s="14">
        <v>0.125306491468443</v>
      </c>
      <c r="CP1498" s="14">
        <v>0.17800258897474999</v>
      </c>
      <c r="CQ1498" s="14"/>
      <c r="CR1498" s="14">
        <v>0.131737769814679</v>
      </c>
      <c r="CS1498" s="14">
        <v>0.17543444069627701</v>
      </c>
    </row>
    <row r="1499" spans="2:97" x14ac:dyDescent="0.3">
      <c r="B1499" t="s">
        <v>234</v>
      </c>
      <c r="C1499" s="14">
        <v>0.106830445479765</v>
      </c>
      <c r="D1499" s="14">
        <v>0.13000971715632001</v>
      </c>
      <c r="E1499" s="14">
        <v>8.3300892829891907E-2</v>
      </c>
      <c r="F1499" s="14"/>
      <c r="G1499" s="14">
        <v>8.7641335035953102E-2</v>
      </c>
      <c r="H1499" s="14">
        <v>8.3206666690058301E-2</v>
      </c>
      <c r="I1499" s="14">
        <v>7.9926322971827404E-2</v>
      </c>
      <c r="J1499" s="14">
        <v>0.10287699333186801</v>
      </c>
      <c r="K1499" s="14">
        <v>0.125100681358393</v>
      </c>
      <c r="L1499" s="14">
        <v>0.15159351391187101</v>
      </c>
      <c r="M1499" s="14"/>
      <c r="N1499" s="14">
        <v>0.108172003991437</v>
      </c>
      <c r="O1499" s="14">
        <v>8.7144824097584006E-2</v>
      </c>
      <c r="P1499" s="14">
        <v>0.111244653540126</v>
      </c>
      <c r="Q1499" s="14">
        <v>0.123214394690047</v>
      </c>
      <c r="R1499" s="14"/>
      <c r="S1499" s="14">
        <v>0.114334210249112</v>
      </c>
      <c r="T1499" s="14">
        <v>0.123744841464708</v>
      </c>
      <c r="U1499" s="14">
        <v>0.11232770793270599</v>
      </c>
      <c r="V1499" s="14">
        <v>8.4565998066829198E-2</v>
      </c>
      <c r="W1499" s="14">
        <v>0.107792060930737</v>
      </c>
      <c r="X1499" s="14">
        <v>9.2199785754826097E-2</v>
      </c>
      <c r="Y1499" s="14">
        <v>8.7538729663121304E-2</v>
      </c>
      <c r="Z1499" s="14">
        <v>0.10425374100276601</v>
      </c>
      <c r="AA1499" s="14">
        <v>9.8523629805108301E-2</v>
      </c>
      <c r="AB1499" s="14">
        <v>0.138165883000301</v>
      </c>
      <c r="AC1499" s="14">
        <v>0.119610779129496</v>
      </c>
      <c r="AD1499" s="14">
        <v>6.2023412576456403E-2</v>
      </c>
      <c r="AE1499" s="14"/>
      <c r="AF1499" s="14">
        <v>0.11980381662643901</v>
      </c>
      <c r="AG1499" s="14">
        <v>7.7948306193056094E-2</v>
      </c>
      <c r="AH1499" s="14">
        <v>9.8198189287724003E-2</v>
      </c>
      <c r="AI1499" s="14">
        <v>0.21043888578888201</v>
      </c>
      <c r="AJ1499" s="14">
        <v>5.9019506427999302E-2</v>
      </c>
      <c r="AK1499" s="14"/>
      <c r="AL1499" s="14">
        <v>6.4948608410056397E-2</v>
      </c>
      <c r="AM1499" s="14">
        <v>0.103695984829434</v>
      </c>
      <c r="AN1499" s="14">
        <v>6.8272596816393694E-2</v>
      </c>
      <c r="AO1499" s="14">
        <v>0.18649892995765299</v>
      </c>
      <c r="AP1499" s="14">
        <v>6.8951609918300696E-2</v>
      </c>
      <c r="AQ1499" s="14">
        <v>0.129810441290236</v>
      </c>
      <c r="AR1499" s="14"/>
      <c r="AS1499" s="14">
        <v>0.113407781454159</v>
      </c>
      <c r="AT1499" s="14">
        <v>9.8553712383815703E-2</v>
      </c>
      <c r="AU1499" s="14">
        <v>0.10650132957331</v>
      </c>
      <c r="AV1499" s="14">
        <v>6.0146793404768098E-2</v>
      </c>
      <c r="AW1499" s="14">
        <v>7.5310178003005004E-2</v>
      </c>
      <c r="AX1499" s="14"/>
      <c r="AY1499" s="14">
        <v>0.17967059322633999</v>
      </c>
      <c r="AZ1499" s="14">
        <v>0.153052788330899</v>
      </c>
      <c r="BA1499" s="14">
        <v>9.1019599693290598E-2</v>
      </c>
      <c r="BB1499" s="14">
        <v>0.147705287651131</v>
      </c>
      <c r="BC1499" s="14">
        <v>0.123354319340808</v>
      </c>
      <c r="BD1499" s="14">
        <v>0.117869057264349</v>
      </c>
      <c r="BE1499" s="14">
        <v>9.9551048967765399E-2</v>
      </c>
      <c r="BF1499" s="14">
        <v>9.1941824296874503E-2</v>
      </c>
      <c r="BG1499" s="14">
        <v>0.110645069597147</v>
      </c>
      <c r="BH1499" s="14">
        <v>7.0388427558451996E-2</v>
      </c>
      <c r="BI1499" s="14">
        <v>0.119817819796265</v>
      </c>
      <c r="BJ1499" s="14">
        <v>0.13173575785904301</v>
      </c>
      <c r="BK1499" s="14">
        <v>6.1026207405012599E-2</v>
      </c>
      <c r="BL1499" s="14">
        <v>0.12245525172032599</v>
      </c>
      <c r="BM1499" s="14">
        <v>0.11737360035687899</v>
      </c>
      <c r="BN1499" s="14">
        <v>7.39606784338981E-2</v>
      </c>
      <c r="BO1499" s="14"/>
      <c r="BP1499" s="14">
        <v>0.105711581131107</v>
      </c>
      <c r="BQ1499" s="14">
        <v>9.6989425279859695E-2</v>
      </c>
      <c r="BR1499" s="14">
        <v>0.110690740546669</v>
      </c>
      <c r="BS1499" s="14">
        <v>0.102138358825848</v>
      </c>
      <c r="BT1499" s="14">
        <v>0.14984566358058399</v>
      </c>
      <c r="BU1499" s="14">
        <v>8.4699899379980695E-2</v>
      </c>
      <c r="BV1499" s="14"/>
      <c r="BW1499" s="14">
        <v>0.12538429112569399</v>
      </c>
      <c r="BX1499" s="14">
        <v>7.0043818610135797E-2</v>
      </c>
      <c r="BY1499" s="14" t="s">
        <v>120</v>
      </c>
      <c r="BZ1499" s="14">
        <v>0.13460624076663399</v>
      </c>
      <c r="CA1499" s="14">
        <v>0.12599492587776501</v>
      </c>
      <c r="CB1499" s="14">
        <v>8.2569115292281503E-2</v>
      </c>
      <c r="CC1499" s="14">
        <v>0.13402326257854399</v>
      </c>
      <c r="CD1499" s="14"/>
      <c r="CE1499" s="14">
        <v>7.5756158363828902E-2</v>
      </c>
      <c r="CF1499" s="14">
        <v>9.4118885019116999E-2</v>
      </c>
      <c r="CG1499" s="14">
        <v>0.15469905841232001</v>
      </c>
      <c r="CH1499" s="14">
        <v>0.120582001843691</v>
      </c>
      <c r="CI1499" s="14"/>
      <c r="CJ1499" s="14">
        <v>5.9866332476956698E-2</v>
      </c>
      <c r="CK1499" s="14">
        <v>9.1118783546726201E-2</v>
      </c>
      <c r="CL1499" s="14">
        <v>0.131482908420955</v>
      </c>
      <c r="CM1499" s="14">
        <v>7.0974014760108894E-2</v>
      </c>
      <c r="CN1499" s="14"/>
      <c r="CO1499" s="14">
        <v>6.9834944643968999E-2</v>
      </c>
      <c r="CP1499" s="14">
        <v>0.11159285023102999</v>
      </c>
      <c r="CQ1499" s="14"/>
      <c r="CR1499" s="14">
        <v>5.9273392367648101E-2</v>
      </c>
      <c r="CS1499" s="14">
        <v>0.11244454212839</v>
      </c>
    </row>
    <row r="1500" spans="2:97" x14ac:dyDescent="0.3">
      <c r="B1500" t="s">
        <v>92</v>
      </c>
      <c r="C1500" s="14">
        <v>2.8802932347463998E-2</v>
      </c>
      <c r="D1500" s="14">
        <v>1.8841410410820401E-2</v>
      </c>
      <c r="E1500" s="14">
        <v>3.8632502736729801E-2</v>
      </c>
      <c r="F1500" s="14"/>
      <c r="G1500" s="14">
        <v>3.9521045160576099E-2</v>
      </c>
      <c r="H1500" s="14">
        <v>3.5464377462094701E-2</v>
      </c>
      <c r="I1500" s="14">
        <v>2.6573966131202699E-2</v>
      </c>
      <c r="J1500" s="14">
        <v>2.78166262035211E-2</v>
      </c>
      <c r="K1500" s="14">
        <v>2.0722322676549301E-2</v>
      </c>
      <c r="L1500" s="14">
        <v>2.43293352043744E-2</v>
      </c>
      <c r="M1500" s="14"/>
      <c r="N1500" s="14">
        <v>1.9302947460841199E-2</v>
      </c>
      <c r="O1500" s="14">
        <v>1.7484460496704098E-2</v>
      </c>
      <c r="P1500" s="14">
        <v>4.1696215417636899E-2</v>
      </c>
      <c r="Q1500" s="14">
        <v>3.9805512861502801E-2</v>
      </c>
      <c r="R1500" s="14"/>
      <c r="S1500" s="14">
        <v>5.3855199753622102E-2</v>
      </c>
      <c r="T1500" s="14">
        <v>7.20096013787184E-3</v>
      </c>
      <c r="U1500" s="14">
        <v>2.2364011294909301E-2</v>
      </c>
      <c r="V1500" s="14">
        <v>2.6142819124237798E-2</v>
      </c>
      <c r="W1500" s="14">
        <v>6.9153995567976202E-3</v>
      </c>
      <c r="X1500" s="14">
        <v>4.3927043718373499E-2</v>
      </c>
      <c r="Y1500" s="14">
        <v>3.9667963507459797E-2</v>
      </c>
      <c r="Z1500" s="14">
        <v>2.3626637076344902E-2</v>
      </c>
      <c r="AA1500" s="14">
        <v>3.6310635240960801E-2</v>
      </c>
      <c r="AB1500" s="14">
        <v>1.66255102781739E-2</v>
      </c>
      <c r="AC1500" s="14">
        <v>4.2416456692361798E-2</v>
      </c>
      <c r="AD1500" s="14">
        <v>0</v>
      </c>
      <c r="AE1500" s="14"/>
      <c r="AF1500" s="14">
        <v>2.4588952802470299E-2</v>
      </c>
      <c r="AG1500" s="14">
        <v>2.31053186653206E-2</v>
      </c>
      <c r="AH1500" s="14">
        <v>0</v>
      </c>
      <c r="AI1500" s="14">
        <v>2.8706497997647899E-2</v>
      </c>
      <c r="AJ1500" s="14">
        <v>3.3552360845450602E-2</v>
      </c>
      <c r="AK1500" s="14"/>
      <c r="AL1500" s="14">
        <v>1.95324819119875E-2</v>
      </c>
      <c r="AM1500" s="14">
        <v>1.61842596593035E-2</v>
      </c>
      <c r="AN1500" s="14">
        <v>1.43195259093394E-2</v>
      </c>
      <c r="AO1500" s="14">
        <v>2.9186977543610201E-2</v>
      </c>
      <c r="AP1500" s="14">
        <v>2.21791489698435E-2</v>
      </c>
      <c r="AQ1500" s="14">
        <v>6.0357238634628399E-2</v>
      </c>
      <c r="AR1500" s="14"/>
      <c r="AS1500" s="14">
        <v>2.0790287412308501E-2</v>
      </c>
      <c r="AT1500" s="14">
        <v>3.6099050479504999E-2</v>
      </c>
      <c r="AU1500" s="14">
        <v>2.52137625459504E-2</v>
      </c>
      <c r="AV1500" s="14">
        <v>2.6976033866372699E-2</v>
      </c>
      <c r="AW1500" s="14">
        <v>0</v>
      </c>
      <c r="AX1500" s="14"/>
      <c r="AY1500" s="14">
        <v>0</v>
      </c>
      <c r="AZ1500" s="14">
        <v>5.1032260320766597E-2</v>
      </c>
      <c r="BA1500" s="14">
        <v>3.6779921336261297E-2</v>
      </c>
      <c r="BB1500" s="14">
        <v>1.77403185249152E-2</v>
      </c>
      <c r="BC1500" s="14">
        <v>4.70982408612311E-2</v>
      </c>
      <c r="BD1500" s="14">
        <v>3.3984576935722703E-2</v>
      </c>
      <c r="BE1500" s="14">
        <v>2.7009045240703401E-2</v>
      </c>
      <c r="BF1500" s="14">
        <v>1.3253147801926201E-2</v>
      </c>
      <c r="BG1500" s="14">
        <v>2.2775755297729999E-2</v>
      </c>
      <c r="BH1500" s="14">
        <v>2.4015282060274E-2</v>
      </c>
      <c r="BI1500" s="14">
        <v>1.73377930206489E-2</v>
      </c>
      <c r="BJ1500" s="14">
        <v>1.53402911407973E-2</v>
      </c>
      <c r="BK1500" s="14">
        <v>0</v>
      </c>
      <c r="BL1500" s="14">
        <v>4.3092888853567199E-2</v>
      </c>
      <c r="BM1500" s="14">
        <v>1.86798867108189E-2</v>
      </c>
      <c r="BN1500" s="14">
        <v>1.88953750893072E-2</v>
      </c>
      <c r="BO1500" s="14"/>
      <c r="BP1500" s="14">
        <v>2.0509825222056799E-2</v>
      </c>
      <c r="BQ1500" s="14">
        <v>3.42643891625651E-2</v>
      </c>
      <c r="BR1500" s="14">
        <v>2.9942031994986702E-2</v>
      </c>
      <c r="BS1500" s="14">
        <v>2.7953340979719299E-2</v>
      </c>
      <c r="BT1500" s="14">
        <v>3.1408565994427602E-2</v>
      </c>
      <c r="BU1500" s="14">
        <v>3.32259289240497E-2</v>
      </c>
      <c r="BV1500" s="14"/>
      <c r="BW1500" s="14">
        <v>2.02168749847665E-2</v>
      </c>
      <c r="BX1500" s="14">
        <v>1.61927769617458E-2</v>
      </c>
      <c r="BY1500" s="14" t="s">
        <v>120</v>
      </c>
      <c r="BZ1500" s="14">
        <v>3.2962805883648597E-2</v>
      </c>
      <c r="CA1500" s="14">
        <v>4.8340168778864698E-2</v>
      </c>
      <c r="CB1500" s="14">
        <v>2.9609320941479601E-2</v>
      </c>
      <c r="CC1500" s="14">
        <v>0.10972751474661099</v>
      </c>
      <c r="CD1500" s="14"/>
      <c r="CE1500" s="14">
        <v>3.2299418801246899E-2</v>
      </c>
      <c r="CF1500" s="14">
        <v>1.9015545755583702E-2</v>
      </c>
      <c r="CG1500" s="14">
        <v>4.6139245346622303E-2</v>
      </c>
      <c r="CH1500" s="14">
        <v>1.5995436608481399E-2</v>
      </c>
      <c r="CI1500" s="14"/>
      <c r="CJ1500" s="14">
        <v>1.6312982891603801E-2</v>
      </c>
      <c r="CK1500" s="14">
        <v>1.8868071745358799E-2</v>
      </c>
      <c r="CL1500" s="14">
        <v>2.8172546642782501E-2</v>
      </c>
      <c r="CM1500" s="14">
        <v>9.9625605478251195E-2</v>
      </c>
      <c r="CN1500" s="14"/>
      <c r="CO1500" s="14">
        <v>2.8209186496986501E-2</v>
      </c>
      <c r="CP1500" s="14">
        <v>2.7054258642779699E-2</v>
      </c>
      <c r="CQ1500" s="14"/>
      <c r="CR1500" s="14">
        <v>1.9693539429859502E-2</v>
      </c>
      <c r="CS1500" s="14">
        <v>2.51983045455327E-2</v>
      </c>
    </row>
    <row r="1501" spans="2:97" x14ac:dyDescent="0.3">
      <c r="B1501" t="s">
        <v>235</v>
      </c>
      <c r="C1501" s="14">
        <v>0.41765625422348002</v>
      </c>
      <c r="D1501" s="14">
        <v>0.38846276482164899</v>
      </c>
      <c r="E1501" s="14">
        <v>0.44565974820022197</v>
      </c>
      <c r="F1501" s="14"/>
      <c r="G1501" s="14">
        <v>0.48160850767487601</v>
      </c>
      <c r="H1501" s="14">
        <v>0.53247395942350095</v>
      </c>
      <c r="I1501" s="14">
        <v>0.46621316031782201</v>
      </c>
      <c r="J1501" s="14">
        <v>0.39292456199522402</v>
      </c>
      <c r="K1501" s="14">
        <v>0.36030804193302102</v>
      </c>
      <c r="L1501" s="14">
        <v>0.30090826440928098</v>
      </c>
      <c r="M1501" s="14"/>
      <c r="N1501" s="14">
        <v>0.44510620623668801</v>
      </c>
      <c r="O1501" s="14">
        <v>0.438649722223724</v>
      </c>
      <c r="P1501" s="14">
        <v>0.37921543340131503</v>
      </c>
      <c r="Q1501" s="14">
        <v>0.39910267600486599</v>
      </c>
      <c r="R1501" s="14"/>
      <c r="S1501" s="14">
        <v>0.43863528052737999</v>
      </c>
      <c r="T1501" s="14">
        <v>0.39578477229360198</v>
      </c>
      <c r="U1501" s="14">
        <v>0.33160701407017201</v>
      </c>
      <c r="V1501" s="14">
        <v>0.44031526144657201</v>
      </c>
      <c r="W1501" s="14">
        <v>0.35973531967431199</v>
      </c>
      <c r="X1501" s="14">
        <v>0.44436797236061698</v>
      </c>
      <c r="Y1501" s="14">
        <v>0.44929816340640499</v>
      </c>
      <c r="Z1501" s="14">
        <v>0.364730838452755</v>
      </c>
      <c r="AA1501" s="14">
        <v>0.41593556524356901</v>
      </c>
      <c r="AB1501" s="14">
        <v>0.410378730508562</v>
      </c>
      <c r="AC1501" s="14">
        <v>0.45450738974889199</v>
      </c>
      <c r="AD1501" s="14">
        <v>0.584012287703781</v>
      </c>
      <c r="AE1501" s="14"/>
      <c r="AF1501" s="14">
        <v>0.37494531932186698</v>
      </c>
      <c r="AG1501" s="14">
        <v>0.49771276599272102</v>
      </c>
      <c r="AH1501" s="14">
        <v>0.44743055209732302</v>
      </c>
      <c r="AI1501" s="14">
        <v>0.27617539899688098</v>
      </c>
      <c r="AJ1501" s="14">
        <v>0.45011908362403802</v>
      </c>
      <c r="AK1501" s="14"/>
      <c r="AL1501" s="14">
        <v>0.53684613283095295</v>
      </c>
      <c r="AM1501" s="14">
        <v>0.44484529279250501</v>
      </c>
      <c r="AN1501" s="14">
        <v>0.41355166118136999</v>
      </c>
      <c r="AO1501" s="14">
        <v>0.30630998182791302</v>
      </c>
      <c r="AP1501" s="14">
        <v>0.466676202992648</v>
      </c>
      <c r="AQ1501" s="14">
        <v>0.32765347721559501</v>
      </c>
      <c r="AR1501" s="14"/>
      <c r="AS1501" s="14">
        <v>0.37068915892822102</v>
      </c>
      <c r="AT1501" s="14">
        <v>0.37381101908967601</v>
      </c>
      <c r="AU1501" s="14">
        <v>0.445071519040032</v>
      </c>
      <c r="AV1501" s="14">
        <v>0.57540263101134803</v>
      </c>
      <c r="AW1501" s="14">
        <v>0.53728068836110998</v>
      </c>
      <c r="AX1501" s="14"/>
      <c r="AY1501" s="14">
        <v>0.47809451558394001</v>
      </c>
      <c r="AZ1501" s="14">
        <v>0.46659085685156898</v>
      </c>
      <c r="BA1501" s="14">
        <v>0.40359986916294299</v>
      </c>
      <c r="BB1501" s="14">
        <v>0.46415624098776798</v>
      </c>
      <c r="BC1501" s="14">
        <v>0.41580811198365097</v>
      </c>
      <c r="BD1501" s="14">
        <v>0.35359739859940398</v>
      </c>
      <c r="BE1501" s="14">
        <v>0.38527533348529702</v>
      </c>
      <c r="BF1501" s="14">
        <v>0.43236047469702699</v>
      </c>
      <c r="BG1501" s="14">
        <v>0.36445427641122702</v>
      </c>
      <c r="BH1501" s="14">
        <v>0.432131729355335</v>
      </c>
      <c r="BI1501" s="14">
        <v>0.361309447560555</v>
      </c>
      <c r="BJ1501" s="14">
        <v>0.44695162790815601</v>
      </c>
      <c r="BK1501" s="14">
        <v>0.47147679019083599</v>
      </c>
      <c r="BL1501" s="14">
        <v>0.402472241164269</v>
      </c>
      <c r="BM1501" s="14">
        <v>0.32569292520246301</v>
      </c>
      <c r="BN1501" s="14">
        <v>0.65245567003160398</v>
      </c>
      <c r="BO1501" s="14"/>
      <c r="BP1501" s="14">
        <v>0.50447329334516</v>
      </c>
      <c r="BQ1501" s="14">
        <v>0.39159179431498198</v>
      </c>
      <c r="BR1501" s="14">
        <v>0.35283609901177598</v>
      </c>
      <c r="BS1501" s="14">
        <v>0.41658680340251403</v>
      </c>
      <c r="BT1501" s="14">
        <v>0.39251301795195498</v>
      </c>
      <c r="BU1501" s="14">
        <v>0.37084946723652401</v>
      </c>
      <c r="BV1501" s="14"/>
      <c r="BW1501" s="14">
        <v>0.38063615616742702</v>
      </c>
      <c r="BX1501" s="14">
        <v>0.42593180451576201</v>
      </c>
      <c r="BY1501" s="14" t="s">
        <v>120</v>
      </c>
      <c r="BZ1501" s="14">
        <v>0.47119068142501902</v>
      </c>
      <c r="CA1501" s="14">
        <v>0.43766519297745798</v>
      </c>
      <c r="CB1501" s="14">
        <v>0.47864602471543699</v>
      </c>
      <c r="CC1501" s="14">
        <v>0.32482063159910302</v>
      </c>
      <c r="CD1501" s="14"/>
      <c r="CE1501" s="14">
        <v>0.510858874375276</v>
      </c>
      <c r="CF1501" s="14">
        <v>0.46109042219013002</v>
      </c>
      <c r="CG1501" s="14">
        <v>0.35251908062665899</v>
      </c>
      <c r="CH1501" s="14">
        <v>0.38187000448740599</v>
      </c>
      <c r="CI1501" s="14"/>
      <c r="CJ1501" s="14">
        <v>0.54194882058639904</v>
      </c>
      <c r="CK1501" s="14">
        <v>0.47629707668096799</v>
      </c>
      <c r="CL1501" s="14">
        <v>0.35595489553526599</v>
      </c>
      <c r="CM1501" s="14">
        <v>0.42800053337230598</v>
      </c>
      <c r="CN1501" s="14"/>
      <c r="CO1501" s="14">
        <v>0.54214862707130596</v>
      </c>
      <c r="CP1501" s="14">
        <v>0.40015417411165299</v>
      </c>
      <c r="CQ1501" s="14"/>
      <c r="CR1501" s="14">
        <v>0.55289125855369203</v>
      </c>
      <c r="CS1501" s="14">
        <v>0.40309484314293997</v>
      </c>
    </row>
    <row r="1502" spans="2:97" x14ac:dyDescent="0.3">
      <c r="B1502" t="s">
        <v>236</v>
      </c>
      <c r="C1502" s="14">
        <v>0.27725920496545098</v>
      </c>
      <c r="D1502" s="14">
        <v>0.30754720773392502</v>
      </c>
      <c r="E1502" s="14">
        <v>0.247281021446912</v>
      </c>
      <c r="F1502" s="14"/>
      <c r="G1502" s="14">
        <v>0.24277490208299299</v>
      </c>
      <c r="H1502" s="14">
        <v>0.204548692766676</v>
      </c>
      <c r="I1502" s="14">
        <v>0.236738262134157</v>
      </c>
      <c r="J1502" s="14">
        <v>0.27033328679696</v>
      </c>
      <c r="K1502" s="14">
        <v>0.29973744761416499</v>
      </c>
      <c r="L1502" s="14">
        <v>0.38278769926572997</v>
      </c>
      <c r="M1502" s="14"/>
      <c r="N1502" s="14">
        <v>0.27471521513880998</v>
      </c>
      <c r="O1502" s="14">
        <v>0.27262497774444999</v>
      </c>
      <c r="P1502" s="14">
        <v>0.295671007669567</v>
      </c>
      <c r="Q1502" s="14">
        <v>0.27007432470264803</v>
      </c>
      <c r="R1502" s="14"/>
      <c r="S1502" s="14">
        <v>0.24948091058952701</v>
      </c>
      <c r="T1502" s="14">
        <v>0.32050159542946</v>
      </c>
      <c r="U1502" s="14">
        <v>0.33815954459728897</v>
      </c>
      <c r="V1502" s="14">
        <v>0.24325056022328301</v>
      </c>
      <c r="W1502" s="14">
        <v>0.29198082942610998</v>
      </c>
      <c r="X1502" s="14">
        <v>0.25185797447559499</v>
      </c>
      <c r="Y1502" s="14">
        <v>0.26478061034959099</v>
      </c>
      <c r="Z1502" s="14">
        <v>0.31706752980876002</v>
      </c>
      <c r="AA1502" s="14">
        <v>0.2355054472</v>
      </c>
      <c r="AB1502" s="14">
        <v>0.33145982708584598</v>
      </c>
      <c r="AC1502" s="14">
        <v>0.246916259720908</v>
      </c>
      <c r="AD1502" s="14">
        <v>0.22284424019527399</v>
      </c>
      <c r="AE1502" s="14"/>
      <c r="AF1502" s="14">
        <v>0.31097438359207902</v>
      </c>
      <c r="AG1502" s="14">
        <v>0.21573837590980199</v>
      </c>
      <c r="AH1502" s="14">
        <v>0.27008813267919402</v>
      </c>
      <c r="AI1502" s="14">
        <v>0.40396771718774899</v>
      </c>
      <c r="AJ1502" s="14">
        <v>0.23013407416443701</v>
      </c>
      <c r="AK1502" s="14"/>
      <c r="AL1502" s="14">
        <v>0.207631329045044</v>
      </c>
      <c r="AM1502" s="14">
        <v>0.27294397202764697</v>
      </c>
      <c r="AN1502" s="14">
        <v>0.243597354851526</v>
      </c>
      <c r="AO1502" s="14">
        <v>0.37658093753273197</v>
      </c>
      <c r="AP1502" s="14">
        <v>0.24254364167346801</v>
      </c>
      <c r="AQ1502" s="14">
        <v>0.302864513250163</v>
      </c>
      <c r="AR1502" s="14"/>
      <c r="AS1502" s="14">
        <v>0.30095378873187301</v>
      </c>
      <c r="AT1502" s="14">
        <v>0.29822873200376698</v>
      </c>
      <c r="AU1502" s="14">
        <v>0.26774925083766898</v>
      </c>
      <c r="AV1502" s="14">
        <v>0.218210300940678</v>
      </c>
      <c r="AW1502" s="14">
        <v>0.26170061780595699</v>
      </c>
      <c r="AX1502" s="14"/>
      <c r="AY1502" s="14">
        <v>0.24798418659990701</v>
      </c>
      <c r="AZ1502" s="14">
        <v>0.24076508905659799</v>
      </c>
      <c r="BA1502" s="14">
        <v>0.239404448293696</v>
      </c>
      <c r="BB1502" s="14">
        <v>0.23856578547820401</v>
      </c>
      <c r="BC1502" s="14">
        <v>0.28153560006047801</v>
      </c>
      <c r="BD1502" s="14">
        <v>0.32840978932869402</v>
      </c>
      <c r="BE1502" s="14">
        <v>0.28349906054274798</v>
      </c>
      <c r="BF1502" s="14">
        <v>0.29217946860083799</v>
      </c>
      <c r="BG1502" s="14">
        <v>0.26635705485474098</v>
      </c>
      <c r="BH1502" s="14">
        <v>0.25484794149974199</v>
      </c>
      <c r="BI1502" s="14">
        <v>0.30872200905783898</v>
      </c>
      <c r="BJ1502" s="14">
        <v>0.336965413644436</v>
      </c>
      <c r="BK1502" s="14">
        <v>0.267403276048986</v>
      </c>
      <c r="BL1502" s="14">
        <v>0.2832466321498</v>
      </c>
      <c r="BM1502" s="14">
        <v>0.34618815720581197</v>
      </c>
      <c r="BN1502" s="14">
        <v>0.197885950145612</v>
      </c>
      <c r="BO1502" s="14"/>
      <c r="BP1502" s="14">
        <v>0.23894470367687701</v>
      </c>
      <c r="BQ1502" s="14">
        <v>0.272530100192867</v>
      </c>
      <c r="BR1502" s="14">
        <v>0.30098390169762201</v>
      </c>
      <c r="BS1502" s="14">
        <v>0.284873657522761</v>
      </c>
      <c r="BT1502" s="14">
        <v>0.31003067081714197</v>
      </c>
      <c r="BU1502" s="14">
        <v>0.33231407994484002</v>
      </c>
      <c r="BV1502" s="14"/>
      <c r="BW1502" s="14">
        <v>0.31398275602460202</v>
      </c>
      <c r="BX1502" s="14">
        <v>0.239074197753293</v>
      </c>
      <c r="BY1502" s="14" t="s">
        <v>120</v>
      </c>
      <c r="BZ1502" s="14">
        <v>0.25169678896312297</v>
      </c>
      <c r="CA1502" s="14">
        <v>0.25835214704193599</v>
      </c>
      <c r="CB1502" s="14">
        <v>0.24241799254242399</v>
      </c>
      <c r="CC1502" s="14">
        <v>0.38325354946152601</v>
      </c>
      <c r="CD1502" s="14"/>
      <c r="CE1502" s="14">
        <v>0.21731607861916299</v>
      </c>
      <c r="CF1502" s="14">
        <v>0.25411293335400797</v>
      </c>
      <c r="CG1502" s="14">
        <v>0.33877674775336297</v>
      </c>
      <c r="CH1502" s="14">
        <v>0.32457763225525899</v>
      </c>
      <c r="CI1502" s="14"/>
      <c r="CJ1502" s="14">
        <v>0.17859957031603499</v>
      </c>
      <c r="CK1502" s="14">
        <v>0.23581666423522801</v>
      </c>
      <c r="CL1502" s="14">
        <v>0.337535684302254</v>
      </c>
      <c r="CM1502" s="14">
        <v>0.155167324944919</v>
      </c>
      <c r="CN1502" s="14"/>
      <c r="CO1502" s="14">
        <v>0.195141436112412</v>
      </c>
      <c r="CP1502" s="14">
        <v>0.28959543920578001</v>
      </c>
      <c r="CQ1502" s="14"/>
      <c r="CR1502" s="14">
        <v>0.191011162182327</v>
      </c>
      <c r="CS1502" s="14">
        <v>0.28787898282466701</v>
      </c>
    </row>
    <row r="1503" spans="2:97" x14ac:dyDescent="0.3">
      <c r="B1503" t="s">
        <v>237</v>
      </c>
      <c r="C1503" s="14">
        <v>0.14039704925802901</v>
      </c>
      <c r="D1503" s="14">
        <v>8.0915557087724396E-2</v>
      </c>
      <c r="E1503" s="14">
        <v>0.19837872675331</v>
      </c>
      <c r="F1503" s="14"/>
      <c r="G1503" s="14">
        <v>0.23883360559188299</v>
      </c>
      <c r="H1503" s="14">
        <v>0.32792526665682498</v>
      </c>
      <c r="I1503" s="14">
        <v>0.22947489818366501</v>
      </c>
      <c r="J1503" s="14">
        <v>0.122591275198265</v>
      </c>
      <c r="K1503" s="14">
        <v>6.0570594318856301E-2</v>
      </c>
      <c r="L1503" s="14">
        <v>-8.1879434856448996E-2</v>
      </c>
      <c r="M1503" s="14"/>
      <c r="N1503" s="14">
        <v>0.170390991097879</v>
      </c>
      <c r="O1503" s="14">
        <v>0.16602474447927401</v>
      </c>
      <c r="P1503" s="14">
        <v>8.3544425731747293E-2</v>
      </c>
      <c r="Q1503" s="14">
        <v>0.12902835130221799</v>
      </c>
      <c r="R1503" s="14"/>
      <c r="S1503" s="14">
        <v>0.18915436993785201</v>
      </c>
      <c r="T1503" s="14">
        <v>7.5283176864142598E-2</v>
      </c>
      <c r="U1503" s="14">
        <v>-6.5525305271171303E-3</v>
      </c>
      <c r="V1503" s="14">
        <v>0.19706470122328901</v>
      </c>
      <c r="W1503" s="14">
        <v>6.7754490248201904E-2</v>
      </c>
      <c r="X1503" s="14">
        <v>0.19250999788502199</v>
      </c>
      <c r="Y1503" s="14">
        <v>0.184517553056815</v>
      </c>
      <c r="Z1503" s="14">
        <v>4.7663308643994998E-2</v>
      </c>
      <c r="AA1503" s="14">
        <v>0.18043011804356901</v>
      </c>
      <c r="AB1503" s="14">
        <v>7.8918903422716E-2</v>
      </c>
      <c r="AC1503" s="14">
        <v>0.20759113002798399</v>
      </c>
      <c r="AD1503" s="14">
        <v>0.36116804750850701</v>
      </c>
      <c r="AE1503" s="14"/>
      <c r="AF1503" s="14">
        <v>6.3970935729788306E-2</v>
      </c>
      <c r="AG1503" s="14">
        <v>0.28197439008291902</v>
      </c>
      <c r="AH1503" s="14">
        <v>0.17734241941813</v>
      </c>
      <c r="AI1503" s="14">
        <v>-0.127792318190869</v>
      </c>
      <c r="AJ1503" s="14">
        <v>0.21998500945960001</v>
      </c>
      <c r="AK1503" s="14"/>
      <c r="AL1503" s="14">
        <v>0.329214803785909</v>
      </c>
      <c r="AM1503" s="14">
        <v>0.17190132076485801</v>
      </c>
      <c r="AN1503" s="14">
        <v>0.16995430632984501</v>
      </c>
      <c r="AO1503" s="14">
        <v>-7.0270955704818602E-2</v>
      </c>
      <c r="AP1503" s="14">
        <v>0.224132561319179</v>
      </c>
      <c r="AQ1503" s="14">
        <v>2.4788963965431898E-2</v>
      </c>
      <c r="AR1503" s="14"/>
      <c r="AS1503" s="14">
        <v>6.9735370196347804E-2</v>
      </c>
      <c r="AT1503" s="14">
        <v>7.5582287085908806E-2</v>
      </c>
      <c r="AU1503" s="14">
        <v>0.17732226820236299</v>
      </c>
      <c r="AV1503" s="14">
        <v>0.35719233007067103</v>
      </c>
      <c r="AW1503" s="14">
        <v>0.27558007055515299</v>
      </c>
      <c r="AX1503" s="14"/>
      <c r="AY1503" s="14">
        <v>0.230110328984033</v>
      </c>
      <c r="AZ1503" s="14">
        <v>0.22582576779497099</v>
      </c>
      <c r="BA1503" s="14">
        <v>0.16419542086924599</v>
      </c>
      <c r="BB1503" s="14">
        <v>0.225590455509564</v>
      </c>
      <c r="BC1503" s="14">
        <v>0.13427251192317299</v>
      </c>
      <c r="BD1503" s="14">
        <v>2.5187609270710301E-2</v>
      </c>
      <c r="BE1503" s="14">
        <v>0.101776272942549</v>
      </c>
      <c r="BF1503" s="14">
        <v>0.140181006096189</v>
      </c>
      <c r="BG1503" s="14">
        <v>9.8097221556486494E-2</v>
      </c>
      <c r="BH1503" s="14">
        <v>0.17728378785559301</v>
      </c>
      <c r="BI1503" s="14">
        <v>5.25874385027153E-2</v>
      </c>
      <c r="BJ1503" s="14">
        <v>0.109986214263719</v>
      </c>
      <c r="BK1503" s="14">
        <v>0.20407351414184999</v>
      </c>
      <c r="BL1503" s="14">
        <v>0.11922560901446901</v>
      </c>
      <c r="BM1503" s="14">
        <v>-2.0495232003349399E-2</v>
      </c>
      <c r="BN1503" s="14">
        <v>0.45456971988599199</v>
      </c>
      <c r="BO1503" s="14"/>
      <c r="BP1503" s="14">
        <v>0.26552858966828202</v>
      </c>
      <c r="BQ1503" s="14">
        <v>0.11906169412211499</v>
      </c>
      <c r="BR1503" s="14">
        <v>5.18521973141534E-2</v>
      </c>
      <c r="BS1503" s="14">
        <v>0.131713145879753</v>
      </c>
      <c r="BT1503" s="14">
        <v>8.2482347134813297E-2</v>
      </c>
      <c r="BU1503" s="14">
        <v>3.8535387291683501E-2</v>
      </c>
      <c r="BV1503" s="14"/>
      <c r="BW1503" s="14">
        <v>6.6653400142825794E-2</v>
      </c>
      <c r="BX1503" s="14">
        <v>0.18685760676246899</v>
      </c>
      <c r="BY1503" s="14" t="s">
        <v>120</v>
      </c>
      <c r="BZ1503" s="14">
        <v>0.21949389246189699</v>
      </c>
      <c r="CA1503" s="14">
        <v>0.179313045935522</v>
      </c>
      <c r="CB1503" s="14">
        <v>0.236228032173013</v>
      </c>
      <c r="CC1503" s="14">
        <v>-5.8432917862422898E-2</v>
      </c>
      <c r="CD1503" s="14"/>
      <c r="CE1503" s="14">
        <v>0.29354279575611197</v>
      </c>
      <c r="CF1503" s="14">
        <v>0.20697748883612199</v>
      </c>
      <c r="CG1503" s="14">
        <v>1.3742332873296501E-2</v>
      </c>
      <c r="CH1503" s="14">
        <v>5.7292372232147198E-2</v>
      </c>
      <c r="CI1503" s="14"/>
      <c r="CJ1503" s="14">
        <v>0.36334925027036402</v>
      </c>
      <c r="CK1503" s="14">
        <v>0.24048041244574</v>
      </c>
      <c r="CL1503" s="14">
        <v>1.8419211233012499E-2</v>
      </c>
      <c r="CM1503" s="14">
        <v>0.27283320842738701</v>
      </c>
      <c r="CN1503" s="14"/>
      <c r="CO1503" s="14">
        <v>0.34700719095889399</v>
      </c>
      <c r="CP1503" s="14">
        <v>0.11055873490587299</v>
      </c>
      <c r="CQ1503" s="14"/>
      <c r="CR1503" s="14">
        <v>0.36188009637136498</v>
      </c>
      <c r="CS1503" s="14">
        <v>0.11521586031827299</v>
      </c>
    </row>
    <row r="1504" spans="2:97" x14ac:dyDescent="0.3">
      <c r="C1504" s="14"/>
      <c r="D1504" s="14"/>
      <c r="E1504" s="14"/>
      <c r="F1504" s="14"/>
      <c r="G1504" s="14"/>
      <c r="H1504" s="14"/>
      <c r="I1504" s="14"/>
      <c r="J1504" s="14"/>
      <c r="K1504" s="14"/>
      <c r="L1504" s="14"/>
      <c r="M1504" s="14"/>
      <c r="N1504" s="14"/>
      <c r="O1504" s="14"/>
      <c r="P1504" s="14"/>
      <c r="Q1504" s="14"/>
      <c r="R1504" s="14"/>
      <c r="S1504" s="14"/>
      <c r="T1504" s="14"/>
      <c r="U1504" s="14"/>
      <c r="V1504" s="14"/>
      <c r="W1504" s="14"/>
      <c r="X1504" s="14"/>
      <c r="Y1504" s="14"/>
      <c r="Z1504" s="14"/>
      <c r="AA1504" s="14"/>
      <c r="AB1504" s="14"/>
      <c r="AC1504" s="14"/>
      <c r="AD1504" s="14"/>
      <c r="AE1504" s="14"/>
      <c r="AF1504" s="14"/>
      <c r="AG1504" s="14"/>
      <c r="AH1504" s="14"/>
      <c r="AI1504" s="14"/>
      <c r="AJ1504" s="14"/>
      <c r="AK1504" s="14"/>
      <c r="AL1504" s="14"/>
      <c r="AM1504" s="14"/>
      <c r="AN1504" s="14"/>
      <c r="AO1504" s="14"/>
      <c r="AP1504" s="14"/>
      <c r="AQ1504" s="14"/>
      <c r="AR1504" s="14"/>
      <c r="AS1504" s="14"/>
      <c r="AT1504" s="14"/>
      <c r="AU1504" s="14"/>
      <c r="AV1504" s="14"/>
      <c r="AW1504" s="14"/>
      <c r="AX1504" s="14"/>
      <c r="AY1504" s="14"/>
      <c r="AZ1504" s="14"/>
      <c r="BA1504" s="14"/>
      <c r="BB1504" s="14"/>
      <c r="BC1504" s="14"/>
      <c r="BD1504" s="14"/>
      <c r="BE1504" s="14"/>
      <c r="BF1504" s="14"/>
      <c r="BG1504" s="14"/>
      <c r="BH1504" s="14"/>
      <c r="BI1504" s="14"/>
      <c r="BJ1504" s="14"/>
      <c r="BK1504" s="14"/>
      <c r="BL1504" s="14"/>
      <c r="BM1504" s="14"/>
      <c r="BN1504" s="14"/>
      <c r="BO1504" s="14"/>
      <c r="BP1504" s="14"/>
      <c r="BQ1504" s="14"/>
      <c r="BR1504" s="14"/>
      <c r="BS1504" s="14"/>
      <c r="BT1504" s="14"/>
      <c r="BU1504" s="14"/>
      <c r="BV1504" s="14"/>
      <c r="BW1504" s="14"/>
      <c r="BX1504" s="14"/>
      <c r="BY1504" s="14"/>
      <c r="BZ1504" s="14"/>
      <c r="CA1504" s="14"/>
      <c r="CB1504" s="14"/>
      <c r="CC1504" s="14"/>
      <c r="CD1504" s="14"/>
      <c r="CE1504" s="14"/>
      <c r="CF1504" s="14"/>
      <c r="CG1504" s="14"/>
      <c r="CH1504" s="14"/>
      <c r="CI1504" s="14"/>
      <c r="CJ1504" s="14"/>
      <c r="CK1504" s="14"/>
      <c r="CL1504" s="14"/>
      <c r="CM1504" s="14"/>
      <c r="CN1504" s="14"/>
      <c r="CO1504" s="14"/>
      <c r="CP1504" s="14"/>
      <c r="CQ1504" s="14"/>
      <c r="CR1504" s="14"/>
      <c r="CS1504" s="14"/>
    </row>
    <row r="1505" spans="2:97" x14ac:dyDescent="0.3">
      <c r="B1505" s="6" t="s">
        <v>573</v>
      </c>
      <c r="C1505" s="14"/>
      <c r="D1505" s="14"/>
      <c r="E1505" s="14"/>
      <c r="F1505" s="14"/>
      <c r="G1505" s="14"/>
      <c r="H1505" s="14"/>
      <c r="I1505" s="14"/>
      <c r="J1505" s="14"/>
      <c r="K1505" s="14"/>
      <c r="L1505" s="14"/>
      <c r="M1505" s="14"/>
      <c r="N1505" s="14"/>
      <c r="O1505" s="14"/>
      <c r="P1505" s="14"/>
      <c r="Q1505" s="14"/>
      <c r="R1505" s="14"/>
      <c r="S1505" s="14"/>
      <c r="T1505" s="14"/>
      <c r="U1505" s="14"/>
      <c r="V1505" s="14"/>
      <c r="W1505" s="14"/>
      <c r="X1505" s="14"/>
      <c r="Y1505" s="14"/>
      <c r="Z1505" s="14"/>
      <c r="AA1505" s="14"/>
      <c r="AB1505" s="14"/>
      <c r="AC1505" s="14"/>
      <c r="AD1505" s="14"/>
      <c r="AE1505" s="14"/>
      <c r="AF1505" s="14"/>
      <c r="AG1505" s="14"/>
      <c r="AH1505" s="14"/>
      <c r="AI1505" s="14"/>
      <c r="AJ1505" s="14"/>
      <c r="AK1505" s="14"/>
      <c r="AL1505" s="14"/>
      <c r="AM1505" s="14"/>
      <c r="AN1505" s="14"/>
      <c r="AO1505" s="14"/>
      <c r="AP1505" s="14"/>
      <c r="AQ1505" s="14"/>
      <c r="AR1505" s="14"/>
      <c r="AS1505" s="14"/>
      <c r="AT1505" s="14"/>
      <c r="AU1505" s="14"/>
      <c r="AV1505" s="14"/>
      <c r="AW1505" s="14"/>
      <c r="AX1505" s="14"/>
      <c r="AY1505" s="14"/>
      <c r="AZ1505" s="14"/>
      <c r="BA1505" s="14"/>
      <c r="BB1505" s="14"/>
      <c r="BC1505" s="14"/>
      <c r="BD1505" s="14"/>
      <c r="BE1505" s="14"/>
      <c r="BF1505" s="14"/>
      <c r="BG1505" s="14"/>
      <c r="BH1505" s="14"/>
      <c r="BI1505" s="14"/>
      <c r="BJ1505" s="14"/>
      <c r="BK1505" s="14"/>
      <c r="BL1505" s="14"/>
      <c r="BM1505" s="14"/>
      <c r="BN1505" s="14"/>
      <c r="BO1505" s="14"/>
      <c r="BP1505" s="14"/>
      <c r="BQ1505" s="14"/>
      <c r="BR1505" s="14"/>
      <c r="BS1505" s="14"/>
      <c r="BT1505" s="14"/>
      <c r="BU1505" s="14"/>
      <c r="BV1505" s="14"/>
      <c r="BW1505" s="14"/>
      <c r="BX1505" s="14"/>
      <c r="BY1505" s="14"/>
      <c r="BZ1505" s="14"/>
      <c r="CA1505" s="14"/>
      <c r="CB1505" s="14"/>
      <c r="CC1505" s="14"/>
      <c r="CD1505" s="14"/>
      <c r="CE1505" s="14"/>
      <c r="CF1505" s="14"/>
      <c r="CG1505" s="14"/>
      <c r="CH1505" s="14"/>
      <c r="CI1505" s="14"/>
      <c r="CJ1505" s="14"/>
      <c r="CK1505" s="14"/>
      <c r="CL1505" s="14"/>
      <c r="CM1505" s="14"/>
      <c r="CN1505" s="14"/>
      <c r="CO1505" s="14"/>
      <c r="CP1505" s="14"/>
      <c r="CQ1505" s="14"/>
      <c r="CR1505" s="14"/>
      <c r="CS1505" s="14"/>
    </row>
    <row r="1506" spans="2:97" x14ac:dyDescent="0.3">
      <c r="B1506" s="24" t="s">
        <v>118</v>
      </c>
      <c r="C1506" s="14"/>
      <c r="D1506" s="14"/>
      <c r="E1506" s="14"/>
      <c r="F1506" s="14"/>
      <c r="G1506" s="14"/>
      <c r="H1506" s="14"/>
      <c r="I1506" s="14"/>
      <c r="J1506" s="14"/>
      <c r="K1506" s="14"/>
      <c r="L1506" s="14"/>
      <c r="M1506" s="14"/>
      <c r="N1506" s="14"/>
      <c r="O1506" s="14"/>
      <c r="P1506" s="14"/>
      <c r="Q1506" s="14"/>
      <c r="R1506" s="14"/>
      <c r="S1506" s="14"/>
      <c r="T1506" s="14"/>
      <c r="U1506" s="14"/>
      <c r="V1506" s="14"/>
      <c r="W1506" s="14"/>
      <c r="X1506" s="14"/>
      <c r="Y1506" s="14"/>
      <c r="Z1506" s="14"/>
      <c r="AA1506" s="14"/>
      <c r="AB1506" s="14"/>
      <c r="AC1506" s="14"/>
      <c r="AD1506" s="14"/>
      <c r="AE1506" s="14"/>
      <c r="AF1506" s="14"/>
      <c r="AG1506" s="14"/>
      <c r="AH1506" s="14"/>
      <c r="AI1506" s="14"/>
      <c r="AJ1506" s="14"/>
      <c r="AK1506" s="14"/>
      <c r="AL1506" s="14"/>
      <c r="AM1506" s="14"/>
      <c r="AN1506" s="14"/>
      <c r="AO1506" s="14"/>
      <c r="AP1506" s="14"/>
      <c r="AQ1506" s="14"/>
      <c r="AR1506" s="14"/>
      <c r="AS1506" s="14"/>
      <c r="AT1506" s="14"/>
      <c r="AU1506" s="14"/>
      <c r="AV1506" s="14"/>
      <c r="AW1506" s="14"/>
      <c r="AX1506" s="14"/>
      <c r="AY1506" s="14"/>
      <c r="AZ1506" s="14"/>
      <c r="BA1506" s="14"/>
      <c r="BB1506" s="14"/>
      <c r="BC1506" s="14"/>
      <c r="BD1506" s="14"/>
      <c r="BE1506" s="14"/>
      <c r="BF1506" s="14"/>
      <c r="BG1506" s="14"/>
      <c r="BH1506" s="14"/>
      <c r="BI1506" s="14"/>
      <c r="BJ1506" s="14"/>
      <c r="BK1506" s="14"/>
      <c r="BL1506" s="14"/>
      <c r="BM1506" s="14"/>
      <c r="BN1506" s="14"/>
      <c r="BO1506" s="14"/>
      <c r="BP1506" s="14"/>
      <c r="BQ1506" s="14"/>
      <c r="BR1506" s="14"/>
      <c r="BS1506" s="14"/>
      <c r="BT1506" s="14"/>
      <c r="BU1506" s="14"/>
      <c r="BV1506" s="14"/>
      <c r="BW1506" s="14"/>
      <c r="BX1506" s="14"/>
      <c r="BY1506" s="14"/>
      <c r="BZ1506" s="14"/>
      <c r="CA1506" s="14"/>
      <c r="CB1506" s="14"/>
      <c r="CC1506" s="14"/>
      <c r="CD1506" s="14"/>
      <c r="CE1506" s="14"/>
      <c r="CF1506" s="14"/>
      <c r="CG1506" s="14"/>
      <c r="CH1506" s="14"/>
      <c r="CI1506" s="14"/>
      <c r="CJ1506" s="14"/>
      <c r="CK1506" s="14"/>
      <c r="CL1506" s="14"/>
      <c r="CM1506" s="14"/>
      <c r="CN1506" s="14"/>
      <c r="CO1506" s="14"/>
      <c r="CP1506" s="14"/>
      <c r="CQ1506" s="14"/>
      <c r="CR1506" s="14"/>
      <c r="CS1506" s="14"/>
    </row>
    <row r="1507" spans="2:97" x14ac:dyDescent="0.3">
      <c r="B1507" t="s">
        <v>230</v>
      </c>
      <c r="C1507" s="14">
        <v>0.28870317528705303</v>
      </c>
      <c r="D1507" s="14">
        <v>0.25135271541535797</v>
      </c>
      <c r="E1507" s="14">
        <v>0.32520761695460099</v>
      </c>
      <c r="F1507" s="14"/>
      <c r="G1507" s="14">
        <v>0.22143480368142901</v>
      </c>
      <c r="H1507" s="14">
        <v>0.25827234725653803</v>
      </c>
      <c r="I1507" s="14">
        <v>0.266259343549963</v>
      </c>
      <c r="J1507" s="14">
        <v>0.29422744419324198</v>
      </c>
      <c r="K1507" s="14">
        <v>0.34011686412061598</v>
      </c>
      <c r="L1507" s="14">
        <v>0.33722862881322702</v>
      </c>
      <c r="M1507" s="14"/>
      <c r="N1507" s="14">
        <v>0.271840771561077</v>
      </c>
      <c r="O1507" s="14">
        <v>0.33576282572062</v>
      </c>
      <c r="P1507" s="14">
        <v>0.25757268763713698</v>
      </c>
      <c r="Q1507" s="14">
        <v>0.28468446325163899</v>
      </c>
      <c r="R1507" s="14"/>
      <c r="S1507" s="14">
        <v>0.27116105063173401</v>
      </c>
      <c r="T1507" s="14">
        <v>0.32524466396375001</v>
      </c>
      <c r="U1507" s="14">
        <v>0.27933248548367701</v>
      </c>
      <c r="V1507" s="14">
        <v>0.265430707791525</v>
      </c>
      <c r="W1507" s="14">
        <v>0.22684910201741301</v>
      </c>
      <c r="X1507" s="14">
        <v>0.25675438948267199</v>
      </c>
      <c r="Y1507" s="14">
        <v>0.214832925018487</v>
      </c>
      <c r="Z1507" s="14">
        <v>0.283150305824453</v>
      </c>
      <c r="AA1507" s="14">
        <v>0.30919423740037799</v>
      </c>
      <c r="AB1507" s="14">
        <v>0.33967083824290101</v>
      </c>
      <c r="AC1507" s="14">
        <v>0.412528740178778</v>
      </c>
      <c r="AD1507" s="14">
        <v>0.31720193594386598</v>
      </c>
      <c r="AE1507" s="14"/>
      <c r="AF1507" s="14">
        <v>0.25205910369269302</v>
      </c>
      <c r="AG1507" s="14">
        <v>0.31694362397072601</v>
      </c>
      <c r="AH1507" s="14">
        <v>0.35829510109207102</v>
      </c>
      <c r="AI1507" s="14">
        <v>0.19338380833416299</v>
      </c>
      <c r="AJ1507" s="14">
        <v>0.39803074531806498</v>
      </c>
      <c r="AK1507" s="14"/>
      <c r="AL1507" s="14">
        <v>0.314213256150841</v>
      </c>
      <c r="AM1507" s="14">
        <v>0.283755912816964</v>
      </c>
      <c r="AN1507" s="14">
        <v>0.36456748716787302</v>
      </c>
      <c r="AO1507" s="14">
        <v>0.203957720915208</v>
      </c>
      <c r="AP1507" s="14">
        <v>0.40391664910276698</v>
      </c>
      <c r="AQ1507" s="14">
        <v>0.25685949476162001</v>
      </c>
      <c r="AR1507" s="14"/>
      <c r="AS1507" s="14">
        <v>0.27908697342585997</v>
      </c>
      <c r="AT1507" s="14">
        <v>0.29968976611986498</v>
      </c>
      <c r="AU1507" s="14">
        <v>0.30377571815444598</v>
      </c>
      <c r="AV1507" s="14">
        <v>0.28171832995701501</v>
      </c>
      <c r="AW1507" s="14">
        <v>0.217838357630007</v>
      </c>
      <c r="AX1507" s="14"/>
      <c r="AY1507" s="14">
        <v>0.35729968197181</v>
      </c>
      <c r="AZ1507" s="14">
        <v>0.22841607843522899</v>
      </c>
      <c r="BA1507" s="14">
        <v>0.30719470242934499</v>
      </c>
      <c r="BB1507" s="14">
        <v>0.28778540695730498</v>
      </c>
      <c r="BC1507" s="14">
        <v>0.25925933303195597</v>
      </c>
      <c r="BD1507" s="14">
        <v>0.258507830097437</v>
      </c>
      <c r="BE1507" s="14">
        <v>0.27606116406555797</v>
      </c>
      <c r="BF1507" s="14">
        <v>0.38425970279058203</v>
      </c>
      <c r="BG1507" s="14">
        <v>0.32100039128851399</v>
      </c>
      <c r="BH1507" s="14">
        <v>0.377108218942804</v>
      </c>
      <c r="BI1507" s="14">
        <v>0.25128242563449998</v>
      </c>
      <c r="BJ1507" s="14">
        <v>0.220919402161603</v>
      </c>
      <c r="BK1507" s="14">
        <v>0.31131627209078899</v>
      </c>
      <c r="BL1507" s="14">
        <v>0.22998251179023499</v>
      </c>
      <c r="BM1507" s="14">
        <v>0.35944545212325202</v>
      </c>
      <c r="BN1507" s="14">
        <v>0.29204762504092702</v>
      </c>
      <c r="BO1507" s="14"/>
      <c r="BP1507" s="14">
        <v>0.27016919078706603</v>
      </c>
      <c r="BQ1507" s="14">
        <v>0.29098217030692802</v>
      </c>
      <c r="BR1507" s="14">
        <v>0.27383894558435201</v>
      </c>
      <c r="BS1507" s="14">
        <v>0.32144848059228198</v>
      </c>
      <c r="BT1507" s="14">
        <v>0.29738220169323298</v>
      </c>
      <c r="BU1507" s="14">
        <v>0.254004818155598</v>
      </c>
      <c r="BV1507" s="14"/>
      <c r="BW1507" s="14">
        <v>0.32932658474364401</v>
      </c>
      <c r="BX1507" s="14">
        <v>0.27274625910108702</v>
      </c>
      <c r="BY1507" s="14" t="s">
        <v>120</v>
      </c>
      <c r="BZ1507" s="14">
        <v>0.26640280471254202</v>
      </c>
      <c r="CA1507" s="14">
        <v>0.266557829193595</v>
      </c>
      <c r="CB1507" s="14">
        <v>0.264321153197771</v>
      </c>
      <c r="CC1507" s="14">
        <v>0.21298005331415201</v>
      </c>
      <c r="CD1507" s="14"/>
      <c r="CE1507" s="14">
        <v>0.24011659182768499</v>
      </c>
      <c r="CF1507" s="14">
        <v>0.29449577893448198</v>
      </c>
      <c r="CG1507" s="14">
        <v>0.27567681223313301</v>
      </c>
      <c r="CH1507" s="14">
        <v>0.32284676774291898</v>
      </c>
      <c r="CI1507" s="14"/>
      <c r="CJ1507" s="14">
        <v>0.36677652539487599</v>
      </c>
      <c r="CK1507" s="14">
        <v>0.28008828845314898</v>
      </c>
      <c r="CL1507" s="14">
        <v>0.27071215615091498</v>
      </c>
      <c r="CM1507" s="14">
        <v>0.25918225572388398</v>
      </c>
      <c r="CN1507" s="14"/>
      <c r="CO1507" s="14">
        <v>0.29225183609451999</v>
      </c>
      <c r="CP1507" s="14">
        <v>0.28830413940473598</v>
      </c>
      <c r="CQ1507" s="14"/>
      <c r="CR1507" s="14">
        <v>0.31070284795439201</v>
      </c>
      <c r="CS1507" s="14">
        <v>0.29037908343081198</v>
      </c>
    </row>
    <row r="1508" spans="2:97" x14ac:dyDescent="0.3">
      <c r="B1508" t="s">
        <v>231</v>
      </c>
      <c r="C1508" s="14">
        <v>0.40908785350357801</v>
      </c>
      <c r="D1508" s="14">
        <v>0.40431742362316098</v>
      </c>
      <c r="E1508" s="14">
        <v>0.41406242391501202</v>
      </c>
      <c r="F1508" s="14"/>
      <c r="G1508" s="14">
        <v>0.39526934254830198</v>
      </c>
      <c r="H1508" s="14">
        <v>0.39644530916663001</v>
      </c>
      <c r="I1508" s="14">
        <v>0.44009750549514498</v>
      </c>
      <c r="J1508" s="14">
        <v>0.38322655257094701</v>
      </c>
      <c r="K1508" s="14">
        <v>0.38666307129153599</v>
      </c>
      <c r="L1508" s="14">
        <v>0.43933747793363298</v>
      </c>
      <c r="M1508" s="14"/>
      <c r="N1508" s="14">
        <v>0.46137166621571601</v>
      </c>
      <c r="O1508" s="14">
        <v>0.40176121108922602</v>
      </c>
      <c r="P1508" s="14">
        <v>0.39347215694969701</v>
      </c>
      <c r="Q1508" s="14">
        <v>0.37497511017656099</v>
      </c>
      <c r="R1508" s="14"/>
      <c r="S1508" s="14">
        <v>0.39296622438657303</v>
      </c>
      <c r="T1508" s="14">
        <v>0.43939455108176301</v>
      </c>
      <c r="U1508" s="14">
        <v>0.43784455629894198</v>
      </c>
      <c r="V1508" s="14">
        <v>0.42826089114826899</v>
      </c>
      <c r="W1508" s="14">
        <v>0.406027595706695</v>
      </c>
      <c r="X1508" s="14">
        <v>0.39157987076092099</v>
      </c>
      <c r="Y1508" s="14">
        <v>0.45313898861575602</v>
      </c>
      <c r="Z1508" s="14">
        <v>0.37505455130071802</v>
      </c>
      <c r="AA1508" s="14">
        <v>0.421985238423011</v>
      </c>
      <c r="AB1508" s="14">
        <v>0.37219922410942302</v>
      </c>
      <c r="AC1508" s="14">
        <v>0.30166380149088401</v>
      </c>
      <c r="AD1508" s="14">
        <v>0.44982281326229001</v>
      </c>
      <c r="AE1508" s="14"/>
      <c r="AF1508" s="14">
        <v>0.43221753461558599</v>
      </c>
      <c r="AG1508" s="14">
        <v>0.43316135165716302</v>
      </c>
      <c r="AH1508" s="14">
        <v>0.444369892789858</v>
      </c>
      <c r="AI1508" s="14">
        <v>0.341290445436567</v>
      </c>
      <c r="AJ1508" s="14">
        <v>0.38323428032176399</v>
      </c>
      <c r="AK1508" s="14"/>
      <c r="AL1508" s="14">
        <v>0.43175128375211203</v>
      </c>
      <c r="AM1508" s="14">
        <v>0.45011906341869201</v>
      </c>
      <c r="AN1508" s="14">
        <v>0.427322950297231</v>
      </c>
      <c r="AO1508" s="14">
        <v>0.358030197421428</v>
      </c>
      <c r="AP1508" s="14">
        <v>0.32120048831119902</v>
      </c>
      <c r="AQ1508" s="14">
        <v>0.45934437083861301</v>
      </c>
      <c r="AR1508" s="14"/>
      <c r="AS1508" s="14">
        <v>0.39401547458803299</v>
      </c>
      <c r="AT1508" s="14">
        <v>0.39608830747086798</v>
      </c>
      <c r="AU1508" s="14">
        <v>0.42849182860470802</v>
      </c>
      <c r="AV1508" s="14">
        <v>0.421410370187009</v>
      </c>
      <c r="AW1508" s="14">
        <v>0.55174399621737902</v>
      </c>
      <c r="AX1508" s="14"/>
      <c r="AY1508" s="14">
        <v>0.37103298639100502</v>
      </c>
      <c r="AZ1508" s="14">
        <v>0.43913467715125398</v>
      </c>
      <c r="BA1508" s="14">
        <v>0.41713319925540299</v>
      </c>
      <c r="BB1508" s="14">
        <v>0.39237633374424002</v>
      </c>
      <c r="BC1508" s="14">
        <v>0.38308858028013099</v>
      </c>
      <c r="BD1508" s="14">
        <v>0.37303402087242699</v>
      </c>
      <c r="BE1508" s="14">
        <v>0.38865637744605402</v>
      </c>
      <c r="BF1508" s="14">
        <v>0.38273593283683099</v>
      </c>
      <c r="BG1508" s="14">
        <v>0.40165280954522598</v>
      </c>
      <c r="BH1508" s="14">
        <v>0.38959941338378201</v>
      </c>
      <c r="BI1508" s="14">
        <v>0.38644256178875502</v>
      </c>
      <c r="BJ1508" s="14">
        <v>0.42754674723588698</v>
      </c>
      <c r="BK1508" s="14">
        <v>0.51954797459870605</v>
      </c>
      <c r="BL1508" s="14">
        <v>0.47764138666150402</v>
      </c>
      <c r="BM1508" s="14">
        <v>0.40676624119264498</v>
      </c>
      <c r="BN1508" s="14">
        <v>0.51696245376866001</v>
      </c>
      <c r="BO1508" s="14"/>
      <c r="BP1508" s="14">
        <v>0.39258369123833498</v>
      </c>
      <c r="BQ1508" s="14">
        <v>0.43632196831278303</v>
      </c>
      <c r="BR1508" s="14">
        <v>0.39370220728744199</v>
      </c>
      <c r="BS1508" s="14">
        <v>0.40655327195971402</v>
      </c>
      <c r="BT1508" s="14">
        <v>0.37587324300965502</v>
      </c>
      <c r="BU1508" s="14">
        <v>0.466283409166528</v>
      </c>
      <c r="BV1508" s="14"/>
      <c r="BW1508" s="14">
        <v>0.42598552540898299</v>
      </c>
      <c r="BX1508" s="14">
        <v>0.42017943228666998</v>
      </c>
      <c r="BY1508" s="14" t="s">
        <v>120</v>
      </c>
      <c r="BZ1508" s="14">
        <v>0.36593403660142898</v>
      </c>
      <c r="CA1508" s="14">
        <v>0.37686958067860499</v>
      </c>
      <c r="CB1508" s="14">
        <v>0.399562527109735</v>
      </c>
      <c r="CC1508" s="14">
        <v>0.347706357767604</v>
      </c>
      <c r="CD1508" s="14"/>
      <c r="CE1508" s="14">
        <v>0.40010698552472601</v>
      </c>
      <c r="CF1508" s="14">
        <v>0.43174141371320901</v>
      </c>
      <c r="CG1508" s="14">
        <v>0.369120969450417</v>
      </c>
      <c r="CH1508" s="14">
        <v>0.41339505785879099</v>
      </c>
      <c r="CI1508" s="14"/>
      <c r="CJ1508" s="14">
        <v>0.40788047035526698</v>
      </c>
      <c r="CK1508" s="14">
        <v>0.40810809893379602</v>
      </c>
      <c r="CL1508" s="14">
        <v>0.41342322896963801</v>
      </c>
      <c r="CM1508" s="14">
        <v>0.37796476351621799</v>
      </c>
      <c r="CN1508" s="14"/>
      <c r="CO1508" s="14">
        <v>0.38850035683891498</v>
      </c>
      <c r="CP1508" s="14">
        <v>0.41444207391745702</v>
      </c>
      <c r="CQ1508" s="14"/>
      <c r="CR1508" s="14">
        <v>0.37969511628762598</v>
      </c>
      <c r="CS1508" s="14">
        <v>0.41764196530847603</v>
      </c>
    </row>
    <row r="1509" spans="2:97" x14ac:dyDescent="0.3">
      <c r="B1509" t="s">
        <v>232</v>
      </c>
      <c r="C1509" s="14">
        <v>0.17395801603744501</v>
      </c>
      <c r="D1509" s="14">
        <v>0.196609792602563</v>
      </c>
      <c r="E1509" s="14">
        <v>0.15231585727337199</v>
      </c>
      <c r="F1509" s="14"/>
      <c r="G1509" s="14">
        <v>0.18685826020236501</v>
      </c>
      <c r="H1509" s="14">
        <v>0.22540742200988001</v>
      </c>
      <c r="I1509" s="14">
        <v>0.15752196365477</v>
      </c>
      <c r="J1509" s="14">
        <v>0.189143100331231</v>
      </c>
      <c r="K1509" s="14">
        <v>0.167238636125916</v>
      </c>
      <c r="L1509" s="14">
        <v>0.12908195729819599</v>
      </c>
      <c r="M1509" s="14"/>
      <c r="N1509" s="14">
        <v>0.15214917337865899</v>
      </c>
      <c r="O1509" s="14">
        <v>0.15211115014101301</v>
      </c>
      <c r="P1509" s="14">
        <v>0.198754905005045</v>
      </c>
      <c r="Q1509" s="14">
        <v>0.19660551729440101</v>
      </c>
      <c r="R1509" s="14"/>
      <c r="S1509" s="14">
        <v>0.19551124391657701</v>
      </c>
      <c r="T1509" s="14">
        <v>0.150816351259209</v>
      </c>
      <c r="U1509" s="14">
        <v>0.19843300807362399</v>
      </c>
      <c r="V1509" s="14">
        <v>0.202233368044548</v>
      </c>
      <c r="W1509" s="14">
        <v>0.23905634860473199</v>
      </c>
      <c r="X1509" s="14">
        <v>0.198649647906607</v>
      </c>
      <c r="Y1509" s="14">
        <v>0.12582237114377501</v>
      </c>
      <c r="Z1509" s="14">
        <v>0.20242194588242801</v>
      </c>
      <c r="AA1509" s="14">
        <v>0.115144865528662</v>
      </c>
      <c r="AB1509" s="14">
        <v>0.17001764547564999</v>
      </c>
      <c r="AC1509" s="14">
        <v>0.149770556031569</v>
      </c>
      <c r="AD1509" s="14">
        <v>0.15529893582252199</v>
      </c>
      <c r="AE1509" s="14"/>
      <c r="AF1509" s="14">
        <v>0.17885740411628301</v>
      </c>
      <c r="AG1509" s="14">
        <v>0.143166097347388</v>
      </c>
      <c r="AH1509" s="14">
        <v>0.13676193842614301</v>
      </c>
      <c r="AI1509" s="14">
        <v>0.26258314637750502</v>
      </c>
      <c r="AJ1509" s="14">
        <v>0.109877892823413</v>
      </c>
      <c r="AK1509" s="14"/>
      <c r="AL1509" s="14">
        <v>0.151098682911147</v>
      </c>
      <c r="AM1509" s="14">
        <v>0.17288260291764801</v>
      </c>
      <c r="AN1509" s="14">
        <v>0.13625510693064999</v>
      </c>
      <c r="AO1509" s="14">
        <v>0.23486510799388799</v>
      </c>
      <c r="AP1509" s="14">
        <v>0.100821076345168</v>
      </c>
      <c r="AQ1509" s="14">
        <v>0.16187484208455399</v>
      </c>
      <c r="AR1509" s="14"/>
      <c r="AS1509" s="14">
        <v>0.20688430207224601</v>
      </c>
      <c r="AT1509" s="14">
        <v>0.16421309714048299</v>
      </c>
      <c r="AU1509" s="14">
        <v>0.14180425191023999</v>
      </c>
      <c r="AV1509" s="14">
        <v>0.18636844756843801</v>
      </c>
      <c r="AW1509" s="14">
        <v>0.17814929346074501</v>
      </c>
      <c r="AX1509" s="14"/>
      <c r="AY1509" s="14">
        <v>0.27166733163718598</v>
      </c>
      <c r="AZ1509" s="14">
        <v>0.116177133964793</v>
      </c>
      <c r="BA1509" s="14">
        <v>0.16251492549214</v>
      </c>
      <c r="BB1509" s="14">
        <v>0.182026299534846</v>
      </c>
      <c r="BC1509" s="14">
        <v>0.23242939102562399</v>
      </c>
      <c r="BD1509" s="14">
        <v>0.19301934764248499</v>
      </c>
      <c r="BE1509" s="14">
        <v>0.18807449615793101</v>
      </c>
      <c r="BF1509" s="14">
        <v>0.150738190545502</v>
      </c>
      <c r="BG1509" s="14">
        <v>0.14419000648099001</v>
      </c>
      <c r="BH1509" s="14">
        <v>0.13040501968094101</v>
      </c>
      <c r="BI1509" s="14">
        <v>0.203889890444889</v>
      </c>
      <c r="BJ1509" s="14">
        <v>0.207398115793408</v>
      </c>
      <c r="BK1509" s="14">
        <v>9.6381655590446896E-2</v>
      </c>
      <c r="BL1509" s="14">
        <v>0.137285165063642</v>
      </c>
      <c r="BM1509" s="14">
        <v>0.17257502969337399</v>
      </c>
      <c r="BN1509" s="14">
        <v>0.155068488976357</v>
      </c>
      <c r="BO1509" s="14"/>
      <c r="BP1509" s="14">
        <v>0.20297217314059399</v>
      </c>
      <c r="BQ1509" s="14">
        <v>0.153739677148094</v>
      </c>
      <c r="BR1509" s="14">
        <v>0.18541454542160801</v>
      </c>
      <c r="BS1509" s="14">
        <v>0.15791946783922201</v>
      </c>
      <c r="BT1509" s="14">
        <v>0.18198884529852299</v>
      </c>
      <c r="BU1509" s="14">
        <v>0.16083750197371899</v>
      </c>
      <c r="BV1509" s="14"/>
      <c r="BW1509" s="14">
        <v>0.13494793556412801</v>
      </c>
      <c r="BX1509" s="14">
        <v>0.189437969859343</v>
      </c>
      <c r="BY1509" s="14" t="s">
        <v>120</v>
      </c>
      <c r="BZ1509" s="14">
        <v>0.198421531406305</v>
      </c>
      <c r="CA1509" s="14">
        <v>0.19399938600337599</v>
      </c>
      <c r="CB1509" s="14">
        <v>0.211964516897162</v>
      </c>
      <c r="CC1509" s="14">
        <v>0.20646738183437399</v>
      </c>
      <c r="CD1509" s="14"/>
      <c r="CE1509" s="14">
        <v>0.219501887068794</v>
      </c>
      <c r="CF1509" s="14">
        <v>0.15709995259544601</v>
      </c>
      <c r="CG1509" s="14">
        <v>0.19473503531259001</v>
      </c>
      <c r="CH1509" s="14">
        <v>0.14972035051298399</v>
      </c>
      <c r="CI1509" s="14"/>
      <c r="CJ1509" s="14">
        <v>0.145007992203039</v>
      </c>
      <c r="CK1509" s="14">
        <v>0.17598830321637701</v>
      </c>
      <c r="CL1509" s="14">
        <v>0.17998009559960901</v>
      </c>
      <c r="CM1509" s="14">
        <v>0.194198255753986</v>
      </c>
      <c r="CN1509" s="14"/>
      <c r="CO1509" s="14">
        <v>0.21963230626267</v>
      </c>
      <c r="CP1509" s="14">
        <v>0.167254899132286</v>
      </c>
      <c r="CQ1509" s="14"/>
      <c r="CR1509" s="14">
        <v>0.196702520617413</v>
      </c>
      <c r="CS1509" s="14">
        <v>0.16922676584698801</v>
      </c>
    </row>
    <row r="1510" spans="2:97" x14ac:dyDescent="0.3">
      <c r="B1510" t="s">
        <v>233</v>
      </c>
      <c r="C1510" s="14">
        <v>6.0466318625405399E-2</v>
      </c>
      <c r="D1510" s="14">
        <v>7.6818035925114006E-2</v>
      </c>
      <c r="E1510" s="14">
        <v>4.3477992516305103E-2</v>
      </c>
      <c r="F1510" s="14"/>
      <c r="G1510" s="14">
        <v>0.117226562580532</v>
      </c>
      <c r="H1510" s="14">
        <v>4.7118732993373803E-2</v>
      </c>
      <c r="I1510" s="14">
        <v>7.3436443734614804E-2</v>
      </c>
      <c r="J1510" s="14">
        <v>5.8249018469644601E-2</v>
      </c>
      <c r="K1510" s="14">
        <v>4.37455232893472E-2</v>
      </c>
      <c r="L1510" s="14">
        <v>3.6277190302603103E-2</v>
      </c>
      <c r="M1510" s="14"/>
      <c r="N1510" s="14">
        <v>6.0140271922009603E-2</v>
      </c>
      <c r="O1510" s="14">
        <v>5.9627496687286299E-2</v>
      </c>
      <c r="P1510" s="14">
        <v>7.7016302473746495E-2</v>
      </c>
      <c r="Q1510" s="14">
        <v>4.7872040798575002E-2</v>
      </c>
      <c r="R1510" s="14"/>
      <c r="S1510" s="14">
        <v>7.16148846152697E-2</v>
      </c>
      <c r="T1510" s="14">
        <v>3.9132618155859597E-2</v>
      </c>
      <c r="U1510" s="14">
        <v>3.9003676985150601E-2</v>
      </c>
      <c r="V1510" s="14">
        <v>3.5266979263126302E-2</v>
      </c>
      <c r="W1510" s="14">
        <v>5.7604741483122501E-2</v>
      </c>
      <c r="X1510" s="14">
        <v>6.0521443977109401E-2</v>
      </c>
      <c r="Y1510" s="14">
        <v>0.10975402878035</v>
      </c>
      <c r="Z1510" s="14">
        <v>6.0566403034523097E-2</v>
      </c>
      <c r="AA1510" s="14">
        <v>7.8614487073425499E-2</v>
      </c>
      <c r="AB1510" s="14">
        <v>5.7053621101161203E-2</v>
      </c>
      <c r="AC1510" s="14">
        <v>4.5253431176475199E-2</v>
      </c>
      <c r="AD1510" s="14">
        <v>7.76763149713217E-2</v>
      </c>
      <c r="AE1510" s="14"/>
      <c r="AF1510" s="14">
        <v>7.4372588880510099E-2</v>
      </c>
      <c r="AG1510" s="14">
        <v>5.3406193550950401E-2</v>
      </c>
      <c r="AH1510" s="14">
        <v>3.2616416744484303E-2</v>
      </c>
      <c r="AI1510" s="14">
        <v>8.5228789578567499E-2</v>
      </c>
      <c r="AJ1510" s="14">
        <v>3.4623773973728497E-2</v>
      </c>
      <c r="AK1510" s="14"/>
      <c r="AL1510" s="14">
        <v>5.0920633037748499E-2</v>
      </c>
      <c r="AM1510" s="14">
        <v>5.7426073048314201E-2</v>
      </c>
      <c r="AN1510" s="14">
        <v>4.26802493743575E-2</v>
      </c>
      <c r="AO1510" s="14">
        <v>8.4671234723961805E-2</v>
      </c>
      <c r="AP1510" s="14">
        <v>8.3470283280479701E-2</v>
      </c>
      <c r="AQ1510" s="14">
        <v>4.5129824782311999E-2</v>
      </c>
      <c r="AR1510" s="14"/>
      <c r="AS1510" s="14">
        <v>5.8611528549276398E-2</v>
      </c>
      <c r="AT1510" s="14">
        <v>5.93305040649472E-2</v>
      </c>
      <c r="AU1510" s="14">
        <v>6.2452022598223501E-2</v>
      </c>
      <c r="AV1510" s="14">
        <v>6.7205786596254105E-2</v>
      </c>
      <c r="AW1510" s="14">
        <v>2.9305398462753499E-2</v>
      </c>
      <c r="AX1510" s="14"/>
      <c r="AY1510" s="14">
        <v>0</v>
      </c>
      <c r="AZ1510" s="14">
        <v>2.4616878303111E-2</v>
      </c>
      <c r="BA1510" s="14">
        <v>2.0179511645813102E-2</v>
      </c>
      <c r="BB1510" s="14">
        <v>3.1536527912174699E-2</v>
      </c>
      <c r="BC1510" s="14">
        <v>7.2121825453647204E-2</v>
      </c>
      <c r="BD1510" s="14">
        <v>9.9600054942727806E-2</v>
      </c>
      <c r="BE1510" s="14">
        <v>8.5391607931152094E-2</v>
      </c>
      <c r="BF1510" s="14">
        <v>5.6968883190413502E-2</v>
      </c>
      <c r="BG1510" s="14">
        <v>5.2295976511518301E-2</v>
      </c>
      <c r="BH1510" s="14">
        <v>4.92607413984327E-2</v>
      </c>
      <c r="BI1510" s="14">
        <v>8.2072236596485507E-2</v>
      </c>
      <c r="BJ1510" s="14">
        <v>8.39760195616992E-2</v>
      </c>
      <c r="BK1510" s="14">
        <v>4.7272623406188097E-2</v>
      </c>
      <c r="BL1510" s="14">
        <v>9.0894309336957801E-2</v>
      </c>
      <c r="BM1510" s="14">
        <v>6.1213276990729697E-2</v>
      </c>
      <c r="BN1510" s="14">
        <v>8.1333198493005795E-3</v>
      </c>
      <c r="BO1510" s="14"/>
      <c r="BP1510" s="14">
        <v>6.9412210804545599E-2</v>
      </c>
      <c r="BQ1510" s="14">
        <v>5.7063825966492697E-2</v>
      </c>
      <c r="BR1510" s="14">
        <v>5.9865033454559798E-2</v>
      </c>
      <c r="BS1510" s="14">
        <v>5.14259237487565E-2</v>
      </c>
      <c r="BT1510" s="14">
        <v>7.0676878892797695E-2</v>
      </c>
      <c r="BU1510" s="14">
        <v>5.0757777449895403E-2</v>
      </c>
      <c r="BV1510" s="14"/>
      <c r="BW1510" s="14">
        <v>5.3655091431230602E-2</v>
      </c>
      <c r="BX1510" s="14">
        <v>6.2454290090344498E-2</v>
      </c>
      <c r="BY1510" s="14" t="s">
        <v>120</v>
      </c>
      <c r="BZ1510" s="14">
        <v>6.5510089696848503E-2</v>
      </c>
      <c r="CA1510" s="14">
        <v>3.9844926482114899E-2</v>
      </c>
      <c r="CB1510" s="14">
        <v>7.6205123936050695E-2</v>
      </c>
      <c r="CC1510" s="14">
        <v>8.8245355317385907E-2</v>
      </c>
      <c r="CD1510" s="14"/>
      <c r="CE1510" s="14">
        <v>7.4212018744938699E-2</v>
      </c>
      <c r="CF1510" s="14">
        <v>6.2420416311328802E-2</v>
      </c>
      <c r="CG1510" s="14">
        <v>5.7868521925866098E-2</v>
      </c>
      <c r="CH1510" s="14">
        <v>6.4988689347736606E-2</v>
      </c>
      <c r="CI1510" s="14"/>
      <c r="CJ1510" s="14">
        <v>3.5431494167882403E-2</v>
      </c>
      <c r="CK1510" s="14">
        <v>6.4081323264855605E-2</v>
      </c>
      <c r="CL1510" s="14">
        <v>6.7379349823024404E-2</v>
      </c>
      <c r="CM1510" s="14">
        <v>5.7341432049839297E-2</v>
      </c>
      <c r="CN1510" s="14"/>
      <c r="CO1510" s="14">
        <v>4.4792256905342498E-2</v>
      </c>
      <c r="CP1510" s="14">
        <v>6.2598673340828304E-2</v>
      </c>
      <c r="CQ1510" s="14"/>
      <c r="CR1510" s="14">
        <v>7.2698916165251495E-2</v>
      </c>
      <c r="CS1510" s="14">
        <v>5.7672078511809999E-2</v>
      </c>
    </row>
    <row r="1511" spans="2:97" x14ac:dyDescent="0.3">
      <c r="B1511" t="s">
        <v>234</v>
      </c>
      <c r="C1511" s="14">
        <v>3.2870858545429399E-2</v>
      </c>
      <c r="D1511" s="14">
        <v>4.3570083471704303E-2</v>
      </c>
      <c r="E1511" s="14">
        <v>2.25024345364748E-2</v>
      </c>
      <c r="F1511" s="14"/>
      <c r="G1511" s="14">
        <v>2.23284635252642E-2</v>
      </c>
      <c r="H1511" s="14">
        <v>3.2114719810427003E-2</v>
      </c>
      <c r="I1511" s="14">
        <v>3.1167642703423201E-2</v>
      </c>
      <c r="J1511" s="14">
        <v>4.6730673590746299E-2</v>
      </c>
      <c r="K1511" s="14">
        <v>3.4187622061666097E-2</v>
      </c>
      <c r="L1511" s="14">
        <v>2.9713665508106699E-2</v>
      </c>
      <c r="M1511" s="14"/>
      <c r="N1511" s="14">
        <v>2.7364441791709E-2</v>
      </c>
      <c r="O1511" s="14">
        <v>2.11630892468988E-2</v>
      </c>
      <c r="P1511" s="14">
        <v>3.9033860543561401E-2</v>
      </c>
      <c r="Q1511" s="14">
        <v>4.5934724159759098E-2</v>
      </c>
      <c r="R1511" s="14"/>
      <c r="S1511" s="14">
        <v>3.3438711282194299E-2</v>
      </c>
      <c r="T1511" s="14">
        <v>3.11959949662261E-2</v>
      </c>
      <c r="U1511" s="14">
        <v>1.73863928645497E-2</v>
      </c>
      <c r="V1511" s="14">
        <v>3.6750632481597399E-2</v>
      </c>
      <c r="W1511" s="14">
        <v>2.54621438219923E-2</v>
      </c>
      <c r="X1511" s="14">
        <v>3.6856941856364803E-2</v>
      </c>
      <c r="Y1511" s="14">
        <v>3.5107435702903103E-2</v>
      </c>
      <c r="Z1511" s="14">
        <v>5.4503308028853198E-2</v>
      </c>
      <c r="AA1511" s="14">
        <v>3.0899720902058499E-2</v>
      </c>
      <c r="AB1511" s="14">
        <v>3.8273595773279399E-2</v>
      </c>
      <c r="AC1511" s="14">
        <v>5.0021519909783797E-2</v>
      </c>
      <c r="AD1511" s="14">
        <v>0</v>
      </c>
      <c r="AE1511" s="14"/>
      <c r="AF1511" s="14">
        <v>3.7145945017554999E-2</v>
      </c>
      <c r="AG1511" s="14">
        <v>2.3764811556465398E-2</v>
      </c>
      <c r="AH1511" s="14">
        <v>1.1120236021779899E-2</v>
      </c>
      <c r="AI1511" s="14">
        <v>9.5580350772732706E-2</v>
      </c>
      <c r="AJ1511" s="14">
        <v>0</v>
      </c>
      <c r="AK1511" s="14"/>
      <c r="AL1511" s="14">
        <v>2.2336255301088299E-2</v>
      </c>
      <c r="AM1511" s="14">
        <v>1.27565954692145E-2</v>
      </c>
      <c r="AN1511" s="14">
        <v>9.8982094946770301E-3</v>
      </c>
      <c r="AO1511" s="14">
        <v>8.6309777201594703E-2</v>
      </c>
      <c r="AP1511" s="14">
        <v>2.7498893106867501E-2</v>
      </c>
      <c r="AQ1511" s="14">
        <v>1.6586712754500601E-2</v>
      </c>
      <c r="AR1511" s="14"/>
      <c r="AS1511" s="14">
        <v>3.18986842310887E-2</v>
      </c>
      <c r="AT1511" s="14">
        <v>3.5446853598229099E-2</v>
      </c>
      <c r="AU1511" s="14">
        <v>3.3327136296984201E-2</v>
      </c>
      <c r="AV1511" s="14">
        <v>2.0102865100285201E-2</v>
      </c>
      <c r="AW1511" s="14">
        <v>2.29629542291163E-2</v>
      </c>
      <c r="AX1511" s="14"/>
      <c r="AY1511" s="14">
        <v>0</v>
      </c>
      <c r="AZ1511" s="14">
        <v>7.6330403210269598E-2</v>
      </c>
      <c r="BA1511" s="14">
        <v>4.9160011355753701E-2</v>
      </c>
      <c r="BB1511" s="14">
        <v>5.5282252287691701E-2</v>
      </c>
      <c r="BC1511" s="14">
        <v>2.065198548368E-2</v>
      </c>
      <c r="BD1511" s="14">
        <v>4.0225698354161697E-2</v>
      </c>
      <c r="BE1511" s="14">
        <v>3.8183051654002403E-2</v>
      </c>
      <c r="BF1511" s="14">
        <v>5.9908202972902601E-3</v>
      </c>
      <c r="BG1511" s="14">
        <v>6.2114052785888101E-2</v>
      </c>
      <c r="BH1511" s="14">
        <v>3.2620193810407698E-2</v>
      </c>
      <c r="BI1511" s="14">
        <v>4.2702716396698003E-2</v>
      </c>
      <c r="BJ1511" s="14">
        <v>1.51322858921751E-2</v>
      </c>
      <c r="BK1511" s="14">
        <v>0</v>
      </c>
      <c r="BL1511" s="14">
        <v>2.1103738294094301E-2</v>
      </c>
      <c r="BM1511" s="14">
        <v>0</v>
      </c>
      <c r="BN1511" s="14">
        <v>9.6786516324512302E-3</v>
      </c>
      <c r="BO1511" s="14"/>
      <c r="BP1511" s="14">
        <v>4.2619253073943E-2</v>
      </c>
      <c r="BQ1511" s="14">
        <v>1.8832579919060399E-2</v>
      </c>
      <c r="BR1511" s="14">
        <v>4.6776742029909502E-2</v>
      </c>
      <c r="BS1511" s="14">
        <v>3.03885096226163E-2</v>
      </c>
      <c r="BT1511" s="14">
        <v>2.7535144016416099E-2</v>
      </c>
      <c r="BU1511" s="14">
        <v>4.7750116527173002E-2</v>
      </c>
      <c r="BV1511" s="14"/>
      <c r="BW1511" s="14">
        <v>2.79628211042049E-2</v>
      </c>
      <c r="BX1511" s="14">
        <v>3.4798259970528503E-2</v>
      </c>
      <c r="BY1511" s="14" t="s">
        <v>120</v>
      </c>
      <c r="BZ1511" s="14">
        <v>5.6524822852365597E-2</v>
      </c>
      <c r="CA1511" s="14">
        <v>6.3234115337861399E-2</v>
      </c>
      <c r="CB1511" s="14">
        <v>2.0488982559291199E-2</v>
      </c>
      <c r="CC1511" s="14">
        <v>2.2435869701944899E-2</v>
      </c>
      <c r="CD1511" s="14"/>
      <c r="CE1511" s="14">
        <v>3.0434001095134399E-2</v>
      </c>
      <c r="CF1511" s="14">
        <v>3.3342628091242402E-2</v>
      </c>
      <c r="CG1511" s="14">
        <v>5.0199537767463699E-2</v>
      </c>
      <c r="CH1511" s="14">
        <v>2.97240921372624E-2</v>
      </c>
      <c r="CI1511" s="14"/>
      <c r="CJ1511" s="14">
        <v>2.19282545470403E-2</v>
      </c>
      <c r="CK1511" s="14">
        <v>4.3295742083334601E-2</v>
      </c>
      <c r="CL1511" s="14">
        <v>3.3782536157995799E-2</v>
      </c>
      <c r="CM1511" s="14">
        <v>2.18080028244944E-2</v>
      </c>
      <c r="CN1511" s="14"/>
      <c r="CO1511" s="14">
        <v>2.7452362662192101E-2</v>
      </c>
      <c r="CP1511" s="14">
        <v>3.3647106783454603E-2</v>
      </c>
      <c r="CQ1511" s="14"/>
      <c r="CR1511" s="14">
        <v>3.5045893621872097E-2</v>
      </c>
      <c r="CS1511" s="14">
        <v>3.3583916241791002E-2</v>
      </c>
    </row>
    <row r="1512" spans="2:97" x14ac:dyDescent="0.3">
      <c r="B1512" t="s">
        <v>92</v>
      </c>
      <c r="C1512" s="14">
        <v>3.4913778001088802E-2</v>
      </c>
      <c r="D1512" s="14">
        <v>2.7331948962098899E-2</v>
      </c>
      <c r="E1512" s="14">
        <v>4.24336748042346E-2</v>
      </c>
      <c r="F1512" s="14"/>
      <c r="G1512" s="14">
        <v>5.6882567462107902E-2</v>
      </c>
      <c r="H1512" s="14">
        <v>4.0641468763152E-2</v>
      </c>
      <c r="I1512" s="14">
        <v>3.1517100862083001E-2</v>
      </c>
      <c r="J1512" s="14">
        <v>2.8423210844189899E-2</v>
      </c>
      <c r="K1512" s="14">
        <v>2.8048283110918299E-2</v>
      </c>
      <c r="L1512" s="14">
        <v>2.8361080144234298E-2</v>
      </c>
      <c r="M1512" s="14"/>
      <c r="N1512" s="14">
        <v>2.7133675130828701E-2</v>
      </c>
      <c r="O1512" s="14">
        <v>2.9574227114955401E-2</v>
      </c>
      <c r="P1512" s="14">
        <v>3.4150087390813003E-2</v>
      </c>
      <c r="Q1512" s="14">
        <v>4.9928144319065497E-2</v>
      </c>
      <c r="R1512" s="14"/>
      <c r="S1512" s="14">
        <v>3.5307885167652799E-2</v>
      </c>
      <c r="T1512" s="14">
        <v>1.42158205731917E-2</v>
      </c>
      <c r="U1512" s="14">
        <v>2.79998802940567E-2</v>
      </c>
      <c r="V1512" s="14">
        <v>3.2057421270934201E-2</v>
      </c>
      <c r="W1512" s="14">
        <v>4.5000068366045802E-2</v>
      </c>
      <c r="X1512" s="14">
        <v>5.5637706016326199E-2</v>
      </c>
      <c r="Y1512" s="14">
        <v>6.1344250738728998E-2</v>
      </c>
      <c r="Z1512" s="14">
        <v>2.4303485929024898E-2</v>
      </c>
      <c r="AA1512" s="14">
        <v>4.4161450672465997E-2</v>
      </c>
      <c r="AB1512" s="14">
        <v>2.2785075297586398E-2</v>
      </c>
      <c r="AC1512" s="14">
        <v>4.0761951212510299E-2</v>
      </c>
      <c r="AD1512" s="14">
        <v>0</v>
      </c>
      <c r="AE1512" s="14"/>
      <c r="AF1512" s="14">
        <v>2.53474236773727E-2</v>
      </c>
      <c r="AG1512" s="14">
        <v>2.9557921917306499E-2</v>
      </c>
      <c r="AH1512" s="14">
        <v>1.6836414925663699E-2</v>
      </c>
      <c r="AI1512" s="14">
        <v>2.1933459500463801E-2</v>
      </c>
      <c r="AJ1512" s="14">
        <v>7.4233307563030093E-2</v>
      </c>
      <c r="AK1512" s="14"/>
      <c r="AL1512" s="14">
        <v>2.96798888470639E-2</v>
      </c>
      <c r="AM1512" s="14">
        <v>2.30597523291667E-2</v>
      </c>
      <c r="AN1512" s="14">
        <v>1.9275996735210899E-2</v>
      </c>
      <c r="AO1512" s="14">
        <v>3.21659617439203E-2</v>
      </c>
      <c r="AP1512" s="14">
        <v>6.3092609853518306E-2</v>
      </c>
      <c r="AQ1512" s="14">
        <v>6.0204754778400697E-2</v>
      </c>
      <c r="AR1512" s="14"/>
      <c r="AS1512" s="14">
        <v>2.9503037133496599E-2</v>
      </c>
      <c r="AT1512" s="14">
        <v>4.5231471605607698E-2</v>
      </c>
      <c r="AU1512" s="14">
        <v>3.0149042435399499E-2</v>
      </c>
      <c r="AV1512" s="14">
        <v>2.3194200590998498E-2</v>
      </c>
      <c r="AW1512" s="14">
        <v>0</v>
      </c>
      <c r="AX1512" s="14"/>
      <c r="AY1512" s="14">
        <v>0</v>
      </c>
      <c r="AZ1512" s="14">
        <v>0.115324828935345</v>
      </c>
      <c r="BA1512" s="14">
        <v>4.3817649821544701E-2</v>
      </c>
      <c r="BB1512" s="14">
        <v>5.0993179563742698E-2</v>
      </c>
      <c r="BC1512" s="14">
        <v>3.2448884724961803E-2</v>
      </c>
      <c r="BD1512" s="14">
        <v>3.5613048090761601E-2</v>
      </c>
      <c r="BE1512" s="14">
        <v>2.3633302745302801E-2</v>
      </c>
      <c r="BF1512" s="14">
        <v>1.9306470339381099E-2</v>
      </c>
      <c r="BG1512" s="14">
        <v>1.87467633878638E-2</v>
      </c>
      <c r="BH1512" s="14">
        <v>2.1006412783632699E-2</v>
      </c>
      <c r="BI1512" s="14">
        <v>3.3610169138672402E-2</v>
      </c>
      <c r="BJ1512" s="14">
        <v>4.5027429355227501E-2</v>
      </c>
      <c r="BK1512" s="14">
        <v>2.5481474313870101E-2</v>
      </c>
      <c r="BL1512" s="14">
        <v>4.3092888853567199E-2</v>
      </c>
      <c r="BM1512" s="14">
        <v>0</v>
      </c>
      <c r="BN1512" s="14">
        <v>1.8109460732304399E-2</v>
      </c>
      <c r="BO1512" s="14"/>
      <c r="BP1512" s="14">
        <v>2.2243480955515899E-2</v>
      </c>
      <c r="BQ1512" s="14">
        <v>4.3059778346642603E-2</v>
      </c>
      <c r="BR1512" s="14">
        <v>4.0402526222129101E-2</v>
      </c>
      <c r="BS1512" s="14">
        <v>3.2264346237408502E-2</v>
      </c>
      <c r="BT1512" s="14">
        <v>4.6543687089374799E-2</v>
      </c>
      <c r="BU1512" s="14">
        <v>2.0366376727086299E-2</v>
      </c>
      <c r="BV1512" s="14"/>
      <c r="BW1512" s="14">
        <v>2.8122041747808899E-2</v>
      </c>
      <c r="BX1512" s="14">
        <v>2.0383788692027099E-2</v>
      </c>
      <c r="BY1512" s="14" t="s">
        <v>120</v>
      </c>
      <c r="BZ1512" s="14">
        <v>4.7206714730509997E-2</v>
      </c>
      <c r="CA1512" s="14">
        <v>5.9494162304446999E-2</v>
      </c>
      <c r="CB1512" s="14">
        <v>2.7457696299989998E-2</v>
      </c>
      <c r="CC1512" s="14">
        <v>0.122164982064539</v>
      </c>
      <c r="CD1512" s="14"/>
      <c r="CE1512" s="14">
        <v>3.5628515738721799E-2</v>
      </c>
      <c r="CF1512" s="14">
        <v>2.0899810354291799E-2</v>
      </c>
      <c r="CG1512" s="14">
        <v>5.2399123310530801E-2</v>
      </c>
      <c r="CH1512" s="14">
        <v>1.9325042400306899E-2</v>
      </c>
      <c r="CI1512" s="14"/>
      <c r="CJ1512" s="14">
        <v>2.2975263331895E-2</v>
      </c>
      <c r="CK1512" s="14">
        <v>2.8438244048486699E-2</v>
      </c>
      <c r="CL1512" s="14">
        <v>3.4722633298817598E-2</v>
      </c>
      <c r="CM1512" s="14">
        <v>8.9505290131578902E-2</v>
      </c>
      <c r="CN1512" s="14"/>
      <c r="CO1512" s="14">
        <v>2.7370881236360601E-2</v>
      </c>
      <c r="CP1512" s="14">
        <v>3.3753107421238403E-2</v>
      </c>
      <c r="CQ1512" s="14"/>
      <c r="CR1512" s="14">
        <v>5.1547053534454204E-3</v>
      </c>
      <c r="CS1512" s="14">
        <v>3.1496190660122797E-2</v>
      </c>
    </row>
    <row r="1513" spans="2:97" x14ac:dyDescent="0.3">
      <c r="B1513" t="s">
        <v>235</v>
      </c>
      <c r="C1513" s="14">
        <v>0.69779102879063104</v>
      </c>
      <c r="D1513" s="14">
        <v>0.65567013903852001</v>
      </c>
      <c r="E1513" s="14">
        <v>0.73927004086961401</v>
      </c>
      <c r="F1513" s="14"/>
      <c r="G1513" s="14">
        <v>0.61670414622973102</v>
      </c>
      <c r="H1513" s="14">
        <v>0.65471765642316704</v>
      </c>
      <c r="I1513" s="14">
        <v>0.70635684904510898</v>
      </c>
      <c r="J1513" s="14">
        <v>0.67745399676418905</v>
      </c>
      <c r="K1513" s="14">
        <v>0.72677993541215202</v>
      </c>
      <c r="L1513" s="14">
        <v>0.77656610674686</v>
      </c>
      <c r="M1513" s="14"/>
      <c r="N1513" s="14">
        <v>0.73321243777679301</v>
      </c>
      <c r="O1513" s="14">
        <v>0.73752403680984602</v>
      </c>
      <c r="P1513" s="14">
        <v>0.65104484458683398</v>
      </c>
      <c r="Q1513" s="14">
        <v>0.65965957342819903</v>
      </c>
      <c r="R1513" s="14"/>
      <c r="S1513" s="14">
        <v>0.66412727501830704</v>
      </c>
      <c r="T1513" s="14">
        <v>0.76463921504551302</v>
      </c>
      <c r="U1513" s="14">
        <v>0.71717704178261898</v>
      </c>
      <c r="V1513" s="14">
        <v>0.69369159893979404</v>
      </c>
      <c r="W1513" s="14">
        <v>0.63287669772410804</v>
      </c>
      <c r="X1513" s="14">
        <v>0.64833426024359198</v>
      </c>
      <c r="Y1513" s="14">
        <v>0.66797191363424302</v>
      </c>
      <c r="Z1513" s="14">
        <v>0.65820485712517096</v>
      </c>
      <c r="AA1513" s="14">
        <v>0.73117947582338805</v>
      </c>
      <c r="AB1513" s="14">
        <v>0.71187006235232297</v>
      </c>
      <c r="AC1513" s="14">
        <v>0.71419254166966195</v>
      </c>
      <c r="AD1513" s="14">
        <v>0.76702474920615604</v>
      </c>
      <c r="AE1513" s="14"/>
      <c r="AF1513" s="14">
        <v>0.68427663830827901</v>
      </c>
      <c r="AG1513" s="14">
        <v>0.75010497562788903</v>
      </c>
      <c r="AH1513" s="14">
        <v>0.80266499388192902</v>
      </c>
      <c r="AI1513" s="14">
        <v>0.53467425377073097</v>
      </c>
      <c r="AJ1513" s="14">
        <v>0.78126502563982902</v>
      </c>
      <c r="AK1513" s="14"/>
      <c r="AL1513" s="14">
        <v>0.74596453990295197</v>
      </c>
      <c r="AM1513" s="14">
        <v>0.73387497623565701</v>
      </c>
      <c r="AN1513" s="14">
        <v>0.79189043746510501</v>
      </c>
      <c r="AO1513" s="14">
        <v>0.56198791833663597</v>
      </c>
      <c r="AP1513" s="14">
        <v>0.725117137413966</v>
      </c>
      <c r="AQ1513" s="14">
        <v>0.71620386560023297</v>
      </c>
      <c r="AR1513" s="14"/>
      <c r="AS1513" s="14">
        <v>0.67310244801389296</v>
      </c>
      <c r="AT1513" s="14">
        <v>0.69577807359073296</v>
      </c>
      <c r="AU1513" s="14">
        <v>0.73226754675915295</v>
      </c>
      <c r="AV1513" s="14">
        <v>0.70312870014402395</v>
      </c>
      <c r="AW1513" s="14">
        <v>0.76958235384738505</v>
      </c>
      <c r="AX1513" s="14"/>
      <c r="AY1513" s="14">
        <v>0.72833266836281396</v>
      </c>
      <c r="AZ1513" s="14">
        <v>0.66755075558648203</v>
      </c>
      <c r="BA1513" s="14">
        <v>0.72432790168474803</v>
      </c>
      <c r="BB1513" s="14">
        <v>0.680161740701545</v>
      </c>
      <c r="BC1513" s="14">
        <v>0.64234791331208696</v>
      </c>
      <c r="BD1513" s="14">
        <v>0.63154185096986404</v>
      </c>
      <c r="BE1513" s="14">
        <v>0.664717541511612</v>
      </c>
      <c r="BF1513" s="14">
        <v>0.76699563562741302</v>
      </c>
      <c r="BG1513" s="14">
        <v>0.72265320083373996</v>
      </c>
      <c r="BH1513" s="14">
        <v>0.76670763232658601</v>
      </c>
      <c r="BI1513" s="14">
        <v>0.63772498742325501</v>
      </c>
      <c r="BJ1513" s="14">
        <v>0.64846614939749003</v>
      </c>
      <c r="BK1513" s="14">
        <v>0.83086424668949499</v>
      </c>
      <c r="BL1513" s="14">
        <v>0.70762389845173901</v>
      </c>
      <c r="BM1513" s="14">
        <v>0.766211693315897</v>
      </c>
      <c r="BN1513" s="14">
        <v>0.80901007880958697</v>
      </c>
      <c r="BO1513" s="14"/>
      <c r="BP1513" s="14">
        <v>0.66275288202540095</v>
      </c>
      <c r="BQ1513" s="14">
        <v>0.72730413861971099</v>
      </c>
      <c r="BR1513" s="14">
        <v>0.66754115287179305</v>
      </c>
      <c r="BS1513" s="14">
        <v>0.72800175255199595</v>
      </c>
      <c r="BT1513" s="14">
        <v>0.67325544470288801</v>
      </c>
      <c r="BU1513" s="14">
        <v>0.72028822732212605</v>
      </c>
      <c r="BV1513" s="14"/>
      <c r="BW1513" s="14">
        <v>0.755312110152628</v>
      </c>
      <c r="BX1513" s="14">
        <v>0.69292569138775695</v>
      </c>
      <c r="BY1513" s="14" t="s">
        <v>120</v>
      </c>
      <c r="BZ1513" s="14">
        <v>0.63233684131397105</v>
      </c>
      <c r="CA1513" s="14">
        <v>0.64342740987220004</v>
      </c>
      <c r="CB1513" s="14">
        <v>0.663883680307506</v>
      </c>
      <c r="CC1513" s="14">
        <v>0.56068641108175599</v>
      </c>
      <c r="CD1513" s="14"/>
      <c r="CE1513" s="14">
        <v>0.64022357735241098</v>
      </c>
      <c r="CF1513" s="14">
        <v>0.72623719264769104</v>
      </c>
      <c r="CG1513" s="14">
        <v>0.64479778168354995</v>
      </c>
      <c r="CH1513" s="14">
        <v>0.73624182560171003</v>
      </c>
      <c r="CI1513" s="14"/>
      <c r="CJ1513" s="14">
        <v>0.77465699575014302</v>
      </c>
      <c r="CK1513" s="14">
        <v>0.688196387386946</v>
      </c>
      <c r="CL1513" s="14">
        <v>0.68413538512055305</v>
      </c>
      <c r="CM1513" s="14">
        <v>0.63714701924010197</v>
      </c>
      <c r="CN1513" s="14"/>
      <c r="CO1513" s="14">
        <v>0.68075219293343503</v>
      </c>
      <c r="CP1513" s="14">
        <v>0.702746213322193</v>
      </c>
      <c r="CQ1513" s="14"/>
      <c r="CR1513" s="14">
        <v>0.69039796424201705</v>
      </c>
      <c r="CS1513" s="14">
        <v>0.70802104873928795</v>
      </c>
    </row>
    <row r="1514" spans="2:97" x14ac:dyDescent="0.3">
      <c r="B1514" t="s">
        <v>236</v>
      </c>
      <c r="C1514" s="14">
        <v>9.3337177170834701E-2</v>
      </c>
      <c r="D1514" s="14">
        <v>0.120388119396818</v>
      </c>
      <c r="E1514" s="14">
        <v>6.59804270527799E-2</v>
      </c>
      <c r="F1514" s="14"/>
      <c r="G1514" s="14">
        <v>0.13955502610579601</v>
      </c>
      <c r="H1514" s="14">
        <v>7.92334528038008E-2</v>
      </c>
      <c r="I1514" s="14">
        <v>0.10460408643803799</v>
      </c>
      <c r="J1514" s="14">
        <v>0.104979692060391</v>
      </c>
      <c r="K1514" s="14">
        <v>7.7933145351013297E-2</v>
      </c>
      <c r="L1514" s="14">
        <v>6.5990855810709806E-2</v>
      </c>
      <c r="M1514" s="14"/>
      <c r="N1514" s="14">
        <v>8.7504713713718596E-2</v>
      </c>
      <c r="O1514" s="14">
        <v>8.0790585934185102E-2</v>
      </c>
      <c r="P1514" s="14">
        <v>0.116050163017308</v>
      </c>
      <c r="Q1514" s="14">
        <v>9.3806764958334093E-2</v>
      </c>
      <c r="R1514" s="14"/>
      <c r="S1514" s="14">
        <v>0.10505359589746401</v>
      </c>
      <c r="T1514" s="14">
        <v>7.0328613122085701E-2</v>
      </c>
      <c r="U1514" s="14">
        <v>5.6390069849700297E-2</v>
      </c>
      <c r="V1514" s="14">
        <v>7.2017611744723695E-2</v>
      </c>
      <c r="W1514" s="14">
        <v>8.3066885305114802E-2</v>
      </c>
      <c r="X1514" s="14">
        <v>9.7378385833474093E-2</v>
      </c>
      <c r="Y1514" s="14">
        <v>0.14486146448325299</v>
      </c>
      <c r="Z1514" s="14">
        <v>0.115069711063376</v>
      </c>
      <c r="AA1514" s="14">
        <v>0.109514207975484</v>
      </c>
      <c r="AB1514" s="14">
        <v>9.5327216874440596E-2</v>
      </c>
      <c r="AC1514" s="14">
        <v>9.5274951086258997E-2</v>
      </c>
      <c r="AD1514" s="14">
        <v>7.76763149713217E-2</v>
      </c>
      <c r="AE1514" s="14"/>
      <c r="AF1514" s="14">
        <v>0.111518533898065</v>
      </c>
      <c r="AG1514" s="14">
        <v>7.7171005107415799E-2</v>
      </c>
      <c r="AH1514" s="14">
        <v>4.3736652766264199E-2</v>
      </c>
      <c r="AI1514" s="14">
        <v>0.1808091403513</v>
      </c>
      <c r="AJ1514" s="14">
        <v>3.4623773973728497E-2</v>
      </c>
      <c r="AK1514" s="14"/>
      <c r="AL1514" s="14">
        <v>7.3256888338836798E-2</v>
      </c>
      <c r="AM1514" s="14">
        <v>7.0182668517528704E-2</v>
      </c>
      <c r="AN1514" s="14">
        <v>5.2578458869034499E-2</v>
      </c>
      <c r="AO1514" s="14">
        <v>0.17098101192555701</v>
      </c>
      <c r="AP1514" s="14">
        <v>0.110969176387347</v>
      </c>
      <c r="AQ1514" s="14">
        <v>6.1716537536812603E-2</v>
      </c>
      <c r="AR1514" s="14"/>
      <c r="AS1514" s="14">
        <v>9.0510212780365001E-2</v>
      </c>
      <c r="AT1514" s="14">
        <v>9.4777357663176298E-2</v>
      </c>
      <c r="AU1514" s="14">
        <v>9.5779158895207703E-2</v>
      </c>
      <c r="AV1514" s="14">
        <v>8.7308651696539299E-2</v>
      </c>
      <c r="AW1514" s="14">
        <v>5.2268352691869802E-2</v>
      </c>
      <c r="AX1514" s="14"/>
      <c r="AY1514" s="14">
        <v>0</v>
      </c>
      <c r="AZ1514" s="14">
        <v>0.100947281513381</v>
      </c>
      <c r="BA1514" s="14">
        <v>6.9339523001566802E-2</v>
      </c>
      <c r="BB1514" s="14">
        <v>8.6818780199866399E-2</v>
      </c>
      <c r="BC1514" s="14">
        <v>9.27738109373272E-2</v>
      </c>
      <c r="BD1514" s="14">
        <v>0.13982575329688901</v>
      </c>
      <c r="BE1514" s="14">
        <v>0.123574659585155</v>
      </c>
      <c r="BF1514" s="14">
        <v>6.29597034877038E-2</v>
      </c>
      <c r="BG1514" s="14">
        <v>0.114410029297406</v>
      </c>
      <c r="BH1514" s="14">
        <v>8.1880935208840502E-2</v>
      </c>
      <c r="BI1514" s="14">
        <v>0.124774952993183</v>
      </c>
      <c r="BJ1514" s="14">
        <v>9.9108305453874307E-2</v>
      </c>
      <c r="BK1514" s="14">
        <v>4.7272623406188097E-2</v>
      </c>
      <c r="BL1514" s="14">
        <v>0.11199804763105201</v>
      </c>
      <c r="BM1514" s="14">
        <v>6.1213276990729697E-2</v>
      </c>
      <c r="BN1514" s="14">
        <v>1.7811971481751801E-2</v>
      </c>
      <c r="BO1514" s="14"/>
      <c r="BP1514" s="14">
        <v>0.112031463878489</v>
      </c>
      <c r="BQ1514" s="14">
        <v>7.5896405885553006E-2</v>
      </c>
      <c r="BR1514" s="14">
        <v>0.106641775484469</v>
      </c>
      <c r="BS1514" s="14">
        <v>8.1814433371372897E-2</v>
      </c>
      <c r="BT1514" s="14">
        <v>9.8212022909213798E-2</v>
      </c>
      <c r="BU1514" s="14">
        <v>9.8507893977068398E-2</v>
      </c>
      <c r="BV1514" s="14"/>
      <c r="BW1514" s="14">
        <v>8.1617912535435502E-2</v>
      </c>
      <c r="BX1514" s="14">
        <v>9.7252550060872994E-2</v>
      </c>
      <c r="BY1514" s="14" t="s">
        <v>120</v>
      </c>
      <c r="BZ1514" s="14">
        <v>0.122034912549214</v>
      </c>
      <c r="CA1514" s="14">
        <v>0.103079041819976</v>
      </c>
      <c r="CB1514" s="14">
        <v>9.6694106495341894E-2</v>
      </c>
      <c r="CC1514" s="14">
        <v>0.110681225019331</v>
      </c>
      <c r="CD1514" s="14"/>
      <c r="CE1514" s="14">
        <v>0.104646019840073</v>
      </c>
      <c r="CF1514" s="14">
        <v>9.5763044402571204E-2</v>
      </c>
      <c r="CG1514" s="14">
        <v>0.10806805969333</v>
      </c>
      <c r="CH1514" s="14">
        <v>9.4712781484998995E-2</v>
      </c>
      <c r="CI1514" s="14"/>
      <c r="CJ1514" s="14">
        <v>5.7359748714922699E-2</v>
      </c>
      <c r="CK1514" s="14">
        <v>0.10737706534819</v>
      </c>
      <c r="CL1514" s="14">
        <v>0.10116188598101999</v>
      </c>
      <c r="CM1514" s="14">
        <v>7.9149434874333804E-2</v>
      </c>
      <c r="CN1514" s="14"/>
      <c r="CO1514" s="14">
        <v>7.2244619567534599E-2</v>
      </c>
      <c r="CP1514" s="14">
        <v>9.6245780124282906E-2</v>
      </c>
      <c r="CQ1514" s="14"/>
      <c r="CR1514" s="14">
        <v>0.107744809787124</v>
      </c>
      <c r="CS1514" s="14">
        <v>9.1255994753600994E-2</v>
      </c>
    </row>
    <row r="1515" spans="2:97" x14ac:dyDescent="0.3">
      <c r="B1515" t="s">
        <v>237</v>
      </c>
      <c r="C1515" s="14">
        <v>0.60445385161979603</v>
      </c>
      <c r="D1515" s="14">
        <v>0.53528201964170097</v>
      </c>
      <c r="E1515" s="14">
        <v>0.67328961381683405</v>
      </c>
      <c r="F1515" s="14"/>
      <c r="G1515" s="14">
        <v>0.47714912012393501</v>
      </c>
      <c r="H1515" s="14">
        <v>0.57548420361936703</v>
      </c>
      <c r="I1515" s="14">
        <v>0.601752762607071</v>
      </c>
      <c r="J1515" s="14">
        <v>0.57247430470379801</v>
      </c>
      <c r="K1515" s="14">
        <v>0.64884679006113899</v>
      </c>
      <c r="L1515" s="14">
        <v>0.71057525093615104</v>
      </c>
      <c r="M1515" s="14"/>
      <c r="N1515" s="14">
        <v>0.64570772406307497</v>
      </c>
      <c r="O1515" s="14">
        <v>0.65673345087566104</v>
      </c>
      <c r="P1515" s="14">
        <v>0.53499468156952601</v>
      </c>
      <c r="Q1515" s="14">
        <v>0.56585280846986497</v>
      </c>
      <c r="R1515" s="14"/>
      <c r="S1515" s="14">
        <v>0.55907367912084305</v>
      </c>
      <c r="T1515" s="14">
        <v>0.69431060192342797</v>
      </c>
      <c r="U1515" s="14">
        <v>0.66078697193291802</v>
      </c>
      <c r="V1515" s="14">
        <v>0.62167398719507005</v>
      </c>
      <c r="W1515" s="14">
        <v>0.54980981241899296</v>
      </c>
      <c r="X1515" s="14">
        <v>0.55095587441011795</v>
      </c>
      <c r="Y1515" s="14">
        <v>0.52311044915099003</v>
      </c>
      <c r="Z1515" s="14">
        <v>0.54313514606179503</v>
      </c>
      <c r="AA1515" s="14">
        <v>0.62166526784790399</v>
      </c>
      <c r="AB1515" s="14">
        <v>0.61654284547788296</v>
      </c>
      <c r="AC1515" s="14">
        <v>0.61891759058340301</v>
      </c>
      <c r="AD1515" s="14">
        <v>0.68934843423483405</v>
      </c>
      <c r="AE1515" s="14"/>
      <c r="AF1515" s="14">
        <v>0.57275810441021402</v>
      </c>
      <c r="AG1515" s="14">
        <v>0.67293397052047399</v>
      </c>
      <c r="AH1515" s="14">
        <v>0.75892834111566498</v>
      </c>
      <c r="AI1515" s="14">
        <v>0.35386511341943</v>
      </c>
      <c r="AJ1515" s="14">
        <v>0.74664125166609996</v>
      </c>
      <c r="AK1515" s="14"/>
      <c r="AL1515" s="14">
        <v>0.67270765156411605</v>
      </c>
      <c r="AM1515" s="14">
        <v>0.66369230771812804</v>
      </c>
      <c r="AN1515" s="14">
        <v>0.73931197859607001</v>
      </c>
      <c r="AO1515" s="14">
        <v>0.39100690641107899</v>
      </c>
      <c r="AP1515" s="14">
        <v>0.61414796102661895</v>
      </c>
      <c r="AQ1515" s="14">
        <v>0.65448732806342003</v>
      </c>
      <c r="AR1515" s="14"/>
      <c r="AS1515" s="14">
        <v>0.58259223523352799</v>
      </c>
      <c r="AT1515" s="14">
        <v>0.60100071592755699</v>
      </c>
      <c r="AU1515" s="14">
        <v>0.63648838786394601</v>
      </c>
      <c r="AV1515" s="14">
        <v>0.61582004844748495</v>
      </c>
      <c r="AW1515" s="14">
        <v>0.71731400115551602</v>
      </c>
      <c r="AX1515" s="14"/>
      <c r="AY1515" s="14">
        <v>0.72833266836281396</v>
      </c>
      <c r="AZ1515" s="14">
        <v>0.56660347407310196</v>
      </c>
      <c r="BA1515" s="14">
        <v>0.65498837868318105</v>
      </c>
      <c r="BB1515" s="14">
        <v>0.59334296050167801</v>
      </c>
      <c r="BC1515" s="14">
        <v>0.54957410237476001</v>
      </c>
      <c r="BD1515" s="14">
        <v>0.49171609767297397</v>
      </c>
      <c r="BE1515" s="14">
        <v>0.54114288192645799</v>
      </c>
      <c r="BF1515" s="14">
        <v>0.70403593213970905</v>
      </c>
      <c r="BG1515" s="14">
        <v>0.608243171536334</v>
      </c>
      <c r="BH1515" s="14">
        <v>0.68482669711774602</v>
      </c>
      <c r="BI1515" s="14">
        <v>0.51295003443007103</v>
      </c>
      <c r="BJ1515" s="14">
        <v>0.54935784394361598</v>
      </c>
      <c r="BK1515" s="14">
        <v>0.783591623283307</v>
      </c>
      <c r="BL1515" s="14">
        <v>0.59562585082068698</v>
      </c>
      <c r="BM1515" s="14">
        <v>0.70499841632516702</v>
      </c>
      <c r="BN1515" s="14">
        <v>0.79119810732783502</v>
      </c>
      <c r="BO1515" s="14"/>
      <c r="BP1515" s="14">
        <v>0.550721418146913</v>
      </c>
      <c r="BQ1515" s="14">
        <v>0.65140773273415797</v>
      </c>
      <c r="BR1515" s="14">
        <v>0.56089937738732398</v>
      </c>
      <c r="BS1515" s="14">
        <v>0.646187319180623</v>
      </c>
      <c r="BT1515" s="14">
        <v>0.57504342179367496</v>
      </c>
      <c r="BU1515" s="14">
        <v>0.621780333345058</v>
      </c>
      <c r="BV1515" s="14"/>
      <c r="BW1515" s="14">
        <v>0.67369419761719196</v>
      </c>
      <c r="BX1515" s="14">
        <v>0.59567314132688398</v>
      </c>
      <c r="BY1515" s="14" t="s">
        <v>120</v>
      </c>
      <c r="BZ1515" s="14">
        <v>0.510301928764757</v>
      </c>
      <c r="CA1515" s="14">
        <v>0.54034836805222397</v>
      </c>
      <c r="CB1515" s="14">
        <v>0.56718957381216395</v>
      </c>
      <c r="CC1515" s="14">
        <v>0.45000518606242601</v>
      </c>
      <c r="CD1515" s="14"/>
      <c r="CE1515" s="14">
        <v>0.53557755751233804</v>
      </c>
      <c r="CF1515" s="14">
        <v>0.63047414824512005</v>
      </c>
      <c r="CG1515" s="14">
        <v>0.53672972199021995</v>
      </c>
      <c r="CH1515" s="14">
        <v>0.64152904411671097</v>
      </c>
      <c r="CI1515" s="14"/>
      <c r="CJ1515" s="14">
        <v>0.71729724703522002</v>
      </c>
      <c r="CK1515" s="14">
        <v>0.58081932203875597</v>
      </c>
      <c r="CL1515" s="14">
        <v>0.582973499139533</v>
      </c>
      <c r="CM1515" s="14">
        <v>0.55799758436576796</v>
      </c>
      <c r="CN1515" s="14"/>
      <c r="CO1515" s="14">
        <v>0.608507573365901</v>
      </c>
      <c r="CP1515" s="14">
        <v>0.60650043319791003</v>
      </c>
      <c r="CQ1515" s="14"/>
      <c r="CR1515" s="14">
        <v>0.58265315445489396</v>
      </c>
      <c r="CS1515" s="14">
        <v>0.61676505398568704</v>
      </c>
    </row>
    <row r="1516" spans="2:97" x14ac:dyDescent="0.3">
      <c r="C1516" s="14"/>
      <c r="D1516" s="14"/>
      <c r="E1516" s="14"/>
      <c r="F1516" s="14"/>
      <c r="G1516" s="14"/>
      <c r="H1516" s="14"/>
      <c r="I1516" s="14"/>
      <c r="J1516" s="14"/>
      <c r="K1516" s="14"/>
      <c r="L1516" s="14"/>
      <c r="M1516" s="14"/>
      <c r="N1516" s="14"/>
      <c r="O1516" s="14"/>
      <c r="P1516" s="14"/>
      <c r="Q1516" s="14"/>
      <c r="R1516" s="14"/>
      <c r="S1516" s="14"/>
      <c r="T1516" s="14"/>
      <c r="U1516" s="14"/>
      <c r="V1516" s="14"/>
      <c r="W1516" s="14"/>
      <c r="X1516" s="14"/>
      <c r="Y1516" s="14"/>
      <c r="Z1516" s="14"/>
      <c r="AA1516" s="14"/>
      <c r="AB1516" s="14"/>
      <c r="AC1516" s="14"/>
      <c r="AD1516" s="14"/>
      <c r="AE1516" s="14"/>
      <c r="AF1516" s="14"/>
      <c r="AG1516" s="14"/>
      <c r="AH1516" s="14"/>
      <c r="AI1516" s="14"/>
      <c r="AJ1516" s="14"/>
      <c r="AK1516" s="14"/>
      <c r="AL1516" s="14"/>
      <c r="AM1516" s="14"/>
      <c r="AN1516" s="14"/>
      <c r="AO1516" s="14"/>
      <c r="AP1516" s="14"/>
      <c r="AQ1516" s="14"/>
      <c r="AR1516" s="14"/>
      <c r="AS1516" s="14"/>
      <c r="AT1516" s="14"/>
      <c r="AU1516" s="14"/>
      <c r="AV1516" s="14"/>
      <c r="AW1516" s="14"/>
      <c r="AX1516" s="14"/>
      <c r="AY1516" s="14"/>
      <c r="AZ1516" s="14"/>
      <c r="BA1516" s="14"/>
      <c r="BB1516" s="14"/>
      <c r="BC1516" s="14"/>
      <c r="BD1516" s="14"/>
      <c r="BE1516" s="14"/>
      <c r="BF1516" s="14"/>
      <c r="BG1516" s="14"/>
      <c r="BH1516" s="14"/>
      <c r="BI1516" s="14"/>
      <c r="BJ1516" s="14"/>
      <c r="BK1516" s="14"/>
      <c r="BL1516" s="14"/>
      <c r="BM1516" s="14"/>
      <c r="BN1516" s="14"/>
      <c r="BO1516" s="14"/>
      <c r="BP1516" s="14"/>
      <c r="BQ1516" s="14"/>
      <c r="BR1516" s="14"/>
      <c r="BS1516" s="14"/>
      <c r="BT1516" s="14"/>
      <c r="BU1516" s="14"/>
      <c r="BV1516" s="14"/>
      <c r="BW1516" s="14"/>
      <c r="BX1516" s="14"/>
      <c r="BY1516" s="14"/>
      <c r="BZ1516" s="14"/>
      <c r="CA1516" s="14"/>
      <c r="CB1516" s="14"/>
      <c r="CC1516" s="14"/>
      <c r="CD1516" s="14"/>
      <c r="CE1516" s="14"/>
      <c r="CF1516" s="14"/>
      <c r="CG1516" s="14"/>
      <c r="CH1516" s="14"/>
      <c r="CI1516" s="14"/>
      <c r="CJ1516" s="14"/>
      <c r="CK1516" s="14"/>
      <c r="CL1516" s="14"/>
      <c r="CM1516" s="14"/>
      <c r="CN1516" s="14"/>
      <c r="CO1516" s="14"/>
      <c r="CP1516" s="14"/>
      <c r="CQ1516" s="14"/>
      <c r="CR1516" s="14"/>
      <c r="CS1516" s="14"/>
    </row>
    <row r="1517" spans="2:97" x14ac:dyDescent="0.3">
      <c r="B1517" s="6" t="s">
        <v>574</v>
      </c>
      <c r="C1517" s="14"/>
      <c r="D1517" s="14"/>
      <c r="E1517" s="14"/>
      <c r="F1517" s="14"/>
      <c r="G1517" s="14"/>
      <c r="H1517" s="14"/>
      <c r="I1517" s="14"/>
      <c r="J1517" s="14"/>
      <c r="K1517" s="14"/>
      <c r="L1517" s="14"/>
      <c r="M1517" s="14"/>
      <c r="N1517" s="14"/>
      <c r="O1517" s="14"/>
      <c r="P1517" s="14"/>
      <c r="Q1517" s="14"/>
      <c r="R1517" s="14"/>
      <c r="S1517" s="14"/>
      <c r="T1517" s="14"/>
      <c r="U1517" s="14"/>
      <c r="V1517" s="14"/>
      <c r="W1517" s="14"/>
      <c r="X1517" s="14"/>
      <c r="Y1517" s="14"/>
      <c r="Z1517" s="14"/>
      <c r="AA1517" s="14"/>
      <c r="AB1517" s="14"/>
      <c r="AC1517" s="14"/>
      <c r="AD1517" s="14"/>
      <c r="AE1517" s="14"/>
      <c r="AF1517" s="14"/>
      <c r="AG1517" s="14"/>
      <c r="AH1517" s="14"/>
      <c r="AI1517" s="14"/>
      <c r="AJ1517" s="14"/>
      <c r="AK1517" s="14"/>
      <c r="AL1517" s="14"/>
      <c r="AM1517" s="14"/>
      <c r="AN1517" s="14"/>
      <c r="AO1517" s="14"/>
      <c r="AP1517" s="14"/>
      <c r="AQ1517" s="14"/>
      <c r="AR1517" s="14"/>
      <c r="AS1517" s="14"/>
      <c r="AT1517" s="14"/>
      <c r="AU1517" s="14"/>
      <c r="AV1517" s="14"/>
      <c r="AW1517" s="14"/>
      <c r="AX1517" s="14"/>
      <c r="AY1517" s="14"/>
      <c r="AZ1517" s="14"/>
      <c r="BA1517" s="14"/>
      <c r="BB1517" s="14"/>
      <c r="BC1517" s="14"/>
      <c r="BD1517" s="14"/>
      <c r="BE1517" s="14"/>
      <c r="BF1517" s="14"/>
      <c r="BG1517" s="14"/>
      <c r="BH1517" s="14"/>
      <c r="BI1517" s="14"/>
      <c r="BJ1517" s="14"/>
      <c r="BK1517" s="14"/>
      <c r="BL1517" s="14"/>
      <c r="BM1517" s="14"/>
      <c r="BN1517" s="14"/>
      <c r="BO1517" s="14"/>
      <c r="BP1517" s="14"/>
      <c r="BQ1517" s="14"/>
      <c r="BR1517" s="14"/>
      <c r="BS1517" s="14"/>
      <c r="BT1517" s="14"/>
      <c r="BU1517" s="14"/>
      <c r="BV1517" s="14"/>
      <c r="BW1517" s="14"/>
      <c r="BX1517" s="14"/>
      <c r="BY1517" s="14"/>
      <c r="BZ1517" s="14"/>
      <c r="CA1517" s="14"/>
      <c r="CB1517" s="14"/>
      <c r="CC1517" s="14"/>
      <c r="CD1517" s="14"/>
      <c r="CE1517" s="14"/>
      <c r="CF1517" s="14"/>
      <c r="CG1517" s="14"/>
      <c r="CH1517" s="14"/>
      <c r="CI1517" s="14"/>
      <c r="CJ1517" s="14"/>
      <c r="CK1517" s="14"/>
      <c r="CL1517" s="14"/>
      <c r="CM1517" s="14"/>
      <c r="CN1517" s="14"/>
      <c r="CO1517" s="14"/>
      <c r="CP1517" s="14"/>
      <c r="CQ1517" s="14"/>
      <c r="CR1517" s="14"/>
      <c r="CS1517" s="14"/>
    </row>
    <row r="1518" spans="2:97" x14ac:dyDescent="0.3">
      <c r="B1518" s="24" t="s">
        <v>118</v>
      </c>
      <c r="C1518" s="14"/>
      <c r="D1518" s="14"/>
      <c r="E1518" s="14"/>
      <c r="F1518" s="14"/>
      <c r="G1518" s="14"/>
      <c r="H1518" s="14"/>
      <c r="I1518" s="14"/>
      <c r="J1518" s="14"/>
      <c r="K1518" s="14"/>
      <c r="L1518" s="14"/>
      <c r="M1518" s="14"/>
      <c r="N1518" s="14"/>
      <c r="O1518" s="14"/>
      <c r="P1518" s="14"/>
      <c r="Q1518" s="14"/>
      <c r="R1518" s="14"/>
      <c r="S1518" s="14"/>
      <c r="T1518" s="14"/>
      <c r="U1518" s="14"/>
      <c r="V1518" s="14"/>
      <c r="W1518" s="14"/>
      <c r="X1518" s="14"/>
      <c r="Y1518" s="14"/>
      <c r="Z1518" s="14"/>
      <c r="AA1518" s="14"/>
      <c r="AB1518" s="14"/>
      <c r="AC1518" s="14"/>
      <c r="AD1518" s="14"/>
      <c r="AE1518" s="14"/>
      <c r="AF1518" s="14"/>
      <c r="AG1518" s="14"/>
      <c r="AH1518" s="14"/>
      <c r="AI1518" s="14"/>
      <c r="AJ1518" s="14"/>
      <c r="AK1518" s="14"/>
      <c r="AL1518" s="14"/>
      <c r="AM1518" s="14"/>
      <c r="AN1518" s="14"/>
      <c r="AO1518" s="14"/>
      <c r="AP1518" s="14"/>
      <c r="AQ1518" s="14"/>
      <c r="AR1518" s="14"/>
      <c r="AS1518" s="14"/>
      <c r="AT1518" s="14"/>
      <c r="AU1518" s="14"/>
      <c r="AV1518" s="14"/>
      <c r="AW1518" s="14"/>
      <c r="AX1518" s="14"/>
      <c r="AY1518" s="14"/>
      <c r="AZ1518" s="14"/>
      <c r="BA1518" s="14"/>
      <c r="BB1518" s="14"/>
      <c r="BC1518" s="14"/>
      <c r="BD1518" s="14"/>
      <c r="BE1518" s="14"/>
      <c r="BF1518" s="14"/>
      <c r="BG1518" s="14"/>
      <c r="BH1518" s="14"/>
      <c r="BI1518" s="14"/>
      <c r="BJ1518" s="14"/>
      <c r="BK1518" s="14"/>
      <c r="BL1518" s="14"/>
      <c r="BM1518" s="14"/>
      <c r="BN1518" s="14"/>
      <c r="BO1518" s="14"/>
      <c r="BP1518" s="14"/>
      <c r="BQ1518" s="14"/>
      <c r="BR1518" s="14"/>
      <c r="BS1518" s="14"/>
      <c r="BT1518" s="14"/>
      <c r="BU1518" s="14"/>
      <c r="BV1518" s="14"/>
      <c r="BW1518" s="14"/>
      <c r="BX1518" s="14"/>
      <c r="BY1518" s="14"/>
      <c r="BZ1518" s="14"/>
      <c r="CA1518" s="14"/>
      <c r="CB1518" s="14"/>
      <c r="CC1518" s="14"/>
      <c r="CD1518" s="14"/>
      <c r="CE1518" s="14"/>
      <c r="CF1518" s="14"/>
      <c r="CG1518" s="14"/>
      <c r="CH1518" s="14"/>
      <c r="CI1518" s="14"/>
      <c r="CJ1518" s="14"/>
      <c r="CK1518" s="14"/>
      <c r="CL1518" s="14"/>
      <c r="CM1518" s="14"/>
      <c r="CN1518" s="14"/>
      <c r="CO1518" s="14"/>
      <c r="CP1518" s="14"/>
      <c r="CQ1518" s="14"/>
      <c r="CR1518" s="14"/>
      <c r="CS1518" s="14"/>
    </row>
    <row r="1519" spans="2:97" x14ac:dyDescent="0.3">
      <c r="B1519" t="s">
        <v>230</v>
      </c>
      <c r="C1519" s="14">
        <v>0.146822965971625</v>
      </c>
      <c r="D1519" s="14">
        <v>0.14021478297503301</v>
      </c>
      <c r="E1519" s="14">
        <v>0.150758790794083</v>
      </c>
      <c r="F1519" s="14"/>
      <c r="G1519" s="14">
        <v>0.12608217312332001</v>
      </c>
      <c r="H1519" s="14">
        <v>0.23319799967135799</v>
      </c>
      <c r="I1519" s="14">
        <v>0.15191728699722701</v>
      </c>
      <c r="J1519" s="14">
        <v>0.141024394929186</v>
      </c>
      <c r="K1519" s="14">
        <v>0.13145272406924699</v>
      </c>
      <c r="L1519" s="14">
        <v>0.101062861877295</v>
      </c>
      <c r="M1519" s="14"/>
      <c r="N1519" s="14">
        <v>0.15591950460368501</v>
      </c>
      <c r="O1519" s="14">
        <v>0.13826243509456501</v>
      </c>
      <c r="P1519" s="14">
        <v>0.16220052917896399</v>
      </c>
      <c r="Q1519" s="14">
        <v>0.13218414360920999</v>
      </c>
      <c r="R1519" s="14"/>
      <c r="S1519" s="14">
        <v>0.18650396977565101</v>
      </c>
      <c r="T1519" s="14">
        <v>0.13547589907325699</v>
      </c>
      <c r="U1519" s="14">
        <v>8.8515807645912103E-2</v>
      </c>
      <c r="V1519" s="14">
        <v>0.108188755027619</v>
      </c>
      <c r="W1519" s="14">
        <v>0.166355435814765</v>
      </c>
      <c r="X1519" s="14">
        <v>0.158544124829234</v>
      </c>
      <c r="Y1519" s="14">
        <v>0.16289945197119801</v>
      </c>
      <c r="Z1519" s="14">
        <v>0.14459437797438601</v>
      </c>
      <c r="AA1519" s="14">
        <v>0.186717511259269</v>
      </c>
      <c r="AB1519" s="14">
        <v>9.8673516344324502E-2</v>
      </c>
      <c r="AC1519" s="14">
        <v>0.15012271120370799</v>
      </c>
      <c r="AD1519" s="14">
        <v>0.15386300666886199</v>
      </c>
      <c r="AE1519" s="14"/>
      <c r="AF1519" s="14">
        <v>0.124165473791898</v>
      </c>
      <c r="AG1519" s="14">
        <v>0.18850910286542899</v>
      </c>
      <c r="AH1519" s="14">
        <v>0.166102547838788</v>
      </c>
      <c r="AI1519" s="14">
        <v>9.6336596198026397E-2</v>
      </c>
      <c r="AJ1519" s="14">
        <v>0.17921178482196501</v>
      </c>
      <c r="AK1519" s="14"/>
      <c r="AL1519" s="14">
        <v>0.19903136059594201</v>
      </c>
      <c r="AM1519" s="14">
        <v>0.16535451760588099</v>
      </c>
      <c r="AN1519" s="14">
        <v>0.166122696710436</v>
      </c>
      <c r="AO1519" s="14">
        <v>9.2166886529225195E-2</v>
      </c>
      <c r="AP1519" s="14">
        <v>0.190567661320097</v>
      </c>
      <c r="AQ1519" s="14">
        <v>0.100596223182451</v>
      </c>
      <c r="AR1519" s="14"/>
      <c r="AS1519" s="14">
        <v>0.13551924908824101</v>
      </c>
      <c r="AT1519" s="14">
        <v>0.12703714295428101</v>
      </c>
      <c r="AU1519" s="14">
        <v>0.146250612749664</v>
      </c>
      <c r="AV1519" s="14">
        <v>0.226452240760428</v>
      </c>
      <c r="AW1519" s="14">
        <v>0.379979787662998</v>
      </c>
      <c r="AX1519" s="14"/>
      <c r="AY1519" s="14">
        <v>0.14061895241363401</v>
      </c>
      <c r="AZ1519" s="14">
        <v>0.10017169878863</v>
      </c>
      <c r="BA1519" s="14">
        <v>0.10413898511417399</v>
      </c>
      <c r="BB1519" s="14">
        <v>0.15067422140829601</v>
      </c>
      <c r="BC1519" s="14">
        <v>0.141073306353245</v>
      </c>
      <c r="BD1519" s="14">
        <v>0.15038299767542199</v>
      </c>
      <c r="BE1519" s="14">
        <v>0.11955793455368301</v>
      </c>
      <c r="BF1519" s="14">
        <v>0.18372479132879299</v>
      </c>
      <c r="BG1519" s="14">
        <v>0.12071577213324999</v>
      </c>
      <c r="BH1519" s="14">
        <v>0.16949052933964201</v>
      </c>
      <c r="BI1519" s="14">
        <v>0.12076361514419599</v>
      </c>
      <c r="BJ1519" s="14">
        <v>0.14283491235128901</v>
      </c>
      <c r="BK1519" s="14">
        <v>0.194680185344656</v>
      </c>
      <c r="BL1519" s="14">
        <v>0.19663151600555501</v>
      </c>
      <c r="BM1519" s="14">
        <v>0.13284439000239801</v>
      </c>
      <c r="BN1519" s="14">
        <v>0.24595532297651701</v>
      </c>
      <c r="BO1519" s="14"/>
      <c r="BP1519" s="14">
        <v>0.21293089609829</v>
      </c>
      <c r="BQ1519" s="14">
        <v>0.13432376678398</v>
      </c>
      <c r="BR1519" s="14">
        <v>0.113559914136759</v>
      </c>
      <c r="BS1519" s="14">
        <v>0.119078184867453</v>
      </c>
      <c r="BT1519" s="14">
        <v>0.122472199204919</v>
      </c>
      <c r="BU1519" s="14">
        <v>0.12982500191847099</v>
      </c>
      <c r="BV1519" s="14"/>
      <c r="BW1519" s="14">
        <v>0.14238760479714499</v>
      </c>
      <c r="BX1519" s="14">
        <v>0.14372110952320399</v>
      </c>
      <c r="BY1519" s="14" t="s">
        <v>120</v>
      </c>
      <c r="BZ1519" s="14">
        <v>0.14397932559922699</v>
      </c>
      <c r="CA1519" s="14">
        <v>0.17753706833689101</v>
      </c>
      <c r="CB1519" s="14">
        <v>0.15339146159146699</v>
      </c>
      <c r="CC1519" s="14">
        <v>0.12678111495032099</v>
      </c>
      <c r="CD1519" s="14"/>
      <c r="CE1519" s="14">
        <v>0.187857355060083</v>
      </c>
      <c r="CF1519" s="14">
        <v>0.167324457641395</v>
      </c>
      <c r="CG1519" s="14">
        <v>0.11088621578786299</v>
      </c>
      <c r="CH1519" s="14">
        <v>0.135771126947559</v>
      </c>
      <c r="CI1519" s="14"/>
      <c r="CJ1519" s="14">
        <v>0.169807307900638</v>
      </c>
      <c r="CK1519" s="14">
        <v>0.18716223000156301</v>
      </c>
      <c r="CL1519" s="14">
        <v>0.12539995018304001</v>
      </c>
      <c r="CM1519" s="14">
        <v>0.14214991861569001</v>
      </c>
      <c r="CN1519" s="14"/>
      <c r="CO1519" s="14">
        <v>0.28443297907113602</v>
      </c>
      <c r="CP1519" s="14">
        <v>0.12919008407507601</v>
      </c>
      <c r="CQ1519" s="14"/>
      <c r="CR1519" s="14">
        <v>0.239256300354457</v>
      </c>
      <c r="CS1519" s="14">
        <v>0.13597513753142401</v>
      </c>
    </row>
    <row r="1520" spans="2:97" x14ac:dyDescent="0.3">
      <c r="B1520" t="s">
        <v>231</v>
      </c>
      <c r="C1520" s="14">
        <v>0.39065765766778399</v>
      </c>
      <c r="D1520" s="14">
        <v>0.37839156025625298</v>
      </c>
      <c r="E1520" s="14">
        <v>0.40381380932562699</v>
      </c>
      <c r="F1520" s="14"/>
      <c r="G1520" s="14">
        <v>0.39429742702271797</v>
      </c>
      <c r="H1520" s="14">
        <v>0.44390642280078801</v>
      </c>
      <c r="I1520" s="14">
        <v>0.42405751020154098</v>
      </c>
      <c r="J1520" s="14">
        <v>0.38039930648211701</v>
      </c>
      <c r="K1520" s="14">
        <v>0.33028701216995199</v>
      </c>
      <c r="L1520" s="14">
        <v>0.36656601221972401</v>
      </c>
      <c r="M1520" s="14"/>
      <c r="N1520" s="14">
        <v>0.43535758780164102</v>
      </c>
      <c r="O1520" s="14">
        <v>0.44657145045145002</v>
      </c>
      <c r="P1520" s="14">
        <v>0.30514509011595098</v>
      </c>
      <c r="Q1520" s="14">
        <v>0.36026713081838502</v>
      </c>
      <c r="R1520" s="14"/>
      <c r="S1520" s="14">
        <v>0.44417437321298298</v>
      </c>
      <c r="T1520" s="14">
        <v>0.37287011262006198</v>
      </c>
      <c r="U1520" s="14">
        <v>0.38540788625239097</v>
      </c>
      <c r="V1520" s="14">
        <v>0.42950844260993398</v>
      </c>
      <c r="W1520" s="14">
        <v>0.27154339949113998</v>
      </c>
      <c r="X1520" s="14">
        <v>0.35222699638127802</v>
      </c>
      <c r="Y1520" s="14">
        <v>0.39812056081719299</v>
      </c>
      <c r="Z1520" s="14">
        <v>0.28562280262678502</v>
      </c>
      <c r="AA1520" s="14">
        <v>0.40222418770898499</v>
      </c>
      <c r="AB1520" s="14">
        <v>0.433302955229039</v>
      </c>
      <c r="AC1520" s="14">
        <v>0.38478657360267798</v>
      </c>
      <c r="AD1520" s="14">
        <v>0.46759136276437002</v>
      </c>
      <c r="AE1520" s="14"/>
      <c r="AF1520" s="14">
        <v>0.40227964063539701</v>
      </c>
      <c r="AG1520" s="14">
        <v>0.408123500655656</v>
      </c>
      <c r="AH1520" s="14">
        <v>0.45313170811391101</v>
      </c>
      <c r="AI1520" s="14">
        <v>0.29481591006059898</v>
      </c>
      <c r="AJ1520" s="14">
        <v>0.47139835615547399</v>
      </c>
      <c r="AK1520" s="14"/>
      <c r="AL1520" s="14">
        <v>0.42718827941416199</v>
      </c>
      <c r="AM1520" s="14">
        <v>0.40518838810956798</v>
      </c>
      <c r="AN1520" s="14">
        <v>0.46262296068917003</v>
      </c>
      <c r="AO1520" s="14">
        <v>0.29283417245674098</v>
      </c>
      <c r="AP1520" s="14">
        <v>0.45410908275862899</v>
      </c>
      <c r="AQ1520" s="14">
        <v>0.34863272460970501</v>
      </c>
      <c r="AR1520" s="14"/>
      <c r="AS1520" s="14">
        <v>0.34669439095764398</v>
      </c>
      <c r="AT1520" s="14">
        <v>0.35160115310136197</v>
      </c>
      <c r="AU1520" s="14">
        <v>0.435259674035882</v>
      </c>
      <c r="AV1520" s="14">
        <v>0.45778910036628001</v>
      </c>
      <c r="AW1520" s="14">
        <v>0.37647465244177403</v>
      </c>
      <c r="AX1520" s="14"/>
      <c r="AY1520" s="14">
        <v>0.28060476564914999</v>
      </c>
      <c r="AZ1520" s="14">
        <v>0.41674921970378498</v>
      </c>
      <c r="BA1520" s="14">
        <v>0.33393982370009101</v>
      </c>
      <c r="BB1520" s="14">
        <v>0.321109419427479</v>
      </c>
      <c r="BC1520" s="14">
        <v>0.42026117189008</v>
      </c>
      <c r="BD1520" s="14">
        <v>0.405371015890513</v>
      </c>
      <c r="BE1520" s="14">
        <v>0.39123500589424398</v>
      </c>
      <c r="BF1520" s="14">
        <v>0.42172096851585</v>
      </c>
      <c r="BG1520" s="14">
        <v>0.35101545223604402</v>
      </c>
      <c r="BH1520" s="14">
        <v>0.37697608915146802</v>
      </c>
      <c r="BI1520" s="14">
        <v>0.44978865675430901</v>
      </c>
      <c r="BJ1520" s="14">
        <v>0.34600183535040602</v>
      </c>
      <c r="BK1520" s="14">
        <v>0.396625589490325</v>
      </c>
      <c r="BL1520" s="14">
        <v>0.31878927069139801</v>
      </c>
      <c r="BM1520" s="14">
        <v>0.48452647401797999</v>
      </c>
      <c r="BN1520" s="14">
        <v>0.49531689237755</v>
      </c>
      <c r="BO1520" s="14"/>
      <c r="BP1520" s="14">
        <v>0.40763525323445599</v>
      </c>
      <c r="BQ1520" s="14">
        <v>0.38830839321169403</v>
      </c>
      <c r="BR1520" s="14">
        <v>0.414068395534964</v>
      </c>
      <c r="BS1520" s="14">
        <v>0.39190648069241302</v>
      </c>
      <c r="BT1520" s="14">
        <v>0.35095637731782803</v>
      </c>
      <c r="BU1520" s="14">
        <v>0.340527321605611</v>
      </c>
      <c r="BV1520" s="14"/>
      <c r="BW1520" s="14">
        <v>0.37608449735357102</v>
      </c>
      <c r="BX1520" s="14">
        <v>0.42866623282348598</v>
      </c>
      <c r="BY1520" s="14" t="s">
        <v>120</v>
      </c>
      <c r="BZ1520" s="14">
        <v>0.34617693553189299</v>
      </c>
      <c r="CA1520" s="14">
        <v>0.31767736452761502</v>
      </c>
      <c r="CB1520" s="14">
        <v>0.45217026298364299</v>
      </c>
      <c r="CC1520" s="14">
        <v>0.31169797037241598</v>
      </c>
      <c r="CD1520" s="14"/>
      <c r="CE1520" s="14">
        <v>0.42631303768932799</v>
      </c>
      <c r="CF1520" s="14">
        <v>0.42699489269799501</v>
      </c>
      <c r="CG1520" s="14">
        <v>0.329448414081497</v>
      </c>
      <c r="CH1520" s="14">
        <v>0.40481543613143001</v>
      </c>
      <c r="CI1520" s="14"/>
      <c r="CJ1520" s="14">
        <v>0.398032436100619</v>
      </c>
      <c r="CK1520" s="14">
        <v>0.38637805197705699</v>
      </c>
      <c r="CL1520" s="14">
        <v>0.39332132292164002</v>
      </c>
      <c r="CM1520" s="14">
        <v>0.361077982708842</v>
      </c>
      <c r="CN1520" s="14"/>
      <c r="CO1520" s="14">
        <v>0.355121894158968</v>
      </c>
      <c r="CP1520" s="14">
        <v>0.397585658575002</v>
      </c>
      <c r="CQ1520" s="14"/>
      <c r="CR1520" s="14">
        <v>0.35213227099885003</v>
      </c>
      <c r="CS1520" s="14">
        <v>0.40140309177981098</v>
      </c>
    </row>
    <row r="1521" spans="2:97" x14ac:dyDescent="0.3">
      <c r="B1521" t="s">
        <v>232</v>
      </c>
      <c r="C1521" s="14">
        <v>0.251527638276349</v>
      </c>
      <c r="D1521" s="14">
        <v>0.24985073484380699</v>
      </c>
      <c r="E1521" s="14">
        <v>0.25391330918928301</v>
      </c>
      <c r="F1521" s="14"/>
      <c r="G1521" s="14">
        <v>0.24819983957806599</v>
      </c>
      <c r="H1521" s="14">
        <v>0.184711118232113</v>
      </c>
      <c r="I1521" s="14">
        <v>0.18382998973086601</v>
      </c>
      <c r="J1521" s="14">
        <v>0.28188025909190001</v>
      </c>
      <c r="K1521" s="14">
        <v>0.28706989523487902</v>
      </c>
      <c r="L1521" s="14">
        <v>0.31474083635676398</v>
      </c>
      <c r="M1521" s="14"/>
      <c r="N1521" s="14">
        <v>0.21778944382474899</v>
      </c>
      <c r="O1521" s="14">
        <v>0.23863215705429799</v>
      </c>
      <c r="P1521" s="14">
        <v>0.28300185658458099</v>
      </c>
      <c r="Q1521" s="14">
        <v>0.27444444070280999</v>
      </c>
      <c r="R1521" s="14"/>
      <c r="S1521" s="14">
        <v>0.172186172183834</v>
      </c>
      <c r="T1521" s="14">
        <v>0.26581054796164699</v>
      </c>
      <c r="U1521" s="14">
        <v>0.33235110791043498</v>
      </c>
      <c r="V1521" s="14">
        <v>0.289520936903778</v>
      </c>
      <c r="W1521" s="14">
        <v>0.29218936275416502</v>
      </c>
      <c r="X1521" s="14">
        <v>0.26640494317903302</v>
      </c>
      <c r="Y1521" s="14">
        <v>0.225469503033258</v>
      </c>
      <c r="Z1521" s="14">
        <v>0.25520960300891699</v>
      </c>
      <c r="AA1521" s="14">
        <v>0.219463797690857</v>
      </c>
      <c r="AB1521" s="14">
        <v>0.24161057671071701</v>
      </c>
      <c r="AC1521" s="14">
        <v>0.24387936022287501</v>
      </c>
      <c r="AD1521" s="14">
        <v>0.31652221799031099</v>
      </c>
      <c r="AE1521" s="14"/>
      <c r="AF1521" s="14">
        <v>0.24085439045489501</v>
      </c>
      <c r="AG1521" s="14">
        <v>0.228912891807105</v>
      </c>
      <c r="AH1521" s="14">
        <v>0.25310275481633498</v>
      </c>
      <c r="AI1521" s="14">
        <v>0.25884788802977199</v>
      </c>
      <c r="AJ1521" s="14">
        <v>0.23706340692795599</v>
      </c>
      <c r="AK1521" s="14"/>
      <c r="AL1521" s="14">
        <v>0.213708582157565</v>
      </c>
      <c r="AM1521" s="14">
        <v>0.23492460119207101</v>
      </c>
      <c r="AN1521" s="14">
        <v>0.242340113947732</v>
      </c>
      <c r="AO1521" s="14">
        <v>0.29375925376734402</v>
      </c>
      <c r="AP1521" s="14">
        <v>0.187297506827907</v>
      </c>
      <c r="AQ1521" s="14">
        <v>0.335136237272747</v>
      </c>
      <c r="AR1521" s="14"/>
      <c r="AS1521" s="14">
        <v>0.30350329960196198</v>
      </c>
      <c r="AT1521" s="14">
        <v>0.26672604583874598</v>
      </c>
      <c r="AU1521" s="14">
        <v>0.21397515951839599</v>
      </c>
      <c r="AV1521" s="14">
        <v>0.15914358944808099</v>
      </c>
      <c r="AW1521" s="14">
        <v>0.149204741298257</v>
      </c>
      <c r="AX1521" s="14"/>
      <c r="AY1521" s="14">
        <v>0.51388552706619595</v>
      </c>
      <c r="AZ1521" s="14">
        <v>0.25631107761672201</v>
      </c>
      <c r="BA1521" s="14">
        <v>0.37617095360928599</v>
      </c>
      <c r="BB1521" s="14">
        <v>0.34021538670916401</v>
      </c>
      <c r="BC1521" s="14">
        <v>0.23122545200320599</v>
      </c>
      <c r="BD1521" s="14">
        <v>0.20982694443184899</v>
      </c>
      <c r="BE1521" s="14">
        <v>0.27455068693563101</v>
      </c>
      <c r="BF1521" s="14">
        <v>0.17033468902651899</v>
      </c>
      <c r="BG1521" s="14">
        <v>0.27167571495779502</v>
      </c>
      <c r="BH1521" s="14">
        <v>0.28339199201887499</v>
      </c>
      <c r="BI1521" s="14">
        <v>0.20609110619040399</v>
      </c>
      <c r="BJ1521" s="14">
        <v>0.23848498598207801</v>
      </c>
      <c r="BK1521" s="14">
        <v>0.23670417218412501</v>
      </c>
      <c r="BL1521" s="14">
        <v>0.27427114161916</v>
      </c>
      <c r="BM1521" s="14">
        <v>0.19266483725717001</v>
      </c>
      <c r="BN1521" s="14">
        <v>0.134324311481306</v>
      </c>
      <c r="BO1521" s="14"/>
      <c r="BP1521" s="14">
        <v>0.19292342150314401</v>
      </c>
      <c r="BQ1521" s="14">
        <v>0.28166388013447402</v>
      </c>
      <c r="BR1521" s="14">
        <v>0.261449414956272</v>
      </c>
      <c r="BS1521" s="14">
        <v>0.26683077563499202</v>
      </c>
      <c r="BT1521" s="14">
        <v>0.25988264994118199</v>
      </c>
      <c r="BU1521" s="14">
        <v>0.26765499855768399</v>
      </c>
      <c r="BV1521" s="14"/>
      <c r="BW1521" s="14">
        <v>0.26079903266123999</v>
      </c>
      <c r="BX1521" s="14">
        <v>0.24331243510081299</v>
      </c>
      <c r="BY1521" s="14" t="s">
        <v>120</v>
      </c>
      <c r="BZ1521" s="14">
        <v>0.279862924273244</v>
      </c>
      <c r="CA1521" s="14">
        <v>0.25926254141991101</v>
      </c>
      <c r="CB1521" s="14">
        <v>0.203451475602139</v>
      </c>
      <c r="CC1521" s="14">
        <v>0.30817189158733199</v>
      </c>
      <c r="CD1521" s="14"/>
      <c r="CE1521" s="14">
        <v>0.19726113528153</v>
      </c>
      <c r="CF1521" s="14">
        <v>0.189175009339695</v>
      </c>
      <c r="CG1521" s="14">
        <v>0.31430431410526499</v>
      </c>
      <c r="CH1521" s="14">
        <v>0.239747564625274</v>
      </c>
      <c r="CI1521" s="14"/>
      <c r="CJ1521" s="14">
        <v>0.22934647587632001</v>
      </c>
      <c r="CK1521" s="14">
        <v>0.22009569427743</v>
      </c>
      <c r="CL1521" s="14">
        <v>0.26705492926848601</v>
      </c>
      <c r="CM1521" s="14">
        <v>0.27687013409792</v>
      </c>
      <c r="CN1521" s="14"/>
      <c r="CO1521" s="14">
        <v>0.181238833274315</v>
      </c>
      <c r="CP1521" s="14">
        <v>0.26045719180598498</v>
      </c>
      <c r="CQ1521" s="14"/>
      <c r="CR1521" s="14">
        <v>0.21711913058872201</v>
      </c>
      <c r="CS1521" s="14">
        <v>0.25282324240272402</v>
      </c>
    </row>
    <row r="1522" spans="2:97" x14ac:dyDescent="0.3">
      <c r="B1522" t="s">
        <v>233</v>
      </c>
      <c r="C1522" s="14">
        <v>0.11151984775526699</v>
      </c>
      <c r="D1522" s="14">
        <v>0.124318162494146</v>
      </c>
      <c r="E1522" s="14">
        <v>9.9331183226154501E-2</v>
      </c>
      <c r="F1522" s="14"/>
      <c r="G1522" s="14">
        <v>0.135566569649817</v>
      </c>
      <c r="H1522" s="14">
        <v>6.7283051841616606E-2</v>
      </c>
      <c r="I1522" s="14">
        <v>0.142829599442197</v>
      </c>
      <c r="J1522" s="14">
        <v>8.5831398743165505E-2</v>
      </c>
      <c r="K1522" s="14">
        <v>0.12914194517116201</v>
      </c>
      <c r="L1522" s="14">
        <v>0.115185642575078</v>
      </c>
      <c r="M1522" s="14"/>
      <c r="N1522" s="14">
        <v>0.11245137894281799</v>
      </c>
      <c r="O1522" s="14">
        <v>0.100890958174046</v>
      </c>
      <c r="P1522" s="14">
        <v>0.14169209563281701</v>
      </c>
      <c r="Q1522" s="14">
        <v>9.4498652265871605E-2</v>
      </c>
      <c r="R1522" s="14"/>
      <c r="S1522" s="14">
        <v>0.105552366592972</v>
      </c>
      <c r="T1522" s="14">
        <v>0.117435875026998</v>
      </c>
      <c r="U1522" s="14">
        <v>0.131624488093291</v>
      </c>
      <c r="V1522" s="14">
        <v>9.9401000686251503E-2</v>
      </c>
      <c r="W1522" s="14">
        <v>0.14963245682253401</v>
      </c>
      <c r="X1522" s="14">
        <v>0.117177710252274</v>
      </c>
      <c r="Y1522" s="14">
        <v>9.2824158183619707E-2</v>
      </c>
      <c r="Z1522" s="14">
        <v>0.179635438207356</v>
      </c>
      <c r="AA1522" s="14">
        <v>7.8962715095914904E-2</v>
      </c>
      <c r="AB1522" s="14">
        <v>0.11467765703442299</v>
      </c>
      <c r="AC1522" s="14">
        <v>0.13407951088714801</v>
      </c>
      <c r="AD1522" s="14">
        <v>2.16951462781803E-2</v>
      </c>
      <c r="AE1522" s="14"/>
      <c r="AF1522" s="14">
        <v>0.13663167039677299</v>
      </c>
      <c r="AG1522" s="14">
        <v>0.10132104548750701</v>
      </c>
      <c r="AH1522" s="14">
        <v>7.15092730141383E-2</v>
      </c>
      <c r="AI1522" s="14">
        <v>0.136306494738937</v>
      </c>
      <c r="AJ1522" s="14">
        <v>4.5046615491027599E-2</v>
      </c>
      <c r="AK1522" s="14"/>
      <c r="AL1522" s="14">
        <v>9.2877401262058207E-2</v>
      </c>
      <c r="AM1522" s="14">
        <v>0.118816331679126</v>
      </c>
      <c r="AN1522" s="14">
        <v>7.5138434072719806E-2</v>
      </c>
      <c r="AO1522" s="14">
        <v>0.14457760872817599</v>
      </c>
      <c r="AP1522" s="14">
        <v>7.8874708310984198E-2</v>
      </c>
      <c r="AQ1522" s="14">
        <v>8.8905897354837504E-2</v>
      </c>
      <c r="AR1522" s="14"/>
      <c r="AS1522" s="14">
        <v>0.107718434750115</v>
      </c>
      <c r="AT1522" s="14">
        <v>0.145197401265931</v>
      </c>
      <c r="AU1522" s="14">
        <v>0.101510330225076</v>
      </c>
      <c r="AV1522" s="14">
        <v>0.106466338816548</v>
      </c>
      <c r="AW1522" s="14">
        <v>4.9382681238073302E-2</v>
      </c>
      <c r="AX1522" s="14"/>
      <c r="AY1522" s="14">
        <v>0</v>
      </c>
      <c r="AZ1522" s="14">
        <v>2.4518168190028201E-2</v>
      </c>
      <c r="BA1522" s="14">
        <v>7.7284537353447494E-2</v>
      </c>
      <c r="BB1522" s="14">
        <v>8.5919152928349493E-2</v>
      </c>
      <c r="BC1522" s="14">
        <v>9.5802528273016205E-2</v>
      </c>
      <c r="BD1522" s="14">
        <v>0.13010604747266799</v>
      </c>
      <c r="BE1522" s="14">
        <v>0.115917503977312</v>
      </c>
      <c r="BF1522" s="14">
        <v>9.6267183514447699E-2</v>
      </c>
      <c r="BG1522" s="14">
        <v>0.14503026588797899</v>
      </c>
      <c r="BH1522" s="14">
        <v>8.1584899396544203E-2</v>
      </c>
      <c r="BI1522" s="14">
        <v>0.12676520095457</v>
      </c>
      <c r="BJ1522" s="14">
        <v>0.18324392578328699</v>
      </c>
      <c r="BK1522" s="14">
        <v>0.12283800529551001</v>
      </c>
      <c r="BL1522" s="14">
        <v>0.16941302797058599</v>
      </c>
      <c r="BM1522" s="14">
        <v>0.110447312174145</v>
      </c>
      <c r="BN1522" s="14">
        <v>9.7805287128041304E-2</v>
      </c>
      <c r="BO1522" s="14"/>
      <c r="BP1522" s="14">
        <v>0.108452425483653</v>
      </c>
      <c r="BQ1522" s="14">
        <v>0.10382392830317901</v>
      </c>
      <c r="BR1522" s="14">
        <v>0.11484781869826501</v>
      </c>
      <c r="BS1522" s="14">
        <v>0.11235616122181601</v>
      </c>
      <c r="BT1522" s="14">
        <v>0.124462063966105</v>
      </c>
      <c r="BU1522" s="14">
        <v>0.13266427646288101</v>
      </c>
      <c r="BV1522" s="14"/>
      <c r="BW1522" s="14">
        <v>0.124203756749623</v>
      </c>
      <c r="BX1522" s="14">
        <v>0.109796950957755</v>
      </c>
      <c r="BY1522" s="14" t="s">
        <v>120</v>
      </c>
      <c r="BZ1522" s="14">
        <v>9.1305564345474197E-2</v>
      </c>
      <c r="CA1522" s="14">
        <v>8.8980792534077993E-2</v>
      </c>
      <c r="CB1522" s="14">
        <v>0.107671551561504</v>
      </c>
      <c r="CC1522" s="14">
        <v>0.12440322545235</v>
      </c>
      <c r="CD1522" s="14"/>
      <c r="CE1522" s="14">
        <v>0.103744166961456</v>
      </c>
      <c r="CF1522" s="14">
        <v>0.136807353005686</v>
      </c>
      <c r="CG1522" s="14">
        <v>9.5255629976041103E-2</v>
      </c>
      <c r="CH1522" s="14">
        <v>0.12695758510062899</v>
      </c>
      <c r="CI1522" s="14"/>
      <c r="CJ1522" s="14">
        <v>9.6765087318998202E-2</v>
      </c>
      <c r="CK1522" s="14">
        <v>0.13371529208930799</v>
      </c>
      <c r="CL1522" s="14">
        <v>0.110159930217476</v>
      </c>
      <c r="CM1522" s="14">
        <v>9.3282553045928598E-2</v>
      </c>
      <c r="CN1522" s="14"/>
      <c r="CO1522" s="14">
        <v>9.2410091161454794E-2</v>
      </c>
      <c r="CP1522" s="14">
        <v>0.11326661727732799</v>
      </c>
      <c r="CQ1522" s="14"/>
      <c r="CR1522" s="14">
        <v>0.11272553018980599</v>
      </c>
      <c r="CS1522" s="14">
        <v>0.114402208034702</v>
      </c>
    </row>
    <row r="1523" spans="2:97" x14ac:dyDescent="0.3">
      <c r="B1523" t="s">
        <v>234</v>
      </c>
      <c r="C1523" s="14">
        <v>7.0499711354475206E-2</v>
      </c>
      <c r="D1523" s="14">
        <v>8.5699974225554504E-2</v>
      </c>
      <c r="E1523" s="14">
        <v>5.5839941001710497E-2</v>
      </c>
      <c r="F1523" s="14"/>
      <c r="G1523" s="14">
        <v>6.8708044265158794E-2</v>
      </c>
      <c r="H1523" s="14">
        <v>4.1679684060693202E-2</v>
      </c>
      <c r="I1523" s="14">
        <v>6.3027164792143806E-2</v>
      </c>
      <c r="J1523" s="14">
        <v>9.6828579259079395E-2</v>
      </c>
      <c r="K1523" s="14">
        <v>9.2492224556819699E-2</v>
      </c>
      <c r="L1523" s="14">
        <v>6.5106736593587206E-2</v>
      </c>
      <c r="M1523" s="14"/>
      <c r="N1523" s="14">
        <v>6.3076290951359595E-2</v>
      </c>
      <c r="O1523" s="14">
        <v>5.8288667155057802E-2</v>
      </c>
      <c r="P1523" s="14">
        <v>7.6750639367953205E-2</v>
      </c>
      <c r="Q1523" s="14">
        <v>8.6524339801019104E-2</v>
      </c>
      <c r="R1523" s="14"/>
      <c r="S1523" s="14">
        <v>4.6866619235734999E-2</v>
      </c>
      <c r="T1523" s="14">
        <v>8.4276196236227993E-2</v>
      </c>
      <c r="U1523" s="14">
        <v>3.3859116598406597E-2</v>
      </c>
      <c r="V1523" s="14">
        <v>6.83797213518125E-2</v>
      </c>
      <c r="W1523" s="14">
        <v>9.4199427719550394E-2</v>
      </c>
      <c r="X1523" s="14">
        <v>3.5603497752434599E-2</v>
      </c>
      <c r="Y1523" s="14">
        <v>9.2905945094154202E-2</v>
      </c>
      <c r="Z1523" s="14">
        <v>0.12312729656486</v>
      </c>
      <c r="AA1523" s="14">
        <v>8.1033977980638106E-2</v>
      </c>
      <c r="AB1523" s="14">
        <v>8.9396006163835806E-2</v>
      </c>
      <c r="AC1523" s="14">
        <v>7.6208987005708301E-2</v>
      </c>
      <c r="AD1523" s="14">
        <v>4.03282662982761E-2</v>
      </c>
      <c r="AE1523" s="14"/>
      <c r="AF1523" s="14">
        <v>7.5824575183276899E-2</v>
      </c>
      <c r="AG1523" s="14">
        <v>4.7939727269051997E-2</v>
      </c>
      <c r="AH1523" s="14">
        <v>4.5396272459239197E-2</v>
      </c>
      <c r="AI1523" s="14">
        <v>0.17520241493454</v>
      </c>
      <c r="AJ1523" s="14">
        <v>2.5561430563641602E-2</v>
      </c>
      <c r="AK1523" s="14"/>
      <c r="AL1523" s="14">
        <v>4.5167588293363897E-2</v>
      </c>
      <c r="AM1523" s="14">
        <v>6.0408593040092898E-2</v>
      </c>
      <c r="AN1523" s="14">
        <v>3.4687338173050399E-2</v>
      </c>
      <c r="AO1523" s="14">
        <v>0.13914741119590299</v>
      </c>
      <c r="AP1523" s="14">
        <v>6.7815864996837699E-2</v>
      </c>
      <c r="AQ1523" s="14">
        <v>6.7113872529069293E-2</v>
      </c>
      <c r="AR1523" s="14"/>
      <c r="AS1523" s="14">
        <v>7.0789086489159395E-2</v>
      </c>
      <c r="AT1523" s="14">
        <v>7.3355621219106604E-2</v>
      </c>
      <c r="AU1523" s="14">
        <v>7.4548504004287905E-2</v>
      </c>
      <c r="AV1523" s="14">
        <v>4.2028234255627697E-2</v>
      </c>
      <c r="AW1523" s="14">
        <v>4.4958137358897698E-2</v>
      </c>
      <c r="AX1523" s="14"/>
      <c r="AY1523" s="14">
        <v>0</v>
      </c>
      <c r="AZ1523" s="14">
        <v>0.151217575380069</v>
      </c>
      <c r="BA1523" s="14">
        <v>7.9327065800261498E-2</v>
      </c>
      <c r="BB1523" s="14">
        <v>8.5724700367458606E-2</v>
      </c>
      <c r="BC1523" s="14">
        <v>6.0477433481070403E-2</v>
      </c>
      <c r="BD1523" s="14">
        <v>5.9207102163932698E-2</v>
      </c>
      <c r="BE1523" s="14">
        <v>8.8873688247569194E-2</v>
      </c>
      <c r="BF1523" s="14">
        <v>8.3604910689901599E-2</v>
      </c>
      <c r="BG1523" s="14">
        <v>0.103986653742438</v>
      </c>
      <c r="BH1523" s="14">
        <v>6.4153496889023304E-2</v>
      </c>
      <c r="BI1523" s="14">
        <v>6.3268465185362693E-2</v>
      </c>
      <c r="BJ1523" s="14">
        <v>6.0526754712614303E-2</v>
      </c>
      <c r="BK1523" s="14">
        <v>4.9152047685384101E-2</v>
      </c>
      <c r="BL1523" s="14">
        <v>4.0895043713299099E-2</v>
      </c>
      <c r="BM1523" s="14">
        <v>6.0837099837488799E-2</v>
      </c>
      <c r="BN1523" s="14">
        <v>2.6598186036586698E-2</v>
      </c>
      <c r="BO1523" s="14"/>
      <c r="BP1523" s="14">
        <v>5.9243645866627302E-2</v>
      </c>
      <c r="BQ1523" s="14">
        <v>5.7333746446718299E-2</v>
      </c>
      <c r="BR1523" s="14">
        <v>7.1748553810318805E-2</v>
      </c>
      <c r="BS1523" s="14">
        <v>7.9947335125866201E-2</v>
      </c>
      <c r="BT1523" s="14">
        <v>0.105516441556601</v>
      </c>
      <c r="BU1523" s="14">
        <v>8.8560194663244093E-2</v>
      </c>
      <c r="BV1523" s="14"/>
      <c r="BW1523" s="14">
        <v>7.3305796612686006E-2</v>
      </c>
      <c r="BX1523" s="14">
        <v>5.4933496645358203E-2</v>
      </c>
      <c r="BY1523" s="14" t="s">
        <v>120</v>
      </c>
      <c r="BZ1523" s="14">
        <v>9.9751139968603894E-2</v>
      </c>
      <c r="CA1523" s="14">
        <v>9.8174508769954899E-2</v>
      </c>
      <c r="CB1523" s="14">
        <v>6.3858388531129906E-2</v>
      </c>
      <c r="CC1523" s="14">
        <v>4.6020654557201002E-2</v>
      </c>
      <c r="CD1523" s="14"/>
      <c r="CE1523" s="14">
        <v>5.7755701408924297E-2</v>
      </c>
      <c r="CF1523" s="14">
        <v>5.6692514204481702E-2</v>
      </c>
      <c r="CG1523" s="14">
        <v>0.104063504971173</v>
      </c>
      <c r="CH1523" s="14">
        <v>7.73002905059572E-2</v>
      </c>
      <c r="CI1523" s="14"/>
      <c r="CJ1523" s="14">
        <v>7.4048502425463E-2</v>
      </c>
      <c r="CK1523" s="14">
        <v>6.0876589734075802E-2</v>
      </c>
      <c r="CL1523" s="14">
        <v>7.5125249714711004E-2</v>
      </c>
      <c r="CM1523" s="14">
        <v>5.1241721725491698E-2</v>
      </c>
      <c r="CN1523" s="14"/>
      <c r="CO1523" s="14">
        <v>6.42695554976766E-2</v>
      </c>
      <c r="CP1523" s="14">
        <v>7.0328649569690205E-2</v>
      </c>
      <c r="CQ1523" s="14"/>
      <c r="CR1523" s="14">
        <v>6.3577072980687196E-2</v>
      </c>
      <c r="CS1523" s="14">
        <v>6.9561765666628195E-2</v>
      </c>
    </row>
    <row r="1524" spans="2:97" x14ac:dyDescent="0.3">
      <c r="B1524" t="s">
        <v>92</v>
      </c>
      <c r="C1524" s="14">
        <v>2.8972178974500301E-2</v>
      </c>
      <c r="D1524" s="14">
        <v>2.1524785205206599E-2</v>
      </c>
      <c r="E1524" s="14">
        <v>3.6342966463141099E-2</v>
      </c>
      <c r="F1524" s="14"/>
      <c r="G1524" s="14">
        <v>2.7145946360919999E-2</v>
      </c>
      <c r="H1524" s="14">
        <v>2.9221723393431299E-2</v>
      </c>
      <c r="I1524" s="14">
        <v>3.4338448836025402E-2</v>
      </c>
      <c r="J1524" s="14">
        <v>1.40360614945524E-2</v>
      </c>
      <c r="K1524" s="14">
        <v>2.9556198797940199E-2</v>
      </c>
      <c r="L1524" s="14">
        <v>3.7337910377551201E-2</v>
      </c>
      <c r="M1524" s="14"/>
      <c r="N1524" s="14">
        <v>1.5405793875748201E-2</v>
      </c>
      <c r="O1524" s="14">
        <v>1.7354332070583001E-2</v>
      </c>
      <c r="P1524" s="14">
        <v>3.1209789119732899E-2</v>
      </c>
      <c r="Q1524" s="14">
        <v>5.2081292802704203E-2</v>
      </c>
      <c r="R1524" s="14"/>
      <c r="S1524" s="14">
        <v>4.47164989988263E-2</v>
      </c>
      <c r="T1524" s="14">
        <v>2.4131369081807401E-2</v>
      </c>
      <c r="U1524" s="14">
        <v>2.8241593499563799E-2</v>
      </c>
      <c r="V1524" s="14">
        <v>5.0011434206045204E-3</v>
      </c>
      <c r="W1524" s="14">
        <v>2.6079917397846399E-2</v>
      </c>
      <c r="X1524" s="14">
        <v>7.0042727605746896E-2</v>
      </c>
      <c r="Y1524" s="14">
        <v>2.7780380900577401E-2</v>
      </c>
      <c r="Z1524" s="14">
        <v>1.1810481617696E-2</v>
      </c>
      <c r="AA1524" s="14">
        <v>3.1597810264336501E-2</v>
      </c>
      <c r="AB1524" s="14">
        <v>2.23392885176611E-2</v>
      </c>
      <c r="AC1524" s="14">
        <v>1.0922857077883499E-2</v>
      </c>
      <c r="AD1524" s="14">
        <v>0</v>
      </c>
      <c r="AE1524" s="14"/>
      <c r="AF1524" s="14">
        <v>2.0244249537759499E-2</v>
      </c>
      <c r="AG1524" s="14">
        <v>2.5193731915251E-2</v>
      </c>
      <c r="AH1524" s="14">
        <v>1.07574437575881E-2</v>
      </c>
      <c r="AI1524" s="14">
        <v>3.8490696038124897E-2</v>
      </c>
      <c r="AJ1524" s="14">
        <v>4.1718406039935201E-2</v>
      </c>
      <c r="AK1524" s="14"/>
      <c r="AL1524" s="14">
        <v>2.20267882769088E-2</v>
      </c>
      <c r="AM1524" s="14">
        <v>1.5307568373260701E-2</v>
      </c>
      <c r="AN1524" s="14">
        <v>1.9088456406891899E-2</v>
      </c>
      <c r="AO1524" s="14">
        <v>3.7514667322610197E-2</v>
      </c>
      <c r="AP1524" s="14">
        <v>2.13351757855453E-2</v>
      </c>
      <c r="AQ1524" s="14">
        <v>5.9615045051190398E-2</v>
      </c>
      <c r="AR1524" s="14"/>
      <c r="AS1524" s="14">
        <v>3.5775539112878903E-2</v>
      </c>
      <c r="AT1524" s="14">
        <v>3.60826356205729E-2</v>
      </c>
      <c r="AU1524" s="14">
        <v>2.8455719466694701E-2</v>
      </c>
      <c r="AV1524" s="14">
        <v>8.1204963530356594E-3</v>
      </c>
      <c r="AW1524" s="14">
        <v>0</v>
      </c>
      <c r="AX1524" s="14"/>
      <c r="AY1524" s="14">
        <v>6.4890754871020195E-2</v>
      </c>
      <c r="AZ1524" s="14">
        <v>5.1032260320766597E-2</v>
      </c>
      <c r="BA1524" s="14">
        <v>2.9138634422739999E-2</v>
      </c>
      <c r="BB1524" s="14">
        <v>1.6357119159252399E-2</v>
      </c>
      <c r="BC1524" s="14">
        <v>5.1160107999382101E-2</v>
      </c>
      <c r="BD1524" s="14">
        <v>4.5105892365614901E-2</v>
      </c>
      <c r="BE1524" s="14">
        <v>9.8651803915616992E-3</v>
      </c>
      <c r="BF1524" s="14">
        <v>4.4347456924489097E-2</v>
      </c>
      <c r="BG1524" s="14">
        <v>7.5761410424939899E-3</v>
      </c>
      <c r="BH1524" s="14">
        <v>2.4402993204448199E-2</v>
      </c>
      <c r="BI1524" s="14">
        <v>3.3322955771158402E-2</v>
      </c>
      <c r="BJ1524" s="14">
        <v>2.89075858203259E-2</v>
      </c>
      <c r="BK1524" s="14">
        <v>0</v>
      </c>
      <c r="BL1524" s="14">
        <v>0</v>
      </c>
      <c r="BM1524" s="14">
        <v>1.86798867108189E-2</v>
      </c>
      <c r="BN1524" s="14">
        <v>0</v>
      </c>
      <c r="BO1524" s="14"/>
      <c r="BP1524" s="14">
        <v>1.88143578138306E-2</v>
      </c>
      <c r="BQ1524" s="14">
        <v>3.4546285119954098E-2</v>
      </c>
      <c r="BR1524" s="14">
        <v>2.4325902863421098E-2</v>
      </c>
      <c r="BS1524" s="14">
        <v>2.98810624574599E-2</v>
      </c>
      <c r="BT1524" s="14">
        <v>3.67102680133648E-2</v>
      </c>
      <c r="BU1524" s="14">
        <v>4.0768206792109699E-2</v>
      </c>
      <c r="BV1524" s="14"/>
      <c r="BW1524" s="14">
        <v>2.32193118257343E-2</v>
      </c>
      <c r="BX1524" s="14">
        <v>1.9569774949383799E-2</v>
      </c>
      <c r="BY1524" s="14" t="s">
        <v>120</v>
      </c>
      <c r="BZ1524" s="14">
        <v>3.8924110281556797E-2</v>
      </c>
      <c r="CA1524" s="14">
        <v>5.8367724411550602E-2</v>
      </c>
      <c r="CB1524" s="14">
        <v>1.9456859730117002E-2</v>
      </c>
      <c r="CC1524" s="14">
        <v>8.2925143080379599E-2</v>
      </c>
      <c r="CD1524" s="14"/>
      <c r="CE1524" s="14">
        <v>2.70686035986786E-2</v>
      </c>
      <c r="CF1524" s="14">
        <v>2.30057731107472E-2</v>
      </c>
      <c r="CG1524" s="14">
        <v>4.6041921078160401E-2</v>
      </c>
      <c r="CH1524" s="14">
        <v>1.5407996689151099E-2</v>
      </c>
      <c r="CI1524" s="14"/>
      <c r="CJ1524" s="14">
        <v>3.2000190377962603E-2</v>
      </c>
      <c r="CK1524" s="14">
        <v>1.17721419205657E-2</v>
      </c>
      <c r="CL1524" s="14">
        <v>2.8938617694647801E-2</v>
      </c>
      <c r="CM1524" s="14">
        <v>7.5377689806127801E-2</v>
      </c>
      <c r="CN1524" s="14"/>
      <c r="CO1524" s="14">
        <v>2.2526646836450299E-2</v>
      </c>
      <c r="CP1524" s="14">
        <v>2.91717986969183E-2</v>
      </c>
      <c r="CQ1524" s="14"/>
      <c r="CR1524" s="14">
        <v>1.51896948874768E-2</v>
      </c>
      <c r="CS1524" s="14">
        <v>2.5834554584711001E-2</v>
      </c>
    </row>
    <row r="1525" spans="2:97" x14ac:dyDescent="0.3">
      <c r="B1525" t="s">
        <v>235</v>
      </c>
      <c r="C1525" s="14">
        <v>0.53748062363940896</v>
      </c>
      <c r="D1525" s="14">
        <v>0.51860634323128596</v>
      </c>
      <c r="E1525" s="14">
        <v>0.55457260011971099</v>
      </c>
      <c r="F1525" s="14"/>
      <c r="G1525" s="14">
        <v>0.52037960014603801</v>
      </c>
      <c r="H1525" s="14">
        <v>0.67710442247214597</v>
      </c>
      <c r="I1525" s="14">
        <v>0.57597479719876798</v>
      </c>
      <c r="J1525" s="14">
        <v>0.52142370141130301</v>
      </c>
      <c r="K1525" s="14">
        <v>0.46173973623919901</v>
      </c>
      <c r="L1525" s="14">
        <v>0.46762887409701998</v>
      </c>
      <c r="M1525" s="14"/>
      <c r="N1525" s="14">
        <v>0.591277092405325</v>
      </c>
      <c r="O1525" s="14">
        <v>0.58483388554601501</v>
      </c>
      <c r="P1525" s="14">
        <v>0.46734561929491503</v>
      </c>
      <c r="Q1525" s="14">
        <v>0.49245127442759501</v>
      </c>
      <c r="R1525" s="14"/>
      <c r="S1525" s="14">
        <v>0.63067834298863301</v>
      </c>
      <c r="T1525" s="14">
        <v>0.50834601169331906</v>
      </c>
      <c r="U1525" s="14">
        <v>0.47392369389830402</v>
      </c>
      <c r="V1525" s="14">
        <v>0.53769719763755297</v>
      </c>
      <c r="W1525" s="14">
        <v>0.43789883530590401</v>
      </c>
      <c r="X1525" s="14">
        <v>0.51077112121051205</v>
      </c>
      <c r="Y1525" s="14">
        <v>0.56102001278839098</v>
      </c>
      <c r="Z1525" s="14">
        <v>0.43021718060117098</v>
      </c>
      <c r="AA1525" s="14">
        <v>0.58894169896825299</v>
      </c>
      <c r="AB1525" s="14">
        <v>0.53197647157336303</v>
      </c>
      <c r="AC1525" s="14">
        <v>0.534909284806386</v>
      </c>
      <c r="AD1525" s="14">
        <v>0.62145436943323196</v>
      </c>
      <c r="AE1525" s="14"/>
      <c r="AF1525" s="14">
        <v>0.52644511442729602</v>
      </c>
      <c r="AG1525" s="14">
        <v>0.59663260352108505</v>
      </c>
      <c r="AH1525" s="14">
        <v>0.61923425595269899</v>
      </c>
      <c r="AI1525" s="14">
        <v>0.39115250625862602</v>
      </c>
      <c r="AJ1525" s="14">
        <v>0.65061014097743997</v>
      </c>
      <c r="AK1525" s="14"/>
      <c r="AL1525" s="14">
        <v>0.626219640010104</v>
      </c>
      <c r="AM1525" s="14">
        <v>0.57054290571544997</v>
      </c>
      <c r="AN1525" s="14">
        <v>0.62874565739960597</v>
      </c>
      <c r="AO1525" s="14">
        <v>0.38500105898596598</v>
      </c>
      <c r="AP1525" s="14">
        <v>0.64467674407872599</v>
      </c>
      <c r="AQ1525" s="14">
        <v>0.449228947792156</v>
      </c>
      <c r="AR1525" s="14"/>
      <c r="AS1525" s="14">
        <v>0.48221364004588502</v>
      </c>
      <c r="AT1525" s="14">
        <v>0.47863829605564401</v>
      </c>
      <c r="AU1525" s="14">
        <v>0.58151028678554495</v>
      </c>
      <c r="AV1525" s="14">
        <v>0.68424134112670698</v>
      </c>
      <c r="AW1525" s="14">
        <v>0.75645444010477203</v>
      </c>
      <c r="AX1525" s="14"/>
      <c r="AY1525" s="14">
        <v>0.42122371806278402</v>
      </c>
      <c r="AZ1525" s="14">
        <v>0.51692091849241495</v>
      </c>
      <c r="BA1525" s="14">
        <v>0.43807880881426497</v>
      </c>
      <c r="BB1525" s="14">
        <v>0.47178364083577501</v>
      </c>
      <c r="BC1525" s="14">
        <v>0.56133447824332505</v>
      </c>
      <c r="BD1525" s="14">
        <v>0.55575401356593501</v>
      </c>
      <c r="BE1525" s="14">
        <v>0.510792940447927</v>
      </c>
      <c r="BF1525" s="14">
        <v>0.605445759844642</v>
      </c>
      <c r="BG1525" s="14">
        <v>0.47173122436929399</v>
      </c>
      <c r="BH1525" s="14">
        <v>0.54646661849111</v>
      </c>
      <c r="BI1525" s="14">
        <v>0.57055227189850499</v>
      </c>
      <c r="BJ1525" s="14">
        <v>0.488836747701695</v>
      </c>
      <c r="BK1525" s="14">
        <v>0.59130577483498103</v>
      </c>
      <c r="BL1525" s="14">
        <v>0.51542078669695401</v>
      </c>
      <c r="BM1525" s="14">
        <v>0.617370864020378</v>
      </c>
      <c r="BN1525" s="14">
        <v>0.74127221535406596</v>
      </c>
      <c r="BO1525" s="14"/>
      <c r="BP1525" s="14">
        <v>0.62056614933274501</v>
      </c>
      <c r="BQ1525" s="14">
        <v>0.52263215999567403</v>
      </c>
      <c r="BR1525" s="14">
        <v>0.52762830967172303</v>
      </c>
      <c r="BS1525" s="14">
        <v>0.51098466555986599</v>
      </c>
      <c r="BT1525" s="14">
        <v>0.473428576522748</v>
      </c>
      <c r="BU1525" s="14">
        <v>0.47035232352408202</v>
      </c>
      <c r="BV1525" s="14"/>
      <c r="BW1525" s="14">
        <v>0.51847210215071604</v>
      </c>
      <c r="BX1525" s="14">
        <v>0.57238734234668998</v>
      </c>
      <c r="BY1525" s="14" t="s">
        <v>120</v>
      </c>
      <c r="BZ1525" s="14">
        <v>0.49015626113112098</v>
      </c>
      <c r="CA1525" s="14">
        <v>0.495214432864506</v>
      </c>
      <c r="CB1525" s="14">
        <v>0.60556172457511004</v>
      </c>
      <c r="CC1525" s="14">
        <v>0.43847908532273699</v>
      </c>
      <c r="CD1525" s="14"/>
      <c r="CE1525" s="14">
        <v>0.61417039274941099</v>
      </c>
      <c r="CF1525" s="14">
        <v>0.59431935033938998</v>
      </c>
      <c r="CG1525" s="14">
        <v>0.44033462986936101</v>
      </c>
      <c r="CH1525" s="14">
        <v>0.540586563078988</v>
      </c>
      <c r="CI1525" s="14"/>
      <c r="CJ1525" s="14">
        <v>0.56783974400125703</v>
      </c>
      <c r="CK1525" s="14">
        <v>0.57354028197861995</v>
      </c>
      <c r="CL1525" s="14">
        <v>0.51872127310467897</v>
      </c>
      <c r="CM1525" s="14">
        <v>0.50322790132453199</v>
      </c>
      <c r="CN1525" s="14"/>
      <c r="CO1525" s="14">
        <v>0.63955487323010396</v>
      </c>
      <c r="CP1525" s="14">
        <v>0.52677574265007798</v>
      </c>
      <c r="CQ1525" s="14"/>
      <c r="CR1525" s="14">
        <v>0.59138857135330702</v>
      </c>
      <c r="CS1525" s="14">
        <v>0.53737822931123502</v>
      </c>
    </row>
    <row r="1526" spans="2:97" x14ac:dyDescent="0.3">
      <c r="B1526" t="s">
        <v>236</v>
      </c>
      <c r="C1526" s="14">
        <v>0.18201955910974199</v>
      </c>
      <c r="D1526" s="14">
        <v>0.21001813671970099</v>
      </c>
      <c r="E1526" s="14">
        <v>0.155171124227865</v>
      </c>
      <c r="F1526" s="14"/>
      <c r="G1526" s="14">
        <v>0.20427461391497501</v>
      </c>
      <c r="H1526" s="14">
        <v>0.10896273590231</v>
      </c>
      <c r="I1526" s="14">
        <v>0.20585676423434099</v>
      </c>
      <c r="J1526" s="14">
        <v>0.18265997800224501</v>
      </c>
      <c r="K1526" s="14">
        <v>0.221634169727981</v>
      </c>
      <c r="L1526" s="14">
        <v>0.180292379168665</v>
      </c>
      <c r="M1526" s="14"/>
      <c r="N1526" s="14">
        <v>0.17552766989417801</v>
      </c>
      <c r="O1526" s="14">
        <v>0.15917962532910401</v>
      </c>
      <c r="P1526" s="14">
        <v>0.21844273500077099</v>
      </c>
      <c r="Q1526" s="14">
        <v>0.18102299206689099</v>
      </c>
      <c r="R1526" s="14"/>
      <c r="S1526" s="14">
        <v>0.152418985828707</v>
      </c>
      <c r="T1526" s="14">
        <v>0.20171207126322599</v>
      </c>
      <c r="U1526" s="14">
        <v>0.16548360469169701</v>
      </c>
      <c r="V1526" s="14">
        <v>0.16778072203806399</v>
      </c>
      <c r="W1526" s="14">
        <v>0.24383188454208399</v>
      </c>
      <c r="X1526" s="14">
        <v>0.15278120800470801</v>
      </c>
      <c r="Y1526" s="14">
        <v>0.18573010327777401</v>
      </c>
      <c r="Z1526" s="14">
        <v>0.30276273477221599</v>
      </c>
      <c r="AA1526" s="14">
        <v>0.15999669307655301</v>
      </c>
      <c r="AB1526" s="14">
        <v>0.20407366319825901</v>
      </c>
      <c r="AC1526" s="14">
        <v>0.210288497892856</v>
      </c>
      <c r="AD1526" s="14">
        <v>6.2023412576456403E-2</v>
      </c>
      <c r="AE1526" s="14"/>
      <c r="AF1526" s="14">
        <v>0.21245624558005</v>
      </c>
      <c r="AG1526" s="14">
        <v>0.149260772756559</v>
      </c>
      <c r="AH1526" s="14">
        <v>0.116905545473378</v>
      </c>
      <c r="AI1526" s="14">
        <v>0.311508909673477</v>
      </c>
      <c r="AJ1526" s="14">
        <v>7.0608046054669193E-2</v>
      </c>
      <c r="AK1526" s="14"/>
      <c r="AL1526" s="14">
        <v>0.13804498955542199</v>
      </c>
      <c r="AM1526" s="14">
        <v>0.179224924719219</v>
      </c>
      <c r="AN1526" s="14">
        <v>0.10982577224577</v>
      </c>
      <c r="AO1526" s="14">
        <v>0.28372501992408</v>
      </c>
      <c r="AP1526" s="14">
        <v>0.14669057330782201</v>
      </c>
      <c r="AQ1526" s="14">
        <v>0.15601976988390701</v>
      </c>
      <c r="AR1526" s="14"/>
      <c r="AS1526" s="14">
        <v>0.17850752123927399</v>
      </c>
      <c r="AT1526" s="14">
        <v>0.218553022485038</v>
      </c>
      <c r="AU1526" s="14">
        <v>0.176058834229364</v>
      </c>
      <c r="AV1526" s="14">
        <v>0.14849457307217601</v>
      </c>
      <c r="AW1526" s="14">
        <v>9.4340818596970993E-2</v>
      </c>
      <c r="AX1526" s="14"/>
      <c r="AY1526" s="14">
        <v>0</v>
      </c>
      <c r="AZ1526" s="14">
        <v>0.175735743570097</v>
      </c>
      <c r="BA1526" s="14">
        <v>0.15661160315370901</v>
      </c>
      <c r="BB1526" s="14">
        <v>0.171643853295808</v>
      </c>
      <c r="BC1526" s="14">
        <v>0.15627996175408701</v>
      </c>
      <c r="BD1526" s="14">
        <v>0.18931314963660101</v>
      </c>
      <c r="BE1526" s="14">
        <v>0.20479119222488101</v>
      </c>
      <c r="BF1526" s="14">
        <v>0.17987209420434899</v>
      </c>
      <c r="BG1526" s="14">
        <v>0.249016919630416</v>
      </c>
      <c r="BH1526" s="14">
        <v>0.14573839628556801</v>
      </c>
      <c r="BI1526" s="14">
        <v>0.190033666139933</v>
      </c>
      <c r="BJ1526" s="14">
        <v>0.243770680495901</v>
      </c>
      <c r="BK1526" s="14">
        <v>0.17199005298089401</v>
      </c>
      <c r="BL1526" s="14">
        <v>0.21030807168388599</v>
      </c>
      <c r="BM1526" s="14">
        <v>0.171284412011633</v>
      </c>
      <c r="BN1526" s="14">
        <v>0.12440347316462801</v>
      </c>
      <c r="BO1526" s="14"/>
      <c r="BP1526" s="14">
        <v>0.16769607135028</v>
      </c>
      <c r="BQ1526" s="14">
        <v>0.16115767474989701</v>
      </c>
      <c r="BR1526" s="14">
        <v>0.18659637250858399</v>
      </c>
      <c r="BS1526" s="14">
        <v>0.19230349634768301</v>
      </c>
      <c r="BT1526" s="14">
        <v>0.22997850552270599</v>
      </c>
      <c r="BU1526" s="14">
        <v>0.22122447112612501</v>
      </c>
      <c r="BV1526" s="14"/>
      <c r="BW1526" s="14">
        <v>0.19750955336230899</v>
      </c>
      <c r="BX1526" s="14">
        <v>0.16473044760311301</v>
      </c>
      <c r="BY1526" s="14" t="s">
        <v>120</v>
      </c>
      <c r="BZ1526" s="14">
        <v>0.19105670431407801</v>
      </c>
      <c r="CA1526" s="14">
        <v>0.18715530130403299</v>
      </c>
      <c r="CB1526" s="14">
        <v>0.171529940092634</v>
      </c>
      <c r="CC1526" s="14">
        <v>0.170423880009551</v>
      </c>
      <c r="CD1526" s="14"/>
      <c r="CE1526" s="14">
        <v>0.16149986837038099</v>
      </c>
      <c r="CF1526" s="14">
        <v>0.19349986721016799</v>
      </c>
      <c r="CG1526" s="14">
        <v>0.19931913494721401</v>
      </c>
      <c r="CH1526" s="14">
        <v>0.20425787560658701</v>
      </c>
      <c r="CI1526" s="14"/>
      <c r="CJ1526" s="14">
        <v>0.17081358974446101</v>
      </c>
      <c r="CK1526" s="14">
        <v>0.19459188182338299</v>
      </c>
      <c r="CL1526" s="14">
        <v>0.18528517993218699</v>
      </c>
      <c r="CM1526" s="14">
        <v>0.14452427477141999</v>
      </c>
      <c r="CN1526" s="14"/>
      <c r="CO1526" s="14">
        <v>0.15667964665913101</v>
      </c>
      <c r="CP1526" s="14">
        <v>0.18359526684701799</v>
      </c>
      <c r="CQ1526" s="14"/>
      <c r="CR1526" s="14">
        <v>0.17630260317049401</v>
      </c>
      <c r="CS1526" s="14">
        <v>0.183963973701331</v>
      </c>
    </row>
    <row r="1527" spans="2:97" x14ac:dyDescent="0.3">
      <c r="B1527" t="s">
        <v>237</v>
      </c>
      <c r="C1527" s="14">
        <v>0.35546106452966703</v>
      </c>
      <c r="D1527" s="14">
        <v>0.30858820651158603</v>
      </c>
      <c r="E1527" s="14">
        <v>0.39940147589184599</v>
      </c>
      <c r="F1527" s="14"/>
      <c r="G1527" s="14">
        <v>0.31610498623106298</v>
      </c>
      <c r="H1527" s="14">
        <v>0.56814168656983599</v>
      </c>
      <c r="I1527" s="14">
        <v>0.37011803296442702</v>
      </c>
      <c r="J1527" s="14">
        <v>0.33876372340905803</v>
      </c>
      <c r="K1527" s="14">
        <v>0.240105566511218</v>
      </c>
      <c r="L1527" s="14">
        <v>0.287336494928355</v>
      </c>
      <c r="M1527" s="14"/>
      <c r="N1527" s="14">
        <v>0.41574942251114699</v>
      </c>
      <c r="O1527" s="14">
        <v>0.425654260216911</v>
      </c>
      <c r="P1527" s="14">
        <v>0.248902884294145</v>
      </c>
      <c r="Q1527" s="14">
        <v>0.31142828236070502</v>
      </c>
      <c r="R1527" s="14"/>
      <c r="S1527" s="14">
        <v>0.47825935715992701</v>
      </c>
      <c r="T1527" s="14">
        <v>0.30663394043009201</v>
      </c>
      <c r="U1527" s="14">
        <v>0.30844008920660598</v>
      </c>
      <c r="V1527" s="14">
        <v>0.36991647559948898</v>
      </c>
      <c r="W1527" s="14">
        <v>0.19406695076382</v>
      </c>
      <c r="X1527" s="14">
        <v>0.35798991320580398</v>
      </c>
      <c r="Y1527" s="14">
        <v>0.37528990951061703</v>
      </c>
      <c r="Z1527" s="14">
        <v>0.12745444582895499</v>
      </c>
      <c r="AA1527" s="14">
        <v>0.42894500589169998</v>
      </c>
      <c r="AB1527" s="14">
        <v>0.32790280837510399</v>
      </c>
      <c r="AC1527" s="14">
        <v>0.32462078691353002</v>
      </c>
      <c r="AD1527" s="14">
        <v>0.55943095685677602</v>
      </c>
      <c r="AE1527" s="14"/>
      <c r="AF1527" s="14">
        <v>0.31398886884724603</v>
      </c>
      <c r="AG1527" s="14">
        <v>0.44737183076452702</v>
      </c>
      <c r="AH1527" s="14">
        <v>0.50232871047932204</v>
      </c>
      <c r="AI1527" s="14">
        <v>7.9643596585149107E-2</v>
      </c>
      <c r="AJ1527" s="14">
        <v>0.58000209492277</v>
      </c>
      <c r="AK1527" s="14"/>
      <c r="AL1527" s="14">
        <v>0.488174650454682</v>
      </c>
      <c r="AM1527" s="14">
        <v>0.391317980996231</v>
      </c>
      <c r="AN1527" s="14">
        <v>0.51891988515383602</v>
      </c>
      <c r="AO1527" s="14">
        <v>0.10127603906188599</v>
      </c>
      <c r="AP1527" s="14">
        <v>0.49798617077090401</v>
      </c>
      <c r="AQ1527" s="14">
        <v>0.29320917790824902</v>
      </c>
      <c r="AR1527" s="14"/>
      <c r="AS1527" s="14">
        <v>0.30370611880661103</v>
      </c>
      <c r="AT1527" s="14">
        <v>0.26008527357060601</v>
      </c>
      <c r="AU1527" s="14">
        <v>0.40545145255618198</v>
      </c>
      <c r="AV1527" s="14">
        <v>0.53574676805453203</v>
      </c>
      <c r="AW1527" s="14">
        <v>0.66211362150780095</v>
      </c>
      <c r="AX1527" s="14"/>
      <c r="AY1527" s="14">
        <v>0.42122371806278402</v>
      </c>
      <c r="AZ1527" s="14">
        <v>0.34118517492231798</v>
      </c>
      <c r="BA1527" s="14">
        <v>0.281467205660556</v>
      </c>
      <c r="BB1527" s="14">
        <v>0.30013978753996701</v>
      </c>
      <c r="BC1527" s="14">
        <v>0.40505451648923901</v>
      </c>
      <c r="BD1527" s="14">
        <v>0.366440863929334</v>
      </c>
      <c r="BE1527" s="14">
        <v>0.30600174822304599</v>
      </c>
      <c r="BF1527" s="14">
        <v>0.42557366564029298</v>
      </c>
      <c r="BG1527" s="14">
        <v>0.22271430473887799</v>
      </c>
      <c r="BH1527" s="14">
        <v>0.400728222205542</v>
      </c>
      <c r="BI1527" s="14">
        <v>0.38051860575857299</v>
      </c>
      <c r="BJ1527" s="14">
        <v>0.24506606720579399</v>
      </c>
      <c r="BK1527" s="14">
        <v>0.419315721854087</v>
      </c>
      <c r="BL1527" s="14">
        <v>0.30511271501306803</v>
      </c>
      <c r="BM1527" s="14">
        <v>0.44608645200874503</v>
      </c>
      <c r="BN1527" s="14">
        <v>0.61686874218943799</v>
      </c>
      <c r="BO1527" s="14"/>
      <c r="BP1527" s="14">
        <v>0.45287007798246498</v>
      </c>
      <c r="BQ1527" s="14">
        <v>0.36147448524577702</v>
      </c>
      <c r="BR1527" s="14">
        <v>0.34103193716314001</v>
      </c>
      <c r="BS1527" s="14">
        <v>0.31868116921218298</v>
      </c>
      <c r="BT1527" s="14">
        <v>0.24345007100004201</v>
      </c>
      <c r="BU1527" s="14">
        <v>0.24912785239795701</v>
      </c>
      <c r="BV1527" s="14"/>
      <c r="BW1527" s="14">
        <v>0.32096254878840702</v>
      </c>
      <c r="BX1527" s="14">
        <v>0.40765689474357703</v>
      </c>
      <c r="BY1527" s="14" t="s">
        <v>120</v>
      </c>
      <c r="BZ1527" s="14">
        <v>0.29909955681704198</v>
      </c>
      <c r="CA1527" s="14">
        <v>0.30805913156047299</v>
      </c>
      <c r="CB1527" s="14">
        <v>0.43403178448247698</v>
      </c>
      <c r="CC1527" s="14">
        <v>0.26805520531318699</v>
      </c>
      <c r="CD1527" s="14"/>
      <c r="CE1527" s="14">
        <v>0.45267052437902999</v>
      </c>
      <c r="CF1527" s="14">
        <v>0.400819483129222</v>
      </c>
      <c r="CG1527" s="14">
        <v>0.24101549492214699</v>
      </c>
      <c r="CH1527" s="14">
        <v>0.33632868747240202</v>
      </c>
      <c r="CI1527" s="14"/>
      <c r="CJ1527" s="14">
        <v>0.39702615425679499</v>
      </c>
      <c r="CK1527" s="14">
        <v>0.37894840015523701</v>
      </c>
      <c r="CL1527" s="14">
        <v>0.33343609317249201</v>
      </c>
      <c r="CM1527" s="14">
        <v>0.358703626553111</v>
      </c>
      <c r="CN1527" s="14"/>
      <c r="CO1527" s="14">
        <v>0.48287522657097198</v>
      </c>
      <c r="CP1527" s="14">
        <v>0.34318047580305899</v>
      </c>
      <c r="CQ1527" s="14"/>
      <c r="CR1527" s="14">
        <v>0.41508596818281401</v>
      </c>
      <c r="CS1527" s="14">
        <v>0.35341425560990403</v>
      </c>
    </row>
    <row r="1528" spans="2:97" x14ac:dyDescent="0.3">
      <c r="C1528" s="14"/>
      <c r="D1528" s="14"/>
      <c r="E1528" s="14"/>
      <c r="F1528" s="14"/>
      <c r="G1528" s="14"/>
      <c r="H1528" s="14"/>
      <c r="I1528" s="14"/>
      <c r="J1528" s="14"/>
      <c r="K1528" s="14"/>
      <c r="L1528" s="14"/>
      <c r="M1528" s="14"/>
      <c r="N1528" s="14"/>
      <c r="O1528" s="14"/>
      <c r="P1528" s="14"/>
      <c r="Q1528" s="14"/>
      <c r="R1528" s="14"/>
      <c r="S1528" s="14"/>
      <c r="T1528" s="14"/>
      <c r="U1528" s="14"/>
      <c r="V1528" s="14"/>
      <c r="W1528" s="14"/>
      <c r="X1528" s="14"/>
      <c r="Y1528" s="14"/>
      <c r="Z1528" s="14"/>
      <c r="AA1528" s="14"/>
      <c r="AB1528" s="14"/>
      <c r="AC1528" s="14"/>
      <c r="AD1528" s="14"/>
      <c r="AE1528" s="14"/>
      <c r="AF1528" s="14"/>
      <c r="AG1528" s="14"/>
      <c r="AH1528" s="14"/>
      <c r="AI1528" s="14"/>
      <c r="AJ1528" s="14"/>
      <c r="AK1528" s="14"/>
      <c r="AL1528" s="14"/>
      <c r="AM1528" s="14"/>
      <c r="AN1528" s="14"/>
      <c r="AO1528" s="14"/>
      <c r="AP1528" s="14"/>
      <c r="AQ1528" s="14"/>
      <c r="AR1528" s="14"/>
      <c r="AS1528" s="14"/>
      <c r="AT1528" s="14"/>
      <c r="AU1528" s="14"/>
      <c r="AV1528" s="14"/>
      <c r="AW1528" s="14"/>
      <c r="AX1528" s="14"/>
      <c r="AY1528" s="14"/>
      <c r="AZ1528" s="14"/>
      <c r="BA1528" s="14"/>
      <c r="BB1528" s="14"/>
      <c r="BC1528" s="14"/>
      <c r="BD1528" s="14"/>
      <c r="BE1528" s="14"/>
      <c r="BF1528" s="14"/>
      <c r="BG1528" s="14"/>
      <c r="BH1528" s="14"/>
      <c r="BI1528" s="14"/>
      <c r="BJ1528" s="14"/>
      <c r="BK1528" s="14"/>
      <c r="BL1528" s="14"/>
      <c r="BM1528" s="14"/>
      <c r="BN1528" s="14"/>
      <c r="BO1528" s="14"/>
      <c r="BP1528" s="14"/>
      <c r="BQ1528" s="14"/>
      <c r="BR1528" s="14"/>
      <c r="BS1528" s="14"/>
      <c r="BT1528" s="14"/>
      <c r="BU1528" s="14"/>
      <c r="BV1528" s="14"/>
      <c r="BW1528" s="14"/>
      <c r="BX1528" s="14"/>
      <c r="BY1528" s="14"/>
      <c r="BZ1528" s="14"/>
      <c r="CA1528" s="14"/>
      <c r="CB1528" s="14"/>
      <c r="CC1528" s="14"/>
      <c r="CD1528" s="14"/>
      <c r="CE1528" s="14"/>
      <c r="CF1528" s="14"/>
      <c r="CG1528" s="14"/>
      <c r="CH1528" s="14"/>
      <c r="CI1528" s="14"/>
      <c r="CJ1528" s="14"/>
      <c r="CK1528" s="14"/>
      <c r="CL1528" s="14"/>
      <c r="CM1528" s="14"/>
      <c r="CN1528" s="14"/>
      <c r="CO1528" s="14"/>
      <c r="CP1528" s="14"/>
      <c r="CQ1528" s="14"/>
      <c r="CR1528" s="14"/>
      <c r="CS1528" s="14"/>
    </row>
    <row r="1529" spans="2:97" x14ac:dyDescent="0.3">
      <c r="B1529" s="6" t="s">
        <v>575</v>
      </c>
      <c r="C1529" s="14"/>
      <c r="D1529" s="14"/>
      <c r="E1529" s="14"/>
      <c r="F1529" s="14"/>
      <c r="G1529" s="14"/>
      <c r="H1529" s="14"/>
      <c r="I1529" s="14"/>
      <c r="J1529" s="14"/>
      <c r="K1529" s="14"/>
      <c r="L1529" s="14"/>
      <c r="M1529" s="14"/>
      <c r="N1529" s="14"/>
      <c r="O1529" s="14"/>
      <c r="P1529" s="14"/>
      <c r="Q1529" s="14"/>
      <c r="R1529" s="14"/>
      <c r="S1529" s="14"/>
      <c r="T1529" s="14"/>
      <c r="U1529" s="14"/>
      <c r="V1529" s="14"/>
      <c r="W1529" s="14"/>
      <c r="X1529" s="14"/>
      <c r="Y1529" s="14"/>
      <c r="Z1529" s="14"/>
      <c r="AA1529" s="14"/>
      <c r="AB1529" s="14"/>
      <c r="AC1529" s="14"/>
      <c r="AD1529" s="14"/>
      <c r="AE1529" s="14"/>
      <c r="AF1529" s="14"/>
      <c r="AG1529" s="14"/>
      <c r="AH1529" s="14"/>
      <c r="AI1529" s="14"/>
      <c r="AJ1529" s="14"/>
      <c r="AK1529" s="14"/>
      <c r="AL1529" s="14"/>
      <c r="AM1529" s="14"/>
      <c r="AN1529" s="14"/>
      <c r="AO1529" s="14"/>
      <c r="AP1529" s="14"/>
      <c r="AQ1529" s="14"/>
      <c r="AR1529" s="14"/>
      <c r="AS1529" s="14"/>
      <c r="AT1529" s="14"/>
      <c r="AU1529" s="14"/>
      <c r="AV1529" s="14"/>
      <c r="AW1529" s="14"/>
      <c r="AX1529" s="14"/>
      <c r="AY1529" s="14"/>
      <c r="AZ1529" s="14"/>
      <c r="BA1529" s="14"/>
      <c r="BB1529" s="14"/>
      <c r="BC1529" s="14"/>
      <c r="BD1529" s="14"/>
      <c r="BE1529" s="14"/>
      <c r="BF1529" s="14"/>
      <c r="BG1529" s="14"/>
      <c r="BH1529" s="14"/>
      <c r="BI1529" s="14"/>
      <c r="BJ1529" s="14"/>
      <c r="BK1529" s="14"/>
      <c r="BL1529" s="14"/>
      <c r="BM1529" s="14"/>
      <c r="BN1529" s="14"/>
      <c r="BO1529" s="14"/>
      <c r="BP1529" s="14"/>
      <c r="BQ1529" s="14"/>
      <c r="BR1529" s="14"/>
      <c r="BS1529" s="14"/>
      <c r="BT1529" s="14"/>
      <c r="BU1529" s="14"/>
      <c r="BV1529" s="14"/>
      <c r="BW1529" s="14"/>
      <c r="BX1529" s="14"/>
      <c r="BY1529" s="14"/>
      <c r="BZ1529" s="14"/>
      <c r="CA1529" s="14"/>
      <c r="CB1529" s="14"/>
      <c r="CC1529" s="14"/>
      <c r="CD1529" s="14"/>
      <c r="CE1529" s="14"/>
      <c r="CF1529" s="14"/>
      <c r="CG1529" s="14"/>
      <c r="CH1529" s="14"/>
      <c r="CI1529" s="14"/>
      <c r="CJ1529" s="14"/>
      <c r="CK1529" s="14"/>
      <c r="CL1529" s="14"/>
      <c r="CM1529" s="14"/>
      <c r="CN1529" s="14"/>
      <c r="CO1529" s="14"/>
      <c r="CP1529" s="14"/>
      <c r="CQ1529" s="14"/>
      <c r="CR1529" s="14"/>
      <c r="CS1529" s="14"/>
    </row>
    <row r="1530" spans="2:97" x14ac:dyDescent="0.3">
      <c r="B1530" s="24" t="s">
        <v>118</v>
      </c>
      <c r="C1530" s="14"/>
      <c r="D1530" s="14"/>
      <c r="E1530" s="14"/>
      <c r="F1530" s="14"/>
      <c r="G1530" s="14"/>
      <c r="H1530" s="14"/>
      <c r="I1530" s="14"/>
      <c r="J1530" s="14"/>
      <c r="K1530" s="14"/>
      <c r="L1530" s="14"/>
      <c r="M1530" s="14"/>
      <c r="N1530" s="14"/>
      <c r="O1530" s="14"/>
      <c r="P1530" s="14"/>
      <c r="Q1530" s="14"/>
      <c r="R1530" s="14"/>
      <c r="S1530" s="14"/>
      <c r="T1530" s="14"/>
      <c r="U1530" s="14"/>
      <c r="V1530" s="14"/>
      <c r="W1530" s="14"/>
      <c r="X1530" s="14"/>
      <c r="Y1530" s="14"/>
      <c r="Z1530" s="14"/>
      <c r="AA1530" s="14"/>
      <c r="AB1530" s="14"/>
      <c r="AC1530" s="14"/>
      <c r="AD1530" s="14"/>
      <c r="AE1530" s="14"/>
      <c r="AF1530" s="14"/>
      <c r="AG1530" s="14"/>
      <c r="AH1530" s="14"/>
      <c r="AI1530" s="14"/>
      <c r="AJ1530" s="14"/>
      <c r="AK1530" s="14"/>
      <c r="AL1530" s="14"/>
      <c r="AM1530" s="14"/>
      <c r="AN1530" s="14"/>
      <c r="AO1530" s="14"/>
      <c r="AP1530" s="14"/>
      <c r="AQ1530" s="14"/>
      <c r="AR1530" s="14"/>
      <c r="AS1530" s="14"/>
      <c r="AT1530" s="14"/>
      <c r="AU1530" s="14"/>
      <c r="AV1530" s="14"/>
      <c r="AW1530" s="14"/>
      <c r="AX1530" s="14"/>
      <c r="AY1530" s="14"/>
      <c r="AZ1530" s="14"/>
      <c r="BA1530" s="14"/>
      <c r="BB1530" s="14"/>
      <c r="BC1530" s="14"/>
      <c r="BD1530" s="14"/>
      <c r="BE1530" s="14"/>
      <c r="BF1530" s="14"/>
      <c r="BG1530" s="14"/>
      <c r="BH1530" s="14"/>
      <c r="BI1530" s="14"/>
      <c r="BJ1530" s="14"/>
      <c r="BK1530" s="14"/>
      <c r="BL1530" s="14"/>
      <c r="BM1530" s="14"/>
      <c r="BN1530" s="14"/>
      <c r="BO1530" s="14"/>
      <c r="BP1530" s="14"/>
      <c r="BQ1530" s="14"/>
      <c r="BR1530" s="14"/>
      <c r="BS1530" s="14"/>
      <c r="BT1530" s="14"/>
      <c r="BU1530" s="14"/>
      <c r="BV1530" s="14"/>
      <c r="BW1530" s="14"/>
      <c r="BX1530" s="14"/>
      <c r="BY1530" s="14"/>
      <c r="BZ1530" s="14"/>
      <c r="CA1530" s="14"/>
      <c r="CB1530" s="14"/>
      <c r="CC1530" s="14"/>
      <c r="CD1530" s="14"/>
      <c r="CE1530" s="14"/>
      <c r="CF1530" s="14"/>
      <c r="CG1530" s="14"/>
      <c r="CH1530" s="14"/>
      <c r="CI1530" s="14"/>
      <c r="CJ1530" s="14"/>
      <c r="CK1530" s="14"/>
      <c r="CL1530" s="14"/>
      <c r="CM1530" s="14"/>
      <c r="CN1530" s="14"/>
      <c r="CO1530" s="14"/>
      <c r="CP1530" s="14"/>
      <c r="CQ1530" s="14"/>
      <c r="CR1530" s="14"/>
      <c r="CS1530" s="14"/>
    </row>
    <row r="1531" spans="2:97" x14ac:dyDescent="0.3">
      <c r="B1531" t="s">
        <v>230</v>
      </c>
      <c r="C1531" s="14">
        <v>0.14751652883867</v>
      </c>
      <c r="D1531" s="14">
        <v>0.125403997465978</v>
      </c>
      <c r="E1531" s="14">
        <v>0.16869706938137399</v>
      </c>
      <c r="F1531" s="14"/>
      <c r="G1531" s="14">
        <v>0.13823154546830199</v>
      </c>
      <c r="H1531" s="14">
        <v>0.22059186285648399</v>
      </c>
      <c r="I1531" s="14">
        <v>0.142584899762043</v>
      </c>
      <c r="J1531" s="14">
        <v>0.13264324623533899</v>
      </c>
      <c r="K1531" s="14">
        <v>0.15336130232433401</v>
      </c>
      <c r="L1531" s="14">
        <v>0.106288345834536</v>
      </c>
      <c r="M1531" s="14"/>
      <c r="N1531" s="14">
        <v>0.131082799253215</v>
      </c>
      <c r="O1531" s="14">
        <v>0.159573385545146</v>
      </c>
      <c r="P1531" s="14">
        <v>0.15724870300192401</v>
      </c>
      <c r="Q1531" s="14">
        <v>0.14396136010234101</v>
      </c>
      <c r="R1531" s="14"/>
      <c r="S1531" s="14">
        <v>0.21292871991571899</v>
      </c>
      <c r="T1531" s="14">
        <v>0.125435863359358</v>
      </c>
      <c r="U1531" s="14">
        <v>0.143808019534511</v>
      </c>
      <c r="V1531" s="14">
        <v>0.108411166529937</v>
      </c>
      <c r="W1531" s="14">
        <v>8.2741541286879494E-2</v>
      </c>
      <c r="X1531" s="14">
        <v>0.13144386057693799</v>
      </c>
      <c r="Y1531" s="14">
        <v>0.15693861397095099</v>
      </c>
      <c r="Z1531" s="14">
        <v>0.14461229641856799</v>
      </c>
      <c r="AA1531" s="14">
        <v>0.17915612194596101</v>
      </c>
      <c r="AB1531" s="14">
        <v>0.128948014049793</v>
      </c>
      <c r="AC1531" s="14">
        <v>0.15240445326905899</v>
      </c>
      <c r="AD1531" s="14">
        <v>0.17433044282833299</v>
      </c>
      <c r="AE1531" s="14"/>
      <c r="AF1531" s="14">
        <v>0.105921666392482</v>
      </c>
      <c r="AG1531" s="14">
        <v>0.18273392489976401</v>
      </c>
      <c r="AH1531" s="14">
        <v>0.167371501001779</v>
      </c>
      <c r="AI1531" s="14">
        <v>0.11283786494787899</v>
      </c>
      <c r="AJ1531" s="14">
        <v>0.22406749573130899</v>
      </c>
      <c r="AK1531" s="14"/>
      <c r="AL1531" s="14">
        <v>0.18079054850469001</v>
      </c>
      <c r="AM1531" s="14">
        <v>0.15322873157462699</v>
      </c>
      <c r="AN1531" s="14">
        <v>0.183503911290536</v>
      </c>
      <c r="AO1531" s="14">
        <v>0.114593577426631</v>
      </c>
      <c r="AP1531" s="14">
        <v>0.213552761529854</v>
      </c>
      <c r="AQ1531" s="14">
        <v>0.103588139964887</v>
      </c>
      <c r="AR1531" s="14"/>
      <c r="AS1531" s="14">
        <v>0.12853662713880001</v>
      </c>
      <c r="AT1531" s="14">
        <v>0.142571982845662</v>
      </c>
      <c r="AU1531" s="14">
        <v>0.14634689589734001</v>
      </c>
      <c r="AV1531" s="14">
        <v>0.21382078662005999</v>
      </c>
      <c r="AW1531" s="14">
        <v>0.156214224860481</v>
      </c>
      <c r="AX1531" s="14"/>
      <c r="AY1531" s="14">
        <v>0.13938633666974901</v>
      </c>
      <c r="AZ1531" s="14">
        <v>0.16514430725024301</v>
      </c>
      <c r="BA1531" s="14">
        <v>0.17430445355878199</v>
      </c>
      <c r="BB1531" s="14">
        <v>0.14119757058551499</v>
      </c>
      <c r="BC1531" s="14">
        <v>0.15346340679436901</v>
      </c>
      <c r="BD1531" s="14">
        <v>0.13190492647320701</v>
      </c>
      <c r="BE1531" s="14">
        <v>0.155717487306404</v>
      </c>
      <c r="BF1531" s="14">
        <v>0.17256485835244501</v>
      </c>
      <c r="BG1531" s="14">
        <v>0.15783856846487601</v>
      </c>
      <c r="BH1531" s="14">
        <v>0.122928562812873</v>
      </c>
      <c r="BI1531" s="14">
        <v>0.13008224041723501</v>
      </c>
      <c r="BJ1531" s="14">
        <v>0.124234199610853</v>
      </c>
      <c r="BK1531" s="14">
        <v>0.125505945552637</v>
      </c>
      <c r="BL1531" s="14">
        <v>0.16720863192491001</v>
      </c>
      <c r="BM1531" s="14">
        <v>7.8322568851523305E-2</v>
      </c>
      <c r="BN1531" s="14">
        <v>0.233694378098879</v>
      </c>
      <c r="BO1531" s="14"/>
      <c r="BP1531" s="14">
        <v>0.208817387702076</v>
      </c>
      <c r="BQ1531" s="14">
        <v>0.139064112305717</v>
      </c>
      <c r="BR1531" s="14">
        <v>0.12968417743646801</v>
      </c>
      <c r="BS1531" s="14">
        <v>0.124881739995932</v>
      </c>
      <c r="BT1531" s="14">
        <v>0.117188964969139</v>
      </c>
      <c r="BU1531" s="14">
        <v>9.7031550277872899E-2</v>
      </c>
      <c r="BV1531" s="14"/>
      <c r="BW1531" s="14">
        <v>0.13893909675955901</v>
      </c>
      <c r="BX1531" s="14">
        <v>0.15117565867555999</v>
      </c>
      <c r="BY1531" s="14" t="s">
        <v>120</v>
      </c>
      <c r="BZ1531" s="14">
        <v>0.12370818469181299</v>
      </c>
      <c r="CA1531" s="14">
        <v>0.16902252483594499</v>
      </c>
      <c r="CB1531" s="14">
        <v>0.156881950793265</v>
      </c>
      <c r="CC1531" s="14">
        <v>0.17295608362634499</v>
      </c>
      <c r="CD1531" s="14"/>
      <c r="CE1531" s="14">
        <v>0.17823093516616301</v>
      </c>
      <c r="CF1531" s="14">
        <v>0.15117075598103299</v>
      </c>
      <c r="CG1531" s="14">
        <v>0.12136056143042701</v>
      </c>
      <c r="CH1531" s="14">
        <v>0.15323832355915501</v>
      </c>
      <c r="CI1531" s="14"/>
      <c r="CJ1531" s="14">
        <v>0.20995853814158399</v>
      </c>
      <c r="CK1531" s="14">
        <v>0.182805735651939</v>
      </c>
      <c r="CL1531" s="14">
        <v>0.117015855050335</v>
      </c>
      <c r="CM1531" s="14">
        <v>0.12999511786023701</v>
      </c>
      <c r="CN1531" s="14"/>
      <c r="CO1531" s="14">
        <v>0.22699586821196399</v>
      </c>
      <c r="CP1531" s="14">
        <v>0.135738831384591</v>
      </c>
      <c r="CQ1531" s="14"/>
      <c r="CR1531" s="14">
        <v>0.20598621845084</v>
      </c>
      <c r="CS1531" s="14">
        <v>0.13735717422527499</v>
      </c>
    </row>
    <row r="1532" spans="2:97" x14ac:dyDescent="0.3">
      <c r="B1532" t="s">
        <v>231</v>
      </c>
      <c r="C1532" s="14">
        <v>0.40538293371603201</v>
      </c>
      <c r="D1532" s="14">
        <v>0.38541546915962999</v>
      </c>
      <c r="E1532" s="14">
        <v>0.42403956102644802</v>
      </c>
      <c r="F1532" s="14"/>
      <c r="G1532" s="14">
        <v>0.39394324796208802</v>
      </c>
      <c r="H1532" s="14">
        <v>0.40662093990248099</v>
      </c>
      <c r="I1532" s="14">
        <v>0.46329621870640098</v>
      </c>
      <c r="J1532" s="14">
        <v>0.43014872101086898</v>
      </c>
      <c r="K1532" s="14">
        <v>0.36254373703342702</v>
      </c>
      <c r="L1532" s="14">
        <v>0.373489941872644</v>
      </c>
      <c r="M1532" s="14"/>
      <c r="N1532" s="14">
        <v>0.43711942929438302</v>
      </c>
      <c r="O1532" s="14">
        <v>0.456041166912383</v>
      </c>
      <c r="P1532" s="14">
        <v>0.345080455067171</v>
      </c>
      <c r="Q1532" s="14">
        <v>0.37229331817261002</v>
      </c>
      <c r="R1532" s="14"/>
      <c r="S1532" s="14">
        <v>0.38684487430305597</v>
      </c>
      <c r="T1532" s="14">
        <v>0.403196075227928</v>
      </c>
      <c r="U1532" s="14">
        <v>0.33723111116330501</v>
      </c>
      <c r="V1532" s="14">
        <v>0.46938460075864502</v>
      </c>
      <c r="W1532" s="14">
        <v>0.39348484976305598</v>
      </c>
      <c r="X1532" s="14">
        <v>0.43419803744136098</v>
      </c>
      <c r="Y1532" s="14">
        <v>0.382414104553704</v>
      </c>
      <c r="Z1532" s="14">
        <v>0.42418007554775999</v>
      </c>
      <c r="AA1532" s="14">
        <v>0.422913333348098</v>
      </c>
      <c r="AB1532" s="14">
        <v>0.333109137355804</v>
      </c>
      <c r="AC1532" s="14">
        <v>0.45704436452388503</v>
      </c>
      <c r="AD1532" s="14">
        <v>0.53588129509401305</v>
      </c>
      <c r="AE1532" s="14"/>
      <c r="AF1532" s="14">
        <v>0.42454980949266102</v>
      </c>
      <c r="AG1532" s="14">
        <v>0.43587307817035598</v>
      </c>
      <c r="AH1532" s="14">
        <v>0.44010057185828599</v>
      </c>
      <c r="AI1532" s="14">
        <v>0.25152409321399499</v>
      </c>
      <c r="AJ1532" s="14">
        <v>0.37483099642504802</v>
      </c>
      <c r="AK1532" s="14"/>
      <c r="AL1532" s="14">
        <v>0.46744763183921501</v>
      </c>
      <c r="AM1532" s="14">
        <v>0.44695635484886298</v>
      </c>
      <c r="AN1532" s="14">
        <v>0.47043100924173797</v>
      </c>
      <c r="AO1532" s="14">
        <v>0.27900259877720601</v>
      </c>
      <c r="AP1532" s="14">
        <v>0.38183071220854797</v>
      </c>
      <c r="AQ1532" s="14">
        <v>0.35119712093322603</v>
      </c>
      <c r="AR1532" s="14"/>
      <c r="AS1532" s="14">
        <v>0.38445793346679302</v>
      </c>
      <c r="AT1532" s="14">
        <v>0.40389658293184499</v>
      </c>
      <c r="AU1532" s="14">
        <v>0.43903709559021098</v>
      </c>
      <c r="AV1532" s="14">
        <v>0.41538152675793999</v>
      </c>
      <c r="AW1532" s="14">
        <v>0.50800371585414195</v>
      </c>
      <c r="AX1532" s="14"/>
      <c r="AY1532" s="14">
        <v>0.39385761059916102</v>
      </c>
      <c r="AZ1532" s="14">
        <v>0.35518648529678698</v>
      </c>
      <c r="BA1532" s="14">
        <v>0.38641965771868297</v>
      </c>
      <c r="BB1532" s="14">
        <v>0.34560097063253098</v>
      </c>
      <c r="BC1532" s="14">
        <v>0.35992636574610698</v>
      </c>
      <c r="BD1532" s="14">
        <v>0.38461821127099899</v>
      </c>
      <c r="BE1532" s="14">
        <v>0.41942742609844802</v>
      </c>
      <c r="BF1532" s="14">
        <v>0.46384337726110603</v>
      </c>
      <c r="BG1532" s="14">
        <v>0.40642190997275501</v>
      </c>
      <c r="BH1532" s="14">
        <v>0.40240573271579499</v>
      </c>
      <c r="BI1532" s="14">
        <v>0.38751173134548</v>
      </c>
      <c r="BJ1532" s="14">
        <v>0.42106239027680797</v>
      </c>
      <c r="BK1532" s="14">
        <v>0.46797380322472099</v>
      </c>
      <c r="BL1532" s="14">
        <v>0.39607209776661201</v>
      </c>
      <c r="BM1532" s="14">
        <v>0.38777083390446498</v>
      </c>
      <c r="BN1532" s="14">
        <v>0.49503205598217298</v>
      </c>
      <c r="BO1532" s="14"/>
      <c r="BP1532" s="14">
        <v>0.38450600407615898</v>
      </c>
      <c r="BQ1532" s="14">
        <v>0.41718745104031302</v>
      </c>
      <c r="BR1532" s="14">
        <v>0.419272086115275</v>
      </c>
      <c r="BS1532" s="14">
        <v>0.41875606639546897</v>
      </c>
      <c r="BT1532" s="14">
        <v>0.39067269434678698</v>
      </c>
      <c r="BU1532" s="14">
        <v>0.37154592168419898</v>
      </c>
      <c r="BV1532" s="14"/>
      <c r="BW1532" s="14">
        <v>0.40774223488559203</v>
      </c>
      <c r="BX1532" s="14">
        <v>0.42133160107888201</v>
      </c>
      <c r="BY1532" s="14" t="s">
        <v>120</v>
      </c>
      <c r="BZ1532" s="14">
        <v>0.351357490295853</v>
      </c>
      <c r="CA1532" s="14">
        <v>0.39565953783275298</v>
      </c>
      <c r="CB1532" s="14">
        <v>0.440549521267601</v>
      </c>
      <c r="CC1532" s="14">
        <v>0.26755463932564799</v>
      </c>
      <c r="CD1532" s="14"/>
      <c r="CE1532" s="14">
        <v>0.42605918261460601</v>
      </c>
      <c r="CF1532" s="14">
        <v>0.44439512067711801</v>
      </c>
      <c r="CG1532" s="14">
        <v>0.343594605998367</v>
      </c>
      <c r="CH1532" s="14">
        <v>0.412467140842524</v>
      </c>
      <c r="CI1532" s="14"/>
      <c r="CJ1532" s="14">
        <v>0.45914901409402897</v>
      </c>
      <c r="CK1532" s="14">
        <v>0.42171144877474698</v>
      </c>
      <c r="CL1532" s="14">
        <v>0.38577729783510301</v>
      </c>
      <c r="CM1532" s="14">
        <v>0.37712937402087598</v>
      </c>
      <c r="CN1532" s="14"/>
      <c r="CO1532" s="14">
        <v>0.42799857155446103</v>
      </c>
      <c r="CP1532" s="14">
        <v>0.40293890182019598</v>
      </c>
      <c r="CQ1532" s="14"/>
      <c r="CR1532" s="14">
        <v>0.38893692140914699</v>
      </c>
      <c r="CS1532" s="14">
        <v>0.41694216733698702</v>
      </c>
    </row>
    <row r="1533" spans="2:97" x14ac:dyDescent="0.3">
      <c r="B1533" t="s">
        <v>232</v>
      </c>
      <c r="C1533" s="14">
        <v>0.24399219917975401</v>
      </c>
      <c r="D1533" s="14">
        <v>0.26243776341048303</v>
      </c>
      <c r="E1533" s="14">
        <v>0.226672028687744</v>
      </c>
      <c r="F1533" s="14"/>
      <c r="G1533" s="14">
        <v>0.25037550865106101</v>
      </c>
      <c r="H1533" s="14">
        <v>0.22124052739835101</v>
      </c>
      <c r="I1533" s="14">
        <v>0.20301621092503699</v>
      </c>
      <c r="J1533" s="14">
        <v>0.24140214679387501</v>
      </c>
      <c r="K1533" s="14">
        <v>0.25488138527848703</v>
      </c>
      <c r="L1533" s="14">
        <v>0.28643397910066598</v>
      </c>
      <c r="M1533" s="14"/>
      <c r="N1533" s="14">
        <v>0.229740394597264</v>
      </c>
      <c r="O1533" s="14">
        <v>0.223675154114299</v>
      </c>
      <c r="P1533" s="14">
        <v>0.28125283597893003</v>
      </c>
      <c r="Q1533" s="14">
        <v>0.24664186980289399</v>
      </c>
      <c r="R1533" s="14"/>
      <c r="S1533" s="14">
        <v>0.216470857920249</v>
      </c>
      <c r="T1533" s="14">
        <v>0.28504033746490998</v>
      </c>
      <c r="U1533" s="14">
        <v>0.26217497446650101</v>
      </c>
      <c r="V1533" s="14">
        <v>0.25345462904108801</v>
      </c>
      <c r="W1533" s="14">
        <v>0.34168702773589898</v>
      </c>
      <c r="X1533" s="14">
        <v>0.21588709978755399</v>
      </c>
      <c r="Y1533" s="14">
        <v>0.21936749463874999</v>
      </c>
      <c r="Z1533" s="14">
        <v>0.22059526637160301</v>
      </c>
      <c r="AA1533" s="14">
        <v>0.19144765510231501</v>
      </c>
      <c r="AB1533" s="14">
        <v>0.29722345697832198</v>
      </c>
      <c r="AC1533" s="14">
        <v>0.18480075252905701</v>
      </c>
      <c r="AD1533" s="14">
        <v>0.202627082279626</v>
      </c>
      <c r="AE1533" s="14"/>
      <c r="AF1533" s="14">
        <v>0.24375760248328501</v>
      </c>
      <c r="AG1533" s="14">
        <v>0.21972966925117701</v>
      </c>
      <c r="AH1533" s="14">
        <v>0.212552701971187</v>
      </c>
      <c r="AI1533" s="14">
        <v>0.32807564571250297</v>
      </c>
      <c r="AJ1533" s="14">
        <v>0.22557315678261999</v>
      </c>
      <c r="AK1533" s="14"/>
      <c r="AL1533" s="14">
        <v>0.19129607862145601</v>
      </c>
      <c r="AM1533" s="14">
        <v>0.21774052156037599</v>
      </c>
      <c r="AN1533" s="14">
        <v>0.231446368031449</v>
      </c>
      <c r="AO1533" s="14">
        <v>0.30369843823715098</v>
      </c>
      <c r="AP1533" s="14">
        <v>0.21044755788102601</v>
      </c>
      <c r="AQ1533" s="14">
        <v>0.30881320618511299</v>
      </c>
      <c r="AR1533" s="14"/>
      <c r="AS1533" s="14">
        <v>0.28099811168491901</v>
      </c>
      <c r="AT1533" s="14">
        <v>0.22682074910445299</v>
      </c>
      <c r="AU1533" s="14">
        <v>0.22332985347332299</v>
      </c>
      <c r="AV1533" s="14">
        <v>0.232542782077127</v>
      </c>
      <c r="AW1533" s="14">
        <v>9.9865440118767607E-2</v>
      </c>
      <c r="AX1533" s="14"/>
      <c r="AY1533" s="14">
        <v>0.32907199983752</v>
      </c>
      <c r="AZ1533" s="14">
        <v>0.19991956684863199</v>
      </c>
      <c r="BA1533" s="14">
        <v>0.26257079135748201</v>
      </c>
      <c r="BB1533" s="14">
        <v>0.294159929615736</v>
      </c>
      <c r="BC1533" s="14">
        <v>0.26605359558856101</v>
      </c>
      <c r="BD1533" s="14">
        <v>0.26634880503160102</v>
      </c>
      <c r="BE1533" s="14">
        <v>0.22765218824435299</v>
      </c>
      <c r="BF1533" s="14">
        <v>0.17209052407198899</v>
      </c>
      <c r="BG1533" s="14">
        <v>0.27301751204061803</v>
      </c>
      <c r="BH1533" s="14">
        <v>0.283184635783996</v>
      </c>
      <c r="BI1533" s="14">
        <v>0.245383286382024</v>
      </c>
      <c r="BJ1533" s="14">
        <v>0.24141654807944901</v>
      </c>
      <c r="BK1533" s="14">
        <v>0.23638767809751701</v>
      </c>
      <c r="BL1533" s="14">
        <v>0.23617547975645301</v>
      </c>
      <c r="BM1533" s="14">
        <v>0.27323169843262402</v>
      </c>
      <c r="BN1533" s="14">
        <v>0.137301845943609</v>
      </c>
      <c r="BO1533" s="14"/>
      <c r="BP1533" s="14">
        <v>0.234646294027092</v>
      </c>
      <c r="BQ1533" s="14">
        <v>0.249502046562803</v>
      </c>
      <c r="BR1533" s="14">
        <v>0.24363516192389201</v>
      </c>
      <c r="BS1533" s="14">
        <v>0.23986960453364001</v>
      </c>
      <c r="BT1533" s="14">
        <v>0.26166990980591998</v>
      </c>
      <c r="BU1533" s="14">
        <v>0.24105453961123799</v>
      </c>
      <c r="BV1533" s="14"/>
      <c r="BW1533" s="14">
        <v>0.24802488023499999</v>
      </c>
      <c r="BX1533" s="14">
        <v>0.25865457274161202</v>
      </c>
      <c r="BY1533" s="14" t="s">
        <v>120</v>
      </c>
      <c r="BZ1533" s="14">
        <v>0.27766812048414302</v>
      </c>
      <c r="CA1533" s="14">
        <v>0.19273141249870099</v>
      </c>
      <c r="CB1533" s="14">
        <v>0.21854610622934301</v>
      </c>
      <c r="CC1533" s="14">
        <v>0.26688001951463203</v>
      </c>
      <c r="CD1533" s="14"/>
      <c r="CE1533" s="14">
        <v>0.204279988915405</v>
      </c>
      <c r="CF1533" s="14">
        <v>0.227985785696489</v>
      </c>
      <c r="CG1533" s="14">
        <v>0.268733578751365</v>
      </c>
      <c r="CH1533" s="14">
        <v>0.235373674848944</v>
      </c>
      <c r="CI1533" s="14"/>
      <c r="CJ1533" s="14">
        <v>0.200651199146614</v>
      </c>
      <c r="CK1533" s="14">
        <v>0.20252083962164799</v>
      </c>
      <c r="CL1533" s="14">
        <v>0.27038702380716301</v>
      </c>
      <c r="CM1533" s="14">
        <v>0.26460822047323501</v>
      </c>
      <c r="CN1533" s="14"/>
      <c r="CO1533" s="14">
        <v>0.18598831227911999</v>
      </c>
      <c r="CP1533" s="14">
        <v>0.25368828846724001</v>
      </c>
      <c r="CQ1533" s="14"/>
      <c r="CR1533" s="14">
        <v>0.23614665696323101</v>
      </c>
      <c r="CS1533" s="14">
        <v>0.241219950435346</v>
      </c>
    </row>
    <row r="1534" spans="2:97" x14ac:dyDescent="0.3">
      <c r="B1534" t="s">
        <v>233</v>
      </c>
      <c r="C1534" s="14">
        <v>0.117006605847204</v>
      </c>
      <c r="D1534" s="14">
        <v>0.12936219575716601</v>
      </c>
      <c r="E1534" s="14">
        <v>0.10526726727319401</v>
      </c>
      <c r="F1534" s="14"/>
      <c r="G1534" s="14">
        <v>0.137200094242239</v>
      </c>
      <c r="H1534" s="14">
        <v>8.7173919707783196E-2</v>
      </c>
      <c r="I1534" s="14">
        <v>0.113253979194129</v>
      </c>
      <c r="J1534" s="14">
        <v>9.3791637571278202E-2</v>
      </c>
      <c r="K1534" s="14">
        <v>0.12571114325412999</v>
      </c>
      <c r="L1534" s="14">
        <v>0.14399872768071201</v>
      </c>
      <c r="M1534" s="14"/>
      <c r="N1534" s="14">
        <v>0.13398023009159499</v>
      </c>
      <c r="O1534" s="14">
        <v>0.101824814088722</v>
      </c>
      <c r="P1534" s="14">
        <v>0.124184911942787</v>
      </c>
      <c r="Q1534" s="14">
        <v>0.107687678415581</v>
      </c>
      <c r="R1534" s="14"/>
      <c r="S1534" s="14">
        <v>0.10073757752788901</v>
      </c>
      <c r="T1534" s="14">
        <v>0.114628906730547</v>
      </c>
      <c r="U1534" s="14">
        <v>0.163562591626849</v>
      </c>
      <c r="V1534" s="14">
        <v>9.6511426302809303E-2</v>
      </c>
      <c r="W1534" s="14">
        <v>0.11773062866452901</v>
      </c>
      <c r="X1534" s="14">
        <v>0.10880608343805</v>
      </c>
      <c r="Y1534" s="14">
        <v>0.14512763269021101</v>
      </c>
      <c r="Z1534" s="14">
        <v>0.117237454816468</v>
      </c>
      <c r="AA1534" s="14">
        <v>0.11620938528135701</v>
      </c>
      <c r="AB1534" s="14">
        <v>0.13797742800666701</v>
      </c>
      <c r="AC1534" s="14">
        <v>0.107956735957504</v>
      </c>
      <c r="AD1534" s="14">
        <v>4.3022137716003099E-2</v>
      </c>
      <c r="AE1534" s="14"/>
      <c r="AF1534" s="14">
        <v>0.146468756544194</v>
      </c>
      <c r="AG1534" s="14">
        <v>0.108045613455762</v>
      </c>
      <c r="AH1534" s="14">
        <v>0.14087410603404699</v>
      </c>
      <c r="AI1534" s="14">
        <v>0.11901638816325701</v>
      </c>
      <c r="AJ1534" s="14">
        <v>0.10026698573866</v>
      </c>
      <c r="AK1534" s="14"/>
      <c r="AL1534" s="14">
        <v>0.113309143860802</v>
      </c>
      <c r="AM1534" s="14">
        <v>0.12931023433203301</v>
      </c>
      <c r="AN1534" s="14">
        <v>7.9542403138412099E-2</v>
      </c>
      <c r="AO1534" s="14">
        <v>0.143296385201586</v>
      </c>
      <c r="AP1534" s="14">
        <v>0.12039652670453201</v>
      </c>
      <c r="AQ1534" s="14">
        <v>9.9874391027593601E-2</v>
      </c>
      <c r="AR1534" s="14"/>
      <c r="AS1534" s="14">
        <v>0.109620376493754</v>
      </c>
      <c r="AT1534" s="14">
        <v>0.13391463392492001</v>
      </c>
      <c r="AU1534" s="14">
        <v>0.12414404407999401</v>
      </c>
      <c r="AV1534" s="14">
        <v>8.2998123010852395E-2</v>
      </c>
      <c r="AW1534" s="14">
        <v>0.148053028258745</v>
      </c>
      <c r="AX1534" s="14"/>
      <c r="AY1534" s="14">
        <v>6.8313593373566794E-2</v>
      </c>
      <c r="AZ1534" s="14">
        <v>7.6067537146026806E-2</v>
      </c>
      <c r="BA1534" s="14">
        <v>9.8670541207330598E-2</v>
      </c>
      <c r="BB1534" s="14">
        <v>0.106625626491058</v>
      </c>
      <c r="BC1534" s="14">
        <v>0.11361561346380999</v>
      </c>
      <c r="BD1534" s="14">
        <v>0.106987495558353</v>
      </c>
      <c r="BE1534" s="14">
        <v>0.12949615569553799</v>
      </c>
      <c r="BF1534" s="14">
        <v>8.2420103594925603E-2</v>
      </c>
      <c r="BG1534" s="14">
        <v>8.6882329480588105E-2</v>
      </c>
      <c r="BH1534" s="14">
        <v>0.13554697912935401</v>
      </c>
      <c r="BI1534" s="14">
        <v>0.163617461005022</v>
      </c>
      <c r="BJ1534" s="14">
        <v>0.14223817499703201</v>
      </c>
      <c r="BK1534" s="14">
        <v>0.14482496985882601</v>
      </c>
      <c r="BL1534" s="14">
        <v>0.15745090169845799</v>
      </c>
      <c r="BM1534" s="14">
        <v>0.2045552693096</v>
      </c>
      <c r="BN1534" s="14">
        <v>8.8080785653899804E-2</v>
      </c>
      <c r="BO1534" s="14"/>
      <c r="BP1534" s="14">
        <v>8.8542667676415193E-2</v>
      </c>
      <c r="BQ1534" s="14">
        <v>0.11873302866112</v>
      </c>
      <c r="BR1534" s="14">
        <v>0.13974096813004599</v>
      </c>
      <c r="BS1534" s="14">
        <v>0.11851231676339501</v>
      </c>
      <c r="BT1534" s="14">
        <v>0.124405528790221</v>
      </c>
      <c r="BU1534" s="14">
        <v>0.164048586218312</v>
      </c>
      <c r="BV1534" s="14"/>
      <c r="BW1534" s="14">
        <v>0.122743887575523</v>
      </c>
      <c r="BX1534" s="14">
        <v>0.111052694276865</v>
      </c>
      <c r="BY1534" s="14" t="s">
        <v>120</v>
      </c>
      <c r="BZ1534" s="14">
        <v>0.10741675681650199</v>
      </c>
      <c r="CA1534" s="14">
        <v>0.11188873119171799</v>
      </c>
      <c r="CB1534" s="14">
        <v>0.109427832660365</v>
      </c>
      <c r="CC1534" s="14">
        <v>0.152596150309561</v>
      </c>
      <c r="CD1534" s="14"/>
      <c r="CE1534" s="14">
        <v>0.11666789710118899</v>
      </c>
      <c r="CF1534" s="14">
        <v>0.109840289511435</v>
      </c>
      <c r="CG1534" s="14">
        <v>0.118132235571761</v>
      </c>
      <c r="CH1534" s="14">
        <v>0.129365565912685</v>
      </c>
      <c r="CI1534" s="14"/>
      <c r="CJ1534" s="14">
        <v>7.0122152429328496E-2</v>
      </c>
      <c r="CK1534" s="14">
        <v>0.124666037147677</v>
      </c>
      <c r="CL1534" s="14">
        <v>0.13004141454389601</v>
      </c>
      <c r="CM1534" s="14">
        <v>0.10758023206469</v>
      </c>
      <c r="CN1534" s="14"/>
      <c r="CO1534" s="14">
        <v>8.6297408264646394E-2</v>
      </c>
      <c r="CP1534" s="14">
        <v>0.12158761234755899</v>
      </c>
      <c r="CQ1534" s="14"/>
      <c r="CR1534" s="14">
        <v>0.112024328197216</v>
      </c>
      <c r="CS1534" s="14">
        <v>0.119438897664271</v>
      </c>
    </row>
    <row r="1535" spans="2:97" x14ac:dyDescent="0.3">
      <c r="B1535" t="s">
        <v>234</v>
      </c>
      <c r="C1535" s="14">
        <v>6.0325525469876802E-2</v>
      </c>
      <c r="D1535" s="14">
        <v>8.1430523370830399E-2</v>
      </c>
      <c r="E1535" s="14">
        <v>3.9859678264804403E-2</v>
      </c>
      <c r="F1535" s="14"/>
      <c r="G1535" s="14">
        <v>3.6749641433196298E-2</v>
      </c>
      <c r="H1535" s="14">
        <v>4.1906653131733702E-2</v>
      </c>
      <c r="I1535" s="14">
        <v>4.8320159071119501E-2</v>
      </c>
      <c r="J1535" s="14">
        <v>8.0294653245323699E-2</v>
      </c>
      <c r="K1535" s="14">
        <v>8.1927094770360295E-2</v>
      </c>
      <c r="L1535" s="14">
        <v>6.9977785343662904E-2</v>
      </c>
      <c r="M1535" s="14"/>
      <c r="N1535" s="14">
        <v>5.4435714624711799E-2</v>
      </c>
      <c r="O1535" s="14">
        <v>3.8955432192488697E-2</v>
      </c>
      <c r="P1535" s="14">
        <v>5.96291830851031E-2</v>
      </c>
      <c r="Q1535" s="14">
        <v>9.0184582062023899E-2</v>
      </c>
      <c r="R1535" s="14"/>
      <c r="S1535" s="14">
        <v>4.2240201939941401E-2</v>
      </c>
      <c r="T1535" s="14">
        <v>6.5803526395767101E-2</v>
      </c>
      <c r="U1535" s="14">
        <v>7.1526317281814897E-2</v>
      </c>
      <c r="V1535" s="14">
        <v>7.2238177367520903E-2</v>
      </c>
      <c r="W1535" s="14">
        <v>4.4572566858789797E-2</v>
      </c>
      <c r="X1535" s="14">
        <v>7.6207990537513898E-2</v>
      </c>
      <c r="Y1535" s="14">
        <v>6.2345562428874603E-2</v>
      </c>
      <c r="Z1535" s="14">
        <v>6.9748269769256105E-2</v>
      </c>
      <c r="AA1535" s="14">
        <v>5.8845803418378001E-2</v>
      </c>
      <c r="AB1535" s="14">
        <v>7.3421868497948795E-2</v>
      </c>
      <c r="AC1535" s="14">
        <v>4.4067201093121802E-2</v>
      </c>
      <c r="AD1535" s="14">
        <v>2.0049235330584801E-2</v>
      </c>
      <c r="AE1535" s="14"/>
      <c r="AF1535" s="14">
        <v>7.1133501847813294E-2</v>
      </c>
      <c r="AG1535" s="14">
        <v>2.78067826272425E-2</v>
      </c>
      <c r="AH1535" s="14">
        <v>3.9101119134700699E-2</v>
      </c>
      <c r="AI1535" s="14">
        <v>0.16709720701080599</v>
      </c>
      <c r="AJ1535" s="14">
        <v>4.1018369585575101E-2</v>
      </c>
      <c r="AK1535" s="14"/>
      <c r="AL1535" s="14">
        <v>2.2725512037621499E-2</v>
      </c>
      <c r="AM1535" s="14">
        <v>4.98190085344428E-2</v>
      </c>
      <c r="AN1535" s="14">
        <v>2.5529999658458001E-2</v>
      </c>
      <c r="AO1535" s="14">
        <v>0.143879465692657</v>
      </c>
      <c r="AP1535" s="14">
        <v>4.4298798737086698E-2</v>
      </c>
      <c r="AQ1535" s="14">
        <v>6.6224183039564399E-2</v>
      </c>
      <c r="AR1535" s="14"/>
      <c r="AS1535" s="14">
        <v>7.1981751357389906E-2</v>
      </c>
      <c r="AT1535" s="14">
        <v>5.4810699280308302E-2</v>
      </c>
      <c r="AU1535" s="14">
        <v>4.4061845372718497E-2</v>
      </c>
      <c r="AV1535" s="14">
        <v>4.09147133881793E-2</v>
      </c>
      <c r="AW1535" s="14">
        <v>8.78635909078639E-2</v>
      </c>
      <c r="AX1535" s="14"/>
      <c r="AY1535" s="14">
        <v>6.9370459520003397E-2</v>
      </c>
      <c r="AZ1535" s="14">
        <v>8.6896542565421606E-2</v>
      </c>
      <c r="BA1535" s="14">
        <v>5.6225350792247997E-2</v>
      </c>
      <c r="BB1535" s="14">
        <v>9.6058783515907298E-2</v>
      </c>
      <c r="BC1535" s="14">
        <v>7.7491588049236906E-2</v>
      </c>
      <c r="BD1535" s="14">
        <v>7.7674684484404302E-2</v>
      </c>
      <c r="BE1535" s="14">
        <v>4.8146605531699103E-2</v>
      </c>
      <c r="BF1535" s="14">
        <v>8.9755711722854098E-2</v>
      </c>
      <c r="BG1535" s="14">
        <v>6.0296089642331303E-2</v>
      </c>
      <c r="BH1535" s="14">
        <v>4.4012774069293201E-2</v>
      </c>
      <c r="BI1535" s="14">
        <v>5.6627423361205499E-2</v>
      </c>
      <c r="BJ1535" s="14">
        <v>4.2437930774332798E-2</v>
      </c>
      <c r="BK1535" s="14">
        <v>2.53076032662987E-2</v>
      </c>
      <c r="BL1535" s="14">
        <v>0</v>
      </c>
      <c r="BM1535" s="14">
        <v>3.7439742790969698E-2</v>
      </c>
      <c r="BN1535" s="14">
        <v>3.7013622437013401E-2</v>
      </c>
      <c r="BO1535" s="14"/>
      <c r="BP1535" s="14">
        <v>5.5328204532264301E-2</v>
      </c>
      <c r="BQ1535" s="14">
        <v>4.8905267807609898E-2</v>
      </c>
      <c r="BR1535" s="14">
        <v>5.6965563280824201E-2</v>
      </c>
      <c r="BS1535" s="14">
        <v>7.8166167967886294E-2</v>
      </c>
      <c r="BT1535" s="14">
        <v>6.4596573288630596E-2</v>
      </c>
      <c r="BU1535" s="14">
        <v>8.4832593636343601E-2</v>
      </c>
      <c r="BV1535" s="14"/>
      <c r="BW1535" s="14">
        <v>6.68234350663129E-2</v>
      </c>
      <c r="BX1535" s="14">
        <v>4.3991405028168701E-2</v>
      </c>
      <c r="BY1535" s="14" t="s">
        <v>120</v>
      </c>
      <c r="BZ1535" s="14">
        <v>8.0394105360245896E-2</v>
      </c>
      <c r="CA1535" s="14">
        <v>7.7070783305995302E-2</v>
      </c>
      <c r="CB1535" s="14">
        <v>5.5313477276991402E-2</v>
      </c>
      <c r="CC1535" s="14">
        <v>4.7392240585135997E-2</v>
      </c>
      <c r="CD1535" s="14"/>
      <c r="CE1535" s="14">
        <v>3.9398914459413702E-2</v>
      </c>
      <c r="CF1535" s="14">
        <v>5.4742412602818299E-2</v>
      </c>
      <c r="CG1535" s="14">
        <v>0.102362736041683</v>
      </c>
      <c r="CH1535" s="14">
        <v>5.6885888672944203E-2</v>
      </c>
      <c r="CI1535" s="14"/>
      <c r="CJ1535" s="14">
        <v>3.8218803863084301E-2</v>
      </c>
      <c r="CK1535" s="14">
        <v>5.1881776257371899E-2</v>
      </c>
      <c r="CL1535" s="14">
        <v>7.3144856831483807E-2</v>
      </c>
      <c r="CM1535" s="14">
        <v>3.6248326694333199E-2</v>
      </c>
      <c r="CN1535" s="14"/>
      <c r="CO1535" s="14">
        <v>3.9013835224084997E-2</v>
      </c>
      <c r="CP1535" s="14">
        <v>6.3806030293387703E-2</v>
      </c>
      <c r="CQ1535" s="14"/>
      <c r="CR1535" s="14">
        <v>4.6854779097379298E-2</v>
      </c>
      <c r="CS1535" s="14">
        <v>6.3462652750444604E-2</v>
      </c>
    </row>
    <row r="1536" spans="2:97" x14ac:dyDescent="0.3">
      <c r="B1536" t="s">
        <v>92</v>
      </c>
      <c r="C1536" s="14">
        <v>2.5776206948463699E-2</v>
      </c>
      <c r="D1536" s="14">
        <v>1.5950050835912399E-2</v>
      </c>
      <c r="E1536" s="14">
        <v>3.5464395366435301E-2</v>
      </c>
      <c r="F1536" s="14"/>
      <c r="G1536" s="14">
        <v>4.3499962243113303E-2</v>
      </c>
      <c r="H1536" s="14">
        <v>2.2466097003167401E-2</v>
      </c>
      <c r="I1536" s="14">
        <v>2.9528532341269901E-2</v>
      </c>
      <c r="J1536" s="14">
        <v>2.1719595143315101E-2</v>
      </c>
      <c r="K1536" s="14">
        <v>2.1575337339261001E-2</v>
      </c>
      <c r="L1536" s="14">
        <v>1.9811220167779E-2</v>
      </c>
      <c r="M1536" s="14"/>
      <c r="N1536" s="14">
        <v>1.36414321388325E-2</v>
      </c>
      <c r="O1536" s="14">
        <v>1.9930047146960301E-2</v>
      </c>
      <c r="P1536" s="14">
        <v>3.2603910924084802E-2</v>
      </c>
      <c r="Q1536" s="14">
        <v>3.9231191444550499E-2</v>
      </c>
      <c r="R1536" s="14"/>
      <c r="S1536" s="14">
        <v>4.0777768393145897E-2</v>
      </c>
      <c r="T1536" s="14">
        <v>5.8952908214900002E-3</v>
      </c>
      <c r="U1536" s="14">
        <v>2.16969859270187E-2</v>
      </c>
      <c r="V1536" s="14">
        <v>0</v>
      </c>
      <c r="W1536" s="14">
        <v>1.9783385690847401E-2</v>
      </c>
      <c r="X1536" s="14">
        <v>3.34569282185843E-2</v>
      </c>
      <c r="Y1536" s="14">
        <v>3.3806591717508903E-2</v>
      </c>
      <c r="Z1536" s="14">
        <v>2.3626637076344902E-2</v>
      </c>
      <c r="AA1536" s="14">
        <v>3.1427700903891201E-2</v>
      </c>
      <c r="AB1536" s="14">
        <v>2.9320095111465501E-2</v>
      </c>
      <c r="AC1536" s="14">
        <v>5.3726492627374001E-2</v>
      </c>
      <c r="AD1536" s="14">
        <v>2.4089806751440599E-2</v>
      </c>
      <c r="AE1536" s="14"/>
      <c r="AF1536" s="14">
        <v>8.1686632395633896E-3</v>
      </c>
      <c r="AG1536" s="14">
        <v>2.58109315956985E-2</v>
      </c>
      <c r="AH1536" s="14">
        <v>0</v>
      </c>
      <c r="AI1536" s="14">
        <v>2.1448800951560001E-2</v>
      </c>
      <c r="AJ1536" s="14">
        <v>3.4242995736787497E-2</v>
      </c>
      <c r="AK1536" s="14"/>
      <c r="AL1536" s="14">
        <v>2.4431085136215999E-2</v>
      </c>
      <c r="AM1536" s="14">
        <v>2.9451491496592401E-3</v>
      </c>
      <c r="AN1536" s="14">
        <v>9.5463086394077506E-3</v>
      </c>
      <c r="AO1536" s="14">
        <v>1.5529534664769499E-2</v>
      </c>
      <c r="AP1536" s="14">
        <v>2.9473642938953899E-2</v>
      </c>
      <c r="AQ1536" s="14">
        <v>7.0302958849615904E-2</v>
      </c>
      <c r="AR1536" s="14"/>
      <c r="AS1536" s="14">
        <v>2.4405199858345002E-2</v>
      </c>
      <c r="AT1536" s="14">
        <v>3.7985351912811903E-2</v>
      </c>
      <c r="AU1536" s="14">
        <v>2.3080265586413601E-2</v>
      </c>
      <c r="AV1536" s="14">
        <v>1.43420681458412E-2</v>
      </c>
      <c r="AW1536" s="14">
        <v>0</v>
      </c>
      <c r="AX1536" s="14"/>
      <c r="AY1536" s="14">
        <v>0</v>
      </c>
      <c r="AZ1536" s="14">
        <v>0.116785560892889</v>
      </c>
      <c r="BA1536" s="14">
        <v>2.1809205365474101E-2</v>
      </c>
      <c r="BB1536" s="14">
        <v>1.6357119159252399E-2</v>
      </c>
      <c r="BC1536" s="14">
        <v>2.94494303579175E-2</v>
      </c>
      <c r="BD1536" s="14">
        <v>3.2465877181436502E-2</v>
      </c>
      <c r="BE1536" s="14">
        <v>1.9560137123557201E-2</v>
      </c>
      <c r="BF1536" s="14">
        <v>1.9325424996680999E-2</v>
      </c>
      <c r="BG1536" s="14">
        <v>1.55435903988312E-2</v>
      </c>
      <c r="BH1536" s="14">
        <v>1.1921315488687601E-2</v>
      </c>
      <c r="BI1536" s="14">
        <v>1.67778574890338E-2</v>
      </c>
      <c r="BJ1536" s="14">
        <v>2.8610756261525899E-2</v>
      </c>
      <c r="BK1536" s="14">
        <v>0</v>
      </c>
      <c r="BL1536" s="14">
        <v>4.3092888853567199E-2</v>
      </c>
      <c r="BM1536" s="14">
        <v>1.86798867108189E-2</v>
      </c>
      <c r="BN1536" s="14">
        <v>8.8773118844259705E-3</v>
      </c>
      <c r="BO1536" s="14"/>
      <c r="BP1536" s="14">
        <v>2.8159441985993801E-2</v>
      </c>
      <c r="BQ1536" s="14">
        <v>2.6608093622437001E-2</v>
      </c>
      <c r="BR1536" s="14">
        <v>1.0702043113495201E-2</v>
      </c>
      <c r="BS1536" s="14">
        <v>1.9814104343677402E-2</v>
      </c>
      <c r="BT1536" s="14">
        <v>4.1466328799302801E-2</v>
      </c>
      <c r="BU1536" s="14">
        <v>4.1486808572033997E-2</v>
      </c>
      <c r="BV1536" s="14"/>
      <c r="BW1536" s="14">
        <v>1.5726465478013901E-2</v>
      </c>
      <c r="BX1536" s="14">
        <v>1.37940681989124E-2</v>
      </c>
      <c r="BY1536" s="14" t="s">
        <v>120</v>
      </c>
      <c r="BZ1536" s="14">
        <v>5.9455342351442397E-2</v>
      </c>
      <c r="CA1536" s="14">
        <v>5.3627010334886697E-2</v>
      </c>
      <c r="CB1536" s="14">
        <v>1.92811117724347E-2</v>
      </c>
      <c r="CC1536" s="14">
        <v>9.2620866638677898E-2</v>
      </c>
      <c r="CD1536" s="14"/>
      <c r="CE1536" s="14">
        <v>3.5363081743222703E-2</v>
      </c>
      <c r="CF1536" s="14">
        <v>1.18656355311064E-2</v>
      </c>
      <c r="CG1536" s="14">
        <v>4.5816282206396997E-2</v>
      </c>
      <c r="CH1536" s="14">
        <v>1.2669406163747499E-2</v>
      </c>
      <c r="CI1536" s="14"/>
      <c r="CJ1536" s="14">
        <v>2.1900292325361101E-2</v>
      </c>
      <c r="CK1536" s="14">
        <v>1.6414162546616502E-2</v>
      </c>
      <c r="CL1536" s="14">
        <v>2.3633551932018899E-2</v>
      </c>
      <c r="CM1536" s="14">
        <v>8.4438728886629205E-2</v>
      </c>
      <c r="CN1536" s="14"/>
      <c r="CO1536" s="14">
        <v>3.3706004465723298E-2</v>
      </c>
      <c r="CP1536" s="14">
        <v>2.22403356870257E-2</v>
      </c>
      <c r="CQ1536" s="14"/>
      <c r="CR1536" s="14">
        <v>1.00510958821872E-2</v>
      </c>
      <c r="CS1536" s="14">
        <v>2.1579157587676801E-2</v>
      </c>
    </row>
    <row r="1537" spans="2:97" x14ac:dyDescent="0.3">
      <c r="B1537" t="s">
        <v>235</v>
      </c>
      <c r="C1537" s="14">
        <v>0.55289946255470201</v>
      </c>
      <c r="D1537" s="14">
        <v>0.51081946662560795</v>
      </c>
      <c r="E1537" s="14">
        <v>0.59273663040782198</v>
      </c>
      <c r="F1537" s="14"/>
      <c r="G1537" s="14">
        <v>0.53217479343038998</v>
      </c>
      <c r="H1537" s="14">
        <v>0.62721280275896496</v>
      </c>
      <c r="I1537" s="14">
        <v>0.60588111846844395</v>
      </c>
      <c r="J1537" s="14">
        <v>0.56279196724620795</v>
      </c>
      <c r="K1537" s="14">
        <v>0.515905039357761</v>
      </c>
      <c r="L1537" s="14">
        <v>0.47977828770717901</v>
      </c>
      <c r="M1537" s="14"/>
      <c r="N1537" s="14">
        <v>0.56820222854759705</v>
      </c>
      <c r="O1537" s="14">
        <v>0.61561455245752905</v>
      </c>
      <c r="P1537" s="14">
        <v>0.50232915806909495</v>
      </c>
      <c r="Q1537" s="14">
        <v>0.51625467827495097</v>
      </c>
      <c r="R1537" s="14"/>
      <c r="S1537" s="14">
        <v>0.59977359421877496</v>
      </c>
      <c r="T1537" s="14">
        <v>0.52863193858728597</v>
      </c>
      <c r="U1537" s="14">
        <v>0.48103913069781601</v>
      </c>
      <c r="V1537" s="14">
        <v>0.57779576728858195</v>
      </c>
      <c r="W1537" s="14">
        <v>0.47622639104993503</v>
      </c>
      <c r="X1537" s="14">
        <v>0.56564189801829801</v>
      </c>
      <c r="Y1537" s="14">
        <v>0.53935271852465605</v>
      </c>
      <c r="Z1537" s="14">
        <v>0.56879237196632804</v>
      </c>
      <c r="AA1537" s="14">
        <v>0.60206945529405897</v>
      </c>
      <c r="AB1537" s="14">
        <v>0.462057151405597</v>
      </c>
      <c r="AC1537" s="14">
        <v>0.60944881779294302</v>
      </c>
      <c r="AD1537" s="14">
        <v>0.71021173792234504</v>
      </c>
      <c r="AE1537" s="14"/>
      <c r="AF1537" s="14">
        <v>0.53047147588514298</v>
      </c>
      <c r="AG1537" s="14">
        <v>0.61860700307011995</v>
      </c>
      <c r="AH1537" s="14">
        <v>0.60747207286006499</v>
      </c>
      <c r="AI1537" s="14">
        <v>0.364361958161874</v>
      </c>
      <c r="AJ1537" s="14">
        <v>0.59889849215635704</v>
      </c>
      <c r="AK1537" s="14"/>
      <c r="AL1537" s="14">
        <v>0.64823818034390501</v>
      </c>
      <c r="AM1537" s="14">
        <v>0.600185086423489</v>
      </c>
      <c r="AN1537" s="14">
        <v>0.65393492053227398</v>
      </c>
      <c r="AO1537" s="14">
        <v>0.39359617620383702</v>
      </c>
      <c r="AP1537" s="14">
        <v>0.59538347373840095</v>
      </c>
      <c r="AQ1537" s="14">
        <v>0.454785260898113</v>
      </c>
      <c r="AR1537" s="14"/>
      <c r="AS1537" s="14">
        <v>0.51299456060559301</v>
      </c>
      <c r="AT1537" s="14">
        <v>0.54646856577750702</v>
      </c>
      <c r="AU1537" s="14">
        <v>0.58538399148755105</v>
      </c>
      <c r="AV1537" s="14">
        <v>0.62920231337800003</v>
      </c>
      <c r="AW1537" s="14">
        <v>0.66421794071462303</v>
      </c>
      <c r="AX1537" s="14"/>
      <c r="AY1537" s="14">
        <v>0.533243947268909</v>
      </c>
      <c r="AZ1537" s="14">
        <v>0.52033079254702996</v>
      </c>
      <c r="BA1537" s="14">
        <v>0.56072411127746502</v>
      </c>
      <c r="BB1537" s="14">
        <v>0.486798541218047</v>
      </c>
      <c r="BC1537" s="14">
        <v>0.51338977254047502</v>
      </c>
      <c r="BD1537" s="14">
        <v>0.516523137744205</v>
      </c>
      <c r="BE1537" s="14">
        <v>0.57514491340485296</v>
      </c>
      <c r="BF1537" s="14">
        <v>0.63640823561354998</v>
      </c>
      <c r="BG1537" s="14">
        <v>0.56426047843763105</v>
      </c>
      <c r="BH1537" s="14">
        <v>0.52533429552866795</v>
      </c>
      <c r="BI1537" s="14">
        <v>0.51759397176271504</v>
      </c>
      <c r="BJ1537" s="14">
        <v>0.54529658988766105</v>
      </c>
      <c r="BK1537" s="14">
        <v>0.59347974877735798</v>
      </c>
      <c r="BL1537" s="14">
        <v>0.56328072969152199</v>
      </c>
      <c r="BM1537" s="14">
        <v>0.46609340275598798</v>
      </c>
      <c r="BN1537" s="14">
        <v>0.72872643408105198</v>
      </c>
      <c r="BO1537" s="14"/>
      <c r="BP1537" s="14">
        <v>0.59332339177823501</v>
      </c>
      <c r="BQ1537" s="14">
        <v>0.55625156334602999</v>
      </c>
      <c r="BR1537" s="14">
        <v>0.54895626355174298</v>
      </c>
      <c r="BS1537" s="14">
        <v>0.54363780639140102</v>
      </c>
      <c r="BT1537" s="14">
        <v>0.50786165931592597</v>
      </c>
      <c r="BU1537" s="14">
        <v>0.468577471962072</v>
      </c>
      <c r="BV1537" s="14"/>
      <c r="BW1537" s="14">
        <v>0.54668133164514998</v>
      </c>
      <c r="BX1537" s="14">
        <v>0.57250725975444205</v>
      </c>
      <c r="BY1537" s="14" t="s">
        <v>120</v>
      </c>
      <c r="BZ1537" s="14">
        <v>0.475065674987666</v>
      </c>
      <c r="CA1537" s="14">
        <v>0.56468206266869803</v>
      </c>
      <c r="CB1537" s="14">
        <v>0.597431472060866</v>
      </c>
      <c r="CC1537" s="14">
        <v>0.44051072295199301</v>
      </c>
      <c r="CD1537" s="14"/>
      <c r="CE1537" s="14">
        <v>0.60429011778076902</v>
      </c>
      <c r="CF1537" s="14">
        <v>0.59556587665815097</v>
      </c>
      <c r="CG1537" s="14">
        <v>0.464955167428793</v>
      </c>
      <c r="CH1537" s="14">
        <v>0.56570546440167901</v>
      </c>
      <c r="CI1537" s="14"/>
      <c r="CJ1537" s="14">
        <v>0.66910755223561302</v>
      </c>
      <c r="CK1537" s="14">
        <v>0.60451718442668601</v>
      </c>
      <c r="CL1537" s="14">
        <v>0.50279315288543802</v>
      </c>
      <c r="CM1537" s="14">
        <v>0.50712449188111297</v>
      </c>
      <c r="CN1537" s="14"/>
      <c r="CO1537" s="14">
        <v>0.65499443976642502</v>
      </c>
      <c r="CP1537" s="14">
        <v>0.53867773320478796</v>
      </c>
      <c r="CQ1537" s="14"/>
      <c r="CR1537" s="14">
        <v>0.59492313985998702</v>
      </c>
      <c r="CS1537" s="14">
        <v>0.55429934156226202</v>
      </c>
    </row>
    <row r="1538" spans="2:97" x14ac:dyDescent="0.3">
      <c r="B1538" t="s">
        <v>236</v>
      </c>
      <c r="C1538" s="14">
        <v>0.17733213131708001</v>
      </c>
      <c r="D1538" s="14">
        <v>0.21079271912799699</v>
      </c>
      <c r="E1538" s="14">
        <v>0.14512694553799901</v>
      </c>
      <c r="F1538" s="14"/>
      <c r="G1538" s="14">
        <v>0.17394973567543601</v>
      </c>
      <c r="H1538" s="14">
        <v>0.12908057283951699</v>
      </c>
      <c r="I1538" s="14">
        <v>0.161574138265249</v>
      </c>
      <c r="J1538" s="14">
        <v>0.17408629081660201</v>
      </c>
      <c r="K1538" s="14">
        <v>0.207638238024491</v>
      </c>
      <c r="L1538" s="14">
        <v>0.21397651302437501</v>
      </c>
      <c r="M1538" s="14"/>
      <c r="N1538" s="14">
        <v>0.18841594471630699</v>
      </c>
      <c r="O1538" s="14">
        <v>0.140780246281211</v>
      </c>
      <c r="P1538" s="14">
        <v>0.18381409502789001</v>
      </c>
      <c r="Q1538" s="14">
        <v>0.19787226047760501</v>
      </c>
      <c r="R1538" s="14"/>
      <c r="S1538" s="14">
        <v>0.14297777946783</v>
      </c>
      <c r="T1538" s="14">
        <v>0.18043243312631399</v>
      </c>
      <c r="U1538" s="14">
        <v>0.23508890890866399</v>
      </c>
      <c r="V1538" s="14">
        <v>0.16874960367033001</v>
      </c>
      <c r="W1538" s="14">
        <v>0.16230319552331801</v>
      </c>
      <c r="X1538" s="14">
        <v>0.18501407397556299</v>
      </c>
      <c r="Y1538" s="14">
        <v>0.20747319511908599</v>
      </c>
      <c r="Z1538" s="14">
        <v>0.18698572458572399</v>
      </c>
      <c r="AA1538" s="14">
        <v>0.17505518869973499</v>
      </c>
      <c r="AB1538" s="14">
        <v>0.211399296504615</v>
      </c>
      <c r="AC1538" s="14">
        <v>0.152023937050626</v>
      </c>
      <c r="AD1538" s="14">
        <v>6.30713730465879E-2</v>
      </c>
      <c r="AE1538" s="14"/>
      <c r="AF1538" s="14">
        <v>0.217602258392008</v>
      </c>
      <c r="AG1538" s="14">
        <v>0.13585239608300501</v>
      </c>
      <c r="AH1538" s="14">
        <v>0.179975225168748</v>
      </c>
      <c r="AI1538" s="14">
        <v>0.28611359517406298</v>
      </c>
      <c r="AJ1538" s="14">
        <v>0.141285355324235</v>
      </c>
      <c r="AK1538" s="14"/>
      <c r="AL1538" s="14">
        <v>0.13603465589842301</v>
      </c>
      <c r="AM1538" s="14">
        <v>0.179129242866476</v>
      </c>
      <c r="AN1538" s="14">
        <v>0.10507240279687</v>
      </c>
      <c r="AO1538" s="14">
        <v>0.28717585089424202</v>
      </c>
      <c r="AP1538" s="14">
        <v>0.16469532544161899</v>
      </c>
      <c r="AQ1538" s="14">
        <v>0.166098574067158</v>
      </c>
      <c r="AR1538" s="14"/>
      <c r="AS1538" s="14">
        <v>0.18160212785114299</v>
      </c>
      <c r="AT1538" s="14">
        <v>0.188725333205229</v>
      </c>
      <c r="AU1538" s="14">
        <v>0.168205889452713</v>
      </c>
      <c r="AV1538" s="14">
        <v>0.123912836399032</v>
      </c>
      <c r="AW1538" s="14">
        <v>0.235916619166609</v>
      </c>
      <c r="AX1538" s="14"/>
      <c r="AY1538" s="14">
        <v>0.13768405289357</v>
      </c>
      <c r="AZ1538" s="14">
        <v>0.162964079711448</v>
      </c>
      <c r="BA1538" s="14">
        <v>0.15489589199957901</v>
      </c>
      <c r="BB1538" s="14">
        <v>0.20268441000696499</v>
      </c>
      <c r="BC1538" s="14">
        <v>0.191107201513047</v>
      </c>
      <c r="BD1538" s="14">
        <v>0.184662180042757</v>
      </c>
      <c r="BE1538" s="14">
        <v>0.17764276122723799</v>
      </c>
      <c r="BF1538" s="14">
        <v>0.17217581531778001</v>
      </c>
      <c r="BG1538" s="14">
        <v>0.14717841912291901</v>
      </c>
      <c r="BH1538" s="14">
        <v>0.179559753198648</v>
      </c>
      <c r="BI1538" s="14">
        <v>0.220244884366227</v>
      </c>
      <c r="BJ1538" s="14">
        <v>0.18467610577136501</v>
      </c>
      <c r="BK1538" s="14">
        <v>0.170132573125125</v>
      </c>
      <c r="BL1538" s="14">
        <v>0.15745090169845799</v>
      </c>
      <c r="BM1538" s="14">
        <v>0.24199501210057001</v>
      </c>
      <c r="BN1538" s="14">
        <v>0.12509440809091299</v>
      </c>
      <c r="BO1538" s="14"/>
      <c r="BP1538" s="14">
        <v>0.14387087220868</v>
      </c>
      <c r="BQ1538" s="14">
        <v>0.16763829646872999</v>
      </c>
      <c r="BR1538" s="14">
        <v>0.19670653141086999</v>
      </c>
      <c r="BS1538" s="14">
        <v>0.19667848473128199</v>
      </c>
      <c r="BT1538" s="14">
        <v>0.18900210207885099</v>
      </c>
      <c r="BU1538" s="14">
        <v>0.24888117985465599</v>
      </c>
      <c r="BV1538" s="14"/>
      <c r="BW1538" s="14">
        <v>0.18956732264183501</v>
      </c>
      <c r="BX1538" s="14">
        <v>0.15504409930503299</v>
      </c>
      <c r="BY1538" s="14" t="s">
        <v>120</v>
      </c>
      <c r="BZ1538" s="14">
        <v>0.187810862176748</v>
      </c>
      <c r="CA1538" s="14">
        <v>0.188959514497714</v>
      </c>
      <c r="CB1538" s="14">
        <v>0.164741309937356</v>
      </c>
      <c r="CC1538" s="14">
        <v>0.199988390894697</v>
      </c>
      <c r="CD1538" s="14"/>
      <c r="CE1538" s="14">
        <v>0.15606681156060301</v>
      </c>
      <c r="CF1538" s="14">
        <v>0.16458270211425299</v>
      </c>
      <c r="CG1538" s="14">
        <v>0.220494971613445</v>
      </c>
      <c r="CH1538" s="14">
        <v>0.186251454585629</v>
      </c>
      <c r="CI1538" s="14"/>
      <c r="CJ1538" s="14">
        <v>0.108340956292413</v>
      </c>
      <c r="CK1538" s="14">
        <v>0.17654781340504899</v>
      </c>
      <c r="CL1538" s="14">
        <v>0.20318627137538001</v>
      </c>
      <c r="CM1538" s="14">
        <v>0.14382855875902301</v>
      </c>
      <c r="CN1538" s="14"/>
      <c r="CO1538" s="14">
        <v>0.12531124348873099</v>
      </c>
      <c r="CP1538" s="14">
        <v>0.18539364264094699</v>
      </c>
      <c r="CQ1538" s="14"/>
      <c r="CR1538" s="14">
        <v>0.15887910729459501</v>
      </c>
      <c r="CS1538" s="14">
        <v>0.18290155041471601</v>
      </c>
    </row>
    <row r="1539" spans="2:97" x14ac:dyDescent="0.3">
      <c r="B1539" t="s">
        <v>237</v>
      </c>
      <c r="C1539" s="14">
        <v>0.37556733123762098</v>
      </c>
      <c r="D1539" s="14">
        <v>0.30002674749761099</v>
      </c>
      <c r="E1539" s="14">
        <v>0.447609684869823</v>
      </c>
      <c r="F1539" s="14"/>
      <c r="G1539" s="14">
        <v>0.358225057754954</v>
      </c>
      <c r="H1539" s="14">
        <v>0.498132229919448</v>
      </c>
      <c r="I1539" s="14">
        <v>0.44430698020319498</v>
      </c>
      <c r="J1539" s="14">
        <v>0.38870567642960602</v>
      </c>
      <c r="K1539" s="14">
        <v>0.30826680133327</v>
      </c>
      <c r="L1539" s="14">
        <v>0.26580177468280403</v>
      </c>
      <c r="M1539" s="14"/>
      <c r="N1539" s="14">
        <v>0.37978628383129098</v>
      </c>
      <c r="O1539" s="14">
        <v>0.474834306176318</v>
      </c>
      <c r="P1539" s="14">
        <v>0.31851506304120503</v>
      </c>
      <c r="Q1539" s="14">
        <v>0.318382417797346</v>
      </c>
      <c r="R1539" s="14"/>
      <c r="S1539" s="14">
        <v>0.456795814750945</v>
      </c>
      <c r="T1539" s="14">
        <v>0.348199505460972</v>
      </c>
      <c r="U1539" s="14">
        <v>0.24595022178915199</v>
      </c>
      <c r="V1539" s="14">
        <v>0.40904616361825102</v>
      </c>
      <c r="W1539" s="14">
        <v>0.31392319552661702</v>
      </c>
      <c r="X1539" s="14">
        <v>0.38062782404273499</v>
      </c>
      <c r="Y1539" s="14">
        <v>0.33187952340556998</v>
      </c>
      <c r="Z1539" s="14">
        <v>0.38180664738060399</v>
      </c>
      <c r="AA1539" s="14">
        <v>0.42701426659432401</v>
      </c>
      <c r="AB1539" s="14">
        <v>0.25065785490098202</v>
      </c>
      <c r="AC1539" s="14">
        <v>0.45742488074231702</v>
      </c>
      <c r="AD1539" s="14">
        <v>0.64714036487575799</v>
      </c>
      <c r="AE1539" s="14"/>
      <c r="AF1539" s="14">
        <v>0.31286921749313601</v>
      </c>
      <c r="AG1539" s="14">
        <v>0.48275460698711498</v>
      </c>
      <c r="AH1539" s="14">
        <v>0.42749684769131702</v>
      </c>
      <c r="AI1539" s="14">
        <v>7.8248362987811598E-2</v>
      </c>
      <c r="AJ1539" s="14">
        <v>0.45761313683212201</v>
      </c>
      <c r="AK1539" s="14"/>
      <c r="AL1539" s="14">
        <v>0.51220352444548201</v>
      </c>
      <c r="AM1539" s="14">
        <v>0.42105584355701398</v>
      </c>
      <c r="AN1539" s="14">
        <v>0.54886251773540395</v>
      </c>
      <c r="AO1539" s="14">
        <v>0.106420325309594</v>
      </c>
      <c r="AP1539" s="14">
        <v>0.43068814829678198</v>
      </c>
      <c r="AQ1539" s="14">
        <v>0.288686686830955</v>
      </c>
      <c r="AR1539" s="14"/>
      <c r="AS1539" s="14">
        <v>0.33139243275444902</v>
      </c>
      <c r="AT1539" s="14">
        <v>0.35774323257227802</v>
      </c>
      <c r="AU1539" s="14">
        <v>0.41717810203483802</v>
      </c>
      <c r="AV1539" s="14">
        <v>0.50528947697896798</v>
      </c>
      <c r="AW1539" s="14">
        <v>0.42830132154801398</v>
      </c>
      <c r="AX1539" s="14"/>
      <c r="AY1539" s="14">
        <v>0.39555989437533901</v>
      </c>
      <c r="AZ1539" s="14">
        <v>0.35736671283558202</v>
      </c>
      <c r="BA1539" s="14">
        <v>0.40582821927788598</v>
      </c>
      <c r="BB1539" s="14">
        <v>0.28411413121108198</v>
      </c>
      <c r="BC1539" s="14">
        <v>0.32228257102742802</v>
      </c>
      <c r="BD1539" s="14">
        <v>0.33186095770144802</v>
      </c>
      <c r="BE1539" s="14">
        <v>0.39750215217761498</v>
      </c>
      <c r="BF1539" s="14">
        <v>0.46423242029577</v>
      </c>
      <c r="BG1539" s="14">
        <v>0.41708205931471198</v>
      </c>
      <c r="BH1539" s="14">
        <v>0.34577454233002097</v>
      </c>
      <c r="BI1539" s="14">
        <v>0.29734908739648802</v>
      </c>
      <c r="BJ1539" s="14">
        <v>0.36062048411629599</v>
      </c>
      <c r="BK1539" s="14">
        <v>0.42334717565223301</v>
      </c>
      <c r="BL1539" s="14">
        <v>0.405829827993064</v>
      </c>
      <c r="BM1539" s="14">
        <v>0.22409839065541801</v>
      </c>
      <c r="BN1539" s="14">
        <v>0.60363202599013899</v>
      </c>
      <c r="BO1539" s="14"/>
      <c r="BP1539" s="14">
        <v>0.44945251956955601</v>
      </c>
      <c r="BQ1539" s="14">
        <v>0.38861326687730002</v>
      </c>
      <c r="BR1539" s="14">
        <v>0.35224973214087302</v>
      </c>
      <c r="BS1539" s="14">
        <v>0.34695932166012</v>
      </c>
      <c r="BT1539" s="14">
        <v>0.31885955723707499</v>
      </c>
      <c r="BU1539" s="14">
        <v>0.21969629210741601</v>
      </c>
      <c r="BV1539" s="14"/>
      <c r="BW1539" s="14">
        <v>0.35711400900331502</v>
      </c>
      <c r="BX1539" s="14">
        <v>0.41746316044940901</v>
      </c>
      <c r="BY1539" s="14" t="s">
        <v>120</v>
      </c>
      <c r="BZ1539" s="14">
        <v>0.28725481281091703</v>
      </c>
      <c r="CA1539" s="14">
        <v>0.37572254817098499</v>
      </c>
      <c r="CB1539" s="14">
        <v>0.43269016212351102</v>
      </c>
      <c r="CC1539" s="14">
        <v>0.24052233205729601</v>
      </c>
      <c r="CD1539" s="14"/>
      <c r="CE1539" s="14">
        <v>0.44822330622016598</v>
      </c>
      <c r="CF1539" s="14">
        <v>0.43098317454389801</v>
      </c>
      <c r="CG1539" s="14">
        <v>0.244460195815349</v>
      </c>
      <c r="CH1539" s="14">
        <v>0.37945400981604999</v>
      </c>
      <c r="CI1539" s="14"/>
      <c r="CJ1539" s="14">
        <v>0.5607665959432</v>
      </c>
      <c r="CK1539" s="14">
        <v>0.42796937102163601</v>
      </c>
      <c r="CL1539" s="14">
        <v>0.29960688151005899</v>
      </c>
      <c r="CM1539" s="14">
        <v>0.36329593312209002</v>
      </c>
      <c r="CN1539" s="14"/>
      <c r="CO1539" s="14">
        <v>0.529683196277694</v>
      </c>
      <c r="CP1539" s="14">
        <v>0.35328409056384102</v>
      </c>
      <c r="CQ1539" s="14"/>
      <c r="CR1539" s="14">
        <v>0.43604403256539098</v>
      </c>
      <c r="CS1539" s="14">
        <v>0.37139779114754601</v>
      </c>
    </row>
    <row r="1540" spans="2:97" x14ac:dyDescent="0.3">
      <c r="C1540" s="14"/>
      <c r="D1540" s="14"/>
      <c r="E1540" s="14"/>
      <c r="F1540" s="14"/>
      <c r="G1540" s="14"/>
      <c r="H1540" s="14"/>
      <c r="I1540" s="14"/>
      <c r="J1540" s="14"/>
      <c r="K1540" s="14"/>
      <c r="L1540" s="14"/>
      <c r="M1540" s="14"/>
      <c r="N1540" s="14"/>
      <c r="O1540" s="14"/>
      <c r="P1540" s="14"/>
      <c r="Q1540" s="14"/>
      <c r="R1540" s="14"/>
      <c r="S1540" s="14"/>
      <c r="T1540" s="14"/>
      <c r="U1540" s="14"/>
      <c r="V1540" s="14"/>
      <c r="W1540" s="14"/>
      <c r="X1540" s="14"/>
      <c r="Y1540" s="14"/>
      <c r="Z1540" s="14"/>
      <c r="AA1540" s="14"/>
      <c r="AB1540" s="14"/>
      <c r="AC1540" s="14"/>
      <c r="AD1540" s="14"/>
      <c r="AE1540" s="14"/>
      <c r="AF1540" s="14"/>
      <c r="AG1540" s="14"/>
      <c r="AH1540" s="14"/>
      <c r="AI1540" s="14"/>
      <c r="AJ1540" s="14"/>
      <c r="AK1540" s="14"/>
      <c r="AL1540" s="14"/>
      <c r="AM1540" s="14"/>
      <c r="AN1540" s="14"/>
      <c r="AO1540" s="14"/>
      <c r="AP1540" s="14"/>
      <c r="AQ1540" s="14"/>
      <c r="AR1540" s="14"/>
      <c r="AS1540" s="14"/>
      <c r="AT1540" s="14"/>
      <c r="AU1540" s="14"/>
      <c r="AV1540" s="14"/>
      <c r="AW1540" s="14"/>
      <c r="AX1540" s="14"/>
      <c r="AY1540" s="14"/>
      <c r="AZ1540" s="14"/>
      <c r="BA1540" s="14"/>
      <c r="BB1540" s="14"/>
      <c r="BC1540" s="14"/>
      <c r="BD1540" s="14"/>
      <c r="BE1540" s="14"/>
      <c r="BF1540" s="14"/>
      <c r="BG1540" s="14"/>
      <c r="BH1540" s="14"/>
      <c r="BI1540" s="14"/>
      <c r="BJ1540" s="14"/>
      <c r="BK1540" s="14"/>
      <c r="BL1540" s="14"/>
      <c r="BM1540" s="14"/>
      <c r="BN1540" s="14"/>
      <c r="BO1540" s="14"/>
      <c r="BP1540" s="14"/>
      <c r="BQ1540" s="14"/>
      <c r="BR1540" s="14"/>
      <c r="BS1540" s="14"/>
      <c r="BT1540" s="14"/>
      <c r="BU1540" s="14"/>
      <c r="BV1540" s="14"/>
      <c r="BW1540" s="14"/>
      <c r="BX1540" s="14"/>
      <c r="BY1540" s="14"/>
      <c r="BZ1540" s="14"/>
      <c r="CA1540" s="14"/>
      <c r="CB1540" s="14"/>
      <c r="CC1540" s="14"/>
      <c r="CD1540" s="14"/>
      <c r="CE1540" s="14"/>
      <c r="CF1540" s="14"/>
      <c r="CG1540" s="14"/>
      <c r="CH1540" s="14"/>
      <c r="CI1540" s="14"/>
      <c r="CJ1540" s="14"/>
      <c r="CK1540" s="14"/>
      <c r="CL1540" s="14"/>
      <c r="CM1540" s="14"/>
      <c r="CN1540" s="14"/>
      <c r="CO1540" s="14"/>
      <c r="CP1540" s="14"/>
      <c r="CQ1540" s="14"/>
      <c r="CR1540" s="14"/>
      <c r="CS1540" s="14"/>
    </row>
    <row r="1541" spans="2:97" x14ac:dyDescent="0.3">
      <c r="B1541" s="6" t="s">
        <v>576</v>
      </c>
      <c r="C1541" s="14"/>
      <c r="D1541" s="14"/>
      <c r="E1541" s="14"/>
      <c r="F1541" s="14"/>
      <c r="G1541" s="14"/>
      <c r="H1541" s="14"/>
      <c r="I1541" s="14"/>
      <c r="J1541" s="14"/>
      <c r="K1541" s="14"/>
      <c r="L1541" s="14"/>
      <c r="M1541" s="14"/>
      <c r="N1541" s="14"/>
      <c r="O1541" s="14"/>
      <c r="P1541" s="14"/>
      <c r="Q1541" s="14"/>
      <c r="R1541" s="14"/>
      <c r="S1541" s="14"/>
      <c r="T1541" s="14"/>
      <c r="U1541" s="14"/>
      <c r="V1541" s="14"/>
      <c r="W1541" s="14"/>
      <c r="X1541" s="14"/>
      <c r="Y1541" s="14"/>
      <c r="Z1541" s="14"/>
      <c r="AA1541" s="14"/>
      <c r="AB1541" s="14"/>
      <c r="AC1541" s="14"/>
      <c r="AD1541" s="14"/>
      <c r="AE1541" s="14"/>
      <c r="AF1541" s="14"/>
      <c r="AG1541" s="14"/>
      <c r="AH1541" s="14"/>
      <c r="AI1541" s="14"/>
      <c r="AJ1541" s="14"/>
      <c r="AK1541" s="14"/>
      <c r="AL1541" s="14"/>
      <c r="AM1541" s="14"/>
      <c r="AN1541" s="14"/>
      <c r="AO1541" s="14"/>
      <c r="AP1541" s="14"/>
      <c r="AQ1541" s="14"/>
      <c r="AR1541" s="14"/>
      <c r="AS1541" s="14"/>
      <c r="AT1541" s="14"/>
      <c r="AU1541" s="14"/>
      <c r="AV1541" s="14"/>
      <c r="AW1541" s="14"/>
      <c r="AX1541" s="14"/>
      <c r="AY1541" s="14"/>
      <c r="AZ1541" s="14"/>
      <c r="BA1541" s="14"/>
      <c r="BB1541" s="14"/>
      <c r="BC1541" s="14"/>
      <c r="BD1541" s="14"/>
      <c r="BE1541" s="14"/>
      <c r="BF1541" s="14"/>
      <c r="BG1541" s="14"/>
      <c r="BH1541" s="14"/>
      <c r="BI1541" s="14"/>
      <c r="BJ1541" s="14"/>
      <c r="BK1541" s="14"/>
      <c r="BL1541" s="14"/>
      <c r="BM1541" s="14"/>
      <c r="BN1541" s="14"/>
      <c r="BO1541" s="14"/>
      <c r="BP1541" s="14"/>
      <c r="BQ1541" s="14"/>
      <c r="BR1541" s="14"/>
      <c r="BS1541" s="14"/>
      <c r="BT1541" s="14"/>
      <c r="BU1541" s="14"/>
      <c r="BV1541" s="14"/>
      <c r="BW1541" s="14"/>
      <c r="BX1541" s="14"/>
      <c r="BY1541" s="14"/>
      <c r="BZ1541" s="14"/>
      <c r="CA1541" s="14"/>
      <c r="CB1541" s="14"/>
      <c r="CC1541" s="14"/>
      <c r="CD1541" s="14"/>
      <c r="CE1541" s="14"/>
      <c r="CF1541" s="14"/>
      <c r="CG1541" s="14"/>
      <c r="CH1541" s="14"/>
      <c r="CI1541" s="14"/>
      <c r="CJ1541" s="14"/>
      <c r="CK1541" s="14"/>
      <c r="CL1541" s="14"/>
      <c r="CM1541" s="14"/>
      <c r="CN1541" s="14"/>
      <c r="CO1541" s="14"/>
      <c r="CP1541" s="14"/>
      <c r="CQ1541" s="14"/>
      <c r="CR1541" s="14"/>
      <c r="CS1541" s="14"/>
    </row>
    <row r="1542" spans="2:97" x14ac:dyDescent="0.3">
      <c r="B1542" s="24" t="s">
        <v>118</v>
      </c>
      <c r="C1542" s="14"/>
      <c r="D1542" s="14"/>
      <c r="E1542" s="14"/>
      <c r="F1542" s="14"/>
      <c r="G1542" s="14"/>
      <c r="H1542" s="14"/>
      <c r="I1542" s="14"/>
      <c r="J1542" s="14"/>
      <c r="K1542" s="14"/>
      <c r="L1542" s="14"/>
      <c r="M1542" s="14"/>
      <c r="N1542" s="14"/>
      <c r="O1542" s="14"/>
      <c r="P1542" s="14"/>
      <c r="Q1542" s="14"/>
      <c r="R1542" s="14"/>
      <c r="S1542" s="14"/>
      <c r="T1542" s="14"/>
      <c r="U1542" s="14"/>
      <c r="V1542" s="14"/>
      <c r="W1542" s="14"/>
      <c r="X1542" s="14"/>
      <c r="Y1542" s="14"/>
      <c r="Z1542" s="14"/>
      <c r="AA1542" s="14"/>
      <c r="AB1542" s="14"/>
      <c r="AC1542" s="14"/>
      <c r="AD1542" s="14"/>
      <c r="AE1542" s="14"/>
      <c r="AF1542" s="14"/>
      <c r="AG1542" s="14"/>
      <c r="AH1542" s="14"/>
      <c r="AI1542" s="14"/>
      <c r="AJ1542" s="14"/>
      <c r="AK1542" s="14"/>
      <c r="AL1542" s="14"/>
      <c r="AM1542" s="14"/>
      <c r="AN1542" s="14"/>
      <c r="AO1542" s="14"/>
      <c r="AP1542" s="14"/>
      <c r="AQ1542" s="14"/>
      <c r="AR1542" s="14"/>
      <c r="AS1542" s="14"/>
      <c r="AT1542" s="14"/>
      <c r="AU1542" s="14"/>
      <c r="AV1542" s="14"/>
      <c r="AW1542" s="14"/>
      <c r="AX1542" s="14"/>
      <c r="AY1542" s="14"/>
      <c r="AZ1542" s="14"/>
      <c r="BA1542" s="14"/>
      <c r="BB1542" s="14"/>
      <c r="BC1542" s="14"/>
      <c r="BD1542" s="14"/>
      <c r="BE1542" s="14"/>
      <c r="BF1542" s="14"/>
      <c r="BG1542" s="14"/>
      <c r="BH1542" s="14"/>
      <c r="BI1542" s="14"/>
      <c r="BJ1542" s="14"/>
      <c r="BK1542" s="14"/>
      <c r="BL1542" s="14"/>
      <c r="BM1542" s="14"/>
      <c r="BN1542" s="14"/>
      <c r="BO1542" s="14"/>
      <c r="BP1542" s="14"/>
      <c r="BQ1542" s="14"/>
      <c r="BR1542" s="14"/>
      <c r="BS1542" s="14"/>
      <c r="BT1542" s="14"/>
      <c r="BU1542" s="14"/>
      <c r="BV1542" s="14"/>
      <c r="BW1542" s="14"/>
      <c r="BX1542" s="14"/>
      <c r="BY1542" s="14"/>
      <c r="BZ1542" s="14"/>
      <c r="CA1542" s="14"/>
      <c r="CB1542" s="14"/>
      <c r="CC1542" s="14"/>
      <c r="CD1542" s="14"/>
      <c r="CE1542" s="14"/>
      <c r="CF1542" s="14"/>
      <c r="CG1542" s="14"/>
      <c r="CH1542" s="14"/>
      <c r="CI1542" s="14"/>
      <c r="CJ1542" s="14"/>
      <c r="CK1542" s="14"/>
      <c r="CL1542" s="14"/>
      <c r="CM1542" s="14"/>
      <c r="CN1542" s="14"/>
      <c r="CO1542" s="14"/>
      <c r="CP1542" s="14"/>
      <c r="CQ1542" s="14"/>
      <c r="CR1542" s="14"/>
      <c r="CS1542" s="14"/>
    </row>
    <row r="1543" spans="2:97" x14ac:dyDescent="0.3">
      <c r="B1543" t="s">
        <v>230</v>
      </c>
      <c r="C1543" s="14">
        <v>0.13327221908597101</v>
      </c>
      <c r="D1543" s="14">
        <v>0.113898481607592</v>
      </c>
      <c r="E1543" s="14">
        <v>0.150827460700107</v>
      </c>
      <c r="F1543" s="14"/>
      <c r="G1543" s="14">
        <v>0.194880133583793</v>
      </c>
      <c r="H1543" s="14">
        <v>0.20300344514817201</v>
      </c>
      <c r="I1543" s="14">
        <v>0.135044680818179</v>
      </c>
      <c r="J1543" s="14">
        <v>0.114827769877585</v>
      </c>
      <c r="K1543" s="14">
        <v>0.102436264124091</v>
      </c>
      <c r="L1543" s="14">
        <v>6.9961823219726105E-2</v>
      </c>
      <c r="M1543" s="14"/>
      <c r="N1543" s="14">
        <v>0.14637059422617399</v>
      </c>
      <c r="O1543" s="14">
        <v>0.128866652883522</v>
      </c>
      <c r="P1543" s="14">
        <v>0.123243667780555</v>
      </c>
      <c r="Q1543" s="14">
        <v>0.13216539248537101</v>
      </c>
      <c r="R1543" s="14"/>
      <c r="S1543" s="14">
        <v>0.20496723038048301</v>
      </c>
      <c r="T1543" s="14">
        <v>0.121245919023813</v>
      </c>
      <c r="U1543" s="14">
        <v>0.126856393202916</v>
      </c>
      <c r="V1543" s="14">
        <v>9.8971565679222107E-2</v>
      </c>
      <c r="W1543" s="14">
        <v>0.14163014993193601</v>
      </c>
      <c r="X1543" s="14">
        <v>0.115241132845486</v>
      </c>
      <c r="Y1543" s="14">
        <v>0.13095259390140901</v>
      </c>
      <c r="Z1543" s="14">
        <v>0.12243311936562</v>
      </c>
      <c r="AA1543" s="14">
        <v>0.13190690980059</v>
      </c>
      <c r="AB1543" s="14">
        <v>9.6173042961779795E-2</v>
      </c>
      <c r="AC1543" s="14">
        <v>0.13899018641052599</v>
      </c>
      <c r="AD1543" s="14">
        <v>0.13179475064915799</v>
      </c>
      <c r="AE1543" s="14"/>
      <c r="AF1543" s="14">
        <v>9.8654991709472895E-2</v>
      </c>
      <c r="AG1543" s="14">
        <v>0.170175506313195</v>
      </c>
      <c r="AH1543" s="14">
        <v>0.15333532623769699</v>
      </c>
      <c r="AI1543" s="14">
        <v>0.10018204700946599</v>
      </c>
      <c r="AJ1543" s="14">
        <v>0.15751447789818701</v>
      </c>
      <c r="AK1543" s="14"/>
      <c r="AL1543" s="14">
        <v>0.186221715208754</v>
      </c>
      <c r="AM1543" s="14">
        <v>0.13427244092242899</v>
      </c>
      <c r="AN1543" s="14">
        <v>0.15697841704743601</v>
      </c>
      <c r="AO1543" s="14">
        <v>8.9149982502336994E-2</v>
      </c>
      <c r="AP1543" s="14">
        <v>0.14809565280241599</v>
      </c>
      <c r="AQ1543" s="14">
        <v>7.9734753552738E-2</v>
      </c>
      <c r="AR1543" s="14"/>
      <c r="AS1543" s="14">
        <v>0.108211451845957</v>
      </c>
      <c r="AT1543" s="14">
        <v>0.11573466943593499</v>
      </c>
      <c r="AU1543" s="14">
        <v>0.14808379713970199</v>
      </c>
      <c r="AV1543" s="14">
        <v>0.209614892427994</v>
      </c>
      <c r="AW1543" s="14">
        <v>0.170520990343144</v>
      </c>
      <c r="AX1543" s="14"/>
      <c r="AY1543" s="14">
        <v>7.0753139085882696E-2</v>
      </c>
      <c r="AZ1543" s="14">
        <v>0.100099131084477</v>
      </c>
      <c r="BA1543" s="14">
        <v>0.13234098799295399</v>
      </c>
      <c r="BB1543" s="14">
        <v>6.7262185362621005E-2</v>
      </c>
      <c r="BC1543" s="14">
        <v>0.120319511381917</v>
      </c>
      <c r="BD1543" s="14">
        <v>0.12897925324321599</v>
      </c>
      <c r="BE1543" s="14">
        <v>0.13525298179199499</v>
      </c>
      <c r="BF1543" s="14">
        <v>0.17304078252010499</v>
      </c>
      <c r="BG1543" s="14">
        <v>0.12908935763759299</v>
      </c>
      <c r="BH1543" s="14">
        <v>0.14601736853087999</v>
      </c>
      <c r="BI1543" s="14">
        <v>0.12646824138559401</v>
      </c>
      <c r="BJ1543" s="14">
        <v>0.16473642022482399</v>
      </c>
      <c r="BK1543" s="14">
        <v>0.117120426372729</v>
      </c>
      <c r="BL1543" s="14">
        <v>8.41760589509985E-2</v>
      </c>
      <c r="BM1543" s="14">
        <v>9.2905628759059194E-2</v>
      </c>
      <c r="BN1543" s="14">
        <v>0.225751748720804</v>
      </c>
      <c r="BO1543" s="14"/>
      <c r="BP1543" s="14">
        <v>0.210401994605458</v>
      </c>
      <c r="BQ1543" s="14">
        <v>0.11310213296171701</v>
      </c>
      <c r="BR1543" s="14">
        <v>0.12970839710287599</v>
      </c>
      <c r="BS1543" s="14">
        <v>8.9128011555350106E-2</v>
      </c>
      <c r="BT1543" s="14">
        <v>9.0345056644578106E-2</v>
      </c>
      <c r="BU1543" s="14">
        <v>0.123742717912319</v>
      </c>
      <c r="BV1543" s="14"/>
      <c r="BW1543" s="14">
        <v>0.117317805062208</v>
      </c>
      <c r="BX1543" s="14">
        <v>0.124540041920818</v>
      </c>
      <c r="BY1543" s="14" t="s">
        <v>120</v>
      </c>
      <c r="BZ1543" s="14">
        <v>0.13022968710310201</v>
      </c>
      <c r="CA1543" s="14">
        <v>0.141781165828332</v>
      </c>
      <c r="CB1543" s="14">
        <v>0.16772829438780601</v>
      </c>
      <c r="CC1543" s="14">
        <v>0.16792678433092201</v>
      </c>
      <c r="CD1543" s="14"/>
      <c r="CE1543" s="14">
        <v>0.195013794864904</v>
      </c>
      <c r="CF1543" s="14">
        <v>0.13472336779970401</v>
      </c>
      <c r="CG1543" s="14">
        <v>0.106627425477684</v>
      </c>
      <c r="CH1543" s="14">
        <v>0.126142773704363</v>
      </c>
      <c r="CI1543" s="14"/>
      <c r="CJ1543" s="14">
        <v>0.19838316682246501</v>
      </c>
      <c r="CK1543" s="14">
        <v>0.16324398174454699</v>
      </c>
      <c r="CL1543" s="14">
        <v>0.105608279607339</v>
      </c>
      <c r="CM1543" s="14">
        <v>0.100754456579553</v>
      </c>
      <c r="CN1543" s="14"/>
      <c r="CO1543" s="14">
        <v>0.26220147018190998</v>
      </c>
      <c r="CP1543" s="14">
        <v>0.113251554127501</v>
      </c>
      <c r="CQ1543" s="14"/>
      <c r="CR1543" s="14">
        <v>0.275663574715656</v>
      </c>
      <c r="CS1543" s="14">
        <v>0.115857564976327</v>
      </c>
    </row>
    <row r="1544" spans="2:97" x14ac:dyDescent="0.3">
      <c r="B1544" t="s">
        <v>231</v>
      </c>
      <c r="C1544" s="14">
        <v>0.34977398767863499</v>
      </c>
      <c r="D1544" s="14">
        <v>0.30730268700621399</v>
      </c>
      <c r="E1544" s="14">
        <v>0.39118280215875401</v>
      </c>
      <c r="F1544" s="14"/>
      <c r="G1544" s="14">
        <v>0.36020028785147201</v>
      </c>
      <c r="H1544" s="14">
        <v>0.41184668057143797</v>
      </c>
      <c r="I1544" s="14">
        <v>0.39917772201844798</v>
      </c>
      <c r="J1544" s="14">
        <v>0.34180185252569401</v>
      </c>
      <c r="K1544" s="14">
        <v>0.31476337411255501</v>
      </c>
      <c r="L1544" s="14">
        <v>0.28209834183062799</v>
      </c>
      <c r="M1544" s="14"/>
      <c r="N1544" s="14">
        <v>0.39041813348793097</v>
      </c>
      <c r="O1544" s="14">
        <v>0.37604818847884702</v>
      </c>
      <c r="P1544" s="14">
        <v>0.328744511048147</v>
      </c>
      <c r="Q1544" s="14">
        <v>0.29699287675250202</v>
      </c>
      <c r="R1544" s="14"/>
      <c r="S1544" s="14">
        <v>0.32118314535069098</v>
      </c>
      <c r="T1544" s="14">
        <v>0.33871758885894498</v>
      </c>
      <c r="U1544" s="14">
        <v>0.34647325663175998</v>
      </c>
      <c r="V1544" s="14">
        <v>0.37002376425844102</v>
      </c>
      <c r="W1544" s="14">
        <v>0.35467878880287601</v>
      </c>
      <c r="X1544" s="14">
        <v>0.38188955234210098</v>
      </c>
      <c r="Y1544" s="14">
        <v>0.33031747399893602</v>
      </c>
      <c r="Z1544" s="14">
        <v>0.34280154921733402</v>
      </c>
      <c r="AA1544" s="14">
        <v>0.346884902258627</v>
      </c>
      <c r="AB1544" s="14">
        <v>0.30345413683438799</v>
      </c>
      <c r="AC1544" s="14">
        <v>0.40512934245365401</v>
      </c>
      <c r="AD1544" s="14">
        <v>0.49030632528179602</v>
      </c>
      <c r="AE1544" s="14"/>
      <c r="AF1544" s="14">
        <v>0.36665429152922402</v>
      </c>
      <c r="AG1544" s="14">
        <v>0.376889598169524</v>
      </c>
      <c r="AH1544" s="14">
        <v>0.37117159816921802</v>
      </c>
      <c r="AI1544" s="14">
        <v>0.26606255308959897</v>
      </c>
      <c r="AJ1544" s="14">
        <v>0.39012594969967102</v>
      </c>
      <c r="AK1544" s="14"/>
      <c r="AL1544" s="14">
        <v>0.37451958482952702</v>
      </c>
      <c r="AM1544" s="14">
        <v>0.40282064154681302</v>
      </c>
      <c r="AN1544" s="14">
        <v>0.38455222958067498</v>
      </c>
      <c r="AO1544" s="14">
        <v>0.25503749470515202</v>
      </c>
      <c r="AP1544" s="14">
        <v>0.43091714347701299</v>
      </c>
      <c r="AQ1544" s="14">
        <v>0.335899048576566</v>
      </c>
      <c r="AR1544" s="14"/>
      <c r="AS1544" s="14">
        <v>0.31456896552810598</v>
      </c>
      <c r="AT1544" s="14">
        <v>0.32723349144828701</v>
      </c>
      <c r="AU1544" s="14">
        <v>0.37350487062585003</v>
      </c>
      <c r="AV1544" s="14">
        <v>0.40969551805679699</v>
      </c>
      <c r="AW1544" s="14">
        <v>0.51584658978855902</v>
      </c>
      <c r="AX1544" s="14"/>
      <c r="AY1544" s="14">
        <v>0.32100056915630498</v>
      </c>
      <c r="AZ1544" s="14">
        <v>0.42500258991807799</v>
      </c>
      <c r="BA1544" s="14">
        <v>0.31814039892516799</v>
      </c>
      <c r="BB1544" s="14">
        <v>0.374492438658655</v>
      </c>
      <c r="BC1544" s="14">
        <v>0.31074108344023599</v>
      </c>
      <c r="BD1544" s="14">
        <v>0.29323767959256197</v>
      </c>
      <c r="BE1544" s="14">
        <v>0.34711800400427401</v>
      </c>
      <c r="BF1544" s="14">
        <v>0.31855095762470098</v>
      </c>
      <c r="BG1544" s="14">
        <v>0.328123497266671</v>
      </c>
      <c r="BH1544" s="14">
        <v>0.34427368778737999</v>
      </c>
      <c r="BI1544" s="14">
        <v>0.39324537590231801</v>
      </c>
      <c r="BJ1544" s="14">
        <v>0.32509884403025502</v>
      </c>
      <c r="BK1544" s="14">
        <v>0.40592779983298199</v>
      </c>
      <c r="BL1544" s="14">
        <v>0.38280534552184697</v>
      </c>
      <c r="BM1544" s="14">
        <v>0.41333140723379203</v>
      </c>
      <c r="BN1544" s="14">
        <v>0.45181640442662802</v>
      </c>
      <c r="BO1544" s="14"/>
      <c r="BP1544" s="14">
        <v>0.33783588201853898</v>
      </c>
      <c r="BQ1544" s="14">
        <v>0.33537326491418801</v>
      </c>
      <c r="BR1544" s="14">
        <v>0.353239257062614</v>
      </c>
      <c r="BS1544" s="14">
        <v>0.37986141232209097</v>
      </c>
      <c r="BT1544" s="14">
        <v>0.37733366109635302</v>
      </c>
      <c r="BU1544" s="14">
        <v>0.31378368997648098</v>
      </c>
      <c r="BV1544" s="14"/>
      <c r="BW1544" s="14">
        <v>0.33104004320036201</v>
      </c>
      <c r="BX1544" s="14">
        <v>0.40218868788096601</v>
      </c>
      <c r="BY1544" s="14" t="s">
        <v>120</v>
      </c>
      <c r="BZ1544" s="14">
        <v>0.31441959024039501</v>
      </c>
      <c r="CA1544" s="14">
        <v>0.32685010541755899</v>
      </c>
      <c r="CB1544" s="14">
        <v>0.367316894525825</v>
      </c>
      <c r="CC1544" s="14">
        <v>0.29225163277559202</v>
      </c>
      <c r="CD1544" s="14"/>
      <c r="CE1544" s="14">
        <v>0.36702708343328999</v>
      </c>
      <c r="CF1544" s="14">
        <v>0.40837380199055001</v>
      </c>
      <c r="CG1544" s="14">
        <v>0.28289293372622198</v>
      </c>
      <c r="CH1544" s="14">
        <v>0.34569939398794503</v>
      </c>
      <c r="CI1544" s="14"/>
      <c r="CJ1544" s="14">
        <v>0.41099536575300399</v>
      </c>
      <c r="CK1544" s="14">
        <v>0.42359206357970097</v>
      </c>
      <c r="CL1544" s="14">
        <v>0.30524135586628998</v>
      </c>
      <c r="CM1544" s="14">
        <v>0.33520630327923701</v>
      </c>
      <c r="CN1544" s="14"/>
      <c r="CO1544" s="14">
        <v>0.37571056727075097</v>
      </c>
      <c r="CP1544" s="14">
        <v>0.348117075044649</v>
      </c>
      <c r="CQ1544" s="14"/>
      <c r="CR1544" s="14">
        <v>0.33088867229816699</v>
      </c>
      <c r="CS1544" s="14">
        <v>0.35423759155429102</v>
      </c>
    </row>
    <row r="1545" spans="2:97" x14ac:dyDescent="0.3">
      <c r="B1545" t="s">
        <v>232</v>
      </c>
      <c r="C1545" s="14">
        <v>0.26181902589487799</v>
      </c>
      <c r="D1545" s="14">
        <v>0.28022770834217797</v>
      </c>
      <c r="E1545" s="14">
        <v>0.244587758588829</v>
      </c>
      <c r="F1545" s="14"/>
      <c r="G1545" s="14">
        <v>0.23331067641515199</v>
      </c>
      <c r="H1545" s="14">
        <v>0.19779018851782501</v>
      </c>
      <c r="I1545" s="14">
        <v>0.26412958400488001</v>
      </c>
      <c r="J1545" s="14">
        <v>0.28550408441862601</v>
      </c>
      <c r="K1545" s="14">
        <v>0.29275104037134603</v>
      </c>
      <c r="L1545" s="14">
        <v>0.29095582222001998</v>
      </c>
      <c r="M1545" s="14"/>
      <c r="N1545" s="14">
        <v>0.220343993421588</v>
      </c>
      <c r="O1545" s="14">
        <v>0.25784998838741502</v>
      </c>
      <c r="P1545" s="14">
        <v>0.27865319760183999</v>
      </c>
      <c r="Q1545" s="14">
        <v>0.29523087109253199</v>
      </c>
      <c r="R1545" s="14"/>
      <c r="S1545" s="14">
        <v>0.24565613476177101</v>
      </c>
      <c r="T1545" s="14">
        <v>0.27524262414697198</v>
      </c>
      <c r="U1545" s="14">
        <v>0.27244071916548801</v>
      </c>
      <c r="V1545" s="14">
        <v>0.27423902808962097</v>
      </c>
      <c r="W1545" s="14">
        <v>0.24207552215810901</v>
      </c>
      <c r="X1545" s="14">
        <v>0.25443040284584001</v>
      </c>
      <c r="Y1545" s="14">
        <v>0.27791594214987703</v>
      </c>
      <c r="Z1545" s="14">
        <v>0.26374976305884101</v>
      </c>
      <c r="AA1545" s="14">
        <v>0.27700183564324699</v>
      </c>
      <c r="AB1545" s="14">
        <v>0.25868185096551199</v>
      </c>
      <c r="AC1545" s="14">
        <v>0.237075687586944</v>
      </c>
      <c r="AD1545" s="14">
        <v>0.2316060430079</v>
      </c>
      <c r="AE1545" s="14"/>
      <c r="AF1545" s="14">
        <v>0.26357732883785701</v>
      </c>
      <c r="AG1545" s="14">
        <v>0.25870781172352397</v>
      </c>
      <c r="AH1545" s="14">
        <v>0.246128628555079</v>
      </c>
      <c r="AI1545" s="14">
        <v>0.25628922048818897</v>
      </c>
      <c r="AJ1545" s="14">
        <v>0.23974649811967999</v>
      </c>
      <c r="AK1545" s="14"/>
      <c r="AL1545" s="14">
        <v>0.23643191676057501</v>
      </c>
      <c r="AM1545" s="14">
        <v>0.24549446321707699</v>
      </c>
      <c r="AN1545" s="14">
        <v>0.26602000756221</v>
      </c>
      <c r="AO1545" s="14">
        <v>0.30382277803649399</v>
      </c>
      <c r="AP1545" s="14">
        <v>0.18346479265646501</v>
      </c>
      <c r="AQ1545" s="14">
        <v>0.27540986158728797</v>
      </c>
      <c r="AR1545" s="14"/>
      <c r="AS1545" s="14">
        <v>0.31410318587653302</v>
      </c>
      <c r="AT1545" s="14">
        <v>0.26360732885338301</v>
      </c>
      <c r="AU1545" s="14">
        <v>0.241023157849033</v>
      </c>
      <c r="AV1545" s="14">
        <v>0.20935154890962601</v>
      </c>
      <c r="AW1545" s="14">
        <v>0.16883391173196699</v>
      </c>
      <c r="AX1545" s="14"/>
      <c r="AY1545" s="14">
        <v>0.20571971061972899</v>
      </c>
      <c r="AZ1545" s="14">
        <v>0.20067988572248199</v>
      </c>
      <c r="BA1545" s="14">
        <v>0.29812159676539102</v>
      </c>
      <c r="BB1545" s="14">
        <v>0.297032105467402</v>
      </c>
      <c r="BC1545" s="14">
        <v>0.29225755016163502</v>
      </c>
      <c r="BD1545" s="14">
        <v>0.31664566650364201</v>
      </c>
      <c r="BE1545" s="14">
        <v>0.25348531857062501</v>
      </c>
      <c r="BF1545" s="14">
        <v>0.19634993951483001</v>
      </c>
      <c r="BG1545" s="14">
        <v>0.28033618637740099</v>
      </c>
      <c r="BH1545" s="14">
        <v>0.25901949391083601</v>
      </c>
      <c r="BI1545" s="14">
        <v>0.26626757791330302</v>
      </c>
      <c r="BJ1545" s="14">
        <v>0.227026069601488</v>
      </c>
      <c r="BK1545" s="14">
        <v>0.25810116926842602</v>
      </c>
      <c r="BL1545" s="14">
        <v>0.29550349197877901</v>
      </c>
      <c r="BM1545" s="14">
        <v>0.20527153035477499</v>
      </c>
      <c r="BN1545" s="14">
        <v>0.152366522752722</v>
      </c>
      <c r="BO1545" s="14"/>
      <c r="BP1545" s="14">
        <v>0.24745706575206899</v>
      </c>
      <c r="BQ1545" s="14">
        <v>0.27210465329591299</v>
      </c>
      <c r="BR1545" s="14">
        <v>0.27656130322706102</v>
      </c>
      <c r="BS1545" s="14">
        <v>0.26748729687325201</v>
      </c>
      <c r="BT1545" s="14">
        <v>0.24324671116559399</v>
      </c>
      <c r="BU1545" s="14">
        <v>0.25446610283176901</v>
      </c>
      <c r="BV1545" s="14"/>
      <c r="BW1545" s="14">
        <v>0.26842964991309898</v>
      </c>
      <c r="BX1545" s="14">
        <v>0.27208155718939397</v>
      </c>
      <c r="BY1545" s="14" t="s">
        <v>120</v>
      </c>
      <c r="BZ1545" s="14">
        <v>0.29534432382112302</v>
      </c>
      <c r="CA1545" s="14">
        <v>0.26987385370403599</v>
      </c>
      <c r="CB1545" s="14">
        <v>0.22250182003771499</v>
      </c>
      <c r="CC1545" s="14">
        <v>0.24174105272802801</v>
      </c>
      <c r="CD1545" s="14"/>
      <c r="CE1545" s="14">
        <v>0.226515661562566</v>
      </c>
      <c r="CF1545" s="14">
        <v>0.23166468685686001</v>
      </c>
      <c r="CG1545" s="14">
        <v>0.29965527618617799</v>
      </c>
      <c r="CH1545" s="14">
        <v>0.264599050861273</v>
      </c>
      <c r="CI1545" s="14"/>
      <c r="CJ1545" s="14">
        <v>0.236748701274727</v>
      </c>
      <c r="CK1545" s="14">
        <v>0.240026655722444</v>
      </c>
      <c r="CL1545" s="14">
        <v>0.27410282467854202</v>
      </c>
      <c r="CM1545" s="14">
        <v>0.29261770704937101</v>
      </c>
      <c r="CN1545" s="14"/>
      <c r="CO1545" s="14">
        <v>0.19947281542567999</v>
      </c>
      <c r="CP1545" s="14">
        <v>0.27063110723811501</v>
      </c>
      <c r="CQ1545" s="14"/>
      <c r="CR1545" s="14">
        <v>0.21620057382758801</v>
      </c>
      <c r="CS1545" s="14">
        <v>0.269377837457623</v>
      </c>
    </row>
    <row r="1546" spans="2:97" x14ac:dyDescent="0.3">
      <c r="B1546" t="s">
        <v>233</v>
      </c>
      <c r="C1546" s="14">
        <v>0.148616371223694</v>
      </c>
      <c r="D1546" s="14">
        <v>0.175549500256724</v>
      </c>
      <c r="E1546" s="14">
        <v>0.122711159859649</v>
      </c>
      <c r="F1546" s="14"/>
      <c r="G1546" s="14">
        <v>0.13944221345792401</v>
      </c>
      <c r="H1546" s="14">
        <v>0.10326879181808001</v>
      </c>
      <c r="I1546" s="14">
        <v>0.12647778256869299</v>
      </c>
      <c r="J1546" s="14">
        <v>0.13812993461947601</v>
      </c>
      <c r="K1546" s="14">
        <v>0.17566209882644501</v>
      </c>
      <c r="L1546" s="14">
        <v>0.199982186127693</v>
      </c>
      <c r="M1546" s="14"/>
      <c r="N1546" s="14">
        <v>0.16445532058800399</v>
      </c>
      <c r="O1546" s="14">
        <v>0.14832492564890201</v>
      </c>
      <c r="P1546" s="14">
        <v>0.15880228436100199</v>
      </c>
      <c r="Q1546" s="14">
        <v>0.122802010794622</v>
      </c>
      <c r="R1546" s="14"/>
      <c r="S1546" s="14">
        <v>0.11716060484276999</v>
      </c>
      <c r="T1546" s="14">
        <v>0.18887730491947999</v>
      </c>
      <c r="U1546" s="14">
        <v>0.164580341351312</v>
      </c>
      <c r="V1546" s="14">
        <v>0.185850086153626</v>
      </c>
      <c r="W1546" s="14">
        <v>0.164655773118904</v>
      </c>
      <c r="X1546" s="14">
        <v>0.119482244381807</v>
      </c>
      <c r="Y1546" s="14">
        <v>0.13036654756989199</v>
      </c>
      <c r="Z1546" s="14">
        <v>0.142225819984858</v>
      </c>
      <c r="AA1546" s="14">
        <v>0.137217774762289</v>
      </c>
      <c r="AB1546" s="14">
        <v>0.202595205176614</v>
      </c>
      <c r="AC1546" s="14">
        <v>7.0709896888821899E-2</v>
      </c>
      <c r="AD1546" s="14">
        <v>8.4269468484689705E-2</v>
      </c>
      <c r="AE1546" s="14"/>
      <c r="AF1546" s="14">
        <v>0.173220792584655</v>
      </c>
      <c r="AG1546" s="14">
        <v>0.13881679242625</v>
      </c>
      <c r="AH1546" s="14">
        <v>0.141278385087349</v>
      </c>
      <c r="AI1546" s="14">
        <v>0.134947255075091</v>
      </c>
      <c r="AJ1546" s="14">
        <v>0.14008950200034201</v>
      </c>
      <c r="AK1546" s="14"/>
      <c r="AL1546" s="14">
        <v>0.154944974478707</v>
      </c>
      <c r="AM1546" s="14">
        <v>0.142450826510234</v>
      </c>
      <c r="AN1546" s="14">
        <v>0.133932521068935</v>
      </c>
      <c r="AO1546" s="14">
        <v>0.14037456576663701</v>
      </c>
      <c r="AP1546" s="14">
        <v>0.16361511139377999</v>
      </c>
      <c r="AQ1546" s="14">
        <v>0.15915792250858601</v>
      </c>
      <c r="AR1546" s="14"/>
      <c r="AS1546" s="14">
        <v>0.15526105405160601</v>
      </c>
      <c r="AT1546" s="14">
        <v>0.18409257398664899</v>
      </c>
      <c r="AU1546" s="14">
        <v>0.15454944516800201</v>
      </c>
      <c r="AV1546" s="14">
        <v>9.2613359169531395E-2</v>
      </c>
      <c r="AW1546" s="14">
        <v>0.121835553907214</v>
      </c>
      <c r="AX1546" s="14"/>
      <c r="AY1546" s="14">
        <v>0.19839955341930901</v>
      </c>
      <c r="AZ1546" s="14">
        <v>7.2920525054637197E-2</v>
      </c>
      <c r="BA1546" s="14">
        <v>0.138580423190095</v>
      </c>
      <c r="BB1546" s="14">
        <v>9.9216889173528597E-2</v>
      </c>
      <c r="BC1546" s="14">
        <v>0.108471000642327</v>
      </c>
      <c r="BD1546" s="14">
        <v>0.136121521806914</v>
      </c>
      <c r="BE1546" s="14">
        <v>0.19680359129764399</v>
      </c>
      <c r="BF1546" s="14">
        <v>0.193920474131345</v>
      </c>
      <c r="BG1546" s="14">
        <v>0.18630151572020001</v>
      </c>
      <c r="BH1546" s="14">
        <v>0.172201935928151</v>
      </c>
      <c r="BI1546" s="14">
        <v>0.121174047129219</v>
      </c>
      <c r="BJ1546" s="14">
        <v>0.181890810129403</v>
      </c>
      <c r="BK1546" s="14">
        <v>0.16905561780042999</v>
      </c>
      <c r="BL1546" s="14">
        <v>0.11927742329435</v>
      </c>
      <c r="BM1546" s="14">
        <v>0.22680826769163401</v>
      </c>
      <c r="BN1546" s="14">
        <v>0.114719365558556</v>
      </c>
      <c r="BO1546" s="14"/>
      <c r="BP1546" s="14">
        <v>0.114751215272319</v>
      </c>
      <c r="BQ1546" s="14">
        <v>0.163935460082972</v>
      </c>
      <c r="BR1546" s="14">
        <v>0.14477257075001401</v>
      </c>
      <c r="BS1546" s="14">
        <v>0.15444006344567601</v>
      </c>
      <c r="BT1546" s="14">
        <v>0.15791951976726601</v>
      </c>
      <c r="BU1546" s="14">
        <v>0.19964505821873199</v>
      </c>
      <c r="BV1546" s="14"/>
      <c r="BW1546" s="14">
        <v>0.16813432216881299</v>
      </c>
      <c r="BX1546" s="14">
        <v>0.134652761650462</v>
      </c>
      <c r="BY1546" s="14" t="s">
        <v>120</v>
      </c>
      <c r="BZ1546" s="14">
        <v>9.7627257968845998E-2</v>
      </c>
      <c r="CA1546" s="14">
        <v>0.10069564459758</v>
      </c>
      <c r="CB1546" s="14">
        <v>0.15733953242326101</v>
      </c>
      <c r="CC1546" s="14">
        <v>0.16454150137926901</v>
      </c>
      <c r="CD1546" s="14"/>
      <c r="CE1546" s="14">
        <v>0.12739278708523299</v>
      </c>
      <c r="CF1546" s="14">
        <v>0.15596490050980999</v>
      </c>
      <c r="CG1546" s="14">
        <v>0.14496526473916499</v>
      </c>
      <c r="CH1546" s="14">
        <v>0.15126896692542399</v>
      </c>
      <c r="CI1546" s="14"/>
      <c r="CJ1546" s="14">
        <v>7.4162129342941294E-2</v>
      </c>
      <c r="CK1546" s="14">
        <v>0.10270399481141899</v>
      </c>
      <c r="CL1546" s="14">
        <v>0.190730786029536</v>
      </c>
      <c r="CM1546" s="14">
        <v>0.13191738359494801</v>
      </c>
      <c r="CN1546" s="14"/>
      <c r="CO1546" s="14">
        <v>8.4130716940115702E-2</v>
      </c>
      <c r="CP1546" s="14">
        <v>0.15851704563812499</v>
      </c>
      <c r="CQ1546" s="14"/>
      <c r="CR1546" s="14">
        <v>0.114658860409232</v>
      </c>
      <c r="CS1546" s="14">
        <v>0.15059091397161001</v>
      </c>
    </row>
    <row r="1547" spans="2:97" x14ac:dyDescent="0.3">
      <c r="B1547" t="s">
        <v>234</v>
      </c>
      <c r="C1547" s="14">
        <v>8.2466671128451602E-2</v>
      </c>
      <c r="D1547" s="14">
        <v>0.107397010875836</v>
      </c>
      <c r="E1547" s="14">
        <v>5.83245394213808E-2</v>
      </c>
      <c r="F1547" s="14"/>
      <c r="G1547" s="14">
        <v>3.89787583456217E-2</v>
      </c>
      <c r="H1547" s="14">
        <v>5.4428330914287802E-2</v>
      </c>
      <c r="I1547" s="14">
        <v>4.81635527195216E-2</v>
      </c>
      <c r="J1547" s="14">
        <v>0.100635254420957</v>
      </c>
      <c r="K1547" s="14">
        <v>0.104123289672626</v>
      </c>
      <c r="L1547" s="14">
        <v>0.132690213472446</v>
      </c>
      <c r="M1547" s="14"/>
      <c r="N1547" s="14">
        <v>6.8214080072154307E-2</v>
      </c>
      <c r="O1547" s="14">
        <v>6.3531675012429095E-2</v>
      </c>
      <c r="P1547" s="14">
        <v>8.3852630409864307E-2</v>
      </c>
      <c r="Q1547" s="14">
        <v>0.11724630603198199</v>
      </c>
      <c r="R1547" s="14"/>
      <c r="S1547" s="14">
        <v>7.3216445560894905E-2</v>
      </c>
      <c r="T1547" s="14">
        <v>6.4773303143713601E-2</v>
      </c>
      <c r="U1547" s="14">
        <v>5.6847931926508999E-2</v>
      </c>
      <c r="V1547" s="14">
        <v>6.0662898794041499E-2</v>
      </c>
      <c r="W1547" s="14">
        <v>9.0044366431376796E-2</v>
      </c>
      <c r="X1547" s="14">
        <v>7.5347226441395201E-2</v>
      </c>
      <c r="Y1547" s="14">
        <v>0.107667842750283</v>
      </c>
      <c r="Z1547" s="14">
        <v>0.11688318526826801</v>
      </c>
      <c r="AA1547" s="14">
        <v>7.5969673722518505E-2</v>
      </c>
      <c r="AB1547" s="14">
        <v>0.127134849241863</v>
      </c>
      <c r="AC1547" s="14">
        <v>0.115032247084601</v>
      </c>
      <c r="AD1547" s="14">
        <v>6.2023412576456403E-2</v>
      </c>
      <c r="AE1547" s="14"/>
      <c r="AF1547" s="14">
        <v>9.2600747880549103E-2</v>
      </c>
      <c r="AG1547" s="14">
        <v>4.27914422087525E-2</v>
      </c>
      <c r="AH1547" s="14">
        <v>8.2420100409759306E-2</v>
      </c>
      <c r="AI1547" s="14">
        <v>0.207624762957791</v>
      </c>
      <c r="AJ1547" s="14">
        <v>4.07402732520337E-2</v>
      </c>
      <c r="AK1547" s="14"/>
      <c r="AL1547" s="14">
        <v>3.8607456294895502E-2</v>
      </c>
      <c r="AM1547" s="14">
        <v>6.9714898362048805E-2</v>
      </c>
      <c r="AN1547" s="14">
        <v>4.8970516101336702E-2</v>
      </c>
      <c r="AO1547" s="14">
        <v>0.18770534323938701</v>
      </c>
      <c r="AP1547" s="14">
        <v>6.0465343241484899E-2</v>
      </c>
      <c r="AQ1547" s="14">
        <v>7.3691428000430895E-2</v>
      </c>
      <c r="AR1547" s="14"/>
      <c r="AS1547" s="14">
        <v>8.9157955293029195E-2</v>
      </c>
      <c r="AT1547" s="14">
        <v>8.5191417943607503E-2</v>
      </c>
      <c r="AU1547" s="14">
        <v>5.9888258624722399E-2</v>
      </c>
      <c r="AV1547" s="14">
        <v>6.40823938276706E-2</v>
      </c>
      <c r="AW1547" s="14">
        <v>2.29629542291163E-2</v>
      </c>
      <c r="AX1547" s="14"/>
      <c r="AY1547" s="14">
        <v>6.9370459520003397E-2</v>
      </c>
      <c r="AZ1547" s="14">
        <v>0.123857279458206</v>
      </c>
      <c r="BA1547" s="14">
        <v>7.0483789187699306E-2</v>
      </c>
      <c r="BB1547" s="14">
        <v>0.15313292421120001</v>
      </c>
      <c r="BC1547" s="14">
        <v>0.13659375949169</v>
      </c>
      <c r="BD1547" s="14">
        <v>7.9604628456902402E-2</v>
      </c>
      <c r="BE1547" s="14">
        <v>5.8219539989545099E-2</v>
      </c>
      <c r="BF1547" s="14">
        <v>9.0991536912900198E-2</v>
      </c>
      <c r="BG1547" s="14">
        <v>6.2240226735008002E-2</v>
      </c>
      <c r="BH1547" s="14">
        <v>7.0353382099310802E-2</v>
      </c>
      <c r="BI1547" s="14">
        <v>8.7636216048760499E-2</v>
      </c>
      <c r="BJ1547" s="14">
        <v>6.3933817278070501E-2</v>
      </c>
      <c r="BK1547" s="14">
        <v>4.9794986725432498E-2</v>
      </c>
      <c r="BL1547" s="14">
        <v>0.11823768025402601</v>
      </c>
      <c r="BM1547" s="14">
        <v>6.1683165960739798E-2</v>
      </c>
      <c r="BN1547" s="14">
        <v>4.6468646656864003E-2</v>
      </c>
      <c r="BO1547" s="14"/>
      <c r="BP1547" s="14">
        <v>6.9550637606367899E-2</v>
      </c>
      <c r="BQ1547" s="14">
        <v>8.4214402358247606E-2</v>
      </c>
      <c r="BR1547" s="14">
        <v>7.4352159780578894E-2</v>
      </c>
      <c r="BS1547" s="14">
        <v>8.7342804038363003E-2</v>
      </c>
      <c r="BT1547" s="14">
        <v>0.108967334178786</v>
      </c>
      <c r="BU1547" s="14">
        <v>8.5089407880152998E-2</v>
      </c>
      <c r="BV1547" s="14"/>
      <c r="BW1547" s="14">
        <v>0.104036182279796</v>
      </c>
      <c r="BX1547" s="14">
        <v>4.7131599725012401E-2</v>
      </c>
      <c r="BY1547" s="14" t="s">
        <v>120</v>
      </c>
      <c r="BZ1547" s="14">
        <v>0.12294230701184899</v>
      </c>
      <c r="CA1547" s="14">
        <v>0.102658680711981</v>
      </c>
      <c r="CB1547" s="14">
        <v>5.9710984727996699E-2</v>
      </c>
      <c r="CC1547" s="14">
        <v>7.0122964189237899E-2</v>
      </c>
      <c r="CD1547" s="14"/>
      <c r="CE1547" s="14">
        <v>5.17525599519418E-2</v>
      </c>
      <c r="CF1547" s="14">
        <v>5.7415067939746899E-2</v>
      </c>
      <c r="CG1547" s="14">
        <v>0.126759193324092</v>
      </c>
      <c r="CH1547" s="14">
        <v>0.10530722720391</v>
      </c>
      <c r="CI1547" s="14"/>
      <c r="CJ1547" s="14">
        <v>5.42813016769403E-2</v>
      </c>
      <c r="CK1547" s="14">
        <v>5.8045020314188997E-2</v>
      </c>
      <c r="CL1547" s="14">
        <v>0.103782921169823</v>
      </c>
      <c r="CM1547" s="14">
        <v>5.1911643644274301E-2</v>
      </c>
      <c r="CN1547" s="14"/>
      <c r="CO1547" s="14">
        <v>5.8967871433470001E-2</v>
      </c>
      <c r="CP1547" s="14">
        <v>8.6650782298399301E-2</v>
      </c>
      <c r="CQ1547" s="14"/>
      <c r="CR1547" s="14">
        <v>5.70792623296223E-2</v>
      </c>
      <c r="CS1547" s="14">
        <v>8.7407673777633199E-2</v>
      </c>
    </row>
    <row r="1548" spans="2:97" x14ac:dyDescent="0.3">
      <c r="B1548" t="s">
        <v>92</v>
      </c>
      <c r="C1548" s="14">
        <v>2.4051724988370899E-2</v>
      </c>
      <c r="D1548" s="14">
        <v>1.56246119114552E-2</v>
      </c>
      <c r="E1548" s="14">
        <v>3.2366279271280197E-2</v>
      </c>
      <c r="F1548" s="14"/>
      <c r="G1548" s="14">
        <v>3.3187930346037398E-2</v>
      </c>
      <c r="H1548" s="14">
        <v>2.9662563030197799E-2</v>
      </c>
      <c r="I1548" s="14">
        <v>2.7006677870278599E-2</v>
      </c>
      <c r="J1548" s="14">
        <v>1.9101104137661001E-2</v>
      </c>
      <c r="K1548" s="14">
        <v>1.02639328929366E-2</v>
      </c>
      <c r="L1548" s="14">
        <v>2.43116131294859E-2</v>
      </c>
      <c r="M1548" s="14"/>
      <c r="N1548" s="14">
        <v>1.01978782041486E-2</v>
      </c>
      <c r="O1548" s="14">
        <v>2.53785695888856E-2</v>
      </c>
      <c r="P1548" s="14">
        <v>2.67037087985913E-2</v>
      </c>
      <c r="Q1548" s="14">
        <v>3.5562542842990499E-2</v>
      </c>
      <c r="R1548" s="14"/>
      <c r="S1548" s="14">
        <v>3.7816439103389797E-2</v>
      </c>
      <c r="T1548" s="14">
        <v>1.1143259907076699E-2</v>
      </c>
      <c r="U1548" s="14">
        <v>3.2801357722014403E-2</v>
      </c>
      <c r="V1548" s="14">
        <v>1.0252657025047501E-2</v>
      </c>
      <c r="W1548" s="14">
        <v>6.9153995567976202E-3</v>
      </c>
      <c r="X1548" s="14">
        <v>5.3609441143370198E-2</v>
      </c>
      <c r="Y1548" s="14">
        <v>2.2779599629603402E-2</v>
      </c>
      <c r="Z1548" s="14">
        <v>1.190656310508E-2</v>
      </c>
      <c r="AA1548" s="14">
        <v>3.1018903812727799E-2</v>
      </c>
      <c r="AB1548" s="14">
        <v>1.1960914819843601E-2</v>
      </c>
      <c r="AC1548" s="14">
        <v>3.3062639575453398E-2</v>
      </c>
      <c r="AD1548" s="14">
        <v>0</v>
      </c>
      <c r="AE1548" s="14"/>
      <c r="AF1548" s="14">
        <v>5.2918474582418903E-3</v>
      </c>
      <c r="AG1548" s="14">
        <v>1.26188491587547E-2</v>
      </c>
      <c r="AH1548" s="14">
        <v>5.6659615408968999E-3</v>
      </c>
      <c r="AI1548" s="14">
        <v>3.4894161379865202E-2</v>
      </c>
      <c r="AJ1548" s="14">
        <v>3.17832990300859E-2</v>
      </c>
      <c r="AK1548" s="14"/>
      <c r="AL1548" s="14">
        <v>9.2743524275418505E-3</v>
      </c>
      <c r="AM1548" s="14">
        <v>5.2467294413984303E-3</v>
      </c>
      <c r="AN1548" s="14">
        <v>9.5463086394077506E-3</v>
      </c>
      <c r="AO1548" s="14">
        <v>2.3909835749992302E-2</v>
      </c>
      <c r="AP1548" s="14">
        <v>1.3441956428841301E-2</v>
      </c>
      <c r="AQ1548" s="14">
        <v>7.6106985774391997E-2</v>
      </c>
      <c r="AR1548" s="14"/>
      <c r="AS1548" s="14">
        <v>1.8697387404768999E-2</v>
      </c>
      <c r="AT1548" s="14">
        <v>2.41405183321384E-2</v>
      </c>
      <c r="AU1548" s="14">
        <v>2.29504705926908E-2</v>
      </c>
      <c r="AV1548" s="14">
        <v>1.46422876083809E-2</v>
      </c>
      <c r="AW1548" s="14">
        <v>0</v>
      </c>
      <c r="AX1548" s="14"/>
      <c r="AY1548" s="14">
        <v>0.13475656819877099</v>
      </c>
      <c r="AZ1548" s="14">
        <v>7.7440588762120594E-2</v>
      </c>
      <c r="BA1548" s="14">
        <v>4.2332803938692501E-2</v>
      </c>
      <c r="BB1548" s="14">
        <v>8.8634571265933208E-3</v>
      </c>
      <c r="BC1548" s="14">
        <v>3.1617094882195301E-2</v>
      </c>
      <c r="BD1548" s="14">
        <v>4.5411250396763497E-2</v>
      </c>
      <c r="BE1548" s="14">
        <v>9.1205643459168692E-3</v>
      </c>
      <c r="BF1548" s="14">
        <v>2.7146309296118901E-2</v>
      </c>
      <c r="BG1548" s="14">
        <v>1.39092162631267E-2</v>
      </c>
      <c r="BH1548" s="14">
        <v>8.1341317434421492E-3</v>
      </c>
      <c r="BI1548" s="14">
        <v>5.2085416208052099E-3</v>
      </c>
      <c r="BJ1548" s="14">
        <v>3.7314038735958802E-2</v>
      </c>
      <c r="BK1548" s="14">
        <v>0</v>
      </c>
      <c r="BL1548" s="14">
        <v>0</v>
      </c>
      <c r="BM1548" s="14">
        <v>0</v>
      </c>
      <c r="BN1548" s="14">
        <v>8.8773118844259705E-3</v>
      </c>
      <c r="BO1548" s="14"/>
      <c r="BP1548" s="14">
        <v>2.0003204745247301E-2</v>
      </c>
      <c r="BQ1548" s="14">
        <v>3.1270086386962499E-2</v>
      </c>
      <c r="BR1548" s="14">
        <v>2.13663120768556E-2</v>
      </c>
      <c r="BS1548" s="14">
        <v>2.1740411765268301E-2</v>
      </c>
      <c r="BT1548" s="14">
        <v>2.2187717147422702E-2</v>
      </c>
      <c r="BU1548" s="14">
        <v>2.3273023180545901E-2</v>
      </c>
      <c r="BV1548" s="14"/>
      <c r="BW1548" s="14">
        <v>1.1041997375722701E-2</v>
      </c>
      <c r="BX1548" s="14">
        <v>1.94053516333486E-2</v>
      </c>
      <c r="BY1548" s="14" t="s">
        <v>120</v>
      </c>
      <c r="BZ1548" s="14">
        <v>3.9436833854684203E-2</v>
      </c>
      <c r="CA1548" s="14">
        <v>5.8140549740511298E-2</v>
      </c>
      <c r="CB1548" s="14">
        <v>2.54024738973961E-2</v>
      </c>
      <c r="CC1548" s="14">
        <v>6.3416064596951094E-2</v>
      </c>
      <c r="CD1548" s="14"/>
      <c r="CE1548" s="14">
        <v>3.2298113102065103E-2</v>
      </c>
      <c r="CF1548" s="14">
        <v>1.18581749033294E-2</v>
      </c>
      <c r="CG1548" s="14">
        <v>3.9099906546658098E-2</v>
      </c>
      <c r="CH1548" s="14">
        <v>6.9825873170849201E-3</v>
      </c>
      <c r="CI1548" s="14"/>
      <c r="CJ1548" s="14">
        <v>2.5429335129922601E-2</v>
      </c>
      <c r="CK1548" s="14">
        <v>1.23882838276988E-2</v>
      </c>
      <c r="CL1548" s="14">
        <v>2.05338326484691E-2</v>
      </c>
      <c r="CM1548" s="14">
        <v>8.7592505852615396E-2</v>
      </c>
      <c r="CN1548" s="14"/>
      <c r="CO1548" s="14">
        <v>1.9516558748072999E-2</v>
      </c>
      <c r="CP1548" s="14">
        <v>2.2832435653211601E-2</v>
      </c>
      <c r="CQ1548" s="14"/>
      <c r="CR1548" s="14">
        <v>5.5090564197346203E-3</v>
      </c>
      <c r="CS1548" s="14">
        <v>2.25284182625154E-2</v>
      </c>
    </row>
    <row r="1549" spans="2:97" x14ac:dyDescent="0.3">
      <c r="B1549" t="s">
        <v>235</v>
      </c>
      <c r="C1549" s="14">
        <v>0.48304620676460602</v>
      </c>
      <c r="D1549" s="14">
        <v>0.42120116861380702</v>
      </c>
      <c r="E1549" s="14">
        <v>0.542010262858861</v>
      </c>
      <c r="F1549" s="14"/>
      <c r="G1549" s="14">
        <v>0.55508042143526504</v>
      </c>
      <c r="H1549" s="14">
        <v>0.61485012571960995</v>
      </c>
      <c r="I1549" s="14">
        <v>0.53422240283662703</v>
      </c>
      <c r="J1549" s="14">
        <v>0.45662962240327998</v>
      </c>
      <c r="K1549" s="14">
        <v>0.41719963823664602</v>
      </c>
      <c r="L1549" s="14">
        <v>0.35206016505035398</v>
      </c>
      <c r="M1549" s="14"/>
      <c r="N1549" s="14">
        <v>0.53678872771410602</v>
      </c>
      <c r="O1549" s="14">
        <v>0.50491484136236897</v>
      </c>
      <c r="P1549" s="14">
        <v>0.45198817882870301</v>
      </c>
      <c r="Q1549" s="14">
        <v>0.42915826923787298</v>
      </c>
      <c r="R1549" s="14"/>
      <c r="S1549" s="14">
        <v>0.52615037573117396</v>
      </c>
      <c r="T1549" s="14">
        <v>0.45996350788275803</v>
      </c>
      <c r="U1549" s="14">
        <v>0.47332964983467601</v>
      </c>
      <c r="V1549" s="14">
        <v>0.46899532993766402</v>
      </c>
      <c r="W1549" s="14">
        <v>0.49630893873481202</v>
      </c>
      <c r="X1549" s="14">
        <v>0.49713068518758802</v>
      </c>
      <c r="Y1549" s="14">
        <v>0.46127006790034503</v>
      </c>
      <c r="Z1549" s="14">
        <v>0.46523466858295298</v>
      </c>
      <c r="AA1549" s="14">
        <v>0.478791812059217</v>
      </c>
      <c r="AB1549" s="14">
        <v>0.39962717979616802</v>
      </c>
      <c r="AC1549" s="14">
        <v>0.54411952886418002</v>
      </c>
      <c r="AD1549" s="14">
        <v>0.62210107593095398</v>
      </c>
      <c r="AE1549" s="14"/>
      <c r="AF1549" s="14">
        <v>0.46530928323869702</v>
      </c>
      <c r="AG1549" s="14">
        <v>0.54706510448271894</v>
      </c>
      <c r="AH1549" s="14">
        <v>0.52450692440691604</v>
      </c>
      <c r="AI1549" s="14">
        <v>0.36624460009906501</v>
      </c>
      <c r="AJ1549" s="14">
        <v>0.54764042759785803</v>
      </c>
      <c r="AK1549" s="14"/>
      <c r="AL1549" s="14">
        <v>0.56074130003828104</v>
      </c>
      <c r="AM1549" s="14">
        <v>0.53709308246924103</v>
      </c>
      <c r="AN1549" s="14">
        <v>0.54153064662811101</v>
      </c>
      <c r="AO1549" s="14">
        <v>0.34418747720748899</v>
      </c>
      <c r="AP1549" s="14">
        <v>0.57901279627942903</v>
      </c>
      <c r="AQ1549" s="14">
        <v>0.41563380212930401</v>
      </c>
      <c r="AR1549" s="14"/>
      <c r="AS1549" s="14">
        <v>0.42278041737406302</v>
      </c>
      <c r="AT1549" s="14">
        <v>0.44296816088422297</v>
      </c>
      <c r="AU1549" s="14">
        <v>0.52158866776555202</v>
      </c>
      <c r="AV1549" s="14">
        <v>0.61931041048479096</v>
      </c>
      <c r="AW1549" s="14">
        <v>0.68636758013170296</v>
      </c>
      <c r="AX1549" s="14"/>
      <c r="AY1549" s="14">
        <v>0.39175370824218703</v>
      </c>
      <c r="AZ1549" s="14">
        <v>0.52510172100255503</v>
      </c>
      <c r="BA1549" s="14">
        <v>0.45048138691812201</v>
      </c>
      <c r="BB1549" s="14">
        <v>0.44175462402127602</v>
      </c>
      <c r="BC1549" s="14">
        <v>0.43106059482215298</v>
      </c>
      <c r="BD1549" s="14">
        <v>0.42221693283577899</v>
      </c>
      <c r="BE1549" s="14">
        <v>0.48237098579626903</v>
      </c>
      <c r="BF1549" s="14">
        <v>0.491591740144806</v>
      </c>
      <c r="BG1549" s="14">
        <v>0.457212854904264</v>
      </c>
      <c r="BH1549" s="14">
        <v>0.49029105631825998</v>
      </c>
      <c r="BI1549" s="14">
        <v>0.51971361728791299</v>
      </c>
      <c r="BJ1549" s="14">
        <v>0.48983526425507901</v>
      </c>
      <c r="BK1549" s="14">
        <v>0.52304822620571101</v>
      </c>
      <c r="BL1549" s="14">
        <v>0.46698140447284497</v>
      </c>
      <c r="BM1549" s="14">
        <v>0.50623703599285097</v>
      </c>
      <c r="BN1549" s="14">
        <v>0.67756815314743202</v>
      </c>
      <c r="BO1549" s="14"/>
      <c r="BP1549" s="14">
        <v>0.54823787662399703</v>
      </c>
      <c r="BQ1549" s="14">
        <v>0.44847539787590501</v>
      </c>
      <c r="BR1549" s="14">
        <v>0.48294765416549001</v>
      </c>
      <c r="BS1549" s="14">
        <v>0.46898942387744103</v>
      </c>
      <c r="BT1549" s="14">
        <v>0.467678717740931</v>
      </c>
      <c r="BU1549" s="14">
        <v>0.43752640788879998</v>
      </c>
      <c r="BV1549" s="14"/>
      <c r="BW1549" s="14">
        <v>0.44835784826256903</v>
      </c>
      <c r="BX1549" s="14">
        <v>0.52672872980178398</v>
      </c>
      <c r="BY1549" s="14" t="s">
        <v>120</v>
      </c>
      <c r="BZ1549" s="14">
        <v>0.44464927734349802</v>
      </c>
      <c r="CA1549" s="14">
        <v>0.46863127124589099</v>
      </c>
      <c r="CB1549" s="14">
        <v>0.53504518891363095</v>
      </c>
      <c r="CC1549" s="14">
        <v>0.46017841710651403</v>
      </c>
      <c r="CD1549" s="14"/>
      <c r="CE1549" s="14">
        <v>0.56204087829819405</v>
      </c>
      <c r="CF1549" s="14">
        <v>0.54309716979025402</v>
      </c>
      <c r="CG1549" s="14">
        <v>0.38952035920390599</v>
      </c>
      <c r="CH1549" s="14">
        <v>0.47184216769230802</v>
      </c>
      <c r="CI1549" s="14"/>
      <c r="CJ1549" s="14">
        <v>0.60937853257546903</v>
      </c>
      <c r="CK1549" s="14">
        <v>0.58683604532424805</v>
      </c>
      <c r="CL1549" s="14">
        <v>0.41084963547362902</v>
      </c>
      <c r="CM1549" s="14">
        <v>0.43596075985879101</v>
      </c>
      <c r="CN1549" s="14"/>
      <c r="CO1549" s="14">
        <v>0.63791203745266101</v>
      </c>
      <c r="CP1549" s="14">
        <v>0.46136862917214999</v>
      </c>
      <c r="CQ1549" s="14"/>
      <c r="CR1549" s="14">
        <v>0.60655224701382304</v>
      </c>
      <c r="CS1549" s="14">
        <v>0.47009515653061801</v>
      </c>
    </row>
    <row r="1550" spans="2:97" x14ac:dyDescent="0.3">
      <c r="B1550" t="s">
        <v>236</v>
      </c>
      <c r="C1550" s="14">
        <v>0.231083042352146</v>
      </c>
      <c r="D1550" s="14">
        <v>0.28294651113256097</v>
      </c>
      <c r="E1550" s="14">
        <v>0.18103569928103</v>
      </c>
      <c r="F1550" s="14"/>
      <c r="G1550" s="14">
        <v>0.17842097180354599</v>
      </c>
      <c r="H1550" s="14">
        <v>0.157697122732367</v>
      </c>
      <c r="I1550" s="14">
        <v>0.17464133528821399</v>
      </c>
      <c r="J1550" s="14">
        <v>0.23876518904043301</v>
      </c>
      <c r="K1550" s="14">
        <v>0.27978538849907197</v>
      </c>
      <c r="L1550" s="14">
        <v>0.332672399600139</v>
      </c>
      <c r="M1550" s="14"/>
      <c r="N1550" s="14">
        <v>0.23266940066015801</v>
      </c>
      <c r="O1550" s="14">
        <v>0.211856600661331</v>
      </c>
      <c r="P1550" s="14">
        <v>0.24265491477086601</v>
      </c>
      <c r="Q1550" s="14">
        <v>0.24004831682660399</v>
      </c>
      <c r="R1550" s="14"/>
      <c r="S1550" s="14">
        <v>0.19037705040366501</v>
      </c>
      <c r="T1550" s="14">
        <v>0.25365060806319401</v>
      </c>
      <c r="U1550" s="14">
        <v>0.221428273277821</v>
      </c>
      <c r="V1550" s="14">
        <v>0.24651298494766799</v>
      </c>
      <c r="W1550" s="14">
        <v>0.25470013955028098</v>
      </c>
      <c r="X1550" s="14">
        <v>0.19482947082320201</v>
      </c>
      <c r="Y1550" s="14">
        <v>0.23803439032017401</v>
      </c>
      <c r="Z1550" s="14">
        <v>0.25910900525312602</v>
      </c>
      <c r="AA1550" s="14">
        <v>0.213187448484808</v>
      </c>
      <c r="AB1550" s="14">
        <v>0.32973005441847703</v>
      </c>
      <c r="AC1550" s="14">
        <v>0.18574214397342301</v>
      </c>
      <c r="AD1550" s="14">
        <v>0.14629288106114599</v>
      </c>
      <c r="AE1550" s="14"/>
      <c r="AF1550" s="14">
        <v>0.26582154046520401</v>
      </c>
      <c r="AG1550" s="14">
        <v>0.181608234635003</v>
      </c>
      <c r="AH1550" s="14">
        <v>0.223698485497109</v>
      </c>
      <c r="AI1550" s="14">
        <v>0.34257201803288201</v>
      </c>
      <c r="AJ1550" s="14">
        <v>0.18082977525237601</v>
      </c>
      <c r="AK1550" s="14"/>
      <c r="AL1550" s="14">
        <v>0.19355243077360201</v>
      </c>
      <c r="AM1550" s="14">
        <v>0.212165724872283</v>
      </c>
      <c r="AN1550" s="14">
        <v>0.18290303717027101</v>
      </c>
      <c r="AO1550" s="14">
        <v>0.32807990900602402</v>
      </c>
      <c r="AP1550" s="14">
        <v>0.22408045463526499</v>
      </c>
      <c r="AQ1550" s="14">
        <v>0.23284935050901701</v>
      </c>
      <c r="AR1550" s="14"/>
      <c r="AS1550" s="14">
        <v>0.24441900934463501</v>
      </c>
      <c r="AT1550" s="14">
        <v>0.26928399193025598</v>
      </c>
      <c r="AU1550" s="14">
        <v>0.214437703792724</v>
      </c>
      <c r="AV1550" s="14">
        <v>0.15669575299720201</v>
      </c>
      <c r="AW1550" s="14">
        <v>0.14479850813633099</v>
      </c>
      <c r="AX1550" s="14"/>
      <c r="AY1550" s="14">
        <v>0.26777001293931202</v>
      </c>
      <c r="AZ1550" s="14">
        <v>0.19677780451284299</v>
      </c>
      <c r="BA1550" s="14">
        <v>0.20906421237779399</v>
      </c>
      <c r="BB1550" s="14">
        <v>0.252349813384729</v>
      </c>
      <c r="BC1550" s="14">
        <v>0.24506476013401601</v>
      </c>
      <c r="BD1550" s="14">
        <v>0.215726150263816</v>
      </c>
      <c r="BE1550" s="14">
        <v>0.25502313128718901</v>
      </c>
      <c r="BF1550" s="14">
        <v>0.28491201104424602</v>
      </c>
      <c r="BG1550" s="14">
        <v>0.24854174245520799</v>
      </c>
      <c r="BH1550" s="14">
        <v>0.242555318027462</v>
      </c>
      <c r="BI1550" s="14">
        <v>0.20881026317797899</v>
      </c>
      <c r="BJ1550" s="14">
        <v>0.24582462740747399</v>
      </c>
      <c r="BK1550" s="14">
        <v>0.218850604525862</v>
      </c>
      <c r="BL1550" s="14">
        <v>0.23751510354837599</v>
      </c>
      <c r="BM1550" s="14">
        <v>0.28849143365237401</v>
      </c>
      <c r="BN1550" s="14">
        <v>0.16118801221542001</v>
      </c>
      <c r="BO1550" s="14"/>
      <c r="BP1550" s="14">
        <v>0.184301852878687</v>
      </c>
      <c r="BQ1550" s="14">
        <v>0.24814986244122</v>
      </c>
      <c r="BR1550" s="14">
        <v>0.219124730530593</v>
      </c>
      <c r="BS1550" s="14">
        <v>0.24178286748403899</v>
      </c>
      <c r="BT1550" s="14">
        <v>0.26688685394605199</v>
      </c>
      <c r="BU1550" s="14">
        <v>0.28473446609888498</v>
      </c>
      <c r="BV1550" s="14"/>
      <c r="BW1550" s="14">
        <v>0.27217050444860902</v>
      </c>
      <c r="BX1550" s="14">
        <v>0.18178436137547399</v>
      </c>
      <c r="BY1550" s="14" t="s">
        <v>120</v>
      </c>
      <c r="BZ1550" s="14">
        <v>0.22056956498069499</v>
      </c>
      <c r="CA1550" s="14">
        <v>0.20335432530956199</v>
      </c>
      <c r="CB1550" s="14">
        <v>0.217050517151258</v>
      </c>
      <c r="CC1550" s="14">
        <v>0.23466446556850701</v>
      </c>
      <c r="CD1550" s="14"/>
      <c r="CE1550" s="14">
        <v>0.179145347037175</v>
      </c>
      <c r="CF1550" s="14">
        <v>0.21337996844955701</v>
      </c>
      <c r="CG1550" s="14">
        <v>0.27172445806325701</v>
      </c>
      <c r="CH1550" s="14">
        <v>0.25657619412933402</v>
      </c>
      <c r="CI1550" s="14"/>
      <c r="CJ1550" s="14">
        <v>0.12844343101988201</v>
      </c>
      <c r="CK1550" s="14">
        <v>0.16074901512560799</v>
      </c>
      <c r="CL1550" s="14">
        <v>0.29451370719935999</v>
      </c>
      <c r="CM1550" s="14">
        <v>0.18382902723922301</v>
      </c>
      <c r="CN1550" s="14"/>
      <c r="CO1550" s="14">
        <v>0.14309858837358599</v>
      </c>
      <c r="CP1550" s="14">
        <v>0.245167827936524</v>
      </c>
      <c r="CQ1550" s="14"/>
      <c r="CR1550" s="14">
        <v>0.171738122738854</v>
      </c>
      <c r="CS1550" s="14">
        <v>0.23799858774924301</v>
      </c>
    </row>
    <row r="1551" spans="2:97" x14ac:dyDescent="0.3">
      <c r="B1551" t="s">
        <v>237</v>
      </c>
      <c r="C1551" s="14">
        <v>0.25196316441245997</v>
      </c>
      <c r="D1551" s="14">
        <v>0.13825465748124599</v>
      </c>
      <c r="E1551" s="14">
        <v>0.36097456357782998</v>
      </c>
      <c r="F1551" s="14"/>
      <c r="G1551" s="14">
        <v>0.37665944963171899</v>
      </c>
      <c r="H1551" s="14">
        <v>0.45715300298724199</v>
      </c>
      <c r="I1551" s="14">
        <v>0.35958106754841301</v>
      </c>
      <c r="J1551" s="14">
        <v>0.217864433362846</v>
      </c>
      <c r="K1551" s="14">
        <v>0.13741424973757399</v>
      </c>
      <c r="L1551" s="14">
        <v>1.93877654502152E-2</v>
      </c>
      <c r="M1551" s="14"/>
      <c r="N1551" s="14">
        <v>0.30411932705394801</v>
      </c>
      <c r="O1551" s="14">
        <v>0.29305824070103798</v>
      </c>
      <c r="P1551" s="14">
        <v>0.209333264057837</v>
      </c>
      <c r="Q1551" s="14">
        <v>0.18910995241126899</v>
      </c>
      <c r="R1551" s="14"/>
      <c r="S1551" s="14">
        <v>0.33577332532750898</v>
      </c>
      <c r="T1551" s="14">
        <v>0.20631289981956399</v>
      </c>
      <c r="U1551" s="14">
        <v>0.25190137655685602</v>
      </c>
      <c r="V1551" s="14">
        <v>0.222482344989996</v>
      </c>
      <c r="W1551" s="14">
        <v>0.24160879918453099</v>
      </c>
      <c r="X1551" s="14">
        <v>0.30230121436438601</v>
      </c>
      <c r="Y1551" s="14">
        <v>0.22323567758017099</v>
      </c>
      <c r="Z1551" s="14">
        <v>0.20612566332982801</v>
      </c>
      <c r="AA1551" s="14">
        <v>0.26560436357440897</v>
      </c>
      <c r="AB1551" s="14">
        <v>6.9897125377691494E-2</v>
      </c>
      <c r="AC1551" s="14">
        <v>0.35837738489075799</v>
      </c>
      <c r="AD1551" s="14">
        <v>0.47580819486980802</v>
      </c>
      <c r="AE1551" s="14"/>
      <c r="AF1551" s="14">
        <v>0.19948774277349199</v>
      </c>
      <c r="AG1551" s="14">
        <v>0.36545686984771603</v>
      </c>
      <c r="AH1551" s="14">
        <v>0.30080843890980702</v>
      </c>
      <c r="AI1551" s="14">
        <v>2.3672582066183102E-2</v>
      </c>
      <c r="AJ1551" s="14">
        <v>0.36681065234548199</v>
      </c>
      <c r="AK1551" s="14"/>
      <c r="AL1551" s="14">
        <v>0.36718886926467897</v>
      </c>
      <c r="AM1551" s="14">
        <v>0.32492735759695801</v>
      </c>
      <c r="AN1551" s="14">
        <v>0.358627609457839</v>
      </c>
      <c r="AO1551" s="14">
        <v>1.6107568201464501E-2</v>
      </c>
      <c r="AP1551" s="14">
        <v>0.35493234164416398</v>
      </c>
      <c r="AQ1551" s="14">
        <v>0.182784451620287</v>
      </c>
      <c r="AR1551" s="14"/>
      <c r="AS1551" s="14">
        <v>0.17836140802942699</v>
      </c>
      <c r="AT1551" s="14">
        <v>0.17368416895396599</v>
      </c>
      <c r="AU1551" s="14">
        <v>0.30715096397282798</v>
      </c>
      <c r="AV1551" s="14">
        <v>0.46261465748758901</v>
      </c>
      <c r="AW1551" s="14">
        <v>0.54156907199537196</v>
      </c>
      <c r="AX1551" s="14"/>
      <c r="AY1551" s="14">
        <v>0.12398369530287499</v>
      </c>
      <c r="AZ1551" s="14">
        <v>0.32832391648971199</v>
      </c>
      <c r="BA1551" s="14">
        <v>0.24141717454032799</v>
      </c>
      <c r="BB1551" s="14">
        <v>0.18940481063654699</v>
      </c>
      <c r="BC1551" s="14">
        <v>0.18599583468813699</v>
      </c>
      <c r="BD1551" s="14">
        <v>0.20649078257196299</v>
      </c>
      <c r="BE1551" s="14">
        <v>0.22734785450907999</v>
      </c>
      <c r="BF1551" s="14">
        <v>0.20667972910056001</v>
      </c>
      <c r="BG1551" s="14">
        <v>0.20867111244905501</v>
      </c>
      <c r="BH1551" s="14">
        <v>0.24773573829079801</v>
      </c>
      <c r="BI1551" s="14">
        <v>0.31090335410993297</v>
      </c>
      <c r="BJ1551" s="14">
        <v>0.24401063684760599</v>
      </c>
      <c r="BK1551" s="14">
        <v>0.30419762167984898</v>
      </c>
      <c r="BL1551" s="14">
        <v>0.22946630092446901</v>
      </c>
      <c r="BM1551" s="14">
        <v>0.21774560234047799</v>
      </c>
      <c r="BN1551" s="14">
        <v>0.51638014093201201</v>
      </c>
      <c r="BO1551" s="14"/>
      <c r="BP1551" s="14">
        <v>0.36393602374530998</v>
      </c>
      <c r="BQ1551" s="14">
        <v>0.20032553543468501</v>
      </c>
      <c r="BR1551" s="14">
        <v>0.26382292363489601</v>
      </c>
      <c r="BS1551" s="14">
        <v>0.22720655639340101</v>
      </c>
      <c r="BT1551" s="14">
        <v>0.20079186379487901</v>
      </c>
      <c r="BU1551" s="14">
        <v>0.15279194178991501</v>
      </c>
      <c r="BV1551" s="14"/>
      <c r="BW1551" s="14">
        <v>0.17618734381396001</v>
      </c>
      <c r="BX1551" s="14">
        <v>0.34494436842630999</v>
      </c>
      <c r="BY1551" s="14" t="s">
        <v>120</v>
      </c>
      <c r="BZ1551" s="14">
        <v>0.224079712362803</v>
      </c>
      <c r="CA1551" s="14">
        <v>0.26527694593633</v>
      </c>
      <c r="CB1551" s="14">
        <v>0.317994671762373</v>
      </c>
      <c r="CC1551" s="14">
        <v>0.22551395153800599</v>
      </c>
      <c r="CD1551" s="14"/>
      <c r="CE1551" s="14">
        <v>0.382895531261018</v>
      </c>
      <c r="CF1551" s="14">
        <v>0.32971720134069699</v>
      </c>
      <c r="CG1551" s="14">
        <v>0.117795901140649</v>
      </c>
      <c r="CH1551" s="14">
        <v>0.215265973562974</v>
      </c>
      <c r="CI1551" s="14"/>
      <c r="CJ1551" s="14">
        <v>0.480935101555587</v>
      </c>
      <c r="CK1551" s="14">
        <v>0.42608703019864003</v>
      </c>
      <c r="CL1551" s="14">
        <v>0.116335928274269</v>
      </c>
      <c r="CM1551" s="14">
        <v>0.25213173261956801</v>
      </c>
      <c r="CN1551" s="14"/>
      <c r="CO1551" s="14">
        <v>0.49481344907907499</v>
      </c>
      <c r="CP1551" s="14">
        <v>0.21620080123562599</v>
      </c>
      <c r="CQ1551" s="14"/>
      <c r="CR1551" s="14">
        <v>0.43481412427496902</v>
      </c>
      <c r="CS1551" s="14">
        <v>0.232096568781375</v>
      </c>
    </row>
    <row r="1552" spans="2:97" x14ac:dyDescent="0.3">
      <c r="C1552" s="14"/>
      <c r="D1552" s="14"/>
      <c r="E1552" s="14"/>
      <c r="F1552" s="14"/>
      <c r="G1552" s="14"/>
      <c r="H1552" s="14"/>
      <c r="I1552" s="14"/>
      <c r="J1552" s="14"/>
      <c r="K1552" s="14"/>
      <c r="L1552" s="14"/>
      <c r="M1552" s="14"/>
      <c r="N1552" s="14"/>
      <c r="O1552" s="14"/>
      <c r="P1552" s="14"/>
      <c r="Q1552" s="14"/>
      <c r="R1552" s="14"/>
      <c r="S1552" s="14"/>
      <c r="T1552" s="14"/>
      <c r="U1552" s="14"/>
      <c r="V1552" s="14"/>
      <c r="W1552" s="14"/>
      <c r="X1552" s="14"/>
      <c r="Y1552" s="14"/>
      <c r="Z1552" s="14"/>
      <c r="AA1552" s="14"/>
      <c r="AB1552" s="14"/>
      <c r="AC1552" s="14"/>
      <c r="AD1552" s="14"/>
      <c r="AE1552" s="14"/>
      <c r="AF1552" s="14"/>
      <c r="AG1552" s="14"/>
      <c r="AH1552" s="14"/>
      <c r="AI1552" s="14"/>
      <c r="AJ1552" s="14"/>
      <c r="AK1552" s="14"/>
      <c r="AL1552" s="14"/>
      <c r="AM1552" s="14"/>
      <c r="AN1552" s="14"/>
      <c r="AO1552" s="14"/>
      <c r="AP1552" s="14"/>
      <c r="AQ1552" s="14"/>
      <c r="AR1552" s="14"/>
      <c r="AS1552" s="14"/>
      <c r="AT1552" s="14"/>
      <c r="AU1552" s="14"/>
      <c r="AV1552" s="14"/>
      <c r="AW1552" s="14"/>
      <c r="AX1552" s="14"/>
      <c r="AY1552" s="14"/>
      <c r="AZ1552" s="14"/>
      <c r="BA1552" s="14"/>
      <c r="BB1552" s="14"/>
      <c r="BC1552" s="14"/>
      <c r="BD1552" s="14"/>
      <c r="BE1552" s="14"/>
      <c r="BF1552" s="14"/>
      <c r="BG1552" s="14"/>
      <c r="BH1552" s="14"/>
      <c r="BI1552" s="14"/>
      <c r="BJ1552" s="14"/>
      <c r="BK1552" s="14"/>
      <c r="BL1552" s="14"/>
      <c r="BM1552" s="14"/>
      <c r="BN1552" s="14"/>
      <c r="BO1552" s="14"/>
      <c r="BP1552" s="14"/>
      <c r="BQ1552" s="14"/>
      <c r="BR1552" s="14"/>
      <c r="BS1552" s="14"/>
      <c r="BT1552" s="14"/>
      <c r="BU1552" s="14"/>
      <c r="BV1552" s="14"/>
      <c r="BW1552" s="14"/>
      <c r="BX1552" s="14"/>
      <c r="BY1552" s="14"/>
      <c r="BZ1552" s="14"/>
      <c r="CA1552" s="14"/>
      <c r="CB1552" s="14"/>
      <c r="CC1552" s="14"/>
      <c r="CD1552" s="14"/>
      <c r="CE1552" s="14"/>
      <c r="CF1552" s="14"/>
      <c r="CG1552" s="14"/>
      <c r="CH1552" s="14"/>
      <c r="CI1552" s="14"/>
      <c r="CJ1552" s="14"/>
      <c r="CK1552" s="14"/>
      <c r="CL1552" s="14"/>
      <c r="CM1552" s="14"/>
      <c r="CN1552" s="14"/>
      <c r="CO1552" s="14"/>
      <c r="CP1552" s="14"/>
      <c r="CQ1552" s="14"/>
      <c r="CR1552" s="14"/>
      <c r="CS1552" s="14"/>
    </row>
    <row r="1553" spans="2:97" x14ac:dyDescent="0.3">
      <c r="B1553" s="6" t="s">
        <v>581</v>
      </c>
      <c r="C1553" s="14"/>
      <c r="D1553" s="14"/>
      <c r="E1553" s="14"/>
      <c r="F1553" s="14"/>
      <c r="G1553" s="14"/>
      <c r="H1553" s="14"/>
      <c r="I1553" s="14"/>
      <c r="J1553" s="14"/>
      <c r="K1553" s="14"/>
      <c r="L1553" s="14"/>
      <c r="M1553" s="14"/>
      <c r="N1553" s="14"/>
      <c r="O1553" s="14"/>
      <c r="P1553" s="14"/>
      <c r="Q1553" s="14"/>
      <c r="R1553" s="14"/>
      <c r="S1553" s="14"/>
      <c r="T1553" s="14"/>
      <c r="U1553" s="14"/>
      <c r="V1553" s="14"/>
      <c r="W1553" s="14"/>
      <c r="X1553" s="14"/>
      <c r="Y1553" s="14"/>
      <c r="Z1553" s="14"/>
      <c r="AA1553" s="14"/>
      <c r="AB1553" s="14"/>
      <c r="AC1553" s="14"/>
      <c r="AD1553" s="14"/>
      <c r="AE1553" s="14"/>
      <c r="AF1553" s="14"/>
      <c r="AG1553" s="14"/>
      <c r="AH1553" s="14"/>
      <c r="AI1553" s="14"/>
      <c r="AJ1553" s="14"/>
      <c r="AK1553" s="14"/>
      <c r="AL1553" s="14"/>
      <c r="AM1553" s="14"/>
      <c r="AN1553" s="14"/>
      <c r="AO1553" s="14"/>
      <c r="AP1553" s="14"/>
      <c r="AQ1553" s="14"/>
      <c r="AR1553" s="14"/>
      <c r="AS1553" s="14"/>
      <c r="AT1553" s="14"/>
      <c r="AU1553" s="14"/>
      <c r="AV1553" s="14"/>
      <c r="AW1553" s="14"/>
      <c r="AX1553" s="14"/>
      <c r="AY1553" s="14"/>
      <c r="AZ1553" s="14"/>
      <c r="BA1553" s="14"/>
      <c r="BB1553" s="14"/>
      <c r="BC1553" s="14"/>
      <c r="BD1553" s="14"/>
      <c r="BE1553" s="14"/>
      <c r="BF1553" s="14"/>
      <c r="BG1553" s="14"/>
      <c r="BH1553" s="14"/>
      <c r="BI1553" s="14"/>
      <c r="BJ1553" s="14"/>
      <c r="BK1553" s="14"/>
      <c r="BL1553" s="14"/>
      <c r="BM1553" s="14"/>
      <c r="BN1553" s="14"/>
      <c r="BO1553" s="14"/>
      <c r="BP1553" s="14"/>
      <c r="BQ1553" s="14"/>
      <c r="BR1553" s="14"/>
      <c r="BS1553" s="14"/>
      <c r="BT1553" s="14"/>
      <c r="BU1553" s="14"/>
      <c r="BV1553" s="14"/>
      <c r="BW1553" s="14"/>
      <c r="BX1553" s="14"/>
      <c r="BY1553" s="14"/>
      <c r="BZ1553" s="14"/>
      <c r="CA1553" s="14"/>
      <c r="CB1553" s="14"/>
      <c r="CC1553" s="14"/>
      <c r="CD1553" s="14"/>
      <c r="CE1553" s="14"/>
      <c r="CF1553" s="14"/>
      <c r="CG1553" s="14"/>
      <c r="CH1553" s="14"/>
      <c r="CI1553" s="14"/>
      <c r="CJ1553" s="14"/>
      <c r="CK1553" s="14"/>
      <c r="CL1553" s="14"/>
      <c r="CM1553" s="14"/>
      <c r="CN1553" s="14"/>
      <c r="CO1553" s="14"/>
      <c r="CP1553" s="14"/>
      <c r="CQ1553" s="14"/>
      <c r="CR1553" s="14"/>
      <c r="CS1553" s="14"/>
    </row>
    <row r="1554" spans="2:97" x14ac:dyDescent="0.3">
      <c r="B1554" s="24" t="s">
        <v>188</v>
      </c>
      <c r="C1554" s="14"/>
      <c r="D1554" s="14"/>
      <c r="E1554" s="14"/>
      <c r="F1554" s="14"/>
      <c r="G1554" s="14"/>
      <c r="H1554" s="14"/>
      <c r="I1554" s="14"/>
      <c r="J1554" s="14"/>
      <c r="K1554" s="14"/>
      <c r="L1554" s="14"/>
      <c r="M1554" s="14"/>
      <c r="N1554" s="14"/>
      <c r="O1554" s="14"/>
      <c r="P1554" s="14"/>
      <c r="Q1554" s="14"/>
      <c r="R1554" s="14"/>
      <c r="S1554" s="14"/>
      <c r="T1554" s="14"/>
      <c r="U1554" s="14"/>
      <c r="V1554" s="14"/>
      <c r="W1554" s="14"/>
      <c r="X1554" s="14"/>
      <c r="Y1554" s="14"/>
      <c r="Z1554" s="14"/>
      <c r="AA1554" s="14"/>
      <c r="AB1554" s="14"/>
      <c r="AC1554" s="14"/>
      <c r="AD1554" s="14"/>
      <c r="AE1554" s="14"/>
      <c r="AF1554" s="14"/>
      <c r="AG1554" s="14"/>
      <c r="AH1554" s="14"/>
      <c r="AI1554" s="14"/>
      <c r="AJ1554" s="14"/>
      <c r="AK1554" s="14"/>
      <c r="AL1554" s="14"/>
      <c r="AM1554" s="14"/>
      <c r="AN1554" s="14"/>
      <c r="AO1554" s="14"/>
      <c r="AP1554" s="14"/>
      <c r="AQ1554" s="14"/>
      <c r="AR1554" s="14"/>
      <c r="AS1554" s="14"/>
      <c r="AT1554" s="14"/>
      <c r="AU1554" s="14"/>
      <c r="AV1554" s="14"/>
      <c r="AW1554" s="14"/>
      <c r="AX1554" s="14"/>
      <c r="AY1554" s="14"/>
      <c r="AZ1554" s="14"/>
      <c r="BA1554" s="14"/>
      <c r="BB1554" s="14"/>
      <c r="BC1554" s="14"/>
      <c r="BD1554" s="14"/>
      <c r="BE1554" s="14"/>
      <c r="BF1554" s="14"/>
      <c r="BG1554" s="14"/>
      <c r="BH1554" s="14"/>
      <c r="BI1554" s="14"/>
      <c r="BJ1554" s="14"/>
      <c r="BK1554" s="14"/>
      <c r="BL1554" s="14"/>
      <c r="BM1554" s="14"/>
      <c r="BN1554" s="14"/>
      <c r="BO1554" s="14"/>
      <c r="BP1554" s="14"/>
      <c r="BQ1554" s="14"/>
      <c r="BR1554" s="14"/>
      <c r="BS1554" s="14"/>
      <c r="BT1554" s="14"/>
      <c r="BU1554" s="14"/>
      <c r="BV1554" s="14"/>
      <c r="BW1554" s="14"/>
      <c r="BX1554" s="14"/>
      <c r="BY1554" s="14"/>
      <c r="BZ1554" s="14"/>
      <c r="CA1554" s="14"/>
      <c r="CB1554" s="14"/>
      <c r="CC1554" s="14"/>
      <c r="CD1554" s="14"/>
      <c r="CE1554" s="14"/>
      <c r="CF1554" s="14"/>
      <c r="CG1554" s="14"/>
      <c r="CH1554" s="14"/>
      <c r="CI1554" s="14"/>
      <c r="CJ1554" s="14"/>
      <c r="CK1554" s="14"/>
      <c r="CL1554" s="14"/>
      <c r="CM1554" s="14"/>
      <c r="CN1554" s="14"/>
      <c r="CO1554" s="14"/>
      <c r="CP1554" s="14"/>
      <c r="CQ1554" s="14"/>
      <c r="CR1554" s="14"/>
      <c r="CS1554" s="14"/>
    </row>
    <row r="1555" spans="2:97" x14ac:dyDescent="0.3">
      <c r="B1555" t="s">
        <v>577</v>
      </c>
      <c r="C1555" s="14">
        <v>0.193973943112865</v>
      </c>
      <c r="D1555" s="14">
        <v>0.195137041978175</v>
      </c>
      <c r="E1555" s="14">
        <v>0.19394588800229001</v>
      </c>
      <c r="F1555" s="14"/>
      <c r="G1555" s="14">
        <v>0.164057257545557</v>
      </c>
      <c r="H1555" s="14">
        <v>0.26475235787568502</v>
      </c>
      <c r="I1555" s="14">
        <v>0.215912532620992</v>
      </c>
      <c r="J1555" s="14">
        <v>0.17882831629892201</v>
      </c>
      <c r="K1555" s="14">
        <v>0.19524907180496001</v>
      </c>
      <c r="L1555" s="14">
        <v>0.152085278515148</v>
      </c>
      <c r="M1555" s="14"/>
      <c r="N1555" s="14">
        <v>0.19710659976915099</v>
      </c>
      <c r="O1555" s="14">
        <v>0.21695071288964299</v>
      </c>
      <c r="P1555" s="14">
        <v>0.18867453404759299</v>
      </c>
      <c r="Q1555" s="14">
        <v>0.17075672702792299</v>
      </c>
      <c r="R1555" s="14"/>
      <c r="S1555" s="14">
        <v>0.19136025397805301</v>
      </c>
      <c r="T1555" s="14">
        <v>0.20875528765562201</v>
      </c>
      <c r="U1555" s="14">
        <v>0.17147801814378399</v>
      </c>
      <c r="V1555" s="14">
        <v>0.19008782324097301</v>
      </c>
      <c r="W1555" s="14">
        <v>0.21522989610298801</v>
      </c>
      <c r="X1555" s="14">
        <v>0.187066409108673</v>
      </c>
      <c r="Y1555" s="14">
        <v>0.209667780444558</v>
      </c>
      <c r="Z1555" s="14">
        <v>0.190719932515898</v>
      </c>
      <c r="AA1555" s="14">
        <v>0.18207869819771599</v>
      </c>
      <c r="AB1555" s="14">
        <v>0.17121569152816901</v>
      </c>
      <c r="AC1555" s="14">
        <v>0.20867444125367901</v>
      </c>
      <c r="AD1555" s="14">
        <v>0.225568918071608</v>
      </c>
      <c r="AE1555" s="14"/>
      <c r="AF1555" s="14">
        <v>0.178360454470292</v>
      </c>
      <c r="AG1555" s="14">
        <v>0.19926898729121401</v>
      </c>
      <c r="AH1555" s="14">
        <v>0.17436725563683</v>
      </c>
      <c r="AI1555" s="14">
        <v>0.20335738199981401</v>
      </c>
      <c r="AJ1555" s="14">
        <v>0.230180702304186</v>
      </c>
      <c r="AK1555" s="14"/>
      <c r="AL1555" s="14">
        <v>0.21561711175697701</v>
      </c>
      <c r="AM1555" s="14">
        <v>0.17263633757865601</v>
      </c>
      <c r="AN1555" s="14">
        <v>0.178803685018115</v>
      </c>
      <c r="AO1555" s="14">
        <v>0.21892062261379899</v>
      </c>
      <c r="AP1555" s="14">
        <v>0.23157799607070301</v>
      </c>
      <c r="AQ1555" s="14">
        <v>0.156644026293175</v>
      </c>
      <c r="AR1555" s="14"/>
      <c r="AS1555" s="14">
        <v>0.15889777753335099</v>
      </c>
      <c r="AT1555" s="14">
        <v>0.16223357878263001</v>
      </c>
      <c r="AU1555" s="14">
        <v>0.172656004394798</v>
      </c>
      <c r="AV1555" s="14">
        <v>0.23386332418144401</v>
      </c>
      <c r="AW1555" s="14">
        <v>0.69217132927778902</v>
      </c>
      <c r="AX1555" s="14"/>
      <c r="AY1555" s="14">
        <v>0.25797844070141701</v>
      </c>
      <c r="AZ1555" s="14">
        <v>0.17389377431469599</v>
      </c>
      <c r="BA1555" s="14">
        <v>0.14327288649702399</v>
      </c>
      <c r="BB1555" s="14">
        <v>0.183072591233679</v>
      </c>
      <c r="BC1555" s="14">
        <v>0.149385721985409</v>
      </c>
      <c r="BD1555" s="14">
        <v>0.18786335732690301</v>
      </c>
      <c r="BE1555" s="14">
        <v>0.20286268059700699</v>
      </c>
      <c r="BF1555" s="14">
        <v>0.25554791492725598</v>
      </c>
      <c r="BG1555" s="14">
        <v>0.13505974188730999</v>
      </c>
      <c r="BH1555" s="14">
        <v>0.14923931300066301</v>
      </c>
      <c r="BI1555" s="14">
        <v>0.21635985575278499</v>
      </c>
      <c r="BJ1555" s="14">
        <v>0.11629374329605401</v>
      </c>
      <c r="BK1555" s="14">
        <v>0.16894353549013</v>
      </c>
      <c r="BL1555" s="14">
        <v>0.251553895733444</v>
      </c>
      <c r="BM1555" s="14">
        <v>0.19882681942132499</v>
      </c>
      <c r="BN1555" s="14">
        <v>0.516635387178767</v>
      </c>
      <c r="BO1555" s="14"/>
      <c r="BP1555" s="14">
        <v>0.27309381603097699</v>
      </c>
      <c r="BQ1555" s="14">
        <v>0.17765455058703999</v>
      </c>
      <c r="BR1555" s="14">
        <v>0.20647557065510899</v>
      </c>
      <c r="BS1555" s="14">
        <v>0.13991820885129</v>
      </c>
      <c r="BT1555" s="14">
        <v>0.186840290177608</v>
      </c>
      <c r="BU1555" s="14">
        <v>0.12501569030943699</v>
      </c>
      <c r="BV1555" s="14"/>
      <c r="BW1555" s="14">
        <v>0.17222014083133599</v>
      </c>
      <c r="BX1555" s="14">
        <v>0.21373798563483401</v>
      </c>
      <c r="BY1555" s="14" t="s">
        <v>120</v>
      </c>
      <c r="BZ1555" s="14">
        <v>0.182371999751997</v>
      </c>
      <c r="CA1555" s="14">
        <v>0.15035208758385901</v>
      </c>
      <c r="CB1555" s="14">
        <v>0.24226966943153699</v>
      </c>
      <c r="CC1555" s="14">
        <v>0.15094251398314201</v>
      </c>
      <c r="CD1555" s="14"/>
      <c r="CE1555" s="14">
        <v>0.23913772083371701</v>
      </c>
      <c r="CF1555" s="14">
        <v>0.25841595683583102</v>
      </c>
      <c r="CG1555" s="14">
        <v>0.16467608159591199</v>
      </c>
      <c r="CH1555" s="14">
        <v>0.18176282065126301</v>
      </c>
      <c r="CI1555" s="14"/>
      <c r="CJ1555" s="14">
        <v>0.216700918007767</v>
      </c>
      <c r="CK1555" s="14">
        <v>0.196007298642001</v>
      </c>
      <c r="CL1555" s="14">
        <v>0.18341329385393601</v>
      </c>
      <c r="CM1555" s="14">
        <v>0.220773190216317</v>
      </c>
      <c r="CN1555" s="14"/>
      <c r="CO1555" s="14">
        <v>0.23254319899790801</v>
      </c>
      <c r="CP1555" s="14">
        <v>0.19120329852884799</v>
      </c>
      <c r="CQ1555" s="14"/>
      <c r="CR1555" s="14">
        <v>0.24349892535638001</v>
      </c>
      <c r="CS1555" s="14">
        <v>0.18813510733278699</v>
      </c>
    </row>
    <row r="1556" spans="2:97" x14ac:dyDescent="0.3">
      <c r="B1556" t="s">
        <v>578</v>
      </c>
      <c r="C1556" s="14">
        <v>0.321421567551325</v>
      </c>
      <c r="D1556" s="14">
        <v>0.343635372771259</v>
      </c>
      <c r="E1556" s="14">
        <v>0.301777221363148</v>
      </c>
      <c r="F1556" s="14"/>
      <c r="G1556" s="14">
        <v>0.41078549566827399</v>
      </c>
      <c r="H1556" s="14">
        <v>0.40874785991017099</v>
      </c>
      <c r="I1556" s="14">
        <v>0.33876487419107099</v>
      </c>
      <c r="J1556" s="14">
        <v>0.29598451362996397</v>
      </c>
      <c r="K1556" s="14">
        <v>0.28882336782923401</v>
      </c>
      <c r="L1556" s="14">
        <v>0.225199840753606</v>
      </c>
      <c r="M1556" s="14"/>
      <c r="N1556" s="14">
        <v>0.376758530295842</v>
      </c>
      <c r="O1556" s="14">
        <v>0.29530340154981399</v>
      </c>
      <c r="P1556" s="14">
        <v>0.30748245721149697</v>
      </c>
      <c r="Q1556" s="14">
        <v>0.29655190432335599</v>
      </c>
      <c r="R1556" s="14"/>
      <c r="S1556" s="14">
        <v>0.40510925705808098</v>
      </c>
      <c r="T1556" s="14">
        <v>0.311407449149111</v>
      </c>
      <c r="U1556" s="14">
        <v>0.23447331160502499</v>
      </c>
      <c r="V1556" s="14">
        <v>0.29447404216679901</v>
      </c>
      <c r="W1556" s="14">
        <v>0.290777947864923</v>
      </c>
      <c r="X1556" s="14">
        <v>0.30805743808854902</v>
      </c>
      <c r="Y1556" s="14">
        <v>0.244471166588933</v>
      </c>
      <c r="Z1556" s="14">
        <v>0.38219922529162798</v>
      </c>
      <c r="AA1556" s="14">
        <v>0.37840656394653999</v>
      </c>
      <c r="AB1556" s="14">
        <v>0.26474582319428602</v>
      </c>
      <c r="AC1556" s="14">
        <v>0.32013118943521701</v>
      </c>
      <c r="AD1556" s="14">
        <v>0.52103340512243401</v>
      </c>
      <c r="AE1556" s="14"/>
      <c r="AF1556" s="14">
        <v>0.30557725448901801</v>
      </c>
      <c r="AG1556" s="14">
        <v>0.36000632353328699</v>
      </c>
      <c r="AH1556" s="14">
        <v>0.27475304866872502</v>
      </c>
      <c r="AI1556" s="14">
        <v>0.25555596023087801</v>
      </c>
      <c r="AJ1556" s="14">
        <v>0.22378834375378601</v>
      </c>
      <c r="AK1556" s="14"/>
      <c r="AL1556" s="14">
        <v>0.38500046395713999</v>
      </c>
      <c r="AM1556" s="14">
        <v>0.31664164597816402</v>
      </c>
      <c r="AN1556" s="14">
        <v>0.339088710544306</v>
      </c>
      <c r="AO1556" s="14">
        <v>0.27862195057403999</v>
      </c>
      <c r="AP1556" s="14">
        <v>0.31234995569832003</v>
      </c>
      <c r="AQ1556" s="14">
        <v>0.31914497502587003</v>
      </c>
      <c r="AR1556" s="14"/>
      <c r="AS1556" s="14">
        <v>0.31882507948350802</v>
      </c>
      <c r="AT1556" s="14">
        <v>0.326202444980708</v>
      </c>
      <c r="AU1556" s="14">
        <v>0.35638817409264101</v>
      </c>
      <c r="AV1556" s="14">
        <v>0.38712348273660402</v>
      </c>
      <c r="AW1556" s="14">
        <v>0.10408347501786799</v>
      </c>
      <c r="AX1556" s="14"/>
      <c r="AY1556" s="14">
        <v>0</v>
      </c>
      <c r="AZ1556" s="14">
        <v>0.17537840248624301</v>
      </c>
      <c r="BA1556" s="14">
        <v>0.25072791377175901</v>
      </c>
      <c r="BB1556" s="14">
        <v>0.23349597582963399</v>
      </c>
      <c r="BC1556" s="14">
        <v>0.360634158020046</v>
      </c>
      <c r="BD1556" s="14">
        <v>0.35619709147303902</v>
      </c>
      <c r="BE1556" s="14">
        <v>0.34187714529977198</v>
      </c>
      <c r="BF1556" s="14">
        <v>0.352794211251584</v>
      </c>
      <c r="BG1556" s="14">
        <v>0.28580743660102398</v>
      </c>
      <c r="BH1556" s="14">
        <v>0.45345967537038101</v>
      </c>
      <c r="BI1556" s="14">
        <v>0.355439119635309</v>
      </c>
      <c r="BJ1556" s="14">
        <v>0.36400899966179401</v>
      </c>
      <c r="BK1556" s="14">
        <v>0.29507510276221199</v>
      </c>
      <c r="BL1556" s="14">
        <v>0.279740840121877</v>
      </c>
      <c r="BM1556" s="14">
        <v>0.41374071552365799</v>
      </c>
      <c r="BN1556" s="14">
        <v>0.27717601859833402</v>
      </c>
      <c r="BO1556" s="14"/>
      <c r="BP1556" s="14">
        <v>0.381475073847588</v>
      </c>
      <c r="BQ1556" s="14">
        <v>0.34195216952197399</v>
      </c>
      <c r="BR1556" s="14">
        <v>0.329474229115372</v>
      </c>
      <c r="BS1556" s="14">
        <v>0.283240359763067</v>
      </c>
      <c r="BT1556" s="14">
        <v>0.230111177802931</v>
      </c>
      <c r="BU1556" s="14">
        <v>0.278700301085681</v>
      </c>
      <c r="BV1556" s="14"/>
      <c r="BW1556" s="14">
        <v>0.27208825469053399</v>
      </c>
      <c r="BX1556" s="14">
        <v>0.39348832652195398</v>
      </c>
      <c r="BY1556" s="14" t="s">
        <v>120</v>
      </c>
      <c r="BZ1556" s="14">
        <v>0.24993689391504101</v>
      </c>
      <c r="CA1556" s="14">
        <v>0.32600846279219398</v>
      </c>
      <c r="CB1556" s="14">
        <v>0.37308311931409299</v>
      </c>
      <c r="CC1556" s="14">
        <v>0.32652429362058899</v>
      </c>
      <c r="CD1556" s="14"/>
      <c r="CE1556" s="14">
        <v>0.417993784532463</v>
      </c>
      <c r="CF1556" s="14">
        <v>0.455691270969032</v>
      </c>
      <c r="CG1556" s="14">
        <v>0.220740151252723</v>
      </c>
      <c r="CH1556" s="14">
        <v>0.25688910313233698</v>
      </c>
      <c r="CI1556" s="14"/>
      <c r="CJ1556" s="14">
        <v>0.35026023500152398</v>
      </c>
      <c r="CK1556" s="14">
        <v>0.31606351016738699</v>
      </c>
      <c r="CL1556" s="14">
        <v>0.32234531254360699</v>
      </c>
      <c r="CM1556" s="14">
        <v>0.246445100730913</v>
      </c>
      <c r="CN1556" s="14"/>
      <c r="CO1556" s="14">
        <v>0.42778545782156002</v>
      </c>
      <c r="CP1556" s="14">
        <v>0.30780609616497401</v>
      </c>
      <c r="CQ1556" s="14"/>
      <c r="CR1556" s="14">
        <v>0.32632953341274701</v>
      </c>
      <c r="CS1556" s="14">
        <v>0.326034567250023</v>
      </c>
    </row>
    <row r="1557" spans="2:97" x14ac:dyDescent="0.3">
      <c r="B1557" t="s">
        <v>579</v>
      </c>
      <c r="C1557" s="14">
        <v>0.19013288086977401</v>
      </c>
      <c r="D1557" s="14">
        <v>0.18959606123325901</v>
      </c>
      <c r="E1557" s="14">
        <v>0.188312110263083</v>
      </c>
      <c r="F1557" s="14"/>
      <c r="G1557" s="14">
        <v>0.248414362482412</v>
      </c>
      <c r="H1557" s="14">
        <v>0.151555888031983</v>
      </c>
      <c r="I1557" s="14">
        <v>0.18459123065556099</v>
      </c>
      <c r="J1557" s="14">
        <v>0.249331824648552</v>
      </c>
      <c r="K1557" s="14">
        <v>0.14076180196749399</v>
      </c>
      <c r="L1557" s="14">
        <v>0.17485929932656699</v>
      </c>
      <c r="M1557" s="14"/>
      <c r="N1557" s="14">
        <v>0.16400224918544901</v>
      </c>
      <c r="O1557" s="14">
        <v>0.202904483207478</v>
      </c>
      <c r="P1557" s="14">
        <v>0.18942537474851301</v>
      </c>
      <c r="Q1557" s="14">
        <v>0.20793996515612201</v>
      </c>
      <c r="R1557" s="14"/>
      <c r="S1557" s="14">
        <v>0.167002195355652</v>
      </c>
      <c r="T1557" s="14">
        <v>0.241695011360508</v>
      </c>
      <c r="U1557" s="14">
        <v>0.20592161359935399</v>
      </c>
      <c r="V1557" s="14">
        <v>0.223726890616019</v>
      </c>
      <c r="W1557" s="14">
        <v>0.22087975652143599</v>
      </c>
      <c r="X1557" s="14">
        <v>0.131327104302529</v>
      </c>
      <c r="Y1557" s="14">
        <v>0.23163082305898899</v>
      </c>
      <c r="Z1557" s="14">
        <v>0.16123913211951199</v>
      </c>
      <c r="AA1557" s="14">
        <v>0.15521928551547201</v>
      </c>
      <c r="AB1557" s="14">
        <v>0.235867038987914</v>
      </c>
      <c r="AC1557" s="14">
        <v>0.1110795663526</v>
      </c>
      <c r="AD1557" s="14">
        <v>4.5228885743015299E-2</v>
      </c>
      <c r="AE1557" s="14"/>
      <c r="AF1557" s="14">
        <v>0.205428408940697</v>
      </c>
      <c r="AG1557" s="14">
        <v>0.21289790463667299</v>
      </c>
      <c r="AH1557" s="14">
        <v>0.180685896305572</v>
      </c>
      <c r="AI1557" s="14">
        <v>0.20680825713043299</v>
      </c>
      <c r="AJ1557" s="14">
        <v>0.13644924956552301</v>
      </c>
      <c r="AK1557" s="14"/>
      <c r="AL1557" s="14">
        <v>0.20551633000347</v>
      </c>
      <c r="AM1557" s="14">
        <v>0.194189996838115</v>
      </c>
      <c r="AN1557" s="14">
        <v>0.22779678034953399</v>
      </c>
      <c r="AO1557" s="14">
        <v>0.18364649167540001</v>
      </c>
      <c r="AP1557" s="14">
        <v>0.15255830272264001</v>
      </c>
      <c r="AQ1557" s="14">
        <v>0.114196265164228</v>
      </c>
      <c r="AR1557" s="14"/>
      <c r="AS1557" s="14">
        <v>0.17892676647469</v>
      </c>
      <c r="AT1557" s="14">
        <v>0.20308286686865901</v>
      </c>
      <c r="AU1557" s="14">
        <v>0.20581415825511501</v>
      </c>
      <c r="AV1557" s="14">
        <v>0.19618156835689199</v>
      </c>
      <c r="AW1557" s="14">
        <v>4.6060137279784599E-2</v>
      </c>
      <c r="AX1557" s="14"/>
      <c r="AY1557" s="14">
        <v>0</v>
      </c>
      <c r="AZ1557" s="14">
        <v>0.17438460554148999</v>
      </c>
      <c r="BA1557" s="14">
        <v>0.23433250926956201</v>
      </c>
      <c r="BB1557" s="14">
        <v>0.31182028075796098</v>
      </c>
      <c r="BC1557" s="14">
        <v>0.179800413506851</v>
      </c>
      <c r="BD1557" s="14">
        <v>0.202569278103605</v>
      </c>
      <c r="BE1557" s="14">
        <v>0.16410383696243699</v>
      </c>
      <c r="BF1557" s="14">
        <v>0.13683573888970399</v>
      </c>
      <c r="BG1557" s="14">
        <v>0.22617951411373699</v>
      </c>
      <c r="BH1557" s="14">
        <v>0.13131204383796</v>
      </c>
      <c r="BI1557" s="14">
        <v>0.17075468985359701</v>
      </c>
      <c r="BJ1557" s="14">
        <v>0.208393879823419</v>
      </c>
      <c r="BK1557" s="14">
        <v>0.29770018798013298</v>
      </c>
      <c r="BL1557" s="14">
        <v>0.14553861371143001</v>
      </c>
      <c r="BM1557" s="14">
        <v>0.14841185288620001</v>
      </c>
      <c r="BN1557" s="14">
        <v>7.9841277306444899E-2</v>
      </c>
      <c r="BO1557" s="14"/>
      <c r="BP1557" s="14">
        <v>0.14137919517401101</v>
      </c>
      <c r="BQ1557" s="14">
        <v>0.185279112201721</v>
      </c>
      <c r="BR1557" s="14">
        <v>0.206503125193157</v>
      </c>
      <c r="BS1557" s="14">
        <v>0.24088838537184001</v>
      </c>
      <c r="BT1557" s="14">
        <v>0.193121473702588</v>
      </c>
      <c r="BU1557" s="14">
        <v>0.19339293331686699</v>
      </c>
      <c r="BV1557" s="14"/>
      <c r="BW1557" s="14">
        <v>0.191725019130385</v>
      </c>
      <c r="BX1557" s="14">
        <v>0.15517436899912401</v>
      </c>
      <c r="BY1557" s="14" t="s">
        <v>120</v>
      </c>
      <c r="BZ1557" s="14">
        <v>0.30258602269939799</v>
      </c>
      <c r="CA1557" s="14">
        <v>0.175364558619615</v>
      </c>
      <c r="CB1557" s="14">
        <v>0.17863234321787999</v>
      </c>
      <c r="CC1557" s="14">
        <v>0.28160778005629999</v>
      </c>
      <c r="CD1557" s="14"/>
      <c r="CE1557" s="14">
        <v>0.20013758361143899</v>
      </c>
      <c r="CF1557" s="14">
        <v>0.12985763719426599</v>
      </c>
      <c r="CG1557" s="14">
        <v>0.22318386860185199</v>
      </c>
      <c r="CH1557" s="14">
        <v>0.192649937222166</v>
      </c>
      <c r="CI1557" s="14"/>
      <c r="CJ1557" s="14">
        <v>0.15928057759097999</v>
      </c>
      <c r="CK1557" s="14">
        <v>0.21472751358098399</v>
      </c>
      <c r="CL1557" s="14">
        <v>0.19014558289814201</v>
      </c>
      <c r="CM1557" s="14">
        <v>0.18900653441279999</v>
      </c>
      <c r="CN1557" s="14"/>
      <c r="CO1557" s="14">
        <v>0.18169270083472799</v>
      </c>
      <c r="CP1557" s="14">
        <v>0.18894216535535199</v>
      </c>
      <c r="CQ1557" s="14"/>
      <c r="CR1557" s="14">
        <v>0.20545517243467301</v>
      </c>
      <c r="CS1557" s="14">
        <v>0.19044295660124699</v>
      </c>
    </row>
    <row r="1558" spans="2:97" x14ac:dyDescent="0.3">
      <c r="B1558" t="s">
        <v>580</v>
      </c>
      <c r="C1558" s="14">
        <v>0.19312771462867001</v>
      </c>
      <c r="D1558" s="14">
        <v>0.191833002997438</v>
      </c>
      <c r="E1558" s="14">
        <v>0.19323451129836999</v>
      </c>
      <c r="F1558" s="14"/>
      <c r="G1558" s="14">
        <v>0.127706022835466</v>
      </c>
      <c r="H1558" s="14">
        <v>9.8504300408930795E-2</v>
      </c>
      <c r="I1558" s="14">
        <v>0.14640046334960599</v>
      </c>
      <c r="J1558" s="14">
        <v>0.16906983017452301</v>
      </c>
      <c r="K1558" s="14">
        <v>0.25894875248939297</v>
      </c>
      <c r="L1558" s="14">
        <v>0.31879520265682798</v>
      </c>
      <c r="M1558" s="14"/>
      <c r="N1558" s="14">
        <v>0.19587683628185801</v>
      </c>
      <c r="O1558" s="14">
        <v>0.190416218484695</v>
      </c>
      <c r="P1558" s="14">
        <v>0.216384206596099</v>
      </c>
      <c r="Q1558" s="14">
        <v>0.17531607827520301</v>
      </c>
      <c r="R1558" s="14"/>
      <c r="S1558" s="14">
        <v>0.14148283657593499</v>
      </c>
      <c r="T1558" s="14">
        <v>0.14936572940927501</v>
      </c>
      <c r="U1558" s="14">
        <v>0.30247036329032301</v>
      </c>
      <c r="V1558" s="14">
        <v>0.19834155176024801</v>
      </c>
      <c r="W1558" s="14">
        <v>0.15672590240234299</v>
      </c>
      <c r="X1558" s="14">
        <v>0.18123700224752801</v>
      </c>
      <c r="Y1558" s="14">
        <v>0.22734896432378099</v>
      </c>
      <c r="Z1558" s="14">
        <v>0.24103723502143801</v>
      </c>
      <c r="AA1558" s="14">
        <v>0.21252747956332499</v>
      </c>
      <c r="AB1558" s="14">
        <v>0.18829111501083001</v>
      </c>
      <c r="AC1558" s="14">
        <v>0.302172050354306</v>
      </c>
      <c r="AD1558" s="14">
        <v>0</v>
      </c>
      <c r="AE1558" s="14"/>
      <c r="AF1558" s="14">
        <v>0.22537552680538001</v>
      </c>
      <c r="AG1558" s="14">
        <v>0.145457180599431</v>
      </c>
      <c r="AH1558" s="14">
        <v>0.25954416912730699</v>
      </c>
      <c r="AI1558" s="14">
        <v>0.22085222383762401</v>
      </c>
      <c r="AJ1558" s="14">
        <v>0.30625052579788797</v>
      </c>
      <c r="AK1558" s="14"/>
      <c r="AL1558" s="14">
        <v>0.151301793458854</v>
      </c>
      <c r="AM1558" s="14">
        <v>0.228135517783493</v>
      </c>
      <c r="AN1558" s="14">
        <v>0.19144942555696301</v>
      </c>
      <c r="AO1558" s="14">
        <v>0.21907677079769899</v>
      </c>
      <c r="AP1558" s="14">
        <v>0.218558714794021</v>
      </c>
      <c r="AQ1558" s="14">
        <v>0.15998518011718199</v>
      </c>
      <c r="AR1558" s="14"/>
      <c r="AS1558" s="14">
        <v>0.233464099571047</v>
      </c>
      <c r="AT1558" s="14">
        <v>0.18490377277999701</v>
      </c>
      <c r="AU1558" s="14">
        <v>0.17905418344513799</v>
      </c>
      <c r="AV1558" s="14">
        <v>0.12989788369060401</v>
      </c>
      <c r="AW1558" s="14">
        <v>0.11145371745408</v>
      </c>
      <c r="AX1558" s="14"/>
      <c r="AY1558" s="14">
        <v>0.363029361095971</v>
      </c>
      <c r="AZ1558" s="14">
        <v>0.29336962946047102</v>
      </c>
      <c r="BA1558" s="14">
        <v>0.22484106668262399</v>
      </c>
      <c r="BB1558" s="14">
        <v>0.16488224216644401</v>
      </c>
      <c r="BC1558" s="14">
        <v>0.209767868005897</v>
      </c>
      <c r="BD1558" s="14">
        <v>0.142169216461693</v>
      </c>
      <c r="BE1558" s="14">
        <v>0.19425455822451099</v>
      </c>
      <c r="BF1558" s="14">
        <v>0.13934079372819</v>
      </c>
      <c r="BG1558" s="14">
        <v>0.27230033987173702</v>
      </c>
      <c r="BH1558" s="14">
        <v>0.218857849714547</v>
      </c>
      <c r="BI1558" s="14">
        <v>0.19730628238134101</v>
      </c>
      <c r="BJ1558" s="14">
        <v>0.204292796130703</v>
      </c>
      <c r="BK1558" s="14">
        <v>0.21289720641326901</v>
      </c>
      <c r="BL1558" s="14">
        <v>0.18057661313738799</v>
      </c>
      <c r="BM1558" s="14">
        <v>0.13893042025963101</v>
      </c>
      <c r="BN1558" s="14">
        <v>0.12634731691645401</v>
      </c>
      <c r="BO1558" s="14"/>
      <c r="BP1558" s="14">
        <v>0.14584216996907401</v>
      </c>
      <c r="BQ1558" s="14">
        <v>0.17417460392076101</v>
      </c>
      <c r="BR1558" s="14">
        <v>0.17526034699874901</v>
      </c>
      <c r="BS1558" s="14">
        <v>0.22216268150844601</v>
      </c>
      <c r="BT1558" s="14">
        <v>0.26357794691272701</v>
      </c>
      <c r="BU1558" s="14">
        <v>0.28077220391653301</v>
      </c>
      <c r="BV1558" s="14"/>
      <c r="BW1558" s="14">
        <v>0.26027298787935699</v>
      </c>
      <c r="BX1558" s="14">
        <v>0.155515948863479</v>
      </c>
      <c r="BY1558" s="14" t="s">
        <v>120</v>
      </c>
      <c r="BZ1558" s="14">
        <v>0.16496606064602401</v>
      </c>
      <c r="CA1558" s="14">
        <v>0.181817333378998</v>
      </c>
      <c r="CB1558" s="14">
        <v>0.123869227560057</v>
      </c>
      <c r="CC1558" s="14">
        <v>0.106939977591505</v>
      </c>
      <c r="CD1558" s="14"/>
      <c r="CE1558" s="14">
        <v>8.7735271726344294E-2</v>
      </c>
      <c r="CF1558" s="14">
        <v>9.6827043779596E-2</v>
      </c>
      <c r="CG1558" s="14">
        <v>0.21788920102119599</v>
      </c>
      <c r="CH1558" s="14">
        <v>0.28741258146396098</v>
      </c>
      <c r="CI1558" s="14"/>
      <c r="CJ1558" s="14">
        <v>0.187643173235854</v>
      </c>
      <c r="CK1558" s="14">
        <v>0.202337612492868</v>
      </c>
      <c r="CL1558" s="14">
        <v>0.19799182259133499</v>
      </c>
      <c r="CM1558" s="14">
        <v>0.12733988044634301</v>
      </c>
      <c r="CN1558" s="14"/>
      <c r="CO1558" s="14">
        <v>9.2608015160972307E-2</v>
      </c>
      <c r="CP1558" s="14">
        <v>0.20758753320356599</v>
      </c>
      <c r="CQ1558" s="14"/>
      <c r="CR1558" s="14">
        <v>0.17591970227512099</v>
      </c>
      <c r="CS1558" s="14">
        <v>0.19407623556234199</v>
      </c>
    </row>
    <row r="1559" spans="2:97" x14ac:dyDescent="0.3">
      <c r="B1559" t="s">
        <v>92</v>
      </c>
      <c r="C1559" s="14">
        <v>0.101343893837365</v>
      </c>
      <c r="D1559" s="14">
        <v>7.9798521019868507E-2</v>
      </c>
      <c r="E1559" s="14">
        <v>0.12273026907310799</v>
      </c>
      <c r="F1559" s="14"/>
      <c r="G1559" s="14">
        <v>4.9036861468290401E-2</v>
      </c>
      <c r="H1559" s="14">
        <v>7.6439593773230702E-2</v>
      </c>
      <c r="I1559" s="14">
        <v>0.11433089918276999</v>
      </c>
      <c r="J1559" s="14">
        <v>0.106785515248039</v>
      </c>
      <c r="K1559" s="14">
        <v>0.11621700590891899</v>
      </c>
      <c r="L1559" s="14">
        <v>0.12906037874785101</v>
      </c>
      <c r="M1559" s="14"/>
      <c r="N1559" s="14">
        <v>6.6255784467699794E-2</v>
      </c>
      <c r="O1559" s="14">
        <v>9.4425183868369303E-2</v>
      </c>
      <c r="P1559" s="14">
        <v>9.8033427396297196E-2</v>
      </c>
      <c r="Q1559" s="14">
        <v>0.149435325217397</v>
      </c>
      <c r="R1559" s="14"/>
      <c r="S1559" s="14">
        <v>9.5045457032278097E-2</v>
      </c>
      <c r="T1559" s="14">
        <v>8.8776522425483895E-2</v>
      </c>
      <c r="U1559" s="14">
        <v>8.56566933615142E-2</v>
      </c>
      <c r="V1559" s="14">
        <v>9.33696922159611E-2</v>
      </c>
      <c r="W1559" s="14">
        <v>0.116386497108311</v>
      </c>
      <c r="X1559" s="14">
        <v>0.192312046252721</v>
      </c>
      <c r="Y1559" s="14">
        <v>8.6881265583737904E-2</v>
      </c>
      <c r="Z1559" s="14">
        <v>2.4804475051523601E-2</v>
      </c>
      <c r="AA1559" s="14">
        <v>7.1767972776945702E-2</v>
      </c>
      <c r="AB1559" s="14">
        <v>0.13988033127880001</v>
      </c>
      <c r="AC1559" s="14">
        <v>5.7942752604197199E-2</v>
      </c>
      <c r="AD1559" s="14">
        <v>0.208168791062943</v>
      </c>
      <c r="AE1559" s="14"/>
      <c r="AF1559" s="14">
        <v>8.52583552946128E-2</v>
      </c>
      <c r="AG1559" s="14">
        <v>8.2369603939395394E-2</v>
      </c>
      <c r="AH1559" s="14">
        <v>0.110649630261565</v>
      </c>
      <c r="AI1559" s="14">
        <v>0.113426176801251</v>
      </c>
      <c r="AJ1559" s="14">
        <v>0.103331178578617</v>
      </c>
      <c r="AK1559" s="14"/>
      <c r="AL1559" s="14">
        <v>4.2564300823559602E-2</v>
      </c>
      <c r="AM1559" s="14">
        <v>8.8396501821571993E-2</v>
      </c>
      <c r="AN1559" s="14">
        <v>6.28613985310819E-2</v>
      </c>
      <c r="AO1559" s="14">
        <v>9.9734164339061696E-2</v>
      </c>
      <c r="AP1559" s="14">
        <v>8.4955030714315094E-2</v>
      </c>
      <c r="AQ1559" s="14">
        <v>0.25002955339954502</v>
      </c>
      <c r="AR1559" s="14"/>
      <c r="AS1559" s="14">
        <v>0.10988627693740299</v>
      </c>
      <c r="AT1559" s="14">
        <v>0.123577336588006</v>
      </c>
      <c r="AU1559" s="14">
        <v>8.6087479812307605E-2</v>
      </c>
      <c r="AV1559" s="14">
        <v>5.2933741034456298E-2</v>
      </c>
      <c r="AW1559" s="14">
        <v>4.6231340970477999E-2</v>
      </c>
      <c r="AX1559" s="14"/>
      <c r="AY1559" s="14">
        <v>0.37899219820261199</v>
      </c>
      <c r="AZ1559" s="14">
        <v>0.1829735881971</v>
      </c>
      <c r="BA1559" s="14">
        <v>0.14682562377903099</v>
      </c>
      <c r="BB1559" s="14">
        <v>0.10672891001228201</v>
      </c>
      <c r="BC1559" s="14">
        <v>0.10041183848179699</v>
      </c>
      <c r="BD1559" s="14">
        <v>0.11120105663476</v>
      </c>
      <c r="BE1559" s="14">
        <v>9.6901778916272593E-2</v>
      </c>
      <c r="BF1559" s="14">
        <v>0.115481341203265</v>
      </c>
      <c r="BG1559" s="14">
        <v>8.0652967526192706E-2</v>
      </c>
      <c r="BH1559" s="14">
        <v>4.7131118076449999E-2</v>
      </c>
      <c r="BI1559" s="14">
        <v>6.0140052376968303E-2</v>
      </c>
      <c r="BJ1559" s="14">
        <v>0.10701058108803101</v>
      </c>
      <c r="BK1559" s="14">
        <v>2.5383967354255899E-2</v>
      </c>
      <c r="BL1559" s="14">
        <v>0.14259003729586101</v>
      </c>
      <c r="BM1559" s="14">
        <v>0.100090191909186</v>
      </c>
      <c r="BN1559" s="14">
        <v>0</v>
      </c>
      <c r="BO1559" s="14"/>
      <c r="BP1559" s="14">
        <v>5.8209744978350603E-2</v>
      </c>
      <c r="BQ1559" s="14">
        <v>0.120939563768504</v>
      </c>
      <c r="BR1559" s="14">
        <v>8.2286728037614096E-2</v>
      </c>
      <c r="BS1559" s="14">
        <v>0.113790364505357</v>
      </c>
      <c r="BT1559" s="14">
        <v>0.12634911140414701</v>
      </c>
      <c r="BU1559" s="14">
        <v>0.122118871371482</v>
      </c>
      <c r="BV1559" s="14"/>
      <c r="BW1559" s="14">
        <v>0.10369359746838799</v>
      </c>
      <c r="BX1559" s="14">
        <v>8.2083369980608695E-2</v>
      </c>
      <c r="BY1559" s="14" t="s">
        <v>120</v>
      </c>
      <c r="BZ1559" s="14">
        <v>0.10013902298754</v>
      </c>
      <c r="CA1559" s="14">
        <v>0.16645755762533401</v>
      </c>
      <c r="CB1559" s="14">
        <v>8.2145640476434398E-2</v>
      </c>
      <c r="CC1559" s="14">
        <v>0.133985434748464</v>
      </c>
      <c r="CD1559" s="14"/>
      <c r="CE1559" s="14">
        <v>5.4995639296036999E-2</v>
      </c>
      <c r="CF1559" s="14">
        <v>5.9208091221275003E-2</v>
      </c>
      <c r="CG1559" s="14">
        <v>0.17351069752831699</v>
      </c>
      <c r="CH1559" s="14">
        <v>8.1285557530273805E-2</v>
      </c>
      <c r="CI1559" s="14"/>
      <c r="CJ1559" s="14">
        <v>8.6115096163874305E-2</v>
      </c>
      <c r="CK1559" s="14">
        <v>7.08640651167598E-2</v>
      </c>
      <c r="CL1559" s="14">
        <v>0.106103988112979</v>
      </c>
      <c r="CM1559" s="14">
        <v>0.216435294193626</v>
      </c>
      <c r="CN1559" s="14"/>
      <c r="CO1559" s="14">
        <v>6.5370627184831401E-2</v>
      </c>
      <c r="CP1559" s="14">
        <v>0.10446090674726</v>
      </c>
      <c r="CQ1559" s="14"/>
      <c r="CR1559" s="14">
        <v>4.8796666521078898E-2</v>
      </c>
      <c r="CS1559" s="14">
        <v>0.101311133253601</v>
      </c>
    </row>
    <row r="1560" spans="2:97" x14ac:dyDescent="0.3">
      <c r="C1560" s="14"/>
      <c r="D1560" s="14"/>
      <c r="E1560" s="14"/>
      <c r="F1560" s="14"/>
      <c r="G1560" s="14"/>
      <c r="H1560" s="14"/>
      <c r="I1560" s="14"/>
      <c r="J1560" s="14"/>
      <c r="K1560" s="14"/>
      <c r="L1560" s="14"/>
      <c r="M1560" s="14"/>
      <c r="N1560" s="14"/>
      <c r="O1560" s="14"/>
      <c r="P1560" s="14"/>
      <c r="Q1560" s="14"/>
      <c r="R1560" s="14"/>
      <c r="S1560" s="14"/>
      <c r="T1560" s="14"/>
      <c r="U1560" s="14"/>
      <c r="V1560" s="14"/>
      <c r="W1560" s="14"/>
      <c r="X1560" s="14"/>
      <c r="Y1560" s="14"/>
      <c r="Z1560" s="14"/>
      <c r="AA1560" s="14"/>
      <c r="AB1560" s="14"/>
      <c r="AC1560" s="14"/>
      <c r="AD1560" s="14"/>
      <c r="AE1560" s="14"/>
      <c r="AF1560" s="14"/>
      <c r="AG1560" s="14"/>
      <c r="AH1560" s="14"/>
      <c r="AI1560" s="14"/>
      <c r="AJ1560" s="14"/>
      <c r="AK1560" s="14"/>
      <c r="AL1560" s="14"/>
      <c r="AM1560" s="14"/>
      <c r="AN1560" s="14"/>
      <c r="AO1560" s="14"/>
      <c r="AP1560" s="14"/>
      <c r="AQ1560" s="14"/>
      <c r="AR1560" s="14"/>
      <c r="AS1560" s="14"/>
      <c r="AT1560" s="14"/>
      <c r="AU1560" s="14"/>
      <c r="AV1560" s="14"/>
      <c r="AW1560" s="14"/>
      <c r="AX1560" s="14"/>
      <c r="AY1560" s="14"/>
      <c r="AZ1560" s="14"/>
      <c r="BA1560" s="14"/>
      <c r="BB1560" s="14"/>
      <c r="BC1560" s="14"/>
      <c r="BD1560" s="14"/>
      <c r="BE1560" s="14"/>
      <c r="BF1560" s="14"/>
      <c r="BG1560" s="14"/>
      <c r="BH1560" s="14"/>
      <c r="BI1560" s="14"/>
      <c r="BJ1560" s="14"/>
      <c r="BK1560" s="14"/>
      <c r="BL1560" s="14"/>
      <c r="BM1560" s="14"/>
      <c r="BN1560" s="14"/>
      <c r="BO1560" s="14"/>
      <c r="BP1560" s="14"/>
      <c r="BQ1560" s="14"/>
      <c r="BR1560" s="14"/>
      <c r="BS1560" s="14"/>
      <c r="BT1560" s="14"/>
      <c r="BU1560" s="14"/>
      <c r="BV1560" s="14"/>
      <c r="BW1560" s="14"/>
      <c r="BX1560" s="14"/>
      <c r="BY1560" s="14"/>
      <c r="BZ1560" s="14"/>
      <c r="CA1560" s="14"/>
      <c r="CB1560" s="14"/>
      <c r="CC1560" s="14"/>
      <c r="CD1560" s="14"/>
      <c r="CE1560" s="14"/>
      <c r="CF1560" s="14"/>
      <c r="CG1560" s="14"/>
      <c r="CH1560" s="14"/>
      <c r="CI1560" s="14"/>
      <c r="CJ1560" s="14"/>
      <c r="CK1560" s="14"/>
      <c r="CL1560" s="14"/>
      <c r="CM1560" s="14"/>
      <c r="CN1560" s="14"/>
      <c r="CO1560" s="14"/>
      <c r="CP1560" s="14"/>
      <c r="CQ1560" s="14"/>
      <c r="CR1560" s="14"/>
      <c r="CS1560" s="14"/>
    </row>
    <row r="1561" spans="2:97" x14ac:dyDescent="0.3">
      <c r="B1561" s="6" t="s">
        <v>586</v>
      </c>
      <c r="C1561" s="14"/>
      <c r="D1561" s="14"/>
      <c r="E1561" s="14"/>
      <c r="F1561" s="14"/>
      <c r="G1561" s="14"/>
      <c r="H1561" s="14"/>
      <c r="I1561" s="14"/>
      <c r="J1561" s="14"/>
      <c r="K1561" s="14"/>
      <c r="L1561" s="14"/>
      <c r="M1561" s="14"/>
      <c r="N1561" s="14"/>
      <c r="O1561" s="14"/>
      <c r="P1561" s="14"/>
      <c r="Q1561" s="14"/>
      <c r="R1561" s="14"/>
      <c r="S1561" s="14"/>
      <c r="T1561" s="14"/>
      <c r="U1561" s="14"/>
      <c r="V1561" s="14"/>
      <c r="W1561" s="14"/>
      <c r="X1561" s="14"/>
      <c r="Y1561" s="14"/>
      <c r="Z1561" s="14"/>
      <c r="AA1561" s="14"/>
      <c r="AB1561" s="14"/>
      <c r="AC1561" s="14"/>
      <c r="AD1561" s="14"/>
      <c r="AE1561" s="14"/>
      <c r="AF1561" s="14"/>
      <c r="AG1561" s="14"/>
      <c r="AH1561" s="14"/>
      <c r="AI1561" s="14"/>
      <c r="AJ1561" s="14"/>
      <c r="AK1561" s="14"/>
      <c r="AL1561" s="14"/>
      <c r="AM1561" s="14"/>
      <c r="AN1561" s="14"/>
      <c r="AO1561" s="14"/>
      <c r="AP1561" s="14"/>
      <c r="AQ1561" s="14"/>
      <c r="AR1561" s="14"/>
      <c r="AS1561" s="14"/>
      <c r="AT1561" s="14"/>
      <c r="AU1561" s="14"/>
      <c r="AV1561" s="14"/>
      <c r="AW1561" s="14"/>
      <c r="AX1561" s="14"/>
      <c r="AY1561" s="14"/>
      <c r="AZ1561" s="14"/>
      <c r="BA1561" s="14"/>
      <c r="BB1561" s="14"/>
      <c r="BC1561" s="14"/>
      <c r="BD1561" s="14"/>
      <c r="BE1561" s="14"/>
      <c r="BF1561" s="14"/>
      <c r="BG1561" s="14"/>
      <c r="BH1561" s="14"/>
      <c r="BI1561" s="14"/>
      <c r="BJ1561" s="14"/>
      <c r="BK1561" s="14"/>
      <c r="BL1561" s="14"/>
      <c r="BM1561" s="14"/>
      <c r="BN1561" s="14"/>
      <c r="BO1561" s="14"/>
      <c r="BP1561" s="14"/>
      <c r="BQ1561" s="14"/>
      <c r="BR1561" s="14"/>
      <c r="BS1561" s="14"/>
      <c r="BT1561" s="14"/>
      <c r="BU1561" s="14"/>
      <c r="BV1561" s="14"/>
      <c r="BW1561" s="14"/>
      <c r="BX1561" s="14"/>
      <c r="BY1561" s="14"/>
      <c r="BZ1561" s="14"/>
      <c r="CA1561" s="14"/>
      <c r="CB1561" s="14"/>
      <c r="CC1561" s="14"/>
      <c r="CD1561" s="14"/>
      <c r="CE1561" s="14"/>
      <c r="CF1561" s="14"/>
      <c r="CG1561" s="14"/>
      <c r="CH1561" s="14"/>
      <c r="CI1561" s="14"/>
      <c r="CJ1561" s="14"/>
      <c r="CK1561" s="14"/>
      <c r="CL1561" s="14"/>
      <c r="CM1561" s="14"/>
      <c r="CN1561" s="14"/>
      <c r="CO1561" s="14"/>
      <c r="CP1561" s="14"/>
      <c r="CQ1561" s="14"/>
      <c r="CR1561" s="14"/>
      <c r="CS1561" s="14"/>
    </row>
    <row r="1562" spans="2:97" x14ac:dyDescent="0.3">
      <c r="B1562" s="24" t="s">
        <v>188</v>
      </c>
      <c r="C1562" s="14"/>
      <c r="D1562" s="14"/>
      <c r="E1562" s="14"/>
      <c r="F1562" s="14"/>
      <c r="G1562" s="14"/>
      <c r="H1562" s="14"/>
      <c r="I1562" s="14"/>
      <c r="J1562" s="14"/>
      <c r="K1562" s="14"/>
      <c r="L1562" s="14"/>
      <c r="M1562" s="14"/>
      <c r="N1562" s="14"/>
      <c r="O1562" s="14"/>
      <c r="P1562" s="14"/>
      <c r="Q1562" s="14"/>
      <c r="R1562" s="14"/>
      <c r="S1562" s="14"/>
      <c r="T1562" s="14"/>
      <c r="U1562" s="14"/>
      <c r="V1562" s="14"/>
      <c r="W1562" s="14"/>
      <c r="X1562" s="14"/>
      <c r="Y1562" s="14"/>
      <c r="Z1562" s="14"/>
      <c r="AA1562" s="14"/>
      <c r="AB1562" s="14"/>
      <c r="AC1562" s="14"/>
      <c r="AD1562" s="14"/>
      <c r="AE1562" s="14"/>
      <c r="AF1562" s="14"/>
      <c r="AG1562" s="14"/>
      <c r="AH1562" s="14"/>
      <c r="AI1562" s="14"/>
      <c r="AJ1562" s="14"/>
      <c r="AK1562" s="14"/>
      <c r="AL1562" s="14"/>
      <c r="AM1562" s="14"/>
      <c r="AN1562" s="14"/>
      <c r="AO1562" s="14"/>
      <c r="AP1562" s="14"/>
      <c r="AQ1562" s="14"/>
      <c r="AR1562" s="14"/>
      <c r="AS1562" s="14"/>
      <c r="AT1562" s="14"/>
      <c r="AU1562" s="14"/>
      <c r="AV1562" s="14"/>
      <c r="AW1562" s="14"/>
      <c r="AX1562" s="14"/>
      <c r="AY1562" s="14"/>
      <c r="AZ1562" s="14"/>
      <c r="BA1562" s="14"/>
      <c r="BB1562" s="14"/>
      <c r="BC1562" s="14"/>
      <c r="BD1562" s="14"/>
      <c r="BE1562" s="14"/>
      <c r="BF1562" s="14"/>
      <c r="BG1562" s="14"/>
      <c r="BH1562" s="14"/>
      <c r="BI1562" s="14"/>
      <c r="BJ1562" s="14"/>
      <c r="BK1562" s="14"/>
      <c r="BL1562" s="14"/>
      <c r="BM1562" s="14"/>
      <c r="BN1562" s="14"/>
      <c r="BO1562" s="14"/>
      <c r="BP1562" s="14"/>
      <c r="BQ1562" s="14"/>
      <c r="BR1562" s="14"/>
      <c r="BS1562" s="14"/>
      <c r="BT1562" s="14"/>
      <c r="BU1562" s="14"/>
      <c r="BV1562" s="14"/>
      <c r="BW1562" s="14"/>
      <c r="BX1562" s="14"/>
      <c r="BY1562" s="14"/>
      <c r="BZ1562" s="14"/>
      <c r="CA1562" s="14"/>
      <c r="CB1562" s="14"/>
      <c r="CC1562" s="14"/>
      <c r="CD1562" s="14"/>
      <c r="CE1562" s="14"/>
      <c r="CF1562" s="14"/>
      <c r="CG1562" s="14"/>
      <c r="CH1562" s="14"/>
      <c r="CI1562" s="14"/>
      <c r="CJ1562" s="14"/>
      <c r="CK1562" s="14"/>
      <c r="CL1562" s="14"/>
      <c r="CM1562" s="14"/>
      <c r="CN1562" s="14"/>
      <c r="CO1562" s="14"/>
      <c r="CP1562" s="14"/>
      <c r="CQ1562" s="14"/>
      <c r="CR1562" s="14"/>
      <c r="CS1562" s="14"/>
    </row>
    <row r="1563" spans="2:97" x14ac:dyDescent="0.3">
      <c r="B1563" t="s">
        <v>582</v>
      </c>
      <c r="C1563" s="14">
        <v>4.2828941604095699E-2</v>
      </c>
      <c r="D1563" s="14">
        <v>4.0529097986760999E-2</v>
      </c>
      <c r="E1563" s="14">
        <v>4.5109050720933998E-2</v>
      </c>
      <c r="F1563" s="14"/>
      <c r="G1563" s="14">
        <v>7.2165870017154604E-2</v>
      </c>
      <c r="H1563" s="14">
        <v>6.5359302183639001E-2</v>
      </c>
      <c r="I1563" s="14">
        <v>5.94224625662833E-2</v>
      </c>
      <c r="J1563" s="14">
        <v>5.17942816611923E-2</v>
      </c>
      <c r="K1563" s="14">
        <v>8.0451289753440992E-3</v>
      </c>
      <c r="L1563" s="14">
        <v>4.4392545417403697E-3</v>
      </c>
      <c r="M1563" s="14"/>
      <c r="N1563" s="14">
        <v>5.2598575262104597E-2</v>
      </c>
      <c r="O1563" s="14">
        <v>2.64455807885761E-2</v>
      </c>
      <c r="P1563" s="14">
        <v>4.8608962994587598E-2</v>
      </c>
      <c r="Q1563" s="14">
        <v>4.5251262394962098E-2</v>
      </c>
      <c r="R1563" s="14"/>
      <c r="S1563" s="14">
        <v>7.5220778987061199E-2</v>
      </c>
      <c r="T1563" s="14">
        <v>3.3957801079159501E-2</v>
      </c>
      <c r="U1563" s="14">
        <v>3.9195460349380901E-2</v>
      </c>
      <c r="V1563" s="14">
        <v>4.6378539672964701E-2</v>
      </c>
      <c r="W1563" s="14">
        <v>3.18924537147319E-2</v>
      </c>
      <c r="X1563" s="14">
        <v>2.8072654083388798E-2</v>
      </c>
      <c r="Y1563" s="14">
        <v>6.1110921191854399E-2</v>
      </c>
      <c r="Z1563" s="14">
        <v>4.64051997212502E-2</v>
      </c>
      <c r="AA1563" s="14">
        <v>2.7776821028591501E-2</v>
      </c>
      <c r="AB1563" s="14">
        <v>4.8097981497322403E-2</v>
      </c>
      <c r="AC1563" s="14">
        <v>2.5401059218737899E-2</v>
      </c>
      <c r="AD1563" s="14">
        <v>0</v>
      </c>
      <c r="AE1563" s="14"/>
      <c r="AF1563" s="14">
        <v>2.7373020330989602E-2</v>
      </c>
      <c r="AG1563" s="14">
        <v>4.4404642062907097E-2</v>
      </c>
      <c r="AH1563" s="14">
        <v>5.5359825310878803E-2</v>
      </c>
      <c r="AI1563" s="14">
        <v>5.0891423701378703E-2</v>
      </c>
      <c r="AJ1563" s="14">
        <v>5.1454868041568201E-2</v>
      </c>
      <c r="AK1563" s="14"/>
      <c r="AL1563" s="14">
        <v>7.0373969881481702E-2</v>
      </c>
      <c r="AM1563" s="14">
        <v>2.82704524844033E-2</v>
      </c>
      <c r="AN1563" s="14">
        <v>4.1925299550294899E-2</v>
      </c>
      <c r="AO1563" s="14">
        <v>3.455262741726E-2</v>
      </c>
      <c r="AP1563" s="14">
        <v>0</v>
      </c>
      <c r="AQ1563" s="14">
        <v>5.8825877657755002E-2</v>
      </c>
      <c r="AR1563" s="14"/>
      <c r="AS1563" s="14">
        <v>2.9608716169707901E-2</v>
      </c>
      <c r="AT1563" s="14">
        <v>2.6715960093902199E-2</v>
      </c>
      <c r="AU1563" s="14">
        <v>4.8056138935555999E-2</v>
      </c>
      <c r="AV1563" s="14">
        <v>9.3920122313527601E-2</v>
      </c>
      <c r="AW1563" s="14">
        <v>5.2661887258386803E-2</v>
      </c>
      <c r="AX1563" s="14"/>
      <c r="AY1563" s="14">
        <v>0</v>
      </c>
      <c r="AZ1563" s="14">
        <v>2.6182336010243699E-2</v>
      </c>
      <c r="BA1563" s="14">
        <v>0</v>
      </c>
      <c r="BB1563" s="14">
        <v>9.0126994768969196E-2</v>
      </c>
      <c r="BC1563" s="14">
        <v>4.5674962726028702E-2</v>
      </c>
      <c r="BD1563" s="14">
        <v>4.9530435031552598E-2</v>
      </c>
      <c r="BE1563" s="14">
        <v>5.05330121135458E-2</v>
      </c>
      <c r="BF1563" s="14">
        <v>7.2727657038758498E-2</v>
      </c>
      <c r="BG1563" s="14">
        <v>1.3242845517776301E-2</v>
      </c>
      <c r="BH1563" s="14">
        <v>4.6219101698037501E-2</v>
      </c>
      <c r="BI1563" s="14">
        <v>4.4216426306348103E-2</v>
      </c>
      <c r="BJ1563" s="14">
        <v>1.7196985296658199E-2</v>
      </c>
      <c r="BK1563" s="14">
        <v>0</v>
      </c>
      <c r="BL1563" s="14">
        <v>3.5170881301960701E-2</v>
      </c>
      <c r="BM1563" s="14">
        <v>0</v>
      </c>
      <c r="BN1563" s="14">
        <v>0.103314894915173</v>
      </c>
      <c r="BO1563" s="14"/>
      <c r="BP1563" s="14">
        <v>7.9730214792003096E-2</v>
      </c>
      <c r="BQ1563" s="14">
        <v>3.7010915612013598E-2</v>
      </c>
      <c r="BR1563" s="14">
        <v>2.4280381912566901E-2</v>
      </c>
      <c r="BS1563" s="14">
        <v>3.4434128947118399E-2</v>
      </c>
      <c r="BT1563" s="14">
        <v>0</v>
      </c>
      <c r="BU1563" s="14">
        <v>2.3922908683415199E-2</v>
      </c>
      <c r="BV1563" s="14"/>
      <c r="BW1563" s="14">
        <v>2.5269952411268001E-2</v>
      </c>
      <c r="BX1563" s="14">
        <v>6.8710565766086903E-2</v>
      </c>
      <c r="BY1563" s="14" t="s">
        <v>120</v>
      </c>
      <c r="BZ1563" s="14">
        <v>5.0408309990344201E-2</v>
      </c>
      <c r="CA1563" s="14">
        <v>4.7241641829384798E-2</v>
      </c>
      <c r="CB1563" s="14">
        <v>5.5847624740547899E-2</v>
      </c>
      <c r="CC1563" s="14">
        <v>0</v>
      </c>
      <c r="CD1563" s="14"/>
      <c r="CE1563" s="14">
        <v>6.9374498401262294E-2</v>
      </c>
      <c r="CF1563" s="14">
        <v>5.45681035765423E-2</v>
      </c>
      <c r="CG1563" s="14">
        <v>1.30957021501931E-2</v>
      </c>
      <c r="CH1563" s="14">
        <v>4.1328491715596202E-2</v>
      </c>
      <c r="CI1563" s="14"/>
      <c r="CJ1563" s="14">
        <v>8.5420030208936196E-2</v>
      </c>
      <c r="CK1563" s="14">
        <v>2.6886729669527199E-2</v>
      </c>
      <c r="CL1563" s="14">
        <v>3.4521241179292998E-2</v>
      </c>
      <c r="CM1563" s="14">
        <v>4.31273573685092E-2</v>
      </c>
      <c r="CN1563" s="14"/>
      <c r="CO1563" s="14">
        <v>9.5526574043160506E-2</v>
      </c>
      <c r="CP1563" s="14">
        <v>3.3513076793605101E-2</v>
      </c>
      <c r="CQ1563" s="14"/>
      <c r="CR1563" s="14">
        <v>0.14951578673872201</v>
      </c>
      <c r="CS1563" s="14">
        <v>3.4842792203690097E-2</v>
      </c>
    </row>
    <row r="1564" spans="2:97" x14ac:dyDescent="0.3">
      <c r="B1564" t="s">
        <v>583</v>
      </c>
      <c r="C1564" s="14">
        <v>0.12051326715066001</v>
      </c>
      <c r="D1564" s="14">
        <v>0.124388155060158</v>
      </c>
      <c r="E1564" s="14">
        <v>0.116671628883353</v>
      </c>
      <c r="F1564" s="14"/>
      <c r="G1564" s="14">
        <v>0.28370057578876401</v>
      </c>
      <c r="H1564" s="14">
        <v>0.216992411602177</v>
      </c>
      <c r="I1564" s="14">
        <v>0.126040590368351</v>
      </c>
      <c r="J1564" s="14">
        <v>7.7496425627584603E-2</v>
      </c>
      <c r="K1564" s="14">
        <v>3.0483555415962E-2</v>
      </c>
      <c r="L1564" s="14">
        <v>1.51255692483821E-2</v>
      </c>
      <c r="M1564" s="14"/>
      <c r="N1564" s="14">
        <v>0.10982095978390601</v>
      </c>
      <c r="O1564" s="14">
        <v>0.131552931377793</v>
      </c>
      <c r="P1564" s="14">
        <v>0.10303266186811801</v>
      </c>
      <c r="Q1564" s="14">
        <v>0.13787935526183201</v>
      </c>
      <c r="R1564" s="14"/>
      <c r="S1564" s="14">
        <v>0.14498129826724801</v>
      </c>
      <c r="T1564" s="14">
        <v>0.13061537389479799</v>
      </c>
      <c r="U1564" s="14">
        <v>0.14960579210434</v>
      </c>
      <c r="V1564" s="14">
        <v>9.9941141770079095E-2</v>
      </c>
      <c r="W1564" s="14">
        <v>0.111852817251994</v>
      </c>
      <c r="X1564" s="14">
        <v>0.16107225622638799</v>
      </c>
      <c r="Y1564" s="14">
        <v>0.117208947076404</v>
      </c>
      <c r="Z1564" s="14">
        <v>7.3448441016474506E-2</v>
      </c>
      <c r="AA1564" s="14">
        <v>0.136912040107104</v>
      </c>
      <c r="AB1564" s="14">
        <v>0.101208615429723</v>
      </c>
      <c r="AC1564" s="14">
        <v>2.7991234572881898E-2</v>
      </c>
      <c r="AD1564" s="14">
        <v>3.98248956981112E-2</v>
      </c>
      <c r="AE1564" s="14"/>
      <c r="AF1564" s="14">
        <v>0.11735181363814499</v>
      </c>
      <c r="AG1564" s="14">
        <v>0.14685497109884799</v>
      </c>
      <c r="AH1564" s="14">
        <v>7.1165700258251197E-2</v>
      </c>
      <c r="AI1564" s="14">
        <v>0.101027821483071</v>
      </c>
      <c r="AJ1564" s="14">
        <v>7.73417141330731E-2</v>
      </c>
      <c r="AK1564" s="14"/>
      <c r="AL1564" s="14">
        <v>0.186429259093775</v>
      </c>
      <c r="AM1564" s="14">
        <v>0.11462704198821499</v>
      </c>
      <c r="AN1564" s="14">
        <v>0.10527999291543701</v>
      </c>
      <c r="AO1564" s="14">
        <v>6.0880369203491103E-2</v>
      </c>
      <c r="AP1564" s="14">
        <v>0.12242367018997199</v>
      </c>
      <c r="AQ1564" s="14">
        <v>8.2782941181438793E-2</v>
      </c>
      <c r="AR1564" s="14"/>
      <c r="AS1564" s="14">
        <v>8.6906731489956299E-2</v>
      </c>
      <c r="AT1564" s="14">
        <v>0.15447484873551001</v>
      </c>
      <c r="AU1564" s="14">
        <v>0.120456402656352</v>
      </c>
      <c r="AV1564" s="14">
        <v>0.173697760059594</v>
      </c>
      <c r="AW1564" s="14">
        <v>0.18147452246669199</v>
      </c>
      <c r="AX1564" s="14"/>
      <c r="AY1564" s="14">
        <v>0</v>
      </c>
      <c r="AZ1564" s="14">
        <v>0.22680238434377201</v>
      </c>
      <c r="BA1564" s="14">
        <v>0.13850572993384999</v>
      </c>
      <c r="BB1564" s="14">
        <v>0.13153293747688899</v>
      </c>
      <c r="BC1564" s="14">
        <v>0.185141401242645</v>
      </c>
      <c r="BD1564" s="14">
        <v>0.117939964524278</v>
      </c>
      <c r="BE1564" s="14">
        <v>0.15955355754077399</v>
      </c>
      <c r="BF1564" s="14">
        <v>0.170713783384457</v>
      </c>
      <c r="BG1564" s="14">
        <v>6.6494084605752096E-2</v>
      </c>
      <c r="BH1564" s="14">
        <v>2.25092111695239E-2</v>
      </c>
      <c r="BI1564" s="14">
        <v>0.14534460769282301</v>
      </c>
      <c r="BJ1564" s="14">
        <v>7.1731529788072595E-2</v>
      </c>
      <c r="BK1564" s="14">
        <v>0.18521871210236801</v>
      </c>
      <c r="BL1564" s="14">
        <v>7.5484089457227094E-2</v>
      </c>
      <c r="BM1564" s="14">
        <v>2.8528183852820601E-2</v>
      </c>
      <c r="BN1564" s="14">
        <v>4.9584998061582203E-2</v>
      </c>
      <c r="BO1564" s="14"/>
      <c r="BP1564" s="14">
        <v>0.179896505858406</v>
      </c>
      <c r="BQ1564" s="14">
        <v>8.9382390922453606E-2</v>
      </c>
      <c r="BR1564" s="14">
        <v>0.150255701542583</v>
      </c>
      <c r="BS1564" s="14">
        <v>9.9587473253942793E-2</v>
      </c>
      <c r="BT1564" s="14">
        <v>6.4446192271869499E-2</v>
      </c>
      <c r="BU1564" s="14">
        <v>2.4377826338156799E-2</v>
      </c>
      <c r="BV1564" s="14"/>
      <c r="BW1564" s="14">
        <v>4.3009781713666803E-2</v>
      </c>
      <c r="BX1564" s="14">
        <v>9.5511864997959897E-2</v>
      </c>
      <c r="BY1564" s="14" t="s">
        <v>120</v>
      </c>
      <c r="BZ1564" s="14">
        <v>0.195914712304399</v>
      </c>
      <c r="CA1564" s="14">
        <v>0.191493888532593</v>
      </c>
      <c r="CB1564" s="14">
        <v>0.20243349230297999</v>
      </c>
      <c r="CC1564" s="14">
        <v>0.23962097931366</v>
      </c>
      <c r="CD1564" s="14"/>
      <c r="CE1564" s="14">
        <v>0.28306234533756403</v>
      </c>
      <c r="CF1564" s="14">
        <v>0.109402331179117</v>
      </c>
      <c r="CG1564" s="14">
        <v>0.103988067983735</v>
      </c>
      <c r="CH1564" s="14">
        <v>4.8450728422699998E-2</v>
      </c>
      <c r="CI1564" s="14"/>
      <c r="CJ1564" s="14">
        <v>0.12957395987279099</v>
      </c>
      <c r="CK1564" s="14">
        <v>0.19164975200860701</v>
      </c>
      <c r="CL1564" s="14">
        <v>9.8603999212166199E-2</v>
      </c>
      <c r="CM1564" s="14">
        <v>8.23428076723699E-2</v>
      </c>
      <c r="CN1564" s="14"/>
      <c r="CO1564" s="14">
        <v>0.29422665663237102</v>
      </c>
      <c r="CP1564" s="14">
        <v>9.2374130535514701E-2</v>
      </c>
      <c r="CQ1564" s="14"/>
      <c r="CR1564" s="14">
        <v>0.24033829921566299</v>
      </c>
      <c r="CS1564" s="14">
        <v>0.10268199629899399</v>
      </c>
    </row>
    <row r="1565" spans="2:97" x14ac:dyDescent="0.3">
      <c r="B1565" t="s">
        <v>584</v>
      </c>
      <c r="C1565" s="14">
        <v>0.141942596726152</v>
      </c>
      <c r="D1565" s="14">
        <v>0.143445390841246</v>
      </c>
      <c r="E1565" s="14">
        <v>0.14045269778836</v>
      </c>
      <c r="F1565" s="14"/>
      <c r="G1565" s="14">
        <v>0.25176526378074199</v>
      </c>
      <c r="H1565" s="14">
        <v>0.16602283839409601</v>
      </c>
      <c r="I1565" s="14">
        <v>0.18336580778178499</v>
      </c>
      <c r="J1565" s="14">
        <v>0.137123645124206</v>
      </c>
      <c r="K1565" s="14">
        <v>7.5704922425848101E-2</v>
      </c>
      <c r="L1565" s="14">
        <v>5.9102378931760499E-2</v>
      </c>
      <c r="M1565" s="14"/>
      <c r="N1565" s="14">
        <v>0.13870501738604099</v>
      </c>
      <c r="O1565" s="14">
        <v>0.15014244284836101</v>
      </c>
      <c r="P1565" s="14">
        <v>0.13237242828905099</v>
      </c>
      <c r="Q1565" s="14">
        <v>0.14723544961959401</v>
      </c>
      <c r="R1565" s="14"/>
      <c r="S1565" s="14">
        <v>0.182498719581486</v>
      </c>
      <c r="T1565" s="14">
        <v>0.13930362288433801</v>
      </c>
      <c r="U1565" s="14">
        <v>0.12846715543095799</v>
      </c>
      <c r="V1565" s="14">
        <v>0.16778447769664601</v>
      </c>
      <c r="W1565" s="14">
        <v>0.110485076685437</v>
      </c>
      <c r="X1565" s="14">
        <v>0.172900411519889</v>
      </c>
      <c r="Y1565" s="14">
        <v>0.14489256609963699</v>
      </c>
      <c r="Z1565" s="14">
        <v>0.119031679736607</v>
      </c>
      <c r="AA1565" s="14">
        <v>0.111736963949888</v>
      </c>
      <c r="AB1565" s="14">
        <v>0.15985635888157401</v>
      </c>
      <c r="AC1565" s="14">
        <v>0.100792852991636</v>
      </c>
      <c r="AD1565" s="14">
        <v>0</v>
      </c>
      <c r="AE1565" s="14"/>
      <c r="AF1565" s="14">
        <v>0.12649013364759501</v>
      </c>
      <c r="AG1565" s="14">
        <v>0.15310033259644201</v>
      </c>
      <c r="AH1565" s="14">
        <v>0.20099002396267701</v>
      </c>
      <c r="AI1565" s="14">
        <v>9.2564659461146198E-2</v>
      </c>
      <c r="AJ1565" s="14">
        <v>0.17712220369409201</v>
      </c>
      <c r="AK1565" s="14"/>
      <c r="AL1565" s="14">
        <v>0.154464187941527</v>
      </c>
      <c r="AM1565" s="14">
        <v>0.12075254007026801</v>
      </c>
      <c r="AN1565" s="14">
        <v>0.21595248742326301</v>
      </c>
      <c r="AO1565" s="14">
        <v>0.144316867693637</v>
      </c>
      <c r="AP1565" s="14">
        <v>0.26486913283247498</v>
      </c>
      <c r="AQ1565" s="14">
        <v>9.2679943885163499E-2</v>
      </c>
      <c r="AR1565" s="14"/>
      <c r="AS1565" s="14">
        <v>0.123064537717821</v>
      </c>
      <c r="AT1565" s="14">
        <v>0.17688539061436501</v>
      </c>
      <c r="AU1565" s="14">
        <v>0.13470182664580499</v>
      </c>
      <c r="AV1565" s="14">
        <v>0.14208772371929601</v>
      </c>
      <c r="AW1565" s="14">
        <v>0.19459640591504199</v>
      </c>
      <c r="AX1565" s="14"/>
      <c r="AY1565" s="14">
        <v>0.152065858433935</v>
      </c>
      <c r="AZ1565" s="14">
        <v>0.18614743029349301</v>
      </c>
      <c r="BA1565" s="14">
        <v>8.0850245006586899E-2</v>
      </c>
      <c r="BB1565" s="14">
        <v>6.9331364807613094E-2</v>
      </c>
      <c r="BC1565" s="14">
        <v>0.17096137463143901</v>
      </c>
      <c r="BD1565" s="14">
        <v>0.16377280293876301</v>
      </c>
      <c r="BE1565" s="14">
        <v>0.117244978936048</v>
      </c>
      <c r="BF1565" s="14">
        <v>0.127224990496144</v>
      </c>
      <c r="BG1565" s="14">
        <v>0.152274255815045</v>
      </c>
      <c r="BH1565" s="14">
        <v>0.20633165130782399</v>
      </c>
      <c r="BI1565" s="14">
        <v>0.12202253776142501</v>
      </c>
      <c r="BJ1565" s="14">
        <v>0.20240233310408001</v>
      </c>
      <c r="BK1565" s="14">
        <v>0.151306717488017</v>
      </c>
      <c r="BL1565" s="14">
        <v>7.1404127738728104E-2</v>
      </c>
      <c r="BM1565" s="14">
        <v>0.15108758719695001</v>
      </c>
      <c r="BN1565" s="14">
        <v>0.19715051615749599</v>
      </c>
      <c r="BO1565" s="14"/>
      <c r="BP1565" s="14">
        <v>0.14569056526650401</v>
      </c>
      <c r="BQ1565" s="14">
        <v>0.14151381635124699</v>
      </c>
      <c r="BR1565" s="14">
        <v>0.193346355147135</v>
      </c>
      <c r="BS1565" s="14">
        <v>0.13678177953327</v>
      </c>
      <c r="BT1565" s="14">
        <v>0.104884722312564</v>
      </c>
      <c r="BU1565" s="14">
        <v>7.6949744305756296E-2</v>
      </c>
      <c r="BV1565" s="14"/>
      <c r="BW1565" s="14">
        <v>9.6380559830501394E-2</v>
      </c>
      <c r="BX1565" s="14">
        <v>0.13656827756185699</v>
      </c>
      <c r="BY1565" s="14" t="s">
        <v>120</v>
      </c>
      <c r="BZ1565" s="14">
        <v>8.5106534099673004E-2</v>
      </c>
      <c r="CA1565" s="14">
        <v>0.19319118193829099</v>
      </c>
      <c r="CB1565" s="14">
        <v>0.17790421111857899</v>
      </c>
      <c r="CC1565" s="14">
        <v>0.33644542128697702</v>
      </c>
      <c r="CD1565" s="14"/>
      <c r="CE1565" s="14">
        <v>0.204140797668065</v>
      </c>
      <c r="CF1565" s="14">
        <v>0.11704174224264199</v>
      </c>
      <c r="CG1565" s="14">
        <v>0.14909226705050399</v>
      </c>
      <c r="CH1565" s="14">
        <v>0.11986154002890299</v>
      </c>
      <c r="CI1565" s="14"/>
      <c r="CJ1565" s="14">
        <v>0.13291658008041099</v>
      </c>
      <c r="CK1565" s="14">
        <v>0.17007950783856099</v>
      </c>
      <c r="CL1565" s="14">
        <v>0.136806233755498</v>
      </c>
      <c r="CM1565" s="14">
        <v>0.130774619995842</v>
      </c>
      <c r="CN1565" s="14"/>
      <c r="CO1565" s="14">
        <v>0.127669244988695</v>
      </c>
      <c r="CP1565" s="14">
        <v>0.144228239791377</v>
      </c>
      <c r="CQ1565" s="14"/>
      <c r="CR1565" s="14">
        <v>0.17584218136395199</v>
      </c>
      <c r="CS1565" s="14">
        <v>0.13920751394777001</v>
      </c>
    </row>
    <row r="1566" spans="2:97" x14ac:dyDescent="0.3">
      <c r="B1566" t="s">
        <v>585</v>
      </c>
      <c r="C1566" s="14">
        <v>0.63659624459057496</v>
      </c>
      <c r="D1566" s="14">
        <v>0.639008139554475</v>
      </c>
      <c r="E1566" s="14">
        <v>0.63420504561748203</v>
      </c>
      <c r="F1566" s="14"/>
      <c r="G1566" s="14">
        <v>0.35378371009058301</v>
      </c>
      <c r="H1566" s="14">
        <v>0.49816751197568998</v>
      </c>
      <c r="I1566" s="14">
        <v>0.56541959460184599</v>
      </c>
      <c r="J1566" s="14">
        <v>0.642620045168528</v>
      </c>
      <c r="K1566" s="14">
        <v>0.81759802317949304</v>
      </c>
      <c r="L1566" s="14">
        <v>0.88558990683927896</v>
      </c>
      <c r="M1566" s="14"/>
      <c r="N1566" s="14">
        <v>0.65762920592505902</v>
      </c>
      <c r="O1566" s="14">
        <v>0.65272162922956001</v>
      </c>
      <c r="P1566" s="14">
        <v>0.63779923361142898</v>
      </c>
      <c r="Q1566" s="14">
        <v>0.58985320497967597</v>
      </c>
      <c r="R1566" s="14"/>
      <c r="S1566" s="14">
        <v>0.52802296008612304</v>
      </c>
      <c r="T1566" s="14">
        <v>0.65743385175911895</v>
      </c>
      <c r="U1566" s="14">
        <v>0.62281350052514795</v>
      </c>
      <c r="V1566" s="14">
        <v>0.59897273550288199</v>
      </c>
      <c r="W1566" s="14">
        <v>0.70071927101212705</v>
      </c>
      <c r="X1566" s="14">
        <v>0.54742630168533601</v>
      </c>
      <c r="Y1566" s="14">
        <v>0.64191643929473496</v>
      </c>
      <c r="Z1566" s="14">
        <v>0.69149115921122895</v>
      </c>
      <c r="AA1566" s="14">
        <v>0.67092929247868804</v>
      </c>
      <c r="AB1566" s="14">
        <v>0.66625142033446905</v>
      </c>
      <c r="AC1566" s="14">
        <v>0.74367422776736103</v>
      </c>
      <c r="AD1566" s="14">
        <v>0.96017510430188902</v>
      </c>
      <c r="AE1566" s="14"/>
      <c r="AF1566" s="14">
        <v>0.69575913447793103</v>
      </c>
      <c r="AG1566" s="14">
        <v>0.59871951676919899</v>
      </c>
      <c r="AH1566" s="14">
        <v>0.66128895502012697</v>
      </c>
      <c r="AI1566" s="14">
        <v>0.67513140166277397</v>
      </c>
      <c r="AJ1566" s="14">
        <v>0.61975215546658002</v>
      </c>
      <c r="AK1566" s="14"/>
      <c r="AL1566" s="14">
        <v>0.54097597348551296</v>
      </c>
      <c r="AM1566" s="14">
        <v>0.72007127231954904</v>
      </c>
      <c r="AN1566" s="14">
        <v>0.61454154139622696</v>
      </c>
      <c r="AO1566" s="14">
        <v>0.67546541378209501</v>
      </c>
      <c r="AP1566" s="14">
        <v>0.54570396362156603</v>
      </c>
      <c r="AQ1566" s="14">
        <v>0.66405664988577995</v>
      </c>
      <c r="AR1566" s="14"/>
      <c r="AS1566" s="14">
        <v>0.66216232337993197</v>
      </c>
      <c r="AT1566" s="14">
        <v>0.59776892128714598</v>
      </c>
      <c r="AU1566" s="14">
        <v>0.65140468290692</v>
      </c>
      <c r="AV1566" s="14">
        <v>0.53487346562252003</v>
      </c>
      <c r="AW1566" s="14">
        <v>0.571267184359878</v>
      </c>
      <c r="AX1566" s="14"/>
      <c r="AY1566" s="14">
        <v>0.84793414156606495</v>
      </c>
      <c r="AZ1566" s="14">
        <v>0.404450678875723</v>
      </c>
      <c r="BA1566" s="14">
        <v>0.749804390759505</v>
      </c>
      <c r="BB1566" s="14">
        <v>0.61386550595413103</v>
      </c>
      <c r="BC1566" s="14">
        <v>0.51969450508896498</v>
      </c>
      <c r="BD1566" s="14">
        <v>0.61663933876672095</v>
      </c>
      <c r="BE1566" s="14">
        <v>0.62550548037962395</v>
      </c>
      <c r="BF1566" s="14">
        <v>0.56834224276214795</v>
      </c>
      <c r="BG1566" s="14">
        <v>0.70130831731426202</v>
      </c>
      <c r="BH1566" s="14">
        <v>0.72494003582461397</v>
      </c>
      <c r="BI1566" s="14">
        <v>0.65899261916825402</v>
      </c>
      <c r="BJ1566" s="14">
        <v>0.64049765795422298</v>
      </c>
      <c r="BK1566" s="14">
        <v>0.63685662621629302</v>
      </c>
      <c r="BL1566" s="14">
        <v>0.785103919874937</v>
      </c>
      <c r="BM1566" s="14">
        <v>0.76031023358148897</v>
      </c>
      <c r="BN1566" s="14">
        <v>0.61480960673908203</v>
      </c>
      <c r="BO1566" s="14"/>
      <c r="BP1566" s="14">
        <v>0.54397991724318895</v>
      </c>
      <c r="BQ1566" s="14">
        <v>0.64234671820787903</v>
      </c>
      <c r="BR1566" s="14">
        <v>0.58233896337330004</v>
      </c>
      <c r="BS1566" s="14">
        <v>0.680474279002935</v>
      </c>
      <c r="BT1566" s="14">
        <v>0.80700388641142795</v>
      </c>
      <c r="BU1566" s="14">
        <v>0.82679902670970595</v>
      </c>
      <c r="BV1566" s="14"/>
      <c r="BW1566" s="14">
        <v>0.79113006357858595</v>
      </c>
      <c r="BX1566" s="14">
        <v>0.61953343632119595</v>
      </c>
      <c r="BY1566" s="14" t="s">
        <v>120</v>
      </c>
      <c r="BZ1566" s="14">
        <v>0.58076801717390703</v>
      </c>
      <c r="CA1566" s="14">
        <v>0.50102629913063101</v>
      </c>
      <c r="CB1566" s="14">
        <v>0.52701465313254903</v>
      </c>
      <c r="CC1566" s="14">
        <v>0.33174291360828201</v>
      </c>
      <c r="CD1566" s="14"/>
      <c r="CE1566" s="14">
        <v>0.41032534243272001</v>
      </c>
      <c r="CF1566" s="14">
        <v>0.68576673494645501</v>
      </c>
      <c r="CG1566" s="14">
        <v>0.63242599115823905</v>
      </c>
      <c r="CH1566" s="14">
        <v>0.73032564289058399</v>
      </c>
      <c r="CI1566" s="14"/>
      <c r="CJ1566" s="14">
        <v>0.60071850839164298</v>
      </c>
      <c r="CK1566" s="14">
        <v>0.537136158909436</v>
      </c>
      <c r="CL1566" s="14">
        <v>0.68140908410914303</v>
      </c>
      <c r="CM1566" s="14">
        <v>0.63756990461452401</v>
      </c>
      <c r="CN1566" s="14"/>
      <c r="CO1566" s="14">
        <v>0.41856442301289398</v>
      </c>
      <c r="CP1566" s="14">
        <v>0.67391226467182097</v>
      </c>
      <c r="CQ1566" s="14"/>
      <c r="CR1566" s="14">
        <v>0.39251146855671398</v>
      </c>
      <c r="CS1566" s="14">
        <v>0.66814217567899803</v>
      </c>
    </row>
    <row r="1567" spans="2:97" x14ac:dyDescent="0.3">
      <c r="B1567" t="s">
        <v>92</v>
      </c>
      <c r="C1567" s="14">
        <v>5.8118949928517301E-2</v>
      </c>
      <c r="D1567" s="14">
        <v>5.2629216557359602E-2</v>
      </c>
      <c r="E1567" s="14">
        <v>6.3561576989870902E-2</v>
      </c>
      <c r="F1567" s="14"/>
      <c r="G1567" s="14">
        <v>3.8584580322755899E-2</v>
      </c>
      <c r="H1567" s="14">
        <v>5.3457935844398299E-2</v>
      </c>
      <c r="I1567" s="14">
        <v>6.5751544681733498E-2</v>
      </c>
      <c r="J1567" s="14">
        <v>9.0965602418488598E-2</v>
      </c>
      <c r="K1567" s="14">
        <v>6.8168370003353199E-2</v>
      </c>
      <c r="L1567" s="14">
        <v>3.5742890438838298E-2</v>
      </c>
      <c r="M1567" s="14"/>
      <c r="N1567" s="14">
        <v>4.1246241642889203E-2</v>
      </c>
      <c r="O1567" s="14">
        <v>3.91374157557111E-2</v>
      </c>
      <c r="P1567" s="14">
        <v>7.8186713236814004E-2</v>
      </c>
      <c r="Q1567" s="14">
        <v>7.97807277439362E-2</v>
      </c>
      <c r="R1567" s="14"/>
      <c r="S1567" s="14">
        <v>6.9276243078081404E-2</v>
      </c>
      <c r="T1567" s="14">
        <v>3.8689350382585898E-2</v>
      </c>
      <c r="U1567" s="14">
        <v>5.9918091590173597E-2</v>
      </c>
      <c r="V1567" s="14">
        <v>8.6923105357427394E-2</v>
      </c>
      <c r="W1567" s="14">
        <v>4.5050381335711098E-2</v>
      </c>
      <c r="X1567" s="14">
        <v>9.0528376484998396E-2</v>
      </c>
      <c r="Y1567" s="14">
        <v>3.4871126337370099E-2</v>
      </c>
      <c r="Z1567" s="14">
        <v>6.9623520314439094E-2</v>
      </c>
      <c r="AA1567" s="14">
        <v>5.2644882435727701E-2</v>
      </c>
      <c r="AB1567" s="14">
        <v>2.4585623856912799E-2</v>
      </c>
      <c r="AC1567" s="14">
        <v>0.102140625449384</v>
      </c>
      <c r="AD1567" s="14">
        <v>0</v>
      </c>
      <c r="AE1567" s="14"/>
      <c r="AF1567" s="14">
        <v>3.3025897905339899E-2</v>
      </c>
      <c r="AG1567" s="14">
        <v>5.6920537472603901E-2</v>
      </c>
      <c r="AH1567" s="14">
        <v>1.1195495448065401E-2</v>
      </c>
      <c r="AI1567" s="14">
        <v>8.0384693691630094E-2</v>
      </c>
      <c r="AJ1567" s="14">
        <v>7.43290586646871E-2</v>
      </c>
      <c r="AK1567" s="14"/>
      <c r="AL1567" s="14">
        <v>4.7756609597702997E-2</v>
      </c>
      <c r="AM1567" s="14">
        <v>1.6278693137564599E-2</v>
      </c>
      <c r="AN1567" s="14">
        <v>2.23006787147777E-2</v>
      </c>
      <c r="AO1567" s="14">
        <v>8.4784721903517005E-2</v>
      </c>
      <c r="AP1567" s="14">
        <v>6.7003233355987901E-2</v>
      </c>
      <c r="AQ1567" s="14">
        <v>0.10165458738986299</v>
      </c>
      <c r="AR1567" s="14"/>
      <c r="AS1567" s="14">
        <v>9.8257691242582906E-2</v>
      </c>
      <c r="AT1567" s="14">
        <v>4.4154879269077803E-2</v>
      </c>
      <c r="AU1567" s="14">
        <v>4.5380948855367802E-2</v>
      </c>
      <c r="AV1567" s="14">
        <v>5.5420928285063002E-2</v>
      </c>
      <c r="AW1567" s="14">
        <v>0</v>
      </c>
      <c r="AX1567" s="14"/>
      <c r="AY1567" s="14">
        <v>0</v>
      </c>
      <c r="AZ1567" s="14">
        <v>0.15641717047676801</v>
      </c>
      <c r="BA1567" s="14">
        <v>3.08396343000585E-2</v>
      </c>
      <c r="BB1567" s="14">
        <v>9.5143196992397996E-2</v>
      </c>
      <c r="BC1567" s="14">
        <v>7.8527756310922597E-2</v>
      </c>
      <c r="BD1567" s="14">
        <v>5.2117458738686E-2</v>
      </c>
      <c r="BE1567" s="14">
        <v>4.7162971030008001E-2</v>
      </c>
      <c r="BF1567" s="14">
        <v>6.09913263184928E-2</v>
      </c>
      <c r="BG1567" s="14">
        <v>6.6680496747163698E-2</v>
      </c>
      <c r="BH1567" s="14">
        <v>0</v>
      </c>
      <c r="BI1567" s="14">
        <v>2.9423809071150098E-2</v>
      </c>
      <c r="BJ1567" s="14">
        <v>6.8171493856966095E-2</v>
      </c>
      <c r="BK1567" s="14">
        <v>2.6617944193321901E-2</v>
      </c>
      <c r="BL1567" s="14">
        <v>3.28369816271466E-2</v>
      </c>
      <c r="BM1567" s="14">
        <v>6.0073995368740099E-2</v>
      </c>
      <c r="BN1567" s="14">
        <v>3.5139984126666503E-2</v>
      </c>
      <c r="BO1567" s="14"/>
      <c r="BP1567" s="14">
        <v>5.0702796839897799E-2</v>
      </c>
      <c r="BQ1567" s="14">
        <v>8.9746158906406706E-2</v>
      </c>
      <c r="BR1567" s="14">
        <v>4.9778598024415602E-2</v>
      </c>
      <c r="BS1567" s="14">
        <v>4.8722339262733699E-2</v>
      </c>
      <c r="BT1567" s="14">
        <v>2.3665199004139E-2</v>
      </c>
      <c r="BU1567" s="14">
        <v>4.7950493962965399E-2</v>
      </c>
      <c r="BV1567" s="14"/>
      <c r="BW1567" s="14">
        <v>4.4209642465977597E-2</v>
      </c>
      <c r="BX1567" s="14">
        <v>7.9675855352900393E-2</v>
      </c>
      <c r="BY1567" s="14" t="s">
        <v>120</v>
      </c>
      <c r="BZ1567" s="14">
        <v>8.7802426431676905E-2</v>
      </c>
      <c r="CA1567" s="14">
        <v>6.7046988569100394E-2</v>
      </c>
      <c r="CB1567" s="14">
        <v>3.6800018705343399E-2</v>
      </c>
      <c r="CC1567" s="14">
        <v>9.2190685791081306E-2</v>
      </c>
      <c r="CD1567" s="14"/>
      <c r="CE1567" s="14">
        <v>3.3097016160389001E-2</v>
      </c>
      <c r="CF1567" s="14">
        <v>3.3221088055244499E-2</v>
      </c>
      <c r="CG1567" s="14">
        <v>0.10139797165733</v>
      </c>
      <c r="CH1567" s="14">
        <v>6.0033596942216397E-2</v>
      </c>
      <c r="CI1567" s="14"/>
      <c r="CJ1567" s="14">
        <v>5.1370921446219499E-2</v>
      </c>
      <c r="CK1567" s="14">
        <v>7.4247851573869303E-2</v>
      </c>
      <c r="CL1567" s="14">
        <v>4.8659441743900002E-2</v>
      </c>
      <c r="CM1567" s="14">
        <v>0.106185310348755</v>
      </c>
      <c r="CN1567" s="14"/>
      <c r="CO1567" s="14">
        <v>6.40131013228801E-2</v>
      </c>
      <c r="CP1567" s="14">
        <v>5.5972288207682602E-2</v>
      </c>
      <c r="CQ1567" s="14"/>
      <c r="CR1567" s="14">
        <v>4.17922641249499E-2</v>
      </c>
      <c r="CS1567" s="14">
        <v>5.5125521870548699E-2</v>
      </c>
    </row>
    <row r="1568" spans="2:97" x14ac:dyDescent="0.3">
      <c r="C1568" s="14"/>
      <c r="D1568" s="14"/>
      <c r="E1568" s="14"/>
      <c r="F1568" s="14"/>
      <c r="G1568" s="14"/>
      <c r="H1568" s="14"/>
      <c r="I1568" s="14"/>
      <c r="J1568" s="14"/>
      <c r="K1568" s="14"/>
      <c r="L1568" s="14"/>
      <c r="M1568" s="14"/>
      <c r="N1568" s="14"/>
      <c r="O1568" s="14"/>
      <c r="P1568" s="14"/>
      <c r="Q1568" s="14"/>
      <c r="R1568" s="14"/>
      <c r="S1568" s="14"/>
      <c r="T1568" s="14"/>
      <c r="U1568" s="14"/>
      <c r="V1568" s="14"/>
      <c r="W1568" s="14"/>
      <c r="X1568" s="14"/>
      <c r="Y1568" s="14"/>
      <c r="Z1568" s="14"/>
      <c r="AA1568" s="14"/>
      <c r="AB1568" s="14"/>
      <c r="AC1568" s="14"/>
      <c r="AD1568" s="14"/>
      <c r="AE1568" s="14"/>
      <c r="AF1568" s="14"/>
      <c r="AG1568" s="14"/>
      <c r="AH1568" s="14"/>
      <c r="AI1568" s="14"/>
      <c r="AJ1568" s="14"/>
      <c r="AK1568" s="14"/>
      <c r="AL1568" s="14"/>
      <c r="AM1568" s="14"/>
      <c r="AN1568" s="14"/>
      <c r="AO1568" s="14"/>
      <c r="AP1568" s="14"/>
      <c r="AQ1568" s="14"/>
      <c r="AR1568" s="14"/>
      <c r="AS1568" s="14"/>
      <c r="AT1568" s="14"/>
      <c r="AU1568" s="14"/>
      <c r="AV1568" s="14"/>
      <c r="AW1568" s="14"/>
      <c r="AX1568" s="14"/>
      <c r="AY1568" s="14"/>
      <c r="AZ1568" s="14"/>
      <c r="BA1568" s="14"/>
      <c r="BB1568" s="14"/>
      <c r="BC1568" s="14"/>
      <c r="BD1568" s="14"/>
      <c r="BE1568" s="14"/>
      <c r="BF1568" s="14"/>
      <c r="BG1568" s="14"/>
      <c r="BH1568" s="14"/>
      <c r="BI1568" s="14"/>
      <c r="BJ1568" s="14"/>
      <c r="BK1568" s="14"/>
      <c r="BL1568" s="14"/>
      <c r="BM1568" s="14"/>
      <c r="BN1568" s="14"/>
      <c r="BO1568" s="14"/>
      <c r="BP1568" s="14"/>
      <c r="BQ1568" s="14"/>
      <c r="BR1568" s="14"/>
      <c r="BS1568" s="14"/>
      <c r="BT1568" s="14"/>
      <c r="BU1568" s="14"/>
      <c r="BV1568" s="14"/>
      <c r="BW1568" s="14"/>
      <c r="BX1568" s="14"/>
      <c r="BY1568" s="14"/>
      <c r="BZ1568" s="14"/>
      <c r="CA1568" s="14"/>
      <c r="CB1568" s="14"/>
      <c r="CC1568" s="14"/>
      <c r="CD1568" s="14"/>
      <c r="CE1568" s="14"/>
      <c r="CF1568" s="14"/>
      <c r="CG1568" s="14"/>
      <c r="CH1568" s="14"/>
      <c r="CI1568" s="14"/>
      <c r="CJ1568" s="14"/>
      <c r="CK1568" s="14"/>
      <c r="CL1568" s="14"/>
      <c r="CM1568" s="14"/>
      <c r="CN1568" s="14"/>
      <c r="CO1568" s="14"/>
      <c r="CP1568" s="14"/>
      <c r="CQ1568" s="14"/>
      <c r="CR1568" s="14"/>
      <c r="CS1568" s="14"/>
    </row>
    <row r="1569" spans="2:97" x14ac:dyDescent="0.3">
      <c r="B1569" s="6" t="s">
        <v>590</v>
      </c>
      <c r="C1569" s="14"/>
      <c r="D1569" s="14"/>
      <c r="E1569" s="14"/>
      <c r="F1569" s="14"/>
      <c r="G1569" s="14"/>
      <c r="H1569" s="14"/>
      <c r="I1569" s="14"/>
      <c r="J1569" s="14"/>
      <c r="K1569" s="14"/>
      <c r="L1569" s="14"/>
      <c r="M1569" s="14"/>
      <c r="N1569" s="14"/>
      <c r="O1569" s="14"/>
      <c r="P1569" s="14"/>
      <c r="Q1569" s="14"/>
      <c r="R1569" s="14"/>
      <c r="S1569" s="14"/>
      <c r="T1569" s="14"/>
      <c r="U1569" s="14"/>
      <c r="V1569" s="14"/>
      <c r="W1569" s="14"/>
      <c r="X1569" s="14"/>
      <c r="Y1569" s="14"/>
      <c r="Z1569" s="14"/>
      <c r="AA1569" s="14"/>
      <c r="AB1569" s="14"/>
      <c r="AC1569" s="14"/>
      <c r="AD1569" s="14"/>
      <c r="AE1569" s="14"/>
      <c r="AF1569" s="14"/>
      <c r="AG1569" s="14"/>
      <c r="AH1569" s="14"/>
      <c r="AI1569" s="14"/>
      <c r="AJ1569" s="14"/>
      <c r="AK1569" s="14"/>
      <c r="AL1569" s="14"/>
      <c r="AM1569" s="14"/>
      <c r="AN1569" s="14"/>
      <c r="AO1569" s="14"/>
      <c r="AP1569" s="14"/>
      <c r="AQ1569" s="14"/>
      <c r="AR1569" s="14"/>
      <c r="AS1569" s="14"/>
      <c r="AT1569" s="14"/>
      <c r="AU1569" s="14"/>
      <c r="AV1569" s="14"/>
      <c r="AW1569" s="14"/>
      <c r="AX1569" s="14"/>
      <c r="AY1569" s="14"/>
      <c r="AZ1569" s="14"/>
      <c r="BA1569" s="14"/>
      <c r="BB1569" s="14"/>
      <c r="BC1569" s="14"/>
      <c r="BD1569" s="14"/>
      <c r="BE1569" s="14"/>
      <c r="BF1569" s="14"/>
      <c r="BG1569" s="14"/>
      <c r="BH1569" s="14"/>
      <c r="BI1569" s="14"/>
      <c r="BJ1569" s="14"/>
      <c r="BK1569" s="14"/>
      <c r="BL1569" s="14"/>
      <c r="BM1569" s="14"/>
      <c r="BN1569" s="14"/>
      <c r="BO1569" s="14"/>
      <c r="BP1569" s="14"/>
      <c r="BQ1569" s="14"/>
      <c r="BR1569" s="14"/>
      <c r="BS1569" s="14"/>
      <c r="BT1569" s="14"/>
      <c r="BU1569" s="14"/>
      <c r="BV1569" s="14"/>
      <c r="BW1569" s="14"/>
      <c r="BX1569" s="14"/>
      <c r="BY1569" s="14"/>
      <c r="BZ1569" s="14"/>
      <c r="CA1569" s="14"/>
      <c r="CB1569" s="14"/>
      <c r="CC1569" s="14"/>
      <c r="CD1569" s="14"/>
      <c r="CE1569" s="14"/>
      <c r="CF1569" s="14"/>
      <c r="CG1569" s="14"/>
      <c r="CH1569" s="14"/>
      <c r="CI1569" s="14"/>
      <c r="CJ1569" s="14"/>
      <c r="CK1569" s="14"/>
      <c r="CL1569" s="14"/>
      <c r="CM1569" s="14"/>
      <c r="CN1569" s="14"/>
      <c r="CO1569" s="14"/>
      <c r="CP1569" s="14"/>
      <c r="CQ1569" s="14"/>
      <c r="CR1569" s="14"/>
      <c r="CS1569" s="14"/>
    </row>
    <row r="1570" spans="2:97" x14ac:dyDescent="0.3">
      <c r="B1570" s="24" t="s">
        <v>118</v>
      </c>
      <c r="C1570" s="14"/>
      <c r="D1570" s="14"/>
      <c r="E1570" s="14"/>
      <c r="F1570" s="14"/>
      <c r="G1570" s="14"/>
      <c r="H1570" s="14"/>
      <c r="I1570" s="14"/>
      <c r="J1570" s="14"/>
      <c r="K1570" s="14"/>
      <c r="L1570" s="14"/>
      <c r="M1570" s="14"/>
      <c r="N1570" s="14"/>
      <c r="O1570" s="14"/>
      <c r="P1570" s="14"/>
      <c r="Q1570" s="14"/>
      <c r="R1570" s="14"/>
      <c r="S1570" s="14"/>
      <c r="T1570" s="14"/>
      <c r="U1570" s="14"/>
      <c r="V1570" s="14"/>
      <c r="W1570" s="14"/>
      <c r="X1570" s="14"/>
      <c r="Y1570" s="14"/>
      <c r="Z1570" s="14"/>
      <c r="AA1570" s="14"/>
      <c r="AB1570" s="14"/>
      <c r="AC1570" s="14"/>
      <c r="AD1570" s="14"/>
      <c r="AE1570" s="14"/>
      <c r="AF1570" s="14"/>
      <c r="AG1570" s="14"/>
      <c r="AH1570" s="14"/>
      <c r="AI1570" s="14"/>
      <c r="AJ1570" s="14"/>
      <c r="AK1570" s="14"/>
      <c r="AL1570" s="14"/>
      <c r="AM1570" s="14"/>
      <c r="AN1570" s="14"/>
      <c r="AO1570" s="14"/>
      <c r="AP1570" s="14"/>
      <c r="AQ1570" s="14"/>
      <c r="AR1570" s="14"/>
      <c r="AS1570" s="14"/>
      <c r="AT1570" s="14"/>
      <c r="AU1570" s="14"/>
      <c r="AV1570" s="14"/>
      <c r="AW1570" s="14"/>
      <c r="AX1570" s="14"/>
      <c r="AY1570" s="14"/>
      <c r="AZ1570" s="14"/>
      <c r="BA1570" s="14"/>
      <c r="BB1570" s="14"/>
      <c r="BC1570" s="14"/>
      <c r="BD1570" s="14"/>
      <c r="BE1570" s="14"/>
      <c r="BF1570" s="14"/>
      <c r="BG1570" s="14"/>
      <c r="BH1570" s="14"/>
      <c r="BI1570" s="14"/>
      <c r="BJ1570" s="14"/>
      <c r="BK1570" s="14"/>
      <c r="BL1570" s="14"/>
      <c r="BM1570" s="14"/>
      <c r="BN1570" s="14"/>
      <c r="BO1570" s="14"/>
      <c r="BP1570" s="14"/>
      <c r="BQ1570" s="14"/>
      <c r="BR1570" s="14"/>
      <c r="BS1570" s="14"/>
      <c r="BT1570" s="14"/>
      <c r="BU1570" s="14"/>
      <c r="BV1570" s="14"/>
      <c r="BW1570" s="14"/>
      <c r="BX1570" s="14"/>
      <c r="BY1570" s="14"/>
      <c r="BZ1570" s="14"/>
      <c r="CA1570" s="14"/>
      <c r="CB1570" s="14"/>
      <c r="CC1570" s="14"/>
      <c r="CD1570" s="14"/>
      <c r="CE1570" s="14"/>
      <c r="CF1570" s="14"/>
      <c r="CG1570" s="14"/>
      <c r="CH1570" s="14"/>
      <c r="CI1570" s="14"/>
      <c r="CJ1570" s="14"/>
      <c r="CK1570" s="14"/>
      <c r="CL1570" s="14"/>
      <c r="CM1570" s="14"/>
      <c r="CN1570" s="14"/>
      <c r="CO1570" s="14"/>
      <c r="CP1570" s="14"/>
      <c r="CQ1570" s="14"/>
      <c r="CR1570" s="14"/>
      <c r="CS1570" s="14"/>
    </row>
    <row r="1571" spans="2:97" x14ac:dyDescent="0.3">
      <c r="B1571" t="s">
        <v>230</v>
      </c>
      <c r="C1571" s="14">
        <v>7.5562170285116706E-2</v>
      </c>
      <c r="D1571" s="14">
        <v>7.0176102721550296E-2</v>
      </c>
      <c r="E1571" s="14">
        <v>8.0167900556003494E-2</v>
      </c>
      <c r="F1571" s="14"/>
      <c r="G1571" s="14">
        <v>0.108706859047663</v>
      </c>
      <c r="H1571" s="14">
        <v>0.10467045062238001</v>
      </c>
      <c r="I1571" s="14">
        <v>9.3552378333771197E-2</v>
      </c>
      <c r="J1571" s="14">
        <v>5.0874791635820503E-2</v>
      </c>
      <c r="K1571" s="14">
        <v>4.8945227614499001E-2</v>
      </c>
      <c r="L1571" s="14">
        <v>5.3201650704186802E-2</v>
      </c>
      <c r="M1571" s="14"/>
      <c r="N1571" s="14">
        <v>6.8178238900289206E-2</v>
      </c>
      <c r="O1571" s="14">
        <v>5.9598459923423802E-2</v>
      </c>
      <c r="P1571" s="14">
        <v>9.5283249724935598E-2</v>
      </c>
      <c r="Q1571" s="14">
        <v>8.1700111584028401E-2</v>
      </c>
      <c r="R1571" s="14"/>
      <c r="S1571" s="14">
        <v>9.7436802805049294E-2</v>
      </c>
      <c r="T1571" s="14">
        <v>7.3486950373546606E-2</v>
      </c>
      <c r="U1571" s="14">
        <v>4.7378128107687802E-2</v>
      </c>
      <c r="V1571" s="14">
        <v>0.1119812960446</v>
      </c>
      <c r="W1571" s="14">
        <v>7.9702800307130298E-2</v>
      </c>
      <c r="X1571" s="14">
        <v>6.6107978630725303E-2</v>
      </c>
      <c r="Y1571" s="14">
        <v>6.2306215582337503E-2</v>
      </c>
      <c r="Z1571" s="14">
        <v>4.7365722153087701E-2</v>
      </c>
      <c r="AA1571" s="14">
        <v>9.7123453660149295E-2</v>
      </c>
      <c r="AB1571" s="14">
        <v>4.4955928551465699E-2</v>
      </c>
      <c r="AC1571" s="14">
        <v>8.2210040032325404E-2</v>
      </c>
      <c r="AD1571" s="14">
        <v>4.1124440240512802E-2</v>
      </c>
      <c r="AE1571" s="14"/>
      <c r="AF1571" s="14">
        <v>7.3149574362639594E-2</v>
      </c>
      <c r="AG1571" s="14">
        <v>9.3950780535795003E-2</v>
      </c>
      <c r="AH1571" s="14">
        <v>6.0570069822880802E-2</v>
      </c>
      <c r="AI1571" s="14">
        <v>7.4685434340300796E-2</v>
      </c>
      <c r="AJ1571" s="14">
        <v>7.6127304268490695E-2</v>
      </c>
      <c r="AK1571" s="14"/>
      <c r="AL1571" s="14">
        <v>0.112119921373283</v>
      </c>
      <c r="AM1571" s="14">
        <v>7.4209063324589403E-2</v>
      </c>
      <c r="AN1571" s="14">
        <v>5.87770507384155E-2</v>
      </c>
      <c r="AO1571" s="14">
        <v>5.96724972109174E-2</v>
      </c>
      <c r="AP1571" s="14">
        <v>9.6878113325850099E-2</v>
      </c>
      <c r="AQ1571" s="14">
        <v>3.69357237456708E-2</v>
      </c>
      <c r="AR1571" s="14"/>
      <c r="AS1571" s="14">
        <v>7.8529005025513396E-2</v>
      </c>
      <c r="AT1571" s="14">
        <v>7.6849302884590895E-2</v>
      </c>
      <c r="AU1571" s="14">
        <v>5.6651564087061998E-2</v>
      </c>
      <c r="AV1571" s="14">
        <v>0.109018312495388</v>
      </c>
      <c r="AW1571" s="14">
        <v>0.21668273164471499</v>
      </c>
      <c r="AX1571" s="14"/>
      <c r="AY1571" s="14">
        <v>7.0753139085882696E-2</v>
      </c>
      <c r="AZ1571" s="14">
        <v>0.11698468106331</v>
      </c>
      <c r="BA1571" s="14">
        <v>6.5123023175302205E-2</v>
      </c>
      <c r="BB1571" s="14">
        <v>9.8728535860413996E-2</v>
      </c>
      <c r="BC1571" s="14">
        <v>8.1996081697587597E-2</v>
      </c>
      <c r="BD1571" s="14">
        <v>7.4011825793776506E-2</v>
      </c>
      <c r="BE1571" s="14">
        <v>6.6403081137348496E-2</v>
      </c>
      <c r="BF1571" s="14">
        <v>9.0647277365828893E-2</v>
      </c>
      <c r="BG1571" s="14">
        <v>6.8007696371845699E-2</v>
      </c>
      <c r="BH1571" s="14">
        <v>8.6473036510685594E-2</v>
      </c>
      <c r="BI1571" s="14">
        <v>5.1498980483152101E-2</v>
      </c>
      <c r="BJ1571" s="14">
        <v>6.0423081691428002E-2</v>
      </c>
      <c r="BK1571" s="14">
        <v>0.107272981525495</v>
      </c>
      <c r="BL1571" s="14">
        <v>2.0731980860188799E-2</v>
      </c>
      <c r="BM1571" s="14">
        <v>2.1309966392380301E-2</v>
      </c>
      <c r="BN1571" s="14">
        <v>0.12428472178278099</v>
      </c>
      <c r="BO1571" s="14"/>
      <c r="BP1571" s="14">
        <v>0.103948567849624</v>
      </c>
      <c r="BQ1571" s="14">
        <v>6.8076659804920503E-2</v>
      </c>
      <c r="BR1571" s="14">
        <v>6.5578128940398606E-2</v>
      </c>
      <c r="BS1571" s="14">
        <v>7.9208829309798695E-2</v>
      </c>
      <c r="BT1571" s="14">
        <v>5.0565376460946602E-2</v>
      </c>
      <c r="BU1571" s="14">
        <v>3.0651120427542599E-2</v>
      </c>
      <c r="BV1571" s="14"/>
      <c r="BW1571" s="14">
        <v>6.7558644563865997E-2</v>
      </c>
      <c r="BX1571" s="14">
        <v>6.4157362172616195E-2</v>
      </c>
      <c r="BY1571" s="14" t="s">
        <v>120</v>
      </c>
      <c r="BZ1571" s="14">
        <v>0.13800120899047699</v>
      </c>
      <c r="CA1571" s="14">
        <v>8.1028729354961901E-2</v>
      </c>
      <c r="CB1571" s="14">
        <v>8.7092275649876399E-2</v>
      </c>
      <c r="CC1571" s="14">
        <v>2.8716193202231E-2</v>
      </c>
      <c r="CD1571" s="14"/>
      <c r="CE1571" s="14">
        <v>9.9410989199071903E-2</v>
      </c>
      <c r="CF1571" s="14">
        <v>9.8066528784499896E-2</v>
      </c>
      <c r="CG1571" s="14">
        <v>7.6771468307874097E-2</v>
      </c>
      <c r="CH1571" s="14">
        <v>5.5595716782014498E-2</v>
      </c>
      <c r="CI1571" s="14"/>
      <c r="CJ1571" s="14">
        <v>9.7509059476862295E-2</v>
      </c>
      <c r="CK1571" s="14">
        <v>8.8884317166745996E-2</v>
      </c>
      <c r="CL1571" s="14">
        <v>6.8328167434952805E-2</v>
      </c>
      <c r="CM1571" s="14">
        <v>3.6342179605530898E-2</v>
      </c>
      <c r="CN1571" s="14"/>
      <c r="CO1571" s="14">
        <v>0.16006625387764001</v>
      </c>
      <c r="CP1571" s="14">
        <v>6.4018110512458301E-2</v>
      </c>
      <c r="CQ1571" s="14"/>
      <c r="CR1571" s="14">
        <v>0.12023319387267099</v>
      </c>
      <c r="CS1571" s="14">
        <v>6.8202568499799193E-2</v>
      </c>
    </row>
    <row r="1572" spans="2:97" x14ac:dyDescent="0.3">
      <c r="B1572" t="s">
        <v>231</v>
      </c>
      <c r="C1572" s="14">
        <v>0.25235738952289</v>
      </c>
      <c r="D1572" s="14">
        <v>0.224751990547265</v>
      </c>
      <c r="E1572" s="14">
        <v>0.279204365155451</v>
      </c>
      <c r="F1572" s="14"/>
      <c r="G1572" s="14">
        <v>0.28500530854390699</v>
      </c>
      <c r="H1572" s="14">
        <v>0.32966497155697699</v>
      </c>
      <c r="I1572" s="14">
        <v>0.26721426243595298</v>
      </c>
      <c r="J1572" s="14">
        <v>0.234437617756102</v>
      </c>
      <c r="K1572" s="14">
        <v>0.224657969250424</v>
      </c>
      <c r="L1572" s="14">
        <v>0.18884854370026699</v>
      </c>
      <c r="M1572" s="14"/>
      <c r="N1572" s="14">
        <v>0.270673279107706</v>
      </c>
      <c r="O1572" s="14">
        <v>0.25571175015020797</v>
      </c>
      <c r="P1572" s="14">
        <v>0.235727688637481</v>
      </c>
      <c r="Q1572" s="14">
        <v>0.246762417959909</v>
      </c>
      <c r="R1572" s="14"/>
      <c r="S1572" s="14">
        <v>0.27592813289205098</v>
      </c>
      <c r="T1572" s="14">
        <v>0.173059558501864</v>
      </c>
      <c r="U1572" s="14">
        <v>0.25650273691933001</v>
      </c>
      <c r="V1572" s="14">
        <v>0.25937003320417501</v>
      </c>
      <c r="W1572" s="14">
        <v>0.282703051720955</v>
      </c>
      <c r="X1572" s="14">
        <v>0.32621660552411003</v>
      </c>
      <c r="Y1572" s="14">
        <v>0.22566974646572099</v>
      </c>
      <c r="Z1572" s="14">
        <v>0.228018725478777</v>
      </c>
      <c r="AA1572" s="14">
        <v>0.25940294667473501</v>
      </c>
      <c r="AB1572" s="14">
        <v>0.25773459079576699</v>
      </c>
      <c r="AC1572" s="14">
        <v>0.24146995912081201</v>
      </c>
      <c r="AD1572" s="14">
        <v>0.24030727669781701</v>
      </c>
      <c r="AE1572" s="14"/>
      <c r="AF1572" s="14">
        <v>0.239226033666051</v>
      </c>
      <c r="AG1572" s="14">
        <v>0.29278204651695</v>
      </c>
      <c r="AH1572" s="14">
        <v>0.26838789081713998</v>
      </c>
      <c r="AI1572" s="14">
        <v>0.19168539192161199</v>
      </c>
      <c r="AJ1572" s="14">
        <v>0.31200179042993398</v>
      </c>
      <c r="AK1572" s="14"/>
      <c r="AL1572" s="14">
        <v>0.31027262249361498</v>
      </c>
      <c r="AM1572" s="14">
        <v>0.263261276846398</v>
      </c>
      <c r="AN1572" s="14">
        <v>0.32216615431117601</v>
      </c>
      <c r="AO1572" s="14">
        <v>0.16587081607295101</v>
      </c>
      <c r="AP1572" s="14">
        <v>0.30509081646886299</v>
      </c>
      <c r="AQ1572" s="14">
        <v>0.202248010609414</v>
      </c>
      <c r="AR1572" s="14"/>
      <c r="AS1572" s="14">
        <v>0.22795833085436601</v>
      </c>
      <c r="AT1572" s="14">
        <v>0.23159906809026301</v>
      </c>
      <c r="AU1572" s="14">
        <v>0.25668211196593499</v>
      </c>
      <c r="AV1572" s="14">
        <v>0.33808264274327998</v>
      </c>
      <c r="AW1572" s="14">
        <v>0.27870535609184699</v>
      </c>
      <c r="AX1572" s="14"/>
      <c r="AY1572" s="14">
        <v>0.126775127720338</v>
      </c>
      <c r="AZ1572" s="14">
        <v>0.26616811414250802</v>
      </c>
      <c r="BA1572" s="14">
        <v>0.24906423423961099</v>
      </c>
      <c r="BB1572" s="14">
        <v>0.193450650245516</v>
      </c>
      <c r="BC1572" s="14">
        <v>0.244189852569379</v>
      </c>
      <c r="BD1572" s="14">
        <v>0.25125764663024702</v>
      </c>
      <c r="BE1572" s="14">
        <v>0.25088279526545298</v>
      </c>
      <c r="BF1572" s="14">
        <v>0.303692353355353</v>
      </c>
      <c r="BG1572" s="14">
        <v>0.24557269118421299</v>
      </c>
      <c r="BH1572" s="14">
        <v>0.20171663362369699</v>
      </c>
      <c r="BI1572" s="14">
        <v>0.29787302272157101</v>
      </c>
      <c r="BJ1572" s="14">
        <v>0.27789078273403001</v>
      </c>
      <c r="BK1572" s="14">
        <v>0.23926366536711499</v>
      </c>
      <c r="BL1572" s="14">
        <v>0.30518346896972798</v>
      </c>
      <c r="BM1572" s="14">
        <v>0.311247146012468</v>
      </c>
      <c r="BN1572" s="14">
        <v>0.25417257253075198</v>
      </c>
      <c r="BO1572" s="14"/>
      <c r="BP1572" s="14">
        <v>0.33135992238950401</v>
      </c>
      <c r="BQ1572" s="14">
        <v>0.22924020723969099</v>
      </c>
      <c r="BR1572" s="14">
        <v>0.235970935438193</v>
      </c>
      <c r="BS1572" s="14">
        <v>0.22513373371676701</v>
      </c>
      <c r="BT1572" s="14">
        <v>0.22444416952892501</v>
      </c>
      <c r="BU1572" s="14">
        <v>0.20886486770735699</v>
      </c>
      <c r="BV1572" s="14"/>
      <c r="BW1572" s="14">
        <v>0.23241742673280999</v>
      </c>
      <c r="BX1572" s="14">
        <v>0.28628087726206303</v>
      </c>
      <c r="BY1572" s="14" t="s">
        <v>120</v>
      </c>
      <c r="BZ1572" s="14">
        <v>0.24274754009968</v>
      </c>
      <c r="CA1572" s="14">
        <v>0.215337101641046</v>
      </c>
      <c r="CB1572" s="14">
        <v>0.28056440272747701</v>
      </c>
      <c r="CC1572" s="14">
        <v>0.241769999802767</v>
      </c>
      <c r="CD1572" s="14"/>
      <c r="CE1572" s="14">
        <v>0.29879524031089999</v>
      </c>
      <c r="CF1572" s="14">
        <v>0.27067930543369401</v>
      </c>
      <c r="CG1572" s="14">
        <v>0.207168221910638</v>
      </c>
      <c r="CH1572" s="14">
        <v>0.26892081541943402</v>
      </c>
      <c r="CI1572" s="14"/>
      <c r="CJ1572" s="14">
        <v>0.26538834211233803</v>
      </c>
      <c r="CK1572" s="14">
        <v>0.25996067679068502</v>
      </c>
      <c r="CL1572" s="14">
        <v>0.24681206295081601</v>
      </c>
      <c r="CM1572" s="14">
        <v>0.24085424033000899</v>
      </c>
      <c r="CN1572" s="14"/>
      <c r="CO1572" s="14">
        <v>0.34668141221503501</v>
      </c>
      <c r="CP1572" s="14">
        <v>0.23870462561589501</v>
      </c>
      <c r="CQ1572" s="14"/>
      <c r="CR1572" s="14">
        <v>0.32667791786586298</v>
      </c>
      <c r="CS1572" s="14">
        <v>0.24493652729639601</v>
      </c>
    </row>
    <row r="1573" spans="2:97" x14ac:dyDescent="0.3">
      <c r="B1573" t="s">
        <v>232</v>
      </c>
      <c r="C1573" s="14">
        <v>0.31252648984549702</v>
      </c>
      <c r="D1573" s="14">
        <v>0.304291146197469</v>
      </c>
      <c r="E1573" s="14">
        <v>0.32150829064568498</v>
      </c>
      <c r="F1573" s="14"/>
      <c r="G1573" s="14">
        <v>0.27299210739549001</v>
      </c>
      <c r="H1573" s="14">
        <v>0.264147149189982</v>
      </c>
      <c r="I1573" s="14">
        <v>0.28676960649914301</v>
      </c>
      <c r="J1573" s="14">
        <v>0.365251067311746</v>
      </c>
      <c r="K1573" s="14">
        <v>0.338103576587308</v>
      </c>
      <c r="L1573" s="14">
        <v>0.33907739047197799</v>
      </c>
      <c r="M1573" s="14"/>
      <c r="N1573" s="14">
        <v>0.275568735393867</v>
      </c>
      <c r="O1573" s="14">
        <v>0.32886888647936702</v>
      </c>
      <c r="P1573" s="14">
        <v>0.28758131617183502</v>
      </c>
      <c r="Q1573" s="14">
        <v>0.35924792853441101</v>
      </c>
      <c r="R1573" s="14"/>
      <c r="S1573" s="14">
        <v>0.31057482872248698</v>
      </c>
      <c r="T1573" s="14">
        <v>0.35541675267814798</v>
      </c>
      <c r="U1573" s="14">
        <v>0.31243743109338501</v>
      </c>
      <c r="V1573" s="14">
        <v>0.309275420793097</v>
      </c>
      <c r="W1573" s="14">
        <v>0.24974237886374701</v>
      </c>
      <c r="X1573" s="14">
        <v>0.26096238336445299</v>
      </c>
      <c r="Y1573" s="14">
        <v>0.36335386680367299</v>
      </c>
      <c r="Z1573" s="14">
        <v>0.329260163381838</v>
      </c>
      <c r="AA1573" s="14">
        <v>0.32155613626706298</v>
      </c>
      <c r="AB1573" s="14">
        <v>0.29297766558064298</v>
      </c>
      <c r="AC1573" s="14">
        <v>0.31194012112983999</v>
      </c>
      <c r="AD1573" s="14">
        <v>0.31625543289925201</v>
      </c>
      <c r="AE1573" s="14"/>
      <c r="AF1573" s="14">
        <v>0.30638627826148301</v>
      </c>
      <c r="AG1573" s="14">
        <v>0.30292568664942299</v>
      </c>
      <c r="AH1573" s="14">
        <v>0.30550530460298098</v>
      </c>
      <c r="AI1573" s="14">
        <v>0.31712097712800802</v>
      </c>
      <c r="AJ1573" s="14">
        <v>0.29209687468173501</v>
      </c>
      <c r="AK1573" s="14"/>
      <c r="AL1573" s="14">
        <v>0.249459872930751</v>
      </c>
      <c r="AM1573" s="14">
        <v>0.33922154193951398</v>
      </c>
      <c r="AN1573" s="14">
        <v>0.28746373517867602</v>
      </c>
      <c r="AO1573" s="14">
        <v>0.33267971259448997</v>
      </c>
      <c r="AP1573" s="14">
        <v>0.297282055330302</v>
      </c>
      <c r="AQ1573" s="14">
        <v>0.40586533194143198</v>
      </c>
      <c r="AR1573" s="14"/>
      <c r="AS1573" s="14">
        <v>0.35864274703485399</v>
      </c>
      <c r="AT1573" s="14">
        <v>0.31441934069257699</v>
      </c>
      <c r="AU1573" s="14">
        <v>0.31362085371909998</v>
      </c>
      <c r="AV1573" s="14">
        <v>0.24068728200780601</v>
      </c>
      <c r="AW1573" s="14">
        <v>0.15442343093271199</v>
      </c>
      <c r="AX1573" s="14"/>
      <c r="AY1573" s="14">
        <v>0.27168344642079101</v>
      </c>
      <c r="AZ1573" s="14">
        <v>0.31690009391616403</v>
      </c>
      <c r="BA1573" s="14">
        <v>0.41824623896448299</v>
      </c>
      <c r="BB1573" s="14">
        <v>0.296411343222587</v>
      </c>
      <c r="BC1573" s="14">
        <v>0.31421280479046199</v>
      </c>
      <c r="BD1573" s="14">
        <v>0.33243048407195303</v>
      </c>
      <c r="BE1573" s="14">
        <v>0.30437491194898098</v>
      </c>
      <c r="BF1573" s="14">
        <v>0.31585452177124301</v>
      </c>
      <c r="BG1573" s="14">
        <v>0.324626342277609</v>
      </c>
      <c r="BH1573" s="14">
        <v>0.32346685102189299</v>
      </c>
      <c r="BI1573" s="14">
        <v>0.287919424874435</v>
      </c>
      <c r="BJ1573" s="14">
        <v>0.29670963720204402</v>
      </c>
      <c r="BK1573" s="14">
        <v>0.27203070739804502</v>
      </c>
      <c r="BL1573" s="14">
        <v>0.142048457271888</v>
      </c>
      <c r="BM1573" s="14">
        <v>0.32384161080690599</v>
      </c>
      <c r="BN1573" s="14">
        <v>0.285587724833544</v>
      </c>
      <c r="BO1573" s="14"/>
      <c r="BP1573" s="14">
        <v>0.27008081736815698</v>
      </c>
      <c r="BQ1573" s="14">
        <v>0.33133634618291802</v>
      </c>
      <c r="BR1573" s="14">
        <v>0.30865629782144799</v>
      </c>
      <c r="BS1573" s="14">
        <v>0.314012670308215</v>
      </c>
      <c r="BT1573" s="14">
        <v>0.33092119087373401</v>
      </c>
      <c r="BU1573" s="14">
        <v>0.38583581251072602</v>
      </c>
      <c r="BV1573" s="14"/>
      <c r="BW1573" s="14">
        <v>0.31266040382956301</v>
      </c>
      <c r="BX1573" s="14">
        <v>0.31351753338698601</v>
      </c>
      <c r="BY1573" s="14" t="s">
        <v>120</v>
      </c>
      <c r="BZ1573" s="14">
        <v>0.29554969395467001</v>
      </c>
      <c r="CA1573" s="14">
        <v>0.35480600645948301</v>
      </c>
      <c r="CB1573" s="14">
        <v>0.29858265585300497</v>
      </c>
      <c r="CC1573" s="14">
        <v>0.28496503997554501</v>
      </c>
      <c r="CD1573" s="14"/>
      <c r="CE1573" s="14">
        <v>0.28681396870790099</v>
      </c>
      <c r="CF1573" s="14">
        <v>0.27150006494767098</v>
      </c>
      <c r="CG1573" s="14">
        <v>0.33050373627139701</v>
      </c>
      <c r="CH1573" s="14">
        <v>0.30313744358939498</v>
      </c>
      <c r="CI1573" s="14"/>
      <c r="CJ1573" s="14">
        <v>0.30590620690429698</v>
      </c>
      <c r="CK1573" s="14">
        <v>0.299341947969817</v>
      </c>
      <c r="CL1573" s="14">
        <v>0.31423487571675901</v>
      </c>
      <c r="CM1573" s="14">
        <v>0.35741967667447699</v>
      </c>
      <c r="CN1573" s="14"/>
      <c r="CO1573" s="14">
        <v>0.26500287611029499</v>
      </c>
      <c r="CP1573" s="14">
        <v>0.31658591261642999</v>
      </c>
      <c r="CQ1573" s="14"/>
      <c r="CR1573" s="14">
        <v>0.27334421106708501</v>
      </c>
      <c r="CS1573" s="14">
        <v>0.31407435928396699</v>
      </c>
    </row>
    <row r="1574" spans="2:97" x14ac:dyDescent="0.3">
      <c r="B1574" t="s">
        <v>233</v>
      </c>
      <c r="C1574" s="14">
        <v>0.19824973898485401</v>
      </c>
      <c r="D1574" s="14">
        <v>0.249184863523845</v>
      </c>
      <c r="E1574" s="14">
        <v>0.14901319464964199</v>
      </c>
      <c r="F1574" s="14"/>
      <c r="G1574" s="14">
        <v>0.22289801815655699</v>
      </c>
      <c r="H1574" s="14">
        <v>0.14737208537190899</v>
      </c>
      <c r="I1574" s="14">
        <v>0.22871877858176301</v>
      </c>
      <c r="J1574" s="14">
        <v>0.17203169752334099</v>
      </c>
      <c r="K1574" s="14">
        <v>0.186861713112385</v>
      </c>
      <c r="L1574" s="14">
        <v>0.22752326463334499</v>
      </c>
      <c r="M1574" s="14"/>
      <c r="N1574" s="14">
        <v>0.237831542348762</v>
      </c>
      <c r="O1574" s="14">
        <v>0.21169148058317599</v>
      </c>
      <c r="P1574" s="14">
        <v>0.19855695431959899</v>
      </c>
      <c r="Q1574" s="14">
        <v>0.14186651681578699</v>
      </c>
      <c r="R1574" s="14"/>
      <c r="S1574" s="14">
        <v>0.14356302970423099</v>
      </c>
      <c r="T1574" s="14">
        <v>0.25362679180523301</v>
      </c>
      <c r="U1574" s="14">
        <v>0.24169631098053501</v>
      </c>
      <c r="V1574" s="14">
        <v>0.18484963459659401</v>
      </c>
      <c r="W1574" s="14">
        <v>0.20670985132124101</v>
      </c>
      <c r="X1574" s="14">
        <v>0.17288355622899201</v>
      </c>
      <c r="Y1574" s="14">
        <v>0.172016886797695</v>
      </c>
      <c r="Z1574" s="14">
        <v>0.26714112983628702</v>
      </c>
      <c r="AA1574" s="14">
        <v>0.14517202218229699</v>
      </c>
      <c r="AB1574" s="14">
        <v>0.244699141576911</v>
      </c>
      <c r="AC1574" s="14">
        <v>0.17113166811824601</v>
      </c>
      <c r="AD1574" s="14">
        <v>0.274586207524327</v>
      </c>
      <c r="AE1574" s="14"/>
      <c r="AF1574" s="14">
        <v>0.22112991628791601</v>
      </c>
      <c r="AG1574" s="14">
        <v>0.19037028176554699</v>
      </c>
      <c r="AH1574" s="14">
        <v>0.24989810989573799</v>
      </c>
      <c r="AI1574" s="14">
        <v>0.152006159003133</v>
      </c>
      <c r="AJ1574" s="14">
        <v>0.15473474342097501</v>
      </c>
      <c r="AK1574" s="14"/>
      <c r="AL1574" s="14">
        <v>0.20774265136563</v>
      </c>
      <c r="AM1574" s="14">
        <v>0.20501102751710801</v>
      </c>
      <c r="AN1574" s="14">
        <v>0.22869145632828899</v>
      </c>
      <c r="AO1574" s="14">
        <v>0.199756295318302</v>
      </c>
      <c r="AP1574" s="14">
        <v>0.15467735198093699</v>
      </c>
      <c r="AQ1574" s="14">
        <v>0.13344883798908799</v>
      </c>
      <c r="AR1574" s="14"/>
      <c r="AS1574" s="14">
        <v>0.17687255108466199</v>
      </c>
      <c r="AT1574" s="14">
        <v>0.208807086325731</v>
      </c>
      <c r="AU1574" s="14">
        <v>0.208709136178547</v>
      </c>
      <c r="AV1574" s="14">
        <v>0.18525298777396701</v>
      </c>
      <c r="AW1574" s="14">
        <v>0.224504999640812</v>
      </c>
      <c r="AX1574" s="14"/>
      <c r="AY1574" s="14">
        <v>0.39603171857421599</v>
      </c>
      <c r="AZ1574" s="14">
        <v>6.2946471838807902E-2</v>
      </c>
      <c r="BA1574" s="14">
        <v>0.115399397367152</v>
      </c>
      <c r="BB1574" s="14">
        <v>0.230174736724235</v>
      </c>
      <c r="BC1574" s="14">
        <v>0.211067890515856</v>
      </c>
      <c r="BD1574" s="14">
        <v>0.15318531949498701</v>
      </c>
      <c r="BE1574" s="14">
        <v>0.23561584519193701</v>
      </c>
      <c r="BF1574" s="14">
        <v>0.176923717025364</v>
      </c>
      <c r="BG1574" s="14">
        <v>0.207684209960081</v>
      </c>
      <c r="BH1574" s="14">
        <v>0.23834519053849801</v>
      </c>
      <c r="BI1574" s="14">
        <v>0.226446480425992</v>
      </c>
      <c r="BJ1574" s="14">
        <v>0.19985209641508</v>
      </c>
      <c r="BK1574" s="14">
        <v>0.26115643394236299</v>
      </c>
      <c r="BL1574" s="14">
        <v>0.23061405751622599</v>
      </c>
      <c r="BM1574" s="14">
        <v>0.22795561097928599</v>
      </c>
      <c r="BN1574" s="14">
        <v>0.19726722255382301</v>
      </c>
      <c r="BO1574" s="14"/>
      <c r="BP1574" s="14">
        <v>0.15872582146018499</v>
      </c>
      <c r="BQ1574" s="14">
        <v>0.20321729211072401</v>
      </c>
      <c r="BR1574" s="14">
        <v>0.21557455036662801</v>
      </c>
      <c r="BS1574" s="14">
        <v>0.22479103767445699</v>
      </c>
      <c r="BT1574" s="14">
        <v>0.20514143292293699</v>
      </c>
      <c r="BU1574" s="14">
        <v>0.203569654042034</v>
      </c>
      <c r="BV1574" s="14"/>
      <c r="BW1574" s="14">
        <v>0.20694100324081999</v>
      </c>
      <c r="BX1574" s="14">
        <v>0.22114546548740199</v>
      </c>
      <c r="BY1574" s="14" t="s">
        <v>120</v>
      </c>
      <c r="BZ1574" s="14">
        <v>0.102513310316103</v>
      </c>
      <c r="CA1574" s="14">
        <v>0.16736239958476401</v>
      </c>
      <c r="CB1574" s="14">
        <v>0.19178035690049</v>
      </c>
      <c r="CC1574" s="14">
        <v>0.26390716280697302</v>
      </c>
      <c r="CD1574" s="14"/>
      <c r="CE1574" s="14">
        <v>0.18657337654119899</v>
      </c>
      <c r="CF1574" s="14">
        <v>0.22828871718312799</v>
      </c>
      <c r="CG1574" s="14">
        <v>0.15616300203578601</v>
      </c>
      <c r="CH1574" s="14">
        <v>0.20601041575694201</v>
      </c>
      <c r="CI1574" s="14"/>
      <c r="CJ1574" s="14">
        <v>0.19757723954794901</v>
      </c>
      <c r="CK1574" s="14">
        <v>0.20153727026805901</v>
      </c>
      <c r="CL1574" s="14">
        <v>0.20213130828555201</v>
      </c>
      <c r="CM1574" s="14">
        <v>0.15611272717754199</v>
      </c>
      <c r="CN1574" s="14"/>
      <c r="CO1574" s="14">
        <v>0.116805388520879</v>
      </c>
      <c r="CP1574" s="14">
        <v>0.21070164255541399</v>
      </c>
      <c r="CQ1574" s="14"/>
      <c r="CR1574" s="14">
        <v>0.20002730263896401</v>
      </c>
      <c r="CS1574" s="14">
        <v>0.20500297510212701</v>
      </c>
    </row>
    <row r="1575" spans="2:97" x14ac:dyDescent="0.3">
      <c r="B1575" t="s">
        <v>234</v>
      </c>
      <c r="C1575" s="14">
        <v>8.8359632734282406E-2</v>
      </c>
      <c r="D1575" s="14">
        <v>0.106750358116192</v>
      </c>
      <c r="E1575" s="14">
        <v>6.9459433721111394E-2</v>
      </c>
      <c r="F1575" s="14"/>
      <c r="G1575" s="14">
        <v>6.3137137313761096E-2</v>
      </c>
      <c r="H1575" s="14">
        <v>9.3230958215531706E-2</v>
      </c>
      <c r="I1575" s="14">
        <v>5.9167940462497202E-2</v>
      </c>
      <c r="J1575" s="14">
        <v>9.96974631140191E-2</v>
      </c>
      <c r="K1575" s="14">
        <v>0.116164791842868</v>
      </c>
      <c r="L1575" s="14">
        <v>9.6951257546665295E-2</v>
      </c>
      <c r="M1575" s="14"/>
      <c r="N1575" s="14">
        <v>9.6280329351159502E-2</v>
      </c>
      <c r="O1575" s="14">
        <v>7.1492238883368905E-2</v>
      </c>
      <c r="P1575" s="14">
        <v>0.10447696537369</v>
      </c>
      <c r="Q1575" s="14">
        <v>8.4226623628749206E-2</v>
      </c>
      <c r="R1575" s="14"/>
      <c r="S1575" s="14">
        <v>0.13325152511093899</v>
      </c>
      <c r="T1575" s="14">
        <v>7.5813327504591299E-2</v>
      </c>
      <c r="U1575" s="14">
        <v>5.6208709214911799E-2</v>
      </c>
      <c r="V1575" s="14">
        <v>8.2177043087359902E-2</v>
      </c>
      <c r="W1575" s="14">
        <v>0.1170095123614</v>
      </c>
      <c r="X1575" s="14">
        <v>6.6579611735317998E-2</v>
      </c>
      <c r="Y1575" s="14">
        <v>8.4299553906182503E-2</v>
      </c>
      <c r="Z1575" s="14">
        <v>8.1362751895335303E-2</v>
      </c>
      <c r="AA1575" s="14">
        <v>9.5703678786052404E-2</v>
      </c>
      <c r="AB1575" s="14">
        <v>9.6843996772948304E-2</v>
      </c>
      <c r="AC1575" s="14">
        <v>6.5993338156306702E-2</v>
      </c>
      <c r="AD1575" s="14">
        <v>4.03282662982761E-2</v>
      </c>
      <c r="AE1575" s="14"/>
      <c r="AF1575" s="14">
        <v>0.114290257892462</v>
      </c>
      <c r="AG1575" s="14">
        <v>6.1761975821158201E-2</v>
      </c>
      <c r="AH1575" s="14">
        <v>4.9085358705708702E-2</v>
      </c>
      <c r="AI1575" s="14">
        <v>0.17905302247476201</v>
      </c>
      <c r="AJ1575" s="14">
        <v>3.7794473790563603E-2</v>
      </c>
      <c r="AK1575" s="14"/>
      <c r="AL1575" s="14">
        <v>6.7480670123238898E-2</v>
      </c>
      <c r="AM1575" s="14">
        <v>7.9632687500525601E-2</v>
      </c>
      <c r="AN1575" s="14">
        <v>6.3261126371686696E-2</v>
      </c>
      <c r="AO1575" s="14">
        <v>0.163319967620393</v>
      </c>
      <c r="AP1575" s="14">
        <v>4.5008206902550002E-2</v>
      </c>
      <c r="AQ1575" s="14">
        <v>7.9474650117446602E-2</v>
      </c>
      <c r="AR1575" s="14"/>
      <c r="AS1575" s="14">
        <v>7.2598606902373797E-2</v>
      </c>
      <c r="AT1575" s="14">
        <v>7.7677483353553706E-2</v>
      </c>
      <c r="AU1575" s="14">
        <v>9.5722837053514795E-2</v>
      </c>
      <c r="AV1575" s="14">
        <v>8.8203557608274405E-2</v>
      </c>
      <c r="AW1575" s="14">
        <v>0.125683481689915</v>
      </c>
      <c r="AX1575" s="14"/>
      <c r="AY1575" s="14">
        <v>0</v>
      </c>
      <c r="AZ1575" s="14">
        <v>0.10885331107110099</v>
      </c>
      <c r="BA1575" s="14">
        <v>7.0963490429547693E-2</v>
      </c>
      <c r="BB1575" s="14">
        <v>9.4406795627727497E-2</v>
      </c>
      <c r="BC1575" s="14">
        <v>6.9171314334131595E-2</v>
      </c>
      <c r="BD1575" s="14">
        <v>0.104980580494331</v>
      </c>
      <c r="BE1575" s="14">
        <v>6.6611117872154402E-2</v>
      </c>
      <c r="BF1575" s="14">
        <v>5.2162712118757601E-2</v>
      </c>
      <c r="BG1575" s="14">
        <v>0.108237889951647</v>
      </c>
      <c r="BH1575" s="14">
        <v>5.5723224372239602E-2</v>
      </c>
      <c r="BI1575" s="14">
        <v>9.5476814349513703E-2</v>
      </c>
      <c r="BJ1575" s="14">
        <v>0.101998081850012</v>
      </c>
      <c r="BK1575" s="14">
        <v>8.5515342862228894E-2</v>
      </c>
      <c r="BL1575" s="14">
        <v>0.239806924902872</v>
      </c>
      <c r="BM1575" s="14">
        <v>9.6965779098141899E-2</v>
      </c>
      <c r="BN1575" s="14">
        <v>0.113751942813503</v>
      </c>
      <c r="BO1575" s="14"/>
      <c r="BP1575" s="14">
        <v>0.105661923108006</v>
      </c>
      <c r="BQ1575" s="14">
        <v>7.9776954725773799E-2</v>
      </c>
      <c r="BR1575" s="14">
        <v>9.0802048877133501E-2</v>
      </c>
      <c r="BS1575" s="14">
        <v>6.9464538528749606E-2</v>
      </c>
      <c r="BT1575" s="14">
        <v>9.5823097874658106E-2</v>
      </c>
      <c r="BU1575" s="14">
        <v>0.102656427292938</v>
      </c>
      <c r="BV1575" s="14"/>
      <c r="BW1575" s="14">
        <v>9.7788522843412204E-2</v>
      </c>
      <c r="BX1575" s="14">
        <v>6.38555716426637E-2</v>
      </c>
      <c r="BY1575" s="14" t="s">
        <v>120</v>
      </c>
      <c r="BZ1575" s="14">
        <v>0.15230981027461199</v>
      </c>
      <c r="CA1575" s="14">
        <v>9.3082233041405504E-2</v>
      </c>
      <c r="CB1575" s="14">
        <v>7.92827807337326E-2</v>
      </c>
      <c r="CC1575" s="14">
        <v>6.4909893855463696E-2</v>
      </c>
      <c r="CD1575" s="14"/>
      <c r="CE1575" s="14">
        <v>8.4708777085536105E-2</v>
      </c>
      <c r="CF1575" s="14">
        <v>8.2944615749558595E-2</v>
      </c>
      <c r="CG1575" s="14">
        <v>0.125012088771428</v>
      </c>
      <c r="CH1575" s="14">
        <v>9.4284869342192199E-2</v>
      </c>
      <c r="CI1575" s="14"/>
      <c r="CJ1575" s="14">
        <v>5.8328474475399503E-2</v>
      </c>
      <c r="CK1575" s="14">
        <v>8.4406043069679706E-2</v>
      </c>
      <c r="CL1575" s="14">
        <v>0.10292586557501</v>
      </c>
      <c r="CM1575" s="14">
        <v>5.6538048722336302E-2</v>
      </c>
      <c r="CN1575" s="14"/>
      <c r="CO1575" s="14">
        <v>6.7826180017821494E-2</v>
      </c>
      <c r="CP1575" s="14">
        <v>9.2222227785276695E-2</v>
      </c>
      <c r="CQ1575" s="14"/>
      <c r="CR1575" s="14">
        <v>5.4192789859560699E-2</v>
      </c>
      <c r="CS1575" s="14">
        <v>9.2436109982664799E-2</v>
      </c>
    </row>
    <row r="1576" spans="2:97" x14ac:dyDescent="0.3">
      <c r="B1576" t="s">
        <v>92</v>
      </c>
      <c r="C1576" s="14">
        <v>7.2944578627360604E-2</v>
      </c>
      <c r="D1576" s="14">
        <v>4.4845538893678302E-2</v>
      </c>
      <c r="E1576" s="14">
        <v>0.100646815272106</v>
      </c>
      <c r="F1576" s="14"/>
      <c r="G1576" s="14">
        <v>4.7260569542621797E-2</v>
      </c>
      <c r="H1576" s="14">
        <v>6.09143850432202E-2</v>
      </c>
      <c r="I1576" s="14">
        <v>6.4577033686871399E-2</v>
      </c>
      <c r="J1576" s="14">
        <v>7.7707362658971796E-2</v>
      </c>
      <c r="K1576" s="14">
        <v>8.5266721592515804E-2</v>
      </c>
      <c r="L1576" s="14">
        <v>9.4397892943558007E-2</v>
      </c>
      <c r="M1576" s="14"/>
      <c r="N1576" s="14">
        <v>5.1467874898216401E-2</v>
      </c>
      <c r="O1576" s="14">
        <v>7.2637183980456002E-2</v>
      </c>
      <c r="P1576" s="14">
        <v>7.8373825772459701E-2</v>
      </c>
      <c r="Q1576" s="14">
        <v>8.6196401477115603E-2</v>
      </c>
      <c r="R1576" s="14"/>
      <c r="S1576" s="14">
        <v>3.92456807652437E-2</v>
      </c>
      <c r="T1576" s="14">
        <v>6.8596619136617701E-2</v>
      </c>
      <c r="U1576" s="14">
        <v>8.5776683684150798E-2</v>
      </c>
      <c r="V1576" s="14">
        <v>5.2346572274174399E-2</v>
      </c>
      <c r="W1576" s="14">
        <v>6.4132405425527603E-2</v>
      </c>
      <c r="X1576" s="14">
        <v>0.107249864516402</v>
      </c>
      <c r="Y1576" s="14">
        <v>9.23537304443907E-2</v>
      </c>
      <c r="Z1576" s="14">
        <v>4.6851507254675198E-2</v>
      </c>
      <c r="AA1576" s="14">
        <v>8.1041762429703998E-2</v>
      </c>
      <c r="AB1576" s="14">
        <v>6.2788676722265402E-2</v>
      </c>
      <c r="AC1576" s="14">
        <v>0.12725487344247</v>
      </c>
      <c r="AD1576" s="14">
        <v>8.7398376339814607E-2</v>
      </c>
      <c r="AE1576" s="14"/>
      <c r="AF1576" s="14">
        <v>4.5817939529448598E-2</v>
      </c>
      <c r="AG1576" s="14">
        <v>5.8209228711126701E-2</v>
      </c>
      <c r="AH1576" s="14">
        <v>6.65532661555511E-2</v>
      </c>
      <c r="AI1576" s="14">
        <v>8.5449015132183601E-2</v>
      </c>
      <c r="AJ1576" s="14">
        <v>0.12724481340830299</v>
      </c>
      <c r="AK1576" s="14"/>
      <c r="AL1576" s="14">
        <v>5.2924261713482898E-2</v>
      </c>
      <c r="AM1576" s="14">
        <v>3.8664402871864401E-2</v>
      </c>
      <c r="AN1576" s="14">
        <v>3.9640477071756303E-2</v>
      </c>
      <c r="AO1576" s="14">
        <v>7.8700711182946304E-2</v>
      </c>
      <c r="AP1576" s="14">
        <v>0.10106345599149801</v>
      </c>
      <c r="AQ1576" s="14">
        <v>0.14202744559694899</v>
      </c>
      <c r="AR1576" s="14"/>
      <c r="AS1576" s="14">
        <v>8.5398759098229901E-2</v>
      </c>
      <c r="AT1576" s="14">
        <v>9.0647718653284304E-2</v>
      </c>
      <c r="AU1576" s="14">
        <v>6.86134969958416E-2</v>
      </c>
      <c r="AV1576" s="14">
        <v>3.8755217371284498E-2</v>
      </c>
      <c r="AW1576" s="14">
        <v>0</v>
      </c>
      <c r="AX1576" s="14"/>
      <c r="AY1576" s="14">
        <v>0.13475656819877099</v>
      </c>
      <c r="AZ1576" s="14">
        <v>0.12814732796810899</v>
      </c>
      <c r="BA1576" s="14">
        <v>8.1203615823904604E-2</v>
      </c>
      <c r="BB1576" s="14">
        <v>8.6827938319520306E-2</v>
      </c>
      <c r="BC1576" s="14">
        <v>7.9362056092583302E-2</v>
      </c>
      <c r="BD1576" s="14">
        <v>8.4134143514705995E-2</v>
      </c>
      <c r="BE1576" s="14">
        <v>7.61122485841257E-2</v>
      </c>
      <c r="BF1576" s="14">
        <v>6.0719418363453299E-2</v>
      </c>
      <c r="BG1576" s="14">
        <v>4.5871170254604701E-2</v>
      </c>
      <c r="BH1576" s="14">
        <v>9.4275063932986194E-2</v>
      </c>
      <c r="BI1576" s="14">
        <v>4.0785277145335898E-2</v>
      </c>
      <c r="BJ1576" s="14">
        <v>6.31263201074065E-2</v>
      </c>
      <c r="BK1576" s="14">
        <v>3.4760868904752801E-2</v>
      </c>
      <c r="BL1576" s="14">
        <v>6.1615110479096999E-2</v>
      </c>
      <c r="BM1576" s="14">
        <v>1.86798867108189E-2</v>
      </c>
      <c r="BN1576" s="14">
        <v>2.4935815485597299E-2</v>
      </c>
      <c r="BO1576" s="14"/>
      <c r="BP1576" s="14">
        <v>3.0222947824523401E-2</v>
      </c>
      <c r="BQ1576" s="14">
        <v>8.8352539935973001E-2</v>
      </c>
      <c r="BR1576" s="14">
        <v>8.3418038556198698E-2</v>
      </c>
      <c r="BS1576" s="14">
        <v>8.7389190462012295E-2</v>
      </c>
      <c r="BT1576" s="14">
        <v>9.3104732338799207E-2</v>
      </c>
      <c r="BU1576" s="14">
        <v>6.84221180194024E-2</v>
      </c>
      <c r="BV1576" s="14"/>
      <c r="BW1576" s="14">
        <v>8.2633998789529303E-2</v>
      </c>
      <c r="BX1576" s="14">
        <v>5.1043190048269099E-2</v>
      </c>
      <c r="BY1576" s="14" t="s">
        <v>120</v>
      </c>
      <c r="BZ1576" s="14">
        <v>6.8878436364456605E-2</v>
      </c>
      <c r="CA1576" s="14">
        <v>8.8383529918340295E-2</v>
      </c>
      <c r="CB1576" s="14">
        <v>6.2697528135419303E-2</v>
      </c>
      <c r="CC1576" s="14">
        <v>0.115731710357021</v>
      </c>
      <c r="CD1576" s="14"/>
      <c r="CE1576" s="14">
        <v>4.3697648155391802E-2</v>
      </c>
      <c r="CF1576" s="14">
        <v>4.8520767901448297E-2</v>
      </c>
      <c r="CG1576" s="14">
        <v>0.10438148270287601</v>
      </c>
      <c r="CH1576" s="14">
        <v>7.2050739110021494E-2</v>
      </c>
      <c r="CI1576" s="14"/>
      <c r="CJ1576" s="14">
        <v>7.5290677483154003E-2</v>
      </c>
      <c r="CK1576" s="14">
        <v>6.5869744735013697E-2</v>
      </c>
      <c r="CL1576" s="14">
        <v>6.5567720036909999E-2</v>
      </c>
      <c r="CM1576" s="14">
        <v>0.15273312749010501</v>
      </c>
      <c r="CN1576" s="14"/>
      <c r="CO1576" s="14">
        <v>4.3617889258329198E-2</v>
      </c>
      <c r="CP1576" s="14">
        <v>7.7767480914525094E-2</v>
      </c>
      <c r="CQ1576" s="14"/>
      <c r="CR1576" s="14">
        <v>2.5524584695856799E-2</v>
      </c>
      <c r="CS1576" s="14">
        <v>7.5347459835045996E-2</v>
      </c>
    </row>
    <row r="1577" spans="2:97" x14ac:dyDescent="0.3">
      <c r="B1577" t="s">
        <v>235</v>
      </c>
      <c r="C1577" s="14">
        <v>0.32791955980800602</v>
      </c>
      <c r="D1577" s="14">
        <v>0.29492809326881497</v>
      </c>
      <c r="E1577" s="14">
        <v>0.35937226571145497</v>
      </c>
      <c r="F1577" s="14"/>
      <c r="G1577" s="14">
        <v>0.39371216759157002</v>
      </c>
      <c r="H1577" s="14">
        <v>0.434335422179357</v>
      </c>
      <c r="I1577" s="14">
        <v>0.36076664076972498</v>
      </c>
      <c r="J1577" s="14">
        <v>0.28531240939192198</v>
      </c>
      <c r="K1577" s="14">
        <v>0.27360319686492302</v>
      </c>
      <c r="L1577" s="14">
        <v>0.242050194404453</v>
      </c>
      <c r="M1577" s="14"/>
      <c r="N1577" s="14">
        <v>0.33885151800799601</v>
      </c>
      <c r="O1577" s="14">
        <v>0.31531021007363202</v>
      </c>
      <c r="P1577" s="14">
        <v>0.33101093836241702</v>
      </c>
      <c r="Q1577" s="14">
        <v>0.32846252954393701</v>
      </c>
      <c r="R1577" s="14"/>
      <c r="S1577" s="14">
        <v>0.3733649356971</v>
      </c>
      <c r="T1577" s="14">
        <v>0.24654650887540999</v>
      </c>
      <c r="U1577" s="14">
        <v>0.303880865027017</v>
      </c>
      <c r="V1577" s="14">
        <v>0.37135132924877501</v>
      </c>
      <c r="W1577" s="14">
        <v>0.36240585202808501</v>
      </c>
      <c r="X1577" s="14">
        <v>0.39232458415483601</v>
      </c>
      <c r="Y1577" s="14">
        <v>0.28797596204805798</v>
      </c>
      <c r="Z1577" s="14">
        <v>0.27538444763186498</v>
      </c>
      <c r="AA1577" s="14">
        <v>0.35652640033488397</v>
      </c>
      <c r="AB1577" s="14">
        <v>0.30269051934723301</v>
      </c>
      <c r="AC1577" s="14">
        <v>0.323679999153137</v>
      </c>
      <c r="AD1577" s="14">
        <v>0.28143171693833002</v>
      </c>
      <c r="AE1577" s="14"/>
      <c r="AF1577" s="14">
        <v>0.31237560802869002</v>
      </c>
      <c r="AG1577" s="14">
        <v>0.38673282705274498</v>
      </c>
      <c r="AH1577" s="14">
        <v>0.32895796064002097</v>
      </c>
      <c r="AI1577" s="14">
        <v>0.266370826261913</v>
      </c>
      <c r="AJ1577" s="14">
        <v>0.38812909469842499</v>
      </c>
      <c r="AK1577" s="14"/>
      <c r="AL1577" s="14">
        <v>0.42239254386689801</v>
      </c>
      <c r="AM1577" s="14">
        <v>0.33747034017098798</v>
      </c>
      <c r="AN1577" s="14">
        <v>0.380943205049592</v>
      </c>
      <c r="AO1577" s="14">
        <v>0.22554331328386901</v>
      </c>
      <c r="AP1577" s="14">
        <v>0.40196892979471399</v>
      </c>
      <c r="AQ1577" s="14">
        <v>0.239183734355084</v>
      </c>
      <c r="AR1577" s="14"/>
      <c r="AS1577" s="14">
        <v>0.30648733587987997</v>
      </c>
      <c r="AT1577" s="14">
        <v>0.308448370974854</v>
      </c>
      <c r="AU1577" s="14">
        <v>0.313333676052997</v>
      </c>
      <c r="AV1577" s="14">
        <v>0.447100955238668</v>
      </c>
      <c r="AW1577" s="14">
        <v>0.49538808773656201</v>
      </c>
      <c r="AX1577" s="14"/>
      <c r="AY1577" s="14">
        <v>0.19752826680622099</v>
      </c>
      <c r="AZ1577" s="14">
        <v>0.38315279520581802</v>
      </c>
      <c r="BA1577" s="14">
        <v>0.31418725741491299</v>
      </c>
      <c r="BB1577" s="14">
        <v>0.29217918610593002</v>
      </c>
      <c r="BC1577" s="14">
        <v>0.32618593426696701</v>
      </c>
      <c r="BD1577" s="14">
        <v>0.32526947242402299</v>
      </c>
      <c r="BE1577" s="14">
        <v>0.31728587640280198</v>
      </c>
      <c r="BF1577" s="14">
        <v>0.394339630721181</v>
      </c>
      <c r="BG1577" s="14">
        <v>0.31358038755605799</v>
      </c>
      <c r="BH1577" s="14">
        <v>0.28818967013438301</v>
      </c>
      <c r="BI1577" s="14">
        <v>0.349372003204723</v>
      </c>
      <c r="BJ1577" s="14">
        <v>0.33831386442545802</v>
      </c>
      <c r="BK1577" s="14">
        <v>0.34653664689260999</v>
      </c>
      <c r="BL1577" s="14">
        <v>0.32591544982991699</v>
      </c>
      <c r="BM1577" s="14">
        <v>0.33255711240484798</v>
      </c>
      <c r="BN1577" s="14">
        <v>0.37845729431353298</v>
      </c>
      <c r="BO1577" s="14"/>
      <c r="BP1577" s="14">
        <v>0.43530849023912899</v>
      </c>
      <c r="BQ1577" s="14">
        <v>0.29731686704461202</v>
      </c>
      <c r="BR1577" s="14">
        <v>0.30154906437859103</v>
      </c>
      <c r="BS1577" s="14">
        <v>0.30434256302656598</v>
      </c>
      <c r="BT1577" s="14">
        <v>0.27500954598987198</v>
      </c>
      <c r="BU1577" s="14">
        <v>0.23951598813489999</v>
      </c>
      <c r="BV1577" s="14"/>
      <c r="BW1577" s="14">
        <v>0.29997607129667597</v>
      </c>
      <c r="BX1577" s="14">
        <v>0.350438239434679</v>
      </c>
      <c r="BY1577" s="14" t="s">
        <v>120</v>
      </c>
      <c r="BZ1577" s="14">
        <v>0.38074874909015799</v>
      </c>
      <c r="CA1577" s="14">
        <v>0.296365830996008</v>
      </c>
      <c r="CB1577" s="14">
        <v>0.367656678377353</v>
      </c>
      <c r="CC1577" s="14">
        <v>0.27048619300499799</v>
      </c>
      <c r="CD1577" s="14"/>
      <c r="CE1577" s="14">
        <v>0.39820622950997198</v>
      </c>
      <c r="CF1577" s="14">
        <v>0.36874583421819401</v>
      </c>
      <c r="CG1577" s="14">
        <v>0.28393969021851201</v>
      </c>
      <c r="CH1577" s="14">
        <v>0.32451653220144899</v>
      </c>
      <c r="CI1577" s="14"/>
      <c r="CJ1577" s="14">
        <v>0.36289740158919997</v>
      </c>
      <c r="CK1577" s="14">
        <v>0.34884499395743102</v>
      </c>
      <c r="CL1577" s="14">
        <v>0.31514023038576899</v>
      </c>
      <c r="CM1577" s="14">
        <v>0.27719641993553901</v>
      </c>
      <c r="CN1577" s="14"/>
      <c r="CO1577" s="14">
        <v>0.50674766609267596</v>
      </c>
      <c r="CP1577" s="14">
        <v>0.30272273612835299</v>
      </c>
      <c r="CQ1577" s="14"/>
      <c r="CR1577" s="14">
        <v>0.44691111173853398</v>
      </c>
      <c r="CS1577" s="14">
        <v>0.31313909579619498</v>
      </c>
    </row>
    <row r="1578" spans="2:97" x14ac:dyDescent="0.3">
      <c r="B1578" t="s">
        <v>236</v>
      </c>
      <c r="C1578" s="14">
        <v>0.28660937171913697</v>
      </c>
      <c r="D1578" s="14">
        <v>0.35593522164003699</v>
      </c>
      <c r="E1578" s="14">
        <v>0.21847262837075401</v>
      </c>
      <c r="F1578" s="14"/>
      <c r="G1578" s="14">
        <v>0.28603515547031799</v>
      </c>
      <c r="H1578" s="14">
        <v>0.240603043587441</v>
      </c>
      <c r="I1578" s="14">
        <v>0.28788671904426</v>
      </c>
      <c r="J1578" s="14">
        <v>0.27172916063736002</v>
      </c>
      <c r="K1578" s="14">
        <v>0.30302650495525302</v>
      </c>
      <c r="L1578" s="14">
        <v>0.32447452218000999</v>
      </c>
      <c r="M1578" s="14"/>
      <c r="N1578" s="14">
        <v>0.33411187169992101</v>
      </c>
      <c r="O1578" s="14">
        <v>0.28318371946654503</v>
      </c>
      <c r="P1578" s="14">
        <v>0.30303391969328902</v>
      </c>
      <c r="Q1578" s="14">
        <v>0.22609314044453599</v>
      </c>
      <c r="R1578" s="14"/>
      <c r="S1578" s="14">
        <v>0.27681455481516898</v>
      </c>
      <c r="T1578" s="14">
        <v>0.32944011930982398</v>
      </c>
      <c r="U1578" s="14">
        <v>0.29790502019544701</v>
      </c>
      <c r="V1578" s="14">
        <v>0.26702667768395399</v>
      </c>
      <c r="W1578" s="14">
        <v>0.32371936368264098</v>
      </c>
      <c r="X1578" s="14">
        <v>0.23946316796431</v>
      </c>
      <c r="Y1578" s="14">
        <v>0.25631644070387799</v>
      </c>
      <c r="Z1578" s="14">
        <v>0.348503881731623</v>
      </c>
      <c r="AA1578" s="14">
        <v>0.24087570096834901</v>
      </c>
      <c r="AB1578" s="14">
        <v>0.341543138349859</v>
      </c>
      <c r="AC1578" s="14">
        <v>0.23712500627455299</v>
      </c>
      <c r="AD1578" s="14">
        <v>0.31491447382260301</v>
      </c>
      <c r="AE1578" s="14"/>
      <c r="AF1578" s="14">
        <v>0.33542017418037801</v>
      </c>
      <c r="AG1578" s="14">
        <v>0.25213225758670499</v>
      </c>
      <c r="AH1578" s="14">
        <v>0.29898346860144698</v>
      </c>
      <c r="AI1578" s="14">
        <v>0.33105918147789498</v>
      </c>
      <c r="AJ1578" s="14">
        <v>0.19252921721153801</v>
      </c>
      <c r="AK1578" s="14"/>
      <c r="AL1578" s="14">
        <v>0.27522332148886902</v>
      </c>
      <c r="AM1578" s="14">
        <v>0.28464371501763402</v>
      </c>
      <c r="AN1578" s="14">
        <v>0.29195258269997598</v>
      </c>
      <c r="AO1578" s="14">
        <v>0.36307626293869499</v>
      </c>
      <c r="AP1578" s="14">
        <v>0.19968555888348699</v>
      </c>
      <c r="AQ1578" s="14">
        <v>0.212923488106535</v>
      </c>
      <c r="AR1578" s="14"/>
      <c r="AS1578" s="14">
        <v>0.24947115798703601</v>
      </c>
      <c r="AT1578" s="14">
        <v>0.28648456967928498</v>
      </c>
      <c r="AU1578" s="14">
        <v>0.304431973232061</v>
      </c>
      <c r="AV1578" s="14">
        <v>0.27345654538224101</v>
      </c>
      <c r="AW1578" s="14">
        <v>0.350188481330727</v>
      </c>
      <c r="AX1578" s="14"/>
      <c r="AY1578" s="14">
        <v>0.39603171857421599</v>
      </c>
      <c r="AZ1578" s="14">
        <v>0.17179978290990899</v>
      </c>
      <c r="BA1578" s="14">
        <v>0.18636288779669899</v>
      </c>
      <c r="BB1578" s="14">
        <v>0.32458153235196302</v>
      </c>
      <c r="BC1578" s="14">
        <v>0.28023920484998799</v>
      </c>
      <c r="BD1578" s="14">
        <v>0.25816589998931799</v>
      </c>
      <c r="BE1578" s="14">
        <v>0.30222696306409103</v>
      </c>
      <c r="BF1578" s="14">
        <v>0.229086429144122</v>
      </c>
      <c r="BG1578" s="14">
        <v>0.31592209991172798</v>
      </c>
      <c r="BH1578" s="14">
        <v>0.29406841491073799</v>
      </c>
      <c r="BI1578" s="14">
        <v>0.32192329477550602</v>
      </c>
      <c r="BJ1578" s="14">
        <v>0.30185017826509197</v>
      </c>
      <c r="BK1578" s="14">
        <v>0.34667177680459199</v>
      </c>
      <c r="BL1578" s="14">
        <v>0.47042098241909802</v>
      </c>
      <c r="BM1578" s="14">
        <v>0.32492139007742799</v>
      </c>
      <c r="BN1578" s="14">
        <v>0.31101916536732499</v>
      </c>
      <c r="BO1578" s="14"/>
      <c r="BP1578" s="14">
        <v>0.26438774456819097</v>
      </c>
      <c r="BQ1578" s="14">
        <v>0.28299424683649699</v>
      </c>
      <c r="BR1578" s="14">
        <v>0.30637659924376198</v>
      </c>
      <c r="BS1578" s="14">
        <v>0.29425557620320703</v>
      </c>
      <c r="BT1578" s="14">
        <v>0.300964530797595</v>
      </c>
      <c r="BU1578" s="14">
        <v>0.30622608133497198</v>
      </c>
      <c r="BV1578" s="14"/>
      <c r="BW1578" s="14">
        <v>0.30472952608423198</v>
      </c>
      <c r="BX1578" s="14">
        <v>0.28500103713006603</v>
      </c>
      <c r="BY1578" s="14" t="s">
        <v>120</v>
      </c>
      <c r="BZ1578" s="14">
        <v>0.25482312059071599</v>
      </c>
      <c r="CA1578" s="14">
        <v>0.26044463262616901</v>
      </c>
      <c r="CB1578" s="14">
        <v>0.27106313763422202</v>
      </c>
      <c r="CC1578" s="14">
        <v>0.32881705666243699</v>
      </c>
      <c r="CD1578" s="14"/>
      <c r="CE1578" s="14">
        <v>0.27128215362673502</v>
      </c>
      <c r="CF1578" s="14">
        <v>0.31123333293268701</v>
      </c>
      <c r="CG1578" s="14">
        <v>0.28117509080721398</v>
      </c>
      <c r="CH1578" s="14">
        <v>0.300295285099134</v>
      </c>
      <c r="CI1578" s="14"/>
      <c r="CJ1578" s="14">
        <v>0.255905714023349</v>
      </c>
      <c r="CK1578" s="14">
        <v>0.28594331333773898</v>
      </c>
      <c r="CL1578" s="14">
        <v>0.30505717386056302</v>
      </c>
      <c r="CM1578" s="14">
        <v>0.21265077589987899</v>
      </c>
      <c r="CN1578" s="14"/>
      <c r="CO1578" s="14">
        <v>0.184631568538701</v>
      </c>
      <c r="CP1578" s="14">
        <v>0.30292387034069101</v>
      </c>
      <c r="CQ1578" s="14"/>
      <c r="CR1578" s="14">
        <v>0.25422009249852501</v>
      </c>
      <c r="CS1578" s="14">
        <v>0.297439085084792</v>
      </c>
    </row>
    <row r="1579" spans="2:97" x14ac:dyDescent="0.3">
      <c r="B1579" t="s">
        <v>237</v>
      </c>
      <c r="C1579" s="14">
        <v>4.13101880888695E-2</v>
      </c>
      <c r="D1579" s="14">
        <v>-6.10071283712222E-2</v>
      </c>
      <c r="E1579" s="14">
        <v>0.14089963734070099</v>
      </c>
      <c r="F1579" s="14"/>
      <c r="G1579" s="14">
        <v>0.107677012121252</v>
      </c>
      <c r="H1579" s="14">
        <v>0.193732378591916</v>
      </c>
      <c r="I1579" s="14">
        <v>7.2879921725464106E-2</v>
      </c>
      <c r="J1579" s="14">
        <v>1.35832487545627E-2</v>
      </c>
      <c r="K1579" s="14">
        <v>-2.9423308090329701E-2</v>
      </c>
      <c r="L1579" s="14">
        <v>-8.2424327775556805E-2</v>
      </c>
      <c r="M1579" s="14"/>
      <c r="N1579" s="14">
        <v>4.7396463080745001E-3</v>
      </c>
      <c r="O1579" s="14">
        <v>3.2126490607087201E-2</v>
      </c>
      <c r="P1579" s="14">
        <v>2.79770186691276E-2</v>
      </c>
      <c r="Q1579" s="14">
        <v>0.10236938909939999</v>
      </c>
      <c r="R1579" s="14"/>
      <c r="S1579" s="14">
        <v>9.6550380881930895E-2</v>
      </c>
      <c r="T1579" s="14">
        <v>-8.2893610434413595E-2</v>
      </c>
      <c r="U1579" s="14">
        <v>5.9758448315706501E-3</v>
      </c>
      <c r="V1579" s="14">
        <v>0.104324651564821</v>
      </c>
      <c r="W1579" s="14">
        <v>3.8686488345444602E-2</v>
      </c>
      <c r="X1579" s="14">
        <v>0.15286141619052601</v>
      </c>
      <c r="Y1579" s="14">
        <v>3.1659521344180402E-2</v>
      </c>
      <c r="Z1579" s="14">
        <v>-7.3119434099758004E-2</v>
      </c>
      <c r="AA1579" s="14">
        <v>0.11565069936653501</v>
      </c>
      <c r="AB1579" s="14">
        <v>-3.8852619002626002E-2</v>
      </c>
      <c r="AC1579" s="14">
        <v>8.6554992878584605E-2</v>
      </c>
      <c r="AD1579" s="14">
        <v>-3.3482756884273698E-2</v>
      </c>
      <c r="AE1579" s="14"/>
      <c r="AF1579" s="14">
        <v>-2.3044566151687901E-2</v>
      </c>
      <c r="AG1579" s="14">
        <v>0.13460056946603999</v>
      </c>
      <c r="AH1579" s="14">
        <v>2.9974492038574201E-2</v>
      </c>
      <c r="AI1579" s="14">
        <v>-6.4688355215981999E-2</v>
      </c>
      <c r="AJ1579" s="14">
        <v>0.19559987748688701</v>
      </c>
      <c r="AK1579" s="14"/>
      <c r="AL1579" s="14">
        <v>0.14716922237802901</v>
      </c>
      <c r="AM1579" s="14">
        <v>5.2826625153353998E-2</v>
      </c>
      <c r="AN1579" s="14">
        <v>8.8990622349615703E-2</v>
      </c>
      <c r="AO1579" s="14">
        <v>-0.13753294965482599</v>
      </c>
      <c r="AP1579" s="14">
        <v>0.202283370911227</v>
      </c>
      <c r="AQ1579" s="14">
        <v>2.6260246248549599E-2</v>
      </c>
      <c r="AR1579" s="14"/>
      <c r="AS1579" s="14">
        <v>5.7016177892843301E-2</v>
      </c>
      <c r="AT1579" s="14">
        <v>2.1963801295568901E-2</v>
      </c>
      <c r="AU1579" s="14">
        <v>8.90170282093539E-3</v>
      </c>
      <c r="AV1579" s="14">
        <v>0.17364440985642601</v>
      </c>
      <c r="AW1579" s="14">
        <v>0.14519960640583501</v>
      </c>
      <c r="AX1579" s="14"/>
      <c r="AY1579" s="14">
        <v>-0.198503451767996</v>
      </c>
      <c r="AZ1579" s="14">
        <v>0.211353012295909</v>
      </c>
      <c r="BA1579" s="14">
        <v>0.127824369618214</v>
      </c>
      <c r="BB1579" s="14">
        <v>-3.2402346246032797E-2</v>
      </c>
      <c r="BC1579" s="14">
        <v>4.5946729416979103E-2</v>
      </c>
      <c r="BD1579" s="14">
        <v>6.7103572434705203E-2</v>
      </c>
      <c r="BE1579" s="14">
        <v>1.5058913338710501E-2</v>
      </c>
      <c r="BF1579" s="14">
        <v>0.165253201577059</v>
      </c>
      <c r="BG1579" s="14">
        <v>-2.3417123556699298E-3</v>
      </c>
      <c r="BH1579" s="14">
        <v>-5.8787447763549196E-3</v>
      </c>
      <c r="BI1579" s="14">
        <v>2.74487084292169E-2</v>
      </c>
      <c r="BJ1579" s="14">
        <v>3.6463686160366202E-2</v>
      </c>
      <c r="BK1579" s="14">
        <v>-1.3512991198150201E-4</v>
      </c>
      <c r="BL1579" s="14">
        <v>-0.144505532589181</v>
      </c>
      <c r="BM1579" s="14">
        <v>7.6357223274199897E-3</v>
      </c>
      <c r="BN1579" s="14">
        <v>6.7438128946207598E-2</v>
      </c>
      <c r="BO1579" s="14"/>
      <c r="BP1579" s="14">
        <v>0.17092074567093801</v>
      </c>
      <c r="BQ1579" s="14">
        <v>1.4322620208114501E-2</v>
      </c>
      <c r="BR1579" s="14">
        <v>-4.8275348651705104E-3</v>
      </c>
      <c r="BS1579" s="14">
        <v>1.0086986823358599E-2</v>
      </c>
      <c r="BT1579" s="14">
        <v>-2.59549848077236E-2</v>
      </c>
      <c r="BU1579" s="14">
        <v>-6.6710093200072401E-2</v>
      </c>
      <c r="BV1579" s="14"/>
      <c r="BW1579" s="14">
        <v>-4.7534547875564496E-3</v>
      </c>
      <c r="BX1579" s="14">
        <v>6.5437202304613196E-2</v>
      </c>
      <c r="BY1579" s="14" t="s">
        <v>120</v>
      </c>
      <c r="BZ1579" s="14">
        <v>0.125925628499442</v>
      </c>
      <c r="CA1579" s="14">
        <v>3.5921198369839098E-2</v>
      </c>
      <c r="CB1579" s="14">
        <v>9.6593540743130799E-2</v>
      </c>
      <c r="CC1579" s="14">
        <v>-5.8330863657438198E-2</v>
      </c>
      <c r="CD1579" s="14"/>
      <c r="CE1579" s="14">
        <v>0.12692407588323701</v>
      </c>
      <c r="CF1579" s="14">
        <v>5.7512501285506903E-2</v>
      </c>
      <c r="CG1579" s="14">
        <v>2.7645994112975299E-3</v>
      </c>
      <c r="CH1579" s="14">
        <v>2.4221247102314599E-2</v>
      </c>
      <c r="CI1579" s="14"/>
      <c r="CJ1579" s="14">
        <v>0.10699168756585201</v>
      </c>
      <c r="CK1579" s="14">
        <v>6.2901680619691605E-2</v>
      </c>
      <c r="CL1579" s="14">
        <v>1.00830565252059E-2</v>
      </c>
      <c r="CM1579" s="14">
        <v>6.4545644035660904E-2</v>
      </c>
      <c r="CN1579" s="14"/>
      <c r="CO1579" s="14">
        <v>0.32211609755397502</v>
      </c>
      <c r="CP1579" s="14">
        <v>-2.0113421233763901E-4</v>
      </c>
      <c r="CQ1579" s="14"/>
      <c r="CR1579" s="14">
        <v>0.192691019240009</v>
      </c>
      <c r="CS1579" s="14">
        <v>1.5700010711403398E-2</v>
      </c>
    </row>
    <row r="1580" spans="2:97" x14ac:dyDescent="0.3">
      <c r="C1580" s="14"/>
      <c r="D1580" s="14"/>
      <c r="E1580" s="14"/>
      <c r="F1580" s="14"/>
      <c r="G1580" s="14"/>
      <c r="H1580" s="14"/>
      <c r="I1580" s="14"/>
      <c r="J1580" s="14"/>
      <c r="K1580" s="14"/>
      <c r="L1580" s="14"/>
      <c r="M1580" s="14"/>
      <c r="N1580" s="14"/>
      <c r="O1580" s="14"/>
      <c r="P1580" s="14"/>
      <c r="Q1580" s="14"/>
      <c r="R1580" s="14"/>
      <c r="S1580" s="14"/>
      <c r="T1580" s="14"/>
      <c r="U1580" s="14"/>
      <c r="V1580" s="14"/>
      <c r="W1580" s="14"/>
      <c r="X1580" s="14"/>
      <c r="Y1580" s="14"/>
      <c r="Z1580" s="14"/>
      <c r="AA1580" s="14"/>
      <c r="AB1580" s="14"/>
      <c r="AC1580" s="14"/>
      <c r="AD1580" s="14"/>
      <c r="AE1580" s="14"/>
      <c r="AF1580" s="14"/>
      <c r="AG1580" s="14"/>
      <c r="AH1580" s="14"/>
      <c r="AI1580" s="14"/>
      <c r="AJ1580" s="14"/>
      <c r="AK1580" s="14"/>
      <c r="AL1580" s="14"/>
      <c r="AM1580" s="14"/>
      <c r="AN1580" s="14"/>
      <c r="AO1580" s="14"/>
      <c r="AP1580" s="14"/>
      <c r="AQ1580" s="14"/>
      <c r="AR1580" s="14"/>
      <c r="AS1580" s="14"/>
      <c r="AT1580" s="14"/>
      <c r="AU1580" s="14"/>
      <c r="AV1580" s="14"/>
      <c r="AW1580" s="14"/>
      <c r="AX1580" s="14"/>
      <c r="AY1580" s="14"/>
      <c r="AZ1580" s="14"/>
      <c r="BA1580" s="14"/>
      <c r="BB1580" s="14"/>
      <c r="BC1580" s="14"/>
      <c r="BD1580" s="14"/>
      <c r="BE1580" s="14"/>
      <c r="BF1580" s="14"/>
      <c r="BG1580" s="14"/>
      <c r="BH1580" s="14"/>
      <c r="BI1580" s="14"/>
      <c r="BJ1580" s="14"/>
      <c r="BK1580" s="14"/>
      <c r="BL1580" s="14"/>
      <c r="BM1580" s="14"/>
      <c r="BN1580" s="14"/>
      <c r="BO1580" s="14"/>
      <c r="BP1580" s="14"/>
      <c r="BQ1580" s="14"/>
      <c r="BR1580" s="14"/>
      <c r="BS1580" s="14"/>
      <c r="BT1580" s="14"/>
      <c r="BU1580" s="14"/>
      <c r="BV1580" s="14"/>
      <c r="BW1580" s="14"/>
      <c r="BX1580" s="14"/>
      <c r="BY1580" s="14"/>
      <c r="BZ1580" s="14"/>
      <c r="CA1580" s="14"/>
      <c r="CB1580" s="14"/>
      <c r="CC1580" s="14"/>
      <c r="CD1580" s="14"/>
      <c r="CE1580" s="14"/>
      <c r="CF1580" s="14"/>
      <c r="CG1580" s="14"/>
      <c r="CH1580" s="14"/>
      <c r="CI1580" s="14"/>
      <c r="CJ1580" s="14"/>
      <c r="CK1580" s="14"/>
      <c r="CL1580" s="14"/>
      <c r="CM1580" s="14"/>
      <c r="CN1580" s="14"/>
      <c r="CO1580" s="14"/>
      <c r="CP1580" s="14"/>
      <c r="CQ1580" s="14"/>
      <c r="CR1580" s="14"/>
      <c r="CS1580" s="14"/>
    </row>
    <row r="1581" spans="2:97" x14ac:dyDescent="0.3">
      <c r="B1581" s="6" t="s">
        <v>591</v>
      </c>
      <c r="C1581" s="14"/>
      <c r="D1581" s="14"/>
      <c r="E1581" s="14"/>
      <c r="F1581" s="14"/>
      <c r="G1581" s="14"/>
      <c r="H1581" s="14"/>
      <c r="I1581" s="14"/>
      <c r="J1581" s="14"/>
      <c r="K1581" s="14"/>
      <c r="L1581" s="14"/>
      <c r="M1581" s="14"/>
      <c r="N1581" s="14"/>
      <c r="O1581" s="14"/>
      <c r="P1581" s="14"/>
      <c r="Q1581" s="14"/>
      <c r="R1581" s="14"/>
      <c r="S1581" s="14"/>
      <c r="T1581" s="14"/>
      <c r="U1581" s="14"/>
      <c r="V1581" s="14"/>
      <c r="W1581" s="14"/>
      <c r="X1581" s="14"/>
      <c r="Y1581" s="14"/>
      <c r="Z1581" s="14"/>
      <c r="AA1581" s="14"/>
      <c r="AB1581" s="14"/>
      <c r="AC1581" s="14"/>
      <c r="AD1581" s="14"/>
      <c r="AE1581" s="14"/>
      <c r="AF1581" s="14"/>
      <c r="AG1581" s="14"/>
      <c r="AH1581" s="14"/>
      <c r="AI1581" s="14"/>
      <c r="AJ1581" s="14"/>
      <c r="AK1581" s="14"/>
      <c r="AL1581" s="14"/>
      <c r="AM1581" s="14"/>
      <c r="AN1581" s="14"/>
      <c r="AO1581" s="14"/>
      <c r="AP1581" s="14"/>
      <c r="AQ1581" s="14"/>
      <c r="AR1581" s="14"/>
      <c r="AS1581" s="14"/>
      <c r="AT1581" s="14"/>
      <c r="AU1581" s="14"/>
      <c r="AV1581" s="14"/>
      <c r="AW1581" s="14"/>
      <c r="AX1581" s="14"/>
      <c r="AY1581" s="14"/>
      <c r="AZ1581" s="14"/>
      <c r="BA1581" s="14"/>
      <c r="BB1581" s="14"/>
      <c r="BC1581" s="14"/>
      <c r="BD1581" s="14"/>
      <c r="BE1581" s="14"/>
      <c r="BF1581" s="14"/>
      <c r="BG1581" s="14"/>
      <c r="BH1581" s="14"/>
      <c r="BI1581" s="14"/>
      <c r="BJ1581" s="14"/>
      <c r="BK1581" s="14"/>
      <c r="BL1581" s="14"/>
      <c r="BM1581" s="14"/>
      <c r="BN1581" s="14"/>
      <c r="BO1581" s="14"/>
      <c r="BP1581" s="14"/>
      <c r="BQ1581" s="14"/>
      <c r="BR1581" s="14"/>
      <c r="BS1581" s="14"/>
      <c r="BT1581" s="14"/>
      <c r="BU1581" s="14"/>
      <c r="BV1581" s="14"/>
      <c r="BW1581" s="14"/>
      <c r="BX1581" s="14"/>
      <c r="BY1581" s="14"/>
      <c r="BZ1581" s="14"/>
      <c r="CA1581" s="14"/>
      <c r="CB1581" s="14"/>
      <c r="CC1581" s="14"/>
      <c r="CD1581" s="14"/>
      <c r="CE1581" s="14"/>
      <c r="CF1581" s="14"/>
      <c r="CG1581" s="14"/>
      <c r="CH1581" s="14"/>
      <c r="CI1581" s="14"/>
      <c r="CJ1581" s="14"/>
      <c r="CK1581" s="14"/>
      <c r="CL1581" s="14"/>
      <c r="CM1581" s="14"/>
      <c r="CN1581" s="14"/>
      <c r="CO1581" s="14"/>
      <c r="CP1581" s="14"/>
      <c r="CQ1581" s="14"/>
      <c r="CR1581" s="14"/>
      <c r="CS1581" s="14"/>
    </row>
    <row r="1582" spans="2:97" x14ac:dyDescent="0.3">
      <c r="B1582" s="24" t="s">
        <v>118</v>
      </c>
      <c r="C1582" s="14"/>
      <c r="D1582" s="14"/>
      <c r="E1582" s="14"/>
      <c r="F1582" s="14"/>
      <c r="G1582" s="14"/>
      <c r="H1582" s="14"/>
      <c r="I1582" s="14"/>
      <c r="J1582" s="14"/>
      <c r="K1582" s="14"/>
      <c r="L1582" s="14"/>
      <c r="M1582" s="14"/>
      <c r="N1582" s="14"/>
      <c r="O1582" s="14"/>
      <c r="P1582" s="14"/>
      <c r="Q1582" s="14"/>
      <c r="R1582" s="14"/>
      <c r="S1582" s="14"/>
      <c r="T1582" s="14"/>
      <c r="U1582" s="14"/>
      <c r="V1582" s="14"/>
      <c r="W1582" s="14"/>
      <c r="X1582" s="14"/>
      <c r="Y1582" s="14"/>
      <c r="Z1582" s="14"/>
      <c r="AA1582" s="14"/>
      <c r="AB1582" s="14"/>
      <c r="AC1582" s="14"/>
      <c r="AD1582" s="14"/>
      <c r="AE1582" s="14"/>
      <c r="AF1582" s="14"/>
      <c r="AG1582" s="14"/>
      <c r="AH1582" s="14"/>
      <c r="AI1582" s="14"/>
      <c r="AJ1582" s="14"/>
      <c r="AK1582" s="14"/>
      <c r="AL1582" s="14"/>
      <c r="AM1582" s="14"/>
      <c r="AN1582" s="14"/>
      <c r="AO1582" s="14"/>
      <c r="AP1582" s="14"/>
      <c r="AQ1582" s="14"/>
      <c r="AR1582" s="14"/>
      <c r="AS1582" s="14"/>
      <c r="AT1582" s="14"/>
      <c r="AU1582" s="14"/>
      <c r="AV1582" s="14"/>
      <c r="AW1582" s="14"/>
      <c r="AX1582" s="14"/>
      <c r="AY1582" s="14"/>
      <c r="AZ1582" s="14"/>
      <c r="BA1582" s="14"/>
      <c r="BB1582" s="14"/>
      <c r="BC1582" s="14"/>
      <c r="BD1582" s="14"/>
      <c r="BE1582" s="14"/>
      <c r="BF1582" s="14"/>
      <c r="BG1582" s="14"/>
      <c r="BH1582" s="14"/>
      <c r="BI1582" s="14"/>
      <c r="BJ1582" s="14"/>
      <c r="BK1582" s="14"/>
      <c r="BL1582" s="14"/>
      <c r="BM1582" s="14"/>
      <c r="BN1582" s="14"/>
      <c r="BO1582" s="14"/>
      <c r="BP1582" s="14"/>
      <c r="BQ1582" s="14"/>
      <c r="BR1582" s="14"/>
      <c r="BS1582" s="14"/>
      <c r="BT1582" s="14"/>
      <c r="BU1582" s="14"/>
      <c r="BV1582" s="14"/>
      <c r="BW1582" s="14"/>
      <c r="BX1582" s="14"/>
      <c r="BY1582" s="14"/>
      <c r="BZ1582" s="14"/>
      <c r="CA1582" s="14"/>
      <c r="CB1582" s="14"/>
      <c r="CC1582" s="14"/>
      <c r="CD1582" s="14"/>
      <c r="CE1582" s="14"/>
      <c r="CF1582" s="14"/>
      <c r="CG1582" s="14"/>
      <c r="CH1582" s="14"/>
      <c r="CI1582" s="14"/>
      <c r="CJ1582" s="14"/>
      <c r="CK1582" s="14"/>
      <c r="CL1582" s="14"/>
      <c r="CM1582" s="14"/>
      <c r="CN1582" s="14"/>
      <c r="CO1582" s="14"/>
      <c r="CP1582" s="14"/>
      <c r="CQ1582" s="14"/>
      <c r="CR1582" s="14"/>
      <c r="CS1582" s="14"/>
    </row>
    <row r="1583" spans="2:97" x14ac:dyDescent="0.3">
      <c r="B1583" t="s">
        <v>230</v>
      </c>
      <c r="C1583" s="14">
        <v>0.17700134881947799</v>
      </c>
      <c r="D1583" s="14">
        <v>0.19769599279928601</v>
      </c>
      <c r="E1583" s="14">
        <v>0.15728264758232</v>
      </c>
      <c r="F1583" s="14"/>
      <c r="G1583" s="14">
        <v>0.130429997081705</v>
      </c>
      <c r="H1583" s="14">
        <v>0.18187689751133099</v>
      </c>
      <c r="I1583" s="14">
        <v>0.16844605396884599</v>
      </c>
      <c r="J1583" s="14">
        <v>0.157445439479243</v>
      </c>
      <c r="K1583" s="14">
        <v>0.20773533113006601</v>
      </c>
      <c r="L1583" s="14">
        <v>0.20601828198865399</v>
      </c>
      <c r="M1583" s="14"/>
      <c r="N1583" s="14">
        <v>0.18788937850909601</v>
      </c>
      <c r="O1583" s="14">
        <v>0.154100332400538</v>
      </c>
      <c r="P1583" s="14">
        <v>0.21295445576688499</v>
      </c>
      <c r="Q1583" s="14">
        <v>0.15777050938100801</v>
      </c>
      <c r="R1583" s="14"/>
      <c r="S1583" s="14">
        <v>0.19239256328718701</v>
      </c>
      <c r="T1583" s="14">
        <v>0.186184761946462</v>
      </c>
      <c r="U1583" s="14">
        <v>0.113964351491113</v>
      </c>
      <c r="V1583" s="14">
        <v>0.24989634551543699</v>
      </c>
      <c r="W1583" s="14">
        <v>0.155439653957474</v>
      </c>
      <c r="X1583" s="14">
        <v>0.19970571673555601</v>
      </c>
      <c r="Y1583" s="14">
        <v>0.14055827243584099</v>
      </c>
      <c r="Z1583" s="14">
        <v>9.3663680184900205E-2</v>
      </c>
      <c r="AA1583" s="14">
        <v>0.20024587537587499</v>
      </c>
      <c r="AB1583" s="14">
        <v>0.18181814590012799</v>
      </c>
      <c r="AC1583" s="14">
        <v>0.152132022017164</v>
      </c>
      <c r="AD1583" s="14">
        <v>0.14667991725505899</v>
      </c>
      <c r="AE1583" s="14"/>
      <c r="AF1583" s="14">
        <v>0.19068786388207701</v>
      </c>
      <c r="AG1583" s="14">
        <v>0.15935303563886299</v>
      </c>
      <c r="AH1583" s="14">
        <v>0.189031383262356</v>
      </c>
      <c r="AI1583" s="14">
        <v>0.285351809556805</v>
      </c>
      <c r="AJ1583" s="14">
        <v>0.13957257376330201</v>
      </c>
      <c r="AK1583" s="14"/>
      <c r="AL1583" s="14">
        <v>0.14858904874045201</v>
      </c>
      <c r="AM1583" s="14">
        <v>0.178920947429271</v>
      </c>
      <c r="AN1583" s="14">
        <v>0.17745633255356999</v>
      </c>
      <c r="AO1583" s="14">
        <v>0.260223846070473</v>
      </c>
      <c r="AP1583" s="14">
        <v>0.110731936844656</v>
      </c>
      <c r="AQ1583" s="14">
        <v>0.137849236182951</v>
      </c>
      <c r="AR1583" s="14"/>
      <c r="AS1583" s="14">
        <v>0.16688165615114001</v>
      </c>
      <c r="AT1583" s="14">
        <v>0.16412178258455601</v>
      </c>
      <c r="AU1583" s="14">
        <v>0.167497221069102</v>
      </c>
      <c r="AV1583" s="14">
        <v>0.20615803171139099</v>
      </c>
      <c r="AW1583" s="14">
        <v>0.22142940582617601</v>
      </c>
      <c r="AX1583" s="14"/>
      <c r="AY1583" s="14">
        <v>0</v>
      </c>
      <c r="AZ1583" s="14">
        <v>0.13451503536482101</v>
      </c>
      <c r="BA1583" s="14">
        <v>0.21254410247365599</v>
      </c>
      <c r="BB1583" s="14">
        <v>0.17707979327919801</v>
      </c>
      <c r="BC1583" s="14">
        <v>0.160199587540484</v>
      </c>
      <c r="BD1583" s="14">
        <v>0.17126832058535399</v>
      </c>
      <c r="BE1583" s="14">
        <v>0.18932985222658499</v>
      </c>
      <c r="BF1583" s="14">
        <v>0.14025736760287</v>
      </c>
      <c r="BG1583" s="14">
        <v>0.21017444954675699</v>
      </c>
      <c r="BH1583" s="14">
        <v>0.198681432245704</v>
      </c>
      <c r="BI1583" s="14">
        <v>0.163594658321769</v>
      </c>
      <c r="BJ1583" s="14">
        <v>0.20267950960095099</v>
      </c>
      <c r="BK1583" s="14">
        <v>0.22719776186858001</v>
      </c>
      <c r="BL1583" s="14">
        <v>0.19836648187006201</v>
      </c>
      <c r="BM1583" s="14">
        <v>0.11770288516540101</v>
      </c>
      <c r="BN1583" s="14">
        <v>0.19758290149889601</v>
      </c>
      <c r="BO1583" s="14"/>
      <c r="BP1583" s="14">
        <v>0.171873544991237</v>
      </c>
      <c r="BQ1583" s="14">
        <v>0.16723303302492101</v>
      </c>
      <c r="BR1583" s="14">
        <v>0.18827994549588101</v>
      </c>
      <c r="BS1583" s="14">
        <v>0.17596818972495901</v>
      </c>
      <c r="BT1583" s="14">
        <v>0.200575305928759</v>
      </c>
      <c r="BU1583" s="14">
        <v>0.18275512539382399</v>
      </c>
      <c r="BV1583" s="14"/>
      <c r="BW1583" s="14">
        <v>0.198978556698236</v>
      </c>
      <c r="BX1583" s="14">
        <v>0.15541832150239099</v>
      </c>
      <c r="BY1583" s="14" t="s">
        <v>120</v>
      </c>
      <c r="BZ1583" s="14">
        <v>0.233820538137781</v>
      </c>
      <c r="CA1583" s="14">
        <v>0.15252392271479501</v>
      </c>
      <c r="CB1583" s="14">
        <v>0.16015925062282901</v>
      </c>
      <c r="CC1583" s="14">
        <v>0.138687347957795</v>
      </c>
      <c r="CD1583" s="14"/>
      <c r="CE1583" s="14">
        <v>0.18077245886819701</v>
      </c>
      <c r="CF1583" s="14">
        <v>0.202619900183233</v>
      </c>
      <c r="CG1583" s="14">
        <v>0.17169076274960399</v>
      </c>
      <c r="CH1583" s="14">
        <v>0.183228849860187</v>
      </c>
      <c r="CI1583" s="14"/>
      <c r="CJ1583" s="14">
        <v>0.19925871717145699</v>
      </c>
      <c r="CK1583" s="14">
        <v>0.176492633531247</v>
      </c>
      <c r="CL1583" s="14">
        <v>0.17366556750043999</v>
      </c>
      <c r="CM1583" s="14">
        <v>0.14692042074621001</v>
      </c>
      <c r="CN1583" s="14"/>
      <c r="CO1583" s="14">
        <v>0.22477222296843499</v>
      </c>
      <c r="CP1583" s="14">
        <v>0.17073514034189599</v>
      </c>
      <c r="CQ1583" s="14"/>
      <c r="CR1583" s="14">
        <v>0.22490382704178799</v>
      </c>
      <c r="CS1583" s="14">
        <v>0.17149204485418101</v>
      </c>
    </row>
    <row r="1584" spans="2:97" x14ac:dyDescent="0.3">
      <c r="B1584" t="s">
        <v>231</v>
      </c>
      <c r="C1584" s="14">
        <v>0.383024602143477</v>
      </c>
      <c r="D1584" s="14">
        <v>0.36992589422398497</v>
      </c>
      <c r="E1584" s="14">
        <v>0.39518178629670497</v>
      </c>
      <c r="F1584" s="14"/>
      <c r="G1584" s="14">
        <v>0.38962655342427799</v>
      </c>
      <c r="H1584" s="14">
        <v>0.32944490270889298</v>
      </c>
      <c r="I1584" s="14">
        <v>0.41336570386409399</v>
      </c>
      <c r="J1584" s="14">
        <v>0.38571188436617698</v>
      </c>
      <c r="K1584" s="14">
        <v>0.39653994424368399</v>
      </c>
      <c r="L1584" s="14">
        <v>0.38635799375468499</v>
      </c>
      <c r="M1584" s="14"/>
      <c r="N1584" s="14">
        <v>0.37503617901205699</v>
      </c>
      <c r="O1584" s="14">
        <v>0.41132506938567998</v>
      </c>
      <c r="P1584" s="14">
        <v>0.38620014513978901</v>
      </c>
      <c r="Q1584" s="14">
        <v>0.36186766385612801</v>
      </c>
      <c r="R1584" s="14"/>
      <c r="S1584" s="14">
        <v>0.35537335384149898</v>
      </c>
      <c r="T1584" s="14">
        <v>0.37694239985650402</v>
      </c>
      <c r="U1584" s="14">
        <v>0.40363899876524001</v>
      </c>
      <c r="V1584" s="14">
        <v>0.31694222776804598</v>
      </c>
      <c r="W1584" s="14">
        <v>0.37560436925659202</v>
      </c>
      <c r="X1584" s="14">
        <v>0.4167496114607</v>
      </c>
      <c r="Y1584" s="14">
        <v>0.37649838914683897</v>
      </c>
      <c r="Z1584" s="14">
        <v>0.40273672306036401</v>
      </c>
      <c r="AA1584" s="14">
        <v>0.36417698934085002</v>
      </c>
      <c r="AB1584" s="14">
        <v>0.44951220234221401</v>
      </c>
      <c r="AC1584" s="14">
        <v>0.427394907860909</v>
      </c>
      <c r="AD1584" s="14">
        <v>0.38471391259016102</v>
      </c>
      <c r="AE1584" s="14"/>
      <c r="AF1584" s="14">
        <v>0.38747314136452099</v>
      </c>
      <c r="AG1584" s="14">
        <v>0.37656900273788002</v>
      </c>
      <c r="AH1584" s="14">
        <v>0.37693300568106303</v>
      </c>
      <c r="AI1584" s="14">
        <v>0.36498113948557398</v>
      </c>
      <c r="AJ1584" s="14">
        <v>0.36751554499884898</v>
      </c>
      <c r="AK1584" s="14"/>
      <c r="AL1584" s="14">
        <v>0.36946677306728598</v>
      </c>
      <c r="AM1584" s="14">
        <v>0.40713708287412598</v>
      </c>
      <c r="AN1584" s="14">
        <v>0.39611655409445301</v>
      </c>
      <c r="AO1584" s="14">
        <v>0.35748327996444501</v>
      </c>
      <c r="AP1584" s="14">
        <v>0.41528053838212098</v>
      </c>
      <c r="AQ1584" s="14">
        <v>0.39247976281704799</v>
      </c>
      <c r="AR1584" s="14"/>
      <c r="AS1584" s="14">
        <v>0.374913392004117</v>
      </c>
      <c r="AT1584" s="14">
        <v>0.41170400950865599</v>
      </c>
      <c r="AU1584" s="14">
        <v>0.36187098268909001</v>
      </c>
      <c r="AV1584" s="14">
        <v>0.36945972171638197</v>
      </c>
      <c r="AW1584" s="14">
        <v>0.35200734721481702</v>
      </c>
      <c r="AX1584" s="14"/>
      <c r="AY1584" s="14">
        <v>0.59014075779593</v>
      </c>
      <c r="AZ1584" s="14">
        <v>0.35942576252853098</v>
      </c>
      <c r="BA1584" s="14">
        <v>0.30360490614476598</v>
      </c>
      <c r="BB1584" s="14">
        <v>0.37095638677103099</v>
      </c>
      <c r="BC1584" s="14">
        <v>0.36046001772550301</v>
      </c>
      <c r="BD1584" s="14">
        <v>0.42059422447238298</v>
      </c>
      <c r="BE1584" s="14">
        <v>0.40137623375370801</v>
      </c>
      <c r="BF1584" s="14">
        <v>0.44347102606365901</v>
      </c>
      <c r="BG1584" s="14">
        <v>0.41419409841749</v>
      </c>
      <c r="BH1584" s="14">
        <v>0.35488462890286199</v>
      </c>
      <c r="BI1584" s="14">
        <v>0.38959890709238998</v>
      </c>
      <c r="BJ1584" s="14">
        <v>0.30629706759417102</v>
      </c>
      <c r="BK1584" s="14">
        <v>0.46566889176111598</v>
      </c>
      <c r="BL1584" s="14">
        <v>0.35208412112451198</v>
      </c>
      <c r="BM1584" s="14">
        <v>0.43549831216316298</v>
      </c>
      <c r="BN1584" s="14">
        <v>0.36621981614585303</v>
      </c>
      <c r="BO1584" s="14"/>
      <c r="BP1584" s="14">
        <v>0.361606937857883</v>
      </c>
      <c r="BQ1584" s="14">
        <v>0.409224574147592</v>
      </c>
      <c r="BR1584" s="14">
        <v>0.36286798282597998</v>
      </c>
      <c r="BS1584" s="14">
        <v>0.36666602429836498</v>
      </c>
      <c r="BT1584" s="14">
        <v>0.40419695319368398</v>
      </c>
      <c r="BU1584" s="14">
        <v>0.41851681602503199</v>
      </c>
      <c r="BV1584" s="14"/>
      <c r="BW1584" s="14">
        <v>0.39586797413841801</v>
      </c>
      <c r="BX1584" s="14">
        <v>0.39631970105488501</v>
      </c>
      <c r="BY1584" s="14" t="s">
        <v>120</v>
      </c>
      <c r="BZ1584" s="14">
        <v>0.34128872589110498</v>
      </c>
      <c r="CA1584" s="14">
        <v>0.37923188878889702</v>
      </c>
      <c r="CB1584" s="14">
        <v>0.36698983048129702</v>
      </c>
      <c r="CC1584" s="14">
        <v>0.33025993936468501</v>
      </c>
      <c r="CD1584" s="14"/>
      <c r="CE1584" s="14">
        <v>0.36788399436554198</v>
      </c>
      <c r="CF1584" s="14">
        <v>0.40951458647529299</v>
      </c>
      <c r="CG1584" s="14">
        <v>0.36056892823268499</v>
      </c>
      <c r="CH1584" s="14">
        <v>0.39989353096427599</v>
      </c>
      <c r="CI1584" s="14"/>
      <c r="CJ1584" s="14">
        <v>0.39363576129112998</v>
      </c>
      <c r="CK1584" s="14">
        <v>0.383343386222737</v>
      </c>
      <c r="CL1584" s="14">
        <v>0.38093411077108402</v>
      </c>
      <c r="CM1584" s="14">
        <v>0.37123652876661001</v>
      </c>
      <c r="CN1584" s="14"/>
      <c r="CO1584" s="14">
        <v>0.37084349899977598</v>
      </c>
      <c r="CP1584" s="14">
        <v>0.38734031365566901</v>
      </c>
      <c r="CQ1584" s="14"/>
      <c r="CR1584" s="14">
        <v>0.33900607726689402</v>
      </c>
      <c r="CS1584" s="14">
        <v>0.39046423058247898</v>
      </c>
    </row>
    <row r="1585" spans="2:97" x14ac:dyDescent="0.3">
      <c r="B1585" t="s">
        <v>232</v>
      </c>
      <c r="C1585" s="14">
        <v>0.23744393040042999</v>
      </c>
      <c r="D1585" s="14">
        <v>0.24781934548989401</v>
      </c>
      <c r="E1585" s="14">
        <v>0.22799846067396501</v>
      </c>
      <c r="F1585" s="14"/>
      <c r="G1585" s="14">
        <v>0.24857283475696201</v>
      </c>
      <c r="H1585" s="14">
        <v>0.21686454312435</v>
      </c>
      <c r="I1585" s="14">
        <v>0.20083949666701101</v>
      </c>
      <c r="J1585" s="14">
        <v>0.280492111739781</v>
      </c>
      <c r="K1585" s="14">
        <v>0.22351761459675501</v>
      </c>
      <c r="L1585" s="14">
        <v>0.251052930691609</v>
      </c>
      <c r="M1585" s="14"/>
      <c r="N1585" s="14">
        <v>0.21628802466285599</v>
      </c>
      <c r="O1585" s="14">
        <v>0.233240043147178</v>
      </c>
      <c r="P1585" s="14">
        <v>0.22699941915458</v>
      </c>
      <c r="Q1585" s="14">
        <v>0.27661975371675401</v>
      </c>
      <c r="R1585" s="14"/>
      <c r="S1585" s="14">
        <v>0.23464897741936999</v>
      </c>
      <c r="T1585" s="14">
        <v>0.23362326019325899</v>
      </c>
      <c r="U1585" s="14">
        <v>0.26147050690685902</v>
      </c>
      <c r="V1585" s="14">
        <v>0.25224850062124698</v>
      </c>
      <c r="W1585" s="14">
        <v>0.26207453334879999</v>
      </c>
      <c r="X1585" s="14">
        <v>0.19792166330159999</v>
      </c>
      <c r="Y1585" s="14">
        <v>0.24751462646028199</v>
      </c>
      <c r="Z1585" s="14">
        <v>0.279215445399835</v>
      </c>
      <c r="AA1585" s="14">
        <v>0.19849100992350299</v>
      </c>
      <c r="AB1585" s="14">
        <v>0.24603627118032301</v>
      </c>
      <c r="AC1585" s="14">
        <v>0.21386892195203</v>
      </c>
      <c r="AD1585" s="14">
        <v>0.29391203988508002</v>
      </c>
      <c r="AE1585" s="14"/>
      <c r="AF1585" s="14">
        <v>0.256539217232502</v>
      </c>
      <c r="AG1585" s="14">
        <v>0.25083544433683203</v>
      </c>
      <c r="AH1585" s="14">
        <v>0.204540104029341</v>
      </c>
      <c r="AI1585" s="14">
        <v>0.199530972092335</v>
      </c>
      <c r="AJ1585" s="14">
        <v>0.257204729909144</v>
      </c>
      <c r="AK1585" s="14"/>
      <c r="AL1585" s="14">
        <v>0.233064635372666</v>
      </c>
      <c r="AM1585" s="14">
        <v>0.273126404696379</v>
      </c>
      <c r="AN1585" s="14">
        <v>0.23612423659891299</v>
      </c>
      <c r="AO1585" s="14">
        <v>0.206017965429662</v>
      </c>
      <c r="AP1585" s="14">
        <v>0.24069634071134</v>
      </c>
      <c r="AQ1585" s="14">
        <v>0.25206237430803002</v>
      </c>
      <c r="AR1585" s="14"/>
      <c r="AS1585" s="14">
        <v>0.26790301862690602</v>
      </c>
      <c r="AT1585" s="14">
        <v>0.21470667521499701</v>
      </c>
      <c r="AU1585" s="14">
        <v>0.24436926806916701</v>
      </c>
      <c r="AV1585" s="14">
        <v>0.22205230740214199</v>
      </c>
      <c r="AW1585" s="14">
        <v>0.12737221990053299</v>
      </c>
      <c r="AX1585" s="14"/>
      <c r="AY1585" s="14">
        <v>0.20857121665640399</v>
      </c>
      <c r="AZ1585" s="14">
        <v>0.25251665473801099</v>
      </c>
      <c r="BA1585" s="14">
        <v>0.24785171275881199</v>
      </c>
      <c r="BB1585" s="14">
        <v>0.25204541259144603</v>
      </c>
      <c r="BC1585" s="14">
        <v>0.23064318859535701</v>
      </c>
      <c r="BD1585" s="14">
        <v>0.237728491474227</v>
      </c>
      <c r="BE1585" s="14">
        <v>0.19720667982673501</v>
      </c>
      <c r="BF1585" s="14">
        <v>0.23135113501152499</v>
      </c>
      <c r="BG1585" s="14">
        <v>0.22064116409805801</v>
      </c>
      <c r="BH1585" s="14">
        <v>0.28324925144441698</v>
      </c>
      <c r="BI1585" s="14">
        <v>0.27477449556699901</v>
      </c>
      <c r="BJ1585" s="14">
        <v>0.25006164375886902</v>
      </c>
      <c r="BK1585" s="14">
        <v>0.129090314032375</v>
      </c>
      <c r="BL1585" s="14">
        <v>0.30061940048681401</v>
      </c>
      <c r="BM1585" s="14">
        <v>0.238642838225708</v>
      </c>
      <c r="BN1585" s="14">
        <v>0.19420571545529</v>
      </c>
      <c r="BO1585" s="14"/>
      <c r="BP1585" s="14">
        <v>0.21546138266624901</v>
      </c>
      <c r="BQ1585" s="14">
        <v>0.243356935211445</v>
      </c>
      <c r="BR1585" s="14">
        <v>0.23237773492372099</v>
      </c>
      <c r="BS1585" s="14">
        <v>0.27048688571946</v>
      </c>
      <c r="BT1585" s="14">
        <v>0.21477685022978399</v>
      </c>
      <c r="BU1585" s="14">
        <v>0.25411441533064699</v>
      </c>
      <c r="BV1585" s="14"/>
      <c r="BW1585" s="14">
        <v>0.229012632812884</v>
      </c>
      <c r="BX1585" s="14">
        <v>0.233169257846185</v>
      </c>
      <c r="BY1585" s="14" t="s">
        <v>120</v>
      </c>
      <c r="BZ1585" s="14">
        <v>0.25419915124375198</v>
      </c>
      <c r="CA1585" s="14">
        <v>0.246408147661902</v>
      </c>
      <c r="CB1585" s="14">
        <v>0.236466969660385</v>
      </c>
      <c r="CC1585" s="14">
        <v>0.29099661081947997</v>
      </c>
      <c r="CD1585" s="14"/>
      <c r="CE1585" s="14">
        <v>0.24604684551355499</v>
      </c>
      <c r="CF1585" s="14">
        <v>0.224529690232394</v>
      </c>
      <c r="CG1585" s="14">
        <v>0.23895373527399499</v>
      </c>
      <c r="CH1585" s="14">
        <v>0.206219027515815</v>
      </c>
      <c r="CI1585" s="14"/>
      <c r="CJ1585" s="14">
        <v>0.20480442963092799</v>
      </c>
      <c r="CK1585" s="14">
        <v>0.201187206511689</v>
      </c>
      <c r="CL1585" s="14">
        <v>0.256688886842657</v>
      </c>
      <c r="CM1585" s="14">
        <v>0.27432174147409</v>
      </c>
      <c r="CN1585" s="14"/>
      <c r="CO1585" s="14">
        <v>0.204369209473406</v>
      </c>
      <c r="CP1585" s="14">
        <v>0.24009657621468999</v>
      </c>
      <c r="CQ1585" s="14"/>
      <c r="CR1585" s="14">
        <v>0.21453333248766299</v>
      </c>
      <c r="CS1585" s="14">
        <v>0.24113972692454699</v>
      </c>
    </row>
    <row r="1586" spans="2:97" x14ac:dyDescent="0.3">
      <c r="B1586" t="s">
        <v>233</v>
      </c>
      <c r="C1586" s="14">
        <v>9.6474099260261195E-2</v>
      </c>
      <c r="D1586" s="14">
        <v>9.5527361361127106E-2</v>
      </c>
      <c r="E1586" s="14">
        <v>9.7686064963799099E-2</v>
      </c>
      <c r="F1586" s="14"/>
      <c r="G1586" s="14">
        <v>0.13161009931446099</v>
      </c>
      <c r="H1586" s="14">
        <v>0.14407821044698299</v>
      </c>
      <c r="I1586" s="14">
        <v>0.102828151546318</v>
      </c>
      <c r="J1586" s="14">
        <v>7.1612187491194204E-2</v>
      </c>
      <c r="K1586" s="14">
        <v>6.3330288095032494E-2</v>
      </c>
      <c r="L1586" s="14">
        <v>7.1723523397123595E-2</v>
      </c>
      <c r="M1586" s="14"/>
      <c r="N1586" s="14">
        <v>0.121561511062889</v>
      </c>
      <c r="O1586" s="14">
        <v>9.9791886229612603E-2</v>
      </c>
      <c r="P1586" s="14">
        <v>9.2240010529811206E-2</v>
      </c>
      <c r="Q1586" s="14">
        <v>6.8991489542885101E-2</v>
      </c>
      <c r="R1586" s="14"/>
      <c r="S1586" s="14">
        <v>0.12970426770627599</v>
      </c>
      <c r="T1586" s="14">
        <v>0.12379338979207299</v>
      </c>
      <c r="U1586" s="14">
        <v>9.9509304327604201E-2</v>
      </c>
      <c r="V1586" s="14">
        <v>8.5559080692017703E-2</v>
      </c>
      <c r="W1586" s="14">
        <v>0.114776836127006</v>
      </c>
      <c r="X1586" s="14">
        <v>6.0340919714339303E-2</v>
      </c>
      <c r="Y1586" s="14">
        <v>0.116582192219346</v>
      </c>
      <c r="Z1586" s="14">
        <v>8.3461431902627406E-2</v>
      </c>
      <c r="AA1586" s="14">
        <v>0.110556356943876</v>
      </c>
      <c r="AB1586" s="14">
        <v>2.7507524515009499E-2</v>
      </c>
      <c r="AC1586" s="14">
        <v>7.7113790671893501E-2</v>
      </c>
      <c r="AD1586" s="14">
        <v>6.4261692073579693E-2</v>
      </c>
      <c r="AE1586" s="14"/>
      <c r="AF1586" s="14">
        <v>8.9575923718776304E-2</v>
      </c>
      <c r="AG1586" s="14">
        <v>0.120720865735545</v>
      </c>
      <c r="AH1586" s="14">
        <v>0.111156639952511</v>
      </c>
      <c r="AI1586" s="14">
        <v>4.8212379633618699E-2</v>
      </c>
      <c r="AJ1586" s="14">
        <v>6.9427920347629304E-2</v>
      </c>
      <c r="AK1586" s="14"/>
      <c r="AL1586" s="14">
        <v>0.14121257171165399</v>
      </c>
      <c r="AM1586" s="14">
        <v>8.6946953226107099E-2</v>
      </c>
      <c r="AN1586" s="14">
        <v>8.4649195443044306E-2</v>
      </c>
      <c r="AO1586" s="14">
        <v>7.6515789009611507E-2</v>
      </c>
      <c r="AP1586" s="14">
        <v>8.1669030252844999E-2</v>
      </c>
      <c r="AQ1586" s="14">
        <v>7.89550611402067E-2</v>
      </c>
      <c r="AR1586" s="14"/>
      <c r="AS1586" s="14">
        <v>7.2131353847282295E-2</v>
      </c>
      <c r="AT1586" s="14">
        <v>8.9809031876615805E-2</v>
      </c>
      <c r="AU1586" s="14">
        <v>0.122013758189433</v>
      </c>
      <c r="AV1586" s="14">
        <v>0.12220825938299699</v>
      </c>
      <c r="AW1586" s="14">
        <v>0.222467638012223</v>
      </c>
      <c r="AX1586" s="14"/>
      <c r="AY1586" s="14">
        <v>0</v>
      </c>
      <c r="AZ1586" s="14">
        <v>1.3528273794362101E-2</v>
      </c>
      <c r="BA1586" s="14">
        <v>8.5619237841502396E-2</v>
      </c>
      <c r="BB1586" s="14">
        <v>8.2697001702492001E-2</v>
      </c>
      <c r="BC1586" s="14">
        <v>0.135738532131955</v>
      </c>
      <c r="BD1586" s="14">
        <v>7.0107659293033198E-2</v>
      </c>
      <c r="BE1586" s="14">
        <v>0.103052812239814</v>
      </c>
      <c r="BF1586" s="14">
        <v>8.2349344969840699E-2</v>
      </c>
      <c r="BG1586" s="14">
        <v>7.1327791091546897E-2</v>
      </c>
      <c r="BH1586" s="14">
        <v>6.4362274373967507E-2</v>
      </c>
      <c r="BI1586" s="14">
        <v>0.108910714697809</v>
      </c>
      <c r="BJ1586" s="14">
        <v>0.16865967597726</v>
      </c>
      <c r="BK1586" s="14">
        <v>0.127108477528697</v>
      </c>
      <c r="BL1586" s="14">
        <v>6.46374278165215E-2</v>
      </c>
      <c r="BM1586" s="14">
        <v>0.15159810780268901</v>
      </c>
      <c r="BN1586" s="14">
        <v>0.123440591833097</v>
      </c>
      <c r="BO1586" s="14"/>
      <c r="BP1586" s="14">
        <v>0.145511701249464</v>
      </c>
      <c r="BQ1586" s="14">
        <v>7.3686871542824994E-2</v>
      </c>
      <c r="BR1586" s="14">
        <v>9.4863446407879901E-2</v>
      </c>
      <c r="BS1586" s="14">
        <v>7.3078229608692494E-2</v>
      </c>
      <c r="BT1586" s="14">
        <v>9.6407839869666501E-2</v>
      </c>
      <c r="BU1586" s="14">
        <v>6.3268456424887598E-2</v>
      </c>
      <c r="BV1586" s="14"/>
      <c r="BW1586" s="14">
        <v>8.0289229558922801E-2</v>
      </c>
      <c r="BX1586" s="14">
        <v>0.128947642266699</v>
      </c>
      <c r="BY1586" s="14" t="s">
        <v>120</v>
      </c>
      <c r="BZ1586" s="14">
        <v>4.4307410233062498E-2</v>
      </c>
      <c r="CA1586" s="14">
        <v>5.6572893951306699E-2</v>
      </c>
      <c r="CB1586" s="14">
        <v>0.129208153256921</v>
      </c>
      <c r="CC1586" s="14">
        <v>0.100732218932125</v>
      </c>
      <c r="CD1586" s="14"/>
      <c r="CE1586" s="14">
        <v>0.119554748250569</v>
      </c>
      <c r="CF1586" s="14">
        <v>9.29912808527672E-2</v>
      </c>
      <c r="CG1586" s="14">
        <v>5.0708155213768299E-2</v>
      </c>
      <c r="CH1586" s="14">
        <v>0.116129548843995</v>
      </c>
      <c r="CI1586" s="14"/>
      <c r="CJ1586" s="14">
        <v>9.2931489650206103E-2</v>
      </c>
      <c r="CK1586" s="14">
        <v>0.114413430476335</v>
      </c>
      <c r="CL1586" s="14">
        <v>9.5373051213628698E-2</v>
      </c>
      <c r="CM1586" s="14">
        <v>5.8947254399404798E-2</v>
      </c>
      <c r="CN1586" s="14"/>
      <c r="CO1586" s="14">
        <v>0.107881036934859</v>
      </c>
      <c r="CP1586" s="14">
        <v>9.5516018594413998E-2</v>
      </c>
      <c r="CQ1586" s="14"/>
      <c r="CR1586" s="14">
        <v>0.14468176977674199</v>
      </c>
      <c r="CS1586" s="14">
        <v>9.2207717323278204E-2</v>
      </c>
    </row>
    <row r="1587" spans="2:97" x14ac:dyDescent="0.3">
      <c r="B1587" t="s">
        <v>234</v>
      </c>
      <c r="C1587" s="14">
        <v>3.37925077721428E-2</v>
      </c>
      <c r="D1587" s="14">
        <v>4.4149485557152798E-2</v>
      </c>
      <c r="E1587" s="14">
        <v>2.2589108544688499E-2</v>
      </c>
      <c r="F1587" s="14"/>
      <c r="G1587" s="14">
        <v>4.4789069156981103E-2</v>
      </c>
      <c r="H1587" s="14">
        <v>7.3395029174227799E-2</v>
      </c>
      <c r="I1587" s="14">
        <v>3.12033206792291E-2</v>
      </c>
      <c r="J1587" s="14">
        <v>3.0085762360451102E-2</v>
      </c>
      <c r="K1587" s="14">
        <v>2.02460371181966E-2</v>
      </c>
      <c r="L1587" s="14">
        <v>8.4732267871995594E-3</v>
      </c>
      <c r="M1587" s="14"/>
      <c r="N1587" s="14">
        <v>5.6226892156935201E-2</v>
      </c>
      <c r="O1587" s="14">
        <v>2.8597401362657E-2</v>
      </c>
      <c r="P1587" s="14">
        <v>1.83923253323541E-2</v>
      </c>
      <c r="Q1587" s="14">
        <v>2.8939687034591301E-2</v>
      </c>
      <c r="R1587" s="14"/>
      <c r="S1587" s="14">
        <v>5.3131231270501102E-2</v>
      </c>
      <c r="T1587" s="14">
        <v>2.1718826475148799E-2</v>
      </c>
      <c r="U1587" s="14">
        <v>2.9549989967615899E-2</v>
      </c>
      <c r="V1587" s="14">
        <v>3.8515443040061798E-2</v>
      </c>
      <c r="W1587" s="14">
        <v>2.0484050516657099E-2</v>
      </c>
      <c r="X1587" s="14">
        <v>3.1633330160877597E-2</v>
      </c>
      <c r="Y1587" s="14">
        <v>1.7061929284933702E-2</v>
      </c>
      <c r="Z1587" s="14">
        <v>7.1489108883744906E-2</v>
      </c>
      <c r="AA1587" s="14">
        <v>3.7438245308981002E-2</v>
      </c>
      <c r="AB1587" s="14">
        <v>3.1875795989888801E-2</v>
      </c>
      <c r="AC1587" s="14">
        <v>2.9682185145987298E-2</v>
      </c>
      <c r="AD1587" s="14">
        <v>2.4192087382501198E-2</v>
      </c>
      <c r="AE1587" s="14"/>
      <c r="AF1587" s="14">
        <v>3.4060294868578402E-2</v>
      </c>
      <c r="AG1587" s="14">
        <v>4.6832497800137901E-2</v>
      </c>
      <c r="AH1587" s="14">
        <v>1.7135921520329299E-2</v>
      </c>
      <c r="AI1587" s="14">
        <v>3.1756039998722299E-2</v>
      </c>
      <c r="AJ1587" s="14">
        <v>2.43052509580357E-2</v>
      </c>
      <c r="AK1587" s="14"/>
      <c r="AL1587" s="14">
        <v>6.2169517440272298E-2</v>
      </c>
      <c r="AM1587" s="14">
        <v>2.5917108452635298E-2</v>
      </c>
      <c r="AN1587" s="14">
        <v>3.0046711284760899E-2</v>
      </c>
      <c r="AO1587" s="14">
        <v>3.7721351567127602E-2</v>
      </c>
      <c r="AP1587" s="14">
        <v>3.2976509392883997E-2</v>
      </c>
      <c r="AQ1587" s="14">
        <v>5.8497892768469102E-3</v>
      </c>
      <c r="AR1587" s="14"/>
      <c r="AS1587" s="14">
        <v>2.0705302229591101E-2</v>
      </c>
      <c r="AT1587" s="14">
        <v>3.00918220573414E-2</v>
      </c>
      <c r="AU1587" s="14">
        <v>3.7430927691636799E-2</v>
      </c>
      <c r="AV1587" s="14">
        <v>6.8582589690470194E-2</v>
      </c>
      <c r="AW1587" s="14">
        <v>5.3152081198941097E-2</v>
      </c>
      <c r="AX1587" s="14"/>
      <c r="AY1587" s="14">
        <v>0</v>
      </c>
      <c r="AZ1587" s="14">
        <v>7.5427053333283603E-2</v>
      </c>
      <c r="BA1587" s="14">
        <v>4.1610271969854097E-2</v>
      </c>
      <c r="BB1587" s="14">
        <v>2.5287326493932401E-2</v>
      </c>
      <c r="BC1587" s="14">
        <v>3.7025576265220198E-2</v>
      </c>
      <c r="BD1587" s="14">
        <v>1.8928870961109599E-2</v>
      </c>
      <c r="BE1587" s="14">
        <v>3.1737398563365597E-2</v>
      </c>
      <c r="BF1587" s="14">
        <v>4.2262300413553E-2</v>
      </c>
      <c r="BG1587" s="14">
        <v>1.45581271557062E-2</v>
      </c>
      <c r="BH1587" s="14">
        <v>3.1569739842327298E-2</v>
      </c>
      <c r="BI1587" s="14">
        <v>3.4241096198701297E-2</v>
      </c>
      <c r="BJ1587" s="14">
        <v>3.4487052094514803E-2</v>
      </c>
      <c r="BK1587" s="14">
        <v>1.37453147183988E-2</v>
      </c>
      <c r="BL1587" s="14">
        <v>4.5979041657356098E-2</v>
      </c>
      <c r="BM1587" s="14">
        <v>0</v>
      </c>
      <c r="BN1587" s="14">
        <v>9.35303258350135E-2</v>
      </c>
      <c r="BO1587" s="14"/>
      <c r="BP1587" s="14">
        <v>6.4205408935011199E-2</v>
      </c>
      <c r="BQ1587" s="14">
        <v>2.76798216140056E-2</v>
      </c>
      <c r="BR1587" s="14">
        <v>3.3908571844304097E-2</v>
      </c>
      <c r="BS1587" s="14">
        <v>2.35876543291345E-2</v>
      </c>
      <c r="BT1587" s="14">
        <v>1.39518968414763E-2</v>
      </c>
      <c r="BU1587" s="14">
        <v>0</v>
      </c>
      <c r="BV1587" s="14"/>
      <c r="BW1587" s="14">
        <v>2.5031617668139199E-2</v>
      </c>
      <c r="BX1587" s="14">
        <v>3.30047822566647E-2</v>
      </c>
      <c r="BY1587" s="14" t="s">
        <v>120</v>
      </c>
      <c r="BZ1587" s="14">
        <v>2.62454846718852E-2</v>
      </c>
      <c r="CA1587" s="14">
        <v>5.0850543363311101E-2</v>
      </c>
      <c r="CB1587" s="14">
        <v>4.5783823343909902E-2</v>
      </c>
      <c r="CC1587" s="14">
        <v>4.5794039401016499E-2</v>
      </c>
      <c r="CD1587" s="14"/>
      <c r="CE1587" s="14">
        <v>5.10486135365745E-2</v>
      </c>
      <c r="CF1587" s="14">
        <v>4.0858424873151597E-2</v>
      </c>
      <c r="CG1587" s="14">
        <v>3.6129642590574697E-2</v>
      </c>
      <c r="CH1587" s="14">
        <v>3.07447557766009E-2</v>
      </c>
      <c r="CI1587" s="14"/>
      <c r="CJ1587" s="14">
        <v>2.58615630587016E-2</v>
      </c>
      <c r="CK1587" s="14">
        <v>5.44658035879831E-2</v>
      </c>
      <c r="CL1587" s="14">
        <v>3.0980493968907698E-2</v>
      </c>
      <c r="CM1587" s="14">
        <v>1.4364393110782201E-2</v>
      </c>
      <c r="CN1587" s="14"/>
      <c r="CO1587" s="14">
        <v>6.2986684949917798E-2</v>
      </c>
      <c r="CP1587" s="14">
        <v>2.7967576950200801E-2</v>
      </c>
      <c r="CQ1587" s="14"/>
      <c r="CR1587" s="14">
        <v>3.8547666989238401E-2</v>
      </c>
      <c r="CS1587" s="14">
        <v>3.40543276469642E-2</v>
      </c>
    </row>
    <row r="1588" spans="2:97" x14ac:dyDescent="0.3">
      <c r="B1588" t="s">
        <v>92</v>
      </c>
      <c r="C1588" s="14">
        <v>7.2263511604210295E-2</v>
      </c>
      <c r="D1588" s="14">
        <v>4.48819205685543E-2</v>
      </c>
      <c r="E1588" s="14">
        <v>9.9261931938522396E-2</v>
      </c>
      <c r="F1588" s="14"/>
      <c r="G1588" s="14">
        <v>5.4971446265612497E-2</v>
      </c>
      <c r="H1588" s="14">
        <v>5.4340417034214702E-2</v>
      </c>
      <c r="I1588" s="14">
        <v>8.3317273274502404E-2</v>
      </c>
      <c r="J1588" s="14">
        <v>7.4652614563153502E-2</v>
      </c>
      <c r="K1588" s="14">
        <v>8.8630784816265601E-2</v>
      </c>
      <c r="L1588" s="14">
        <v>7.6374043380728202E-2</v>
      </c>
      <c r="M1588" s="14"/>
      <c r="N1588" s="14">
        <v>4.2998014596167103E-2</v>
      </c>
      <c r="O1588" s="14">
        <v>7.2945267474334996E-2</v>
      </c>
      <c r="P1588" s="14">
        <v>6.3213644076581602E-2</v>
      </c>
      <c r="Q1588" s="14">
        <v>0.10581089646863399</v>
      </c>
      <c r="R1588" s="14"/>
      <c r="S1588" s="14">
        <v>3.4749606475166901E-2</v>
      </c>
      <c r="T1588" s="14">
        <v>5.7737361736552598E-2</v>
      </c>
      <c r="U1588" s="14">
        <v>9.1866848541567306E-2</v>
      </c>
      <c r="V1588" s="14">
        <v>5.6838402363191397E-2</v>
      </c>
      <c r="W1588" s="14">
        <v>7.1620556793471804E-2</v>
      </c>
      <c r="X1588" s="14">
        <v>9.3648758626927495E-2</v>
      </c>
      <c r="Y1588" s="14">
        <v>0.10178459045275801</v>
      </c>
      <c r="Z1588" s="14">
        <v>6.9433610568529106E-2</v>
      </c>
      <c r="AA1588" s="14">
        <v>8.90915231069144E-2</v>
      </c>
      <c r="AB1588" s="14">
        <v>6.3250060072435901E-2</v>
      </c>
      <c r="AC1588" s="14">
        <v>9.98081723520165E-2</v>
      </c>
      <c r="AD1588" s="14">
        <v>8.6240350813619401E-2</v>
      </c>
      <c r="AE1588" s="14"/>
      <c r="AF1588" s="14">
        <v>4.1663558933544703E-2</v>
      </c>
      <c r="AG1588" s="14">
        <v>4.5689153750742097E-2</v>
      </c>
      <c r="AH1588" s="14">
        <v>0.1012029455544</v>
      </c>
      <c r="AI1588" s="14">
        <v>7.0167659232944796E-2</v>
      </c>
      <c r="AJ1588" s="14">
        <v>0.14197398002303999</v>
      </c>
      <c r="AK1588" s="14"/>
      <c r="AL1588" s="14">
        <v>4.5497453667669899E-2</v>
      </c>
      <c r="AM1588" s="14">
        <v>2.7951503321481899E-2</v>
      </c>
      <c r="AN1588" s="14">
        <v>7.5606970025258305E-2</v>
      </c>
      <c r="AO1588" s="14">
        <v>6.2037767958680698E-2</v>
      </c>
      <c r="AP1588" s="14">
        <v>0.118645644416153</v>
      </c>
      <c r="AQ1588" s="14">
        <v>0.13280377627491699</v>
      </c>
      <c r="AR1588" s="14"/>
      <c r="AS1588" s="14">
        <v>9.7465277140963494E-2</v>
      </c>
      <c r="AT1588" s="14">
        <v>8.9566678757833806E-2</v>
      </c>
      <c r="AU1588" s="14">
        <v>6.68178422915717E-2</v>
      </c>
      <c r="AV1588" s="14">
        <v>1.1539090096617801E-2</v>
      </c>
      <c r="AW1588" s="14">
        <v>2.35713078473095E-2</v>
      </c>
      <c r="AX1588" s="14"/>
      <c r="AY1588" s="14">
        <v>0.20128802554766601</v>
      </c>
      <c r="AZ1588" s="14">
        <v>0.16458722024099201</v>
      </c>
      <c r="BA1588" s="14">
        <v>0.10876976881141</v>
      </c>
      <c r="BB1588" s="14">
        <v>9.1934079161900301E-2</v>
      </c>
      <c r="BC1588" s="14">
        <v>7.5933097741480896E-2</v>
      </c>
      <c r="BD1588" s="14">
        <v>8.1372433213892897E-2</v>
      </c>
      <c r="BE1588" s="14">
        <v>7.7297023389791997E-2</v>
      </c>
      <c r="BF1588" s="14">
        <v>6.0308825938553003E-2</v>
      </c>
      <c r="BG1588" s="14">
        <v>6.9104369690442202E-2</v>
      </c>
      <c r="BH1588" s="14">
        <v>6.72526731907227E-2</v>
      </c>
      <c r="BI1588" s="14">
        <v>2.8880128122331001E-2</v>
      </c>
      <c r="BJ1588" s="14">
        <v>3.7815050974234099E-2</v>
      </c>
      <c r="BK1588" s="14">
        <v>3.7189240090834297E-2</v>
      </c>
      <c r="BL1588" s="14">
        <v>3.8313527044734598E-2</v>
      </c>
      <c r="BM1588" s="14">
        <v>5.6557856643039701E-2</v>
      </c>
      <c r="BN1588" s="14">
        <v>2.5020649231850101E-2</v>
      </c>
      <c r="BO1588" s="14"/>
      <c r="BP1588" s="14">
        <v>4.1341024300156501E-2</v>
      </c>
      <c r="BQ1588" s="14">
        <v>7.8818764459211293E-2</v>
      </c>
      <c r="BR1588" s="14">
        <v>8.77023185022342E-2</v>
      </c>
      <c r="BS1588" s="14">
        <v>9.0213016319388897E-2</v>
      </c>
      <c r="BT1588" s="14">
        <v>7.0091153936629097E-2</v>
      </c>
      <c r="BU1588" s="14">
        <v>8.1345186825608803E-2</v>
      </c>
      <c r="BV1588" s="14"/>
      <c r="BW1588" s="14">
        <v>7.0819989123400498E-2</v>
      </c>
      <c r="BX1588" s="14">
        <v>5.3140295073176302E-2</v>
      </c>
      <c r="BY1588" s="14" t="s">
        <v>120</v>
      </c>
      <c r="BZ1588" s="14">
        <v>0.100138689822414</v>
      </c>
      <c r="CA1588" s="14">
        <v>0.11441260351978801</v>
      </c>
      <c r="CB1588" s="14">
        <v>6.1391972634658801E-2</v>
      </c>
      <c r="CC1588" s="14">
        <v>9.3529843524898806E-2</v>
      </c>
      <c r="CD1588" s="14"/>
      <c r="CE1588" s="14">
        <v>3.4693339465562897E-2</v>
      </c>
      <c r="CF1588" s="14">
        <v>2.9486117383159999E-2</v>
      </c>
      <c r="CG1588" s="14">
        <v>0.141948775939373</v>
      </c>
      <c r="CH1588" s="14">
        <v>6.3784287039125004E-2</v>
      </c>
      <c r="CI1588" s="14"/>
      <c r="CJ1588" s="14">
        <v>8.3508039197576794E-2</v>
      </c>
      <c r="CK1588" s="14">
        <v>7.0097539670008799E-2</v>
      </c>
      <c r="CL1588" s="14">
        <v>6.2357889703282501E-2</v>
      </c>
      <c r="CM1588" s="14">
        <v>0.134209661502903</v>
      </c>
      <c r="CN1588" s="14"/>
      <c r="CO1588" s="14">
        <v>2.91473466736062E-2</v>
      </c>
      <c r="CP1588" s="14">
        <v>7.8344374243130899E-2</v>
      </c>
      <c r="CQ1588" s="14"/>
      <c r="CR1588" s="14">
        <v>3.8327326437675099E-2</v>
      </c>
      <c r="CS1588" s="14">
        <v>7.0641952668550098E-2</v>
      </c>
    </row>
    <row r="1589" spans="2:97" x14ac:dyDescent="0.3">
      <c r="B1589" t="s">
        <v>235</v>
      </c>
      <c r="C1589" s="14">
        <v>0.56002595096295604</v>
      </c>
      <c r="D1589" s="14">
        <v>0.56762188702327099</v>
      </c>
      <c r="E1589" s="14">
        <v>0.552464433879025</v>
      </c>
      <c r="F1589" s="14"/>
      <c r="G1589" s="14">
        <v>0.52005655050598298</v>
      </c>
      <c r="H1589" s="14">
        <v>0.511321800220224</v>
      </c>
      <c r="I1589" s="14">
        <v>0.58181175783294004</v>
      </c>
      <c r="J1589" s="14">
        <v>0.54315732384542004</v>
      </c>
      <c r="K1589" s="14">
        <v>0.60427527537375003</v>
      </c>
      <c r="L1589" s="14">
        <v>0.59237627574333895</v>
      </c>
      <c r="M1589" s="14"/>
      <c r="N1589" s="14">
        <v>0.56292555752115303</v>
      </c>
      <c r="O1589" s="14">
        <v>0.56542540178621703</v>
      </c>
      <c r="P1589" s="14">
        <v>0.59915460090667305</v>
      </c>
      <c r="Q1589" s="14">
        <v>0.51963817323713601</v>
      </c>
      <c r="R1589" s="14"/>
      <c r="S1589" s="14">
        <v>0.54776591712868605</v>
      </c>
      <c r="T1589" s="14">
        <v>0.56312716180296696</v>
      </c>
      <c r="U1589" s="14">
        <v>0.51760335025635296</v>
      </c>
      <c r="V1589" s="14">
        <v>0.56683857328348197</v>
      </c>
      <c r="W1589" s="14">
        <v>0.53104402321406596</v>
      </c>
      <c r="X1589" s="14">
        <v>0.61645532819625504</v>
      </c>
      <c r="Y1589" s="14">
        <v>0.51705666158268004</v>
      </c>
      <c r="Z1589" s="14">
        <v>0.49640040324526402</v>
      </c>
      <c r="AA1589" s="14">
        <v>0.56442286471672598</v>
      </c>
      <c r="AB1589" s="14">
        <v>0.63133034824234202</v>
      </c>
      <c r="AC1589" s="14">
        <v>0.57952692987807297</v>
      </c>
      <c r="AD1589" s="14">
        <v>0.53139382984521999</v>
      </c>
      <c r="AE1589" s="14"/>
      <c r="AF1589" s="14">
        <v>0.57816100524659797</v>
      </c>
      <c r="AG1589" s="14">
        <v>0.53592203837674302</v>
      </c>
      <c r="AH1589" s="14">
        <v>0.56596438894341905</v>
      </c>
      <c r="AI1589" s="14">
        <v>0.65033294904237904</v>
      </c>
      <c r="AJ1589" s="14">
        <v>0.50708811876215099</v>
      </c>
      <c r="AK1589" s="14"/>
      <c r="AL1589" s="14">
        <v>0.51805582180773802</v>
      </c>
      <c r="AM1589" s="14">
        <v>0.58605803030339698</v>
      </c>
      <c r="AN1589" s="14">
        <v>0.57357288664802297</v>
      </c>
      <c r="AO1589" s="14">
        <v>0.61770712603491795</v>
      </c>
      <c r="AP1589" s="14">
        <v>0.52601247522677796</v>
      </c>
      <c r="AQ1589" s="14">
        <v>0.53032899899999897</v>
      </c>
      <c r="AR1589" s="14"/>
      <c r="AS1589" s="14">
        <v>0.54179504815525703</v>
      </c>
      <c r="AT1589" s="14">
        <v>0.57582579209321205</v>
      </c>
      <c r="AU1589" s="14">
        <v>0.52936820375819105</v>
      </c>
      <c r="AV1589" s="14">
        <v>0.57561775342777299</v>
      </c>
      <c r="AW1589" s="14">
        <v>0.57343675304099295</v>
      </c>
      <c r="AX1589" s="14"/>
      <c r="AY1589" s="14">
        <v>0.59014075779593</v>
      </c>
      <c r="AZ1589" s="14">
        <v>0.49394079789335199</v>
      </c>
      <c r="BA1589" s="14">
        <v>0.51614900861842195</v>
      </c>
      <c r="BB1589" s="14">
        <v>0.54803618005022903</v>
      </c>
      <c r="BC1589" s="14">
        <v>0.52065960526598698</v>
      </c>
      <c r="BD1589" s="14">
        <v>0.59186254505773706</v>
      </c>
      <c r="BE1589" s="14">
        <v>0.59070608598029395</v>
      </c>
      <c r="BF1589" s="14">
        <v>0.58372839366652896</v>
      </c>
      <c r="BG1589" s="14">
        <v>0.62436854796424701</v>
      </c>
      <c r="BH1589" s="14">
        <v>0.55356606114856599</v>
      </c>
      <c r="BI1589" s="14">
        <v>0.55319356541415998</v>
      </c>
      <c r="BJ1589" s="14">
        <v>0.50897657719512202</v>
      </c>
      <c r="BK1589" s="14">
        <v>0.69286665362969502</v>
      </c>
      <c r="BL1589" s="14">
        <v>0.55045060299457405</v>
      </c>
      <c r="BM1589" s="14">
        <v>0.55320119732856399</v>
      </c>
      <c r="BN1589" s="14">
        <v>0.56380271764474899</v>
      </c>
      <c r="BO1589" s="14"/>
      <c r="BP1589" s="14">
        <v>0.53348048284911997</v>
      </c>
      <c r="BQ1589" s="14">
        <v>0.57645760717251304</v>
      </c>
      <c r="BR1589" s="14">
        <v>0.55114792832185999</v>
      </c>
      <c r="BS1589" s="14">
        <v>0.54263421402332401</v>
      </c>
      <c r="BT1589" s="14">
        <v>0.60477225912244403</v>
      </c>
      <c r="BU1589" s="14">
        <v>0.60127194141885698</v>
      </c>
      <c r="BV1589" s="14"/>
      <c r="BW1589" s="14">
        <v>0.59484653083665395</v>
      </c>
      <c r="BX1589" s="14">
        <v>0.551738022557275</v>
      </c>
      <c r="BY1589" s="14" t="s">
        <v>120</v>
      </c>
      <c r="BZ1589" s="14">
        <v>0.57510926402888596</v>
      </c>
      <c r="CA1589" s="14">
        <v>0.531755811503692</v>
      </c>
      <c r="CB1589" s="14">
        <v>0.52714908110412595</v>
      </c>
      <c r="CC1589" s="14">
        <v>0.46894728732247998</v>
      </c>
      <c r="CD1589" s="14"/>
      <c r="CE1589" s="14">
        <v>0.54865645323373802</v>
      </c>
      <c r="CF1589" s="14">
        <v>0.61213448665852699</v>
      </c>
      <c r="CG1589" s="14">
        <v>0.53225969098228898</v>
      </c>
      <c r="CH1589" s="14">
        <v>0.58312238082446299</v>
      </c>
      <c r="CI1589" s="14"/>
      <c r="CJ1589" s="14">
        <v>0.59289447846258703</v>
      </c>
      <c r="CK1589" s="14">
        <v>0.559836019753984</v>
      </c>
      <c r="CL1589" s="14">
        <v>0.55459967827152401</v>
      </c>
      <c r="CM1589" s="14">
        <v>0.51815694951281999</v>
      </c>
      <c r="CN1589" s="14"/>
      <c r="CO1589" s="14">
        <v>0.595615721968211</v>
      </c>
      <c r="CP1589" s="14">
        <v>0.55807545399756497</v>
      </c>
      <c r="CQ1589" s="14"/>
      <c r="CR1589" s="14">
        <v>0.56390990430868104</v>
      </c>
      <c r="CS1589" s="14">
        <v>0.56195627543666005</v>
      </c>
    </row>
    <row r="1590" spans="2:97" x14ac:dyDescent="0.3">
      <c r="B1590" t="s">
        <v>236</v>
      </c>
      <c r="C1590" s="14">
        <v>0.130266607032404</v>
      </c>
      <c r="D1590" s="14">
        <v>0.13967684691828</v>
      </c>
      <c r="E1590" s="14">
        <v>0.120275173508488</v>
      </c>
      <c r="F1590" s="14"/>
      <c r="G1590" s="14">
        <v>0.17639916847144199</v>
      </c>
      <c r="H1590" s="14">
        <v>0.21747323962121101</v>
      </c>
      <c r="I1590" s="14">
        <v>0.13403147222554701</v>
      </c>
      <c r="J1590" s="14">
        <v>0.101697949851645</v>
      </c>
      <c r="K1590" s="14">
        <v>8.3576325213229094E-2</v>
      </c>
      <c r="L1590" s="14">
        <v>8.0196750184323096E-2</v>
      </c>
      <c r="M1590" s="14"/>
      <c r="N1590" s="14">
        <v>0.177788403219825</v>
      </c>
      <c r="O1590" s="14">
        <v>0.12838928759227</v>
      </c>
      <c r="P1590" s="14">
        <v>0.110632335862165</v>
      </c>
      <c r="Q1590" s="14">
        <v>9.7931176577476395E-2</v>
      </c>
      <c r="R1590" s="14"/>
      <c r="S1590" s="14">
        <v>0.18283549897677701</v>
      </c>
      <c r="T1590" s="14">
        <v>0.14551221626722199</v>
      </c>
      <c r="U1590" s="14">
        <v>0.12905929429522001</v>
      </c>
      <c r="V1590" s="14">
        <v>0.12407452373208</v>
      </c>
      <c r="W1590" s="14">
        <v>0.13526088664366301</v>
      </c>
      <c r="X1590" s="14">
        <v>9.1974249875216907E-2</v>
      </c>
      <c r="Y1590" s="14">
        <v>0.13364412150428001</v>
      </c>
      <c r="Z1590" s="14">
        <v>0.15495054078637199</v>
      </c>
      <c r="AA1590" s="14">
        <v>0.14799460225285699</v>
      </c>
      <c r="AB1590" s="14">
        <v>5.93833205048983E-2</v>
      </c>
      <c r="AC1590" s="14">
        <v>0.106795975817881</v>
      </c>
      <c r="AD1590" s="14">
        <v>8.8453779456080905E-2</v>
      </c>
      <c r="AE1590" s="14"/>
      <c r="AF1590" s="14">
        <v>0.123636218587355</v>
      </c>
      <c r="AG1590" s="14">
        <v>0.16755336353568301</v>
      </c>
      <c r="AH1590" s="14">
        <v>0.12829256147284099</v>
      </c>
      <c r="AI1590" s="14">
        <v>7.9968419632340998E-2</v>
      </c>
      <c r="AJ1590" s="14">
        <v>9.37331713056649E-2</v>
      </c>
      <c r="AK1590" s="14"/>
      <c r="AL1590" s="14">
        <v>0.20338208915192599</v>
      </c>
      <c r="AM1590" s="14">
        <v>0.11286406167874199</v>
      </c>
      <c r="AN1590" s="14">
        <v>0.114695906727805</v>
      </c>
      <c r="AO1590" s="14">
        <v>0.114237140576739</v>
      </c>
      <c r="AP1590" s="14">
        <v>0.114645539645729</v>
      </c>
      <c r="AQ1590" s="14">
        <v>8.4804850417053601E-2</v>
      </c>
      <c r="AR1590" s="14"/>
      <c r="AS1590" s="14">
        <v>9.2836656076873303E-2</v>
      </c>
      <c r="AT1590" s="14">
        <v>0.119900853933957</v>
      </c>
      <c r="AU1590" s="14">
        <v>0.15944468588107</v>
      </c>
      <c r="AV1590" s="14">
        <v>0.19079084907346699</v>
      </c>
      <c r="AW1590" s="14">
        <v>0.27561971921116402</v>
      </c>
      <c r="AX1590" s="14"/>
      <c r="AY1590" s="14">
        <v>0</v>
      </c>
      <c r="AZ1590" s="14">
        <v>8.89553271276457E-2</v>
      </c>
      <c r="BA1590" s="14">
        <v>0.127229509811357</v>
      </c>
      <c r="BB1590" s="14">
        <v>0.10798432819642401</v>
      </c>
      <c r="BC1590" s="14">
        <v>0.17276410839717499</v>
      </c>
      <c r="BD1590" s="14">
        <v>8.9036530254142807E-2</v>
      </c>
      <c r="BE1590" s="14">
        <v>0.13479021080317999</v>
      </c>
      <c r="BF1590" s="14">
        <v>0.124611645383394</v>
      </c>
      <c r="BG1590" s="14">
        <v>8.5885918247253099E-2</v>
      </c>
      <c r="BH1590" s="14">
        <v>9.5932014216294798E-2</v>
      </c>
      <c r="BI1590" s="14">
        <v>0.14315181089651</v>
      </c>
      <c r="BJ1590" s="14">
        <v>0.203146728071775</v>
      </c>
      <c r="BK1590" s="14">
        <v>0.14085379224709599</v>
      </c>
      <c r="BL1590" s="14">
        <v>0.110616469473878</v>
      </c>
      <c r="BM1590" s="14">
        <v>0.15159810780268901</v>
      </c>
      <c r="BN1590" s="14">
        <v>0.216970917668111</v>
      </c>
      <c r="BO1590" s="14"/>
      <c r="BP1590" s="14">
        <v>0.209717110184475</v>
      </c>
      <c r="BQ1590" s="14">
        <v>0.101366693156831</v>
      </c>
      <c r="BR1590" s="14">
        <v>0.12877201825218401</v>
      </c>
      <c r="BS1590" s="14">
        <v>9.6665883937827005E-2</v>
      </c>
      <c r="BT1590" s="14">
        <v>0.11035973671114301</v>
      </c>
      <c r="BU1590" s="14">
        <v>6.3268456424887598E-2</v>
      </c>
      <c r="BV1590" s="14"/>
      <c r="BW1590" s="14">
        <v>0.105320847227062</v>
      </c>
      <c r="BX1590" s="14">
        <v>0.161952424523363</v>
      </c>
      <c r="BY1590" s="14" t="s">
        <v>120</v>
      </c>
      <c r="BZ1590" s="14">
        <v>7.0552894904947705E-2</v>
      </c>
      <c r="CA1590" s="14">
        <v>0.10742343731461799</v>
      </c>
      <c r="CB1590" s="14">
        <v>0.17499197660082999</v>
      </c>
      <c r="CC1590" s="14">
        <v>0.14652625833314101</v>
      </c>
      <c r="CD1590" s="14"/>
      <c r="CE1590" s="14">
        <v>0.170603361787143</v>
      </c>
      <c r="CF1590" s="14">
        <v>0.133849705725919</v>
      </c>
      <c r="CG1590" s="14">
        <v>8.6837797804343003E-2</v>
      </c>
      <c r="CH1590" s="14">
        <v>0.146874304620596</v>
      </c>
      <c r="CI1590" s="14"/>
      <c r="CJ1590" s="14">
        <v>0.118793052708908</v>
      </c>
      <c r="CK1590" s="14">
        <v>0.16887923406431801</v>
      </c>
      <c r="CL1590" s="14">
        <v>0.126353545182536</v>
      </c>
      <c r="CM1590" s="14">
        <v>7.3311647510186997E-2</v>
      </c>
      <c r="CN1590" s="14"/>
      <c r="CO1590" s="14">
        <v>0.170867721884777</v>
      </c>
      <c r="CP1590" s="14">
        <v>0.12348359554461499</v>
      </c>
      <c r="CQ1590" s="14"/>
      <c r="CR1590" s="14">
        <v>0.183229436765981</v>
      </c>
      <c r="CS1590" s="14">
        <v>0.12626204497024199</v>
      </c>
    </row>
    <row r="1591" spans="2:97" x14ac:dyDescent="0.3">
      <c r="B1591" t="s">
        <v>237</v>
      </c>
      <c r="C1591" s="14">
        <v>0.42975934393055198</v>
      </c>
      <c r="D1591" s="14">
        <v>0.42794504010499101</v>
      </c>
      <c r="E1591" s="14">
        <v>0.43218926037053701</v>
      </c>
      <c r="F1591" s="14"/>
      <c r="G1591" s="14">
        <v>0.34365738203454099</v>
      </c>
      <c r="H1591" s="14">
        <v>0.29384856059901299</v>
      </c>
      <c r="I1591" s="14">
        <v>0.44778028560739203</v>
      </c>
      <c r="J1591" s="14">
        <v>0.44145937399377499</v>
      </c>
      <c r="K1591" s="14">
        <v>0.52069895016052103</v>
      </c>
      <c r="L1591" s="14">
        <v>0.51217952555901602</v>
      </c>
      <c r="M1591" s="14"/>
      <c r="N1591" s="14">
        <v>0.385137154301328</v>
      </c>
      <c r="O1591" s="14">
        <v>0.437036114193948</v>
      </c>
      <c r="P1591" s="14">
        <v>0.48852226504450802</v>
      </c>
      <c r="Q1591" s="14">
        <v>0.42170699665965899</v>
      </c>
      <c r="R1591" s="14"/>
      <c r="S1591" s="14">
        <v>0.36493041815190802</v>
      </c>
      <c r="T1591" s="14">
        <v>0.41761494553574502</v>
      </c>
      <c r="U1591" s="14">
        <v>0.38854405596113301</v>
      </c>
      <c r="V1591" s="14">
        <v>0.44276404955140303</v>
      </c>
      <c r="W1591" s="14">
        <v>0.39578313657040298</v>
      </c>
      <c r="X1591" s="14">
        <v>0.52448107832103896</v>
      </c>
      <c r="Y1591" s="14">
        <v>0.38341254007839998</v>
      </c>
      <c r="Z1591" s="14">
        <v>0.34144986245889197</v>
      </c>
      <c r="AA1591" s="14">
        <v>0.41642826246386799</v>
      </c>
      <c r="AB1591" s="14">
        <v>0.57194702773744399</v>
      </c>
      <c r="AC1591" s="14">
        <v>0.472730954060192</v>
      </c>
      <c r="AD1591" s="14">
        <v>0.44294005038913897</v>
      </c>
      <c r="AE1591" s="14"/>
      <c r="AF1591" s="14">
        <v>0.45452478665924401</v>
      </c>
      <c r="AG1591" s="14">
        <v>0.36836867484106101</v>
      </c>
      <c r="AH1591" s="14">
        <v>0.43767182747057898</v>
      </c>
      <c r="AI1591" s="14">
        <v>0.57036452941003801</v>
      </c>
      <c r="AJ1591" s="14">
        <v>0.41335494745648599</v>
      </c>
      <c r="AK1591" s="14"/>
      <c r="AL1591" s="14">
        <v>0.314673732655812</v>
      </c>
      <c r="AM1591" s="14">
        <v>0.47319396862465402</v>
      </c>
      <c r="AN1591" s="14">
        <v>0.45887697992021798</v>
      </c>
      <c r="AO1591" s="14">
        <v>0.503469985458178</v>
      </c>
      <c r="AP1591" s="14">
        <v>0.41136693558104898</v>
      </c>
      <c r="AQ1591" s="14">
        <v>0.44552414858294498</v>
      </c>
      <c r="AR1591" s="14"/>
      <c r="AS1591" s="14">
        <v>0.44895839207838401</v>
      </c>
      <c r="AT1591" s="14">
        <v>0.455924938159255</v>
      </c>
      <c r="AU1591" s="14">
        <v>0.36992351787712202</v>
      </c>
      <c r="AV1591" s="14">
        <v>0.384826904354306</v>
      </c>
      <c r="AW1591" s="14">
        <v>0.29781703382982899</v>
      </c>
      <c r="AX1591" s="14"/>
      <c r="AY1591" s="14">
        <v>0.59014075779593</v>
      </c>
      <c r="AZ1591" s="14">
        <v>0.40498547076570601</v>
      </c>
      <c r="BA1591" s="14">
        <v>0.388919498807065</v>
      </c>
      <c r="BB1591" s="14">
        <v>0.44005185185380502</v>
      </c>
      <c r="BC1591" s="14">
        <v>0.34789549686881199</v>
      </c>
      <c r="BD1591" s="14">
        <v>0.50282601480359401</v>
      </c>
      <c r="BE1591" s="14">
        <v>0.45591587517711402</v>
      </c>
      <c r="BF1591" s="14">
        <v>0.45911674828313498</v>
      </c>
      <c r="BG1591" s="14">
        <v>0.53848262971699401</v>
      </c>
      <c r="BH1591" s="14">
        <v>0.457634046932271</v>
      </c>
      <c r="BI1591" s="14">
        <v>0.41004175451764902</v>
      </c>
      <c r="BJ1591" s="14">
        <v>0.30582984912334799</v>
      </c>
      <c r="BK1591" s="14">
        <v>0.55201286138259997</v>
      </c>
      <c r="BL1591" s="14">
        <v>0.439834133520696</v>
      </c>
      <c r="BM1591" s="14">
        <v>0.40160308952587398</v>
      </c>
      <c r="BN1591" s="14">
        <v>0.34683179997663799</v>
      </c>
      <c r="BO1591" s="14"/>
      <c r="BP1591" s="14">
        <v>0.323763372664644</v>
      </c>
      <c r="BQ1591" s="14">
        <v>0.47509091401568299</v>
      </c>
      <c r="BR1591" s="14">
        <v>0.42237591006967601</v>
      </c>
      <c r="BS1591" s="14">
        <v>0.44596833008549702</v>
      </c>
      <c r="BT1591" s="14">
        <v>0.49441252241130101</v>
      </c>
      <c r="BU1591" s="14">
        <v>0.53800348499396899</v>
      </c>
      <c r="BV1591" s="14"/>
      <c r="BW1591" s="14">
        <v>0.48952568360959198</v>
      </c>
      <c r="BX1591" s="14">
        <v>0.389785598033912</v>
      </c>
      <c r="BY1591" s="14" t="s">
        <v>120</v>
      </c>
      <c r="BZ1591" s="14">
        <v>0.50455636912393897</v>
      </c>
      <c r="CA1591" s="14">
        <v>0.42433237418907399</v>
      </c>
      <c r="CB1591" s="14">
        <v>0.35215710450329502</v>
      </c>
      <c r="CC1591" s="14">
        <v>0.322421028989339</v>
      </c>
      <c r="CD1591" s="14"/>
      <c r="CE1591" s="14">
        <v>0.37805309144659499</v>
      </c>
      <c r="CF1591" s="14">
        <v>0.47828478093260801</v>
      </c>
      <c r="CG1591" s="14">
        <v>0.445421893177946</v>
      </c>
      <c r="CH1591" s="14">
        <v>0.43624807620386702</v>
      </c>
      <c r="CI1591" s="14"/>
      <c r="CJ1591" s="14">
        <v>0.47410142575367997</v>
      </c>
      <c r="CK1591" s="14">
        <v>0.39095678568966602</v>
      </c>
      <c r="CL1591" s="14">
        <v>0.42824613308898801</v>
      </c>
      <c r="CM1591" s="14">
        <v>0.444845302002633</v>
      </c>
      <c r="CN1591" s="14"/>
      <c r="CO1591" s="14">
        <v>0.424748000083434</v>
      </c>
      <c r="CP1591" s="14">
        <v>0.43459185845295001</v>
      </c>
      <c r="CQ1591" s="14"/>
      <c r="CR1591" s="14">
        <v>0.38068046754270102</v>
      </c>
      <c r="CS1591" s="14">
        <v>0.43569423046641798</v>
      </c>
    </row>
    <row r="1592" spans="2:97" x14ac:dyDescent="0.3">
      <c r="C1592" s="14"/>
      <c r="D1592" s="14"/>
      <c r="E1592" s="14"/>
      <c r="F1592" s="14"/>
      <c r="G1592" s="14"/>
      <c r="H1592" s="14"/>
      <c r="I1592" s="14"/>
      <c r="J1592" s="14"/>
      <c r="K1592" s="14"/>
      <c r="L1592" s="14"/>
      <c r="M1592" s="14"/>
      <c r="N1592" s="14"/>
      <c r="O1592" s="14"/>
      <c r="P1592" s="14"/>
      <c r="Q1592" s="14"/>
      <c r="R1592" s="14"/>
      <c r="S1592" s="14"/>
      <c r="T1592" s="14"/>
      <c r="U1592" s="14"/>
      <c r="V1592" s="14"/>
      <c r="W1592" s="14"/>
      <c r="X1592" s="14"/>
      <c r="Y1592" s="14"/>
      <c r="Z1592" s="14"/>
      <c r="AA1592" s="14"/>
      <c r="AB1592" s="14"/>
      <c r="AC1592" s="14"/>
      <c r="AD1592" s="14"/>
      <c r="AE1592" s="14"/>
      <c r="AF1592" s="14"/>
      <c r="AG1592" s="14"/>
      <c r="AH1592" s="14"/>
      <c r="AI1592" s="14"/>
      <c r="AJ1592" s="14"/>
      <c r="AK1592" s="14"/>
      <c r="AL1592" s="14"/>
      <c r="AM1592" s="14"/>
      <c r="AN1592" s="14"/>
      <c r="AO1592" s="14"/>
      <c r="AP1592" s="14"/>
      <c r="AQ1592" s="14"/>
      <c r="AR1592" s="14"/>
      <c r="AS1592" s="14"/>
      <c r="AT1592" s="14"/>
      <c r="AU1592" s="14"/>
      <c r="AV1592" s="14"/>
      <c r="AW1592" s="14"/>
      <c r="AX1592" s="14"/>
      <c r="AY1592" s="14"/>
      <c r="AZ1592" s="14"/>
      <c r="BA1592" s="14"/>
      <c r="BB1592" s="14"/>
      <c r="BC1592" s="14"/>
      <c r="BD1592" s="14"/>
      <c r="BE1592" s="14"/>
      <c r="BF1592" s="14"/>
      <c r="BG1592" s="14"/>
      <c r="BH1592" s="14"/>
      <c r="BI1592" s="14"/>
      <c r="BJ1592" s="14"/>
      <c r="BK1592" s="14"/>
      <c r="BL1592" s="14"/>
      <c r="BM1592" s="14"/>
      <c r="BN1592" s="14"/>
      <c r="BO1592" s="14"/>
      <c r="BP1592" s="14"/>
      <c r="BQ1592" s="14"/>
      <c r="BR1592" s="14"/>
      <c r="BS1592" s="14"/>
      <c r="BT1592" s="14"/>
      <c r="BU1592" s="14"/>
      <c r="BV1592" s="14"/>
      <c r="BW1592" s="14"/>
      <c r="BX1592" s="14"/>
      <c r="BY1592" s="14"/>
      <c r="BZ1592" s="14"/>
      <c r="CA1592" s="14"/>
      <c r="CB1592" s="14"/>
      <c r="CC1592" s="14"/>
      <c r="CD1592" s="14"/>
      <c r="CE1592" s="14"/>
      <c r="CF1592" s="14"/>
      <c r="CG1592" s="14"/>
      <c r="CH1592" s="14"/>
      <c r="CI1592" s="14"/>
      <c r="CJ1592" s="14"/>
      <c r="CK1592" s="14"/>
      <c r="CL1592" s="14"/>
      <c r="CM1592" s="14"/>
      <c r="CN1592" s="14"/>
      <c r="CO1592" s="14"/>
      <c r="CP1592" s="14"/>
      <c r="CQ1592" s="14"/>
      <c r="CR1592" s="14"/>
      <c r="CS1592" s="14"/>
    </row>
    <row r="1593" spans="2:97" x14ac:dyDescent="0.3">
      <c r="B1593" s="6" t="s">
        <v>592</v>
      </c>
      <c r="C1593" s="14"/>
      <c r="D1593" s="14"/>
      <c r="E1593" s="14"/>
      <c r="F1593" s="14"/>
      <c r="G1593" s="14"/>
      <c r="H1593" s="14"/>
      <c r="I1593" s="14"/>
      <c r="J1593" s="14"/>
      <c r="K1593" s="14"/>
      <c r="L1593" s="14"/>
      <c r="M1593" s="14"/>
      <c r="N1593" s="14"/>
      <c r="O1593" s="14"/>
      <c r="P1593" s="14"/>
      <c r="Q1593" s="14"/>
      <c r="R1593" s="14"/>
      <c r="S1593" s="14"/>
      <c r="T1593" s="14"/>
      <c r="U1593" s="14"/>
      <c r="V1593" s="14"/>
      <c r="W1593" s="14"/>
      <c r="X1593" s="14"/>
      <c r="Y1593" s="14"/>
      <c r="Z1593" s="14"/>
      <c r="AA1593" s="14"/>
      <c r="AB1593" s="14"/>
      <c r="AC1593" s="14"/>
      <c r="AD1593" s="14"/>
      <c r="AE1593" s="14"/>
      <c r="AF1593" s="14"/>
      <c r="AG1593" s="14"/>
      <c r="AH1593" s="14"/>
      <c r="AI1593" s="14"/>
      <c r="AJ1593" s="14"/>
      <c r="AK1593" s="14"/>
      <c r="AL1593" s="14"/>
      <c r="AM1593" s="14"/>
      <c r="AN1593" s="14"/>
      <c r="AO1593" s="14"/>
      <c r="AP1593" s="14"/>
      <c r="AQ1593" s="14"/>
      <c r="AR1593" s="14"/>
      <c r="AS1593" s="14"/>
      <c r="AT1593" s="14"/>
      <c r="AU1593" s="14"/>
      <c r="AV1593" s="14"/>
      <c r="AW1593" s="14"/>
      <c r="AX1593" s="14"/>
      <c r="AY1593" s="14"/>
      <c r="AZ1593" s="14"/>
      <c r="BA1593" s="14"/>
      <c r="BB1593" s="14"/>
      <c r="BC1593" s="14"/>
      <c r="BD1593" s="14"/>
      <c r="BE1593" s="14"/>
      <c r="BF1593" s="14"/>
      <c r="BG1593" s="14"/>
      <c r="BH1593" s="14"/>
      <c r="BI1593" s="14"/>
      <c r="BJ1593" s="14"/>
      <c r="BK1593" s="14"/>
      <c r="BL1593" s="14"/>
      <c r="BM1593" s="14"/>
      <c r="BN1593" s="14"/>
      <c r="BO1593" s="14"/>
      <c r="BP1593" s="14"/>
      <c r="BQ1593" s="14"/>
      <c r="BR1593" s="14"/>
      <c r="BS1593" s="14"/>
      <c r="BT1593" s="14"/>
      <c r="BU1593" s="14"/>
      <c r="BV1593" s="14"/>
      <c r="BW1593" s="14"/>
      <c r="BX1593" s="14"/>
      <c r="BY1593" s="14"/>
      <c r="BZ1593" s="14"/>
      <c r="CA1593" s="14"/>
      <c r="CB1593" s="14"/>
      <c r="CC1593" s="14"/>
      <c r="CD1593" s="14"/>
      <c r="CE1593" s="14"/>
      <c r="CF1593" s="14"/>
      <c r="CG1593" s="14"/>
      <c r="CH1593" s="14"/>
      <c r="CI1593" s="14"/>
      <c r="CJ1593" s="14"/>
      <c r="CK1593" s="14"/>
      <c r="CL1593" s="14"/>
      <c r="CM1593" s="14"/>
      <c r="CN1593" s="14"/>
      <c r="CO1593" s="14"/>
      <c r="CP1593" s="14"/>
      <c r="CQ1593" s="14"/>
      <c r="CR1593" s="14"/>
      <c r="CS1593" s="14"/>
    </row>
    <row r="1594" spans="2:97" x14ac:dyDescent="0.3">
      <c r="B1594" s="24" t="s">
        <v>118</v>
      </c>
      <c r="C1594" s="14"/>
      <c r="D1594" s="14"/>
      <c r="E1594" s="14"/>
      <c r="F1594" s="14"/>
      <c r="G1594" s="14"/>
      <c r="H1594" s="14"/>
      <c r="I1594" s="14"/>
      <c r="J1594" s="14"/>
      <c r="K1594" s="14"/>
      <c r="L1594" s="14"/>
      <c r="M1594" s="14"/>
      <c r="N1594" s="14"/>
      <c r="O1594" s="14"/>
      <c r="P1594" s="14"/>
      <c r="Q1594" s="14"/>
      <c r="R1594" s="14"/>
      <c r="S1594" s="14"/>
      <c r="T1594" s="14"/>
      <c r="U1594" s="14"/>
      <c r="V1594" s="14"/>
      <c r="W1594" s="14"/>
      <c r="X1594" s="14"/>
      <c r="Y1594" s="14"/>
      <c r="Z1594" s="14"/>
      <c r="AA1594" s="14"/>
      <c r="AB1594" s="14"/>
      <c r="AC1594" s="14"/>
      <c r="AD1594" s="14"/>
      <c r="AE1594" s="14"/>
      <c r="AF1594" s="14"/>
      <c r="AG1594" s="14"/>
      <c r="AH1594" s="14"/>
      <c r="AI1594" s="14"/>
      <c r="AJ1594" s="14"/>
      <c r="AK1594" s="14"/>
      <c r="AL1594" s="14"/>
      <c r="AM1594" s="14"/>
      <c r="AN1594" s="14"/>
      <c r="AO1594" s="14"/>
      <c r="AP1594" s="14"/>
      <c r="AQ1594" s="14"/>
      <c r="AR1594" s="14"/>
      <c r="AS1594" s="14"/>
      <c r="AT1594" s="14"/>
      <c r="AU1594" s="14"/>
      <c r="AV1594" s="14"/>
      <c r="AW1594" s="14"/>
      <c r="AX1594" s="14"/>
      <c r="AY1594" s="14"/>
      <c r="AZ1594" s="14"/>
      <c r="BA1594" s="14"/>
      <c r="BB1594" s="14"/>
      <c r="BC1594" s="14"/>
      <c r="BD1594" s="14"/>
      <c r="BE1594" s="14"/>
      <c r="BF1594" s="14"/>
      <c r="BG1594" s="14"/>
      <c r="BH1594" s="14"/>
      <c r="BI1594" s="14"/>
      <c r="BJ1594" s="14"/>
      <c r="BK1594" s="14"/>
      <c r="BL1594" s="14"/>
      <c r="BM1594" s="14"/>
      <c r="BN1594" s="14"/>
      <c r="BO1594" s="14"/>
      <c r="BP1594" s="14"/>
      <c r="BQ1594" s="14"/>
      <c r="BR1594" s="14"/>
      <c r="BS1594" s="14"/>
      <c r="BT1594" s="14"/>
      <c r="BU1594" s="14"/>
      <c r="BV1594" s="14"/>
      <c r="BW1594" s="14"/>
      <c r="BX1594" s="14"/>
      <c r="BY1594" s="14"/>
      <c r="BZ1594" s="14"/>
      <c r="CA1594" s="14"/>
      <c r="CB1594" s="14"/>
      <c r="CC1594" s="14"/>
      <c r="CD1594" s="14"/>
      <c r="CE1594" s="14"/>
      <c r="CF1594" s="14"/>
      <c r="CG1594" s="14"/>
      <c r="CH1594" s="14"/>
      <c r="CI1594" s="14"/>
      <c r="CJ1594" s="14"/>
      <c r="CK1594" s="14"/>
      <c r="CL1594" s="14"/>
      <c r="CM1594" s="14"/>
      <c r="CN1594" s="14"/>
      <c r="CO1594" s="14"/>
      <c r="CP1594" s="14"/>
      <c r="CQ1594" s="14"/>
      <c r="CR1594" s="14"/>
      <c r="CS1594" s="14"/>
    </row>
    <row r="1595" spans="2:97" x14ac:dyDescent="0.3">
      <c r="B1595" t="s">
        <v>230</v>
      </c>
      <c r="C1595" s="14">
        <v>0.13004665035531601</v>
      </c>
      <c r="D1595" s="14">
        <v>0.124302769133135</v>
      </c>
      <c r="E1595" s="14">
        <v>0.13514655870456199</v>
      </c>
      <c r="F1595" s="14"/>
      <c r="G1595" s="14">
        <v>0.134581991757313</v>
      </c>
      <c r="H1595" s="14">
        <v>0.15426725530194299</v>
      </c>
      <c r="I1595" s="14">
        <v>0.138936371930861</v>
      </c>
      <c r="J1595" s="14">
        <v>0.12702755370202901</v>
      </c>
      <c r="K1595" s="14">
        <v>0.118047517769786</v>
      </c>
      <c r="L1595" s="14">
        <v>0.11059262447084001</v>
      </c>
      <c r="M1595" s="14"/>
      <c r="N1595" s="14">
        <v>0.12923589680638101</v>
      </c>
      <c r="O1595" s="14">
        <v>0.14207889527188999</v>
      </c>
      <c r="P1595" s="14">
        <v>0.11097954268776</v>
      </c>
      <c r="Q1595" s="14">
        <v>0.134771275888449</v>
      </c>
      <c r="R1595" s="14"/>
      <c r="S1595" s="14">
        <v>0.164869189333053</v>
      </c>
      <c r="T1595" s="14">
        <v>0.119881224143337</v>
      </c>
      <c r="U1595" s="14">
        <v>8.4178993109575606E-2</v>
      </c>
      <c r="V1595" s="14">
        <v>0.15492589338989701</v>
      </c>
      <c r="W1595" s="14">
        <v>0.101082661951842</v>
      </c>
      <c r="X1595" s="14">
        <v>0.135039884332434</v>
      </c>
      <c r="Y1595" s="14">
        <v>0.114129020157405</v>
      </c>
      <c r="Z1595" s="14">
        <v>9.8927505871719806E-2</v>
      </c>
      <c r="AA1595" s="14">
        <v>0.168262490161561</v>
      </c>
      <c r="AB1595" s="14">
        <v>0.113016034033041</v>
      </c>
      <c r="AC1595" s="14">
        <v>0.14224483158467299</v>
      </c>
      <c r="AD1595" s="14">
        <v>8.5786481215497895E-2</v>
      </c>
      <c r="AE1595" s="14"/>
      <c r="AF1595" s="14">
        <v>0.11362179131892</v>
      </c>
      <c r="AG1595" s="14">
        <v>0.15565190771547899</v>
      </c>
      <c r="AH1595" s="14">
        <v>0.113714153048487</v>
      </c>
      <c r="AI1595" s="14">
        <v>0.135710275230702</v>
      </c>
      <c r="AJ1595" s="14">
        <v>0.13398947933192501</v>
      </c>
      <c r="AK1595" s="14"/>
      <c r="AL1595" s="14">
        <v>0.17065029023375899</v>
      </c>
      <c r="AM1595" s="14">
        <v>0.124886958023115</v>
      </c>
      <c r="AN1595" s="14">
        <v>0.101446911927476</v>
      </c>
      <c r="AO1595" s="14">
        <v>0.13322114171991301</v>
      </c>
      <c r="AP1595" s="14">
        <v>0.100317396478801</v>
      </c>
      <c r="AQ1595" s="14">
        <v>0.110028981145081</v>
      </c>
      <c r="AR1595" s="14"/>
      <c r="AS1595" s="14">
        <v>0.110611981464996</v>
      </c>
      <c r="AT1595" s="14">
        <v>0.107166995235873</v>
      </c>
      <c r="AU1595" s="14">
        <v>0.12662887676908399</v>
      </c>
      <c r="AV1595" s="14">
        <v>0.20312557115912699</v>
      </c>
      <c r="AW1595" s="14">
        <v>0.18086874173221701</v>
      </c>
      <c r="AX1595" s="14"/>
      <c r="AY1595" s="14">
        <v>7.0753139085882696E-2</v>
      </c>
      <c r="AZ1595" s="14">
        <v>0.13787223535259599</v>
      </c>
      <c r="BA1595" s="14">
        <v>0.12614994176585201</v>
      </c>
      <c r="BB1595" s="14">
        <v>0.11760970447786701</v>
      </c>
      <c r="BC1595" s="14">
        <v>0.12108008287903201</v>
      </c>
      <c r="BD1595" s="14">
        <v>0.142628875592932</v>
      </c>
      <c r="BE1595" s="14">
        <v>0.114529001242341</v>
      </c>
      <c r="BF1595" s="14">
        <v>0.10087950208888299</v>
      </c>
      <c r="BG1595" s="14">
        <v>0.13375742549220099</v>
      </c>
      <c r="BH1595" s="14">
        <v>0.119277094857766</v>
      </c>
      <c r="BI1595" s="14">
        <v>0.14594611488370901</v>
      </c>
      <c r="BJ1595" s="14">
        <v>0.10908628823612</v>
      </c>
      <c r="BK1595" s="14">
        <v>0.20076682883913899</v>
      </c>
      <c r="BL1595" s="14">
        <v>4.2892359157707498E-2</v>
      </c>
      <c r="BM1595" s="14">
        <v>0.154015120973122</v>
      </c>
      <c r="BN1595" s="14">
        <v>0.24289047845426301</v>
      </c>
      <c r="BO1595" s="14"/>
      <c r="BP1595" s="14">
        <v>0.167030070641534</v>
      </c>
      <c r="BQ1595" s="14">
        <v>0.11237642080492399</v>
      </c>
      <c r="BR1595" s="14">
        <v>0.13904541881445101</v>
      </c>
      <c r="BS1595" s="14">
        <v>9.8380379135983603E-2</v>
      </c>
      <c r="BT1595" s="14">
        <v>0.155443744696942</v>
      </c>
      <c r="BU1595" s="14">
        <v>9.0615700947091704E-2</v>
      </c>
      <c r="BV1595" s="14"/>
      <c r="BW1595" s="14">
        <v>0.13600357253029799</v>
      </c>
      <c r="BX1595" s="14">
        <v>0.121219102392359</v>
      </c>
      <c r="BY1595" s="14" t="s">
        <v>120</v>
      </c>
      <c r="BZ1595" s="14">
        <v>0.18419337460039401</v>
      </c>
      <c r="CA1595" s="14">
        <v>0.104175426442022</v>
      </c>
      <c r="CB1595" s="14">
        <v>0.139129773705093</v>
      </c>
      <c r="CC1595" s="14">
        <v>4.5710973869600199E-2</v>
      </c>
      <c r="CD1595" s="14"/>
      <c r="CE1595" s="14">
        <v>0.128880341225203</v>
      </c>
      <c r="CF1595" s="14">
        <v>0.15055754753268799</v>
      </c>
      <c r="CG1595" s="14">
        <v>0.144400431467717</v>
      </c>
      <c r="CH1595" s="14">
        <v>0.12767585569932799</v>
      </c>
      <c r="CI1595" s="14"/>
      <c r="CJ1595" s="14">
        <v>0.20149155528225701</v>
      </c>
      <c r="CK1595" s="14">
        <v>0.142650652499068</v>
      </c>
      <c r="CL1595" s="14">
        <v>0.10774816953451601</v>
      </c>
      <c r="CM1595" s="14">
        <v>8.8766934701430905E-2</v>
      </c>
      <c r="CN1595" s="14"/>
      <c r="CO1595" s="14">
        <v>0.21853166385757899</v>
      </c>
      <c r="CP1595" s="14">
        <v>0.117815103988864</v>
      </c>
      <c r="CQ1595" s="14"/>
      <c r="CR1595" s="14">
        <v>0.28226851465562702</v>
      </c>
      <c r="CS1595" s="14">
        <v>0.11577534573209899</v>
      </c>
    </row>
    <row r="1596" spans="2:97" x14ac:dyDescent="0.3">
      <c r="B1596" t="s">
        <v>231</v>
      </c>
      <c r="C1596" s="14">
        <v>0.42019042861017297</v>
      </c>
      <c r="D1596" s="14">
        <v>0.41016036896432101</v>
      </c>
      <c r="E1596" s="14">
        <v>0.43036007729877401</v>
      </c>
      <c r="F1596" s="14"/>
      <c r="G1596" s="14">
        <v>0.45378633412637898</v>
      </c>
      <c r="H1596" s="14">
        <v>0.41674561086351303</v>
      </c>
      <c r="I1596" s="14">
        <v>0.43151941330911098</v>
      </c>
      <c r="J1596" s="14">
        <v>0.37978861621626597</v>
      </c>
      <c r="K1596" s="14">
        <v>0.40237455876670303</v>
      </c>
      <c r="L1596" s="14">
        <v>0.43630942475944801</v>
      </c>
      <c r="M1596" s="14"/>
      <c r="N1596" s="14">
        <v>0.43024060980939599</v>
      </c>
      <c r="O1596" s="14">
        <v>0.432016492943264</v>
      </c>
      <c r="P1596" s="14">
        <v>0.435869853072678</v>
      </c>
      <c r="Q1596" s="14">
        <v>0.384662386798238</v>
      </c>
      <c r="R1596" s="14"/>
      <c r="S1596" s="14">
        <v>0.38996176784525</v>
      </c>
      <c r="T1596" s="14">
        <v>0.434841892766407</v>
      </c>
      <c r="U1596" s="14">
        <v>0.51665726598211403</v>
      </c>
      <c r="V1596" s="14">
        <v>0.39037529367271501</v>
      </c>
      <c r="W1596" s="14">
        <v>0.43623938407407298</v>
      </c>
      <c r="X1596" s="14">
        <v>0.36681517137842701</v>
      </c>
      <c r="Y1596" s="14">
        <v>0.42961404903196099</v>
      </c>
      <c r="Z1596" s="14">
        <v>0.363378176415385</v>
      </c>
      <c r="AA1596" s="14">
        <v>0.41192221761014403</v>
      </c>
      <c r="AB1596" s="14">
        <v>0.43020125585276903</v>
      </c>
      <c r="AC1596" s="14">
        <v>0.40184562703749899</v>
      </c>
      <c r="AD1596" s="14">
        <v>0.53449820808271997</v>
      </c>
      <c r="AE1596" s="14"/>
      <c r="AF1596" s="14">
        <v>0.42255338122173502</v>
      </c>
      <c r="AG1596" s="14">
        <v>0.42225343939104898</v>
      </c>
      <c r="AH1596" s="14">
        <v>0.438636042813631</v>
      </c>
      <c r="AI1596" s="14">
        <v>0.37664009478694099</v>
      </c>
      <c r="AJ1596" s="14">
        <v>0.46077301029568901</v>
      </c>
      <c r="AK1596" s="14"/>
      <c r="AL1596" s="14">
        <v>0.42931980582706403</v>
      </c>
      <c r="AM1596" s="14">
        <v>0.447810567780493</v>
      </c>
      <c r="AN1596" s="14">
        <v>0.44164602327604302</v>
      </c>
      <c r="AO1596" s="14">
        <v>0.35759618406649601</v>
      </c>
      <c r="AP1596" s="14">
        <v>0.50135963367500203</v>
      </c>
      <c r="AQ1596" s="14">
        <v>0.42286633298835202</v>
      </c>
      <c r="AR1596" s="14"/>
      <c r="AS1596" s="14">
        <v>0.40293282555328702</v>
      </c>
      <c r="AT1596" s="14">
        <v>0.44873107926553801</v>
      </c>
      <c r="AU1596" s="14">
        <v>0.41453583096749402</v>
      </c>
      <c r="AV1596" s="14">
        <v>0.43500210332335698</v>
      </c>
      <c r="AW1596" s="14">
        <v>0.36997368409999398</v>
      </c>
      <c r="AX1596" s="14"/>
      <c r="AY1596" s="14">
        <v>0.46336563007559201</v>
      </c>
      <c r="AZ1596" s="14">
        <v>0.40823191297210898</v>
      </c>
      <c r="BA1596" s="14">
        <v>0.39794425927368099</v>
      </c>
      <c r="BB1596" s="14">
        <v>0.35309302149590099</v>
      </c>
      <c r="BC1596" s="14">
        <v>0.46140520859633499</v>
      </c>
      <c r="BD1596" s="14">
        <v>0.40390686258152297</v>
      </c>
      <c r="BE1596" s="14">
        <v>0.44020784719762701</v>
      </c>
      <c r="BF1596" s="14">
        <v>0.49305935462732198</v>
      </c>
      <c r="BG1596" s="14">
        <v>0.43649994077443499</v>
      </c>
      <c r="BH1596" s="14">
        <v>0.43758235584315103</v>
      </c>
      <c r="BI1596" s="14">
        <v>0.40682306729280199</v>
      </c>
      <c r="BJ1596" s="14">
        <v>0.41191152019122801</v>
      </c>
      <c r="BK1596" s="14">
        <v>0.44665538377171998</v>
      </c>
      <c r="BL1596" s="14">
        <v>0.40086993298719498</v>
      </c>
      <c r="BM1596" s="14">
        <v>0.35436638397482101</v>
      </c>
      <c r="BN1596" s="14">
        <v>0.40021373397638199</v>
      </c>
      <c r="BO1596" s="14"/>
      <c r="BP1596" s="14">
        <v>0.38823110855681098</v>
      </c>
      <c r="BQ1596" s="14">
        <v>0.41126961875920598</v>
      </c>
      <c r="BR1596" s="14">
        <v>0.41538944304293401</v>
      </c>
      <c r="BS1596" s="14">
        <v>0.47569645099668401</v>
      </c>
      <c r="BT1596" s="14">
        <v>0.41055238296631202</v>
      </c>
      <c r="BU1596" s="14">
        <v>0.46099114825009002</v>
      </c>
      <c r="BV1596" s="14"/>
      <c r="BW1596" s="14">
        <v>0.41146083346030998</v>
      </c>
      <c r="BX1596" s="14">
        <v>0.44777392599335403</v>
      </c>
      <c r="BY1596" s="14" t="s">
        <v>120</v>
      </c>
      <c r="BZ1596" s="14">
        <v>0.32920943500887101</v>
      </c>
      <c r="CA1596" s="14">
        <v>0.41226572093469599</v>
      </c>
      <c r="CB1596" s="14">
        <v>0.45808488466298902</v>
      </c>
      <c r="CC1596" s="14">
        <v>0.40485140389185797</v>
      </c>
      <c r="CD1596" s="14"/>
      <c r="CE1596" s="14">
        <v>0.42935671864234998</v>
      </c>
      <c r="CF1596" s="14">
        <v>0.42024472892568099</v>
      </c>
      <c r="CG1596" s="14">
        <v>0.39030054423001298</v>
      </c>
      <c r="CH1596" s="14">
        <v>0.447083663933171</v>
      </c>
      <c r="CI1596" s="14"/>
      <c r="CJ1596" s="14">
        <v>0.43131313217616501</v>
      </c>
      <c r="CK1596" s="14">
        <v>0.425511974196215</v>
      </c>
      <c r="CL1596" s="14">
        <v>0.42138436150929298</v>
      </c>
      <c r="CM1596" s="14">
        <v>0.36279001116658599</v>
      </c>
      <c r="CN1596" s="14"/>
      <c r="CO1596" s="14">
        <v>0.42050233741875098</v>
      </c>
      <c r="CP1596" s="14">
        <v>0.42065027193342602</v>
      </c>
      <c r="CQ1596" s="14"/>
      <c r="CR1596" s="14">
        <v>0.35757671180537998</v>
      </c>
      <c r="CS1596" s="14">
        <v>0.42930457439557601</v>
      </c>
    </row>
    <row r="1597" spans="2:97" x14ac:dyDescent="0.3">
      <c r="B1597" t="s">
        <v>232</v>
      </c>
      <c r="C1597" s="14">
        <v>0.24406293683566299</v>
      </c>
      <c r="D1597" s="14">
        <v>0.26582807529969199</v>
      </c>
      <c r="E1597" s="14">
        <v>0.22349581564340701</v>
      </c>
      <c r="F1597" s="14"/>
      <c r="G1597" s="14">
        <v>0.22021980733274599</v>
      </c>
      <c r="H1597" s="14">
        <v>0.209593716247995</v>
      </c>
      <c r="I1597" s="14">
        <v>0.25573319795964999</v>
      </c>
      <c r="J1597" s="14">
        <v>0.266193802831097</v>
      </c>
      <c r="K1597" s="14">
        <v>0.251557966698429</v>
      </c>
      <c r="L1597" s="14">
        <v>0.25542099925851602</v>
      </c>
      <c r="M1597" s="14"/>
      <c r="N1597" s="14">
        <v>0.21283897066312901</v>
      </c>
      <c r="O1597" s="14">
        <v>0.24395031258984801</v>
      </c>
      <c r="P1597" s="14">
        <v>0.26492909990302199</v>
      </c>
      <c r="Q1597" s="14">
        <v>0.26241600982315</v>
      </c>
      <c r="R1597" s="14"/>
      <c r="S1597" s="14">
        <v>0.248620632392448</v>
      </c>
      <c r="T1597" s="14">
        <v>0.254489191338792</v>
      </c>
      <c r="U1597" s="14">
        <v>0.22183343776009701</v>
      </c>
      <c r="V1597" s="14">
        <v>0.25662712390027198</v>
      </c>
      <c r="W1597" s="14">
        <v>0.22720242466794299</v>
      </c>
      <c r="X1597" s="14">
        <v>0.27184661137534999</v>
      </c>
      <c r="Y1597" s="14">
        <v>0.28168949963906298</v>
      </c>
      <c r="Z1597" s="14">
        <v>0.26814369229496399</v>
      </c>
      <c r="AA1597" s="14">
        <v>0.20174781964445301</v>
      </c>
      <c r="AB1597" s="14">
        <v>0.25384217278250298</v>
      </c>
      <c r="AC1597" s="14">
        <v>0.206981804867337</v>
      </c>
      <c r="AD1597" s="14">
        <v>0.21062573766815901</v>
      </c>
      <c r="AE1597" s="14"/>
      <c r="AF1597" s="14">
        <v>0.270869034558817</v>
      </c>
      <c r="AG1597" s="14">
        <v>0.22510188564238701</v>
      </c>
      <c r="AH1597" s="14">
        <v>0.233138596118592</v>
      </c>
      <c r="AI1597" s="14">
        <v>0.273255938381055</v>
      </c>
      <c r="AJ1597" s="14">
        <v>0.22036843012002699</v>
      </c>
      <c r="AK1597" s="14"/>
      <c r="AL1597" s="14">
        <v>0.18616447060597999</v>
      </c>
      <c r="AM1597" s="14">
        <v>0.24255091398193199</v>
      </c>
      <c r="AN1597" s="14">
        <v>0.26893093609159902</v>
      </c>
      <c r="AO1597" s="14">
        <v>0.29724342224337602</v>
      </c>
      <c r="AP1597" s="14">
        <v>0.19606708420633401</v>
      </c>
      <c r="AQ1597" s="14">
        <v>0.24028910479287299</v>
      </c>
      <c r="AR1597" s="14"/>
      <c r="AS1597" s="14">
        <v>0.28423070930871103</v>
      </c>
      <c r="AT1597" s="14">
        <v>0.25332681567800303</v>
      </c>
      <c r="AU1597" s="14">
        <v>0.24423575883514601</v>
      </c>
      <c r="AV1597" s="14">
        <v>0.14022863078096001</v>
      </c>
      <c r="AW1597" s="14">
        <v>0.282033843929334</v>
      </c>
      <c r="AX1597" s="14"/>
      <c r="AY1597" s="14">
        <v>0.33534634437674199</v>
      </c>
      <c r="AZ1597" s="14">
        <v>0.15459392729889199</v>
      </c>
      <c r="BA1597" s="14">
        <v>0.27524880280357</v>
      </c>
      <c r="BB1597" s="14">
        <v>0.27746839517912297</v>
      </c>
      <c r="BC1597" s="14">
        <v>0.23372677132151101</v>
      </c>
      <c r="BD1597" s="14">
        <v>0.26279412822297199</v>
      </c>
      <c r="BE1597" s="14">
        <v>0.25258819913297298</v>
      </c>
      <c r="BF1597" s="14">
        <v>0.22868623931965101</v>
      </c>
      <c r="BG1597" s="14">
        <v>0.26121775499730898</v>
      </c>
      <c r="BH1597" s="14">
        <v>0.24412822165810399</v>
      </c>
      <c r="BI1597" s="14">
        <v>0.24151335363746901</v>
      </c>
      <c r="BJ1597" s="14">
        <v>0.276572663112509</v>
      </c>
      <c r="BK1597" s="14">
        <v>0.14619398691395399</v>
      </c>
      <c r="BL1597" s="14">
        <v>0.184410753924136</v>
      </c>
      <c r="BM1597" s="14">
        <v>0.26838449410416798</v>
      </c>
      <c r="BN1597" s="14">
        <v>0.17504993444841299</v>
      </c>
      <c r="BO1597" s="14"/>
      <c r="BP1597" s="14">
        <v>0.238356945657268</v>
      </c>
      <c r="BQ1597" s="14">
        <v>0.262102973988245</v>
      </c>
      <c r="BR1597" s="14">
        <v>0.242459898121033</v>
      </c>
      <c r="BS1597" s="14">
        <v>0.240686914529982</v>
      </c>
      <c r="BT1597" s="14">
        <v>0.22018021211831201</v>
      </c>
      <c r="BU1597" s="14">
        <v>0.241215733856881</v>
      </c>
      <c r="BV1597" s="14"/>
      <c r="BW1597" s="14">
        <v>0.23677608354181701</v>
      </c>
      <c r="BX1597" s="14">
        <v>0.25799272550850499</v>
      </c>
      <c r="BY1597" s="14" t="s">
        <v>120</v>
      </c>
      <c r="BZ1597" s="14">
        <v>0.23972036090093099</v>
      </c>
      <c r="CA1597" s="14">
        <v>0.27472319909260601</v>
      </c>
      <c r="CB1597" s="14">
        <v>0.216042478085816</v>
      </c>
      <c r="CC1597" s="14">
        <v>0.261428168621408</v>
      </c>
      <c r="CD1597" s="14"/>
      <c r="CE1597" s="14">
        <v>0.239836846715693</v>
      </c>
      <c r="CF1597" s="14">
        <v>0.24213952158891799</v>
      </c>
      <c r="CG1597" s="14">
        <v>0.24368955142000001</v>
      </c>
      <c r="CH1597" s="14">
        <v>0.21614627909895701</v>
      </c>
      <c r="CI1597" s="14"/>
      <c r="CJ1597" s="14">
        <v>0.18155918382331501</v>
      </c>
      <c r="CK1597" s="14">
        <v>0.22691147811697199</v>
      </c>
      <c r="CL1597" s="14">
        <v>0.26489313360907901</v>
      </c>
      <c r="CM1597" s="14">
        <v>0.288092211679434</v>
      </c>
      <c r="CN1597" s="14"/>
      <c r="CO1597" s="14">
        <v>0.19842378308552799</v>
      </c>
      <c r="CP1597" s="14">
        <v>0.248479042839131</v>
      </c>
      <c r="CQ1597" s="14"/>
      <c r="CR1597" s="14">
        <v>0.22384606246403099</v>
      </c>
      <c r="CS1597" s="14">
        <v>0.244067858498314</v>
      </c>
    </row>
    <row r="1598" spans="2:97" x14ac:dyDescent="0.3">
      <c r="B1598" t="s">
        <v>233</v>
      </c>
      <c r="C1598" s="14">
        <v>8.7738671611555005E-2</v>
      </c>
      <c r="D1598" s="14">
        <v>0.105324525402331</v>
      </c>
      <c r="E1598" s="14">
        <v>7.0796434074969994E-2</v>
      </c>
      <c r="F1598" s="14"/>
      <c r="G1598" s="14">
        <v>0.123436530317515</v>
      </c>
      <c r="H1598" s="14">
        <v>0.106623534737128</v>
      </c>
      <c r="I1598" s="14">
        <v>7.5584952090919005E-2</v>
      </c>
      <c r="J1598" s="14">
        <v>7.5928817438164695E-2</v>
      </c>
      <c r="K1598" s="14">
        <v>9.7762205856979298E-2</v>
      </c>
      <c r="L1598" s="14">
        <v>6.14889076124168E-2</v>
      </c>
      <c r="M1598" s="14"/>
      <c r="N1598" s="14">
        <v>0.12027634293191</v>
      </c>
      <c r="O1598" s="14">
        <v>7.8890653516591303E-2</v>
      </c>
      <c r="P1598" s="14">
        <v>7.3653835894453207E-2</v>
      </c>
      <c r="Q1598" s="14">
        <v>7.5278077635609106E-2</v>
      </c>
      <c r="R1598" s="14"/>
      <c r="S1598" s="14">
        <v>7.8815296566513704E-2</v>
      </c>
      <c r="T1598" s="14">
        <v>7.66810219317694E-2</v>
      </c>
      <c r="U1598" s="14">
        <v>7.8902033888111803E-2</v>
      </c>
      <c r="V1598" s="14">
        <v>6.18584969574133E-2</v>
      </c>
      <c r="W1598" s="14">
        <v>0.122261669698074</v>
      </c>
      <c r="X1598" s="14">
        <v>8.0153249562097795E-2</v>
      </c>
      <c r="Y1598" s="14">
        <v>8.8619846011514E-2</v>
      </c>
      <c r="Z1598" s="14">
        <v>0.11949417508591299</v>
      </c>
      <c r="AA1598" s="14">
        <v>9.7515486964342799E-2</v>
      </c>
      <c r="AB1598" s="14">
        <v>8.8526036818399503E-2</v>
      </c>
      <c r="AC1598" s="14">
        <v>0.13165257230557101</v>
      </c>
      <c r="AD1598" s="14">
        <v>6.4354420622146094E-2</v>
      </c>
      <c r="AE1598" s="14"/>
      <c r="AF1598" s="14">
        <v>8.9672023798535602E-2</v>
      </c>
      <c r="AG1598" s="14">
        <v>9.13666126494425E-2</v>
      </c>
      <c r="AH1598" s="14">
        <v>9.4403173902836895E-2</v>
      </c>
      <c r="AI1598" s="14">
        <v>8.3053991384813897E-2</v>
      </c>
      <c r="AJ1598" s="14">
        <v>9.0454188964213797E-2</v>
      </c>
      <c r="AK1598" s="14"/>
      <c r="AL1598" s="14">
        <v>0.106840687839949</v>
      </c>
      <c r="AM1598" s="14">
        <v>8.0903765851572898E-2</v>
      </c>
      <c r="AN1598" s="14">
        <v>0.10888974763043099</v>
      </c>
      <c r="AO1598" s="14">
        <v>8.4951716642641797E-2</v>
      </c>
      <c r="AP1598" s="14">
        <v>0.108394693286789</v>
      </c>
      <c r="AQ1598" s="14">
        <v>4.9216632471550698E-2</v>
      </c>
      <c r="AR1598" s="14"/>
      <c r="AS1598" s="14">
        <v>7.6827403897480495E-2</v>
      </c>
      <c r="AT1598" s="14">
        <v>8.8392443562169395E-2</v>
      </c>
      <c r="AU1598" s="14">
        <v>9.1220085698403203E-2</v>
      </c>
      <c r="AV1598" s="14">
        <v>0.143741520396447</v>
      </c>
      <c r="AW1598" s="14">
        <v>2.5386065425781999E-2</v>
      </c>
      <c r="AX1598" s="14"/>
      <c r="AY1598" s="14">
        <v>0</v>
      </c>
      <c r="AZ1598" s="14">
        <v>8.33466748048447E-2</v>
      </c>
      <c r="BA1598" s="14">
        <v>8.2204957303623802E-2</v>
      </c>
      <c r="BB1598" s="14">
        <v>0.12155769467130501</v>
      </c>
      <c r="BC1598" s="14">
        <v>6.3646892175690195E-2</v>
      </c>
      <c r="BD1598" s="14">
        <v>5.3748803437911399E-2</v>
      </c>
      <c r="BE1598" s="14">
        <v>7.9742678538059997E-2</v>
      </c>
      <c r="BF1598" s="14">
        <v>8.1718848012925296E-2</v>
      </c>
      <c r="BG1598" s="14">
        <v>7.9445207540232196E-2</v>
      </c>
      <c r="BH1598" s="14">
        <v>8.7182992558611394E-2</v>
      </c>
      <c r="BI1598" s="14">
        <v>0.13484599069277101</v>
      </c>
      <c r="BJ1598" s="14">
        <v>9.8482249883588294E-2</v>
      </c>
      <c r="BK1598" s="14">
        <v>8.2382778605731399E-2</v>
      </c>
      <c r="BL1598" s="14">
        <v>0.21190698656742299</v>
      </c>
      <c r="BM1598" s="14">
        <v>0.141218092490593</v>
      </c>
      <c r="BN1598" s="14">
        <v>8.5435639498723903E-2</v>
      </c>
      <c r="BO1598" s="14"/>
      <c r="BP1598" s="14">
        <v>0.101906019111499</v>
      </c>
      <c r="BQ1598" s="14">
        <v>9.7500160597630406E-2</v>
      </c>
      <c r="BR1598" s="14">
        <v>7.9292104042735498E-2</v>
      </c>
      <c r="BS1598" s="14">
        <v>6.8475101504642005E-2</v>
      </c>
      <c r="BT1598" s="14">
        <v>6.7977179516743605E-2</v>
      </c>
      <c r="BU1598" s="14">
        <v>0.102833391230823</v>
      </c>
      <c r="BV1598" s="14"/>
      <c r="BW1598" s="14">
        <v>8.7312026748306196E-2</v>
      </c>
      <c r="BX1598" s="14">
        <v>9.0527536027968605E-2</v>
      </c>
      <c r="BY1598" s="14" t="s">
        <v>120</v>
      </c>
      <c r="BZ1598" s="14">
        <v>0.14270431443288101</v>
      </c>
      <c r="CA1598" s="14">
        <v>4.9613882760765102E-2</v>
      </c>
      <c r="CB1598" s="14">
        <v>7.5298894456471394E-2</v>
      </c>
      <c r="CC1598" s="14">
        <v>0.112658282098552</v>
      </c>
      <c r="CD1598" s="14"/>
      <c r="CE1598" s="14">
        <v>0.10120744829474</v>
      </c>
      <c r="CF1598" s="14">
        <v>8.8758491322731295E-2</v>
      </c>
      <c r="CG1598" s="14">
        <v>5.9798107484721703E-2</v>
      </c>
      <c r="CH1598" s="14">
        <v>0.103340143851767</v>
      </c>
      <c r="CI1598" s="14"/>
      <c r="CJ1598" s="14">
        <v>9.1691372719480801E-2</v>
      </c>
      <c r="CK1598" s="14">
        <v>9.1518394411573806E-2</v>
      </c>
      <c r="CL1598" s="14">
        <v>9.0471733784619202E-2</v>
      </c>
      <c r="CM1598" s="14">
        <v>4.14000266945398E-2</v>
      </c>
      <c r="CN1598" s="14"/>
      <c r="CO1598" s="14">
        <v>9.1715038083542894E-2</v>
      </c>
      <c r="CP1598" s="14">
        <v>8.8768384388363403E-2</v>
      </c>
      <c r="CQ1598" s="14"/>
      <c r="CR1598" s="14">
        <v>8.4269822277608999E-2</v>
      </c>
      <c r="CS1598" s="14">
        <v>8.9578640729752093E-2</v>
      </c>
    </row>
    <row r="1599" spans="2:97" x14ac:dyDescent="0.3">
      <c r="B1599" t="s">
        <v>234</v>
      </c>
      <c r="C1599" s="14">
        <v>2.5702006041316901E-2</v>
      </c>
      <c r="D1599" s="14">
        <v>3.1026414173692798E-2</v>
      </c>
      <c r="E1599" s="14">
        <v>1.9397420438946E-2</v>
      </c>
      <c r="F1599" s="14"/>
      <c r="G1599" s="14">
        <v>2.23482212431809E-2</v>
      </c>
      <c r="H1599" s="14">
        <v>4.74619161979545E-2</v>
      </c>
      <c r="I1599" s="14">
        <v>2.7982066597417098E-2</v>
      </c>
      <c r="J1599" s="14">
        <v>2.5061616436670198E-2</v>
      </c>
      <c r="K1599" s="14">
        <v>1.6728917421944201E-2</v>
      </c>
      <c r="L1599" s="14">
        <v>1.4885369273971801E-2</v>
      </c>
      <c r="M1599" s="14"/>
      <c r="N1599" s="14">
        <v>4.42209378336232E-2</v>
      </c>
      <c r="O1599" s="14">
        <v>1.8654770162479399E-2</v>
      </c>
      <c r="P1599" s="14">
        <v>2.5710394884322901E-2</v>
      </c>
      <c r="Q1599" s="14">
        <v>1.33581421961354E-2</v>
      </c>
      <c r="R1599" s="14"/>
      <c r="S1599" s="14">
        <v>4.5767738689125599E-2</v>
      </c>
      <c r="T1599" s="14">
        <v>1.8154377640150099E-2</v>
      </c>
      <c r="U1599" s="14">
        <v>1.09822463433236E-2</v>
      </c>
      <c r="V1599" s="14">
        <v>4.3150731099079603E-2</v>
      </c>
      <c r="W1599" s="14">
        <v>3.3303437998986399E-2</v>
      </c>
      <c r="X1599" s="14">
        <v>2.17225718084595E-2</v>
      </c>
      <c r="Y1599" s="14">
        <v>1.7568353628678101E-2</v>
      </c>
      <c r="Z1599" s="14">
        <v>4.7610971794096998E-2</v>
      </c>
      <c r="AA1599" s="14">
        <v>1.29543006764217E-2</v>
      </c>
      <c r="AB1599" s="14">
        <v>2.8412593468072699E-2</v>
      </c>
      <c r="AC1599" s="14">
        <v>1.1784612507224901E-2</v>
      </c>
      <c r="AD1599" s="14">
        <v>0</v>
      </c>
      <c r="AE1599" s="14"/>
      <c r="AF1599" s="14">
        <v>1.7352834848828502E-2</v>
      </c>
      <c r="AG1599" s="14">
        <v>3.69429909595076E-2</v>
      </c>
      <c r="AH1599" s="14">
        <v>1.6943076339225802E-2</v>
      </c>
      <c r="AI1599" s="14">
        <v>2.8300500074467601E-2</v>
      </c>
      <c r="AJ1599" s="14">
        <v>8.2391083808068706E-3</v>
      </c>
      <c r="AK1599" s="14"/>
      <c r="AL1599" s="14">
        <v>4.1972252140333399E-2</v>
      </c>
      <c r="AM1599" s="14">
        <v>1.8526858472366899E-2</v>
      </c>
      <c r="AN1599" s="14">
        <v>2.05127142650877E-2</v>
      </c>
      <c r="AO1599" s="14">
        <v>2.65730303855524E-2</v>
      </c>
      <c r="AP1599" s="14">
        <v>2.1049668174140401E-2</v>
      </c>
      <c r="AQ1599" s="14">
        <v>5.3118571790053103E-3</v>
      </c>
      <c r="AR1599" s="14"/>
      <c r="AS1599" s="14">
        <v>8.20276911976907E-3</v>
      </c>
      <c r="AT1599" s="14">
        <v>1.42591012909573E-2</v>
      </c>
      <c r="AU1599" s="14">
        <v>3.2565145541467298E-2</v>
      </c>
      <c r="AV1599" s="14">
        <v>5.0236938833912399E-2</v>
      </c>
      <c r="AW1599" s="14">
        <v>0.117741049000382</v>
      </c>
      <c r="AX1599" s="14"/>
      <c r="AY1599" s="14">
        <v>0</v>
      </c>
      <c r="AZ1599" s="14">
        <v>1.1508184547705001E-2</v>
      </c>
      <c r="BA1599" s="14">
        <v>7.4547869611918897E-3</v>
      </c>
      <c r="BB1599" s="14">
        <v>1.6631172365178699E-2</v>
      </c>
      <c r="BC1599" s="14">
        <v>2.20199782284278E-2</v>
      </c>
      <c r="BD1599" s="14">
        <v>2.3798239963525598E-2</v>
      </c>
      <c r="BE1599" s="14">
        <v>2.4576379426665601E-2</v>
      </c>
      <c r="BF1599" s="14">
        <v>1.6963376744408499E-2</v>
      </c>
      <c r="BG1599" s="14">
        <v>3.2125001796129003E-2</v>
      </c>
      <c r="BH1599" s="14">
        <v>2.40244844498676E-2</v>
      </c>
      <c r="BI1599" s="14">
        <v>2.8793831757055799E-2</v>
      </c>
      <c r="BJ1599" s="14">
        <v>2.2276557760885999E-2</v>
      </c>
      <c r="BK1599" s="14">
        <v>3.731725338571E-2</v>
      </c>
      <c r="BL1599" s="14">
        <v>0.122115844892093</v>
      </c>
      <c r="BM1599" s="14">
        <v>1.9091175619450201E-2</v>
      </c>
      <c r="BN1599" s="14">
        <v>5.3967203285778899E-2</v>
      </c>
      <c r="BO1599" s="14"/>
      <c r="BP1599" s="14">
        <v>4.8436303323968997E-2</v>
      </c>
      <c r="BQ1599" s="14">
        <v>1.52049913989146E-2</v>
      </c>
      <c r="BR1599" s="14">
        <v>2.0508437485315101E-2</v>
      </c>
      <c r="BS1599" s="14">
        <v>1.7865665592368001E-2</v>
      </c>
      <c r="BT1599" s="14">
        <v>2.6428485403412801E-2</v>
      </c>
      <c r="BU1599" s="14">
        <v>0</v>
      </c>
      <c r="BV1599" s="14"/>
      <c r="BW1599" s="14">
        <v>2.3308985169447499E-2</v>
      </c>
      <c r="BX1599" s="14">
        <v>1.5422929081795199E-2</v>
      </c>
      <c r="BY1599" s="14" t="s">
        <v>120</v>
      </c>
      <c r="BZ1599" s="14">
        <v>1.73601153898384E-2</v>
      </c>
      <c r="CA1599" s="14">
        <v>2.6391241508357401E-2</v>
      </c>
      <c r="CB1599" s="14">
        <v>4.4440501009568201E-2</v>
      </c>
      <c r="CC1599" s="14">
        <v>2.2901228668243501E-2</v>
      </c>
      <c r="CD1599" s="14"/>
      <c r="CE1599" s="14">
        <v>4.5444295222021203E-2</v>
      </c>
      <c r="CF1599" s="14">
        <v>3.14162343441085E-2</v>
      </c>
      <c r="CG1599" s="14">
        <v>1.9528229409210202E-2</v>
      </c>
      <c r="CH1599" s="14">
        <v>1.88142007421142E-2</v>
      </c>
      <c r="CI1599" s="14"/>
      <c r="CJ1599" s="14">
        <v>1.9100867642582599E-2</v>
      </c>
      <c r="CK1599" s="14">
        <v>3.4914844576631597E-2</v>
      </c>
      <c r="CL1599" s="14">
        <v>2.6557313867217699E-2</v>
      </c>
      <c r="CM1599" s="14">
        <v>7.1471102699140901E-3</v>
      </c>
      <c r="CN1599" s="14"/>
      <c r="CO1599" s="14">
        <v>3.19057854228929E-2</v>
      </c>
      <c r="CP1599" s="14">
        <v>2.4732462126774001E-2</v>
      </c>
      <c r="CQ1599" s="14"/>
      <c r="CR1599" s="14">
        <v>1.46828715158916E-2</v>
      </c>
      <c r="CS1599" s="14">
        <v>2.8797040591110198E-2</v>
      </c>
    </row>
    <row r="1600" spans="2:97" x14ac:dyDescent="0.3">
      <c r="B1600" t="s">
        <v>92</v>
      </c>
      <c r="C1600" s="14">
        <v>9.2259306545976597E-2</v>
      </c>
      <c r="D1600" s="14">
        <v>6.3357847026827396E-2</v>
      </c>
      <c r="E1600" s="14">
        <v>0.12080369383934</v>
      </c>
      <c r="F1600" s="14"/>
      <c r="G1600" s="14">
        <v>4.5627115222865E-2</v>
      </c>
      <c r="H1600" s="14">
        <v>6.5307966651466903E-2</v>
      </c>
      <c r="I1600" s="14">
        <v>7.02439981120421E-2</v>
      </c>
      <c r="J1600" s="14">
        <v>0.12599959337577299</v>
      </c>
      <c r="K1600" s="14">
        <v>0.113528833486158</v>
      </c>
      <c r="L1600" s="14">
        <v>0.121302674624808</v>
      </c>
      <c r="M1600" s="14"/>
      <c r="N1600" s="14">
        <v>6.3187241955560802E-2</v>
      </c>
      <c r="O1600" s="14">
        <v>8.4408875515927101E-2</v>
      </c>
      <c r="P1600" s="14">
        <v>8.8857273557764099E-2</v>
      </c>
      <c r="Q1600" s="14">
        <v>0.129514107658418</v>
      </c>
      <c r="R1600" s="14"/>
      <c r="S1600" s="14">
        <v>7.1965375173609999E-2</v>
      </c>
      <c r="T1600" s="14">
        <v>9.5952292179545096E-2</v>
      </c>
      <c r="U1600" s="14">
        <v>8.7446022916777597E-2</v>
      </c>
      <c r="V1600" s="14">
        <v>9.3062460980623096E-2</v>
      </c>
      <c r="W1600" s="14">
        <v>7.9910421609081697E-2</v>
      </c>
      <c r="X1600" s="14">
        <v>0.124422511543232</v>
      </c>
      <c r="Y1600" s="14">
        <v>6.8379231531379106E-2</v>
      </c>
      <c r="Z1600" s="14">
        <v>0.10244547853792201</v>
      </c>
      <c r="AA1600" s="14">
        <v>0.107597684943078</v>
      </c>
      <c r="AB1600" s="14">
        <v>8.6001907045215001E-2</v>
      </c>
      <c r="AC1600" s="14">
        <v>0.105490551697695</v>
      </c>
      <c r="AD1600" s="14">
        <v>0.104735152411477</v>
      </c>
      <c r="AE1600" s="14"/>
      <c r="AF1600" s="14">
        <v>8.5930934253164101E-2</v>
      </c>
      <c r="AG1600" s="14">
        <v>6.8683163642134906E-2</v>
      </c>
      <c r="AH1600" s="14">
        <v>0.10316495777722701</v>
      </c>
      <c r="AI1600" s="14">
        <v>0.103039200142021</v>
      </c>
      <c r="AJ1600" s="14">
        <v>8.6175782907338502E-2</v>
      </c>
      <c r="AK1600" s="14"/>
      <c r="AL1600" s="14">
        <v>6.5052493352914798E-2</v>
      </c>
      <c r="AM1600" s="14">
        <v>8.5320935890519603E-2</v>
      </c>
      <c r="AN1600" s="14">
        <v>5.8573666809363698E-2</v>
      </c>
      <c r="AO1600" s="14">
        <v>0.100414504942021</v>
      </c>
      <c r="AP1600" s="14">
        <v>7.2811524178933607E-2</v>
      </c>
      <c r="AQ1600" s="14">
        <v>0.172287091423138</v>
      </c>
      <c r="AR1600" s="14"/>
      <c r="AS1600" s="14">
        <v>0.117194310655757</v>
      </c>
      <c r="AT1600" s="14">
        <v>8.8123564967459503E-2</v>
      </c>
      <c r="AU1600" s="14">
        <v>9.0814302188405902E-2</v>
      </c>
      <c r="AV1600" s="14">
        <v>2.7665235506197101E-2</v>
      </c>
      <c r="AW1600" s="14">
        <v>2.3996615812291299E-2</v>
      </c>
      <c r="AX1600" s="14"/>
      <c r="AY1600" s="14">
        <v>0.13053488646178299</v>
      </c>
      <c r="AZ1600" s="14">
        <v>0.20444706502385299</v>
      </c>
      <c r="BA1600" s="14">
        <v>0.110997251892082</v>
      </c>
      <c r="BB1600" s="14">
        <v>0.113640011810625</v>
      </c>
      <c r="BC1600" s="14">
        <v>9.8121066799004203E-2</v>
      </c>
      <c r="BD1600" s="14">
        <v>0.11312309020113601</v>
      </c>
      <c r="BE1600" s="14">
        <v>8.8355894462333606E-2</v>
      </c>
      <c r="BF1600" s="14">
        <v>7.8692679206810404E-2</v>
      </c>
      <c r="BG1600" s="14">
        <v>5.6954669399693299E-2</v>
      </c>
      <c r="BH1600" s="14">
        <v>8.7804850632500098E-2</v>
      </c>
      <c r="BI1600" s="14">
        <v>4.2077641736193501E-2</v>
      </c>
      <c r="BJ1600" s="14">
        <v>8.1670720815669104E-2</v>
      </c>
      <c r="BK1600" s="14">
        <v>8.6683768483744705E-2</v>
      </c>
      <c r="BL1600" s="14">
        <v>3.7804122471444997E-2</v>
      </c>
      <c r="BM1600" s="14">
        <v>6.2924732837846095E-2</v>
      </c>
      <c r="BN1600" s="14">
        <v>4.2443010336438498E-2</v>
      </c>
      <c r="BO1600" s="14"/>
      <c r="BP1600" s="14">
        <v>5.6039552708919603E-2</v>
      </c>
      <c r="BQ1600" s="14">
        <v>0.10154583445108099</v>
      </c>
      <c r="BR1600" s="14">
        <v>0.10330469849353199</v>
      </c>
      <c r="BS1600" s="14">
        <v>9.8895488240340598E-2</v>
      </c>
      <c r="BT1600" s="14">
        <v>0.119417995298278</v>
      </c>
      <c r="BU1600" s="14">
        <v>0.104344025715113</v>
      </c>
      <c r="BV1600" s="14"/>
      <c r="BW1600" s="14">
        <v>0.10513849854982101</v>
      </c>
      <c r="BX1600" s="14">
        <v>6.7063780996019007E-2</v>
      </c>
      <c r="BY1600" s="14" t="s">
        <v>120</v>
      </c>
      <c r="BZ1600" s="14">
        <v>8.6812399667083498E-2</v>
      </c>
      <c r="CA1600" s="14">
        <v>0.132830529261553</v>
      </c>
      <c r="CB1600" s="14">
        <v>6.7003468080062106E-2</v>
      </c>
      <c r="CC1600" s="14">
        <v>0.152449942850338</v>
      </c>
      <c r="CD1600" s="14"/>
      <c r="CE1600" s="14">
        <v>5.5274349899992997E-2</v>
      </c>
      <c r="CF1600" s="14">
        <v>6.6883476285873503E-2</v>
      </c>
      <c r="CG1600" s="14">
        <v>0.142283135988338</v>
      </c>
      <c r="CH1600" s="14">
        <v>8.6939856674663293E-2</v>
      </c>
      <c r="CI1600" s="14"/>
      <c r="CJ1600" s="14">
        <v>7.4843888356199997E-2</v>
      </c>
      <c r="CK1600" s="14">
        <v>7.8492656199539698E-2</v>
      </c>
      <c r="CL1600" s="14">
        <v>8.8945287695275696E-2</v>
      </c>
      <c r="CM1600" s="14">
        <v>0.21180370548809499</v>
      </c>
      <c r="CN1600" s="14"/>
      <c r="CO1600" s="14">
        <v>3.8921392131705999E-2</v>
      </c>
      <c r="CP1600" s="14">
        <v>9.9554734723442007E-2</v>
      </c>
      <c r="CQ1600" s="14"/>
      <c r="CR1600" s="14">
        <v>3.7356017281460603E-2</v>
      </c>
      <c r="CS1600" s="14">
        <v>9.2476540053147704E-2</v>
      </c>
    </row>
    <row r="1601" spans="2:97" x14ac:dyDescent="0.3">
      <c r="B1601" t="s">
        <v>235</v>
      </c>
      <c r="C1601" s="14">
        <v>0.55023707896548901</v>
      </c>
      <c r="D1601" s="14">
        <v>0.53446313809745605</v>
      </c>
      <c r="E1601" s="14">
        <v>0.56550663600333595</v>
      </c>
      <c r="F1601" s="14"/>
      <c r="G1601" s="14">
        <v>0.58836832588369203</v>
      </c>
      <c r="H1601" s="14">
        <v>0.57101286616545499</v>
      </c>
      <c r="I1601" s="14">
        <v>0.57045578523997198</v>
      </c>
      <c r="J1601" s="14">
        <v>0.50681616991829603</v>
      </c>
      <c r="K1601" s="14">
        <v>0.52042207653648898</v>
      </c>
      <c r="L1601" s="14">
        <v>0.54690204923028796</v>
      </c>
      <c r="M1601" s="14"/>
      <c r="N1601" s="14">
        <v>0.55947650661577597</v>
      </c>
      <c r="O1601" s="14">
        <v>0.57409538821515405</v>
      </c>
      <c r="P1601" s="14">
        <v>0.54684939576043801</v>
      </c>
      <c r="Q1601" s="14">
        <v>0.519433662686687</v>
      </c>
      <c r="R1601" s="14"/>
      <c r="S1601" s="14">
        <v>0.554830957178303</v>
      </c>
      <c r="T1601" s="14">
        <v>0.55472311690974396</v>
      </c>
      <c r="U1601" s="14">
        <v>0.60083625909169003</v>
      </c>
      <c r="V1601" s="14">
        <v>0.54530118706261199</v>
      </c>
      <c r="W1601" s="14">
        <v>0.53732204602591505</v>
      </c>
      <c r="X1601" s="14">
        <v>0.50185505571086098</v>
      </c>
      <c r="Y1601" s="14">
        <v>0.54374306918936599</v>
      </c>
      <c r="Z1601" s="14">
        <v>0.462305682287104</v>
      </c>
      <c r="AA1601" s="14">
        <v>0.58018470777170394</v>
      </c>
      <c r="AB1601" s="14">
        <v>0.54321728988580997</v>
      </c>
      <c r="AC1601" s="14">
        <v>0.54409045862217198</v>
      </c>
      <c r="AD1601" s="14">
        <v>0.62028468929821801</v>
      </c>
      <c r="AE1601" s="14"/>
      <c r="AF1601" s="14">
        <v>0.53617517254065405</v>
      </c>
      <c r="AG1601" s="14">
        <v>0.57790534710652797</v>
      </c>
      <c r="AH1601" s="14">
        <v>0.55235019586211798</v>
      </c>
      <c r="AI1601" s="14">
        <v>0.51235037001764205</v>
      </c>
      <c r="AJ1601" s="14">
        <v>0.59476248962761302</v>
      </c>
      <c r="AK1601" s="14"/>
      <c r="AL1601" s="14">
        <v>0.59997009606082297</v>
      </c>
      <c r="AM1601" s="14">
        <v>0.572697525803608</v>
      </c>
      <c r="AN1601" s="14">
        <v>0.54309293520351898</v>
      </c>
      <c r="AO1601" s="14">
        <v>0.49081732578641002</v>
      </c>
      <c r="AP1601" s="14">
        <v>0.60167703015380303</v>
      </c>
      <c r="AQ1601" s="14">
        <v>0.53289531413343305</v>
      </c>
      <c r="AR1601" s="14"/>
      <c r="AS1601" s="14">
        <v>0.51354480701828198</v>
      </c>
      <c r="AT1601" s="14">
        <v>0.55589807450141104</v>
      </c>
      <c r="AU1601" s="14">
        <v>0.54116470773657799</v>
      </c>
      <c r="AV1601" s="14">
        <v>0.63812767448248298</v>
      </c>
      <c r="AW1601" s="14">
        <v>0.55084242583221099</v>
      </c>
      <c r="AX1601" s="14"/>
      <c r="AY1601" s="14">
        <v>0.53411876916147505</v>
      </c>
      <c r="AZ1601" s="14">
        <v>0.546104148324705</v>
      </c>
      <c r="BA1601" s="14">
        <v>0.52409420103953297</v>
      </c>
      <c r="BB1601" s="14">
        <v>0.470702725973768</v>
      </c>
      <c r="BC1601" s="14">
        <v>0.58248529147536698</v>
      </c>
      <c r="BD1601" s="14">
        <v>0.546535738174455</v>
      </c>
      <c r="BE1601" s="14">
        <v>0.55473684843996796</v>
      </c>
      <c r="BF1601" s="14">
        <v>0.59393885671620505</v>
      </c>
      <c r="BG1601" s="14">
        <v>0.57025736626663603</v>
      </c>
      <c r="BH1601" s="14">
        <v>0.55685945070091702</v>
      </c>
      <c r="BI1601" s="14">
        <v>0.55276918217651105</v>
      </c>
      <c r="BJ1601" s="14">
        <v>0.520997808427348</v>
      </c>
      <c r="BK1601" s="14">
        <v>0.64742221261085897</v>
      </c>
      <c r="BL1601" s="14">
        <v>0.44376229214490298</v>
      </c>
      <c r="BM1601" s="14">
        <v>0.50838150494794299</v>
      </c>
      <c r="BN1601" s="14">
        <v>0.64310421243064497</v>
      </c>
      <c r="BO1601" s="14"/>
      <c r="BP1601" s="14">
        <v>0.55526117919834395</v>
      </c>
      <c r="BQ1601" s="14">
        <v>0.52364603956413003</v>
      </c>
      <c r="BR1601" s="14">
        <v>0.554434861857385</v>
      </c>
      <c r="BS1601" s="14">
        <v>0.57407683013266697</v>
      </c>
      <c r="BT1601" s="14">
        <v>0.56599612766325402</v>
      </c>
      <c r="BU1601" s="14">
        <v>0.55160684919718195</v>
      </c>
      <c r="BV1601" s="14"/>
      <c r="BW1601" s="14">
        <v>0.54746440599060897</v>
      </c>
      <c r="BX1601" s="14">
        <v>0.56899302838571197</v>
      </c>
      <c r="BY1601" s="14" t="s">
        <v>120</v>
      </c>
      <c r="BZ1601" s="14">
        <v>0.51340280960926499</v>
      </c>
      <c r="CA1601" s="14">
        <v>0.51644114737671798</v>
      </c>
      <c r="CB1601" s="14">
        <v>0.59721465836808196</v>
      </c>
      <c r="CC1601" s="14">
        <v>0.45056237776145902</v>
      </c>
      <c r="CD1601" s="14"/>
      <c r="CE1601" s="14">
        <v>0.55823705986755301</v>
      </c>
      <c r="CF1601" s="14">
        <v>0.57080227645836901</v>
      </c>
      <c r="CG1601" s="14">
        <v>0.53470097569773001</v>
      </c>
      <c r="CH1601" s="14">
        <v>0.57475951963249905</v>
      </c>
      <c r="CI1601" s="14"/>
      <c r="CJ1601" s="14">
        <v>0.632804687458422</v>
      </c>
      <c r="CK1601" s="14">
        <v>0.56816262669528295</v>
      </c>
      <c r="CL1601" s="14">
        <v>0.52913253104380797</v>
      </c>
      <c r="CM1601" s="14">
        <v>0.45155694586801698</v>
      </c>
      <c r="CN1601" s="14"/>
      <c r="CO1601" s="14">
        <v>0.63903400127633003</v>
      </c>
      <c r="CP1601" s="14">
        <v>0.53846537592229005</v>
      </c>
      <c r="CQ1601" s="14"/>
      <c r="CR1601" s="14">
        <v>0.63984522646100706</v>
      </c>
      <c r="CS1601" s="14">
        <v>0.54507992012767603</v>
      </c>
    </row>
    <row r="1602" spans="2:97" x14ac:dyDescent="0.3">
      <c r="B1602" t="s">
        <v>236</v>
      </c>
      <c r="C1602" s="14">
        <v>0.113440677652872</v>
      </c>
      <c r="D1602" s="14">
        <v>0.13635093957602401</v>
      </c>
      <c r="E1602" s="14">
        <v>9.0193854513915997E-2</v>
      </c>
      <c r="F1602" s="14"/>
      <c r="G1602" s="14">
        <v>0.14578475156069601</v>
      </c>
      <c r="H1602" s="14">
        <v>0.154085450935083</v>
      </c>
      <c r="I1602" s="14">
        <v>0.103567018688336</v>
      </c>
      <c r="J1602" s="14">
        <v>0.100990433874835</v>
      </c>
      <c r="K1602" s="14">
        <v>0.114491123278923</v>
      </c>
      <c r="L1602" s="14">
        <v>7.6374276886388606E-2</v>
      </c>
      <c r="M1602" s="14"/>
      <c r="N1602" s="14">
        <v>0.16449728076553399</v>
      </c>
      <c r="O1602" s="14">
        <v>9.7545423679070695E-2</v>
      </c>
      <c r="P1602" s="14">
        <v>9.9364230778776E-2</v>
      </c>
      <c r="Q1602" s="14">
        <v>8.8636219831744495E-2</v>
      </c>
      <c r="R1602" s="14"/>
      <c r="S1602" s="14">
        <v>0.124583035255639</v>
      </c>
      <c r="T1602" s="14">
        <v>9.4835399571919499E-2</v>
      </c>
      <c r="U1602" s="14">
        <v>8.9884280231435507E-2</v>
      </c>
      <c r="V1602" s="14">
        <v>0.105009228056493</v>
      </c>
      <c r="W1602" s="14">
        <v>0.15556510769706</v>
      </c>
      <c r="X1602" s="14">
        <v>0.10187582137055699</v>
      </c>
      <c r="Y1602" s="14">
        <v>0.10618819964019199</v>
      </c>
      <c r="Z1602" s="14">
        <v>0.16710514688000999</v>
      </c>
      <c r="AA1602" s="14">
        <v>0.110469787640764</v>
      </c>
      <c r="AB1602" s="14">
        <v>0.116938630286472</v>
      </c>
      <c r="AC1602" s="14">
        <v>0.14343718481279599</v>
      </c>
      <c r="AD1602" s="14">
        <v>6.4354420622146094E-2</v>
      </c>
      <c r="AE1602" s="14"/>
      <c r="AF1602" s="14">
        <v>0.107024858647364</v>
      </c>
      <c r="AG1602" s="14">
        <v>0.12830960360895</v>
      </c>
      <c r="AH1602" s="14">
        <v>0.111346250242063</v>
      </c>
      <c r="AI1602" s="14">
        <v>0.111354491459282</v>
      </c>
      <c r="AJ1602" s="14">
        <v>9.8693297345020595E-2</v>
      </c>
      <c r="AK1602" s="14"/>
      <c r="AL1602" s="14">
        <v>0.148812939980282</v>
      </c>
      <c r="AM1602" s="14">
        <v>9.9430624323939801E-2</v>
      </c>
      <c r="AN1602" s="14">
        <v>0.12940246189551899</v>
      </c>
      <c r="AO1602" s="14">
        <v>0.111524747028194</v>
      </c>
      <c r="AP1602" s="14">
        <v>0.129444361460929</v>
      </c>
      <c r="AQ1602" s="14">
        <v>5.4528489650555997E-2</v>
      </c>
      <c r="AR1602" s="14"/>
      <c r="AS1602" s="14">
        <v>8.5030173017249494E-2</v>
      </c>
      <c r="AT1602" s="14">
        <v>0.102651544853127</v>
      </c>
      <c r="AU1602" s="14">
        <v>0.12378523123987099</v>
      </c>
      <c r="AV1602" s="14">
        <v>0.19397845923036</v>
      </c>
      <c r="AW1602" s="14">
        <v>0.14312711442616399</v>
      </c>
      <c r="AX1602" s="14"/>
      <c r="AY1602" s="14">
        <v>0</v>
      </c>
      <c r="AZ1602" s="14">
        <v>9.4854859352549697E-2</v>
      </c>
      <c r="BA1602" s="14">
        <v>8.9659744264815697E-2</v>
      </c>
      <c r="BB1602" s="14">
        <v>0.138188867036484</v>
      </c>
      <c r="BC1602" s="14">
        <v>8.5666870404117898E-2</v>
      </c>
      <c r="BD1602" s="14">
        <v>7.7547043401437005E-2</v>
      </c>
      <c r="BE1602" s="14">
        <v>0.104319057964726</v>
      </c>
      <c r="BF1602" s="14">
        <v>9.8682224757333695E-2</v>
      </c>
      <c r="BG1602" s="14">
        <v>0.111570209336361</v>
      </c>
      <c r="BH1602" s="14">
        <v>0.11120747700847899</v>
      </c>
      <c r="BI1602" s="14">
        <v>0.163639822449826</v>
      </c>
      <c r="BJ1602" s="14">
        <v>0.120758807644474</v>
      </c>
      <c r="BK1602" s="14">
        <v>0.119700031991441</v>
      </c>
      <c r="BL1602" s="14">
        <v>0.334022831459516</v>
      </c>
      <c r="BM1602" s="14">
        <v>0.16030926811004301</v>
      </c>
      <c r="BN1602" s="14">
        <v>0.13940284278450299</v>
      </c>
      <c r="BO1602" s="14"/>
      <c r="BP1602" s="14">
        <v>0.150342322435468</v>
      </c>
      <c r="BQ1602" s="14">
        <v>0.112705151996545</v>
      </c>
      <c r="BR1602" s="14">
        <v>9.9800541528050596E-2</v>
      </c>
      <c r="BS1602" s="14">
        <v>8.6340767097009996E-2</v>
      </c>
      <c r="BT1602" s="14">
        <v>9.4405664920156396E-2</v>
      </c>
      <c r="BU1602" s="14">
        <v>0.102833391230823</v>
      </c>
      <c r="BV1602" s="14"/>
      <c r="BW1602" s="14">
        <v>0.110621011917754</v>
      </c>
      <c r="BX1602" s="14">
        <v>0.105950465109764</v>
      </c>
      <c r="BY1602" s="14" t="s">
        <v>120</v>
      </c>
      <c r="BZ1602" s="14">
        <v>0.16006442982272001</v>
      </c>
      <c r="CA1602" s="14">
        <v>7.6005124269122495E-2</v>
      </c>
      <c r="CB1602" s="14">
        <v>0.11973939546604</v>
      </c>
      <c r="CC1602" s="14">
        <v>0.13555951076679501</v>
      </c>
      <c r="CD1602" s="14"/>
      <c r="CE1602" s="14">
        <v>0.146651743516761</v>
      </c>
      <c r="CF1602" s="14">
        <v>0.12017472566684</v>
      </c>
      <c r="CG1602" s="14">
        <v>7.9326336893931898E-2</v>
      </c>
      <c r="CH1602" s="14">
        <v>0.122154344593881</v>
      </c>
      <c r="CI1602" s="14"/>
      <c r="CJ1602" s="14">
        <v>0.110792240362063</v>
      </c>
      <c r="CK1602" s="14">
        <v>0.12643323898820499</v>
      </c>
      <c r="CL1602" s="14">
        <v>0.117029047651837</v>
      </c>
      <c r="CM1602" s="14">
        <v>4.8547136964453903E-2</v>
      </c>
      <c r="CN1602" s="14"/>
      <c r="CO1602" s="14">
        <v>0.123620823506436</v>
      </c>
      <c r="CP1602" s="14">
        <v>0.113500846515137</v>
      </c>
      <c r="CQ1602" s="14"/>
      <c r="CR1602" s="14">
        <v>9.8952693793500607E-2</v>
      </c>
      <c r="CS1602" s="14">
        <v>0.118375681320862</v>
      </c>
    </row>
    <row r="1603" spans="2:97" x14ac:dyDescent="0.3">
      <c r="B1603" t="s">
        <v>237</v>
      </c>
      <c r="C1603" s="14">
        <v>0.43679640131261699</v>
      </c>
      <c r="D1603" s="14">
        <v>0.39811219852143198</v>
      </c>
      <c r="E1603" s="14">
        <v>0.47531278148942002</v>
      </c>
      <c r="F1603" s="14"/>
      <c r="G1603" s="14">
        <v>0.442583574322997</v>
      </c>
      <c r="H1603" s="14">
        <v>0.41692741523037302</v>
      </c>
      <c r="I1603" s="14">
        <v>0.46688876655163603</v>
      </c>
      <c r="J1603" s="14">
        <v>0.40582573604346101</v>
      </c>
      <c r="K1603" s="14">
        <v>0.40593095325756601</v>
      </c>
      <c r="L1603" s="14">
        <v>0.47052777234389898</v>
      </c>
      <c r="M1603" s="14"/>
      <c r="N1603" s="14">
        <v>0.39497922585024298</v>
      </c>
      <c r="O1603" s="14">
        <v>0.476549964536084</v>
      </c>
      <c r="P1603" s="14">
        <v>0.44748516498166202</v>
      </c>
      <c r="Q1603" s="14">
        <v>0.43079744285494298</v>
      </c>
      <c r="R1603" s="14"/>
      <c r="S1603" s="14">
        <v>0.43024792192266398</v>
      </c>
      <c r="T1603" s="14">
        <v>0.45988771733782402</v>
      </c>
      <c r="U1603" s="14">
        <v>0.51095197886025501</v>
      </c>
      <c r="V1603" s="14">
        <v>0.440291959006119</v>
      </c>
      <c r="W1603" s="14">
        <v>0.38175693832885499</v>
      </c>
      <c r="X1603" s="14">
        <v>0.39997923434030302</v>
      </c>
      <c r="Y1603" s="14">
        <v>0.437554869549174</v>
      </c>
      <c r="Z1603" s="14">
        <v>0.29520053540709501</v>
      </c>
      <c r="AA1603" s="14">
        <v>0.46971492013094002</v>
      </c>
      <c r="AB1603" s="14">
        <v>0.42627865959933697</v>
      </c>
      <c r="AC1603" s="14">
        <v>0.40065327380937599</v>
      </c>
      <c r="AD1603" s="14">
        <v>0.55593026867607198</v>
      </c>
      <c r="AE1603" s="14"/>
      <c r="AF1603" s="14">
        <v>0.42915031389329</v>
      </c>
      <c r="AG1603" s="14">
        <v>0.44959574349757803</v>
      </c>
      <c r="AH1603" s="14">
        <v>0.44100394562005601</v>
      </c>
      <c r="AI1603" s="14">
        <v>0.400995878558361</v>
      </c>
      <c r="AJ1603" s="14">
        <v>0.496069192282593</v>
      </c>
      <c r="AK1603" s="14"/>
      <c r="AL1603" s="14">
        <v>0.45115715608054102</v>
      </c>
      <c r="AM1603" s="14">
        <v>0.47326690147966899</v>
      </c>
      <c r="AN1603" s="14">
        <v>0.41369047330800002</v>
      </c>
      <c r="AO1603" s="14">
        <v>0.37929257875821598</v>
      </c>
      <c r="AP1603" s="14">
        <v>0.472232668692874</v>
      </c>
      <c r="AQ1603" s="14">
        <v>0.47836682448287698</v>
      </c>
      <c r="AR1603" s="14"/>
      <c r="AS1603" s="14">
        <v>0.42851463400103301</v>
      </c>
      <c r="AT1603" s="14">
        <v>0.45324652964828499</v>
      </c>
      <c r="AU1603" s="14">
        <v>0.41737947649670698</v>
      </c>
      <c r="AV1603" s="14">
        <v>0.44414921525212397</v>
      </c>
      <c r="AW1603" s="14">
        <v>0.407715311406047</v>
      </c>
      <c r="AX1603" s="14"/>
      <c r="AY1603" s="14">
        <v>0.53411876916147505</v>
      </c>
      <c r="AZ1603" s="14">
        <v>0.45124928897215499</v>
      </c>
      <c r="BA1603" s="14">
        <v>0.43443445677471698</v>
      </c>
      <c r="BB1603" s="14">
        <v>0.33251385893728402</v>
      </c>
      <c r="BC1603" s="14">
        <v>0.49681842107124902</v>
      </c>
      <c r="BD1603" s="14">
        <v>0.46898869477301802</v>
      </c>
      <c r="BE1603" s="14">
        <v>0.450417790475242</v>
      </c>
      <c r="BF1603" s="14">
        <v>0.49525663195887099</v>
      </c>
      <c r="BG1603" s="14">
        <v>0.45868715693027501</v>
      </c>
      <c r="BH1603" s="14">
        <v>0.44565197369243797</v>
      </c>
      <c r="BI1603" s="14">
        <v>0.389129359726685</v>
      </c>
      <c r="BJ1603" s="14">
        <v>0.400239000782873</v>
      </c>
      <c r="BK1603" s="14">
        <v>0.527722180619418</v>
      </c>
      <c r="BL1603" s="14">
        <v>0.10973946068538599</v>
      </c>
      <c r="BM1603" s="14">
        <v>0.34807223683789901</v>
      </c>
      <c r="BN1603" s="14">
        <v>0.50370136964614298</v>
      </c>
      <c r="BO1603" s="14"/>
      <c r="BP1603" s="14">
        <v>0.40491885676287698</v>
      </c>
      <c r="BQ1603" s="14">
        <v>0.41094088756758501</v>
      </c>
      <c r="BR1603" s="14">
        <v>0.45463432032933399</v>
      </c>
      <c r="BS1603" s="14">
        <v>0.48773606303565697</v>
      </c>
      <c r="BT1603" s="14">
        <v>0.47159046274309702</v>
      </c>
      <c r="BU1603" s="14">
        <v>0.44877345796635898</v>
      </c>
      <c r="BV1603" s="14"/>
      <c r="BW1603" s="14">
        <v>0.436843394072855</v>
      </c>
      <c r="BX1603" s="14">
        <v>0.463042563275949</v>
      </c>
      <c r="BY1603" s="14" t="s">
        <v>120</v>
      </c>
      <c r="BZ1603" s="14">
        <v>0.35333837978654498</v>
      </c>
      <c r="CA1603" s="14">
        <v>0.440436023107596</v>
      </c>
      <c r="CB1603" s="14">
        <v>0.47747526290204201</v>
      </c>
      <c r="CC1603" s="14">
        <v>0.31500286699466301</v>
      </c>
      <c r="CD1603" s="14"/>
      <c r="CE1603" s="14">
        <v>0.41158531635079199</v>
      </c>
      <c r="CF1603" s="14">
        <v>0.450627550791529</v>
      </c>
      <c r="CG1603" s="14">
        <v>0.45537463880379903</v>
      </c>
      <c r="CH1603" s="14">
        <v>0.45260517503861802</v>
      </c>
      <c r="CI1603" s="14"/>
      <c r="CJ1603" s="14">
        <v>0.52201244709635797</v>
      </c>
      <c r="CK1603" s="14">
        <v>0.44172938770707698</v>
      </c>
      <c r="CL1603" s="14">
        <v>0.412103483391972</v>
      </c>
      <c r="CM1603" s="14">
        <v>0.40300980890356303</v>
      </c>
      <c r="CN1603" s="14"/>
      <c r="CO1603" s="14">
        <v>0.51541317776989504</v>
      </c>
      <c r="CP1603" s="14">
        <v>0.42496452940715301</v>
      </c>
      <c r="CQ1603" s="14"/>
      <c r="CR1603" s="14">
        <v>0.54089253266750703</v>
      </c>
      <c r="CS1603" s="14">
        <v>0.42670423880681302</v>
      </c>
    </row>
    <row r="1604" spans="2:97" x14ac:dyDescent="0.3">
      <c r="C1604" s="14"/>
      <c r="D1604" s="14"/>
      <c r="E1604" s="14"/>
      <c r="F1604" s="14"/>
      <c r="G1604" s="14"/>
      <c r="H1604" s="14"/>
      <c r="I1604" s="14"/>
      <c r="J1604" s="14"/>
      <c r="K1604" s="14"/>
      <c r="L1604" s="14"/>
      <c r="M1604" s="14"/>
      <c r="N1604" s="14"/>
      <c r="O1604" s="14"/>
      <c r="P1604" s="14"/>
      <c r="Q1604" s="14"/>
      <c r="R1604" s="14"/>
      <c r="S1604" s="14"/>
      <c r="T1604" s="14"/>
      <c r="U1604" s="14"/>
      <c r="V1604" s="14"/>
      <c r="W1604" s="14"/>
      <c r="X1604" s="14"/>
      <c r="Y1604" s="14"/>
      <c r="Z1604" s="14"/>
      <c r="AA1604" s="14"/>
      <c r="AB1604" s="14"/>
      <c r="AC1604" s="14"/>
      <c r="AD1604" s="14"/>
      <c r="AE1604" s="14"/>
      <c r="AF1604" s="14"/>
      <c r="AG1604" s="14"/>
      <c r="AH1604" s="14"/>
      <c r="AI1604" s="14"/>
      <c r="AJ1604" s="14"/>
      <c r="AK1604" s="14"/>
      <c r="AL1604" s="14"/>
      <c r="AM1604" s="14"/>
      <c r="AN1604" s="14"/>
      <c r="AO1604" s="14"/>
      <c r="AP1604" s="14"/>
      <c r="AQ1604" s="14"/>
      <c r="AR1604" s="14"/>
      <c r="AS1604" s="14"/>
      <c r="AT1604" s="14"/>
      <c r="AU1604" s="14"/>
      <c r="AV1604" s="14"/>
      <c r="AW1604" s="14"/>
      <c r="AX1604" s="14"/>
      <c r="AY1604" s="14"/>
      <c r="AZ1604" s="14"/>
      <c r="BA1604" s="14"/>
      <c r="BB1604" s="14"/>
      <c r="BC1604" s="14"/>
      <c r="BD1604" s="14"/>
      <c r="BE1604" s="14"/>
      <c r="BF1604" s="14"/>
      <c r="BG1604" s="14"/>
      <c r="BH1604" s="14"/>
      <c r="BI1604" s="14"/>
      <c r="BJ1604" s="14"/>
      <c r="BK1604" s="14"/>
      <c r="BL1604" s="14"/>
      <c r="BM1604" s="14"/>
      <c r="BN1604" s="14"/>
      <c r="BO1604" s="14"/>
      <c r="BP1604" s="14"/>
      <c r="BQ1604" s="14"/>
      <c r="BR1604" s="14"/>
      <c r="BS1604" s="14"/>
      <c r="BT1604" s="14"/>
      <c r="BU1604" s="14"/>
      <c r="BV1604" s="14"/>
      <c r="BW1604" s="14"/>
      <c r="BX1604" s="14"/>
      <c r="BY1604" s="14"/>
      <c r="BZ1604" s="14"/>
      <c r="CA1604" s="14"/>
      <c r="CB1604" s="14"/>
      <c r="CC1604" s="14"/>
      <c r="CD1604" s="14"/>
      <c r="CE1604" s="14"/>
      <c r="CF1604" s="14"/>
      <c r="CG1604" s="14"/>
      <c r="CH1604" s="14"/>
      <c r="CI1604" s="14"/>
      <c r="CJ1604" s="14"/>
      <c r="CK1604" s="14"/>
      <c r="CL1604" s="14"/>
      <c r="CM1604" s="14"/>
      <c r="CN1604" s="14"/>
      <c r="CO1604" s="14"/>
      <c r="CP1604" s="14"/>
      <c r="CQ1604" s="14"/>
      <c r="CR1604" s="14"/>
      <c r="CS1604" s="14"/>
    </row>
    <row r="1605" spans="2:97" x14ac:dyDescent="0.3">
      <c r="B1605" s="6" t="s">
        <v>596</v>
      </c>
      <c r="C1605" s="14"/>
      <c r="D1605" s="14"/>
      <c r="E1605" s="14"/>
      <c r="F1605" s="14"/>
      <c r="G1605" s="14"/>
      <c r="H1605" s="14"/>
      <c r="I1605" s="14"/>
      <c r="J1605" s="14"/>
      <c r="K1605" s="14"/>
      <c r="L1605" s="14"/>
      <c r="M1605" s="14"/>
      <c r="N1605" s="14"/>
      <c r="O1605" s="14"/>
      <c r="P1605" s="14"/>
      <c r="Q1605" s="14"/>
      <c r="R1605" s="14"/>
      <c r="S1605" s="14"/>
      <c r="T1605" s="14"/>
      <c r="U1605" s="14"/>
      <c r="V1605" s="14"/>
      <c r="W1605" s="14"/>
      <c r="X1605" s="14"/>
      <c r="Y1605" s="14"/>
      <c r="Z1605" s="14"/>
      <c r="AA1605" s="14"/>
      <c r="AB1605" s="14"/>
      <c r="AC1605" s="14"/>
      <c r="AD1605" s="14"/>
      <c r="AE1605" s="14"/>
      <c r="AF1605" s="14"/>
      <c r="AG1605" s="14"/>
      <c r="AH1605" s="14"/>
      <c r="AI1605" s="14"/>
      <c r="AJ1605" s="14"/>
      <c r="AK1605" s="14"/>
      <c r="AL1605" s="14"/>
      <c r="AM1605" s="14"/>
      <c r="AN1605" s="14"/>
      <c r="AO1605" s="14"/>
      <c r="AP1605" s="14"/>
      <c r="AQ1605" s="14"/>
      <c r="AR1605" s="14"/>
      <c r="AS1605" s="14"/>
      <c r="AT1605" s="14"/>
      <c r="AU1605" s="14"/>
      <c r="AV1605" s="14"/>
      <c r="AW1605" s="14"/>
      <c r="AX1605" s="14"/>
      <c r="AY1605" s="14"/>
      <c r="AZ1605" s="14"/>
      <c r="BA1605" s="14"/>
      <c r="BB1605" s="14"/>
      <c r="BC1605" s="14"/>
      <c r="BD1605" s="14"/>
      <c r="BE1605" s="14"/>
      <c r="BF1605" s="14"/>
      <c r="BG1605" s="14"/>
      <c r="BH1605" s="14"/>
      <c r="BI1605" s="14"/>
      <c r="BJ1605" s="14"/>
      <c r="BK1605" s="14"/>
      <c r="BL1605" s="14"/>
      <c r="BM1605" s="14"/>
      <c r="BN1605" s="14"/>
      <c r="BO1605" s="14"/>
      <c r="BP1605" s="14"/>
      <c r="BQ1605" s="14"/>
      <c r="BR1605" s="14"/>
      <c r="BS1605" s="14"/>
      <c r="BT1605" s="14"/>
      <c r="BU1605" s="14"/>
      <c r="BV1605" s="14"/>
      <c r="BW1605" s="14"/>
      <c r="BX1605" s="14"/>
      <c r="BY1605" s="14"/>
      <c r="BZ1605" s="14"/>
      <c r="CA1605" s="14"/>
      <c r="CB1605" s="14"/>
      <c r="CC1605" s="14"/>
      <c r="CD1605" s="14"/>
      <c r="CE1605" s="14"/>
      <c r="CF1605" s="14"/>
      <c r="CG1605" s="14"/>
      <c r="CH1605" s="14"/>
      <c r="CI1605" s="14"/>
      <c r="CJ1605" s="14"/>
      <c r="CK1605" s="14"/>
      <c r="CL1605" s="14"/>
      <c r="CM1605" s="14"/>
      <c r="CN1605" s="14"/>
      <c r="CO1605" s="14"/>
      <c r="CP1605" s="14"/>
      <c r="CQ1605" s="14"/>
      <c r="CR1605" s="14"/>
      <c r="CS1605" s="14"/>
    </row>
    <row r="1606" spans="2:97" x14ac:dyDescent="0.3">
      <c r="B1606" s="24" t="s">
        <v>118</v>
      </c>
      <c r="C1606" s="14"/>
      <c r="D1606" s="14"/>
      <c r="E1606" s="14"/>
      <c r="F1606" s="14"/>
      <c r="G1606" s="14"/>
      <c r="H1606" s="14"/>
      <c r="I1606" s="14"/>
      <c r="J1606" s="14"/>
      <c r="K1606" s="14"/>
      <c r="L1606" s="14"/>
      <c r="M1606" s="14"/>
      <c r="N1606" s="14"/>
      <c r="O1606" s="14"/>
      <c r="P1606" s="14"/>
      <c r="Q1606" s="14"/>
      <c r="R1606" s="14"/>
      <c r="S1606" s="14"/>
      <c r="T1606" s="14"/>
      <c r="U1606" s="14"/>
      <c r="V1606" s="14"/>
      <c r="W1606" s="14"/>
      <c r="X1606" s="14"/>
      <c r="Y1606" s="14"/>
      <c r="Z1606" s="14"/>
      <c r="AA1606" s="14"/>
      <c r="AB1606" s="14"/>
      <c r="AC1606" s="14"/>
      <c r="AD1606" s="14"/>
      <c r="AE1606" s="14"/>
      <c r="AF1606" s="14"/>
      <c r="AG1606" s="14"/>
      <c r="AH1606" s="14"/>
      <c r="AI1606" s="14"/>
      <c r="AJ1606" s="14"/>
      <c r="AK1606" s="14"/>
      <c r="AL1606" s="14"/>
      <c r="AM1606" s="14"/>
      <c r="AN1606" s="14"/>
      <c r="AO1606" s="14"/>
      <c r="AP1606" s="14"/>
      <c r="AQ1606" s="14"/>
      <c r="AR1606" s="14"/>
      <c r="AS1606" s="14"/>
      <c r="AT1606" s="14"/>
      <c r="AU1606" s="14"/>
      <c r="AV1606" s="14"/>
      <c r="AW1606" s="14"/>
      <c r="AX1606" s="14"/>
      <c r="AY1606" s="14"/>
      <c r="AZ1606" s="14"/>
      <c r="BA1606" s="14"/>
      <c r="BB1606" s="14"/>
      <c r="BC1606" s="14"/>
      <c r="BD1606" s="14"/>
      <c r="BE1606" s="14"/>
      <c r="BF1606" s="14"/>
      <c r="BG1606" s="14"/>
      <c r="BH1606" s="14"/>
      <c r="BI1606" s="14"/>
      <c r="BJ1606" s="14"/>
      <c r="BK1606" s="14"/>
      <c r="BL1606" s="14"/>
      <c r="BM1606" s="14"/>
      <c r="BN1606" s="14"/>
      <c r="BO1606" s="14"/>
      <c r="BP1606" s="14"/>
      <c r="BQ1606" s="14"/>
      <c r="BR1606" s="14"/>
      <c r="BS1606" s="14"/>
      <c r="BT1606" s="14"/>
      <c r="BU1606" s="14"/>
      <c r="BV1606" s="14"/>
      <c r="BW1606" s="14"/>
      <c r="BX1606" s="14"/>
      <c r="BY1606" s="14"/>
      <c r="BZ1606" s="14"/>
      <c r="CA1606" s="14"/>
      <c r="CB1606" s="14"/>
      <c r="CC1606" s="14"/>
      <c r="CD1606" s="14"/>
      <c r="CE1606" s="14"/>
      <c r="CF1606" s="14"/>
      <c r="CG1606" s="14"/>
      <c r="CH1606" s="14"/>
      <c r="CI1606" s="14"/>
      <c r="CJ1606" s="14"/>
      <c r="CK1606" s="14"/>
      <c r="CL1606" s="14"/>
      <c r="CM1606" s="14"/>
      <c r="CN1606" s="14"/>
      <c r="CO1606" s="14"/>
      <c r="CP1606" s="14"/>
      <c r="CQ1606" s="14"/>
      <c r="CR1606" s="14"/>
      <c r="CS1606" s="14"/>
    </row>
    <row r="1607" spans="2:97" x14ac:dyDescent="0.3">
      <c r="B1607" t="s">
        <v>230</v>
      </c>
      <c r="C1607" s="14">
        <v>0.29214975774922602</v>
      </c>
      <c r="D1607" s="14">
        <v>0.26612181674111801</v>
      </c>
      <c r="E1607" s="14">
        <v>0.31668484590731399</v>
      </c>
      <c r="F1607" s="14"/>
      <c r="G1607" s="14">
        <v>0.20583357708494199</v>
      </c>
      <c r="H1607" s="14">
        <v>0.27115737554432701</v>
      </c>
      <c r="I1607" s="14">
        <v>0.29332467564129799</v>
      </c>
      <c r="J1607" s="14">
        <v>0.320655255195889</v>
      </c>
      <c r="K1607" s="14">
        <v>0.32743644822837098</v>
      </c>
      <c r="L1607" s="14">
        <v>0.31854763441373901</v>
      </c>
      <c r="M1607" s="14"/>
      <c r="N1607" s="14">
        <v>0.24597809049105601</v>
      </c>
      <c r="O1607" s="14">
        <v>0.28822221532428399</v>
      </c>
      <c r="P1607" s="14">
        <v>0.31130034766430698</v>
      </c>
      <c r="Q1607" s="14">
        <v>0.326321590905366</v>
      </c>
      <c r="R1607" s="14"/>
      <c r="S1607" s="14">
        <v>0.32487953367259398</v>
      </c>
      <c r="T1607" s="14">
        <v>0.25758035897362203</v>
      </c>
      <c r="U1607" s="14">
        <v>0.29819372700107399</v>
      </c>
      <c r="V1607" s="14">
        <v>0.29995027187415901</v>
      </c>
      <c r="W1607" s="14">
        <v>0.23028605553524401</v>
      </c>
      <c r="X1607" s="14">
        <v>0.22058915053426101</v>
      </c>
      <c r="Y1607" s="14">
        <v>0.23257422563688501</v>
      </c>
      <c r="Z1607" s="14">
        <v>0.26114416618312097</v>
      </c>
      <c r="AA1607" s="14">
        <v>0.31476093170130698</v>
      </c>
      <c r="AB1607" s="14">
        <v>0.367801032286314</v>
      </c>
      <c r="AC1607" s="14">
        <v>0.38652917223813499</v>
      </c>
      <c r="AD1607" s="14">
        <v>0.34078586493991703</v>
      </c>
      <c r="AE1607" s="14"/>
      <c r="AF1607" s="14">
        <v>0.22255875016441001</v>
      </c>
      <c r="AG1607" s="14">
        <v>0.30452734993607</v>
      </c>
      <c r="AH1607" s="14">
        <v>0.34252736342560403</v>
      </c>
      <c r="AI1607" s="14">
        <v>0.32585017060403398</v>
      </c>
      <c r="AJ1607" s="14">
        <v>0.27001504732495502</v>
      </c>
      <c r="AK1607" s="14"/>
      <c r="AL1607" s="14">
        <v>0.27491628017929098</v>
      </c>
      <c r="AM1607" s="14">
        <v>0.24071077815133199</v>
      </c>
      <c r="AN1607" s="14">
        <v>0.33065787178385497</v>
      </c>
      <c r="AO1607" s="14">
        <v>0.34002736651200499</v>
      </c>
      <c r="AP1607" s="14">
        <v>0.29292913276850102</v>
      </c>
      <c r="AQ1607" s="14">
        <v>0.29497313998603097</v>
      </c>
      <c r="AR1607" s="14"/>
      <c r="AS1607" s="14">
        <v>0.32924887285050702</v>
      </c>
      <c r="AT1607" s="14">
        <v>0.29139528934005998</v>
      </c>
      <c r="AU1607" s="14">
        <v>0.261257000609527</v>
      </c>
      <c r="AV1607" s="14">
        <v>0.28882557372954698</v>
      </c>
      <c r="AW1607" s="14">
        <v>0.26592044390871999</v>
      </c>
      <c r="AX1607" s="14"/>
      <c r="AY1607" s="14">
        <v>0.41513779008749502</v>
      </c>
      <c r="AZ1607" s="14">
        <v>0.32007962332161499</v>
      </c>
      <c r="BA1607" s="14">
        <v>0.249820244529015</v>
      </c>
      <c r="BB1607" s="14">
        <v>0.301345306400369</v>
      </c>
      <c r="BC1607" s="14">
        <v>0.33803551142396099</v>
      </c>
      <c r="BD1607" s="14">
        <v>0.35544830629184498</v>
      </c>
      <c r="BE1607" s="14">
        <v>0.25840419745098497</v>
      </c>
      <c r="BF1607" s="14">
        <v>0.30722931526443598</v>
      </c>
      <c r="BG1607" s="14">
        <v>0.24534736769371401</v>
      </c>
      <c r="BH1607" s="14">
        <v>0.29646324934693102</v>
      </c>
      <c r="BI1607" s="14">
        <v>0.29873996136275299</v>
      </c>
      <c r="BJ1607" s="14">
        <v>0.19797463600311499</v>
      </c>
      <c r="BK1607" s="14">
        <v>0.25285198268182602</v>
      </c>
      <c r="BL1607" s="14">
        <v>0.31446097421631403</v>
      </c>
      <c r="BM1607" s="14">
        <v>0.28826581470132101</v>
      </c>
      <c r="BN1607" s="14">
        <v>0.31200177265107898</v>
      </c>
      <c r="BO1607" s="14"/>
      <c r="BP1607" s="14">
        <v>0.28932615632460101</v>
      </c>
      <c r="BQ1607" s="14">
        <v>0.28265115929138601</v>
      </c>
      <c r="BR1607" s="14">
        <v>0.27890605734583301</v>
      </c>
      <c r="BS1607" s="14">
        <v>0.28250990314473201</v>
      </c>
      <c r="BT1607" s="14">
        <v>0.34199980289463999</v>
      </c>
      <c r="BU1607" s="14">
        <v>0.315983884024925</v>
      </c>
      <c r="BV1607" s="14"/>
      <c r="BW1607" s="14">
        <v>0.28867155081687901</v>
      </c>
      <c r="BX1607" s="14">
        <v>0.25338687066078802</v>
      </c>
      <c r="BY1607" s="14" t="s">
        <v>120</v>
      </c>
      <c r="BZ1607" s="14">
        <v>0.37152704270647002</v>
      </c>
      <c r="CA1607" s="14">
        <v>0.31691428045578202</v>
      </c>
      <c r="CB1607" s="14">
        <v>0.29836065689629299</v>
      </c>
      <c r="CC1607" s="14">
        <v>0.29938042569464401</v>
      </c>
      <c r="CD1607" s="14"/>
      <c r="CE1607" s="14">
        <v>0.26830872547127499</v>
      </c>
      <c r="CF1607" s="14">
        <v>0.25449232637326102</v>
      </c>
      <c r="CG1607" s="14">
        <v>0.38345495907052601</v>
      </c>
      <c r="CH1607" s="14">
        <v>0.296778303739759</v>
      </c>
      <c r="CI1607" s="14"/>
      <c r="CJ1607" s="14">
        <v>0.30195202206021698</v>
      </c>
      <c r="CK1607" s="14">
        <v>0.245544043838368</v>
      </c>
      <c r="CL1607" s="14">
        <v>0.30949269750710001</v>
      </c>
      <c r="CM1607" s="14">
        <v>0.26273305316823697</v>
      </c>
      <c r="CN1607" s="14"/>
      <c r="CO1607" s="14">
        <v>0.30126498549130698</v>
      </c>
      <c r="CP1607" s="14">
        <v>0.29328062072847</v>
      </c>
      <c r="CQ1607" s="14"/>
      <c r="CR1607" s="14">
        <v>0.29746621740547202</v>
      </c>
      <c r="CS1607" s="14">
        <v>0.29158655964491798</v>
      </c>
    </row>
    <row r="1608" spans="2:97" x14ac:dyDescent="0.3">
      <c r="B1608" t="s">
        <v>231</v>
      </c>
      <c r="C1608" s="14">
        <v>0.37174479970241397</v>
      </c>
      <c r="D1608" s="14">
        <v>0.38930455799247599</v>
      </c>
      <c r="E1608" s="14">
        <v>0.35566967921986697</v>
      </c>
      <c r="F1608" s="14"/>
      <c r="G1608" s="14">
        <v>0.42019243391144501</v>
      </c>
      <c r="H1608" s="14">
        <v>0.37477391629951501</v>
      </c>
      <c r="I1608" s="14">
        <v>0.353111995340677</v>
      </c>
      <c r="J1608" s="14">
        <v>0.36867539405682198</v>
      </c>
      <c r="K1608" s="14">
        <v>0.35609452235355599</v>
      </c>
      <c r="L1608" s="14">
        <v>0.365400221526827</v>
      </c>
      <c r="M1608" s="14"/>
      <c r="N1608" s="14">
        <v>0.42564521444008702</v>
      </c>
      <c r="O1608" s="14">
        <v>0.41081224267391397</v>
      </c>
      <c r="P1608" s="14">
        <v>0.31491591247789602</v>
      </c>
      <c r="Q1608" s="14">
        <v>0.32568139548644998</v>
      </c>
      <c r="R1608" s="14"/>
      <c r="S1608" s="14">
        <v>0.37876543481487701</v>
      </c>
      <c r="T1608" s="14">
        <v>0.40802453680225098</v>
      </c>
      <c r="U1608" s="14">
        <v>0.35578440318150301</v>
      </c>
      <c r="V1608" s="14">
        <v>0.36093809894448298</v>
      </c>
      <c r="W1608" s="14">
        <v>0.372165320785808</v>
      </c>
      <c r="X1608" s="14">
        <v>0.42458519592876398</v>
      </c>
      <c r="Y1608" s="14">
        <v>0.36978214316265201</v>
      </c>
      <c r="Z1608" s="14">
        <v>0.35301162242004602</v>
      </c>
      <c r="AA1608" s="14">
        <v>0.31300322240457701</v>
      </c>
      <c r="AB1608" s="14">
        <v>0.356729774433867</v>
      </c>
      <c r="AC1608" s="14">
        <v>0.26320857359176802</v>
      </c>
      <c r="AD1608" s="14">
        <v>0.57046270342132799</v>
      </c>
      <c r="AE1608" s="14"/>
      <c r="AF1608" s="14">
        <v>0.38714627260938</v>
      </c>
      <c r="AG1608" s="14">
        <v>0.39777799855031898</v>
      </c>
      <c r="AH1608" s="14">
        <v>0.40097069051727702</v>
      </c>
      <c r="AI1608" s="14">
        <v>0.26171707947963602</v>
      </c>
      <c r="AJ1608" s="14">
        <v>0.41851372763219002</v>
      </c>
      <c r="AK1608" s="14"/>
      <c r="AL1608" s="14">
        <v>0.451237066002943</v>
      </c>
      <c r="AM1608" s="14">
        <v>0.36067720753084298</v>
      </c>
      <c r="AN1608" s="14">
        <v>0.38357753394149102</v>
      </c>
      <c r="AO1608" s="14">
        <v>0.27476706143250201</v>
      </c>
      <c r="AP1608" s="14">
        <v>0.36964115006998399</v>
      </c>
      <c r="AQ1608" s="14">
        <v>0.39833245783179799</v>
      </c>
      <c r="AR1608" s="14"/>
      <c r="AS1608" s="14">
        <v>0.33453426488819799</v>
      </c>
      <c r="AT1608" s="14">
        <v>0.36057101176552497</v>
      </c>
      <c r="AU1608" s="14">
        <v>0.39268729286621801</v>
      </c>
      <c r="AV1608" s="14">
        <v>0.37450806410815402</v>
      </c>
      <c r="AW1608" s="14">
        <v>0.47024510197616898</v>
      </c>
      <c r="AX1608" s="14"/>
      <c r="AY1608" s="14">
        <v>0.40465774600698601</v>
      </c>
      <c r="AZ1608" s="14">
        <v>0.315745956458236</v>
      </c>
      <c r="BA1608" s="14">
        <v>0.32735738719518198</v>
      </c>
      <c r="BB1608" s="14">
        <v>0.41454662262251601</v>
      </c>
      <c r="BC1608" s="14">
        <v>0.33098904840584797</v>
      </c>
      <c r="BD1608" s="14">
        <v>0.35023192990580798</v>
      </c>
      <c r="BE1608" s="14">
        <v>0.38457709291884401</v>
      </c>
      <c r="BF1608" s="14">
        <v>0.34713093272635898</v>
      </c>
      <c r="BG1608" s="14">
        <v>0.425569126465352</v>
      </c>
      <c r="BH1608" s="14">
        <v>0.34609532478581601</v>
      </c>
      <c r="BI1608" s="14">
        <v>0.34826516778317701</v>
      </c>
      <c r="BJ1608" s="14">
        <v>0.48312107565299001</v>
      </c>
      <c r="BK1608" s="14">
        <v>0.46818585398271401</v>
      </c>
      <c r="BL1608" s="14">
        <v>0.21703335956873801</v>
      </c>
      <c r="BM1608" s="14">
        <v>0.53814666432510905</v>
      </c>
      <c r="BN1608" s="14">
        <v>0.37229568582023098</v>
      </c>
      <c r="BO1608" s="14"/>
      <c r="BP1608" s="14">
        <v>0.40748321901808199</v>
      </c>
      <c r="BQ1608" s="14">
        <v>0.39189933478056699</v>
      </c>
      <c r="BR1608" s="14">
        <v>0.36408923688352102</v>
      </c>
      <c r="BS1608" s="14">
        <v>0.38228965431371498</v>
      </c>
      <c r="BT1608" s="14">
        <v>0.281767925628714</v>
      </c>
      <c r="BU1608" s="14">
        <v>0.25945141297309399</v>
      </c>
      <c r="BV1608" s="14"/>
      <c r="BW1608" s="14">
        <v>0.37420380238241502</v>
      </c>
      <c r="BX1608" s="14">
        <v>0.364582946661414</v>
      </c>
      <c r="BY1608" s="14" t="s">
        <v>120</v>
      </c>
      <c r="BZ1608" s="14">
        <v>0.31255172149391303</v>
      </c>
      <c r="CA1608" s="14">
        <v>0.32518042273167802</v>
      </c>
      <c r="CB1608" s="14">
        <v>0.42104973856106098</v>
      </c>
      <c r="CC1608" s="14">
        <v>0.38831186847613303</v>
      </c>
      <c r="CD1608" s="14"/>
      <c r="CE1608" s="14">
        <v>0.413471841722794</v>
      </c>
      <c r="CF1608" s="14">
        <v>0.39709713954064901</v>
      </c>
      <c r="CG1608" s="14">
        <v>0.31608032030229899</v>
      </c>
      <c r="CH1608" s="14">
        <v>0.37328033997665599</v>
      </c>
      <c r="CI1608" s="14"/>
      <c r="CJ1608" s="14">
        <v>0.32730398082800899</v>
      </c>
      <c r="CK1608" s="14">
        <v>0.414409923193508</v>
      </c>
      <c r="CL1608" s="14">
        <v>0.37790095194963103</v>
      </c>
      <c r="CM1608" s="14">
        <v>0.30455766732172002</v>
      </c>
      <c r="CN1608" s="14"/>
      <c r="CO1608" s="14">
        <v>0.31571522695870102</v>
      </c>
      <c r="CP1608" s="14">
        <v>0.380826531611895</v>
      </c>
      <c r="CQ1608" s="14"/>
      <c r="CR1608" s="14">
        <v>0.363993273392413</v>
      </c>
      <c r="CS1608" s="14">
        <v>0.37381768676723798</v>
      </c>
    </row>
    <row r="1609" spans="2:97" x14ac:dyDescent="0.3">
      <c r="B1609" t="s">
        <v>232</v>
      </c>
      <c r="C1609" s="14">
        <v>0.15896804884325799</v>
      </c>
      <c r="D1609" s="14">
        <v>0.173164963764668</v>
      </c>
      <c r="E1609" s="14">
        <v>0.14555189599505</v>
      </c>
      <c r="F1609" s="14"/>
      <c r="G1609" s="14">
        <v>0.19459723215909899</v>
      </c>
      <c r="H1609" s="14">
        <v>0.189188637046283</v>
      </c>
      <c r="I1609" s="14">
        <v>0.177847690657334</v>
      </c>
      <c r="J1609" s="14">
        <v>0.13574205938466699</v>
      </c>
      <c r="K1609" s="14">
        <v>0.11798972822338701</v>
      </c>
      <c r="L1609" s="14">
        <v>0.14179352430703601</v>
      </c>
      <c r="M1609" s="14"/>
      <c r="N1609" s="14">
        <v>0.155054060716495</v>
      </c>
      <c r="O1609" s="14">
        <v>0.147964101383388</v>
      </c>
      <c r="P1609" s="14">
        <v>0.17836915588941901</v>
      </c>
      <c r="Q1609" s="14">
        <v>0.15758747769049899</v>
      </c>
      <c r="R1609" s="14"/>
      <c r="S1609" s="14">
        <v>0.15278820257558001</v>
      </c>
      <c r="T1609" s="14">
        <v>0.12648929342578499</v>
      </c>
      <c r="U1609" s="14">
        <v>0.17100960443942201</v>
      </c>
      <c r="V1609" s="14">
        <v>0.157176130098202</v>
      </c>
      <c r="W1609" s="14">
        <v>0.20321269490979399</v>
      </c>
      <c r="X1609" s="14">
        <v>0.15910479708196701</v>
      </c>
      <c r="Y1609" s="14">
        <v>0.202440757279987</v>
      </c>
      <c r="Z1609" s="14">
        <v>0.23853354805212201</v>
      </c>
      <c r="AA1609" s="14">
        <v>0.16771250917980701</v>
      </c>
      <c r="AB1609" s="14">
        <v>0.13843839184095399</v>
      </c>
      <c r="AC1609" s="14">
        <v>0.14914296637799801</v>
      </c>
      <c r="AD1609" s="14">
        <v>2.16951462781803E-2</v>
      </c>
      <c r="AE1609" s="14"/>
      <c r="AF1609" s="14">
        <v>0.16546300570536601</v>
      </c>
      <c r="AG1609" s="14">
        <v>0.153803806428364</v>
      </c>
      <c r="AH1609" s="14">
        <v>0.13649604161474099</v>
      </c>
      <c r="AI1609" s="14">
        <v>0.16593155539885099</v>
      </c>
      <c r="AJ1609" s="14">
        <v>0.12883310675406001</v>
      </c>
      <c r="AK1609" s="14"/>
      <c r="AL1609" s="14">
        <v>0.13806293558763499</v>
      </c>
      <c r="AM1609" s="14">
        <v>0.16882410460957001</v>
      </c>
      <c r="AN1609" s="14">
        <v>0.157087245661236</v>
      </c>
      <c r="AO1609" s="14">
        <v>0.17305301359386399</v>
      </c>
      <c r="AP1609" s="14">
        <v>0.14353999916789301</v>
      </c>
      <c r="AQ1609" s="14">
        <v>0.167733688548965</v>
      </c>
      <c r="AR1609" s="14"/>
      <c r="AS1609" s="14">
        <v>0.15991100194498301</v>
      </c>
      <c r="AT1609" s="14">
        <v>0.175395009020477</v>
      </c>
      <c r="AU1609" s="14">
        <v>0.15058431302032499</v>
      </c>
      <c r="AV1609" s="14">
        <v>0.17177563032038101</v>
      </c>
      <c r="AW1609" s="14">
        <v>0.10513908820175</v>
      </c>
      <c r="AX1609" s="14"/>
      <c r="AY1609" s="14">
        <v>6.9904330199182393E-2</v>
      </c>
      <c r="AZ1609" s="14">
        <v>0.16479341079829599</v>
      </c>
      <c r="BA1609" s="14">
        <v>0.19161519991385001</v>
      </c>
      <c r="BB1609" s="14">
        <v>0.15573059112378801</v>
      </c>
      <c r="BC1609" s="14">
        <v>0.13664802786599001</v>
      </c>
      <c r="BD1609" s="14">
        <v>0.166699487448768</v>
      </c>
      <c r="BE1609" s="14">
        <v>0.18593980433177201</v>
      </c>
      <c r="BF1609" s="14">
        <v>0.11918620443174199</v>
      </c>
      <c r="BG1609" s="14">
        <v>0.13983585908179999</v>
      </c>
      <c r="BH1609" s="14">
        <v>0.22576382731092301</v>
      </c>
      <c r="BI1609" s="14">
        <v>0.15078053078829301</v>
      </c>
      <c r="BJ1609" s="14">
        <v>0.13437531990670801</v>
      </c>
      <c r="BK1609" s="14">
        <v>0.180035069621959</v>
      </c>
      <c r="BL1609" s="14">
        <v>0.193496616320918</v>
      </c>
      <c r="BM1609" s="14">
        <v>0.116391620559818</v>
      </c>
      <c r="BN1609" s="14">
        <v>0.11701756461613599</v>
      </c>
      <c r="BO1609" s="14"/>
      <c r="BP1609" s="14">
        <v>0.137238804106215</v>
      </c>
      <c r="BQ1609" s="14">
        <v>0.171827121078482</v>
      </c>
      <c r="BR1609" s="14">
        <v>0.176306804946503</v>
      </c>
      <c r="BS1609" s="14">
        <v>0.150813424633753</v>
      </c>
      <c r="BT1609" s="14">
        <v>0.160584941560624</v>
      </c>
      <c r="BU1609" s="14">
        <v>0.17329373076952201</v>
      </c>
      <c r="BV1609" s="14"/>
      <c r="BW1609" s="14">
        <v>0.137730626336656</v>
      </c>
      <c r="BX1609" s="14">
        <v>0.18644686165911001</v>
      </c>
      <c r="BY1609" s="14" t="s">
        <v>120</v>
      </c>
      <c r="BZ1609" s="14">
        <v>0.146630588982852</v>
      </c>
      <c r="CA1609" s="14">
        <v>0.212081405995418</v>
      </c>
      <c r="CB1609" s="14">
        <v>0.1616653492564</v>
      </c>
      <c r="CC1609" s="14">
        <v>0.10415320050575699</v>
      </c>
      <c r="CD1609" s="14"/>
      <c r="CE1609" s="14">
        <v>0.187320341609782</v>
      </c>
      <c r="CF1609" s="14">
        <v>0.14036968382266701</v>
      </c>
      <c r="CG1609" s="14">
        <v>0.14377913837724701</v>
      </c>
      <c r="CH1609" s="14">
        <v>0.15566787383203201</v>
      </c>
      <c r="CI1609" s="14"/>
      <c r="CJ1609" s="14">
        <v>0.158207686026994</v>
      </c>
      <c r="CK1609" s="14">
        <v>0.14583611832132701</v>
      </c>
      <c r="CL1609" s="14">
        <v>0.157903881838306</v>
      </c>
      <c r="CM1609" s="14">
        <v>0.21173888461235499</v>
      </c>
      <c r="CN1609" s="14"/>
      <c r="CO1609" s="14">
        <v>0.172632207146247</v>
      </c>
      <c r="CP1609" s="14">
        <v>0.155943301732024</v>
      </c>
      <c r="CQ1609" s="14"/>
      <c r="CR1609" s="14">
        <v>0.155209614175181</v>
      </c>
      <c r="CS1609" s="14">
        <v>0.15771177908346001</v>
      </c>
    </row>
    <row r="1610" spans="2:97" x14ac:dyDescent="0.3">
      <c r="B1610" t="s">
        <v>233</v>
      </c>
      <c r="C1610" s="14">
        <v>8.95776200395451E-2</v>
      </c>
      <c r="D1610" s="14">
        <v>9.3060219020194998E-2</v>
      </c>
      <c r="E1610" s="14">
        <v>8.6436435159014197E-2</v>
      </c>
      <c r="F1610" s="14"/>
      <c r="G1610" s="14">
        <v>0.13603297042267101</v>
      </c>
      <c r="H1610" s="14">
        <v>7.7946843050945805E-2</v>
      </c>
      <c r="I1610" s="14">
        <v>7.6746277730210699E-2</v>
      </c>
      <c r="J1610" s="14">
        <v>9.8579641657603204E-2</v>
      </c>
      <c r="K1610" s="14">
        <v>8.9697082809196194E-2</v>
      </c>
      <c r="L1610" s="14">
        <v>7.1385711602932E-2</v>
      </c>
      <c r="M1610" s="14"/>
      <c r="N1610" s="14">
        <v>9.3111389434111E-2</v>
      </c>
      <c r="O1610" s="14">
        <v>7.8518548772297705E-2</v>
      </c>
      <c r="P1610" s="14">
        <v>0.10033919740906699</v>
      </c>
      <c r="Q1610" s="14">
        <v>8.8863709657182197E-2</v>
      </c>
      <c r="R1610" s="14"/>
      <c r="S1610" s="14">
        <v>8.3561253973945093E-2</v>
      </c>
      <c r="T1610" s="14">
        <v>8.7982905008876594E-2</v>
      </c>
      <c r="U1610" s="14">
        <v>9.3256060956971101E-2</v>
      </c>
      <c r="V1610" s="14">
        <v>8.1667811704565593E-2</v>
      </c>
      <c r="W1610" s="14">
        <v>0.14880613485572899</v>
      </c>
      <c r="X1610" s="14">
        <v>8.0384555675093894E-2</v>
      </c>
      <c r="Y1610" s="14">
        <v>0.10910108454518</v>
      </c>
      <c r="Z1610" s="14">
        <v>7.0827400405101396E-2</v>
      </c>
      <c r="AA1610" s="14">
        <v>9.1776084183692305E-2</v>
      </c>
      <c r="AB1610" s="14">
        <v>7.4008547713653006E-2</v>
      </c>
      <c r="AC1610" s="14">
        <v>0.11268053717349701</v>
      </c>
      <c r="AD1610" s="14">
        <v>0</v>
      </c>
      <c r="AE1610" s="14"/>
      <c r="AF1610" s="14">
        <v>0.12768295572390201</v>
      </c>
      <c r="AG1610" s="14">
        <v>8.7624014218819296E-2</v>
      </c>
      <c r="AH1610" s="14">
        <v>8.1501759311574995E-2</v>
      </c>
      <c r="AI1610" s="14">
        <v>9.5487267555284597E-2</v>
      </c>
      <c r="AJ1610" s="14">
        <v>5.39325847764403E-2</v>
      </c>
      <c r="AK1610" s="14"/>
      <c r="AL1610" s="14">
        <v>7.2681858734225405E-2</v>
      </c>
      <c r="AM1610" s="14">
        <v>0.13542933229645099</v>
      </c>
      <c r="AN1610" s="14">
        <v>9.3886837104961401E-2</v>
      </c>
      <c r="AO1610" s="14">
        <v>8.4764008889460202E-2</v>
      </c>
      <c r="AP1610" s="14">
        <v>9.8673724738470206E-2</v>
      </c>
      <c r="AQ1610" s="14">
        <v>5.5703835503141397E-2</v>
      </c>
      <c r="AR1610" s="14"/>
      <c r="AS1610" s="14">
        <v>8.4659249321596103E-2</v>
      </c>
      <c r="AT1610" s="14">
        <v>8.9703823799949498E-2</v>
      </c>
      <c r="AU1610" s="14">
        <v>0.104694423755605</v>
      </c>
      <c r="AV1610" s="14">
        <v>9.0239824374823599E-2</v>
      </c>
      <c r="AW1610" s="14">
        <v>5.36268622539081E-2</v>
      </c>
      <c r="AX1610" s="14"/>
      <c r="AY1610" s="14">
        <v>0.110300133706337</v>
      </c>
      <c r="AZ1610" s="14">
        <v>8.7280167305732001E-2</v>
      </c>
      <c r="BA1610" s="14">
        <v>0.121601515453908</v>
      </c>
      <c r="BB1610" s="14">
        <v>4.10983799981154E-2</v>
      </c>
      <c r="BC1610" s="14">
        <v>9.8896142166254503E-2</v>
      </c>
      <c r="BD1610" s="14">
        <v>3.3455196895199102E-2</v>
      </c>
      <c r="BE1610" s="14">
        <v>7.6385467896603901E-2</v>
      </c>
      <c r="BF1610" s="14">
        <v>0.117979846528843</v>
      </c>
      <c r="BG1610" s="14">
        <v>0.106358747201784</v>
      </c>
      <c r="BH1610" s="14">
        <v>9.1287743127289003E-2</v>
      </c>
      <c r="BI1610" s="14">
        <v>0.10695313858991</v>
      </c>
      <c r="BJ1610" s="14">
        <v>0.131162370207383</v>
      </c>
      <c r="BK1610" s="14">
        <v>4.9239260622779397E-2</v>
      </c>
      <c r="BL1610" s="14">
        <v>0.16947853471077601</v>
      </c>
      <c r="BM1610" s="14">
        <v>5.7195900413752103E-2</v>
      </c>
      <c r="BN1610" s="14">
        <v>0.11681451580001</v>
      </c>
      <c r="BO1610" s="14"/>
      <c r="BP1610" s="14">
        <v>0.10445099168314601</v>
      </c>
      <c r="BQ1610" s="14">
        <v>6.6349176400435694E-2</v>
      </c>
      <c r="BR1610" s="14">
        <v>8.8475899061456698E-2</v>
      </c>
      <c r="BS1610" s="14">
        <v>8.7221927198921301E-2</v>
      </c>
      <c r="BT1610" s="14">
        <v>0.10820555042983</v>
      </c>
      <c r="BU1610" s="14">
        <v>0.12382268186051799</v>
      </c>
      <c r="BV1610" s="14"/>
      <c r="BW1610" s="14">
        <v>8.8411683318009707E-2</v>
      </c>
      <c r="BX1610" s="14">
        <v>0.11741379209569899</v>
      </c>
      <c r="BY1610" s="14" t="s">
        <v>120</v>
      </c>
      <c r="BZ1610" s="14">
        <v>8.3063774537325802E-2</v>
      </c>
      <c r="CA1610" s="14">
        <v>6.0254512478813298E-2</v>
      </c>
      <c r="CB1610" s="14">
        <v>7.0087455618991698E-2</v>
      </c>
      <c r="CC1610" s="14">
        <v>0.115527319621713</v>
      </c>
      <c r="CD1610" s="14"/>
      <c r="CE1610" s="14">
        <v>7.8196526206425199E-2</v>
      </c>
      <c r="CF1610" s="14">
        <v>0.116923820611298</v>
      </c>
      <c r="CG1610" s="14">
        <v>6.6939032541632207E-2</v>
      </c>
      <c r="CH1610" s="14">
        <v>8.7195620610499097E-2</v>
      </c>
      <c r="CI1610" s="14"/>
      <c r="CJ1610" s="14">
        <v>0.106283343295102</v>
      </c>
      <c r="CK1610" s="14">
        <v>0.10640982424831601</v>
      </c>
      <c r="CL1610" s="14">
        <v>7.7863152577905298E-2</v>
      </c>
      <c r="CM1610" s="14">
        <v>9.2281528710951494E-2</v>
      </c>
      <c r="CN1610" s="14"/>
      <c r="CO1610" s="14">
        <v>0.13450222058508499</v>
      </c>
      <c r="CP1610" s="14">
        <v>8.2037022470025103E-2</v>
      </c>
      <c r="CQ1610" s="14"/>
      <c r="CR1610" s="14">
        <v>0.12707201411180699</v>
      </c>
      <c r="CS1610" s="14">
        <v>8.7150881724061394E-2</v>
      </c>
    </row>
    <row r="1611" spans="2:97" x14ac:dyDescent="0.3">
      <c r="B1611" t="s">
        <v>234</v>
      </c>
      <c r="C1611" s="14">
        <v>5.6702516210204897E-2</v>
      </c>
      <c r="D1611" s="14">
        <v>5.6888024237065599E-2</v>
      </c>
      <c r="E1611" s="14">
        <v>5.5516592938945397E-2</v>
      </c>
      <c r="F1611" s="14"/>
      <c r="G1611" s="14">
        <v>1.60918244371769E-2</v>
      </c>
      <c r="H1611" s="14">
        <v>4.8747524565731101E-2</v>
      </c>
      <c r="I1611" s="14">
        <v>6.6378715238479394E-2</v>
      </c>
      <c r="J1611" s="14">
        <v>4.9584596215827101E-2</v>
      </c>
      <c r="K1611" s="14">
        <v>7.3517605923627993E-2</v>
      </c>
      <c r="L1611" s="14">
        <v>7.6648969598745398E-2</v>
      </c>
      <c r="M1611" s="14"/>
      <c r="N1611" s="14">
        <v>5.8681236834371597E-2</v>
      </c>
      <c r="O1611" s="14">
        <v>4.8271845518233797E-2</v>
      </c>
      <c r="P1611" s="14">
        <v>6.02227942538648E-2</v>
      </c>
      <c r="Q1611" s="14">
        <v>5.8955662862481703E-2</v>
      </c>
      <c r="R1611" s="14"/>
      <c r="S1611" s="14">
        <v>3.3919258249385797E-2</v>
      </c>
      <c r="T1611" s="14">
        <v>7.9867987227113094E-2</v>
      </c>
      <c r="U1611" s="14">
        <v>6.41685819443817E-2</v>
      </c>
      <c r="V1611" s="14">
        <v>7.4252998795419606E-2</v>
      </c>
      <c r="W1611" s="14">
        <v>3.8683048479792502E-2</v>
      </c>
      <c r="X1611" s="14">
        <v>8.7876049684013705E-2</v>
      </c>
      <c r="Y1611" s="14">
        <v>6.4203558741299904E-2</v>
      </c>
      <c r="Z1611" s="14">
        <v>6.6074740775611193E-2</v>
      </c>
      <c r="AA1611" s="14">
        <v>6.3569707427902494E-2</v>
      </c>
      <c r="AB1611" s="14">
        <v>2.18036729757017E-2</v>
      </c>
      <c r="AC1611" s="14">
        <v>3.39100188214225E-2</v>
      </c>
      <c r="AD1611" s="14">
        <v>2.4192087382501198E-2</v>
      </c>
      <c r="AE1611" s="14"/>
      <c r="AF1611" s="14">
        <v>8.0677034973491907E-2</v>
      </c>
      <c r="AG1611" s="14">
        <v>3.6723106926468102E-2</v>
      </c>
      <c r="AH1611" s="14">
        <v>2.80625489732205E-2</v>
      </c>
      <c r="AI1611" s="14">
        <v>0.118807082515966</v>
      </c>
      <c r="AJ1611" s="14">
        <v>6.17015249254819E-2</v>
      </c>
      <c r="AK1611" s="14"/>
      <c r="AL1611" s="14">
        <v>4.2178351870504401E-2</v>
      </c>
      <c r="AM1611" s="14">
        <v>7.5246691096377494E-2</v>
      </c>
      <c r="AN1611" s="14">
        <v>1.96250270439942E-2</v>
      </c>
      <c r="AO1611" s="14">
        <v>9.8193300440673495E-2</v>
      </c>
      <c r="AP1611" s="14">
        <v>5.1988199344869E-2</v>
      </c>
      <c r="AQ1611" s="14">
        <v>3.4584375597511E-2</v>
      </c>
      <c r="AR1611" s="14"/>
      <c r="AS1611" s="14">
        <v>5.4173189733441901E-2</v>
      </c>
      <c r="AT1611" s="14">
        <v>5.1814800665504902E-2</v>
      </c>
      <c r="AU1611" s="14">
        <v>5.5813531272415499E-2</v>
      </c>
      <c r="AV1611" s="14">
        <v>6.3159238003771198E-2</v>
      </c>
      <c r="AW1611" s="14">
        <v>0.105068503659454</v>
      </c>
      <c r="AX1611" s="14"/>
      <c r="AY1611" s="14">
        <v>0</v>
      </c>
      <c r="AZ1611" s="14">
        <v>2.5458227448385402E-2</v>
      </c>
      <c r="BA1611" s="14">
        <v>7.3689403032734399E-2</v>
      </c>
      <c r="BB1611" s="14">
        <v>5.5778966013336803E-2</v>
      </c>
      <c r="BC1611" s="14">
        <v>6.39580367229865E-2</v>
      </c>
      <c r="BD1611" s="14">
        <v>5.8488193539549899E-2</v>
      </c>
      <c r="BE1611" s="14">
        <v>8.38557626197933E-2</v>
      </c>
      <c r="BF1611" s="14">
        <v>7.5090888209627907E-2</v>
      </c>
      <c r="BG1611" s="14">
        <v>4.8150435012878801E-2</v>
      </c>
      <c r="BH1611" s="14">
        <v>2.2627304489801402E-2</v>
      </c>
      <c r="BI1611" s="14">
        <v>7.2134312062420894E-2</v>
      </c>
      <c r="BJ1611" s="14">
        <v>2.9880464509185401E-2</v>
      </c>
      <c r="BK1611" s="14">
        <v>3.7281476517755402E-2</v>
      </c>
      <c r="BL1611" s="14">
        <v>8.5739209764049196E-2</v>
      </c>
      <c r="BM1611" s="14">
        <v>0</v>
      </c>
      <c r="BN1611" s="14">
        <v>6.3118282863374994E-2</v>
      </c>
      <c r="BO1611" s="14"/>
      <c r="BP1611" s="14">
        <v>4.4581024787232602E-2</v>
      </c>
      <c r="BQ1611" s="14">
        <v>5.74672897069285E-2</v>
      </c>
      <c r="BR1611" s="14">
        <v>5.6958741453272302E-2</v>
      </c>
      <c r="BS1611" s="14">
        <v>5.7283413000275098E-2</v>
      </c>
      <c r="BT1611" s="14">
        <v>6.4020417392516099E-2</v>
      </c>
      <c r="BU1611" s="14">
        <v>9.4954025117106294E-2</v>
      </c>
      <c r="BV1611" s="14"/>
      <c r="BW1611" s="14">
        <v>8.0597198550441604E-2</v>
      </c>
      <c r="BX1611" s="14">
        <v>5.2900484121325003E-2</v>
      </c>
      <c r="BY1611" s="14" t="s">
        <v>120</v>
      </c>
      <c r="BZ1611" s="14">
        <v>5.8755849447806499E-2</v>
      </c>
      <c r="CA1611" s="14">
        <v>3.1112276041736699E-2</v>
      </c>
      <c r="CB1611" s="14">
        <v>3.1217347317844601E-2</v>
      </c>
      <c r="CC1611" s="14">
        <v>1.11556245547561E-2</v>
      </c>
      <c r="CD1611" s="14"/>
      <c r="CE1611" s="14">
        <v>3.0921453794657199E-2</v>
      </c>
      <c r="CF1611" s="14">
        <v>6.5698688109833897E-2</v>
      </c>
      <c r="CG1611" s="14">
        <v>4.1615266025499302E-2</v>
      </c>
      <c r="CH1611" s="14">
        <v>6.3896859249550603E-2</v>
      </c>
      <c r="CI1611" s="14"/>
      <c r="CJ1611" s="14">
        <v>7.1637546000360097E-2</v>
      </c>
      <c r="CK1611" s="14">
        <v>6.45418714382998E-2</v>
      </c>
      <c r="CL1611" s="14">
        <v>4.8901598121489802E-2</v>
      </c>
      <c r="CM1611" s="14">
        <v>5.8786035144600603E-2</v>
      </c>
      <c r="CN1611" s="14"/>
      <c r="CO1611" s="14">
        <v>5.4493750167278698E-2</v>
      </c>
      <c r="CP1611" s="14">
        <v>5.6334685230548298E-2</v>
      </c>
      <c r="CQ1611" s="14"/>
      <c r="CR1611" s="14">
        <v>4.5445035467328601E-2</v>
      </c>
      <c r="CS1611" s="14">
        <v>5.9627920549848903E-2</v>
      </c>
    </row>
    <row r="1612" spans="2:97" x14ac:dyDescent="0.3">
      <c r="B1612" t="s">
        <v>92</v>
      </c>
      <c r="C1612" s="14">
        <v>3.0857257455352199E-2</v>
      </c>
      <c r="D1612" s="14">
        <v>2.1460418244476899E-2</v>
      </c>
      <c r="E1612" s="14">
        <v>4.0140550779809797E-2</v>
      </c>
      <c r="F1612" s="14"/>
      <c r="G1612" s="14">
        <v>2.72519619846655E-2</v>
      </c>
      <c r="H1612" s="14">
        <v>3.8185703493199101E-2</v>
      </c>
      <c r="I1612" s="14">
        <v>3.2590645392000302E-2</v>
      </c>
      <c r="J1612" s="14">
        <v>2.6763053489191901E-2</v>
      </c>
      <c r="K1612" s="14">
        <v>3.5264612461861397E-2</v>
      </c>
      <c r="L1612" s="14">
        <v>2.62239385507212E-2</v>
      </c>
      <c r="M1612" s="14"/>
      <c r="N1612" s="14">
        <v>2.15300080838794E-2</v>
      </c>
      <c r="O1612" s="14">
        <v>2.6211046327882199E-2</v>
      </c>
      <c r="P1612" s="14">
        <v>3.4852592305445997E-2</v>
      </c>
      <c r="Q1612" s="14">
        <v>4.2590163398020402E-2</v>
      </c>
      <c r="R1612" s="14"/>
      <c r="S1612" s="14">
        <v>2.6086316713618801E-2</v>
      </c>
      <c r="T1612" s="14">
        <v>4.0054918562352E-2</v>
      </c>
      <c r="U1612" s="14">
        <v>1.75876224766487E-2</v>
      </c>
      <c r="V1612" s="14">
        <v>2.6014688583170499E-2</v>
      </c>
      <c r="W1612" s="14">
        <v>6.8467454336324203E-3</v>
      </c>
      <c r="X1612" s="14">
        <v>2.7460251095899699E-2</v>
      </c>
      <c r="Y1612" s="14">
        <v>2.1898230633996402E-2</v>
      </c>
      <c r="Z1612" s="14">
        <v>1.0408522163998899E-2</v>
      </c>
      <c r="AA1612" s="14">
        <v>4.9177545102714798E-2</v>
      </c>
      <c r="AB1612" s="14">
        <v>4.1218580749511201E-2</v>
      </c>
      <c r="AC1612" s="14">
        <v>5.45287317971778E-2</v>
      </c>
      <c r="AD1612" s="14">
        <v>4.2864197978073497E-2</v>
      </c>
      <c r="AE1612" s="14"/>
      <c r="AF1612" s="14">
        <v>1.6471980823449701E-2</v>
      </c>
      <c r="AG1612" s="14">
        <v>1.9543723939960699E-2</v>
      </c>
      <c r="AH1612" s="14">
        <v>1.0441596157582301E-2</v>
      </c>
      <c r="AI1612" s="14">
        <v>3.2206844446227803E-2</v>
      </c>
      <c r="AJ1612" s="14">
        <v>6.7004008586871902E-2</v>
      </c>
      <c r="AK1612" s="14"/>
      <c r="AL1612" s="14">
        <v>2.09235076254011E-2</v>
      </c>
      <c r="AM1612" s="14">
        <v>1.9111886315425899E-2</v>
      </c>
      <c r="AN1612" s="14">
        <v>1.5165484464461899E-2</v>
      </c>
      <c r="AO1612" s="14">
        <v>2.91952491314947E-2</v>
      </c>
      <c r="AP1612" s="14">
        <v>4.3227793910282301E-2</v>
      </c>
      <c r="AQ1612" s="14">
        <v>4.8672502532553397E-2</v>
      </c>
      <c r="AR1612" s="14"/>
      <c r="AS1612" s="14">
        <v>3.7473421261273801E-2</v>
      </c>
      <c r="AT1612" s="14">
        <v>3.1120065408484401E-2</v>
      </c>
      <c r="AU1612" s="14">
        <v>3.4963438475910401E-2</v>
      </c>
      <c r="AV1612" s="14">
        <v>1.1491669463322999E-2</v>
      </c>
      <c r="AW1612" s="14">
        <v>0</v>
      </c>
      <c r="AX1612" s="14"/>
      <c r="AY1612" s="14">
        <v>0</v>
      </c>
      <c r="AZ1612" s="14">
        <v>8.6642614667736803E-2</v>
      </c>
      <c r="BA1612" s="14">
        <v>3.5916249875310703E-2</v>
      </c>
      <c r="BB1612" s="14">
        <v>3.1500133841875201E-2</v>
      </c>
      <c r="BC1612" s="14">
        <v>3.1473233414960299E-2</v>
      </c>
      <c r="BD1612" s="14">
        <v>3.5676885918830697E-2</v>
      </c>
      <c r="BE1612" s="14">
        <v>1.0837674782002199E-2</v>
      </c>
      <c r="BF1612" s="14">
        <v>3.3382812838991999E-2</v>
      </c>
      <c r="BG1612" s="14">
        <v>3.4738464544470701E-2</v>
      </c>
      <c r="BH1612" s="14">
        <v>1.7762550939239199E-2</v>
      </c>
      <c r="BI1612" s="14">
        <v>2.3126889413446001E-2</v>
      </c>
      <c r="BJ1612" s="14">
        <v>2.34861337206176E-2</v>
      </c>
      <c r="BK1612" s="14">
        <v>1.2406356572967001E-2</v>
      </c>
      <c r="BL1612" s="14">
        <v>1.9791305419204801E-2</v>
      </c>
      <c r="BM1612" s="14">
        <v>0</v>
      </c>
      <c r="BN1612" s="14">
        <v>1.8752178249169901E-2</v>
      </c>
      <c r="BO1612" s="14"/>
      <c r="BP1612" s="14">
        <v>1.6919804080724299E-2</v>
      </c>
      <c r="BQ1612" s="14">
        <v>2.9805918742200298E-2</v>
      </c>
      <c r="BR1612" s="14">
        <v>3.5263260309414401E-2</v>
      </c>
      <c r="BS1612" s="14">
        <v>3.98816777086025E-2</v>
      </c>
      <c r="BT1612" s="14">
        <v>4.34213620936756E-2</v>
      </c>
      <c r="BU1612" s="14">
        <v>3.2494265254833898E-2</v>
      </c>
      <c r="BV1612" s="14"/>
      <c r="BW1612" s="14">
        <v>3.0385138595599201E-2</v>
      </c>
      <c r="BX1612" s="14">
        <v>2.52690448016646E-2</v>
      </c>
      <c r="BY1612" s="14" t="s">
        <v>120</v>
      </c>
      <c r="BZ1612" s="14">
        <v>2.7471022831633302E-2</v>
      </c>
      <c r="CA1612" s="14">
        <v>5.44571022965721E-2</v>
      </c>
      <c r="CB1612" s="14">
        <v>1.76194523494103E-2</v>
      </c>
      <c r="CC1612" s="14">
        <v>8.1471561146997204E-2</v>
      </c>
      <c r="CD1612" s="14"/>
      <c r="CE1612" s="14">
        <v>2.1781111195066701E-2</v>
      </c>
      <c r="CF1612" s="14">
        <v>2.5418341542289499E-2</v>
      </c>
      <c r="CG1612" s="14">
        <v>4.8131283682796101E-2</v>
      </c>
      <c r="CH1612" s="14">
        <v>2.31810025915032E-2</v>
      </c>
      <c r="CI1612" s="14"/>
      <c r="CJ1612" s="14">
        <v>3.4615421789318299E-2</v>
      </c>
      <c r="CK1612" s="14">
        <v>2.32582189601803E-2</v>
      </c>
      <c r="CL1612" s="14">
        <v>2.7937718005568699E-2</v>
      </c>
      <c r="CM1612" s="14">
        <v>6.9902831042136307E-2</v>
      </c>
      <c r="CN1612" s="14"/>
      <c r="CO1612" s="14">
        <v>2.1391609651381999E-2</v>
      </c>
      <c r="CP1612" s="14">
        <v>3.1577838227037303E-2</v>
      </c>
      <c r="CQ1612" s="14"/>
      <c r="CR1612" s="14">
        <v>1.0813845447798899E-2</v>
      </c>
      <c r="CS1612" s="14">
        <v>3.0105172230474E-2</v>
      </c>
    </row>
    <row r="1613" spans="2:97" x14ac:dyDescent="0.3">
      <c r="B1613" t="s">
        <v>235</v>
      </c>
      <c r="C1613" s="14">
        <v>0.66389455745164005</v>
      </c>
      <c r="D1613" s="14">
        <v>0.655426374733594</v>
      </c>
      <c r="E1613" s="14">
        <v>0.67235452512718097</v>
      </c>
      <c r="F1613" s="14"/>
      <c r="G1613" s="14">
        <v>0.62602601099638699</v>
      </c>
      <c r="H1613" s="14">
        <v>0.64593129184384102</v>
      </c>
      <c r="I1613" s="14">
        <v>0.64643667098197499</v>
      </c>
      <c r="J1613" s="14">
        <v>0.68933064925271104</v>
      </c>
      <c r="K1613" s="14">
        <v>0.68353097058192702</v>
      </c>
      <c r="L1613" s="14">
        <v>0.68394785594056595</v>
      </c>
      <c r="M1613" s="14"/>
      <c r="N1613" s="14">
        <v>0.67162330493114297</v>
      </c>
      <c r="O1613" s="14">
        <v>0.69903445799819797</v>
      </c>
      <c r="P1613" s="14">
        <v>0.626216260142203</v>
      </c>
      <c r="Q1613" s="14">
        <v>0.65200298639181697</v>
      </c>
      <c r="R1613" s="14"/>
      <c r="S1613" s="14">
        <v>0.70364496848747105</v>
      </c>
      <c r="T1613" s="14">
        <v>0.66560489577587301</v>
      </c>
      <c r="U1613" s="14">
        <v>0.653978130182577</v>
      </c>
      <c r="V1613" s="14">
        <v>0.66088837081864205</v>
      </c>
      <c r="W1613" s="14">
        <v>0.60245137632105195</v>
      </c>
      <c r="X1613" s="14">
        <v>0.64517434646302496</v>
      </c>
      <c r="Y1613" s="14">
        <v>0.60235636879953702</v>
      </c>
      <c r="Z1613" s="14">
        <v>0.614155788603166</v>
      </c>
      <c r="AA1613" s="14">
        <v>0.62776415410588404</v>
      </c>
      <c r="AB1613" s="14">
        <v>0.724530806720181</v>
      </c>
      <c r="AC1613" s="14">
        <v>0.64973774582990396</v>
      </c>
      <c r="AD1613" s="14">
        <v>0.91124856836124501</v>
      </c>
      <c r="AE1613" s="14"/>
      <c r="AF1613" s="14">
        <v>0.60970502277379102</v>
      </c>
      <c r="AG1613" s="14">
        <v>0.70230534848638804</v>
      </c>
      <c r="AH1613" s="14">
        <v>0.74349805394288104</v>
      </c>
      <c r="AI1613" s="14">
        <v>0.58756725008366995</v>
      </c>
      <c r="AJ1613" s="14">
        <v>0.68852877495714604</v>
      </c>
      <c r="AK1613" s="14"/>
      <c r="AL1613" s="14">
        <v>0.72615334618223404</v>
      </c>
      <c r="AM1613" s="14">
        <v>0.601387985682176</v>
      </c>
      <c r="AN1613" s="14">
        <v>0.71423540572534705</v>
      </c>
      <c r="AO1613" s="14">
        <v>0.614794427944508</v>
      </c>
      <c r="AP1613" s="14">
        <v>0.66257028283848496</v>
      </c>
      <c r="AQ1613" s="14">
        <v>0.69330559781782897</v>
      </c>
      <c r="AR1613" s="14"/>
      <c r="AS1613" s="14">
        <v>0.66378313773870501</v>
      </c>
      <c r="AT1613" s="14">
        <v>0.65196630110558496</v>
      </c>
      <c r="AU1613" s="14">
        <v>0.65394429347574501</v>
      </c>
      <c r="AV1613" s="14">
        <v>0.66333363783770105</v>
      </c>
      <c r="AW1613" s="14">
        <v>0.73616554588488803</v>
      </c>
      <c r="AX1613" s="14"/>
      <c r="AY1613" s="14">
        <v>0.81979553609448097</v>
      </c>
      <c r="AZ1613" s="14">
        <v>0.63582557977984999</v>
      </c>
      <c r="BA1613" s="14">
        <v>0.577177631724197</v>
      </c>
      <c r="BB1613" s="14">
        <v>0.71589192902288501</v>
      </c>
      <c r="BC1613" s="14">
        <v>0.66902455982980902</v>
      </c>
      <c r="BD1613" s="14">
        <v>0.70568023619765297</v>
      </c>
      <c r="BE1613" s="14">
        <v>0.64298129036982898</v>
      </c>
      <c r="BF1613" s="14">
        <v>0.65436024799079495</v>
      </c>
      <c r="BG1613" s="14">
        <v>0.67091649415906596</v>
      </c>
      <c r="BH1613" s="14">
        <v>0.64255857413274697</v>
      </c>
      <c r="BI1613" s="14">
        <v>0.64700512914593</v>
      </c>
      <c r="BJ1613" s="14">
        <v>0.68109571165610505</v>
      </c>
      <c r="BK1613" s="14">
        <v>0.72103783666454002</v>
      </c>
      <c r="BL1613" s="14">
        <v>0.53149433378505195</v>
      </c>
      <c r="BM1613" s="14">
        <v>0.82641247902643</v>
      </c>
      <c r="BN1613" s="14">
        <v>0.68429745847130996</v>
      </c>
      <c r="BO1613" s="14"/>
      <c r="BP1613" s="14">
        <v>0.69680937534268295</v>
      </c>
      <c r="BQ1613" s="14">
        <v>0.674550494071953</v>
      </c>
      <c r="BR1613" s="14">
        <v>0.64299529422935298</v>
      </c>
      <c r="BS1613" s="14">
        <v>0.66479955745844799</v>
      </c>
      <c r="BT1613" s="14">
        <v>0.62376772852335405</v>
      </c>
      <c r="BU1613" s="14">
        <v>0.57543529699801899</v>
      </c>
      <c r="BV1613" s="14"/>
      <c r="BW1613" s="14">
        <v>0.66287535319929403</v>
      </c>
      <c r="BX1613" s="14">
        <v>0.61796981732220202</v>
      </c>
      <c r="BY1613" s="14" t="s">
        <v>120</v>
      </c>
      <c r="BZ1613" s="14">
        <v>0.68407876420038205</v>
      </c>
      <c r="CA1613" s="14">
        <v>0.64209470318745998</v>
      </c>
      <c r="CB1613" s="14">
        <v>0.71941039545735297</v>
      </c>
      <c r="CC1613" s="14">
        <v>0.68769229417077704</v>
      </c>
      <c r="CD1613" s="14"/>
      <c r="CE1613" s="14">
        <v>0.68178056719406899</v>
      </c>
      <c r="CF1613" s="14">
        <v>0.65158946591391098</v>
      </c>
      <c r="CG1613" s="14">
        <v>0.699535279372826</v>
      </c>
      <c r="CH1613" s="14">
        <v>0.67005864371641499</v>
      </c>
      <c r="CI1613" s="14"/>
      <c r="CJ1613" s="14">
        <v>0.62925600288822503</v>
      </c>
      <c r="CK1613" s="14">
        <v>0.65995396703187703</v>
      </c>
      <c r="CL1613" s="14">
        <v>0.68739364945673098</v>
      </c>
      <c r="CM1613" s="14">
        <v>0.56729072048995699</v>
      </c>
      <c r="CN1613" s="14"/>
      <c r="CO1613" s="14">
        <v>0.616980212450008</v>
      </c>
      <c r="CP1613" s="14">
        <v>0.674107152340366</v>
      </c>
      <c r="CQ1613" s="14"/>
      <c r="CR1613" s="14">
        <v>0.66145949079788502</v>
      </c>
      <c r="CS1613" s="14">
        <v>0.66540424641215601</v>
      </c>
    </row>
    <row r="1614" spans="2:97" x14ac:dyDescent="0.3">
      <c r="B1614" t="s">
        <v>236</v>
      </c>
      <c r="C1614" s="14">
        <v>0.14628013624975</v>
      </c>
      <c r="D1614" s="14">
        <v>0.149948243257261</v>
      </c>
      <c r="E1614" s="14">
        <v>0.14195302809796001</v>
      </c>
      <c r="F1614" s="14"/>
      <c r="G1614" s="14">
        <v>0.15212479485984801</v>
      </c>
      <c r="H1614" s="14">
        <v>0.12669436761667699</v>
      </c>
      <c r="I1614" s="14">
        <v>0.14312499296869</v>
      </c>
      <c r="J1614" s="14">
        <v>0.14816423787343</v>
      </c>
      <c r="K1614" s="14">
        <v>0.16321468873282399</v>
      </c>
      <c r="L1614" s="14">
        <v>0.14803468120167701</v>
      </c>
      <c r="M1614" s="14"/>
      <c r="N1614" s="14">
        <v>0.151792626268483</v>
      </c>
      <c r="O1614" s="14">
        <v>0.12679039429053199</v>
      </c>
      <c r="P1614" s="14">
        <v>0.160561991662932</v>
      </c>
      <c r="Q1614" s="14">
        <v>0.14781937251966401</v>
      </c>
      <c r="R1614" s="14"/>
      <c r="S1614" s="14">
        <v>0.117480512223331</v>
      </c>
      <c r="T1614" s="14">
        <v>0.16785089223599001</v>
      </c>
      <c r="U1614" s="14">
        <v>0.157424642901353</v>
      </c>
      <c r="V1614" s="14">
        <v>0.15592081049998499</v>
      </c>
      <c r="W1614" s="14">
        <v>0.187489183335522</v>
      </c>
      <c r="X1614" s="14">
        <v>0.168260605359108</v>
      </c>
      <c r="Y1614" s="14">
        <v>0.17330464328647999</v>
      </c>
      <c r="Z1614" s="14">
        <v>0.13690214118071301</v>
      </c>
      <c r="AA1614" s="14">
        <v>0.15534579161159501</v>
      </c>
      <c r="AB1614" s="14">
        <v>9.5812220689354605E-2</v>
      </c>
      <c r="AC1614" s="14">
        <v>0.14659055599491999</v>
      </c>
      <c r="AD1614" s="14">
        <v>2.4192087382501198E-2</v>
      </c>
      <c r="AE1614" s="14"/>
      <c r="AF1614" s="14">
        <v>0.208359990697394</v>
      </c>
      <c r="AG1614" s="14">
        <v>0.124347121145287</v>
      </c>
      <c r="AH1614" s="14">
        <v>0.10956430828479501</v>
      </c>
      <c r="AI1614" s="14">
        <v>0.214294350071251</v>
      </c>
      <c r="AJ1614" s="14">
        <v>0.11563410970192201</v>
      </c>
      <c r="AK1614" s="14"/>
      <c r="AL1614" s="14">
        <v>0.11486021060473001</v>
      </c>
      <c r="AM1614" s="14">
        <v>0.21067602339282801</v>
      </c>
      <c r="AN1614" s="14">
        <v>0.113511864148956</v>
      </c>
      <c r="AO1614" s="14">
        <v>0.18295730933013399</v>
      </c>
      <c r="AP1614" s="14">
        <v>0.150661924083339</v>
      </c>
      <c r="AQ1614" s="14">
        <v>9.0288211100652299E-2</v>
      </c>
      <c r="AR1614" s="14"/>
      <c r="AS1614" s="14">
        <v>0.138832439055038</v>
      </c>
      <c r="AT1614" s="14">
        <v>0.14151862446545399</v>
      </c>
      <c r="AU1614" s="14">
        <v>0.16050795502802001</v>
      </c>
      <c r="AV1614" s="14">
        <v>0.15339906237859499</v>
      </c>
      <c r="AW1614" s="14">
        <v>0.158695365913362</v>
      </c>
      <c r="AX1614" s="14"/>
      <c r="AY1614" s="14">
        <v>0.110300133706337</v>
      </c>
      <c r="AZ1614" s="14">
        <v>0.112738394754117</v>
      </c>
      <c r="BA1614" s="14">
        <v>0.19529091848664301</v>
      </c>
      <c r="BB1614" s="14">
        <v>9.6877346011452203E-2</v>
      </c>
      <c r="BC1614" s="14">
        <v>0.162854178889241</v>
      </c>
      <c r="BD1614" s="14">
        <v>9.1943390434749001E-2</v>
      </c>
      <c r="BE1614" s="14">
        <v>0.16024123051639699</v>
      </c>
      <c r="BF1614" s="14">
        <v>0.193070734738471</v>
      </c>
      <c r="BG1614" s="14">
        <v>0.154509182214663</v>
      </c>
      <c r="BH1614" s="14">
        <v>0.11391504761709</v>
      </c>
      <c r="BI1614" s="14">
        <v>0.179087450652331</v>
      </c>
      <c r="BJ1614" s="14">
        <v>0.16104283471656899</v>
      </c>
      <c r="BK1614" s="14">
        <v>8.6520737140534806E-2</v>
      </c>
      <c r="BL1614" s="14">
        <v>0.25521774447482498</v>
      </c>
      <c r="BM1614" s="14">
        <v>5.7195900413752103E-2</v>
      </c>
      <c r="BN1614" s="14">
        <v>0.17993279866338499</v>
      </c>
      <c r="BO1614" s="14"/>
      <c r="BP1614" s="14">
        <v>0.149032016470378</v>
      </c>
      <c r="BQ1614" s="14">
        <v>0.12381646610736401</v>
      </c>
      <c r="BR1614" s="14">
        <v>0.14543464051472901</v>
      </c>
      <c r="BS1614" s="14">
        <v>0.144505340199196</v>
      </c>
      <c r="BT1614" s="14">
        <v>0.172225967822346</v>
      </c>
      <c r="BU1614" s="14">
        <v>0.218776706977625</v>
      </c>
      <c r="BV1614" s="14"/>
      <c r="BW1614" s="14">
        <v>0.16900888186845101</v>
      </c>
      <c r="BX1614" s="14">
        <v>0.170314276217024</v>
      </c>
      <c r="BY1614" s="14" t="s">
        <v>120</v>
      </c>
      <c r="BZ1614" s="14">
        <v>0.14181962398513201</v>
      </c>
      <c r="CA1614" s="14">
        <v>9.1366788520549996E-2</v>
      </c>
      <c r="CB1614" s="14">
        <v>0.101304802936836</v>
      </c>
      <c r="CC1614" s="14">
        <v>0.126682944176469</v>
      </c>
      <c r="CD1614" s="14"/>
      <c r="CE1614" s="14">
        <v>0.109117980001082</v>
      </c>
      <c r="CF1614" s="14">
        <v>0.182622508721132</v>
      </c>
      <c r="CG1614" s="14">
        <v>0.108554298567132</v>
      </c>
      <c r="CH1614" s="14">
        <v>0.15109247986005001</v>
      </c>
      <c r="CI1614" s="14"/>
      <c r="CJ1614" s="14">
        <v>0.17792088929546199</v>
      </c>
      <c r="CK1614" s="14">
        <v>0.170951695686616</v>
      </c>
      <c r="CL1614" s="14">
        <v>0.126764750699395</v>
      </c>
      <c r="CM1614" s="14">
        <v>0.15106756385555201</v>
      </c>
      <c r="CN1614" s="14"/>
      <c r="CO1614" s="14">
        <v>0.18899597075236299</v>
      </c>
      <c r="CP1614" s="14">
        <v>0.138371707700573</v>
      </c>
      <c r="CQ1614" s="14"/>
      <c r="CR1614" s="14">
        <v>0.17251704957913599</v>
      </c>
      <c r="CS1614" s="14">
        <v>0.14677880227390999</v>
      </c>
    </row>
    <row r="1615" spans="2:97" x14ac:dyDescent="0.3">
      <c r="B1615" t="s">
        <v>237</v>
      </c>
      <c r="C1615" s="14">
        <v>0.51761442120189005</v>
      </c>
      <c r="D1615" s="14">
        <v>0.50547813147633402</v>
      </c>
      <c r="E1615" s="14">
        <v>0.53040149702922101</v>
      </c>
      <c r="F1615" s="14"/>
      <c r="G1615" s="14">
        <v>0.47390121613653802</v>
      </c>
      <c r="H1615" s="14">
        <v>0.51923692422716405</v>
      </c>
      <c r="I1615" s="14">
        <v>0.50331167801328502</v>
      </c>
      <c r="J1615" s="14">
        <v>0.54116641137928101</v>
      </c>
      <c r="K1615" s="14">
        <v>0.52031628184910295</v>
      </c>
      <c r="L1615" s="14">
        <v>0.535913174738888</v>
      </c>
      <c r="M1615" s="14"/>
      <c r="N1615" s="14">
        <v>0.51983067866265997</v>
      </c>
      <c r="O1615" s="14">
        <v>0.57224406370766601</v>
      </c>
      <c r="P1615" s="14">
        <v>0.46565426847927199</v>
      </c>
      <c r="Q1615" s="14">
        <v>0.50418361387215305</v>
      </c>
      <c r="R1615" s="14"/>
      <c r="S1615" s="14">
        <v>0.58616445626414004</v>
      </c>
      <c r="T1615" s="14">
        <v>0.49775400353988403</v>
      </c>
      <c r="U1615" s="14">
        <v>0.496553487281224</v>
      </c>
      <c r="V1615" s="14">
        <v>0.50496756031865697</v>
      </c>
      <c r="W1615" s="14">
        <v>0.41496219298553</v>
      </c>
      <c r="X1615" s="14">
        <v>0.47691374110391799</v>
      </c>
      <c r="Y1615" s="14">
        <v>0.42905172551305798</v>
      </c>
      <c r="Z1615" s="14">
        <v>0.47725364742245402</v>
      </c>
      <c r="AA1615" s="14">
        <v>0.47241836249428898</v>
      </c>
      <c r="AB1615" s="14">
        <v>0.62871858603082598</v>
      </c>
      <c r="AC1615" s="14">
        <v>0.50314718983498397</v>
      </c>
      <c r="AD1615" s="14">
        <v>0.88705648097874401</v>
      </c>
      <c r="AE1615" s="14"/>
      <c r="AF1615" s="14">
        <v>0.40134503207639699</v>
      </c>
      <c r="AG1615" s="14">
        <v>0.57795822734110103</v>
      </c>
      <c r="AH1615" s="14">
        <v>0.63393374565808602</v>
      </c>
      <c r="AI1615" s="14">
        <v>0.37327290001241897</v>
      </c>
      <c r="AJ1615" s="14">
        <v>0.57289466525522303</v>
      </c>
      <c r="AK1615" s="14"/>
      <c r="AL1615" s="14">
        <v>0.61129313557750398</v>
      </c>
      <c r="AM1615" s="14">
        <v>0.39071196228934701</v>
      </c>
      <c r="AN1615" s="14">
        <v>0.60072354157639096</v>
      </c>
      <c r="AO1615" s="14">
        <v>0.43183711861437402</v>
      </c>
      <c r="AP1615" s="14">
        <v>0.51190835875514595</v>
      </c>
      <c r="AQ1615" s="14">
        <v>0.60301738671717697</v>
      </c>
      <c r="AR1615" s="14"/>
      <c r="AS1615" s="14">
        <v>0.52495069868366695</v>
      </c>
      <c r="AT1615" s="14">
        <v>0.51044767664013002</v>
      </c>
      <c r="AU1615" s="14">
        <v>0.493436338447725</v>
      </c>
      <c r="AV1615" s="14">
        <v>0.50993457545910603</v>
      </c>
      <c r="AW1615" s="14">
        <v>0.57747017997152605</v>
      </c>
      <c r="AX1615" s="14"/>
      <c r="AY1615" s="14">
        <v>0.70949540238814401</v>
      </c>
      <c r="AZ1615" s="14">
        <v>0.52308718502573304</v>
      </c>
      <c r="BA1615" s="14">
        <v>0.38188671323755402</v>
      </c>
      <c r="BB1615" s="14">
        <v>0.61901458301143197</v>
      </c>
      <c r="BC1615" s="14">
        <v>0.50617038094056799</v>
      </c>
      <c r="BD1615" s="14">
        <v>0.61373684576290399</v>
      </c>
      <c r="BE1615" s="14">
        <v>0.48274005985343199</v>
      </c>
      <c r="BF1615" s="14">
        <v>0.46128951325232298</v>
      </c>
      <c r="BG1615" s="14">
        <v>0.51640731194440304</v>
      </c>
      <c r="BH1615" s="14">
        <v>0.52864352651565705</v>
      </c>
      <c r="BI1615" s="14">
        <v>0.467917678493599</v>
      </c>
      <c r="BJ1615" s="14">
        <v>0.52005287693953595</v>
      </c>
      <c r="BK1615" s="14">
        <v>0.63451709952400503</v>
      </c>
      <c r="BL1615" s="14">
        <v>0.27627658931022703</v>
      </c>
      <c r="BM1615" s="14">
        <v>0.769216578612678</v>
      </c>
      <c r="BN1615" s="14">
        <v>0.504364659807924</v>
      </c>
      <c r="BO1615" s="14"/>
      <c r="BP1615" s="14">
        <v>0.54777735887230505</v>
      </c>
      <c r="BQ1615" s="14">
        <v>0.55073402796458903</v>
      </c>
      <c r="BR1615" s="14">
        <v>0.49756065371462399</v>
      </c>
      <c r="BS1615" s="14">
        <v>0.52029421725925096</v>
      </c>
      <c r="BT1615" s="14">
        <v>0.45154176070100799</v>
      </c>
      <c r="BU1615" s="14">
        <v>0.35665859002039402</v>
      </c>
      <c r="BV1615" s="14"/>
      <c r="BW1615" s="14">
        <v>0.49386647133084199</v>
      </c>
      <c r="BX1615" s="14">
        <v>0.44765554110517802</v>
      </c>
      <c r="BY1615" s="14" t="s">
        <v>120</v>
      </c>
      <c r="BZ1615" s="14">
        <v>0.54225914021525001</v>
      </c>
      <c r="CA1615" s="14">
        <v>0.55072791466690996</v>
      </c>
      <c r="CB1615" s="14">
        <v>0.618105592520517</v>
      </c>
      <c r="CC1615" s="14">
        <v>0.56100934999430796</v>
      </c>
      <c r="CD1615" s="14"/>
      <c r="CE1615" s="14">
        <v>0.57266258719298602</v>
      </c>
      <c r="CF1615" s="14">
        <v>0.46896695719277798</v>
      </c>
      <c r="CG1615" s="14">
        <v>0.59098098080569395</v>
      </c>
      <c r="CH1615" s="14">
        <v>0.51896616385636496</v>
      </c>
      <c r="CI1615" s="14"/>
      <c r="CJ1615" s="14">
        <v>0.45133511359276302</v>
      </c>
      <c r="CK1615" s="14">
        <v>0.48900227134526097</v>
      </c>
      <c r="CL1615" s="14">
        <v>0.56062889875733501</v>
      </c>
      <c r="CM1615" s="14">
        <v>0.41622315663440501</v>
      </c>
      <c r="CN1615" s="14"/>
      <c r="CO1615" s="14">
        <v>0.42798424169764399</v>
      </c>
      <c r="CP1615" s="14">
        <v>0.53573544463979195</v>
      </c>
      <c r="CQ1615" s="14"/>
      <c r="CR1615" s="14">
        <v>0.48894244121874902</v>
      </c>
      <c r="CS1615" s="14">
        <v>0.51862544413824596</v>
      </c>
    </row>
    <row r="1616" spans="2:97" x14ac:dyDescent="0.3">
      <c r="C1616" s="14"/>
      <c r="D1616" s="14"/>
      <c r="E1616" s="14"/>
      <c r="F1616" s="14"/>
      <c r="G1616" s="14"/>
      <c r="H1616" s="14"/>
      <c r="I1616" s="14"/>
      <c r="J1616" s="14"/>
      <c r="K1616" s="14"/>
      <c r="L1616" s="14"/>
      <c r="M1616" s="14"/>
      <c r="N1616" s="14"/>
      <c r="O1616" s="14"/>
      <c r="P1616" s="14"/>
      <c r="Q1616" s="14"/>
      <c r="R1616" s="14"/>
      <c r="S1616" s="14"/>
      <c r="T1616" s="14"/>
      <c r="U1616" s="14"/>
      <c r="V1616" s="14"/>
      <c r="W1616" s="14"/>
      <c r="X1616" s="14"/>
      <c r="Y1616" s="14"/>
      <c r="Z1616" s="14"/>
      <c r="AA1616" s="14"/>
      <c r="AB1616" s="14"/>
      <c r="AC1616" s="14"/>
      <c r="AD1616" s="14"/>
      <c r="AE1616" s="14"/>
      <c r="AF1616" s="14"/>
      <c r="AG1616" s="14"/>
      <c r="AH1616" s="14"/>
      <c r="AI1616" s="14"/>
      <c r="AJ1616" s="14"/>
      <c r="AK1616" s="14"/>
      <c r="AL1616" s="14"/>
      <c r="AM1616" s="14"/>
      <c r="AN1616" s="14"/>
      <c r="AO1616" s="14"/>
      <c r="AP1616" s="14"/>
      <c r="AQ1616" s="14"/>
      <c r="AR1616" s="14"/>
      <c r="AS1616" s="14"/>
      <c r="AT1616" s="14"/>
      <c r="AU1616" s="14"/>
      <c r="AV1616" s="14"/>
      <c r="AW1616" s="14"/>
      <c r="AX1616" s="14"/>
      <c r="AY1616" s="14"/>
      <c r="AZ1616" s="14"/>
      <c r="BA1616" s="14"/>
      <c r="BB1616" s="14"/>
      <c r="BC1616" s="14"/>
      <c r="BD1616" s="14"/>
      <c r="BE1616" s="14"/>
      <c r="BF1616" s="14"/>
      <c r="BG1616" s="14"/>
      <c r="BH1616" s="14"/>
      <c r="BI1616" s="14"/>
      <c r="BJ1616" s="14"/>
      <c r="BK1616" s="14"/>
      <c r="BL1616" s="14"/>
      <c r="BM1616" s="14"/>
      <c r="BN1616" s="14"/>
      <c r="BO1616" s="14"/>
      <c r="BP1616" s="14"/>
      <c r="BQ1616" s="14"/>
      <c r="BR1616" s="14"/>
      <c r="BS1616" s="14"/>
      <c r="BT1616" s="14"/>
      <c r="BU1616" s="14"/>
      <c r="BV1616" s="14"/>
      <c r="BW1616" s="14"/>
      <c r="BX1616" s="14"/>
      <c r="BY1616" s="14"/>
      <c r="BZ1616" s="14"/>
      <c r="CA1616" s="14"/>
      <c r="CB1616" s="14"/>
      <c r="CC1616" s="14"/>
      <c r="CD1616" s="14"/>
      <c r="CE1616" s="14"/>
      <c r="CF1616" s="14"/>
      <c r="CG1616" s="14"/>
      <c r="CH1616" s="14"/>
      <c r="CI1616" s="14"/>
      <c r="CJ1616" s="14"/>
      <c r="CK1616" s="14"/>
      <c r="CL1616" s="14"/>
      <c r="CM1616" s="14"/>
      <c r="CN1616" s="14"/>
      <c r="CO1616" s="14"/>
      <c r="CP1616" s="14"/>
      <c r="CQ1616" s="14"/>
      <c r="CR1616" s="14"/>
      <c r="CS1616" s="14"/>
    </row>
    <row r="1617" spans="2:97" x14ac:dyDescent="0.3">
      <c r="B1617" s="6" t="s">
        <v>597</v>
      </c>
      <c r="C1617" s="14"/>
      <c r="D1617" s="14"/>
      <c r="E1617" s="14"/>
      <c r="F1617" s="14"/>
      <c r="G1617" s="14"/>
      <c r="H1617" s="14"/>
      <c r="I1617" s="14"/>
      <c r="J1617" s="14"/>
      <c r="K1617" s="14"/>
      <c r="L1617" s="14"/>
      <c r="M1617" s="14"/>
      <c r="N1617" s="14"/>
      <c r="O1617" s="14"/>
      <c r="P1617" s="14"/>
      <c r="Q1617" s="14"/>
      <c r="R1617" s="14"/>
      <c r="S1617" s="14"/>
      <c r="T1617" s="14"/>
      <c r="U1617" s="14"/>
      <c r="V1617" s="14"/>
      <c r="W1617" s="14"/>
      <c r="X1617" s="14"/>
      <c r="Y1617" s="14"/>
      <c r="Z1617" s="14"/>
      <c r="AA1617" s="14"/>
      <c r="AB1617" s="14"/>
      <c r="AC1617" s="14"/>
      <c r="AD1617" s="14"/>
      <c r="AE1617" s="14"/>
      <c r="AF1617" s="14"/>
      <c r="AG1617" s="14"/>
      <c r="AH1617" s="14"/>
      <c r="AI1617" s="14"/>
      <c r="AJ1617" s="14"/>
      <c r="AK1617" s="14"/>
      <c r="AL1617" s="14"/>
      <c r="AM1617" s="14"/>
      <c r="AN1617" s="14"/>
      <c r="AO1617" s="14"/>
      <c r="AP1617" s="14"/>
      <c r="AQ1617" s="14"/>
      <c r="AR1617" s="14"/>
      <c r="AS1617" s="14"/>
      <c r="AT1617" s="14"/>
      <c r="AU1617" s="14"/>
      <c r="AV1617" s="14"/>
      <c r="AW1617" s="14"/>
      <c r="AX1617" s="14"/>
      <c r="AY1617" s="14"/>
      <c r="AZ1617" s="14"/>
      <c r="BA1617" s="14"/>
      <c r="BB1617" s="14"/>
      <c r="BC1617" s="14"/>
      <c r="BD1617" s="14"/>
      <c r="BE1617" s="14"/>
      <c r="BF1617" s="14"/>
      <c r="BG1617" s="14"/>
      <c r="BH1617" s="14"/>
      <c r="BI1617" s="14"/>
      <c r="BJ1617" s="14"/>
      <c r="BK1617" s="14"/>
      <c r="BL1617" s="14"/>
      <c r="BM1617" s="14"/>
      <c r="BN1617" s="14"/>
      <c r="BO1617" s="14"/>
      <c r="BP1617" s="14"/>
      <c r="BQ1617" s="14"/>
      <c r="BR1617" s="14"/>
      <c r="BS1617" s="14"/>
      <c r="BT1617" s="14"/>
      <c r="BU1617" s="14"/>
      <c r="BV1617" s="14"/>
      <c r="BW1617" s="14"/>
      <c r="BX1617" s="14"/>
      <c r="BY1617" s="14"/>
      <c r="BZ1617" s="14"/>
      <c r="CA1617" s="14"/>
      <c r="CB1617" s="14"/>
      <c r="CC1617" s="14"/>
      <c r="CD1617" s="14"/>
      <c r="CE1617" s="14"/>
      <c r="CF1617" s="14"/>
      <c r="CG1617" s="14"/>
      <c r="CH1617" s="14"/>
      <c r="CI1617" s="14"/>
      <c r="CJ1617" s="14"/>
      <c r="CK1617" s="14"/>
      <c r="CL1617" s="14"/>
      <c r="CM1617" s="14"/>
      <c r="CN1617" s="14"/>
      <c r="CO1617" s="14"/>
      <c r="CP1617" s="14"/>
      <c r="CQ1617" s="14"/>
      <c r="CR1617" s="14"/>
      <c r="CS1617" s="14"/>
    </row>
    <row r="1618" spans="2:97" x14ac:dyDescent="0.3">
      <c r="B1618" s="24" t="s">
        <v>118</v>
      </c>
      <c r="C1618" s="14"/>
      <c r="D1618" s="14"/>
      <c r="E1618" s="14"/>
      <c r="F1618" s="14"/>
      <c r="G1618" s="14"/>
      <c r="H1618" s="14"/>
      <c r="I1618" s="14"/>
      <c r="J1618" s="14"/>
      <c r="K1618" s="14"/>
      <c r="L1618" s="14"/>
      <c r="M1618" s="14"/>
      <c r="N1618" s="14"/>
      <c r="O1618" s="14"/>
      <c r="P1618" s="14"/>
      <c r="Q1618" s="14"/>
      <c r="R1618" s="14"/>
      <c r="S1618" s="14"/>
      <c r="T1618" s="14"/>
      <c r="U1618" s="14"/>
      <c r="V1618" s="14"/>
      <c r="W1618" s="14"/>
      <c r="X1618" s="14"/>
      <c r="Y1618" s="14"/>
      <c r="Z1618" s="14"/>
      <c r="AA1618" s="14"/>
      <c r="AB1618" s="14"/>
      <c r="AC1618" s="14"/>
      <c r="AD1618" s="14"/>
      <c r="AE1618" s="14"/>
      <c r="AF1618" s="14"/>
      <c r="AG1618" s="14"/>
      <c r="AH1618" s="14"/>
      <c r="AI1618" s="14"/>
      <c r="AJ1618" s="14"/>
      <c r="AK1618" s="14"/>
      <c r="AL1618" s="14"/>
      <c r="AM1618" s="14"/>
      <c r="AN1618" s="14"/>
      <c r="AO1618" s="14"/>
      <c r="AP1618" s="14"/>
      <c r="AQ1618" s="14"/>
      <c r="AR1618" s="14"/>
      <c r="AS1618" s="14"/>
      <c r="AT1618" s="14"/>
      <c r="AU1618" s="14"/>
      <c r="AV1618" s="14"/>
      <c r="AW1618" s="14"/>
      <c r="AX1618" s="14"/>
      <c r="AY1618" s="14"/>
      <c r="AZ1618" s="14"/>
      <c r="BA1618" s="14"/>
      <c r="BB1618" s="14"/>
      <c r="BC1618" s="14"/>
      <c r="BD1618" s="14"/>
      <c r="BE1618" s="14"/>
      <c r="BF1618" s="14"/>
      <c r="BG1618" s="14"/>
      <c r="BH1618" s="14"/>
      <c r="BI1618" s="14"/>
      <c r="BJ1618" s="14"/>
      <c r="BK1618" s="14"/>
      <c r="BL1618" s="14"/>
      <c r="BM1618" s="14"/>
      <c r="BN1618" s="14"/>
      <c r="BO1618" s="14"/>
      <c r="BP1618" s="14"/>
      <c r="BQ1618" s="14"/>
      <c r="BR1618" s="14"/>
      <c r="BS1618" s="14"/>
      <c r="BT1618" s="14"/>
      <c r="BU1618" s="14"/>
      <c r="BV1618" s="14"/>
      <c r="BW1618" s="14"/>
      <c r="BX1618" s="14"/>
      <c r="BY1618" s="14"/>
      <c r="BZ1618" s="14"/>
      <c r="CA1618" s="14"/>
      <c r="CB1618" s="14"/>
      <c r="CC1618" s="14"/>
      <c r="CD1618" s="14"/>
      <c r="CE1618" s="14"/>
      <c r="CF1618" s="14"/>
      <c r="CG1618" s="14"/>
      <c r="CH1618" s="14"/>
      <c r="CI1618" s="14"/>
      <c r="CJ1618" s="14"/>
      <c r="CK1618" s="14"/>
      <c r="CL1618" s="14"/>
      <c r="CM1618" s="14"/>
      <c r="CN1618" s="14"/>
      <c r="CO1618" s="14"/>
      <c r="CP1618" s="14"/>
      <c r="CQ1618" s="14"/>
      <c r="CR1618" s="14"/>
      <c r="CS1618" s="14"/>
    </row>
    <row r="1619" spans="2:97" x14ac:dyDescent="0.3">
      <c r="B1619" t="s">
        <v>230</v>
      </c>
      <c r="C1619" s="14">
        <v>0.33883114960025601</v>
      </c>
      <c r="D1619" s="14">
        <v>0.29719004316238401</v>
      </c>
      <c r="E1619" s="14">
        <v>0.377604656793465</v>
      </c>
      <c r="F1619" s="14"/>
      <c r="G1619" s="14">
        <v>0.21087780397439601</v>
      </c>
      <c r="H1619" s="14">
        <v>0.32147288686710301</v>
      </c>
      <c r="I1619" s="14">
        <v>0.26541462613074301</v>
      </c>
      <c r="J1619" s="14">
        <v>0.34094012673561902</v>
      </c>
      <c r="K1619" s="14">
        <v>0.43283525510694998</v>
      </c>
      <c r="L1619" s="14">
        <v>0.43248462219363099</v>
      </c>
      <c r="M1619" s="14"/>
      <c r="N1619" s="14">
        <v>0.30529697239398002</v>
      </c>
      <c r="O1619" s="14">
        <v>0.31857752759059699</v>
      </c>
      <c r="P1619" s="14">
        <v>0.367940208603736</v>
      </c>
      <c r="Q1619" s="14">
        <v>0.37041046862911697</v>
      </c>
      <c r="R1619" s="14"/>
      <c r="S1619" s="14">
        <v>0.31193466716045598</v>
      </c>
      <c r="T1619" s="14">
        <v>0.35467103214870999</v>
      </c>
      <c r="U1619" s="14">
        <v>0.34647030930755301</v>
      </c>
      <c r="V1619" s="14">
        <v>0.356424404141024</v>
      </c>
      <c r="W1619" s="14">
        <v>0.29940724150885401</v>
      </c>
      <c r="X1619" s="14">
        <v>0.29712398209747698</v>
      </c>
      <c r="Y1619" s="14">
        <v>0.335673207461197</v>
      </c>
      <c r="Z1619" s="14">
        <v>0.31522218135560898</v>
      </c>
      <c r="AA1619" s="14">
        <v>0.327881550778508</v>
      </c>
      <c r="AB1619" s="14">
        <v>0.39350897317197497</v>
      </c>
      <c r="AC1619" s="14">
        <v>0.39591870719712402</v>
      </c>
      <c r="AD1619" s="14">
        <v>0.36051511524253199</v>
      </c>
      <c r="AE1619" s="14"/>
      <c r="AF1619" s="14">
        <v>0.37361291900989002</v>
      </c>
      <c r="AG1619" s="14">
        <v>0.31769015428226799</v>
      </c>
      <c r="AH1619" s="14">
        <v>0.35733162631966697</v>
      </c>
      <c r="AI1619" s="14">
        <v>0.41163793920672698</v>
      </c>
      <c r="AJ1619" s="14">
        <v>0.336075619472882</v>
      </c>
      <c r="AK1619" s="14"/>
      <c r="AL1619" s="14">
        <v>0.31243760248513303</v>
      </c>
      <c r="AM1619" s="14">
        <v>0.38576518456147102</v>
      </c>
      <c r="AN1619" s="14">
        <v>0.33698324785662098</v>
      </c>
      <c r="AO1619" s="14">
        <v>0.389307982472268</v>
      </c>
      <c r="AP1619" s="14">
        <v>0.27980334722691003</v>
      </c>
      <c r="AQ1619" s="14">
        <v>0.28519280022433702</v>
      </c>
      <c r="AR1619" s="14"/>
      <c r="AS1619" s="14">
        <v>0.38493526381884602</v>
      </c>
      <c r="AT1619" s="14">
        <v>0.31335954294193202</v>
      </c>
      <c r="AU1619" s="14">
        <v>0.30510765621677399</v>
      </c>
      <c r="AV1619" s="14">
        <v>0.33473703187802001</v>
      </c>
      <c r="AW1619" s="14">
        <v>0.46831584375894802</v>
      </c>
      <c r="AX1619" s="14"/>
      <c r="AY1619" s="14">
        <v>0.34731465910495601</v>
      </c>
      <c r="AZ1619" s="14">
        <v>0.29086553415306898</v>
      </c>
      <c r="BA1619" s="14">
        <v>0.38279293140506998</v>
      </c>
      <c r="BB1619" s="14">
        <v>0.40232916815202502</v>
      </c>
      <c r="BC1619" s="14">
        <v>0.351956566450284</v>
      </c>
      <c r="BD1619" s="14">
        <v>0.33960670858713998</v>
      </c>
      <c r="BE1619" s="14">
        <v>0.34238515731360403</v>
      </c>
      <c r="BF1619" s="14">
        <v>0.332925021230905</v>
      </c>
      <c r="BG1619" s="14">
        <v>0.29398305531913599</v>
      </c>
      <c r="BH1619" s="14">
        <v>0.36009735438561402</v>
      </c>
      <c r="BI1619" s="14">
        <v>0.28792330683532702</v>
      </c>
      <c r="BJ1619" s="14">
        <v>0.28916022199034502</v>
      </c>
      <c r="BK1619" s="14">
        <v>0.36569662272557002</v>
      </c>
      <c r="BL1619" s="14">
        <v>0.26730214420739601</v>
      </c>
      <c r="BM1619" s="14">
        <v>0.33071144175362999</v>
      </c>
      <c r="BN1619" s="14">
        <v>0.41176603538082301</v>
      </c>
      <c r="BO1619" s="14"/>
      <c r="BP1619" s="14">
        <v>0.31890592916605098</v>
      </c>
      <c r="BQ1619" s="14">
        <v>0.34081143317546098</v>
      </c>
      <c r="BR1619" s="14">
        <v>0.33785473371799801</v>
      </c>
      <c r="BS1619" s="14">
        <v>0.31473384096144102</v>
      </c>
      <c r="BT1619" s="14">
        <v>0.37201580710300602</v>
      </c>
      <c r="BU1619" s="14">
        <v>0.43872846303263202</v>
      </c>
      <c r="BV1619" s="14"/>
      <c r="BW1619" s="14">
        <v>0.404845025914635</v>
      </c>
      <c r="BX1619" s="14">
        <v>0.314940493720472</v>
      </c>
      <c r="BY1619" s="14" t="s">
        <v>120</v>
      </c>
      <c r="BZ1619" s="14">
        <v>0.38184157294000198</v>
      </c>
      <c r="CA1619" s="14">
        <v>0.31700644346761198</v>
      </c>
      <c r="CB1619" s="14">
        <v>0.26618267268198098</v>
      </c>
      <c r="CC1619" s="14">
        <v>0.17459192026047299</v>
      </c>
      <c r="CD1619" s="14"/>
      <c r="CE1619" s="14">
        <v>0.26678589308283102</v>
      </c>
      <c r="CF1619" s="14">
        <v>0.34933135597437798</v>
      </c>
      <c r="CG1619" s="14">
        <v>0.33702879475129899</v>
      </c>
      <c r="CH1619" s="14">
        <v>0.38699341672305498</v>
      </c>
      <c r="CI1619" s="14"/>
      <c r="CJ1619" s="14">
        <v>0.39469351114415702</v>
      </c>
      <c r="CK1619" s="14">
        <v>0.30871146500504898</v>
      </c>
      <c r="CL1619" s="14">
        <v>0.33833228669540899</v>
      </c>
      <c r="CM1619" s="14">
        <v>0.286366928217824</v>
      </c>
      <c r="CN1619" s="14"/>
      <c r="CO1619" s="14">
        <v>0.344554123592622</v>
      </c>
      <c r="CP1619" s="14">
        <v>0.34242910632322798</v>
      </c>
      <c r="CQ1619" s="14"/>
      <c r="CR1619" s="14">
        <v>0.35381223524197503</v>
      </c>
      <c r="CS1619" s="14">
        <v>0.34560994209371498</v>
      </c>
    </row>
    <row r="1620" spans="2:97" x14ac:dyDescent="0.3">
      <c r="B1620" t="s">
        <v>231</v>
      </c>
      <c r="C1620" s="14">
        <v>0.39197886843816598</v>
      </c>
      <c r="D1620" s="14">
        <v>0.42285922517570601</v>
      </c>
      <c r="E1620" s="14">
        <v>0.36293368724328701</v>
      </c>
      <c r="F1620" s="14"/>
      <c r="G1620" s="14">
        <v>0.399814472433067</v>
      </c>
      <c r="H1620" s="14">
        <v>0.32900526221114701</v>
      </c>
      <c r="I1620" s="14">
        <v>0.463128753584923</v>
      </c>
      <c r="J1620" s="14">
        <v>0.39117493216627303</v>
      </c>
      <c r="K1620" s="14">
        <v>0.36929388585036199</v>
      </c>
      <c r="L1620" s="14">
        <v>0.39608698948055698</v>
      </c>
      <c r="M1620" s="14"/>
      <c r="N1620" s="14">
        <v>0.41316543391763799</v>
      </c>
      <c r="O1620" s="14">
        <v>0.41000900368965798</v>
      </c>
      <c r="P1620" s="14">
        <v>0.37008313613358301</v>
      </c>
      <c r="Q1620" s="14">
        <v>0.368425860193278</v>
      </c>
      <c r="R1620" s="14"/>
      <c r="S1620" s="14">
        <v>0.39176991454684401</v>
      </c>
      <c r="T1620" s="14">
        <v>0.34197734373924599</v>
      </c>
      <c r="U1620" s="14">
        <v>0.381873957939248</v>
      </c>
      <c r="V1620" s="14">
        <v>0.37850134308040401</v>
      </c>
      <c r="W1620" s="14">
        <v>0.39621376754478299</v>
      </c>
      <c r="X1620" s="14">
        <v>0.38850566687712301</v>
      </c>
      <c r="Y1620" s="14">
        <v>0.43940820265833203</v>
      </c>
      <c r="Z1620" s="14">
        <v>0.40014248023888899</v>
      </c>
      <c r="AA1620" s="14">
        <v>0.41708327135110401</v>
      </c>
      <c r="AB1620" s="14">
        <v>0.36904117963741301</v>
      </c>
      <c r="AC1620" s="14">
        <v>0.39327807845271501</v>
      </c>
      <c r="AD1620" s="14">
        <v>0.51507993598051804</v>
      </c>
      <c r="AE1620" s="14"/>
      <c r="AF1620" s="14">
        <v>0.398014552805597</v>
      </c>
      <c r="AG1620" s="14">
        <v>0.387839258328325</v>
      </c>
      <c r="AH1620" s="14">
        <v>0.40073043035654099</v>
      </c>
      <c r="AI1620" s="14">
        <v>0.34469457013329902</v>
      </c>
      <c r="AJ1620" s="14">
        <v>0.40923216226204601</v>
      </c>
      <c r="AK1620" s="14"/>
      <c r="AL1620" s="14">
        <v>0.38076996392154</v>
      </c>
      <c r="AM1620" s="14">
        <v>0.396675795319887</v>
      </c>
      <c r="AN1620" s="14">
        <v>0.44347618865970501</v>
      </c>
      <c r="AO1620" s="14">
        <v>0.36183944449747302</v>
      </c>
      <c r="AP1620" s="14">
        <v>0.41641015004787402</v>
      </c>
      <c r="AQ1620" s="14">
        <v>0.39028629727006697</v>
      </c>
      <c r="AR1620" s="14"/>
      <c r="AS1620" s="14">
        <v>0.38634957673687598</v>
      </c>
      <c r="AT1620" s="14">
        <v>0.40329983255185398</v>
      </c>
      <c r="AU1620" s="14">
        <v>0.40252326034714597</v>
      </c>
      <c r="AV1620" s="14">
        <v>0.37822361569859098</v>
      </c>
      <c r="AW1620" s="14">
        <v>0.27609202402955002</v>
      </c>
      <c r="AX1620" s="14"/>
      <c r="AY1620" s="14">
        <v>0.37434381871640898</v>
      </c>
      <c r="AZ1620" s="14">
        <v>0.46464154155343002</v>
      </c>
      <c r="BA1620" s="14">
        <v>0.35173077050808499</v>
      </c>
      <c r="BB1620" s="14">
        <v>0.33709784868431297</v>
      </c>
      <c r="BC1620" s="14">
        <v>0.36188110816014002</v>
      </c>
      <c r="BD1620" s="14">
        <v>0.41534745734790801</v>
      </c>
      <c r="BE1620" s="14">
        <v>0.40010115013716901</v>
      </c>
      <c r="BF1620" s="14">
        <v>0.45601646843435401</v>
      </c>
      <c r="BG1620" s="14">
        <v>0.47107593504621198</v>
      </c>
      <c r="BH1620" s="14">
        <v>0.40522710188954503</v>
      </c>
      <c r="BI1620" s="14">
        <v>0.38780538248288099</v>
      </c>
      <c r="BJ1620" s="14">
        <v>0.40221471798692798</v>
      </c>
      <c r="BK1620" s="14">
        <v>0.42609797852362702</v>
      </c>
      <c r="BL1620" s="14">
        <v>0.34003879233881001</v>
      </c>
      <c r="BM1620" s="14">
        <v>0.423891414089765</v>
      </c>
      <c r="BN1620" s="14">
        <v>0.28230075725081699</v>
      </c>
      <c r="BO1620" s="14"/>
      <c r="BP1620" s="14">
        <v>0.35301251377292098</v>
      </c>
      <c r="BQ1620" s="14">
        <v>0.41190702719063199</v>
      </c>
      <c r="BR1620" s="14">
        <v>0.37108327542885899</v>
      </c>
      <c r="BS1620" s="14">
        <v>0.459964769620341</v>
      </c>
      <c r="BT1620" s="14">
        <v>0.36647908667738599</v>
      </c>
      <c r="BU1620" s="14">
        <v>0.33191983095782701</v>
      </c>
      <c r="BV1620" s="14"/>
      <c r="BW1620" s="14">
        <v>0.39189185673378801</v>
      </c>
      <c r="BX1620" s="14">
        <v>0.38835233245424899</v>
      </c>
      <c r="BY1620" s="14" t="s">
        <v>120</v>
      </c>
      <c r="BZ1620" s="14">
        <v>0.34421463237474698</v>
      </c>
      <c r="CA1620" s="14">
        <v>0.39649836174337599</v>
      </c>
      <c r="CB1620" s="14">
        <v>0.40111706502704603</v>
      </c>
      <c r="CC1620" s="14">
        <v>0.43484587493911903</v>
      </c>
      <c r="CD1620" s="14"/>
      <c r="CE1620" s="14">
        <v>0.39321284746075102</v>
      </c>
      <c r="CF1620" s="14">
        <v>0.41176761776880699</v>
      </c>
      <c r="CG1620" s="14">
        <v>0.38432635034621598</v>
      </c>
      <c r="CH1620" s="14">
        <v>0.37633882420247</v>
      </c>
      <c r="CI1620" s="14"/>
      <c r="CJ1620" s="14">
        <v>0.37201268899844803</v>
      </c>
      <c r="CK1620" s="14">
        <v>0.40447002694149298</v>
      </c>
      <c r="CL1620" s="14">
        <v>0.39422849914585001</v>
      </c>
      <c r="CM1620" s="14">
        <v>0.38735862180043501</v>
      </c>
      <c r="CN1620" s="14"/>
      <c r="CO1620" s="14">
        <v>0.37757076570152598</v>
      </c>
      <c r="CP1620" s="14">
        <v>0.39516176324817498</v>
      </c>
      <c r="CQ1620" s="14"/>
      <c r="CR1620" s="14">
        <v>0.34022611339269099</v>
      </c>
      <c r="CS1620" s="14">
        <v>0.39646996671645801</v>
      </c>
    </row>
    <row r="1621" spans="2:97" x14ac:dyDescent="0.3">
      <c r="B1621" t="s">
        <v>232</v>
      </c>
      <c r="C1621" s="14">
        <v>0.151975226058467</v>
      </c>
      <c r="D1621" s="14">
        <v>0.16241721624900801</v>
      </c>
      <c r="E1621" s="14">
        <v>0.142211365473351</v>
      </c>
      <c r="F1621" s="14"/>
      <c r="G1621" s="14">
        <v>0.246838773560179</v>
      </c>
      <c r="H1621" s="14">
        <v>0.206405565444963</v>
      </c>
      <c r="I1621" s="14">
        <v>0.144147056030793</v>
      </c>
      <c r="J1621" s="14">
        <v>0.15756519828445201</v>
      </c>
      <c r="K1621" s="14">
        <v>9.7317326634523499E-2</v>
      </c>
      <c r="L1621" s="14">
        <v>8.3443146942030103E-2</v>
      </c>
      <c r="M1621" s="14"/>
      <c r="N1621" s="14">
        <v>0.141561105653247</v>
      </c>
      <c r="O1621" s="14">
        <v>0.14342400198425001</v>
      </c>
      <c r="P1621" s="14">
        <v>0.15672950983623901</v>
      </c>
      <c r="Q1621" s="14">
        <v>0.16774715565590601</v>
      </c>
      <c r="R1621" s="14"/>
      <c r="S1621" s="14">
        <v>0.15085810905410199</v>
      </c>
      <c r="T1621" s="14">
        <v>0.16723333526642301</v>
      </c>
      <c r="U1621" s="14">
        <v>0.13516376813931399</v>
      </c>
      <c r="V1621" s="14">
        <v>0.16700922650015901</v>
      </c>
      <c r="W1621" s="14">
        <v>0.196742817595805</v>
      </c>
      <c r="X1621" s="14">
        <v>0.18676330075574199</v>
      </c>
      <c r="Y1621" s="14">
        <v>0.14470754480452999</v>
      </c>
      <c r="Z1621" s="14">
        <v>0.20302805512490599</v>
      </c>
      <c r="AA1621" s="14">
        <v>0.120286533289042</v>
      </c>
      <c r="AB1621" s="14">
        <v>0.13239967831681701</v>
      </c>
      <c r="AC1621" s="14">
        <v>0.11082707331361299</v>
      </c>
      <c r="AD1621" s="14">
        <v>7.7041496943427906E-2</v>
      </c>
      <c r="AE1621" s="14"/>
      <c r="AF1621" s="14">
        <v>0.114693029924365</v>
      </c>
      <c r="AG1621" s="14">
        <v>0.16963500514886201</v>
      </c>
      <c r="AH1621" s="14">
        <v>0.12788025368199801</v>
      </c>
      <c r="AI1621" s="14">
        <v>0.14880638313806799</v>
      </c>
      <c r="AJ1621" s="14">
        <v>0.15346277537969599</v>
      </c>
      <c r="AK1621" s="14"/>
      <c r="AL1621" s="14">
        <v>0.18655825149625399</v>
      </c>
      <c r="AM1621" s="14">
        <v>0.10177343232441401</v>
      </c>
      <c r="AN1621" s="14">
        <v>0.121611891644079</v>
      </c>
      <c r="AO1621" s="14">
        <v>0.14173316974493799</v>
      </c>
      <c r="AP1621" s="14">
        <v>0.20193215927271299</v>
      </c>
      <c r="AQ1621" s="14">
        <v>0.193198967931202</v>
      </c>
      <c r="AR1621" s="14"/>
      <c r="AS1621" s="14">
        <v>0.141467882513095</v>
      </c>
      <c r="AT1621" s="14">
        <v>0.146232587070002</v>
      </c>
      <c r="AU1621" s="14">
        <v>0.16157623536469501</v>
      </c>
      <c r="AV1621" s="14">
        <v>0.17143868082425501</v>
      </c>
      <c r="AW1621" s="14">
        <v>0.100461512576568</v>
      </c>
      <c r="AX1621" s="14"/>
      <c r="AY1621" s="14">
        <v>0.21002792880506899</v>
      </c>
      <c r="AZ1621" s="14">
        <v>0.130155714424012</v>
      </c>
      <c r="BA1621" s="14">
        <v>0.15598767911515601</v>
      </c>
      <c r="BB1621" s="14">
        <v>0.15696415793302601</v>
      </c>
      <c r="BC1621" s="14">
        <v>0.18475469095254499</v>
      </c>
      <c r="BD1621" s="14">
        <v>0.159137250177218</v>
      </c>
      <c r="BE1621" s="14">
        <v>0.16658494042198399</v>
      </c>
      <c r="BF1621" s="14">
        <v>0.12117589251234499</v>
      </c>
      <c r="BG1621" s="14">
        <v>0.13927118921151699</v>
      </c>
      <c r="BH1621" s="14">
        <v>8.60613396267986E-2</v>
      </c>
      <c r="BI1621" s="14">
        <v>0.167056223775639</v>
      </c>
      <c r="BJ1621" s="14">
        <v>0.153855055352866</v>
      </c>
      <c r="BK1621" s="14">
        <v>0.121414204303811</v>
      </c>
      <c r="BL1621" s="14">
        <v>0.18991114162901501</v>
      </c>
      <c r="BM1621" s="14">
        <v>9.8663693203280903E-2</v>
      </c>
      <c r="BN1621" s="14">
        <v>0.15367456274216401</v>
      </c>
      <c r="BO1621" s="14"/>
      <c r="BP1621" s="14">
        <v>0.20226441537600601</v>
      </c>
      <c r="BQ1621" s="14">
        <v>0.137807846373313</v>
      </c>
      <c r="BR1621" s="14">
        <v>0.18297923615973399</v>
      </c>
      <c r="BS1621" s="14">
        <v>0.109578657549406</v>
      </c>
      <c r="BT1621" s="14">
        <v>0.12413769653775</v>
      </c>
      <c r="BU1621" s="14">
        <v>0.119988025749487</v>
      </c>
      <c r="BV1621" s="14"/>
      <c r="BW1621" s="14">
        <v>9.9440655438666606E-2</v>
      </c>
      <c r="BX1621" s="14">
        <v>0.193805301274346</v>
      </c>
      <c r="BY1621" s="14" t="s">
        <v>120</v>
      </c>
      <c r="BZ1621" s="14">
        <v>0.169030326264867</v>
      </c>
      <c r="CA1621" s="14">
        <v>0.16346762330475201</v>
      </c>
      <c r="CB1621" s="14">
        <v>0.19512060571126999</v>
      </c>
      <c r="CC1621" s="14">
        <v>0.165911281024366</v>
      </c>
      <c r="CD1621" s="14"/>
      <c r="CE1621" s="14">
        <v>0.19648459090846199</v>
      </c>
      <c r="CF1621" s="14">
        <v>0.13533580474721801</v>
      </c>
      <c r="CG1621" s="14">
        <v>0.155459417884593</v>
      </c>
      <c r="CH1621" s="14">
        <v>0.128651543940309</v>
      </c>
      <c r="CI1621" s="14"/>
      <c r="CJ1621" s="14">
        <v>0.121662424241505</v>
      </c>
      <c r="CK1621" s="14">
        <v>0.11909387036560901</v>
      </c>
      <c r="CL1621" s="14">
        <v>0.16556931542116199</v>
      </c>
      <c r="CM1621" s="14">
        <v>0.22074096576395</v>
      </c>
      <c r="CN1621" s="14"/>
      <c r="CO1621" s="14">
        <v>0.17077327696441799</v>
      </c>
      <c r="CP1621" s="14">
        <v>0.14639148232146501</v>
      </c>
      <c r="CQ1621" s="14"/>
      <c r="CR1621" s="14">
        <v>0.19337663865686</v>
      </c>
      <c r="CS1621" s="14">
        <v>0.13880265651135401</v>
      </c>
    </row>
    <row r="1622" spans="2:97" x14ac:dyDescent="0.3">
      <c r="B1622" t="s">
        <v>233</v>
      </c>
      <c r="C1622" s="14">
        <v>6.7279034414035904E-2</v>
      </c>
      <c r="D1622" s="14">
        <v>7.5953468695952001E-2</v>
      </c>
      <c r="E1622" s="14">
        <v>5.8993193020056303E-2</v>
      </c>
      <c r="F1622" s="14"/>
      <c r="G1622" s="14">
        <v>9.1111363901661802E-2</v>
      </c>
      <c r="H1622" s="14">
        <v>8.1832742378103202E-2</v>
      </c>
      <c r="I1622" s="14">
        <v>6.6153230116217404E-2</v>
      </c>
      <c r="J1622" s="14">
        <v>6.65553039190524E-2</v>
      </c>
      <c r="K1622" s="14">
        <v>5.9714823454427801E-2</v>
      </c>
      <c r="L1622" s="14">
        <v>4.6246484637465599E-2</v>
      </c>
      <c r="M1622" s="14"/>
      <c r="N1622" s="14">
        <v>8.7664049521660403E-2</v>
      </c>
      <c r="O1622" s="14">
        <v>7.5213704259518094E-2</v>
      </c>
      <c r="P1622" s="14">
        <v>5.3608041184811502E-2</v>
      </c>
      <c r="Q1622" s="14">
        <v>4.9889245684655401E-2</v>
      </c>
      <c r="R1622" s="14"/>
      <c r="S1622" s="14">
        <v>9.0904288422393398E-2</v>
      </c>
      <c r="T1622" s="14">
        <v>9.7924823859437807E-2</v>
      </c>
      <c r="U1622" s="14">
        <v>6.9557478709037696E-2</v>
      </c>
      <c r="V1622" s="14">
        <v>4.9394759468369902E-2</v>
      </c>
      <c r="W1622" s="14">
        <v>4.1000642191824803E-2</v>
      </c>
      <c r="X1622" s="14">
        <v>6.1895858446275397E-2</v>
      </c>
      <c r="Y1622" s="14">
        <v>5.0743977026130697E-2</v>
      </c>
      <c r="Z1622" s="14">
        <v>4.6189850682695301E-2</v>
      </c>
      <c r="AA1622" s="14">
        <v>7.0883826605259506E-2</v>
      </c>
      <c r="AB1622" s="14">
        <v>7.5417462351883596E-2</v>
      </c>
      <c r="AC1622" s="14">
        <v>4.35622785114173E-2</v>
      </c>
      <c r="AD1622" s="14">
        <v>2.32736450820815E-2</v>
      </c>
      <c r="AE1622" s="14"/>
      <c r="AF1622" s="14">
        <v>7.0220759012318903E-2</v>
      </c>
      <c r="AG1622" s="14">
        <v>7.6633420570706295E-2</v>
      </c>
      <c r="AH1622" s="14">
        <v>6.9813226262631103E-2</v>
      </c>
      <c r="AI1622" s="14">
        <v>4.6705723352437001E-2</v>
      </c>
      <c r="AJ1622" s="14">
        <v>3.4311717162798301E-2</v>
      </c>
      <c r="AK1622" s="14"/>
      <c r="AL1622" s="14">
        <v>7.0938195138165905E-2</v>
      </c>
      <c r="AM1622" s="14">
        <v>8.4721844322478201E-2</v>
      </c>
      <c r="AN1622" s="14">
        <v>5.80608030402874E-2</v>
      </c>
      <c r="AO1622" s="14">
        <v>5.3955298799569999E-2</v>
      </c>
      <c r="AP1622" s="14">
        <v>4.9313778598089303E-2</v>
      </c>
      <c r="AQ1622" s="14">
        <v>6.6269611520402505E-2</v>
      </c>
      <c r="AR1622" s="14"/>
      <c r="AS1622" s="14">
        <v>4.3400755071997497E-2</v>
      </c>
      <c r="AT1622" s="14">
        <v>8.2553301777518406E-2</v>
      </c>
      <c r="AU1622" s="14">
        <v>7.5955260325963003E-2</v>
      </c>
      <c r="AV1622" s="14">
        <v>7.3215149834894896E-2</v>
      </c>
      <c r="AW1622" s="14">
        <v>0.130466366891409</v>
      </c>
      <c r="AX1622" s="14"/>
      <c r="AY1622" s="14">
        <v>6.8313593373566794E-2</v>
      </c>
      <c r="AZ1622" s="14">
        <v>2.2217749969937899E-2</v>
      </c>
      <c r="BA1622" s="14">
        <v>5.7173072767609301E-2</v>
      </c>
      <c r="BB1622" s="14">
        <v>6.0699385557944498E-2</v>
      </c>
      <c r="BC1622" s="14">
        <v>4.0029733088552802E-2</v>
      </c>
      <c r="BD1622" s="14">
        <v>3.0422910202579399E-2</v>
      </c>
      <c r="BE1622" s="14">
        <v>5.4683335099055701E-2</v>
      </c>
      <c r="BF1622" s="14">
        <v>5.10400825572161E-2</v>
      </c>
      <c r="BG1622" s="14">
        <v>5.5018004571587897E-2</v>
      </c>
      <c r="BH1622" s="14">
        <v>0.11615377757161</v>
      </c>
      <c r="BI1622" s="14">
        <v>0.104227278670736</v>
      </c>
      <c r="BJ1622" s="14">
        <v>0.101005133030672</v>
      </c>
      <c r="BK1622" s="14">
        <v>6.1510742982090902E-2</v>
      </c>
      <c r="BL1622" s="14">
        <v>0.118612582067416</v>
      </c>
      <c r="BM1622" s="14">
        <v>0.128053564242505</v>
      </c>
      <c r="BN1622" s="14">
        <v>9.8727193250332898E-2</v>
      </c>
      <c r="BO1622" s="14"/>
      <c r="BP1622" s="14">
        <v>7.5771921294873507E-2</v>
      </c>
      <c r="BQ1622" s="14">
        <v>5.36442908261981E-2</v>
      </c>
      <c r="BR1622" s="14">
        <v>6.2813302131052406E-2</v>
      </c>
      <c r="BS1622" s="14">
        <v>6.9941744482191995E-2</v>
      </c>
      <c r="BT1622" s="14">
        <v>9.0283864956687304E-2</v>
      </c>
      <c r="BU1622" s="14">
        <v>5.7900622671780699E-2</v>
      </c>
      <c r="BV1622" s="14"/>
      <c r="BW1622" s="14">
        <v>6.2422902222488703E-2</v>
      </c>
      <c r="BX1622" s="14">
        <v>6.1243257418260401E-2</v>
      </c>
      <c r="BY1622" s="14" t="s">
        <v>120</v>
      </c>
      <c r="BZ1622" s="14">
        <v>5.6931534201123402E-2</v>
      </c>
      <c r="CA1622" s="14">
        <v>6.5109597100595301E-2</v>
      </c>
      <c r="CB1622" s="14">
        <v>7.4592635844259403E-2</v>
      </c>
      <c r="CC1622" s="14">
        <v>0.14224564228721201</v>
      </c>
      <c r="CD1622" s="14"/>
      <c r="CE1622" s="14">
        <v>8.7301230608549302E-2</v>
      </c>
      <c r="CF1622" s="14">
        <v>7.4791328183809999E-2</v>
      </c>
      <c r="CG1622" s="14">
        <v>6.42242850369667E-2</v>
      </c>
      <c r="CH1622" s="14">
        <v>6.1436992905617299E-2</v>
      </c>
      <c r="CI1622" s="14"/>
      <c r="CJ1622" s="14">
        <v>6.3976078349207294E-2</v>
      </c>
      <c r="CK1622" s="14">
        <v>0.101628748914962</v>
      </c>
      <c r="CL1622" s="14">
        <v>6.0911542911204597E-2</v>
      </c>
      <c r="CM1622" s="14">
        <v>2.2801267217123899E-2</v>
      </c>
      <c r="CN1622" s="14"/>
      <c r="CO1622" s="14">
        <v>6.6543156193813804E-2</v>
      </c>
      <c r="CP1622" s="14">
        <v>6.6794269251436098E-2</v>
      </c>
      <c r="CQ1622" s="14"/>
      <c r="CR1622" s="14">
        <v>7.0384165921598393E-2</v>
      </c>
      <c r="CS1622" s="14">
        <v>6.8904189059694004E-2</v>
      </c>
    </row>
    <row r="1623" spans="2:97" x14ac:dyDescent="0.3">
      <c r="B1623" t="s">
        <v>234</v>
      </c>
      <c r="C1623" s="14">
        <v>2.26630613838694E-2</v>
      </c>
      <c r="D1623" s="14">
        <v>2.12282571424217E-2</v>
      </c>
      <c r="E1623" s="14">
        <v>2.4133723578715901E-2</v>
      </c>
      <c r="F1623" s="14"/>
      <c r="G1623" s="14">
        <v>2.8013913888607699E-2</v>
      </c>
      <c r="H1623" s="14">
        <v>3.6431562197917398E-2</v>
      </c>
      <c r="I1623" s="14">
        <v>2.2423915576348499E-2</v>
      </c>
      <c r="J1623" s="14">
        <v>1.33644455950576E-2</v>
      </c>
      <c r="K1623" s="14">
        <v>2.3419038045265898E-2</v>
      </c>
      <c r="L1623" s="14">
        <v>1.51413014418279E-2</v>
      </c>
      <c r="M1623" s="14"/>
      <c r="N1623" s="14">
        <v>2.7697526735792E-2</v>
      </c>
      <c r="O1623" s="14">
        <v>2.1895167457870301E-2</v>
      </c>
      <c r="P1623" s="14">
        <v>2.61399535988763E-2</v>
      </c>
      <c r="Q1623" s="14">
        <v>1.52509017853444E-2</v>
      </c>
      <c r="R1623" s="14"/>
      <c r="S1623" s="14">
        <v>2.7842942506247199E-2</v>
      </c>
      <c r="T1623" s="14">
        <v>1.3623245438118201E-2</v>
      </c>
      <c r="U1623" s="14">
        <v>4.3439609754261102E-2</v>
      </c>
      <c r="V1623" s="14">
        <v>2.2745153118251898E-2</v>
      </c>
      <c r="W1623" s="14">
        <v>2.6940585807716601E-2</v>
      </c>
      <c r="X1623" s="14">
        <v>2.6928859751740499E-2</v>
      </c>
      <c r="Y1623" s="14">
        <v>1.24467824510492E-2</v>
      </c>
      <c r="Z1623" s="14">
        <v>2.36069509802041E-2</v>
      </c>
      <c r="AA1623" s="14">
        <v>3.1717199347097803E-2</v>
      </c>
      <c r="AB1623" s="14">
        <v>1.25737461344331E-2</v>
      </c>
      <c r="AC1623" s="14">
        <v>1.19452778468788E-2</v>
      </c>
      <c r="AD1623" s="14">
        <v>0</v>
      </c>
      <c r="AE1623" s="14"/>
      <c r="AF1623" s="14">
        <v>2.0014013610556099E-2</v>
      </c>
      <c r="AG1623" s="14">
        <v>2.6167544891463099E-2</v>
      </c>
      <c r="AH1623" s="14">
        <v>2.2246683971508401E-2</v>
      </c>
      <c r="AI1623" s="14">
        <v>2.94200209210786E-2</v>
      </c>
      <c r="AJ1623" s="14">
        <v>1.7317436888254701E-2</v>
      </c>
      <c r="AK1623" s="14"/>
      <c r="AL1623" s="14">
        <v>2.6785606899273399E-2</v>
      </c>
      <c r="AM1623" s="14">
        <v>1.54285164789253E-2</v>
      </c>
      <c r="AN1623" s="14">
        <v>2.0355234906492398E-2</v>
      </c>
      <c r="AO1623" s="14">
        <v>2.6601572718020602E-2</v>
      </c>
      <c r="AP1623" s="14">
        <v>2.3490626378059501E-2</v>
      </c>
      <c r="AQ1623" s="14">
        <v>3.6188212023143297E-2</v>
      </c>
      <c r="AR1623" s="14"/>
      <c r="AS1623" s="14">
        <v>2.0412869039078501E-2</v>
      </c>
      <c r="AT1623" s="14">
        <v>2.3025180881853399E-2</v>
      </c>
      <c r="AU1623" s="14">
        <v>2.7245032915412699E-2</v>
      </c>
      <c r="AV1623" s="14">
        <v>1.9813152151114701E-2</v>
      </c>
      <c r="AW1623" s="14">
        <v>0</v>
      </c>
      <c r="AX1623" s="14"/>
      <c r="AY1623" s="14">
        <v>0</v>
      </c>
      <c r="AZ1623" s="14">
        <v>1.29289710920262E-2</v>
      </c>
      <c r="BA1623" s="14">
        <v>2.3185131393618601E-2</v>
      </c>
      <c r="BB1623" s="14">
        <v>3.3822877931521202E-2</v>
      </c>
      <c r="BC1623" s="14">
        <v>3.5006345926445297E-2</v>
      </c>
      <c r="BD1623" s="14">
        <v>1.4810411397074501E-2</v>
      </c>
      <c r="BE1623" s="14">
        <v>2.2917507828926001E-2</v>
      </c>
      <c r="BF1623" s="14">
        <v>1.23462330300925E-2</v>
      </c>
      <c r="BG1623" s="14">
        <v>2.6432318156774E-2</v>
      </c>
      <c r="BH1623" s="14">
        <v>1.26816624428371E-2</v>
      </c>
      <c r="BI1623" s="14">
        <v>2.3449952332603299E-2</v>
      </c>
      <c r="BJ1623" s="14">
        <v>2.98034136292415E-2</v>
      </c>
      <c r="BK1623" s="14">
        <v>2.5280451464901099E-2</v>
      </c>
      <c r="BL1623" s="14">
        <v>4.1042450903796199E-2</v>
      </c>
      <c r="BM1623" s="14">
        <v>0</v>
      </c>
      <c r="BN1623" s="14">
        <v>2.7372894920132399E-2</v>
      </c>
      <c r="BO1623" s="14"/>
      <c r="BP1623" s="14">
        <v>2.6256829206887398E-2</v>
      </c>
      <c r="BQ1623" s="14">
        <v>2.0767591480973301E-2</v>
      </c>
      <c r="BR1623" s="14">
        <v>2.8126194606918599E-2</v>
      </c>
      <c r="BS1623" s="14">
        <v>1.97776901810604E-2</v>
      </c>
      <c r="BT1623" s="14">
        <v>1.5014316374454301E-2</v>
      </c>
      <c r="BU1623" s="14">
        <v>2.8190034407727702E-2</v>
      </c>
      <c r="BV1623" s="14"/>
      <c r="BW1623" s="14">
        <v>1.98345158438476E-2</v>
      </c>
      <c r="BX1623" s="14">
        <v>1.6930728112497798E-2</v>
      </c>
      <c r="BY1623" s="14" t="s">
        <v>120</v>
      </c>
      <c r="BZ1623" s="14">
        <v>2.7699748572222599E-2</v>
      </c>
      <c r="CA1623" s="14">
        <v>2.59652524574744E-2</v>
      </c>
      <c r="CB1623" s="14">
        <v>2.69956525142389E-2</v>
      </c>
      <c r="CC1623" s="14">
        <v>3.48188615019909E-2</v>
      </c>
      <c r="CD1623" s="14"/>
      <c r="CE1623" s="14">
        <v>2.7454000520322701E-2</v>
      </c>
      <c r="CF1623" s="14">
        <v>1.7084412372173299E-2</v>
      </c>
      <c r="CG1623" s="14">
        <v>2.9443675061294701E-2</v>
      </c>
      <c r="CH1623" s="14">
        <v>2.2998616648196499E-2</v>
      </c>
      <c r="CI1623" s="14"/>
      <c r="CJ1623" s="14">
        <v>1.9838782339011402E-2</v>
      </c>
      <c r="CK1623" s="14">
        <v>2.84722032437933E-2</v>
      </c>
      <c r="CL1623" s="14">
        <v>2.1487512963827601E-2</v>
      </c>
      <c r="CM1623" s="14">
        <v>2.2158011791298501E-2</v>
      </c>
      <c r="CN1623" s="14"/>
      <c r="CO1623" s="14">
        <v>2.85307814225194E-2</v>
      </c>
      <c r="CP1623" s="14">
        <v>2.0495040153160601E-2</v>
      </c>
      <c r="CQ1623" s="14"/>
      <c r="CR1623" s="14">
        <v>2.1504716657242101E-2</v>
      </c>
      <c r="CS1623" s="14">
        <v>2.3693118624941101E-2</v>
      </c>
    </row>
    <row r="1624" spans="2:97" x14ac:dyDescent="0.3">
      <c r="B1624" t="s">
        <v>92</v>
      </c>
      <c r="C1624" s="14">
        <v>2.72726601052053E-2</v>
      </c>
      <c r="D1624" s="14">
        <v>2.0351789574528999E-2</v>
      </c>
      <c r="E1624" s="14">
        <v>3.4123373891125103E-2</v>
      </c>
      <c r="F1624" s="14"/>
      <c r="G1624" s="14">
        <v>2.33436722420883E-2</v>
      </c>
      <c r="H1624" s="14">
        <v>2.4851980900765999E-2</v>
      </c>
      <c r="I1624" s="14">
        <v>3.8732418560975902E-2</v>
      </c>
      <c r="J1624" s="14">
        <v>3.03999932995456E-2</v>
      </c>
      <c r="K1624" s="14">
        <v>1.74196709084708E-2</v>
      </c>
      <c r="L1624" s="14">
        <v>2.6597455304488399E-2</v>
      </c>
      <c r="M1624" s="14"/>
      <c r="N1624" s="14">
        <v>2.4614911777683299E-2</v>
      </c>
      <c r="O1624" s="14">
        <v>3.08805950181066E-2</v>
      </c>
      <c r="P1624" s="14">
        <v>2.5499150642754102E-2</v>
      </c>
      <c r="Q1624" s="14">
        <v>2.8276368051699401E-2</v>
      </c>
      <c r="R1624" s="14"/>
      <c r="S1624" s="14">
        <v>2.6690078309957802E-2</v>
      </c>
      <c r="T1624" s="14">
        <v>2.45702195480644E-2</v>
      </c>
      <c r="U1624" s="14">
        <v>2.3494876150586302E-2</v>
      </c>
      <c r="V1624" s="14">
        <v>2.59251136917906E-2</v>
      </c>
      <c r="W1624" s="14">
        <v>3.9694945351016198E-2</v>
      </c>
      <c r="X1624" s="14">
        <v>3.8782332071642001E-2</v>
      </c>
      <c r="Y1624" s="14">
        <v>1.7020285598760999E-2</v>
      </c>
      <c r="Z1624" s="14">
        <v>1.1810481617696E-2</v>
      </c>
      <c r="AA1624" s="14">
        <v>3.2147618628989599E-2</v>
      </c>
      <c r="AB1624" s="14">
        <v>1.7058960387479099E-2</v>
      </c>
      <c r="AC1624" s="14">
        <v>4.4468584678252099E-2</v>
      </c>
      <c r="AD1624" s="14">
        <v>2.4089806751440599E-2</v>
      </c>
      <c r="AE1624" s="14"/>
      <c r="AF1624" s="14">
        <v>2.34447256372723E-2</v>
      </c>
      <c r="AG1624" s="14">
        <v>2.2034616778374899E-2</v>
      </c>
      <c r="AH1624" s="14">
        <v>2.1997779407654801E-2</v>
      </c>
      <c r="AI1624" s="14">
        <v>1.87353632483904E-2</v>
      </c>
      <c r="AJ1624" s="14">
        <v>4.9600288834322298E-2</v>
      </c>
      <c r="AK1624" s="14"/>
      <c r="AL1624" s="14">
        <v>2.2510380059633898E-2</v>
      </c>
      <c r="AM1624" s="14">
        <v>1.5635226992823999E-2</v>
      </c>
      <c r="AN1624" s="14">
        <v>1.95126338928149E-2</v>
      </c>
      <c r="AO1624" s="14">
        <v>2.6562531767729301E-2</v>
      </c>
      <c r="AP1624" s="14">
        <v>2.9049938476353801E-2</v>
      </c>
      <c r="AQ1624" s="14">
        <v>2.8864111030847399E-2</v>
      </c>
      <c r="AR1624" s="14"/>
      <c r="AS1624" s="14">
        <v>2.3433652820107301E-2</v>
      </c>
      <c r="AT1624" s="14">
        <v>3.1529554776841398E-2</v>
      </c>
      <c r="AU1624" s="14">
        <v>2.7592554830009199E-2</v>
      </c>
      <c r="AV1624" s="14">
        <v>2.2572369613125198E-2</v>
      </c>
      <c r="AW1624" s="14">
        <v>2.4664252743524399E-2</v>
      </c>
      <c r="AX1624" s="14"/>
      <c r="AY1624" s="14">
        <v>0</v>
      </c>
      <c r="AZ1624" s="14">
        <v>7.9190488807524606E-2</v>
      </c>
      <c r="BA1624" s="14">
        <v>2.9130414810461799E-2</v>
      </c>
      <c r="BB1624" s="14">
        <v>9.0865617411703993E-3</v>
      </c>
      <c r="BC1624" s="14">
        <v>2.63715554220324E-2</v>
      </c>
      <c r="BD1624" s="14">
        <v>4.0675262288081E-2</v>
      </c>
      <c r="BE1624" s="14">
        <v>1.3327909199262101E-2</v>
      </c>
      <c r="BF1624" s="14">
        <v>2.6496302235087501E-2</v>
      </c>
      <c r="BG1624" s="14">
        <v>1.4219497694773899E-2</v>
      </c>
      <c r="BH1624" s="14">
        <v>1.9778764083595399E-2</v>
      </c>
      <c r="BI1624" s="14">
        <v>2.95378559028141E-2</v>
      </c>
      <c r="BJ1624" s="14">
        <v>2.3961458009947999E-2</v>
      </c>
      <c r="BK1624" s="14">
        <v>0</v>
      </c>
      <c r="BL1624" s="14">
        <v>4.3092888853567199E-2</v>
      </c>
      <c r="BM1624" s="14">
        <v>1.86798867108189E-2</v>
      </c>
      <c r="BN1624" s="14">
        <v>2.6158556455731199E-2</v>
      </c>
      <c r="BO1624" s="14"/>
      <c r="BP1624" s="14">
        <v>2.37883911832617E-2</v>
      </c>
      <c r="BQ1624" s="14">
        <v>3.5061810953421702E-2</v>
      </c>
      <c r="BR1624" s="14">
        <v>1.7143257955436701E-2</v>
      </c>
      <c r="BS1624" s="14">
        <v>2.6003297205559599E-2</v>
      </c>
      <c r="BT1624" s="14">
        <v>3.2069228350715899E-2</v>
      </c>
      <c r="BU1624" s="14">
        <v>2.3273023180545901E-2</v>
      </c>
      <c r="BV1624" s="14"/>
      <c r="BW1624" s="14">
        <v>2.1565043846574799E-2</v>
      </c>
      <c r="BX1624" s="14">
        <v>2.4727887020174699E-2</v>
      </c>
      <c r="BY1624" s="14" t="s">
        <v>120</v>
      </c>
      <c r="BZ1624" s="14">
        <v>2.0282185647037699E-2</v>
      </c>
      <c r="CA1624" s="14">
        <v>3.1952721926190898E-2</v>
      </c>
      <c r="CB1624" s="14">
        <v>3.5991368221204599E-2</v>
      </c>
      <c r="CC1624" s="14">
        <v>4.7586419986838997E-2</v>
      </c>
      <c r="CD1624" s="14"/>
      <c r="CE1624" s="14">
        <v>2.87614374190844E-2</v>
      </c>
      <c r="CF1624" s="14">
        <v>1.16894809536144E-2</v>
      </c>
      <c r="CG1624" s="14">
        <v>2.9517476919631001E-2</v>
      </c>
      <c r="CH1624" s="14">
        <v>2.3580605580352201E-2</v>
      </c>
      <c r="CI1624" s="14"/>
      <c r="CJ1624" s="14">
        <v>2.7816514927671301E-2</v>
      </c>
      <c r="CK1624" s="14">
        <v>3.7623685529094099E-2</v>
      </c>
      <c r="CL1624" s="14">
        <v>1.9470842862546502E-2</v>
      </c>
      <c r="CM1624" s="14">
        <v>6.0574205209368001E-2</v>
      </c>
      <c r="CN1624" s="14"/>
      <c r="CO1624" s="14">
        <v>1.2027896125101301E-2</v>
      </c>
      <c r="CP1624" s="14">
        <v>2.87283387025354E-2</v>
      </c>
      <c r="CQ1624" s="14"/>
      <c r="CR1624" s="14">
        <v>2.0696130129634099E-2</v>
      </c>
      <c r="CS1624" s="14">
        <v>2.6520126993837798E-2</v>
      </c>
    </row>
    <row r="1625" spans="2:97" x14ac:dyDescent="0.3">
      <c r="B1625" t="s">
        <v>235</v>
      </c>
      <c r="C1625" s="14">
        <v>0.73081001803842205</v>
      </c>
      <c r="D1625" s="14">
        <v>0.72004926833808902</v>
      </c>
      <c r="E1625" s="14">
        <v>0.74053834403675101</v>
      </c>
      <c r="F1625" s="14"/>
      <c r="G1625" s="14">
        <v>0.61069227640746304</v>
      </c>
      <c r="H1625" s="14">
        <v>0.65047814907824997</v>
      </c>
      <c r="I1625" s="14">
        <v>0.72854337971566596</v>
      </c>
      <c r="J1625" s="14">
        <v>0.73211505890189299</v>
      </c>
      <c r="K1625" s="14">
        <v>0.80212914095731203</v>
      </c>
      <c r="L1625" s="14">
        <v>0.82857161167418802</v>
      </c>
      <c r="M1625" s="14"/>
      <c r="N1625" s="14">
        <v>0.71846240631161695</v>
      </c>
      <c r="O1625" s="14">
        <v>0.72858653128025497</v>
      </c>
      <c r="P1625" s="14">
        <v>0.73802334473731901</v>
      </c>
      <c r="Q1625" s="14">
        <v>0.73883632882239403</v>
      </c>
      <c r="R1625" s="14"/>
      <c r="S1625" s="14">
        <v>0.70370458170729899</v>
      </c>
      <c r="T1625" s="14">
        <v>0.69664837588795703</v>
      </c>
      <c r="U1625" s="14">
        <v>0.72834426724680101</v>
      </c>
      <c r="V1625" s="14">
        <v>0.73492574722142801</v>
      </c>
      <c r="W1625" s="14">
        <v>0.695621009053637</v>
      </c>
      <c r="X1625" s="14">
        <v>0.68562964897459999</v>
      </c>
      <c r="Y1625" s="14">
        <v>0.77508141011952902</v>
      </c>
      <c r="Z1625" s="14">
        <v>0.71536466159449796</v>
      </c>
      <c r="AA1625" s="14">
        <v>0.74496482212961102</v>
      </c>
      <c r="AB1625" s="14">
        <v>0.76255015280938698</v>
      </c>
      <c r="AC1625" s="14">
        <v>0.78919678564983897</v>
      </c>
      <c r="AD1625" s="14">
        <v>0.87559505122305004</v>
      </c>
      <c r="AE1625" s="14"/>
      <c r="AF1625" s="14">
        <v>0.77162747181548696</v>
      </c>
      <c r="AG1625" s="14">
        <v>0.70552941261059399</v>
      </c>
      <c r="AH1625" s="14">
        <v>0.75806205667620796</v>
      </c>
      <c r="AI1625" s="14">
        <v>0.75633250934002605</v>
      </c>
      <c r="AJ1625" s="14">
        <v>0.74530778173492895</v>
      </c>
      <c r="AK1625" s="14"/>
      <c r="AL1625" s="14">
        <v>0.69320756640667303</v>
      </c>
      <c r="AM1625" s="14">
        <v>0.78244097988135797</v>
      </c>
      <c r="AN1625" s="14">
        <v>0.78045943651632599</v>
      </c>
      <c r="AO1625" s="14">
        <v>0.75114742696974202</v>
      </c>
      <c r="AP1625" s="14">
        <v>0.69621349727478399</v>
      </c>
      <c r="AQ1625" s="14">
        <v>0.67547909749440505</v>
      </c>
      <c r="AR1625" s="14"/>
      <c r="AS1625" s="14">
        <v>0.771284840555722</v>
      </c>
      <c r="AT1625" s="14">
        <v>0.716659375493785</v>
      </c>
      <c r="AU1625" s="14">
        <v>0.70763091656391996</v>
      </c>
      <c r="AV1625" s="14">
        <v>0.71296064757661004</v>
      </c>
      <c r="AW1625" s="14">
        <v>0.74440786778849799</v>
      </c>
      <c r="AX1625" s="14"/>
      <c r="AY1625" s="14">
        <v>0.72165847782136505</v>
      </c>
      <c r="AZ1625" s="14">
        <v>0.755507075706499</v>
      </c>
      <c r="BA1625" s="14">
        <v>0.73452370191315397</v>
      </c>
      <c r="BB1625" s="14">
        <v>0.73942701683633805</v>
      </c>
      <c r="BC1625" s="14">
        <v>0.71383767461042402</v>
      </c>
      <c r="BD1625" s="14">
        <v>0.75495416593504705</v>
      </c>
      <c r="BE1625" s="14">
        <v>0.74248630745077204</v>
      </c>
      <c r="BF1625" s="14">
        <v>0.78894148966525801</v>
      </c>
      <c r="BG1625" s="14">
        <v>0.76505899036534697</v>
      </c>
      <c r="BH1625" s="14">
        <v>0.76532445627515899</v>
      </c>
      <c r="BI1625" s="14">
        <v>0.67572868931820795</v>
      </c>
      <c r="BJ1625" s="14">
        <v>0.69137493997727295</v>
      </c>
      <c r="BK1625" s="14">
        <v>0.79179460124919698</v>
      </c>
      <c r="BL1625" s="14">
        <v>0.60734093654620602</v>
      </c>
      <c r="BM1625" s="14">
        <v>0.75460285584339504</v>
      </c>
      <c r="BN1625" s="14">
        <v>0.69406679263163995</v>
      </c>
      <c r="BO1625" s="14"/>
      <c r="BP1625" s="14">
        <v>0.67191844293897196</v>
      </c>
      <c r="BQ1625" s="14">
        <v>0.75271846036609302</v>
      </c>
      <c r="BR1625" s="14">
        <v>0.70893800914685801</v>
      </c>
      <c r="BS1625" s="14">
        <v>0.77469861058178202</v>
      </c>
      <c r="BT1625" s="14">
        <v>0.73849489378039301</v>
      </c>
      <c r="BU1625" s="14">
        <v>0.77064829399045898</v>
      </c>
      <c r="BV1625" s="14"/>
      <c r="BW1625" s="14">
        <v>0.79673688264842202</v>
      </c>
      <c r="BX1625" s="14">
        <v>0.703292826174721</v>
      </c>
      <c r="BY1625" s="14" t="s">
        <v>120</v>
      </c>
      <c r="BZ1625" s="14">
        <v>0.72605620531474901</v>
      </c>
      <c r="CA1625" s="14">
        <v>0.71350480521098802</v>
      </c>
      <c r="CB1625" s="14">
        <v>0.66729973770902795</v>
      </c>
      <c r="CC1625" s="14">
        <v>0.60943779519959196</v>
      </c>
      <c r="CD1625" s="14"/>
      <c r="CE1625" s="14">
        <v>0.65999874054358099</v>
      </c>
      <c r="CF1625" s="14">
        <v>0.76109897374318503</v>
      </c>
      <c r="CG1625" s="14">
        <v>0.72135514509751397</v>
      </c>
      <c r="CH1625" s="14">
        <v>0.76333224092552499</v>
      </c>
      <c r="CI1625" s="14"/>
      <c r="CJ1625" s="14">
        <v>0.76670620014260504</v>
      </c>
      <c r="CK1625" s="14">
        <v>0.71318149194654201</v>
      </c>
      <c r="CL1625" s="14">
        <v>0.73256078584125905</v>
      </c>
      <c r="CM1625" s="14">
        <v>0.67372555001825996</v>
      </c>
      <c r="CN1625" s="14"/>
      <c r="CO1625" s="14">
        <v>0.72212488929414698</v>
      </c>
      <c r="CP1625" s="14">
        <v>0.73759086957140296</v>
      </c>
      <c r="CQ1625" s="14"/>
      <c r="CR1625" s="14">
        <v>0.69403834863466596</v>
      </c>
      <c r="CS1625" s="14">
        <v>0.74207990881017305</v>
      </c>
    </row>
    <row r="1626" spans="2:97" x14ac:dyDescent="0.3">
      <c r="B1626" t="s">
        <v>236</v>
      </c>
      <c r="C1626" s="14">
        <v>8.99420957979052E-2</v>
      </c>
      <c r="D1626" s="14">
        <v>9.71817258383737E-2</v>
      </c>
      <c r="E1626" s="14">
        <v>8.3126916598772194E-2</v>
      </c>
      <c r="F1626" s="14"/>
      <c r="G1626" s="14">
        <v>0.119125277790269</v>
      </c>
      <c r="H1626" s="14">
        <v>0.118264304576021</v>
      </c>
      <c r="I1626" s="14">
        <v>8.8577145692566001E-2</v>
      </c>
      <c r="J1626" s="14">
        <v>7.9919749514109906E-2</v>
      </c>
      <c r="K1626" s="14">
        <v>8.3133861499693706E-2</v>
      </c>
      <c r="L1626" s="14">
        <v>6.1387786079293599E-2</v>
      </c>
      <c r="M1626" s="14"/>
      <c r="N1626" s="14">
        <v>0.115361576257452</v>
      </c>
      <c r="O1626" s="14">
        <v>9.7108871717388398E-2</v>
      </c>
      <c r="P1626" s="14">
        <v>7.9747994783687798E-2</v>
      </c>
      <c r="Q1626" s="14">
        <v>6.5140147469999798E-2</v>
      </c>
      <c r="R1626" s="14"/>
      <c r="S1626" s="14">
        <v>0.11874723092864101</v>
      </c>
      <c r="T1626" s="14">
        <v>0.11154806929755599</v>
      </c>
      <c r="U1626" s="14">
        <v>0.11299708846329901</v>
      </c>
      <c r="V1626" s="14">
        <v>7.2139912586621793E-2</v>
      </c>
      <c r="W1626" s="14">
        <v>6.7941227999541401E-2</v>
      </c>
      <c r="X1626" s="14">
        <v>8.8824718198015906E-2</v>
      </c>
      <c r="Y1626" s="14">
        <v>6.3190759477179906E-2</v>
      </c>
      <c r="Z1626" s="14">
        <v>6.9796801662899394E-2</v>
      </c>
      <c r="AA1626" s="14">
        <v>0.102601025952357</v>
      </c>
      <c r="AB1626" s="14">
        <v>8.7991208486316697E-2</v>
      </c>
      <c r="AC1626" s="14">
        <v>5.5507556358295997E-2</v>
      </c>
      <c r="AD1626" s="14">
        <v>2.32736450820815E-2</v>
      </c>
      <c r="AE1626" s="14"/>
      <c r="AF1626" s="14">
        <v>9.0234772622875006E-2</v>
      </c>
      <c r="AG1626" s="14">
        <v>0.10280096546216901</v>
      </c>
      <c r="AH1626" s="14">
        <v>9.2059910234139494E-2</v>
      </c>
      <c r="AI1626" s="14">
        <v>7.6125744273515594E-2</v>
      </c>
      <c r="AJ1626" s="14">
        <v>5.1629154051052999E-2</v>
      </c>
      <c r="AK1626" s="14"/>
      <c r="AL1626" s="14">
        <v>9.77238020374393E-2</v>
      </c>
      <c r="AM1626" s="14">
        <v>0.10015036080140401</v>
      </c>
      <c r="AN1626" s="14">
        <v>7.8416037946779801E-2</v>
      </c>
      <c r="AO1626" s="14">
        <v>8.0556871517590597E-2</v>
      </c>
      <c r="AP1626" s="14">
        <v>7.2804404976148707E-2</v>
      </c>
      <c r="AQ1626" s="14">
        <v>0.102457823543546</v>
      </c>
      <c r="AR1626" s="14"/>
      <c r="AS1626" s="14">
        <v>6.3813624111075995E-2</v>
      </c>
      <c r="AT1626" s="14">
        <v>0.105578482659372</v>
      </c>
      <c r="AU1626" s="14">
        <v>0.103200293241376</v>
      </c>
      <c r="AV1626" s="14">
        <v>9.3028301986009601E-2</v>
      </c>
      <c r="AW1626" s="14">
        <v>0.130466366891409</v>
      </c>
      <c r="AX1626" s="14"/>
      <c r="AY1626" s="14">
        <v>6.8313593373566794E-2</v>
      </c>
      <c r="AZ1626" s="14">
        <v>3.5146721061964099E-2</v>
      </c>
      <c r="BA1626" s="14">
        <v>8.0358204161227895E-2</v>
      </c>
      <c r="BB1626" s="14">
        <v>9.4522263489465699E-2</v>
      </c>
      <c r="BC1626" s="14">
        <v>7.5036079014998106E-2</v>
      </c>
      <c r="BD1626" s="14">
        <v>4.5233321599654E-2</v>
      </c>
      <c r="BE1626" s="14">
        <v>7.7600842927981806E-2</v>
      </c>
      <c r="BF1626" s="14">
        <v>6.3386315587308603E-2</v>
      </c>
      <c r="BG1626" s="14">
        <v>8.1450322728361904E-2</v>
      </c>
      <c r="BH1626" s="14">
        <v>0.12883544001444699</v>
      </c>
      <c r="BI1626" s="14">
        <v>0.127677231003339</v>
      </c>
      <c r="BJ1626" s="14">
        <v>0.13080854665991301</v>
      </c>
      <c r="BK1626" s="14">
        <v>8.6791194446992001E-2</v>
      </c>
      <c r="BL1626" s="14">
        <v>0.159655032971212</v>
      </c>
      <c r="BM1626" s="14">
        <v>0.128053564242505</v>
      </c>
      <c r="BN1626" s="14">
        <v>0.126100088170465</v>
      </c>
      <c r="BO1626" s="14"/>
      <c r="BP1626" s="14">
        <v>0.102028750501761</v>
      </c>
      <c r="BQ1626" s="14">
        <v>7.4411882307171398E-2</v>
      </c>
      <c r="BR1626" s="14">
        <v>9.0939496737970998E-2</v>
      </c>
      <c r="BS1626" s="14">
        <v>8.9719434663252301E-2</v>
      </c>
      <c r="BT1626" s="14">
        <v>0.10529818133114199</v>
      </c>
      <c r="BU1626" s="14">
        <v>8.6090657079508401E-2</v>
      </c>
      <c r="BV1626" s="14"/>
      <c r="BW1626" s="14">
        <v>8.2257418066336296E-2</v>
      </c>
      <c r="BX1626" s="14">
        <v>7.8173985530758106E-2</v>
      </c>
      <c r="BY1626" s="14" t="s">
        <v>120</v>
      </c>
      <c r="BZ1626" s="14">
        <v>8.4631282773346E-2</v>
      </c>
      <c r="CA1626" s="14">
        <v>9.1074849558069701E-2</v>
      </c>
      <c r="CB1626" s="14">
        <v>0.10158828835849799</v>
      </c>
      <c r="CC1626" s="14">
        <v>0.17706450378920299</v>
      </c>
      <c r="CD1626" s="14"/>
      <c r="CE1626" s="14">
        <v>0.114755231128872</v>
      </c>
      <c r="CF1626" s="14">
        <v>9.1875740555983298E-2</v>
      </c>
      <c r="CG1626" s="14">
        <v>9.3667960098261505E-2</v>
      </c>
      <c r="CH1626" s="14">
        <v>8.4435609553813795E-2</v>
      </c>
      <c r="CI1626" s="14"/>
      <c r="CJ1626" s="14">
        <v>8.3814860688218695E-2</v>
      </c>
      <c r="CK1626" s="14">
        <v>0.130100952158755</v>
      </c>
      <c r="CL1626" s="14">
        <v>8.2399055875032101E-2</v>
      </c>
      <c r="CM1626" s="14">
        <v>4.4959279008422399E-2</v>
      </c>
      <c r="CN1626" s="14"/>
      <c r="CO1626" s="14">
        <v>9.5073937616333204E-2</v>
      </c>
      <c r="CP1626" s="14">
        <v>8.7289309404596699E-2</v>
      </c>
      <c r="CQ1626" s="14"/>
      <c r="CR1626" s="14">
        <v>9.1888882578840606E-2</v>
      </c>
      <c r="CS1626" s="14">
        <v>9.2597307684635199E-2</v>
      </c>
    </row>
    <row r="1627" spans="2:97" x14ac:dyDescent="0.3">
      <c r="B1627" t="s">
        <v>237</v>
      </c>
      <c r="C1627" s="14">
        <v>0.64086792224051703</v>
      </c>
      <c r="D1627" s="14">
        <v>0.62286754249971599</v>
      </c>
      <c r="E1627" s="14">
        <v>0.65741142743797898</v>
      </c>
      <c r="F1627" s="14"/>
      <c r="G1627" s="14">
        <v>0.491566998617194</v>
      </c>
      <c r="H1627" s="14">
        <v>0.53221384450222997</v>
      </c>
      <c r="I1627" s="14">
        <v>0.63996623402310004</v>
      </c>
      <c r="J1627" s="14">
        <v>0.65219530938778303</v>
      </c>
      <c r="K1627" s="14">
        <v>0.71899527945761799</v>
      </c>
      <c r="L1627" s="14">
        <v>0.76718382559489495</v>
      </c>
      <c r="M1627" s="14"/>
      <c r="N1627" s="14">
        <v>0.60310083005416504</v>
      </c>
      <c r="O1627" s="14">
        <v>0.63147765956286595</v>
      </c>
      <c r="P1627" s="14">
        <v>0.65827534995363102</v>
      </c>
      <c r="Q1627" s="14">
        <v>0.67369618135239495</v>
      </c>
      <c r="R1627" s="14"/>
      <c r="S1627" s="14">
        <v>0.58495735077865896</v>
      </c>
      <c r="T1627" s="14">
        <v>0.58510030659040102</v>
      </c>
      <c r="U1627" s="14">
        <v>0.61534717878350198</v>
      </c>
      <c r="V1627" s="14">
        <v>0.662785834634807</v>
      </c>
      <c r="W1627" s="14">
        <v>0.62767978105409605</v>
      </c>
      <c r="X1627" s="14">
        <v>0.59680493077658403</v>
      </c>
      <c r="Y1627" s="14">
        <v>0.71189065064234902</v>
      </c>
      <c r="Z1627" s="14">
        <v>0.64556785993159904</v>
      </c>
      <c r="AA1627" s="14">
        <v>0.64236379617725403</v>
      </c>
      <c r="AB1627" s="14">
        <v>0.67455894432307095</v>
      </c>
      <c r="AC1627" s="14">
        <v>0.73368922929154301</v>
      </c>
      <c r="AD1627" s="14">
        <v>0.85232140614096796</v>
      </c>
      <c r="AE1627" s="14"/>
      <c r="AF1627" s="14">
        <v>0.68139269919261203</v>
      </c>
      <c r="AG1627" s="14">
        <v>0.602728447148424</v>
      </c>
      <c r="AH1627" s="14">
        <v>0.66600214644206801</v>
      </c>
      <c r="AI1627" s="14">
        <v>0.68020676506651101</v>
      </c>
      <c r="AJ1627" s="14">
        <v>0.693678627683876</v>
      </c>
      <c r="AK1627" s="14"/>
      <c r="AL1627" s="14">
        <v>0.595483764369234</v>
      </c>
      <c r="AM1627" s="14">
        <v>0.68229061907995503</v>
      </c>
      <c r="AN1627" s="14">
        <v>0.70204339856954601</v>
      </c>
      <c r="AO1627" s="14">
        <v>0.67059055545215096</v>
      </c>
      <c r="AP1627" s="14">
        <v>0.62340909229863595</v>
      </c>
      <c r="AQ1627" s="14">
        <v>0.573021273950859</v>
      </c>
      <c r="AR1627" s="14"/>
      <c r="AS1627" s="14">
        <v>0.70747121644464595</v>
      </c>
      <c r="AT1627" s="14">
        <v>0.61108089283441402</v>
      </c>
      <c r="AU1627" s="14">
        <v>0.60443062332254405</v>
      </c>
      <c r="AV1627" s="14">
        <v>0.61993234559060095</v>
      </c>
      <c r="AW1627" s="14">
        <v>0.61394150089708899</v>
      </c>
      <c r="AX1627" s="14"/>
      <c r="AY1627" s="14">
        <v>0.65334488444779804</v>
      </c>
      <c r="AZ1627" s="14">
        <v>0.72036035464453496</v>
      </c>
      <c r="BA1627" s="14">
        <v>0.65416549775192701</v>
      </c>
      <c r="BB1627" s="14">
        <v>0.64490475334687203</v>
      </c>
      <c r="BC1627" s="14">
        <v>0.63880159559542604</v>
      </c>
      <c r="BD1627" s="14">
        <v>0.70972084433539295</v>
      </c>
      <c r="BE1627" s="14">
        <v>0.66488546452279096</v>
      </c>
      <c r="BF1627" s="14">
        <v>0.72555517407795</v>
      </c>
      <c r="BG1627" s="14">
        <v>0.68360866763698502</v>
      </c>
      <c r="BH1627" s="14">
        <v>0.63648901626071097</v>
      </c>
      <c r="BI1627" s="14">
        <v>0.54805145831486801</v>
      </c>
      <c r="BJ1627" s="14">
        <v>0.56056639331735902</v>
      </c>
      <c r="BK1627" s="14">
        <v>0.70500340680220497</v>
      </c>
      <c r="BL1627" s="14">
        <v>0.44768590357499399</v>
      </c>
      <c r="BM1627" s="14">
        <v>0.62654929160088901</v>
      </c>
      <c r="BN1627" s="14">
        <v>0.56796670446117403</v>
      </c>
      <c r="BO1627" s="14"/>
      <c r="BP1627" s="14">
        <v>0.56988969243721099</v>
      </c>
      <c r="BQ1627" s="14">
        <v>0.67830657805892203</v>
      </c>
      <c r="BR1627" s="14">
        <v>0.61799851240888704</v>
      </c>
      <c r="BS1627" s="14">
        <v>0.68497917591852997</v>
      </c>
      <c r="BT1627" s="14">
        <v>0.63319671244925102</v>
      </c>
      <c r="BU1627" s="14">
        <v>0.68455763691095095</v>
      </c>
      <c r="BV1627" s="14"/>
      <c r="BW1627" s="14">
        <v>0.714479464582086</v>
      </c>
      <c r="BX1627" s="14">
        <v>0.62511884064396295</v>
      </c>
      <c r="BY1627" s="14" t="s">
        <v>120</v>
      </c>
      <c r="BZ1627" s="14">
        <v>0.64142492254140304</v>
      </c>
      <c r="CA1627" s="14">
        <v>0.62242995565291803</v>
      </c>
      <c r="CB1627" s="14">
        <v>0.56571144935052897</v>
      </c>
      <c r="CC1627" s="14">
        <v>0.43237329141038799</v>
      </c>
      <c r="CD1627" s="14"/>
      <c r="CE1627" s="14">
        <v>0.545243509414709</v>
      </c>
      <c r="CF1627" s="14">
        <v>0.66922323318720101</v>
      </c>
      <c r="CG1627" s="14">
        <v>0.62768718499925302</v>
      </c>
      <c r="CH1627" s="14">
        <v>0.67889663137171097</v>
      </c>
      <c r="CI1627" s="14"/>
      <c r="CJ1627" s="14">
        <v>0.68289133945438596</v>
      </c>
      <c r="CK1627" s="14">
        <v>0.58308053978778696</v>
      </c>
      <c r="CL1627" s="14">
        <v>0.65016172996622701</v>
      </c>
      <c r="CM1627" s="14">
        <v>0.62876627100983695</v>
      </c>
      <c r="CN1627" s="14"/>
      <c r="CO1627" s="14">
        <v>0.62705095167781399</v>
      </c>
      <c r="CP1627" s="14">
        <v>0.65030156016680596</v>
      </c>
      <c r="CQ1627" s="14"/>
      <c r="CR1627" s="14">
        <v>0.60214946605582498</v>
      </c>
      <c r="CS1627" s="14">
        <v>0.64948260112553802</v>
      </c>
    </row>
    <row r="1628" spans="2:97" x14ac:dyDescent="0.3">
      <c r="C1628" s="14"/>
      <c r="D1628" s="14"/>
      <c r="E1628" s="14"/>
      <c r="F1628" s="14"/>
      <c r="G1628" s="14"/>
      <c r="H1628" s="14"/>
      <c r="I1628" s="14"/>
      <c r="J1628" s="14"/>
      <c r="K1628" s="14"/>
      <c r="L1628" s="14"/>
      <c r="M1628" s="14"/>
      <c r="N1628" s="14"/>
      <c r="O1628" s="14"/>
      <c r="P1628" s="14"/>
      <c r="Q1628" s="14"/>
      <c r="R1628" s="14"/>
      <c r="S1628" s="14"/>
      <c r="T1628" s="14"/>
      <c r="U1628" s="14"/>
      <c r="V1628" s="14"/>
      <c r="W1628" s="14"/>
      <c r="X1628" s="14"/>
      <c r="Y1628" s="14"/>
      <c r="Z1628" s="14"/>
      <c r="AA1628" s="14"/>
      <c r="AB1628" s="14"/>
      <c r="AC1628" s="14"/>
      <c r="AD1628" s="14"/>
      <c r="AE1628" s="14"/>
      <c r="AF1628" s="14"/>
      <c r="AG1628" s="14"/>
      <c r="AH1628" s="14"/>
      <c r="AI1628" s="14"/>
      <c r="AJ1628" s="14"/>
      <c r="AK1628" s="14"/>
      <c r="AL1628" s="14"/>
      <c r="AM1628" s="14"/>
      <c r="AN1628" s="14"/>
      <c r="AO1628" s="14"/>
      <c r="AP1628" s="14"/>
      <c r="AQ1628" s="14"/>
      <c r="AR1628" s="14"/>
      <c r="AS1628" s="14"/>
      <c r="AT1628" s="14"/>
      <c r="AU1628" s="14"/>
      <c r="AV1628" s="14"/>
      <c r="AW1628" s="14"/>
      <c r="AX1628" s="14"/>
      <c r="AY1628" s="14"/>
      <c r="AZ1628" s="14"/>
      <c r="BA1628" s="14"/>
      <c r="BB1628" s="14"/>
      <c r="BC1628" s="14"/>
      <c r="BD1628" s="14"/>
      <c r="BE1628" s="14"/>
      <c r="BF1628" s="14"/>
      <c r="BG1628" s="14"/>
      <c r="BH1628" s="14"/>
      <c r="BI1628" s="14"/>
      <c r="BJ1628" s="14"/>
      <c r="BK1628" s="14"/>
      <c r="BL1628" s="14"/>
      <c r="BM1628" s="14"/>
      <c r="BN1628" s="14"/>
      <c r="BO1628" s="14"/>
      <c r="BP1628" s="14"/>
      <c r="BQ1628" s="14"/>
      <c r="BR1628" s="14"/>
      <c r="BS1628" s="14"/>
      <c r="BT1628" s="14"/>
      <c r="BU1628" s="14"/>
      <c r="BV1628" s="14"/>
      <c r="BW1628" s="14"/>
      <c r="BX1628" s="14"/>
      <c r="BY1628" s="14"/>
      <c r="BZ1628" s="14"/>
      <c r="CA1628" s="14"/>
      <c r="CB1628" s="14"/>
      <c r="CC1628" s="14"/>
      <c r="CD1628" s="14"/>
      <c r="CE1628" s="14"/>
      <c r="CF1628" s="14"/>
      <c r="CG1628" s="14"/>
      <c r="CH1628" s="14"/>
      <c r="CI1628" s="14"/>
      <c r="CJ1628" s="14"/>
      <c r="CK1628" s="14"/>
      <c r="CL1628" s="14"/>
      <c r="CM1628" s="14"/>
      <c r="CN1628" s="14"/>
      <c r="CO1628" s="14"/>
      <c r="CP1628" s="14"/>
      <c r="CQ1628" s="14"/>
      <c r="CR1628" s="14"/>
      <c r="CS1628" s="14"/>
    </row>
    <row r="1629" spans="2:97" x14ac:dyDescent="0.3">
      <c r="B1629" s="6" t="s">
        <v>598</v>
      </c>
      <c r="C1629" s="14"/>
      <c r="D1629" s="14"/>
      <c r="E1629" s="14"/>
      <c r="F1629" s="14"/>
      <c r="G1629" s="14"/>
      <c r="H1629" s="14"/>
      <c r="I1629" s="14"/>
      <c r="J1629" s="14"/>
      <c r="K1629" s="14"/>
      <c r="L1629" s="14"/>
      <c r="M1629" s="14"/>
      <c r="N1629" s="14"/>
      <c r="O1629" s="14"/>
      <c r="P1629" s="14"/>
      <c r="Q1629" s="14"/>
      <c r="R1629" s="14"/>
      <c r="S1629" s="14"/>
      <c r="T1629" s="14"/>
      <c r="U1629" s="14"/>
      <c r="V1629" s="14"/>
      <c r="W1629" s="14"/>
      <c r="X1629" s="14"/>
      <c r="Y1629" s="14"/>
      <c r="Z1629" s="14"/>
      <c r="AA1629" s="14"/>
      <c r="AB1629" s="14"/>
      <c r="AC1629" s="14"/>
      <c r="AD1629" s="14"/>
      <c r="AE1629" s="14"/>
      <c r="AF1629" s="14"/>
      <c r="AG1629" s="14"/>
      <c r="AH1629" s="14"/>
      <c r="AI1629" s="14"/>
      <c r="AJ1629" s="14"/>
      <c r="AK1629" s="14"/>
      <c r="AL1629" s="14"/>
      <c r="AM1629" s="14"/>
      <c r="AN1629" s="14"/>
      <c r="AO1629" s="14"/>
      <c r="AP1629" s="14"/>
      <c r="AQ1629" s="14"/>
      <c r="AR1629" s="14"/>
      <c r="AS1629" s="14"/>
      <c r="AT1629" s="14"/>
      <c r="AU1629" s="14"/>
      <c r="AV1629" s="14"/>
      <c r="AW1629" s="14"/>
      <c r="AX1629" s="14"/>
      <c r="AY1629" s="14"/>
      <c r="AZ1629" s="14"/>
      <c r="BA1629" s="14"/>
      <c r="BB1629" s="14"/>
      <c r="BC1629" s="14"/>
      <c r="BD1629" s="14"/>
      <c r="BE1629" s="14"/>
      <c r="BF1629" s="14"/>
      <c r="BG1629" s="14"/>
      <c r="BH1629" s="14"/>
      <c r="BI1629" s="14"/>
      <c r="BJ1629" s="14"/>
      <c r="BK1629" s="14"/>
      <c r="BL1629" s="14"/>
      <c r="BM1629" s="14"/>
      <c r="BN1629" s="14"/>
      <c r="BO1629" s="14"/>
      <c r="BP1629" s="14"/>
      <c r="BQ1629" s="14"/>
      <c r="BR1629" s="14"/>
      <c r="BS1629" s="14"/>
      <c r="BT1629" s="14"/>
      <c r="BU1629" s="14"/>
      <c r="BV1629" s="14"/>
      <c r="BW1629" s="14"/>
      <c r="BX1629" s="14"/>
      <c r="BY1629" s="14"/>
      <c r="BZ1629" s="14"/>
      <c r="CA1629" s="14"/>
      <c r="CB1629" s="14"/>
      <c r="CC1629" s="14"/>
      <c r="CD1629" s="14"/>
      <c r="CE1629" s="14"/>
      <c r="CF1629" s="14"/>
      <c r="CG1629" s="14"/>
      <c r="CH1629" s="14"/>
      <c r="CI1629" s="14"/>
      <c r="CJ1629" s="14"/>
      <c r="CK1629" s="14"/>
      <c r="CL1629" s="14"/>
      <c r="CM1629" s="14"/>
      <c r="CN1629" s="14"/>
      <c r="CO1629" s="14"/>
      <c r="CP1629" s="14"/>
      <c r="CQ1629" s="14"/>
      <c r="CR1629" s="14"/>
      <c r="CS1629" s="14"/>
    </row>
    <row r="1630" spans="2:97" x14ac:dyDescent="0.3">
      <c r="B1630" s="24" t="s">
        <v>118</v>
      </c>
      <c r="C1630" s="14"/>
      <c r="D1630" s="14"/>
      <c r="E1630" s="14"/>
      <c r="F1630" s="14"/>
      <c r="G1630" s="14"/>
      <c r="H1630" s="14"/>
      <c r="I1630" s="14"/>
      <c r="J1630" s="14"/>
      <c r="K1630" s="14"/>
      <c r="L1630" s="14"/>
      <c r="M1630" s="14"/>
      <c r="N1630" s="14"/>
      <c r="O1630" s="14"/>
      <c r="P1630" s="14"/>
      <c r="Q1630" s="14"/>
      <c r="R1630" s="14"/>
      <c r="S1630" s="14"/>
      <c r="T1630" s="14"/>
      <c r="U1630" s="14"/>
      <c r="V1630" s="14"/>
      <c r="W1630" s="14"/>
      <c r="X1630" s="14"/>
      <c r="Y1630" s="14"/>
      <c r="Z1630" s="14"/>
      <c r="AA1630" s="14"/>
      <c r="AB1630" s="14"/>
      <c r="AC1630" s="14"/>
      <c r="AD1630" s="14"/>
      <c r="AE1630" s="14"/>
      <c r="AF1630" s="14"/>
      <c r="AG1630" s="14"/>
      <c r="AH1630" s="14"/>
      <c r="AI1630" s="14"/>
      <c r="AJ1630" s="14"/>
      <c r="AK1630" s="14"/>
      <c r="AL1630" s="14"/>
      <c r="AM1630" s="14"/>
      <c r="AN1630" s="14"/>
      <c r="AO1630" s="14"/>
      <c r="AP1630" s="14"/>
      <c r="AQ1630" s="14"/>
      <c r="AR1630" s="14"/>
      <c r="AS1630" s="14"/>
      <c r="AT1630" s="14"/>
      <c r="AU1630" s="14"/>
      <c r="AV1630" s="14"/>
      <c r="AW1630" s="14"/>
      <c r="AX1630" s="14"/>
      <c r="AY1630" s="14"/>
      <c r="AZ1630" s="14"/>
      <c r="BA1630" s="14"/>
      <c r="BB1630" s="14"/>
      <c r="BC1630" s="14"/>
      <c r="BD1630" s="14"/>
      <c r="BE1630" s="14"/>
      <c r="BF1630" s="14"/>
      <c r="BG1630" s="14"/>
      <c r="BH1630" s="14"/>
      <c r="BI1630" s="14"/>
      <c r="BJ1630" s="14"/>
      <c r="BK1630" s="14"/>
      <c r="BL1630" s="14"/>
      <c r="BM1630" s="14"/>
      <c r="BN1630" s="14"/>
      <c r="BO1630" s="14"/>
      <c r="BP1630" s="14"/>
      <c r="BQ1630" s="14"/>
      <c r="BR1630" s="14"/>
      <c r="BS1630" s="14"/>
      <c r="BT1630" s="14"/>
      <c r="BU1630" s="14"/>
      <c r="BV1630" s="14"/>
      <c r="BW1630" s="14"/>
      <c r="BX1630" s="14"/>
      <c r="BY1630" s="14"/>
      <c r="BZ1630" s="14"/>
      <c r="CA1630" s="14"/>
      <c r="CB1630" s="14"/>
      <c r="CC1630" s="14"/>
      <c r="CD1630" s="14"/>
      <c r="CE1630" s="14"/>
      <c r="CF1630" s="14"/>
      <c r="CG1630" s="14"/>
      <c r="CH1630" s="14"/>
      <c r="CI1630" s="14"/>
      <c r="CJ1630" s="14"/>
      <c r="CK1630" s="14"/>
      <c r="CL1630" s="14"/>
      <c r="CM1630" s="14"/>
      <c r="CN1630" s="14"/>
      <c r="CO1630" s="14"/>
      <c r="CP1630" s="14"/>
      <c r="CQ1630" s="14"/>
      <c r="CR1630" s="14"/>
      <c r="CS1630" s="14"/>
    </row>
    <row r="1631" spans="2:97" x14ac:dyDescent="0.3">
      <c r="B1631" t="s">
        <v>230</v>
      </c>
      <c r="C1631" s="14">
        <v>7.4341626783719E-2</v>
      </c>
      <c r="D1631" s="14">
        <v>7.21981739266601E-2</v>
      </c>
      <c r="E1631" s="14">
        <v>7.4582089880941699E-2</v>
      </c>
      <c r="F1631" s="14"/>
      <c r="G1631" s="14">
        <v>0.10847872662892501</v>
      </c>
      <c r="H1631" s="14">
        <v>0.131413894242392</v>
      </c>
      <c r="I1631" s="14">
        <v>7.1831352110482097E-2</v>
      </c>
      <c r="J1631" s="14">
        <v>7.2501411943278596E-2</v>
      </c>
      <c r="K1631" s="14">
        <v>5.5195574676225101E-2</v>
      </c>
      <c r="L1631" s="14">
        <v>2.1670456949508799E-2</v>
      </c>
      <c r="M1631" s="14"/>
      <c r="N1631" s="14">
        <v>9.9586922632707298E-2</v>
      </c>
      <c r="O1631" s="14">
        <v>5.3566461465239301E-2</v>
      </c>
      <c r="P1631" s="14">
        <v>8.10409267756554E-2</v>
      </c>
      <c r="Q1631" s="14">
        <v>6.3699823080299797E-2</v>
      </c>
      <c r="R1631" s="14"/>
      <c r="S1631" s="14">
        <v>0.111982230584634</v>
      </c>
      <c r="T1631" s="14">
        <v>7.0257936304077104E-2</v>
      </c>
      <c r="U1631" s="14">
        <v>5.3442077685864398E-2</v>
      </c>
      <c r="V1631" s="14">
        <v>6.7942218431313497E-2</v>
      </c>
      <c r="W1631" s="14">
        <v>5.3767627161170999E-2</v>
      </c>
      <c r="X1631" s="14">
        <v>8.4721917642311406E-2</v>
      </c>
      <c r="Y1631" s="14">
        <v>6.70866931620102E-2</v>
      </c>
      <c r="Z1631" s="14">
        <v>8.3185096611133005E-2</v>
      </c>
      <c r="AA1631" s="14">
        <v>8.8132683137349302E-2</v>
      </c>
      <c r="AB1631" s="14">
        <v>5.8859931798939703E-2</v>
      </c>
      <c r="AC1631" s="14">
        <v>5.6129931015553199E-2</v>
      </c>
      <c r="AD1631" s="14">
        <v>4.1747416318105801E-2</v>
      </c>
      <c r="AE1631" s="14"/>
      <c r="AF1631" s="14">
        <v>5.9429110560085097E-2</v>
      </c>
      <c r="AG1631" s="14">
        <v>9.8251717120513796E-2</v>
      </c>
      <c r="AH1631" s="14">
        <v>6.6081071905951805E-2</v>
      </c>
      <c r="AI1631" s="14">
        <v>6.7745201832839302E-2</v>
      </c>
      <c r="AJ1631" s="14">
        <v>6.0465349449995098E-2</v>
      </c>
      <c r="AK1631" s="14"/>
      <c r="AL1631" s="14">
        <v>0.123884241911143</v>
      </c>
      <c r="AM1631" s="14">
        <v>7.4258624273086896E-2</v>
      </c>
      <c r="AN1631" s="14">
        <v>5.4415669449396499E-2</v>
      </c>
      <c r="AO1631" s="14">
        <v>4.7627927763818398E-2</v>
      </c>
      <c r="AP1631" s="14">
        <v>9.4599252339409204E-2</v>
      </c>
      <c r="AQ1631" s="14">
        <v>2.79864837263736E-2</v>
      </c>
      <c r="AR1631" s="14"/>
      <c r="AS1631" s="14">
        <v>4.0337433627455302E-2</v>
      </c>
      <c r="AT1631" s="14">
        <v>6.7196255505608704E-2</v>
      </c>
      <c r="AU1631" s="14">
        <v>7.5696948541355294E-2</v>
      </c>
      <c r="AV1631" s="14">
        <v>0.141979310969612</v>
      </c>
      <c r="AW1631" s="14">
        <v>0.22885057331615699</v>
      </c>
      <c r="AX1631" s="14"/>
      <c r="AY1631" s="14">
        <v>6.8633197583866198E-2</v>
      </c>
      <c r="AZ1631" s="14">
        <v>3.9414099178997297E-2</v>
      </c>
      <c r="BA1631" s="14">
        <v>2.17780479626128E-2</v>
      </c>
      <c r="BB1631" s="14">
        <v>4.3565915179364902E-2</v>
      </c>
      <c r="BC1631" s="14">
        <v>8.0265788035025903E-2</v>
      </c>
      <c r="BD1631" s="14">
        <v>7.0626403882619801E-2</v>
      </c>
      <c r="BE1631" s="14">
        <v>0.10587242825495</v>
      </c>
      <c r="BF1631" s="14">
        <v>8.9465551210484703E-2</v>
      </c>
      <c r="BG1631" s="14">
        <v>6.6268738749823905E-2</v>
      </c>
      <c r="BH1631" s="14">
        <v>7.2861353749185995E-2</v>
      </c>
      <c r="BI1631" s="14">
        <v>8.5573178034356101E-2</v>
      </c>
      <c r="BJ1631" s="14">
        <v>4.5192956183127603E-2</v>
      </c>
      <c r="BK1631" s="14">
        <v>0.103234530676865</v>
      </c>
      <c r="BL1631" s="14">
        <v>2.5452373387294901E-2</v>
      </c>
      <c r="BM1631" s="14">
        <v>5.3659429625983801E-2</v>
      </c>
      <c r="BN1631" s="14">
        <v>0.185789423440997</v>
      </c>
      <c r="BO1631" s="14"/>
      <c r="BP1631" s="14">
        <v>0.13747152121771899</v>
      </c>
      <c r="BQ1631" s="14">
        <v>4.1153443891080103E-2</v>
      </c>
      <c r="BR1631" s="14">
        <v>7.8391283966741096E-2</v>
      </c>
      <c r="BS1631" s="14">
        <v>6.3794442483914499E-2</v>
      </c>
      <c r="BT1631" s="14">
        <v>3.8442158199168699E-2</v>
      </c>
      <c r="BU1631" s="14">
        <v>6.0585492809724098E-2</v>
      </c>
      <c r="BV1631" s="14"/>
      <c r="BW1631" s="14">
        <v>6.4437102929554804E-2</v>
      </c>
      <c r="BX1631" s="14">
        <v>7.9670114171485798E-2</v>
      </c>
      <c r="BY1631" s="14" t="s">
        <v>120</v>
      </c>
      <c r="BZ1631" s="14">
        <v>8.5603297144514201E-2</v>
      </c>
      <c r="CA1631" s="14">
        <v>5.8493590018408897E-2</v>
      </c>
      <c r="CB1631" s="14">
        <v>9.1941389051047498E-2</v>
      </c>
      <c r="CC1631" s="14">
        <v>6.4539933440757605E-2</v>
      </c>
      <c r="CD1631" s="14"/>
      <c r="CE1631" s="14">
        <v>0.105569675378309</v>
      </c>
      <c r="CF1631" s="14">
        <v>0.100726344364474</v>
      </c>
      <c r="CG1631" s="14">
        <v>5.47831376587E-2</v>
      </c>
      <c r="CH1631" s="14">
        <v>7.2623287949705406E-2</v>
      </c>
      <c r="CI1631" s="14"/>
      <c r="CJ1631" s="14">
        <v>8.9064216164232907E-2</v>
      </c>
      <c r="CK1631" s="14">
        <v>8.3303504982532806E-2</v>
      </c>
      <c r="CL1631" s="14">
        <v>7.0657336906388105E-2</v>
      </c>
      <c r="CM1631" s="14">
        <v>3.7844696748606799E-2</v>
      </c>
      <c r="CN1631" s="14"/>
      <c r="CO1631" s="14">
        <v>0.15120927347448501</v>
      </c>
      <c r="CP1631" s="14">
        <v>6.2737687423734007E-2</v>
      </c>
      <c r="CQ1631" s="14"/>
      <c r="CR1631" s="14">
        <v>0.14679423014591</v>
      </c>
      <c r="CS1631" s="14">
        <v>6.7590677633729002E-2</v>
      </c>
    </row>
    <row r="1632" spans="2:97" x14ac:dyDescent="0.3">
      <c r="B1632" t="s">
        <v>231</v>
      </c>
      <c r="C1632" s="14">
        <v>0.14365472599145299</v>
      </c>
      <c r="D1632" s="14">
        <v>0.152954639078629</v>
      </c>
      <c r="E1632" s="14">
        <v>0.134983372985891</v>
      </c>
      <c r="F1632" s="14"/>
      <c r="G1632" s="14">
        <v>0.300040979890628</v>
      </c>
      <c r="H1632" s="14">
        <v>0.22364920830129301</v>
      </c>
      <c r="I1632" s="14">
        <v>0.16621331985375901</v>
      </c>
      <c r="J1632" s="14">
        <v>0.11735464233118</v>
      </c>
      <c r="K1632" s="14">
        <v>7.2990513389267805E-2</v>
      </c>
      <c r="L1632" s="14">
        <v>2.5514209265261E-2</v>
      </c>
      <c r="M1632" s="14"/>
      <c r="N1632" s="14">
        <v>0.154898541533845</v>
      </c>
      <c r="O1632" s="14">
        <v>0.134494888601671</v>
      </c>
      <c r="P1632" s="14">
        <v>0.14506537609561901</v>
      </c>
      <c r="Q1632" s="14">
        <v>0.14152166370390901</v>
      </c>
      <c r="R1632" s="14"/>
      <c r="S1632" s="14">
        <v>0.1806887395498</v>
      </c>
      <c r="T1632" s="14">
        <v>0.120316215414252</v>
      </c>
      <c r="U1632" s="14">
        <v>0.121420260656822</v>
      </c>
      <c r="V1632" s="14">
        <v>0.196278800512594</v>
      </c>
      <c r="W1632" s="14">
        <v>0.14028357034212499</v>
      </c>
      <c r="X1632" s="14">
        <v>0.13881263029694099</v>
      </c>
      <c r="Y1632" s="14">
        <v>0.15681079396070699</v>
      </c>
      <c r="Z1632" s="14">
        <v>0.16848258818867601</v>
      </c>
      <c r="AA1632" s="14">
        <v>0.16464321359776601</v>
      </c>
      <c r="AB1632" s="14">
        <v>9.1870116663513607E-2</v>
      </c>
      <c r="AC1632" s="14">
        <v>0.10784931784268199</v>
      </c>
      <c r="AD1632" s="14">
        <v>6.52582699618037E-2</v>
      </c>
      <c r="AE1632" s="14"/>
      <c r="AF1632" s="14">
        <v>9.6710850674424198E-2</v>
      </c>
      <c r="AG1632" s="14">
        <v>0.17928598057282299</v>
      </c>
      <c r="AH1632" s="14">
        <v>0.11087458845194299</v>
      </c>
      <c r="AI1632" s="14">
        <v>0.12267429731648</v>
      </c>
      <c r="AJ1632" s="14">
        <v>0.18436801917031401</v>
      </c>
      <c r="AK1632" s="14"/>
      <c r="AL1632" s="14">
        <v>0.19882323852192199</v>
      </c>
      <c r="AM1632" s="14">
        <v>0.12238415424757</v>
      </c>
      <c r="AN1632" s="14">
        <v>0.13095713418361901</v>
      </c>
      <c r="AO1632" s="14">
        <v>0.13527318160009499</v>
      </c>
      <c r="AP1632" s="14">
        <v>0.16240872239540999</v>
      </c>
      <c r="AQ1632" s="14">
        <v>8.1494272005436505E-2</v>
      </c>
      <c r="AR1632" s="14"/>
      <c r="AS1632" s="14">
        <v>0.12873375392874201</v>
      </c>
      <c r="AT1632" s="14">
        <v>0.174450214632766</v>
      </c>
      <c r="AU1632" s="14">
        <v>0.14226110187987301</v>
      </c>
      <c r="AV1632" s="14">
        <v>0.170731649325016</v>
      </c>
      <c r="AW1632" s="14">
        <v>0.196268480300196</v>
      </c>
      <c r="AX1632" s="14"/>
      <c r="AY1632" s="14">
        <v>6.9904330199182393E-2</v>
      </c>
      <c r="AZ1632" s="14">
        <v>0.24151165004207201</v>
      </c>
      <c r="BA1632" s="14">
        <v>0.117752020162079</v>
      </c>
      <c r="BB1632" s="14">
        <v>0.13172931509962699</v>
      </c>
      <c r="BC1632" s="14">
        <v>0.14366285979419999</v>
      </c>
      <c r="BD1632" s="14">
        <v>0.13798301096049301</v>
      </c>
      <c r="BE1632" s="14">
        <v>0.123057634296188</v>
      </c>
      <c r="BF1632" s="14">
        <v>0.15479837041045699</v>
      </c>
      <c r="BG1632" s="14">
        <v>0.11201831520203601</v>
      </c>
      <c r="BH1632" s="14">
        <v>0.118536744083166</v>
      </c>
      <c r="BI1632" s="14">
        <v>0.185027077123079</v>
      </c>
      <c r="BJ1632" s="14">
        <v>0.12745021543348301</v>
      </c>
      <c r="BK1632" s="14">
        <v>0.15814752307093</v>
      </c>
      <c r="BL1632" s="14">
        <v>0.17624969514448699</v>
      </c>
      <c r="BM1632" s="14">
        <v>0.13969633125463199</v>
      </c>
      <c r="BN1632" s="14">
        <v>0.20249503427243101</v>
      </c>
      <c r="BO1632" s="14"/>
      <c r="BP1632" s="14">
        <v>0.18498944905689499</v>
      </c>
      <c r="BQ1632" s="14">
        <v>0.16010512416096301</v>
      </c>
      <c r="BR1632" s="14">
        <v>0.13506556530160099</v>
      </c>
      <c r="BS1632" s="14">
        <v>0.119047990482979</v>
      </c>
      <c r="BT1632" s="14">
        <v>8.8019574479129198E-2</v>
      </c>
      <c r="BU1632" s="14">
        <v>6.6806513496519504E-2</v>
      </c>
      <c r="BV1632" s="14"/>
      <c r="BW1632" s="14">
        <v>8.4413977279405403E-2</v>
      </c>
      <c r="BX1632" s="14">
        <v>0.16464059543978701</v>
      </c>
      <c r="BY1632" s="14" t="s">
        <v>120</v>
      </c>
      <c r="BZ1632" s="14">
        <v>0.182567733804812</v>
      </c>
      <c r="CA1632" s="14">
        <v>0.225900040912934</v>
      </c>
      <c r="CB1632" s="14">
        <v>0.175564023756208</v>
      </c>
      <c r="CC1632" s="14">
        <v>0.19987315089172999</v>
      </c>
      <c r="CD1632" s="14"/>
      <c r="CE1632" s="14">
        <v>0.25100520447962898</v>
      </c>
      <c r="CF1632" s="14">
        <v>0.17004716277218099</v>
      </c>
      <c r="CG1632" s="14">
        <v>0.12959541579265799</v>
      </c>
      <c r="CH1632" s="14">
        <v>0.116563254174586</v>
      </c>
      <c r="CI1632" s="14"/>
      <c r="CJ1632" s="14">
        <v>0.14618987845131501</v>
      </c>
      <c r="CK1632" s="14">
        <v>0.16185529881890401</v>
      </c>
      <c r="CL1632" s="14">
        <v>0.13623297479502799</v>
      </c>
      <c r="CM1632" s="14">
        <v>0.14344719178372101</v>
      </c>
      <c r="CN1632" s="14"/>
      <c r="CO1632" s="14">
        <v>0.24838259975577801</v>
      </c>
      <c r="CP1632" s="14">
        <v>0.128018493826701</v>
      </c>
      <c r="CQ1632" s="14"/>
      <c r="CR1632" s="14">
        <v>0.20750843057746199</v>
      </c>
      <c r="CS1632" s="14">
        <v>0.139596217279462</v>
      </c>
    </row>
    <row r="1633" spans="2:97" x14ac:dyDescent="0.3">
      <c r="B1633" t="s">
        <v>232</v>
      </c>
      <c r="C1633" s="14">
        <v>0.143397180069952</v>
      </c>
      <c r="D1633" s="14">
        <v>0.15218513162077199</v>
      </c>
      <c r="E1633" s="14">
        <v>0.13522585737828299</v>
      </c>
      <c r="F1633" s="14"/>
      <c r="G1633" s="14">
        <v>0.215955862156364</v>
      </c>
      <c r="H1633" s="14">
        <v>0.19121426110495199</v>
      </c>
      <c r="I1633" s="14">
        <v>0.17616017681622401</v>
      </c>
      <c r="J1633" s="14">
        <v>0.10677780160766299</v>
      </c>
      <c r="K1633" s="14">
        <v>0.118425300288432</v>
      </c>
      <c r="L1633" s="14">
        <v>7.6288971314001405E-2</v>
      </c>
      <c r="M1633" s="14"/>
      <c r="N1633" s="14">
        <v>0.13391259502733599</v>
      </c>
      <c r="O1633" s="14">
        <v>0.16451145874488099</v>
      </c>
      <c r="P1633" s="14">
        <v>0.15464402109061001</v>
      </c>
      <c r="Q1633" s="14">
        <v>0.123538908174985</v>
      </c>
      <c r="R1633" s="14"/>
      <c r="S1633" s="14">
        <v>0.18808355368015001</v>
      </c>
      <c r="T1633" s="14">
        <v>0.108144274457165</v>
      </c>
      <c r="U1633" s="14">
        <v>0.15709588037128</v>
      </c>
      <c r="V1633" s="14">
        <v>0.13887360480267699</v>
      </c>
      <c r="W1633" s="14">
        <v>0.18430921139751</v>
      </c>
      <c r="X1633" s="14">
        <v>0.155279230986408</v>
      </c>
      <c r="Y1633" s="14">
        <v>0.113751372599027</v>
      </c>
      <c r="Z1633" s="14">
        <v>0.17609246377586801</v>
      </c>
      <c r="AA1633" s="14">
        <v>0.135831859877804</v>
      </c>
      <c r="AB1633" s="14">
        <v>0.109926721091023</v>
      </c>
      <c r="AC1633" s="14">
        <v>0.111909712437787</v>
      </c>
      <c r="AD1633" s="14">
        <v>0.149269240781889</v>
      </c>
      <c r="AE1633" s="14"/>
      <c r="AF1633" s="14">
        <v>0.12374753898607101</v>
      </c>
      <c r="AG1633" s="14">
        <v>0.134953772098102</v>
      </c>
      <c r="AH1633" s="14">
        <v>0.12931092448496201</v>
      </c>
      <c r="AI1633" s="14">
        <v>0.15334322086576699</v>
      </c>
      <c r="AJ1633" s="14">
        <v>0.157236109927019</v>
      </c>
      <c r="AK1633" s="14"/>
      <c r="AL1633" s="14">
        <v>0.14899598588007601</v>
      </c>
      <c r="AM1633" s="14">
        <v>0.135077190038638</v>
      </c>
      <c r="AN1633" s="14">
        <v>0.14702467198053201</v>
      </c>
      <c r="AO1633" s="14">
        <v>0.143797710264121</v>
      </c>
      <c r="AP1633" s="14">
        <v>0.16309068589909201</v>
      </c>
      <c r="AQ1633" s="14">
        <v>0.122710781520245</v>
      </c>
      <c r="AR1633" s="14"/>
      <c r="AS1633" s="14">
        <v>0.11982746917704799</v>
      </c>
      <c r="AT1633" s="14">
        <v>0.146195578104094</v>
      </c>
      <c r="AU1633" s="14">
        <v>0.16027101795169499</v>
      </c>
      <c r="AV1633" s="14">
        <v>0.15537191493454799</v>
      </c>
      <c r="AW1633" s="14">
        <v>0.12769413805962199</v>
      </c>
      <c r="AX1633" s="14"/>
      <c r="AY1633" s="14">
        <v>0.126775127720338</v>
      </c>
      <c r="AZ1633" s="14">
        <v>0.113350464032758</v>
      </c>
      <c r="BA1633" s="14">
        <v>0.14893969810792901</v>
      </c>
      <c r="BB1633" s="14">
        <v>0.14538868101155</v>
      </c>
      <c r="BC1633" s="14">
        <v>0.12698196139464801</v>
      </c>
      <c r="BD1633" s="14">
        <v>0.17667332614492701</v>
      </c>
      <c r="BE1633" s="14">
        <v>0.170171208125624</v>
      </c>
      <c r="BF1633" s="14">
        <v>7.7708371783986305E-2</v>
      </c>
      <c r="BG1633" s="14">
        <v>0.13633026875020399</v>
      </c>
      <c r="BH1633" s="14">
        <v>0.15072476335365501</v>
      </c>
      <c r="BI1633" s="14">
        <v>0.13835194654751101</v>
      </c>
      <c r="BJ1633" s="14">
        <v>0.220548854373188</v>
      </c>
      <c r="BK1633" s="14">
        <v>7.2219837127505598E-2</v>
      </c>
      <c r="BL1633" s="14">
        <v>0.105473555422103</v>
      </c>
      <c r="BM1633" s="14">
        <v>0.136181038571767</v>
      </c>
      <c r="BN1633" s="14">
        <v>0.13164574019886099</v>
      </c>
      <c r="BO1633" s="14"/>
      <c r="BP1633" s="14">
        <v>0.187810697819325</v>
      </c>
      <c r="BQ1633" s="14">
        <v>0.11969836533609</v>
      </c>
      <c r="BR1633" s="14">
        <v>0.16054385153537901</v>
      </c>
      <c r="BS1633" s="14">
        <v>0.116899976198483</v>
      </c>
      <c r="BT1633" s="14">
        <v>0.129869760729313</v>
      </c>
      <c r="BU1633" s="14">
        <v>0.14387421046290999</v>
      </c>
      <c r="BV1633" s="14"/>
      <c r="BW1633" s="14">
        <v>0.10185246208800899</v>
      </c>
      <c r="BX1633" s="14">
        <v>0.18132325219162901</v>
      </c>
      <c r="BY1633" s="14" t="s">
        <v>120</v>
      </c>
      <c r="BZ1633" s="14">
        <v>0.121960257771001</v>
      </c>
      <c r="CA1633" s="14">
        <v>0.10298944400477</v>
      </c>
      <c r="CB1633" s="14">
        <v>0.18485380379432001</v>
      </c>
      <c r="CC1633" s="14">
        <v>0.22776482590026001</v>
      </c>
      <c r="CD1633" s="14"/>
      <c r="CE1633" s="14">
        <v>0.17846814029519401</v>
      </c>
      <c r="CF1633" s="14">
        <v>0.161347482291127</v>
      </c>
      <c r="CG1633" s="14">
        <v>0.12978235415842401</v>
      </c>
      <c r="CH1633" s="14">
        <v>0.106947818958011</v>
      </c>
      <c r="CI1633" s="14"/>
      <c r="CJ1633" s="14">
        <v>0.126662179176707</v>
      </c>
      <c r="CK1633" s="14">
        <v>0.15999835174735</v>
      </c>
      <c r="CL1633" s="14">
        <v>0.1421421530101</v>
      </c>
      <c r="CM1633" s="14">
        <v>0.14731708085054601</v>
      </c>
      <c r="CN1633" s="14"/>
      <c r="CO1633" s="14">
        <v>0.16274844923071499</v>
      </c>
      <c r="CP1633" s="14">
        <v>0.138678876210897</v>
      </c>
      <c r="CQ1633" s="14"/>
      <c r="CR1633" s="14">
        <v>0.16071596030853399</v>
      </c>
      <c r="CS1633" s="14">
        <v>0.133760101883074</v>
      </c>
    </row>
    <row r="1634" spans="2:97" x14ac:dyDescent="0.3">
      <c r="B1634" t="s">
        <v>233</v>
      </c>
      <c r="C1634" s="14">
        <v>0.19067871967600999</v>
      </c>
      <c r="D1634" s="14">
        <v>0.20212724997428699</v>
      </c>
      <c r="E1634" s="14">
        <v>0.180044965311044</v>
      </c>
      <c r="F1634" s="14"/>
      <c r="G1634" s="14">
        <v>0.156974039902019</v>
      </c>
      <c r="H1634" s="14">
        <v>0.15112971381384999</v>
      </c>
      <c r="I1634" s="14">
        <v>0.17337417743320599</v>
      </c>
      <c r="J1634" s="14">
        <v>0.22032016530453799</v>
      </c>
      <c r="K1634" s="14">
        <v>0.19284495018261599</v>
      </c>
      <c r="L1634" s="14">
        <v>0.23375671663967901</v>
      </c>
      <c r="M1634" s="14"/>
      <c r="N1634" s="14">
        <v>0.20944922513850101</v>
      </c>
      <c r="O1634" s="14">
        <v>0.17630381137711901</v>
      </c>
      <c r="P1634" s="14">
        <v>0.19597654743600701</v>
      </c>
      <c r="Q1634" s="14">
        <v>0.18119792131944501</v>
      </c>
      <c r="R1634" s="14"/>
      <c r="S1634" s="14">
        <v>0.17917871505024499</v>
      </c>
      <c r="T1634" s="14">
        <v>0.22126399511409001</v>
      </c>
      <c r="U1634" s="14">
        <v>0.173995702012847</v>
      </c>
      <c r="V1634" s="14">
        <v>0.15954454774146101</v>
      </c>
      <c r="W1634" s="14">
        <v>0.19701778810423801</v>
      </c>
      <c r="X1634" s="14">
        <v>0.215686149250996</v>
      </c>
      <c r="Y1634" s="14">
        <v>0.24324896048970801</v>
      </c>
      <c r="Z1634" s="14">
        <v>0.15443149117725</v>
      </c>
      <c r="AA1634" s="14">
        <v>0.142190978621239</v>
      </c>
      <c r="AB1634" s="14">
        <v>0.21039071000894799</v>
      </c>
      <c r="AC1634" s="14">
        <v>0.14951793324502299</v>
      </c>
      <c r="AD1634" s="14">
        <v>0.255770101078861</v>
      </c>
      <c r="AE1634" s="14"/>
      <c r="AF1634" s="14">
        <v>0.21076900209662</v>
      </c>
      <c r="AG1634" s="14">
        <v>0.18797850338456201</v>
      </c>
      <c r="AH1634" s="14">
        <v>0.17220011735882099</v>
      </c>
      <c r="AI1634" s="14">
        <v>0.187061660821744</v>
      </c>
      <c r="AJ1634" s="14">
        <v>0.174558969105444</v>
      </c>
      <c r="AK1634" s="14"/>
      <c r="AL1634" s="14">
        <v>0.183984444479871</v>
      </c>
      <c r="AM1634" s="14">
        <v>0.21721826925218701</v>
      </c>
      <c r="AN1634" s="14">
        <v>0.18335826144498901</v>
      </c>
      <c r="AO1634" s="14">
        <v>0.18258312964148299</v>
      </c>
      <c r="AP1634" s="14">
        <v>0.132510825609604</v>
      </c>
      <c r="AQ1634" s="14">
        <v>0.18540004474650801</v>
      </c>
      <c r="AR1634" s="14"/>
      <c r="AS1634" s="14">
        <v>0.23050341033962399</v>
      </c>
      <c r="AT1634" s="14">
        <v>0.17457315882806801</v>
      </c>
      <c r="AU1634" s="14">
        <v>0.18605596328186599</v>
      </c>
      <c r="AV1634" s="14">
        <v>0.16504564111853601</v>
      </c>
      <c r="AW1634" s="14">
        <v>0.25264308936855101</v>
      </c>
      <c r="AX1634" s="14"/>
      <c r="AY1634" s="14">
        <v>0.326661259054213</v>
      </c>
      <c r="AZ1634" s="14">
        <v>0.13832921984413599</v>
      </c>
      <c r="BA1634" s="14">
        <v>0.18934075380415999</v>
      </c>
      <c r="BB1634" s="14">
        <v>0.18058375020913101</v>
      </c>
      <c r="BC1634" s="14">
        <v>0.20018602634979701</v>
      </c>
      <c r="BD1634" s="14">
        <v>0.180789481306944</v>
      </c>
      <c r="BE1634" s="14">
        <v>0.16452295044231799</v>
      </c>
      <c r="BF1634" s="14">
        <v>0.203683034053841</v>
      </c>
      <c r="BG1634" s="14">
        <v>0.18138164601340201</v>
      </c>
      <c r="BH1634" s="14">
        <v>0.20029817585916801</v>
      </c>
      <c r="BI1634" s="14">
        <v>0.15201209258745199</v>
      </c>
      <c r="BJ1634" s="14">
        <v>0.23329365965100499</v>
      </c>
      <c r="BK1634" s="14">
        <v>0.206516590388268</v>
      </c>
      <c r="BL1634" s="14">
        <v>0.18870618553139201</v>
      </c>
      <c r="BM1634" s="14">
        <v>0.25136630772214502</v>
      </c>
      <c r="BN1634" s="14">
        <v>0.17991820429354</v>
      </c>
      <c r="BO1634" s="14"/>
      <c r="BP1634" s="14">
        <v>0.14379286907371999</v>
      </c>
      <c r="BQ1634" s="14">
        <v>0.214742981722301</v>
      </c>
      <c r="BR1634" s="14">
        <v>0.20085429581622299</v>
      </c>
      <c r="BS1634" s="14">
        <v>0.22027824443844299</v>
      </c>
      <c r="BT1634" s="14">
        <v>0.180660193845607</v>
      </c>
      <c r="BU1634" s="14">
        <v>0.16697665071241499</v>
      </c>
      <c r="BV1634" s="14"/>
      <c r="BW1634" s="14">
        <v>0.21926122287202501</v>
      </c>
      <c r="BX1634" s="14">
        <v>0.16335110865761401</v>
      </c>
      <c r="BY1634" s="14" t="s">
        <v>120</v>
      </c>
      <c r="BZ1634" s="14">
        <v>0.17045849157014101</v>
      </c>
      <c r="CA1634" s="14">
        <v>0.141141560607458</v>
      </c>
      <c r="CB1634" s="14">
        <v>0.18684268385417099</v>
      </c>
      <c r="CC1634" s="14">
        <v>0.232150378900261</v>
      </c>
      <c r="CD1634" s="14"/>
      <c r="CE1634" s="14">
        <v>0.152346743042649</v>
      </c>
      <c r="CF1634" s="14">
        <v>0.174252662134324</v>
      </c>
      <c r="CG1634" s="14">
        <v>0.19687367240631501</v>
      </c>
      <c r="CH1634" s="14">
        <v>0.193759923767336</v>
      </c>
      <c r="CI1634" s="14"/>
      <c r="CJ1634" s="14">
        <v>0.18769577864367601</v>
      </c>
      <c r="CK1634" s="14">
        <v>0.18907194768032601</v>
      </c>
      <c r="CL1634" s="14">
        <v>0.187883477179281</v>
      </c>
      <c r="CM1634" s="14">
        <v>0.22805078810325899</v>
      </c>
      <c r="CN1634" s="14"/>
      <c r="CO1634" s="14">
        <v>0.146354571794198</v>
      </c>
      <c r="CP1634" s="14">
        <v>0.19567978426476901</v>
      </c>
      <c r="CQ1634" s="14"/>
      <c r="CR1634" s="14">
        <v>0.19262991818549599</v>
      </c>
      <c r="CS1634" s="14">
        <v>0.187472581779737</v>
      </c>
    </row>
    <row r="1635" spans="2:97" x14ac:dyDescent="0.3">
      <c r="B1635" t="s">
        <v>234</v>
      </c>
      <c r="C1635" s="14">
        <v>0.41129822163646201</v>
      </c>
      <c r="D1635" s="14">
        <v>0.40023975766255698</v>
      </c>
      <c r="E1635" s="14">
        <v>0.42244749068214099</v>
      </c>
      <c r="F1635" s="14"/>
      <c r="G1635" s="14">
        <v>0.184514726996233</v>
      </c>
      <c r="H1635" s="14">
        <v>0.26158838807047402</v>
      </c>
      <c r="I1635" s="14">
        <v>0.37142128280352299</v>
      </c>
      <c r="J1635" s="14">
        <v>0.43784205301436102</v>
      </c>
      <c r="K1635" s="14">
        <v>0.53623596580771904</v>
      </c>
      <c r="L1635" s="14">
        <v>0.61022719351406096</v>
      </c>
      <c r="M1635" s="14"/>
      <c r="N1635" s="14">
        <v>0.38471462488804498</v>
      </c>
      <c r="O1635" s="14">
        <v>0.42754690381692501</v>
      </c>
      <c r="P1635" s="14">
        <v>0.38450701360032002</v>
      </c>
      <c r="Q1635" s="14">
        <v>0.44137879796721602</v>
      </c>
      <c r="R1635" s="14"/>
      <c r="S1635" s="14">
        <v>0.29400193956315401</v>
      </c>
      <c r="T1635" s="14">
        <v>0.43229661299783301</v>
      </c>
      <c r="U1635" s="14">
        <v>0.47192419221636001</v>
      </c>
      <c r="V1635" s="14">
        <v>0.40613320978172002</v>
      </c>
      <c r="W1635" s="14">
        <v>0.41775263650227601</v>
      </c>
      <c r="X1635" s="14">
        <v>0.355574236102916</v>
      </c>
      <c r="Y1635" s="14">
        <v>0.36173531944104398</v>
      </c>
      <c r="Z1635" s="14">
        <v>0.40599787862937797</v>
      </c>
      <c r="AA1635" s="14">
        <v>0.42320308309343702</v>
      </c>
      <c r="AB1635" s="14">
        <v>0.49995022294143798</v>
      </c>
      <c r="AC1635" s="14">
        <v>0.540913303712663</v>
      </c>
      <c r="AD1635" s="14">
        <v>0.487954971859341</v>
      </c>
      <c r="AE1635" s="14"/>
      <c r="AF1635" s="14">
        <v>0.484359568931505</v>
      </c>
      <c r="AG1635" s="14">
        <v>0.37309167732870702</v>
      </c>
      <c r="AH1635" s="14">
        <v>0.48346082286723602</v>
      </c>
      <c r="AI1635" s="14">
        <v>0.43244455240463298</v>
      </c>
      <c r="AJ1635" s="14">
        <v>0.36157228925914098</v>
      </c>
      <c r="AK1635" s="14"/>
      <c r="AL1635" s="14">
        <v>0.32513945409941702</v>
      </c>
      <c r="AM1635" s="14">
        <v>0.43139282947099999</v>
      </c>
      <c r="AN1635" s="14">
        <v>0.45017290227852103</v>
      </c>
      <c r="AO1635" s="14">
        <v>0.45715776164996802</v>
      </c>
      <c r="AP1635" s="14">
        <v>0.38785788149067602</v>
      </c>
      <c r="AQ1635" s="14">
        <v>0.51883188518485301</v>
      </c>
      <c r="AR1635" s="14"/>
      <c r="AS1635" s="14">
        <v>0.43924259205779398</v>
      </c>
      <c r="AT1635" s="14">
        <v>0.395789252743173</v>
      </c>
      <c r="AU1635" s="14">
        <v>0.41407126459221699</v>
      </c>
      <c r="AV1635" s="14">
        <v>0.33305160275922302</v>
      </c>
      <c r="AW1635" s="14">
        <v>0.170972411108164</v>
      </c>
      <c r="AX1635" s="14"/>
      <c r="AY1635" s="14">
        <v>0.27251614052388601</v>
      </c>
      <c r="AZ1635" s="14">
        <v>0.34941921604630599</v>
      </c>
      <c r="BA1635" s="14">
        <v>0.47137135126395102</v>
      </c>
      <c r="BB1635" s="14">
        <v>0.480874098234363</v>
      </c>
      <c r="BC1635" s="14">
        <v>0.40003117337767602</v>
      </c>
      <c r="BD1635" s="14">
        <v>0.37963096658712903</v>
      </c>
      <c r="BE1635" s="14">
        <v>0.41726802739651497</v>
      </c>
      <c r="BF1635" s="14">
        <v>0.44733765755104099</v>
      </c>
      <c r="BG1635" s="14">
        <v>0.46236497202629401</v>
      </c>
      <c r="BH1635" s="14">
        <v>0.44925946325870098</v>
      </c>
      <c r="BI1635" s="14">
        <v>0.39161431988926798</v>
      </c>
      <c r="BJ1635" s="14">
        <v>0.35070427292907702</v>
      </c>
      <c r="BK1635" s="14">
        <v>0.45988151873643102</v>
      </c>
      <c r="BL1635" s="14">
        <v>0.48432688509551902</v>
      </c>
      <c r="BM1635" s="14">
        <v>0.38402947121914899</v>
      </c>
      <c r="BN1635" s="14">
        <v>0.28197841603569901</v>
      </c>
      <c r="BO1635" s="14"/>
      <c r="BP1635" s="14">
        <v>0.31523675621636499</v>
      </c>
      <c r="BQ1635" s="14">
        <v>0.40902895946625001</v>
      </c>
      <c r="BR1635" s="14">
        <v>0.40073533966304797</v>
      </c>
      <c r="BS1635" s="14">
        <v>0.443380092223357</v>
      </c>
      <c r="BT1635" s="14">
        <v>0.538891556552061</v>
      </c>
      <c r="BU1635" s="14">
        <v>0.54103094896766502</v>
      </c>
      <c r="BV1635" s="14"/>
      <c r="BW1635" s="14">
        <v>0.50660929489947504</v>
      </c>
      <c r="BX1635" s="14">
        <v>0.38575476896636401</v>
      </c>
      <c r="BY1635" s="14" t="s">
        <v>120</v>
      </c>
      <c r="BZ1635" s="14">
        <v>0.38719724113090298</v>
      </c>
      <c r="CA1635" s="14">
        <v>0.39794257887585399</v>
      </c>
      <c r="CB1635" s="14">
        <v>0.31951425911894699</v>
      </c>
      <c r="CC1635" s="14">
        <v>0.20536782900693901</v>
      </c>
      <c r="CD1635" s="14"/>
      <c r="CE1635" s="14">
        <v>0.268942446964969</v>
      </c>
      <c r="CF1635" s="14">
        <v>0.37583007096344501</v>
      </c>
      <c r="CG1635" s="14">
        <v>0.42675243875757801</v>
      </c>
      <c r="CH1635" s="14">
        <v>0.49182881687692798</v>
      </c>
      <c r="CI1635" s="14"/>
      <c r="CJ1635" s="14">
        <v>0.42268936165993498</v>
      </c>
      <c r="CK1635" s="14">
        <v>0.37218980499797699</v>
      </c>
      <c r="CL1635" s="14">
        <v>0.42958610460107299</v>
      </c>
      <c r="CM1635" s="14">
        <v>0.34569371387382403</v>
      </c>
      <c r="CN1635" s="14"/>
      <c r="CO1635" s="14">
        <v>0.271032894636412</v>
      </c>
      <c r="CP1635" s="14">
        <v>0.43646182752303198</v>
      </c>
      <c r="CQ1635" s="14"/>
      <c r="CR1635" s="14">
        <v>0.27680741482883198</v>
      </c>
      <c r="CS1635" s="14">
        <v>0.43481082705658303</v>
      </c>
    </row>
    <row r="1636" spans="2:97" x14ac:dyDescent="0.3">
      <c r="B1636" t="s">
        <v>92</v>
      </c>
      <c r="C1636" s="14">
        <v>3.6629525842404101E-2</v>
      </c>
      <c r="D1636" s="14">
        <v>2.0295047737095201E-2</v>
      </c>
      <c r="E1636" s="14">
        <v>5.27162237616986E-2</v>
      </c>
      <c r="F1636" s="14"/>
      <c r="G1636" s="14">
        <v>3.4035664425831197E-2</v>
      </c>
      <c r="H1636" s="14">
        <v>4.1004534467039097E-2</v>
      </c>
      <c r="I1636" s="14">
        <v>4.0999690982806598E-2</v>
      </c>
      <c r="J1636" s="14">
        <v>4.5203925798979798E-2</v>
      </c>
      <c r="K1636" s="14">
        <v>2.4307695655740501E-2</v>
      </c>
      <c r="L1636" s="14">
        <v>3.2542452317489499E-2</v>
      </c>
      <c r="M1636" s="14"/>
      <c r="N1636" s="14">
        <v>1.7438090779565998E-2</v>
      </c>
      <c r="O1636" s="14">
        <v>4.3576475994164497E-2</v>
      </c>
      <c r="P1636" s="14">
        <v>3.8766115001788601E-2</v>
      </c>
      <c r="Q1636" s="14">
        <v>4.8662885754145298E-2</v>
      </c>
      <c r="R1636" s="14"/>
      <c r="S1636" s="14">
        <v>4.6064821572017599E-2</v>
      </c>
      <c r="T1636" s="14">
        <v>4.7720965712582698E-2</v>
      </c>
      <c r="U1636" s="14">
        <v>2.21218870568263E-2</v>
      </c>
      <c r="V1636" s="14">
        <v>3.1227618730234899E-2</v>
      </c>
      <c r="W1636" s="14">
        <v>6.8691664926804497E-3</v>
      </c>
      <c r="X1636" s="14">
        <v>4.99258357204279E-2</v>
      </c>
      <c r="Y1636" s="14">
        <v>5.7366860347503899E-2</v>
      </c>
      <c r="Z1636" s="14">
        <v>1.1810481617696E-2</v>
      </c>
      <c r="AA1636" s="14">
        <v>4.59981816724052E-2</v>
      </c>
      <c r="AB1636" s="14">
        <v>2.9002297496137398E-2</v>
      </c>
      <c r="AC1636" s="14">
        <v>3.3679801746291697E-2</v>
      </c>
      <c r="AD1636" s="14">
        <v>0</v>
      </c>
      <c r="AE1636" s="14"/>
      <c r="AF1636" s="14">
        <v>2.4983928751294002E-2</v>
      </c>
      <c r="AG1636" s="14">
        <v>2.6438349495292002E-2</v>
      </c>
      <c r="AH1636" s="14">
        <v>3.80724749310863E-2</v>
      </c>
      <c r="AI1636" s="14">
        <v>3.6731066758536601E-2</v>
      </c>
      <c r="AJ1636" s="14">
        <v>6.1799263088086802E-2</v>
      </c>
      <c r="AK1636" s="14"/>
      <c r="AL1636" s="14">
        <v>1.9172635107571501E-2</v>
      </c>
      <c r="AM1636" s="14">
        <v>1.9668932717517899E-2</v>
      </c>
      <c r="AN1636" s="14">
        <v>3.4071360662941197E-2</v>
      </c>
      <c r="AO1636" s="14">
        <v>3.3560289080514602E-2</v>
      </c>
      <c r="AP1636" s="14">
        <v>5.9532632265808502E-2</v>
      </c>
      <c r="AQ1636" s="14">
        <v>6.3576532816584402E-2</v>
      </c>
      <c r="AR1636" s="14"/>
      <c r="AS1636" s="14">
        <v>4.1355340869336801E-2</v>
      </c>
      <c r="AT1636" s="14">
        <v>4.1795540186289303E-2</v>
      </c>
      <c r="AU1636" s="14">
        <v>2.1643703752993699E-2</v>
      </c>
      <c r="AV1636" s="14">
        <v>3.3819880893064098E-2</v>
      </c>
      <c r="AW1636" s="14">
        <v>2.35713078473095E-2</v>
      </c>
      <c r="AX1636" s="14"/>
      <c r="AY1636" s="14">
        <v>0.13550994491851401</v>
      </c>
      <c r="AZ1636" s="14">
        <v>0.11797535085573101</v>
      </c>
      <c r="BA1636" s="14">
        <v>5.0818128699268501E-2</v>
      </c>
      <c r="BB1636" s="14">
        <v>1.7858240265964401E-2</v>
      </c>
      <c r="BC1636" s="14">
        <v>4.8872191048652598E-2</v>
      </c>
      <c r="BD1636" s="14">
        <v>5.4296811117886798E-2</v>
      </c>
      <c r="BE1636" s="14">
        <v>1.9107751484404901E-2</v>
      </c>
      <c r="BF1636" s="14">
        <v>2.70070149901896E-2</v>
      </c>
      <c r="BG1636" s="14">
        <v>4.1636059258240703E-2</v>
      </c>
      <c r="BH1636" s="14">
        <v>8.3194996961235296E-3</v>
      </c>
      <c r="BI1636" s="14">
        <v>4.74213858183333E-2</v>
      </c>
      <c r="BJ1636" s="14">
        <v>2.28100414301202E-2</v>
      </c>
      <c r="BK1636" s="14">
        <v>0</v>
      </c>
      <c r="BL1636" s="14">
        <v>1.9791305419204801E-2</v>
      </c>
      <c r="BM1636" s="14">
        <v>3.5067421606323201E-2</v>
      </c>
      <c r="BN1636" s="14">
        <v>1.8173181758471501E-2</v>
      </c>
      <c r="BO1636" s="14"/>
      <c r="BP1636" s="14">
        <v>3.0698706615974802E-2</v>
      </c>
      <c r="BQ1636" s="14">
        <v>5.5271125423315803E-2</v>
      </c>
      <c r="BR1636" s="14">
        <v>2.4409663717007299E-2</v>
      </c>
      <c r="BS1636" s="14">
        <v>3.6599254172823198E-2</v>
      </c>
      <c r="BT1636" s="14">
        <v>2.41167561947211E-2</v>
      </c>
      <c r="BU1636" s="14">
        <v>2.0726183550766001E-2</v>
      </c>
      <c r="BV1636" s="14"/>
      <c r="BW1636" s="14">
        <v>2.34259399315313E-2</v>
      </c>
      <c r="BX1636" s="14">
        <v>2.5260160573119899E-2</v>
      </c>
      <c r="BY1636" s="14" t="s">
        <v>120</v>
      </c>
      <c r="BZ1636" s="14">
        <v>5.2212978578628798E-2</v>
      </c>
      <c r="CA1636" s="14">
        <v>7.3532785580575494E-2</v>
      </c>
      <c r="CB1636" s="14">
        <v>4.1283840425306501E-2</v>
      </c>
      <c r="CC1636" s="14">
        <v>7.0303881860052597E-2</v>
      </c>
      <c r="CD1636" s="14"/>
      <c r="CE1636" s="14">
        <v>4.3667789839251098E-2</v>
      </c>
      <c r="CF1636" s="14">
        <v>1.7796277474448102E-2</v>
      </c>
      <c r="CG1636" s="14">
        <v>6.2212981226325702E-2</v>
      </c>
      <c r="CH1636" s="14">
        <v>1.8276898273432401E-2</v>
      </c>
      <c r="CI1636" s="14"/>
      <c r="CJ1636" s="14">
        <v>2.7698585904134099E-2</v>
      </c>
      <c r="CK1636" s="14">
        <v>3.35810917729105E-2</v>
      </c>
      <c r="CL1636" s="14">
        <v>3.3497953508129397E-2</v>
      </c>
      <c r="CM1636" s="14">
        <v>9.7646528640042599E-2</v>
      </c>
      <c r="CN1636" s="14"/>
      <c r="CO1636" s="14">
        <v>2.02722111084132E-2</v>
      </c>
      <c r="CP1636" s="14">
        <v>3.8423330750867103E-2</v>
      </c>
      <c r="CQ1636" s="14"/>
      <c r="CR1636" s="14">
        <v>1.5544045953766E-2</v>
      </c>
      <c r="CS1636" s="14">
        <v>3.6769594367414699E-2</v>
      </c>
    </row>
    <row r="1637" spans="2:97" x14ac:dyDescent="0.3">
      <c r="B1637" t="s">
        <v>235</v>
      </c>
      <c r="C1637" s="14">
        <v>0.21799635277517199</v>
      </c>
      <c r="D1637" s="14">
        <v>0.225152813005289</v>
      </c>
      <c r="E1637" s="14">
        <v>0.209565462866832</v>
      </c>
      <c r="F1637" s="14"/>
      <c r="G1637" s="14">
        <v>0.40851970651955199</v>
      </c>
      <c r="H1637" s="14">
        <v>0.35506310254368501</v>
      </c>
      <c r="I1637" s="14">
        <v>0.23804467196424101</v>
      </c>
      <c r="J1637" s="14">
        <v>0.18985605427445801</v>
      </c>
      <c r="K1637" s="14">
        <v>0.128186088065493</v>
      </c>
      <c r="L1637" s="14">
        <v>4.7184666214769903E-2</v>
      </c>
      <c r="M1637" s="14"/>
      <c r="N1637" s="14">
        <v>0.25448546416655199</v>
      </c>
      <c r="O1637" s="14">
        <v>0.18806135006690999</v>
      </c>
      <c r="P1637" s="14">
        <v>0.22610630287127401</v>
      </c>
      <c r="Q1637" s="14">
        <v>0.20522148678420901</v>
      </c>
      <c r="R1637" s="14"/>
      <c r="S1637" s="14">
        <v>0.29267097013443399</v>
      </c>
      <c r="T1637" s="14">
        <v>0.190574151718329</v>
      </c>
      <c r="U1637" s="14">
        <v>0.174862338342686</v>
      </c>
      <c r="V1637" s="14">
        <v>0.26422101894390698</v>
      </c>
      <c r="W1637" s="14">
        <v>0.194051197503296</v>
      </c>
      <c r="X1637" s="14">
        <v>0.22353454793925201</v>
      </c>
      <c r="Y1637" s="14">
        <v>0.22389748712271701</v>
      </c>
      <c r="Z1637" s="14">
        <v>0.251667684799809</v>
      </c>
      <c r="AA1637" s="14">
        <v>0.25277589673511502</v>
      </c>
      <c r="AB1637" s="14">
        <v>0.150730048462453</v>
      </c>
      <c r="AC1637" s="14">
        <v>0.163979248858235</v>
      </c>
      <c r="AD1637" s="14">
        <v>0.107005686279909</v>
      </c>
      <c r="AE1637" s="14"/>
      <c r="AF1637" s="14">
        <v>0.15613996123450899</v>
      </c>
      <c r="AG1637" s="14">
        <v>0.27753769769333703</v>
      </c>
      <c r="AH1637" s="14">
        <v>0.17695566035789501</v>
      </c>
      <c r="AI1637" s="14">
        <v>0.19041949914931899</v>
      </c>
      <c r="AJ1637" s="14">
        <v>0.24483336862030899</v>
      </c>
      <c r="AK1637" s="14"/>
      <c r="AL1637" s="14">
        <v>0.32270748043306502</v>
      </c>
      <c r="AM1637" s="14">
        <v>0.19664277852065701</v>
      </c>
      <c r="AN1637" s="14">
        <v>0.185372803633016</v>
      </c>
      <c r="AO1637" s="14">
        <v>0.18290110936391399</v>
      </c>
      <c r="AP1637" s="14">
        <v>0.25700797473481901</v>
      </c>
      <c r="AQ1637" s="14">
        <v>0.10948075573181</v>
      </c>
      <c r="AR1637" s="14"/>
      <c r="AS1637" s="14">
        <v>0.16907118755619699</v>
      </c>
      <c r="AT1637" s="14">
        <v>0.24164647013837501</v>
      </c>
      <c r="AU1637" s="14">
        <v>0.21795805042122901</v>
      </c>
      <c r="AV1637" s="14">
        <v>0.31271096029462803</v>
      </c>
      <c r="AW1637" s="14">
        <v>0.42511905361635299</v>
      </c>
      <c r="AX1637" s="14"/>
      <c r="AY1637" s="14">
        <v>0.13853752778304901</v>
      </c>
      <c r="AZ1637" s="14">
        <v>0.280925749221069</v>
      </c>
      <c r="BA1637" s="14">
        <v>0.13953006812469099</v>
      </c>
      <c r="BB1637" s="14">
        <v>0.17529523027899199</v>
      </c>
      <c r="BC1637" s="14">
        <v>0.223928647829226</v>
      </c>
      <c r="BD1637" s="14">
        <v>0.20860941484311299</v>
      </c>
      <c r="BE1637" s="14">
        <v>0.22893006255113801</v>
      </c>
      <c r="BF1637" s="14">
        <v>0.24426392162094099</v>
      </c>
      <c r="BG1637" s="14">
        <v>0.17828705395186001</v>
      </c>
      <c r="BH1637" s="14">
        <v>0.19139809783235201</v>
      </c>
      <c r="BI1637" s="14">
        <v>0.27060025515743502</v>
      </c>
      <c r="BJ1637" s="14">
        <v>0.17264317161661</v>
      </c>
      <c r="BK1637" s="14">
        <v>0.261382053747795</v>
      </c>
      <c r="BL1637" s="14">
        <v>0.20170206853178199</v>
      </c>
      <c r="BM1637" s="14">
        <v>0.19335576088061601</v>
      </c>
      <c r="BN1637" s="14">
        <v>0.38828445771342801</v>
      </c>
      <c r="BO1637" s="14"/>
      <c r="BP1637" s="14">
        <v>0.32246097027461401</v>
      </c>
      <c r="BQ1637" s="14">
        <v>0.20125856805204301</v>
      </c>
      <c r="BR1637" s="14">
        <v>0.21345684926834299</v>
      </c>
      <c r="BS1637" s="14">
        <v>0.18284243296689301</v>
      </c>
      <c r="BT1637" s="14">
        <v>0.12646173267829799</v>
      </c>
      <c r="BU1637" s="14">
        <v>0.127392006306244</v>
      </c>
      <c r="BV1637" s="14"/>
      <c r="BW1637" s="14">
        <v>0.14885108020896001</v>
      </c>
      <c r="BX1637" s="14">
        <v>0.24431070961127299</v>
      </c>
      <c r="BY1637" s="14" t="s">
        <v>120</v>
      </c>
      <c r="BZ1637" s="14">
        <v>0.26817103094932598</v>
      </c>
      <c r="CA1637" s="14">
        <v>0.28439363093134301</v>
      </c>
      <c r="CB1637" s="14">
        <v>0.26750541280725498</v>
      </c>
      <c r="CC1637" s="14">
        <v>0.264413084332488</v>
      </c>
      <c r="CD1637" s="14"/>
      <c r="CE1637" s="14">
        <v>0.35657487985793701</v>
      </c>
      <c r="CF1637" s="14">
        <v>0.27077350713665499</v>
      </c>
      <c r="CG1637" s="14">
        <v>0.18437855345135801</v>
      </c>
      <c r="CH1637" s="14">
        <v>0.18918654212429201</v>
      </c>
      <c r="CI1637" s="14"/>
      <c r="CJ1637" s="14">
        <v>0.235254094615548</v>
      </c>
      <c r="CK1637" s="14">
        <v>0.24515880380143701</v>
      </c>
      <c r="CL1637" s="14">
        <v>0.206890311701416</v>
      </c>
      <c r="CM1637" s="14">
        <v>0.181291888532328</v>
      </c>
      <c r="CN1637" s="14"/>
      <c r="CO1637" s="14">
        <v>0.39959187323026302</v>
      </c>
      <c r="CP1637" s="14">
        <v>0.190756181250435</v>
      </c>
      <c r="CQ1637" s="14"/>
      <c r="CR1637" s="14">
        <v>0.35430266072337202</v>
      </c>
      <c r="CS1637" s="14">
        <v>0.20718689491319101</v>
      </c>
    </row>
    <row r="1638" spans="2:97" x14ac:dyDescent="0.3">
      <c r="B1638" t="s">
        <v>236</v>
      </c>
      <c r="C1638" s="14">
        <v>0.60197694131247304</v>
      </c>
      <c r="D1638" s="14">
        <v>0.60236700763684403</v>
      </c>
      <c r="E1638" s="14">
        <v>0.60249245599318602</v>
      </c>
      <c r="F1638" s="14"/>
      <c r="G1638" s="14">
        <v>0.34148876689825203</v>
      </c>
      <c r="H1638" s="14">
        <v>0.41271810188432401</v>
      </c>
      <c r="I1638" s="14">
        <v>0.54479546023672898</v>
      </c>
      <c r="J1638" s="14">
        <v>0.65816221831889898</v>
      </c>
      <c r="K1638" s="14">
        <v>0.72908091599033498</v>
      </c>
      <c r="L1638" s="14">
        <v>0.84398391015373897</v>
      </c>
      <c r="M1638" s="14"/>
      <c r="N1638" s="14">
        <v>0.59416385002654604</v>
      </c>
      <c r="O1638" s="14">
        <v>0.60385071519404399</v>
      </c>
      <c r="P1638" s="14">
        <v>0.58048356103632703</v>
      </c>
      <c r="Q1638" s="14">
        <v>0.62257671928666103</v>
      </c>
      <c r="R1638" s="14"/>
      <c r="S1638" s="14">
        <v>0.47318065461339898</v>
      </c>
      <c r="T1638" s="14">
        <v>0.65356060811192396</v>
      </c>
      <c r="U1638" s="14">
        <v>0.64591989422920704</v>
      </c>
      <c r="V1638" s="14">
        <v>0.56567775752318095</v>
      </c>
      <c r="W1638" s="14">
        <v>0.61477042460651299</v>
      </c>
      <c r="X1638" s="14">
        <v>0.57126038535391199</v>
      </c>
      <c r="Y1638" s="14">
        <v>0.60498427993075199</v>
      </c>
      <c r="Z1638" s="14">
        <v>0.56042936980662705</v>
      </c>
      <c r="AA1638" s="14">
        <v>0.56539406171467599</v>
      </c>
      <c r="AB1638" s="14">
        <v>0.71034093295038603</v>
      </c>
      <c r="AC1638" s="14">
        <v>0.69043123695768605</v>
      </c>
      <c r="AD1638" s="14">
        <v>0.743725072938201</v>
      </c>
      <c r="AE1638" s="14"/>
      <c r="AF1638" s="14">
        <v>0.69512857102812597</v>
      </c>
      <c r="AG1638" s="14">
        <v>0.56107018071326897</v>
      </c>
      <c r="AH1638" s="14">
        <v>0.65566094022605703</v>
      </c>
      <c r="AI1638" s="14">
        <v>0.619506213226377</v>
      </c>
      <c r="AJ1638" s="14">
        <v>0.53613125836458497</v>
      </c>
      <c r="AK1638" s="14"/>
      <c r="AL1638" s="14">
        <v>0.50912389857928797</v>
      </c>
      <c r="AM1638" s="14">
        <v>0.64861109872318701</v>
      </c>
      <c r="AN1638" s="14">
        <v>0.63353116372351104</v>
      </c>
      <c r="AO1638" s="14">
        <v>0.63974089129144995</v>
      </c>
      <c r="AP1638" s="14">
        <v>0.52036870710028005</v>
      </c>
      <c r="AQ1638" s="14">
        <v>0.70423192993136097</v>
      </c>
      <c r="AR1638" s="14"/>
      <c r="AS1638" s="14">
        <v>0.66974600239741799</v>
      </c>
      <c r="AT1638" s="14">
        <v>0.57036241157124101</v>
      </c>
      <c r="AU1638" s="14">
        <v>0.60012722787408301</v>
      </c>
      <c r="AV1638" s="14">
        <v>0.498097243877759</v>
      </c>
      <c r="AW1638" s="14">
        <v>0.42361550047671498</v>
      </c>
      <c r="AX1638" s="14"/>
      <c r="AY1638" s="14">
        <v>0.59917739957809901</v>
      </c>
      <c r="AZ1638" s="14">
        <v>0.48774843589044198</v>
      </c>
      <c r="BA1638" s="14">
        <v>0.66071210506811096</v>
      </c>
      <c r="BB1638" s="14">
        <v>0.66145784844349398</v>
      </c>
      <c r="BC1638" s="14">
        <v>0.60021719972747301</v>
      </c>
      <c r="BD1638" s="14">
        <v>0.56042044789407397</v>
      </c>
      <c r="BE1638" s="14">
        <v>0.58179097783883305</v>
      </c>
      <c r="BF1638" s="14">
        <v>0.65102069160488296</v>
      </c>
      <c r="BG1638" s="14">
        <v>0.64374661803969502</v>
      </c>
      <c r="BH1638" s="14">
        <v>0.64955763911786901</v>
      </c>
      <c r="BI1638" s="14">
        <v>0.54362641247672105</v>
      </c>
      <c r="BJ1638" s="14">
        <v>0.58399793258008204</v>
      </c>
      <c r="BK1638" s="14">
        <v>0.66639810912469899</v>
      </c>
      <c r="BL1638" s="14">
        <v>0.67303307062691098</v>
      </c>
      <c r="BM1638" s="14">
        <v>0.63539577894129395</v>
      </c>
      <c r="BN1638" s="14">
        <v>0.461896620329239</v>
      </c>
      <c r="BO1638" s="14"/>
      <c r="BP1638" s="14">
        <v>0.45902962529008601</v>
      </c>
      <c r="BQ1638" s="14">
        <v>0.62377194118855095</v>
      </c>
      <c r="BR1638" s="14">
        <v>0.60158963547927102</v>
      </c>
      <c r="BS1638" s="14">
        <v>0.66365833666179996</v>
      </c>
      <c r="BT1638" s="14">
        <v>0.71955175039766806</v>
      </c>
      <c r="BU1638" s="14">
        <v>0.70800759968007998</v>
      </c>
      <c r="BV1638" s="14"/>
      <c r="BW1638" s="14">
        <v>0.72587051777150002</v>
      </c>
      <c r="BX1638" s="14">
        <v>0.549105877623978</v>
      </c>
      <c r="BY1638" s="14" t="s">
        <v>120</v>
      </c>
      <c r="BZ1638" s="14">
        <v>0.55765573270104396</v>
      </c>
      <c r="CA1638" s="14">
        <v>0.53908413948331202</v>
      </c>
      <c r="CB1638" s="14">
        <v>0.50635694297311895</v>
      </c>
      <c r="CC1638" s="14">
        <v>0.43751820790719997</v>
      </c>
      <c r="CD1638" s="14"/>
      <c r="CE1638" s="14">
        <v>0.421289190007617</v>
      </c>
      <c r="CF1638" s="14">
        <v>0.55008273309777</v>
      </c>
      <c r="CG1638" s="14">
        <v>0.62362611116389199</v>
      </c>
      <c r="CH1638" s="14">
        <v>0.68558874064426401</v>
      </c>
      <c r="CI1638" s="14"/>
      <c r="CJ1638" s="14">
        <v>0.61038514030361102</v>
      </c>
      <c r="CK1638" s="14">
        <v>0.56126175267830303</v>
      </c>
      <c r="CL1638" s="14">
        <v>0.61746958178035405</v>
      </c>
      <c r="CM1638" s="14">
        <v>0.57374450197708404</v>
      </c>
      <c r="CN1638" s="14"/>
      <c r="CO1638" s="14">
        <v>0.41738746643060898</v>
      </c>
      <c r="CP1638" s="14">
        <v>0.63214161178780104</v>
      </c>
      <c r="CQ1638" s="14"/>
      <c r="CR1638" s="14">
        <v>0.46943733301432899</v>
      </c>
      <c r="CS1638" s="14">
        <v>0.62228340883632005</v>
      </c>
    </row>
    <row r="1639" spans="2:97" x14ac:dyDescent="0.3">
      <c r="B1639" t="s">
        <v>237</v>
      </c>
      <c r="C1639" s="14">
        <v>-0.38398058853730099</v>
      </c>
      <c r="D1639" s="14">
        <v>-0.37721419463155398</v>
      </c>
      <c r="E1639" s="14">
        <v>-0.39292699312635399</v>
      </c>
      <c r="F1639" s="14"/>
      <c r="G1639" s="14">
        <v>6.7030939621300495E-2</v>
      </c>
      <c r="H1639" s="14">
        <v>-5.7654999340638301E-2</v>
      </c>
      <c r="I1639" s="14">
        <v>-0.30675078827248797</v>
      </c>
      <c r="J1639" s="14">
        <v>-0.46830616404444098</v>
      </c>
      <c r="K1639" s="14">
        <v>-0.60089482792484195</v>
      </c>
      <c r="L1639" s="14">
        <v>-0.79679924393896995</v>
      </c>
      <c r="M1639" s="14"/>
      <c r="N1639" s="14">
        <v>-0.33967838585999299</v>
      </c>
      <c r="O1639" s="14">
        <v>-0.41578936512713399</v>
      </c>
      <c r="P1639" s="14">
        <v>-0.354377258165052</v>
      </c>
      <c r="Q1639" s="14">
        <v>-0.41735523250245299</v>
      </c>
      <c r="R1639" s="14"/>
      <c r="S1639" s="14">
        <v>-0.18050968447896501</v>
      </c>
      <c r="T1639" s="14">
        <v>-0.46298645639359498</v>
      </c>
      <c r="U1639" s="14">
        <v>-0.47105755588652098</v>
      </c>
      <c r="V1639" s="14">
        <v>-0.30145673857927302</v>
      </c>
      <c r="W1639" s="14">
        <v>-0.42071922710321702</v>
      </c>
      <c r="X1639" s="14">
        <v>-0.34772583741466001</v>
      </c>
      <c r="Y1639" s="14">
        <v>-0.38108679280803498</v>
      </c>
      <c r="Z1639" s="14">
        <v>-0.308761685006819</v>
      </c>
      <c r="AA1639" s="14">
        <v>-0.31261816497956102</v>
      </c>
      <c r="AB1639" s="14">
        <v>-0.55961088448793295</v>
      </c>
      <c r="AC1639" s="14">
        <v>-0.52645198809945104</v>
      </c>
      <c r="AD1639" s="14">
        <v>-0.63671938665829197</v>
      </c>
      <c r="AE1639" s="14"/>
      <c r="AF1639" s="14">
        <v>-0.53898860979361596</v>
      </c>
      <c r="AG1639" s="14">
        <v>-0.283532483019932</v>
      </c>
      <c r="AH1639" s="14">
        <v>-0.47870527986816203</v>
      </c>
      <c r="AI1639" s="14">
        <v>-0.42908671407705901</v>
      </c>
      <c r="AJ1639" s="14">
        <v>-0.29129788974427701</v>
      </c>
      <c r="AK1639" s="14"/>
      <c r="AL1639" s="14">
        <v>-0.18641641814622301</v>
      </c>
      <c r="AM1639" s="14">
        <v>-0.45196832020252897</v>
      </c>
      <c r="AN1639" s="14">
        <v>-0.44815836009049498</v>
      </c>
      <c r="AO1639" s="14">
        <v>-0.45683978192753699</v>
      </c>
      <c r="AP1639" s="14">
        <v>-0.26336073236546098</v>
      </c>
      <c r="AQ1639" s="14">
        <v>-0.59475117419955104</v>
      </c>
      <c r="AR1639" s="14"/>
      <c r="AS1639" s="14">
        <v>-0.50067481484122101</v>
      </c>
      <c r="AT1639" s="14">
        <v>-0.32871594143286598</v>
      </c>
      <c r="AU1639" s="14">
        <v>-0.382169177452854</v>
      </c>
      <c r="AV1639" s="14">
        <v>-0.185386283583131</v>
      </c>
      <c r="AW1639" s="14">
        <v>1.5035531396380101E-3</v>
      </c>
      <c r="AX1639" s="14"/>
      <c r="AY1639" s="14">
        <v>-0.46063987179505</v>
      </c>
      <c r="AZ1639" s="14">
        <v>-0.20682268666937301</v>
      </c>
      <c r="BA1639" s="14">
        <v>-0.52118203694341902</v>
      </c>
      <c r="BB1639" s="14">
        <v>-0.48616261816450201</v>
      </c>
      <c r="BC1639" s="14">
        <v>-0.376288551898247</v>
      </c>
      <c r="BD1639" s="14">
        <v>-0.35181103305096101</v>
      </c>
      <c r="BE1639" s="14">
        <v>-0.35286091528769498</v>
      </c>
      <c r="BF1639" s="14">
        <v>-0.406756769983941</v>
      </c>
      <c r="BG1639" s="14">
        <v>-0.46545956408783601</v>
      </c>
      <c r="BH1639" s="14">
        <v>-0.458159541285517</v>
      </c>
      <c r="BI1639" s="14">
        <v>-0.27302615731928498</v>
      </c>
      <c r="BJ1639" s="14">
        <v>-0.41135476096347101</v>
      </c>
      <c r="BK1639" s="14">
        <v>-0.40501605537690399</v>
      </c>
      <c r="BL1639" s="14">
        <v>-0.47133100209513001</v>
      </c>
      <c r="BM1639" s="14">
        <v>-0.442040018060678</v>
      </c>
      <c r="BN1639" s="14">
        <v>-7.3612162615810703E-2</v>
      </c>
      <c r="BO1639" s="14"/>
      <c r="BP1639" s="14">
        <v>-0.136568655015472</v>
      </c>
      <c r="BQ1639" s="14">
        <v>-0.422513373136508</v>
      </c>
      <c r="BR1639" s="14">
        <v>-0.388132786210928</v>
      </c>
      <c r="BS1639" s="14">
        <v>-0.48081590369490701</v>
      </c>
      <c r="BT1639" s="14">
        <v>-0.59309001771936998</v>
      </c>
      <c r="BU1639" s="14">
        <v>-0.58061559337383595</v>
      </c>
      <c r="BV1639" s="14"/>
      <c r="BW1639" s="14">
        <v>-0.57701943756253904</v>
      </c>
      <c r="BX1639" s="14">
        <v>-0.30479516801270501</v>
      </c>
      <c r="BY1639" s="14" t="s">
        <v>120</v>
      </c>
      <c r="BZ1639" s="14">
        <v>-0.28948470175171798</v>
      </c>
      <c r="CA1639" s="14">
        <v>-0.25469050855196901</v>
      </c>
      <c r="CB1639" s="14">
        <v>-0.238851530165863</v>
      </c>
      <c r="CC1639" s="14">
        <v>-0.173105123574712</v>
      </c>
      <c r="CD1639" s="14"/>
      <c r="CE1639" s="14">
        <v>-6.4714310149680307E-2</v>
      </c>
      <c r="CF1639" s="14">
        <v>-0.27930922596111502</v>
      </c>
      <c r="CG1639" s="14">
        <v>-0.43924755771253399</v>
      </c>
      <c r="CH1639" s="14">
        <v>-0.49640219851997303</v>
      </c>
      <c r="CI1639" s="14"/>
      <c r="CJ1639" s="14">
        <v>-0.37513104568806399</v>
      </c>
      <c r="CK1639" s="14">
        <v>-0.31610294887686602</v>
      </c>
      <c r="CL1639" s="14">
        <v>-0.41057927007893802</v>
      </c>
      <c r="CM1639" s="14">
        <v>-0.39245261344475602</v>
      </c>
      <c r="CN1639" s="14"/>
      <c r="CO1639" s="14">
        <v>-1.77955932003462E-2</v>
      </c>
      <c r="CP1639" s="14">
        <v>-0.44138543053736601</v>
      </c>
      <c r="CQ1639" s="14"/>
      <c r="CR1639" s="14">
        <v>-0.115134672290957</v>
      </c>
      <c r="CS1639" s="14">
        <v>-0.41509651392313002</v>
      </c>
    </row>
    <row r="1640" spans="2:97" x14ac:dyDescent="0.3">
      <c r="C1640" s="14"/>
      <c r="D1640" s="14"/>
      <c r="E1640" s="14"/>
      <c r="F1640" s="14"/>
      <c r="G1640" s="14"/>
      <c r="H1640" s="14"/>
      <c r="I1640" s="14"/>
      <c r="J1640" s="14"/>
      <c r="K1640" s="14"/>
      <c r="L1640" s="14"/>
      <c r="M1640" s="14"/>
      <c r="N1640" s="14"/>
      <c r="O1640" s="14"/>
      <c r="P1640" s="14"/>
      <c r="Q1640" s="14"/>
      <c r="R1640" s="14"/>
      <c r="S1640" s="14"/>
      <c r="T1640" s="14"/>
      <c r="U1640" s="14"/>
      <c r="V1640" s="14"/>
      <c r="W1640" s="14"/>
      <c r="X1640" s="14"/>
      <c r="Y1640" s="14"/>
      <c r="Z1640" s="14"/>
      <c r="AA1640" s="14"/>
      <c r="AB1640" s="14"/>
      <c r="AC1640" s="14"/>
      <c r="AD1640" s="14"/>
      <c r="AE1640" s="14"/>
      <c r="AF1640" s="14"/>
      <c r="AG1640" s="14"/>
      <c r="AH1640" s="14"/>
      <c r="AI1640" s="14"/>
      <c r="AJ1640" s="14"/>
      <c r="AK1640" s="14"/>
      <c r="AL1640" s="14"/>
      <c r="AM1640" s="14"/>
      <c r="AN1640" s="14"/>
      <c r="AO1640" s="14"/>
      <c r="AP1640" s="14"/>
      <c r="AQ1640" s="14"/>
      <c r="AR1640" s="14"/>
      <c r="AS1640" s="14"/>
      <c r="AT1640" s="14"/>
      <c r="AU1640" s="14"/>
      <c r="AV1640" s="14"/>
      <c r="AW1640" s="14"/>
      <c r="AX1640" s="14"/>
      <c r="AY1640" s="14"/>
      <c r="AZ1640" s="14"/>
      <c r="BA1640" s="14"/>
      <c r="BB1640" s="14"/>
      <c r="BC1640" s="14"/>
      <c r="BD1640" s="14"/>
      <c r="BE1640" s="14"/>
      <c r="BF1640" s="14"/>
      <c r="BG1640" s="14"/>
      <c r="BH1640" s="14"/>
      <c r="BI1640" s="14"/>
      <c r="BJ1640" s="14"/>
      <c r="BK1640" s="14"/>
      <c r="BL1640" s="14"/>
      <c r="BM1640" s="14"/>
      <c r="BN1640" s="14"/>
      <c r="BO1640" s="14"/>
      <c r="BP1640" s="14"/>
      <c r="BQ1640" s="14"/>
      <c r="BR1640" s="14"/>
      <c r="BS1640" s="14"/>
      <c r="BT1640" s="14"/>
      <c r="BU1640" s="14"/>
      <c r="BV1640" s="14"/>
      <c r="BW1640" s="14"/>
      <c r="BX1640" s="14"/>
      <c r="BY1640" s="14"/>
      <c r="BZ1640" s="14"/>
      <c r="CA1640" s="14"/>
      <c r="CB1640" s="14"/>
      <c r="CC1640" s="14"/>
      <c r="CD1640" s="14"/>
      <c r="CE1640" s="14"/>
      <c r="CF1640" s="14"/>
      <c r="CG1640" s="14"/>
      <c r="CH1640" s="14"/>
      <c r="CI1640" s="14"/>
      <c r="CJ1640" s="14"/>
      <c r="CK1640" s="14"/>
      <c r="CL1640" s="14"/>
      <c r="CM1640" s="14"/>
      <c r="CN1640" s="14"/>
      <c r="CO1640" s="14"/>
      <c r="CP1640" s="14"/>
      <c r="CQ1640" s="14"/>
      <c r="CR1640" s="14"/>
      <c r="CS1640" s="14"/>
    </row>
    <row r="1641" spans="2:97" x14ac:dyDescent="0.3">
      <c r="B1641" s="6" t="s">
        <v>602</v>
      </c>
      <c r="C1641" s="14"/>
      <c r="D1641" s="14"/>
      <c r="E1641" s="14"/>
      <c r="F1641" s="14"/>
      <c r="G1641" s="14"/>
      <c r="H1641" s="14"/>
      <c r="I1641" s="14"/>
      <c r="J1641" s="14"/>
      <c r="K1641" s="14"/>
      <c r="L1641" s="14"/>
      <c r="M1641" s="14"/>
      <c r="N1641" s="14"/>
      <c r="O1641" s="14"/>
      <c r="P1641" s="14"/>
      <c r="Q1641" s="14"/>
      <c r="R1641" s="14"/>
      <c r="S1641" s="14"/>
      <c r="T1641" s="14"/>
      <c r="U1641" s="14"/>
      <c r="V1641" s="14"/>
      <c r="W1641" s="14"/>
      <c r="X1641" s="14"/>
      <c r="Y1641" s="14"/>
      <c r="Z1641" s="14"/>
      <c r="AA1641" s="14"/>
      <c r="AB1641" s="14"/>
      <c r="AC1641" s="14"/>
      <c r="AD1641" s="14"/>
      <c r="AE1641" s="14"/>
      <c r="AF1641" s="14"/>
      <c r="AG1641" s="14"/>
      <c r="AH1641" s="14"/>
      <c r="AI1641" s="14"/>
      <c r="AJ1641" s="14"/>
      <c r="AK1641" s="14"/>
      <c r="AL1641" s="14"/>
      <c r="AM1641" s="14"/>
      <c r="AN1641" s="14"/>
      <c r="AO1641" s="14"/>
      <c r="AP1641" s="14"/>
      <c r="AQ1641" s="14"/>
      <c r="AR1641" s="14"/>
      <c r="AS1641" s="14"/>
      <c r="AT1641" s="14"/>
      <c r="AU1641" s="14"/>
      <c r="AV1641" s="14"/>
      <c r="AW1641" s="14"/>
      <c r="AX1641" s="14"/>
      <c r="AY1641" s="14"/>
      <c r="AZ1641" s="14"/>
      <c r="BA1641" s="14"/>
      <c r="BB1641" s="14"/>
      <c r="BC1641" s="14"/>
      <c r="BD1641" s="14"/>
      <c r="BE1641" s="14"/>
      <c r="BF1641" s="14"/>
      <c r="BG1641" s="14"/>
      <c r="BH1641" s="14"/>
      <c r="BI1641" s="14"/>
      <c r="BJ1641" s="14"/>
      <c r="BK1641" s="14"/>
      <c r="BL1641" s="14"/>
      <c r="BM1641" s="14"/>
      <c r="BN1641" s="14"/>
      <c r="BO1641" s="14"/>
      <c r="BP1641" s="14"/>
      <c r="BQ1641" s="14"/>
      <c r="BR1641" s="14"/>
      <c r="BS1641" s="14"/>
      <c r="BT1641" s="14"/>
      <c r="BU1641" s="14"/>
      <c r="BV1641" s="14"/>
      <c r="BW1641" s="14"/>
      <c r="BX1641" s="14"/>
      <c r="BY1641" s="14"/>
      <c r="BZ1641" s="14"/>
      <c r="CA1641" s="14"/>
      <c r="CB1641" s="14"/>
      <c r="CC1641" s="14"/>
      <c r="CD1641" s="14"/>
      <c r="CE1641" s="14"/>
      <c r="CF1641" s="14"/>
      <c r="CG1641" s="14"/>
      <c r="CH1641" s="14"/>
      <c r="CI1641" s="14"/>
      <c r="CJ1641" s="14"/>
      <c r="CK1641" s="14"/>
      <c r="CL1641" s="14"/>
      <c r="CM1641" s="14"/>
      <c r="CN1641" s="14"/>
      <c r="CO1641" s="14"/>
      <c r="CP1641" s="14"/>
      <c r="CQ1641" s="14"/>
      <c r="CR1641" s="14"/>
      <c r="CS1641" s="14"/>
    </row>
    <row r="1642" spans="2:97" x14ac:dyDescent="0.3">
      <c r="B1642" s="24" t="s">
        <v>118</v>
      </c>
      <c r="C1642" s="14"/>
      <c r="D1642" s="14"/>
      <c r="E1642" s="14"/>
      <c r="F1642" s="14"/>
      <c r="G1642" s="14"/>
      <c r="H1642" s="14"/>
      <c r="I1642" s="14"/>
      <c r="J1642" s="14"/>
      <c r="K1642" s="14"/>
      <c r="L1642" s="14"/>
      <c r="M1642" s="14"/>
      <c r="N1642" s="14"/>
      <c r="O1642" s="14"/>
      <c r="P1642" s="14"/>
      <c r="Q1642" s="14"/>
      <c r="R1642" s="14"/>
      <c r="S1642" s="14"/>
      <c r="T1642" s="14"/>
      <c r="U1642" s="14"/>
      <c r="V1642" s="14"/>
      <c r="W1642" s="14"/>
      <c r="X1642" s="14"/>
      <c r="Y1642" s="14"/>
      <c r="Z1642" s="14"/>
      <c r="AA1642" s="14"/>
      <c r="AB1642" s="14"/>
      <c r="AC1642" s="14"/>
      <c r="AD1642" s="14"/>
      <c r="AE1642" s="14"/>
      <c r="AF1642" s="14"/>
      <c r="AG1642" s="14"/>
      <c r="AH1642" s="14"/>
      <c r="AI1642" s="14"/>
      <c r="AJ1642" s="14"/>
      <c r="AK1642" s="14"/>
      <c r="AL1642" s="14"/>
      <c r="AM1642" s="14"/>
      <c r="AN1642" s="14"/>
      <c r="AO1642" s="14"/>
      <c r="AP1642" s="14"/>
      <c r="AQ1642" s="14"/>
      <c r="AR1642" s="14"/>
      <c r="AS1642" s="14"/>
      <c r="AT1642" s="14"/>
      <c r="AU1642" s="14"/>
      <c r="AV1642" s="14"/>
      <c r="AW1642" s="14"/>
      <c r="AX1642" s="14"/>
      <c r="AY1642" s="14"/>
      <c r="AZ1642" s="14"/>
      <c r="BA1642" s="14"/>
      <c r="BB1642" s="14"/>
      <c r="BC1642" s="14"/>
      <c r="BD1642" s="14"/>
      <c r="BE1642" s="14"/>
      <c r="BF1642" s="14"/>
      <c r="BG1642" s="14"/>
      <c r="BH1642" s="14"/>
      <c r="BI1642" s="14"/>
      <c r="BJ1642" s="14"/>
      <c r="BK1642" s="14"/>
      <c r="BL1642" s="14"/>
      <c r="BM1642" s="14"/>
      <c r="BN1642" s="14"/>
      <c r="BO1642" s="14"/>
      <c r="BP1642" s="14"/>
      <c r="BQ1642" s="14"/>
      <c r="BR1642" s="14"/>
      <c r="BS1642" s="14"/>
      <c r="BT1642" s="14"/>
      <c r="BU1642" s="14"/>
      <c r="BV1642" s="14"/>
      <c r="BW1642" s="14"/>
      <c r="BX1642" s="14"/>
      <c r="BY1642" s="14"/>
      <c r="BZ1642" s="14"/>
      <c r="CA1642" s="14"/>
      <c r="CB1642" s="14"/>
      <c r="CC1642" s="14"/>
      <c r="CD1642" s="14"/>
      <c r="CE1642" s="14"/>
      <c r="CF1642" s="14"/>
      <c r="CG1642" s="14"/>
      <c r="CH1642" s="14"/>
      <c r="CI1642" s="14"/>
      <c r="CJ1642" s="14"/>
      <c r="CK1642" s="14"/>
      <c r="CL1642" s="14"/>
      <c r="CM1642" s="14"/>
      <c r="CN1642" s="14"/>
      <c r="CO1642" s="14"/>
      <c r="CP1642" s="14"/>
      <c r="CQ1642" s="14"/>
      <c r="CR1642" s="14"/>
      <c r="CS1642" s="14"/>
    </row>
    <row r="1643" spans="2:97" x14ac:dyDescent="0.3">
      <c r="B1643" t="s">
        <v>230</v>
      </c>
      <c r="C1643" s="14">
        <v>0.13507066252671601</v>
      </c>
      <c r="D1643" s="14">
        <v>0.14930694632931699</v>
      </c>
      <c r="E1643" s="14">
        <v>0.121545184856933</v>
      </c>
      <c r="F1643" s="14"/>
      <c r="G1643" s="14">
        <v>0.128627999380582</v>
      </c>
      <c r="H1643" s="14">
        <v>0.159474974976239</v>
      </c>
      <c r="I1643" s="14">
        <v>0.10724034947137701</v>
      </c>
      <c r="J1643" s="14">
        <v>0.14923226866258901</v>
      </c>
      <c r="K1643" s="14">
        <v>0.139205290945353</v>
      </c>
      <c r="L1643" s="14">
        <v>0.12782915441856299</v>
      </c>
      <c r="M1643" s="14"/>
      <c r="N1643" s="14">
        <v>0.12466497104885101</v>
      </c>
      <c r="O1643" s="14">
        <v>0.125302125879489</v>
      </c>
      <c r="P1643" s="14">
        <v>0.14360175919127699</v>
      </c>
      <c r="Q1643" s="14">
        <v>0.14857697048386601</v>
      </c>
      <c r="R1643" s="14"/>
      <c r="S1643" s="14">
        <v>0.143262501757905</v>
      </c>
      <c r="T1643" s="14">
        <v>0.139866596859959</v>
      </c>
      <c r="U1643" s="14">
        <v>7.9731476810789695E-2</v>
      </c>
      <c r="V1643" s="14">
        <v>0.16766992769401601</v>
      </c>
      <c r="W1643" s="14">
        <v>9.6006842661628594E-2</v>
      </c>
      <c r="X1643" s="14">
        <v>0.16537811350537099</v>
      </c>
      <c r="Y1643" s="14">
        <v>0.135263966915637</v>
      </c>
      <c r="Z1643" s="14">
        <v>0.16490556742919499</v>
      </c>
      <c r="AA1643" s="14">
        <v>0.112546073886593</v>
      </c>
      <c r="AB1643" s="14">
        <v>0.140887816645933</v>
      </c>
      <c r="AC1643" s="14">
        <v>0.17381412136361399</v>
      </c>
      <c r="AD1643" s="14">
        <v>8.6175371609904405E-2</v>
      </c>
      <c r="AE1643" s="14"/>
      <c r="AF1643" s="14">
        <v>0.16445690414314201</v>
      </c>
      <c r="AG1643" s="14">
        <v>0.135910187038011</v>
      </c>
      <c r="AH1643" s="14">
        <v>9.3914123709754299E-2</v>
      </c>
      <c r="AI1643" s="14">
        <v>0.212216905765505</v>
      </c>
      <c r="AJ1643" s="14">
        <v>9.3534432305394904E-2</v>
      </c>
      <c r="AK1643" s="14"/>
      <c r="AL1643" s="14">
        <v>0.13426940638238299</v>
      </c>
      <c r="AM1643" s="14">
        <v>0.17481072538012801</v>
      </c>
      <c r="AN1643" s="14">
        <v>6.8981974060449605E-2</v>
      </c>
      <c r="AO1643" s="14">
        <v>0.19451278856951601</v>
      </c>
      <c r="AP1643" s="14">
        <v>6.7694407664523906E-2</v>
      </c>
      <c r="AQ1643" s="14">
        <v>0.11611379783103</v>
      </c>
      <c r="AR1643" s="14"/>
      <c r="AS1643" s="14">
        <v>0.17718533306694501</v>
      </c>
      <c r="AT1643" s="14">
        <v>0.13308034458444201</v>
      </c>
      <c r="AU1643" s="14">
        <v>9.7674800359037001E-2</v>
      </c>
      <c r="AV1643" s="14">
        <v>0.169619772780673</v>
      </c>
      <c r="AW1643" s="14">
        <v>0.18539222535408501</v>
      </c>
      <c r="AX1643" s="14"/>
      <c r="AY1643" s="14">
        <v>7.0753139085882696E-2</v>
      </c>
      <c r="AZ1643" s="14">
        <v>0.16458152835423101</v>
      </c>
      <c r="BA1643" s="14">
        <v>0.12443361741367499</v>
      </c>
      <c r="BB1643" s="14">
        <v>0.112511535484633</v>
      </c>
      <c r="BC1643" s="14">
        <v>0.13035137275565101</v>
      </c>
      <c r="BD1643" s="14">
        <v>0.13541409136671101</v>
      </c>
      <c r="BE1643" s="14">
        <v>0.14727500947688299</v>
      </c>
      <c r="BF1643" s="14">
        <v>0.15951782978269499</v>
      </c>
      <c r="BG1643" s="14">
        <v>0.14510727594893</v>
      </c>
      <c r="BH1643" s="14">
        <v>0.186255790883673</v>
      </c>
      <c r="BI1643" s="14">
        <v>0.133954703295636</v>
      </c>
      <c r="BJ1643" s="14">
        <v>9.0509312326465696E-2</v>
      </c>
      <c r="BK1643" s="14">
        <v>0.153426533775091</v>
      </c>
      <c r="BL1643" s="14">
        <v>3.9626676446648197E-2</v>
      </c>
      <c r="BM1643" s="14">
        <v>0.18853269743973899</v>
      </c>
      <c r="BN1643" s="14">
        <v>0.150227899144288</v>
      </c>
      <c r="BO1643" s="14"/>
      <c r="BP1643" s="14">
        <v>0.14741029275716</v>
      </c>
      <c r="BQ1643" s="14">
        <v>0.107739180176739</v>
      </c>
      <c r="BR1643" s="14">
        <v>0.14242515853052401</v>
      </c>
      <c r="BS1643" s="14">
        <v>0.138959163342842</v>
      </c>
      <c r="BT1643" s="14">
        <v>0.14041404002650501</v>
      </c>
      <c r="BU1643" s="14">
        <v>0.170309174483776</v>
      </c>
      <c r="BV1643" s="14"/>
      <c r="BW1643" s="14">
        <v>0.144355791892571</v>
      </c>
      <c r="BX1643" s="14">
        <v>0.13002123580453201</v>
      </c>
      <c r="BY1643" s="14" t="s">
        <v>120</v>
      </c>
      <c r="BZ1643" s="14">
        <v>0.175526067148153</v>
      </c>
      <c r="CA1643" s="14">
        <v>0.124560696912529</v>
      </c>
      <c r="CB1643" s="14">
        <v>0.120001505836988</v>
      </c>
      <c r="CC1643" s="14">
        <v>9.8450093949751794E-2</v>
      </c>
      <c r="CD1643" s="14"/>
      <c r="CE1643" s="14">
        <v>0.134464569991773</v>
      </c>
      <c r="CF1643" s="14">
        <v>0.13076422684941</v>
      </c>
      <c r="CG1643" s="14">
        <v>0.139574437396281</v>
      </c>
      <c r="CH1643" s="14">
        <v>0.16460572627400999</v>
      </c>
      <c r="CI1643" s="14"/>
      <c r="CJ1643" s="14">
        <v>0.14729238942662801</v>
      </c>
      <c r="CK1643" s="14">
        <v>0.154823610637153</v>
      </c>
      <c r="CL1643" s="14">
        <v>0.13195497285306099</v>
      </c>
      <c r="CM1643" s="14">
        <v>6.6358177760963602E-2</v>
      </c>
      <c r="CN1643" s="14"/>
      <c r="CO1643" s="14">
        <v>0.21299530816883899</v>
      </c>
      <c r="CP1643" s="14">
        <v>0.12496809147933</v>
      </c>
      <c r="CQ1643" s="14"/>
      <c r="CR1643" s="14">
        <v>0.193157614454844</v>
      </c>
      <c r="CS1643" s="14">
        <v>0.12964278730374401</v>
      </c>
    </row>
    <row r="1644" spans="2:97" x14ac:dyDescent="0.3">
      <c r="B1644" t="s">
        <v>231</v>
      </c>
      <c r="C1644" s="14">
        <v>0.31742726263342602</v>
      </c>
      <c r="D1644" s="14">
        <v>0.31231723194172301</v>
      </c>
      <c r="E1644" s="14">
        <v>0.32157565276404099</v>
      </c>
      <c r="F1644" s="14"/>
      <c r="G1644" s="14">
        <v>0.26324853244381002</v>
      </c>
      <c r="H1644" s="14">
        <v>0.32881585303329502</v>
      </c>
      <c r="I1644" s="14">
        <v>0.36717212452169701</v>
      </c>
      <c r="J1644" s="14">
        <v>0.31034648205026399</v>
      </c>
      <c r="K1644" s="14">
        <v>0.26875481275833801</v>
      </c>
      <c r="L1644" s="14">
        <v>0.34193583146166501</v>
      </c>
      <c r="M1644" s="14"/>
      <c r="N1644" s="14">
        <v>0.29741010736388201</v>
      </c>
      <c r="O1644" s="14">
        <v>0.30591309463851901</v>
      </c>
      <c r="P1644" s="14">
        <v>0.34901111486238801</v>
      </c>
      <c r="Q1644" s="14">
        <v>0.32114334189514698</v>
      </c>
      <c r="R1644" s="14"/>
      <c r="S1644" s="14">
        <v>0.28598128253368199</v>
      </c>
      <c r="T1644" s="14">
        <v>0.36962502341843201</v>
      </c>
      <c r="U1644" s="14">
        <v>0.30531276375675898</v>
      </c>
      <c r="V1644" s="14">
        <v>0.31890911528025301</v>
      </c>
      <c r="W1644" s="14">
        <v>0.29292890201208199</v>
      </c>
      <c r="X1644" s="14">
        <v>0.28618939765954399</v>
      </c>
      <c r="Y1644" s="14">
        <v>0.33202994466707397</v>
      </c>
      <c r="Z1644" s="14">
        <v>0.35468336521607102</v>
      </c>
      <c r="AA1644" s="14">
        <v>0.28966259927286497</v>
      </c>
      <c r="AB1644" s="14">
        <v>0.35360276973750598</v>
      </c>
      <c r="AC1644" s="14">
        <v>0.34449036009675699</v>
      </c>
      <c r="AD1644" s="14">
        <v>0.27687128332386501</v>
      </c>
      <c r="AE1644" s="14"/>
      <c r="AF1644" s="14">
        <v>0.37811150741130301</v>
      </c>
      <c r="AG1644" s="14">
        <v>0.30571772474546599</v>
      </c>
      <c r="AH1644" s="14">
        <v>0.34417885926362901</v>
      </c>
      <c r="AI1644" s="14">
        <v>0.305386172196499</v>
      </c>
      <c r="AJ1644" s="14">
        <v>0.22970286167238901</v>
      </c>
      <c r="AK1644" s="14"/>
      <c r="AL1644" s="14">
        <v>0.31839973408446798</v>
      </c>
      <c r="AM1644" s="14">
        <v>0.38474856094524201</v>
      </c>
      <c r="AN1644" s="14">
        <v>0.29384498571496898</v>
      </c>
      <c r="AO1644" s="14">
        <v>0.32518731373031001</v>
      </c>
      <c r="AP1644" s="14">
        <v>0.247531767590214</v>
      </c>
      <c r="AQ1644" s="14">
        <v>0.24185313547794299</v>
      </c>
      <c r="AR1644" s="14"/>
      <c r="AS1644" s="14">
        <v>0.28698381824969998</v>
      </c>
      <c r="AT1644" s="14">
        <v>0.33540990164316598</v>
      </c>
      <c r="AU1644" s="14">
        <v>0.31598372931750801</v>
      </c>
      <c r="AV1644" s="14">
        <v>0.29601846967628098</v>
      </c>
      <c r="AW1644" s="14">
        <v>0.25717793747454398</v>
      </c>
      <c r="AX1644" s="14"/>
      <c r="AY1644" s="14">
        <v>0.20332818448433301</v>
      </c>
      <c r="AZ1644" s="14">
        <v>0.29828469395634599</v>
      </c>
      <c r="BA1644" s="14">
        <v>0.27139425054296401</v>
      </c>
      <c r="BB1644" s="14">
        <v>0.336470813008932</v>
      </c>
      <c r="BC1644" s="14">
        <v>0.334258091470235</v>
      </c>
      <c r="BD1644" s="14">
        <v>0.29111323674703998</v>
      </c>
      <c r="BE1644" s="14">
        <v>0.37087797827473201</v>
      </c>
      <c r="BF1644" s="14">
        <v>0.38132132203221403</v>
      </c>
      <c r="BG1644" s="14">
        <v>0.321820842074592</v>
      </c>
      <c r="BH1644" s="14">
        <v>0.30677917173888197</v>
      </c>
      <c r="BI1644" s="14">
        <v>0.28135368752425499</v>
      </c>
      <c r="BJ1644" s="14">
        <v>0.27075625614016502</v>
      </c>
      <c r="BK1644" s="14">
        <v>0.42270855401380902</v>
      </c>
      <c r="BL1644" s="14">
        <v>0.291408950122241</v>
      </c>
      <c r="BM1644" s="14">
        <v>0.26775894802366501</v>
      </c>
      <c r="BN1644" s="14">
        <v>0.36545932980427398</v>
      </c>
      <c r="BO1644" s="14"/>
      <c r="BP1644" s="14">
        <v>0.29338090889998802</v>
      </c>
      <c r="BQ1644" s="14">
        <v>0.31504506586456099</v>
      </c>
      <c r="BR1644" s="14">
        <v>0.33111904030727701</v>
      </c>
      <c r="BS1644" s="14">
        <v>0.35175957074358499</v>
      </c>
      <c r="BT1644" s="14">
        <v>0.33362746856037301</v>
      </c>
      <c r="BU1644" s="14">
        <v>0.25037216524266298</v>
      </c>
      <c r="BV1644" s="14"/>
      <c r="BW1644" s="14">
        <v>0.30913482643913398</v>
      </c>
      <c r="BX1644" s="14">
        <v>0.355251355438164</v>
      </c>
      <c r="BY1644" s="14" t="s">
        <v>120</v>
      </c>
      <c r="BZ1644" s="14">
        <v>0.32219860865974698</v>
      </c>
      <c r="CA1644" s="14">
        <v>0.29618786321735302</v>
      </c>
      <c r="CB1644" s="14">
        <v>0.31852125576103901</v>
      </c>
      <c r="CC1644" s="14">
        <v>0.27543725134812702</v>
      </c>
      <c r="CD1644" s="14"/>
      <c r="CE1644" s="14">
        <v>0.32830808154222302</v>
      </c>
      <c r="CF1644" s="14">
        <v>0.36718243245768001</v>
      </c>
      <c r="CG1644" s="14">
        <v>0.29419560555562002</v>
      </c>
      <c r="CH1644" s="14">
        <v>0.31842507146927901</v>
      </c>
      <c r="CI1644" s="14"/>
      <c r="CJ1644" s="14">
        <v>0.32444263501707099</v>
      </c>
      <c r="CK1644" s="14">
        <v>0.30619131598477101</v>
      </c>
      <c r="CL1644" s="14">
        <v>0.32544038538009801</v>
      </c>
      <c r="CM1644" s="14">
        <v>0.264531416377144</v>
      </c>
      <c r="CN1644" s="14"/>
      <c r="CO1644" s="14">
        <v>0.31102077309958698</v>
      </c>
      <c r="CP1644" s="14">
        <v>0.31808579245955498</v>
      </c>
      <c r="CQ1644" s="14"/>
      <c r="CR1644" s="14">
        <v>0.28158061914152899</v>
      </c>
      <c r="CS1644" s="14">
        <v>0.32629358928239499</v>
      </c>
    </row>
    <row r="1645" spans="2:97" x14ac:dyDescent="0.3">
      <c r="B1645" t="s">
        <v>232</v>
      </c>
      <c r="C1645" s="14">
        <v>0.31582671750578201</v>
      </c>
      <c r="D1645" s="14">
        <v>0.31702547892289101</v>
      </c>
      <c r="E1645" s="14">
        <v>0.31558999038077601</v>
      </c>
      <c r="F1645" s="14"/>
      <c r="G1645" s="14">
        <v>0.33579485097352602</v>
      </c>
      <c r="H1645" s="14">
        <v>0.28953715967777499</v>
      </c>
      <c r="I1645" s="14">
        <v>0.30424521278657302</v>
      </c>
      <c r="J1645" s="14">
        <v>0.30136859168984398</v>
      </c>
      <c r="K1645" s="14">
        <v>0.35667540624530197</v>
      </c>
      <c r="L1645" s="14">
        <v>0.31775920642684902</v>
      </c>
      <c r="M1645" s="14"/>
      <c r="N1645" s="14">
        <v>0.33808274281809497</v>
      </c>
      <c r="O1645" s="14">
        <v>0.33502566614979701</v>
      </c>
      <c r="P1645" s="14">
        <v>0.30560313383371501</v>
      </c>
      <c r="Q1645" s="14">
        <v>0.282489444825055</v>
      </c>
      <c r="R1645" s="14"/>
      <c r="S1645" s="14">
        <v>0.34191898641958901</v>
      </c>
      <c r="T1645" s="14">
        <v>0.249303898462821</v>
      </c>
      <c r="U1645" s="14">
        <v>0.36118333019861998</v>
      </c>
      <c r="V1645" s="14">
        <v>0.31081984737800999</v>
      </c>
      <c r="W1645" s="14">
        <v>0.40177097277310703</v>
      </c>
      <c r="X1645" s="14">
        <v>0.31697601321892599</v>
      </c>
      <c r="Y1645" s="14">
        <v>0.26231680079234199</v>
      </c>
      <c r="Z1645" s="14">
        <v>0.26473523599649001</v>
      </c>
      <c r="AA1645" s="14">
        <v>0.324029814024275</v>
      </c>
      <c r="AB1645" s="14">
        <v>0.29184446114150397</v>
      </c>
      <c r="AC1645" s="14">
        <v>0.312637571520616</v>
      </c>
      <c r="AD1645" s="14">
        <v>0.42952257234958002</v>
      </c>
      <c r="AE1645" s="14"/>
      <c r="AF1645" s="14">
        <v>0.29751211153601498</v>
      </c>
      <c r="AG1645" s="14">
        <v>0.32330076314216999</v>
      </c>
      <c r="AH1645" s="14">
        <v>0.234845269429869</v>
      </c>
      <c r="AI1645" s="14">
        <v>0.28387884429959598</v>
      </c>
      <c r="AJ1645" s="14">
        <v>0.31454520929760998</v>
      </c>
      <c r="AK1645" s="14"/>
      <c r="AL1645" s="14">
        <v>0.30961742394929298</v>
      </c>
      <c r="AM1645" s="14">
        <v>0.29255851469881899</v>
      </c>
      <c r="AN1645" s="14">
        <v>0.32381731219487803</v>
      </c>
      <c r="AO1645" s="14">
        <v>0.30806008912092703</v>
      </c>
      <c r="AP1645" s="14">
        <v>0.30778448542359699</v>
      </c>
      <c r="AQ1645" s="14">
        <v>0.333709101015224</v>
      </c>
      <c r="AR1645" s="14"/>
      <c r="AS1645" s="14">
        <v>0.34171519140398499</v>
      </c>
      <c r="AT1645" s="14">
        <v>0.29061253656520503</v>
      </c>
      <c r="AU1645" s="14">
        <v>0.32989042094400201</v>
      </c>
      <c r="AV1645" s="14">
        <v>0.27597173373091899</v>
      </c>
      <c r="AW1645" s="14">
        <v>0.28003899662878501</v>
      </c>
      <c r="AX1645" s="14"/>
      <c r="AY1645" s="14">
        <v>0.26654527124727201</v>
      </c>
      <c r="AZ1645" s="14">
        <v>0.25839109460325699</v>
      </c>
      <c r="BA1645" s="14">
        <v>0.35702968738753199</v>
      </c>
      <c r="BB1645" s="14">
        <v>0.327361846575077</v>
      </c>
      <c r="BC1645" s="14">
        <v>0.29428129919454699</v>
      </c>
      <c r="BD1645" s="14">
        <v>0.35092473985642803</v>
      </c>
      <c r="BE1645" s="14">
        <v>0.26126431835450697</v>
      </c>
      <c r="BF1645" s="14">
        <v>0.287467727445334</v>
      </c>
      <c r="BG1645" s="14">
        <v>0.36492862809549798</v>
      </c>
      <c r="BH1645" s="14">
        <v>0.28471452025463101</v>
      </c>
      <c r="BI1645" s="14">
        <v>0.351169406403194</v>
      </c>
      <c r="BJ1645" s="14">
        <v>0.37256837020767403</v>
      </c>
      <c r="BK1645" s="14">
        <v>0.24011567978993101</v>
      </c>
      <c r="BL1645" s="14">
        <v>0.37974337306522798</v>
      </c>
      <c r="BM1645" s="14">
        <v>0.31295127720871402</v>
      </c>
      <c r="BN1645" s="14">
        <v>0.241062494092597</v>
      </c>
      <c r="BO1645" s="14"/>
      <c r="BP1645" s="14">
        <v>0.34078978222613099</v>
      </c>
      <c r="BQ1645" s="14">
        <v>0.34025257002783299</v>
      </c>
      <c r="BR1645" s="14">
        <v>0.29564196210054799</v>
      </c>
      <c r="BS1645" s="14">
        <v>0.28952164697913102</v>
      </c>
      <c r="BT1645" s="14">
        <v>0.245930907190407</v>
      </c>
      <c r="BU1645" s="14">
        <v>0.36549617382143001</v>
      </c>
      <c r="BV1645" s="14"/>
      <c r="BW1645" s="14">
        <v>0.32397783911748101</v>
      </c>
      <c r="BX1645" s="14">
        <v>0.29910697417422499</v>
      </c>
      <c r="BY1645" s="14" t="s">
        <v>120</v>
      </c>
      <c r="BZ1645" s="14">
        <v>0.267365619490607</v>
      </c>
      <c r="CA1645" s="14">
        <v>0.31867704349131198</v>
      </c>
      <c r="CB1645" s="14">
        <v>0.35352160401993299</v>
      </c>
      <c r="CC1645" s="14">
        <v>0.24894646968738901</v>
      </c>
      <c r="CD1645" s="14"/>
      <c r="CE1645" s="14">
        <v>0.31630111973396002</v>
      </c>
      <c r="CF1645" s="14">
        <v>0.301391425717081</v>
      </c>
      <c r="CG1645" s="14">
        <v>0.29627556967301699</v>
      </c>
      <c r="CH1645" s="14">
        <v>0.29461814452217899</v>
      </c>
      <c r="CI1645" s="14"/>
      <c r="CJ1645" s="14">
        <v>0.27424411513548802</v>
      </c>
      <c r="CK1645" s="14">
        <v>0.28848512554685701</v>
      </c>
      <c r="CL1645" s="14">
        <v>0.333304869169045</v>
      </c>
      <c r="CM1645" s="14">
        <v>0.36414379075570902</v>
      </c>
      <c r="CN1645" s="14"/>
      <c r="CO1645" s="14">
        <v>0.26282105532304201</v>
      </c>
      <c r="CP1645" s="14">
        <v>0.32555116242151999</v>
      </c>
      <c r="CQ1645" s="14"/>
      <c r="CR1645" s="14">
        <v>0.28889033792234498</v>
      </c>
      <c r="CS1645" s="14">
        <v>0.320619034788512</v>
      </c>
    </row>
    <row r="1646" spans="2:97" x14ac:dyDescent="0.3">
      <c r="B1646" t="s">
        <v>233</v>
      </c>
      <c r="C1646" s="14">
        <v>0.113042363587762</v>
      </c>
      <c r="D1646" s="14">
        <v>0.122038384265477</v>
      </c>
      <c r="E1646" s="14">
        <v>0.10340507307927201</v>
      </c>
      <c r="F1646" s="14"/>
      <c r="G1646" s="14">
        <v>0.16058658288595201</v>
      </c>
      <c r="H1646" s="14">
        <v>0.11020512512800899</v>
      </c>
      <c r="I1646" s="14">
        <v>9.6146900159465795E-2</v>
      </c>
      <c r="J1646" s="14">
        <v>0.112205946235664</v>
      </c>
      <c r="K1646" s="14">
        <v>0.104918222704247</v>
      </c>
      <c r="L1646" s="14">
        <v>0.103793870168359</v>
      </c>
      <c r="M1646" s="14"/>
      <c r="N1646" s="14">
        <v>0.133970729018694</v>
      </c>
      <c r="O1646" s="14">
        <v>0.126873465899774</v>
      </c>
      <c r="P1646" s="14">
        <v>0.10702585961708801</v>
      </c>
      <c r="Q1646" s="14">
        <v>8.2770017830593401E-2</v>
      </c>
      <c r="R1646" s="14"/>
      <c r="S1646" s="14">
        <v>0.1141472599509</v>
      </c>
      <c r="T1646" s="14">
        <v>0.115017154201573</v>
      </c>
      <c r="U1646" s="14">
        <v>0.16278191992736701</v>
      </c>
      <c r="V1646" s="14">
        <v>8.8082692785573596E-2</v>
      </c>
      <c r="W1646" s="14">
        <v>0.124078701119815</v>
      </c>
      <c r="X1646" s="14">
        <v>0.12803138800954</v>
      </c>
      <c r="Y1646" s="14">
        <v>0.13441280163536101</v>
      </c>
      <c r="Z1646" s="14">
        <v>0.119998676850004</v>
      </c>
      <c r="AA1646" s="14">
        <v>0.100871962930488</v>
      </c>
      <c r="AB1646" s="14">
        <v>9.0567790079917998E-2</v>
      </c>
      <c r="AC1646" s="14">
        <v>8.6215094338179102E-2</v>
      </c>
      <c r="AD1646" s="14">
        <v>6.1168842197526899E-2</v>
      </c>
      <c r="AE1646" s="14"/>
      <c r="AF1646" s="14">
        <v>8.0639991739486994E-2</v>
      </c>
      <c r="AG1646" s="14">
        <v>0.12599465154244299</v>
      </c>
      <c r="AH1646" s="14">
        <v>0.164135750124109</v>
      </c>
      <c r="AI1646" s="14">
        <v>9.5478457886528603E-2</v>
      </c>
      <c r="AJ1646" s="14">
        <v>0.19397900233819401</v>
      </c>
      <c r="AK1646" s="14"/>
      <c r="AL1646" s="14">
        <v>0.130421526733763</v>
      </c>
      <c r="AM1646" s="14">
        <v>8.4148366124655802E-2</v>
      </c>
      <c r="AN1646" s="14">
        <v>0.16859993434991699</v>
      </c>
      <c r="AO1646" s="14">
        <v>7.4662237566327699E-2</v>
      </c>
      <c r="AP1646" s="14">
        <v>0.191660865841662</v>
      </c>
      <c r="AQ1646" s="14">
        <v>0.106213907263639</v>
      </c>
      <c r="AR1646" s="14"/>
      <c r="AS1646" s="14">
        <v>6.9946097806451002E-2</v>
      </c>
      <c r="AT1646" s="14">
        <v>0.111672482206513</v>
      </c>
      <c r="AU1646" s="14">
        <v>0.142352791797731</v>
      </c>
      <c r="AV1646" s="14">
        <v>0.14707827103839999</v>
      </c>
      <c r="AW1646" s="14">
        <v>0.155704592533286</v>
      </c>
      <c r="AX1646" s="14"/>
      <c r="AY1646" s="14">
        <v>0.25535643756554199</v>
      </c>
      <c r="AZ1646" s="14">
        <v>7.4060768976141E-2</v>
      </c>
      <c r="BA1646" s="14">
        <v>8.7352372331745601E-2</v>
      </c>
      <c r="BB1646" s="14">
        <v>0.108675604838559</v>
      </c>
      <c r="BC1646" s="14">
        <v>9.8631335329463096E-2</v>
      </c>
      <c r="BD1646" s="14">
        <v>9.4421527827253104E-2</v>
      </c>
      <c r="BE1646" s="14">
        <v>0.123819813469517</v>
      </c>
      <c r="BF1646" s="14">
        <v>9.2926706251098695E-2</v>
      </c>
      <c r="BG1646" s="14">
        <v>8.5769925209065595E-2</v>
      </c>
      <c r="BH1646" s="14">
        <v>0.110724919784206</v>
      </c>
      <c r="BI1646" s="14">
        <v>0.135015595906184</v>
      </c>
      <c r="BJ1646" s="14">
        <v>0.131651986486018</v>
      </c>
      <c r="BK1646" s="14">
        <v>0.13097302157162499</v>
      </c>
      <c r="BL1646" s="14">
        <v>0.25117573615650102</v>
      </c>
      <c r="BM1646" s="14">
        <v>0.13594105040869001</v>
      </c>
      <c r="BN1646" s="14">
        <v>0.13454959204018799</v>
      </c>
      <c r="BO1646" s="14"/>
      <c r="BP1646" s="14">
        <v>0.104574749564604</v>
      </c>
      <c r="BQ1646" s="14">
        <v>0.128838228934536</v>
      </c>
      <c r="BR1646" s="14">
        <v>8.1069974114908197E-2</v>
      </c>
      <c r="BS1646" s="14">
        <v>0.111065338702867</v>
      </c>
      <c r="BT1646" s="14">
        <v>0.14311732806761501</v>
      </c>
      <c r="BU1646" s="14">
        <v>9.9116241570095798E-2</v>
      </c>
      <c r="BV1646" s="14"/>
      <c r="BW1646" s="14">
        <v>0.114416500862386</v>
      </c>
      <c r="BX1646" s="14">
        <v>0.117591794220056</v>
      </c>
      <c r="BY1646" s="14" t="s">
        <v>120</v>
      </c>
      <c r="BZ1646" s="14">
        <v>7.4176221693055905E-2</v>
      </c>
      <c r="CA1646" s="14">
        <v>8.1254050821284299E-2</v>
      </c>
      <c r="CB1646" s="14">
        <v>0.111506244050971</v>
      </c>
      <c r="CC1646" s="14">
        <v>0.17809270141373701</v>
      </c>
      <c r="CD1646" s="14"/>
      <c r="CE1646" s="14">
        <v>0.11400252023416101</v>
      </c>
      <c r="CF1646" s="14">
        <v>0.116105350711323</v>
      </c>
      <c r="CG1646" s="14">
        <v>9.5246634252570003E-2</v>
      </c>
      <c r="CH1646" s="14">
        <v>0.117377673858391</v>
      </c>
      <c r="CI1646" s="14"/>
      <c r="CJ1646" s="14">
        <v>0.108848737980411</v>
      </c>
      <c r="CK1646" s="14">
        <v>0.14283089277459701</v>
      </c>
      <c r="CL1646" s="14">
        <v>0.105780809903443</v>
      </c>
      <c r="CM1646" s="14">
        <v>9.3134878278614802E-2</v>
      </c>
      <c r="CN1646" s="14"/>
      <c r="CO1646" s="14">
        <v>0.13373341016509299</v>
      </c>
      <c r="CP1646" s="14">
        <v>0.10809465415396</v>
      </c>
      <c r="CQ1646" s="14"/>
      <c r="CR1646" s="14">
        <v>0.146339653454332</v>
      </c>
      <c r="CS1646" s="14">
        <v>0.107311341416141</v>
      </c>
    </row>
    <row r="1647" spans="2:97" x14ac:dyDescent="0.3">
      <c r="B1647" t="s">
        <v>234</v>
      </c>
      <c r="C1647" s="14">
        <v>4.14686071429895E-2</v>
      </c>
      <c r="D1647" s="14">
        <v>4.7424277792873899E-2</v>
      </c>
      <c r="E1647" s="14">
        <v>3.5765738052068403E-2</v>
      </c>
      <c r="F1647" s="14"/>
      <c r="G1647" s="14">
        <v>4.4145508678230798E-2</v>
      </c>
      <c r="H1647" s="14">
        <v>4.1357782584435003E-2</v>
      </c>
      <c r="I1647" s="14">
        <v>4.7506296029957498E-2</v>
      </c>
      <c r="J1647" s="14">
        <v>3.8088820780339101E-2</v>
      </c>
      <c r="K1647" s="14">
        <v>5.1184716002294899E-2</v>
      </c>
      <c r="L1647" s="14">
        <v>3.1093337564301299E-2</v>
      </c>
      <c r="M1647" s="14"/>
      <c r="N1647" s="14">
        <v>5.4753522489068597E-2</v>
      </c>
      <c r="O1647" s="14">
        <v>3.4627321690409101E-2</v>
      </c>
      <c r="P1647" s="14">
        <v>3.0530705289271501E-2</v>
      </c>
      <c r="Q1647" s="14">
        <v>4.4356250328075601E-2</v>
      </c>
      <c r="R1647" s="14"/>
      <c r="S1647" s="14">
        <v>4.7669219012114197E-2</v>
      </c>
      <c r="T1647" s="14">
        <v>3.1552722762822297E-2</v>
      </c>
      <c r="U1647" s="14">
        <v>5.4157735268735799E-3</v>
      </c>
      <c r="V1647" s="14">
        <v>3.5650372721449601E-2</v>
      </c>
      <c r="W1647" s="14">
        <v>2.69867399851688E-2</v>
      </c>
      <c r="X1647" s="14">
        <v>3.7187297071632298E-2</v>
      </c>
      <c r="Y1647" s="14">
        <v>4.4197851467958703E-2</v>
      </c>
      <c r="Z1647" s="14">
        <v>4.6736491105065697E-2</v>
      </c>
      <c r="AA1647" s="14">
        <v>6.5618731155136403E-2</v>
      </c>
      <c r="AB1647" s="14">
        <v>5.93955623934335E-2</v>
      </c>
      <c r="AC1647" s="14">
        <v>3.9869499132767598E-2</v>
      </c>
      <c r="AD1647" s="14">
        <v>6.1966604993981302E-2</v>
      </c>
      <c r="AE1647" s="14"/>
      <c r="AF1647" s="14">
        <v>2.1614456796496501E-2</v>
      </c>
      <c r="AG1647" s="14">
        <v>4.8155379090172E-2</v>
      </c>
      <c r="AH1647" s="14">
        <v>7.3557299294055994E-2</v>
      </c>
      <c r="AI1647" s="14">
        <v>4.1835378742542E-2</v>
      </c>
      <c r="AJ1647" s="14">
        <v>3.93475110033688E-2</v>
      </c>
      <c r="AK1647" s="14"/>
      <c r="AL1647" s="14">
        <v>5.0321237285325802E-2</v>
      </c>
      <c r="AM1647" s="14">
        <v>1.76550411720445E-2</v>
      </c>
      <c r="AN1647" s="14">
        <v>8.5017231714076102E-2</v>
      </c>
      <c r="AO1647" s="14">
        <v>3.5306861817669302E-2</v>
      </c>
      <c r="AP1647" s="14">
        <v>7.7092544367708099E-2</v>
      </c>
      <c r="AQ1647" s="14">
        <v>1.20663757909773E-2</v>
      </c>
      <c r="AR1647" s="14"/>
      <c r="AS1647" s="14">
        <v>3.5201541091493302E-2</v>
      </c>
      <c r="AT1647" s="14">
        <v>2.89008209731124E-2</v>
      </c>
      <c r="AU1647" s="14">
        <v>4.5819106172583897E-2</v>
      </c>
      <c r="AV1647" s="14">
        <v>6.8485201733157697E-2</v>
      </c>
      <c r="AW1647" s="14">
        <v>5.1155370120582098E-2</v>
      </c>
      <c r="AX1647" s="14"/>
      <c r="AY1647" s="14">
        <v>0</v>
      </c>
      <c r="AZ1647" s="14">
        <v>4.5340000933915402E-2</v>
      </c>
      <c r="BA1647" s="14">
        <v>4.4065545262499298E-2</v>
      </c>
      <c r="BB1647" s="14">
        <v>4.87164006002146E-2</v>
      </c>
      <c r="BC1647" s="14">
        <v>5.1831249319223102E-2</v>
      </c>
      <c r="BD1647" s="14">
        <v>3.8106525329007102E-2</v>
      </c>
      <c r="BE1647" s="14">
        <v>2.42358484618783E-2</v>
      </c>
      <c r="BF1647" s="14">
        <v>3.9132448952009097E-2</v>
      </c>
      <c r="BG1647" s="14">
        <v>3.5330165106919498E-2</v>
      </c>
      <c r="BH1647" s="14">
        <v>6.2768319746317996E-2</v>
      </c>
      <c r="BI1647" s="14">
        <v>3.35984364563581E-2</v>
      </c>
      <c r="BJ1647" s="14">
        <v>3.6121467160113101E-2</v>
      </c>
      <c r="BK1647" s="14">
        <v>2.7969454945306602E-2</v>
      </c>
      <c r="BL1647" s="14">
        <v>1.8253958790176598E-2</v>
      </c>
      <c r="BM1647" s="14">
        <v>5.5466909982399601E-2</v>
      </c>
      <c r="BN1647" s="14">
        <v>7.3885754981836901E-2</v>
      </c>
      <c r="BO1647" s="14"/>
      <c r="BP1647" s="14">
        <v>5.6330449819394002E-2</v>
      </c>
      <c r="BQ1647" s="14">
        <v>3.8144063164227103E-2</v>
      </c>
      <c r="BR1647" s="14">
        <v>4.4450299054219301E-2</v>
      </c>
      <c r="BS1647" s="14">
        <v>2.0883247943553999E-2</v>
      </c>
      <c r="BT1647" s="14">
        <v>5.1959484957744002E-2</v>
      </c>
      <c r="BU1647" s="14">
        <v>3.4810473214506199E-2</v>
      </c>
      <c r="BV1647" s="14"/>
      <c r="BW1647" s="14">
        <v>4.1058269300554603E-2</v>
      </c>
      <c r="BX1647" s="14">
        <v>3.8225487564300303E-2</v>
      </c>
      <c r="BY1647" s="14" t="s">
        <v>120</v>
      </c>
      <c r="BZ1647" s="14">
        <v>4.4233201842593897E-2</v>
      </c>
      <c r="CA1647" s="14">
        <v>7.4202655571536505E-2</v>
      </c>
      <c r="CB1647" s="14">
        <v>2.7827340214824099E-2</v>
      </c>
      <c r="CC1647" s="14">
        <v>5.3709782754235498E-2</v>
      </c>
      <c r="CD1647" s="14"/>
      <c r="CE1647" s="14">
        <v>5.0155641948519798E-2</v>
      </c>
      <c r="CF1647" s="14">
        <v>3.6900314912790298E-2</v>
      </c>
      <c r="CG1647" s="14">
        <v>4.32874370298039E-2</v>
      </c>
      <c r="CH1647" s="14">
        <v>5.1658717003980302E-2</v>
      </c>
      <c r="CI1647" s="14"/>
      <c r="CJ1647" s="14">
        <v>5.73259313842212E-2</v>
      </c>
      <c r="CK1647" s="14">
        <v>4.8738628816570199E-2</v>
      </c>
      <c r="CL1647" s="14">
        <v>3.4390659515164602E-2</v>
      </c>
      <c r="CM1647" s="14">
        <v>3.65882726480476E-2</v>
      </c>
      <c r="CN1647" s="14"/>
      <c r="CO1647" s="14">
        <v>2.39496654880633E-2</v>
      </c>
      <c r="CP1647" s="14">
        <v>4.3498171306073898E-2</v>
      </c>
      <c r="CQ1647" s="14"/>
      <c r="CR1647" s="14">
        <v>5.5977768799431803E-2</v>
      </c>
      <c r="CS1647" s="14">
        <v>4.1363656682734E-2</v>
      </c>
    </row>
    <row r="1648" spans="2:97" x14ac:dyDescent="0.3">
      <c r="B1648" t="s">
        <v>92</v>
      </c>
      <c r="C1648" s="14">
        <v>7.7164386603323795E-2</v>
      </c>
      <c r="D1648" s="14">
        <v>5.18876807477184E-2</v>
      </c>
      <c r="E1648" s="14">
        <v>0.10211836086690899</v>
      </c>
      <c r="F1648" s="14"/>
      <c r="G1648" s="14">
        <v>6.7596525637899599E-2</v>
      </c>
      <c r="H1648" s="14">
        <v>7.0609104600245901E-2</v>
      </c>
      <c r="I1648" s="14">
        <v>7.7689117030929802E-2</v>
      </c>
      <c r="J1648" s="14">
        <v>8.8757890581299598E-2</v>
      </c>
      <c r="K1648" s="14">
        <v>7.9261551344464401E-2</v>
      </c>
      <c r="L1648" s="14">
        <v>7.7588599960263196E-2</v>
      </c>
      <c r="M1648" s="14"/>
      <c r="N1648" s="14">
        <v>5.11179272614092E-2</v>
      </c>
      <c r="O1648" s="14">
        <v>7.2258325742010895E-2</v>
      </c>
      <c r="P1648" s="14">
        <v>6.4227427206260901E-2</v>
      </c>
      <c r="Q1648" s="14">
        <v>0.120663974637263</v>
      </c>
      <c r="R1648" s="14"/>
      <c r="S1648" s="14">
        <v>6.7020750325808995E-2</v>
      </c>
      <c r="T1648" s="14">
        <v>9.4634604294393201E-2</v>
      </c>
      <c r="U1648" s="14">
        <v>8.5574735779590405E-2</v>
      </c>
      <c r="V1648" s="14">
        <v>7.8868044140697702E-2</v>
      </c>
      <c r="W1648" s="14">
        <v>5.8227841448198397E-2</v>
      </c>
      <c r="X1648" s="14">
        <v>6.6237790534986504E-2</v>
      </c>
      <c r="Y1648" s="14">
        <v>9.1778634521627905E-2</v>
      </c>
      <c r="Z1648" s="14">
        <v>4.8940663403175003E-2</v>
      </c>
      <c r="AA1648" s="14">
        <v>0.107270818730642</v>
      </c>
      <c r="AB1648" s="14">
        <v>6.3701600001705494E-2</v>
      </c>
      <c r="AC1648" s="14">
        <v>4.29733535480663E-2</v>
      </c>
      <c r="AD1648" s="14">
        <v>8.4295325525142295E-2</v>
      </c>
      <c r="AE1648" s="14"/>
      <c r="AF1648" s="14">
        <v>5.7665028373556998E-2</v>
      </c>
      <c r="AG1648" s="14">
        <v>6.0921294441738501E-2</v>
      </c>
      <c r="AH1648" s="14">
        <v>8.9368698178582798E-2</v>
      </c>
      <c r="AI1648" s="14">
        <v>6.1204241109329302E-2</v>
      </c>
      <c r="AJ1648" s="14">
        <v>0.128890983383044</v>
      </c>
      <c r="AK1648" s="14"/>
      <c r="AL1648" s="14">
        <v>5.6970671564766602E-2</v>
      </c>
      <c r="AM1648" s="14">
        <v>4.6078791679110401E-2</v>
      </c>
      <c r="AN1648" s="14">
        <v>5.9738561965710597E-2</v>
      </c>
      <c r="AO1648" s="14">
        <v>6.2270709195250698E-2</v>
      </c>
      <c r="AP1648" s="14">
        <v>0.108235929112295</v>
      </c>
      <c r="AQ1648" s="14">
        <v>0.19004368262118701</v>
      </c>
      <c r="AR1648" s="14"/>
      <c r="AS1648" s="14">
        <v>8.8968018381425304E-2</v>
      </c>
      <c r="AT1648" s="14">
        <v>0.10032391402756199</v>
      </c>
      <c r="AU1648" s="14">
        <v>6.8279151409137803E-2</v>
      </c>
      <c r="AV1648" s="14">
        <v>4.2826551040569399E-2</v>
      </c>
      <c r="AW1648" s="14">
        <v>7.0530877888717106E-2</v>
      </c>
      <c r="AX1648" s="14"/>
      <c r="AY1648" s="14">
        <v>0.204016967616971</v>
      </c>
      <c r="AZ1648" s="14">
        <v>0.15934191317610999</v>
      </c>
      <c r="BA1648" s="14">
        <v>0.115724527061584</v>
      </c>
      <c r="BB1648" s="14">
        <v>6.6263799492584999E-2</v>
      </c>
      <c r="BC1648" s="14">
        <v>9.0646651930880298E-2</v>
      </c>
      <c r="BD1648" s="14">
        <v>9.0019878873561596E-2</v>
      </c>
      <c r="BE1648" s="14">
        <v>7.2527031962482197E-2</v>
      </c>
      <c r="BF1648" s="14">
        <v>3.9633965536649697E-2</v>
      </c>
      <c r="BG1648" s="14">
        <v>4.7043163564994703E-2</v>
      </c>
      <c r="BH1648" s="14">
        <v>4.8757277592288602E-2</v>
      </c>
      <c r="BI1648" s="14">
        <v>6.4908170414372399E-2</v>
      </c>
      <c r="BJ1648" s="14">
        <v>9.8392607679563496E-2</v>
      </c>
      <c r="BK1648" s="14">
        <v>2.4806755904236699E-2</v>
      </c>
      <c r="BL1648" s="14">
        <v>1.9791305419204801E-2</v>
      </c>
      <c r="BM1648" s="14">
        <v>3.9349116936792203E-2</v>
      </c>
      <c r="BN1648" s="14">
        <v>3.4814929936815703E-2</v>
      </c>
      <c r="BO1648" s="14"/>
      <c r="BP1648" s="14">
        <v>5.7513816732723301E-2</v>
      </c>
      <c r="BQ1648" s="14">
        <v>6.9980891832104097E-2</v>
      </c>
      <c r="BR1648" s="14">
        <v>0.105293565892524</v>
      </c>
      <c r="BS1648" s="14">
        <v>8.7811032288021298E-2</v>
      </c>
      <c r="BT1648" s="14">
        <v>8.4950771197355904E-2</v>
      </c>
      <c r="BU1648" s="14">
        <v>7.9895771667528995E-2</v>
      </c>
      <c r="BV1648" s="14"/>
      <c r="BW1648" s="14">
        <v>6.7056772387873304E-2</v>
      </c>
      <c r="BX1648" s="14">
        <v>5.9803152798722198E-2</v>
      </c>
      <c r="BY1648" s="14" t="s">
        <v>120</v>
      </c>
      <c r="BZ1648" s="14">
        <v>0.116500281165842</v>
      </c>
      <c r="CA1648" s="14">
        <v>0.105117689985986</v>
      </c>
      <c r="CB1648" s="14">
        <v>6.8622050116245198E-2</v>
      </c>
      <c r="CC1648" s="14">
        <v>0.14536370084675901</v>
      </c>
      <c r="CD1648" s="14"/>
      <c r="CE1648" s="14">
        <v>5.6768066549361902E-2</v>
      </c>
      <c r="CF1648" s="14">
        <v>4.7656249351715398E-2</v>
      </c>
      <c r="CG1648" s="14">
        <v>0.13142031609270799</v>
      </c>
      <c r="CH1648" s="14">
        <v>5.3314666872160597E-2</v>
      </c>
      <c r="CI1648" s="14"/>
      <c r="CJ1648" s="14">
        <v>8.7846191056180398E-2</v>
      </c>
      <c r="CK1648" s="14">
        <v>5.8930426240051098E-2</v>
      </c>
      <c r="CL1648" s="14">
        <v>6.9128303179189193E-2</v>
      </c>
      <c r="CM1648" s="14">
        <v>0.175243464179521</v>
      </c>
      <c r="CN1648" s="14"/>
      <c r="CO1648" s="14">
        <v>5.5479787755376903E-2</v>
      </c>
      <c r="CP1648" s="14">
        <v>7.9802128179561005E-2</v>
      </c>
      <c r="CQ1648" s="14"/>
      <c r="CR1648" s="14">
        <v>3.40540062275193E-2</v>
      </c>
      <c r="CS1648" s="14">
        <v>7.4769590526475499E-2</v>
      </c>
    </row>
    <row r="1649" spans="2:97" x14ac:dyDescent="0.3">
      <c r="B1649" t="s">
        <v>235</v>
      </c>
      <c r="C1649" s="14">
        <v>0.45249792516014298</v>
      </c>
      <c r="D1649" s="14">
        <v>0.46162417827104002</v>
      </c>
      <c r="E1649" s="14">
        <v>0.44312083762097398</v>
      </c>
      <c r="F1649" s="14"/>
      <c r="G1649" s="14">
        <v>0.39187653182439203</v>
      </c>
      <c r="H1649" s="14">
        <v>0.48829082800953399</v>
      </c>
      <c r="I1649" s="14">
        <v>0.47441247399307401</v>
      </c>
      <c r="J1649" s="14">
        <v>0.45957875071285298</v>
      </c>
      <c r="K1649" s="14">
        <v>0.40796010370369101</v>
      </c>
      <c r="L1649" s="14">
        <v>0.46976498588022703</v>
      </c>
      <c r="M1649" s="14"/>
      <c r="N1649" s="14">
        <v>0.42207507841273301</v>
      </c>
      <c r="O1649" s="14">
        <v>0.43121522051800798</v>
      </c>
      <c r="P1649" s="14">
        <v>0.492612874053665</v>
      </c>
      <c r="Q1649" s="14">
        <v>0.46972031237901302</v>
      </c>
      <c r="R1649" s="14"/>
      <c r="S1649" s="14">
        <v>0.42924378429158699</v>
      </c>
      <c r="T1649" s="14">
        <v>0.50949162027839101</v>
      </c>
      <c r="U1649" s="14">
        <v>0.38504424056754899</v>
      </c>
      <c r="V1649" s="14">
        <v>0.48657904297426902</v>
      </c>
      <c r="W1649" s="14">
        <v>0.388935744673711</v>
      </c>
      <c r="X1649" s="14">
        <v>0.451567511164915</v>
      </c>
      <c r="Y1649" s="14">
        <v>0.467293911582711</v>
      </c>
      <c r="Z1649" s="14">
        <v>0.51958893264526596</v>
      </c>
      <c r="AA1649" s="14">
        <v>0.40220867315945802</v>
      </c>
      <c r="AB1649" s="14">
        <v>0.49449058638343901</v>
      </c>
      <c r="AC1649" s="14">
        <v>0.518304481460371</v>
      </c>
      <c r="AD1649" s="14">
        <v>0.36304665493376997</v>
      </c>
      <c r="AE1649" s="14"/>
      <c r="AF1649" s="14">
        <v>0.54256841155444502</v>
      </c>
      <c r="AG1649" s="14">
        <v>0.44162791178347699</v>
      </c>
      <c r="AH1649" s="14">
        <v>0.438092982973383</v>
      </c>
      <c r="AI1649" s="14">
        <v>0.517603077962004</v>
      </c>
      <c r="AJ1649" s="14">
        <v>0.323237293977783</v>
      </c>
      <c r="AK1649" s="14"/>
      <c r="AL1649" s="14">
        <v>0.45266914046685103</v>
      </c>
      <c r="AM1649" s="14">
        <v>0.55955928632537</v>
      </c>
      <c r="AN1649" s="14">
        <v>0.36282695977541801</v>
      </c>
      <c r="AO1649" s="14">
        <v>0.51970010229982599</v>
      </c>
      <c r="AP1649" s="14">
        <v>0.31522617525473801</v>
      </c>
      <c r="AQ1649" s="14">
        <v>0.357966933308973</v>
      </c>
      <c r="AR1649" s="14"/>
      <c r="AS1649" s="14">
        <v>0.46416915131664499</v>
      </c>
      <c r="AT1649" s="14">
        <v>0.46849024622760799</v>
      </c>
      <c r="AU1649" s="14">
        <v>0.41365852967654498</v>
      </c>
      <c r="AV1649" s="14">
        <v>0.46563824245695401</v>
      </c>
      <c r="AW1649" s="14">
        <v>0.44257016282862999</v>
      </c>
      <c r="AX1649" s="14"/>
      <c r="AY1649" s="14">
        <v>0.27408132357021597</v>
      </c>
      <c r="AZ1649" s="14">
        <v>0.462866222310577</v>
      </c>
      <c r="BA1649" s="14">
        <v>0.39582786795663899</v>
      </c>
      <c r="BB1649" s="14">
        <v>0.448982348493565</v>
      </c>
      <c r="BC1649" s="14">
        <v>0.464609464225887</v>
      </c>
      <c r="BD1649" s="14">
        <v>0.42652732811375099</v>
      </c>
      <c r="BE1649" s="14">
        <v>0.518152987751615</v>
      </c>
      <c r="BF1649" s="14">
        <v>0.54083915181490905</v>
      </c>
      <c r="BG1649" s="14">
        <v>0.46692811802352202</v>
      </c>
      <c r="BH1649" s="14">
        <v>0.49303496262255597</v>
      </c>
      <c r="BI1649" s="14">
        <v>0.41530839081989201</v>
      </c>
      <c r="BJ1649" s="14">
        <v>0.36126556846663099</v>
      </c>
      <c r="BK1649" s="14">
        <v>0.57613508778889999</v>
      </c>
      <c r="BL1649" s="14">
        <v>0.33103562656889002</v>
      </c>
      <c r="BM1649" s="14">
        <v>0.456291645463405</v>
      </c>
      <c r="BN1649" s="14">
        <v>0.515687228948562</v>
      </c>
      <c r="BO1649" s="14"/>
      <c r="BP1649" s="14">
        <v>0.44079120165714802</v>
      </c>
      <c r="BQ1649" s="14">
        <v>0.42278424604129999</v>
      </c>
      <c r="BR1649" s="14">
        <v>0.47354419883780102</v>
      </c>
      <c r="BS1649" s="14">
        <v>0.49071873408642702</v>
      </c>
      <c r="BT1649" s="14">
        <v>0.47404150858687799</v>
      </c>
      <c r="BU1649" s="14">
        <v>0.42068133972643901</v>
      </c>
      <c r="BV1649" s="14"/>
      <c r="BW1649" s="14">
        <v>0.45349061833170501</v>
      </c>
      <c r="BX1649" s="14">
        <v>0.48527259124269601</v>
      </c>
      <c r="BY1649" s="14" t="s">
        <v>120</v>
      </c>
      <c r="BZ1649" s="14">
        <v>0.49772467580790097</v>
      </c>
      <c r="CA1649" s="14">
        <v>0.42074856012988199</v>
      </c>
      <c r="CB1649" s="14">
        <v>0.438522761598027</v>
      </c>
      <c r="CC1649" s="14">
        <v>0.37388734529787898</v>
      </c>
      <c r="CD1649" s="14"/>
      <c r="CE1649" s="14">
        <v>0.46277265153399699</v>
      </c>
      <c r="CF1649" s="14">
        <v>0.49794665930708998</v>
      </c>
      <c r="CG1649" s="14">
        <v>0.43377004295190102</v>
      </c>
      <c r="CH1649" s="14">
        <v>0.483030797743289</v>
      </c>
      <c r="CI1649" s="14"/>
      <c r="CJ1649" s="14">
        <v>0.47173502444369902</v>
      </c>
      <c r="CK1649" s="14">
        <v>0.461014926621924</v>
      </c>
      <c r="CL1649" s="14">
        <v>0.45739535823315902</v>
      </c>
      <c r="CM1649" s="14">
        <v>0.33088959413810798</v>
      </c>
      <c r="CN1649" s="14"/>
      <c r="CO1649" s="14">
        <v>0.52401608126842603</v>
      </c>
      <c r="CP1649" s="14">
        <v>0.44305388393888601</v>
      </c>
      <c r="CQ1649" s="14"/>
      <c r="CR1649" s="14">
        <v>0.47473823359637202</v>
      </c>
      <c r="CS1649" s="14">
        <v>0.455936376586138</v>
      </c>
    </row>
    <row r="1650" spans="2:97" x14ac:dyDescent="0.3">
      <c r="B1650" t="s">
        <v>236</v>
      </c>
      <c r="C1650" s="14">
        <v>0.15451097073075201</v>
      </c>
      <c r="D1650" s="14">
        <v>0.16946266205835001</v>
      </c>
      <c r="E1650" s="14">
        <v>0.139170811131341</v>
      </c>
      <c r="F1650" s="14"/>
      <c r="G1650" s="14">
        <v>0.20473209156418301</v>
      </c>
      <c r="H1650" s="14">
        <v>0.15156290771244399</v>
      </c>
      <c r="I1650" s="14">
        <v>0.14365319618942299</v>
      </c>
      <c r="J1650" s="14">
        <v>0.150294767016003</v>
      </c>
      <c r="K1650" s="14">
        <v>0.15610293870654199</v>
      </c>
      <c r="L1650" s="14">
        <v>0.13488720773266</v>
      </c>
      <c r="M1650" s="14"/>
      <c r="N1650" s="14">
        <v>0.18872425150776301</v>
      </c>
      <c r="O1650" s="14">
        <v>0.16150078759018299</v>
      </c>
      <c r="P1650" s="14">
        <v>0.13755656490635901</v>
      </c>
      <c r="Q1650" s="14">
        <v>0.12712626815866901</v>
      </c>
      <c r="R1650" s="14"/>
      <c r="S1650" s="14">
        <v>0.16181647896301399</v>
      </c>
      <c r="T1650" s="14">
        <v>0.146569876964395</v>
      </c>
      <c r="U1650" s="14">
        <v>0.16819769345424099</v>
      </c>
      <c r="V1650" s="14">
        <v>0.123733065507023</v>
      </c>
      <c r="W1650" s="14">
        <v>0.15106544110498299</v>
      </c>
      <c r="X1650" s="14">
        <v>0.16521868508117199</v>
      </c>
      <c r="Y1650" s="14">
        <v>0.178610653103319</v>
      </c>
      <c r="Z1650" s="14">
        <v>0.16673516795507001</v>
      </c>
      <c r="AA1650" s="14">
        <v>0.166490694085625</v>
      </c>
      <c r="AB1650" s="14">
        <v>0.14996335247335199</v>
      </c>
      <c r="AC1650" s="14">
        <v>0.126084593470947</v>
      </c>
      <c r="AD1650" s="14">
        <v>0.123135447191508</v>
      </c>
      <c r="AE1650" s="14"/>
      <c r="AF1650" s="14">
        <v>0.10225444853598301</v>
      </c>
      <c r="AG1650" s="14">
        <v>0.174150030632615</v>
      </c>
      <c r="AH1650" s="14">
        <v>0.23769304941816499</v>
      </c>
      <c r="AI1650" s="14">
        <v>0.13731383662907101</v>
      </c>
      <c r="AJ1650" s="14">
        <v>0.23332651334156199</v>
      </c>
      <c r="AK1650" s="14"/>
      <c r="AL1650" s="14">
        <v>0.18074276401908901</v>
      </c>
      <c r="AM1650" s="14">
        <v>0.1018034072967</v>
      </c>
      <c r="AN1650" s="14">
        <v>0.25361716606399298</v>
      </c>
      <c r="AO1650" s="14">
        <v>0.109969099383997</v>
      </c>
      <c r="AP1650" s="14">
        <v>0.26875341020936999</v>
      </c>
      <c r="AQ1650" s="14">
        <v>0.11828028305461601</v>
      </c>
      <c r="AR1650" s="14"/>
      <c r="AS1650" s="14">
        <v>0.105147638897944</v>
      </c>
      <c r="AT1650" s="14">
        <v>0.14057330317962599</v>
      </c>
      <c r="AU1650" s="14">
        <v>0.188171897970315</v>
      </c>
      <c r="AV1650" s="14">
        <v>0.21556347277155699</v>
      </c>
      <c r="AW1650" s="14">
        <v>0.206859962653868</v>
      </c>
      <c r="AX1650" s="14"/>
      <c r="AY1650" s="14">
        <v>0.25535643756554199</v>
      </c>
      <c r="AZ1650" s="14">
        <v>0.11940076991005601</v>
      </c>
      <c r="BA1650" s="14">
        <v>0.13141791759424501</v>
      </c>
      <c r="BB1650" s="14">
        <v>0.15739200543877299</v>
      </c>
      <c r="BC1650" s="14">
        <v>0.150462584648686</v>
      </c>
      <c r="BD1650" s="14">
        <v>0.13252805315626001</v>
      </c>
      <c r="BE1650" s="14">
        <v>0.14805566193139599</v>
      </c>
      <c r="BF1650" s="14">
        <v>0.13205915520310799</v>
      </c>
      <c r="BG1650" s="14">
        <v>0.121100090315985</v>
      </c>
      <c r="BH1650" s="14">
        <v>0.17349323953052401</v>
      </c>
      <c r="BI1650" s="14">
        <v>0.16861403236254199</v>
      </c>
      <c r="BJ1650" s="14">
        <v>0.167773453646131</v>
      </c>
      <c r="BK1650" s="14">
        <v>0.158942476516932</v>
      </c>
      <c r="BL1650" s="14">
        <v>0.26942969494667801</v>
      </c>
      <c r="BM1650" s="14">
        <v>0.19140796039109001</v>
      </c>
      <c r="BN1650" s="14">
        <v>0.20843534702202501</v>
      </c>
      <c r="BO1650" s="14"/>
      <c r="BP1650" s="14">
        <v>0.160905199383998</v>
      </c>
      <c r="BQ1650" s="14">
        <v>0.166982292098763</v>
      </c>
      <c r="BR1650" s="14">
        <v>0.12552027316912701</v>
      </c>
      <c r="BS1650" s="14">
        <v>0.13194858664642101</v>
      </c>
      <c r="BT1650" s="14">
        <v>0.19507681302535901</v>
      </c>
      <c r="BU1650" s="14">
        <v>0.133926714784602</v>
      </c>
      <c r="BV1650" s="14"/>
      <c r="BW1650" s="14">
        <v>0.15547477016294101</v>
      </c>
      <c r="BX1650" s="14">
        <v>0.155817281784357</v>
      </c>
      <c r="BY1650" s="14" t="s">
        <v>120</v>
      </c>
      <c r="BZ1650" s="14">
        <v>0.11840942353565</v>
      </c>
      <c r="CA1650" s="14">
        <v>0.155456706392821</v>
      </c>
      <c r="CB1650" s="14">
        <v>0.13933358426579501</v>
      </c>
      <c r="CC1650" s="14">
        <v>0.231802484167973</v>
      </c>
      <c r="CD1650" s="14"/>
      <c r="CE1650" s="14">
        <v>0.16415816218268101</v>
      </c>
      <c r="CF1650" s="14">
        <v>0.153005665624113</v>
      </c>
      <c r="CG1650" s="14">
        <v>0.13853407128237399</v>
      </c>
      <c r="CH1650" s="14">
        <v>0.16903639086237099</v>
      </c>
      <c r="CI1650" s="14"/>
      <c r="CJ1650" s="14">
        <v>0.16617466936463299</v>
      </c>
      <c r="CK1650" s="14">
        <v>0.191569521591168</v>
      </c>
      <c r="CL1650" s="14">
        <v>0.140171469418607</v>
      </c>
      <c r="CM1650" s="14">
        <v>0.12972315092666201</v>
      </c>
      <c r="CN1650" s="14"/>
      <c r="CO1650" s="14">
        <v>0.15768307565315601</v>
      </c>
      <c r="CP1650" s="14">
        <v>0.151592825460034</v>
      </c>
      <c r="CQ1650" s="14"/>
      <c r="CR1650" s="14">
        <v>0.20231742225376301</v>
      </c>
      <c r="CS1650" s="14">
        <v>0.14867499809887499</v>
      </c>
    </row>
    <row r="1651" spans="2:97" x14ac:dyDescent="0.3">
      <c r="B1651" t="s">
        <v>237</v>
      </c>
      <c r="C1651" s="14">
        <v>0.29798695442939099</v>
      </c>
      <c r="D1651" s="14">
        <v>0.29216151621268999</v>
      </c>
      <c r="E1651" s="14">
        <v>0.30395002648963398</v>
      </c>
      <c r="F1651" s="14"/>
      <c r="G1651" s="14">
        <v>0.18714444026020899</v>
      </c>
      <c r="H1651" s="14">
        <v>0.33672792029708998</v>
      </c>
      <c r="I1651" s="14">
        <v>0.330759277803651</v>
      </c>
      <c r="J1651" s="14">
        <v>0.30928398369685001</v>
      </c>
      <c r="K1651" s="14">
        <v>0.251857164997149</v>
      </c>
      <c r="L1651" s="14">
        <v>0.33487777814756697</v>
      </c>
      <c r="M1651" s="14"/>
      <c r="N1651" s="14">
        <v>0.23335082690497</v>
      </c>
      <c r="O1651" s="14">
        <v>0.26971443292782499</v>
      </c>
      <c r="P1651" s="14">
        <v>0.35505630914730602</v>
      </c>
      <c r="Q1651" s="14">
        <v>0.34259404422034401</v>
      </c>
      <c r="R1651" s="14"/>
      <c r="S1651" s="14">
        <v>0.26742730532857301</v>
      </c>
      <c r="T1651" s="14">
        <v>0.36292174331399601</v>
      </c>
      <c r="U1651" s="14">
        <v>0.216846547113308</v>
      </c>
      <c r="V1651" s="14">
        <v>0.36284597746724601</v>
      </c>
      <c r="W1651" s="14">
        <v>0.23787030356872799</v>
      </c>
      <c r="X1651" s="14">
        <v>0.28634882608374301</v>
      </c>
      <c r="Y1651" s="14">
        <v>0.28868325847939103</v>
      </c>
      <c r="Z1651" s="14">
        <v>0.35285376469019603</v>
      </c>
      <c r="AA1651" s="14">
        <v>0.23571797907383299</v>
      </c>
      <c r="AB1651" s="14">
        <v>0.34452723391008799</v>
      </c>
      <c r="AC1651" s="14">
        <v>0.39221988798942398</v>
      </c>
      <c r="AD1651" s="14">
        <v>0.23991120774226199</v>
      </c>
      <c r="AE1651" s="14"/>
      <c r="AF1651" s="14">
        <v>0.44031396301846099</v>
      </c>
      <c r="AG1651" s="14">
        <v>0.26747788115086202</v>
      </c>
      <c r="AH1651" s="14">
        <v>0.20039993355521801</v>
      </c>
      <c r="AI1651" s="14">
        <v>0.38028924133293301</v>
      </c>
      <c r="AJ1651" s="14">
        <v>8.9910780636221002E-2</v>
      </c>
      <c r="AK1651" s="14"/>
      <c r="AL1651" s="14">
        <v>0.27192637644776202</v>
      </c>
      <c r="AM1651" s="14">
        <v>0.45775587902866999</v>
      </c>
      <c r="AN1651" s="14">
        <v>0.109209793711425</v>
      </c>
      <c r="AO1651" s="14">
        <v>0.40973100291582898</v>
      </c>
      <c r="AP1651" s="14">
        <v>4.6472765045367903E-2</v>
      </c>
      <c r="AQ1651" s="14">
        <v>0.23968665025435701</v>
      </c>
      <c r="AR1651" s="14"/>
      <c r="AS1651" s="14">
        <v>0.35902151241870101</v>
      </c>
      <c r="AT1651" s="14">
        <v>0.32791694304798202</v>
      </c>
      <c r="AU1651" s="14">
        <v>0.22548663170623001</v>
      </c>
      <c r="AV1651" s="14">
        <v>0.25007476968539699</v>
      </c>
      <c r="AW1651" s="14">
        <v>0.23571020017476199</v>
      </c>
      <c r="AX1651" s="14"/>
      <c r="AY1651" s="14">
        <v>1.8724886004674399E-2</v>
      </c>
      <c r="AZ1651" s="14">
        <v>0.34346545240052001</v>
      </c>
      <c r="BA1651" s="14">
        <v>0.26440995036239401</v>
      </c>
      <c r="BB1651" s="14">
        <v>0.29159034305479198</v>
      </c>
      <c r="BC1651" s="14">
        <v>0.3141468795772</v>
      </c>
      <c r="BD1651" s="14">
        <v>0.29399927495749101</v>
      </c>
      <c r="BE1651" s="14">
        <v>0.37009732582021998</v>
      </c>
      <c r="BF1651" s="14">
        <v>0.40877999661180098</v>
      </c>
      <c r="BG1651" s="14">
        <v>0.34582802770753701</v>
      </c>
      <c r="BH1651" s="14">
        <v>0.31954172309203099</v>
      </c>
      <c r="BI1651" s="14">
        <v>0.24669435845734999</v>
      </c>
      <c r="BJ1651" s="14">
        <v>0.19349211482049999</v>
      </c>
      <c r="BK1651" s="14">
        <v>0.41719261127196799</v>
      </c>
      <c r="BL1651" s="14">
        <v>6.1605931622211597E-2</v>
      </c>
      <c r="BM1651" s="14">
        <v>0.26488368507231502</v>
      </c>
      <c r="BN1651" s="14">
        <v>0.30725188192653702</v>
      </c>
      <c r="BO1651" s="14"/>
      <c r="BP1651" s="14">
        <v>0.27988600227315003</v>
      </c>
      <c r="BQ1651" s="14">
        <v>0.25580195394253602</v>
      </c>
      <c r="BR1651" s="14">
        <v>0.34802392566867402</v>
      </c>
      <c r="BS1651" s="14">
        <v>0.35877014744000602</v>
      </c>
      <c r="BT1651" s="14">
        <v>0.27896469556151898</v>
      </c>
      <c r="BU1651" s="14">
        <v>0.28675462494183701</v>
      </c>
      <c r="BV1651" s="14"/>
      <c r="BW1651" s="14">
        <v>0.29801584816876397</v>
      </c>
      <c r="BX1651" s="14">
        <v>0.32945530945833901</v>
      </c>
      <c r="BY1651" s="14" t="s">
        <v>120</v>
      </c>
      <c r="BZ1651" s="14">
        <v>0.37931525227225099</v>
      </c>
      <c r="CA1651" s="14">
        <v>0.26529185373706099</v>
      </c>
      <c r="CB1651" s="14">
        <v>0.29918917733223099</v>
      </c>
      <c r="CC1651" s="14">
        <v>0.14208486112990601</v>
      </c>
      <c r="CD1651" s="14"/>
      <c r="CE1651" s="14">
        <v>0.29861448935131502</v>
      </c>
      <c r="CF1651" s="14">
        <v>0.34494099368297698</v>
      </c>
      <c r="CG1651" s="14">
        <v>0.29523597166952698</v>
      </c>
      <c r="CH1651" s="14">
        <v>0.31399440688091801</v>
      </c>
      <c r="CI1651" s="14"/>
      <c r="CJ1651" s="14">
        <v>0.30556035507906698</v>
      </c>
      <c r="CK1651" s="14">
        <v>0.26944540503075598</v>
      </c>
      <c r="CL1651" s="14">
        <v>0.31722388881455099</v>
      </c>
      <c r="CM1651" s="14">
        <v>0.201166443211445</v>
      </c>
      <c r="CN1651" s="14"/>
      <c r="CO1651" s="14">
        <v>0.36633300561526999</v>
      </c>
      <c r="CP1651" s="14">
        <v>0.29146105847885201</v>
      </c>
      <c r="CQ1651" s="14"/>
      <c r="CR1651" s="14">
        <v>0.27242081134260898</v>
      </c>
      <c r="CS1651" s="14">
        <v>0.30726137848726398</v>
      </c>
    </row>
    <row r="1652" spans="2:97" x14ac:dyDescent="0.3">
      <c r="C1652" s="14"/>
      <c r="D1652" s="14"/>
      <c r="E1652" s="14"/>
      <c r="F1652" s="14"/>
      <c r="G1652" s="14"/>
      <c r="H1652" s="14"/>
      <c r="I1652" s="14"/>
      <c r="J1652" s="14"/>
      <c r="K1652" s="14"/>
      <c r="L1652" s="14"/>
      <c r="M1652" s="14"/>
      <c r="N1652" s="14"/>
      <c r="O1652" s="14"/>
      <c r="P1652" s="14"/>
      <c r="Q1652" s="14"/>
      <c r="R1652" s="14"/>
      <c r="S1652" s="14"/>
      <c r="T1652" s="14"/>
      <c r="U1652" s="14"/>
      <c r="V1652" s="14"/>
      <c r="W1652" s="14"/>
      <c r="X1652" s="14"/>
      <c r="Y1652" s="14"/>
      <c r="Z1652" s="14"/>
      <c r="AA1652" s="14"/>
      <c r="AB1652" s="14"/>
      <c r="AC1652" s="14"/>
      <c r="AD1652" s="14"/>
      <c r="AE1652" s="14"/>
      <c r="AF1652" s="14"/>
      <c r="AG1652" s="14"/>
      <c r="AH1652" s="14"/>
      <c r="AI1652" s="14"/>
      <c r="AJ1652" s="14"/>
      <c r="AK1652" s="14"/>
      <c r="AL1652" s="14"/>
      <c r="AM1652" s="14"/>
      <c r="AN1652" s="14"/>
      <c r="AO1652" s="14"/>
      <c r="AP1652" s="14"/>
      <c r="AQ1652" s="14"/>
      <c r="AR1652" s="14"/>
      <c r="AS1652" s="14"/>
      <c r="AT1652" s="14"/>
      <c r="AU1652" s="14"/>
      <c r="AV1652" s="14"/>
      <c r="AW1652" s="14"/>
      <c r="AX1652" s="14"/>
      <c r="AY1652" s="14"/>
      <c r="AZ1652" s="14"/>
      <c r="BA1652" s="14"/>
      <c r="BB1652" s="14"/>
      <c r="BC1652" s="14"/>
      <c r="BD1652" s="14"/>
      <c r="BE1652" s="14"/>
      <c r="BF1652" s="14"/>
      <c r="BG1652" s="14"/>
      <c r="BH1652" s="14"/>
      <c r="BI1652" s="14"/>
      <c r="BJ1652" s="14"/>
      <c r="BK1652" s="14"/>
      <c r="BL1652" s="14"/>
      <c r="BM1652" s="14"/>
      <c r="BN1652" s="14"/>
      <c r="BO1652" s="14"/>
      <c r="BP1652" s="14"/>
      <c r="BQ1652" s="14"/>
      <c r="BR1652" s="14"/>
      <c r="BS1652" s="14"/>
      <c r="BT1652" s="14"/>
      <c r="BU1652" s="14"/>
      <c r="BV1652" s="14"/>
      <c r="BW1652" s="14"/>
      <c r="BX1652" s="14"/>
      <c r="BY1652" s="14"/>
      <c r="BZ1652" s="14"/>
      <c r="CA1652" s="14"/>
      <c r="CB1652" s="14"/>
      <c r="CC1652" s="14"/>
      <c r="CD1652" s="14"/>
      <c r="CE1652" s="14"/>
      <c r="CF1652" s="14"/>
      <c r="CG1652" s="14"/>
      <c r="CH1652" s="14"/>
      <c r="CI1652" s="14"/>
      <c r="CJ1652" s="14"/>
      <c r="CK1652" s="14"/>
      <c r="CL1652" s="14"/>
      <c r="CM1652" s="14"/>
      <c r="CN1652" s="14"/>
      <c r="CO1652" s="14"/>
      <c r="CP1652" s="14"/>
      <c r="CQ1652" s="14"/>
      <c r="CR1652" s="14"/>
      <c r="CS1652" s="14"/>
    </row>
    <row r="1653" spans="2:97" x14ac:dyDescent="0.3">
      <c r="B1653" s="6" t="s">
        <v>603</v>
      </c>
      <c r="C1653" s="14"/>
      <c r="D1653" s="14"/>
      <c r="E1653" s="14"/>
      <c r="F1653" s="14"/>
      <c r="G1653" s="14"/>
      <c r="H1653" s="14"/>
      <c r="I1653" s="14"/>
      <c r="J1653" s="14"/>
      <c r="K1653" s="14"/>
      <c r="L1653" s="14"/>
      <c r="M1653" s="14"/>
      <c r="N1653" s="14"/>
      <c r="O1653" s="14"/>
      <c r="P1653" s="14"/>
      <c r="Q1653" s="14"/>
      <c r="R1653" s="14"/>
      <c r="S1653" s="14"/>
      <c r="T1653" s="14"/>
      <c r="U1653" s="14"/>
      <c r="V1653" s="14"/>
      <c r="W1653" s="14"/>
      <c r="X1653" s="14"/>
      <c r="Y1653" s="14"/>
      <c r="Z1653" s="14"/>
      <c r="AA1653" s="14"/>
      <c r="AB1653" s="14"/>
      <c r="AC1653" s="14"/>
      <c r="AD1653" s="14"/>
      <c r="AE1653" s="14"/>
      <c r="AF1653" s="14"/>
      <c r="AG1653" s="14"/>
      <c r="AH1653" s="14"/>
      <c r="AI1653" s="14"/>
      <c r="AJ1653" s="14"/>
      <c r="AK1653" s="14"/>
      <c r="AL1653" s="14"/>
      <c r="AM1653" s="14"/>
      <c r="AN1653" s="14"/>
      <c r="AO1653" s="14"/>
      <c r="AP1653" s="14"/>
      <c r="AQ1653" s="14"/>
      <c r="AR1653" s="14"/>
      <c r="AS1653" s="14"/>
      <c r="AT1653" s="14"/>
      <c r="AU1653" s="14"/>
      <c r="AV1653" s="14"/>
      <c r="AW1653" s="14"/>
      <c r="AX1653" s="14"/>
      <c r="AY1653" s="14"/>
      <c r="AZ1653" s="14"/>
      <c r="BA1653" s="14"/>
      <c r="BB1653" s="14"/>
      <c r="BC1653" s="14"/>
      <c r="BD1653" s="14"/>
      <c r="BE1653" s="14"/>
      <c r="BF1653" s="14"/>
      <c r="BG1653" s="14"/>
      <c r="BH1653" s="14"/>
      <c r="BI1653" s="14"/>
      <c r="BJ1653" s="14"/>
      <c r="BK1653" s="14"/>
      <c r="BL1653" s="14"/>
      <c r="BM1653" s="14"/>
      <c r="BN1653" s="14"/>
      <c r="BO1653" s="14"/>
      <c r="BP1653" s="14"/>
      <c r="BQ1653" s="14"/>
      <c r="BR1653" s="14"/>
      <c r="BS1653" s="14"/>
      <c r="BT1653" s="14"/>
      <c r="BU1653" s="14"/>
      <c r="BV1653" s="14"/>
      <c r="BW1653" s="14"/>
      <c r="BX1653" s="14"/>
      <c r="BY1653" s="14"/>
      <c r="BZ1653" s="14"/>
      <c r="CA1653" s="14"/>
      <c r="CB1653" s="14"/>
      <c r="CC1653" s="14"/>
      <c r="CD1653" s="14"/>
      <c r="CE1653" s="14"/>
      <c r="CF1653" s="14"/>
      <c r="CG1653" s="14"/>
      <c r="CH1653" s="14"/>
      <c r="CI1653" s="14"/>
      <c r="CJ1653" s="14"/>
      <c r="CK1653" s="14"/>
      <c r="CL1653" s="14"/>
      <c r="CM1653" s="14"/>
      <c r="CN1653" s="14"/>
      <c r="CO1653" s="14"/>
      <c r="CP1653" s="14"/>
      <c r="CQ1653" s="14"/>
      <c r="CR1653" s="14"/>
      <c r="CS1653" s="14"/>
    </row>
    <row r="1654" spans="2:97" x14ac:dyDescent="0.3">
      <c r="B1654" s="24" t="s">
        <v>118</v>
      </c>
      <c r="C1654" s="14"/>
      <c r="D1654" s="14"/>
      <c r="E1654" s="14"/>
      <c r="F1654" s="14"/>
      <c r="G1654" s="14"/>
      <c r="H1654" s="14"/>
      <c r="I1654" s="14"/>
      <c r="J1654" s="14"/>
      <c r="K1654" s="14"/>
      <c r="L1654" s="14"/>
      <c r="M1654" s="14"/>
      <c r="N1654" s="14"/>
      <c r="O1654" s="14"/>
      <c r="P1654" s="14"/>
      <c r="Q1654" s="14"/>
      <c r="R1654" s="14"/>
      <c r="S1654" s="14"/>
      <c r="T1654" s="14"/>
      <c r="U1654" s="14"/>
      <c r="V1654" s="14"/>
      <c r="W1654" s="14"/>
      <c r="X1654" s="14"/>
      <c r="Y1654" s="14"/>
      <c r="Z1654" s="14"/>
      <c r="AA1654" s="14"/>
      <c r="AB1654" s="14"/>
      <c r="AC1654" s="14"/>
      <c r="AD1654" s="14"/>
      <c r="AE1654" s="14"/>
      <c r="AF1654" s="14"/>
      <c r="AG1654" s="14"/>
      <c r="AH1654" s="14"/>
      <c r="AI1654" s="14"/>
      <c r="AJ1654" s="14"/>
      <c r="AK1654" s="14"/>
      <c r="AL1654" s="14"/>
      <c r="AM1654" s="14"/>
      <c r="AN1654" s="14"/>
      <c r="AO1654" s="14"/>
      <c r="AP1654" s="14"/>
      <c r="AQ1654" s="14"/>
      <c r="AR1654" s="14"/>
      <c r="AS1654" s="14"/>
      <c r="AT1654" s="14"/>
      <c r="AU1654" s="14"/>
      <c r="AV1654" s="14"/>
      <c r="AW1654" s="14"/>
      <c r="AX1654" s="14"/>
      <c r="AY1654" s="14"/>
      <c r="AZ1654" s="14"/>
      <c r="BA1654" s="14"/>
      <c r="BB1654" s="14"/>
      <c r="BC1654" s="14"/>
      <c r="BD1654" s="14"/>
      <c r="BE1654" s="14"/>
      <c r="BF1654" s="14"/>
      <c r="BG1654" s="14"/>
      <c r="BH1654" s="14"/>
      <c r="BI1654" s="14"/>
      <c r="BJ1654" s="14"/>
      <c r="BK1654" s="14"/>
      <c r="BL1654" s="14"/>
      <c r="BM1654" s="14"/>
      <c r="BN1654" s="14"/>
      <c r="BO1654" s="14"/>
      <c r="BP1654" s="14"/>
      <c r="BQ1654" s="14"/>
      <c r="BR1654" s="14"/>
      <c r="BS1654" s="14"/>
      <c r="BT1654" s="14"/>
      <c r="BU1654" s="14"/>
      <c r="BV1654" s="14"/>
      <c r="BW1654" s="14"/>
      <c r="BX1654" s="14"/>
      <c r="BY1654" s="14"/>
      <c r="BZ1654" s="14"/>
      <c r="CA1654" s="14"/>
      <c r="CB1654" s="14"/>
      <c r="CC1654" s="14"/>
      <c r="CD1654" s="14"/>
      <c r="CE1654" s="14"/>
      <c r="CF1654" s="14"/>
      <c r="CG1654" s="14"/>
      <c r="CH1654" s="14"/>
      <c r="CI1654" s="14"/>
      <c r="CJ1654" s="14"/>
      <c r="CK1654" s="14"/>
      <c r="CL1654" s="14"/>
      <c r="CM1654" s="14"/>
      <c r="CN1654" s="14"/>
      <c r="CO1654" s="14"/>
      <c r="CP1654" s="14"/>
      <c r="CQ1654" s="14"/>
      <c r="CR1654" s="14"/>
      <c r="CS1654" s="14"/>
    </row>
    <row r="1655" spans="2:97" x14ac:dyDescent="0.3">
      <c r="B1655" t="s">
        <v>230</v>
      </c>
      <c r="C1655" s="14">
        <v>7.6764303540086204E-2</v>
      </c>
      <c r="D1655" s="14">
        <v>8.9749998837794207E-2</v>
      </c>
      <c r="E1655" s="14">
        <v>6.4289355465594999E-2</v>
      </c>
      <c r="F1655" s="14"/>
      <c r="G1655" s="14">
        <v>9.5298733416813206E-2</v>
      </c>
      <c r="H1655" s="14">
        <v>6.9367601001960197E-2</v>
      </c>
      <c r="I1655" s="14">
        <v>8.1487756471961006E-2</v>
      </c>
      <c r="J1655" s="14">
        <v>9.5139161133434194E-2</v>
      </c>
      <c r="K1655" s="14">
        <v>6.1390188345598701E-2</v>
      </c>
      <c r="L1655" s="14">
        <v>6.2103387501056102E-2</v>
      </c>
      <c r="M1655" s="14"/>
      <c r="N1655" s="14">
        <v>6.9618287658169506E-2</v>
      </c>
      <c r="O1655" s="14">
        <v>6.85761384721255E-2</v>
      </c>
      <c r="P1655" s="14">
        <v>8.0688056574030206E-2</v>
      </c>
      <c r="Q1655" s="14">
        <v>8.8468106112726194E-2</v>
      </c>
      <c r="R1655" s="14"/>
      <c r="S1655" s="14">
        <v>9.3471538103183996E-2</v>
      </c>
      <c r="T1655" s="14">
        <v>5.3554344792391399E-2</v>
      </c>
      <c r="U1655" s="14">
        <v>4.08106223589648E-2</v>
      </c>
      <c r="V1655" s="14">
        <v>8.9219790054645795E-2</v>
      </c>
      <c r="W1655" s="14">
        <v>9.2208254942495294E-2</v>
      </c>
      <c r="X1655" s="14">
        <v>7.2843865952221906E-2</v>
      </c>
      <c r="Y1655" s="14">
        <v>0.10165538648158901</v>
      </c>
      <c r="Z1655" s="14">
        <v>8.1077111793800102E-2</v>
      </c>
      <c r="AA1655" s="14">
        <v>5.8778005107855302E-2</v>
      </c>
      <c r="AB1655" s="14">
        <v>7.45465265851359E-2</v>
      </c>
      <c r="AC1655" s="14">
        <v>0.104469490849932</v>
      </c>
      <c r="AD1655" s="14">
        <v>8.7352179645062603E-2</v>
      </c>
      <c r="AE1655" s="14"/>
      <c r="AF1655" s="14">
        <v>8.2524140351479897E-2</v>
      </c>
      <c r="AG1655" s="14">
        <v>6.9761073341029795E-2</v>
      </c>
      <c r="AH1655" s="14">
        <v>5.9754005327522702E-2</v>
      </c>
      <c r="AI1655" s="14">
        <v>0.14383732543920399</v>
      </c>
      <c r="AJ1655" s="14">
        <v>5.6207178825209099E-2</v>
      </c>
      <c r="AK1655" s="14"/>
      <c r="AL1655" s="14">
        <v>6.8107273164788304E-2</v>
      </c>
      <c r="AM1655" s="14">
        <v>7.1040281803526006E-2</v>
      </c>
      <c r="AN1655" s="14">
        <v>4.6598648573974701E-2</v>
      </c>
      <c r="AO1655" s="14">
        <v>0.13334158934691501</v>
      </c>
      <c r="AP1655" s="14">
        <v>6.3370522120180406E-2</v>
      </c>
      <c r="AQ1655" s="14">
        <v>4.6118861384449303E-2</v>
      </c>
      <c r="AR1655" s="14"/>
      <c r="AS1655" s="14">
        <v>8.1401962905560996E-2</v>
      </c>
      <c r="AT1655" s="14">
        <v>8.2343321562668603E-2</v>
      </c>
      <c r="AU1655" s="14">
        <v>7.2664918124561703E-2</v>
      </c>
      <c r="AV1655" s="14">
        <v>7.3444124401875893E-2</v>
      </c>
      <c r="AW1655" s="14">
        <v>5.40106370163052E-2</v>
      </c>
      <c r="AX1655" s="14"/>
      <c r="AY1655" s="14">
        <v>0.13564389395690299</v>
      </c>
      <c r="AZ1655" s="14">
        <v>0.18775736912046501</v>
      </c>
      <c r="BA1655" s="14">
        <v>5.2954769102555803E-2</v>
      </c>
      <c r="BB1655" s="14">
        <v>7.7954192873326403E-2</v>
      </c>
      <c r="BC1655" s="14">
        <v>0.14985704485605</v>
      </c>
      <c r="BD1655" s="14">
        <v>8.2128847350140893E-2</v>
      </c>
      <c r="BE1655" s="14">
        <v>4.48993083765023E-2</v>
      </c>
      <c r="BF1655" s="14">
        <v>8.5184989764584607E-2</v>
      </c>
      <c r="BG1655" s="14">
        <v>7.5599345747457206E-2</v>
      </c>
      <c r="BH1655" s="14">
        <v>5.7963083765244297E-2</v>
      </c>
      <c r="BI1655" s="14">
        <v>6.3242238386843896E-2</v>
      </c>
      <c r="BJ1655" s="14">
        <v>5.2327609845705197E-2</v>
      </c>
      <c r="BK1655" s="14">
        <v>5.51348940472801E-2</v>
      </c>
      <c r="BL1655" s="14">
        <v>8.1028688174414804E-2</v>
      </c>
      <c r="BM1655" s="14">
        <v>3.62229366516236E-2</v>
      </c>
      <c r="BN1655" s="14">
        <v>8.1959401131789705E-2</v>
      </c>
      <c r="BO1655" s="14"/>
      <c r="BP1655" s="14">
        <v>9.1507735477632399E-2</v>
      </c>
      <c r="BQ1655" s="14">
        <v>5.1662253609003499E-2</v>
      </c>
      <c r="BR1655" s="14">
        <v>7.8024190204350197E-2</v>
      </c>
      <c r="BS1655" s="14">
        <v>9.1055773291423198E-2</v>
      </c>
      <c r="BT1655" s="14">
        <v>7.4304288756323597E-2</v>
      </c>
      <c r="BU1655" s="14">
        <v>9.7638351721373903E-2</v>
      </c>
      <c r="BV1655" s="14"/>
      <c r="BW1655" s="14">
        <v>6.1572232967920998E-2</v>
      </c>
      <c r="BX1655" s="14">
        <v>6.9958199725061496E-2</v>
      </c>
      <c r="BY1655" s="14" t="s">
        <v>120</v>
      </c>
      <c r="BZ1655" s="14">
        <v>0.13923196296125601</v>
      </c>
      <c r="CA1655" s="14">
        <v>9.8845338014731707E-2</v>
      </c>
      <c r="CB1655" s="14">
        <v>9.0821520552428897E-2</v>
      </c>
      <c r="CC1655" s="14">
        <v>4.6928925606508097E-2</v>
      </c>
      <c r="CD1655" s="14"/>
      <c r="CE1655" s="14">
        <v>0.104589541166074</v>
      </c>
      <c r="CF1655" s="14">
        <v>6.70071754816641E-2</v>
      </c>
      <c r="CG1655" s="14">
        <v>8.7328818914225795E-2</v>
      </c>
      <c r="CH1655" s="14">
        <v>7.1198643478877902E-2</v>
      </c>
      <c r="CI1655" s="14"/>
      <c r="CJ1655" s="14">
        <v>9.1043279481601402E-2</v>
      </c>
      <c r="CK1655" s="14">
        <v>6.9651553735160701E-2</v>
      </c>
      <c r="CL1655" s="14">
        <v>7.3801608192269996E-2</v>
      </c>
      <c r="CM1655" s="14">
        <v>8.6027643373400103E-2</v>
      </c>
      <c r="CN1655" s="14"/>
      <c r="CO1655" s="14">
        <v>0.127073305215613</v>
      </c>
      <c r="CP1655" s="14">
        <v>6.9437266684634194E-2</v>
      </c>
      <c r="CQ1655" s="14"/>
      <c r="CR1655" s="14">
        <v>9.0289291110073305E-2</v>
      </c>
      <c r="CS1655" s="14">
        <v>7.3951015391171507E-2</v>
      </c>
    </row>
    <row r="1656" spans="2:97" x14ac:dyDescent="0.3">
      <c r="B1656" t="s">
        <v>231</v>
      </c>
      <c r="C1656" s="14">
        <v>0.19010143078092201</v>
      </c>
      <c r="D1656" s="14">
        <v>0.20508369116817801</v>
      </c>
      <c r="E1656" s="14">
        <v>0.17600932121594701</v>
      </c>
      <c r="F1656" s="14"/>
      <c r="G1656" s="14">
        <v>0.22168024761230601</v>
      </c>
      <c r="H1656" s="14">
        <v>0.243544536219748</v>
      </c>
      <c r="I1656" s="14">
        <v>0.16694159398074099</v>
      </c>
      <c r="J1656" s="14">
        <v>0.175166461929115</v>
      </c>
      <c r="K1656" s="14">
        <v>0.145547629771828</v>
      </c>
      <c r="L1656" s="14">
        <v>0.18656930095042101</v>
      </c>
      <c r="M1656" s="14"/>
      <c r="N1656" s="14">
        <v>0.191204067944858</v>
      </c>
      <c r="O1656" s="14">
        <v>0.18537790558557601</v>
      </c>
      <c r="P1656" s="14">
        <v>0.198780683511317</v>
      </c>
      <c r="Q1656" s="14">
        <v>0.18628027221323001</v>
      </c>
      <c r="R1656" s="14"/>
      <c r="S1656" s="14">
        <v>0.16559314450763399</v>
      </c>
      <c r="T1656" s="14">
        <v>0.192732269820725</v>
      </c>
      <c r="U1656" s="14">
        <v>0.17769781864158299</v>
      </c>
      <c r="V1656" s="14">
        <v>0.219353832022948</v>
      </c>
      <c r="W1656" s="14">
        <v>0.22091494759577801</v>
      </c>
      <c r="X1656" s="14">
        <v>0.273431910214747</v>
      </c>
      <c r="Y1656" s="14">
        <v>0.13540438687202899</v>
      </c>
      <c r="Z1656" s="14">
        <v>0.22330223686730799</v>
      </c>
      <c r="AA1656" s="14">
        <v>0.17353150931091099</v>
      </c>
      <c r="AB1656" s="14">
        <v>0.19263623380283801</v>
      </c>
      <c r="AC1656" s="14">
        <v>0.16217183854800099</v>
      </c>
      <c r="AD1656" s="14">
        <v>0.11818385476127299</v>
      </c>
      <c r="AE1656" s="14"/>
      <c r="AF1656" s="14">
        <v>0.20774419045046799</v>
      </c>
      <c r="AG1656" s="14">
        <v>0.18107097449994999</v>
      </c>
      <c r="AH1656" s="14">
        <v>0.171239830820031</v>
      </c>
      <c r="AI1656" s="14">
        <v>0.225255871197029</v>
      </c>
      <c r="AJ1656" s="14">
        <v>0.14492614689781499</v>
      </c>
      <c r="AK1656" s="14"/>
      <c r="AL1656" s="14">
        <v>0.20946597985357701</v>
      </c>
      <c r="AM1656" s="14">
        <v>0.19673912639091501</v>
      </c>
      <c r="AN1656" s="14">
        <v>0.16113078326799199</v>
      </c>
      <c r="AO1656" s="14">
        <v>0.22204093747513201</v>
      </c>
      <c r="AP1656" s="14">
        <v>0.13000632825303199</v>
      </c>
      <c r="AQ1656" s="14">
        <v>0.13377495119151001</v>
      </c>
      <c r="AR1656" s="14"/>
      <c r="AS1656" s="14">
        <v>0.16159175752930799</v>
      </c>
      <c r="AT1656" s="14">
        <v>0.204000104869418</v>
      </c>
      <c r="AU1656" s="14">
        <v>0.16944230084540701</v>
      </c>
      <c r="AV1656" s="14">
        <v>0.22055660817640499</v>
      </c>
      <c r="AW1656" s="14">
        <v>0.28747734460297603</v>
      </c>
      <c r="AX1656" s="14"/>
      <c r="AY1656" s="14">
        <v>0.110300133706337</v>
      </c>
      <c r="AZ1656" s="14">
        <v>0.16849868492258199</v>
      </c>
      <c r="BA1656" s="14">
        <v>0.15415307864789801</v>
      </c>
      <c r="BB1656" s="14">
        <v>0.213729834070265</v>
      </c>
      <c r="BC1656" s="14">
        <v>0.20255637910585</v>
      </c>
      <c r="BD1656" s="14">
        <v>0.15046355375795001</v>
      </c>
      <c r="BE1656" s="14">
        <v>0.22048964760890899</v>
      </c>
      <c r="BF1656" s="14">
        <v>0.20523314463697001</v>
      </c>
      <c r="BG1656" s="14">
        <v>0.18453200650829699</v>
      </c>
      <c r="BH1656" s="14">
        <v>0.17007422715484399</v>
      </c>
      <c r="BI1656" s="14">
        <v>0.207380934743916</v>
      </c>
      <c r="BJ1656" s="14">
        <v>0.24477364645305799</v>
      </c>
      <c r="BK1656" s="14">
        <v>0.20976039805076799</v>
      </c>
      <c r="BL1656" s="14">
        <v>0.202526360805733</v>
      </c>
      <c r="BM1656" s="14">
        <v>0.17332332178731899</v>
      </c>
      <c r="BN1656" s="14">
        <v>0.19860272363991299</v>
      </c>
      <c r="BO1656" s="14"/>
      <c r="BP1656" s="14">
        <v>0.19895728212793801</v>
      </c>
      <c r="BQ1656" s="14">
        <v>0.187265690274835</v>
      </c>
      <c r="BR1656" s="14">
        <v>0.23069783411299499</v>
      </c>
      <c r="BS1656" s="14">
        <v>0.16252395873237599</v>
      </c>
      <c r="BT1656" s="14">
        <v>0.21300861767562701</v>
      </c>
      <c r="BU1656" s="14">
        <v>8.7552999558954403E-2</v>
      </c>
      <c r="BV1656" s="14"/>
      <c r="BW1656" s="14">
        <v>0.182157303315689</v>
      </c>
      <c r="BX1656" s="14">
        <v>0.19808696088152</v>
      </c>
      <c r="BY1656" s="14" t="s">
        <v>120</v>
      </c>
      <c r="BZ1656" s="14">
        <v>0.205913317464191</v>
      </c>
      <c r="CA1656" s="14">
        <v>0.15586763673908899</v>
      </c>
      <c r="CB1656" s="14">
        <v>0.20438448981025101</v>
      </c>
      <c r="CC1656" s="14">
        <v>0.20702428002559101</v>
      </c>
      <c r="CD1656" s="14"/>
      <c r="CE1656" s="14">
        <v>0.2096481081096</v>
      </c>
      <c r="CF1656" s="14">
        <v>0.213595694857215</v>
      </c>
      <c r="CG1656" s="14">
        <v>0.18388142954943401</v>
      </c>
      <c r="CH1656" s="14">
        <v>0.208866225877574</v>
      </c>
      <c r="CI1656" s="14"/>
      <c r="CJ1656" s="14">
        <v>0.199067756500449</v>
      </c>
      <c r="CK1656" s="14">
        <v>0.18882208639842701</v>
      </c>
      <c r="CL1656" s="14">
        <v>0.19830100711448001</v>
      </c>
      <c r="CM1656" s="14">
        <v>9.8822824734342701E-2</v>
      </c>
      <c r="CN1656" s="14"/>
      <c r="CO1656" s="14">
        <v>0.27148941036072699</v>
      </c>
      <c r="CP1656" s="14">
        <v>0.17995059863795301</v>
      </c>
      <c r="CQ1656" s="14"/>
      <c r="CR1656" s="14">
        <v>0.281395249755229</v>
      </c>
      <c r="CS1656" s="14">
        <v>0.18213296523383701</v>
      </c>
    </row>
    <row r="1657" spans="2:97" x14ac:dyDescent="0.3">
      <c r="B1657" t="s">
        <v>232</v>
      </c>
      <c r="C1657" s="14">
        <v>0.221557280123895</v>
      </c>
      <c r="D1657" s="14">
        <v>0.23566659528310399</v>
      </c>
      <c r="E1657" s="14">
        <v>0.20841228578318599</v>
      </c>
      <c r="F1657" s="14"/>
      <c r="G1657" s="14">
        <v>0.22557288566796199</v>
      </c>
      <c r="H1657" s="14">
        <v>0.21856492344548001</v>
      </c>
      <c r="I1657" s="14">
        <v>0.18322204030928099</v>
      </c>
      <c r="J1657" s="14">
        <v>0.21943473426915</v>
      </c>
      <c r="K1657" s="14">
        <v>0.25282063074495598</v>
      </c>
      <c r="L1657" s="14">
        <v>0.233258754910531</v>
      </c>
      <c r="M1657" s="14"/>
      <c r="N1657" s="14">
        <v>0.18766320032693601</v>
      </c>
      <c r="O1657" s="14">
        <v>0.190916839928919</v>
      </c>
      <c r="P1657" s="14">
        <v>0.25338621696901598</v>
      </c>
      <c r="Q1657" s="14">
        <v>0.260900075376514</v>
      </c>
      <c r="R1657" s="14"/>
      <c r="S1657" s="14">
        <v>0.24407906087360201</v>
      </c>
      <c r="T1657" s="14">
        <v>0.19570579486435899</v>
      </c>
      <c r="U1657" s="14">
        <v>0.24911063411436801</v>
      </c>
      <c r="V1657" s="14">
        <v>0.193282355011134</v>
      </c>
      <c r="W1657" s="14">
        <v>0.283905131033797</v>
      </c>
      <c r="X1657" s="14">
        <v>0.19448306857405001</v>
      </c>
      <c r="Y1657" s="14">
        <v>0.21264831106224699</v>
      </c>
      <c r="Z1657" s="14">
        <v>0.225122080383969</v>
      </c>
      <c r="AA1657" s="14">
        <v>0.18784332568148801</v>
      </c>
      <c r="AB1657" s="14">
        <v>0.26985074873058801</v>
      </c>
      <c r="AC1657" s="14">
        <v>0.19968079514786</v>
      </c>
      <c r="AD1657" s="14">
        <v>0.209085174826633</v>
      </c>
      <c r="AE1657" s="14"/>
      <c r="AF1657" s="14">
        <v>0.26757080323208299</v>
      </c>
      <c r="AG1657" s="14">
        <v>0.19084235979029901</v>
      </c>
      <c r="AH1657" s="14">
        <v>0.13950687770786199</v>
      </c>
      <c r="AI1657" s="14">
        <v>0.28047706016024299</v>
      </c>
      <c r="AJ1657" s="14">
        <v>0.11827451541910999</v>
      </c>
      <c r="AK1657" s="14"/>
      <c r="AL1657" s="14">
        <v>0.167884698728163</v>
      </c>
      <c r="AM1657" s="14">
        <v>0.26798593371456098</v>
      </c>
      <c r="AN1657" s="14">
        <v>0.16719575289562</v>
      </c>
      <c r="AO1657" s="14">
        <v>0.26017492204713499</v>
      </c>
      <c r="AP1657" s="14">
        <v>0.13738790753386501</v>
      </c>
      <c r="AQ1657" s="14">
        <v>0.28201610125280802</v>
      </c>
      <c r="AR1657" s="14"/>
      <c r="AS1657" s="14">
        <v>0.27535361662231</v>
      </c>
      <c r="AT1657" s="14">
        <v>0.22491017817748199</v>
      </c>
      <c r="AU1657" s="14">
        <v>0.16806520402905101</v>
      </c>
      <c r="AV1657" s="14">
        <v>0.211574263714189</v>
      </c>
      <c r="AW1657" s="14">
        <v>0.152525831506302</v>
      </c>
      <c r="AX1657" s="14"/>
      <c r="AY1657" s="14">
        <v>0.412358727429466</v>
      </c>
      <c r="AZ1657" s="14">
        <v>0.22813577037632901</v>
      </c>
      <c r="BA1657" s="14">
        <v>0.285863742650727</v>
      </c>
      <c r="BB1657" s="14">
        <v>0.27414862723892203</v>
      </c>
      <c r="BC1657" s="14">
        <v>0.21156574010048801</v>
      </c>
      <c r="BD1657" s="14">
        <v>0.23129175497211499</v>
      </c>
      <c r="BE1657" s="14">
        <v>0.21306223248796599</v>
      </c>
      <c r="BF1657" s="14">
        <v>0.158411506170308</v>
      </c>
      <c r="BG1657" s="14">
        <v>0.188253626168881</v>
      </c>
      <c r="BH1657" s="14">
        <v>0.227879520831689</v>
      </c>
      <c r="BI1657" s="14">
        <v>0.24389234082978001</v>
      </c>
      <c r="BJ1657" s="14">
        <v>0.21152114138896</v>
      </c>
      <c r="BK1657" s="14">
        <v>0.260530084988086</v>
      </c>
      <c r="BL1657" s="14">
        <v>0.127552857567757</v>
      </c>
      <c r="BM1657" s="14">
        <v>0.156170489308114</v>
      </c>
      <c r="BN1657" s="14">
        <v>0.143502428327209</v>
      </c>
      <c r="BO1657" s="14"/>
      <c r="BP1657" s="14">
        <v>0.22232029607241099</v>
      </c>
      <c r="BQ1657" s="14">
        <v>0.228408189261466</v>
      </c>
      <c r="BR1657" s="14">
        <v>0.231188635866972</v>
      </c>
      <c r="BS1657" s="14">
        <v>0.19990321367314301</v>
      </c>
      <c r="BT1657" s="14">
        <v>0.21046209774415101</v>
      </c>
      <c r="BU1657" s="14">
        <v>0.26126568161997799</v>
      </c>
      <c r="BV1657" s="14"/>
      <c r="BW1657" s="14">
        <v>0.216950154547465</v>
      </c>
      <c r="BX1657" s="14">
        <v>0.20970137923037199</v>
      </c>
      <c r="BY1657" s="14" t="s">
        <v>120</v>
      </c>
      <c r="BZ1657" s="14">
        <v>0.25777008168910398</v>
      </c>
      <c r="CA1657" s="14">
        <v>0.30558614212263702</v>
      </c>
      <c r="CB1657" s="14">
        <v>0.19558979943747201</v>
      </c>
      <c r="CC1657" s="14">
        <v>0.222600858941984</v>
      </c>
      <c r="CD1657" s="14"/>
      <c r="CE1657" s="14">
        <v>0.22029893352816099</v>
      </c>
      <c r="CF1657" s="14">
        <v>0.16298328714466401</v>
      </c>
      <c r="CG1657" s="14">
        <v>0.25360243088023998</v>
      </c>
      <c r="CH1657" s="14">
        <v>0.222415008885227</v>
      </c>
      <c r="CI1657" s="14"/>
      <c r="CJ1657" s="14">
        <v>0.20112932857868701</v>
      </c>
      <c r="CK1657" s="14">
        <v>0.21260482238803799</v>
      </c>
      <c r="CL1657" s="14">
        <v>0.22862461326658001</v>
      </c>
      <c r="CM1657" s="14">
        <v>0.244279022184825</v>
      </c>
      <c r="CN1657" s="14"/>
      <c r="CO1657" s="14">
        <v>0.20505341701660401</v>
      </c>
      <c r="CP1657" s="14">
        <v>0.22193411421166601</v>
      </c>
      <c r="CQ1657" s="14"/>
      <c r="CR1657" s="14">
        <v>0.209640303236277</v>
      </c>
      <c r="CS1657" s="14">
        <v>0.217869639922596</v>
      </c>
    </row>
    <row r="1658" spans="2:97" x14ac:dyDescent="0.3">
      <c r="B1658" t="s">
        <v>233</v>
      </c>
      <c r="C1658" s="14">
        <v>0.25754267311506301</v>
      </c>
      <c r="D1658" s="14">
        <v>0.25526843880837702</v>
      </c>
      <c r="E1658" s="14">
        <v>0.25962642910464101</v>
      </c>
      <c r="F1658" s="14"/>
      <c r="G1658" s="14">
        <v>0.25419791402407199</v>
      </c>
      <c r="H1658" s="14">
        <v>0.233000125517458</v>
      </c>
      <c r="I1658" s="14">
        <v>0.28821388081532601</v>
      </c>
      <c r="J1658" s="14">
        <v>0.25126559162443202</v>
      </c>
      <c r="K1658" s="14">
        <v>0.26827092846342598</v>
      </c>
      <c r="L1658" s="14">
        <v>0.25267843066582601</v>
      </c>
      <c r="M1658" s="14"/>
      <c r="N1658" s="14">
        <v>0.27636687563946399</v>
      </c>
      <c r="O1658" s="14">
        <v>0.27359328092431701</v>
      </c>
      <c r="P1658" s="14">
        <v>0.240505973909417</v>
      </c>
      <c r="Q1658" s="14">
        <v>0.23864263358131499</v>
      </c>
      <c r="R1658" s="14"/>
      <c r="S1658" s="14">
        <v>0.25004771742597298</v>
      </c>
      <c r="T1658" s="14">
        <v>0.27019475285637701</v>
      </c>
      <c r="U1658" s="14">
        <v>0.25568386540939703</v>
      </c>
      <c r="V1658" s="14">
        <v>0.30420913224333201</v>
      </c>
      <c r="W1658" s="14">
        <v>0.25057266452086902</v>
      </c>
      <c r="X1658" s="14">
        <v>0.225722466806516</v>
      </c>
      <c r="Y1658" s="14">
        <v>0.30286650452358399</v>
      </c>
      <c r="Z1658" s="14">
        <v>0.27347746458986499</v>
      </c>
      <c r="AA1658" s="14">
        <v>0.25592190544236498</v>
      </c>
      <c r="AB1658" s="14">
        <v>0.202419397289931</v>
      </c>
      <c r="AC1658" s="14">
        <v>0.250155867916102</v>
      </c>
      <c r="AD1658" s="14">
        <v>0.25616116625027802</v>
      </c>
      <c r="AE1658" s="14"/>
      <c r="AF1658" s="14">
        <v>0.24451329434284499</v>
      </c>
      <c r="AG1658" s="14">
        <v>0.28219901585937501</v>
      </c>
      <c r="AH1658" s="14">
        <v>0.29597166644191403</v>
      </c>
      <c r="AI1658" s="14">
        <v>0.185924695838908</v>
      </c>
      <c r="AJ1658" s="14">
        <v>0.24269602363382201</v>
      </c>
      <c r="AK1658" s="14"/>
      <c r="AL1658" s="14">
        <v>0.26783477559347502</v>
      </c>
      <c r="AM1658" s="14">
        <v>0.264167420932092</v>
      </c>
      <c r="AN1658" s="14">
        <v>0.30424112232406098</v>
      </c>
      <c r="AO1658" s="14">
        <v>0.20733553425861601</v>
      </c>
      <c r="AP1658" s="14">
        <v>0.26652485673888499</v>
      </c>
      <c r="AQ1658" s="14">
        <v>0.25920534277100499</v>
      </c>
      <c r="AR1658" s="14"/>
      <c r="AS1658" s="14">
        <v>0.25630913321105903</v>
      </c>
      <c r="AT1658" s="14">
        <v>0.22898808477482499</v>
      </c>
      <c r="AU1658" s="14">
        <v>0.30720379580807899</v>
      </c>
      <c r="AV1658" s="14">
        <v>0.21621037124385001</v>
      </c>
      <c r="AW1658" s="14">
        <v>0.30187049736771199</v>
      </c>
      <c r="AX1658" s="14"/>
      <c r="AY1658" s="14">
        <v>0.27306404732342798</v>
      </c>
      <c r="AZ1658" s="14">
        <v>0.15515470806906501</v>
      </c>
      <c r="BA1658" s="14">
        <v>0.24013161467518601</v>
      </c>
      <c r="BB1658" s="14">
        <v>0.20934977719971001</v>
      </c>
      <c r="BC1658" s="14">
        <v>0.20485862227903101</v>
      </c>
      <c r="BD1658" s="14">
        <v>0.28324799706073001</v>
      </c>
      <c r="BE1658" s="14">
        <v>0.25538079971919397</v>
      </c>
      <c r="BF1658" s="14">
        <v>0.25077118768649298</v>
      </c>
      <c r="BG1658" s="14">
        <v>0.32042356704956598</v>
      </c>
      <c r="BH1658" s="14">
        <v>0.24359128421531401</v>
      </c>
      <c r="BI1658" s="14">
        <v>0.24271921617096301</v>
      </c>
      <c r="BJ1658" s="14">
        <v>0.28533700846802901</v>
      </c>
      <c r="BK1658" s="14">
        <v>0.24151056597239401</v>
      </c>
      <c r="BL1658" s="14">
        <v>0.26662865183676998</v>
      </c>
      <c r="BM1658" s="14">
        <v>0.332052646519163</v>
      </c>
      <c r="BN1658" s="14">
        <v>0.30540681823046201</v>
      </c>
      <c r="BO1658" s="14"/>
      <c r="BP1658" s="14">
        <v>0.252115902952182</v>
      </c>
      <c r="BQ1658" s="14">
        <v>0.25328554879451298</v>
      </c>
      <c r="BR1658" s="14">
        <v>0.24169000669560001</v>
      </c>
      <c r="BS1658" s="14">
        <v>0.28790009710401898</v>
      </c>
      <c r="BT1658" s="14">
        <v>0.25005397417295999</v>
      </c>
      <c r="BU1658" s="14">
        <v>0.25927636720200298</v>
      </c>
      <c r="BV1658" s="14"/>
      <c r="BW1658" s="14">
        <v>0.28591705248875598</v>
      </c>
      <c r="BX1658" s="14">
        <v>0.228483286680912</v>
      </c>
      <c r="BY1658" s="14" t="s">
        <v>120</v>
      </c>
      <c r="BZ1658" s="14">
        <v>0.23351490071241701</v>
      </c>
      <c r="CA1658" s="14">
        <v>0.19555265682553499</v>
      </c>
      <c r="CB1658" s="14">
        <v>0.27382062656252698</v>
      </c>
      <c r="CC1658" s="14">
        <v>0.223304247127313</v>
      </c>
      <c r="CD1658" s="14"/>
      <c r="CE1658" s="14">
        <v>0.22899394623833699</v>
      </c>
      <c r="CF1658" s="14">
        <v>0.28763509192712</v>
      </c>
      <c r="CG1658" s="14">
        <v>0.25305065765706303</v>
      </c>
      <c r="CH1658" s="14">
        <v>0.23780332303349699</v>
      </c>
      <c r="CI1658" s="14"/>
      <c r="CJ1658" s="14">
        <v>0.23061085279535801</v>
      </c>
      <c r="CK1658" s="14">
        <v>0.27158418326946399</v>
      </c>
      <c r="CL1658" s="14">
        <v>0.25525863446826103</v>
      </c>
      <c r="CM1658" s="14">
        <v>0.30619018287235999</v>
      </c>
      <c r="CN1658" s="14"/>
      <c r="CO1658" s="14">
        <v>0.197002373084911</v>
      </c>
      <c r="CP1658" s="14">
        <v>0.26822212399642498</v>
      </c>
      <c r="CQ1658" s="14"/>
      <c r="CR1658" s="14">
        <v>0.213568053228023</v>
      </c>
      <c r="CS1658" s="14">
        <v>0.26750168200159402</v>
      </c>
    </row>
    <row r="1659" spans="2:97" x14ac:dyDescent="0.3">
      <c r="B1659" t="s">
        <v>234</v>
      </c>
      <c r="C1659" s="14">
        <v>0.21940618729325201</v>
      </c>
      <c r="D1659" s="14">
        <v>0.18805761078817501</v>
      </c>
      <c r="E1659" s="14">
        <v>0.248661837720871</v>
      </c>
      <c r="F1659" s="14"/>
      <c r="G1659" s="14">
        <v>0.16847151295056101</v>
      </c>
      <c r="H1659" s="14">
        <v>0.20233457781397701</v>
      </c>
      <c r="I1659" s="14">
        <v>0.24232604513585199</v>
      </c>
      <c r="J1659" s="14">
        <v>0.21248290169268</v>
      </c>
      <c r="K1659" s="14">
        <v>0.228136457665499</v>
      </c>
      <c r="L1659" s="14">
        <v>0.248101639951822</v>
      </c>
      <c r="M1659" s="14"/>
      <c r="N1659" s="14">
        <v>0.25372555571759903</v>
      </c>
      <c r="O1659" s="14">
        <v>0.25716837174825602</v>
      </c>
      <c r="P1659" s="14">
        <v>0.180182724947693</v>
      </c>
      <c r="Q1659" s="14">
        <v>0.17812610352208599</v>
      </c>
      <c r="R1659" s="14"/>
      <c r="S1659" s="14">
        <v>0.21452280473392701</v>
      </c>
      <c r="T1659" s="14">
        <v>0.25578179741585999</v>
      </c>
      <c r="U1659" s="14">
        <v>0.24155730925396199</v>
      </c>
      <c r="V1659" s="14">
        <v>0.183707006957955</v>
      </c>
      <c r="W1659" s="14">
        <v>0.13879600066723299</v>
      </c>
      <c r="X1659" s="14">
        <v>0.17712997296237501</v>
      </c>
      <c r="Y1659" s="14">
        <v>0.207832314114023</v>
      </c>
      <c r="Z1659" s="14">
        <v>0.185210624747361</v>
      </c>
      <c r="AA1659" s="14">
        <v>0.27353127027916502</v>
      </c>
      <c r="AB1659" s="14">
        <v>0.21928064999947</v>
      </c>
      <c r="AC1659" s="14">
        <v>0.23089024461081301</v>
      </c>
      <c r="AD1659" s="14">
        <v>0.307560687395459</v>
      </c>
      <c r="AE1659" s="14"/>
      <c r="AF1659" s="14">
        <v>0.17093088205516199</v>
      </c>
      <c r="AG1659" s="14">
        <v>0.25392522062123901</v>
      </c>
      <c r="AH1659" s="14">
        <v>0.30506687333891302</v>
      </c>
      <c r="AI1659" s="14">
        <v>0.113507967787909</v>
      </c>
      <c r="AJ1659" s="14">
        <v>0.376250810986196</v>
      </c>
      <c r="AK1659" s="14"/>
      <c r="AL1659" s="14">
        <v>0.27241398578616099</v>
      </c>
      <c r="AM1659" s="14">
        <v>0.18034438187594801</v>
      </c>
      <c r="AN1659" s="14">
        <v>0.30550227402358598</v>
      </c>
      <c r="AO1659" s="14">
        <v>0.122665549953531</v>
      </c>
      <c r="AP1659" s="14">
        <v>0.36505729884211702</v>
      </c>
      <c r="AQ1659" s="14">
        <v>0.21498150239174599</v>
      </c>
      <c r="AR1659" s="14"/>
      <c r="AS1659" s="14">
        <v>0.17149584306691101</v>
      </c>
      <c r="AT1659" s="14">
        <v>0.224968637831582</v>
      </c>
      <c r="AU1659" s="14">
        <v>0.25585352140373002</v>
      </c>
      <c r="AV1659" s="14">
        <v>0.26289085628279402</v>
      </c>
      <c r="AW1659" s="14">
        <v>0.204115689506705</v>
      </c>
      <c r="AX1659" s="14"/>
      <c r="AY1659" s="14">
        <v>6.8633197583866198E-2</v>
      </c>
      <c r="AZ1659" s="14">
        <v>0.24671828198979001</v>
      </c>
      <c r="BA1659" s="14">
        <v>0.231200179324491</v>
      </c>
      <c r="BB1659" s="14">
        <v>0.20907713421091201</v>
      </c>
      <c r="BC1659" s="14">
        <v>0.17787794373315299</v>
      </c>
      <c r="BD1659" s="14">
        <v>0.17931270465465199</v>
      </c>
      <c r="BE1659" s="14">
        <v>0.22682345291297201</v>
      </c>
      <c r="BF1659" s="14">
        <v>0.25494737233031001</v>
      </c>
      <c r="BG1659" s="14">
        <v>0.21679004776476299</v>
      </c>
      <c r="BH1659" s="14">
        <v>0.276362540553592</v>
      </c>
      <c r="BI1659" s="14">
        <v>0.21457168658082601</v>
      </c>
      <c r="BJ1659" s="14">
        <v>0.167376319902515</v>
      </c>
      <c r="BK1659" s="14">
        <v>0.233064056941471</v>
      </c>
      <c r="BL1659" s="14">
        <v>0.27917055276175801</v>
      </c>
      <c r="BM1659" s="14">
        <v>0.28355071902296097</v>
      </c>
      <c r="BN1659" s="14">
        <v>0.27052862867062599</v>
      </c>
      <c r="BO1659" s="14"/>
      <c r="BP1659" s="14">
        <v>0.21328729466885901</v>
      </c>
      <c r="BQ1659" s="14">
        <v>0.23959122541602301</v>
      </c>
      <c r="BR1659" s="14">
        <v>0.18245857384147901</v>
      </c>
      <c r="BS1659" s="14">
        <v>0.233186594017364</v>
      </c>
      <c r="BT1659" s="14">
        <v>0.181572440716714</v>
      </c>
      <c r="BU1659" s="14">
        <v>0.27197521545302</v>
      </c>
      <c r="BV1659" s="14"/>
      <c r="BW1659" s="14">
        <v>0.229196188530468</v>
      </c>
      <c r="BX1659" s="14">
        <v>0.26002720890001302</v>
      </c>
      <c r="BY1659" s="14" t="s">
        <v>120</v>
      </c>
      <c r="BZ1659" s="14">
        <v>0.111897844517032</v>
      </c>
      <c r="CA1659" s="14">
        <v>0.20134449705877999</v>
      </c>
      <c r="CB1659" s="14">
        <v>0.193003291398401</v>
      </c>
      <c r="CC1659" s="14">
        <v>0.25366172651468999</v>
      </c>
      <c r="CD1659" s="14"/>
      <c r="CE1659" s="14">
        <v>0.20170861878891799</v>
      </c>
      <c r="CF1659" s="14">
        <v>0.239304162538063</v>
      </c>
      <c r="CG1659" s="14">
        <v>0.170429411847664</v>
      </c>
      <c r="CH1659" s="14">
        <v>0.23616339121463401</v>
      </c>
      <c r="CI1659" s="14"/>
      <c r="CJ1659" s="14">
        <v>0.24489930877365201</v>
      </c>
      <c r="CK1659" s="14">
        <v>0.23117743563311099</v>
      </c>
      <c r="CL1659" s="14">
        <v>0.20974198903657901</v>
      </c>
      <c r="CM1659" s="14">
        <v>0.19646307517886499</v>
      </c>
      <c r="CN1659" s="14"/>
      <c r="CO1659" s="14">
        <v>0.17405490426463399</v>
      </c>
      <c r="CP1659" s="14">
        <v>0.22626857208190401</v>
      </c>
      <c r="CQ1659" s="14"/>
      <c r="CR1659" s="14">
        <v>0.185089254769714</v>
      </c>
      <c r="CS1659" s="14">
        <v>0.22461918171217099</v>
      </c>
    </row>
    <row r="1660" spans="2:97" x14ac:dyDescent="0.3">
      <c r="B1660" t="s">
        <v>92</v>
      </c>
      <c r="C1660" s="14">
        <v>3.4628125146782297E-2</v>
      </c>
      <c r="D1660" s="14">
        <v>2.6173665114371001E-2</v>
      </c>
      <c r="E1660" s="14">
        <v>4.3000770709759599E-2</v>
      </c>
      <c r="F1660" s="14"/>
      <c r="G1660" s="14">
        <v>3.4778706328284399E-2</v>
      </c>
      <c r="H1660" s="14">
        <v>3.3188236001376603E-2</v>
      </c>
      <c r="I1660" s="14">
        <v>3.7808683286839603E-2</v>
      </c>
      <c r="J1660" s="14">
        <v>4.6511149351187803E-2</v>
      </c>
      <c r="K1660" s="14">
        <v>4.3834165008692999E-2</v>
      </c>
      <c r="L1660" s="14">
        <v>1.72884860203429E-2</v>
      </c>
      <c r="M1660" s="14"/>
      <c r="N1660" s="14">
        <v>2.1422012712974101E-2</v>
      </c>
      <c r="O1660" s="14">
        <v>2.4367463340806899E-2</v>
      </c>
      <c r="P1660" s="14">
        <v>4.6456344088526502E-2</v>
      </c>
      <c r="Q1660" s="14">
        <v>4.7582809194128897E-2</v>
      </c>
      <c r="R1660" s="14"/>
      <c r="S1660" s="14">
        <v>3.2285734355680801E-2</v>
      </c>
      <c r="T1660" s="14">
        <v>3.2031040250286698E-2</v>
      </c>
      <c r="U1660" s="14">
        <v>3.5139750221725698E-2</v>
      </c>
      <c r="V1660" s="14">
        <v>1.02278837099848E-2</v>
      </c>
      <c r="W1660" s="14">
        <v>1.36030012398286E-2</v>
      </c>
      <c r="X1660" s="14">
        <v>5.6388715490090398E-2</v>
      </c>
      <c r="Y1660" s="14">
        <v>3.9593096946528697E-2</v>
      </c>
      <c r="Z1660" s="14">
        <v>1.1810481617696E-2</v>
      </c>
      <c r="AA1660" s="14">
        <v>5.0393984178215903E-2</v>
      </c>
      <c r="AB1660" s="14">
        <v>4.1266443592036899E-2</v>
      </c>
      <c r="AC1660" s="14">
        <v>5.2631762927292797E-2</v>
      </c>
      <c r="AD1660" s="14">
        <v>2.1656937121293501E-2</v>
      </c>
      <c r="AE1660" s="14"/>
      <c r="AF1660" s="14">
        <v>2.6716689567962301E-2</v>
      </c>
      <c r="AG1660" s="14">
        <v>2.22013558881075E-2</v>
      </c>
      <c r="AH1660" s="14">
        <v>2.8460746363757099E-2</v>
      </c>
      <c r="AI1660" s="14">
        <v>5.0997079576707398E-2</v>
      </c>
      <c r="AJ1660" s="14">
        <v>6.1645324237847798E-2</v>
      </c>
      <c r="AK1660" s="14"/>
      <c r="AL1660" s="14">
        <v>1.4293286873836001E-2</v>
      </c>
      <c r="AM1660" s="14">
        <v>1.9722855282957499E-2</v>
      </c>
      <c r="AN1660" s="14">
        <v>1.53314189147671E-2</v>
      </c>
      <c r="AO1660" s="14">
        <v>5.4441466918670897E-2</v>
      </c>
      <c r="AP1660" s="14">
        <v>3.7653086511920099E-2</v>
      </c>
      <c r="AQ1660" s="14">
        <v>6.3903241008480799E-2</v>
      </c>
      <c r="AR1660" s="14"/>
      <c r="AS1660" s="14">
        <v>5.3847686664850597E-2</v>
      </c>
      <c r="AT1660" s="14">
        <v>3.4789672784024603E-2</v>
      </c>
      <c r="AU1660" s="14">
        <v>2.6770259789172E-2</v>
      </c>
      <c r="AV1660" s="14">
        <v>1.5323776180886E-2</v>
      </c>
      <c r="AW1660" s="14">
        <v>0</v>
      </c>
      <c r="AX1660" s="14"/>
      <c r="AY1660" s="14">
        <v>0</v>
      </c>
      <c r="AZ1660" s="14">
        <v>1.3735185521769E-2</v>
      </c>
      <c r="BA1660" s="14">
        <v>3.5696615599142702E-2</v>
      </c>
      <c r="BB1660" s="14">
        <v>1.5740434406864099E-2</v>
      </c>
      <c r="BC1660" s="14">
        <v>5.32842699254285E-2</v>
      </c>
      <c r="BD1660" s="14">
        <v>7.3555142204413004E-2</v>
      </c>
      <c r="BE1660" s="14">
        <v>3.9344558894456601E-2</v>
      </c>
      <c r="BF1660" s="14">
        <v>4.54517994113341E-2</v>
      </c>
      <c r="BG1660" s="14">
        <v>1.44014067610359E-2</v>
      </c>
      <c r="BH1660" s="14">
        <v>2.41293434793159E-2</v>
      </c>
      <c r="BI1660" s="14">
        <v>2.8193583287671801E-2</v>
      </c>
      <c r="BJ1660" s="14">
        <v>3.8664273941732601E-2</v>
      </c>
      <c r="BK1660" s="14">
        <v>0</v>
      </c>
      <c r="BL1660" s="14">
        <v>4.3092888853567199E-2</v>
      </c>
      <c r="BM1660" s="14">
        <v>1.86798867108189E-2</v>
      </c>
      <c r="BN1660" s="14">
        <v>0</v>
      </c>
      <c r="BO1660" s="14"/>
      <c r="BP1660" s="14">
        <v>2.1811488700977801E-2</v>
      </c>
      <c r="BQ1660" s="14">
        <v>3.97870926441595E-2</v>
      </c>
      <c r="BR1660" s="14">
        <v>3.5940759278603601E-2</v>
      </c>
      <c r="BS1660" s="14">
        <v>2.5430363181675401E-2</v>
      </c>
      <c r="BT1660" s="14">
        <v>7.0598580934224497E-2</v>
      </c>
      <c r="BU1660" s="14">
        <v>2.2291384444671099E-2</v>
      </c>
      <c r="BV1660" s="14"/>
      <c r="BW1660" s="14">
        <v>2.4207068149700299E-2</v>
      </c>
      <c r="BX1660" s="14">
        <v>3.37429645821219E-2</v>
      </c>
      <c r="BY1660" s="14" t="s">
        <v>120</v>
      </c>
      <c r="BZ1660" s="14">
        <v>5.1671892656000099E-2</v>
      </c>
      <c r="CA1660" s="14">
        <v>4.28037292392279E-2</v>
      </c>
      <c r="CB1660" s="14">
        <v>4.2380272238920401E-2</v>
      </c>
      <c r="CC1660" s="14">
        <v>4.6479961783914697E-2</v>
      </c>
      <c r="CD1660" s="14"/>
      <c r="CE1660" s="14">
        <v>3.4760852168909999E-2</v>
      </c>
      <c r="CF1660" s="14">
        <v>2.9474588051274099E-2</v>
      </c>
      <c r="CG1660" s="14">
        <v>5.1707251151373902E-2</v>
      </c>
      <c r="CH1660" s="14">
        <v>2.3553407510189601E-2</v>
      </c>
      <c r="CI1660" s="14"/>
      <c r="CJ1660" s="14">
        <v>3.3249473870252198E-2</v>
      </c>
      <c r="CK1660" s="14">
        <v>2.6159918575799801E-2</v>
      </c>
      <c r="CL1660" s="14">
        <v>3.4272147921831697E-2</v>
      </c>
      <c r="CM1660" s="14">
        <v>6.82172516562079E-2</v>
      </c>
      <c r="CN1660" s="14"/>
      <c r="CO1660" s="14">
        <v>2.5326590057509601E-2</v>
      </c>
      <c r="CP1660" s="14">
        <v>3.4187324387417298E-2</v>
      </c>
      <c r="CQ1660" s="14"/>
      <c r="CR1660" s="14">
        <v>2.0017847900684799E-2</v>
      </c>
      <c r="CS1660" s="14">
        <v>3.3925515738630597E-2</v>
      </c>
    </row>
    <row r="1661" spans="2:97" x14ac:dyDescent="0.3">
      <c r="B1661" t="s">
        <v>235</v>
      </c>
      <c r="C1661" s="14">
        <v>0.26686573432100802</v>
      </c>
      <c r="D1661" s="14">
        <v>0.29483369000597198</v>
      </c>
      <c r="E1661" s="14">
        <v>0.24029867668154201</v>
      </c>
      <c r="F1661" s="14"/>
      <c r="G1661" s="14">
        <v>0.31697898102911998</v>
      </c>
      <c r="H1661" s="14">
        <v>0.31291213722170802</v>
      </c>
      <c r="I1661" s="14">
        <v>0.24842935045270201</v>
      </c>
      <c r="J1661" s="14">
        <v>0.27030562306255002</v>
      </c>
      <c r="K1661" s="14">
        <v>0.20693781811742701</v>
      </c>
      <c r="L1661" s="14">
        <v>0.248672688451477</v>
      </c>
      <c r="M1661" s="14"/>
      <c r="N1661" s="14">
        <v>0.26082235560302802</v>
      </c>
      <c r="O1661" s="14">
        <v>0.253954044057701</v>
      </c>
      <c r="P1661" s="14">
        <v>0.279468740085347</v>
      </c>
      <c r="Q1661" s="14">
        <v>0.274748378325956</v>
      </c>
      <c r="R1661" s="14"/>
      <c r="S1661" s="14">
        <v>0.259064682610818</v>
      </c>
      <c r="T1661" s="14">
        <v>0.24628661461311599</v>
      </c>
      <c r="U1661" s="14">
        <v>0.218508441000547</v>
      </c>
      <c r="V1661" s="14">
        <v>0.30857362207759298</v>
      </c>
      <c r="W1661" s="14">
        <v>0.31312320253827303</v>
      </c>
      <c r="X1661" s="14">
        <v>0.34627577616696897</v>
      </c>
      <c r="Y1661" s="14">
        <v>0.237059773353618</v>
      </c>
      <c r="Z1661" s="14">
        <v>0.304379348661108</v>
      </c>
      <c r="AA1661" s="14">
        <v>0.23230951441876599</v>
      </c>
      <c r="AB1661" s="14">
        <v>0.26718276038797401</v>
      </c>
      <c r="AC1661" s="14">
        <v>0.266641329397933</v>
      </c>
      <c r="AD1661" s="14">
        <v>0.205536034406336</v>
      </c>
      <c r="AE1661" s="14"/>
      <c r="AF1661" s="14">
        <v>0.29026833080194803</v>
      </c>
      <c r="AG1661" s="14">
        <v>0.25083204784098001</v>
      </c>
      <c r="AH1661" s="14">
        <v>0.23099383614755301</v>
      </c>
      <c r="AI1661" s="14">
        <v>0.36909319663623302</v>
      </c>
      <c r="AJ1661" s="14">
        <v>0.201133325723024</v>
      </c>
      <c r="AK1661" s="14"/>
      <c r="AL1661" s="14">
        <v>0.277573253018365</v>
      </c>
      <c r="AM1661" s="14">
        <v>0.26777940819444102</v>
      </c>
      <c r="AN1661" s="14">
        <v>0.20772943184196699</v>
      </c>
      <c r="AO1661" s="14">
        <v>0.35538252682204702</v>
      </c>
      <c r="AP1661" s="14">
        <v>0.19337685037321301</v>
      </c>
      <c r="AQ1661" s="14">
        <v>0.17989381257595999</v>
      </c>
      <c r="AR1661" s="14"/>
      <c r="AS1661" s="14">
        <v>0.242993720434869</v>
      </c>
      <c r="AT1661" s="14">
        <v>0.28634342643208599</v>
      </c>
      <c r="AU1661" s="14">
        <v>0.24210721896996801</v>
      </c>
      <c r="AV1661" s="14">
        <v>0.29400073257828102</v>
      </c>
      <c r="AW1661" s="14">
        <v>0.34148798161928101</v>
      </c>
      <c r="AX1661" s="14"/>
      <c r="AY1661" s="14">
        <v>0.24594402766324</v>
      </c>
      <c r="AZ1661" s="14">
        <v>0.356256054043047</v>
      </c>
      <c r="BA1661" s="14">
        <v>0.20710784775045399</v>
      </c>
      <c r="BB1661" s="14">
        <v>0.29168402694359202</v>
      </c>
      <c r="BC1661" s="14">
        <v>0.35241342396189901</v>
      </c>
      <c r="BD1661" s="14">
        <v>0.23259240110809001</v>
      </c>
      <c r="BE1661" s="14">
        <v>0.26538895598541101</v>
      </c>
      <c r="BF1661" s="14">
        <v>0.29041813440155501</v>
      </c>
      <c r="BG1661" s="14">
        <v>0.26013135225575401</v>
      </c>
      <c r="BH1661" s="14">
        <v>0.228037310920089</v>
      </c>
      <c r="BI1661" s="14">
        <v>0.27062317313076001</v>
      </c>
      <c r="BJ1661" s="14">
        <v>0.29710125629876299</v>
      </c>
      <c r="BK1661" s="14">
        <v>0.26489529209804802</v>
      </c>
      <c r="BL1661" s="14">
        <v>0.28355504898014799</v>
      </c>
      <c r="BM1661" s="14">
        <v>0.20954625843894301</v>
      </c>
      <c r="BN1661" s="14">
        <v>0.280562124771703</v>
      </c>
      <c r="BO1661" s="14"/>
      <c r="BP1661" s="14">
        <v>0.29046501760557097</v>
      </c>
      <c r="BQ1661" s="14">
        <v>0.23892794388383901</v>
      </c>
      <c r="BR1661" s="14">
        <v>0.30872202431734502</v>
      </c>
      <c r="BS1661" s="14">
        <v>0.25357973202379902</v>
      </c>
      <c r="BT1661" s="14">
        <v>0.28731290643195101</v>
      </c>
      <c r="BU1661" s="14">
        <v>0.18519135128032799</v>
      </c>
      <c r="BV1661" s="14"/>
      <c r="BW1661" s="14">
        <v>0.24372953628360999</v>
      </c>
      <c r="BX1661" s="14">
        <v>0.26804516060658101</v>
      </c>
      <c r="BY1661" s="14" t="s">
        <v>120</v>
      </c>
      <c r="BZ1661" s="14">
        <v>0.34514528042544701</v>
      </c>
      <c r="CA1661" s="14">
        <v>0.25471297475381999</v>
      </c>
      <c r="CB1661" s="14">
        <v>0.29520601036268002</v>
      </c>
      <c r="CC1661" s="14">
        <v>0.253953205632099</v>
      </c>
      <c r="CD1661" s="14"/>
      <c r="CE1661" s="14">
        <v>0.31423764927567299</v>
      </c>
      <c r="CF1661" s="14">
        <v>0.28060287033887898</v>
      </c>
      <c r="CG1661" s="14">
        <v>0.27121024846365899</v>
      </c>
      <c r="CH1661" s="14">
        <v>0.28006486935645197</v>
      </c>
      <c r="CI1661" s="14"/>
      <c r="CJ1661" s="14">
        <v>0.29011103598205101</v>
      </c>
      <c r="CK1661" s="14">
        <v>0.25847364013358798</v>
      </c>
      <c r="CL1661" s="14">
        <v>0.27210261530675001</v>
      </c>
      <c r="CM1661" s="14">
        <v>0.184850468107743</v>
      </c>
      <c r="CN1661" s="14"/>
      <c r="CO1661" s="14">
        <v>0.39856271557633999</v>
      </c>
      <c r="CP1661" s="14">
        <v>0.249387865322587</v>
      </c>
      <c r="CQ1661" s="14"/>
      <c r="CR1661" s="14">
        <v>0.371684540865302</v>
      </c>
      <c r="CS1661" s="14">
        <v>0.25608398062500798</v>
      </c>
    </row>
    <row r="1662" spans="2:97" x14ac:dyDescent="0.3">
      <c r="B1662" t="s">
        <v>236</v>
      </c>
      <c r="C1662" s="14">
        <v>0.47694886040831502</v>
      </c>
      <c r="D1662" s="14">
        <v>0.44332604959655297</v>
      </c>
      <c r="E1662" s="14">
        <v>0.50828826682551198</v>
      </c>
      <c r="F1662" s="14"/>
      <c r="G1662" s="14">
        <v>0.422669426974634</v>
      </c>
      <c r="H1662" s="14">
        <v>0.43533470333143498</v>
      </c>
      <c r="I1662" s="14">
        <v>0.53053992595117805</v>
      </c>
      <c r="J1662" s="14">
        <v>0.46374849331711299</v>
      </c>
      <c r="K1662" s="14">
        <v>0.49640738612892399</v>
      </c>
      <c r="L1662" s="14">
        <v>0.50078007061764895</v>
      </c>
      <c r="M1662" s="14"/>
      <c r="N1662" s="14">
        <v>0.53009243135706297</v>
      </c>
      <c r="O1662" s="14">
        <v>0.53076165267257303</v>
      </c>
      <c r="P1662" s="14">
        <v>0.42068869885711002</v>
      </c>
      <c r="Q1662" s="14">
        <v>0.41676873710340001</v>
      </c>
      <c r="R1662" s="14"/>
      <c r="S1662" s="14">
        <v>0.46457052215989902</v>
      </c>
      <c r="T1662" s="14">
        <v>0.525976550272238</v>
      </c>
      <c r="U1662" s="14">
        <v>0.49724117466335899</v>
      </c>
      <c r="V1662" s="14">
        <v>0.48791613920128701</v>
      </c>
      <c r="W1662" s="14">
        <v>0.38936866518810198</v>
      </c>
      <c r="X1662" s="14">
        <v>0.40285243976889101</v>
      </c>
      <c r="Y1662" s="14">
        <v>0.51069881863760702</v>
      </c>
      <c r="Z1662" s="14">
        <v>0.45868808933722699</v>
      </c>
      <c r="AA1662" s="14">
        <v>0.52945317572152995</v>
      </c>
      <c r="AB1662" s="14">
        <v>0.42170004728940103</v>
      </c>
      <c r="AC1662" s="14">
        <v>0.48104611252691498</v>
      </c>
      <c r="AD1662" s="14">
        <v>0.56372185364573801</v>
      </c>
      <c r="AE1662" s="14"/>
      <c r="AF1662" s="14">
        <v>0.41544417639800701</v>
      </c>
      <c r="AG1662" s="14">
        <v>0.53612423648061303</v>
      </c>
      <c r="AH1662" s="14">
        <v>0.601038539780827</v>
      </c>
      <c r="AI1662" s="14">
        <v>0.29943266362681698</v>
      </c>
      <c r="AJ1662" s="14">
        <v>0.61894683462001798</v>
      </c>
      <c r="AK1662" s="14"/>
      <c r="AL1662" s="14">
        <v>0.54024876137963596</v>
      </c>
      <c r="AM1662" s="14">
        <v>0.44451180280804098</v>
      </c>
      <c r="AN1662" s="14">
        <v>0.60974339634764696</v>
      </c>
      <c r="AO1662" s="14">
        <v>0.33000108421214802</v>
      </c>
      <c r="AP1662" s="14">
        <v>0.63158215558100195</v>
      </c>
      <c r="AQ1662" s="14">
        <v>0.474186845162751</v>
      </c>
      <c r="AR1662" s="14"/>
      <c r="AS1662" s="14">
        <v>0.42780497627796998</v>
      </c>
      <c r="AT1662" s="14">
        <v>0.45395672260640701</v>
      </c>
      <c r="AU1662" s="14">
        <v>0.56305731721180896</v>
      </c>
      <c r="AV1662" s="14">
        <v>0.47910122752664402</v>
      </c>
      <c r="AW1662" s="14">
        <v>0.50598618687441699</v>
      </c>
      <c r="AX1662" s="14"/>
      <c r="AY1662" s="14">
        <v>0.34169724490729397</v>
      </c>
      <c r="AZ1662" s="14">
        <v>0.40187299005885502</v>
      </c>
      <c r="BA1662" s="14">
        <v>0.47133179399967701</v>
      </c>
      <c r="BB1662" s="14">
        <v>0.41842691141062199</v>
      </c>
      <c r="BC1662" s="14">
        <v>0.38273656601218398</v>
      </c>
      <c r="BD1662" s="14">
        <v>0.46256070171538199</v>
      </c>
      <c r="BE1662" s="14">
        <v>0.48220425263216599</v>
      </c>
      <c r="BF1662" s="14">
        <v>0.50571856001680304</v>
      </c>
      <c r="BG1662" s="14">
        <v>0.53721361481432905</v>
      </c>
      <c r="BH1662" s="14">
        <v>0.51995382476890695</v>
      </c>
      <c r="BI1662" s="14">
        <v>0.45729090275178902</v>
      </c>
      <c r="BJ1662" s="14">
        <v>0.45271332837054401</v>
      </c>
      <c r="BK1662" s="14">
        <v>0.47457462291386598</v>
      </c>
      <c r="BL1662" s="14">
        <v>0.54579920459852804</v>
      </c>
      <c r="BM1662" s="14">
        <v>0.61560336554212403</v>
      </c>
      <c r="BN1662" s="14">
        <v>0.575935446901088</v>
      </c>
      <c r="BO1662" s="14"/>
      <c r="BP1662" s="14">
        <v>0.46540319762104099</v>
      </c>
      <c r="BQ1662" s="14">
        <v>0.492876774210536</v>
      </c>
      <c r="BR1662" s="14">
        <v>0.42414858053707899</v>
      </c>
      <c r="BS1662" s="14">
        <v>0.52108669112138295</v>
      </c>
      <c r="BT1662" s="14">
        <v>0.43162641488967401</v>
      </c>
      <c r="BU1662" s="14">
        <v>0.53125158265502304</v>
      </c>
      <c r="BV1662" s="14"/>
      <c r="BW1662" s="14">
        <v>0.51511324101922396</v>
      </c>
      <c r="BX1662" s="14">
        <v>0.48851049558092402</v>
      </c>
      <c r="BY1662" s="14" t="s">
        <v>120</v>
      </c>
      <c r="BZ1662" s="14">
        <v>0.34541274522944898</v>
      </c>
      <c r="CA1662" s="14">
        <v>0.39689715388431501</v>
      </c>
      <c r="CB1662" s="14">
        <v>0.46682391796092798</v>
      </c>
      <c r="CC1662" s="14">
        <v>0.47696597364200299</v>
      </c>
      <c r="CD1662" s="14"/>
      <c r="CE1662" s="14">
        <v>0.43070256502725501</v>
      </c>
      <c r="CF1662" s="14">
        <v>0.52693925446518297</v>
      </c>
      <c r="CG1662" s="14">
        <v>0.423480069504727</v>
      </c>
      <c r="CH1662" s="14">
        <v>0.47396671424813103</v>
      </c>
      <c r="CI1662" s="14"/>
      <c r="CJ1662" s="14">
        <v>0.47551016156900999</v>
      </c>
      <c r="CK1662" s="14">
        <v>0.50276161890257498</v>
      </c>
      <c r="CL1662" s="14">
        <v>0.46500062350483901</v>
      </c>
      <c r="CM1662" s="14">
        <v>0.50265325805122496</v>
      </c>
      <c r="CN1662" s="14"/>
      <c r="CO1662" s="14">
        <v>0.37105727734954502</v>
      </c>
      <c r="CP1662" s="14">
        <v>0.49449069607833002</v>
      </c>
      <c r="CQ1662" s="14"/>
      <c r="CR1662" s="14">
        <v>0.39865730799773702</v>
      </c>
      <c r="CS1662" s="14">
        <v>0.49212086371376501</v>
      </c>
    </row>
    <row r="1663" spans="2:97" x14ac:dyDescent="0.3">
      <c r="B1663" t="s">
        <v>237</v>
      </c>
      <c r="C1663" s="14">
        <v>-0.210083126087307</v>
      </c>
      <c r="D1663" s="14">
        <v>-0.14849235959057999</v>
      </c>
      <c r="E1663" s="14">
        <v>-0.26798959014397</v>
      </c>
      <c r="F1663" s="14"/>
      <c r="G1663" s="14">
        <v>-0.10569044594551399</v>
      </c>
      <c r="H1663" s="14">
        <v>-0.122422566109727</v>
      </c>
      <c r="I1663" s="14">
        <v>-0.28211057549847601</v>
      </c>
      <c r="J1663" s="14">
        <v>-0.193442870254563</v>
      </c>
      <c r="K1663" s="14">
        <v>-0.28946956801149798</v>
      </c>
      <c r="L1663" s="14">
        <v>-0.25210738216617101</v>
      </c>
      <c r="M1663" s="14"/>
      <c r="N1663" s="14">
        <v>-0.269270075754035</v>
      </c>
      <c r="O1663" s="14">
        <v>-0.27680760861487202</v>
      </c>
      <c r="P1663" s="14">
        <v>-0.14121995877176299</v>
      </c>
      <c r="Q1663" s="14">
        <v>-0.14202035877744401</v>
      </c>
      <c r="R1663" s="14"/>
      <c r="S1663" s="14">
        <v>-0.205505839549081</v>
      </c>
      <c r="T1663" s="14">
        <v>-0.27968993565912198</v>
      </c>
      <c r="U1663" s="14">
        <v>-0.27873273366281098</v>
      </c>
      <c r="V1663" s="14">
        <v>-0.17934251712369401</v>
      </c>
      <c r="W1663" s="14">
        <v>-7.6245462649828802E-2</v>
      </c>
      <c r="X1663" s="14">
        <v>-5.6576663601921699E-2</v>
      </c>
      <c r="Y1663" s="14">
        <v>-0.27363904528398802</v>
      </c>
      <c r="Z1663" s="14">
        <v>-0.15430874067611799</v>
      </c>
      <c r="AA1663" s="14">
        <v>-0.29714366130276398</v>
      </c>
      <c r="AB1663" s="14">
        <v>-0.15451728690142699</v>
      </c>
      <c r="AC1663" s="14">
        <v>-0.21440478312898201</v>
      </c>
      <c r="AD1663" s="14">
        <v>-0.35818581923940201</v>
      </c>
      <c r="AE1663" s="14"/>
      <c r="AF1663" s="14">
        <v>-0.12517584559605899</v>
      </c>
      <c r="AG1663" s="14">
        <v>-0.28529218863963401</v>
      </c>
      <c r="AH1663" s="14">
        <v>-0.37004470363327402</v>
      </c>
      <c r="AI1663" s="14">
        <v>6.9660533009415396E-2</v>
      </c>
      <c r="AJ1663" s="14">
        <v>-0.41781350889699398</v>
      </c>
      <c r="AK1663" s="14"/>
      <c r="AL1663" s="14">
        <v>-0.26267550836127002</v>
      </c>
      <c r="AM1663" s="14">
        <v>-0.17673239461359999</v>
      </c>
      <c r="AN1663" s="14">
        <v>-0.40201396450568</v>
      </c>
      <c r="AO1663" s="14">
        <v>2.5381442609899298E-2</v>
      </c>
      <c r="AP1663" s="14">
        <v>-0.438205305207789</v>
      </c>
      <c r="AQ1663" s="14">
        <v>-0.29429303258679201</v>
      </c>
      <c r="AR1663" s="14"/>
      <c r="AS1663" s="14">
        <v>-0.18481125584310101</v>
      </c>
      <c r="AT1663" s="14">
        <v>-0.167613296174321</v>
      </c>
      <c r="AU1663" s="14">
        <v>-0.32095009824184001</v>
      </c>
      <c r="AV1663" s="14">
        <v>-0.185100494948363</v>
      </c>
      <c r="AW1663" s="14">
        <v>-0.164498205255136</v>
      </c>
      <c r="AX1663" s="14"/>
      <c r="AY1663" s="14">
        <v>-9.5753217244054306E-2</v>
      </c>
      <c r="AZ1663" s="14">
        <v>-4.5616936015808601E-2</v>
      </c>
      <c r="BA1663" s="14">
        <v>-0.26422394624922302</v>
      </c>
      <c r="BB1663" s="14">
        <v>-0.12674288446703</v>
      </c>
      <c r="BC1663" s="14">
        <v>-3.0323142050284701E-2</v>
      </c>
      <c r="BD1663" s="14">
        <v>-0.22996830060729201</v>
      </c>
      <c r="BE1663" s="14">
        <v>-0.216815296646754</v>
      </c>
      <c r="BF1663" s="14">
        <v>-0.21530042561524901</v>
      </c>
      <c r="BG1663" s="14">
        <v>-0.27708226255857499</v>
      </c>
      <c r="BH1663" s="14">
        <v>-0.291916513848818</v>
      </c>
      <c r="BI1663" s="14">
        <v>-0.18666772962102901</v>
      </c>
      <c r="BJ1663" s="14">
        <v>-0.15561207207178099</v>
      </c>
      <c r="BK1663" s="14">
        <v>-0.20967933081581699</v>
      </c>
      <c r="BL1663" s="14">
        <v>-0.26224415561837999</v>
      </c>
      <c r="BM1663" s="14">
        <v>-0.40605710710318099</v>
      </c>
      <c r="BN1663" s="14">
        <v>-0.295373322129385</v>
      </c>
      <c r="BO1663" s="14"/>
      <c r="BP1663" s="14">
        <v>-0.17493818001547001</v>
      </c>
      <c r="BQ1663" s="14">
        <v>-0.25394883032669802</v>
      </c>
      <c r="BR1663" s="14">
        <v>-0.11542655621973399</v>
      </c>
      <c r="BS1663" s="14">
        <v>-0.26750695909758399</v>
      </c>
      <c r="BT1663" s="14">
        <v>-0.14431350845772301</v>
      </c>
      <c r="BU1663" s="14">
        <v>-0.34606023137469399</v>
      </c>
      <c r="BV1663" s="14"/>
      <c r="BW1663" s="14">
        <v>-0.27138370473561402</v>
      </c>
      <c r="BX1663" s="14">
        <v>-0.22046533497434301</v>
      </c>
      <c r="BY1663" s="14" t="s">
        <v>120</v>
      </c>
      <c r="BZ1663" s="14">
        <v>-2.6746480400163802E-4</v>
      </c>
      <c r="CA1663" s="14">
        <v>-0.142184179130494</v>
      </c>
      <c r="CB1663" s="14">
        <v>-0.17161790759824799</v>
      </c>
      <c r="CC1663" s="14">
        <v>-0.22301276800990399</v>
      </c>
      <c r="CD1663" s="14"/>
      <c r="CE1663" s="14">
        <v>-0.11646491575158199</v>
      </c>
      <c r="CF1663" s="14">
        <v>-0.24633638412630299</v>
      </c>
      <c r="CG1663" s="14">
        <v>-0.15226982104106801</v>
      </c>
      <c r="CH1663" s="14">
        <v>-0.193901844891679</v>
      </c>
      <c r="CI1663" s="14"/>
      <c r="CJ1663" s="14">
        <v>-0.18539912558695901</v>
      </c>
      <c r="CK1663" s="14">
        <v>-0.244287978768987</v>
      </c>
      <c r="CL1663" s="14">
        <v>-0.19289800819809</v>
      </c>
      <c r="CM1663" s="14">
        <v>-0.31780278994348199</v>
      </c>
      <c r="CN1663" s="14"/>
      <c r="CO1663" s="14">
        <v>2.7505438226794899E-2</v>
      </c>
      <c r="CP1663" s="14">
        <v>-0.24510283075574299</v>
      </c>
      <c r="CQ1663" s="14"/>
      <c r="CR1663" s="14">
        <v>-2.69727671324346E-2</v>
      </c>
      <c r="CS1663" s="14">
        <v>-0.236036883088757</v>
      </c>
    </row>
    <row r="1664" spans="2:97" x14ac:dyDescent="0.3">
      <c r="C1664" s="14"/>
      <c r="D1664" s="14"/>
      <c r="E1664" s="14"/>
      <c r="F1664" s="14"/>
      <c r="G1664" s="14"/>
      <c r="H1664" s="14"/>
      <c r="I1664" s="14"/>
      <c r="J1664" s="14"/>
      <c r="K1664" s="14"/>
      <c r="L1664" s="14"/>
      <c r="M1664" s="14"/>
      <c r="N1664" s="14"/>
      <c r="O1664" s="14"/>
      <c r="P1664" s="14"/>
      <c r="Q1664" s="14"/>
      <c r="R1664" s="14"/>
      <c r="S1664" s="14"/>
      <c r="T1664" s="14"/>
      <c r="U1664" s="14"/>
      <c r="V1664" s="14"/>
      <c r="W1664" s="14"/>
      <c r="X1664" s="14"/>
      <c r="Y1664" s="14"/>
      <c r="Z1664" s="14"/>
      <c r="AA1664" s="14"/>
      <c r="AB1664" s="14"/>
      <c r="AC1664" s="14"/>
      <c r="AD1664" s="14"/>
      <c r="AE1664" s="14"/>
      <c r="AF1664" s="14"/>
      <c r="AG1664" s="14"/>
      <c r="AH1664" s="14"/>
      <c r="AI1664" s="14"/>
      <c r="AJ1664" s="14"/>
      <c r="AK1664" s="14"/>
      <c r="AL1664" s="14"/>
      <c r="AM1664" s="14"/>
      <c r="AN1664" s="14"/>
      <c r="AO1664" s="14"/>
      <c r="AP1664" s="14"/>
      <c r="AQ1664" s="14"/>
      <c r="AR1664" s="14"/>
      <c r="AS1664" s="14"/>
      <c r="AT1664" s="14"/>
      <c r="AU1664" s="14"/>
      <c r="AV1664" s="14"/>
      <c r="AW1664" s="14"/>
      <c r="AX1664" s="14"/>
      <c r="AY1664" s="14"/>
      <c r="AZ1664" s="14"/>
      <c r="BA1664" s="14"/>
      <c r="BB1664" s="14"/>
      <c r="BC1664" s="14"/>
      <c r="BD1664" s="14"/>
      <c r="BE1664" s="14"/>
      <c r="BF1664" s="14"/>
      <c r="BG1664" s="14"/>
      <c r="BH1664" s="14"/>
      <c r="BI1664" s="14"/>
      <c r="BJ1664" s="14"/>
      <c r="BK1664" s="14"/>
      <c r="BL1664" s="14"/>
      <c r="BM1664" s="14"/>
      <c r="BN1664" s="14"/>
      <c r="BO1664" s="14"/>
      <c r="BP1664" s="14"/>
      <c r="BQ1664" s="14"/>
      <c r="BR1664" s="14"/>
      <c r="BS1664" s="14"/>
      <c r="BT1664" s="14"/>
      <c r="BU1664" s="14"/>
      <c r="BV1664" s="14"/>
      <c r="BW1664" s="14"/>
      <c r="BX1664" s="14"/>
      <c r="BY1664" s="14"/>
      <c r="BZ1664" s="14"/>
      <c r="CA1664" s="14"/>
      <c r="CB1664" s="14"/>
      <c r="CC1664" s="14"/>
      <c r="CD1664" s="14"/>
      <c r="CE1664" s="14"/>
      <c r="CF1664" s="14"/>
      <c r="CG1664" s="14"/>
      <c r="CH1664" s="14"/>
      <c r="CI1664" s="14"/>
      <c r="CJ1664" s="14"/>
      <c r="CK1664" s="14"/>
      <c r="CL1664" s="14"/>
      <c r="CM1664" s="14"/>
      <c r="CN1664" s="14"/>
      <c r="CO1664" s="14"/>
      <c r="CP1664" s="14"/>
      <c r="CQ1664" s="14"/>
      <c r="CR1664" s="14"/>
      <c r="CS1664" s="14"/>
    </row>
    <row r="1665" spans="2:97" x14ac:dyDescent="0.3">
      <c r="B1665" s="6" t="s">
        <v>604</v>
      </c>
      <c r="C1665" s="14"/>
      <c r="D1665" s="14"/>
      <c r="E1665" s="14"/>
      <c r="F1665" s="14"/>
      <c r="G1665" s="14"/>
      <c r="H1665" s="14"/>
      <c r="I1665" s="14"/>
      <c r="J1665" s="14"/>
      <c r="K1665" s="14"/>
      <c r="L1665" s="14"/>
      <c r="M1665" s="14"/>
      <c r="N1665" s="14"/>
      <c r="O1665" s="14"/>
      <c r="P1665" s="14"/>
      <c r="Q1665" s="14"/>
      <c r="R1665" s="14"/>
      <c r="S1665" s="14"/>
      <c r="T1665" s="14"/>
      <c r="U1665" s="14"/>
      <c r="V1665" s="14"/>
      <c r="W1665" s="14"/>
      <c r="X1665" s="14"/>
      <c r="Y1665" s="14"/>
      <c r="Z1665" s="14"/>
      <c r="AA1665" s="14"/>
      <c r="AB1665" s="14"/>
      <c r="AC1665" s="14"/>
      <c r="AD1665" s="14"/>
      <c r="AE1665" s="14"/>
      <c r="AF1665" s="14"/>
      <c r="AG1665" s="14"/>
      <c r="AH1665" s="14"/>
      <c r="AI1665" s="14"/>
      <c r="AJ1665" s="14"/>
      <c r="AK1665" s="14"/>
      <c r="AL1665" s="14"/>
      <c r="AM1665" s="14"/>
      <c r="AN1665" s="14"/>
      <c r="AO1665" s="14"/>
      <c r="AP1665" s="14"/>
      <c r="AQ1665" s="14"/>
      <c r="AR1665" s="14"/>
      <c r="AS1665" s="14"/>
      <c r="AT1665" s="14"/>
      <c r="AU1665" s="14"/>
      <c r="AV1665" s="14"/>
      <c r="AW1665" s="14"/>
      <c r="AX1665" s="14"/>
      <c r="AY1665" s="14"/>
      <c r="AZ1665" s="14"/>
      <c r="BA1665" s="14"/>
      <c r="BB1665" s="14"/>
      <c r="BC1665" s="14"/>
      <c r="BD1665" s="14"/>
      <c r="BE1665" s="14"/>
      <c r="BF1665" s="14"/>
      <c r="BG1665" s="14"/>
      <c r="BH1665" s="14"/>
      <c r="BI1665" s="14"/>
      <c r="BJ1665" s="14"/>
      <c r="BK1665" s="14"/>
      <c r="BL1665" s="14"/>
      <c r="BM1665" s="14"/>
      <c r="BN1665" s="14"/>
      <c r="BO1665" s="14"/>
      <c r="BP1665" s="14"/>
      <c r="BQ1665" s="14"/>
      <c r="BR1665" s="14"/>
      <c r="BS1665" s="14"/>
      <c r="BT1665" s="14"/>
      <c r="BU1665" s="14"/>
      <c r="BV1665" s="14"/>
      <c r="BW1665" s="14"/>
      <c r="BX1665" s="14"/>
      <c r="BY1665" s="14"/>
      <c r="BZ1665" s="14"/>
      <c r="CA1665" s="14"/>
      <c r="CB1665" s="14"/>
      <c r="CC1665" s="14"/>
      <c r="CD1665" s="14"/>
      <c r="CE1665" s="14"/>
      <c r="CF1665" s="14"/>
      <c r="CG1665" s="14"/>
      <c r="CH1665" s="14"/>
      <c r="CI1665" s="14"/>
      <c r="CJ1665" s="14"/>
      <c r="CK1665" s="14"/>
      <c r="CL1665" s="14"/>
      <c r="CM1665" s="14"/>
      <c r="CN1665" s="14"/>
      <c r="CO1665" s="14"/>
      <c r="CP1665" s="14"/>
      <c r="CQ1665" s="14"/>
      <c r="CR1665" s="14"/>
      <c r="CS1665" s="14"/>
    </row>
    <row r="1666" spans="2:97" x14ac:dyDescent="0.3">
      <c r="B1666" s="24" t="s">
        <v>118</v>
      </c>
      <c r="C1666" s="14"/>
      <c r="D1666" s="14"/>
      <c r="E1666" s="14"/>
      <c r="F1666" s="14"/>
      <c r="G1666" s="14"/>
      <c r="H1666" s="14"/>
      <c r="I1666" s="14"/>
      <c r="J1666" s="14"/>
      <c r="K1666" s="14"/>
      <c r="L1666" s="14"/>
      <c r="M1666" s="14"/>
      <c r="N1666" s="14"/>
      <c r="O1666" s="14"/>
      <c r="P1666" s="14"/>
      <c r="Q1666" s="14"/>
      <c r="R1666" s="14"/>
      <c r="S1666" s="14"/>
      <c r="T1666" s="14"/>
      <c r="U1666" s="14"/>
      <c r="V1666" s="14"/>
      <c r="W1666" s="14"/>
      <c r="X1666" s="14"/>
      <c r="Y1666" s="14"/>
      <c r="Z1666" s="14"/>
      <c r="AA1666" s="14"/>
      <c r="AB1666" s="14"/>
      <c r="AC1666" s="14"/>
      <c r="AD1666" s="14"/>
      <c r="AE1666" s="14"/>
      <c r="AF1666" s="14"/>
      <c r="AG1666" s="14"/>
      <c r="AH1666" s="14"/>
      <c r="AI1666" s="14"/>
      <c r="AJ1666" s="14"/>
      <c r="AK1666" s="14"/>
      <c r="AL1666" s="14"/>
      <c r="AM1666" s="14"/>
      <c r="AN1666" s="14"/>
      <c r="AO1666" s="14"/>
      <c r="AP1666" s="14"/>
      <c r="AQ1666" s="14"/>
      <c r="AR1666" s="14"/>
      <c r="AS1666" s="14"/>
      <c r="AT1666" s="14"/>
      <c r="AU1666" s="14"/>
      <c r="AV1666" s="14"/>
      <c r="AW1666" s="14"/>
      <c r="AX1666" s="14"/>
      <c r="AY1666" s="14"/>
      <c r="AZ1666" s="14"/>
      <c r="BA1666" s="14"/>
      <c r="BB1666" s="14"/>
      <c r="BC1666" s="14"/>
      <c r="BD1666" s="14"/>
      <c r="BE1666" s="14"/>
      <c r="BF1666" s="14"/>
      <c r="BG1666" s="14"/>
      <c r="BH1666" s="14"/>
      <c r="BI1666" s="14"/>
      <c r="BJ1666" s="14"/>
      <c r="BK1666" s="14"/>
      <c r="BL1666" s="14"/>
      <c r="BM1666" s="14"/>
      <c r="BN1666" s="14"/>
      <c r="BO1666" s="14"/>
      <c r="BP1666" s="14"/>
      <c r="BQ1666" s="14"/>
      <c r="BR1666" s="14"/>
      <c r="BS1666" s="14"/>
      <c r="BT1666" s="14"/>
      <c r="BU1666" s="14"/>
      <c r="BV1666" s="14"/>
      <c r="BW1666" s="14"/>
      <c r="BX1666" s="14"/>
      <c r="BY1666" s="14"/>
      <c r="BZ1666" s="14"/>
      <c r="CA1666" s="14"/>
      <c r="CB1666" s="14"/>
      <c r="CC1666" s="14"/>
      <c r="CD1666" s="14"/>
      <c r="CE1666" s="14"/>
      <c r="CF1666" s="14"/>
      <c r="CG1666" s="14"/>
      <c r="CH1666" s="14"/>
      <c r="CI1666" s="14"/>
      <c r="CJ1666" s="14"/>
      <c r="CK1666" s="14"/>
      <c r="CL1666" s="14"/>
      <c r="CM1666" s="14"/>
      <c r="CN1666" s="14"/>
      <c r="CO1666" s="14"/>
      <c r="CP1666" s="14"/>
      <c r="CQ1666" s="14"/>
      <c r="CR1666" s="14"/>
      <c r="CS1666" s="14"/>
    </row>
    <row r="1667" spans="2:97" x14ac:dyDescent="0.3">
      <c r="B1667" t="s">
        <v>230</v>
      </c>
      <c r="C1667" s="14">
        <v>7.4185380880293694E-2</v>
      </c>
      <c r="D1667" s="14">
        <v>7.2888513375164304E-2</v>
      </c>
      <c r="E1667" s="14">
        <v>7.5673790584286596E-2</v>
      </c>
      <c r="F1667" s="14"/>
      <c r="G1667" s="14">
        <v>0.10081464988639301</v>
      </c>
      <c r="H1667" s="14">
        <v>0.13085823158125501</v>
      </c>
      <c r="I1667" s="14">
        <v>8.3185137152031505E-2</v>
      </c>
      <c r="J1667" s="14">
        <v>6.1639797549047699E-2</v>
      </c>
      <c r="K1667" s="14">
        <v>5.2396003865454399E-2</v>
      </c>
      <c r="L1667" s="14">
        <v>2.7901169587275999E-2</v>
      </c>
      <c r="M1667" s="14"/>
      <c r="N1667" s="14">
        <v>7.4022976127020607E-2</v>
      </c>
      <c r="O1667" s="14">
        <v>5.2273226510250202E-2</v>
      </c>
      <c r="P1667" s="14">
        <v>9.6500134838807095E-2</v>
      </c>
      <c r="Q1667" s="14">
        <v>7.6419382381409995E-2</v>
      </c>
      <c r="R1667" s="14"/>
      <c r="S1667" s="14">
        <v>0.127272804487535</v>
      </c>
      <c r="T1667" s="14">
        <v>4.7408945743256999E-2</v>
      </c>
      <c r="U1667" s="14">
        <v>7.0065466138062193E-2</v>
      </c>
      <c r="V1667" s="14">
        <v>9.1286597849945306E-2</v>
      </c>
      <c r="W1667" s="14">
        <v>7.9393169519285406E-2</v>
      </c>
      <c r="X1667" s="14">
        <v>6.0553485814812097E-2</v>
      </c>
      <c r="Y1667" s="14">
        <v>7.2432882599627907E-2</v>
      </c>
      <c r="Z1667" s="14">
        <v>7.1733101197509905E-2</v>
      </c>
      <c r="AA1667" s="14">
        <v>6.2390970490185098E-2</v>
      </c>
      <c r="AB1667" s="14">
        <v>4.5370316053016502E-2</v>
      </c>
      <c r="AC1667" s="14">
        <v>7.7502003530318303E-2</v>
      </c>
      <c r="AD1667" s="14">
        <v>6.2077420629772603E-2</v>
      </c>
      <c r="AE1667" s="14"/>
      <c r="AF1667" s="14">
        <v>7.2454282882683102E-2</v>
      </c>
      <c r="AG1667" s="14">
        <v>9.0812527702880494E-2</v>
      </c>
      <c r="AH1667" s="14">
        <v>5.5989339282979098E-2</v>
      </c>
      <c r="AI1667" s="14">
        <v>0.101140363894128</v>
      </c>
      <c r="AJ1667" s="14">
        <v>6.8006466409292601E-2</v>
      </c>
      <c r="AK1667" s="14"/>
      <c r="AL1667" s="14">
        <v>9.8343147105673406E-2</v>
      </c>
      <c r="AM1667" s="14">
        <v>8.7104801791185099E-2</v>
      </c>
      <c r="AN1667" s="14">
        <v>4.3854405126936599E-2</v>
      </c>
      <c r="AO1667" s="14">
        <v>9.0801033820399502E-2</v>
      </c>
      <c r="AP1667" s="14">
        <v>6.3281487864044098E-2</v>
      </c>
      <c r="AQ1667" s="14">
        <v>1.7116495462447499E-2</v>
      </c>
      <c r="AR1667" s="14"/>
      <c r="AS1667" s="14">
        <v>5.92534736871492E-2</v>
      </c>
      <c r="AT1667" s="14">
        <v>6.8180267359535196E-2</v>
      </c>
      <c r="AU1667" s="14">
        <v>5.5789359606292298E-2</v>
      </c>
      <c r="AV1667" s="14">
        <v>0.121334923217965</v>
      </c>
      <c r="AW1667" s="14">
        <v>0.174440467778783</v>
      </c>
      <c r="AX1667" s="14"/>
      <c r="AY1667" s="14">
        <v>7.0753139085882696E-2</v>
      </c>
      <c r="AZ1667" s="14">
        <v>0.104968814533678</v>
      </c>
      <c r="BA1667" s="14">
        <v>6.9598741880173995E-2</v>
      </c>
      <c r="BB1667" s="14">
        <v>7.5255865855111098E-2</v>
      </c>
      <c r="BC1667" s="14">
        <v>5.21841148699159E-2</v>
      </c>
      <c r="BD1667" s="14">
        <v>6.3904112134651303E-2</v>
      </c>
      <c r="BE1667" s="14">
        <v>9.0270127016035304E-2</v>
      </c>
      <c r="BF1667" s="14">
        <v>7.5744887880322895E-2</v>
      </c>
      <c r="BG1667" s="14">
        <v>6.7784105195259695E-2</v>
      </c>
      <c r="BH1667" s="14">
        <v>0.13005945523986701</v>
      </c>
      <c r="BI1667" s="14">
        <v>6.0341761958293397E-2</v>
      </c>
      <c r="BJ1667" s="14">
        <v>7.1986325799424503E-2</v>
      </c>
      <c r="BK1667" s="14">
        <v>7.6069792316375298E-2</v>
      </c>
      <c r="BL1667" s="14">
        <v>4.4585702739927902E-2</v>
      </c>
      <c r="BM1667" s="14">
        <v>1.9091175619450201E-2</v>
      </c>
      <c r="BN1667" s="14">
        <v>0.123859437418418</v>
      </c>
      <c r="BO1667" s="14"/>
      <c r="BP1667" s="14">
        <v>0.102496203684506</v>
      </c>
      <c r="BQ1667" s="14">
        <v>7.4027265277950297E-2</v>
      </c>
      <c r="BR1667" s="14">
        <v>9.1285655677997804E-2</v>
      </c>
      <c r="BS1667" s="14">
        <v>4.3943287433137197E-2</v>
      </c>
      <c r="BT1667" s="14">
        <v>3.9396654723300999E-2</v>
      </c>
      <c r="BU1667" s="14">
        <v>6.0520456223312702E-2</v>
      </c>
      <c r="BV1667" s="14"/>
      <c r="BW1667" s="14">
        <v>5.54858605288929E-2</v>
      </c>
      <c r="BX1667" s="14">
        <v>8.0395140160088793E-2</v>
      </c>
      <c r="BY1667" s="14" t="s">
        <v>120</v>
      </c>
      <c r="BZ1667" s="14">
        <v>0.100132525302605</v>
      </c>
      <c r="CA1667" s="14">
        <v>8.8068226372910105E-2</v>
      </c>
      <c r="CB1667" s="14">
        <v>9.4250979717201602E-2</v>
      </c>
      <c r="CC1667" s="14">
        <v>5.10391044267966E-2</v>
      </c>
      <c r="CD1667" s="14"/>
      <c r="CE1667" s="14">
        <v>0.109299988320653</v>
      </c>
      <c r="CF1667" s="14">
        <v>8.6114415231368993E-2</v>
      </c>
      <c r="CG1667" s="14">
        <v>7.3736966544132199E-2</v>
      </c>
      <c r="CH1667" s="14">
        <v>7.3832708109683107E-2</v>
      </c>
      <c r="CI1667" s="14"/>
      <c r="CJ1667" s="14">
        <v>0.101544561626969</v>
      </c>
      <c r="CK1667" s="14">
        <v>0.108452236599112</v>
      </c>
      <c r="CL1667" s="14">
        <v>5.9115508551429198E-2</v>
      </c>
      <c r="CM1667" s="14">
        <v>2.1842315557892698E-2</v>
      </c>
      <c r="CN1667" s="14"/>
      <c r="CO1667" s="14">
        <v>0.172073421263927</v>
      </c>
      <c r="CP1667" s="14">
        <v>5.9637702576536798E-2</v>
      </c>
      <c r="CQ1667" s="14"/>
      <c r="CR1667" s="14">
        <v>0.172155530433097</v>
      </c>
      <c r="CS1667" s="14">
        <v>6.3440533159045395E-2</v>
      </c>
    </row>
    <row r="1668" spans="2:97" x14ac:dyDescent="0.3">
      <c r="B1668" t="s">
        <v>231</v>
      </c>
      <c r="C1668" s="14">
        <v>0.21184588889988001</v>
      </c>
      <c r="D1668" s="14">
        <v>0.22537052837668201</v>
      </c>
      <c r="E1668" s="14">
        <v>0.19716751102670399</v>
      </c>
      <c r="F1668" s="14"/>
      <c r="G1668" s="14">
        <v>0.31673141848195302</v>
      </c>
      <c r="H1668" s="14">
        <v>0.27743221954899699</v>
      </c>
      <c r="I1668" s="14">
        <v>0.230764434643218</v>
      </c>
      <c r="J1668" s="14">
        <v>0.199687852111051</v>
      </c>
      <c r="K1668" s="14">
        <v>0.161492002739484</v>
      </c>
      <c r="L1668" s="14">
        <v>0.117346623838432</v>
      </c>
      <c r="M1668" s="14"/>
      <c r="N1668" s="14">
        <v>0.227130078450926</v>
      </c>
      <c r="O1668" s="14">
        <v>0.22050304669843701</v>
      </c>
      <c r="P1668" s="14">
        <v>0.21649201272704299</v>
      </c>
      <c r="Q1668" s="14">
        <v>0.182657242112646</v>
      </c>
      <c r="R1668" s="14"/>
      <c r="S1668" s="14">
        <v>0.252843759233226</v>
      </c>
      <c r="T1668" s="14">
        <v>0.15267542419618499</v>
      </c>
      <c r="U1668" s="14">
        <v>0.166035694282645</v>
      </c>
      <c r="V1668" s="14">
        <v>0.206259950089941</v>
      </c>
      <c r="W1668" s="14">
        <v>0.20630760179306601</v>
      </c>
      <c r="X1668" s="14">
        <v>0.296212926672064</v>
      </c>
      <c r="Y1668" s="14">
        <v>0.26502607321979099</v>
      </c>
      <c r="Z1668" s="14">
        <v>0.25774948026579703</v>
      </c>
      <c r="AA1668" s="14">
        <v>0.18690163415584901</v>
      </c>
      <c r="AB1668" s="14">
        <v>0.18490459235447401</v>
      </c>
      <c r="AC1668" s="14">
        <v>0.234796468759643</v>
      </c>
      <c r="AD1668" s="14">
        <v>0.10549933130125499</v>
      </c>
      <c r="AE1668" s="14"/>
      <c r="AF1668" s="14">
        <v>0.198739643636829</v>
      </c>
      <c r="AG1668" s="14">
        <v>0.25349771712789398</v>
      </c>
      <c r="AH1668" s="14">
        <v>0.21853669464655401</v>
      </c>
      <c r="AI1668" s="14">
        <v>0.16197030176114299</v>
      </c>
      <c r="AJ1668" s="14">
        <v>0.274523995617723</v>
      </c>
      <c r="AK1668" s="14"/>
      <c r="AL1668" s="14">
        <v>0.271741840531665</v>
      </c>
      <c r="AM1668" s="14">
        <v>0.20855713950878799</v>
      </c>
      <c r="AN1668" s="14">
        <v>0.2201902774285</v>
      </c>
      <c r="AO1668" s="14">
        <v>0.168349664999254</v>
      </c>
      <c r="AP1668" s="14">
        <v>0.31043769977402502</v>
      </c>
      <c r="AQ1668" s="14">
        <v>0.128787526148679</v>
      </c>
      <c r="AR1668" s="14"/>
      <c r="AS1668" s="14">
        <v>0.18382534660925101</v>
      </c>
      <c r="AT1668" s="14">
        <v>0.23612831891807901</v>
      </c>
      <c r="AU1668" s="14">
        <v>0.20133288040404501</v>
      </c>
      <c r="AV1668" s="14">
        <v>0.27432842010528202</v>
      </c>
      <c r="AW1668" s="14">
        <v>0.25574730867115397</v>
      </c>
      <c r="AX1668" s="14"/>
      <c r="AY1668" s="14">
        <v>0.390904899355487</v>
      </c>
      <c r="AZ1668" s="14">
        <v>0.22954424030847601</v>
      </c>
      <c r="BA1668" s="14">
        <v>0.12437385245688801</v>
      </c>
      <c r="BB1668" s="14">
        <v>0.19483837209681201</v>
      </c>
      <c r="BC1668" s="14">
        <v>0.20303534812757601</v>
      </c>
      <c r="BD1668" s="14">
        <v>0.200581476157143</v>
      </c>
      <c r="BE1668" s="14">
        <v>0.18928703010659101</v>
      </c>
      <c r="BF1668" s="14">
        <v>0.24078262837966899</v>
      </c>
      <c r="BG1668" s="14">
        <v>0.29591495223169301</v>
      </c>
      <c r="BH1668" s="14">
        <v>0.15587999212335901</v>
      </c>
      <c r="BI1668" s="14">
        <v>0.27077762529016602</v>
      </c>
      <c r="BJ1668" s="14">
        <v>0.20875897978562499</v>
      </c>
      <c r="BK1668" s="14">
        <v>0.248219932338131</v>
      </c>
      <c r="BL1668" s="14">
        <v>0.27128935977315</v>
      </c>
      <c r="BM1668" s="14">
        <v>0.23066723712378501</v>
      </c>
      <c r="BN1668" s="14">
        <v>0.24830864806338601</v>
      </c>
      <c r="BO1668" s="14"/>
      <c r="BP1668" s="14">
        <v>0.27084386386828702</v>
      </c>
      <c r="BQ1668" s="14">
        <v>0.19937291548538499</v>
      </c>
      <c r="BR1668" s="14">
        <v>0.19687131073903699</v>
      </c>
      <c r="BS1668" s="14">
        <v>0.202565135138465</v>
      </c>
      <c r="BT1668" s="14">
        <v>0.171221960653409</v>
      </c>
      <c r="BU1668" s="14">
        <v>0.16039003696586299</v>
      </c>
      <c r="BV1668" s="14"/>
      <c r="BW1668" s="14">
        <v>0.17456492938502199</v>
      </c>
      <c r="BX1668" s="14">
        <v>0.24116032965053399</v>
      </c>
      <c r="BY1668" s="14" t="s">
        <v>120</v>
      </c>
      <c r="BZ1668" s="14">
        <v>0.24790901495930201</v>
      </c>
      <c r="CA1668" s="14">
        <v>0.237056598772315</v>
      </c>
      <c r="CB1668" s="14">
        <v>0.231606414019911</v>
      </c>
      <c r="CC1668" s="14">
        <v>0.16990959942518899</v>
      </c>
      <c r="CD1668" s="14"/>
      <c r="CE1668" s="14">
        <v>0.28214563992011299</v>
      </c>
      <c r="CF1668" s="14">
        <v>0.23141706497522299</v>
      </c>
      <c r="CG1668" s="14">
        <v>0.16821079630725999</v>
      </c>
      <c r="CH1668" s="14">
        <v>0.213656602757575</v>
      </c>
      <c r="CI1668" s="14"/>
      <c r="CJ1668" s="14">
        <v>0.181923579795254</v>
      </c>
      <c r="CK1668" s="14">
        <v>0.23882277907103999</v>
      </c>
      <c r="CL1668" s="14">
        <v>0.21519252839255701</v>
      </c>
      <c r="CM1668" s="14">
        <v>0.17904388261062301</v>
      </c>
      <c r="CN1668" s="14"/>
      <c r="CO1668" s="14">
        <v>0.310429533287295</v>
      </c>
      <c r="CP1668" s="14">
        <v>0.198008471276403</v>
      </c>
      <c r="CQ1668" s="14"/>
      <c r="CR1668" s="14">
        <v>0.26183127462822903</v>
      </c>
      <c r="CS1668" s="14">
        <v>0.20564471064630699</v>
      </c>
    </row>
    <row r="1669" spans="2:97" x14ac:dyDescent="0.3">
      <c r="B1669" t="s">
        <v>232</v>
      </c>
      <c r="C1669" s="14">
        <v>0.358300575493119</v>
      </c>
      <c r="D1669" s="14">
        <v>0.35922390746441202</v>
      </c>
      <c r="E1669" s="14">
        <v>0.35845913163829302</v>
      </c>
      <c r="F1669" s="14"/>
      <c r="G1669" s="14">
        <v>0.301304691062736</v>
      </c>
      <c r="H1669" s="14">
        <v>0.30068392756095302</v>
      </c>
      <c r="I1669" s="14">
        <v>0.30047884170043998</v>
      </c>
      <c r="J1669" s="14">
        <v>0.35123935880301399</v>
      </c>
      <c r="K1669" s="14">
        <v>0.41137909125794098</v>
      </c>
      <c r="L1669" s="14">
        <v>0.46005829240454998</v>
      </c>
      <c r="M1669" s="14"/>
      <c r="N1669" s="14">
        <v>0.35725262841636801</v>
      </c>
      <c r="O1669" s="14">
        <v>0.345902175228187</v>
      </c>
      <c r="P1669" s="14">
        <v>0.37162975822797201</v>
      </c>
      <c r="Q1669" s="14">
        <v>0.36089192071499998</v>
      </c>
      <c r="R1669" s="14"/>
      <c r="S1669" s="14">
        <v>0.31673334383101298</v>
      </c>
      <c r="T1669" s="14">
        <v>0.41129176960709701</v>
      </c>
      <c r="U1669" s="14">
        <v>0.34118837188863799</v>
      </c>
      <c r="V1669" s="14">
        <v>0.336573625975704</v>
      </c>
      <c r="W1669" s="14">
        <v>0.39989916689970201</v>
      </c>
      <c r="X1669" s="14">
        <v>0.36864461233881601</v>
      </c>
      <c r="Y1669" s="14">
        <v>0.32333659942470999</v>
      </c>
      <c r="Z1669" s="14">
        <v>0.30361981433497398</v>
      </c>
      <c r="AA1669" s="14">
        <v>0.31901343803181298</v>
      </c>
      <c r="AB1669" s="14">
        <v>0.38285576595695903</v>
      </c>
      <c r="AC1669" s="14">
        <v>0.38292765666461898</v>
      </c>
      <c r="AD1669" s="14">
        <v>0.50158388102812601</v>
      </c>
      <c r="AE1669" s="14"/>
      <c r="AF1669" s="14">
        <v>0.41094272680889798</v>
      </c>
      <c r="AG1669" s="14">
        <v>0.322064864574651</v>
      </c>
      <c r="AH1669" s="14">
        <v>0.33388673612731901</v>
      </c>
      <c r="AI1669" s="14">
        <v>0.333698029210374</v>
      </c>
      <c r="AJ1669" s="14">
        <v>0.291500314027407</v>
      </c>
      <c r="AK1669" s="14"/>
      <c r="AL1669" s="14">
        <v>0.29733237616027602</v>
      </c>
      <c r="AM1669" s="14">
        <v>0.42362450031785198</v>
      </c>
      <c r="AN1669" s="14">
        <v>0.36296184599100101</v>
      </c>
      <c r="AO1669" s="14">
        <v>0.35569710597361398</v>
      </c>
      <c r="AP1669" s="14">
        <v>0.27751710611991098</v>
      </c>
      <c r="AQ1669" s="14">
        <v>0.37831520254256501</v>
      </c>
      <c r="AR1669" s="14"/>
      <c r="AS1669" s="14">
        <v>0.39338334392938701</v>
      </c>
      <c r="AT1669" s="14">
        <v>0.33090049916491399</v>
      </c>
      <c r="AU1669" s="14">
        <v>0.35152978955421699</v>
      </c>
      <c r="AV1669" s="14">
        <v>0.26186929118028401</v>
      </c>
      <c r="AW1669" s="14">
        <v>0.25075541953973202</v>
      </c>
      <c r="AX1669" s="14"/>
      <c r="AY1669" s="14">
        <v>6.98658133277512E-2</v>
      </c>
      <c r="AZ1669" s="14">
        <v>0.30751123756950699</v>
      </c>
      <c r="BA1669" s="14">
        <v>0.44480300930017502</v>
      </c>
      <c r="BB1669" s="14">
        <v>0.396402927888031</v>
      </c>
      <c r="BC1669" s="14">
        <v>0.36597865416865999</v>
      </c>
      <c r="BD1669" s="14">
        <v>0.369687097060583</v>
      </c>
      <c r="BE1669" s="14">
        <v>0.40357180474584697</v>
      </c>
      <c r="BF1669" s="14">
        <v>0.31210110341772002</v>
      </c>
      <c r="BG1669" s="14">
        <v>0.31110935159800801</v>
      </c>
      <c r="BH1669" s="14">
        <v>0.38779204625994002</v>
      </c>
      <c r="BI1669" s="14">
        <v>0.38613875996991698</v>
      </c>
      <c r="BJ1669" s="14">
        <v>0.37374180045689898</v>
      </c>
      <c r="BK1669" s="14">
        <v>0.293180193946945</v>
      </c>
      <c r="BL1669" s="14">
        <v>0.23812215976478299</v>
      </c>
      <c r="BM1669" s="14">
        <v>0.33505245839985798</v>
      </c>
      <c r="BN1669" s="14">
        <v>0.228131932732791</v>
      </c>
      <c r="BO1669" s="14"/>
      <c r="BP1669" s="14">
        <v>0.32627244905756497</v>
      </c>
      <c r="BQ1669" s="14">
        <v>0.38205683746751501</v>
      </c>
      <c r="BR1669" s="14">
        <v>0.33052896974152302</v>
      </c>
      <c r="BS1669" s="14">
        <v>0.35552229798326201</v>
      </c>
      <c r="BT1669" s="14">
        <v>0.38337500816349301</v>
      </c>
      <c r="BU1669" s="14">
        <v>0.42197231157194498</v>
      </c>
      <c r="BV1669" s="14"/>
      <c r="BW1669" s="14">
        <v>0.39076830860039102</v>
      </c>
      <c r="BX1669" s="14">
        <v>0.31306705749785502</v>
      </c>
      <c r="BY1669" s="14" t="s">
        <v>120</v>
      </c>
      <c r="BZ1669" s="14">
        <v>0.28485918983991199</v>
      </c>
      <c r="CA1669" s="14">
        <v>0.342122061464667</v>
      </c>
      <c r="CB1669" s="14">
        <v>0.39107410967019501</v>
      </c>
      <c r="CC1669" s="14">
        <v>0.34869072973614301</v>
      </c>
      <c r="CD1669" s="14"/>
      <c r="CE1669" s="14">
        <v>0.33199386920510798</v>
      </c>
      <c r="CF1669" s="14">
        <v>0.33757866769258299</v>
      </c>
      <c r="CG1669" s="14">
        <v>0.37559181565241001</v>
      </c>
      <c r="CH1669" s="14">
        <v>0.34514637951517901</v>
      </c>
      <c r="CI1669" s="14"/>
      <c r="CJ1669" s="14">
        <v>0.33570731317202102</v>
      </c>
      <c r="CK1669" s="14">
        <v>0.31529254299804799</v>
      </c>
      <c r="CL1669" s="14">
        <v>0.37545751860918902</v>
      </c>
      <c r="CM1669" s="14">
        <v>0.407247042006527</v>
      </c>
      <c r="CN1669" s="14"/>
      <c r="CO1669" s="14">
        <v>0.25307233445605598</v>
      </c>
      <c r="CP1669" s="14">
        <v>0.372210891650611</v>
      </c>
      <c r="CQ1669" s="14"/>
      <c r="CR1669" s="14">
        <v>0.29076040090275301</v>
      </c>
      <c r="CS1669" s="14">
        <v>0.36863542838076102</v>
      </c>
    </row>
    <row r="1670" spans="2:97" x14ac:dyDescent="0.3">
      <c r="B1670" t="s">
        <v>233</v>
      </c>
      <c r="C1670" s="14">
        <v>0.18337042521964</v>
      </c>
      <c r="D1670" s="14">
        <v>0.18601186842313999</v>
      </c>
      <c r="E1670" s="14">
        <v>0.18044322506997601</v>
      </c>
      <c r="F1670" s="14"/>
      <c r="G1670" s="14">
        <v>0.162753926870147</v>
      </c>
      <c r="H1670" s="14">
        <v>0.14082039036253499</v>
      </c>
      <c r="I1670" s="14">
        <v>0.20495250988514599</v>
      </c>
      <c r="J1670" s="14">
        <v>0.20996675806630299</v>
      </c>
      <c r="K1670" s="14">
        <v>0.16981284523672399</v>
      </c>
      <c r="L1670" s="14">
        <v>0.201626744114518</v>
      </c>
      <c r="M1670" s="14"/>
      <c r="N1670" s="14">
        <v>0.19303613126161201</v>
      </c>
      <c r="O1670" s="14">
        <v>0.200198807326119</v>
      </c>
      <c r="P1670" s="14">
        <v>0.17367524359765299</v>
      </c>
      <c r="Q1670" s="14">
        <v>0.16432176504607701</v>
      </c>
      <c r="R1670" s="14"/>
      <c r="S1670" s="14">
        <v>0.16118509145096399</v>
      </c>
      <c r="T1670" s="14">
        <v>0.17000397297261599</v>
      </c>
      <c r="U1670" s="14">
        <v>0.21366842244049999</v>
      </c>
      <c r="V1670" s="14">
        <v>0.21593092439089601</v>
      </c>
      <c r="W1670" s="14">
        <v>0.17790879935693801</v>
      </c>
      <c r="X1670" s="14">
        <v>0.10044786140015299</v>
      </c>
      <c r="Y1670" s="14">
        <v>0.17982149451427301</v>
      </c>
      <c r="Z1670" s="14">
        <v>0.189852609956005</v>
      </c>
      <c r="AA1670" s="14">
        <v>0.204271560618183</v>
      </c>
      <c r="AB1670" s="14">
        <v>0.22625530590977799</v>
      </c>
      <c r="AC1670" s="14">
        <v>0.18420603898487001</v>
      </c>
      <c r="AD1670" s="14">
        <v>0.22234416970819901</v>
      </c>
      <c r="AE1670" s="14"/>
      <c r="AF1670" s="14">
        <v>0.16658975550433</v>
      </c>
      <c r="AG1670" s="14">
        <v>0.19843174287836099</v>
      </c>
      <c r="AH1670" s="14">
        <v>0.17227217288671101</v>
      </c>
      <c r="AI1670" s="14">
        <v>0.192948463419051</v>
      </c>
      <c r="AJ1670" s="14">
        <v>0.17512465807338801</v>
      </c>
      <c r="AK1670" s="14"/>
      <c r="AL1670" s="14">
        <v>0.19887228358664</v>
      </c>
      <c r="AM1670" s="14">
        <v>0.15426794021033999</v>
      </c>
      <c r="AN1670" s="14">
        <v>0.19153691209260601</v>
      </c>
      <c r="AO1670" s="14">
        <v>0.18763363975571401</v>
      </c>
      <c r="AP1670" s="14">
        <v>0.17922502207775901</v>
      </c>
      <c r="AQ1670" s="14">
        <v>0.19729884017996999</v>
      </c>
      <c r="AR1670" s="14"/>
      <c r="AS1670" s="14">
        <v>0.170465403426832</v>
      </c>
      <c r="AT1670" s="14">
        <v>0.18293604681317299</v>
      </c>
      <c r="AU1670" s="14">
        <v>0.21210668697337101</v>
      </c>
      <c r="AV1670" s="14">
        <v>0.20232361941600199</v>
      </c>
      <c r="AW1670" s="14">
        <v>0.224150126556206</v>
      </c>
      <c r="AX1670" s="14"/>
      <c r="AY1670" s="14">
        <v>0.19508872109390499</v>
      </c>
      <c r="AZ1670" s="14">
        <v>0.109935521494834</v>
      </c>
      <c r="BA1670" s="14">
        <v>0.14120017768770199</v>
      </c>
      <c r="BB1670" s="14">
        <v>0.148334435814303</v>
      </c>
      <c r="BC1670" s="14">
        <v>0.166601962336378</v>
      </c>
      <c r="BD1670" s="14">
        <v>0.18646926163343</v>
      </c>
      <c r="BE1670" s="14">
        <v>0.17638108118478499</v>
      </c>
      <c r="BF1670" s="14">
        <v>0.23786837675153399</v>
      </c>
      <c r="BG1670" s="14">
        <v>0.16152095483838899</v>
      </c>
      <c r="BH1670" s="14">
        <v>0.147894683541547</v>
      </c>
      <c r="BI1670" s="14">
        <v>0.150311952863625</v>
      </c>
      <c r="BJ1670" s="14">
        <v>0.186542616260475</v>
      </c>
      <c r="BK1670" s="14">
        <v>0.28510956480232502</v>
      </c>
      <c r="BL1670" s="14">
        <v>0.28619356530214402</v>
      </c>
      <c r="BM1670" s="14">
        <v>0.29999888917319001</v>
      </c>
      <c r="BN1670" s="14">
        <v>0.241300872589231</v>
      </c>
      <c r="BO1670" s="14"/>
      <c r="BP1670" s="14">
        <v>0.16977414597174001</v>
      </c>
      <c r="BQ1670" s="14">
        <v>0.16317302936539399</v>
      </c>
      <c r="BR1670" s="14">
        <v>0.19673656718086299</v>
      </c>
      <c r="BS1670" s="14">
        <v>0.211368846625336</v>
      </c>
      <c r="BT1670" s="14">
        <v>0.18557544918091601</v>
      </c>
      <c r="BU1670" s="14">
        <v>0.22159288978713301</v>
      </c>
      <c r="BV1670" s="14"/>
      <c r="BW1670" s="14">
        <v>0.207571574886318</v>
      </c>
      <c r="BX1670" s="14">
        <v>0.19939270169652501</v>
      </c>
      <c r="BY1670" s="14" t="s">
        <v>120</v>
      </c>
      <c r="BZ1670" s="14">
        <v>0.17161564228197601</v>
      </c>
      <c r="CA1670" s="14">
        <v>0.14473996291751701</v>
      </c>
      <c r="CB1670" s="14">
        <v>0.138012308250334</v>
      </c>
      <c r="CC1670" s="14">
        <v>0.17880362708473899</v>
      </c>
      <c r="CD1670" s="14"/>
      <c r="CE1670" s="14">
        <v>0.138102876857192</v>
      </c>
      <c r="CF1670" s="14">
        <v>0.20381257650984899</v>
      </c>
      <c r="CG1670" s="14">
        <v>0.16590010679995101</v>
      </c>
      <c r="CH1670" s="14">
        <v>0.19702643995948099</v>
      </c>
      <c r="CI1670" s="14"/>
      <c r="CJ1670" s="14">
        <v>0.185973540283767</v>
      </c>
      <c r="CK1670" s="14">
        <v>0.194683344697338</v>
      </c>
      <c r="CL1670" s="14">
        <v>0.18498990354887199</v>
      </c>
      <c r="CM1670" s="14">
        <v>0.126531212714936</v>
      </c>
      <c r="CN1670" s="14"/>
      <c r="CO1670" s="14">
        <v>0.13525892160501601</v>
      </c>
      <c r="CP1670" s="14">
        <v>0.19050159635050501</v>
      </c>
      <c r="CQ1670" s="14"/>
      <c r="CR1670" s="14">
        <v>0.13602696754201901</v>
      </c>
      <c r="CS1670" s="14">
        <v>0.19237555396841999</v>
      </c>
    </row>
    <row r="1671" spans="2:97" x14ac:dyDescent="0.3">
      <c r="B1671" t="s">
        <v>234</v>
      </c>
      <c r="C1671" s="14">
        <v>7.8203456125282997E-2</v>
      </c>
      <c r="D1671" s="14">
        <v>9.2461290047288494E-2</v>
      </c>
      <c r="E1671" s="14">
        <v>6.4488384754053399E-2</v>
      </c>
      <c r="F1671" s="14"/>
      <c r="G1671" s="14">
        <v>5.0372296228555803E-2</v>
      </c>
      <c r="H1671" s="14">
        <v>7.0660934060069805E-2</v>
      </c>
      <c r="I1671" s="14">
        <v>8.1560841260542499E-2</v>
      </c>
      <c r="J1671" s="14">
        <v>8.0110185980513601E-2</v>
      </c>
      <c r="K1671" s="14">
        <v>8.6217227839452001E-2</v>
      </c>
      <c r="L1671" s="14">
        <v>9.3091734511634203E-2</v>
      </c>
      <c r="M1671" s="14"/>
      <c r="N1671" s="14">
        <v>8.9308528769560094E-2</v>
      </c>
      <c r="O1671" s="14">
        <v>8.7486911381413499E-2</v>
      </c>
      <c r="P1671" s="14">
        <v>5.5490459667652099E-2</v>
      </c>
      <c r="Q1671" s="14">
        <v>7.7488571036775297E-2</v>
      </c>
      <c r="R1671" s="14"/>
      <c r="S1671" s="14">
        <v>6.7355062023831E-2</v>
      </c>
      <c r="T1671" s="14">
        <v>9.8194060248372003E-2</v>
      </c>
      <c r="U1671" s="14">
        <v>8.8719282508898795E-2</v>
      </c>
      <c r="V1671" s="14">
        <v>8.1349244010011895E-2</v>
      </c>
      <c r="W1671" s="14">
        <v>5.2816860632106499E-2</v>
      </c>
      <c r="X1671" s="14">
        <v>7.3227247233057499E-2</v>
      </c>
      <c r="Y1671" s="14">
        <v>7.2676532797861598E-2</v>
      </c>
      <c r="Z1671" s="14">
        <v>0.11792030958913401</v>
      </c>
      <c r="AA1671" s="14">
        <v>9.1059002896122204E-2</v>
      </c>
      <c r="AB1671" s="14">
        <v>8.0404015789571598E-2</v>
      </c>
      <c r="AC1671" s="14">
        <v>5.6263024999537503E-2</v>
      </c>
      <c r="AD1671" s="14">
        <v>2.4089806751440599E-2</v>
      </c>
      <c r="AE1671" s="14"/>
      <c r="AF1671" s="14">
        <v>8.0789648311262702E-2</v>
      </c>
      <c r="AG1671" s="14">
        <v>6.0654106077261301E-2</v>
      </c>
      <c r="AH1671" s="14">
        <v>8.1180319520800598E-2</v>
      </c>
      <c r="AI1671" s="14">
        <v>0.12848672059574201</v>
      </c>
      <c r="AJ1671" s="14">
        <v>0.10576861610326101</v>
      </c>
      <c r="AK1671" s="14"/>
      <c r="AL1671" s="14">
        <v>6.4484764118188598E-2</v>
      </c>
      <c r="AM1671" s="14">
        <v>8.2446103517767502E-2</v>
      </c>
      <c r="AN1671" s="14">
        <v>8.3259639106377806E-2</v>
      </c>
      <c r="AO1671" s="14">
        <v>9.5434303313893604E-2</v>
      </c>
      <c r="AP1671" s="14">
        <v>8.5097823226008396E-2</v>
      </c>
      <c r="AQ1671" s="14">
        <v>7.3763375067724402E-2</v>
      </c>
      <c r="AR1671" s="14"/>
      <c r="AS1671" s="14">
        <v>8.5521109252195193E-2</v>
      </c>
      <c r="AT1671" s="14">
        <v>6.8336617392188895E-2</v>
      </c>
      <c r="AU1671" s="14">
        <v>9.24360955626711E-2</v>
      </c>
      <c r="AV1671" s="14">
        <v>9.3436740349620906E-2</v>
      </c>
      <c r="AW1671" s="14">
        <v>2.43757995654082E-2</v>
      </c>
      <c r="AX1671" s="14"/>
      <c r="AY1671" s="14">
        <v>6.9370459520003397E-2</v>
      </c>
      <c r="AZ1671" s="14">
        <v>8.3803279685406698E-2</v>
      </c>
      <c r="BA1671" s="14">
        <v>0.10614938747401299</v>
      </c>
      <c r="BB1671" s="14">
        <v>7.7005855097709505E-2</v>
      </c>
      <c r="BC1671" s="14">
        <v>9.8933469484525902E-2</v>
      </c>
      <c r="BD1671" s="14">
        <v>5.5560763353791197E-2</v>
      </c>
      <c r="BE1671" s="14">
        <v>5.51076700562435E-2</v>
      </c>
      <c r="BF1671" s="14">
        <v>6.3474899372404706E-2</v>
      </c>
      <c r="BG1671" s="14">
        <v>9.5711299744171002E-2</v>
      </c>
      <c r="BH1671" s="14">
        <v>0.11480991184692101</v>
      </c>
      <c r="BI1671" s="14">
        <v>8.1521085394156104E-2</v>
      </c>
      <c r="BJ1671" s="14">
        <v>6.20941406342531E-2</v>
      </c>
      <c r="BK1671" s="14">
        <v>3.6342971682963097E-2</v>
      </c>
      <c r="BL1671" s="14">
        <v>0.115403890691539</v>
      </c>
      <c r="BM1671" s="14">
        <v>9.6510352972898394E-2</v>
      </c>
      <c r="BN1671" s="14">
        <v>9.5662542532513994E-2</v>
      </c>
      <c r="BO1671" s="14"/>
      <c r="BP1671" s="14">
        <v>6.8656860116735205E-2</v>
      </c>
      <c r="BQ1671" s="14">
        <v>7.77097634764988E-2</v>
      </c>
      <c r="BR1671" s="14">
        <v>8.1841902612972098E-2</v>
      </c>
      <c r="BS1671" s="14">
        <v>8.1063650818305993E-2</v>
      </c>
      <c r="BT1671" s="14">
        <v>9.4187578032592603E-2</v>
      </c>
      <c r="BU1671" s="14">
        <v>7.3844148046056796E-2</v>
      </c>
      <c r="BV1671" s="14"/>
      <c r="BW1671" s="14">
        <v>9.2598990194027397E-2</v>
      </c>
      <c r="BX1671" s="14">
        <v>7.8805572376727195E-2</v>
      </c>
      <c r="BY1671" s="14" t="s">
        <v>120</v>
      </c>
      <c r="BZ1671" s="14">
        <v>6.5733311760631505E-2</v>
      </c>
      <c r="CA1671" s="14">
        <v>5.4820549535753403E-2</v>
      </c>
      <c r="CB1671" s="14">
        <v>5.68642410671647E-2</v>
      </c>
      <c r="CC1671" s="14">
        <v>0.123406931997618</v>
      </c>
      <c r="CD1671" s="14"/>
      <c r="CE1671" s="14">
        <v>6.6669089683306801E-2</v>
      </c>
      <c r="CF1671" s="14">
        <v>7.6219156650534803E-2</v>
      </c>
      <c r="CG1671" s="14">
        <v>6.4076604344886101E-2</v>
      </c>
      <c r="CH1671" s="14">
        <v>9.9225886739849598E-2</v>
      </c>
      <c r="CI1671" s="14"/>
      <c r="CJ1671" s="14">
        <v>8.4101372983969497E-2</v>
      </c>
      <c r="CK1671" s="14">
        <v>6.5364925973638702E-2</v>
      </c>
      <c r="CL1671" s="14">
        <v>8.3320607530697199E-2</v>
      </c>
      <c r="CM1671" s="14">
        <v>5.8463279518860399E-2</v>
      </c>
      <c r="CN1671" s="14"/>
      <c r="CO1671" s="14">
        <v>6.1039331318507098E-2</v>
      </c>
      <c r="CP1671" s="14">
        <v>8.0809797625167601E-2</v>
      </c>
      <c r="CQ1671" s="14"/>
      <c r="CR1671" s="14">
        <v>7.9564898983916693E-2</v>
      </c>
      <c r="CS1671" s="14">
        <v>7.85388091108363E-2</v>
      </c>
    </row>
    <row r="1672" spans="2:97" x14ac:dyDescent="0.3">
      <c r="B1672" t="s">
        <v>92</v>
      </c>
      <c r="C1672" s="14">
        <v>9.4094273381784596E-2</v>
      </c>
      <c r="D1672" s="14">
        <v>6.4043892313312506E-2</v>
      </c>
      <c r="E1672" s="14">
        <v>0.123767956926686</v>
      </c>
      <c r="F1672" s="14"/>
      <c r="G1672" s="14">
        <v>6.8023017470216704E-2</v>
      </c>
      <c r="H1672" s="14">
        <v>7.9544296886189997E-2</v>
      </c>
      <c r="I1672" s="14">
        <v>9.9058235358621904E-2</v>
      </c>
      <c r="J1672" s="14">
        <v>9.7356047490069403E-2</v>
      </c>
      <c r="K1672" s="14">
        <v>0.118702829060944</v>
      </c>
      <c r="L1672" s="14">
        <v>9.9975435543590896E-2</v>
      </c>
      <c r="M1672" s="14"/>
      <c r="N1672" s="14">
        <v>5.9249656974513003E-2</v>
      </c>
      <c r="O1672" s="14">
        <v>9.3635832855593695E-2</v>
      </c>
      <c r="P1672" s="14">
        <v>8.6212390940871603E-2</v>
      </c>
      <c r="Q1672" s="14">
        <v>0.13822111870809101</v>
      </c>
      <c r="R1672" s="14"/>
      <c r="S1672" s="14">
        <v>7.4609938973430906E-2</v>
      </c>
      <c r="T1672" s="14">
        <v>0.120425827232473</v>
      </c>
      <c r="U1672" s="14">
        <v>0.120322762741257</v>
      </c>
      <c r="V1672" s="14">
        <v>6.8599657683502194E-2</v>
      </c>
      <c r="W1672" s="14">
        <v>8.3674401798901801E-2</v>
      </c>
      <c r="X1672" s="14">
        <v>0.100913866541098</v>
      </c>
      <c r="Y1672" s="14">
        <v>8.6706417443736403E-2</v>
      </c>
      <c r="Z1672" s="14">
        <v>5.9124684656579302E-2</v>
      </c>
      <c r="AA1672" s="14">
        <v>0.13636339380784801</v>
      </c>
      <c r="AB1672" s="14">
        <v>8.0210003936199994E-2</v>
      </c>
      <c r="AC1672" s="14">
        <v>6.4304807061013103E-2</v>
      </c>
      <c r="AD1672" s="14">
        <v>8.4405390581206094E-2</v>
      </c>
      <c r="AE1672" s="14"/>
      <c r="AF1672" s="14">
        <v>7.0483942855998197E-2</v>
      </c>
      <c r="AG1672" s="14">
        <v>7.45390416389521E-2</v>
      </c>
      <c r="AH1672" s="14">
        <v>0.13813473753563599</v>
      </c>
      <c r="AI1672" s="14">
        <v>8.1756121119561806E-2</v>
      </c>
      <c r="AJ1672" s="14">
        <v>8.5075949768928696E-2</v>
      </c>
      <c r="AK1672" s="14"/>
      <c r="AL1672" s="14">
        <v>6.9225588497557194E-2</v>
      </c>
      <c r="AM1672" s="14">
        <v>4.3999514654067803E-2</v>
      </c>
      <c r="AN1672" s="14">
        <v>9.8196920254579101E-2</v>
      </c>
      <c r="AO1672" s="14">
        <v>0.10208425213712501</v>
      </c>
      <c r="AP1672" s="14">
        <v>8.4440860938252704E-2</v>
      </c>
      <c r="AQ1672" s="14">
        <v>0.20471856059861501</v>
      </c>
      <c r="AR1672" s="14"/>
      <c r="AS1672" s="14">
        <v>0.107551323095185</v>
      </c>
      <c r="AT1672" s="14">
        <v>0.11351825035211</v>
      </c>
      <c r="AU1672" s="14">
        <v>8.6805187899403696E-2</v>
      </c>
      <c r="AV1672" s="14">
        <v>4.6707005730844797E-2</v>
      </c>
      <c r="AW1672" s="14">
        <v>7.0530877888717106E-2</v>
      </c>
      <c r="AX1672" s="14"/>
      <c r="AY1672" s="14">
        <v>0.204016967616971</v>
      </c>
      <c r="AZ1672" s="14">
        <v>0.16423690640809799</v>
      </c>
      <c r="BA1672" s="14">
        <v>0.11387483120104699</v>
      </c>
      <c r="BB1672" s="14">
        <v>0.108162543248033</v>
      </c>
      <c r="BC1672" s="14">
        <v>0.113266451012944</v>
      </c>
      <c r="BD1672" s="14">
        <v>0.123797289660402</v>
      </c>
      <c r="BE1672" s="14">
        <v>8.5382286890498094E-2</v>
      </c>
      <c r="BF1672" s="14">
        <v>7.0028104198348901E-2</v>
      </c>
      <c r="BG1672" s="14">
        <v>6.7959336392478906E-2</v>
      </c>
      <c r="BH1672" s="14">
        <v>6.3563910988365904E-2</v>
      </c>
      <c r="BI1672" s="14">
        <v>5.0908814523842702E-2</v>
      </c>
      <c r="BJ1672" s="14">
        <v>9.6876137063324097E-2</v>
      </c>
      <c r="BK1672" s="14">
        <v>6.1077544913260402E-2</v>
      </c>
      <c r="BL1672" s="14">
        <v>4.4405321728456702E-2</v>
      </c>
      <c r="BM1672" s="14">
        <v>1.86798867108189E-2</v>
      </c>
      <c r="BN1672" s="14">
        <v>6.2736566663660107E-2</v>
      </c>
      <c r="BO1672" s="14"/>
      <c r="BP1672" s="14">
        <v>6.1956477301166997E-2</v>
      </c>
      <c r="BQ1672" s="14">
        <v>0.10366018892725699</v>
      </c>
      <c r="BR1672" s="14">
        <v>0.102735594047607</v>
      </c>
      <c r="BS1672" s="14">
        <v>0.105536782001494</v>
      </c>
      <c r="BT1672" s="14">
        <v>0.12624334924628799</v>
      </c>
      <c r="BU1672" s="14">
        <v>6.1680157405689599E-2</v>
      </c>
      <c r="BV1672" s="14"/>
      <c r="BW1672" s="14">
        <v>7.9010336405348602E-2</v>
      </c>
      <c r="BX1672" s="14">
        <v>8.7179198618270504E-2</v>
      </c>
      <c r="BY1672" s="14" t="s">
        <v>120</v>
      </c>
      <c r="BZ1672" s="14">
        <v>0.12975031585557401</v>
      </c>
      <c r="CA1672" s="14">
        <v>0.13319260093683799</v>
      </c>
      <c r="CB1672" s="14">
        <v>8.81919472751935E-2</v>
      </c>
      <c r="CC1672" s="14">
        <v>0.12815000732951501</v>
      </c>
      <c r="CD1672" s="14"/>
      <c r="CE1672" s="14">
        <v>7.1788536013626503E-2</v>
      </c>
      <c r="CF1672" s="14">
        <v>6.4858118940441301E-2</v>
      </c>
      <c r="CG1672" s="14">
        <v>0.15248371035136099</v>
      </c>
      <c r="CH1672" s="14">
        <v>7.1111982918232397E-2</v>
      </c>
      <c r="CI1672" s="14"/>
      <c r="CJ1672" s="14">
        <v>0.11074963213802</v>
      </c>
      <c r="CK1672" s="14">
        <v>7.7384170660822094E-2</v>
      </c>
      <c r="CL1672" s="14">
        <v>8.1923933367256396E-2</v>
      </c>
      <c r="CM1672" s="14">
        <v>0.20687226759116101</v>
      </c>
      <c r="CN1672" s="14"/>
      <c r="CO1672" s="14">
        <v>6.8126458069198897E-2</v>
      </c>
      <c r="CP1672" s="14">
        <v>9.8831540520775696E-2</v>
      </c>
      <c r="CQ1672" s="14"/>
      <c r="CR1672" s="14">
        <v>5.9660927509985098E-2</v>
      </c>
      <c r="CS1672" s="14">
        <v>9.1364964734631099E-2</v>
      </c>
    </row>
    <row r="1673" spans="2:97" x14ac:dyDescent="0.3">
      <c r="B1673" t="s">
        <v>235</v>
      </c>
      <c r="C1673" s="14">
        <v>0.28603126978017401</v>
      </c>
      <c r="D1673" s="14">
        <v>0.29825904175184598</v>
      </c>
      <c r="E1673" s="14">
        <v>0.27284130161099102</v>
      </c>
      <c r="F1673" s="14"/>
      <c r="G1673" s="14">
        <v>0.41754606836834501</v>
      </c>
      <c r="H1673" s="14">
        <v>0.40829045113025197</v>
      </c>
      <c r="I1673" s="14">
        <v>0.31394957179525002</v>
      </c>
      <c r="J1673" s="14">
        <v>0.26132764966009903</v>
      </c>
      <c r="K1673" s="14">
        <v>0.21388800660493901</v>
      </c>
      <c r="L1673" s="14">
        <v>0.14524779342570801</v>
      </c>
      <c r="M1673" s="14"/>
      <c r="N1673" s="14">
        <v>0.301153054577947</v>
      </c>
      <c r="O1673" s="14">
        <v>0.27277627320868703</v>
      </c>
      <c r="P1673" s="14">
        <v>0.31299214756585098</v>
      </c>
      <c r="Q1673" s="14">
        <v>0.259076624494056</v>
      </c>
      <c r="R1673" s="14"/>
      <c r="S1673" s="14">
        <v>0.38011656372076003</v>
      </c>
      <c r="T1673" s="14">
        <v>0.20008436993944201</v>
      </c>
      <c r="U1673" s="14">
        <v>0.236101160420707</v>
      </c>
      <c r="V1673" s="14">
        <v>0.297546547939886</v>
      </c>
      <c r="W1673" s="14">
        <v>0.285700771312352</v>
      </c>
      <c r="X1673" s="14">
        <v>0.35676641248687602</v>
      </c>
      <c r="Y1673" s="14">
        <v>0.33745895581941898</v>
      </c>
      <c r="Z1673" s="14">
        <v>0.329482581463307</v>
      </c>
      <c r="AA1673" s="14">
        <v>0.24929260464603401</v>
      </c>
      <c r="AB1673" s="14">
        <v>0.23027490840749101</v>
      </c>
      <c r="AC1673" s="14">
        <v>0.31229847228996099</v>
      </c>
      <c r="AD1673" s="14">
        <v>0.167576751931028</v>
      </c>
      <c r="AE1673" s="14"/>
      <c r="AF1673" s="14">
        <v>0.27119392651951202</v>
      </c>
      <c r="AG1673" s="14">
        <v>0.34431024483077499</v>
      </c>
      <c r="AH1673" s="14">
        <v>0.27452603392953301</v>
      </c>
      <c r="AI1673" s="14">
        <v>0.26311066565527103</v>
      </c>
      <c r="AJ1673" s="14">
        <v>0.34253046202701498</v>
      </c>
      <c r="AK1673" s="14"/>
      <c r="AL1673" s="14">
        <v>0.37008498763733799</v>
      </c>
      <c r="AM1673" s="14">
        <v>0.29566194129997297</v>
      </c>
      <c r="AN1673" s="14">
        <v>0.26404468255543601</v>
      </c>
      <c r="AO1673" s="14">
        <v>0.25915069881965302</v>
      </c>
      <c r="AP1673" s="14">
        <v>0.37371918763806899</v>
      </c>
      <c r="AQ1673" s="14">
        <v>0.14590402161112601</v>
      </c>
      <c r="AR1673" s="14"/>
      <c r="AS1673" s="14">
        <v>0.24307882029639999</v>
      </c>
      <c r="AT1673" s="14">
        <v>0.30430858627761398</v>
      </c>
      <c r="AU1673" s="14">
        <v>0.25712224001033701</v>
      </c>
      <c r="AV1673" s="14">
        <v>0.39566334332324798</v>
      </c>
      <c r="AW1673" s="14">
        <v>0.430187776449937</v>
      </c>
      <c r="AX1673" s="14"/>
      <c r="AY1673" s="14">
        <v>0.46165803844136999</v>
      </c>
      <c r="AZ1673" s="14">
        <v>0.33451305484215399</v>
      </c>
      <c r="BA1673" s="14">
        <v>0.19397259433706199</v>
      </c>
      <c r="BB1673" s="14">
        <v>0.270094237951923</v>
      </c>
      <c r="BC1673" s="14">
        <v>0.25521946299749199</v>
      </c>
      <c r="BD1673" s="14">
        <v>0.26448558829179403</v>
      </c>
      <c r="BE1673" s="14">
        <v>0.27955715712262602</v>
      </c>
      <c r="BF1673" s="14">
        <v>0.31652751625999198</v>
      </c>
      <c r="BG1673" s="14">
        <v>0.36369905742695302</v>
      </c>
      <c r="BH1673" s="14">
        <v>0.28593944736322602</v>
      </c>
      <c r="BI1673" s="14">
        <v>0.33111938724845902</v>
      </c>
      <c r="BJ1673" s="14">
        <v>0.28074530558505001</v>
      </c>
      <c r="BK1673" s="14">
        <v>0.32428972465450601</v>
      </c>
      <c r="BL1673" s="14">
        <v>0.31587506251307701</v>
      </c>
      <c r="BM1673" s="14">
        <v>0.24975841274323499</v>
      </c>
      <c r="BN1673" s="14">
        <v>0.37216808548180402</v>
      </c>
      <c r="BO1673" s="14"/>
      <c r="BP1673" s="14">
        <v>0.37334006755279198</v>
      </c>
      <c r="BQ1673" s="14">
        <v>0.273400180763335</v>
      </c>
      <c r="BR1673" s="14">
        <v>0.28815696641703498</v>
      </c>
      <c r="BS1673" s="14">
        <v>0.24650842257160199</v>
      </c>
      <c r="BT1673" s="14">
        <v>0.21061861537671001</v>
      </c>
      <c r="BU1673" s="14">
        <v>0.22091049318917599</v>
      </c>
      <c r="BV1673" s="14"/>
      <c r="BW1673" s="14">
        <v>0.23005078991391401</v>
      </c>
      <c r="BX1673" s="14">
        <v>0.321555469810623</v>
      </c>
      <c r="BY1673" s="14" t="s">
        <v>120</v>
      </c>
      <c r="BZ1673" s="14">
        <v>0.34804154026190698</v>
      </c>
      <c r="CA1673" s="14">
        <v>0.325124825145225</v>
      </c>
      <c r="CB1673" s="14">
        <v>0.32585739373711298</v>
      </c>
      <c r="CC1673" s="14">
        <v>0.22094870385198501</v>
      </c>
      <c r="CD1673" s="14"/>
      <c r="CE1673" s="14">
        <v>0.39144562824076601</v>
      </c>
      <c r="CF1673" s="14">
        <v>0.317531480206592</v>
      </c>
      <c r="CG1673" s="14">
        <v>0.241947762851392</v>
      </c>
      <c r="CH1673" s="14">
        <v>0.28748931086725799</v>
      </c>
      <c r="CI1673" s="14"/>
      <c r="CJ1673" s="14">
        <v>0.28346814142222299</v>
      </c>
      <c r="CK1673" s="14">
        <v>0.34727501567015301</v>
      </c>
      <c r="CL1673" s="14">
        <v>0.27430803694398598</v>
      </c>
      <c r="CM1673" s="14">
        <v>0.200886198168515</v>
      </c>
      <c r="CN1673" s="14"/>
      <c r="CO1673" s="14">
        <v>0.482502954551221</v>
      </c>
      <c r="CP1673" s="14">
        <v>0.25764617385293997</v>
      </c>
      <c r="CQ1673" s="14"/>
      <c r="CR1673" s="14">
        <v>0.43398680506132697</v>
      </c>
      <c r="CS1673" s="14">
        <v>0.26908524380535198</v>
      </c>
    </row>
    <row r="1674" spans="2:97" x14ac:dyDescent="0.3">
      <c r="B1674" t="s">
        <v>236</v>
      </c>
      <c r="C1674" s="14">
        <v>0.26157388134492299</v>
      </c>
      <c r="D1674" s="14">
        <v>0.27847315847042903</v>
      </c>
      <c r="E1674" s="14">
        <v>0.24493160982403001</v>
      </c>
      <c r="F1674" s="14"/>
      <c r="G1674" s="14">
        <v>0.21312622309870199</v>
      </c>
      <c r="H1674" s="14">
        <v>0.211481324422605</v>
      </c>
      <c r="I1674" s="14">
        <v>0.28651335114568899</v>
      </c>
      <c r="J1674" s="14">
        <v>0.290076944046817</v>
      </c>
      <c r="K1674" s="14">
        <v>0.25603007307617598</v>
      </c>
      <c r="L1674" s="14">
        <v>0.29471847862615203</v>
      </c>
      <c r="M1674" s="14"/>
      <c r="N1674" s="14">
        <v>0.28234466003117198</v>
      </c>
      <c r="O1674" s="14">
        <v>0.28768571870753301</v>
      </c>
      <c r="P1674" s="14">
        <v>0.229165703265306</v>
      </c>
      <c r="Q1674" s="14">
        <v>0.24181033608285299</v>
      </c>
      <c r="R1674" s="14"/>
      <c r="S1674" s="14">
        <v>0.228540153474795</v>
      </c>
      <c r="T1674" s="14">
        <v>0.26819803322098801</v>
      </c>
      <c r="U1674" s="14">
        <v>0.30238770494939798</v>
      </c>
      <c r="V1674" s="14">
        <v>0.29728016840090798</v>
      </c>
      <c r="W1674" s="14">
        <v>0.23072565998904401</v>
      </c>
      <c r="X1674" s="14">
        <v>0.17367510863321001</v>
      </c>
      <c r="Y1674" s="14">
        <v>0.252498027312134</v>
      </c>
      <c r="Z1674" s="14">
        <v>0.30777291954514002</v>
      </c>
      <c r="AA1674" s="14">
        <v>0.29533056351430498</v>
      </c>
      <c r="AB1674" s="14">
        <v>0.30665932169935001</v>
      </c>
      <c r="AC1674" s="14">
        <v>0.24046906398440701</v>
      </c>
      <c r="AD1674" s="14">
        <v>0.24643397645963999</v>
      </c>
      <c r="AE1674" s="14"/>
      <c r="AF1674" s="14">
        <v>0.24737940381559201</v>
      </c>
      <c r="AG1674" s="14">
        <v>0.25908584895562198</v>
      </c>
      <c r="AH1674" s="14">
        <v>0.253452492407512</v>
      </c>
      <c r="AI1674" s="14">
        <v>0.32143518401479398</v>
      </c>
      <c r="AJ1674" s="14">
        <v>0.280893274176649</v>
      </c>
      <c r="AK1674" s="14"/>
      <c r="AL1674" s="14">
        <v>0.26335704770482898</v>
      </c>
      <c r="AM1674" s="14">
        <v>0.236714043728108</v>
      </c>
      <c r="AN1674" s="14">
        <v>0.274796551198983</v>
      </c>
      <c r="AO1674" s="14">
        <v>0.28306794306960797</v>
      </c>
      <c r="AP1674" s="14">
        <v>0.26432284530376698</v>
      </c>
      <c r="AQ1674" s="14">
        <v>0.27106221524769503</v>
      </c>
      <c r="AR1674" s="14"/>
      <c r="AS1674" s="14">
        <v>0.255986512679028</v>
      </c>
      <c r="AT1674" s="14">
        <v>0.25127266420536198</v>
      </c>
      <c r="AU1674" s="14">
        <v>0.304542782536042</v>
      </c>
      <c r="AV1674" s="14">
        <v>0.29576035976562298</v>
      </c>
      <c r="AW1674" s="14">
        <v>0.248525926121614</v>
      </c>
      <c r="AX1674" s="14"/>
      <c r="AY1674" s="14">
        <v>0.264459180613908</v>
      </c>
      <c r="AZ1674" s="14">
        <v>0.193738801180241</v>
      </c>
      <c r="BA1674" s="14">
        <v>0.247349565161715</v>
      </c>
      <c r="BB1674" s="14">
        <v>0.22534029091201299</v>
      </c>
      <c r="BC1674" s="14">
        <v>0.265535431820904</v>
      </c>
      <c r="BD1674" s="14">
        <v>0.24203002498722101</v>
      </c>
      <c r="BE1674" s="14">
        <v>0.231488751241028</v>
      </c>
      <c r="BF1674" s="14">
        <v>0.30134327612393902</v>
      </c>
      <c r="BG1674" s="14">
        <v>0.25723225458255999</v>
      </c>
      <c r="BH1674" s="14">
        <v>0.26270459538846802</v>
      </c>
      <c r="BI1674" s="14">
        <v>0.23183303825778101</v>
      </c>
      <c r="BJ1674" s="14">
        <v>0.248636756894728</v>
      </c>
      <c r="BK1674" s="14">
        <v>0.32145253648528799</v>
      </c>
      <c r="BL1674" s="14">
        <v>0.40159745599368302</v>
      </c>
      <c r="BM1674" s="14">
        <v>0.39650924214608801</v>
      </c>
      <c r="BN1674" s="14">
        <v>0.33696341512174499</v>
      </c>
      <c r="BO1674" s="14"/>
      <c r="BP1674" s="14">
        <v>0.23843100608847501</v>
      </c>
      <c r="BQ1674" s="14">
        <v>0.24088279284189301</v>
      </c>
      <c r="BR1674" s="14">
        <v>0.27857846979383599</v>
      </c>
      <c r="BS1674" s="14">
        <v>0.29243249744364203</v>
      </c>
      <c r="BT1674" s="14">
        <v>0.27976302721350899</v>
      </c>
      <c r="BU1674" s="14">
        <v>0.29543703783318997</v>
      </c>
      <c r="BV1674" s="14"/>
      <c r="BW1674" s="14">
        <v>0.30017056508034601</v>
      </c>
      <c r="BX1674" s="14">
        <v>0.27819827407325198</v>
      </c>
      <c r="BY1674" s="14" t="s">
        <v>120</v>
      </c>
      <c r="BZ1674" s="14">
        <v>0.237348954042608</v>
      </c>
      <c r="CA1674" s="14">
        <v>0.19956051245327</v>
      </c>
      <c r="CB1674" s="14">
        <v>0.19487654931749801</v>
      </c>
      <c r="CC1674" s="14">
        <v>0.302210559082357</v>
      </c>
      <c r="CD1674" s="14"/>
      <c r="CE1674" s="14">
        <v>0.20477196654049901</v>
      </c>
      <c r="CF1674" s="14">
        <v>0.28003173316038399</v>
      </c>
      <c r="CG1674" s="14">
        <v>0.229976711144837</v>
      </c>
      <c r="CH1674" s="14">
        <v>0.29625232669933099</v>
      </c>
      <c r="CI1674" s="14"/>
      <c r="CJ1674" s="14">
        <v>0.27007491326773603</v>
      </c>
      <c r="CK1674" s="14">
        <v>0.26004827067097702</v>
      </c>
      <c r="CL1674" s="14">
        <v>0.26831051107956899</v>
      </c>
      <c r="CM1674" s="14">
        <v>0.18499449223379599</v>
      </c>
      <c r="CN1674" s="14"/>
      <c r="CO1674" s="14">
        <v>0.19629825292352299</v>
      </c>
      <c r="CP1674" s="14">
        <v>0.271311393975673</v>
      </c>
      <c r="CQ1674" s="14"/>
      <c r="CR1674" s="14">
        <v>0.21559186652593601</v>
      </c>
      <c r="CS1674" s="14">
        <v>0.27091436307925598</v>
      </c>
    </row>
    <row r="1675" spans="2:97" x14ac:dyDescent="0.3">
      <c r="B1675" t="s">
        <v>237</v>
      </c>
      <c r="C1675" s="14">
        <v>2.44573884352513E-2</v>
      </c>
      <c r="D1675" s="14">
        <v>1.97858832814173E-2</v>
      </c>
      <c r="E1675" s="14">
        <v>2.7909691786961299E-2</v>
      </c>
      <c r="F1675" s="14"/>
      <c r="G1675" s="14">
        <v>0.20441984526964299</v>
      </c>
      <c r="H1675" s="14">
        <v>0.196809126707647</v>
      </c>
      <c r="I1675" s="14">
        <v>2.7436220649561301E-2</v>
      </c>
      <c r="J1675" s="14">
        <v>-2.8749294386718E-2</v>
      </c>
      <c r="K1675" s="14">
        <v>-4.2142066471237097E-2</v>
      </c>
      <c r="L1675" s="14">
        <v>-0.14947068520044399</v>
      </c>
      <c r="M1675" s="14"/>
      <c r="N1675" s="14">
        <v>1.88083945467745E-2</v>
      </c>
      <c r="O1675" s="14">
        <v>-1.4909445498845699E-2</v>
      </c>
      <c r="P1675" s="14">
        <v>8.3826444300545006E-2</v>
      </c>
      <c r="Q1675" s="14">
        <v>1.7266288411203499E-2</v>
      </c>
      <c r="R1675" s="14"/>
      <c r="S1675" s="14">
        <v>0.15157641024596499</v>
      </c>
      <c r="T1675" s="14">
        <v>-6.8113663281545805E-2</v>
      </c>
      <c r="U1675" s="14">
        <v>-6.6286544528691205E-2</v>
      </c>
      <c r="V1675" s="14">
        <v>2.6637953897834499E-4</v>
      </c>
      <c r="W1675" s="14">
        <v>5.4975111323307499E-2</v>
      </c>
      <c r="X1675" s="14">
        <v>0.18309130385366501</v>
      </c>
      <c r="Y1675" s="14">
        <v>8.4960928507284303E-2</v>
      </c>
      <c r="Z1675" s="14">
        <v>2.17096619181671E-2</v>
      </c>
      <c r="AA1675" s="14">
        <v>-4.6037958868271299E-2</v>
      </c>
      <c r="AB1675" s="14">
        <v>-7.6384413291859396E-2</v>
      </c>
      <c r="AC1675" s="14">
        <v>7.1829408305553705E-2</v>
      </c>
      <c r="AD1675" s="14">
        <v>-7.8857224528612005E-2</v>
      </c>
      <c r="AE1675" s="14"/>
      <c r="AF1675" s="14">
        <v>2.3814522703919799E-2</v>
      </c>
      <c r="AG1675" s="14">
        <v>8.52243958751525E-2</v>
      </c>
      <c r="AH1675" s="14">
        <v>2.1073541522021198E-2</v>
      </c>
      <c r="AI1675" s="14">
        <v>-5.8324518359522501E-2</v>
      </c>
      <c r="AJ1675" s="14">
        <v>6.1637187850366003E-2</v>
      </c>
      <c r="AK1675" s="14"/>
      <c r="AL1675" s="14">
        <v>0.10672793993250999</v>
      </c>
      <c r="AM1675" s="14">
        <v>5.8947897571865401E-2</v>
      </c>
      <c r="AN1675" s="14">
        <v>-1.07518686435473E-2</v>
      </c>
      <c r="AO1675" s="14">
        <v>-2.3917244249954499E-2</v>
      </c>
      <c r="AP1675" s="14">
        <v>0.109396342334302</v>
      </c>
      <c r="AQ1675" s="14">
        <v>-0.12515819363656899</v>
      </c>
      <c r="AR1675" s="14"/>
      <c r="AS1675" s="14">
        <v>-1.29076923826273E-2</v>
      </c>
      <c r="AT1675" s="14">
        <v>5.3035922072251801E-2</v>
      </c>
      <c r="AU1675" s="14">
        <v>-4.7420542525705003E-2</v>
      </c>
      <c r="AV1675" s="14">
        <v>9.9902983557624295E-2</v>
      </c>
      <c r="AW1675" s="14">
        <v>0.18166185032832299</v>
      </c>
      <c r="AX1675" s="14"/>
      <c r="AY1675" s="14">
        <v>0.19719885782746199</v>
      </c>
      <c r="AZ1675" s="14">
        <v>0.14077425366191401</v>
      </c>
      <c r="BA1675" s="14">
        <v>-5.3376970824653001E-2</v>
      </c>
      <c r="BB1675" s="14">
        <v>4.47539470399098E-2</v>
      </c>
      <c r="BC1675" s="14">
        <v>-1.0315968823411899E-2</v>
      </c>
      <c r="BD1675" s="14">
        <v>2.2455563304573701E-2</v>
      </c>
      <c r="BE1675" s="14">
        <v>4.8068405881598102E-2</v>
      </c>
      <c r="BF1675" s="14">
        <v>1.51842401360524E-2</v>
      </c>
      <c r="BG1675" s="14">
        <v>0.106466802844393</v>
      </c>
      <c r="BH1675" s="14">
        <v>2.32348519747579E-2</v>
      </c>
      <c r="BI1675" s="14">
        <v>9.9286348990678105E-2</v>
      </c>
      <c r="BJ1675" s="14">
        <v>3.2108548690322002E-2</v>
      </c>
      <c r="BK1675" s="14">
        <v>2.8371881692178498E-3</v>
      </c>
      <c r="BL1675" s="14">
        <v>-8.5722393480605605E-2</v>
      </c>
      <c r="BM1675" s="14">
        <v>-0.146750829402854</v>
      </c>
      <c r="BN1675" s="14">
        <v>3.5204670360058497E-2</v>
      </c>
      <c r="BO1675" s="14"/>
      <c r="BP1675" s="14">
        <v>0.134909061464317</v>
      </c>
      <c r="BQ1675" s="14">
        <v>3.2517387921442702E-2</v>
      </c>
      <c r="BR1675" s="14">
        <v>9.5784966231991005E-3</v>
      </c>
      <c r="BS1675" s="14">
        <v>-4.5924074872040199E-2</v>
      </c>
      <c r="BT1675" s="14">
        <v>-6.91444118367988E-2</v>
      </c>
      <c r="BU1675" s="14">
        <v>-7.4526544644013801E-2</v>
      </c>
      <c r="BV1675" s="14"/>
      <c r="BW1675" s="14">
        <v>-7.0119775166431406E-2</v>
      </c>
      <c r="BX1675" s="14">
        <v>4.3357195737370798E-2</v>
      </c>
      <c r="BY1675" s="14" t="s">
        <v>120</v>
      </c>
      <c r="BZ1675" s="14">
        <v>0.11069258621929901</v>
      </c>
      <c r="CA1675" s="14">
        <v>0.12556431269195401</v>
      </c>
      <c r="CB1675" s="14">
        <v>0.130980844419614</v>
      </c>
      <c r="CC1675" s="14">
        <v>-8.1261855230371494E-2</v>
      </c>
      <c r="CD1675" s="14"/>
      <c r="CE1675" s="14">
        <v>0.186673661700268</v>
      </c>
      <c r="CF1675" s="14">
        <v>3.7499747046208301E-2</v>
      </c>
      <c r="CG1675" s="14">
        <v>1.1971051706554599E-2</v>
      </c>
      <c r="CH1675" s="14">
        <v>-8.7630158320734005E-3</v>
      </c>
      <c r="CI1675" s="14"/>
      <c r="CJ1675" s="14">
        <v>1.33932281544871E-2</v>
      </c>
      <c r="CK1675" s="14">
        <v>8.7226744999175806E-2</v>
      </c>
      <c r="CL1675" s="14">
        <v>5.9975258644164899E-3</v>
      </c>
      <c r="CM1675" s="14">
        <v>1.5891705934718999E-2</v>
      </c>
      <c r="CN1675" s="14"/>
      <c r="CO1675" s="14">
        <v>0.28620470162769801</v>
      </c>
      <c r="CP1675" s="14">
        <v>-1.3665220122732699E-2</v>
      </c>
      <c r="CQ1675" s="14"/>
      <c r="CR1675" s="14">
        <v>0.21839493853539099</v>
      </c>
      <c r="CS1675" s="14">
        <v>-1.8291192739035001E-3</v>
      </c>
    </row>
    <row r="1676" spans="2:97" x14ac:dyDescent="0.3">
      <c r="C1676" s="14"/>
      <c r="D1676" s="14"/>
      <c r="E1676" s="14"/>
      <c r="F1676" s="14"/>
      <c r="G1676" s="14"/>
      <c r="H1676" s="14"/>
      <c r="I1676" s="14"/>
      <c r="J1676" s="14"/>
      <c r="K1676" s="14"/>
      <c r="L1676" s="14"/>
      <c r="M1676" s="14"/>
      <c r="N1676" s="14"/>
      <c r="O1676" s="14"/>
      <c r="P1676" s="14"/>
      <c r="Q1676" s="14"/>
      <c r="R1676" s="14"/>
      <c r="S1676" s="14"/>
      <c r="T1676" s="14"/>
      <c r="U1676" s="14"/>
      <c r="V1676" s="14"/>
      <c r="W1676" s="14"/>
      <c r="X1676" s="14"/>
      <c r="Y1676" s="14"/>
      <c r="Z1676" s="14"/>
      <c r="AA1676" s="14"/>
      <c r="AB1676" s="14"/>
      <c r="AC1676" s="14"/>
      <c r="AD1676" s="14"/>
      <c r="AE1676" s="14"/>
      <c r="AF1676" s="14"/>
      <c r="AG1676" s="14"/>
      <c r="AH1676" s="14"/>
      <c r="AI1676" s="14"/>
      <c r="AJ1676" s="14"/>
      <c r="AK1676" s="14"/>
      <c r="AL1676" s="14"/>
      <c r="AM1676" s="14"/>
      <c r="AN1676" s="14"/>
      <c r="AO1676" s="14"/>
      <c r="AP1676" s="14"/>
      <c r="AQ1676" s="14"/>
      <c r="AR1676" s="14"/>
      <c r="AS1676" s="14"/>
      <c r="AT1676" s="14"/>
      <c r="AU1676" s="14"/>
      <c r="AV1676" s="14"/>
      <c r="AW1676" s="14"/>
      <c r="AX1676" s="14"/>
      <c r="AY1676" s="14"/>
      <c r="AZ1676" s="14"/>
      <c r="BA1676" s="14"/>
      <c r="BB1676" s="14"/>
      <c r="BC1676" s="14"/>
      <c r="BD1676" s="14"/>
      <c r="BE1676" s="14"/>
      <c r="BF1676" s="14"/>
      <c r="BG1676" s="14"/>
      <c r="BH1676" s="14"/>
      <c r="BI1676" s="14"/>
      <c r="BJ1676" s="14"/>
      <c r="BK1676" s="14"/>
      <c r="BL1676" s="14"/>
      <c r="BM1676" s="14"/>
      <c r="BN1676" s="14"/>
      <c r="BO1676" s="14"/>
      <c r="BP1676" s="14"/>
      <c r="BQ1676" s="14"/>
      <c r="BR1676" s="14"/>
      <c r="BS1676" s="14"/>
      <c r="BT1676" s="14"/>
      <c r="BU1676" s="14"/>
      <c r="BV1676" s="14"/>
      <c r="BW1676" s="14"/>
      <c r="BX1676" s="14"/>
      <c r="BY1676" s="14"/>
      <c r="BZ1676" s="14"/>
      <c r="CA1676" s="14"/>
      <c r="CB1676" s="14"/>
      <c r="CC1676" s="14"/>
      <c r="CD1676" s="14"/>
      <c r="CE1676" s="14"/>
      <c r="CF1676" s="14"/>
      <c r="CG1676" s="14"/>
      <c r="CH1676" s="14"/>
      <c r="CI1676" s="14"/>
      <c r="CJ1676" s="14"/>
      <c r="CK1676" s="14"/>
      <c r="CL1676" s="14"/>
      <c r="CM1676" s="14"/>
      <c r="CN1676" s="14"/>
      <c r="CO1676" s="14"/>
      <c r="CP1676" s="14"/>
      <c r="CQ1676" s="14"/>
      <c r="CR1676" s="14"/>
      <c r="CS1676" s="14"/>
    </row>
    <row r="1677" spans="2:97" x14ac:dyDescent="0.3">
      <c r="B1677" s="6" t="s">
        <v>610</v>
      </c>
      <c r="C1677" s="14"/>
      <c r="D1677" s="14"/>
      <c r="E1677" s="14"/>
      <c r="F1677" s="14"/>
      <c r="G1677" s="14"/>
      <c r="H1677" s="14"/>
      <c r="I1677" s="14"/>
      <c r="J1677" s="14"/>
      <c r="K1677" s="14"/>
      <c r="L1677" s="14"/>
      <c r="M1677" s="14"/>
      <c r="N1677" s="14"/>
      <c r="O1677" s="14"/>
      <c r="P1677" s="14"/>
      <c r="Q1677" s="14"/>
      <c r="R1677" s="14"/>
      <c r="S1677" s="14"/>
      <c r="T1677" s="14"/>
      <c r="U1677" s="14"/>
      <c r="V1677" s="14"/>
      <c r="W1677" s="14"/>
      <c r="X1677" s="14"/>
      <c r="Y1677" s="14"/>
      <c r="Z1677" s="14"/>
      <c r="AA1677" s="14"/>
      <c r="AB1677" s="14"/>
      <c r="AC1677" s="14"/>
      <c r="AD1677" s="14"/>
      <c r="AE1677" s="14"/>
      <c r="AF1677" s="14"/>
      <c r="AG1677" s="14"/>
      <c r="AH1677" s="14"/>
      <c r="AI1677" s="14"/>
      <c r="AJ1677" s="14"/>
      <c r="AK1677" s="14"/>
      <c r="AL1677" s="14"/>
      <c r="AM1677" s="14"/>
      <c r="AN1677" s="14"/>
      <c r="AO1677" s="14"/>
      <c r="AP1677" s="14"/>
      <c r="AQ1677" s="14"/>
      <c r="AR1677" s="14"/>
      <c r="AS1677" s="14"/>
      <c r="AT1677" s="14"/>
      <c r="AU1677" s="14"/>
      <c r="AV1677" s="14"/>
      <c r="AW1677" s="14"/>
      <c r="AX1677" s="14"/>
      <c r="AY1677" s="14"/>
      <c r="AZ1677" s="14"/>
      <c r="BA1677" s="14"/>
      <c r="BB1677" s="14"/>
      <c r="BC1677" s="14"/>
      <c r="BD1677" s="14"/>
      <c r="BE1677" s="14"/>
      <c r="BF1677" s="14"/>
      <c r="BG1677" s="14"/>
      <c r="BH1677" s="14"/>
      <c r="BI1677" s="14"/>
      <c r="BJ1677" s="14"/>
      <c r="BK1677" s="14"/>
      <c r="BL1677" s="14"/>
      <c r="BM1677" s="14"/>
      <c r="BN1677" s="14"/>
      <c r="BO1677" s="14"/>
      <c r="BP1677" s="14"/>
      <c r="BQ1677" s="14"/>
      <c r="BR1677" s="14"/>
      <c r="BS1677" s="14"/>
      <c r="BT1677" s="14"/>
      <c r="BU1677" s="14"/>
      <c r="BV1677" s="14"/>
      <c r="BW1677" s="14"/>
      <c r="BX1677" s="14"/>
      <c r="BY1677" s="14"/>
      <c r="BZ1677" s="14"/>
      <c r="CA1677" s="14"/>
      <c r="CB1677" s="14"/>
      <c r="CC1677" s="14"/>
      <c r="CD1677" s="14"/>
      <c r="CE1677" s="14"/>
      <c r="CF1677" s="14"/>
      <c r="CG1677" s="14"/>
      <c r="CH1677" s="14"/>
      <c r="CI1677" s="14"/>
      <c r="CJ1677" s="14"/>
      <c r="CK1677" s="14"/>
      <c r="CL1677" s="14"/>
      <c r="CM1677" s="14"/>
      <c r="CN1677" s="14"/>
      <c r="CO1677" s="14"/>
      <c r="CP1677" s="14"/>
      <c r="CQ1677" s="14"/>
      <c r="CR1677" s="14"/>
      <c r="CS1677" s="14"/>
    </row>
    <row r="1678" spans="2:97" x14ac:dyDescent="0.3">
      <c r="B1678" s="24" t="s">
        <v>118</v>
      </c>
      <c r="C1678" s="14"/>
      <c r="D1678" s="14"/>
      <c r="E1678" s="14"/>
      <c r="F1678" s="14"/>
      <c r="G1678" s="14"/>
      <c r="H1678" s="14"/>
      <c r="I1678" s="14"/>
      <c r="J1678" s="14"/>
      <c r="K1678" s="14"/>
      <c r="L1678" s="14"/>
      <c r="M1678" s="14"/>
      <c r="N1678" s="14"/>
      <c r="O1678" s="14"/>
      <c r="P1678" s="14"/>
      <c r="Q1678" s="14"/>
      <c r="R1678" s="14"/>
      <c r="S1678" s="14"/>
      <c r="T1678" s="14"/>
      <c r="U1678" s="14"/>
      <c r="V1678" s="14"/>
      <c r="W1678" s="14"/>
      <c r="X1678" s="14"/>
      <c r="Y1678" s="14"/>
      <c r="Z1678" s="14"/>
      <c r="AA1678" s="14"/>
      <c r="AB1678" s="14"/>
      <c r="AC1678" s="14"/>
      <c r="AD1678" s="14"/>
      <c r="AE1678" s="14"/>
      <c r="AF1678" s="14"/>
      <c r="AG1678" s="14"/>
      <c r="AH1678" s="14"/>
      <c r="AI1678" s="14"/>
      <c r="AJ1678" s="14"/>
      <c r="AK1678" s="14"/>
      <c r="AL1678" s="14"/>
      <c r="AM1678" s="14"/>
      <c r="AN1678" s="14"/>
      <c r="AO1678" s="14"/>
      <c r="AP1678" s="14"/>
      <c r="AQ1678" s="14"/>
      <c r="AR1678" s="14"/>
      <c r="AS1678" s="14"/>
      <c r="AT1678" s="14"/>
      <c r="AU1678" s="14"/>
      <c r="AV1678" s="14"/>
      <c r="AW1678" s="14"/>
      <c r="AX1678" s="14"/>
      <c r="AY1678" s="14"/>
      <c r="AZ1678" s="14"/>
      <c r="BA1678" s="14"/>
      <c r="BB1678" s="14"/>
      <c r="BC1678" s="14"/>
      <c r="BD1678" s="14"/>
      <c r="BE1678" s="14"/>
      <c r="BF1678" s="14"/>
      <c r="BG1678" s="14"/>
      <c r="BH1678" s="14"/>
      <c r="BI1678" s="14"/>
      <c r="BJ1678" s="14"/>
      <c r="BK1678" s="14"/>
      <c r="BL1678" s="14"/>
      <c r="BM1678" s="14"/>
      <c r="BN1678" s="14"/>
      <c r="BO1678" s="14"/>
      <c r="BP1678" s="14"/>
      <c r="BQ1678" s="14"/>
      <c r="BR1678" s="14"/>
      <c r="BS1678" s="14"/>
      <c r="BT1678" s="14"/>
      <c r="BU1678" s="14"/>
      <c r="BV1678" s="14"/>
      <c r="BW1678" s="14"/>
      <c r="BX1678" s="14"/>
      <c r="BY1678" s="14"/>
      <c r="BZ1678" s="14"/>
      <c r="CA1678" s="14"/>
      <c r="CB1678" s="14"/>
      <c r="CC1678" s="14"/>
      <c r="CD1678" s="14"/>
      <c r="CE1678" s="14"/>
      <c r="CF1678" s="14"/>
      <c r="CG1678" s="14"/>
      <c r="CH1678" s="14"/>
      <c r="CI1678" s="14"/>
      <c r="CJ1678" s="14"/>
      <c r="CK1678" s="14"/>
      <c r="CL1678" s="14"/>
      <c r="CM1678" s="14"/>
      <c r="CN1678" s="14"/>
      <c r="CO1678" s="14"/>
      <c r="CP1678" s="14"/>
      <c r="CQ1678" s="14"/>
      <c r="CR1678" s="14"/>
      <c r="CS1678" s="14"/>
    </row>
    <row r="1679" spans="2:97" x14ac:dyDescent="0.3">
      <c r="B1679" t="s">
        <v>230</v>
      </c>
      <c r="C1679" s="14">
        <v>0.192872923999927</v>
      </c>
      <c r="D1679" s="14">
        <v>0.16673897723006101</v>
      </c>
      <c r="E1679" s="14">
        <v>0.21604503242280201</v>
      </c>
      <c r="F1679" s="14"/>
      <c r="G1679" s="14">
        <v>0.19937275551052699</v>
      </c>
      <c r="H1679" s="14">
        <v>0.27305646380909998</v>
      </c>
      <c r="I1679" s="14">
        <v>0.23582240765454501</v>
      </c>
      <c r="J1679" s="14">
        <v>0.17868236494273099</v>
      </c>
      <c r="K1679" s="14">
        <v>0.155548627509942</v>
      </c>
      <c r="L1679" s="14">
        <v>0.12489280198965499</v>
      </c>
      <c r="M1679" s="14"/>
      <c r="N1679" s="14">
        <v>0.18197916525188201</v>
      </c>
      <c r="O1679" s="14">
        <v>0.18392607610494699</v>
      </c>
      <c r="P1679" s="14">
        <v>0.180424002414561</v>
      </c>
      <c r="Q1679" s="14">
        <v>0.223298465348996</v>
      </c>
      <c r="R1679" s="14"/>
      <c r="S1679" s="14">
        <v>0.267895047414348</v>
      </c>
      <c r="T1679" s="14">
        <v>0.230701347161308</v>
      </c>
      <c r="U1679" s="14">
        <v>0.15258430088594799</v>
      </c>
      <c r="V1679" s="14">
        <v>0.22942907540645999</v>
      </c>
      <c r="W1679" s="14">
        <v>0.116881858080711</v>
      </c>
      <c r="X1679" s="14">
        <v>0.154416642874244</v>
      </c>
      <c r="Y1679" s="14">
        <v>0.152301403778761</v>
      </c>
      <c r="Z1679" s="14">
        <v>0.17464080716695701</v>
      </c>
      <c r="AA1679" s="14">
        <v>0.204731181867599</v>
      </c>
      <c r="AB1679" s="14">
        <v>0.13258766636810099</v>
      </c>
      <c r="AC1679" s="14">
        <v>0.20853542370017999</v>
      </c>
      <c r="AD1679" s="14">
        <v>0.21277538336617099</v>
      </c>
      <c r="AE1679" s="14"/>
      <c r="AF1679" s="14">
        <v>0.17100196848673399</v>
      </c>
      <c r="AG1679" s="14">
        <v>0.22074157807181</v>
      </c>
      <c r="AH1679" s="14">
        <v>0.15472985442725101</v>
      </c>
      <c r="AI1679" s="14">
        <v>0.213928623430133</v>
      </c>
      <c r="AJ1679" s="14">
        <v>0.26285973607532898</v>
      </c>
      <c r="AK1679" s="14"/>
      <c r="AL1679" s="14">
        <v>0.22463092516264799</v>
      </c>
      <c r="AM1679" s="14">
        <v>0.18409864411072099</v>
      </c>
      <c r="AN1679" s="14">
        <v>0.15518837169806801</v>
      </c>
      <c r="AO1679" s="14">
        <v>0.19695912042609801</v>
      </c>
      <c r="AP1679" s="14">
        <v>0.27058354295141401</v>
      </c>
      <c r="AQ1679" s="14">
        <v>0.16458489047689001</v>
      </c>
      <c r="AR1679" s="14"/>
      <c r="AS1679" s="14">
        <v>0.17264486534871701</v>
      </c>
      <c r="AT1679" s="14">
        <v>0.18047704092421099</v>
      </c>
      <c r="AU1679" s="14">
        <v>0.20176357755523</v>
      </c>
      <c r="AV1679" s="14">
        <v>0.232576156558671</v>
      </c>
      <c r="AW1679" s="14">
        <v>0.37768545637107198</v>
      </c>
      <c r="AX1679" s="14"/>
      <c r="AY1679" s="14">
        <v>0.28454384573595198</v>
      </c>
      <c r="AZ1679" s="14">
        <v>0.27396158797484399</v>
      </c>
      <c r="BA1679" s="14">
        <v>0.185529880282988</v>
      </c>
      <c r="BB1679" s="14">
        <v>0.18119755975308999</v>
      </c>
      <c r="BC1679" s="14">
        <v>0.20116957151880399</v>
      </c>
      <c r="BD1679" s="14">
        <v>0.143681892069838</v>
      </c>
      <c r="BE1679" s="14">
        <v>0.198773571958102</v>
      </c>
      <c r="BF1679" s="14">
        <v>0.214234278567735</v>
      </c>
      <c r="BG1679" s="14">
        <v>0.19590311569517499</v>
      </c>
      <c r="BH1679" s="14">
        <v>0.15957976850823399</v>
      </c>
      <c r="BI1679" s="14">
        <v>0.17551577846198599</v>
      </c>
      <c r="BJ1679" s="14">
        <v>0.21612318030418301</v>
      </c>
      <c r="BK1679" s="14">
        <v>0.21578515260892001</v>
      </c>
      <c r="BL1679" s="14">
        <v>0.20589400799827501</v>
      </c>
      <c r="BM1679" s="14">
        <v>0.102592878461606</v>
      </c>
      <c r="BN1679" s="14">
        <v>0.25541310642781501</v>
      </c>
      <c r="BO1679" s="14"/>
      <c r="BP1679" s="14">
        <v>0.25991996823102098</v>
      </c>
      <c r="BQ1679" s="14">
        <v>0.152079868842567</v>
      </c>
      <c r="BR1679" s="14">
        <v>0.171008672549536</v>
      </c>
      <c r="BS1679" s="14">
        <v>0.18593224628681401</v>
      </c>
      <c r="BT1679" s="14">
        <v>0.20478886305678901</v>
      </c>
      <c r="BU1679" s="14">
        <v>0.145169349846034</v>
      </c>
      <c r="BV1679" s="14"/>
      <c r="BW1679" s="14">
        <v>0.167651676910337</v>
      </c>
      <c r="BX1679" s="14">
        <v>0.212698436177752</v>
      </c>
      <c r="BY1679" s="14" t="s">
        <v>120</v>
      </c>
      <c r="BZ1679" s="14">
        <v>0.19850254034959</v>
      </c>
      <c r="CA1679" s="14">
        <v>0.24723938365262499</v>
      </c>
      <c r="CB1679" s="14">
        <v>0.200379473503323</v>
      </c>
      <c r="CC1679" s="14">
        <v>0.14786540039061499</v>
      </c>
      <c r="CD1679" s="14"/>
      <c r="CE1679" s="14">
        <v>0.235596989911667</v>
      </c>
      <c r="CF1679" s="14">
        <v>0.19807327092856999</v>
      </c>
      <c r="CG1679" s="14">
        <v>0.16021947118552901</v>
      </c>
      <c r="CH1679" s="14">
        <v>0.17511467618839499</v>
      </c>
      <c r="CI1679" s="14"/>
      <c r="CJ1679" s="14">
        <v>0.24122513755045599</v>
      </c>
      <c r="CK1679" s="14">
        <v>0.183637221982937</v>
      </c>
      <c r="CL1679" s="14">
        <v>0.19359581262436301</v>
      </c>
      <c r="CM1679" s="14">
        <v>8.4275805646605403E-2</v>
      </c>
      <c r="CN1679" s="14"/>
      <c r="CO1679" s="14">
        <v>0.270011004575266</v>
      </c>
      <c r="CP1679" s="14">
        <v>0.18402312611862701</v>
      </c>
      <c r="CQ1679" s="14"/>
      <c r="CR1679" s="14">
        <v>0.26646638378854398</v>
      </c>
      <c r="CS1679" s="14">
        <v>0.18291231336157501</v>
      </c>
    </row>
    <row r="1680" spans="2:97" x14ac:dyDescent="0.3">
      <c r="B1680" t="s">
        <v>231</v>
      </c>
      <c r="C1680" s="14">
        <v>0.29728038988750799</v>
      </c>
      <c r="D1680" s="14">
        <v>0.29584632667036598</v>
      </c>
      <c r="E1680" s="14">
        <v>0.29956409634989101</v>
      </c>
      <c r="F1680" s="14"/>
      <c r="G1680" s="14">
        <v>0.40501925012231499</v>
      </c>
      <c r="H1680" s="14">
        <v>0.32823534181663999</v>
      </c>
      <c r="I1680" s="14">
        <v>0.31409043808527698</v>
      </c>
      <c r="J1680" s="14">
        <v>0.28083331955845497</v>
      </c>
      <c r="K1680" s="14">
        <v>0.23991667455132801</v>
      </c>
      <c r="L1680" s="14">
        <v>0.239007463469741</v>
      </c>
      <c r="M1680" s="14"/>
      <c r="N1680" s="14">
        <v>0.35543584150201002</v>
      </c>
      <c r="O1680" s="14">
        <v>0.28149468018134399</v>
      </c>
      <c r="P1680" s="14">
        <v>0.30886656101351601</v>
      </c>
      <c r="Q1680" s="14">
        <v>0.24436492436205101</v>
      </c>
      <c r="R1680" s="14"/>
      <c r="S1680" s="14">
        <v>0.32272314615025999</v>
      </c>
      <c r="T1680" s="14">
        <v>0.27254205434352502</v>
      </c>
      <c r="U1680" s="14">
        <v>0.34247482855143502</v>
      </c>
      <c r="V1680" s="14">
        <v>0.25693636853212398</v>
      </c>
      <c r="W1680" s="14">
        <v>0.26256838560897799</v>
      </c>
      <c r="X1680" s="14">
        <v>0.29750240995592703</v>
      </c>
      <c r="Y1680" s="14">
        <v>0.33892908607146599</v>
      </c>
      <c r="Z1680" s="14">
        <v>0.28485764459558499</v>
      </c>
      <c r="AA1680" s="14">
        <v>0.29177111824596802</v>
      </c>
      <c r="AB1680" s="14">
        <v>0.28168690666192903</v>
      </c>
      <c r="AC1680" s="14">
        <v>0.30533752685834598</v>
      </c>
      <c r="AD1680" s="14">
        <v>0.325144104867228</v>
      </c>
      <c r="AE1680" s="14"/>
      <c r="AF1680" s="14">
        <v>0.30967461020104498</v>
      </c>
      <c r="AG1680" s="14">
        <v>0.32834390084863901</v>
      </c>
      <c r="AH1680" s="14">
        <v>0.334877299970123</v>
      </c>
      <c r="AI1680" s="14">
        <v>0.21489400853147</v>
      </c>
      <c r="AJ1680" s="14">
        <v>0.29691963110716302</v>
      </c>
      <c r="AK1680" s="14"/>
      <c r="AL1680" s="14">
        <v>0.33667609943045601</v>
      </c>
      <c r="AM1680" s="14">
        <v>0.33490284534305298</v>
      </c>
      <c r="AN1680" s="14">
        <v>0.31931256735558899</v>
      </c>
      <c r="AO1680" s="14">
        <v>0.245912654880238</v>
      </c>
      <c r="AP1680" s="14">
        <v>0.26302831295324902</v>
      </c>
      <c r="AQ1680" s="14">
        <v>0.28685031467820199</v>
      </c>
      <c r="AR1680" s="14"/>
      <c r="AS1680" s="14">
        <v>0.22480010015022001</v>
      </c>
      <c r="AT1680" s="14">
        <v>0.282982018695557</v>
      </c>
      <c r="AU1680" s="14">
        <v>0.33221092473229002</v>
      </c>
      <c r="AV1680" s="14">
        <v>0.36793237261572498</v>
      </c>
      <c r="AW1680" s="14">
        <v>0.38356567467798802</v>
      </c>
      <c r="AX1680" s="14"/>
      <c r="AY1680" s="14">
        <v>0.30538885480024203</v>
      </c>
      <c r="AZ1680" s="14">
        <v>0.32269439709266901</v>
      </c>
      <c r="BA1680" s="14">
        <v>0.22463985745131501</v>
      </c>
      <c r="BB1680" s="14">
        <v>0.22188131574004399</v>
      </c>
      <c r="BC1680" s="14">
        <v>0.23545463785832499</v>
      </c>
      <c r="BD1680" s="14">
        <v>0.274490634998108</v>
      </c>
      <c r="BE1680" s="14">
        <v>0.25347938496586903</v>
      </c>
      <c r="BF1680" s="14">
        <v>0.34303849205870102</v>
      </c>
      <c r="BG1680" s="14">
        <v>0.29008731526572301</v>
      </c>
      <c r="BH1680" s="14">
        <v>0.25489016077879301</v>
      </c>
      <c r="BI1680" s="14">
        <v>0.34177490397175597</v>
      </c>
      <c r="BJ1680" s="14">
        <v>0.33541180877496102</v>
      </c>
      <c r="BK1680" s="14">
        <v>0.30079043422921697</v>
      </c>
      <c r="BL1680" s="14">
        <v>0.35664669671035198</v>
      </c>
      <c r="BM1680" s="14">
        <v>0.40527023784021299</v>
      </c>
      <c r="BN1680" s="14">
        <v>0.44043808850774202</v>
      </c>
      <c r="BO1680" s="14"/>
      <c r="BP1680" s="14">
        <v>0.33717299831020497</v>
      </c>
      <c r="BQ1680" s="14">
        <v>0.31674528415380598</v>
      </c>
      <c r="BR1680" s="14">
        <v>0.29312940657944198</v>
      </c>
      <c r="BS1680" s="14">
        <v>0.26289475705125698</v>
      </c>
      <c r="BT1680" s="14">
        <v>0.24911103092673501</v>
      </c>
      <c r="BU1680" s="14">
        <v>0.23827595543539301</v>
      </c>
      <c r="BV1680" s="14"/>
      <c r="BW1680" s="14">
        <v>0.264148660885546</v>
      </c>
      <c r="BX1680" s="14">
        <v>0.34042041712210303</v>
      </c>
      <c r="BY1680" s="14" t="s">
        <v>120</v>
      </c>
      <c r="BZ1680" s="14">
        <v>0.23801790528498601</v>
      </c>
      <c r="CA1680" s="14">
        <v>0.28682233293337001</v>
      </c>
      <c r="CB1680" s="14">
        <v>0.32839879436764802</v>
      </c>
      <c r="CC1680" s="14">
        <v>0.33378512113314202</v>
      </c>
      <c r="CD1680" s="14"/>
      <c r="CE1680" s="14">
        <v>0.35610727404646098</v>
      </c>
      <c r="CF1680" s="14">
        <v>0.31441409697245898</v>
      </c>
      <c r="CG1680" s="14">
        <v>0.224362876892435</v>
      </c>
      <c r="CH1680" s="14">
        <v>0.31077216790060702</v>
      </c>
      <c r="CI1680" s="14"/>
      <c r="CJ1680" s="14">
        <v>0.32217851184521701</v>
      </c>
      <c r="CK1680" s="14">
        <v>0.32276226142935299</v>
      </c>
      <c r="CL1680" s="14">
        <v>0.27559974435714701</v>
      </c>
      <c r="CM1680" s="14">
        <v>0.33657937772409702</v>
      </c>
      <c r="CN1680" s="14"/>
      <c r="CO1680" s="14">
        <v>0.32868007880725097</v>
      </c>
      <c r="CP1680" s="14">
        <v>0.29281387767052702</v>
      </c>
      <c r="CQ1680" s="14"/>
      <c r="CR1680" s="14">
        <v>0.31589953872631099</v>
      </c>
      <c r="CS1680" s="14">
        <v>0.29478177241143599</v>
      </c>
    </row>
    <row r="1681" spans="2:97" x14ac:dyDescent="0.3">
      <c r="B1681" t="s">
        <v>232</v>
      </c>
      <c r="C1681" s="14">
        <v>0.245971709254106</v>
      </c>
      <c r="D1681" s="14">
        <v>0.26717539505358101</v>
      </c>
      <c r="E1681" s="14">
        <v>0.22595944931007</v>
      </c>
      <c r="F1681" s="14"/>
      <c r="G1681" s="14">
        <v>0.21675947351845201</v>
      </c>
      <c r="H1681" s="14">
        <v>0.232784874698165</v>
      </c>
      <c r="I1681" s="14">
        <v>0.21354333683561899</v>
      </c>
      <c r="J1681" s="14">
        <v>0.267219320605876</v>
      </c>
      <c r="K1681" s="14">
        <v>0.28749815484629798</v>
      </c>
      <c r="L1681" s="14">
        <v>0.257289012891397</v>
      </c>
      <c r="M1681" s="14"/>
      <c r="N1681" s="14">
        <v>0.23361026141507599</v>
      </c>
      <c r="O1681" s="14">
        <v>0.281429296634295</v>
      </c>
      <c r="P1681" s="14">
        <v>0.22128166357505299</v>
      </c>
      <c r="Q1681" s="14">
        <v>0.24712366275176201</v>
      </c>
      <c r="R1681" s="14"/>
      <c r="S1681" s="14">
        <v>0.220764830109314</v>
      </c>
      <c r="T1681" s="14">
        <v>0.248922558299391</v>
      </c>
      <c r="U1681" s="14">
        <v>0.211752373354337</v>
      </c>
      <c r="V1681" s="14">
        <v>0.22539253694928299</v>
      </c>
      <c r="W1681" s="14">
        <v>0.29402367441307697</v>
      </c>
      <c r="X1681" s="14">
        <v>0.26554129478972199</v>
      </c>
      <c r="Y1681" s="14">
        <v>0.24046174192938899</v>
      </c>
      <c r="Z1681" s="14">
        <v>0.23752798084670601</v>
      </c>
      <c r="AA1681" s="14">
        <v>0.20252597154527999</v>
      </c>
      <c r="AB1681" s="14">
        <v>0.29430871949811999</v>
      </c>
      <c r="AC1681" s="14">
        <v>0.280842735599383</v>
      </c>
      <c r="AD1681" s="14">
        <v>0.31517460943200198</v>
      </c>
      <c r="AE1681" s="14"/>
      <c r="AF1681" s="14">
        <v>0.25940077349065199</v>
      </c>
      <c r="AG1681" s="14">
        <v>0.23797989319615601</v>
      </c>
      <c r="AH1681" s="14">
        <v>0.224930451581347</v>
      </c>
      <c r="AI1681" s="14">
        <v>0.22925905919755599</v>
      </c>
      <c r="AJ1681" s="14">
        <v>0.15929005415060499</v>
      </c>
      <c r="AK1681" s="14"/>
      <c r="AL1681" s="14">
        <v>0.231018481942351</v>
      </c>
      <c r="AM1681" s="14">
        <v>0.25063564259583399</v>
      </c>
      <c r="AN1681" s="14">
        <v>0.23637946566315701</v>
      </c>
      <c r="AO1681" s="14">
        <v>0.24778200614909501</v>
      </c>
      <c r="AP1681" s="14">
        <v>0.18554598713183301</v>
      </c>
      <c r="AQ1681" s="14">
        <v>0.242297400095451</v>
      </c>
      <c r="AR1681" s="14"/>
      <c r="AS1681" s="14">
        <v>0.26559516892535001</v>
      </c>
      <c r="AT1681" s="14">
        <v>0.25214985581471</v>
      </c>
      <c r="AU1681" s="14">
        <v>0.24093694070462801</v>
      </c>
      <c r="AV1681" s="14">
        <v>0.19910124770193699</v>
      </c>
      <c r="AW1681" s="14">
        <v>0.1419078274376</v>
      </c>
      <c r="AX1681" s="14"/>
      <c r="AY1681" s="14">
        <v>0.141528755898153</v>
      </c>
      <c r="AZ1681" s="14">
        <v>0.17781261739556201</v>
      </c>
      <c r="BA1681" s="14">
        <v>0.34145079333978001</v>
      </c>
      <c r="BB1681" s="14">
        <v>0.28758083042335097</v>
      </c>
      <c r="BC1681" s="14">
        <v>0.24948873628374299</v>
      </c>
      <c r="BD1681" s="14">
        <v>0.315024309065493</v>
      </c>
      <c r="BE1681" s="14">
        <v>0.251971313802271</v>
      </c>
      <c r="BF1681" s="14">
        <v>0.24846282717760601</v>
      </c>
      <c r="BG1681" s="14">
        <v>0.23375989958617999</v>
      </c>
      <c r="BH1681" s="14">
        <v>0.227399499065225</v>
      </c>
      <c r="BI1681" s="14">
        <v>0.200804147615608</v>
      </c>
      <c r="BJ1681" s="14">
        <v>0.21503807268698699</v>
      </c>
      <c r="BK1681" s="14">
        <v>0.202139097569598</v>
      </c>
      <c r="BL1681" s="14">
        <v>0.23712817089452301</v>
      </c>
      <c r="BM1681" s="14">
        <v>0.24634982238949299</v>
      </c>
      <c r="BN1681" s="14">
        <v>0.16222850016830301</v>
      </c>
      <c r="BO1681" s="14"/>
      <c r="BP1681" s="14">
        <v>0.24568335364197399</v>
      </c>
      <c r="BQ1681" s="14">
        <v>0.24519651472982201</v>
      </c>
      <c r="BR1681" s="14">
        <v>0.236119740111492</v>
      </c>
      <c r="BS1681" s="14">
        <v>0.245752764591813</v>
      </c>
      <c r="BT1681" s="14">
        <v>0.232259705994981</v>
      </c>
      <c r="BU1681" s="14">
        <v>0.31531157639610802</v>
      </c>
      <c r="BV1681" s="14"/>
      <c r="BW1681" s="14">
        <v>0.268289223724821</v>
      </c>
      <c r="BX1681" s="14">
        <v>0.22714663807454899</v>
      </c>
      <c r="BY1681" s="14" t="s">
        <v>120</v>
      </c>
      <c r="BZ1681" s="14">
        <v>0.22762217853203801</v>
      </c>
      <c r="CA1681" s="14">
        <v>0.24783767626605399</v>
      </c>
      <c r="CB1681" s="14">
        <v>0.242543304877925</v>
      </c>
      <c r="CC1681" s="14">
        <v>0.21371939823673</v>
      </c>
      <c r="CD1681" s="14"/>
      <c r="CE1681" s="14">
        <v>0.222078080018804</v>
      </c>
      <c r="CF1681" s="14">
        <v>0.21251629504990499</v>
      </c>
      <c r="CG1681" s="14">
        <v>0.26634577111403801</v>
      </c>
      <c r="CH1681" s="14">
        <v>0.26303541770051198</v>
      </c>
      <c r="CI1681" s="14"/>
      <c r="CJ1681" s="14">
        <v>0.232393863176207</v>
      </c>
      <c r="CK1681" s="14">
        <v>0.243059280505075</v>
      </c>
      <c r="CL1681" s="14">
        <v>0.24936841762008999</v>
      </c>
      <c r="CM1681" s="14">
        <v>0.26272620151924703</v>
      </c>
      <c r="CN1681" s="14"/>
      <c r="CO1681" s="14">
        <v>0.24496654074187699</v>
      </c>
      <c r="CP1681" s="14">
        <v>0.245420602804544</v>
      </c>
      <c r="CQ1681" s="14"/>
      <c r="CR1681" s="14">
        <v>0.20632936740119601</v>
      </c>
      <c r="CS1681" s="14">
        <v>0.25155750501582802</v>
      </c>
    </row>
    <row r="1682" spans="2:97" x14ac:dyDescent="0.3">
      <c r="B1682" t="s">
        <v>233</v>
      </c>
      <c r="C1682" s="14">
        <v>0.13316821776349999</v>
      </c>
      <c r="D1682" s="14">
        <v>0.129959255952701</v>
      </c>
      <c r="E1682" s="14">
        <v>0.13670179382533501</v>
      </c>
      <c r="F1682" s="14"/>
      <c r="G1682" s="14">
        <v>8.3801338487417706E-2</v>
      </c>
      <c r="H1682" s="14">
        <v>9.7405302317619499E-2</v>
      </c>
      <c r="I1682" s="14">
        <v>0.12755031034897199</v>
      </c>
      <c r="J1682" s="14">
        <v>0.15621259755380901</v>
      </c>
      <c r="K1682" s="14">
        <v>0.134997116365668</v>
      </c>
      <c r="L1682" s="14">
        <v>0.17959038222698701</v>
      </c>
      <c r="M1682" s="14"/>
      <c r="N1682" s="14">
        <v>0.121145778021802</v>
      </c>
      <c r="O1682" s="14">
        <v>0.14175496051085801</v>
      </c>
      <c r="P1682" s="14">
        <v>0.16049576991152201</v>
      </c>
      <c r="Q1682" s="14">
        <v>0.108869685557775</v>
      </c>
      <c r="R1682" s="14"/>
      <c r="S1682" s="14">
        <v>7.1875739008028003E-2</v>
      </c>
      <c r="T1682" s="14">
        <v>0.12754219930864899</v>
      </c>
      <c r="U1682" s="14">
        <v>0.167846333730967</v>
      </c>
      <c r="V1682" s="14">
        <v>0.18498754273637699</v>
      </c>
      <c r="W1682" s="14">
        <v>0.16010646013746399</v>
      </c>
      <c r="X1682" s="14">
        <v>0.137523718238171</v>
      </c>
      <c r="Y1682" s="14">
        <v>0.13283323385207901</v>
      </c>
      <c r="Z1682" s="14">
        <v>0.17542921161609701</v>
      </c>
      <c r="AA1682" s="14">
        <v>0.13489366245669501</v>
      </c>
      <c r="AB1682" s="14">
        <v>0.15712849379367899</v>
      </c>
      <c r="AC1682" s="14">
        <v>8.7565373782606995E-2</v>
      </c>
      <c r="AD1682" s="14">
        <v>6.2857974449192999E-2</v>
      </c>
      <c r="AE1682" s="14"/>
      <c r="AF1682" s="14">
        <v>0.128967370465595</v>
      </c>
      <c r="AG1682" s="14">
        <v>0.12126938297260199</v>
      </c>
      <c r="AH1682" s="14">
        <v>0.13683147533794501</v>
      </c>
      <c r="AI1682" s="14">
        <v>0.159076321845324</v>
      </c>
      <c r="AJ1682" s="14">
        <v>0.15461191175059899</v>
      </c>
      <c r="AK1682" s="14"/>
      <c r="AL1682" s="14">
        <v>0.120586394100006</v>
      </c>
      <c r="AM1682" s="14">
        <v>0.118361581142786</v>
      </c>
      <c r="AN1682" s="14">
        <v>0.143254801181631</v>
      </c>
      <c r="AO1682" s="14">
        <v>0.14227886198765899</v>
      </c>
      <c r="AP1682" s="14">
        <v>0.124045109071188</v>
      </c>
      <c r="AQ1682" s="14">
        <v>0.16174518648008701</v>
      </c>
      <c r="AR1682" s="14"/>
      <c r="AS1682" s="14">
        <v>0.17207453062922001</v>
      </c>
      <c r="AT1682" s="14">
        <v>0.15207340660885199</v>
      </c>
      <c r="AU1682" s="14">
        <v>0.110690363721253</v>
      </c>
      <c r="AV1682" s="14">
        <v>0.111582136569791</v>
      </c>
      <c r="AW1682" s="14">
        <v>2.6779570555173899E-2</v>
      </c>
      <c r="AX1682" s="14"/>
      <c r="AY1682" s="14">
        <v>6.8633197583866198E-2</v>
      </c>
      <c r="AZ1682" s="14">
        <v>2.5818454630189901E-2</v>
      </c>
      <c r="BA1682" s="14">
        <v>0.12921749166385399</v>
      </c>
      <c r="BB1682" s="14">
        <v>0.106771170566674</v>
      </c>
      <c r="BC1682" s="14">
        <v>0.163017377139964</v>
      </c>
      <c r="BD1682" s="14">
        <v>0.117100552641516</v>
      </c>
      <c r="BE1682" s="14">
        <v>0.145673968773709</v>
      </c>
      <c r="BF1682" s="14">
        <v>0.107868371786167</v>
      </c>
      <c r="BG1682" s="14">
        <v>0.14362528916671299</v>
      </c>
      <c r="BH1682" s="14">
        <v>0.19166831245207899</v>
      </c>
      <c r="BI1682" s="14">
        <v>0.15968338907882801</v>
      </c>
      <c r="BJ1682" s="14">
        <v>0.146049106442937</v>
      </c>
      <c r="BK1682" s="14">
        <v>0.135034552605488</v>
      </c>
      <c r="BL1682" s="14">
        <v>0.180550367134344</v>
      </c>
      <c r="BM1682" s="14">
        <v>0.15347259479650599</v>
      </c>
      <c r="BN1682" s="14">
        <v>8.2280444846913395E-2</v>
      </c>
      <c r="BO1682" s="14"/>
      <c r="BP1682" s="14">
        <v>6.7999281455295504E-2</v>
      </c>
      <c r="BQ1682" s="14">
        <v>0.143560095074802</v>
      </c>
      <c r="BR1682" s="14">
        <v>0.173195707789118</v>
      </c>
      <c r="BS1682" s="14">
        <v>0.16669425870389401</v>
      </c>
      <c r="BT1682" s="14">
        <v>0.12809156671439001</v>
      </c>
      <c r="BU1682" s="14">
        <v>0.16803285697572601</v>
      </c>
      <c r="BV1682" s="14"/>
      <c r="BW1682" s="14">
        <v>0.15615768575223499</v>
      </c>
      <c r="BX1682" s="14">
        <v>0.120439721994847</v>
      </c>
      <c r="BY1682" s="14" t="s">
        <v>120</v>
      </c>
      <c r="BZ1682" s="14">
        <v>0.149858447896451</v>
      </c>
      <c r="CA1682" s="14">
        <v>8.1617219081697306E-2</v>
      </c>
      <c r="CB1682" s="14">
        <v>0.107336721516453</v>
      </c>
      <c r="CC1682" s="14">
        <v>0.18601536938684299</v>
      </c>
      <c r="CD1682" s="14"/>
      <c r="CE1682" s="14">
        <v>9.7166139361008305E-2</v>
      </c>
      <c r="CF1682" s="14">
        <v>0.141055219033869</v>
      </c>
      <c r="CG1682" s="14">
        <v>0.13970320185184101</v>
      </c>
      <c r="CH1682" s="14">
        <v>0.14507089959438399</v>
      </c>
      <c r="CI1682" s="14"/>
      <c r="CJ1682" s="14">
        <v>0.114568599336834</v>
      </c>
      <c r="CK1682" s="14">
        <v>0.11441961738586701</v>
      </c>
      <c r="CL1682" s="14">
        <v>0.14645385363173999</v>
      </c>
      <c r="CM1682" s="14">
        <v>0.128080420207626</v>
      </c>
      <c r="CN1682" s="14"/>
      <c r="CO1682" s="14">
        <v>0.104130881207551</v>
      </c>
      <c r="CP1682" s="14">
        <v>0.136617169602266</v>
      </c>
      <c r="CQ1682" s="14"/>
      <c r="CR1682" s="14">
        <v>0.117067872522456</v>
      </c>
      <c r="CS1682" s="14">
        <v>0.13612178879377401</v>
      </c>
    </row>
    <row r="1683" spans="2:97" x14ac:dyDescent="0.3">
      <c r="B1683" t="s">
        <v>234</v>
      </c>
      <c r="C1683" s="14">
        <v>0.10824024824657</v>
      </c>
      <c r="D1683" s="14">
        <v>0.115175343713546</v>
      </c>
      <c r="E1683" s="14">
        <v>0.10177718305903601</v>
      </c>
      <c r="F1683" s="14"/>
      <c r="G1683" s="14">
        <v>4.8173595262007797E-2</v>
      </c>
      <c r="H1683" s="14">
        <v>4.46874807774491E-2</v>
      </c>
      <c r="I1683" s="14">
        <v>8.0540794293901305E-2</v>
      </c>
      <c r="J1683" s="14">
        <v>0.100660975334542</v>
      </c>
      <c r="K1683" s="14">
        <v>0.17441797015657601</v>
      </c>
      <c r="L1683" s="14">
        <v>0.183977495439658</v>
      </c>
      <c r="M1683" s="14"/>
      <c r="N1683" s="14">
        <v>9.7753651192574606E-2</v>
      </c>
      <c r="O1683" s="14">
        <v>9.1837648224122395E-2</v>
      </c>
      <c r="P1683" s="14">
        <v>0.10324939230128199</v>
      </c>
      <c r="Q1683" s="14">
        <v>0.140060373598382</v>
      </c>
      <c r="R1683" s="14"/>
      <c r="S1683" s="14">
        <v>7.9554580171984399E-2</v>
      </c>
      <c r="T1683" s="14">
        <v>0.10237178703397699</v>
      </c>
      <c r="U1683" s="14">
        <v>0.11945082294913401</v>
      </c>
      <c r="V1683" s="14">
        <v>7.76690837583216E-2</v>
      </c>
      <c r="W1683" s="14">
        <v>0.155305984047306</v>
      </c>
      <c r="X1683" s="14">
        <v>0.113586494335899</v>
      </c>
      <c r="Y1683" s="14">
        <v>0.124627149978338</v>
      </c>
      <c r="Z1683" s="14">
        <v>0.127544355774656</v>
      </c>
      <c r="AA1683" s="14">
        <v>0.125975905569532</v>
      </c>
      <c r="AB1683" s="14">
        <v>0.11035037832632801</v>
      </c>
      <c r="AC1683" s="14">
        <v>9.5576278968426395E-2</v>
      </c>
      <c r="AD1683" s="14">
        <v>8.4047927885405202E-2</v>
      </c>
      <c r="AE1683" s="14"/>
      <c r="AF1683" s="14">
        <v>0.118749130173026</v>
      </c>
      <c r="AG1683" s="14">
        <v>7.6673290441367295E-2</v>
      </c>
      <c r="AH1683" s="14">
        <v>0.13170226364908399</v>
      </c>
      <c r="AI1683" s="14">
        <v>0.151975151743209</v>
      </c>
      <c r="AJ1683" s="14">
        <v>9.0212178247867106E-2</v>
      </c>
      <c r="AK1683" s="14"/>
      <c r="AL1683" s="14">
        <v>7.2733750087028898E-2</v>
      </c>
      <c r="AM1683" s="14">
        <v>9.7412990657380696E-2</v>
      </c>
      <c r="AN1683" s="14">
        <v>0.13130600131793099</v>
      </c>
      <c r="AO1683" s="14">
        <v>0.14145538412403</v>
      </c>
      <c r="AP1683" s="14">
        <v>0.117424815160196</v>
      </c>
      <c r="AQ1683" s="14">
        <v>0.112589472534564</v>
      </c>
      <c r="AR1683" s="14"/>
      <c r="AS1683" s="14">
        <v>0.14399081875286299</v>
      </c>
      <c r="AT1683" s="14">
        <v>0.108621813468358</v>
      </c>
      <c r="AU1683" s="14">
        <v>9.2157621667092599E-2</v>
      </c>
      <c r="AV1683" s="14">
        <v>7.0294486999738198E-2</v>
      </c>
      <c r="AW1683" s="14">
        <v>7.0061470958167005E-2</v>
      </c>
      <c r="AX1683" s="14"/>
      <c r="AY1683" s="14">
        <v>0.135014591110767</v>
      </c>
      <c r="AZ1683" s="14">
        <v>0.136745439356248</v>
      </c>
      <c r="BA1683" s="14">
        <v>0.104191261291275</v>
      </c>
      <c r="BB1683" s="14">
        <v>0.17833742425612401</v>
      </c>
      <c r="BC1683" s="14">
        <v>0.12766448153197499</v>
      </c>
      <c r="BD1683" s="14">
        <v>0.10318439529274701</v>
      </c>
      <c r="BE1683" s="14">
        <v>0.135641607524813</v>
      </c>
      <c r="BF1683" s="14">
        <v>8.6396030409791297E-2</v>
      </c>
      <c r="BG1683" s="14">
        <v>9.7975130624753298E-2</v>
      </c>
      <c r="BH1683" s="14">
        <v>0.157970520243676</v>
      </c>
      <c r="BI1683" s="14">
        <v>0.10984760154802101</v>
      </c>
      <c r="BJ1683" s="14">
        <v>5.7920568577141097E-2</v>
      </c>
      <c r="BK1683" s="14">
        <v>0.146250762986778</v>
      </c>
      <c r="BL1683" s="14">
        <v>1.9780757262506801E-2</v>
      </c>
      <c r="BM1683" s="14">
        <v>9.23144665121826E-2</v>
      </c>
      <c r="BN1683" s="14">
        <v>3.3499957218321101E-2</v>
      </c>
      <c r="BO1683" s="14"/>
      <c r="BP1683" s="14">
        <v>6.8013460780290594E-2</v>
      </c>
      <c r="BQ1683" s="14">
        <v>0.123080346048452</v>
      </c>
      <c r="BR1683" s="14">
        <v>9.3373086686200493E-2</v>
      </c>
      <c r="BS1683" s="14">
        <v>0.11558226186626901</v>
      </c>
      <c r="BT1683" s="14">
        <v>0.156885626590205</v>
      </c>
      <c r="BU1683" s="14">
        <v>0.133210261346739</v>
      </c>
      <c r="BV1683" s="14"/>
      <c r="BW1683" s="14">
        <v>0.13362845805485299</v>
      </c>
      <c r="BX1683" s="14">
        <v>7.5170510796163006E-2</v>
      </c>
      <c r="BY1683" s="14" t="s">
        <v>120</v>
      </c>
      <c r="BZ1683" s="14">
        <v>0.147119182732523</v>
      </c>
      <c r="CA1683" s="14">
        <v>0.101923502189867</v>
      </c>
      <c r="CB1683" s="14">
        <v>9.9131060142284899E-2</v>
      </c>
      <c r="CC1683" s="14">
        <v>5.4461377782868803E-2</v>
      </c>
      <c r="CD1683" s="14"/>
      <c r="CE1683" s="14">
        <v>6.0897827209257099E-2</v>
      </c>
      <c r="CF1683" s="14">
        <v>0.110838360706533</v>
      </c>
      <c r="CG1683" s="14">
        <v>0.170789110574357</v>
      </c>
      <c r="CH1683" s="14">
        <v>9.4956011027328396E-2</v>
      </c>
      <c r="CI1683" s="14"/>
      <c r="CJ1683" s="14">
        <v>7.4158781399851895E-2</v>
      </c>
      <c r="CK1683" s="14">
        <v>0.112193726517914</v>
      </c>
      <c r="CL1683" s="14">
        <v>0.115819535888736</v>
      </c>
      <c r="CM1683" s="14">
        <v>0.12289111818078299</v>
      </c>
      <c r="CN1683" s="14"/>
      <c r="CO1683" s="14">
        <v>4.1162272857504102E-2</v>
      </c>
      <c r="CP1683" s="14">
        <v>0.11895195385363599</v>
      </c>
      <c r="CQ1683" s="14"/>
      <c r="CR1683" s="14">
        <v>7.7692196501522495E-2</v>
      </c>
      <c r="CS1683" s="14">
        <v>0.114591649619723</v>
      </c>
    </row>
    <row r="1684" spans="2:97" x14ac:dyDescent="0.3">
      <c r="B1684" t="s">
        <v>92</v>
      </c>
      <c r="C1684" s="14">
        <v>2.2466510848389999E-2</v>
      </c>
      <c r="D1684" s="14">
        <v>2.5104701379745901E-2</v>
      </c>
      <c r="E1684" s="14">
        <v>1.9952445032866001E-2</v>
      </c>
      <c r="F1684" s="14"/>
      <c r="G1684" s="14">
        <v>4.6873587099279898E-2</v>
      </c>
      <c r="H1684" s="14">
        <v>2.38305365810264E-2</v>
      </c>
      <c r="I1684" s="14">
        <v>2.8452712781685398E-2</v>
      </c>
      <c r="J1684" s="14">
        <v>1.6391422004587299E-2</v>
      </c>
      <c r="K1684" s="14">
        <v>7.6214565701872797E-3</v>
      </c>
      <c r="L1684" s="14">
        <v>1.52428439825621E-2</v>
      </c>
      <c r="M1684" s="14"/>
      <c r="N1684" s="14">
        <v>1.0075302616654999E-2</v>
      </c>
      <c r="O1684" s="14">
        <v>1.9557338344433298E-2</v>
      </c>
      <c r="P1684" s="14">
        <v>2.5682610784066098E-2</v>
      </c>
      <c r="Q1684" s="14">
        <v>3.6282888381033697E-2</v>
      </c>
      <c r="R1684" s="14"/>
      <c r="S1684" s="14">
        <v>3.7186657146064998E-2</v>
      </c>
      <c r="T1684" s="14">
        <v>1.79200538531505E-2</v>
      </c>
      <c r="U1684" s="14">
        <v>5.8913405281792001E-3</v>
      </c>
      <c r="V1684" s="14">
        <v>2.5585392617433499E-2</v>
      </c>
      <c r="W1684" s="14">
        <v>1.1113637712463299E-2</v>
      </c>
      <c r="X1684" s="14">
        <v>3.1429439806036401E-2</v>
      </c>
      <c r="Y1684" s="14">
        <v>1.08473843899671E-2</v>
      </c>
      <c r="Z1684" s="14">
        <v>0</v>
      </c>
      <c r="AA1684" s="14">
        <v>4.0102160314925299E-2</v>
      </c>
      <c r="AB1684" s="14">
        <v>2.3937835351843999E-2</v>
      </c>
      <c r="AC1684" s="14">
        <v>2.2142661091058499E-2</v>
      </c>
      <c r="AD1684" s="14">
        <v>0</v>
      </c>
      <c r="AE1684" s="14"/>
      <c r="AF1684" s="14">
        <v>1.2206147182947E-2</v>
      </c>
      <c r="AG1684" s="14">
        <v>1.4991954469425601E-2</v>
      </c>
      <c r="AH1684" s="14">
        <v>1.69286550342501E-2</v>
      </c>
      <c r="AI1684" s="14">
        <v>3.0866835252307798E-2</v>
      </c>
      <c r="AJ1684" s="14">
        <v>3.6106488668436902E-2</v>
      </c>
      <c r="AK1684" s="14"/>
      <c r="AL1684" s="14">
        <v>1.43543492775105E-2</v>
      </c>
      <c r="AM1684" s="14">
        <v>1.4588296150223799E-2</v>
      </c>
      <c r="AN1684" s="14">
        <v>1.45587927836235E-2</v>
      </c>
      <c r="AO1684" s="14">
        <v>2.5611972432879399E-2</v>
      </c>
      <c r="AP1684" s="14">
        <v>3.9372232732119497E-2</v>
      </c>
      <c r="AQ1684" s="14">
        <v>3.1932735734806102E-2</v>
      </c>
      <c r="AR1684" s="14"/>
      <c r="AS1684" s="14">
        <v>2.08945161936296E-2</v>
      </c>
      <c r="AT1684" s="14">
        <v>2.3695864488310899E-2</v>
      </c>
      <c r="AU1684" s="14">
        <v>2.2240571619506901E-2</v>
      </c>
      <c r="AV1684" s="14">
        <v>1.85135995541384E-2</v>
      </c>
      <c r="AW1684" s="14">
        <v>0</v>
      </c>
      <c r="AX1684" s="14"/>
      <c r="AY1684" s="14">
        <v>6.4890754871020195E-2</v>
      </c>
      <c r="AZ1684" s="14">
        <v>6.2967503550487997E-2</v>
      </c>
      <c r="BA1684" s="14">
        <v>1.49707159707873E-2</v>
      </c>
      <c r="BB1684" s="14">
        <v>2.42316992607172E-2</v>
      </c>
      <c r="BC1684" s="14">
        <v>2.3205195667188101E-2</v>
      </c>
      <c r="BD1684" s="14">
        <v>4.6518215932298497E-2</v>
      </c>
      <c r="BE1684" s="14">
        <v>1.44601529752368E-2</v>
      </c>
      <c r="BF1684" s="14">
        <v>0</v>
      </c>
      <c r="BG1684" s="14">
        <v>3.8649249661456601E-2</v>
      </c>
      <c r="BH1684" s="14">
        <v>8.4917389519928096E-3</v>
      </c>
      <c r="BI1684" s="14">
        <v>1.2374179323799901E-2</v>
      </c>
      <c r="BJ1684" s="14">
        <v>2.9457263213790701E-2</v>
      </c>
      <c r="BK1684" s="14">
        <v>0</v>
      </c>
      <c r="BL1684" s="14">
        <v>0</v>
      </c>
      <c r="BM1684" s="14">
        <v>0</v>
      </c>
      <c r="BN1684" s="14">
        <v>2.61399028309061E-2</v>
      </c>
      <c r="BO1684" s="14"/>
      <c r="BP1684" s="14">
        <v>2.1210937581213899E-2</v>
      </c>
      <c r="BQ1684" s="14">
        <v>1.9337891150549201E-2</v>
      </c>
      <c r="BR1684" s="14">
        <v>3.3173386284212097E-2</v>
      </c>
      <c r="BS1684" s="14">
        <v>2.3143711499953801E-2</v>
      </c>
      <c r="BT1684" s="14">
        <v>2.8863206716900201E-2</v>
      </c>
      <c r="BU1684" s="14">
        <v>0</v>
      </c>
      <c r="BV1684" s="14"/>
      <c r="BW1684" s="14">
        <v>1.01242946722083E-2</v>
      </c>
      <c r="BX1684" s="14">
        <v>2.41242758345868E-2</v>
      </c>
      <c r="BY1684" s="14" t="s">
        <v>120</v>
      </c>
      <c r="BZ1684" s="14">
        <v>3.8879745204412702E-2</v>
      </c>
      <c r="CA1684" s="14">
        <v>3.4559885876386601E-2</v>
      </c>
      <c r="CB1684" s="14">
        <v>2.22106455923658E-2</v>
      </c>
      <c r="CC1684" s="14">
        <v>6.4153333069801699E-2</v>
      </c>
      <c r="CD1684" s="14"/>
      <c r="CE1684" s="14">
        <v>2.81536894528021E-2</v>
      </c>
      <c r="CF1684" s="14">
        <v>2.3102757308664901E-2</v>
      </c>
      <c r="CG1684" s="14">
        <v>3.8579568381799503E-2</v>
      </c>
      <c r="CH1684" s="14">
        <v>1.10508275887742E-2</v>
      </c>
      <c r="CI1684" s="14"/>
      <c r="CJ1684" s="14">
        <v>1.54751066914352E-2</v>
      </c>
      <c r="CK1684" s="14">
        <v>2.3927892178853102E-2</v>
      </c>
      <c r="CL1684" s="14">
        <v>1.91626358779231E-2</v>
      </c>
      <c r="CM1684" s="14">
        <v>6.5447076721642503E-2</v>
      </c>
      <c r="CN1684" s="14"/>
      <c r="CO1684" s="14">
        <v>1.10492218105514E-2</v>
      </c>
      <c r="CP1684" s="14">
        <v>2.21732699503994E-2</v>
      </c>
      <c r="CQ1684" s="14"/>
      <c r="CR1684" s="14">
        <v>1.6544641059969601E-2</v>
      </c>
      <c r="CS1684" s="14">
        <v>2.0034970797664201E-2</v>
      </c>
    </row>
    <row r="1685" spans="2:97" x14ac:dyDescent="0.3">
      <c r="B1685" t="s">
        <v>235</v>
      </c>
      <c r="C1685" s="14">
        <v>0.49015331388743399</v>
      </c>
      <c r="D1685" s="14">
        <v>0.46258530390042701</v>
      </c>
      <c r="E1685" s="14">
        <v>0.51560912877269305</v>
      </c>
      <c r="F1685" s="14"/>
      <c r="G1685" s="14">
        <v>0.60439200563284201</v>
      </c>
      <c r="H1685" s="14">
        <v>0.60129180562574003</v>
      </c>
      <c r="I1685" s="14">
        <v>0.54991284573982302</v>
      </c>
      <c r="J1685" s="14">
        <v>0.45951568450118602</v>
      </c>
      <c r="K1685" s="14">
        <v>0.39546530206127001</v>
      </c>
      <c r="L1685" s="14">
        <v>0.36390026545939602</v>
      </c>
      <c r="M1685" s="14"/>
      <c r="N1685" s="14">
        <v>0.53741500675389298</v>
      </c>
      <c r="O1685" s="14">
        <v>0.46542075628629098</v>
      </c>
      <c r="P1685" s="14">
        <v>0.48929056342807697</v>
      </c>
      <c r="Q1685" s="14">
        <v>0.46766338971104698</v>
      </c>
      <c r="R1685" s="14"/>
      <c r="S1685" s="14">
        <v>0.59061819356460898</v>
      </c>
      <c r="T1685" s="14">
        <v>0.50324340150483304</v>
      </c>
      <c r="U1685" s="14">
        <v>0.49505912943738301</v>
      </c>
      <c r="V1685" s="14">
        <v>0.486365443938584</v>
      </c>
      <c r="W1685" s="14">
        <v>0.37945024368968899</v>
      </c>
      <c r="X1685" s="14">
        <v>0.45191905283017098</v>
      </c>
      <c r="Y1685" s="14">
        <v>0.49123048985022699</v>
      </c>
      <c r="Z1685" s="14">
        <v>0.459498451762542</v>
      </c>
      <c r="AA1685" s="14">
        <v>0.496502300113567</v>
      </c>
      <c r="AB1685" s="14">
        <v>0.41427457303003001</v>
      </c>
      <c r="AC1685" s="14">
        <v>0.513872950558525</v>
      </c>
      <c r="AD1685" s="14">
        <v>0.53791948823339897</v>
      </c>
      <c r="AE1685" s="14"/>
      <c r="AF1685" s="14">
        <v>0.48067657868778002</v>
      </c>
      <c r="AG1685" s="14">
        <v>0.54908547892044901</v>
      </c>
      <c r="AH1685" s="14">
        <v>0.48960715439737401</v>
      </c>
      <c r="AI1685" s="14">
        <v>0.42882263196160297</v>
      </c>
      <c r="AJ1685" s="14">
        <v>0.55977936718249199</v>
      </c>
      <c r="AK1685" s="14"/>
      <c r="AL1685" s="14">
        <v>0.561307024593104</v>
      </c>
      <c r="AM1685" s="14">
        <v>0.519001489453775</v>
      </c>
      <c r="AN1685" s="14">
        <v>0.47450093905365698</v>
      </c>
      <c r="AO1685" s="14">
        <v>0.44287177530633598</v>
      </c>
      <c r="AP1685" s="14">
        <v>0.53361185590466298</v>
      </c>
      <c r="AQ1685" s="14">
        <v>0.451435205155092</v>
      </c>
      <c r="AR1685" s="14"/>
      <c r="AS1685" s="14">
        <v>0.39744496549893699</v>
      </c>
      <c r="AT1685" s="14">
        <v>0.46345905961976902</v>
      </c>
      <c r="AU1685" s="14">
        <v>0.53397450228751997</v>
      </c>
      <c r="AV1685" s="14">
        <v>0.60050852917439601</v>
      </c>
      <c r="AW1685" s="14">
        <v>0.76125113104905895</v>
      </c>
      <c r="AX1685" s="14"/>
      <c r="AY1685" s="14">
        <v>0.58993270053619395</v>
      </c>
      <c r="AZ1685" s="14">
        <v>0.59665598506751205</v>
      </c>
      <c r="BA1685" s="14">
        <v>0.41016973773430299</v>
      </c>
      <c r="BB1685" s="14">
        <v>0.40307887549313398</v>
      </c>
      <c r="BC1685" s="14">
        <v>0.43662420937712998</v>
      </c>
      <c r="BD1685" s="14">
        <v>0.418172527067946</v>
      </c>
      <c r="BE1685" s="14">
        <v>0.45225295692397</v>
      </c>
      <c r="BF1685" s="14">
        <v>0.55727277062643599</v>
      </c>
      <c r="BG1685" s="14">
        <v>0.485990430960898</v>
      </c>
      <c r="BH1685" s="14">
        <v>0.41446992928702697</v>
      </c>
      <c r="BI1685" s="14">
        <v>0.51729068243374199</v>
      </c>
      <c r="BJ1685" s="14">
        <v>0.551534989079144</v>
      </c>
      <c r="BK1685" s="14">
        <v>0.51657558683813698</v>
      </c>
      <c r="BL1685" s="14">
        <v>0.56254070470862705</v>
      </c>
      <c r="BM1685" s="14">
        <v>0.50786311630181902</v>
      </c>
      <c r="BN1685" s="14">
        <v>0.69585119493555603</v>
      </c>
      <c r="BO1685" s="14"/>
      <c r="BP1685" s="14">
        <v>0.59709296654122601</v>
      </c>
      <c r="BQ1685" s="14">
        <v>0.46882515299637401</v>
      </c>
      <c r="BR1685" s="14">
        <v>0.46413807912897698</v>
      </c>
      <c r="BS1685" s="14">
        <v>0.44882700333807102</v>
      </c>
      <c r="BT1685" s="14">
        <v>0.45389989398352398</v>
      </c>
      <c r="BU1685" s="14">
        <v>0.38344530528142701</v>
      </c>
      <c r="BV1685" s="14"/>
      <c r="BW1685" s="14">
        <v>0.431800337795884</v>
      </c>
      <c r="BX1685" s="14">
        <v>0.553118853299855</v>
      </c>
      <c r="BY1685" s="14" t="s">
        <v>120</v>
      </c>
      <c r="BZ1685" s="14">
        <v>0.43652044563457598</v>
      </c>
      <c r="CA1685" s="14">
        <v>0.53406171658599499</v>
      </c>
      <c r="CB1685" s="14">
        <v>0.52877826787097104</v>
      </c>
      <c r="CC1685" s="14">
        <v>0.48165052152375698</v>
      </c>
      <c r="CD1685" s="14"/>
      <c r="CE1685" s="14">
        <v>0.59170426395812903</v>
      </c>
      <c r="CF1685" s="14">
        <v>0.512487367901029</v>
      </c>
      <c r="CG1685" s="14">
        <v>0.38458234807796499</v>
      </c>
      <c r="CH1685" s="14">
        <v>0.48588684408900201</v>
      </c>
      <c r="CI1685" s="14"/>
      <c r="CJ1685" s="14">
        <v>0.563403649395672</v>
      </c>
      <c r="CK1685" s="14">
        <v>0.50639948341229102</v>
      </c>
      <c r="CL1685" s="14">
        <v>0.469195556981511</v>
      </c>
      <c r="CM1685" s="14">
        <v>0.42085518337070199</v>
      </c>
      <c r="CN1685" s="14"/>
      <c r="CO1685" s="14">
        <v>0.59869108338251698</v>
      </c>
      <c r="CP1685" s="14">
        <v>0.476837003789155</v>
      </c>
      <c r="CQ1685" s="14"/>
      <c r="CR1685" s="14">
        <v>0.58236592251485497</v>
      </c>
      <c r="CS1685" s="14">
        <v>0.47769408577301098</v>
      </c>
    </row>
    <row r="1686" spans="2:97" x14ac:dyDescent="0.3">
      <c r="B1686" t="s">
        <v>236</v>
      </c>
      <c r="C1686" s="14">
        <v>0.24140846601006999</v>
      </c>
      <c r="D1686" s="14">
        <v>0.24513459966624701</v>
      </c>
      <c r="E1686" s="14">
        <v>0.238478976884371</v>
      </c>
      <c r="F1686" s="14"/>
      <c r="G1686" s="14">
        <v>0.13197493374942601</v>
      </c>
      <c r="H1686" s="14">
        <v>0.14209278309506901</v>
      </c>
      <c r="I1686" s="14">
        <v>0.208091104642873</v>
      </c>
      <c r="J1686" s="14">
        <v>0.256873572888351</v>
      </c>
      <c r="K1686" s="14">
        <v>0.30941508652224398</v>
      </c>
      <c r="L1686" s="14">
        <v>0.363567877666644</v>
      </c>
      <c r="M1686" s="14"/>
      <c r="N1686" s="14">
        <v>0.218899429214376</v>
      </c>
      <c r="O1686" s="14">
        <v>0.233592608734981</v>
      </c>
      <c r="P1686" s="14">
        <v>0.26374516221280397</v>
      </c>
      <c r="Q1686" s="14">
        <v>0.24893005915615801</v>
      </c>
      <c r="R1686" s="14"/>
      <c r="S1686" s="14">
        <v>0.15143031918001201</v>
      </c>
      <c r="T1686" s="14">
        <v>0.229913986342626</v>
      </c>
      <c r="U1686" s="14">
        <v>0.28729715668010097</v>
      </c>
      <c r="V1686" s="14">
        <v>0.26265662649469901</v>
      </c>
      <c r="W1686" s="14">
        <v>0.31541244418476999</v>
      </c>
      <c r="X1686" s="14">
        <v>0.25111021257407001</v>
      </c>
      <c r="Y1686" s="14">
        <v>0.25746038383041697</v>
      </c>
      <c r="Z1686" s="14">
        <v>0.30297356739075298</v>
      </c>
      <c r="AA1686" s="14">
        <v>0.26086956802622702</v>
      </c>
      <c r="AB1686" s="14">
        <v>0.26747887212000598</v>
      </c>
      <c r="AC1686" s="14">
        <v>0.183141652751033</v>
      </c>
      <c r="AD1686" s="14">
        <v>0.14690590233459799</v>
      </c>
      <c r="AE1686" s="14"/>
      <c r="AF1686" s="14">
        <v>0.247716500638621</v>
      </c>
      <c r="AG1686" s="14">
        <v>0.19794267341396901</v>
      </c>
      <c r="AH1686" s="14">
        <v>0.26853373898702898</v>
      </c>
      <c r="AI1686" s="14">
        <v>0.31105147358853302</v>
      </c>
      <c r="AJ1686" s="14">
        <v>0.244824089998466</v>
      </c>
      <c r="AK1686" s="14"/>
      <c r="AL1686" s="14">
        <v>0.193320144187034</v>
      </c>
      <c r="AM1686" s="14">
        <v>0.21577457180016699</v>
      </c>
      <c r="AN1686" s="14">
        <v>0.274560802499562</v>
      </c>
      <c r="AO1686" s="14">
        <v>0.28373424611168901</v>
      </c>
      <c r="AP1686" s="14">
        <v>0.241469924231384</v>
      </c>
      <c r="AQ1686" s="14">
        <v>0.27433465901465098</v>
      </c>
      <c r="AR1686" s="14"/>
      <c r="AS1686" s="14">
        <v>0.31606534938208303</v>
      </c>
      <c r="AT1686" s="14">
        <v>0.26069522007721002</v>
      </c>
      <c r="AU1686" s="14">
        <v>0.202847985388345</v>
      </c>
      <c r="AV1686" s="14">
        <v>0.18187662356952899</v>
      </c>
      <c r="AW1686" s="14">
        <v>9.68410415133409E-2</v>
      </c>
      <c r="AX1686" s="14"/>
      <c r="AY1686" s="14">
        <v>0.20364778869463299</v>
      </c>
      <c r="AZ1686" s="14">
        <v>0.162563893986437</v>
      </c>
      <c r="BA1686" s="14">
        <v>0.233408752955129</v>
      </c>
      <c r="BB1686" s="14">
        <v>0.28510859482279799</v>
      </c>
      <c r="BC1686" s="14">
        <v>0.29068185867193902</v>
      </c>
      <c r="BD1686" s="14">
        <v>0.22028494793426301</v>
      </c>
      <c r="BE1686" s="14">
        <v>0.281315576298522</v>
      </c>
      <c r="BF1686" s="14">
        <v>0.194264402195958</v>
      </c>
      <c r="BG1686" s="14">
        <v>0.24160041979146599</v>
      </c>
      <c r="BH1686" s="14">
        <v>0.34963883269575502</v>
      </c>
      <c r="BI1686" s="14">
        <v>0.26953099062684899</v>
      </c>
      <c r="BJ1686" s="14">
        <v>0.20396967502007801</v>
      </c>
      <c r="BK1686" s="14">
        <v>0.28128531559226599</v>
      </c>
      <c r="BL1686" s="14">
        <v>0.200331124396851</v>
      </c>
      <c r="BM1686" s="14">
        <v>0.24578706130868799</v>
      </c>
      <c r="BN1686" s="14">
        <v>0.115780402065234</v>
      </c>
      <c r="BO1686" s="14"/>
      <c r="BP1686" s="14">
        <v>0.13601274223558599</v>
      </c>
      <c r="BQ1686" s="14">
        <v>0.26664044112325502</v>
      </c>
      <c r="BR1686" s="14">
        <v>0.266568794475318</v>
      </c>
      <c r="BS1686" s="14">
        <v>0.282276520570163</v>
      </c>
      <c r="BT1686" s="14">
        <v>0.28497719330459498</v>
      </c>
      <c r="BU1686" s="14">
        <v>0.30124311832246498</v>
      </c>
      <c r="BV1686" s="14"/>
      <c r="BW1686" s="14">
        <v>0.289786143807088</v>
      </c>
      <c r="BX1686" s="14">
        <v>0.19561023279101</v>
      </c>
      <c r="BY1686" s="14" t="s">
        <v>120</v>
      </c>
      <c r="BZ1686" s="14">
        <v>0.29697763062897298</v>
      </c>
      <c r="CA1686" s="14">
        <v>0.18354072127156401</v>
      </c>
      <c r="CB1686" s="14">
        <v>0.206467781658738</v>
      </c>
      <c r="CC1686" s="14">
        <v>0.24047674716971201</v>
      </c>
      <c r="CD1686" s="14"/>
      <c r="CE1686" s="14">
        <v>0.158063966570265</v>
      </c>
      <c r="CF1686" s="14">
        <v>0.251893579740401</v>
      </c>
      <c r="CG1686" s="14">
        <v>0.31049231242619801</v>
      </c>
      <c r="CH1686" s="14">
        <v>0.240026910621713</v>
      </c>
      <c r="CI1686" s="14"/>
      <c r="CJ1686" s="14">
        <v>0.18872738073668599</v>
      </c>
      <c r="CK1686" s="14">
        <v>0.22661334390378099</v>
      </c>
      <c r="CL1686" s="14">
        <v>0.26227338952047602</v>
      </c>
      <c r="CM1686" s="14">
        <v>0.25097153838840902</v>
      </c>
      <c r="CN1686" s="14"/>
      <c r="CO1686" s="14">
        <v>0.145293154065055</v>
      </c>
      <c r="CP1686" s="14">
        <v>0.25556912345590199</v>
      </c>
      <c r="CQ1686" s="14"/>
      <c r="CR1686" s="14">
        <v>0.19476006902397899</v>
      </c>
      <c r="CS1686" s="14">
        <v>0.25071343841349703</v>
      </c>
    </row>
    <row r="1687" spans="2:97" x14ac:dyDescent="0.3">
      <c r="B1687" t="s">
        <v>237</v>
      </c>
      <c r="C1687" s="14">
        <v>0.24874484787736401</v>
      </c>
      <c r="D1687" s="14">
        <v>0.21745070423418</v>
      </c>
      <c r="E1687" s="14">
        <v>0.27713015188832202</v>
      </c>
      <c r="F1687" s="14"/>
      <c r="G1687" s="14">
        <v>0.47241707188341697</v>
      </c>
      <c r="H1687" s="14">
        <v>0.45919902253067102</v>
      </c>
      <c r="I1687" s="14">
        <v>0.34182174109694902</v>
      </c>
      <c r="J1687" s="14">
        <v>0.20264211161283499</v>
      </c>
      <c r="K1687" s="14">
        <v>8.6050215539026101E-2</v>
      </c>
      <c r="L1687" s="14">
        <v>3.3238779275163199E-4</v>
      </c>
      <c r="M1687" s="14"/>
      <c r="N1687" s="14">
        <v>0.31851557753951598</v>
      </c>
      <c r="O1687" s="14">
        <v>0.23182814755131001</v>
      </c>
      <c r="P1687" s="14">
        <v>0.225545401215273</v>
      </c>
      <c r="Q1687" s="14">
        <v>0.218733330554889</v>
      </c>
      <c r="R1687" s="14"/>
      <c r="S1687" s="14">
        <v>0.439187874384596</v>
      </c>
      <c r="T1687" s="14">
        <v>0.27332941516220699</v>
      </c>
      <c r="U1687" s="14">
        <v>0.207761972757283</v>
      </c>
      <c r="V1687" s="14">
        <v>0.22370881744388499</v>
      </c>
      <c r="W1687" s="14">
        <v>6.4037799504919002E-2</v>
      </c>
      <c r="X1687" s="14">
        <v>0.20080884025610099</v>
      </c>
      <c r="Y1687" s="14">
        <v>0.23377010601980999</v>
      </c>
      <c r="Z1687" s="14">
        <v>0.15652488437178899</v>
      </c>
      <c r="AA1687" s="14">
        <v>0.23563273208734001</v>
      </c>
      <c r="AB1687" s="14">
        <v>0.146795700910024</v>
      </c>
      <c r="AC1687" s="14">
        <v>0.330731297807492</v>
      </c>
      <c r="AD1687" s="14">
        <v>0.39101358589880097</v>
      </c>
      <c r="AE1687" s="14"/>
      <c r="AF1687" s="14">
        <v>0.232960078049158</v>
      </c>
      <c r="AG1687" s="14">
        <v>0.35114280550648003</v>
      </c>
      <c r="AH1687" s="14">
        <v>0.221073415410345</v>
      </c>
      <c r="AI1687" s="14">
        <v>0.11777115837306899</v>
      </c>
      <c r="AJ1687" s="14">
        <v>0.314955277184025</v>
      </c>
      <c r="AK1687" s="14"/>
      <c r="AL1687" s="14">
        <v>0.36798688040607003</v>
      </c>
      <c r="AM1687" s="14">
        <v>0.30322691765360699</v>
      </c>
      <c r="AN1687" s="14">
        <v>0.19994013655409501</v>
      </c>
      <c r="AO1687" s="14">
        <v>0.15913752919464699</v>
      </c>
      <c r="AP1687" s="14">
        <v>0.29214193167328001</v>
      </c>
      <c r="AQ1687" s="14">
        <v>0.17710054614044099</v>
      </c>
      <c r="AR1687" s="14"/>
      <c r="AS1687" s="14">
        <v>8.1379616116854694E-2</v>
      </c>
      <c r="AT1687" s="14">
        <v>0.202763839542558</v>
      </c>
      <c r="AU1687" s="14">
        <v>0.33112651689917499</v>
      </c>
      <c r="AV1687" s="14">
        <v>0.41863190560486702</v>
      </c>
      <c r="AW1687" s="14">
        <v>0.66441008953571801</v>
      </c>
      <c r="AX1687" s="14"/>
      <c r="AY1687" s="14">
        <v>0.386284911841561</v>
      </c>
      <c r="AZ1687" s="14">
        <v>0.43409209108107499</v>
      </c>
      <c r="BA1687" s="14">
        <v>0.17676098477917401</v>
      </c>
      <c r="BB1687" s="14">
        <v>0.11797028067033601</v>
      </c>
      <c r="BC1687" s="14">
        <v>0.14594235070519099</v>
      </c>
      <c r="BD1687" s="14">
        <v>0.19788757913368299</v>
      </c>
      <c r="BE1687" s="14">
        <v>0.170937380625449</v>
      </c>
      <c r="BF1687" s="14">
        <v>0.36300836843047701</v>
      </c>
      <c r="BG1687" s="14">
        <v>0.24439001116943199</v>
      </c>
      <c r="BH1687" s="14">
        <v>6.4831096591271495E-2</v>
      </c>
      <c r="BI1687" s="14">
        <v>0.247759691806893</v>
      </c>
      <c r="BJ1687" s="14">
        <v>0.34756531405906599</v>
      </c>
      <c r="BK1687" s="14">
        <v>0.23529027124587101</v>
      </c>
      <c r="BL1687" s="14">
        <v>0.36220958031177602</v>
      </c>
      <c r="BM1687" s="14">
        <v>0.26207605499313102</v>
      </c>
      <c r="BN1687" s="14">
        <v>0.58007079287032204</v>
      </c>
      <c r="BO1687" s="14"/>
      <c r="BP1687" s="14">
        <v>0.46108022430564</v>
      </c>
      <c r="BQ1687" s="14">
        <v>0.20218471187311901</v>
      </c>
      <c r="BR1687" s="14">
        <v>0.197569284653659</v>
      </c>
      <c r="BS1687" s="14">
        <v>0.16655048276790799</v>
      </c>
      <c r="BT1687" s="14">
        <v>0.16892270067892901</v>
      </c>
      <c r="BU1687" s="14">
        <v>8.2202186958962295E-2</v>
      </c>
      <c r="BV1687" s="14"/>
      <c r="BW1687" s="14">
        <v>0.142014193988796</v>
      </c>
      <c r="BX1687" s="14">
        <v>0.35750862050884502</v>
      </c>
      <c r="BY1687" s="14" t="s">
        <v>120</v>
      </c>
      <c r="BZ1687" s="14">
        <v>0.139542815005603</v>
      </c>
      <c r="CA1687" s="14">
        <v>0.35052099531443098</v>
      </c>
      <c r="CB1687" s="14">
        <v>0.32231048621223402</v>
      </c>
      <c r="CC1687" s="14">
        <v>0.241173774354045</v>
      </c>
      <c r="CD1687" s="14"/>
      <c r="CE1687" s="14">
        <v>0.43364029738786403</v>
      </c>
      <c r="CF1687" s="14">
        <v>0.260593788160627</v>
      </c>
      <c r="CG1687" s="14">
        <v>7.4090035651767194E-2</v>
      </c>
      <c r="CH1687" s="14">
        <v>0.24585993346728899</v>
      </c>
      <c r="CI1687" s="14"/>
      <c r="CJ1687" s="14">
        <v>0.37467626865898601</v>
      </c>
      <c r="CK1687" s="14">
        <v>0.27978613950851</v>
      </c>
      <c r="CL1687" s="14">
        <v>0.20692216746103501</v>
      </c>
      <c r="CM1687" s="14">
        <v>0.169883644982293</v>
      </c>
      <c r="CN1687" s="14"/>
      <c r="CO1687" s="14">
        <v>0.45339792931746198</v>
      </c>
      <c r="CP1687" s="14">
        <v>0.22126788033325301</v>
      </c>
      <c r="CQ1687" s="14"/>
      <c r="CR1687" s="14">
        <v>0.38760585349087701</v>
      </c>
      <c r="CS1687" s="14">
        <v>0.22698064735951501</v>
      </c>
    </row>
    <row r="1688" spans="2:97" x14ac:dyDescent="0.3">
      <c r="C1688" s="14"/>
      <c r="D1688" s="14"/>
      <c r="E1688" s="14"/>
      <c r="F1688" s="14"/>
      <c r="G1688" s="14"/>
      <c r="H1688" s="14"/>
      <c r="I1688" s="14"/>
      <c r="J1688" s="14"/>
      <c r="K1688" s="14"/>
      <c r="L1688" s="14"/>
      <c r="M1688" s="14"/>
      <c r="N1688" s="14"/>
      <c r="O1688" s="14"/>
      <c r="P1688" s="14"/>
      <c r="Q1688" s="14"/>
      <c r="R1688" s="14"/>
      <c r="S1688" s="14"/>
      <c r="T1688" s="14"/>
      <c r="U1688" s="14"/>
      <c r="V1688" s="14"/>
      <c r="W1688" s="14"/>
      <c r="X1688" s="14"/>
      <c r="Y1688" s="14"/>
      <c r="Z1688" s="14"/>
      <c r="AA1688" s="14"/>
      <c r="AB1688" s="14"/>
      <c r="AC1688" s="14"/>
      <c r="AD1688" s="14"/>
      <c r="AE1688" s="14"/>
      <c r="AF1688" s="14"/>
      <c r="AG1688" s="14"/>
      <c r="AH1688" s="14"/>
      <c r="AI1688" s="14"/>
      <c r="AJ1688" s="14"/>
      <c r="AK1688" s="14"/>
      <c r="AL1688" s="14"/>
      <c r="AM1688" s="14"/>
      <c r="AN1688" s="14"/>
      <c r="AO1688" s="14"/>
      <c r="AP1688" s="14"/>
      <c r="AQ1688" s="14"/>
      <c r="AR1688" s="14"/>
      <c r="AS1688" s="14"/>
      <c r="AT1688" s="14"/>
      <c r="AU1688" s="14"/>
      <c r="AV1688" s="14"/>
      <c r="AW1688" s="14"/>
      <c r="AX1688" s="14"/>
      <c r="AY1688" s="14"/>
      <c r="AZ1688" s="14"/>
      <c r="BA1688" s="14"/>
      <c r="BB1688" s="14"/>
      <c r="BC1688" s="14"/>
      <c r="BD1688" s="14"/>
      <c r="BE1688" s="14"/>
      <c r="BF1688" s="14"/>
      <c r="BG1688" s="14"/>
      <c r="BH1688" s="14"/>
      <c r="BI1688" s="14"/>
      <c r="BJ1688" s="14"/>
      <c r="BK1688" s="14"/>
      <c r="BL1688" s="14"/>
      <c r="BM1688" s="14"/>
      <c r="BN1688" s="14"/>
      <c r="BO1688" s="14"/>
      <c r="BP1688" s="14"/>
      <c r="BQ1688" s="14"/>
      <c r="BR1688" s="14"/>
      <c r="BS1688" s="14"/>
      <c r="BT1688" s="14"/>
      <c r="BU1688" s="14"/>
      <c r="BV1688" s="14"/>
      <c r="BW1688" s="14"/>
      <c r="BX1688" s="14"/>
      <c r="BY1688" s="14"/>
      <c r="BZ1688" s="14"/>
      <c r="CA1688" s="14"/>
      <c r="CB1688" s="14"/>
      <c r="CC1688" s="14"/>
      <c r="CD1688" s="14"/>
      <c r="CE1688" s="14"/>
      <c r="CF1688" s="14"/>
      <c r="CG1688" s="14"/>
      <c r="CH1688" s="14"/>
      <c r="CI1688" s="14"/>
      <c r="CJ1688" s="14"/>
      <c r="CK1688" s="14"/>
      <c r="CL1688" s="14"/>
      <c r="CM1688" s="14"/>
      <c r="CN1688" s="14"/>
      <c r="CO1688" s="14"/>
      <c r="CP1688" s="14"/>
      <c r="CQ1688" s="14"/>
      <c r="CR1688" s="14"/>
      <c r="CS1688" s="14"/>
    </row>
    <row r="1689" spans="2:97" x14ac:dyDescent="0.3">
      <c r="B1689" s="6" t="s">
        <v>611</v>
      </c>
      <c r="C1689" s="14"/>
      <c r="D1689" s="14"/>
      <c r="E1689" s="14"/>
      <c r="F1689" s="14"/>
      <c r="G1689" s="14"/>
      <c r="H1689" s="14"/>
      <c r="I1689" s="14"/>
      <c r="J1689" s="14"/>
      <c r="K1689" s="14"/>
      <c r="L1689" s="14"/>
      <c r="M1689" s="14"/>
      <c r="N1689" s="14"/>
      <c r="O1689" s="14"/>
      <c r="P1689" s="14"/>
      <c r="Q1689" s="14"/>
      <c r="R1689" s="14"/>
      <c r="S1689" s="14"/>
      <c r="T1689" s="14"/>
      <c r="U1689" s="14"/>
      <c r="V1689" s="14"/>
      <c r="W1689" s="14"/>
      <c r="X1689" s="14"/>
      <c r="Y1689" s="14"/>
      <c r="Z1689" s="14"/>
      <c r="AA1689" s="14"/>
      <c r="AB1689" s="14"/>
      <c r="AC1689" s="14"/>
      <c r="AD1689" s="14"/>
      <c r="AE1689" s="14"/>
      <c r="AF1689" s="14"/>
      <c r="AG1689" s="14"/>
      <c r="AH1689" s="14"/>
      <c r="AI1689" s="14"/>
      <c r="AJ1689" s="14"/>
      <c r="AK1689" s="14"/>
      <c r="AL1689" s="14"/>
      <c r="AM1689" s="14"/>
      <c r="AN1689" s="14"/>
      <c r="AO1689" s="14"/>
      <c r="AP1689" s="14"/>
      <c r="AQ1689" s="14"/>
      <c r="AR1689" s="14"/>
      <c r="AS1689" s="14"/>
      <c r="AT1689" s="14"/>
      <c r="AU1689" s="14"/>
      <c r="AV1689" s="14"/>
      <c r="AW1689" s="14"/>
      <c r="AX1689" s="14"/>
      <c r="AY1689" s="14"/>
      <c r="AZ1689" s="14"/>
      <c r="BA1689" s="14"/>
      <c r="BB1689" s="14"/>
      <c r="BC1689" s="14"/>
      <c r="BD1689" s="14"/>
      <c r="BE1689" s="14"/>
      <c r="BF1689" s="14"/>
      <c r="BG1689" s="14"/>
      <c r="BH1689" s="14"/>
      <c r="BI1689" s="14"/>
      <c r="BJ1689" s="14"/>
      <c r="BK1689" s="14"/>
      <c r="BL1689" s="14"/>
      <c r="BM1689" s="14"/>
      <c r="BN1689" s="14"/>
      <c r="BO1689" s="14"/>
      <c r="BP1689" s="14"/>
      <c r="BQ1689" s="14"/>
      <c r="BR1689" s="14"/>
      <c r="BS1689" s="14"/>
      <c r="BT1689" s="14"/>
      <c r="BU1689" s="14"/>
      <c r="BV1689" s="14"/>
      <c r="BW1689" s="14"/>
      <c r="BX1689" s="14"/>
      <c r="BY1689" s="14"/>
      <c r="BZ1689" s="14"/>
      <c r="CA1689" s="14"/>
      <c r="CB1689" s="14"/>
      <c r="CC1689" s="14"/>
      <c r="CD1689" s="14"/>
      <c r="CE1689" s="14"/>
      <c r="CF1689" s="14"/>
      <c r="CG1689" s="14"/>
      <c r="CH1689" s="14"/>
      <c r="CI1689" s="14"/>
      <c r="CJ1689" s="14"/>
      <c r="CK1689" s="14"/>
      <c r="CL1689" s="14"/>
      <c r="CM1689" s="14"/>
      <c r="CN1689" s="14"/>
      <c r="CO1689" s="14"/>
      <c r="CP1689" s="14"/>
      <c r="CQ1689" s="14"/>
      <c r="CR1689" s="14"/>
      <c r="CS1689" s="14"/>
    </row>
    <row r="1690" spans="2:97" x14ac:dyDescent="0.3">
      <c r="B1690" s="24" t="s">
        <v>118</v>
      </c>
      <c r="C1690" s="14"/>
      <c r="D1690" s="14"/>
      <c r="E1690" s="14"/>
      <c r="F1690" s="14"/>
      <c r="G1690" s="14"/>
      <c r="H1690" s="14"/>
      <c r="I1690" s="14"/>
      <c r="J1690" s="14"/>
      <c r="K1690" s="14"/>
      <c r="L1690" s="14"/>
      <c r="M1690" s="14"/>
      <c r="N1690" s="14"/>
      <c r="O1690" s="14"/>
      <c r="P1690" s="14"/>
      <c r="Q1690" s="14"/>
      <c r="R1690" s="14"/>
      <c r="S1690" s="14"/>
      <c r="T1690" s="14"/>
      <c r="U1690" s="14"/>
      <c r="V1690" s="14"/>
      <c r="W1690" s="14"/>
      <c r="X1690" s="14"/>
      <c r="Y1690" s="14"/>
      <c r="Z1690" s="14"/>
      <c r="AA1690" s="14"/>
      <c r="AB1690" s="14"/>
      <c r="AC1690" s="14"/>
      <c r="AD1690" s="14"/>
      <c r="AE1690" s="14"/>
      <c r="AF1690" s="14"/>
      <c r="AG1690" s="14"/>
      <c r="AH1690" s="14"/>
      <c r="AI1690" s="14"/>
      <c r="AJ1690" s="14"/>
      <c r="AK1690" s="14"/>
      <c r="AL1690" s="14"/>
      <c r="AM1690" s="14"/>
      <c r="AN1690" s="14"/>
      <c r="AO1690" s="14"/>
      <c r="AP1690" s="14"/>
      <c r="AQ1690" s="14"/>
      <c r="AR1690" s="14"/>
      <c r="AS1690" s="14"/>
      <c r="AT1690" s="14"/>
      <c r="AU1690" s="14"/>
      <c r="AV1690" s="14"/>
      <c r="AW1690" s="14"/>
      <c r="AX1690" s="14"/>
      <c r="AY1690" s="14"/>
      <c r="AZ1690" s="14"/>
      <c r="BA1690" s="14"/>
      <c r="BB1690" s="14"/>
      <c r="BC1690" s="14"/>
      <c r="BD1690" s="14"/>
      <c r="BE1690" s="14"/>
      <c r="BF1690" s="14"/>
      <c r="BG1690" s="14"/>
      <c r="BH1690" s="14"/>
      <c r="BI1690" s="14"/>
      <c r="BJ1690" s="14"/>
      <c r="BK1690" s="14"/>
      <c r="BL1690" s="14"/>
      <c r="BM1690" s="14"/>
      <c r="BN1690" s="14"/>
      <c r="BO1690" s="14"/>
      <c r="BP1690" s="14"/>
      <c r="BQ1690" s="14"/>
      <c r="BR1690" s="14"/>
      <c r="BS1690" s="14"/>
      <c r="BT1690" s="14"/>
      <c r="BU1690" s="14"/>
      <c r="BV1690" s="14"/>
      <c r="BW1690" s="14"/>
      <c r="BX1690" s="14"/>
      <c r="BY1690" s="14"/>
      <c r="BZ1690" s="14"/>
      <c r="CA1690" s="14"/>
      <c r="CB1690" s="14"/>
      <c r="CC1690" s="14"/>
      <c r="CD1690" s="14"/>
      <c r="CE1690" s="14"/>
      <c r="CF1690" s="14"/>
      <c r="CG1690" s="14"/>
      <c r="CH1690" s="14"/>
      <c r="CI1690" s="14"/>
      <c r="CJ1690" s="14"/>
      <c r="CK1690" s="14"/>
      <c r="CL1690" s="14"/>
      <c r="CM1690" s="14"/>
      <c r="CN1690" s="14"/>
      <c r="CO1690" s="14"/>
      <c r="CP1690" s="14"/>
      <c r="CQ1690" s="14"/>
      <c r="CR1690" s="14"/>
      <c r="CS1690" s="14"/>
    </row>
    <row r="1691" spans="2:97" x14ac:dyDescent="0.3">
      <c r="B1691" t="s">
        <v>230</v>
      </c>
      <c r="C1691" s="14">
        <v>0.124106796448219</v>
      </c>
      <c r="D1691" s="14">
        <v>0.101151986564435</v>
      </c>
      <c r="E1691" s="14">
        <v>0.144869384555673</v>
      </c>
      <c r="F1691" s="14"/>
      <c r="G1691" s="14">
        <v>0.172097545174173</v>
      </c>
      <c r="H1691" s="14">
        <v>0.201584515192477</v>
      </c>
      <c r="I1691" s="14">
        <v>0.14382214039896199</v>
      </c>
      <c r="J1691" s="14">
        <v>0.127873425545354</v>
      </c>
      <c r="K1691" s="14">
        <v>5.8670849638440298E-2</v>
      </c>
      <c r="L1691" s="14">
        <v>5.4104839881334202E-2</v>
      </c>
      <c r="M1691" s="14"/>
      <c r="N1691" s="14">
        <v>0.13818386097386501</v>
      </c>
      <c r="O1691" s="14">
        <v>9.7476284041259201E-2</v>
      </c>
      <c r="P1691" s="14">
        <v>0.12651023038230699</v>
      </c>
      <c r="Q1691" s="14">
        <v>0.133980503689408</v>
      </c>
      <c r="R1691" s="14"/>
      <c r="S1691" s="14">
        <v>0.156708536493432</v>
      </c>
      <c r="T1691" s="14">
        <v>0.13546265307306499</v>
      </c>
      <c r="U1691" s="14">
        <v>0.122248247291688</v>
      </c>
      <c r="V1691" s="14">
        <v>0.138442967464671</v>
      </c>
      <c r="W1691" s="14">
        <v>0.10790192298956799</v>
      </c>
      <c r="X1691" s="14">
        <v>9.2646405151326897E-2</v>
      </c>
      <c r="Y1691" s="14">
        <v>0.138388999389715</v>
      </c>
      <c r="Z1691" s="14">
        <v>9.5838568370140403E-2</v>
      </c>
      <c r="AA1691" s="14">
        <v>0.134357683358314</v>
      </c>
      <c r="AB1691" s="14">
        <v>9.0619822762532998E-2</v>
      </c>
      <c r="AC1691" s="14">
        <v>0.13359847805941799</v>
      </c>
      <c r="AD1691" s="14">
        <v>6.2753067200014306E-2</v>
      </c>
      <c r="AE1691" s="14"/>
      <c r="AF1691" s="14">
        <v>9.4448047738187602E-2</v>
      </c>
      <c r="AG1691" s="14">
        <v>0.16125893387623799</v>
      </c>
      <c r="AH1691" s="14">
        <v>0.111566584565778</v>
      </c>
      <c r="AI1691" s="14">
        <v>8.5113388419772507E-2</v>
      </c>
      <c r="AJ1691" s="14">
        <v>0.151516988492784</v>
      </c>
      <c r="AK1691" s="14"/>
      <c r="AL1691" s="14">
        <v>0.17874312383135799</v>
      </c>
      <c r="AM1691" s="14">
        <v>0.109798720761291</v>
      </c>
      <c r="AN1691" s="14">
        <v>0.127924796017516</v>
      </c>
      <c r="AO1691" s="14">
        <v>9.0965854002797705E-2</v>
      </c>
      <c r="AP1691" s="14">
        <v>0.15549679232590199</v>
      </c>
      <c r="AQ1691" s="14">
        <v>9.8008451067493299E-2</v>
      </c>
      <c r="AR1691" s="14"/>
      <c r="AS1691" s="14">
        <v>0.11954104063900001</v>
      </c>
      <c r="AT1691" s="14">
        <v>0.104627749608089</v>
      </c>
      <c r="AU1691" s="14">
        <v>0.122532512216286</v>
      </c>
      <c r="AV1691" s="14">
        <v>0.18622875818168999</v>
      </c>
      <c r="AW1691" s="14">
        <v>0.30577994304550099</v>
      </c>
      <c r="AX1691" s="14"/>
      <c r="AY1691" s="14">
        <v>0.13938633666974901</v>
      </c>
      <c r="AZ1691" s="14">
        <v>0.16625259367572401</v>
      </c>
      <c r="BA1691" s="14">
        <v>0.10064214817556399</v>
      </c>
      <c r="BB1691" s="14">
        <v>0.11731871687371501</v>
      </c>
      <c r="BC1691" s="14">
        <v>0.18462807082034099</v>
      </c>
      <c r="BD1691" s="14">
        <v>0.103614639088699</v>
      </c>
      <c r="BE1691" s="14">
        <v>0.10932543812953199</v>
      </c>
      <c r="BF1691" s="14">
        <v>8.1981000290623801E-2</v>
      </c>
      <c r="BG1691" s="14">
        <v>6.4890989347571607E-2</v>
      </c>
      <c r="BH1691" s="14">
        <v>0.145613305945822</v>
      </c>
      <c r="BI1691" s="14">
        <v>0.121149191104702</v>
      </c>
      <c r="BJ1691" s="14">
        <v>0.103514588211037</v>
      </c>
      <c r="BK1691" s="14">
        <v>0.13154161005023701</v>
      </c>
      <c r="BL1691" s="14">
        <v>0.134767535684305</v>
      </c>
      <c r="BM1691" s="14">
        <v>0.185649756747434</v>
      </c>
      <c r="BN1691" s="14">
        <v>0.219583459222564</v>
      </c>
      <c r="BO1691" s="14"/>
      <c r="BP1691" s="14">
        <v>0.192762984321628</v>
      </c>
      <c r="BQ1691" s="14">
        <v>8.9809151110777904E-2</v>
      </c>
      <c r="BR1691" s="14">
        <v>0.11282896798469701</v>
      </c>
      <c r="BS1691" s="14">
        <v>9.9965980471192303E-2</v>
      </c>
      <c r="BT1691" s="14">
        <v>0.113732245632496</v>
      </c>
      <c r="BU1691" s="14">
        <v>0.113566655045808</v>
      </c>
      <c r="BV1691" s="14"/>
      <c r="BW1691" s="14">
        <v>0.108712150509345</v>
      </c>
      <c r="BX1691" s="14">
        <v>0.119759945172348</v>
      </c>
      <c r="BY1691" s="14" t="s">
        <v>120</v>
      </c>
      <c r="BZ1691" s="14">
        <v>0.11141694537003401</v>
      </c>
      <c r="CA1691" s="14">
        <v>0.13663807131038699</v>
      </c>
      <c r="CB1691" s="14">
        <v>0.161264900515243</v>
      </c>
      <c r="CC1691" s="14">
        <v>0.12606883941698899</v>
      </c>
      <c r="CD1691" s="14"/>
      <c r="CE1691" s="14">
        <v>0.16576714584135999</v>
      </c>
      <c r="CF1691" s="14">
        <v>0.16012145117885501</v>
      </c>
      <c r="CG1691" s="14">
        <v>9.6207548817243901E-2</v>
      </c>
      <c r="CH1691" s="14">
        <v>9.34067726445027E-2</v>
      </c>
      <c r="CI1691" s="14"/>
      <c r="CJ1691" s="14">
        <v>0.162733006930115</v>
      </c>
      <c r="CK1691" s="14">
        <v>0.149762886037516</v>
      </c>
      <c r="CL1691" s="14">
        <v>0.106994916557635</v>
      </c>
      <c r="CM1691" s="14">
        <v>8.5989470635845305E-2</v>
      </c>
      <c r="CN1691" s="14"/>
      <c r="CO1691" s="14">
        <v>0.195048243523645</v>
      </c>
      <c r="CP1691" s="14">
        <v>0.113142379098031</v>
      </c>
      <c r="CQ1691" s="14"/>
      <c r="CR1691" s="14">
        <v>0.19272249425101701</v>
      </c>
      <c r="CS1691" s="14">
        <v>0.114304252714602</v>
      </c>
    </row>
    <row r="1692" spans="2:97" x14ac:dyDescent="0.3">
      <c r="B1692" t="s">
        <v>231</v>
      </c>
      <c r="C1692" s="14">
        <v>0.30300913326127699</v>
      </c>
      <c r="D1692" s="14">
        <v>0.27456376966838397</v>
      </c>
      <c r="E1692" s="14">
        <v>0.33082784583969099</v>
      </c>
      <c r="F1692" s="14"/>
      <c r="G1692" s="14">
        <v>0.38036599626316703</v>
      </c>
      <c r="H1692" s="14">
        <v>0.36611257030843197</v>
      </c>
      <c r="I1692" s="14">
        <v>0.31814038670903599</v>
      </c>
      <c r="J1692" s="14">
        <v>0.280131488112213</v>
      </c>
      <c r="K1692" s="14">
        <v>0.246518040712881</v>
      </c>
      <c r="L1692" s="14">
        <v>0.244639187912606</v>
      </c>
      <c r="M1692" s="14"/>
      <c r="N1692" s="14">
        <v>0.32032403708675899</v>
      </c>
      <c r="O1692" s="14">
        <v>0.33669916167271102</v>
      </c>
      <c r="P1692" s="14">
        <v>0.27015971089906099</v>
      </c>
      <c r="Q1692" s="14">
        <v>0.27773122131567202</v>
      </c>
      <c r="R1692" s="14"/>
      <c r="S1692" s="14">
        <v>0.343534383427962</v>
      </c>
      <c r="T1692" s="14">
        <v>0.26244336892213099</v>
      </c>
      <c r="U1692" s="14">
        <v>0.27988852059055003</v>
      </c>
      <c r="V1692" s="14">
        <v>0.29627598717727699</v>
      </c>
      <c r="W1692" s="14">
        <v>0.274468170368728</v>
      </c>
      <c r="X1692" s="14">
        <v>0.28458272374439503</v>
      </c>
      <c r="Y1692" s="14">
        <v>0.28029989297189301</v>
      </c>
      <c r="Z1692" s="14">
        <v>0.32167542833284801</v>
      </c>
      <c r="AA1692" s="14">
        <v>0.33520383746691601</v>
      </c>
      <c r="AB1692" s="14">
        <v>0.28708051980759303</v>
      </c>
      <c r="AC1692" s="14">
        <v>0.28263409385594801</v>
      </c>
      <c r="AD1692" s="14">
        <v>0.49351410947994601</v>
      </c>
      <c r="AE1692" s="14"/>
      <c r="AF1692" s="14">
        <v>0.25264533230535402</v>
      </c>
      <c r="AG1692" s="14">
        <v>0.361937511267788</v>
      </c>
      <c r="AH1692" s="14">
        <v>0.296050155243055</v>
      </c>
      <c r="AI1692" s="14">
        <v>0.21637459419709101</v>
      </c>
      <c r="AJ1692" s="14">
        <v>0.34521548918377898</v>
      </c>
      <c r="AK1692" s="14"/>
      <c r="AL1692" s="14">
        <v>0.38919462973342001</v>
      </c>
      <c r="AM1692" s="14">
        <v>0.27899077838167102</v>
      </c>
      <c r="AN1692" s="14">
        <v>0.296833598606902</v>
      </c>
      <c r="AO1692" s="14">
        <v>0.22975038950507701</v>
      </c>
      <c r="AP1692" s="14">
        <v>0.339968843887821</v>
      </c>
      <c r="AQ1692" s="14">
        <v>0.26705904638758099</v>
      </c>
      <c r="AR1692" s="14"/>
      <c r="AS1692" s="14">
        <v>0.225367107248303</v>
      </c>
      <c r="AT1692" s="14">
        <v>0.30423362599624398</v>
      </c>
      <c r="AU1692" s="14">
        <v>0.33812091090882201</v>
      </c>
      <c r="AV1692" s="14">
        <v>0.40396386363964498</v>
      </c>
      <c r="AW1692" s="14">
        <v>0.45394027660067099</v>
      </c>
      <c r="AX1692" s="14"/>
      <c r="AY1692" s="14">
        <v>0.211933051193853</v>
      </c>
      <c r="AZ1692" s="14">
        <v>0.33559082067937801</v>
      </c>
      <c r="BA1692" s="14">
        <v>0.32349698048167902</v>
      </c>
      <c r="BB1692" s="14">
        <v>0.30226644150735699</v>
      </c>
      <c r="BC1692" s="14">
        <v>0.27111836399168199</v>
      </c>
      <c r="BD1692" s="14">
        <v>0.24762059516108401</v>
      </c>
      <c r="BE1692" s="14">
        <v>0.24208283374294601</v>
      </c>
      <c r="BF1692" s="14">
        <v>0.35648817905239599</v>
      </c>
      <c r="BG1692" s="14">
        <v>0.30498102129479199</v>
      </c>
      <c r="BH1692" s="14">
        <v>0.32516564643851897</v>
      </c>
      <c r="BI1692" s="14">
        <v>0.33350543133300697</v>
      </c>
      <c r="BJ1692" s="14">
        <v>0.32824620860628601</v>
      </c>
      <c r="BK1692" s="14">
        <v>0.33585648958693398</v>
      </c>
      <c r="BL1692" s="14">
        <v>0.22006348885848001</v>
      </c>
      <c r="BM1692" s="14">
        <v>0.20816317190584999</v>
      </c>
      <c r="BN1692" s="14">
        <v>0.40420535120808199</v>
      </c>
      <c r="BO1692" s="14"/>
      <c r="BP1692" s="14">
        <v>0.34937412969279602</v>
      </c>
      <c r="BQ1692" s="14">
        <v>0.31147675573240702</v>
      </c>
      <c r="BR1692" s="14">
        <v>0.25772540859144699</v>
      </c>
      <c r="BS1692" s="14">
        <v>0.29058305789897099</v>
      </c>
      <c r="BT1692" s="14">
        <v>0.26555681009042698</v>
      </c>
      <c r="BU1692" s="14">
        <v>0.28653271851177298</v>
      </c>
      <c r="BV1692" s="14"/>
      <c r="BW1692" s="14">
        <v>0.27117245136986901</v>
      </c>
      <c r="BX1692" s="14">
        <v>0.34250959070047299</v>
      </c>
      <c r="BY1692" s="14" t="s">
        <v>120</v>
      </c>
      <c r="BZ1692" s="14">
        <v>0.34948073213777098</v>
      </c>
      <c r="CA1692" s="14">
        <v>0.27453863219867802</v>
      </c>
      <c r="CB1692" s="14">
        <v>0.32527260356652499</v>
      </c>
      <c r="CC1692" s="14">
        <v>0.273147727648753</v>
      </c>
      <c r="CD1692" s="14"/>
      <c r="CE1692" s="14">
        <v>0.356345718875616</v>
      </c>
      <c r="CF1692" s="14">
        <v>0.314568960752865</v>
      </c>
      <c r="CG1692" s="14">
        <v>0.24683211171529101</v>
      </c>
      <c r="CH1692" s="14">
        <v>0.29801496153854801</v>
      </c>
      <c r="CI1692" s="14"/>
      <c r="CJ1692" s="14">
        <v>0.38118022443948002</v>
      </c>
      <c r="CK1692" s="14">
        <v>0.33187957337403001</v>
      </c>
      <c r="CL1692" s="14">
        <v>0.26309115243635101</v>
      </c>
      <c r="CM1692" s="14">
        <v>0.34444952368801102</v>
      </c>
      <c r="CN1692" s="14"/>
      <c r="CO1692" s="14">
        <v>0.38533898682421103</v>
      </c>
      <c r="CP1692" s="14">
        <v>0.29269981433938003</v>
      </c>
      <c r="CQ1692" s="14"/>
      <c r="CR1692" s="14">
        <v>0.34378084708189</v>
      </c>
      <c r="CS1692" s="14">
        <v>0.30458452407991998</v>
      </c>
    </row>
    <row r="1693" spans="2:97" x14ac:dyDescent="0.3">
      <c r="B1693" t="s">
        <v>232</v>
      </c>
      <c r="C1693" s="14">
        <v>0.24236475311686101</v>
      </c>
      <c r="D1693" s="14">
        <v>0.22919234997450399</v>
      </c>
      <c r="E1693" s="14">
        <v>0.25596800616771798</v>
      </c>
      <c r="F1693" s="14"/>
      <c r="G1693" s="14">
        <v>0.20678624847698801</v>
      </c>
      <c r="H1693" s="14">
        <v>0.20145365333767101</v>
      </c>
      <c r="I1693" s="14">
        <v>0.24863183763258401</v>
      </c>
      <c r="J1693" s="14">
        <v>0.263032225383315</v>
      </c>
      <c r="K1693" s="14">
        <v>0.285422135898243</v>
      </c>
      <c r="L1693" s="14">
        <v>0.24843237166582599</v>
      </c>
      <c r="M1693" s="14"/>
      <c r="N1693" s="14">
        <v>0.21445013235902899</v>
      </c>
      <c r="O1693" s="14">
        <v>0.23720325687885399</v>
      </c>
      <c r="P1693" s="14">
        <v>0.25724318869044499</v>
      </c>
      <c r="Q1693" s="14">
        <v>0.265835217223097</v>
      </c>
      <c r="R1693" s="14"/>
      <c r="S1693" s="14">
        <v>0.221838325328612</v>
      </c>
      <c r="T1693" s="14">
        <v>0.25867672939785402</v>
      </c>
      <c r="U1693" s="14">
        <v>0.27944668343350398</v>
      </c>
      <c r="V1693" s="14">
        <v>0.25682516437287001</v>
      </c>
      <c r="W1693" s="14">
        <v>0.24555524132504999</v>
      </c>
      <c r="X1693" s="14">
        <v>0.26727597863707198</v>
      </c>
      <c r="Y1693" s="14">
        <v>0.24245142164113101</v>
      </c>
      <c r="Z1693" s="14">
        <v>0.247507940074814</v>
      </c>
      <c r="AA1693" s="14">
        <v>0.23357094565081599</v>
      </c>
      <c r="AB1693" s="14">
        <v>0.25298200919621699</v>
      </c>
      <c r="AC1693" s="14">
        <v>0.14246584861395101</v>
      </c>
      <c r="AD1693" s="14">
        <v>0.203671349862277</v>
      </c>
      <c r="AE1693" s="14"/>
      <c r="AF1693" s="14">
        <v>0.25121874256783999</v>
      </c>
      <c r="AG1693" s="14">
        <v>0.22620394179349501</v>
      </c>
      <c r="AH1693" s="14">
        <v>0.25556507627846498</v>
      </c>
      <c r="AI1693" s="14">
        <v>0.25823195939047</v>
      </c>
      <c r="AJ1693" s="14">
        <v>0.235147912989359</v>
      </c>
      <c r="AK1693" s="14"/>
      <c r="AL1693" s="14">
        <v>0.20021816978186499</v>
      </c>
      <c r="AM1693" s="14">
        <v>0.26287799306055198</v>
      </c>
      <c r="AN1693" s="14">
        <v>0.27046622514172902</v>
      </c>
      <c r="AO1693" s="14">
        <v>0.25966955236422901</v>
      </c>
      <c r="AP1693" s="14">
        <v>0.210495579776181</v>
      </c>
      <c r="AQ1693" s="14">
        <v>0.23892682672109</v>
      </c>
      <c r="AR1693" s="14"/>
      <c r="AS1693" s="14">
        <v>0.30090379579133703</v>
      </c>
      <c r="AT1693" s="14">
        <v>0.23680262172039601</v>
      </c>
      <c r="AU1693" s="14">
        <v>0.229334406185774</v>
      </c>
      <c r="AV1693" s="14">
        <v>0.18078946298864901</v>
      </c>
      <c r="AW1693" s="14">
        <v>4.9108794036300203E-2</v>
      </c>
      <c r="AX1693" s="14"/>
      <c r="AY1693" s="14">
        <v>0.204016967616971</v>
      </c>
      <c r="AZ1693" s="14">
        <v>0.221429854297687</v>
      </c>
      <c r="BA1693" s="14">
        <v>0.31007342347398698</v>
      </c>
      <c r="BB1693" s="14">
        <v>0.21160715048268999</v>
      </c>
      <c r="BC1693" s="14">
        <v>0.20415758929616001</v>
      </c>
      <c r="BD1693" s="14">
        <v>0.28144414470256701</v>
      </c>
      <c r="BE1693" s="14">
        <v>0.28670869552729</v>
      </c>
      <c r="BF1693" s="14">
        <v>0.226551824040678</v>
      </c>
      <c r="BG1693" s="14">
        <v>0.235407669831769</v>
      </c>
      <c r="BH1693" s="14">
        <v>0.235024580032553</v>
      </c>
      <c r="BI1693" s="14">
        <v>0.210434433780954</v>
      </c>
      <c r="BJ1693" s="14">
        <v>0.20935116819136099</v>
      </c>
      <c r="BK1693" s="14">
        <v>0.282651310483991</v>
      </c>
      <c r="BL1693" s="14">
        <v>0.25689924359378802</v>
      </c>
      <c r="BM1693" s="14">
        <v>0.28523946153532498</v>
      </c>
      <c r="BN1693" s="14">
        <v>0.14911459374542799</v>
      </c>
      <c r="BO1693" s="14"/>
      <c r="BP1693" s="14">
        <v>0.209306878520687</v>
      </c>
      <c r="BQ1693" s="14">
        <v>0.26959861392633799</v>
      </c>
      <c r="BR1693" s="14">
        <v>0.28471209108770501</v>
      </c>
      <c r="BS1693" s="14">
        <v>0.248463845805214</v>
      </c>
      <c r="BT1693" s="14">
        <v>0.188173788395195</v>
      </c>
      <c r="BU1693" s="14">
        <v>0.22597245322905399</v>
      </c>
      <c r="BV1693" s="14"/>
      <c r="BW1693" s="14">
        <v>0.24405990929108401</v>
      </c>
      <c r="BX1693" s="14">
        <v>0.24967489995304301</v>
      </c>
      <c r="BY1693" s="14" t="s">
        <v>120</v>
      </c>
      <c r="BZ1693" s="14">
        <v>0.23472780399757401</v>
      </c>
      <c r="CA1693" s="14">
        <v>0.2599315166183</v>
      </c>
      <c r="CB1693" s="14">
        <v>0.235079631255878</v>
      </c>
      <c r="CC1693" s="14">
        <v>0.19437303452716601</v>
      </c>
      <c r="CD1693" s="14"/>
      <c r="CE1693" s="14">
        <v>0.229652757225139</v>
      </c>
      <c r="CF1693" s="14">
        <v>0.21239839148244499</v>
      </c>
      <c r="CG1693" s="14">
        <v>0.25487185516399802</v>
      </c>
      <c r="CH1693" s="14">
        <v>0.24640103004670399</v>
      </c>
      <c r="CI1693" s="14"/>
      <c r="CJ1693" s="14">
        <v>0.229354308991506</v>
      </c>
      <c r="CK1693" s="14">
        <v>0.23153412572703699</v>
      </c>
      <c r="CL1693" s="14">
        <v>0.25007997627621997</v>
      </c>
      <c r="CM1693" s="14">
        <v>0.245239659447228</v>
      </c>
      <c r="CN1693" s="14"/>
      <c r="CO1693" s="14">
        <v>0.235376045799432</v>
      </c>
      <c r="CP1693" s="14">
        <v>0.243179618824338</v>
      </c>
      <c r="CQ1693" s="14"/>
      <c r="CR1693" s="14">
        <v>0.21562650958528001</v>
      </c>
      <c r="CS1693" s="14">
        <v>0.240975978687542</v>
      </c>
    </row>
    <row r="1694" spans="2:97" x14ac:dyDescent="0.3">
      <c r="B1694" t="s">
        <v>233</v>
      </c>
      <c r="C1694" s="14">
        <v>0.17673964991393501</v>
      </c>
      <c r="D1694" s="14">
        <v>0.19922066443428599</v>
      </c>
      <c r="E1694" s="14">
        <v>0.15527277092516201</v>
      </c>
      <c r="F1694" s="14"/>
      <c r="G1694" s="14">
        <v>0.122610588201352</v>
      </c>
      <c r="H1694" s="14">
        <v>0.144624318890718</v>
      </c>
      <c r="I1694" s="14">
        <v>0.16279381200616599</v>
      </c>
      <c r="J1694" s="14">
        <v>0.17280325091214899</v>
      </c>
      <c r="K1694" s="14">
        <v>0.174033195413411</v>
      </c>
      <c r="L1694" s="14">
        <v>0.25505559443146503</v>
      </c>
      <c r="M1694" s="14"/>
      <c r="N1694" s="14">
        <v>0.18960605453063201</v>
      </c>
      <c r="O1694" s="14">
        <v>0.192327606684844</v>
      </c>
      <c r="P1694" s="14">
        <v>0.18162897027638</v>
      </c>
      <c r="Q1694" s="14">
        <v>0.14045478255170701</v>
      </c>
      <c r="R1694" s="14"/>
      <c r="S1694" s="14">
        <v>0.14347369412278699</v>
      </c>
      <c r="T1694" s="14">
        <v>0.16749401924742899</v>
      </c>
      <c r="U1694" s="14">
        <v>0.17062862502817799</v>
      </c>
      <c r="V1694" s="14">
        <v>0.147594001720703</v>
      </c>
      <c r="W1694" s="14">
        <v>0.208223640965711</v>
      </c>
      <c r="X1694" s="14">
        <v>0.227527890785687</v>
      </c>
      <c r="Y1694" s="14">
        <v>0.17899631419885101</v>
      </c>
      <c r="Z1694" s="14">
        <v>0.14138890060063899</v>
      </c>
      <c r="AA1694" s="14">
        <v>0.14716445784540899</v>
      </c>
      <c r="AB1694" s="14">
        <v>0.22596720282513599</v>
      </c>
      <c r="AC1694" s="14">
        <v>0.22073928977545701</v>
      </c>
      <c r="AD1694" s="14">
        <v>0.178038060881306</v>
      </c>
      <c r="AE1694" s="14"/>
      <c r="AF1694" s="14">
        <v>0.244578798749092</v>
      </c>
      <c r="AG1694" s="14">
        <v>0.15185882333515099</v>
      </c>
      <c r="AH1694" s="14">
        <v>0.199437932124823</v>
      </c>
      <c r="AI1694" s="14">
        <v>0.16956508670187501</v>
      </c>
      <c r="AJ1694" s="14">
        <v>0.125800297712967</v>
      </c>
      <c r="AK1694" s="14"/>
      <c r="AL1694" s="14">
        <v>0.14643132676774701</v>
      </c>
      <c r="AM1694" s="14">
        <v>0.19789845233272299</v>
      </c>
      <c r="AN1694" s="14">
        <v>0.20854507973310399</v>
      </c>
      <c r="AO1694" s="14">
        <v>0.18448976824236399</v>
      </c>
      <c r="AP1694" s="14">
        <v>0.118443286878278</v>
      </c>
      <c r="AQ1694" s="14">
        <v>0.22064404949352801</v>
      </c>
      <c r="AR1694" s="14"/>
      <c r="AS1694" s="14">
        <v>0.17221960708423201</v>
      </c>
      <c r="AT1694" s="14">
        <v>0.18057969257204101</v>
      </c>
      <c r="AU1694" s="14">
        <v>0.17957012980485901</v>
      </c>
      <c r="AV1694" s="14">
        <v>0.124913467073024</v>
      </c>
      <c r="AW1694" s="14">
        <v>0.12317102364749501</v>
      </c>
      <c r="AX1694" s="14"/>
      <c r="AY1694" s="14">
        <v>0.26499305129308698</v>
      </c>
      <c r="AZ1694" s="14">
        <v>4.8234792973545201E-2</v>
      </c>
      <c r="BA1694" s="14">
        <v>0.15937633022157799</v>
      </c>
      <c r="BB1694" s="14">
        <v>0.15847391275412701</v>
      </c>
      <c r="BC1694" s="14">
        <v>0.1830064782094</v>
      </c>
      <c r="BD1694" s="14">
        <v>0.18374128653222199</v>
      </c>
      <c r="BE1694" s="14">
        <v>0.217310614651095</v>
      </c>
      <c r="BF1694" s="14">
        <v>0.17938160859805999</v>
      </c>
      <c r="BG1694" s="14">
        <v>0.21665770859192601</v>
      </c>
      <c r="BH1694" s="14">
        <v>0.149699067709441</v>
      </c>
      <c r="BI1694" s="14">
        <v>0.18933822020462701</v>
      </c>
      <c r="BJ1694" s="14">
        <v>0.17793605401420501</v>
      </c>
      <c r="BK1694" s="14">
        <v>0.16870311773600699</v>
      </c>
      <c r="BL1694" s="14">
        <v>0.26741302784262899</v>
      </c>
      <c r="BM1694" s="14">
        <v>0.11139585004406</v>
      </c>
      <c r="BN1694" s="14">
        <v>0.14893737606211299</v>
      </c>
      <c r="BO1694" s="14"/>
      <c r="BP1694" s="14">
        <v>0.118726084384534</v>
      </c>
      <c r="BQ1694" s="14">
        <v>0.20810836090462001</v>
      </c>
      <c r="BR1694" s="14">
        <v>0.170370676123033</v>
      </c>
      <c r="BS1694" s="14">
        <v>0.19093408031651399</v>
      </c>
      <c r="BT1694" s="14">
        <v>0.23328647981489101</v>
      </c>
      <c r="BU1694" s="14">
        <v>0.12734822671455301</v>
      </c>
      <c r="BV1694" s="14"/>
      <c r="BW1694" s="14">
        <v>0.19600182239312799</v>
      </c>
      <c r="BX1694" s="14">
        <v>0.18129504632558299</v>
      </c>
      <c r="BY1694" s="14" t="s">
        <v>120</v>
      </c>
      <c r="BZ1694" s="14">
        <v>0.11481137951437199</v>
      </c>
      <c r="CA1694" s="14">
        <v>0.140443343947561</v>
      </c>
      <c r="CB1694" s="14">
        <v>0.15995577766327501</v>
      </c>
      <c r="CC1694" s="14">
        <v>0.23378324880148699</v>
      </c>
      <c r="CD1694" s="14"/>
      <c r="CE1694" s="14">
        <v>0.14308315590561901</v>
      </c>
      <c r="CF1694" s="14">
        <v>0.15089017500903901</v>
      </c>
      <c r="CG1694" s="14">
        <v>0.177544148493468</v>
      </c>
      <c r="CH1694" s="14">
        <v>0.20147219914641501</v>
      </c>
      <c r="CI1694" s="14"/>
      <c r="CJ1694" s="14">
        <v>0.11939258142376299</v>
      </c>
      <c r="CK1694" s="14">
        <v>0.167017780987295</v>
      </c>
      <c r="CL1694" s="14">
        <v>0.19678138136703399</v>
      </c>
      <c r="CM1694" s="14">
        <v>0.190084829581808</v>
      </c>
      <c r="CN1694" s="14"/>
      <c r="CO1694" s="14">
        <v>0.112335106411103</v>
      </c>
      <c r="CP1694" s="14">
        <v>0.187123631707204</v>
      </c>
      <c r="CQ1694" s="14"/>
      <c r="CR1694" s="14">
        <v>0.16118497375498</v>
      </c>
      <c r="CS1694" s="14">
        <v>0.17738786431683901</v>
      </c>
    </row>
    <row r="1695" spans="2:97" x14ac:dyDescent="0.3">
      <c r="B1695" t="s">
        <v>234</v>
      </c>
      <c r="C1695" s="14">
        <v>0.13008665765852201</v>
      </c>
      <c r="D1695" s="14">
        <v>0.17460639316682</v>
      </c>
      <c r="E1695" s="14">
        <v>8.69235690904923E-2</v>
      </c>
      <c r="F1695" s="14"/>
      <c r="G1695" s="14">
        <v>6.3429576921927605E-2</v>
      </c>
      <c r="H1695" s="14">
        <v>6.5521047613939898E-2</v>
      </c>
      <c r="I1695" s="14">
        <v>0.100022991955575</v>
      </c>
      <c r="J1695" s="14">
        <v>0.14011156345777001</v>
      </c>
      <c r="K1695" s="14">
        <v>0.21684031033690301</v>
      </c>
      <c r="L1695" s="14">
        <v>0.184827931546899</v>
      </c>
      <c r="M1695" s="14"/>
      <c r="N1695" s="14">
        <v>0.119822447436932</v>
      </c>
      <c r="O1695" s="14">
        <v>0.115444345173646</v>
      </c>
      <c r="P1695" s="14">
        <v>0.14649449046482599</v>
      </c>
      <c r="Q1695" s="14">
        <v>0.14348555848097599</v>
      </c>
      <c r="R1695" s="14"/>
      <c r="S1695" s="14">
        <v>0.10322515644442801</v>
      </c>
      <c r="T1695" s="14">
        <v>0.15735714513927801</v>
      </c>
      <c r="U1695" s="14">
        <v>0.121503609887056</v>
      </c>
      <c r="V1695" s="14">
        <v>0.14979061508928199</v>
      </c>
      <c r="W1695" s="14">
        <v>0.15698185785826299</v>
      </c>
      <c r="X1695" s="14">
        <v>8.5890452989758503E-2</v>
      </c>
      <c r="Y1695" s="14">
        <v>0.14289086838051401</v>
      </c>
      <c r="Z1695" s="14">
        <v>0.19358916262155901</v>
      </c>
      <c r="AA1695" s="14">
        <v>0.122509766240273</v>
      </c>
      <c r="AB1695" s="14">
        <v>0.126337299980743</v>
      </c>
      <c r="AC1695" s="14">
        <v>0.14774376365595501</v>
      </c>
      <c r="AD1695" s="14">
        <v>6.2023412576456403E-2</v>
      </c>
      <c r="AE1695" s="14"/>
      <c r="AF1695" s="14">
        <v>0.13941623689643101</v>
      </c>
      <c r="AG1695" s="14">
        <v>8.2788146059512402E-2</v>
      </c>
      <c r="AH1695" s="14">
        <v>0.119041424133089</v>
      </c>
      <c r="AI1695" s="14">
        <v>0.24750630681022801</v>
      </c>
      <c r="AJ1695" s="14">
        <v>9.7346194965780106E-2</v>
      </c>
      <c r="AK1695" s="14"/>
      <c r="AL1695" s="14">
        <v>7.6940987943011102E-2</v>
      </c>
      <c r="AM1695" s="14">
        <v>0.13920964944612299</v>
      </c>
      <c r="AN1695" s="14">
        <v>7.1416572940709799E-2</v>
      </c>
      <c r="AO1695" s="14">
        <v>0.21379676670587799</v>
      </c>
      <c r="AP1695" s="14">
        <v>0.12504411328737999</v>
      </c>
      <c r="AQ1695" s="14">
        <v>0.13167567377034101</v>
      </c>
      <c r="AR1695" s="14"/>
      <c r="AS1695" s="14">
        <v>0.15526511719639899</v>
      </c>
      <c r="AT1695" s="14">
        <v>0.151213001976301</v>
      </c>
      <c r="AU1695" s="14">
        <v>0.104738300960954</v>
      </c>
      <c r="AV1695" s="14">
        <v>8.9652659051082301E-2</v>
      </c>
      <c r="AW1695" s="14">
        <v>6.7999962670032901E-2</v>
      </c>
      <c r="AX1695" s="14"/>
      <c r="AY1695" s="14">
        <v>0.17967059322633999</v>
      </c>
      <c r="AZ1695" s="14">
        <v>0.14909119364854501</v>
      </c>
      <c r="BA1695" s="14">
        <v>9.8768003402402799E-2</v>
      </c>
      <c r="BB1695" s="14">
        <v>0.179181755863141</v>
      </c>
      <c r="BC1695" s="14">
        <v>0.112818032450092</v>
      </c>
      <c r="BD1695" s="14">
        <v>0.14429590543761001</v>
      </c>
      <c r="BE1695" s="14">
        <v>0.13470723755757599</v>
      </c>
      <c r="BF1695" s="14">
        <v>0.14253946506527301</v>
      </c>
      <c r="BG1695" s="14">
        <v>0.155128985936485</v>
      </c>
      <c r="BH1695" s="14">
        <v>0.115824157092477</v>
      </c>
      <c r="BI1695" s="14">
        <v>0.13471512592061799</v>
      </c>
      <c r="BJ1695" s="14">
        <v>0.13697268898325399</v>
      </c>
      <c r="BK1695" s="14">
        <v>8.1247472142830499E-2</v>
      </c>
      <c r="BL1695" s="14">
        <v>0.120856704020798</v>
      </c>
      <c r="BM1695" s="14">
        <v>0.20955175976733101</v>
      </c>
      <c r="BN1695" s="14">
        <v>7.8159219761813004E-2</v>
      </c>
      <c r="BO1695" s="14"/>
      <c r="BP1695" s="14">
        <v>0.106713306840064</v>
      </c>
      <c r="BQ1695" s="14">
        <v>9.3152531112610501E-2</v>
      </c>
      <c r="BR1695" s="14">
        <v>0.152663817596662</v>
      </c>
      <c r="BS1695" s="14">
        <v>0.15007744106325599</v>
      </c>
      <c r="BT1695" s="14">
        <v>0.17536355090588601</v>
      </c>
      <c r="BU1695" s="14">
        <v>0.22428856205414099</v>
      </c>
      <c r="BV1695" s="14"/>
      <c r="BW1695" s="14">
        <v>0.16993211121625501</v>
      </c>
      <c r="BX1695" s="14">
        <v>8.1410707971824495E-2</v>
      </c>
      <c r="BY1695" s="14" t="s">
        <v>120</v>
      </c>
      <c r="BZ1695" s="14">
        <v>0.13700406682956101</v>
      </c>
      <c r="CA1695" s="14">
        <v>0.160905283828741</v>
      </c>
      <c r="CB1695" s="14">
        <v>9.6656628583674506E-2</v>
      </c>
      <c r="CC1695" s="14">
        <v>9.2182960616497195E-2</v>
      </c>
      <c r="CD1695" s="14"/>
      <c r="CE1695" s="14">
        <v>6.9300434959638904E-2</v>
      </c>
      <c r="CF1695" s="14">
        <v>0.12960079745932199</v>
      </c>
      <c r="CG1695" s="14">
        <v>0.19095274334920101</v>
      </c>
      <c r="CH1695" s="14">
        <v>0.15364776968204599</v>
      </c>
      <c r="CI1695" s="14"/>
      <c r="CJ1695" s="14">
        <v>8.5945617233422505E-2</v>
      </c>
      <c r="CK1695" s="14">
        <v>9.4317885655727296E-2</v>
      </c>
      <c r="CL1695" s="14">
        <v>0.16423104653215601</v>
      </c>
      <c r="CM1695" s="14">
        <v>6.7820692875537894E-2</v>
      </c>
      <c r="CN1695" s="14"/>
      <c r="CO1695" s="14">
        <v>4.2248775022062597E-2</v>
      </c>
      <c r="CP1695" s="14">
        <v>0.14351467111810601</v>
      </c>
      <c r="CQ1695" s="14"/>
      <c r="CR1695" s="14">
        <v>7.74026316448055E-2</v>
      </c>
      <c r="CS1695" s="14">
        <v>0.14014280622939601</v>
      </c>
    </row>
    <row r="1696" spans="2:97" x14ac:dyDescent="0.3">
      <c r="B1696" t="s">
        <v>92</v>
      </c>
      <c r="C1696" s="14">
        <v>2.3693009601187601E-2</v>
      </c>
      <c r="D1696" s="14">
        <v>2.12648361915725E-2</v>
      </c>
      <c r="E1696" s="14">
        <v>2.6138423421263698E-2</v>
      </c>
      <c r="F1696" s="14"/>
      <c r="G1696" s="14">
        <v>5.4710044962392901E-2</v>
      </c>
      <c r="H1696" s="14">
        <v>2.0703894656761101E-2</v>
      </c>
      <c r="I1696" s="14">
        <v>2.6588831297676901E-2</v>
      </c>
      <c r="J1696" s="14">
        <v>1.6048046589198301E-2</v>
      </c>
      <c r="K1696" s="14">
        <v>1.8515468000122399E-2</v>
      </c>
      <c r="L1696" s="14">
        <v>1.2940074561869901E-2</v>
      </c>
      <c r="M1696" s="14"/>
      <c r="N1696" s="14">
        <v>1.7613467612783401E-2</v>
      </c>
      <c r="O1696" s="14">
        <v>2.0849345548686199E-2</v>
      </c>
      <c r="P1696" s="14">
        <v>1.7963409286981601E-2</v>
      </c>
      <c r="Q1696" s="14">
        <v>3.8512716739139502E-2</v>
      </c>
      <c r="R1696" s="14"/>
      <c r="S1696" s="14">
        <v>3.1219904182778702E-2</v>
      </c>
      <c r="T1696" s="14">
        <v>1.8566084220243299E-2</v>
      </c>
      <c r="U1696" s="14">
        <v>2.6284313769024899E-2</v>
      </c>
      <c r="V1696" s="14">
        <v>1.10712641751958E-2</v>
      </c>
      <c r="W1696" s="14">
        <v>6.8691664926804497E-3</v>
      </c>
      <c r="X1696" s="14">
        <v>4.2076548691761098E-2</v>
      </c>
      <c r="Y1696" s="14">
        <v>1.6972503417895999E-2</v>
      </c>
      <c r="Z1696" s="14">
        <v>0</v>
      </c>
      <c r="AA1696" s="14">
        <v>2.7193309438271099E-2</v>
      </c>
      <c r="AB1696" s="14">
        <v>1.7013145427778601E-2</v>
      </c>
      <c r="AC1696" s="14">
        <v>7.2818526039270401E-2</v>
      </c>
      <c r="AD1696" s="14">
        <v>0</v>
      </c>
      <c r="AE1696" s="14"/>
      <c r="AF1696" s="14">
        <v>1.7692841743095499E-2</v>
      </c>
      <c r="AG1696" s="14">
        <v>1.5952643667815701E-2</v>
      </c>
      <c r="AH1696" s="14">
        <v>1.8338827654789999E-2</v>
      </c>
      <c r="AI1696" s="14">
        <v>2.3208664480563499E-2</v>
      </c>
      <c r="AJ1696" s="14">
        <v>4.4973116655330998E-2</v>
      </c>
      <c r="AK1696" s="14"/>
      <c r="AL1696" s="14">
        <v>8.4717619425997495E-3</v>
      </c>
      <c r="AM1696" s="14">
        <v>1.12244060176394E-2</v>
      </c>
      <c r="AN1696" s="14">
        <v>2.4813727560039401E-2</v>
      </c>
      <c r="AO1696" s="14">
        <v>2.1327669179654101E-2</v>
      </c>
      <c r="AP1696" s="14">
        <v>5.0551383844438698E-2</v>
      </c>
      <c r="AQ1696" s="14">
        <v>4.3685952559966802E-2</v>
      </c>
      <c r="AR1696" s="14"/>
      <c r="AS1696" s="14">
        <v>2.6703332040728899E-2</v>
      </c>
      <c r="AT1696" s="14">
        <v>2.2543308126929701E-2</v>
      </c>
      <c r="AU1696" s="14">
        <v>2.5703739923305002E-2</v>
      </c>
      <c r="AV1696" s="14">
        <v>1.4451789065908899E-2</v>
      </c>
      <c r="AW1696" s="14">
        <v>0</v>
      </c>
      <c r="AX1696" s="14"/>
      <c r="AY1696" s="14">
        <v>0</v>
      </c>
      <c r="AZ1696" s="14">
        <v>7.94007447251215E-2</v>
      </c>
      <c r="BA1696" s="14">
        <v>7.6431142447897001E-3</v>
      </c>
      <c r="BB1696" s="14">
        <v>3.11520225189693E-2</v>
      </c>
      <c r="BC1696" s="14">
        <v>4.4271465232325197E-2</v>
      </c>
      <c r="BD1696" s="14">
        <v>3.9283429077817497E-2</v>
      </c>
      <c r="BE1696" s="14">
        <v>9.8651803915616992E-3</v>
      </c>
      <c r="BF1696" s="14">
        <v>1.3057922952969699E-2</v>
      </c>
      <c r="BG1696" s="14">
        <v>2.29336249974566E-2</v>
      </c>
      <c r="BH1696" s="14">
        <v>2.8673242781186999E-2</v>
      </c>
      <c r="BI1696" s="14">
        <v>1.0857597656093201E-2</v>
      </c>
      <c r="BJ1696" s="14">
        <v>4.3979291993856202E-2</v>
      </c>
      <c r="BK1696" s="14">
        <v>0</v>
      </c>
      <c r="BL1696" s="14">
        <v>0</v>
      </c>
      <c r="BM1696" s="14">
        <v>0</v>
      </c>
      <c r="BN1696" s="14">
        <v>0</v>
      </c>
      <c r="BO1696" s="14"/>
      <c r="BP1696" s="14">
        <v>2.3116616240290901E-2</v>
      </c>
      <c r="BQ1696" s="14">
        <v>2.7854587213246899E-2</v>
      </c>
      <c r="BR1696" s="14">
        <v>2.1699038616455901E-2</v>
      </c>
      <c r="BS1696" s="14">
        <v>1.9975594444853299E-2</v>
      </c>
      <c r="BT1696" s="14">
        <v>2.3887125161104399E-2</v>
      </c>
      <c r="BU1696" s="14">
        <v>2.2291384444671099E-2</v>
      </c>
      <c r="BV1696" s="14"/>
      <c r="BW1696" s="14">
        <v>1.0121555220319101E-2</v>
      </c>
      <c r="BX1696" s="14">
        <v>2.53498098767296E-2</v>
      </c>
      <c r="BY1696" s="14" t="s">
        <v>120</v>
      </c>
      <c r="BZ1696" s="14">
        <v>5.2559072150687898E-2</v>
      </c>
      <c r="CA1696" s="14">
        <v>2.7543152096333502E-2</v>
      </c>
      <c r="CB1696" s="14">
        <v>2.17704584154048E-2</v>
      </c>
      <c r="CC1696" s="14">
        <v>8.0444188989107698E-2</v>
      </c>
      <c r="CD1696" s="14"/>
      <c r="CE1696" s="14">
        <v>3.5850787192626403E-2</v>
      </c>
      <c r="CF1696" s="14">
        <v>3.2420224117473598E-2</v>
      </c>
      <c r="CG1696" s="14">
        <v>3.3591592460799E-2</v>
      </c>
      <c r="CH1696" s="14">
        <v>7.05726694178404E-3</v>
      </c>
      <c r="CI1696" s="14"/>
      <c r="CJ1696" s="14">
        <v>2.1394260981714201E-2</v>
      </c>
      <c r="CK1696" s="14">
        <v>2.5487748218394699E-2</v>
      </c>
      <c r="CL1696" s="14">
        <v>1.8821526830603699E-2</v>
      </c>
      <c r="CM1696" s="14">
        <v>6.6415823771570501E-2</v>
      </c>
      <c r="CN1696" s="14"/>
      <c r="CO1696" s="14">
        <v>2.9652842419546899E-2</v>
      </c>
      <c r="CP1696" s="14">
        <v>2.0339884912941399E-2</v>
      </c>
      <c r="CQ1696" s="14"/>
      <c r="CR1696" s="14">
        <v>9.2825436820270901E-3</v>
      </c>
      <c r="CS1696" s="14">
        <v>2.2604573971700501E-2</v>
      </c>
    </row>
    <row r="1697" spans="2:97" x14ac:dyDescent="0.3">
      <c r="B1697" t="s">
        <v>235</v>
      </c>
      <c r="C1697" s="14">
        <v>0.42711592970949502</v>
      </c>
      <c r="D1697" s="14">
        <v>0.375715756232818</v>
      </c>
      <c r="E1697" s="14">
        <v>0.47569723039536499</v>
      </c>
      <c r="F1697" s="14"/>
      <c r="G1697" s="14">
        <v>0.552463541437339</v>
      </c>
      <c r="H1697" s="14">
        <v>0.56769708550090903</v>
      </c>
      <c r="I1697" s="14">
        <v>0.46196252710799801</v>
      </c>
      <c r="J1697" s="14">
        <v>0.40800491365756703</v>
      </c>
      <c r="K1697" s="14">
        <v>0.30518889035132102</v>
      </c>
      <c r="L1697" s="14">
        <v>0.29874402779393999</v>
      </c>
      <c r="M1697" s="14"/>
      <c r="N1697" s="14">
        <v>0.45850789806062398</v>
      </c>
      <c r="O1697" s="14">
        <v>0.43417544571396999</v>
      </c>
      <c r="P1697" s="14">
        <v>0.39666994128136801</v>
      </c>
      <c r="Q1697" s="14">
        <v>0.41171172500508002</v>
      </c>
      <c r="R1697" s="14"/>
      <c r="S1697" s="14">
        <v>0.50024291992139402</v>
      </c>
      <c r="T1697" s="14">
        <v>0.39790602199519598</v>
      </c>
      <c r="U1697" s="14">
        <v>0.40213676788223701</v>
      </c>
      <c r="V1697" s="14">
        <v>0.43471895464194799</v>
      </c>
      <c r="W1697" s="14">
        <v>0.38237009335829603</v>
      </c>
      <c r="X1697" s="14">
        <v>0.37722912889572202</v>
      </c>
      <c r="Y1697" s="14">
        <v>0.418688892361608</v>
      </c>
      <c r="Z1697" s="14">
        <v>0.417513996702989</v>
      </c>
      <c r="AA1697" s="14">
        <v>0.469561520825231</v>
      </c>
      <c r="AB1697" s="14">
        <v>0.37770034257012602</v>
      </c>
      <c r="AC1697" s="14">
        <v>0.416232571915366</v>
      </c>
      <c r="AD1697" s="14">
        <v>0.55626717667995995</v>
      </c>
      <c r="AE1697" s="14"/>
      <c r="AF1697" s="14">
        <v>0.34709338004354101</v>
      </c>
      <c r="AG1697" s="14">
        <v>0.52319644514402597</v>
      </c>
      <c r="AH1697" s="14">
        <v>0.40761673980883301</v>
      </c>
      <c r="AI1697" s="14">
        <v>0.30148798261686299</v>
      </c>
      <c r="AJ1697" s="14">
        <v>0.49673247767656198</v>
      </c>
      <c r="AK1697" s="14"/>
      <c r="AL1697" s="14">
        <v>0.56793775356477705</v>
      </c>
      <c r="AM1697" s="14">
        <v>0.38878949914296201</v>
      </c>
      <c r="AN1697" s="14">
        <v>0.424758394624418</v>
      </c>
      <c r="AO1697" s="14">
        <v>0.32071624350787498</v>
      </c>
      <c r="AP1697" s="14">
        <v>0.49546563621372303</v>
      </c>
      <c r="AQ1697" s="14">
        <v>0.365067497455074</v>
      </c>
      <c r="AR1697" s="14"/>
      <c r="AS1697" s="14">
        <v>0.34490814788730301</v>
      </c>
      <c r="AT1697" s="14">
        <v>0.408861375604333</v>
      </c>
      <c r="AU1697" s="14">
        <v>0.46065342312510799</v>
      </c>
      <c r="AV1697" s="14">
        <v>0.59019262182133503</v>
      </c>
      <c r="AW1697" s="14">
        <v>0.75972021964617198</v>
      </c>
      <c r="AX1697" s="14"/>
      <c r="AY1697" s="14">
        <v>0.35131938786360201</v>
      </c>
      <c r="AZ1697" s="14">
        <v>0.50184341435510205</v>
      </c>
      <c r="BA1697" s="14">
        <v>0.42413912865724301</v>
      </c>
      <c r="BB1697" s="14">
        <v>0.41958515838107302</v>
      </c>
      <c r="BC1697" s="14">
        <v>0.45574643481202398</v>
      </c>
      <c r="BD1697" s="14">
        <v>0.35123523424978298</v>
      </c>
      <c r="BE1697" s="14">
        <v>0.35140827187247697</v>
      </c>
      <c r="BF1697" s="14">
        <v>0.43846917934301899</v>
      </c>
      <c r="BG1697" s="14">
        <v>0.36987201064236302</v>
      </c>
      <c r="BH1697" s="14">
        <v>0.47077895238434198</v>
      </c>
      <c r="BI1697" s="14">
        <v>0.45465462243770899</v>
      </c>
      <c r="BJ1697" s="14">
        <v>0.43176079681732299</v>
      </c>
      <c r="BK1697" s="14">
        <v>0.46739809963717099</v>
      </c>
      <c r="BL1697" s="14">
        <v>0.35483102454278498</v>
      </c>
      <c r="BM1697" s="14">
        <v>0.39381292865328399</v>
      </c>
      <c r="BN1697" s="14">
        <v>0.62378881043064605</v>
      </c>
      <c r="BO1697" s="14"/>
      <c r="BP1697" s="14">
        <v>0.54213711401442399</v>
      </c>
      <c r="BQ1697" s="14">
        <v>0.40128590684318499</v>
      </c>
      <c r="BR1697" s="14">
        <v>0.37055437657614398</v>
      </c>
      <c r="BS1697" s="14">
        <v>0.39054903837016303</v>
      </c>
      <c r="BT1697" s="14">
        <v>0.37928905572292398</v>
      </c>
      <c r="BU1697" s="14">
        <v>0.40009937355758102</v>
      </c>
      <c r="BV1697" s="14"/>
      <c r="BW1697" s="14">
        <v>0.37988460187921402</v>
      </c>
      <c r="BX1697" s="14">
        <v>0.46226953587281999</v>
      </c>
      <c r="BY1697" s="14" t="s">
        <v>120</v>
      </c>
      <c r="BZ1697" s="14">
        <v>0.46089767750780503</v>
      </c>
      <c r="CA1697" s="14">
        <v>0.41117670350906499</v>
      </c>
      <c r="CB1697" s="14">
        <v>0.48653750408176899</v>
      </c>
      <c r="CC1697" s="14">
        <v>0.39921656706574199</v>
      </c>
      <c r="CD1697" s="14"/>
      <c r="CE1697" s="14">
        <v>0.52211286471697604</v>
      </c>
      <c r="CF1697" s="14">
        <v>0.47469041193172101</v>
      </c>
      <c r="CG1697" s="14">
        <v>0.34303966053253498</v>
      </c>
      <c r="CH1697" s="14">
        <v>0.39142173418305098</v>
      </c>
      <c r="CI1697" s="14"/>
      <c r="CJ1697" s="14">
        <v>0.54391323136959502</v>
      </c>
      <c r="CK1697" s="14">
        <v>0.48164245941154599</v>
      </c>
      <c r="CL1697" s="14">
        <v>0.37008606899398599</v>
      </c>
      <c r="CM1697" s="14">
        <v>0.43043899432385602</v>
      </c>
      <c r="CN1697" s="14"/>
      <c r="CO1697" s="14">
        <v>0.580387230347856</v>
      </c>
      <c r="CP1697" s="14">
        <v>0.40584219343741101</v>
      </c>
      <c r="CQ1697" s="14"/>
      <c r="CR1697" s="14">
        <v>0.536503341332908</v>
      </c>
      <c r="CS1697" s="14">
        <v>0.41888877679452202</v>
      </c>
    </row>
    <row r="1698" spans="2:97" x14ac:dyDescent="0.3">
      <c r="B1698" t="s">
        <v>236</v>
      </c>
      <c r="C1698" s="14">
        <v>0.30682630757245699</v>
      </c>
      <c r="D1698" s="14">
        <v>0.37382705760110602</v>
      </c>
      <c r="E1698" s="14">
        <v>0.24219634001565399</v>
      </c>
      <c r="F1698" s="14"/>
      <c r="G1698" s="14">
        <v>0.18604016512328</v>
      </c>
      <c r="H1698" s="14">
        <v>0.21014536650465801</v>
      </c>
      <c r="I1698" s="14">
        <v>0.26281680396174101</v>
      </c>
      <c r="J1698" s="14">
        <v>0.31291481436991903</v>
      </c>
      <c r="K1698" s="14">
        <v>0.39087350575031399</v>
      </c>
      <c r="L1698" s="14">
        <v>0.439883525978364</v>
      </c>
      <c r="M1698" s="14"/>
      <c r="N1698" s="14">
        <v>0.309428501967563</v>
      </c>
      <c r="O1698" s="14">
        <v>0.30777195185848899</v>
      </c>
      <c r="P1698" s="14">
        <v>0.32812346074120602</v>
      </c>
      <c r="Q1698" s="14">
        <v>0.28394034103268301</v>
      </c>
      <c r="R1698" s="14"/>
      <c r="S1698" s="14">
        <v>0.24669885056721499</v>
      </c>
      <c r="T1698" s="14">
        <v>0.32485116438670703</v>
      </c>
      <c r="U1698" s="14">
        <v>0.29213223491523399</v>
      </c>
      <c r="V1698" s="14">
        <v>0.29738461680998601</v>
      </c>
      <c r="W1698" s="14">
        <v>0.36520549882397402</v>
      </c>
      <c r="X1698" s="14">
        <v>0.31341834377544597</v>
      </c>
      <c r="Y1698" s="14">
        <v>0.32188718257936499</v>
      </c>
      <c r="Z1698" s="14">
        <v>0.33497806322219698</v>
      </c>
      <c r="AA1698" s="14">
        <v>0.26967422408568198</v>
      </c>
      <c r="AB1698" s="14">
        <v>0.35230450280587899</v>
      </c>
      <c r="AC1698" s="14">
        <v>0.36848305343141302</v>
      </c>
      <c r="AD1698" s="14">
        <v>0.24006147345776199</v>
      </c>
      <c r="AE1698" s="14"/>
      <c r="AF1698" s="14">
        <v>0.38399503564552401</v>
      </c>
      <c r="AG1698" s="14">
        <v>0.23464696939466301</v>
      </c>
      <c r="AH1698" s="14">
        <v>0.31847935625791202</v>
      </c>
      <c r="AI1698" s="14">
        <v>0.41707139351210298</v>
      </c>
      <c r="AJ1698" s="14">
        <v>0.223146492678747</v>
      </c>
      <c r="AK1698" s="14"/>
      <c r="AL1698" s="14">
        <v>0.223372314710758</v>
      </c>
      <c r="AM1698" s="14">
        <v>0.33710810177884598</v>
      </c>
      <c r="AN1698" s="14">
        <v>0.27996165267381401</v>
      </c>
      <c r="AO1698" s="14">
        <v>0.39828653494824201</v>
      </c>
      <c r="AP1698" s="14">
        <v>0.24348740016565701</v>
      </c>
      <c r="AQ1698" s="14">
        <v>0.35231972326386901</v>
      </c>
      <c r="AR1698" s="14"/>
      <c r="AS1698" s="14">
        <v>0.32748472428063102</v>
      </c>
      <c r="AT1698" s="14">
        <v>0.33179269454834098</v>
      </c>
      <c r="AU1698" s="14">
        <v>0.28430843076581302</v>
      </c>
      <c r="AV1698" s="14">
        <v>0.214566126124106</v>
      </c>
      <c r="AW1698" s="14">
        <v>0.19117098631752799</v>
      </c>
      <c r="AX1698" s="14"/>
      <c r="AY1698" s="14">
        <v>0.44466364451942703</v>
      </c>
      <c r="AZ1698" s="14">
        <v>0.19732598662209</v>
      </c>
      <c r="BA1698" s="14">
        <v>0.25814433362398098</v>
      </c>
      <c r="BB1698" s="14">
        <v>0.33765566861726798</v>
      </c>
      <c r="BC1698" s="14">
        <v>0.295824510659492</v>
      </c>
      <c r="BD1698" s="14">
        <v>0.328037191969832</v>
      </c>
      <c r="BE1698" s="14">
        <v>0.35201785220867099</v>
      </c>
      <c r="BF1698" s="14">
        <v>0.321921073663333</v>
      </c>
      <c r="BG1698" s="14">
        <v>0.37178669452841101</v>
      </c>
      <c r="BH1698" s="14">
        <v>0.26552322480191798</v>
      </c>
      <c r="BI1698" s="14">
        <v>0.324053346125245</v>
      </c>
      <c r="BJ1698" s="14">
        <v>0.31490874299745902</v>
      </c>
      <c r="BK1698" s="14">
        <v>0.249950589878838</v>
      </c>
      <c r="BL1698" s="14">
        <v>0.388269731863427</v>
      </c>
      <c r="BM1698" s="14">
        <v>0.32094760981139098</v>
      </c>
      <c r="BN1698" s="14">
        <v>0.227096595823926</v>
      </c>
      <c r="BO1698" s="14"/>
      <c r="BP1698" s="14">
        <v>0.225439391224598</v>
      </c>
      <c r="BQ1698" s="14">
        <v>0.30126089201723</v>
      </c>
      <c r="BR1698" s="14">
        <v>0.323034493719694</v>
      </c>
      <c r="BS1698" s="14">
        <v>0.34101152137976898</v>
      </c>
      <c r="BT1698" s="14">
        <v>0.40865003072077699</v>
      </c>
      <c r="BU1698" s="14">
        <v>0.35163678876869398</v>
      </c>
      <c r="BV1698" s="14"/>
      <c r="BW1698" s="14">
        <v>0.36593393360938298</v>
      </c>
      <c r="BX1698" s="14">
        <v>0.262705754297408</v>
      </c>
      <c r="BY1698" s="14" t="s">
        <v>120</v>
      </c>
      <c r="BZ1698" s="14">
        <v>0.25181544634393299</v>
      </c>
      <c r="CA1698" s="14">
        <v>0.301348627776301</v>
      </c>
      <c r="CB1698" s="14">
        <v>0.25661240624694898</v>
      </c>
      <c r="CC1698" s="14">
        <v>0.32596620941798399</v>
      </c>
      <c r="CD1698" s="14"/>
      <c r="CE1698" s="14">
        <v>0.21238359086525799</v>
      </c>
      <c r="CF1698" s="14">
        <v>0.28049097246836102</v>
      </c>
      <c r="CG1698" s="14">
        <v>0.36849689184266798</v>
      </c>
      <c r="CH1698" s="14">
        <v>0.35511996882845998</v>
      </c>
      <c r="CI1698" s="14"/>
      <c r="CJ1698" s="14">
        <v>0.205338198657186</v>
      </c>
      <c r="CK1698" s="14">
        <v>0.26133566664302199</v>
      </c>
      <c r="CL1698" s="14">
        <v>0.36101242789919002</v>
      </c>
      <c r="CM1698" s="14">
        <v>0.25790552245734599</v>
      </c>
      <c r="CN1698" s="14"/>
      <c r="CO1698" s="14">
        <v>0.15458388143316601</v>
      </c>
      <c r="CP1698" s="14">
        <v>0.33063830282530998</v>
      </c>
      <c r="CQ1698" s="14"/>
      <c r="CR1698" s="14">
        <v>0.23858760539978499</v>
      </c>
      <c r="CS1698" s="14">
        <v>0.31753067054623602</v>
      </c>
    </row>
    <row r="1699" spans="2:97" x14ac:dyDescent="0.3">
      <c r="B1699" t="s">
        <v>237</v>
      </c>
      <c r="C1699" s="14">
        <v>0.120289622137039</v>
      </c>
      <c r="D1699" s="14">
        <v>1.88869863171243E-3</v>
      </c>
      <c r="E1699" s="14">
        <v>0.233500890379711</v>
      </c>
      <c r="F1699" s="14"/>
      <c r="G1699" s="14">
        <v>0.36642337631406002</v>
      </c>
      <c r="H1699" s="14">
        <v>0.35755171899625099</v>
      </c>
      <c r="I1699" s="14">
        <v>0.199145723146257</v>
      </c>
      <c r="J1699" s="14">
        <v>9.5090099287647598E-2</v>
      </c>
      <c r="K1699" s="14">
        <v>-8.5684615398993094E-2</v>
      </c>
      <c r="L1699" s="14">
        <v>-0.14113949818442301</v>
      </c>
      <c r="M1699" s="14"/>
      <c r="N1699" s="14">
        <v>0.14907939609306101</v>
      </c>
      <c r="O1699" s="14">
        <v>0.126403493855481</v>
      </c>
      <c r="P1699" s="14">
        <v>6.8546480540161506E-2</v>
      </c>
      <c r="Q1699" s="14">
        <v>0.12777138397239701</v>
      </c>
      <c r="R1699" s="14"/>
      <c r="S1699" s="14">
        <v>0.253544069354179</v>
      </c>
      <c r="T1699" s="14">
        <v>7.3054857608489093E-2</v>
      </c>
      <c r="U1699" s="14">
        <v>0.11000453296700401</v>
      </c>
      <c r="V1699" s="14">
        <v>0.137334337831963</v>
      </c>
      <c r="W1699" s="14">
        <v>1.7164594534322002E-2</v>
      </c>
      <c r="X1699" s="14">
        <v>6.3810785120275798E-2</v>
      </c>
      <c r="Y1699" s="14">
        <v>9.6801709782243006E-2</v>
      </c>
      <c r="Z1699" s="14">
        <v>8.2535933480791204E-2</v>
      </c>
      <c r="AA1699" s="14">
        <v>0.199887296739549</v>
      </c>
      <c r="AB1699" s="14">
        <v>2.5395839764246898E-2</v>
      </c>
      <c r="AC1699" s="14">
        <v>4.7749518483953E-2</v>
      </c>
      <c r="AD1699" s="14">
        <v>0.31620570322219799</v>
      </c>
      <c r="AE1699" s="14"/>
      <c r="AF1699" s="14">
        <v>-3.6901655601982303E-2</v>
      </c>
      <c r="AG1699" s="14">
        <v>0.28854947574936302</v>
      </c>
      <c r="AH1699" s="14">
        <v>8.9137383550920504E-2</v>
      </c>
      <c r="AI1699" s="14">
        <v>-0.11558341089524</v>
      </c>
      <c r="AJ1699" s="14">
        <v>0.273585984997815</v>
      </c>
      <c r="AK1699" s="14"/>
      <c r="AL1699" s="14">
        <v>0.34456543885401902</v>
      </c>
      <c r="AM1699" s="14">
        <v>5.1681397364115499E-2</v>
      </c>
      <c r="AN1699" s="14">
        <v>0.14479674195060399</v>
      </c>
      <c r="AO1699" s="14">
        <v>-7.7570291440367395E-2</v>
      </c>
      <c r="AP1699" s="14">
        <v>0.25197823604806502</v>
      </c>
      <c r="AQ1699" s="14">
        <v>1.2747774191205199E-2</v>
      </c>
      <c r="AR1699" s="14"/>
      <c r="AS1699" s="14">
        <v>1.7423423606671901E-2</v>
      </c>
      <c r="AT1699" s="14">
        <v>7.70686810559916E-2</v>
      </c>
      <c r="AU1699" s="14">
        <v>0.17634499235929499</v>
      </c>
      <c r="AV1699" s="14">
        <v>0.375626495697229</v>
      </c>
      <c r="AW1699" s="14">
        <v>0.56854923332864304</v>
      </c>
      <c r="AX1699" s="14"/>
      <c r="AY1699" s="14">
        <v>-9.3344256655825603E-2</v>
      </c>
      <c r="AZ1699" s="14">
        <v>0.30451742773301199</v>
      </c>
      <c r="BA1699" s="14">
        <v>0.165994795033262</v>
      </c>
      <c r="BB1699" s="14">
        <v>8.1929489763804805E-2</v>
      </c>
      <c r="BC1699" s="14">
        <v>0.15992192415253201</v>
      </c>
      <c r="BD1699" s="14">
        <v>2.3198042279951502E-2</v>
      </c>
      <c r="BE1699" s="14">
        <v>-6.09580336193571E-4</v>
      </c>
      <c r="BF1699" s="14">
        <v>0.116548105679686</v>
      </c>
      <c r="BG1699" s="14">
        <v>-1.9146838860474901E-3</v>
      </c>
      <c r="BH1699" s="14">
        <v>0.205255727582424</v>
      </c>
      <c r="BI1699" s="14">
        <v>0.13060127631246399</v>
      </c>
      <c r="BJ1699" s="14">
        <v>0.11685205381986399</v>
      </c>
      <c r="BK1699" s="14">
        <v>0.21744750975833299</v>
      </c>
      <c r="BL1699" s="14">
        <v>-3.34387073206419E-2</v>
      </c>
      <c r="BM1699" s="14">
        <v>7.2865318841893303E-2</v>
      </c>
      <c r="BN1699" s="14">
        <v>0.39669221460672</v>
      </c>
      <c r="BO1699" s="14"/>
      <c r="BP1699" s="14">
        <v>0.316697722789825</v>
      </c>
      <c r="BQ1699" s="14">
        <v>0.100025014825954</v>
      </c>
      <c r="BR1699" s="14">
        <v>4.7519882856450299E-2</v>
      </c>
      <c r="BS1699" s="14">
        <v>4.95375169903935E-2</v>
      </c>
      <c r="BT1699" s="14">
        <v>-2.9360974997853301E-2</v>
      </c>
      <c r="BU1699" s="14">
        <v>4.8462584788887E-2</v>
      </c>
      <c r="BV1699" s="14"/>
      <c r="BW1699" s="14">
        <v>1.3950668269830701E-2</v>
      </c>
      <c r="BX1699" s="14">
        <v>0.19956378157541299</v>
      </c>
      <c r="BY1699" s="14" t="s">
        <v>120</v>
      </c>
      <c r="BZ1699" s="14">
        <v>0.20908223116387201</v>
      </c>
      <c r="CA1699" s="14">
        <v>0.109828075732764</v>
      </c>
      <c r="CB1699" s="14">
        <v>0.22992509783482001</v>
      </c>
      <c r="CC1699" s="14">
        <v>7.3250357647758002E-2</v>
      </c>
      <c r="CD1699" s="14"/>
      <c r="CE1699" s="14">
        <v>0.309729273851718</v>
      </c>
      <c r="CF1699" s="14">
        <v>0.19419943946335999</v>
      </c>
      <c r="CG1699" s="14">
        <v>-2.54572313101337E-2</v>
      </c>
      <c r="CH1699" s="14">
        <v>3.6301765354590503E-2</v>
      </c>
      <c r="CI1699" s="14"/>
      <c r="CJ1699" s="14">
        <v>0.33857503271240902</v>
      </c>
      <c r="CK1699" s="14">
        <v>0.220306792768524</v>
      </c>
      <c r="CL1699" s="14">
        <v>9.0736410947953004E-3</v>
      </c>
      <c r="CM1699" s="14">
        <v>0.17253347186651</v>
      </c>
      <c r="CN1699" s="14"/>
      <c r="CO1699" s="14">
        <v>0.42580334891469002</v>
      </c>
      <c r="CP1699" s="14">
        <v>7.5203890612100796E-2</v>
      </c>
      <c r="CQ1699" s="14"/>
      <c r="CR1699" s="14">
        <v>0.29791573593312198</v>
      </c>
      <c r="CS1699" s="14">
        <v>0.10135810624828701</v>
      </c>
    </row>
    <row r="1700" spans="2:97" x14ac:dyDescent="0.3">
      <c r="C1700" s="14"/>
      <c r="D1700" s="14"/>
      <c r="E1700" s="14"/>
      <c r="F1700" s="14"/>
      <c r="G1700" s="14"/>
      <c r="H1700" s="14"/>
      <c r="I1700" s="14"/>
      <c r="J1700" s="14"/>
      <c r="K1700" s="14"/>
      <c r="L1700" s="14"/>
      <c r="M1700" s="14"/>
      <c r="N1700" s="14"/>
      <c r="O1700" s="14"/>
      <c r="P1700" s="14"/>
      <c r="Q1700" s="14"/>
      <c r="R1700" s="14"/>
      <c r="S1700" s="14"/>
      <c r="T1700" s="14"/>
      <c r="U1700" s="14"/>
      <c r="V1700" s="14"/>
      <c r="W1700" s="14"/>
      <c r="X1700" s="14"/>
      <c r="Y1700" s="14"/>
      <c r="Z1700" s="14"/>
      <c r="AA1700" s="14"/>
      <c r="AB1700" s="14"/>
      <c r="AC1700" s="14"/>
      <c r="AD1700" s="14"/>
      <c r="AE1700" s="14"/>
      <c r="AF1700" s="14"/>
      <c r="AG1700" s="14"/>
      <c r="AH1700" s="14"/>
      <c r="AI1700" s="14"/>
      <c r="AJ1700" s="14"/>
      <c r="AK1700" s="14"/>
      <c r="AL1700" s="14"/>
      <c r="AM1700" s="14"/>
      <c r="AN1700" s="14"/>
      <c r="AO1700" s="14"/>
      <c r="AP1700" s="14"/>
      <c r="AQ1700" s="14"/>
      <c r="AR1700" s="14"/>
      <c r="AS1700" s="14"/>
      <c r="AT1700" s="14"/>
      <c r="AU1700" s="14"/>
      <c r="AV1700" s="14"/>
      <c r="AW1700" s="14"/>
      <c r="AX1700" s="14"/>
      <c r="AY1700" s="14"/>
      <c r="AZ1700" s="14"/>
      <c r="BA1700" s="14"/>
      <c r="BB1700" s="14"/>
      <c r="BC1700" s="14"/>
      <c r="BD1700" s="14"/>
      <c r="BE1700" s="14"/>
      <c r="BF1700" s="14"/>
      <c r="BG1700" s="14"/>
      <c r="BH1700" s="14"/>
      <c r="BI1700" s="14"/>
      <c r="BJ1700" s="14"/>
      <c r="BK1700" s="14"/>
      <c r="BL1700" s="14"/>
      <c r="BM1700" s="14"/>
      <c r="BN1700" s="14"/>
      <c r="BO1700" s="14"/>
      <c r="BP1700" s="14"/>
      <c r="BQ1700" s="14"/>
      <c r="BR1700" s="14"/>
      <c r="BS1700" s="14"/>
      <c r="BT1700" s="14"/>
      <c r="BU1700" s="14"/>
      <c r="BV1700" s="14"/>
      <c r="BW1700" s="14"/>
      <c r="BX1700" s="14"/>
      <c r="BY1700" s="14"/>
      <c r="BZ1700" s="14"/>
      <c r="CA1700" s="14"/>
      <c r="CB1700" s="14"/>
      <c r="CC1700" s="14"/>
      <c r="CD1700" s="14"/>
      <c r="CE1700" s="14"/>
      <c r="CF1700" s="14"/>
      <c r="CG1700" s="14"/>
      <c r="CH1700" s="14"/>
      <c r="CI1700" s="14"/>
      <c r="CJ1700" s="14"/>
      <c r="CK1700" s="14"/>
      <c r="CL1700" s="14"/>
      <c r="CM1700" s="14"/>
      <c r="CN1700" s="14"/>
      <c r="CO1700" s="14"/>
      <c r="CP1700" s="14"/>
      <c r="CQ1700" s="14"/>
      <c r="CR1700" s="14"/>
      <c r="CS1700" s="14"/>
    </row>
    <row r="1701" spans="2:97" x14ac:dyDescent="0.3">
      <c r="B1701" s="6" t="s">
        <v>612</v>
      </c>
      <c r="C1701" s="14"/>
      <c r="D1701" s="14"/>
      <c r="E1701" s="14"/>
      <c r="F1701" s="14"/>
      <c r="G1701" s="14"/>
      <c r="H1701" s="14"/>
      <c r="I1701" s="14"/>
      <c r="J1701" s="14"/>
      <c r="K1701" s="14"/>
      <c r="L1701" s="14"/>
      <c r="M1701" s="14"/>
      <c r="N1701" s="14"/>
      <c r="O1701" s="14"/>
      <c r="P1701" s="14"/>
      <c r="Q1701" s="14"/>
      <c r="R1701" s="14"/>
      <c r="S1701" s="14"/>
      <c r="T1701" s="14"/>
      <c r="U1701" s="14"/>
      <c r="V1701" s="14"/>
      <c r="W1701" s="14"/>
      <c r="X1701" s="14"/>
      <c r="Y1701" s="14"/>
      <c r="Z1701" s="14"/>
      <c r="AA1701" s="14"/>
      <c r="AB1701" s="14"/>
      <c r="AC1701" s="14"/>
      <c r="AD1701" s="14"/>
      <c r="AE1701" s="14"/>
      <c r="AF1701" s="14"/>
      <c r="AG1701" s="14"/>
      <c r="AH1701" s="14"/>
      <c r="AI1701" s="14"/>
      <c r="AJ1701" s="14"/>
      <c r="AK1701" s="14"/>
      <c r="AL1701" s="14"/>
      <c r="AM1701" s="14"/>
      <c r="AN1701" s="14"/>
      <c r="AO1701" s="14"/>
      <c r="AP1701" s="14"/>
      <c r="AQ1701" s="14"/>
      <c r="AR1701" s="14"/>
      <c r="AS1701" s="14"/>
      <c r="AT1701" s="14"/>
      <c r="AU1701" s="14"/>
      <c r="AV1701" s="14"/>
      <c r="AW1701" s="14"/>
      <c r="AX1701" s="14"/>
      <c r="AY1701" s="14"/>
      <c r="AZ1701" s="14"/>
      <c r="BA1701" s="14"/>
      <c r="BB1701" s="14"/>
      <c r="BC1701" s="14"/>
      <c r="BD1701" s="14"/>
      <c r="BE1701" s="14"/>
      <c r="BF1701" s="14"/>
      <c r="BG1701" s="14"/>
      <c r="BH1701" s="14"/>
      <c r="BI1701" s="14"/>
      <c r="BJ1701" s="14"/>
      <c r="BK1701" s="14"/>
      <c r="BL1701" s="14"/>
      <c r="BM1701" s="14"/>
      <c r="BN1701" s="14"/>
      <c r="BO1701" s="14"/>
      <c r="BP1701" s="14"/>
      <c r="BQ1701" s="14"/>
      <c r="BR1701" s="14"/>
      <c r="BS1701" s="14"/>
      <c r="BT1701" s="14"/>
      <c r="BU1701" s="14"/>
      <c r="BV1701" s="14"/>
      <c r="BW1701" s="14"/>
      <c r="BX1701" s="14"/>
      <c r="BY1701" s="14"/>
      <c r="BZ1701" s="14"/>
      <c r="CA1701" s="14"/>
      <c r="CB1701" s="14"/>
      <c r="CC1701" s="14"/>
      <c r="CD1701" s="14"/>
      <c r="CE1701" s="14"/>
      <c r="CF1701" s="14"/>
      <c r="CG1701" s="14"/>
      <c r="CH1701" s="14"/>
      <c r="CI1701" s="14"/>
      <c r="CJ1701" s="14"/>
      <c r="CK1701" s="14"/>
      <c r="CL1701" s="14"/>
      <c r="CM1701" s="14"/>
      <c r="CN1701" s="14"/>
      <c r="CO1701" s="14"/>
      <c r="CP1701" s="14"/>
      <c r="CQ1701" s="14"/>
      <c r="CR1701" s="14"/>
      <c r="CS1701" s="14"/>
    </row>
    <row r="1702" spans="2:97" x14ac:dyDescent="0.3">
      <c r="B1702" s="24" t="s">
        <v>118</v>
      </c>
      <c r="C1702" s="14"/>
      <c r="D1702" s="14"/>
      <c r="E1702" s="14"/>
      <c r="F1702" s="14"/>
      <c r="G1702" s="14"/>
      <c r="H1702" s="14"/>
      <c r="I1702" s="14"/>
      <c r="J1702" s="14"/>
      <c r="K1702" s="14"/>
      <c r="L1702" s="14"/>
      <c r="M1702" s="14"/>
      <c r="N1702" s="14"/>
      <c r="O1702" s="14"/>
      <c r="P1702" s="14"/>
      <c r="Q1702" s="14"/>
      <c r="R1702" s="14"/>
      <c r="S1702" s="14"/>
      <c r="T1702" s="14"/>
      <c r="U1702" s="14"/>
      <c r="V1702" s="14"/>
      <c r="W1702" s="14"/>
      <c r="X1702" s="14"/>
      <c r="Y1702" s="14"/>
      <c r="Z1702" s="14"/>
      <c r="AA1702" s="14"/>
      <c r="AB1702" s="14"/>
      <c r="AC1702" s="14"/>
      <c r="AD1702" s="14"/>
      <c r="AE1702" s="14"/>
      <c r="AF1702" s="14"/>
      <c r="AG1702" s="14"/>
      <c r="AH1702" s="14"/>
      <c r="AI1702" s="14"/>
      <c r="AJ1702" s="14"/>
      <c r="AK1702" s="14"/>
      <c r="AL1702" s="14"/>
      <c r="AM1702" s="14"/>
      <c r="AN1702" s="14"/>
      <c r="AO1702" s="14"/>
      <c r="AP1702" s="14"/>
      <c r="AQ1702" s="14"/>
      <c r="AR1702" s="14"/>
      <c r="AS1702" s="14"/>
      <c r="AT1702" s="14"/>
      <c r="AU1702" s="14"/>
      <c r="AV1702" s="14"/>
      <c r="AW1702" s="14"/>
      <c r="AX1702" s="14"/>
      <c r="AY1702" s="14"/>
      <c r="AZ1702" s="14"/>
      <c r="BA1702" s="14"/>
      <c r="BB1702" s="14"/>
      <c r="BC1702" s="14"/>
      <c r="BD1702" s="14"/>
      <c r="BE1702" s="14"/>
      <c r="BF1702" s="14"/>
      <c r="BG1702" s="14"/>
      <c r="BH1702" s="14"/>
      <c r="BI1702" s="14"/>
      <c r="BJ1702" s="14"/>
      <c r="BK1702" s="14"/>
      <c r="BL1702" s="14"/>
      <c r="BM1702" s="14"/>
      <c r="BN1702" s="14"/>
      <c r="BO1702" s="14"/>
      <c r="BP1702" s="14"/>
      <c r="BQ1702" s="14"/>
      <c r="BR1702" s="14"/>
      <c r="BS1702" s="14"/>
      <c r="BT1702" s="14"/>
      <c r="BU1702" s="14"/>
      <c r="BV1702" s="14"/>
      <c r="BW1702" s="14"/>
      <c r="BX1702" s="14"/>
      <c r="BY1702" s="14"/>
      <c r="BZ1702" s="14"/>
      <c r="CA1702" s="14"/>
      <c r="CB1702" s="14"/>
      <c r="CC1702" s="14"/>
      <c r="CD1702" s="14"/>
      <c r="CE1702" s="14"/>
      <c r="CF1702" s="14"/>
      <c r="CG1702" s="14"/>
      <c r="CH1702" s="14"/>
      <c r="CI1702" s="14"/>
      <c r="CJ1702" s="14"/>
      <c r="CK1702" s="14"/>
      <c r="CL1702" s="14"/>
      <c r="CM1702" s="14"/>
      <c r="CN1702" s="14"/>
      <c r="CO1702" s="14"/>
      <c r="CP1702" s="14"/>
      <c r="CQ1702" s="14"/>
      <c r="CR1702" s="14"/>
      <c r="CS1702" s="14"/>
    </row>
    <row r="1703" spans="2:97" x14ac:dyDescent="0.3">
      <c r="B1703" t="s">
        <v>230</v>
      </c>
      <c r="C1703" s="14">
        <v>0.114828299054212</v>
      </c>
      <c r="D1703" s="14">
        <v>9.8113755173779696E-2</v>
      </c>
      <c r="E1703" s="14">
        <v>0.13034600946755001</v>
      </c>
      <c r="F1703" s="14"/>
      <c r="G1703" s="14">
        <v>0.17568365798228999</v>
      </c>
      <c r="H1703" s="14">
        <v>0.18874585168021801</v>
      </c>
      <c r="I1703" s="14">
        <v>0.12330553661428199</v>
      </c>
      <c r="J1703" s="14">
        <v>7.9817098736349304E-2</v>
      </c>
      <c r="K1703" s="14">
        <v>6.8671394873406094E-2</v>
      </c>
      <c r="L1703" s="14">
        <v>6.6882143377601094E-2</v>
      </c>
      <c r="M1703" s="14"/>
      <c r="N1703" s="14">
        <v>0.11254539506150001</v>
      </c>
      <c r="O1703" s="14">
        <v>0.112166401682933</v>
      </c>
      <c r="P1703" s="14">
        <v>0.118077764816287</v>
      </c>
      <c r="Q1703" s="14">
        <v>0.11660304915264599</v>
      </c>
      <c r="R1703" s="14"/>
      <c r="S1703" s="14">
        <v>0.184968719289065</v>
      </c>
      <c r="T1703" s="14">
        <v>8.2453302680421406E-2</v>
      </c>
      <c r="U1703" s="14">
        <v>0.12231035846013499</v>
      </c>
      <c r="V1703" s="14">
        <v>0.15068119261947399</v>
      </c>
      <c r="W1703" s="14">
        <v>7.3533567443400297E-2</v>
      </c>
      <c r="X1703" s="14">
        <v>9.38997212354655E-2</v>
      </c>
      <c r="Y1703" s="14">
        <v>9.0860596314999903E-2</v>
      </c>
      <c r="Z1703" s="14">
        <v>9.8804569940061801E-2</v>
      </c>
      <c r="AA1703" s="14">
        <v>0.11563696243551499</v>
      </c>
      <c r="AB1703" s="14">
        <v>7.4973989664612703E-2</v>
      </c>
      <c r="AC1703" s="14">
        <v>0.13309835054795099</v>
      </c>
      <c r="AD1703" s="14">
        <v>0.12982467364438</v>
      </c>
      <c r="AE1703" s="14"/>
      <c r="AF1703" s="14">
        <v>9.2306479118999502E-2</v>
      </c>
      <c r="AG1703" s="14">
        <v>0.12982740960834299</v>
      </c>
      <c r="AH1703" s="14">
        <v>0.13223102141534299</v>
      </c>
      <c r="AI1703" s="14">
        <v>0.123210149777988</v>
      </c>
      <c r="AJ1703" s="14">
        <v>0.122699850045214</v>
      </c>
      <c r="AK1703" s="14"/>
      <c r="AL1703" s="14">
        <v>0.13760271665615001</v>
      </c>
      <c r="AM1703" s="14">
        <v>0.104066971769307</v>
      </c>
      <c r="AN1703" s="14">
        <v>0.121052366108253</v>
      </c>
      <c r="AO1703" s="14">
        <v>0.11595532824161001</v>
      </c>
      <c r="AP1703" s="14">
        <v>0.159355074111039</v>
      </c>
      <c r="AQ1703" s="14">
        <v>8.0073431218882093E-2</v>
      </c>
      <c r="AR1703" s="14"/>
      <c r="AS1703" s="14">
        <v>9.8490721064693407E-2</v>
      </c>
      <c r="AT1703" s="14">
        <v>9.6318066494643501E-2</v>
      </c>
      <c r="AU1703" s="14">
        <v>0.115496654380439</v>
      </c>
      <c r="AV1703" s="14">
        <v>0.17903024140516599</v>
      </c>
      <c r="AW1703" s="14">
        <v>0.24914636540167501</v>
      </c>
      <c r="AX1703" s="14"/>
      <c r="AY1703" s="14">
        <v>0.27414290486852</v>
      </c>
      <c r="AZ1703" s="14">
        <v>0.110868336153723</v>
      </c>
      <c r="BA1703" s="14">
        <v>0.132138536728344</v>
      </c>
      <c r="BB1703" s="14">
        <v>0.108942455431125</v>
      </c>
      <c r="BC1703" s="14">
        <v>0.15293818412447999</v>
      </c>
      <c r="BD1703" s="14">
        <v>7.8177921217206806E-2</v>
      </c>
      <c r="BE1703" s="14">
        <v>0.115578703923993</v>
      </c>
      <c r="BF1703" s="14">
        <v>9.5324363912885499E-2</v>
      </c>
      <c r="BG1703" s="14">
        <v>0.102741182237278</v>
      </c>
      <c r="BH1703" s="14">
        <v>0.104831870538775</v>
      </c>
      <c r="BI1703" s="14">
        <v>9.9347545512241106E-2</v>
      </c>
      <c r="BJ1703" s="14">
        <v>7.6936864822424095E-2</v>
      </c>
      <c r="BK1703" s="14">
        <v>0.15103698217550901</v>
      </c>
      <c r="BL1703" s="14">
        <v>6.8002188438105904E-2</v>
      </c>
      <c r="BM1703" s="14">
        <v>9.3186182382056101E-2</v>
      </c>
      <c r="BN1703" s="14">
        <v>0.16905935837031599</v>
      </c>
      <c r="BO1703" s="14"/>
      <c r="BP1703" s="14">
        <v>0.167471071968746</v>
      </c>
      <c r="BQ1703" s="14">
        <v>0.10495032933746599</v>
      </c>
      <c r="BR1703" s="14">
        <v>0.10642833251643</v>
      </c>
      <c r="BS1703" s="14">
        <v>8.3266400575563601E-2</v>
      </c>
      <c r="BT1703" s="14">
        <v>0.105557194087466</v>
      </c>
      <c r="BU1703" s="14">
        <v>5.9544439251959499E-2</v>
      </c>
      <c r="BV1703" s="14"/>
      <c r="BW1703" s="14">
        <v>0.10601016077046201</v>
      </c>
      <c r="BX1703" s="14">
        <v>9.9272592497565204E-2</v>
      </c>
      <c r="BY1703" s="14" t="s">
        <v>120</v>
      </c>
      <c r="BZ1703" s="14">
        <v>0.14946151379858799</v>
      </c>
      <c r="CA1703" s="14">
        <v>0.13235321175467801</v>
      </c>
      <c r="CB1703" s="14">
        <v>0.134549157098005</v>
      </c>
      <c r="CC1703" s="14">
        <v>8.7961658691971298E-2</v>
      </c>
      <c r="CD1703" s="14"/>
      <c r="CE1703" s="14">
        <v>0.15060590941862301</v>
      </c>
      <c r="CF1703" s="14">
        <v>0.139367315292248</v>
      </c>
      <c r="CG1703" s="14">
        <v>0.101845712012895</v>
      </c>
      <c r="CH1703" s="14">
        <v>9.1127785536442504E-2</v>
      </c>
      <c r="CI1703" s="14"/>
      <c r="CJ1703" s="14">
        <v>0.16482509994668701</v>
      </c>
      <c r="CK1703" s="14">
        <v>0.122742635159025</v>
      </c>
      <c r="CL1703" s="14">
        <v>9.3470121409556697E-2</v>
      </c>
      <c r="CM1703" s="14">
        <v>0.138577239795276</v>
      </c>
      <c r="CN1703" s="14"/>
      <c r="CO1703" s="14">
        <v>0.20007030757741401</v>
      </c>
      <c r="CP1703" s="14">
        <v>0.10277869102524601</v>
      </c>
      <c r="CQ1703" s="14"/>
      <c r="CR1703" s="14">
        <v>0.228350598431835</v>
      </c>
      <c r="CS1703" s="14">
        <v>0.10043061987560301</v>
      </c>
    </row>
    <row r="1704" spans="2:97" x14ac:dyDescent="0.3">
      <c r="B1704" t="s">
        <v>231</v>
      </c>
      <c r="C1704" s="14">
        <v>0.29917749318235198</v>
      </c>
      <c r="D1704" s="14">
        <v>0.29577993631738198</v>
      </c>
      <c r="E1704" s="14">
        <v>0.30159668651504201</v>
      </c>
      <c r="F1704" s="14"/>
      <c r="G1704" s="14">
        <v>0.41222576964409102</v>
      </c>
      <c r="H1704" s="14">
        <v>0.38073285526480299</v>
      </c>
      <c r="I1704" s="14">
        <v>0.34750968630794798</v>
      </c>
      <c r="J1704" s="14">
        <v>0.285411484427607</v>
      </c>
      <c r="K1704" s="14">
        <v>0.205130500625921</v>
      </c>
      <c r="L1704" s="14">
        <v>0.19298648884474801</v>
      </c>
      <c r="M1704" s="14"/>
      <c r="N1704" s="14">
        <v>0.34560256959128699</v>
      </c>
      <c r="O1704" s="14">
        <v>0.30552122493829498</v>
      </c>
      <c r="P1704" s="14">
        <v>0.258797874443569</v>
      </c>
      <c r="Q1704" s="14">
        <v>0.28161061318398201</v>
      </c>
      <c r="R1704" s="14"/>
      <c r="S1704" s="14">
        <v>0.34634804275855402</v>
      </c>
      <c r="T1704" s="14">
        <v>0.28232426556813101</v>
      </c>
      <c r="U1704" s="14">
        <v>0.28519704510386701</v>
      </c>
      <c r="V1704" s="14">
        <v>0.28725319345342798</v>
      </c>
      <c r="W1704" s="14">
        <v>0.28203159619700002</v>
      </c>
      <c r="X1704" s="14">
        <v>0.29953700857027299</v>
      </c>
      <c r="Y1704" s="14">
        <v>0.35579889850068502</v>
      </c>
      <c r="Z1704" s="14">
        <v>0.23912797884162501</v>
      </c>
      <c r="AA1704" s="14">
        <v>0.34217965866226402</v>
      </c>
      <c r="AB1704" s="14">
        <v>0.27919143675688102</v>
      </c>
      <c r="AC1704" s="14">
        <v>0.20620071803807399</v>
      </c>
      <c r="AD1704" s="14">
        <v>0.249889618004875</v>
      </c>
      <c r="AE1704" s="14"/>
      <c r="AF1704" s="14">
        <v>0.29116154057144</v>
      </c>
      <c r="AG1704" s="14">
        <v>0.35821312390042398</v>
      </c>
      <c r="AH1704" s="14">
        <v>0.26993573548557898</v>
      </c>
      <c r="AI1704" s="14">
        <v>0.23466409104406299</v>
      </c>
      <c r="AJ1704" s="14">
        <v>0.29560402872804897</v>
      </c>
      <c r="AK1704" s="14"/>
      <c r="AL1704" s="14">
        <v>0.374927447541958</v>
      </c>
      <c r="AM1704" s="14">
        <v>0.28778913163861503</v>
      </c>
      <c r="AN1704" s="14">
        <v>0.33262319098834597</v>
      </c>
      <c r="AO1704" s="14">
        <v>0.24111063604253699</v>
      </c>
      <c r="AP1704" s="14">
        <v>0.29311913139571799</v>
      </c>
      <c r="AQ1704" s="14">
        <v>0.25443469493705201</v>
      </c>
      <c r="AR1704" s="14"/>
      <c r="AS1704" s="14">
        <v>0.25209818207325901</v>
      </c>
      <c r="AT1704" s="14">
        <v>0.29760349179456402</v>
      </c>
      <c r="AU1704" s="14">
        <v>0.336873800463525</v>
      </c>
      <c r="AV1704" s="14">
        <v>0.37987663957857498</v>
      </c>
      <c r="AW1704" s="14">
        <v>0.35511472938486899</v>
      </c>
      <c r="AX1704" s="14"/>
      <c r="AY1704" s="14">
        <v>0.302719393017438</v>
      </c>
      <c r="AZ1704" s="14">
        <v>0.26466005795636999</v>
      </c>
      <c r="BA1704" s="14">
        <v>0.250933827474011</v>
      </c>
      <c r="BB1704" s="14">
        <v>0.28295986421817099</v>
      </c>
      <c r="BC1704" s="14">
        <v>0.28018167182647802</v>
      </c>
      <c r="BD1704" s="14">
        <v>0.35212385580736599</v>
      </c>
      <c r="BE1704" s="14">
        <v>0.30900451886971902</v>
      </c>
      <c r="BF1704" s="14">
        <v>0.30056130284947602</v>
      </c>
      <c r="BG1704" s="14">
        <v>0.23842436092894001</v>
      </c>
      <c r="BH1704" s="14">
        <v>0.31924089975954401</v>
      </c>
      <c r="BI1704" s="14">
        <v>0.33652976705965099</v>
      </c>
      <c r="BJ1704" s="14">
        <v>0.28161757906136797</v>
      </c>
      <c r="BK1704" s="14">
        <v>0.29576424853917699</v>
      </c>
      <c r="BL1704" s="14">
        <v>0.312592490517558</v>
      </c>
      <c r="BM1704" s="14">
        <v>0.34914600036638399</v>
      </c>
      <c r="BN1704" s="14">
        <v>0.35325456030911001</v>
      </c>
      <c r="BO1704" s="14"/>
      <c r="BP1704" s="14">
        <v>0.37039008488929698</v>
      </c>
      <c r="BQ1704" s="14">
        <v>0.30817954123282398</v>
      </c>
      <c r="BR1704" s="14">
        <v>0.27461997437412999</v>
      </c>
      <c r="BS1704" s="14">
        <v>0.24506595730567701</v>
      </c>
      <c r="BT1704" s="14">
        <v>0.281613506886356</v>
      </c>
      <c r="BU1704" s="14">
        <v>0.212220826774701</v>
      </c>
      <c r="BV1704" s="14"/>
      <c r="BW1704" s="14">
        <v>0.233119924996329</v>
      </c>
      <c r="BX1704" s="14">
        <v>0.32133748141255303</v>
      </c>
      <c r="BY1704" s="14" t="s">
        <v>120</v>
      </c>
      <c r="BZ1704" s="14">
        <v>0.28862552959154802</v>
      </c>
      <c r="CA1704" s="14">
        <v>0.30363334270887499</v>
      </c>
      <c r="CB1704" s="14">
        <v>0.37392332567734499</v>
      </c>
      <c r="CC1704" s="14">
        <v>0.430172589683321</v>
      </c>
      <c r="CD1704" s="14"/>
      <c r="CE1704" s="14">
        <v>0.40544773430980702</v>
      </c>
      <c r="CF1704" s="14">
        <v>0.27712870677176799</v>
      </c>
      <c r="CG1704" s="14">
        <v>0.270320804620163</v>
      </c>
      <c r="CH1704" s="14">
        <v>0.27763222465819898</v>
      </c>
      <c r="CI1704" s="14"/>
      <c r="CJ1704" s="14">
        <v>0.34330611397189897</v>
      </c>
      <c r="CK1704" s="14">
        <v>0.32943726941715501</v>
      </c>
      <c r="CL1704" s="14">
        <v>0.28470093610779101</v>
      </c>
      <c r="CM1704" s="14">
        <v>0.208747756739219</v>
      </c>
      <c r="CN1704" s="14"/>
      <c r="CO1704" s="14">
        <v>0.34543648968841201</v>
      </c>
      <c r="CP1704" s="14">
        <v>0.29198399958750798</v>
      </c>
      <c r="CQ1704" s="14"/>
      <c r="CR1704" s="14">
        <v>0.322864670305825</v>
      </c>
      <c r="CS1704" s="14">
        <v>0.297523662910816</v>
      </c>
    </row>
    <row r="1705" spans="2:97" x14ac:dyDescent="0.3">
      <c r="B1705" t="s">
        <v>232</v>
      </c>
      <c r="C1705" s="14">
        <v>0.21936854588199101</v>
      </c>
      <c r="D1705" s="14">
        <v>0.224125533870592</v>
      </c>
      <c r="E1705" s="14">
        <v>0.21536537916342599</v>
      </c>
      <c r="F1705" s="14"/>
      <c r="G1705" s="14">
        <v>0.191831674718592</v>
      </c>
      <c r="H1705" s="14">
        <v>0.19271834722228501</v>
      </c>
      <c r="I1705" s="14">
        <v>0.199974868737302</v>
      </c>
      <c r="J1705" s="14">
        <v>0.23031173977507299</v>
      </c>
      <c r="K1705" s="14">
        <v>0.28418261191532701</v>
      </c>
      <c r="L1705" s="14">
        <v>0.22266096577486499</v>
      </c>
      <c r="M1705" s="14"/>
      <c r="N1705" s="14">
        <v>0.20374601431404499</v>
      </c>
      <c r="O1705" s="14">
        <v>0.20005711760939801</v>
      </c>
      <c r="P1705" s="14">
        <v>0.23776628415822401</v>
      </c>
      <c r="Q1705" s="14">
        <v>0.23669935725676899</v>
      </c>
      <c r="R1705" s="14"/>
      <c r="S1705" s="14">
        <v>0.20004308112646799</v>
      </c>
      <c r="T1705" s="14">
        <v>0.25601334138819298</v>
      </c>
      <c r="U1705" s="14">
        <v>0.21385513788279001</v>
      </c>
      <c r="V1705" s="14">
        <v>0.188194455120066</v>
      </c>
      <c r="W1705" s="14">
        <v>0.25988004710507401</v>
      </c>
      <c r="X1705" s="14">
        <v>0.215033648075421</v>
      </c>
      <c r="Y1705" s="14">
        <v>0.19579574857939799</v>
      </c>
      <c r="Z1705" s="14">
        <v>0.288608919004746</v>
      </c>
      <c r="AA1705" s="14">
        <v>0.166259589155206</v>
      </c>
      <c r="AB1705" s="14">
        <v>0.24663788898550601</v>
      </c>
      <c r="AC1705" s="14">
        <v>0.225393420868607</v>
      </c>
      <c r="AD1705" s="14">
        <v>0.25172846755543599</v>
      </c>
      <c r="AE1705" s="14"/>
      <c r="AF1705" s="14">
        <v>0.18885834477091701</v>
      </c>
      <c r="AG1705" s="14">
        <v>0.22314119112752101</v>
      </c>
      <c r="AH1705" s="14">
        <v>0.16595322921535699</v>
      </c>
      <c r="AI1705" s="14">
        <v>0.22584877141242901</v>
      </c>
      <c r="AJ1705" s="14">
        <v>0.22534794771188499</v>
      </c>
      <c r="AK1705" s="14"/>
      <c r="AL1705" s="14">
        <v>0.18579109704690799</v>
      </c>
      <c r="AM1705" s="14">
        <v>0.20372052933809301</v>
      </c>
      <c r="AN1705" s="14">
        <v>0.20384620529011499</v>
      </c>
      <c r="AO1705" s="14">
        <v>0.21980403929574599</v>
      </c>
      <c r="AP1705" s="14">
        <v>0.23261077784939899</v>
      </c>
      <c r="AQ1705" s="14">
        <v>0.28732665546102798</v>
      </c>
      <c r="AR1705" s="14"/>
      <c r="AS1705" s="14">
        <v>0.24957381044809901</v>
      </c>
      <c r="AT1705" s="14">
        <v>0.19556737562073401</v>
      </c>
      <c r="AU1705" s="14">
        <v>0.23368326338280401</v>
      </c>
      <c r="AV1705" s="14">
        <v>0.15480161561783301</v>
      </c>
      <c r="AW1705" s="14">
        <v>9.7953692323409502E-2</v>
      </c>
      <c r="AX1705" s="14"/>
      <c r="AY1705" s="14">
        <v>0.141528755898153</v>
      </c>
      <c r="AZ1705" s="14">
        <v>0.23535476625056401</v>
      </c>
      <c r="BA1705" s="14">
        <v>0.24705761690630801</v>
      </c>
      <c r="BB1705" s="14">
        <v>0.25447847338837298</v>
      </c>
      <c r="BC1705" s="14">
        <v>0.225842611939153</v>
      </c>
      <c r="BD1705" s="14">
        <v>0.228895242266065</v>
      </c>
      <c r="BE1705" s="14">
        <v>0.205566173367175</v>
      </c>
      <c r="BF1705" s="14">
        <v>0.25134691160324102</v>
      </c>
      <c r="BG1705" s="14">
        <v>0.204130865243038</v>
      </c>
      <c r="BH1705" s="14">
        <v>0.20509215702981901</v>
      </c>
      <c r="BI1705" s="14">
        <v>0.21390256558416501</v>
      </c>
      <c r="BJ1705" s="14">
        <v>0.23522123071482801</v>
      </c>
      <c r="BK1705" s="14">
        <v>0.20154546510031701</v>
      </c>
      <c r="BL1705" s="14">
        <v>0.29893558027685702</v>
      </c>
      <c r="BM1705" s="14">
        <v>0.177949659619692</v>
      </c>
      <c r="BN1705" s="14">
        <v>0.1452911306155</v>
      </c>
      <c r="BO1705" s="14"/>
      <c r="BP1705" s="14">
        <v>0.17341044460498101</v>
      </c>
      <c r="BQ1705" s="14">
        <v>0.25286453551737498</v>
      </c>
      <c r="BR1705" s="14">
        <v>0.22055952779312299</v>
      </c>
      <c r="BS1705" s="14">
        <v>0.228283963113358</v>
      </c>
      <c r="BT1705" s="14">
        <v>0.20002562718620301</v>
      </c>
      <c r="BU1705" s="14">
        <v>0.26219538156989203</v>
      </c>
      <c r="BV1705" s="14"/>
      <c r="BW1705" s="14">
        <v>0.22647179464783301</v>
      </c>
      <c r="BX1705" s="14">
        <v>0.25592935583470899</v>
      </c>
      <c r="BY1705" s="14" t="s">
        <v>120</v>
      </c>
      <c r="BZ1705" s="14">
        <v>0.20194370311856899</v>
      </c>
      <c r="CA1705" s="14">
        <v>0.17943532636533499</v>
      </c>
      <c r="CB1705" s="14">
        <v>0.214447758477982</v>
      </c>
      <c r="CC1705" s="14">
        <v>0.13387537595622001</v>
      </c>
      <c r="CD1705" s="14"/>
      <c r="CE1705" s="14">
        <v>0.182819934001509</v>
      </c>
      <c r="CF1705" s="14">
        <v>0.202739758893245</v>
      </c>
      <c r="CG1705" s="14">
        <v>0.199723103470094</v>
      </c>
      <c r="CH1705" s="14">
        <v>0.236156394320821</v>
      </c>
      <c r="CI1705" s="14"/>
      <c r="CJ1705" s="14">
        <v>0.176304293595065</v>
      </c>
      <c r="CK1705" s="14">
        <v>0.22952841532530799</v>
      </c>
      <c r="CL1705" s="14">
        <v>0.22535034776599699</v>
      </c>
      <c r="CM1705" s="14">
        <v>0.25266152886912802</v>
      </c>
      <c r="CN1705" s="14"/>
      <c r="CO1705" s="14">
        <v>0.25928286816809099</v>
      </c>
      <c r="CP1705" s="14">
        <v>0.211079470027314</v>
      </c>
      <c r="CQ1705" s="14"/>
      <c r="CR1705" s="14">
        <v>0.20399589938051799</v>
      </c>
      <c r="CS1705" s="14">
        <v>0.21316714645561699</v>
      </c>
    </row>
    <row r="1706" spans="2:97" x14ac:dyDescent="0.3">
      <c r="B1706" t="s">
        <v>233</v>
      </c>
      <c r="C1706" s="14">
        <v>0.190900723723926</v>
      </c>
      <c r="D1706" s="14">
        <v>0.19958861481821999</v>
      </c>
      <c r="E1706" s="14">
        <v>0.182968045237481</v>
      </c>
      <c r="F1706" s="14"/>
      <c r="G1706" s="14">
        <v>0.13968552864161299</v>
      </c>
      <c r="H1706" s="14">
        <v>0.13233609904971499</v>
      </c>
      <c r="I1706" s="14">
        <v>0.174002770189255</v>
      </c>
      <c r="J1706" s="14">
        <v>0.21251356860746901</v>
      </c>
      <c r="K1706" s="14">
        <v>0.21137380629501701</v>
      </c>
      <c r="L1706" s="14">
        <v>0.25493797577580202</v>
      </c>
      <c r="M1706" s="14"/>
      <c r="N1706" s="14">
        <v>0.168017520167245</v>
      </c>
      <c r="O1706" s="14">
        <v>0.22946474635792999</v>
      </c>
      <c r="P1706" s="14">
        <v>0.18683571231693399</v>
      </c>
      <c r="Q1706" s="14">
        <v>0.17741217239448301</v>
      </c>
      <c r="R1706" s="14"/>
      <c r="S1706" s="14">
        <v>0.13988091783309001</v>
      </c>
      <c r="T1706" s="14">
        <v>0.193931763131066</v>
      </c>
      <c r="U1706" s="14">
        <v>0.213918656448916</v>
      </c>
      <c r="V1706" s="14">
        <v>0.22485779311425899</v>
      </c>
      <c r="W1706" s="14">
        <v>0.217055061707282</v>
      </c>
      <c r="X1706" s="14">
        <v>0.16507988341478999</v>
      </c>
      <c r="Y1706" s="14">
        <v>0.19749979251365399</v>
      </c>
      <c r="Z1706" s="14">
        <v>0.16282011684945899</v>
      </c>
      <c r="AA1706" s="14">
        <v>0.195640658883042</v>
      </c>
      <c r="AB1706" s="14">
        <v>0.19147266931993601</v>
      </c>
      <c r="AC1706" s="14">
        <v>0.17092683530650901</v>
      </c>
      <c r="AD1706" s="14">
        <v>0.30397180588386302</v>
      </c>
      <c r="AE1706" s="14"/>
      <c r="AF1706" s="14">
        <v>0.212971685428686</v>
      </c>
      <c r="AG1706" s="14">
        <v>0.14287563929059399</v>
      </c>
      <c r="AH1706" s="14">
        <v>0.23491502716957399</v>
      </c>
      <c r="AI1706" s="14">
        <v>0.20470058970228899</v>
      </c>
      <c r="AJ1706" s="14">
        <v>0.229607770057106</v>
      </c>
      <c r="AK1706" s="14"/>
      <c r="AL1706" s="14">
        <v>0.16324152270363501</v>
      </c>
      <c r="AM1706" s="14">
        <v>0.189941621934582</v>
      </c>
      <c r="AN1706" s="14">
        <v>0.19347689584972599</v>
      </c>
      <c r="AO1706" s="14">
        <v>0.21142761888782999</v>
      </c>
      <c r="AP1706" s="14">
        <v>0.18694109611631299</v>
      </c>
      <c r="AQ1706" s="14">
        <v>0.193594390817908</v>
      </c>
      <c r="AR1706" s="14"/>
      <c r="AS1706" s="14">
        <v>0.18083617566506499</v>
      </c>
      <c r="AT1706" s="14">
        <v>0.209995178369978</v>
      </c>
      <c r="AU1706" s="14">
        <v>0.179274989592897</v>
      </c>
      <c r="AV1706" s="14">
        <v>0.179282301658824</v>
      </c>
      <c r="AW1706" s="14">
        <v>0.15351041227565601</v>
      </c>
      <c r="AX1706" s="14"/>
      <c r="AY1706" s="14">
        <v>0.21223848669588499</v>
      </c>
      <c r="AZ1706" s="14">
        <v>0.13298961457191999</v>
      </c>
      <c r="BA1706" s="14">
        <v>0.16246649421750101</v>
      </c>
      <c r="BB1706" s="14">
        <v>0.15727851847555699</v>
      </c>
      <c r="BC1706" s="14">
        <v>0.17829621789574601</v>
      </c>
      <c r="BD1706" s="14">
        <v>0.16097224314092301</v>
      </c>
      <c r="BE1706" s="14">
        <v>0.19563881241203901</v>
      </c>
      <c r="BF1706" s="14">
        <v>0.18300547496789299</v>
      </c>
      <c r="BG1706" s="14">
        <v>0.29274739464934102</v>
      </c>
      <c r="BH1706" s="14">
        <v>0.2182716487528</v>
      </c>
      <c r="BI1706" s="14">
        <v>0.18129592113238499</v>
      </c>
      <c r="BJ1706" s="14">
        <v>0.17323849770986499</v>
      </c>
      <c r="BK1706" s="14">
        <v>0.20413354097467801</v>
      </c>
      <c r="BL1706" s="14">
        <v>0.11483266195210499</v>
      </c>
      <c r="BM1706" s="14">
        <v>0.2499884154291</v>
      </c>
      <c r="BN1706" s="14">
        <v>0.217839305407836</v>
      </c>
      <c r="BO1706" s="14"/>
      <c r="BP1706" s="14">
        <v>0.14862442829044201</v>
      </c>
      <c r="BQ1706" s="14">
        <v>0.190422311159475</v>
      </c>
      <c r="BR1706" s="14">
        <v>0.19180320352233299</v>
      </c>
      <c r="BS1706" s="14">
        <v>0.23220702394100001</v>
      </c>
      <c r="BT1706" s="14">
        <v>0.19533556822635501</v>
      </c>
      <c r="BU1706" s="14">
        <v>0.237576097979142</v>
      </c>
      <c r="BV1706" s="14"/>
      <c r="BW1706" s="14">
        <v>0.21787589785379199</v>
      </c>
      <c r="BX1706" s="14">
        <v>0.170461291959246</v>
      </c>
      <c r="BY1706" s="14" t="s">
        <v>120</v>
      </c>
      <c r="BZ1706" s="14">
        <v>0.147173394071476</v>
      </c>
      <c r="CA1706" s="14">
        <v>0.232985813872194</v>
      </c>
      <c r="CB1706" s="14">
        <v>0.15677774769005601</v>
      </c>
      <c r="CC1706" s="14">
        <v>0.19521905087147801</v>
      </c>
      <c r="CD1706" s="14"/>
      <c r="CE1706" s="14">
        <v>0.157073355280171</v>
      </c>
      <c r="CF1706" s="14">
        <v>0.19161452617834901</v>
      </c>
      <c r="CG1706" s="14">
        <v>0.206883517820316</v>
      </c>
      <c r="CH1706" s="14">
        <v>0.19419958800495599</v>
      </c>
      <c r="CI1706" s="14"/>
      <c r="CJ1706" s="14">
        <v>0.16372683282487799</v>
      </c>
      <c r="CK1706" s="14">
        <v>0.16987621080637899</v>
      </c>
      <c r="CL1706" s="14">
        <v>0.20204193149310801</v>
      </c>
      <c r="CM1706" s="14">
        <v>0.23487919512875699</v>
      </c>
      <c r="CN1706" s="14"/>
      <c r="CO1706" s="14">
        <v>0.11110459070612499</v>
      </c>
      <c r="CP1706" s="14">
        <v>0.20487623382193201</v>
      </c>
      <c r="CQ1706" s="14"/>
      <c r="CR1706" s="14">
        <v>0.13035825942930099</v>
      </c>
      <c r="CS1706" s="14">
        <v>0.20487180958586301</v>
      </c>
    </row>
    <row r="1707" spans="2:97" x14ac:dyDescent="0.3">
      <c r="B1707" t="s">
        <v>234</v>
      </c>
      <c r="C1707" s="14">
        <v>0.15504819342374601</v>
      </c>
      <c r="D1707" s="14">
        <v>0.16691054646838899</v>
      </c>
      <c r="E1707" s="14">
        <v>0.143904060164953</v>
      </c>
      <c r="F1707" s="14"/>
      <c r="G1707" s="14">
        <v>5.4637983831916002E-2</v>
      </c>
      <c r="H1707" s="14">
        <v>7.0754405070236198E-2</v>
      </c>
      <c r="I1707" s="14">
        <v>0.12305458645509</v>
      </c>
      <c r="J1707" s="14">
        <v>0.17843051989123301</v>
      </c>
      <c r="K1707" s="14">
        <v>0.21555279762709301</v>
      </c>
      <c r="L1707" s="14">
        <v>0.25654048930808299</v>
      </c>
      <c r="M1707" s="14"/>
      <c r="N1707" s="14">
        <v>0.16066451869950699</v>
      </c>
      <c r="O1707" s="14">
        <v>0.130297856497711</v>
      </c>
      <c r="P1707" s="14">
        <v>0.17565682039496899</v>
      </c>
      <c r="Q1707" s="14">
        <v>0.15843141699050201</v>
      </c>
      <c r="R1707" s="14"/>
      <c r="S1707" s="14">
        <v>0.10367323302786099</v>
      </c>
      <c r="T1707" s="14">
        <v>0.167021167139771</v>
      </c>
      <c r="U1707" s="14">
        <v>0.153079735826542</v>
      </c>
      <c r="V1707" s="14">
        <v>0.14378662540339299</v>
      </c>
      <c r="W1707" s="14">
        <v>0.16151153960829201</v>
      </c>
      <c r="X1707" s="14">
        <v>0.20983151396595801</v>
      </c>
      <c r="Y1707" s="14">
        <v>0.13717718552891101</v>
      </c>
      <c r="Z1707" s="14">
        <v>0.186011457887098</v>
      </c>
      <c r="AA1707" s="14">
        <v>0.14860812296283599</v>
      </c>
      <c r="AB1707" s="14">
        <v>0.189257492026111</v>
      </c>
      <c r="AC1707" s="14">
        <v>0.20865394244209601</v>
      </c>
      <c r="AD1707" s="14">
        <v>4.0495628160005299E-2</v>
      </c>
      <c r="AE1707" s="14"/>
      <c r="AF1707" s="14">
        <v>0.20697482789893701</v>
      </c>
      <c r="AG1707" s="14">
        <v>0.130267835160985</v>
      </c>
      <c r="AH1707" s="14">
        <v>0.174114889558249</v>
      </c>
      <c r="AI1707" s="14">
        <v>0.197334172900795</v>
      </c>
      <c r="AJ1707" s="14">
        <v>9.0301168676244006E-2</v>
      </c>
      <c r="AK1707" s="14"/>
      <c r="AL1707" s="14">
        <v>0.122677352406631</v>
      </c>
      <c r="AM1707" s="14">
        <v>0.20620493711980101</v>
      </c>
      <c r="AN1707" s="14">
        <v>0.130040573459028</v>
      </c>
      <c r="AO1707" s="14">
        <v>0.19660223807396901</v>
      </c>
      <c r="AP1707" s="14">
        <v>9.7173346373310696E-2</v>
      </c>
      <c r="AQ1707" s="14">
        <v>0.150899087688628</v>
      </c>
      <c r="AR1707" s="14"/>
      <c r="AS1707" s="14">
        <v>0.20866118012916501</v>
      </c>
      <c r="AT1707" s="14">
        <v>0.16764407764890299</v>
      </c>
      <c r="AU1707" s="14">
        <v>0.10999810195248499</v>
      </c>
      <c r="AV1707" s="14">
        <v>9.2630676788442404E-2</v>
      </c>
      <c r="AW1707" s="14">
        <v>0.14427480061438999</v>
      </c>
      <c r="AX1707" s="14"/>
      <c r="AY1707" s="14">
        <v>6.9370459520003397E-2</v>
      </c>
      <c r="AZ1707" s="14">
        <v>0.18995300539562299</v>
      </c>
      <c r="BA1707" s="14">
        <v>0.19976041042904699</v>
      </c>
      <c r="BB1707" s="14">
        <v>0.18139870488377599</v>
      </c>
      <c r="BC1707" s="14">
        <v>0.13497410516185199</v>
      </c>
      <c r="BD1707" s="14">
        <v>0.15197354746348499</v>
      </c>
      <c r="BE1707" s="14">
        <v>0.159490561898884</v>
      </c>
      <c r="BF1707" s="14">
        <v>0.15672006199555899</v>
      </c>
      <c r="BG1707" s="14">
        <v>0.14641260654257199</v>
      </c>
      <c r="BH1707" s="14">
        <v>0.132902512163947</v>
      </c>
      <c r="BI1707" s="14">
        <v>0.168924200711559</v>
      </c>
      <c r="BJ1707" s="14">
        <v>0.19639444515863799</v>
      </c>
      <c r="BK1707" s="14">
        <v>0.13455179910412501</v>
      </c>
      <c r="BL1707" s="14">
        <v>0.181744946020166</v>
      </c>
      <c r="BM1707" s="14">
        <v>0.11052926718947401</v>
      </c>
      <c r="BN1707" s="14">
        <v>0.106418418142145</v>
      </c>
      <c r="BO1707" s="14"/>
      <c r="BP1707" s="14">
        <v>0.113397506402048</v>
      </c>
      <c r="BQ1707" s="14">
        <v>0.12172226416092299</v>
      </c>
      <c r="BR1707" s="14">
        <v>0.18479864105008501</v>
      </c>
      <c r="BS1707" s="14">
        <v>0.19532806613470399</v>
      </c>
      <c r="BT1707" s="14">
        <v>0.20234114584037199</v>
      </c>
      <c r="BU1707" s="14">
        <v>0.217067719724956</v>
      </c>
      <c r="BV1707" s="14"/>
      <c r="BW1707" s="14">
        <v>0.208327697084494</v>
      </c>
      <c r="BX1707" s="14">
        <v>0.13187609226340499</v>
      </c>
      <c r="BY1707" s="14" t="s">
        <v>120</v>
      </c>
      <c r="BZ1707" s="14">
        <v>0.16070601578840299</v>
      </c>
      <c r="CA1707" s="14">
        <v>0.12917482548340001</v>
      </c>
      <c r="CB1707" s="14">
        <v>9.5354470849954104E-2</v>
      </c>
      <c r="CC1707" s="14">
        <v>0.106173417062771</v>
      </c>
      <c r="CD1707" s="14"/>
      <c r="CE1707" s="14">
        <v>7.6157127228846405E-2</v>
      </c>
      <c r="CF1707" s="14">
        <v>0.16025982864793001</v>
      </c>
      <c r="CG1707" s="14">
        <v>0.18485635763097799</v>
      </c>
      <c r="CH1707" s="14">
        <v>0.19730660229480401</v>
      </c>
      <c r="CI1707" s="14"/>
      <c r="CJ1707" s="14">
        <v>0.13466761360898</v>
      </c>
      <c r="CK1707" s="14">
        <v>0.134541202260129</v>
      </c>
      <c r="CL1707" s="14">
        <v>0.17497235889264101</v>
      </c>
      <c r="CM1707" s="14">
        <v>0.102934461813499</v>
      </c>
      <c r="CN1707" s="14"/>
      <c r="CO1707" s="14">
        <v>6.41693207126669E-2</v>
      </c>
      <c r="CP1707" s="14">
        <v>0.16991460866674399</v>
      </c>
      <c r="CQ1707" s="14"/>
      <c r="CR1707" s="14">
        <v>0.109327821096979</v>
      </c>
      <c r="CS1707" s="14">
        <v>0.16413855789889001</v>
      </c>
    </row>
    <row r="1708" spans="2:97" x14ac:dyDescent="0.3">
      <c r="B1708" t="s">
        <v>92</v>
      </c>
      <c r="C1708" s="14">
        <v>2.0676744733771901E-2</v>
      </c>
      <c r="D1708" s="14">
        <v>1.54816133516371E-2</v>
      </c>
      <c r="E1708" s="14">
        <v>2.5819819451547599E-2</v>
      </c>
      <c r="F1708" s="14"/>
      <c r="G1708" s="14">
        <v>2.5935385181497898E-2</v>
      </c>
      <c r="H1708" s="14">
        <v>3.4712441712743E-2</v>
      </c>
      <c r="I1708" s="14">
        <v>3.2152551696123799E-2</v>
      </c>
      <c r="J1708" s="14">
        <v>1.35155885622692E-2</v>
      </c>
      <c r="K1708" s="14">
        <v>1.50888886632351E-2</v>
      </c>
      <c r="L1708" s="14">
        <v>5.9919369189012301E-3</v>
      </c>
      <c r="M1708" s="14"/>
      <c r="N1708" s="14">
        <v>9.4239821664155003E-3</v>
      </c>
      <c r="O1708" s="14">
        <v>2.24926529137317E-2</v>
      </c>
      <c r="P1708" s="14">
        <v>2.2865543870017501E-2</v>
      </c>
      <c r="Q1708" s="14">
        <v>2.9243391021618499E-2</v>
      </c>
      <c r="R1708" s="14"/>
      <c r="S1708" s="14">
        <v>2.5086005964961602E-2</v>
      </c>
      <c r="T1708" s="14">
        <v>1.8256160092417699E-2</v>
      </c>
      <c r="U1708" s="14">
        <v>1.1639066277750101E-2</v>
      </c>
      <c r="V1708" s="14">
        <v>5.2267402893802798E-3</v>
      </c>
      <c r="W1708" s="14">
        <v>5.9881879389511502E-3</v>
      </c>
      <c r="X1708" s="14">
        <v>1.6618224738092598E-2</v>
      </c>
      <c r="Y1708" s="14">
        <v>2.2867778562352201E-2</v>
      </c>
      <c r="Z1708" s="14">
        <v>2.4626957477011099E-2</v>
      </c>
      <c r="AA1708" s="14">
        <v>3.16750079011359E-2</v>
      </c>
      <c r="AB1708" s="14">
        <v>1.8466523246954601E-2</v>
      </c>
      <c r="AC1708" s="14">
        <v>5.5726732796762803E-2</v>
      </c>
      <c r="AD1708" s="14">
        <v>2.4089806751440599E-2</v>
      </c>
      <c r="AE1708" s="14"/>
      <c r="AF1708" s="14">
        <v>7.7271222110208799E-3</v>
      </c>
      <c r="AG1708" s="14">
        <v>1.5674800912132601E-2</v>
      </c>
      <c r="AH1708" s="14">
        <v>2.2850097155897399E-2</v>
      </c>
      <c r="AI1708" s="14">
        <v>1.4242225162435901E-2</v>
      </c>
      <c r="AJ1708" s="14">
        <v>3.64392347815016E-2</v>
      </c>
      <c r="AK1708" s="14"/>
      <c r="AL1708" s="14">
        <v>1.5759863644719499E-2</v>
      </c>
      <c r="AM1708" s="14">
        <v>8.2768081996011395E-3</v>
      </c>
      <c r="AN1708" s="14">
        <v>1.8960768304531601E-2</v>
      </c>
      <c r="AO1708" s="14">
        <v>1.51001394583076E-2</v>
      </c>
      <c r="AP1708" s="14">
        <v>3.0800574154220099E-2</v>
      </c>
      <c r="AQ1708" s="14">
        <v>3.3671739876501197E-2</v>
      </c>
      <c r="AR1708" s="14"/>
      <c r="AS1708" s="14">
        <v>1.0339930619718701E-2</v>
      </c>
      <c r="AT1708" s="14">
        <v>3.2871810071177801E-2</v>
      </c>
      <c r="AU1708" s="14">
        <v>2.4673190227851301E-2</v>
      </c>
      <c r="AV1708" s="14">
        <v>1.43785249511591E-2</v>
      </c>
      <c r="AW1708" s="14">
        <v>0</v>
      </c>
      <c r="AX1708" s="14"/>
      <c r="AY1708" s="14">
        <v>0</v>
      </c>
      <c r="AZ1708" s="14">
        <v>6.6174219671800399E-2</v>
      </c>
      <c r="BA1708" s="14">
        <v>7.6431142447897001E-3</v>
      </c>
      <c r="BB1708" s="14">
        <v>1.49419836029984E-2</v>
      </c>
      <c r="BC1708" s="14">
        <v>2.77672090522928E-2</v>
      </c>
      <c r="BD1708" s="14">
        <v>2.7857190104954299E-2</v>
      </c>
      <c r="BE1708" s="14">
        <v>1.47212295281909E-2</v>
      </c>
      <c r="BF1708" s="14">
        <v>1.3041884670944699E-2</v>
      </c>
      <c r="BG1708" s="14">
        <v>1.55435903988312E-2</v>
      </c>
      <c r="BH1708" s="14">
        <v>1.96609117551147E-2</v>
      </c>
      <c r="BI1708" s="14">
        <v>0</v>
      </c>
      <c r="BJ1708" s="14">
        <v>3.6591382532876103E-2</v>
      </c>
      <c r="BK1708" s="14">
        <v>1.29679641061931E-2</v>
      </c>
      <c r="BL1708" s="14">
        <v>2.38921327952086E-2</v>
      </c>
      <c r="BM1708" s="14">
        <v>1.9200475013293999E-2</v>
      </c>
      <c r="BN1708" s="14">
        <v>8.1372271550936397E-3</v>
      </c>
      <c r="BO1708" s="14"/>
      <c r="BP1708" s="14">
        <v>2.6706463844486501E-2</v>
      </c>
      <c r="BQ1708" s="14">
        <v>2.1861018591938002E-2</v>
      </c>
      <c r="BR1708" s="14">
        <v>2.17903207438996E-2</v>
      </c>
      <c r="BS1708" s="14">
        <v>1.5848588929697201E-2</v>
      </c>
      <c r="BT1708" s="14">
        <v>1.5126957773247801E-2</v>
      </c>
      <c r="BU1708" s="14">
        <v>1.13955346993505E-2</v>
      </c>
      <c r="BV1708" s="14"/>
      <c r="BW1708" s="14">
        <v>8.1945246470915903E-3</v>
      </c>
      <c r="BX1708" s="14">
        <v>2.1123186032521599E-2</v>
      </c>
      <c r="BY1708" s="14" t="s">
        <v>120</v>
      </c>
      <c r="BZ1708" s="14">
        <v>5.2089843631415403E-2</v>
      </c>
      <c r="CA1708" s="14">
        <v>2.24174798155178E-2</v>
      </c>
      <c r="CB1708" s="14">
        <v>2.4947540206658E-2</v>
      </c>
      <c r="CC1708" s="14">
        <v>4.6597907734238199E-2</v>
      </c>
      <c r="CD1708" s="14"/>
      <c r="CE1708" s="14">
        <v>2.7895939761042699E-2</v>
      </c>
      <c r="CF1708" s="14">
        <v>2.8889864216460101E-2</v>
      </c>
      <c r="CG1708" s="14">
        <v>3.6370504445554203E-2</v>
      </c>
      <c r="CH1708" s="14">
        <v>3.5774051847784101E-3</v>
      </c>
      <c r="CI1708" s="14"/>
      <c r="CJ1708" s="14">
        <v>1.7170046052490999E-2</v>
      </c>
      <c r="CK1708" s="14">
        <v>1.3874267032004501E-2</v>
      </c>
      <c r="CL1708" s="14">
        <v>1.94643043309073E-2</v>
      </c>
      <c r="CM1708" s="14">
        <v>6.2199817654122101E-2</v>
      </c>
      <c r="CN1708" s="14"/>
      <c r="CO1708" s="14">
        <v>1.9936423147290799E-2</v>
      </c>
      <c r="CP1708" s="14">
        <v>1.9366996871255999E-2</v>
      </c>
      <c r="CQ1708" s="14"/>
      <c r="CR1708" s="14">
        <v>5.1027513555425398E-3</v>
      </c>
      <c r="CS1708" s="14">
        <v>1.98682032732116E-2</v>
      </c>
    </row>
    <row r="1709" spans="2:97" x14ac:dyDescent="0.3">
      <c r="B1709" t="s">
        <v>235</v>
      </c>
      <c r="C1709" s="14">
        <v>0.41400579223656497</v>
      </c>
      <c r="D1709" s="14">
        <v>0.39389369149116099</v>
      </c>
      <c r="E1709" s="14">
        <v>0.43194269598259299</v>
      </c>
      <c r="F1709" s="14"/>
      <c r="G1709" s="14">
        <v>0.58790942762638099</v>
      </c>
      <c r="H1709" s="14">
        <v>0.56947870694502101</v>
      </c>
      <c r="I1709" s="14">
        <v>0.47081522292222999</v>
      </c>
      <c r="J1709" s="14">
        <v>0.36522858316395601</v>
      </c>
      <c r="K1709" s="14">
        <v>0.27380189549932699</v>
      </c>
      <c r="L1709" s="14">
        <v>0.25986863222234902</v>
      </c>
      <c r="M1709" s="14"/>
      <c r="N1709" s="14">
        <v>0.45814796465278701</v>
      </c>
      <c r="O1709" s="14">
        <v>0.41768762662122799</v>
      </c>
      <c r="P1709" s="14">
        <v>0.37687563925985601</v>
      </c>
      <c r="Q1709" s="14">
        <v>0.39821366233662697</v>
      </c>
      <c r="R1709" s="14"/>
      <c r="S1709" s="14">
        <v>0.53131676204761902</v>
      </c>
      <c r="T1709" s="14">
        <v>0.36477756824855301</v>
      </c>
      <c r="U1709" s="14">
        <v>0.407507403564002</v>
      </c>
      <c r="V1709" s="14">
        <v>0.43793438607290203</v>
      </c>
      <c r="W1709" s="14">
        <v>0.35556516364040103</v>
      </c>
      <c r="X1709" s="14">
        <v>0.39343672980573802</v>
      </c>
      <c r="Y1709" s="14">
        <v>0.44665949481568401</v>
      </c>
      <c r="Z1709" s="14">
        <v>0.33793254878168699</v>
      </c>
      <c r="AA1709" s="14">
        <v>0.45781662109777899</v>
      </c>
      <c r="AB1709" s="14">
        <v>0.35416542642149301</v>
      </c>
      <c r="AC1709" s="14">
        <v>0.33929906858602499</v>
      </c>
      <c r="AD1709" s="14">
        <v>0.37971429164925502</v>
      </c>
      <c r="AE1709" s="14"/>
      <c r="AF1709" s="14">
        <v>0.38346801969043898</v>
      </c>
      <c r="AG1709" s="14">
        <v>0.48804053350876803</v>
      </c>
      <c r="AH1709" s="14">
        <v>0.40216675690092202</v>
      </c>
      <c r="AI1709" s="14">
        <v>0.35787424082205099</v>
      </c>
      <c r="AJ1709" s="14">
        <v>0.41830387877326303</v>
      </c>
      <c r="AK1709" s="14"/>
      <c r="AL1709" s="14">
        <v>0.51253016419810704</v>
      </c>
      <c r="AM1709" s="14">
        <v>0.39185610340792199</v>
      </c>
      <c r="AN1709" s="14">
        <v>0.45367555709659901</v>
      </c>
      <c r="AO1709" s="14">
        <v>0.357065964284147</v>
      </c>
      <c r="AP1709" s="14">
        <v>0.45247420550675699</v>
      </c>
      <c r="AQ1709" s="14">
        <v>0.334508126155935</v>
      </c>
      <c r="AR1709" s="14"/>
      <c r="AS1709" s="14">
        <v>0.35058890313795199</v>
      </c>
      <c r="AT1709" s="14">
        <v>0.393921558289207</v>
      </c>
      <c r="AU1709" s="14">
        <v>0.45237045484396399</v>
      </c>
      <c r="AV1709" s="14">
        <v>0.55890688098374097</v>
      </c>
      <c r="AW1709" s="14">
        <v>0.604261094786544</v>
      </c>
      <c r="AX1709" s="14"/>
      <c r="AY1709" s="14">
        <v>0.576862297885958</v>
      </c>
      <c r="AZ1709" s="14">
        <v>0.37552839411009298</v>
      </c>
      <c r="BA1709" s="14">
        <v>0.38307236420235502</v>
      </c>
      <c r="BB1709" s="14">
        <v>0.391902319649296</v>
      </c>
      <c r="BC1709" s="14">
        <v>0.43311985595095698</v>
      </c>
      <c r="BD1709" s="14">
        <v>0.43030177702457201</v>
      </c>
      <c r="BE1709" s="14">
        <v>0.42458322279371202</v>
      </c>
      <c r="BF1709" s="14">
        <v>0.39588566676236198</v>
      </c>
      <c r="BG1709" s="14">
        <v>0.341165543166218</v>
      </c>
      <c r="BH1709" s="14">
        <v>0.42407277029831902</v>
      </c>
      <c r="BI1709" s="14">
        <v>0.43587731257189199</v>
      </c>
      <c r="BJ1709" s="14">
        <v>0.35855444388379198</v>
      </c>
      <c r="BK1709" s="14">
        <v>0.44680123071468603</v>
      </c>
      <c r="BL1709" s="14">
        <v>0.38059467895566401</v>
      </c>
      <c r="BM1709" s="14">
        <v>0.44233218274843999</v>
      </c>
      <c r="BN1709" s="14">
        <v>0.522313918679426</v>
      </c>
      <c r="BO1709" s="14"/>
      <c r="BP1709" s="14">
        <v>0.53786115685804203</v>
      </c>
      <c r="BQ1709" s="14">
        <v>0.41312987057028999</v>
      </c>
      <c r="BR1709" s="14">
        <v>0.38104830689056002</v>
      </c>
      <c r="BS1709" s="14">
        <v>0.32833235788123999</v>
      </c>
      <c r="BT1709" s="14">
        <v>0.387170700973822</v>
      </c>
      <c r="BU1709" s="14">
        <v>0.27176526602666001</v>
      </c>
      <c r="BV1709" s="14"/>
      <c r="BW1709" s="14">
        <v>0.33913008576679099</v>
      </c>
      <c r="BX1709" s="14">
        <v>0.42061007391011801</v>
      </c>
      <c r="BY1709" s="14" t="s">
        <v>120</v>
      </c>
      <c r="BZ1709" s="14">
        <v>0.43808704339013699</v>
      </c>
      <c r="CA1709" s="14">
        <v>0.435986554463553</v>
      </c>
      <c r="CB1709" s="14">
        <v>0.50847248277534995</v>
      </c>
      <c r="CC1709" s="14">
        <v>0.51813424837529198</v>
      </c>
      <c r="CD1709" s="14"/>
      <c r="CE1709" s="14">
        <v>0.55605364372843002</v>
      </c>
      <c r="CF1709" s="14">
        <v>0.41649602206401598</v>
      </c>
      <c r="CG1709" s="14">
        <v>0.372166516633058</v>
      </c>
      <c r="CH1709" s="14">
        <v>0.368760010194641</v>
      </c>
      <c r="CI1709" s="14"/>
      <c r="CJ1709" s="14">
        <v>0.50813121391858596</v>
      </c>
      <c r="CK1709" s="14">
        <v>0.45217990457618001</v>
      </c>
      <c r="CL1709" s="14">
        <v>0.37817105751734797</v>
      </c>
      <c r="CM1709" s="14">
        <v>0.347324996534494</v>
      </c>
      <c r="CN1709" s="14"/>
      <c r="CO1709" s="14">
        <v>0.54550679726582596</v>
      </c>
      <c r="CP1709" s="14">
        <v>0.39476269061275399</v>
      </c>
      <c r="CQ1709" s="14"/>
      <c r="CR1709" s="14">
        <v>0.55121526873765903</v>
      </c>
      <c r="CS1709" s="14">
        <v>0.39795428278641898</v>
      </c>
    </row>
    <row r="1710" spans="2:97" x14ac:dyDescent="0.3">
      <c r="B1710" t="s">
        <v>236</v>
      </c>
      <c r="C1710" s="14">
        <v>0.34594891714767301</v>
      </c>
      <c r="D1710" s="14">
        <v>0.36649916128660898</v>
      </c>
      <c r="E1710" s="14">
        <v>0.326872105402434</v>
      </c>
      <c r="F1710" s="14"/>
      <c r="G1710" s="14">
        <v>0.194323512473529</v>
      </c>
      <c r="H1710" s="14">
        <v>0.203090504119951</v>
      </c>
      <c r="I1710" s="14">
        <v>0.29705735664434402</v>
      </c>
      <c r="J1710" s="14">
        <v>0.39094408849870199</v>
      </c>
      <c r="K1710" s="14">
        <v>0.42692660392211101</v>
      </c>
      <c r="L1710" s="14">
        <v>0.51147846508388495</v>
      </c>
      <c r="M1710" s="14"/>
      <c r="N1710" s="14">
        <v>0.32868203886675201</v>
      </c>
      <c r="O1710" s="14">
        <v>0.35976260285564199</v>
      </c>
      <c r="P1710" s="14">
        <v>0.36249253271190301</v>
      </c>
      <c r="Q1710" s="14">
        <v>0.33584358938498499</v>
      </c>
      <c r="R1710" s="14"/>
      <c r="S1710" s="14">
        <v>0.243554150860951</v>
      </c>
      <c r="T1710" s="14">
        <v>0.36095293027083603</v>
      </c>
      <c r="U1710" s="14">
        <v>0.366998392275458</v>
      </c>
      <c r="V1710" s="14">
        <v>0.36864441851765201</v>
      </c>
      <c r="W1710" s="14">
        <v>0.37856660131557401</v>
      </c>
      <c r="X1710" s="14">
        <v>0.37491139738074802</v>
      </c>
      <c r="Y1710" s="14">
        <v>0.33467697804256602</v>
      </c>
      <c r="Z1710" s="14">
        <v>0.34883157473655602</v>
      </c>
      <c r="AA1710" s="14">
        <v>0.34424878184587798</v>
      </c>
      <c r="AB1710" s="14">
        <v>0.38073016134604598</v>
      </c>
      <c r="AC1710" s="14">
        <v>0.37958077774860499</v>
      </c>
      <c r="AD1710" s="14">
        <v>0.34446743404386798</v>
      </c>
      <c r="AE1710" s="14"/>
      <c r="AF1710" s="14">
        <v>0.41994651332762301</v>
      </c>
      <c r="AG1710" s="14">
        <v>0.27314347445157899</v>
      </c>
      <c r="AH1710" s="14">
        <v>0.40902991672782402</v>
      </c>
      <c r="AI1710" s="14">
        <v>0.40203476260308402</v>
      </c>
      <c r="AJ1710" s="14">
        <v>0.31990893873335002</v>
      </c>
      <c r="AK1710" s="14"/>
      <c r="AL1710" s="14">
        <v>0.28591887511026598</v>
      </c>
      <c r="AM1710" s="14">
        <v>0.39614655905438301</v>
      </c>
      <c r="AN1710" s="14">
        <v>0.32351746930875402</v>
      </c>
      <c r="AO1710" s="14">
        <v>0.408029856961799</v>
      </c>
      <c r="AP1710" s="14">
        <v>0.28411444248962398</v>
      </c>
      <c r="AQ1710" s="14">
        <v>0.344493478506536</v>
      </c>
      <c r="AR1710" s="14"/>
      <c r="AS1710" s="14">
        <v>0.38949735579423</v>
      </c>
      <c r="AT1710" s="14">
        <v>0.37763925601888099</v>
      </c>
      <c r="AU1710" s="14">
        <v>0.289273091545381</v>
      </c>
      <c r="AV1710" s="14">
        <v>0.27191297844726697</v>
      </c>
      <c r="AW1710" s="14">
        <v>0.297785212890047</v>
      </c>
      <c r="AX1710" s="14"/>
      <c r="AY1710" s="14">
        <v>0.281608946215889</v>
      </c>
      <c r="AZ1710" s="14">
        <v>0.32294261996754298</v>
      </c>
      <c r="BA1710" s="14">
        <v>0.362226904646548</v>
      </c>
      <c r="BB1710" s="14">
        <v>0.33867722335933198</v>
      </c>
      <c r="BC1710" s="14">
        <v>0.313270323057597</v>
      </c>
      <c r="BD1710" s="14">
        <v>0.31294579060440803</v>
      </c>
      <c r="BE1710" s="14">
        <v>0.35512937431092201</v>
      </c>
      <c r="BF1710" s="14">
        <v>0.33972553696345198</v>
      </c>
      <c r="BG1710" s="14">
        <v>0.43916000119191201</v>
      </c>
      <c r="BH1710" s="14">
        <v>0.35117416091674802</v>
      </c>
      <c r="BI1710" s="14">
        <v>0.35022012184394302</v>
      </c>
      <c r="BJ1710" s="14">
        <v>0.36963294286850301</v>
      </c>
      <c r="BK1710" s="14">
        <v>0.33868534007880302</v>
      </c>
      <c r="BL1710" s="14">
        <v>0.29657760797227001</v>
      </c>
      <c r="BM1710" s="14">
        <v>0.36051768261857398</v>
      </c>
      <c r="BN1710" s="14">
        <v>0.324257723549981</v>
      </c>
      <c r="BO1710" s="14"/>
      <c r="BP1710" s="14">
        <v>0.26202193469249002</v>
      </c>
      <c r="BQ1710" s="14">
        <v>0.31214457532039802</v>
      </c>
      <c r="BR1710" s="14">
        <v>0.37660184457241702</v>
      </c>
      <c r="BS1710" s="14">
        <v>0.42753509007570401</v>
      </c>
      <c r="BT1710" s="14">
        <v>0.397676714066727</v>
      </c>
      <c r="BU1710" s="14">
        <v>0.45464381770409801</v>
      </c>
      <c r="BV1710" s="14"/>
      <c r="BW1710" s="14">
        <v>0.42620359493828502</v>
      </c>
      <c r="BX1710" s="14">
        <v>0.302337384222651</v>
      </c>
      <c r="BY1710" s="14" t="s">
        <v>120</v>
      </c>
      <c r="BZ1710" s="14">
        <v>0.30787940985987899</v>
      </c>
      <c r="CA1710" s="14">
        <v>0.36216063935559401</v>
      </c>
      <c r="CB1710" s="14">
        <v>0.25213221854001</v>
      </c>
      <c r="CC1710" s="14">
        <v>0.30139246793425001</v>
      </c>
      <c r="CD1710" s="14"/>
      <c r="CE1710" s="14">
        <v>0.23323048250901701</v>
      </c>
      <c r="CF1710" s="14">
        <v>0.35187435482627899</v>
      </c>
      <c r="CG1710" s="14">
        <v>0.39173987545129402</v>
      </c>
      <c r="CH1710" s="14">
        <v>0.39150619029976003</v>
      </c>
      <c r="CI1710" s="14"/>
      <c r="CJ1710" s="14">
        <v>0.29839444643385699</v>
      </c>
      <c r="CK1710" s="14">
        <v>0.30441741306650799</v>
      </c>
      <c r="CL1710" s="14">
        <v>0.37701429038574802</v>
      </c>
      <c r="CM1710" s="14">
        <v>0.33781365694225601</v>
      </c>
      <c r="CN1710" s="14"/>
      <c r="CO1710" s="14">
        <v>0.17527391141879201</v>
      </c>
      <c r="CP1710" s="14">
        <v>0.374790842488675</v>
      </c>
      <c r="CQ1710" s="14"/>
      <c r="CR1710" s="14">
        <v>0.23968608052627899</v>
      </c>
      <c r="CS1710" s="14">
        <v>0.36901036748475302</v>
      </c>
    </row>
    <row r="1711" spans="2:97" x14ac:dyDescent="0.3">
      <c r="B1711" t="s">
        <v>237</v>
      </c>
      <c r="C1711" s="14">
        <v>6.8056875088892202E-2</v>
      </c>
      <c r="D1711" s="14">
        <v>2.7394530204552001E-2</v>
      </c>
      <c r="E1711" s="14">
        <v>0.105070590580159</v>
      </c>
      <c r="F1711" s="14"/>
      <c r="G1711" s="14">
        <v>0.39358591515285202</v>
      </c>
      <c r="H1711" s="14">
        <v>0.36638820282507001</v>
      </c>
      <c r="I1711" s="14">
        <v>0.173757866277886</v>
      </c>
      <c r="J1711" s="14">
        <v>-2.5715505334745599E-2</v>
      </c>
      <c r="K1711" s="14">
        <v>-0.153124708422784</v>
      </c>
      <c r="L1711" s="14">
        <v>-0.25160983286153599</v>
      </c>
      <c r="M1711" s="14"/>
      <c r="N1711" s="14">
        <v>0.129465925786036</v>
      </c>
      <c r="O1711" s="14">
        <v>5.7925023765586302E-2</v>
      </c>
      <c r="P1711" s="14">
        <v>1.43831065479533E-2</v>
      </c>
      <c r="Q1711" s="14">
        <v>6.2370072951642201E-2</v>
      </c>
      <c r="R1711" s="14"/>
      <c r="S1711" s="14">
        <v>0.28776261118666802</v>
      </c>
      <c r="T1711" s="14">
        <v>3.82463797771609E-3</v>
      </c>
      <c r="U1711" s="14">
        <v>4.0509011288544103E-2</v>
      </c>
      <c r="V1711" s="14">
        <v>6.9289967555249896E-2</v>
      </c>
      <c r="W1711" s="14">
        <v>-2.3001437675173101E-2</v>
      </c>
      <c r="X1711" s="14">
        <v>1.8525332424990701E-2</v>
      </c>
      <c r="Y1711" s="14">
        <v>0.111982516773119</v>
      </c>
      <c r="Z1711" s="14">
        <v>-1.08990259548694E-2</v>
      </c>
      <c r="AA1711" s="14">
        <v>0.113567839251901</v>
      </c>
      <c r="AB1711" s="14">
        <v>-2.65647349245531E-2</v>
      </c>
      <c r="AC1711" s="14">
        <v>-4.0281709162580302E-2</v>
      </c>
      <c r="AD1711" s="14">
        <v>3.5246857605387302E-2</v>
      </c>
      <c r="AE1711" s="14"/>
      <c r="AF1711" s="14">
        <v>-3.6478493637183897E-2</v>
      </c>
      <c r="AG1711" s="14">
        <v>0.214897059057189</v>
      </c>
      <c r="AH1711" s="14">
        <v>-6.8631598269018297E-3</v>
      </c>
      <c r="AI1711" s="14">
        <v>-4.4160521781032899E-2</v>
      </c>
      <c r="AJ1711" s="14">
        <v>9.83949400399136E-2</v>
      </c>
      <c r="AK1711" s="14"/>
      <c r="AL1711" s="14">
        <v>0.22661128908784101</v>
      </c>
      <c r="AM1711" s="14">
        <v>-4.2904556464610196E-3</v>
      </c>
      <c r="AN1711" s="14">
        <v>0.13015808778784499</v>
      </c>
      <c r="AO1711" s="14">
        <v>-5.0963892677651501E-2</v>
      </c>
      <c r="AP1711" s="14">
        <v>0.16835976301713301</v>
      </c>
      <c r="AQ1711" s="14">
        <v>-9.9853523506016097E-3</v>
      </c>
      <c r="AR1711" s="14"/>
      <c r="AS1711" s="14">
        <v>-3.8908452656277397E-2</v>
      </c>
      <c r="AT1711" s="14">
        <v>1.6282302270326499E-2</v>
      </c>
      <c r="AU1711" s="14">
        <v>0.16309736329858199</v>
      </c>
      <c r="AV1711" s="14">
        <v>0.286993902536474</v>
      </c>
      <c r="AW1711" s="14">
        <v>0.30647588189649699</v>
      </c>
      <c r="AX1711" s="14"/>
      <c r="AY1711" s="14">
        <v>0.29525335167007</v>
      </c>
      <c r="AZ1711" s="14">
        <v>5.2585774142549897E-2</v>
      </c>
      <c r="BA1711" s="14">
        <v>2.0845459555807199E-2</v>
      </c>
      <c r="BB1711" s="14">
        <v>5.3225096289963997E-2</v>
      </c>
      <c r="BC1711" s="14">
        <v>0.11984953289336001</v>
      </c>
      <c r="BD1711" s="14">
        <v>0.117355986420164</v>
      </c>
      <c r="BE1711" s="14">
        <v>6.9453848482789696E-2</v>
      </c>
      <c r="BF1711" s="14">
        <v>5.6160129798909497E-2</v>
      </c>
      <c r="BG1711" s="14">
        <v>-9.7994458025693995E-2</v>
      </c>
      <c r="BH1711" s="14">
        <v>7.28986093815715E-2</v>
      </c>
      <c r="BI1711" s="14">
        <v>8.5657190727948501E-2</v>
      </c>
      <c r="BJ1711" s="14">
        <v>-1.1078498984711201E-2</v>
      </c>
      <c r="BK1711" s="14">
        <v>0.10811589063588301</v>
      </c>
      <c r="BL1711" s="14">
        <v>8.4017070983393796E-2</v>
      </c>
      <c r="BM1711" s="14">
        <v>8.1814500129866102E-2</v>
      </c>
      <c r="BN1711" s="14">
        <v>0.198056195129445</v>
      </c>
      <c r="BO1711" s="14"/>
      <c r="BP1711" s="14">
        <v>0.27583922216555201</v>
      </c>
      <c r="BQ1711" s="14">
        <v>0.100985295249892</v>
      </c>
      <c r="BR1711" s="14">
        <v>4.4464623181427699E-3</v>
      </c>
      <c r="BS1711" s="14">
        <v>-9.9202732194464099E-2</v>
      </c>
      <c r="BT1711" s="14">
        <v>-1.0506013092905201E-2</v>
      </c>
      <c r="BU1711" s="14">
        <v>-0.182878551677437</v>
      </c>
      <c r="BV1711" s="14"/>
      <c r="BW1711" s="14">
        <v>-8.7073509171494604E-2</v>
      </c>
      <c r="BX1711" s="14">
        <v>0.118272689687468</v>
      </c>
      <c r="BY1711" s="14" t="s">
        <v>120</v>
      </c>
      <c r="BZ1711" s="14">
        <v>0.13020763353025799</v>
      </c>
      <c r="CA1711" s="14">
        <v>7.3825915107958398E-2</v>
      </c>
      <c r="CB1711" s="14">
        <v>0.25634026423533901</v>
      </c>
      <c r="CC1711" s="14">
        <v>0.216741780441042</v>
      </c>
      <c r="CD1711" s="14"/>
      <c r="CE1711" s="14">
        <v>0.32282316121941301</v>
      </c>
      <c r="CF1711" s="14">
        <v>6.4621667237737199E-2</v>
      </c>
      <c r="CG1711" s="14">
        <v>-1.9573358818236498E-2</v>
      </c>
      <c r="CH1711" s="14">
        <v>-2.2746180105118498E-2</v>
      </c>
      <c r="CI1711" s="14"/>
      <c r="CJ1711" s="14">
        <v>0.209736767484729</v>
      </c>
      <c r="CK1711" s="14">
        <v>0.14776249150967199</v>
      </c>
      <c r="CL1711" s="14">
        <v>1.15676713159912E-3</v>
      </c>
      <c r="CM1711" s="14">
        <v>9.5113395922386008E-3</v>
      </c>
      <c r="CN1711" s="14"/>
      <c r="CO1711" s="14">
        <v>0.37023288584703501</v>
      </c>
      <c r="CP1711" s="14">
        <v>1.9971848124079001E-2</v>
      </c>
      <c r="CQ1711" s="14"/>
      <c r="CR1711" s="14">
        <v>0.31152918821137998</v>
      </c>
      <c r="CS1711" s="14">
        <v>2.8943915301665402E-2</v>
      </c>
    </row>
    <row r="1712" spans="2:97" x14ac:dyDescent="0.3">
      <c r="C1712" s="14"/>
      <c r="D1712" s="14"/>
      <c r="E1712" s="14"/>
      <c r="F1712" s="14"/>
      <c r="G1712" s="14"/>
      <c r="H1712" s="14"/>
      <c r="I1712" s="14"/>
      <c r="J1712" s="14"/>
      <c r="K1712" s="14"/>
      <c r="L1712" s="14"/>
      <c r="M1712" s="14"/>
      <c r="N1712" s="14"/>
      <c r="O1712" s="14"/>
      <c r="P1712" s="14"/>
      <c r="Q1712" s="14"/>
      <c r="R1712" s="14"/>
      <c r="S1712" s="14"/>
      <c r="T1712" s="14"/>
      <c r="U1712" s="14"/>
      <c r="V1712" s="14"/>
      <c r="W1712" s="14"/>
      <c r="X1712" s="14"/>
      <c r="Y1712" s="14"/>
      <c r="Z1712" s="14"/>
      <c r="AA1712" s="14"/>
      <c r="AB1712" s="14"/>
      <c r="AC1712" s="14"/>
      <c r="AD1712" s="14"/>
      <c r="AE1712" s="14"/>
      <c r="AF1712" s="14"/>
      <c r="AG1712" s="14"/>
      <c r="AH1712" s="14"/>
      <c r="AI1712" s="14"/>
      <c r="AJ1712" s="14"/>
      <c r="AK1712" s="14"/>
      <c r="AL1712" s="14"/>
      <c r="AM1712" s="14"/>
      <c r="AN1712" s="14"/>
      <c r="AO1712" s="14"/>
      <c r="AP1712" s="14"/>
      <c r="AQ1712" s="14"/>
      <c r="AR1712" s="14"/>
      <c r="AS1712" s="14"/>
      <c r="AT1712" s="14"/>
      <c r="AU1712" s="14"/>
      <c r="AV1712" s="14"/>
      <c r="AW1712" s="14"/>
      <c r="AX1712" s="14"/>
      <c r="AY1712" s="14"/>
      <c r="AZ1712" s="14"/>
      <c r="BA1712" s="14"/>
      <c r="BB1712" s="14"/>
      <c r="BC1712" s="14"/>
      <c r="BD1712" s="14"/>
      <c r="BE1712" s="14"/>
      <c r="BF1712" s="14"/>
      <c r="BG1712" s="14"/>
      <c r="BH1712" s="14"/>
      <c r="BI1712" s="14"/>
      <c r="BJ1712" s="14"/>
      <c r="BK1712" s="14"/>
      <c r="BL1712" s="14"/>
      <c r="BM1712" s="14"/>
      <c r="BN1712" s="14"/>
      <c r="BO1712" s="14"/>
      <c r="BP1712" s="14"/>
      <c r="BQ1712" s="14"/>
      <c r="BR1712" s="14"/>
      <c r="BS1712" s="14"/>
      <c r="BT1712" s="14"/>
      <c r="BU1712" s="14"/>
      <c r="BV1712" s="14"/>
      <c r="BW1712" s="14"/>
      <c r="BX1712" s="14"/>
      <c r="BY1712" s="14"/>
      <c r="BZ1712" s="14"/>
      <c r="CA1712" s="14"/>
      <c r="CB1712" s="14"/>
      <c r="CC1712" s="14"/>
      <c r="CD1712" s="14"/>
      <c r="CE1712" s="14"/>
      <c r="CF1712" s="14"/>
      <c r="CG1712" s="14"/>
      <c r="CH1712" s="14"/>
      <c r="CI1712" s="14"/>
      <c r="CJ1712" s="14"/>
      <c r="CK1712" s="14"/>
      <c r="CL1712" s="14"/>
      <c r="CM1712" s="14"/>
      <c r="CN1712" s="14"/>
      <c r="CO1712" s="14"/>
      <c r="CP1712" s="14"/>
      <c r="CQ1712" s="14"/>
      <c r="CR1712" s="14"/>
      <c r="CS1712" s="14"/>
    </row>
    <row r="1713" spans="2:97" x14ac:dyDescent="0.3">
      <c r="B1713" s="6" t="s">
        <v>613</v>
      </c>
      <c r="C1713" s="14"/>
      <c r="D1713" s="14"/>
      <c r="E1713" s="14"/>
      <c r="F1713" s="14"/>
      <c r="G1713" s="14"/>
      <c r="H1713" s="14"/>
      <c r="I1713" s="14"/>
      <c r="J1713" s="14"/>
      <c r="K1713" s="14"/>
      <c r="L1713" s="14"/>
      <c r="M1713" s="14"/>
      <c r="N1713" s="14"/>
      <c r="O1713" s="14"/>
      <c r="P1713" s="14"/>
      <c r="Q1713" s="14"/>
      <c r="R1713" s="14"/>
      <c r="S1713" s="14"/>
      <c r="T1713" s="14"/>
      <c r="U1713" s="14"/>
      <c r="V1713" s="14"/>
      <c r="W1713" s="14"/>
      <c r="X1713" s="14"/>
      <c r="Y1713" s="14"/>
      <c r="Z1713" s="14"/>
      <c r="AA1713" s="14"/>
      <c r="AB1713" s="14"/>
      <c r="AC1713" s="14"/>
      <c r="AD1713" s="14"/>
      <c r="AE1713" s="14"/>
      <c r="AF1713" s="14"/>
      <c r="AG1713" s="14"/>
      <c r="AH1713" s="14"/>
      <c r="AI1713" s="14"/>
      <c r="AJ1713" s="14"/>
      <c r="AK1713" s="14"/>
      <c r="AL1713" s="14"/>
      <c r="AM1713" s="14"/>
      <c r="AN1713" s="14"/>
      <c r="AO1713" s="14"/>
      <c r="AP1713" s="14"/>
      <c r="AQ1713" s="14"/>
      <c r="AR1713" s="14"/>
      <c r="AS1713" s="14"/>
      <c r="AT1713" s="14"/>
      <c r="AU1713" s="14"/>
      <c r="AV1713" s="14"/>
      <c r="AW1713" s="14"/>
      <c r="AX1713" s="14"/>
      <c r="AY1713" s="14"/>
      <c r="AZ1713" s="14"/>
      <c r="BA1713" s="14"/>
      <c r="BB1713" s="14"/>
      <c r="BC1713" s="14"/>
      <c r="BD1713" s="14"/>
      <c r="BE1713" s="14"/>
      <c r="BF1713" s="14"/>
      <c r="BG1713" s="14"/>
      <c r="BH1713" s="14"/>
      <c r="BI1713" s="14"/>
      <c r="BJ1713" s="14"/>
      <c r="BK1713" s="14"/>
      <c r="BL1713" s="14"/>
      <c r="BM1713" s="14"/>
      <c r="BN1713" s="14"/>
      <c r="BO1713" s="14"/>
      <c r="BP1713" s="14"/>
      <c r="BQ1713" s="14"/>
      <c r="BR1713" s="14"/>
      <c r="BS1713" s="14"/>
      <c r="BT1713" s="14"/>
      <c r="BU1713" s="14"/>
      <c r="BV1713" s="14"/>
      <c r="BW1713" s="14"/>
      <c r="BX1713" s="14"/>
      <c r="BY1713" s="14"/>
      <c r="BZ1713" s="14"/>
      <c r="CA1713" s="14"/>
      <c r="CB1713" s="14"/>
      <c r="CC1713" s="14"/>
      <c r="CD1713" s="14"/>
      <c r="CE1713" s="14"/>
      <c r="CF1713" s="14"/>
      <c r="CG1713" s="14"/>
      <c r="CH1713" s="14"/>
      <c r="CI1713" s="14"/>
      <c r="CJ1713" s="14"/>
      <c r="CK1713" s="14"/>
      <c r="CL1713" s="14"/>
      <c r="CM1713" s="14"/>
      <c r="CN1713" s="14"/>
      <c r="CO1713" s="14"/>
      <c r="CP1713" s="14"/>
      <c r="CQ1713" s="14"/>
      <c r="CR1713" s="14"/>
      <c r="CS1713" s="14"/>
    </row>
    <row r="1714" spans="2:97" x14ac:dyDescent="0.3">
      <c r="B1714" s="24" t="s">
        <v>118</v>
      </c>
      <c r="C1714" s="14"/>
      <c r="D1714" s="14"/>
      <c r="E1714" s="14"/>
      <c r="F1714" s="14"/>
      <c r="G1714" s="14"/>
      <c r="H1714" s="14"/>
      <c r="I1714" s="14"/>
      <c r="J1714" s="14"/>
      <c r="K1714" s="14"/>
      <c r="L1714" s="14"/>
      <c r="M1714" s="14"/>
      <c r="N1714" s="14"/>
      <c r="O1714" s="14"/>
      <c r="P1714" s="14"/>
      <c r="Q1714" s="14"/>
      <c r="R1714" s="14"/>
      <c r="S1714" s="14"/>
      <c r="T1714" s="14"/>
      <c r="U1714" s="14"/>
      <c r="V1714" s="14"/>
      <c r="W1714" s="14"/>
      <c r="X1714" s="14"/>
      <c r="Y1714" s="14"/>
      <c r="Z1714" s="14"/>
      <c r="AA1714" s="14"/>
      <c r="AB1714" s="14"/>
      <c r="AC1714" s="14"/>
      <c r="AD1714" s="14"/>
      <c r="AE1714" s="14"/>
      <c r="AF1714" s="14"/>
      <c r="AG1714" s="14"/>
      <c r="AH1714" s="14"/>
      <c r="AI1714" s="14"/>
      <c r="AJ1714" s="14"/>
      <c r="AK1714" s="14"/>
      <c r="AL1714" s="14"/>
      <c r="AM1714" s="14"/>
      <c r="AN1714" s="14"/>
      <c r="AO1714" s="14"/>
      <c r="AP1714" s="14"/>
      <c r="AQ1714" s="14"/>
      <c r="AR1714" s="14"/>
      <c r="AS1714" s="14"/>
      <c r="AT1714" s="14"/>
      <c r="AU1714" s="14"/>
      <c r="AV1714" s="14"/>
      <c r="AW1714" s="14"/>
      <c r="AX1714" s="14"/>
      <c r="AY1714" s="14"/>
      <c r="AZ1714" s="14"/>
      <c r="BA1714" s="14"/>
      <c r="BB1714" s="14"/>
      <c r="BC1714" s="14"/>
      <c r="BD1714" s="14"/>
      <c r="BE1714" s="14"/>
      <c r="BF1714" s="14"/>
      <c r="BG1714" s="14"/>
      <c r="BH1714" s="14"/>
      <c r="BI1714" s="14"/>
      <c r="BJ1714" s="14"/>
      <c r="BK1714" s="14"/>
      <c r="BL1714" s="14"/>
      <c r="BM1714" s="14"/>
      <c r="BN1714" s="14"/>
      <c r="BO1714" s="14"/>
      <c r="BP1714" s="14"/>
      <c r="BQ1714" s="14"/>
      <c r="BR1714" s="14"/>
      <c r="BS1714" s="14"/>
      <c r="BT1714" s="14"/>
      <c r="BU1714" s="14"/>
      <c r="BV1714" s="14"/>
      <c r="BW1714" s="14"/>
      <c r="BX1714" s="14"/>
      <c r="BY1714" s="14"/>
      <c r="BZ1714" s="14"/>
      <c r="CA1714" s="14"/>
      <c r="CB1714" s="14"/>
      <c r="CC1714" s="14"/>
      <c r="CD1714" s="14"/>
      <c r="CE1714" s="14"/>
      <c r="CF1714" s="14"/>
      <c r="CG1714" s="14"/>
      <c r="CH1714" s="14"/>
      <c r="CI1714" s="14"/>
      <c r="CJ1714" s="14"/>
      <c r="CK1714" s="14"/>
      <c r="CL1714" s="14"/>
      <c r="CM1714" s="14"/>
      <c r="CN1714" s="14"/>
      <c r="CO1714" s="14"/>
      <c r="CP1714" s="14"/>
      <c r="CQ1714" s="14"/>
      <c r="CR1714" s="14"/>
      <c r="CS1714" s="14"/>
    </row>
    <row r="1715" spans="2:97" x14ac:dyDescent="0.3">
      <c r="B1715" t="s">
        <v>230</v>
      </c>
      <c r="C1715" s="14">
        <v>0.210699519557798</v>
      </c>
      <c r="D1715" s="14">
        <v>0.193112771556887</v>
      </c>
      <c r="E1715" s="14">
        <v>0.22646774468479899</v>
      </c>
      <c r="F1715" s="14"/>
      <c r="G1715" s="14">
        <v>0.20289091820469801</v>
      </c>
      <c r="H1715" s="14">
        <v>0.30527151146588899</v>
      </c>
      <c r="I1715" s="14">
        <v>0.20566294733680601</v>
      </c>
      <c r="J1715" s="14">
        <v>0.20505343999919101</v>
      </c>
      <c r="K1715" s="14">
        <v>0.16017051779045699</v>
      </c>
      <c r="L1715" s="14">
        <v>0.181441242948571</v>
      </c>
      <c r="M1715" s="14"/>
      <c r="N1715" s="14">
        <v>0.22209118521950599</v>
      </c>
      <c r="O1715" s="14">
        <v>0.21400981662137999</v>
      </c>
      <c r="P1715" s="14">
        <v>0.17829079419731</v>
      </c>
      <c r="Q1715" s="14">
        <v>0.22213471411222599</v>
      </c>
      <c r="R1715" s="14"/>
      <c r="S1715" s="14">
        <v>0.26298130970331102</v>
      </c>
      <c r="T1715" s="14">
        <v>0.21064077133983999</v>
      </c>
      <c r="U1715" s="14">
        <v>0.206496228627331</v>
      </c>
      <c r="V1715" s="14">
        <v>0.247201470177557</v>
      </c>
      <c r="W1715" s="14">
        <v>0.134073419303012</v>
      </c>
      <c r="X1715" s="14">
        <v>0.18707785499979901</v>
      </c>
      <c r="Y1715" s="14">
        <v>0.243817704335027</v>
      </c>
      <c r="Z1715" s="14">
        <v>0.200976501582595</v>
      </c>
      <c r="AA1715" s="14">
        <v>0.210834173493815</v>
      </c>
      <c r="AB1715" s="14">
        <v>0.14777102965606201</v>
      </c>
      <c r="AC1715" s="14">
        <v>0.24288376819118701</v>
      </c>
      <c r="AD1715" s="14">
        <v>0.17681260971305901</v>
      </c>
      <c r="AE1715" s="14"/>
      <c r="AF1715" s="14">
        <v>0.18868984602195801</v>
      </c>
      <c r="AG1715" s="14">
        <v>0.238800716027121</v>
      </c>
      <c r="AH1715" s="14">
        <v>0.22983844004179099</v>
      </c>
      <c r="AI1715" s="14">
        <v>0.16436941500310601</v>
      </c>
      <c r="AJ1715" s="14">
        <v>0.24878422793192201</v>
      </c>
      <c r="AK1715" s="14"/>
      <c r="AL1715" s="14">
        <v>0.25693869794734198</v>
      </c>
      <c r="AM1715" s="14">
        <v>0.21360396955450101</v>
      </c>
      <c r="AN1715" s="14">
        <v>0.22034284735447199</v>
      </c>
      <c r="AO1715" s="14">
        <v>0.18117484355790001</v>
      </c>
      <c r="AP1715" s="14">
        <v>0.246887516550887</v>
      </c>
      <c r="AQ1715" s="14">
        <v>0.15109784807169399</v>
      </c>
      <c r="AR1715" s="14"/>
      <c r="AS1715" s="14">
        <v>0.19578730527649299</v>
      </c>
      <c r="AT1715" s="14">
        <v>0.19257128402205101</v>
      </c>
      <c r="AU1715" s="14">
        <v>0.20674173432457099</v>
      </c>
      <c r="AV1715" s="14">
        <v>0.26546808729009402</v>
      </c>
      <c r="AW1715" s="14">
        <v>0.382173246941578</v>
      </c>
      <c r="AX1715" s="14"/>
      <c r="AY1715" s="14">
        <v>0.20427709154076901</v>
      </c>
      <c r="AZ1715" s="14">
        <v>0.16658272008104799</v>
      </c>
      <c r="BA1715" s="14">
        <v>0.243355414813481</v>
      </c>
      <c r="BB1715" s="14">
        <v>0.212030757075297</v>
      </c>
      <c r="BC1715" s="14">
        <v>0.24029203394335599</v>
      </c>
      <c r="BD1715" s="14">
        <v>0.22022567540188401</v>
      </c>
      <c r="BE1715" s="14">
        <v>0.171103410261672</v>
      </c>
      <c r="BF1715" s="14">
        <v>0.21299140607415701</v>
      </c>
      <c r="BG1715" s="14">
        <v>0.16535206376233999</v>
      </c>
      <c r="BH1715" s="14">
        <v>0.27701675932823799</v>
      </c>
      <c r="BI1715" s="14">
        <v>0.16824108750115799</v>
      </c>
      <c r="BJ1715" s="14">
        <v>0.167701801495165</v>
      </c>
      <c r="BK1715" s="14">
        <v>0.23369579663387999</v>
      </c>
      <c r="BL1715" s="14">
        <v>0.24465772642019001</v>
      </c>
      <c r="BM1715" s="14">
        <v>0.103626219317424</v>
      </c>
      <c r="BN1715" s="14">
        <v>0.342068657455114</v>
      </c>
      <c r="BO1715" s="14"/>
      <c r="BP1715" s="14">
        <v>0.26331325952602203</v>
      </c>
      <c r="BQ1715" s="14">
        <v>0.20950620255661601</v>
      </c>
      <c r="BR1715" s="14">
        <v>0.21128154927426701</v>
      </c>
      <c r="BS1715" s="14">
        <v>0.173147337877017</v>
      </c>
      <c r="BT1715" s="14">
        <v>0.18352000896187401</v>
      </c>
      <c r="BU1715" s="14">
        <v>0.14276083168229201</v>
      </c>
      <c r="BV1715" s="14"/>
      <c r="BW1715" s="14">
        <v>0.21197644452657599</v>
      </c>
      <c r="BX1715" s="14">
        <v>0.177486247850419</v>
      </c>
      <c r="BY1715" s="14" t="s">
        <v>120</v>
      </c>
      <c r="BZ1715" s="14">
        <v>0.24730097346395899</v>
      </c>
      <c r="CA1715" s="14">
        <v>0.25025174411743201</v>
      </c>
      <c r="CB1715" s="14">
        <v>0.20983175313864999</v>
      </c>
      <c r="CC1715" s="14">
        <v>0.22604186031078299</v>
      </c>
      <c r="CD1715" s="14"/>
      <c r="CE1715" s="14">
        <v>0.25854947800772299</v>
      </c>
      <c r="CF1715" s="14">
        <v>0.22602605410816701</v>
      </c>
      <c r="CG1715" s="14">
        <v>0.19975751817773499</v>
      </c>
      <c r="CH1715" s="14">
        <v>0.17334075769804799</v>
      </c>
      <c r="CI1715" s="14"/>
      <c r="CJ1715" s="14">
        <v>0.25888979718660998</v>
      </c>
      <c r="CK1715" s="14">
        <v>0.230603503260769</v>
      </c>
      <c r="CL1715" s="14">
        <v>0.19174957324186301</v>
      </c>
      <c r="CM1715" s="14">
        <v>0.18064280156274501</v>
      </c>
      <c r="CN1715" s="14"/>
      <c r="CO1715" s="14">
        <v>0.25397301884405099</v>
      </c>
      <c r="CP1715" s="14">
        <v>0.20571886927979499</v>
      </c>
      <c r="CQ1715" s="14"/>
      <c r="CR1715" s="14">
        <v>0.24508310644091499</v>
      </c>
      <c r="CS1715" s="14">
        <v>0.20563711701224399</v>
      </c>
    </row>
    <row r="1716" spans="2:97" x14ac:dyDescent="0.3">
      <c r="B1716" t="s">
        <v>231</v>
      </c>
      <c r="C1716" s="14">
        <v>0.43563525324701302</v>
      </c>
      <c r="D1716" s="14">
        <v>0.42188727442489699</v>
      </c>
      <c r="E1716" s="14">
        <v>0.44947020187096698</v>
      </c>
      <c r="F1716" s="14"/>
      <c r="G1716" s="14">
        <v>0.443480070713831</v>
      </c>
      <c r="H1716" s="14">
        <v>0.38513792610187703</v>
      </c>
      <c r="I1716" s="14">
        <v>0.45394272290558202</v>
      </c>
      <c r="J1716" s="14">
        <v>0.43012861459400598</v>
      </c>
      <c r="K1716" s="14">
        <v>0.44027591183776599</v>
      </c>
      <c r="L1716" s="14">
        <v>0.458036389516567</v>
      </c>
      <c r="M1716" s="14"/>
      <c r="N1716" s="14">
        <v>0.44224238252769099</v>
      </c>
      <c r="O1716" s="14">
        <v>0.42896596047587798</v>
      </c>
      <c r="P1716" s="14">
        <v>0.433539504957757</v>
      </c>
      <c r="Q1716" s="14">
        <v>0.43850576447391199</v>
      </c>
      <c r="R1716" s="14"/>
      <c r="S1716" s="14">
        <v>0.455760070693083</v>
      </c>
      <c r="T1716" s="14">
        <v>0.444884801432541</v>
      </c>
      <c r="U1716" s="14">
        <v>0.42734444187215798</v>
      </c>
      <c r="V1716" s="14">
        <v>0.418118457907249</v>
      </c>
      <c r="W1716" s="14">
        <v>0.41913761844983699</v>
      </c>
      <c r="X1716" s="14">
        <v>0.44295751408441197</v>
      </c>
      <c r="Y1716" s="14">
        <v>0.41310472631707301</v>
      </c>
      <c r="Z1716" s="14">
        <v>0.41488820303683199</v>
      </c>
      <c r="AA1716" s="14">
        <v>0.44505137765054398</v>
      </c>
      <c r="AB1716" s="14">
        <v>0.45163591605381298</v>
      </c>
      <c r="AC1716" s="14">
        <v>0.36927508073797399</v>
      </c>
      <c r="AD1716" s="14">
        <v>0.50932048148988596</v>
      </c>
      <c r="AE1716" s="14"/>
      <c r="AF1716" s="14">
        <v>0.45308620114793102</v>
      </c>
      <c r="AG1716" s="14">
        <v>0.45957331772930399</v>
      </c>
      <c r="AH1716" s="14">
        <v>0.44213568577018902</v>
      </c>
      <c r="AI1716" s="14">
        <v>0.37168812736062701</v>
      </c>
      <c r="AJ1716" s="14">
        <v>0.46397501691312099</v>
      </c>
      <c r="AK1716" s="14"/>
      <c r="AL1716" s="14">
        <v>0.46122560368531501</v>
      </c>
      <c r="AM1716" s="14">
        <v>0.44659001720213398</v>
      </c>
      <c r="AN1716" s="14">
        <v>0.47572938394455699</v>
      </c>
      <c r="AO1716" s="14">
        <v>0.36586731502997</v>
      </c>
      <c r="AP1716" s="14">
        <v>0.49063806551752898</v>
      </c>
      <c r="AQ1716" s="14">
        <v>0.43767045382625702</v>
      </c>
      <c r="AR1716" s="14"/>
      <c r="AS1716" s="14">
        <v>0.44560879386611102</v>
      </c>
      <c r="AT1716" s="14">
        <v>0.40048342183503999</v>
      </c>
      <c r="AU1716" s="14">
        <v>0.47003836230788398</v>
      </c>
      <c r="AV1716" s="14">
        <v>0.41255118699389498</v>
      </c>
      <c r="AW1716" s="14">
        <v>0.47080891397313501</v>
      </c>
      <c r="AX1716" s="14"/>
      <c r="AY1716" s="14">
        <v>0.476114296160353</v>
      </c>
      <c r="AZ1716" s="14">
        <v>0.42022955029982501</v>
      </c>
      <c r="BA1716" s="14">
        <v>0.43063096350744301</v>
      </c>
      <c r="BB1716" s="14">
        <v>0.39823603712832101</v>
      </c>
      <c r="BC1716" s="14">
        <v>0.40347575031087901</v>
      </c>
      <c r="BD1716" s="14">
        <v>0.41849551133000801</v>
      </c>
      <c r="BE1716" s="14">
        <v>0.44471708304637397</v>
      </c>
      <c r="BF1716" s="14">
        <v>0.50272348916883902</v>
      </c>
      <c r="BG1716" s="14">
        <v>0.42927226684529202</v>
      </c>
      <c r="BH1716" s="14">
        <v>0.38795663272749997</v>
      </c>
      <c r="BI1716" s="14">
        <v>0.44833405388953401</v>
      </c>
      <c r="BJ1716" s="14">
        <v>0.48096102610723201</v>
      </c>
      <c r="BK1716" s="14">
        <v>0.45462345088092898</v>
      </c>
      <c r="BL1716" s="14">
        <v>0.27519050442591902</v>
      </c>
      <c r="BM1716" s="14">
        <v>0.54634998961547798</v>
      </c>
      <c r="BN1716" s="14">
        <v>0.45754487351157802</v>
      </c>
      <c r="BO1716" s="14"/>
      <c r="BP1716" s="14">
        <v>0.41478959452616598</v>
      </c>
      <c r="BQ1716" s="14">
        <v>0.42459800272952902</v>
      </c>
      <c r="BR1716" s="14">
        <v>0.43706473071598501</v>
      </c>
      <c r="BS1716" s="14">
        <v>0.48491271566110999</v>
      </c>
      <c r="BT1716" s="14">
        <v>0.409981819192487</v>
      </c>
      <c r="BU1716" s="14">
        <v>0.474389481903569</v>
      </c>
      <c r="BV1716" s="14"/>
      <c r="BW1716" s="14">
        <v>0.443549445769365</v>
      </c>
      <c r="BX1716" s="14">
        <v>0.47978728856946701</v>
      </c>
      <c r="BY1716" s="14" t="s">
        <v>120</v>
      </c>
      <c r="BZ1716" s="14">
        <v>0.40684811987533598</v>
      </c>
      <c r="CA1716" s="14">
        <v>0.33226838612773402</v>
      </c>
      <c r="CB1716" s="14">
        <v>0.43803566802414501</v>
      </c>
      <c r="CC1716" s="14">
        <v>0.40231968027272302</v>
      </c>
      <c r="CD1716" s="14"/>
      <c r="CE1716" s="14">
        <v>0.41518380876060301</v>
      </c>
      <c r="CF1716" s="14">
        <v>0.43975170627605698</v>
      </c>
      <c r="CG1716" s="14">
        <v>0.37458600655782198</v>
      </c>
      <c r="CH1716" s="14">
        <v>0.495897252068487</v>
      </c>
      <c r="CI1716" s="14"/>
      <c r="CJ1716" s="14">
        <v>0.42789944395819102</v>
      </c>
      <c r="CK1716" s="14">
        <v>0.40869988607312402</v>
      </c>
      <c r="CL1716" s="14">
        <v>0.45419677953348397</v>
      </c>
      <c r="CM1716" s="14">
        <v>0.38122624423053703</v>
      </c>
      <c r="CN1716" s="14"/>
      <c r="CO1716" s="14">
        <v>0.48847981521149397</v>
      </c>
      <c r="CP1716" s="14">
        <v>0.43159072938087201</v>
      </c>
      <c r="CQ1716" s="14"/>
      <c r="CR1716" s="14">
        <v>0.45951230819657202</v>
      </c>
      <c r="CS1716" s="14">
        <v>0.43880725628911599</v>
      </c>
    </row>
    <row r="1717" spans="2:97" x14ac:dyDescent="0.3">
      <c r="B1717" t="s">
        <v>232</v>
      </c>
      <c r="C1717" s="14">
        <v>0.238554048254429</v>
      </c>
      <c r="D1717" s="14">
        <v>0.26401663903523598</v>
      </c>
      <c r="E1717" s="14">
        <v>0.214353807376512</v>
      </c>
      <c r="F1717" s="14"/>
      <c r="G1717" s="14">
        <v>0.21438668574451999</v>
      </c>
      <c r="H1717" s="14">
        <v>0.19837833189141599</v>
      </c>
      <c r="I1717" s="14">
        <v>0.22280846388512199</v>
      </c>
      <c r="J1717" s="14">
        <v>0.26456856815802698</v>
      </c>
      <c r="K1717" s="14">
        <v>0.25555431959150798</v>
      </c>
      <c r="L1717" s="14">
        <v>0.26754785648832302</v>
      </c>
      <c r="M1717" s="14"/>
      <c r="N1717" s="14">
        <v>0.22362467677834399</v>
      </c>
      <c r="O1717" s="14">
        <v>0.239292350811109</v>
      </c>
      <c r="P1717" s="14">
        <v>0.25644242670475997</v>
      </c>
      <c r="Q1717" s="14">
        <v>0.23883088904489699</v>
      </c>
      <c r="R1717" s="14"/>
      <c r="S1717" s="14">
        <v>0.18074233098551301</v>
      </c>
      <c r="T1717" s="14">
        <v>0.232361222066648</v>
      </c>
      <c r="U1717" s="14">
        <v>0.30509844583088702</v>
      </c>
      <c r="V1717" s="14">
        <v>0.218380264891187</v>
      </c>
      <c r="W1717" s="14">
        <v>0.27333535919888102</v>
      </c>
      <c r="X1717" s="14">
        <v>0.24390407068709999</v>
      </c>
      <c r="Y1717" s="14">
        <v>0.224605151901732</v>
      </c>
      <c r="Z1717" s="14">
        <v>0.222384572767127</v>
      </c>
      <c r="AA1717" s="14">
        <v>0.22695592328511</v>
      </c>
      <c r="AB1717" s="14">
        <v>0.292021459075892</v>
      </c>
      <c r="AC1717" s="14">
        <v>0.267981211165216</v>
      </c>
      <c r="AD1717" s="14">
        <v>0.212735605102186</v>
      </c>
      <c r="AE1717" s="14"/>
      <c r="AF1717" s="14">
        <v>0.26258776796371203</v>
      </c>
      <c r="AG1717" s="14">
        <v>0.20612572889710801</v>
      </c>
      <c r="AH1717" s="14">
        <v>0.17702662610596301</v>
      </c>
      <c r="AI1717" s="14">
        <v>0.30723131993522301</v>
      </c>
      <c r="AJ1717" s="14">
        <v>0.138183605953066</v>
      </c>
      <c r="AK1717" s="14"/>
      <c r="AL1717" s="14">
        <v>0.178790864147062</v>
      </c>
      <c r="AM1717" s="14">
        <v>0.25412174914410002</v>
      </c>
      <c r="AN1717" s="14">
        <v>0.19042629845134501</v>
      </c>
      <c r="AO1717" s="14">
        <v>0.30443156886629602</v>
      </c>
      <c r="AP1717" s="14">
        <v>0.123157207336964</v>
      </c>
      <c r="AQ1717" s="14">
        <v>0.30124042880683199</v>
      </c>
      <c r="AR1717" s="14"/>
      <c r="AS1717" s="14">
        <v>0.26099109730549802</v>
      </c>
      <c r="AT1717" s="14">
        <v>0.26598619999311401</v>
      </c>
      <c r="AU1717" s="14">
        <v>0.218672265713617</v>
      </c>
      <c r="AV1717" s="14">
        <v>0.20560930634493399</v>
      </c>
      <c r="AW1717" s="14">
        <v>7.3153764067485194E-2</v>
      </c>
      <c r="AX1717" s="14"/>
      <c r="AY1717" s="14">
        <v>0.13768405289357</v>
      </c>
      <c r="AZ1717" s="14">
        <v>0.20491798645593601</v>
      </c>
      <c r="BA1717" s="14">
        <v>0.25071501994134598</v>
      </c>
      <c r="BB1717" s="14">
        <v>0.24690199326487999</v>
      </c>
      <c r="BC1717" s="14">
        <v>0.224876825018826</v>
      </c>
      <c r="BD1717" s="14">
        <v>0.22728861560556099</v>
      </c>
      <c r="BE1717" s="14">
        <v>0.27366138741531298</v>
      </c>
      <c r="BF1717" s="14">
        <v>0.23897520490666399</v>
      </c>
      <c r="BG1717" s="14">
        <v>0.24036467681540799</v>
      </c>
      <c r="BH1717" s="14">
        <v>0.262382554880907</v>
      </c>
      <c r="BI1717" s="14">
        <v>0.26480082144113698</v>
      </c>
      <c r="BJ1717" s="14">
        <v>0.24900734736316901</v>
      </c>
      <c r="BK1717" s="14">
        <v>0.19904240799088099</v>
      </c>
      <c r="BL1717" s="14">
        <v>0.36102961238846198</v>
      </c>
      <c r="BM1717" s="14">
        <v>0.31354513207176199</v>
      </c>
      <c r="BN1717" s="14">
        <v>8.3172107407320603E-2</v>
      </c>
      <c r="BO1717" s="14"/>
      <c r="BP1717" s="14">
        <v>0.20008544057841501</v>
      </c>
      <c r="BQ1717" s="14">
        <v>0.24802487430130901</v>
      </c>
      <c r="BR1717" s="14">
        <v>0.24741179762317</v>
      </c>
      <c r="BS1717" s="14">
        <v>0.226275720623586</v>
      </c>
      <c r="BT1717" s="14">
        <v>0.287244170380337</v>
      </c>
      <c r="BU1717" s="14">
        <v>0.29531775960689699</v>
      </c>
      <c r="BV1717" s="14"/>
      <c r="BW1717" s="14">
        <v>0.23742213618372701</v>
      </c>
      <c r="BX1717" s="14">
        <v>0.25156605109886598</v>
      </c>
      <c r="BY1717" s="14" t="s">
        <v>120</v>
      </c>
      <c r="BZ1717" s="14">
        <v>0.21069404394323701</v>
      </c>
      <c r="CA1717" s="14">
        <v>0.24955122620436701</v>
      </c>
      <c r="CB1717" s="14">
        <v>0.23008798166157399</v>
      </c>
      <c r="CC1717" s="14">
        <v>0.25022828326936097</v>
      </c>
      <c r="CD1717" s="14"/>
      <c r="CE1717" s="14">
        <v>0.20573323128079599</v>
      </c>
      <c r="CF1717" s="14">
        <v>0.21103856067481999</v>
      </c>
      <c r="CG1717" s="14">
        <v>0.26914849262538898</v>
      </c>
      <c r="CH1717" s="14">
        <v>0.23530045554536</v>
      </c>
      <c r="CI1717" s="14"/>
      <c r="CJ1717" s="14">
        <v>0.220244769364453</v>
      </c>
      <c r="CK1717" s="14">
        <v>0.23688212103651701</v>
      </c>
      <c r="CL1717" s="14">
        <v>0.23936934919692099</v>
      </c>
      <c r="CM1717" s="14">
        <v>0.286589720328919</v>
      </c>
      <c r="CN1717" s="14"/>
      <c r="CO1717" s="14">
        <v>0.18518299735963201</v>
      </c>
      <c r="CP1717" s="14">
        <v>0.24540462809644101</v>
      </c>
      <c r="CQ1717" s="14"/>
      <c r="CR1717" s="14">
        <v>0.221592941295368</v>
      </c>
      <c r="CS1717" s="14">
        <v>0.23807114022189099</v>
      </c>
    </row>
    <row r="1718" spans="2:97" x14ac:dyDescent="0.3">
      <c r="B1718" t="s">
        <v>233</v>
      </c>
      <c r="C1718" s="14">
        <v>5.5235830100009403E-2</v>
      </c>
      <c r="D1718" s="14">
        <v>6.5883416366729702E-2</v>
      </c>
      <c r="E1718" s="14">
        <v>4.4984192055272001E-2</v>
      </c>
      <c r="F1718" s="14"/>
      <c r="G1718" s="14">
        <v>8.4176594388993706E-2</v>
      </c>
      <c r="H1718" s="14">
        <v>4.4125353386083303E-2</v>
      </c>
      <c r="I1718" s="14">
        <v>6.0012922221742003E-2</v>
      </c>
      <c r="J1718" s="14">
        <v>5.8799101754207002E-2</v>
      </c>
      <c r="K1718" s="14">
        <v>4.7079155458092603E-2</v>
      </c>
      <c r="L1718" s="14">
        <v>4.38463926714334E-2</v>
      </c>
      <c r="M1718" s="14"/>
      <c r="N1718" s="14">
        <v>6.1098002718039703E-2</v>
      </c>
      <c r="O1718" s="14">
        <v>5.2709019921660299E-2</v>
      </c>
      <c r="P1718" s="14">
        <v>6.9568111978268607E-2</v>
      </c>
      <c r="Q1718" s="14">
        <v>3.9610155575812801E-2</v>
      </c>
      <c r="R1718" s="14"/>
      <c r="S1718" s="14">
        <v>4.6754064134208302E-2</v>
      </c>
      <c r="T1718" s="14">
        <v>3.7151558063727101E-2</v>
      </c>
      <c r="U1718" s="14">
        <v>3.2490101799116697E-2</v>
      </c>
      <c r="V1718" s="14">
        <v>6.3730170713619805E-2</v>
      </c>
      <c r="W1718" s="14">
        <v>0.11845960780428499</v>
      </c>
      <c r="X1718" s="14">
        <v>6.75378318098597E-2</v>
      </c>
      <c r="Y1718" s="14">
        <v>7.2717046580219796E-2</v>
      </c>
      <c r="Z1718" s="14">
        <v>4.8381996885420303E-2</v>
      </c>
      <c r="AA1718" s="14">
        <v>4.9053220540573199E-2</v>
      </c>
      <c r="AB1718" s="14">
        <v>3.2747599608830003E-2</v>
      </c>
      <c r="AC1718" s="14">
        <v>5.48319114805585E-2</v>
      </c>
      <c r="AD1718" s="14">
        <v>7.7041496943427906E-2</v>
      </c>
      <c r="AE1718" s="14"/>
      <c r="AF1718" s="14">
        <v>4.0652496343119703E-2</v>
      </c>
      <c r="AG1718" s="14">
        <v>4.8871955702860799E-2</v>
      </c>
      <c r="AH1718" s="14">
        <v>7.1028216404340094E-2</v>
      </c>
      <c r="AI1718" s="14">
        <v>8.9713318645192705E-2</v>
      </c>
      <c r="AJ1718" s="14">
        <v>6.0759900719109201E-2</v>
      </c>
      <c r="AK1718" s="14"/>
      <c r="AL1718" s="14">
        <v>5.9456366518350699E-2</v>
      </c>
      <c r="AM1718" s="14">
        <v>4.1703380169772701E-2</v>
      </c>
      <c r="AN1718" s="14">
        <v>5.8563369897749303E-2</v>
      </c>
      <c r="AO1718" s="14">
        <v>7.3254612565320704E-2</v>
      </c>
      <c r="AP1718" s="14">
        <v>5.7522305107959498E-2</v>
      </c>
      <c r="AQ1718" s="14">
        <v>3.39151349205217E-2</v>
      </c>
      <c r="AR1718" s="14"/>
      <c r="AS1718" s="14">
        <v>4.5869347594675799E-2</v>
      </c>
      <c r="AT1718" s="14">
        <v>6.2336283688566203E-2</v>
      </c>
      <c r="AU1718" s="14">
        <v>4.4982417539890601E-2</v>
      </c>
      <c r="AV1718" s="14">
        <v>7.33329824712768E-2</v>
      </c>
      <c r="AW1718" s="14">
        <v>5.0901120788686097E-2</v>
      </c>
      <c r="AX1718" s="14"/>
      <c r="AY1718" s="14">
        <v>0.181924559405308</v>
      </c>
      <c r="AZ1718" s="14">
        <v>6.2623407866981007E-2</v>
      </c>
      <c r="BA1718" s="14">
        <v>2.4238843058381501E-2</v>
      </c>
      <c r="BB1718" s="14">
        <v>9.5644491414104901E-2</v>
      </c>
      <c r="BC1718" s="14">
        <v>4.2290694493308197E-2</v>
      </c>
      <c r="BD1718" s="14">
        <v>4.6506251104123E-2</v>
      </c>
      <c r="BE1718" s="14">
        <v>6.6551063450201495E-2</v>
      </c>
      <c r="BF1718" s="14">
        <v>3.8718287878869898E-2</v>
      </c>
      <c r="BG1718" s="14">
        <v>0.106738928748931</v>
      </c>
      <c r="BH1718" s="14">
        <v>3.61369409563638E-2</v>
      </c>
      <c r="BI1718" s="14">
        <v>4.8487510742631697E-2</v>
      </c>
      <c r="BJ1718" s="14">
        <v>4.9161927363204801E-2</v>
      </c>
      <c r="BK1718" s="14">
        <v>6.2735093347002696E-2</v>
      </c>
      <c r="BL1718" s="14">
        <v>0.100599935139899</v>
      </c>
      <c r="BM1718" s="14">
        <v>3.6478658995334902E-2</v>
      </c>
      <c r="BN1718" s="14">
        <v>5.4623058869719902E-2</v>
      </c>
      <c r="BO1718" s="14"/>
      <c r="BP1718" s="14">
        <v>6.8321762714673606E-2</v>
      </c>
      <c r="BQ1718" s="14">
        <v>4.9047924046293601E-2</v>
      </c>
      <c r="BR1718" s="14">
        <v>3.8809444036881899E-2</v>
      </c>
      <c r="BS1718" s="14">
        <v>6.2940229703131095E-2</v>
      </c>
      <c r="BT1718" s="14">
        <v>5.3611283279326502E-2</v>
      </c>
      <c r="BU1718" s="14">
        <v>4.8016413964234998E-2</v>
      </c>
      <c r="BV1718" s="14"/>
      <c r="BW1718" s="14">
        <v>5.63979395513882E-2</v>
      </c>
      <c r="BX1718" s="14">
        <v>5.3229461268300998E-2</v>
      </c>
      <c r="BY1718" s="14" t="s">
        <v>120</v>
      </c>
      <c r="BZ1718" s="14">
        <v>4.8167594552663701E-2</v>
      </c>
      <c r="CA1718" s="14">
        <v>7.2158625286277894E-2</v>
      </c>
      <c r="CB1718" s="14">
        <v>5.6140437024138401E-2</v>
      </c>
      <c r="CC1718" s="14">
        <v>1.8572745671663799E-2</v>
      </c>
      <c r="CD1718" s="14"/>
      <c r="CE1718" s="14">
        <v>5.1622839261748703E-2</v>
      </c>
      <c r="CF1718" s="14">
        <v>6.6804705538478296E-2</v>
      </c>
      <c r="CG1718" s="14">
        <v>5.76694681231446E-2</v>
      </c>
      <c r="CH1718" s="14">
        <v>5.5658507805779099E-2</v>
      </c>
      <c r="CI1718" s="14"/>
      <c r="CJ1718" s="14">
        <v>4.55537332758678E-2</v>
      </c>
      <c r="CK1718" s="14">
        <v>6.9923566203430404E-2</v>
      </c>
      <c r="CL1718" s="14">
        <v>5.2250910781522997E-2</v>
      </c>
      <c r="CM1718" s="14">
        <v>6.0981298886910798E-2</v>
      </c>
      <c r="CN1718" s="14"/>
      <c r="CO1718" s="14">
        <v>4.2736397641614798E-2</v>
      </c>
      <c r="CP1718" s="14">
        <v>5.4453083606830897E-2</v>
      </c>
      <c r="CQ1718" s="14"/>
      <c r="CR1718" s="14">
        <v>4.2496921169659897E-2</v>
      </c>
      <c r="CS1718" s="14">
        <v>5.6148492932230697E-2</v>
      </c>
    </row>
    <row r="1719" spans="2:97" x14ac:dyDescent="0.3">
      <c r="B1719" t="s">
        <v>234</v>
      </c>
      <c r="C1719" s="14">
        <v>2.2522068336919498E-2</v>
      </c>
      <c r="D1719" s="14">
        <v>2.4333512413194501E-2</v>
      </c>
      <c r="E1719" s="14">
        <v>2.0816878781365601E-2</v>
      </c>
      <c r="F1719" s="14"/>
      <c r="G1719" s="14">
        <v>2.3948814691725901E-2</v>
      </c>
      <c r="H1719" s="14">
        <v>2.91494681407902E-2</v>
      </c>
      <c r="I1719" s="14">
        <v>1.7006025710412199E-2</v>
      </c>
      <c r="J1719" s="14">
        <v>8.3224483951590093E-3</v>
      </c>
      <c r="K1719" s="14">
        <v>5.1672872692907303E-2</v>
      </c>
      <c r="L1719" s="14">
        <v>1.2613892700582101E-2</v>
      </c>
      <c r="M1719" s="14"/>
      <c r="N1719" s="14">
        <v>3.3252945880596803E-2</v>
      </c>
      <c r="O1719" s="14">
        <v>2.5051097349250099E-2</v>
      </c>
      <c r="P1719" s="14">
        <v>1.50723826228781E-2</v>
      </c>
      <c r="Q1719" s="14">
        <v>1.5146400893413899E-2</v>
      </c>
      <c r="R1719" s="14"/>
      <c r="S1719" s="14">
        <v>2.4137750288639001E-2</v>
      </c>
      <c r="T1719" s="14">
        <v>2.8912443951993799E-2</v>
      </c>
      <c r="U1719" s="14">
        <v>1.1307114055052799E-2</v>
      </c>
      <c r="V1719" s="14">
        <v>2.7462319366085401E-2</v>
      </c>
      <c r="W1719" s="14">
        <v>2.0492327850662299E-2</v>
      </c>
      <c r="X1719" s="14">
        <v>1.9759825544827501E-2</v>
      </c>
      <c r="Y1719" s="14">
        <v>1.14245245659615E-2</v>
      </c>
      <c r="Z1719" s="14">
        <v>7.9104611216130605E-2</v>
      </c>
      <c r="AA1719" s="14">
        <v>2.2906096517580299E-2</v>
      </c>
      <c r="AB1719" s="14">
        <v>1.15928147971815E-2</v>
      </c>
      <c r="AC1719" s="14">
        <v>2.3313899322562399E-2</v>
      </c>
      <c r="AD1719" s="14">
        <v>0</v>
      </c>
      <c r="AE1719" s="14"/>
      <c r="AF1719" s="14">
        <v>2.0302596441893101E-2</v>
      </c>
      <c r="AG1719" s="14">
        <v>1.6730854827962299E-2</v>
      </c>
      <c r="AH1719" s="14">
        <v>2.9822620722959201E-2</v>
      </c>
      <c r="AI1719" s="14">
        <v>3.5305624194964497E-2</v>
      </c>
      <c r="AJ1719" s="14">
        <v>5.3022013424347897E-2</v>
      </c>
      <c r="AK1719" s="14"/>
      <c r="AL1719" s="14">
        <v>1.87634866334709E-2</v>
      </c>
      <c r="AM1719" s="14">
        <v>2.3863061087866299E-2</v>
      </c>
      <c r="AN1719" s="14">
        <v>1.0577450287284299E-2</v>
      </c>
      <c r="AO1719" s="14">
        <v>2.8892275258214199E-2</v>
      </c>
      <c r="AP1719" s="14">
        <v>5.8711264166588298E-2</v>
      </c>
      <c r="AQ1719" s="14">
        <v>2.2365191372984601E-2</v>
      </c>
      <c r="AR1719" s="14"/>
      <c r="AS1719" s="14">
        <v>1.40923093225636E-2</v>
      </c>
      <c r="AT1719" s="14">
        <v>3.04725619016364E-2</v>
      </c>
      <c r="AU1719" s="14">
        <v>1.966915558843E-2</v>
      </c>
      <c r="AV1719" s="14">
        <v>3.17318732979672E-2</v>
      </c>
      <c r="AW1719" s="14">
        <v>2.29629542291163E-2</v>
      </c>
      <c r="AX1719" s="14"/>
      <c r="AY1719" s="14">
        <v>0</v>
      </c>
      <c r="AZ1719" s="14">
        <v>1.3188776095321E-2</v>
      </c>
      <c r="BA1719" s="14">
        <v>7.6431142447897001E-3</v>
      </c>
      <c r="BB1719" s="14">
        <v>8.3979504180170302E-3</v>
      </c>
      <c r="BC1719" s="14">
        <v>4.0346136837811603E-2</v>
      </c>
      <c r="BD1719" s="14">
        <v>4.0726549113253199E-2</v>
      </c>
      <c r="BE1719" s="14">
        <v>2.0097905825928498E-2</v>
      </c>
      <c r="BF1719" s="14">
        <v>0</v>
      </c>
      <c r="BG1719" s="14">
        <v>2.84212981281242E-2</v>
      </c>
      <c r="BH1719" s="14">
        <v>8.4279631529369306E-3</v>
      </c>
      <c r="BI1719" s="14">
        <v>4.7763440450881399E-2</v>
      </c>
      <c r="BJ1719" s="14">
        <v>1.45036237294968E-2</v>
      </c>
      <c r="BK1719" s="14">
        <v>1.27940930586216E-2</v>
      </c>
      <c r="BL1719" s="14">
        <v>1.85222216255298E-2</v>
      </c>
      <c r="BM1719" s="14">
        <v>0</v>
      </c>
      <c r="BN1719" s="14">
        <v>3.5549010904944001E-2</v>
      </c>
      <c r="BO1719" s="14"/>
      <c r="BP1719" s="14">
        <v>3.0175346647261601E-2</v>
      </c>
      <c r="BQ1719" s="14">
        <v>2.17174425627693E-2</v>
      </c>
      <c r="BR1719" s="14">
        <v>1.4167064198854299E-2</v>
      </c>
      <c r="BS1719" s="14">
        <v>1.78625158422983E-2</v>
      </c>
      <c r="BT1719" s="14">
        <v>2.37285911907027E-2</v>
      </c>
      <c r="BU1719" s="14">
        <v>2.86196630976857E-2</v>
      </c>
      <c r="BV1719" s="14"/>
      <c r="BW1719" s="14">
        <v>2.17736041852176E-2</v>
      </c>
      <c r="BX1719" s="14">
        <v>1.2662779889811101E-2</v>
      </c>
      <c r="BY1719" s="14" t="s">
        <v>120</v>
      </c>
      <c r="BZ1719" s="14">
        <v>2.7946155869738299E-2</v>
      </c>
      <c r="CA1719" s="14">
        <v>3.1329787376591998E-2</v>
      </c>
      <c r="CB1719" s="14">
        <v>2.45698480861169E-2</v>
      </c>
      <c r="CC1719" s="14">
        <v>3.4074208958347001E-2</v>
      </c>
      <c r="CD1719" s="14"/>
      <c r="CE1719" s="14">
        <v>2.5162008296650201E-2</v>
      </c>
      <c r="CF1719" s="14">
        <v>1.9796837539915599E-2</v>
      </c>
      <c r="CG1719" s="14">
        <v>3.6584996802189303E-2</v>
      </c>
      <c r="CH1719" s="14">
        <v>2.3989136863527102E-2</v>
      </c>
      <c r="CI1719" s="14"/>
      <c r="CJ1719" s="14">
        <v>1.36106958817579E-2</v>
      </c>
      <c r="CK1719" s="14">
        <v>3.0595080722318199E-2</v>
      </c>
      <c r="CL1719" s="14">
        <v>2.41557320414049E-2</v>
      </c>
      <c r="CM1719" s="14">
        <v>7.12013557766401E-3</v>
      </c>
      <c r="CN1719" s="14"/>
      <c r="CO1719" s="14">
        <v>2.0393376058053001E-2</v>
      </c>
      <c r="CP1719" s="14">
        <v>2.2617520150612101E-2</v>
      </c>
      <c r="CQ1719" s="14"/>
      <c r="CR1719" s="14">
        <v>1.58693343628818E-2</v>
      </c>
      <c r="CS1719" s="14">
        <v>2.2117642252279201E-2</v>
      </c>
    </row>
    <row r="1720" spans="2:97" x14ac:dyDescent="0.3">
      <c r="B1720" t="s">
        <v>92</v>
      </c>
      <c r="C1720" s="14">
        <v>3.73532805038303E-2</v>
      </c>
      <c r="D1720" s="14">
        <v>3.0766386203055201E-2</v>
      </c>
      <c r="E1720" s="14">
        <v>4.39071752310837E-2</v>
      </c>
      <c r="F1720" s="14"/>
      <c r="G1720" s="14">
        <v>3.1116916256231499E-2</v>
      </c>
      <c r="H1720" s="14">
        <v>3.7937409013944899E-2</v>
      </c>
      <c r="I1720" s="14">
        <v>4.0566917940335699E-2</v>
      </c>
      <c r="J1720" s="14">
        <v>3.3127827099409798E-2</v>
      </c>
      <c r="K1720" s="14">
        <v>4.5247222629269397E-2</v>
      </c>
      <c r="L1720" s="14">
        <v>3.6514225674522699E-2</v>
      </c>
      <c r="M1720" s="14"/>
      <c r="N1720" s="14">
        <v>1.7690806875822598E-2</v>
      </c>
      <c r="O1720" s="14">
        <v>3.9971754820722502E-2</v>
      </c>
      <c r="P1720" s="14">
        <v>4.7086779539026499E-2</v>
      </c>
      <c r="Q1720" s="14">
        <v>4.5772075899738397E-2</v>
      </c>
      <c r="R1720" s="14"/>
      <c r="S1720" s="14">
        <v>2.96244741952452E-2</v>
      </c>
      <c r="T1720" s="14">
        <v>4.6049203145249698E-2</v>
      </c>
      <c r="U1720" s="14">
        <v>1.7263667815454901E-2</v>
      </c>
      <c r="V1720" s="14">
        <v>2.5107316944301301E-2</v>
      </c>
      <c r="W1720" s="14">
        <v>3.4501667393322603E-2</v>
      </c>
      <c r="X1720" s="14">
        <v>3.87629028740012E-2</v>
      </c>
      <c r="Y1720" s="14">
        <v>3.4330846299987297E-2</v>
      </c>
      <c r="Z1720" s="14">
        <v>3.42641145118949E-2</v>
      </c>
      <c r="AA1720" s="14">
        <v>4.51992085123782E-2</v>
      </c>
      <c r="AB1720" s="14">
        <v>6.4231180808221502E-2</v>
      </c>
      <c r="AC1720" s="14">
        <v>4.1714129102502197E-2</v>
      </c>
      <c r="AD1720" s="14">
        <v>2.4089806751440599E-2</v>
      </c>
      <c r="AE1720" s="14"/>
      <c r="AF1720" s="14">
        <v>3.4681092081385999E-2</v>
      </c>
      <c r="AG1720" s="14">
        <v>2.98974268156438E-2</v>
      </c>
      <c r="AH1720" s="14">
        <v>5.0148410954757403E-2</v>
      </c>
      <c r="AI1720" s="14">
        <v>3.1692194860887E-2</v>
      </c>
      <c r="AJ1720" s="14">
        <v>3.5275235058434003E-2</v>
      </c>
      <c r="AK1720" s="14"/>
      <c r="AL1720" s="14">
        <v>2.48249810684593E-2</v>
      </c>
      <c r="AM1720" s="14">
        <v>2.0117822841626099E-2</v>
      </c>
      <c r="AN1720" s="14">
        <v>4.4360650064592E-2</v>
      </c>
      <c r="AO1720" s="14">
        <v>4.6379384722298599E-2</v>
      </c>
      <c r="AP1720" s="14">
        <v>2.30836413200723E-2</v>
      </c>
      <c r="AQ1720" s="14">
        <v>5.3710943001709997E-2</v>
      </c>
      <c r="AR1720" s="14"/>
      <c r="AS1720" s="14">
        <v>3.7651146634659301E-2</v>
      </c>
      <c r="AT1720" s="14">
        <v>4.81502485595919E-2</v>
      </c>
      <c r="AU1720" s="14">
        <v>3.9896064525606303E-2</v>
      </c>
      <c r="AV1720" s="14">
        <v>1.13065636018338E-2</v>
      </c>
      <c r="AW1720" s="14">
        <v>0</v>
      </c>
      <c r="AX1720" s="14"/>
      <c r="AY1720" s="14">
        <v>0</v>
      </c>
      <c r="AZ1720" s="14">
        <v>0.132457559200889</v>
      </c>
      <c r="BA1720" s="14">
        <v>4.3416644434558303E-2</v>
      </c>
      <c r="BB1720" s="14">
        <v>3.8788770699379797E-2</v>
      </c>
      <c r="BC1720" s="14">
        <v>4.8718559395818997E-2</v>
      </c>
      <c r="BD1720" s="14">
        <v>4.6757397445171003E-2</v>
      </c>
      <c r="BE1720" s="14">
        <v>2.3869150000511E-2</v>
      </c>
      <c r="BF1720" s="14">
        <v>6.5916119714701897E-3</v>
      </c>
      <c r="BG1720" s="14">
        <v>2.9850765699904701E-2</v>
      </c>
      <c r="BH1720" s="14">
        <v>2.8079148954053799E-2</v>
      </c>
      <c r="BI1720" s="14">
        <v>2.2373085974658199E-2</v>
      </c>
      <c r="BJ1720" s="14">
        <v>3.8664273941732601E-2</v>
      </c>
      <c r="BK1720" s="14">
        <v>3.7109158088684903E-2</v>
      </c>
      <c r="BL1720" s="14">
        <v>0</v>
      </c>
      <c r="BM1720" s="14">
        <v>0</v>
      </c>
      <c r="BN1720" s="14">
        <v>2.7042291851324101E-2</v>
      </c>
      <c r="BO1720" s="14"/>
      <c r="BP1720" s="14">
        <v>2.3314596007462399E-2</v>
      </c>
      <c r="BQ1720" s="14">
        <v>4.71055538034836E-2</v>
      </c>
      <c r="BR1720" s="14">
        <v>5.1265414150841702E-2</v>
      </c>
      <c r="BS1720" s="14">
        <v>3.4861480292857003E-2</v>
      </c>
      <c r="BT1720" s="14">
        <v>4.1914126995273103E-2</v>
      </c>
      <c r="BU1720" s="14">
        <v>1.0895849745320599E-2</v>
      </c>
      <c r="BV1720" s="14"/>
      <c r="BW1720" s="14">
        <v>2.8880429783725601E-2</v>
      </c>
      <c r="BX1720" s="14">
        <v>2.5268171323135601E-2</v>
      </c>
      <c r="BY1720" s="14" t="s">
        <v>120</v>
      </c>
      <c r="BZ1720" s="14">
        <v>5.9043112295065599E-2</v>
      </c>
      <c r="CA1720" s="14">
        <v>6.4440230887597594E-2</v>
      </c>
      <c r="CB1720" s="14">
        <v>4.1334312065375599E-2</v>
      </c>
      <c r="CC1720" s="14">
        <v>6.8763221517122206E-2</v>
      </c>
      <c r="CD1720" s="14"/>
      <c r="CE1720" s="14">
        <v>4.3748634392479301E-2</v>
      </c>
      <c r="CF1720" s="14">
        <v>3.6582135862562003E-2</v>
      </c>
      <c r="CG1720" s="14">
        <v>6.2253517713720202E-2</v>
      </c>
      <c r="CH1720" s="14">
        <v>1.5813890018797901E-2</v>
      </c>
      <c r="CI1720" s="14"/>
      <c r="CJ1720" s="14">
        <v>3.3801560333120803E-2</v>
      </c>
      <c r="CK1720" s="14">
        <v>2.32958427038416E-2</v>
      </c>
      <c r="CL1720" s="14">
        <v>3.8277655204803501E-2</v>
      </c>
      <c r="CM1720" s="14">
        <v>8.3439799413224006E-2</v>
      </c>
      <c r="CN1720" s="14"/>
      <c r="CO1720" s="14">
        <v>9.2343948851556397E-3</v>
      </c>
      <c r="CP1720" s="14">
        <v>4.0215169485447899E-2</v>
      </c>
      <c r="CQ1720" s="14"/>
      <c r="CR1720" s="14">
        <v>1.5445388534603101E-2</v>
      </c>
      <c r="CS1720" s="14">
        <v>3.9218351292239703E-2</v>
      </c>
    </row>
    <row r="1721" spans="2:97" x14ac:dyDescent="0.3">
      <c r="B1721" t="s">
        <v>235</v>
      </c>
      <c r="C1721" s="14">
        <v>0.646334772804811</v>
      </c>
      <c r="D1721" s="14">
        <v>0.61500004598178404</v>
      </c>
      <c r="E1721" s="14">
        <v>0.675937946555766</v>
      </c>
      <c r="F1721" s="14"/>
      <c r="G1721" s="14">
        <v>0.64637098891852895</v>
      </c>
      <c r="H1721" s="14">
        <v>0.69040943756776596</v>
      </c>
      <c r="I1721" s="14">
        <v>0.65960567024238803</v>
      </c>
      <c r="J1721" s="14">
        <v>0.63518205459319699</v>
      </c>
      <c r="K1721" s="14">
        <v>0.60044642962822303</v>
      </c>
      <c r="L1721" s="14">
        <v>0.639477632465139</v>
      </c>
      <c r="M1721" s="14"/>
      <c r="N1721" s="14">
        <v>0.66433356774719698</v>
      </c>
      <c r="O1721" s="14">
        <v>0.64297577709725795</v>
      </c>
      <c r="P1721" s="14">
        <v>0.61183029915506704</v>
      </c>
      <c r="Q1721" s="14">
        <v>0.66064047858613795</v>
      </c>
      <c r="R1721" s="14"/>
      <c r="S1721" s="14">
        <v>0.71874138039639401</v>
      </c>
      <c r="T1721" s="14">
        <v>0.65552557277238099</v>
      </c>
      <c r="U1721" s="14">
        <v>0.633840670499489</v>
      </c>
      <c r="V1721" s="14">
        <v>0.665319928084806</v>
      </c>
      <c r="W1721" s="14">
        <v>0.55321103775284897</v>
      </c>
      <c r="X1721" s="14">
        <v>0.63003536908421098</v>
      </c>
      <c r="Y1721" s="14">
        <v>0.65692243065209899</v>
      </c>
      <c r="Z1721" s="14">
        <v>0.61586470461942699</v>
      </c>
      <c r="AA1721" s="14">
        <v>0.65588555114435898</v>
      </c>
      <c r="AB1721" s="14">
        <v>0.59940694570987496</v>
      </c>
      <c r="AC1721" s="14">
        <v>0.61215884892916095</v>
      </c>
      <c r="AD1721" s="14">
        <v>0.68613309120294497</v>
      </c>
      <c r="AE1721" s="14"/>
      <c r="AF1721" s="14">
        <v>0.64177604716988901</v>
      </c>
      <c r="AG1721" s="14">
        <v>0.69837403375642604</v>
      </c>
      <c r="AH1721" s="14">
        <v>0.67197412581198002</v>
      </c>
      <c r="AI1721" s="14">
        <v>0.53605754236373304</v>
      </c>
      <c r="AJ1721" s="14">
        <v>0.71275924484504305</v>
      </c>
      <c r="AK1721" s="14"/>
      <c r="AL1721" s="14">
        <v>0.71816430163265699</v>
      </c>
      <c r="AM1721" s="14">
        <v>0.66019398675663499</v>
      </c>
      <c r="AN1721" s="14">
        <v>0.69607223129902895</v>
      </c>
      <c r="AO1721" s="14">
        <v>0.54704215858786998</v>
      </c>
      <c r="AP1721" s="14">
        <v>0.73752558206841601</v>
      </c>
      <c r="AQ1721" s="14">
        <v>0.58876830189795204</v>
      </c>
      <c r="AR1721" s="14"/>
      <c r="AS1721" s="14">
        <v>0.64139609914260398</v>
      </c>
      <c r="AT1721" s="14">
        <v>0.59305470585709097</v>
      </c>
      <c r="AU1721" s="14">
        <v>0.67678009663245597</v>
      </c>
      <c r="AV1721" s="14">
        <v>0.678019274283988</v>
      </c>
      <c r="AW1721" s="14">
        <v>0.85298216091471202</v>
      </c>
      <c r="AX1721" s="14"/>
      <c r="AY1721" s="14">
        <v>0.68039138770112195</v>
      </c>
      <c r="AZ1721" s="14">
        <v>0.58681227038087302</v>
      </c>
      <c r="BA1721" s="14">
        <v>0.67398637832092401</v>
      </c>
      <c r="BB1721" s="14">
        <v>0.61026679420361796</v>
      </c>
      <c r="BC1721" s="14">
        <v>0.64376778425423498</v>
      </c>
      <c r="BD1721" s="14">
        <v>0.63872118673189204</v>
      </c>
      <c r="BE1721" s="14">
        <v>0.615820493308046</v>
      </c>
      <c r="BF1721" s="14">
        <v>0.71571489524299603</v>
      </c>
      <c r="BG1721" s="14">
        <v>0.59462433060763198</v>
      </c>
      <c r="BH1721" s="14">
        <v>0.66497339205573802</v>
      </c>
      <c r="BI1721" s="14">
        <v>0.61657514139069203</v>
      </c>
      <c r="BJ1721" s="14">
        <v>0.64866282760239702</v>
      </c>
      <c r="BK1721" s="14">
        <v>0.68831924751481</v>
      </c>
      <c r="BL1721" s="14">
        <v>0.51984823084610898</v>
      </c>
      <c r="BM1721" s="14">
        <v>0.64997620893290298</v>
      </c>
      <c r="BN1721" s="14">
        <v>0.79961353096669097</v>
      </c>
      <c r="BO1721" s="14"/>
      <c r="BP1721" s="14">
        <v>0.67810285405218795</v>
      </c>
      <c r="BQ1721" s="14">
        <v>0.63410420528614497</v>
      </c>
      <c r="BR1721" s="14">
        <v>0.64834627999025196</v>
      </c>
      <c r="BS1721" s="14">
        <v>0.65806005353812802</v>
      </c>
      <c r="BT1721" s="14">
        <v>0.59350182815436103</v>
      </c>
      <c r="BU1721" s="14">
        <v>0.61715031358586103</v>
      </c>
      <c r="BV1721" s="14"/>
      <c r="BW1721" s="14">
        <v>0.65552589029594199</v>
      </c>
      <c r="BX1721" s="14">
        <v>0.65727353641988595</v>
      </c>
      <c r="BY1721" s="14" t="s">
        <v>120</v>
      </c>
      <c r="BZ1721" s="14">
        <v>0.65414909333929505</v>
      </c>
      <c r="CA1721" s="14">
        <v>0.58252013024516602</v>
      </c>
      <c r="CB1721" s="14">
        <v>0.64786742116279505</v>
      </c>
      <c r="CC1721" s="14">
        <v>0.62836154058350602</v>
      </c>
      <c r="CD1721" s="14"/>
      <c r="CE1721" s="14">
        <v>0.673733286768326</v>
      </c>
      <c r="CF1721" s="14">
        <v>0.66577776038422398</v>
      </c>
      <c r="CG1721" s="14">
        <v>0.57434352473555705</v>
      </c>
      <c r="CH1721" s="14">
        <v>0.66923800976653502</v>
      </c>
      <c r="CI1721" s="14"/>
      <c r="CJ1721" s="14">
        <v>0.6867892411448</v>
      </c>
      <c r="CK1721" s="14">
        <v>0.63930338933389297</v>
      </c>
      <c r="CL1721" s="14">
        <v>0.64594635277534795</v>
      </c>
      <c r="CM1721" s="14">
        <v>0.56186904579328201</v>
      </c>
      <c r="CN1721" s="14"/>
      <c r="CO1721" s="14">
        <v>0.74245283405554496</v>
      </c>
      <c r="CP1721" s="14">
        <v>0.63730959866066805</v>
      </c>
      <c r="CQ1721" s="14"/>
      <c r="CR1721" s="14">
        <v>0.70459541463748698</v>
      </c>
      <c r="CS1721" s="14">
        <v>0.64444437330135895</v>
      </c>
    </row>
    <row r="1722" spans="2:97" x14ac:dyDescent="0.3">
      <c r="B1722" t="s">
        <v>236</v>
      </c>
      <c r="C1722" s="14">
        <v>7.7757898436928999E-2</v>
      </c>
      <c r="D1722" s="14">
        <v>9.0216928779924196E-2</v>
      </c>
      <c r="E1722" s="14">
        <v>6.5801070836637707E-2</v>
      </c>
      <c r="F1722" s="14"/>
      <c r="G1722" s="14">
        <v>0.10812540908072001</v>
      </c>
      <c r="H1722" s="14">
        <v>7.3274821526873396E-2</v>
      </c>
      <c r="I1722" s="14">
        <v>7.7018947932154205E-2</v>
      </c>
      <c r="J1722" s="14">
        <v>6.7121550149365994E-2</v>
      </c>
      <c r="K1722" s="14">
        <v>9.8752028150999802E-2</v>
      </c>
      <c r="L1722" s="14">
        <v>5.6460285372015501E-2</v>
      </c>
      <c r="M1722" s="14"/>
      <c r="N1722" s="14">
        <v>9.4350948598636505E-2</v>
      </c>
      <c r="O1722" s="14">
        <v>7.7760117270910395E-2</v>
      </c>
      <c r="P1722" s="14">
        <v>8.4640494601146699E-2</v>
      </c>
      <c r="Q1722" s="14">
        <v>5.4756556469226697E-2</v>
      </c>
      <c r="R1722" s="14"/>
      <c r="S1722" s="14">
        <v>7.0891814422847296E-2</v>
      </c>
      <c r="T1722" s="14">
        <v>6.6064002015721005E-2</v>
      </c>
      <c r="U1722" s="14">
        <v>4.3797215854169499E-2</v>
      </c>
      <c r="V1722" s="14">
        <v>9.1192490079705299E-2</v>
      </c>
      <c r="W1722" s="14">
        <v>0.13895193565494701</v>
      </c>
      <c r="X1722" s="14">
        <v>8.7297657354687294E-2</v>
      </c>
      <c r="Y1722" s="14">
        <v>8.4141571146181302E-2</v>
      </c>
      <c r="Z1722" s="14">
        <v>0.12748660810155099</v>
      </c>
      <c r="AA1722" s="14">
        <v>7.1959317058153394E-2</v>
      </c>
      <c r="AB1722" s="14">
        <v>4.4340414406011497E-2</v>
      </c>
      <c r="AC1722" s="14">
        <v>7.8145810803120899E-2</v>
      </c>
      <c r="AD1722" s="14">
        <v>7.7041496943427906E-2</v>
      </c>
      <c r="AE1722" s="14"/>
      <c r="AF1722" s="14">
        <v>6.09550927850128E-2</v>
      </c>
      <c r="AG1722" s="14">
        <v>6.5602810530822994E-2</v>
      </c>
      <c r="AH1722" s="14">
        <v>0.100850837127299</v>
      </c>
      <c r="AI1722" s="14">
        <v>0.12501894284015699</v>
      </c>
      <c r="AJ1722" s="14">
        <v>0.11378191414345699</v>
      </c>
      <c r="AK1722" s="14"/>
      <c r="AL1722" s="14">
        <v>7.8219853151821603E-2</v>
      </c>
      <c r="AM1722" s="14">
        <v>6.5566441257638997E-2</v>
      </c>
      <c r="AN1722" s="14">
        <v>6.9140820185033605E-2</v>
      </c>
      <c r="AO1722" s="14">
        <v>0.102146887823535</v>
      </c>
      <c r="AP1722" s="14">
        <v>0.116233569274548</v>
      </c>
      <c r="AQ1722" s="14">
        <v>5.6280326293506301E-2</v>
      </c>
      <c r="AR1722" s="14"/>
      <c r="AS1722" s="14">
        <v>5.9961656917239398E-2</v>
      </c>
      <c r="AT1722" s="14">
        <v>9.2808845590202596E-2</v>
      </c>
      <c r="AU1722" s="14">
        <v>6.4651573128320594E-2</v>
      </c>
      <c r="AV1722" s="14">
        <v>0.105064855769244</v>
      </c>
      <c r="AW1722" s="14">
        <v>7.38640750178024E-2</v>
      </c>
      <c r="AX1722" s="14"/>
      <c r="AY1722" s="14">
        <v>0.181924559405308</v>
      </c>
      <c r="AZ1722" s="14">
        <v>7.5812183962301993E-2</v>
      </c>
      <c r="BA1722" s="14">
        <v>3.1881957303171199E-2</v>
      </c>
      <c r="BB1722" s="14">
        <v>0.104042441832122</v>
      </c>
      <c r="BC1722" s="14">
        <v>8.2636831331119806E-2</v>
      </c>
      <c r="BD1722" s="14">
        <v>8.7232800217376297E-2</v>
      </c>
      <c r="BE1722" s="14">
        <v>8.664896927613E-2</v>
      </c>
      <c r="BF1722" s="14">
        <v>3.8718287878869898E-2</v>
      </c>
      <c r="BG1722" s="14">
        <v>0.13516022687705501</v>
      </c>
      <c r="BH1722" s="14">
        <v>4.4564904109300703E-2</v>
      </c>
      <c r="BI1722" s="14">
        <v>9.6250951193513096E-2</v>
      </c>
      <c r="BJ1722" s="14">
        <v>6.3665551092701694E-2</v>
      </c>
      <c r="BK1722" s="14">
        <v>7.5529186405624296E-2</v>
      </c>
      <c r="BL1722" s="14">
        <v>0.119122156765429</v>
      </c>
      <c r="BM1722" s="14">
        <v>3.6478658995334902E-2</v>
      </c>
      <c r="BN1722" s="14">
        <v>9.0172069774663896E-2</v>
      </c>
      <c r="BO1722" s="14"/>
      <c r="BP1722" s="14">
        <v>9.8497109361935203E-2</v>
      </c>
      <c r="BQ1722" s="14">
        <v>7.0765366609062894E-2</v>
      </c>
      <c r="BR1722" s="14">
        <v>5.29765082357362E-2</v>
      </c>
      <c r="BS1722" s="14">
        <v>8.0802745545429294E-2</v>
      </c>
      <c r="BT1722" s="14">
        <v>7.7339874470029199E-2</v>
      </c>
      <c r="BU1722" s="14">
        <v>7.6636077061920702E-2</v>
      </c>
      <c r="BV1722" s="14"/>
      <c r="BW1722" s="14">
        <v>7.81715437366058E-2</v>
      </c>
      <c r="BX1722" s="14">
        <v>6.5892241158112097E-2</v>
      </c>
      <c r="BY1722" s="14" t="s">
        <v>120</v>
      </c>
      <c r="BZ1722" s="14">
        <v>7.6113750422402093E-2</v>
      </c>
      <c r="CA1722" s="14">
        <v>0.10348841266287</v>
      </c>
      <c r="CB1722" s="14">
        <v>8.0710285110255298E-2</v>
      </c>
      <c r="CC1722" s="14">
        <v>5.2646954630010699E-2</v>
      </c>
      <c r="CD1722" s="14"/>
      <c r="CE1722" s="14">
        <v>7.67848475583989E-2</v>
      </c>
      <c r="CF1722" s="14">
        <v>8.6601543078393795E-2</v>
      </c>
      <c r="CG1722" s="14">
        <v>9.4254464925333903E-2</v>
      </c>
      <c r="CH1722" s="14">
        <v>7.9647644669306294E-2</v>
      </c>
      <c r="CI1722" s="14"/>
      <c r="CJ1722" s="14">
        <v>5.9164429157625799E-2</v>
      </c>
      <c r="CK1722" s="14">
        <v>0.10051864692574899</v>
      </c>
      <c r="CL1722" s="14">
        <v>7.6406642822927903E-2</v>
      </c>
      <c r="CM1722" s="14">
        <v>6.8101434464574895E-2</v>
      </c>
      <c r="CN1722" s="14"/>
      <c r="CO1722" s="14">
        <v>6.3129773699667796E-2</v>
      </c>
      <c r="CP1722" s="14">
        <v>7.7070603757442999E-2</v>
      </c>
      <c r="CQ1722" s="14"/>
      <c r="CR1722" s="14">
        <v>5.8366255532541697E-2</v>
      </c>
      <c r="CS1722" s="14">
        <v>7.8266135184509797E-2</v>
      </c>
    </row>
    <row r="1723" spans="2:97" x14ac:dyDescent="0.3">
      <c r="B1723" t="s">
        <v>237</v>
      </c>
      <c r="C1723" s="14">
        <v>0.56857687436788296</v>
      </c>
      <c r="D1723" s="14">
        <v>0.52478311720185999</v>
      </c>
      <c r="E1723" s="14">
        <v>0.610136875719129</v>
      </c>
      <c r="F1723" s="14"/>
      <c r="G1723" s="14">
        <v>0.53824557983780896</v>
      </c>
      <c r="H1723" s="14">
        <v>0.61713461604089304</v>
      </c>
      <c r="I1723" s="14">
        <v>0.58258672231023401</v>
      </c>
      <c r="J1723" s="14">
        <v>0.56806050444383105</v>
      </c>
      <c r="K1723" s="14">
        <v>0.501694401477223</v>
      </c>
      <c r="L1723" s="14">
        <v>0.58301734709312303</v>
      </c>
      <c r="M1723" s="14"/>
      <c r="N1723" s="14">
        <v>0.56998261914855997</v>
      </c>
      <c r="O1723" s="14">
        <v>0.56521565982634803</v>
      </c>
      <c r="P1723" s="14">
        <v>0.52718980455391995</v>
      </c>
      <c r="Q1723" s="14">
        <v>0.605883922116911</v>
      </c>
      <c r="R1723" s="14"/>
      <c r="S1723" s="14">
        <v>0.64784956597354704</v>
      </c>
      <c r="T1723" s="14">
        <v>0.58946157075665995</v>
      </c>
      <c r="U1723" s="14">
        <v>0.59004345464531904</v>
      </c>
      <c r="V1723" s="14">
        <v>0.57412743800510102</v>
      </c>
      <c r="W1723" s="14">
        <v>0.41425910209790201</v>
      </c>
      <c r="X1723" s="14">
        <v>0.54273771172952401</v>
      </c>
      <c r="Y1723" s="14">
        <v>0.57278085950591795</v>
      </c>
      <c r="Z1723" s="14">
        <v>0.488378096517876</v>
      </c>
      <c r="AA1723" s="14">
        <v>0.58392623408620503</v>
      </c>
      <c r="AB1723" s="14">
        <v>0.55506653130386296</v>
      </c>
      <c r="AC1723" s="14">
        <v>0.53401303812603995</v>
      </c>
      <c r="AD1723" s="14">
        <v>0.60909159425951698</v>
      </c>
      <c r="AE1723" s="14"/>
      <c r="AF1723" s="14">
        <v>0.58082095438487602</v>
      </c>
      <c r="AG1723" s="14">
        <v>0.63277122322560297</v>
      </c>
      <c r="AH1723" s="14">
        <v>0.57112328868468099</v>
      </c>
      <c r="AI1723" s="14">
        <v>0.41103859952357502</v>
      </c>
      <c r="AJ1723" s="14">
        <v>0.59897733070158599</v>
      </c>
      <c r="AK1723" s="14"/>
      <c r="AL1723" s="14">
        <v>0.63994444848083498</v>
      </c>
      <c r="AM1723" s="14">
        <v>0.59462754549899599</v>
      </c>
      <c r="AN1723" s="14">
        <v>0.62693141111399497</v>
      </c>
      <c r="AO1723" s="14">
        <v>0.44489527076433499</v>
      </c>
      <c r="AP1723" s="14">
        <v>0.62129201279386803</v>
      </c>
      <c r="AQ1723" s="14">
        <v>0.53248797560444505</v>
      </c>
      <c r="AR1723" s="14"/>
      <c r="AS1723" s="14">
        <v>0.581434442225364</v>
      </c>
      <c r="AT1723" s="14">
        <v>0.500245860266888</v>
      </c>
      <c r="AU1723" s="14">
        <v>0.61212852350413505</v>
      </c>
      <c r="AV1723" s="14">
        <v>0.57295441851474405</v>
      </c>
      <c r="AW1723" s="14">
        <v>0.77911808589691001</v>
      </c>
      <c r="AX1723" s="14"/>
      <c r="AY1723" s="14">
        <v>0.49846682829581501</v>
      </c>
      <c r="AZ1723" s="14">
        <v>0.51100008641857098</v>
      </c>
      <c r="BA1723" s="14">
        <v>0.642104421017753</v>
      </c>
      <c r="BB1723" s="14">
        <v>0.50622435237149599</v>
      </c>
      <c r="BC1723" s="14">
        <v>0.56113095292311499</v>
      </c>
      <c r="BD1723" s="14">
        <v>0.55148838651451504</v>
      </c>
      <c r="BE1723" s="14">
        <v>0.52917152403191603</v>
      </c>
      <c r="BF1723" s="14">
        <v>0.67699660736412604</v>
      </c>
      <c r="BG1723" s="14">
        <v>0.459464103730577</v>
      </c>
      <c r="BH1723" s="14">
        <v>0.62040848794643799</v>
      </c>
      <c r="BI1723" s="14">
        <v>0.52032419019717902</v>
      </c>
      <c r="BJ1723" s="14">
        <v>0.58499727650969602</v>
      </c>
      <c r="BK1723" s="14">
        <v>0.61279006110918599</v>
      </c>
      <c r="BL1723" s="14">
        <v>0.40072607408068001</v>
      </c>
      <c r="BM1723" s="14">
        <v>0.613497549937568</v>
      </c>
      <c r="BN1723" s="14">
        <v>0.709441461192027</v>
      </c>
      <c r="BO1723" s="14"/>
      <c r="BP1723" s="14">
        <v>0.57960574469025306</v>
      </c>
      <c r="BQ1723" s="14">
        <v>0.56333883867708201</v>
      </c>
      <c r="BR1723" s="14">
        <v>0.595369771754516</v>
      </c>
      <c r="BS1723" s="14">
        <v>0.57725730799269803</v>
      </c>
      <c r="BT1723" s="14">
        <v>0.51616195368433104</v>
      </c>
      <c r="BU1723" s="14">
        <v>0.54051423652394104</v>
      </c>
      <c r="BV1723" s="14"/>
      <c r="BW1723" s="14">
        <v>0.57735434655933604</v>
      </c>
      <c r="BX1723" s="14">
        <v>0.59138129526177396</v>
      </c>
      <c r="BY1723" s="14" t="s">
        <v>120</v>
      </c>
      <c r="BZ1723" s="14">
        <v>0.57803534291689296</v>
      </c>
      <c r="CA1723" s="14">
        <v>0.47903171758229601</v>
      </c>
      <c r="CB1723" s="14">
        <v>0.56715713605254003</v>
      </c>
      <c r="CC1723" s="14">
        <v>0.57571458595349501</v>
      </c>
      <c r="CD1723" s="14"/>
      <c r="CE1723" s="14">
        <v>0.59694843920992702</v>
      </c>
      <c r="CF1723" s="14">
        <v>0.57917621730583002</v>
      </c>
      <c r="CG1723" s="14">
        <v>0.48008905981022298</v>
      </c>
      <c r="CH1723" s="14">
        <v>0.58959036509722895</v>
      </c>
      <c r="CI1723" s="14"/>
      <c r="CJ1723" s="14">
        <v>0.62762481198717401</v>
      </c>
      <c r="CK1723" s="14">
        <v>0.538784742408144</v>
      </c>
      <c r="CL1723" s="14">
        <v>0.56953970995241998</v>
      </c>
      <c r="CM1723" s="14">
        <v>0.493767611328707</v>
      </c>
      <c r="CN1723" s="14"/>
      <c r="CO1723" s="14">
        <v>0.67932306035587697</v>
      </c>
      <c r="CP1723" s="14">
        <v>0.56023899490322504</v>
      </c>
      <c r="CQ1723" s="14"/>
      <c r="CR1723" s="14">
        <v>0.64622915910494605</v>
      </c>
      <c r="CS1723" s="14">
        <v>0.56617823811684898</v>
      </c>
    </row>
    <row r="1724" spans="2:97" x14ac:dyDescent="0.3">
      <c r="C1724" s="14"/>
      <c r="D1724" s="14"/>
      <c r="E1724" s="14"/>
      <c r="F1724" s="14"/>
      <c r="G1724" s="14"/>
      <c r="H1724" s="14"/>
      <c r="I1724" s="14"/>
      <c r="J1724" s="14"/>
      <c r="K1724" s="14"/>
      <c r="L1724" s="14"/>
      <c r="M1724" s="14"/>
      <c r="N1724" s="14"/>
      <c r="O1724" s="14"/>
      <c r="P1724" s="14"/>
      <c r="Q1724" s="14"/>
      <c r="R1724" s="14"/>
      <c r="S1724" s="14"/>
      <c r="T1724" s="14"/>
      <c r="U1724" s="14"/>
      <c r="V1724" s="14"/>
      <c r="W1724" s="14"/>
      <c r="X1724" s="14"/>
      <c r="Y1724" s="14"/>
      <c r="Z1724" s="14"/>
      <c r="AA1724" s="14"/>
      <c r="AB1724" s="14"/>
      <c r="AC1724" s="14"/>
      <c r="AD1724" s="14"/>
      <c r="AE1724" s="14"/>
      <c r="AF1724" s="14"/>
      <c r="AG1724" s="14"/>
      <c r="AH1724" s="14"/>
      <c r="AI1724" s="14"/>
      <c r="AJ1724" s="14"/>
      <c r="AK1724" s="14"/>
      <c r="AL1724" s="14"/>
      <c r="AM1724" s="14"/>
      <c r="AN1724" s="14"/>
      <c r="AO1724" s="14"/>
      <c r="AP1724" s="14"/>
      <c r="AQ1724" s="14"/>
      <c r="AR1724" s="14"/>
      <c r="AS1724" s="14"/>
      <c r="AT1724" s="14"/>
      <c r="AU1724" s="14"/>
      <c r="AV1724" s="14"/>
      <c r="AW1724" s="14"/>
      <c r="AX1724" s="14"/>
      <c r="AY1724" s="14"/>
      <c r="AZ1724" s="14"/>
      <c r="BA1724" s="14"/>
      <c r="BB1724" s="14"/>
      <c r="BC1724" s="14"/>
      <c r="BD1724" s="14"/>
      <c r="BE1724" s="14"/>
      <c r="BF1724" s="14"/>
      <c r="BG1724" s="14"/>
      <c r="BH1724" s="14"/>
      <c r="BI1724" s="14"/>
      <c r="BJ1724" s="14"/>
      <c r="BK1724" s="14"/>
      <c r="BL1724" s="14"/>
      <c r="BM1724" s="14"/>
      <c r="BN1724" s="14"/>
      <c r="BO1724" s="14"/>
      <c r="BP1724" s="14"/>
      <c r="BQ1724" s="14"/>
      <c r="BR1724" s="14"/>
      <c r="BS1724" s="14"/>
      <c r="BT1724" s="14"/>
      <c r="BU1724" s="14"/>
      <c r="BV1724" s="14"/>
      <c r="BW1724" s="14"/>
      <c r="BX1724" s="14"/>
      <c r="BY1724" s="14"/>
      <c r="BZ1724" s="14"/>
      <c r="CA1724" s="14"/>
      <c r="CB1724" s="14"/>
      <c r="CC1724" s="14"/>
      <c r="CD1724" s="14"/>
      <c r="CE1724" s="14"/>
      <c r="CF1724" s="14"/>
      <c r="CG1724" s="14"/>
      <c r="CH1724" s="14"/>
      <c r="CI1724" s="14"/>
      <c r="CJ1724" s="14"/>
      <c r="CK1724" s="14"/>
      <c r="CL1724" s="14"/>
      <c r="CM1724" s="14"/>
      <c r="CN1724" s="14"/>
      <c r="CO1724" s="14"/>
      <c r="CP1724" s="14"/>
      <c r="CQ1724" s="14"/>
      <c r="CR1724" s="14"/>
      <c r="CS1724" s="14"/>
    </row>
    <row r="1725" spans="2:97" x14ac:dyDescent="0.3">
      <c r="B1725" s="6" t="s">
        <v>614</v>
      </c>
      <c r="C1725" s="14"/>
      <c r="D1725" s="14"/>
      <c r="E1725" s="14"/>
      <c r="F1725" s="14"/>
      <c r="G1725" s="14"/>
      <c r="H1725" s="14"/>
      <c r="I1725" s="14"/>
      <c r="J1725" s="14"/>
      <c r="K1725" s="14"/>
      <c r="L1725" s="14"/>
      <c r="M1725" s="14"/>
      <c r="N1725" s="14"/>
      <c r="O1725" s="14"/>
      <c r="P1725" s="14"/>
      <c r="Q1725" s="14"/>
      <c r="R1725" s="14"/>
      <c r="S1725" s="14"/>
      <c r="T1725" s="14"/>
      <c r="U1725" s="14"/>
      <c r="V1725" s="14"/>
      <c r="W1725" s="14"/>
      <c r="X1725" s="14"/>
      <c r="Y1725" s="14"/>
      <c r="Z1725" s="14"/>
      <c r="AA1725" s="14"/>
      <c r="AB1725" s="14"/>
      <c r="AC1725" s="14"/>
      <c r="AD1725" s="14"/>
      <c r="AE1725" s="14"/>
      <c r="AF1725" s="14"/>
      <c r="AG1725" s="14"/>
      <c r="AH1725" s="14"/>
      <c r="AI1725" s="14"/>
      <c r="AJ1725" s="14"/>
      <c r="AK1725" s="14"/>
      <c r="AL1725" s="14"/>
      <c r="AM1725" s="14"/>
      <c r="AN1725" s="14"/>
      <c r="AO1725" s="14"/>
      <c r="AP1725" s="14"/>
      <c r="AQ1725" s="14"/>
      <c r="AR1725" s="14"/>
      <c r="AS1725" s="14"/>
      <c r="AT1725" s="14"/>
      <c r="AU1725" s="14"/>
      <c r="AV1725" s="14"/>
      <c r="AW1725" s="14"/>
      <c r="AX1725" s="14"/>
      <c r="AY1725" s="14"/>
      <c r="AZ1725" s="14"/>
      <c r="BA1725" s="14"/>
      <c r="BB1725" s="14"/>
      <c r="BC1725" s="14"/>
      <c r="BD1725" s="14"/>
      <c r="BE1725" s="14"/>
      <c r="BF1725" s="14"/>
      <c r="BG1725" s="14"/>
      <c r="BH1725" s="14"/>
      <c r="BI1725" s="14"/>
      <c r="BJ1725" s="14"/>
      <c r="BK1725" s="14"/>
      <c r="BL1725" s="14"/>
      <c r="BM1725" s="14"/>
      <c r="BN1725" s="14"/>
      <c r="BO1725" s="14"/>
      <c r="BP1725" s="14"/>
      <c r="BQ1725" s="14"/>
      <c r="BR1725" s="14"/>
      <c r="BS1725" s="14"/>
      <c r="BT1725" s="14"/>
      <c r="BU1725" s="14"/>
      <c r="BV1725" s="14"/>
      <c r="BW1725" s="14"/>
      <c r="BX1725" s="14"/>
      <c r="BY1725" s="14"/>
      <c r="BZ1725" s="14"/>
      <c r="CA1725" s="14"/>
      <c r="CB1725" s="14"/>
      <c r="CC1725" s="14"/>
      <c r="CD1725" s="14"/>
      <c r="CE1725" s="14"/>
      <c r="CF1725" s="14"/>
      <c r="CG1725" s="14"/>
      <c r="CH1725" s="14"/>
      <c r="CI1725" s="14"/>
      <c r="CJ1725" s="14"/>
      <c r="CK1725" s="14"/>
      <c r="CL1725" s="14"/>
      <c r="CM1725" s="14"/>
      <c r="CN1725" s="14"/>
      <c r="CO1725" s="14"/>
      <c r="CP1725" s="14"/>
      <c r="CQ1725" s="14"/>
      <c r="CR1725" s="14"/>
      <c r="CS1725" s="14"/>
    </row>
    <row r="1726" spans="2:97" x14ac:dyDescent="0.3">
      <c r="B1726" s="24" t="s">
        <v>118</v>
      </c>
      <c r="C1726" s="14"/>
      <c r="D1726" s="14"/>
      <c r="E1726" s="14"/>
      <c r="F1726" s="14"/>
      <c r="G1726" s="14"/>
      <c r="H1726" s="14"/>
      <c r="I1726" s="14"/>
      <c r="J1726" s="14"/>
      <c r="K1726" s="14"/>
      <c r="L1726" s="14"/>
      <c r="M1726" s="14"/>
      <c r="N1726" s="14"/>
      <c r="O1726" s="14"/>
      <c r="P1726" s="14"/>
      <c r="Q1726" s="14"/>
      <c r="R1726" s="14"/>
      <c r="S1726" s="14"/>
      <c r="T1726" s="14"/>
      <c r="U1726" s="14"/>
      <c r="V1726" s="14"/>
      <c r="W1726" s="14"/>
      <c r="X1726" s="14"/>
      <c r="Y1726" s="14"/>
      <c r="Z1726" s="14"/>
      <c r="AA1726" s="14"/>
      <c r="AB1726" s="14"/>
      <c r="AC1726" s="14"/>
      <c r="AD1726" s="14"/>
      <c r="AE1726" s="14"/>
      <c r="AF1726" s="14"/>
      <c r="AG1726" s="14"/>
      <c r="AH1726" s="14"/>
      <c r="AI1726" s="14"/>
      <c r="AJ1726" s="14"/>
      <c r="AK1726" s="14"/>
      <c r="AL1726" s="14"/>
      <c r="AM1726" s="14"/>
      <c r="AN1726" s="14"/>
      <c r="AO1726" s="14"/>
      <c r="AP1726" s="14"/>
      <c r="AQ1726" s="14"/>
      <c r="AR1726" s="14"/>
      <c r="AS1726" s="14"/>
      <c r="AT1726" s="14"/>
      <c r="AU1726" s="14"/>
      <c r="AV1726" s="14"/>
      <c r="AW1726" s="14"/>
      <c r="AX1726" s="14"/>
      <c r="AY1726" s="14"/>
      <c r="AZ1726" s="14"/>
      <c r="BA1726" s="14"/>
      <c r="BB1726" s="14"/>
      <c r="BC1726" s="14"/>
      <c r="BD1726" s="14"/>
      <c r="BE1726" s="14"/>
      <c r="BF1726" s="14"/>
      <c r="BG1726" s="14"/>
      <c r="BH1726" s="14"/>
      <c r="BI1726" s="14"/>
      <c r="BJ1726" s="14"/>
      <c r="BK1726" s="14"/>
      <c r="BL1726" s="14"/>
      <c r="BM1726" s="14"/>
      <c r="BN1726" s="14"/>
      <c r="BO1726" s="14"/>
      <c r="BP1726" s="14"/>
      <c r="BQ1726" s="14"/>
      <c r="BR1726" s="14"/>
      <c r="BS1726" s="14"/>
      <c r="BT1726" s="14"/>
      <c r="BU1726" s="14"/>
      <c r="BV1726" s="14"/>
      <c r="BW1726" s="14"/>
      <c r="BX1726" s="14"/>
      <c r="BY1726" s="14"/>
      <c r="BZ1726" s="14"/>
      <c r="CA1726" s="14"/>
      <c r="CB1726" s="14"/>
      <c r="CC1726" s="14"/>
      <c r="CD1726" s="14"/>
      <c r="CE1726" s="14"/>
      <c r="CF1726" s="14"/>
      <c r="CG1726" s="14"/>
      <c r="CH1726" s="14"/>
      <c r="CI1726" s="14"/>
      <c r="CJ1726" s="14"/>
      <c r="CK1726" s="14"/>
      <c r="CL1726" s="14"/>
      <c r="CM1726" s="14"/>
      <c r="CN1726" s="14"/>
      <c r="CO1726" s="14"/>
      <c r="CP1726" s="14"/>
      <c r="CQ1726" s="14"/>
      <c r="CR1726" s="14"/>
      <c r="CS1726" s="14"/>
    </row>
    <row r="1727" spans="2:97" x14ac:dyDescent="0.3">
      <c r="B1727" t="s">
        <v>230</v>
      </c>
      <c r="C1727" s="14">
        <v>0.251253612824545</v>
      </c>
      <c r="D1727" s="14">
        <v>0.22383501891709201</v>
      </c>
      <c r="E1727" s="14">
        <v>0.27675938311871301</v>
      </c>
      <c r="F1727" s="14"/>
      <c r="G1727" s="14">
        <v>0.17397817434915799</v>
      </c>
      <c r="H1727" s="14">
        <v>0.29068704542683499</v>
      </c>
      <c r="I1727" s="14">
        <v>0.26400921746880801</v>
      </c>
      <c r="J1727" s="14">
        <v>0.25170825725019402</v>
      </c>
      <c r="K1727" s="14">
        <v>0.23792827973404901</v>
      </c>
      <c r="L1727" s="14">
        <v>0.26843677651982201</v>
      </c>
      <c r="M1727" s="14"/>
      <c r="N1727" s="14">
        <v>0.26611820840045702</v>
      </c>
      <c r="O1727" s="14">
        <v>0.24126339404469699</v>
      </c>
      <c r="P1727" s="14">
        <v>0.228880985220936</v>
      </c>
      <c r="Q1727" s="14">
        <v>0.26005275123228899</v>
      </c>
      <c r="R1727" s="14"/>
      <c r="S1727" s="14">
        <v>0.28614576611707099</v>
      </c>
      <c r="T1727" s="14">
        <v>0.25042417155138902</v>
      </c>
      <c r="U1727" s="14">
        <v>0.20749297871089001</v>
      </c>
      <c r="V1727" s="14">
        <v>0.27090041282481198</v>
      </c>
      <c r="W1727" s="14">
        <v>0.19442138819955801</v>
      </c>
      <c r="X1727" s="14">
        <v>0.19260112708558799</v>
      </c>
      <c r="Y1727" s="14">
        <v>0.19878441417829901</v>
      </c>
      <c r="Z1727" s="14">
        <v>0.29505070555441998</v>
      </c>
      <c r="AA1727" s="14">
        <v>0.31653322690795499</v>
      </c>
      <c r="AB1727" s="14">
        <v>0.21528869975790299</v>
      </c>
      <c r="AC1727" s="14">
        <v>0.30464918889581599</v>
      </c>
      <c r="AD1727" s="14">
        <v>0.31980978589436099</v>
      </c>
      <c r="AE1727" s="14"/>
      <c r="AF1727" s="14">
        <v>0.24830067620589599</v>
      </c>
      <c r="AG1727" s="14">
        <v>0.27324523293273301</v>
      </c>
      <c r="AH1727" s="14">
        <v>0.230392704463424</v>
      </c>
      <c r="AI1727" s="14">
        <v>0.25219835678933999</v>
      </c>
      <c r="AJ1727" s="14">
        <v>0.24101826832484899</v>
      </c>
      <c r="AK1727" s="14"/>
      <c r="AL1727" s="14">
        <v>0.26627489825515199</v>
      </c>
      <c r="AM1727" s="14">
        <v>0.27418012936897701</v>
      </c>
      <c r="AN1727" s="14">
        <v>0.26230430735557603</v>
      </c>
      <c r="AO1727" s="14">
        <v>0.25227933866388202</v>
      </c>
      <c r="AP1727" s="14">
        <v>0.24757832085631601</v>
      </c>
      <c r="AQ1727" s="14">
        <v>0.20733024993490001</v>
      </c>
      <c r="AR1727" s="14"/>
      <c r="AS1727" s="14">
        <v>0.25456841293964999</v>
      </c>
      <c r="AT1727" s="14">
        <v>0.21783428312296699</v>
      </c>
      <c r="AU1727" s="14">
        <v>0.24897569490841101</v>
      </c>
      <c r="AV1727" s="14">
        <v>0.31422366038448502</v>
      </c>
      <c r="AW1727" s="14">
        <v>0.429761655866924</v>
      </c>
      <c r="AX1727" s="14"/>
      <c r="AY1727" s="14">
        <v>0.27301149433163402</v>
      </c>
      <c r="AZ1727" s="14">
        <v>0.272544899506174</v>
      </c>
      <c r="BA1727" s="14">
        <v>0.26155762460642901</v>
      </c>
      <c r="BB1727" s="14">
        <v>0.28523575350478397</v>
      </c>
      <c r="BC1727" s="14">
        <v>0.27573955905588998</v>
      </c>
      <c r="BD1727" s="14">
        <v>0.208578731322273</v>
      </c>
      <c r="BE1727" s="14">
        <v>0.22277514831065001</v>
      </c>
      <c r="BF1727" s="14">
        <v>0.231642668193275</v>
      </c>
      <c r="BG1727" s="14">
        <v>0.17474470280159801</v>
      </c>
      <c r="BH1727" s="14">
        <v>0.296114040386522</v>
      </c>
      <c r="BI1727" s="14">
        <v>0.243976875870413</v>
      </c>
      <c r="BJ1727" s="14">
        <v>0.22695123973072401</v>
      </c>
      <c r="BK1727" s="14">
        <v>0.274256463790441</v>
      </c>
      <c r="BL1727" s="14">
        <v>0.19920870177830899</v>
      </c>
      <c r="BM1727" s="14">
        <v>0.332242340798169</v>
      </c>
      <c r="BN1727" s="14">
        <v>0.38973238358884998</v>
      </c>
      <c r="BO1727" s="14"/>
      <c r="BP1727" s="14">
        <v>0.30178233558391498</v>
      </c>
      <c r="BQ1727" s="14">
        <v>0.24523754898685901</v>
      </c>
      <c r="BR1727" s="14">
        <v>0.22458541256786199</v>
      </c>
      <c r="BS1727" s="14">
        <v>0.21841512207876601</v>
      </c>
      <c r="BT1727" s="14">
        <v>0.24982430106237299</v>
      </c>
      <c r="BU1727" s="14">
        <v>0.24381603253239401</v>
      </c>
      <c r="BV1727" s="14"/>
      <c r="BW1727" s="14">
        <v>0.26788866241823101</v>
      </c>
      <c r="BX1727" s="14">
        <v>0.239748540924277</v>
      </c>
      <c r="BY1727" s="14" t="s">
        <v>120</v>
      </c>
      <c r="BZ1727" s="14">
        <v>0.248910962044913</v>
      </c>
      <c r="CA1727" s="14">
        <v>0.26756312063343102</v>
      </c>
      <c r="CB1727" s="14">
        <v>0.22701399449916199</v>
      </c>
      <c r="CC1727" s="14">
        <v>0.26587649548300302</v>
      </c>
      <c r="CD1727" s="14"/>
      <c r="CE1727" s="14">
        <v>0.25162515513290201</v>
      </c>
      <c r="CF1727" s="14">
        <v>0.28345136011260202</v>
      </c>
      <c r="CG1727" s="14">
        <v>0.237738111198906</v>
      </c>
      <c r="CH1727" s="14">
        <v>0.25098428688416202</v>
      </c>
      <c r="CI1727" s="14"/>
      <c r="CJ1727" s="14">
        <v>0.27222330673862</v>
      </c>
      <c r="CK1727" s="14">
        <v>0.273874833231117</v>
      </c>
      <c r="CL1727" s="14">
        <v>0.24341023453702301</v>
      </c>
      <c r="CM1727" s="14">
        <v>0.190578220407947</v>
      </c>
      <c r="CN1727" s="14"/>
      <c r="CO1727" s="14">
        <v>0.28807970366225899</v>
      </c>
      <c r="CP1727" s="14">
        <v>0.24733968822910801</v>
      </c>
      <c r="CQ1727" s="14"/>
      <c r="CR1727" s="14">
        <v>0.27747679017722299</v>
      </c>
      <c r="CS1727" s="14">
        <v>0.24686511723691401</v>
      </c>
    </row>
    <row r="1728" spans="2:97" x14ac:dyDescent="0.3">
      <c r="B1728" t="s">
        <v>231</v>
      </c>
      <c r="C1728" s="14">
        <v>0.48442077802210998</v>
      </c>
      <c r="D1728" s="14">
        <v>0.48708713019574601</v>
      </c>
      <c r="E1728" s="14">
        <v>0.483248066562532</v>
      </c>
      <c r="F1728" s="14"/>
      <c r="G1728" s="14">
        <v>0.50676454546380001</v>
      </c>
      <c r="H1728" s="14">
        <v>0.423226192509215</v>
      </c>
      <c r="I1728" s="14">
        <v>0.46634551979795502</v>
      </c>
      <c r="J1728" s="14">
        <v>0.47397139682404799</v>
      </c>
      <c r="K1728" s="14">
        <v>0.51301450041079599</v>
      </c>
      <c r="L1728" s="14">
        <v>0.52347585291092902</v>
      </c>
      <c r="M1728" s="14"/>
      <c r="N1728" s="14">
        <v>0.50880074987530599</v>
      </c>
      <c r="O1728" s="14">
        <v>0.48945935654564798</v>
      </c>
      <c r="P1728" s="14">
        <v>0.48286267396258897</v>
      </c>
      <c r="Q1728" s="14">
        <v>0.458280159607032</v>
      </c>
      <c r="R1728" s="14"/>
      <c r="S1728" s="14">
        <v>0.44937245808229098</v>
      </c>
      <c r="T1728" s="14">
        <v>0.52798616492877104</v>
      </c>
      <c r="U1728" s="14">
        <v>0.55019629601119202</v>
      </c>
      <c r="V1728" s="14">
        <v>0.46381374353390398</v>
      </c>
      <c r="W1728" s="14">
        <v>0.49735561881437301</v>
      </c>
      <c r="X1728" s="14">
        <v>0.47041799406066798</v>
      </c>
      <c r="Y1728" s="14">
        <v>0.465949077568033</v>
      </c>
      <c r="Z1728" s="14">
        <v>0.37981042865522502</v>
      </c>
      <c r="AA1728" s="14">
        <v>0.47834407932064699</v>
      </c>
      <c r="AB1728" s="14">
        <v>0.51732125342278701</v>
      </c>
      <c r="AC1728" s="14">
        <v>0.47408058020607702</v>
      </c>
      <c r="AD1728" s="14">
        <v>0.48680599282909398</v>
      </c>
      <c r="AE1728" s="14"/>
      <c r="AF1728" s="14">
        <v>0.49678893574451499</v>
      </c>
      <c r="AG1728" s="14">
        <v>0.49499928796133102</v>
      </c>
      <c r="AH1728" s="14">
        <v>0.48630143905204198</v>
      </c>
      <c r="AI1728" s="14">
        <v>0.42135056235034601</v>
      </c>
      <c r="AJ1728" s="14">
        <v>0.53191405184885299</v>
      </c>
      <c r="AK1728" s="14"/>
      <c r="AL1728" s="14">
        <v>0.52030525474549205</v>
      </c>
      <c r="AM1728" s="14">
        <v>0.48516228233974801</v>
      </c>
      <c r="AN1728" s="14">
        <v>0.49132813374288098</v>
      </c>
      <c r="AO1728" s="14">
        <v>0.42390498779407398</v>
      </c>
      <c r="AP1728" s="14">
        <v>0.46947130370538198</v>
      </c>
      <c r="AQ1728" s="14">
        <v>0.53899206939960298</v>
      </c>
      <c r="AR1728" s="14"/>
      <c r="AS1728" s="14">
        <v>0.50300514361516802</v>
      </c>
      <c r="AT1728" s="14">
        <v>0.48814351091293801</v>
      </c>
      <c r="AU1728" s="14">
        <v>0.49028307696506701</v>
      </c>
      <c r="AV1728" s="14">
        <v>0.45698452777477699</v>
      </c>
      <c r="AW1728" s="14">
        <v>0.44873556041069201</v>
      </c>
      <c r="AX1728" s="14"/>
      <c r="AY1728" s="14">
        <v>0.44777569687664298</v>
      </c>
      <c r="AZ1728" s="14">
        <v>0.45557297654399798</v>
      </c>
      <c r="BA1728" s="14">
        <v>0.49735065806745199</v>
      </c>
      <c r="BB1728" s="14">
        <v>0.45873896748507498</v>
      </c>
      <c r="BC1728" s="14">
        <v>0.43949123767545001</v>
      </c>
      <c r="BD1728" s="14">
        <v>0.49174766028870798</v>
      </c>
      <c r="BE1728" s="14">
        <v>0.48530519259168198</v>
      </c>
      <c r="BF1728" s="14">
        <v>0.49133954609155001</v>
      </c>
      <c r="BG1728" s="14">
        <v>0.50692999668092398</v>
      </c>
      <c r="BH1728" s="14">
        <v>0.478365627657447</v>
      </c>
      <c r="BI1728" s="14">
        <v>0.46232563806976001</v>
      </c>
      <c r="BJ1728" s="14">
        <v>0.49365646797319401</v>
      </c>
      <c r="BK1728" s="14">
        <v>0.526589744598561</v>
      </c>
      <c r="BL1728" s="14">
        <v>0.43580548928847002</v>
      </c>
      <c r="BM1728" s="14">
        <v>0.41469364149808402</v>
      </c>
      <c r="BN1728" s="14">
        <v>0.52240577023583901</v>
      </c>
      <c r="BO1728" s="14"/>
      <c r="BP1728" s="14">
        <v>0.41168934847829602</v>
      </c>
      <c r="BQ1728" s="14">
        <v>0.49072939720335801</v>
      </c>
      <c r="BR1728" s="14">
        <v>0.51395696404162206</v>
      </c>
      <c r="BS1728" s="14">
        <v>0.55182154664317895</v>
      </c>
      <c r="BT1728" s="14">
        <v>0.47632558430566202</v>
      </c>
      <c r="BU1728" s="14">
        <v>0.47648214414539197</v>
      </c>
      <c r="BV1728" s="14"/>
      <c r="BW1728" s="14">
        <v>0.50371722758986204</v>
      </c>
      <c r="BX1728" s="14">
        <v>0.49284446344062299</v>
      </c>
      <c r="BY1728" s="14" t="s">
        <v>120</v>
      </c>
      <c r="BZ1728" s="14">
        <v>0.43989590552555302</v>
      </c>
      <c r="CA1728" s="14">
        <v>0.43236001752270797</v>
      </c>
      <c r="CB1728" s="14">
        <v>0.47818346383788701</v>
      </c>
      <c r="CC1728" s="14">
        <v>0.452216018903771</v>
      </c>
      <c r="CD1728" s="14"/>
      <c r="CE1728" s="14">
        <v>0.44606177855415702</v>
      </c>
      <c r="CF1728" s="14">
        <v>0.460396278955928</v>
      </c>
      <c r="CG1728" s="14">
        <v>0.46019212602279302</v>
      </c>
      <c r="CH1728" s="14">
        <v>0.52254344588961099</v>
      </c>
      <c r="CI1728" s="14"/>
      <c r="CJ1728" s="14">
        <v>0.492691133773134</v>
      </c>
      <c r="CK1728" s="14">
        <v>0.43942125909690599</v>
      </c>
      <c r="CL1728" s="14">
        <v>0.49554860503087</v>
      </c>
      <c r="CM1728" s="14">
        <v>0.50785987385255604</v>
      </c>
      <c r="CN1728" s="14"/>
      <c r="CO1728" s="14">
        <v>0.44246091677710397</v>
      </c>
      <c r="CP1728" s="14">
        <v>0.494092056645619</v>
      </c>
      <c r="CQ1728" s="14"/>
      <c r="CR1728" s="14">
        <v>0.45223156378982299</v>
      </c>
      <c r="CS1728" s="14">
        <v>0.49600939992211601</v>
      </c>
    </row>
    <row r="1729" spans="2:97" x14ac:dyDescent="0.3">
      <c r="B1729" t="s">
        <v>232</v>
      </c>
      <c r="C1729" s="14">
        <v>0.17967150176059499</v>
      </c>
      <c r="D1729" s="14">
        <v>0.204619818754887</v>
      </c>
      <c r="E1729" s="14">
        <v>0.15489579073479501</v>
      </c>
      <c r="F1729" s="14"/>
      <c r="G1729" s="14">
        <v>0.172176200025489</v>
      </c>
      <c r="H1729" s="14">
        <v>0.179178740857937</v>
      </c>
      <c r="I1729" s="14">
        <v>0.20338220721306599</v>
      </c>
      <c r="J1729" s="14">
        <v>0.19652808521113899</v>
      </c>
      <c r="K1729" s="14">
        <v>0.155291253517086</v>
      </c>
      <c r="L1729" s="14">
        <v>0.16843138303580399</v>
      </c>
      <c r="M1729" s="14"/>
      <c r="N1729" s="14">
        <v>0.16123557379445999</v>
      </c>
      <c r="O1729" s="14">
        <v>0.17306829548243399</v>
      </c>
      <c r="P1729" s="14">
        <v>0.20302225841768301</v>
      </c>
      <c r="Q1729" s="14">
        <v>0.18802698547650901</v>
      </c>
      <c r="R1729" s="14"/>
      <c r="S1729" s="14">
        <v>0.17287318220204501</v>
      </c>
      <c r="T1729" s="14">
        <v>0.13991393081339201</v>
      </c>
      <c r="U1729" s="14">
        <v>0.184686261169942</v>
      </c>
      <c r="V1729" s="14">
        <v>0.21179173384688901</v>
      </c>
      <c r="W1729" s="14">
        <v>0.237629296727568</v>
      </c>
      <c r="X1729" s="14">
        <v>0.23272031836415799</v>
      </c>
      <c r="Y1729" s="14">
        <v>0.21131264129364599</v>
      </c>
      <c r="Z1729" s="14">
        <v>0.17401661709563801</v>
      </c>
      <c r="AA1729" s="14">
        <v>0.14128008635223699</v>
      </c>
      <c r="AB1729" s="14">
        <v>0.180388394160683</v>
      </c>
      <c r="AC1729" s="14">
        <v>0.114903098664979</v>
      </c>
      <c r="AD1729" s="14">
        <v>0.14901538355741301</v>
      </c>
      <c r="AE1729" s="14"/>
      <c r="AF1729" s="14">
        <v>0.17832551366752999</v>
      </c>
      <c r="AG1729" s="14">
        <v>0.170860763731915</v>
      </c>
      <c r="AH1729" s="14">
        <v>0.21600606319176099</v>
      </c>
      <c r="AI1729" s="14">
        <v>0.19384092017134999</v>
      </c>
      <c r="AJ1729" s="14">
        <v>0.14045998722435701</v>
      </c>
      <c r="AK1729" s="14"/>
      <c r="AL1729" s="14">
        <v>0.15469117166186</v>
      </c>
      <c r="AM1729" s="14">
        <v>0.17691029529991301</v>
      </c>
      <c r="AN1729" s="14">
        <v>0.18855064469722599</v>
      </c>
      <c r="AO1729" s="14">
        <v>0.20060022295331001</v>
      </c>
      <c r="AP1729" s="14">
        <v>0.13775546422805299</v>
      </c>
      <c r="AQ1729" s="14">
        <v>0.16900619589045801</v>
      </c>
      <c r="AR1729" s="14"/>
      <c r="AS1729" s="14">
        <v>0.16764690623008599</v>
      </c>
      <c r="AT1729" s="14">
        <v>0.20318801370216499</v>
      </c>
      <c r="AU1729" s="14">
        <v>0.18012144040386599</v>
      </c>
      <c r="AV1729" s="14">
        <v>0.13971709533645299</v>
      </c>
      <c r="AW1729" s="14">
        <v>7.3153764067485194E-2</v>
      </c>
      <c r="AX1729" s="14"/>
      <c r="AY1729" s="14">
        <v>0.13768405289357</v>
      </c>
      <c r="AZ1729" s="14">
        <v>0.12525087644458899</v>
      </c>
      <c r="BA1729" s="14">
        <v>0.20288058864863401</v>
      </c>
      <c r="BB1729" s="14">
        <v>0.168504335259298</v>
      </c>
      <c r="BC1729" s="14">
        <v>0.20292185315689801</v>
      </c>
      <c r="BD1729" s="14">
        <v>0.21119296949049299</v>
      </c>
      <c r="BE1729" s="14">
        <v>0.212540985459028</v>
      </c>
      <c r="BF1729" s="14">
        <v>0.17794943286706899</v>
      </c>
      <c r="BG1729" s="14">
        <v>0.19010889984030299</v>
      </c>
      <c r="BH1729" s="14">
        <v>0.15426167309783301</v>
      </c>
      <c r="BI1729" s="14">
        <v>0.20739639354421299</v>
      </c>
      <c r="BJ1729" s="14">
        <v>0.17392271439499399</v>
      </c>
      <c r="BK1729" s="14">
        <v>0.135757068673451</v>
      </c>
      <c r="BL1729" s="14">
        <v>0.23866759731843901</v>
      </c>
      <c r="BM1729" s="14">
        <v>0.19347867640927299</v>
      </c>
      <c r="BN1729" s="14">
        <v>4.5234904951142997E-2</v>
      </c>
      <c r="BO1729" s="14"/>
      <c r="BP1729" s="14">
        <v>0.18855458397049901</v>
      </c>
      <c r="BQ1729" s="14">
        <v>0.17593953332221199</v>
      </c>
      <c r="BR1729" s="14">
        <v>0.19137758193989601</v>
      </c>
      <c r="BS1729" s="14">
        <v>0.15186067323466501</v>
      </c>
      <c r="BT1729" s="14">
        <v>0.20298882810105701</v>
      </c>
      <c r="BU1729" s="14">
        <v>0.18233573952733101</v>
      </c>
      <c r="BV1729" s="14"/>
      <c r="BW1729" s="14">
        <v>0.16051884450707199</v>
      </c>
      <c r="BX1729" s="14">
        <v>0.18566570897637999</v>
      </c>
      <c r="BY1729" s="14" t="s">
        <v>120</v>
      </c>
      <c r="BZ1729" s="14">
        <v>0.20951337273670401</v>
      </c>
      <c r="CA1729" s="14">
        <v>0.185315069348895</v>
      </c>
      <c r="CB1729" s="14">
        <v>0.209458774645328</v>
      </c>
      <c r="CC1729" s="14">
        <v>0.14803724221518499</v>
      </c>
      <c r="CD1729" s="14"/>
      <c r="CE1729" s="14">
        <v>0.19038859646718101</v>
      </c>
      <c r="CF1729" s="14">
        <v>0.144693784540536</v>
      </c>
      <c r="CG1729" s="14">
        <v>0.208857409663882</v>
      </c>
      <c r="CH1729" s="14">
        <v>0.169237053178735</v>
      </c>
      <c r="CI1729" s="14"/>
      <c r="CJ1729" s="14">
        <v>0.16023890852058401</v>
      </c>
      <c r="CK1729" s="14">
        <v>0.195281395435356</v>
      </c>
      <c r="CL1729" s="14">
        <v>0.18342298411980801</v>
      </c>
      <c r="CM1729" s="14">
        <v>0.15075272957049299</v>
      </c>
      <c r="CN1729" s="14"/>
      <c r="CO1729" s="14">
        <v>0.16484994598188801</v>
      </c>
      <c r="CP1729" s="14">
        <v>0.18034095376957801</v>
      </c>
      <c r="CQ1729" s="14"/>
      <c r="CR1729" s="14">
        <v>0.16964413311269899</v>
      </c>
      <c r="CS1729" s="14">
        <v>0.176229882852</v>
      </c>
    </row>
    <row r="1730" spans="2:97" x14ac:dyDescent="0.3">
      <c r="B1730" t="s">
        <v>233</v>
      </c>
      <c r="C1730" s="14">
        <v>3.8874704706064703E-2</v>
      </c>
      <c r="D1730" s="14">
        <v>4.6595487925461997E-2</v>
      </c>
      <c r="E1730" s="14">
        <v>3.1437541127201797E-2</v>
      </c>
      <c r="F1730" s="14"/>
      <c r="G1730" s="14">
        <v>8.7551514853067794E-2</v>
      </c>
      <c r="H1730" s="14">
        <v>4.84019119251832E-2</v>
      </c>
      <c r="I1730" s="14">
        <v>1.7323895276544099E-2</v>
      </c>
      <c r="J1730" s="14">
        <v>3.04239827698564E-2</v>
      </c>
      <c r="K1730" s="14">
        <v>4.0311723156649097E-2</v>
      </c>
      <c r="L1730" s="14">
        <v>2.2351126552978499E-2</v>
      </c>
      <c r="M1730" s="14"/>
      <c r="N1730" s="14">
        <v>3.0143415916334401E-2</v>
      </c>
      <c r="O1730" s="14">
        <v>4.8624441698929301E-2</v>
      </c>
      <c r="P1730" s="14">
        <v>5.0118727634549803E-2</v>
      </c>
      <c r="Q1730" s="14">
        <v>2.8752490321076799E-2</v>
      </c>
      <c r="R1730" s="14"/>
      <c r="S1730" s="14">
        <v>4.84509052065491E-2</v>
      </c>
      <c r="T1730" s="14">
        <v>3.88645591704763E-2</v>
      </c>
      <c r="U1730" s="14">
        <v>3.3994128925498503E-2</v>
      </c>
      <c r="V1730" s="14">
        <v>3.1843000775618802E-2</v>
      </c>
      <c r="W1730" s="14">
        <v>4.3108617948523102E-2</v>
      </c>
      <c r="X1730" s="14">
        <v>7.1571290998458506E-2</v>
      </c>
      <c r="Y1730" s="14">
        <v>5.4011529988434101E-2</v>
      </c>
      <c r="Z1730" s="14">
        <v>5.50586243195723E-2</v>
      </c>
      <c r="AA1730" s="14">
        <v>9.1706991536588608E-3</v>
      </c>
      <c r="AB1730" s="14">
        <v>2.8713923718440799E-2</v>
      </c>
      <c r="AC1730" s="14">
        <v>1.1041184050198501E-2</v>
      </c>
      <c r="AD1730" s="14">
        <v>4.4368837719131998E-2</v>
      </c>
      <c r="AE1730" s="14"/>
      <c r="AF1730" s="14">
        <v>3.6091562793263497E-2</v>
      </c>
      <c r="AG1730" s="14">
        <v>3.17322742570397E-2</v>
      </c>
      <c r="AH1730" s="14">
        <v>3.2423311092074997E-2</v>
      </c>
      <c r="AI1730" s="14">
        <v>6.9316606476217901E-2</v>
      </c>
      <c r="AJ1730" s="14">
        <v>2.4460750065346998E-2</v>
      </c>
      <c r="AK1730" s="14"/>
      <c r="AL1730" s="14">
        <v>3.6041759565878198E-2</v>
      </c>
      <c r="AM1730" s="14">
        <v>3.7000289894259297E-2</v>
      </c>
      <c r="AN1730" s="14">
        <v>3.3173162986331398E-2</v>
      </c>
      <c r="AO1730" s="14">
        <v>5.2957230193674897E-2</v>
      </c>
      <c r="AP1730" s="14">
        <v>5.7031174200658001E-2</v>
      </c>
      <c r="AQ1730" s="14">
        <v>2.6483911210628701E-2</v>
      </c>
      <c r="AR1730" s="14"/>
      <c r="AS1730" s="14">
        <v>3.2582398977142601E-2</v>
      </c>
      <c r="AT1730" s="14">
        <v>3.0365500319297301E-2</v>
      </c>
      <c r="AU1730" s="14">
        <v>3.99264867083228E-2</v>
      </c>
      <c r="AV1730" s="14">
        <v>5.49795759751074E-2</v>
      </c>
      <c r="AW1730" s="14">
        <v>4.8349019654898302E-2</v>
      </c>
      <c r="AX1730" s="14"/>
      <c r="AY1730" s="14">
        <v>6.9904330199182393E-2</v>
      </c>
      <c r="AZ1730" s="14">
        <v>1.31332380798076E-2</v>
      </c>
      <c r="BA1730" s="14">
        <v>2.28220161351524E-2</v>
      </c>
      <c r="BB1730" s="14">
        <v>4.0188373259658197E-2</v>
      </c>
      <c r="BC1730" s="14">
        <v>1.91783455409908E-2</v>
      </c>
      <c r="BD1730" s="14">
        <v>4.7890996787555602E-2</v>
      </c>
      <c r="BE1730" s="14">
        <v>4.5315109384911699E-2</v>
      </c>
      <c r="BF1730" s="14">
        <v>6.6912114948243895E-2</v>
      </c>
      <c r="BG1730" s="14">
        <v>7.1568156463839197E-2</v>
      </c>
      <c r="BH1730" s="14">
        <v>1.4786651453555601E-2</v>
      </c>
      <c r="BI1730" s="14">
        <v>4.6353384276813098E-2</v>
      </c>
      <c r="BJ1730" s="14">
        <v>5.0984047804221201E-2</v>
      </c>
      <c r="BK1730" s="14">
        <v>3.76346657727318E-2</v>
      </c>
      <c r="BL1730" s="14">
        <v>6.3349406663156194E-2</v>
      </c>
      <c r="BM1730" s="14">
        <v>4.0602449604150902E-2</v>
      </c>
      <c r="BN1730" s="14">
        <v>1.6395319824415801E-2</v>
      </c>
      <c r="BO1730" s="14"/>
      <c r="BP1730" s="14">
        <v>5.71319039958188E-2</v>
      </c>
      <c r="BQ1730" s="14">
        <v>4.0890187087646003E-2</v>
      </c>
      <c r="BR1730" s="14">
        <v>3.4296828132748501E-2</v>
      </c>
      <c r="BS1730" s="14">
        <v>3.5620200834685603E-2</v>
      </c>
      <c r="BT1730" s="14">
        <v>4.6294301836500998E-3</v>
      </c>
      <c r="BU1730" s="14">
        <v>3.6833359587204198E-2</v>
      </c>
      <c r="BV1730" s="14"/>
      <c r="BW1730" s="14">
        <v>3.5438358028145898E-2</v>
      </c>
      <c r="BX1730" s="14">
        <v>4.0469116486726402E-2</v>
      </c>
      <c r="BY1730" s="14" t="s">
        <v>120</v>
      </c>
      <c r="BZ1730" s="14">
        <v>2.6948679396914602E-2</v>
      </c>
      <c r="CA1730" s="14">
        <v>5.4653906735212698E-2</v>
      </c>
      <c r="CB1730" s="14">
        <v>3.8902902114342802E-2</v>
      </c>
      <c r="CC1730" s="14">
        <v>5.44127727273351E-2</v>
      </c>
      <c r="CD1730" s="14"/>
      <c r="CE1730" s="14">
        <v>5.9505231567465802E-2</v>
      </c>
      <c r="CF1730" s="14">
        <v>6.5785711056265794E-2</v>
      </c>
      <c r="CG1730" s="14">
        <v>1.93915940265467E-2</v>
      </c>
      <c r="CH1730" s="14">
        <v>2.7131758330305102E-2</v>
      </c>
      <c r="CI1730" s="14"/>
      <c r="CJ1730" s="14">
        <v>3.7182945183251298E-2</v>
      </c>
      <c r="CK1730" s="14">
        <v>4.2554094338105898E-2</v>
      </c>
      <c r="CL1730" s="14">
        <v>3.7639737061851898E-2</v>
      </c>
      <c r="CM1730" s="14">
        <v>4.2532973330542699E-2</v>
      </c>
      <c r="CN1730" s="14"/>
      <c r="CO1730" s="14">
        <v>6.3811210813468397E-2</v>
      </c>
      <c r="CP1730" s="14">
        <v>3.4990260974218403E-2</v>
      </c>
      <c r="CQ1730" s="14"/>
      <c r="CR1730" s="14">
        <v>6.0171523989055002E-2</v>
      </c>
      <c r="CS1730" s="14">
        <v>3.7519939554348798E-2</v>
      </c>
    </row>
    <row r="1731" spans="2:97" x14ac:dyDescent="0.3">
      <c r="B1731" t="s">
        <v>234</v>
      </c>
      <c r="C1731" s="14">
        <v>1.8036325438932299E-2</v>
      </c>
      <c r="D1731" s="14">
        <v>2.2715309867321998E-2</v>
      </c>
      <c r="E1731" s="14">
        <v>1.35128561527373E-2</v>
      </c>
      <c r="F1731" s="14"/>
      <c r="G1731" s="14">
        <v>2.1680315740589502E-2</v>
      </c>
      <c r="H1731" s="14">
        <v>1.9713398880921999E-2</v>
      </c>
      <c r="I1731" s="14">
        <v>1.6588536939749401E-2</v>
      </c>
      <c r="J1731" s="14">
        <v>2.1916783512226101E-2</v>
      </c>
      <c r="K1731" s="14">
        <v>2.7212775392405301E-2</v>
      </c>
      <c r="L1731" s="14">
        <v>6.1270182066477403E-3</v>
      </c>
      <c r="M1731" s="14"/>
      <c r="N1731" s="14">
        <v>1.7652042634976502E-2</v>
      </c>
      <c r="O1731" s="14">
        <v>1.56655075985986E-2</v>
      </c>
      <c r="P1731" s="14">
        <v>1.30946479313624E-2</v>
      </c>
      <c r="Q1731" s="14">
        <v>2.54677812660754E-2</v>
      </c>
      <c r="R1731" s="14"/>
      <c r="S1731" s="14">
        <v>1.3754832502514899E-2</v>
      </c>
      <c r="T1731" s="14">
        <v>2.43593143429401E-2</v>
      </c>
      <c r="U1731" s="14">
        <v>5.8913405281792001E-3</v>
      </c>
      <c r="V1731" s="14">
        <v>1.05798448435794E-2</v>
      </c>
      <c r="W1731" s="14">
        <v>1.36740111378239E-2</v>
      </c>
      <c r="X1731" s="14">
        <v>1.5758635612422901E-2</v>
      </c>
      <c r="Y1731" s="14">
        <v>2.8606114538265601E-2</v>
      </c>
      <c r="Z1731" s="14">
        <v>7.1630740339619497E-2</v>
      </c>
      <c r="AA1731" s="14">
        <v>4.4946614189110799E-3</v>
      </c>
      <c r="AB1731" s="14">
        <v>2.2471756724993099E-2</v>
      </c>
      <c r="AC1731" s="14">
        <v>2.96752602925981E-2</v>
      </c>
      <c r="AD1731" s="14">
        <v>0</v>
      </c>
      <c r="AE1731" s="14"/>
      <c r="AF1731" s="14">
        <v>2.4635505639760399E-2</v>
      </c>
      <c r="AG1731" s="14">
        <v>8.2710583763729896E-3</v>
      </c>
      <c r="AH1731" s="14">
        <v>1.06701090005891E-2</v>
      </c>
      <c r="AI1731" s="14">
        <v>3.7101423669705501E-2</v>
      </c>
      <c r="AJ1731" s="14">
        <v>7.9061104455242504E-3</v>
      </c>
      <c r="AK1731" s="14"/>
      <c r="AL1731" s="14">
        <v>7.4354223788028698E-3</v>
      </c>
      <c r="AM1731" s="14">
        <v>1.50593870658826E-2</v>
      </c>
      <c r="AN1731" s="14">
        <v>9.6846027376950496E-3</v>
      </c>
      <c r="AO1731" s="14">
        <v>3.5922669642248301E-2</v>
      </c>
      <c r="AP1731" s="14">
        <v>4.2316210819064497E-2</v>
      </c>
      <c r="AQ1731" s="14">
        <v>5.4651024252374801E-3</v>
      </c>
      <c r="AR1731" s="14"/>
      <c r="AS1731" s="14">
        <v>2.2000658288822601E-2</v>
      </c>
      <c r="AT1731" s="14">
        <v>1.62266432563105E-2</v>
      </c>
      <c r="AU1731" s="14">
        <v>1.23577307508527E-2</v>
      </c>
      <c r="AV1731" s="14">
        <v>1.8939976532640099E-2</v>
      </c>
      <c r="AW1731" s="14">
        <v>0</v>
      </c>
      <c r="AX1731" s="14"/>
      <c r="AY1731" s="14">
        <v>0</v>
      </c>
      <c r="AZ1731" s="14">
        <v>2.54807836254883E-2</v>
      </c>
      <c r="BA1731" s="14">
        <v>0</v>
      </c>
      <c r="BB1731" s="14">
        <v>2.3107413662044701E-2</v>
      </c>
      <c r="BC1731" s="14">
        <v>1.6893768611395899E-2</v>
      </c>
      <c r="BD1731" s="14">
        <v>1.3653569478829499E-2</v>
      </c>
      <c r="BE1731" s="14">
        <v>1.4261604876669399E-2</v>
      </c>
      <c r="BF1731" s="14">
        <v>1.2314554890695099E-2</v>
      </c>
      <c r="BG1731" s="14">
        <v>3.3714619215878899E-2</v>
      </c>
      <c r="BH1731" s="14">
        <v>4.0203743917757703E-2</v>
      </c>
      <c r="BI1731" s="14">
        <v>2.80911187440963E-2</v>
      </c>
      <c r="BJ1731" s="14">
        <v>2.2422106364892801E-2</v>
      </c>
      <c r="BK1731" s="14">
        <v>1.27940930586216E-2</v>
      </c>
      <c r="BL1731" s="14">
        <v>0</v>
      </c>
      <c r="BM1731" s="14">
        <v>0</v>
      </c>
      <c r="BN1731" s="14">
        <v>2.6231621399752499E-2</v>
      </c>
      <c r="BO1731" s="14"/>
      <c r="BP1731" s="14">
        <v>2.3951835837335799E-2</v>
      </c>
      <c r="BQ1731" s="14">
        <v>1.16943868712705E-2</v>
      </c>
      <c r="BR1731" s="14">
        <v>1.7742950485141299E-2</v>
      </c>
      <c r="BS1731" s="14">
        <v>1.2719623444321201E-2</v>
      </c>
      <c r="BT1731" s="14">
        <v>2.2066502124663399E-2</v>
      </c>
      <c r="BU1731" s="14">
        <v>3.8241339763007698E-2</v>
      </c>
      <c r="BV1731" s="14"/>
      <c r="BW1731" s="14">
        <v>1.7139876074880801E-2</v>
      </c>
      <c r="BX1731" s="14">
        <v>1.2965447971147501E-2</v>
      </c>
      <c r="BY1731" s="14" t="s">
        <v>120</v>
      </c>
      <c r="BZ1731" s="14">
        <v>2.6670618808027499E-2</v>
      </c>
      <c r="CA1731" s="14">
        <v>2.06360467145719E-2</v>
      </c>
      <c r="CB1731" s="14">
        <v>2.0829738804090701E-2</v>
      </c>
      <c r="CC1731" s="14">
        <v>2.24271367228083E-2</v>
      </c>
      <c r="CD1731" s="14"/>
      <c r="CE1731" s="14">
        <v>2.41572738648103E-2</v>
      </c>
      <c r="CF1731" s="14">
        <v>1.3125121713684299E-2</v>
      </c>
      <c r="CG1731" s="14">
        <v>2.2558857976485901E-2</v>
      </c>
      <c r="CH1731" s="14">
        <v>1.70805638248838E-2</v>
      </c>
      <c r="CI1731" s="14"/>
      <c r="CJ1731" s="14">
        <v>1.5412016673962499E-2</v>
      </c>
      <c r="CK1731" s="14">
        <v>2.0082439604468701E-2</v>
      </c>
      <c r="CL1731" s="14">
        <v>1.6764294419757301E-2</v>
      </c>
      <c r="CM1731" s="14">
        <v>2.9713091778393999E-2</v>
      </c>
      <c r="CN1731" s="14"/>
      <c r="CO1731" s="14">
        <v>2.4367687721322001E-2</v>
      </c>
      <c r="CP1731" s="14">
        <v>1.6923850591982301E-2</v>
      </c>
      <c r="CQ1731" s="14"/>
      <c r="CR1731" s="14">
        <v>3.0494074946565999E-2</v>
      </c>
      <c r="CS1731" s="14">
        <v>1.6429180562114402E-2</v>
      </c>
    </row>
    <row r="1732" spans="2:97" x14ac:dyDescent="0.3">
      <c r="B1732" t="s">
        <v>92</v>
      </c>
      <c r="C1732" s="14">
        <v>2.7743077247752601E-2</v>
      </c>
      <c r="D1732" s="14">
        <v>1.5147234339491E-2</v>
      </c>
      <c r="E1732" s="14">
        <v>4.01463623040208E-2</v>
      </c>
      <c r="F1732" s="14"/>
      <c r="G1732" s="14">
        <v>3.7849249567896502E-2</v>
      </c>
      <c r="H1732" s="14">
        <v>3.8792710399907303E-2</v>
      </c>
      <c r="I1732" s="14">
        <v>3.2350623303876502E-2</v>
      </c>
      <c r="J1732" s="14">
        <v>2.54514944325368E-2</v>
      </c>
      <c r="K1732" s="14">
        <v>2.62414677890149E-2</v>
      </c>
      <c r="L1732" s="14">
        <v>1.1177842773818499E-2</v>
      </c>
      <c r="M1732" s="14"/>
      <c r="N1732" s="14">
        <v>1.6050009378466401E-2</v>
      </c>
      <c r="O1732" s="14">
        <v>3.1919004629692903E-2</v>
      </c>
      <c r="P1732" s="14">
        <v>2.2020706832879999E-2</v>
      </c>
      <c r="Q1732" s="14">
        <v>3.9419832097018097E-2</v>
      </c>
      <c r="R1732" s="14"/>
      <c r="S1732" s="14">
        <v>2.9402855889527998E-2</v>
      </c>
      <c r="T1732" s="14">
        <v>1.8451859193031699E-2</v>
      </c>
      <c r="U1732" s="14">
        <v>1.7738994654298301E-2</v>
      </c>
      <c r="V1732" s="14">
        <v>1.10712641751958E-2</v>
      </c>
      <c r="W1732" s="14">
        <v>1.3811067172154299E-2</v>
      </c>
      <c r="X1732" s="14">
        <v>1.6930633878704599E-2</v>
      </c>
      <c r="Y1732" s="14">
        <v>4.13362224333228E-2</v>
      </c>
      <c r="Z1732" s="14">
        <v>2.44328840355258E-2</v>
      </c>
      <c r="AA1732" s="14">
        <v>5.0177246846591098E-2</v>
      </c>
      <c r="AB1732" s="14">
        <v>3.5815972215193698E-2</v>
      </c>
      <c r="AC1732" s="14">
        <v>6.56506878903311E-2</v>
      </c>
      <c r="AD1732" s="14">
        <v>0</v>
      </c>
      <c r="AE1732" s="14"/>
      <c r="AF1732" s="14">
        <v>1.5857805949034999E-2</v>
      </c>
      <c r="AG1732" s="14">
        <v>2.0891382740608699E-2</v>
      </c>
      <c r="AH1732" s="14">
        <v>2.4206373200109401E-2</v>
      </c>
      <c r="AI1732" s="14">
        <v>2.6192130543041502E-2</v>
      </c>
      <c r="AJ1732" s="14">
        <v>5.4240832091070702E-2</v>
      </c>
      <c r="AK1732" s="14"/>
      <c r="AL1732" s="14">
        <v>1.5251493392815301E-2</v>
      </c>
      <c r="AM1732" s="14">
        <v>1.16876160312206E-2</v>
      </c>
      <c r="AN1732" s="14">
        <v>1.49591484802915E-2</v>
      </c>
      <c r="AO1732" s="14">
        <v>3.4335550752810799E-2</v>
      </c>
      <c r="AP1732" s="14">
        <v>4.5847526190525997E-2</v>
      </c>
      <c r="AQ1732" s="14">
        <v>5.2722471139172902E-2</v>
      </c>
      <c r="AR1732" s="14"/>
      <c r="AS1732" s="14">
        <v>2.0196479949130298E-2</v>
      </c>
      <c r="AT1732" s="14">
        <v>4.4242048686321797E-2</v>
      </c>
      <c r="AU1732" s="14">
        <v>2.8335570263480599E-2</v>
      </c>
      <c r="AV1732" s="14">
        <v>1.5155163996537199E-2</v>
      </c>
      <c r="AW1732" s="14">
        <v>0</v>
      </c>
      <c r="AX1732" s="14"/>
      <c r="AY1732" s="14">
        <v>7.1624425698970803E-2</v>
      </c>
      <c r="AZ1732" s="14">
        <v>0.108017225799943</v>
      </c>
      <c r="BA1732" s="14">
        <v>1.53891125423313E-2</v>
      </c>
      <c r="BB1732" s="14">
        <v>2.4225156829140299E-2</v>
      </c>
      <c r="BC1732" s="14">
        <v>4.5775235959375098E-2</v>
      </c>
      <c r="BD1732" s="14">
        <v>2.69360726321403E-2</v>
      </c>
      <c r="BE1732" s="14">
        <v>1.98019593770597E-2</v>
      </c>
      <c r="BF1732" s="14">
        <v>1.9841683009167801E-2</v>
      </c>
      <c r="BG1732" s="14">
        <v>2.29336249974566E-2</v>
      </c>
      <c r="BH1732" s="14">
        <v>1.6268263486884298E-2</v>
      </c>
      <c r="BI1732" s="14">
        <v>1.1856589494705499E-2</v>
      </c>
      <c r="BJ1732" s="14">
        <v>3.2063423731973899E-2</v>
      </c>
      <c r="BK1732" s="14">
        <v>1.29679641061931E-2</v>
      </c>
      <c r="BL1732" s="14">
        <v>6.2968804951625601E-2</v>
      </c>
      <c r="BM1732" s="14">
        <v>1.8982891690323099E-2</v>
      </c>
      <c r="BN1732" s="14">
        <v>0</v>
      </c>
      <c r="BO1732" s="14"/>
      <c r="BP1732" s="14">
        <v>1.6889992134135098E-2</v>
      </c>
      <c r="BQ1732" s="14">
        <v>3.5508946528654099E-2</v>
      </c>
      <c r="BR1732" s="14">
        <v>1.8040262832730199E-2</v>
      </c>
      <c r="BS1732" s="14">
        <v>2.95628337643827E-2</v>
      </c>
      <c r="BT1732" s="14">
        <v>4.4165354222594599E-2</v>
      </c>
      <c r="BU1732" s="14">
        <v>2.2291384444671099E-2</v>
      </c>
      <c r="BV1732" s="14"/>
      <c r="BW1732" s="14">
        <v>1.5297031381807999E-2</v>
      </c>
      <c r="BX1732" s="14">
        <v>2.83067222008462E-2</v>
      </c>
      <c r="BY1732" s="14" t="s">
        <v>120</v>
      </c>
      <c r="BZ1732" s="14">
        <v>4.8060461487887597E-2</v>
      </c>
      <c r="CA1732" s="14">
        <v>3.9471839045181999E-2</v>
      </c>
      <c r="CB1732" s="14">
        <v>2.5611126099190001E-2</v>
      </c>
      <c r="CC1732" s="14">
        <v>5.7030333947897603E-2</v>
      </c>
      <c r="CD1732" s="14"/>
      <c r="CE1732" s="14">
        <v>2.82619644134844E-2</v>
      </c>
      <c r="CF1732" s="14">
        <v>3.2547743620983401E-2</v>
      </c>
      <c r="CG1732" s="14">
        <v>5.1261901111387002E-2</v>
      </c>
      <c r="CH1732" s="14">
        <v>1.3022891892303601E-2</v>
      </c>
      <c r="CI1732" s="14"/>
      <c r="CJ1732" s="14">
        <v>2.2251689110449401E-2</v>
      </c>
      <c r="CK1732" s="14">
        <v>2.8785978294046301E-2</v>
      </c>
      <c r="CL1732" s="14">
        <v>2.3214144830689801E-2</v>
      </c>
      <c r="CM1732" s="14">
        <v>7.8563111060068497E-2</v>
      </c>
      <c r="CN1732" s="14"/>
      <c r="CO1732" s="14">
        <v>1.6430535043957601E-2</v>
      </c>
      <c r="CP1732" s="14">
        <v>2.6313189789494599E-2</v>
      </c>
      <c r="CQ1732" s="14"/>
      <c r="CR1732" s="14">
        <v>9.9819139846340603E-3</v>
      </c>
      <c r="CS1732" s="14">
        <v>2.6946479872507399E-2</v>
      </c>
    </row>
    <row r="1733" spans="2:97" x14ac:dyDescent="0.3">
      <c r="B1733" t="s">
        <v>235</v>
      </c>
      <c r="C1733" s="14">
        <v>0.73567439084665498</v>
      </c>
      <c r="D1733" s="14">
        <v>0.71092214911283802</v>
      </c>
      <c r="E1733" s="14">
        <v>0.76000744968124501</v>
      </c>
      <c r="F1733" s="14"/>
      <c r="G1733" s="14">
        <v>0.68074271981295797</v>
      </c>
      <c r="H1733" s="14">
        <v>0.71391323793604999</v>
      </c>
      <c r="I1733" s="14">
        <v>0.73035473726676403</v>
      </c>
      <c r="J1733" s="14">
        <v>0.72567965407424195</v>
      </c>
      <c r="K1733" s="14">
        <v>0.75094278014484495</v>
      </c>
      <c r="L1733" s="14">
        <v>0.79191262943075102</v>
      </c>
      <c r="M1733" s="14"/>
      <c r="N1733" s="14">
        <v>0.77491895827576296</v>
      </c>
      <c r="O1733" s="14">
        <v>0.73072275059034497</v>
      </c>
      <c r="P1733" s="14">
        <v>0.711743659183525</v>
      </c>
      <c r="Q1733" s="14">
        <v>0.71833291083932105</v>
      </c>
      <c r="R1733" s="14"/>
      <c r="S1733" s="14">
        <v>0.73551822419936297</v>
      </c>
      <c r="T1733" s="14">
        <v>0.77841033648016</v>
      </c>
      <c r="U1733" s="14">
        <v>0.75768927472208203</v>
      </c>
      <c r="V1733" s="14">
        <v>0.73471415635871695</v>
      </c>
      <c r="W1733" s="14">
        <v>0.69177700701393097</v>
      </c>
      <c r="X1733" s="14">
        <v>0.66301912114625605</v>
      </c>
      <c r="Y1733" s="14">
        <v>0.66473349174633201</v>
      </c>
      <c r="Z1733" s="14">
        <v>0.674861134209645</v>
      </c>
      <c r="AA1733" s="14">
        <v>0.79487730622860198</v>
      </c>
      <c r="AB1733" s="14">
        <v>0.73260995318069</v>
      </c>
      <c r="AC1733" s="14">
        <v>0.77872976910189295</v>
      </c>
      <c r="AD1733" s="14">
        <v>0.80661577872345502</v>
      </c>
      <c r="AE1733" s="14"/>
      <c r="AF1733" s="14">
        <v>0.74508961195041201</v>
      </c>
      <c r="AG1733" s="14">
        <v>0.76824452089406403</v>
      </c>
      <c r="AH1733" s="14">
        <v>0.71669414351546601</v>
      </c>
      <c r="AI1733" s="14">
        <v>0.67354891913968595</v>
      </c>
      <c r="AJ1733" s="14">
        <v>0.77293232017370195</v>
      </c>
      <c r="AK1733" s="14"/>
      <c r="AL1733" s="14">
        <v>0.78658015300064399</v>
      </c>
      <c r="AM1733" s="14">
        <v>0.75934241170872496</v>
      </c>
      <c r="AN1733" s="14">
        <v>0.75363244109845595</v>
      </c>
      <c r="AO1733" s="14">
        <v>0.67618432645795601</v>
      </c>
      <c r="AP1733" s="14">
        <v>0.71704962456169796</v>
      </c>
      <c r="AQ1733" s="14">
        <v>0.74632231933450299</v>
      </c>
      <c r="AR1733" s="14"/>
      <c r="AS1733" s="14">
        <v>0.75757355655481795</v>
      </c>
      <c r="AT1733" s="14">
        <v>0.70597779403590499</v>
      </c>
      <c r="AU1733" s="14">
        <v>0.73925877187347799</v>
      </c>
      <c r="AV1733" s="14">
        <v>0.77120818815926195</v>
      </c>
      <c r="AW1733" s="14">
        <v>0.87849721627761701</v>
      </c>
      <c r="AX1733" s="14"/>
      <c r="AY1733" s="14">
        <v>0.72078719120827694</v>
      </c>
      <c r="AZ1733" s="14">
        <v>0.72811787605017297</v>
      </c>
      <c r="BA1733" s="14">
        <v>0.758908282673882</v>
      </c>
      <c r="BB1733" s="14">
        <v>0.74397472098985895</v>
      </c>
      <c r="BC1733" s="14">
        <v>0.71523079673134005</v>
      </c>
      <c r="BD1733" s="14">
        <v>0.70032639161098098</v>
      </c>
      <c r="BE1733" s="14">
        <v>0.70808034090233096</v>
      </c>
      <c r="BF1733" s="14">
        <v>0.72298221428482401</v>
      </c>
      <c r="BG1733" s="14">
        <v>0.68167469948252202</v>
      </c>
      <c r="BH1733" s="14">
        <v>0.77447966804396895</v>
      </c>
      <c r="BI1733" s="14">
        <v>0.70630251394017196</v>
      </c>
      <c r="BJ1733" s="14">
        <v>0.72060770770391802</v>
      </c>
      <c r="BK1733" s="14">
        <v>0.800846208389002</v>
      </c>
      <c r="BL1733" s="14">
        <v>0.63501419106677903</v>
      </c>
      <c r="BM1733" s="14">
        <v>0.74693598229625302</v>
      </c>
      <c r="BN1733" s="14">
        <v>0.91213815382468899</v>
      </c>
      <c r="BO1733" s="14"/>
      <c r="BP1733" s="14">
        <v>0.71347168406221095</v>
      </c>
      <c r="BQ1733" s="14">
        <v>0.73596694619021696</v>
      </c>
      <c r="BR1733" s="14">
        <v>0.73854237660948396</v>
      </c>
      <c r="BS1733" s="14">
        <v>0.77023666872194596</v>
      </c>
      <c r="BT1733" s="14">
        <v>0.72614988536803504</v>
      </c>
      <c r="BU1733" s="14">
        <v>0.72029817667778595</v>
      </c>
      <c r="BV1733" s="14"/>
      <c r="BW1733" s="14">
        <v>0.77160589000809299</v>
      </c>
      <c r="BX1733" s="14">
        <v>0.73259300436490005</v>
      </c>
      <c r="BY1733" s="14" t="s">
        <v>120</v>
      </c>
      <c r="BZ1733" s="14">
        <v>0.68880686757046605</v>
      </c>
      <c r="CA1733" s="14">
        <v>0.69992313815613905</v>
      </c>
      <c r="CB1733" s="14">
        <v>0.70519745833704905</v>
      </c>
      <c r="CC1733" s="14">
        <v>0.71809251438677402</v>
      </c>
      <c r="CD1733" s="14"/>
      <c r="CE1733" s="14">
        <v>0.69768693368705903</v>
      </c>
      <c r="CF1733" s="14">
        <v>0.74384763906853002</v>
      </c>
      <c r="CG1733" s="14">
        <v>0.697930237221699</v>
      </c>
      <c r="CH1733" s="14">
        <v>0.77352773277377196</v>
      </c>
      <c r="CI1733" s="14"/>
      <c r="CJ1733" s="14">
        <v>0.76491444051175295</v>
      </c>
      <c r="CK1733" s="14">
        <v>0.71329609232802305</v>
      </c>
      <c r="CL1733" s="14">
        <v>0.73895883956789299</v>
      </c>
      <c r="CM1733" s="14">
        <v>0.69843809426050196</v>
      </c>
      <c r="CN1733" s="14"/>
      <c r="CO1733" s="14">
        <v>0.73054062043936396</v>
      </c>
      <c r="CP1733" s="14">
        <v>0.74143174487472696</v>
      </c>
      <c r="CQ1733" s="14"/>
      <c r="CR1733" s="14">
        <v>0.72970835396704603</v>
      </c>
      <c r="CS1733" s="14">
        <v>0.74287451715902997</v>
      </c>
    </row>
    <row r="1734" spans="2:97" x14ac:dyDescent="0.3">
      <c r="B1734" t="s">
        <v>236</v>
      </c>
      <c r="C1734" s="14">
        <v>5.6911030144997002E-2</v>
      </c>
      <c r="D1734" s="14">
        <v>6.9310797792783999E-2</v>
      </c>
      <c r="E1734" s="14">
        <v>4.4950397279939103E-2</v>
      </c>
      <c r="F1734" s="14"/>
      <c r="G1734" s="14">
        <v>0.109231830593657</v>
      </c>
      <c r="H1734" s="14">
        <v>6.8115310806105195E-2</v>
      </c>
      <c r="I1734" s="14">
        <v>3.3912432216293503E-2</v>
      </c>
      <c r="J1734" s="14">
        <v>5.23407662820825E-2</v>
      </c>
      <c r="K1734" s="14">
        <v>6.7524498549054401E-2</v>
      </c>
      <c r="L1734" s="14">
        <v>2.8478144759626199E-2</v>
      </c>
      <c r="M1734" s="14"/>
      <c r="N1734" s="14">
        <v>4.7795458551310899E-2</v>
      </c>
      <c r="O1734" s="14">
        <v>6.4289949297527904E-2</v>
      </c>
      <c r="P1734" s="14">
        <v>6.3213375565912194E-2</v>
      </c>
      <c r="Q1734" s="14">
        <v>5.4220271587152202E-2</v>
      </c>
      <c r="R1734" s="14"/>
      <c r="S1734" s="14">
        <v>6.2205737709064103E-2</v>
      </c>
      <c r="T1734" s="14">
        <v>6.3223873513416406E-2</v>
      </c>
      <c r="U1734" s="14">
        <v>3.9885469453677699E-2</v>
      </c>
      <c r="V1734" s="14">
        <v>4.24228456191982E-2</v>
      </c>
      <c r="W1734" s="14">
        <v>5.6782629086347E-2</v>
      </c>
      <c r="X1734" s="14">
        <v>8.7329926610881403E-2</v>
      </c>
      <c r="Y1734" s="14">
        <v>8.2617644526699702E-2</v>
      </c>
      <c r="Z1734" s="14">
        <v>0.12668936465919201</v>
      </c>
      <c r="AA1734" s="14">
        <v>1.3665360572569899E-2</v>
      </c>
      <c r="AB1734" s="14">
        <v>5.1185680443433801E-2</v>
      </c>
      <c r="AC1734" s="14">
        <v>4.0716444342796601E-2</v>
      </c>
      <c r="AD1734" s="14">
        <v>4.4368837719131998E-2</v>
      </c>
      <c r="AE1734" s="14"/>
      <c r="AF1734" s="14">
        <v>6.0727068433023897E-2</v>
      </c>
      <c r="AG1734" s="14">
        <v>4.00033326334127E-2</v>
      </c>
      <c r="AH1734" s="14">
        <v>4.3093420092664099E-2</v>
      </c>
      <c r="AI1734" s="14">
        <v>0.10641803014592301</v>
      </c>
      <c r="AJ1734" s="14">
        <v>3.2366860510871197E-2</v>
      </c>
      <c r="AK1734" s="14"/>
      <c r="AL1734" s="14">
        <v>4.3477181944681101E-2</v>
      </c>
      <c r="AM1734" s="14">
        <v>5.2059676960142E-2</v>
      </c>
      <c r="AN1734" s="14">
        <v>4.28577657240264E-2</v>
      </c>
      <c r="AO1734" s="14">
        <v>8.8879899835923107E-2</v>
      </c>
      <c r="AP1734" s="14">
        <v>9.9347385019722595E-2</v>
      </c>
      <c r="AQ1734" s="14">
        <v>3.1949013635866198E-2</v>
      </c>
      <c r="AR1734" s="14"/>
      <c r="AS1734" s="14">
        <v>5.4583057265965199E-2</v>
      </c>
      <c r="AT1734" s="14">
        <v>4.6592143575607897E-2</v>
      </c>
      <c r="AU1734" s="14">
        <v>5.22842174591754E-2</v>
      </c>
      <c r="AV1734" s="14">
        <v>7.3919552507747496E-2</v>
      </c>
      <c r="AW1734" s="14">
        <v>4.8349019654898302E-2</v>
      </c>
      <c r="AX1734" s="14"/>
      <c r="AY1734" s="14">
        <v>6.9904330199182393E-2</v>
      </c>
      <c r="AZ1734" s="14">
        <v>3.8614021705295903E-2</v>
      </c>
      <c r="BA1734" s="14">
        <v>2.28220161351524E-2</v>
      </c>
      <c r="BB1734" s="14">
        <v>6.3295786921702998E-2</v>
      </c>
      <c r="BC1734" s="14">
        <v>3.6072114152386703E-2</v>
      </c>
      <c r="BD1734" s="14">
        <v>6.1544566266385103E-2</v>
      </c>
      <c r="BE1734" s="14">
        <v>5.95767142615811E-2</v>
      </c>
      <c r="BF1734" s="14">
        <v>7.9226669838938904E-2</v>
      </c>
      <c r="BG1734" s="14">
        <v>0.105282775679718</v>
      </c>
      <c r="BH1734" s="14">
        <v>5.4990395371313297E-2</v>
      </c>
      <c r="BI1734" s="14">
        <v>7.4444503020909394E-2</v>
      </c>
      <c r="BJ1734" s="14">
        <v>7.3406154169114002E-2</v>
      </c>
      <c r="BK1734" s="14">
        <v>5.04287588313534E-2</v>
      </c>
      <c r="BL1734" s="14">
        <v>6.3349406663156194E-2</v>
      </c>
      <c r="BM1734" s="14">
        <v>4.0602449604150902E-2</v>
      </c>
      <c r="BN1734" s="14">
        <v>4.2626941224168297E-2</v>
      </c>
      <c r="BO1734" s="14"/>
      <c r="BP1734" s="14">
        <v>8.1083739833154603E-2</v>
      </c>
      <c r="BQ1734" s="14">
        <v>5.2584573958916497E-2</v>
      </c>
      <c r="BR1734" s="14">
        <v>5.2039778617889901E-2</v>
      </c>
      <c r="BS1734" s="14">
        <v>4.83398242790068E-2</v>
      </c>
      <c r="BT1734" s="14">
        <v>2.6695932308313498E-2</v>
      </c>
      <c r="BU1734" s="14">
        <v>7.5074699350211896E-2</v>
      </c>
      <c r="BV1734" s="14"/>
      <c r="BW1734" s="14">
        <v>5.25782341030267E-2</v>
      </c>
      <c r="BX1734" s="14">
        <v>5.3434564457873902E-2</v>
      </c>
      <c r="BY1734" s="14" t="s">
        <v>120</v>
      </c>
      <c r="BZ1734" s="14">
        <v>5.3619298204942101E-2</v>
      </c>
      <c r="CA1734" s="14">
        <v>7.5289953449784494E-2</v>
      </c>
      <c r="CB1734" s="14">
        <v>5.9732640918433499E-2</v>
      </c>
      <c r="CC1734" s="14">
        <v>7.6839909450143407E-2</v>
      </c>
      <c r="CD1734" s="14"/>
      <c r="CE1734" s="14">
        <v>8.3662505432276102E-2</v>
      </c>
      <c r="CF1734" s="14">
        <v>7.8910832769950104E-2</v>
      </c>
      <c r="CG1734" s="14">
        <v>4.1950452003032497E-2</v>
      </c>
      <c r="CH1734" s="14">
        <v>4.4212322155188902E-2</v>
      </c>
      <c r="CI1734" s="14"/>
      <c r="CJ1734" s="14">
        <v>5.2594961857213698E-2</v>
      </c>
      <c r="CK1734" s="14">
        <v>6.2636533942574596E-2</v>
      </c>
      <c r="CL1734" s="14">
        <v>5.4404031481609202E-2</v>
      </c>
      <c r="CM1734" s="14">
        <v>7.2246065108936705E-2</v>
      </c>
      <c r="CN1734" s="14"/>
      <c r="CO1734" s="14">
        <v>8.8178898534790495E-2</v>
      </c>
      <c r="CP1734" s="14">
        <v>5.1914111566200703E-2</v>
      </c>
      <c r="CQ1734" s="14"/>
      <c r="CR1734" s="14">
        <v>9.0665598935620997E-2</v>
      </c>
      <c r="CS1734" s="14">
        <v>5.3949120116463203E-2</v>
      </c>
    </row>
    <row r="1735" spans="2:97" x14ac:dyDescent="0.3">
      <c r="B1735" t="s">
        <v>237</v>
      </c>
      <c r="C1735" s="14">
        <v>0.67876336070165799</v>
      </c>
      <c r="D1735" s="14">
        <v>0.64161135132005398</v>
      </c>
      <c r="E1735" s="14">
        <v>0.71505705240130601</v>
      </c>
      <c r="F1735" s="14"/>
      <c r="G1735" s="14">
        <v>0.57151088921930004</v>
      </c>
      <c r="H1735" s="14">
        <v>0.64579792712994499</v>
      </c>
      <c r="I1735" s="14">
        <v>0.69644230505047</v>
      </c>
      <c r="J1735" s="14">
        <v>0.673338887792159</v>
      </c>
      <c r="K1735" s="14">
        <v>0.68341828159579099</v>
      </c>
      <c r="L1735" s="14">
        <v>0.76343448467112496</v>
      </c>
      <c r="M1735" s="14"/>
      <c r="N1735" s="14">
        <v>0.727123499724452</v>
      </c>
      <c r="O1735" s="14">
        <v>0.66643280129281701</v>
      </c>
      <c r="P1735" s="14">
        <v>0.648530283617613</v>
      </c>
      <c r="Q1735" s="14">
        <v>0.66411263925216901</v>
      </c>
      <c r="R1735" s="14"/>
      <c r="S1735" s="14">
        <v>0.67331248649029896</v>
      </c>
      <c r="T1735" s="14">
        <v>0.71518646296674404</v>
      </c>
      <c r="U1735" s="14">
        <v>0.71780380526840404</v>
      </c>
      <c r="V1735" s="14">
        <v>0.692291310739518</v>
      </c>
      <c r="W1735" s="14">
        <v>0.63499437792758395</v>
      </c>
      <c r="X1735" s="14">
        <v>0.57568919453537404</v>
      </c>
      <c r="Y1735" s="14">
        <v>0.58211584721963205</v>
      </c>
      <c r="Z1735" s="14">
        <v>0.54817176955045299</v>
      </c>
      <c r="AA1735" s="14">
        <v>0.78121194565603203</v>
      </c>
      <c r="AB1735" s="14">
        <v>0.68142427273725603</v>
      </c>
      <c r="AC1735" s="14">
        <v>0.73801332475909698</v>
      </c>
      <c r="AD1735" s="14">
        <v>0.762246941004323</v>
      </c>
      <c r="AE1735" s="14"/>
      <c r="AF1735" s="14">
        <v>0.68436254351738801</v>
      </c>
      <c r="AG1735" s="14">
        <v>0.72824118826065098</v>
      </c>
      <c r="AH1735" s="14">
        <v>0.67360072342280197</v>
      </c>
      <c r="AI1735" s="14">
        <v>0.56713088899376196</v>
      </c>
      <c r="AJ1735" s="14">
        <v>0.74056545966283005</v>
      </c>
      <c r="AK1735" s="14"/>
      <c r="AL1735" s="14">
        <v>0.74310297105596301</v>
      </c>
      <c r="AM1735" s="14">
        <v>0.70728273474858305</v>
      </c>
      <c r="AN1735" s="14">
        <v>0.71077467537442995</v>
      </c>
      <c r="AO1735" s="14">
        <v>0.58730442662203297</v>
      </c>
      <c r="AP1735" s="14">
        <v>0.61770223954197601</v>
      </c>
      <c r="AQ1735" s="14">
        <v>0.714373305698636</v>
      </c>
      <c r="AR1735" s="14"/>
      <c r="AS1735" s="14">
        <v>0.70299049928885304</v>
      </c>
      <c r="AT1735" s="14">
        <v>0.65938565046029696</v>
      </c>
      <c r="AU1735" s="14">
        <v>0.686974554414302</v>
      </c>
      <c r="AV1735" s="14">
        <v>0.697288635651515</v>
      </c>
      <c r="AW1735" s="14">
        <v>0.83014819662271799</v>
      </c>
      <c r="AX1735" s="14"/>
      <c r="AY1735" s="14">
        <v>0.65088286100909398</v>
      </c>
      <c r="AZ1735" s="14">
        <v>0.68950385434487704</v>
      </c>
      <c r="BA1735" s="14">
        <v>0.73608626653872899</v>
      </c>
      <c r="BB1735" s="14">
        <v>0.68067893406815605</v>
      </c>
      <c r="BC1735" s="14">
        <v>0.67915868257895295</v>
      </c>
      <c r="BD1735" s="14">
        <v>0.63878182534459604</v>
      </c>
      <c r="BE1735" s="14">
        <v>0.64850362664075001</v>
      </c>
      <c r="BF1735" s="14">
        <v>0.64375554444588501</v>
      </c>
      <c r="BG1735" s="14">
        <v>0.57639192380280402</v>
      </c>
      <c r="BH1735" s="14">
        <v>0.71948927267265606</v>
      </c>
      <c r="BI1735" s="14">
        <v>0.63185801091926297</v>
      </c>
      <c r="BJ1735" s="14">
        <v>0.64720155353480402</v>
      </c>
      <c r="BK1735" s="14">
        <v>0.750417449557649</v>
      </c>
      <c r="BL1735" s="14">
        <v>0.57166478440362301</v>
      </c>
      <c r="BM1735" s="14">
        <v>0.70633353269210197</v>
      </c>
      <c r="BN1735" s="14">
        <v>0.86951121260052</v>
      </c>
      <c r="BO1735" s="14"/>
      <c r="BP1735" s="14">
        <v>0.63238794422905698</v>
      </c>
      <c r="BQ1735" s="14">
        <v>0.68338237223130105</v>
      </c>
      <c r="BR1735" s="14">
        <v>0.68650259799159397</v>
      </c>
      <c r="BS1735" s="14">
        <v>0.721896844442939</v>
      </c>
      <c r="BT1735" s="14">
        <v>0.69945395305972202</v>
      </c>
      <c r="BU1735" s="14">
        <v>0.64522347732757401</v>
      </c>
      <c r="BV1735" s="14"/>
      <c r="BW1735" s="14">
        <v>0.71902765590506601</v>
      </c>
      <c r="BX1735" s="14">
        <v>0.67915843990702596</v>
      </c>
      <c r="BY1735" s="14" t="s">
        <v>120</v>
      </c>
      <c r="BZ1735" s="14">
        <v>0.63518756936552401</v>
      </c>
      <c r="CA1735" s="14">
        <v>0.62463318470635498</v>
      </c>
      <c r="CB1735" s="14">
        <v>0.64546481741861494</v>
      </c>
      <c r="CC1735" s="14">
        <v>0.64125260493663006</v>
      </c>
      <c r="CD1735" s="14"/>
      <c r="CE1735" s="14">
        <v>0.61402442825478198</v>
      </c>
      <c r="CF1735" s="14">
        <v>0.66493680629857999</v>
      </c>
      <c r="CG1735" s="14">
        <v>0.65597978521866596</v>
      </c>
      <c r="CH1735" s="14">
        <v>0.72931541061858296</v>
      </c>
      <c r="CI1735" s="14"/>
      <c r="CJ1735" s="14">
        <v>0.71231947865453904</v>
      </c>
      <c r="CK1735" s="14">
        <v>0.65065955838544798</v>
      </c>
      <c r="CL1735" s="14">
        <v>0.68455480808628399</v>
      </c>
      <c r="CM1735" s="14">
        <v>0.62619202915156602</v>
      </c>
      <c r="CN1735" s="14"/>
      <c r="CO1735" s="14">
        <v>0.64236172190457297</v>
      </c>
      <c r="CP1735" s="14">
        <v>0.689517633308526</v>
      </c>
      <c r="CQ1735" s="14"/>
      <c r="CR1735" s="14">
        <v>0.63904275503142505</v>
      </c>
      <c r="CS1735" s="14">
        <v>0.68892539704256694</v>
      </c>
    </row>
    <row r="1736" spans="2:97" x14ac:dyDescent="0.3">
      <c r="C1736" s="14"/>
      <c r="D1736" s="14"/>
      <c r="E1736" s="14"/>
      <c r="F1736" s="14"/>
      <c r="G1736" s="14"/>
      <c r="H1736" s="14"/>
      <c r="I1736" s="14"/>
      <c r="J1736" s="14"/>
      <c r="K1736" s="14"/>
      <c r="L1736" s="14"/>
      <c r="M1736" s="14"/>
      <c r="N1736" s="14"/>
      <c r="O1736" s="14"/>
      <c r="P1736" s="14"/>
      <c r="Q1736" s="14"/>
      <c r="R1736" s="14"/>
      <c r="S1736" s="14"/>
      <c r="T1736" s="14"/>
      <c r="U1736" s="14"/>
      <c r="V1736" s="14"/>
      <c r="W1736" s="14"/>
      <c r="X1736" s="14"/>
      <c r="Y1736" s="14"/>
      <c r="Z1736" s="14"/>
      <c r="AA1736" s="14"/>
      <c r="AB1736" s="14"/>
      <c r="AC1736" s="14"/>
      <c r="AD1736" s="14"/>
      <c r="AE1736" s="14"/>
      <c r="AF1736" s="14"/>
      <c r="AG1736" s="14"/>
      <c r="AH1736" s="14"/>
      <c r="AI1736" s="14"/>
      <c r="AJ1736" s="14"/>
      <c r="AK1736" s="14"/>
      <c r="AL1736" s="14"/>
      <c r="AM1736" s="14"/>
      <c r="AN1736" s="14"/>
      <c r="AO1736" s="14"/>
      <c r="AP1736" s="14"/>
      <c r="AQ1736" s="14"/>
      <c r="AR1736" s="14"/>
      <c r="AS1736" s="14"/>
      <c r="AT1736" s="14"/>
      <c r="AU1736" s="14"/>
      <c r="AV1736" s="14"/>
      <c r="AW1736" s="14"/>
      <c r="AX1736" s="14"/>
      <c r="AY1736" s="14"/>
      <c r="AZ1736" s="14"/>
      <c r="BA1736" s="14"/>
      <c r="BB1736" s="14"/>
      <c r="BC1736" s="14"/>
      <c r="BD1736" s="14"/>
      <c r="BE1736" s="14"/>
      <c r="BF1736" s="14"/>
      <c r="BG1736" s="14"/>
      <c r="BH1736" s="14"/>
      <c r="BI1736" s="14"/>
      <c r="BJ1736" s="14"/>
      <c r="BK1736" s="14"/>
      <c r="BL1736" s="14"/>
      <c r="BM1736" s="14"/>
      <c r="BN1736" s="14"/>
      <c r="BO1736" s="14"/>
      <c r="BP1736" s="14"/>
      <c r="BQ1736" s="14"/>
      <c r="BR1736" s="14"/>
      <c r="BS1736" s="14"/>
      <c r="BT1736" s="14"/>
      <c r="BU1736" s="14"/>
      <c r="BV1736" s="14"/>
      <c r="BW1736" s="14"/>
      <c r="BX1736" s="14"/>
      <c r="BY1736" s="14"/>
      <c r="BZ1736" s="14"/>
      <c r="CA1736" s="14"/>
      <c r="CB1736" s="14"/>
      <c r="CC1736" s="14"/>
      <c r="CD1736" s="14"/>
      <c r="CE1736" s="14"/>
      <c r="CF1736" s="14"/>
      <c r="CG1736" s="14"/>
      <c r="CH1736" s="14"/>
      <c r="CI1736" s="14"/>
      <c r="CJ1736" s="14"/>
      <c r="CK1736" s="14"/>
      <c r="CL1736" s="14"/>
      <c r="CM1736" s="14"/>
      <c r="CN1736" s="14"/>
      <c r="CO1736" s="14"/>
      <c r="CP1736" s="14"/>
      <c r="CQ1736" s="14"/>
      <c r="CR1736" s="14"/>
      <c r="CS1736" s="14"/>
    </row>
    <row r="1737" spans="2:97" x14ac:dyDescent="0.3">
      <c r="B1737" s="6" t="s">
        <v>620</v>
      </c>
      <c r="C1737" s="14"/>
      <c r="D1737" s="14"/>
      <c r="E1737" s="14"/>
      <c r="F1737" s="14"/>
      <c r="G1737" s="14"/>
      <c r="H1737" s="14"/>
      <c r="I1737" s="14"/>
      <c r="J1737" s="14"/>
      <c r="K1737" s="14"/>
      <c r="L1737" s="14"/>
      <c r="M1737" s="14"/>
      <c r="N1737" s="14"/>
      <c r="O1737" s="14"/>
      <c r="P1737" s="14"/>
      <c r="Q1737" s="14"/>
      <c r="R1737" s="14"/>
      <c r="S1737" s="14"/>
      <c r="T1737" s="14"/>
      <c r="U1737" s="14"/>
      <c r="V1737" s="14"/>
      <c r="W1737" s="14"/>
      <c r="X1737" s="14"/>
      <c r="Y1737" s="14"/>
      <c r="Z1737" s="14"/>
      <c r="AA1737" s="14"/>
      <c r="AB1737" s="14"/>
      <c r="AC1737" s="14"/>
      <c r="AD1737" s="14"/>
      <c r="AE1737" s="14"/>
      <c r="AF1737" s="14"/>
      <c r="AG1737" s="14"/>
      <c r="AH1737" s="14"/>
      <c r="AI1737" s="14"/>
      <c r="AJ1737" s="14"/>
      <c r="AK1737" s="14"/>
      <c r="AL1737" s="14"/>
      <c r="AM1737" s="14"/>
      <c r="AN1737" s="14"/>
      <c r="AO1737" s="14"/>
      <c r="AP1737" s="14"/>
      <c r="AQ1737" s="14"/>
      <c r="AR1737" s="14"/>
      <c r="AS1737" s="14"/>
      <c r="AT1737" s="14"/>
      <c r="AU1737" s="14"/>
      <c r="AV1737" s="14"/>
      <c r="AW1737" s="14"/>
      <c r="AX1737" s="14"/>
      <c r="AY1737" s="14"/>
      <c r="AZ1737" s="14"/>
      <c r="BA1737" s="14"/>
      <c r="BB1737" s="14"/>
      <c r="BC1737" s="14"/>
      <c r="BD1737" s="14"/>
      <c r="BE1737" s="14"/>
      <c r="BF1737" s="14"/>
      <c r="BG1737" s="14"/>
      <c r="BH1737" s="14"/>
      <c r="BI1737" s="14"/>
      <c r="BJ1737" s="14"/>
      <c r="BK1737" s="14"/>
      <c r="BL1737" s="14"/>
      <c r="BM1737" s="14"/>
      <c r="BN1737" s="14"/>
      <c r="BO1737" s="14"/>
      <c r="BP1737" s="14"/>
      <c r="BQ1737" s="14"/>
      <c r="BR1737" s="14"/>
      <c r="BS1737" s="14"/>
      <c r="BT1737" s="14"/>
      <c r="BU1737" s="14"/>
      <c r="BV1737" s="14"/>
      <c r="BW1737" s="14"/>
      <c r="BX1737" s="14"/>
      <c r="BY1737" s="14"/>
      <c r="BZ1737" s="14"/>
      <c r="CA1737" s="14"/>
      <c r="CB1737" s="14"/>
      <c r="CC1737" s="14"/>
      <c r="CD1737" s="14"/>
      <c r="CE1737" s="14"/>
      <c r="CF1737" s="14"/>
      <c r="CG1737" s="14"/>
      <c r="CH1737" s="14"/>
      <c r="CI1737" s="14"/>
      <c r="CJ1737" s="14"/>
      <c r="CK1737" s="14"/>
      <c r="CL1737" s="14"/>
      <c r="CM1737" s="14"/>
      <c r="CN1737" s="14"/>
      <c r="CO1737" s="14"/>
      <c r="CP1737" s="14"/>
      <c r="CQ1737" s="14"/>
      <c r="CR1737" s="14"/>
      <c r="CS1737" s="14"/>
    </row>
    <row r="1738" spans="2:97" x14ac:dyDescent="0.3">
      <c r="B1738" s="24" t="s">
        <v>118</v>
      </c>
      <c r="C1738" s="14"/>
      <c r="D1738" s="14"/>
      <c r="E1738" s="14"/>
      <c r="F1738" s="14"/>
      <c r="G1738" s="14"/>
      <c r="H1738" s="14"/>
      <c r="I1738" s="14"/>
      <c r="J1738" s="14"/>
      <c r="K1738" s="14"/>
      <c r="L1738" s="14"/>
      <c r="M1738" s="14"/>
      <c r="N1738" s="14"/>
      <c r="O1738" s="14"/>
      <c r="P1738" s="14"/>
      <c r="Q1738" s="14"/>
      <c r="R1738" s="14"/>
      <c r="S1738" s="14"/>
      <c r="T1738" s="14"/>
      <c r="U1738" s="14"/>
      <c r="V1738" s="14"/>
      <c r="W1738" s="14"/>
      <c r="X1738" s="14"/>
      <c r="Y1738" s="14"/>
      <c r="Z1738" s="14"/>
      <c r="AA1738" s="14"/>
      <c r="AB1738" s="14"/>
      <c r="AC1738" s="14"/>
      <c r="AD1738" s="14"/>
      <c r="AE1738" s="14"/>
      <c r="AF1738" s="14"/>
      <c r="AG1738" s="14"/>
      <c r="AH1738" s="14"/>
      <c r="AI1738" s="14"/>
      <c r="AJ1738" s="14"/>
      <c r="AK1738" s="14"/>
      <c r="AL1738" s="14"/>
      <c r="AM1738" s="14"/>
      <c r="AN1738" s="14"/>
      <c r="AO1738" s="14"/>
      <c r="AP1738" s="14"/>
      <c r="AQ1738" s="14"/>
      <c r="AR1738" s="14"/>
      <c r="AS1738" s="14"/>
      <c r="AT1738" s="14"/>
      <c r="AU1738" s="14"/>
      <c r="AV1738" s="14"/>
      <c r="AW1738" s="14"/>
      <c r="AX1738" s="14"/>
      <c r="AY1738" s="14"/>
      <c r="AZ1738" s="14"/>
      <c r="BA1738" s="14"/>
      <c r="BB1738" s="14"/>
      <c r="BC1738" s="14"/>
      <c r="BD1738" s="14"/>
      <c r="BE1738" s="14"/>
      <c r="BF1738" s="14"/>
      <c r="BG1738" s="14"/>
      <c r="BH1738" s="14"/>
      <c r="BI1738" s="14"/>
      <c r="BJ1738" s="14"/>
      <c r="BK1738" s="14"/>
      <c r="BL1738" s="14"/>
      <c r="BM1738" s="14"/>
      <c r="BN1738" s="14"/>
      <c r="BO1738" s="14"/>
      <c r="BP1738" s="14"/>
      <c r="BQ1738" s="14"/>
      <c r="BR1738" s="14"/>
      <c r="BS1738" s="14"/>
      <c r="BT1738" s="14"/>
      <c r="BU1738" s="14"/>
      <c r="BV1738" s="14"/>
      <c r="BW1738" s="14"/>
      <c r="BX1738" s="14"/>
      <c r="BY1738" s="14"/>
      <c r="BZ1738" s="14"/>
      <c r="CA1738" s="14"/>
      <c r="CB1738" s="14"/>
      <c r="CC1738" s="14"/>
      <c r="CD1738" s="14"/>
      <c r="CE1738" s="14"/>
      <c r="CF1738" s="14"/>
      <c r="CG1738" s="14"/>
      <c r="CH1738" s="14"/>
      <c r="CI1738" s="14"/>
      <c r="CJ1738" s="14"/>
      <c r="CK1738" s="14"/>
      <c r="CL1738" s="14"/>
      <c r="CM1738" s="14"/>
      <c r="CN1738" s="14"/>
      <c r="CO1738" s="14"/>
      <c r="CP1738" s="14"/>
      <c r="CQ1738" s="14"/>
      <c r="CR1738" s="14"/>
      <c r="CS1738" s="14"/>
    </row>
    <row r="1739" spans="2:97" x14ac:dyDescent="0.3">
      <c r="B1739" t="s">
        <v>230</v>
      </c>
      <c r="C1739" s="14">
        <v>0.35758309551448503</v>
      </c>
      <c r="D1739" s="14">
        <v>0.33931703834009502</v>
      </c>
      <c r="E1739" s="14">
        <v>0.37445106896213898</v>
      </c>
      <c r="F1739" s="14"/>
      <c r="G1739" s="14">
        <v>0.27453915773528798</v>
      </c>
      <c r="H1739" s="14">
        <v>0.336423484240367</v>
      </c>
      <c r="I1739" s="14">
        <v>0.33197736629694302</v>
      </c>
      <c r="J1739" s="14">
        <v>0.37208515897564698</v>
      </c>
      <c r="K1739" s="14">
        <v>0.40750482560399698</v>
      </c>
      <c r="L1739" s="14">
        <v>0.40527882240854202</v>
      </c>
      <c r="M1739" s="14"/>
      <c r="N1739" s="14">
        <v>0.35735167727369999</v>
      </c>
      <c r="O1739" s="14">
        <v>0.34232569367098298</v>
      </c>
      <c r="P1739" s="14">
        <v>0.35639549679552601</v>
      </c>
      <c r="Q1739" s="14">
        <v>0.37077770206765598</v>
      </c>
      <c r="R1739" s="14"/>
      <c r="S1739" s="14">
        <v>0.40937100523573899</v>
      </c>
      <c r="T1739" s="14">
        <v>0.33894207566504497</v>
      </c>
      <c r="U1739" s="14">
        <v>0.37480280514167802</v>
      </c>
      <c r="V1739" s="14">
        <v>0.35876614637135701</v>
      </c>
      <c r="W1739" s="14">
        <v>0.29253636533432298</v>
      </c>
      <c r="X1739" s="14">
        <v>0.29050014130011997</v>
      </c>
      <c r="Y1739" s="14">
        <v>0.33359499902481399</v>
      </c>
      <c r="Z1739" s="14">
        <v>0.31630309747310198</v>
      </c>
      <c r="AA1739" s="14">
        <v>0.42641577501071498</v>
      </c>
      <c r="AB1739" s="14">
        <v>0.341117834934064</v>
      </c>
      <c r="AC1739" s="14">
        <v>0.41460996212277501</v>
      </c>
      <c r="AD1739" s="14">
        <v>0.32000879103936097</v>
      </c>
      <c r="AE1739" s="14"/>
      <c r="AF1739" s="14">
        <v>0.36917460657220902</v>
      </c>
      <c r="AG1739" s="14">
        <v>0.36170617403060101</v>
      </c>
      <c r="AH1739" s="14">
        <v>0.351795284203192</v>
      </c>
      <c r="AI1739" s="14">
        <v>0.40051679675129898</v>
      </c>
      <c r="AJ1739" s="14">
        <v>0.36796363796068199</v>
      </c>
      <c r="AK1739" s="14"/>
      <c r="AL1739" s="14">
        <v>0.35931185739232802</v>
      </c>
      <c r="AM1739" s="14">
        <v>0.39220973350176802</v>
      </c>
      <c r="AN1739" s="14">
        <v>0.326386666520879</v>
      </c>
      <c r="AO1739" s="14">
        <v>0.38385477685632402</v>
      </c>
      <c r="AP1739" s="14">
        <v>0.32660152491280098</v>
      </c>
      <c r="AQ1739" s="14">
        <v>0.34056254197298802</v>
      </c>
      <c r="AR1739" s="14"/>
      <c r="AS1739" s="14">
        <v>0.38017134588669399</v>
      </c>
      <c r="AT1739" s="14">
        <v>0.34345663139981902</v>
      </c>
      <c r="AU1739" s="14">
        <v>0.35574171843189201</v>
      </c>
      <c r="AV1739" s="14">
        <v>0.34409887357573399</v>
      </c>
      <c r="AW1739" s="14">
        <v>0.47129867825680799</v>
      </c>
      <c r="AX1739" s="14"/>
      <c r="AY1739" s="14">
        <v>0.46792446582809</v>
      </c>
      <c r="AZ1739" s="14">
        <v>0.397365423487887</v>
      </c>
      <c r="BA1739" s="14">
        <v>0.373225528149772</v>
      </c>
      <c r="BB1739" s="14">
        <v>0.390303451180328</v>
      </c>
      <c r="BC1739" s="14">
        <v>0.39066519502125802</v>
      </c>
      <c r="BD1739" s="14">
        <v>0.32094527543706503</v>
      </c>
      <c r="BE1739" s="14">
        <v>0.31617748666364898</v>
      </c>
      <c r="BF1739" s="14">
        <v>0.37291430489567001</v>
      </c>
      <c r="BG1739" s="14">
        <v>0.34218902584039801</v>
      </c>
      <c r="BH1739" s="14">
        <v>0.34338481864377202</v>
      </c>
      <c r="BI1739" s="14">
        <v>0.34226798763545402</v>
      </c>
      <c r="BJ1739" s="14">
        <v>0.363294855996041</v>
      </c>
      <c r="BK1739" s="14">
        <v>0.38147843867247899</v>
      </c>
      <c r="BL1739" s="14">
        <v>0.34030666615208299</v>
      </c>
      <c r="BM1739" s="14">
        <v>0.31513842619003302</v>
      </c>
      <c r="BN1739" s="14">
        <v>0.44564934943991402</v>
      </c>
      <c r="BO1739" s="14"/>
      <c r="BP1739" s="14">
        <v>0.389535061728006</v>
      </c>
      <c r="BQ1739" s="14">
        <v>0.33101010821096499</v>
      </c>
      <c r="BR1739" s="14">
        <v>0.33460543836561502</v>
      </c>
      <c r="BS1739" s="14">
        <v>0.36757833740474299</v>
      </c>
      <c r="BT1739" s="14">
        <v>0.37276479806690299</v>
      </c>
      <c r="BU1739" s="14">
        <v>0.33636082682665203</v>
      </c>
      <c r="BV1739" s="14"/>
      <c r="BW1739" s="14">
        <v>0.40649742580653597</v>
      </c>
      <c r="BX1739" s="14">
        <v>0.30222642275495898</v>
      </c>
      <c r="BY1739" s="14" t="s">
        <v>120</v>
      </c>
      <c r="BZ1739" s="14">
        <v>0.38329152719447401</v>
      </c>
      <c r="CA1739" s="14">
        <v>0.30817295495059299</v>
      </c>
      <c r="CB1739" s="14">
        <v>0.35278225311800798</v>
      </c>
      <c r="CC1739" s="14">
        <v>0.31151763146022299</v>
      </c>
      <c r="CD1739" s="14"/>
      <c r="CE1739" s="14">
        <v>0.31909381934370001</v>
      </c>
      <c r="CF1739" s="14">
        <v>0.36000142860773998</v>
      </c>
      <c r="CG1739" s="14">
        <v>0.37447350773422999</v>
      </c>
      <c r="CH1739" s="14">
        <v>0.38248798872964002</v>
      </c>
      <c r="CI1739" s="14"/>
      <c r="CJ1739" s="14">
        <v>0.377499533704934</v>
      </c>
      <c r="CK1739" s="14">
        <v>0.37367265492172902</v>
      </c>
      <c r="CL1739" s="14">
        <v>0.35287910888253998</v>
      </c>
      <c r="CM1739" s="14">
        <v>0.293255287931176</v>
      </c>
      <c r="CN1739" s="14"/>
      <c r="CO1739" s="14">
        <v>0.35777980428568601</v>
      </c>
      <c r="CP1739" s="14">
        <v>0.36069365744541898</v>
      </c>
      <c r="CQ1739" s="14"/>
      <c r="CR1739" s="14">
        <v>0.353208547377453</v>
      </c>
      <c r="CS1739" s="14">
        <v>0.35820459359777401</v>
      </c>
    </row>
    <row r="1740" spans="2:97" x14ac:dyDescent="0.3">
      <c r="B1740" t="s">
        <v>231</v>
      </c>
      <c r="C1740" s="14">
        <v>0.44542567890734303</v>
      </c>
      <c r="D1740" s="14">
        <v>0.42683077708621098</v>
      </c>
      <c r="E1740" s="14">
        <v>0.46403083050488497</v>
      </c>
      <c r="F1740" s="14"/>
      <c r="G1740" s="14">
        <v>0.40901827662699097</v>
      </c>
      <c r="H1740" s="14">
        <v>0.41322445988942402</v>
      </c>
      <c r="I1740" s="14">
        <v>0.45979694983584601</v>
      </c>
      <c r="J1740" s="14">
        <v>0.42046008249473499</v>
      </c>
      <c r="K1740" s="14">
        <v>0.452035332484438</v>
      </c>
      <c r="L1740" s="14">
        <v>0.49985857884738599</v>
      </c>
      <c r="M1740" s="14"/>
      <c r="N1740" s="14">
        <v>0.466967876753211</v>
      </c>
      <c r="O1740" s="14">
        <v>0.45770024038333401</v>
      </c>
      <c r="P1740" s="14">
        <v>0.41065391145004299</v>
      </c>
      <c r="Q1740" s="14">
        <v>0.44159573608999703</v>
      </c>
      <c r="R1740" s="14"/>
      <c r="S1740" s="14">
        <v>0.33353166315603899</v>
      </c>
      <c r="T1740" s="14">
        <v>0.47011366265473797</v>
      </c>
      <c r="U1740" s="14">
        <v>0.47036542831699701</v>
      </c>
      <c r="V1740" s="14">
        <v>0.46687935783671503</v>
      </c>
      <c r="W1740" s="14">
        <v>0.51346636830526105</v>
      </c>
      <c r="X1740" s="14">
        <v>0.458704539687118</v>
      </c>
      <c r="Y1740" s="14">
        <v>0.52705634765766396</v>
      </c>
      <c r="Z1740" s="14">
        <v>0.484765688725943</v>
      </c>
      <c r="AA1740" s="14">
        <v>0.40572763813464502</v>
      </c>
      <c r="AB1740" s="14">
        <v>0.40913219787765598</v>
      </c>
      <c r="AC1740" s="14">
        <v>0.41333647298947102</v>
      </c>
      <c r="AD1740" s="14">
        <v>0.57094026169487</v>
      </c>
      <c r="AE1740" s="14"/>
      <c r="AF1740" s="14">
        <v>0.47802443127627198</v>
      </c>
      <c r="AG1740" s="14">
        <v>0.45132302748425501</v>
      </c>
      <c r="AH1740" s="14">
        <v>0.45033974850192898</v>
      </c>
      <c r="AI1740" s="14">
        <v>0.39977213905579601</v>
      </c>
      <c r="AJ1740" s="14">
        <v>0.46842395823115202</v>
      </c>
      <c r="AK1740" s="14"/>
      <c r="AL1740" s="14">
        <v>0.44840438718506498</v>
      </c>
      <c r="AM1740" s="14">
        <v>0.44041731219921099</v>
      </c>
      <c r="AN1740" s="14">
        <v>0.47595892359123998</v>
      </c>
      <c r="AO1740" s="14">
        <v>0.43261574095439098</v>
      </c>
      <c r="AP1740" s="14">
        <v>0.44849211385967402</v>
      </c>
      <c r="AQ1740" s="14">
        <v>0.49573708192228699</v>
      </c>
      <c r="AR1740" s="14"/>
      <c r="AS1740" s="14">
        <v>0.42893537655467201</v>
      </c>
      <c r="AT1740" s="14">
        <v>0.43404392152240101</v>
      </c>
      <c r="AU1740" s="14">
        <v>0.44843517828152002</v>
      </c>
      <c r="AV1740" s="14">
        <v>0.45417110138404398</v>
      </c>
      <c r="AW1740" s="14">
        <v>0.45634112029965901</v>
      </c>
      <c r="AX1740" s="14"/>
      <c r="AY1740" s="14">
        <v>0.46643140258114701</v>
      </c>
      <c r="AZ1740" s="14">
        <v>0.33997606134728098</v>
      </c>
      <c r="BA1740" s="14">
        <v>0.46377751583753202</v>
      </c>
      <c r="BB1740" s="14">
        <v>0.37187114685077199</v>
      </c>
      <c r="BC1740" s="14">
        <v>0.41624508337746302</v>
      </c>
      <c r="BD1740" s="14">
        <v>0.43305454379897801</v>
      </c>
      <c r="BE1740" s="14">
        <v>0.46945581640494499</v>
      </c>
      <c r="BF1740" s="14">
        <v>0.44350897644042597</v>
      </c>
      <c r="BG1740" s="14">
        <v>0.51448141808903303</v>
      </c>
      <c r="BH1740" s="14">
        <v>0.484159250315712</v>
      </c>
      <c r="BI1740" s="14">
        <v>0.44527084621754898</v>
      </c>
      <c r="BJ1740" s="14">
        <v>0.40646754891747999</v>
      </c>
      <c r="BK1740" s="14">
        <v>0.52480536888692697</v>
      </c>
      <c r="BL1740" s="14">
        <v>0.39402920956326698</v>
      </c>
      <c r="BM1740" s="14">
        <v>0.45583737471018199</v>
      </c>
      <c r="BN1740" s="14">
        <v>0.44330419263381898</v>
      </c>
      <c r="BO1740" s="14"/>
      <c r="BP1740" s="14">
        <v>0.356468004009515</v>
      </c>
      <c r="BQ1740" s="14">
        <v>0.45857140670364999</v>
      </c>
      <c r="BR1740" s="14">
        <v>0.47843922929050398</v>
      </c>
      <c r="BS1740" s="14">
        <v>0.49112671212997</v>
      </c>
      <c r="BT1740" s="14">
        <v>0.45162653119429402</v>
      </c>
      <c r="BU1740" s="14">
        <v>0.53743388876213205</v>
      </c>
      <c r="BV1740" s="14"/>
      <c r="BW1740" s="14">
        <v>0.46031806207775899</v>
      </c>
      <c r="BX1740" s="14">
        <v>0.46762025714861299</v>
      </c>
      <c r="BY1740" s="14" t="s">
        <v>120</v>
      </c>
      <c r="BZ1740" s="14">
        <v>0.34967345864055599</v>
      </c>
      <c r="CA1740" s="14">
        <v>0.45281957337862999</v>
      </c>
      <c r="CB1740" s="14">
        <v>0.42749228292561298</v>
      </c>
      <c r="CC1740" s="14">
        <v>0.38400949327570799</v>
      </c>
      <c r="CD1740" s="14"/>
      <c r="CE1740" s="14">
        <v>0.425364360963496</v>
      </c>
      <c r="CF1740" s="14">
        <v>0.449522103156764</v>
      </c>
      <c r="CG1740" s="14">
        <v>0.39837045907546997</v>
      </c>
      <c r="CH1740" s="14">
        <v>0.45839462430222699</v>
      </c>
      <c r="CI1740" s="14"/>
      <c r="CJ1740" s="14">
        <v>0.45058792671123699</v>
      </c>
      <c r="CK1740" s="14">
        <v>0.44402073132900999</v>
      </c>
      <c r="CL1740" s="14">
        <v>0.45117602247653599</v>
      </c>
      <c r="CM1740" s="14">
        <v>0.38607914510001201</v>
      </c>
      <c r="CN1740" s="14"/>
      <c r="CO1740" s="14">
        <v>0.38409024398790598</v>
      </c>
      <c r="CP1740" s="14">
        <v>0.45640943722831701</v>
      </c>
      <c r="CQ1740" s="14"/>
      <c r="CR1740" s="14">
        <v>0.420598660530552</v>
      </c>
      <c r="CS1740" s="14">
        <v>0.45539900606582001</v>
      </c>
    </row>
    <row r="1741" spans="2:97" x14ac:dyDescent="0.3">
      <c r="B1741" t="s">
        <v>232</v>
      </c>
      <c r="C1741" s="14">
        <v>0.137773935741209</v>
      </c>
      <c r="D1741" s="14">
        <v>0.167993173576796</v>
      </c>
      <c r="E1741" s="14">
        <v>0.108622170254443</v>
      </c>
      <c r="F1741" s="14"/>
      <c r="G1741" s="14">
        <v>0.199224020212763</v>
      </c>
      <c r="H1741" s="14">
        <v>0.16456385768096801</v>
      </c>
      <c r="I1741" s="14">
        <v>0.159030557424683</v>
      </c>
      <c r="J1741" s="14">
        <v>0.145106427974765</v>
      </c>
      <c r="K1741" s="14">
        <v>9.7242772950299899E-2</v>
      </c>
      <c r="L1741" s="14">
        <v>7.9287003424979893E-2</v>
      </c>
      <c r="M1741" s="14"/>
      <c r="N1741" s="14">
        <v>0.124441399548054</v>
      </c>
      <c r="O1741" s="14">
        <v>0.141841674770116</v>
      </c>
      <c r="P1741" s="14">
        <v>0.16768184109023501</v>
      </c>
      <c r="Q1741" s="14">
        <v>0.123293591920417</v>
      </c>
      <c r="R1741" s="14"/>
      <c r="S1741" s="14">
        <v>0.17508940846665999</v>
      </c>
      <c r="T1741" s="14">
        <v>0.131732107557957</v>
      </c>
      <c r="U1741" s="14">
        <v>0.106388213219908</v>
      </c>
      <c r="V1741" s="14">
        <v>0.106734389127635</v>
      </c>
      <c r="W1741" s="14">
        <v>0.172929548300852</v>
      </c>
      <c r="X1741" s="14">
        <v>0.165692737024668</v>
      </c>
      <c r="Y1741" s="14">
        <v>0.104701396512712</v>
      </c>
      <c r="Z1741" s="14">
        <v>0.10412033579142201</v>
      </c>
      <c r="AA1741" s="14">
        <v>0.109860456047876</v>
      </c>
      <c r="AB1741" s="14">
        <v>0.18627807737468999</v>
      </c>
      <c r="AC1741" s="14">
        <v>0.13915607245665701</v>
      </c>
      <c r="AD1741" s="14">
        <v>8.7394010144475801E-2</v>
      </c>
      <c r="AE1741" s="14"/>
      <c r="AF1741" s="14">
        <v>0.115087849788945</v>
      </c>
      <c r="AG1741" s="14">
        <v>0.13150344435924399</v>
      </c>
      <c r="AH1741" s="14">
        <v>0.11780218447099</v>
      </c>
      <c r="AI1741" s="14">
        <v>0.142027477954144</v>
      </c>
      <c r="AJ1741" s="14">
        <v>0.10637027549344701</v>
      </c>
      <c r="AK1741" s="14"/>
      <c r="AL1741" s="14">
        <v>0.13512687348361399</v>
      </c>
      <c r="AM1741" s="14">
        <v>0.14071091648828499</v>
      </c>
      <c r="AN1741" s="14">
        <v>0.14087607020765699</v>
      </c>
      <c r="AO1741" s="14">
        <v>0.12508856669590601</v>
      </c>
      <c r="AP1741" s="14">
        <v>0.115988646514095</v>
      </c>
      <c r="AQ1741" s="14">
        <v>9.71203103205871E-2</v>
      </c>
      <c r="AR1741" s="14"/>
      <c r="AS1741" s="14">
        <v>0.141165614301801</v>
      </c>
      <c r="AT1741" s="14">
        <v>0.14332883670869001</v>
      </c>
      <c r="AU1741" s="14">
        <v>0.13956087687841301</v>
      </c>
      <c r="AV1741" s="14">
        <v>0.133130071374714</v>
      </c>
      <c r="AW1741" s="14">
        <v>4.93972472144164E-2</v>
      </c>
      <c r="AX1741" s="14"/>
      <c r="AY1741" s="14">
        <v>6.56441315907631E-2</v>
      </c>
      <c r="AZ1741" s="14">
        <v>0.118653711943049</v>
      </c>
      <c r="BA1741" s="14">
        <v>0.13329465774235899</v>
      </c>
      <c r="BB1741" s="14">
        <v>0.16562671038940699</v>
      </c>
      <c r="BC1741" s="14">
        <v>0.154916968758783</v>
      </c>
      <c r="BD1741" s="14">
        <v>0.170570587935231</v>
      </c>
      <c r="BE1741" s="14">
        <v>0.16716684834965401</v>
      </c>
      <c r="BF1741" s="14">
        <v>0.113509041953764</v>
      </c>
      <c r="BG1741" s="14">
        <v>8.75796652902055E-2</v>
      </c>
      <c r="BH1741" s="14">
        <v>0.15662063918861599</v>
      </c>
      <c r="BI1741" s="14">
        <v>0.14407212524291399</v>
      </c>
      <c r="BJ1741" s="14">
        <v>0.16492010105806901</v>
      </c>
      <c r="BK1741" s="14">
        <v>8.18180047778551E-2</v>
      </c>
      <c r="BL1741" s="14">
        <v>0.14423410209582399</v>
      </c>
      <c r="BM1741" s="14">
        <v>0.17214873539836301</v>
      </c>
      <c r="BN1741" s="14">
        <v>5.60658728481538E-2</v>
      </c>
      <c r="BO1741" s="14"/>
      <c r="BP1741" s="14">
        <v>0.17121818431600799</v>
      </c>
      <c r="BQ1741" s="14">
        <v>0.15378640804600499</v>
      </c>
      <c r="BR1741" s="14">
        <v>0.12642008439209801</v>
      </c>
      <c r="BS1741" s="14">
        <v>9.3215084297752396E-2</v>
      </c>
      <c r="BT1741" s="14">
        <v>0.12743947470669201</v>
      </c>
      <c r="BU1741" s="14">
        <v>0.10571579052973</v>
      </c>
      <c r="BV1741" s="14"/>
      <c r="BW1741" s="14">
        <v>0.107854354521585</v>
      </c>
      <c r="BX1741" s="14">
        <v>0.16814356094643801</v>
      </c>
      <c r="BY1741" s="14" t="s">
        <v>120</v>
      </c>
      <c r="BZ1741" s="14">
        <v>0.136885570191284</v>
      </c>
      <c r="CA1741" s="14">
        <v>0.17459398777267901</v>
      </c>
      <c r="CB1741" s="14">
        <v>0.14405744949454599</v>
      </c>
      <c r="CC1741" s="14">
        <v>0.171331609515396</v>
      </c>
      <c r="CD1741" s="14"/>
      <c r="CE1741" s="14">
        <v>0.16832832769699699</v>
      </c>
      <c r="CF1741" s="14">
        <v>0.154835195927646</v>
      </c>
      <c r="CG1741" s="14">
        <v>0.12885936383737501</v>
      </c>
      <c r="CH1741" s="14">
        <v>0.117762143847225</v>
      </c>
      <c r="CI1741" s="14"/>
      <c r="CJ1741" s="14">
        <v>0.13090123884931501</v>
      </c>
      <c r="CK1741" s="14">
        <v>0.11517111403517299</v>
      </c>
      <c r="CL1741" s="14">
        <v>0.14021859387406599</v>
      </c>
      <c r="CM1741" s="14">
        <v>0.20674628973335901</v>
      </c>
      <c r="CN1741" s="14"/>
      <c r="CO1741" s="14">
        <v>0.15568060738379699</v>
      </c>
      <c r="CP1741" s="14">
        <v>0.13318997878813199</v>
      </c>
      <c r="CQ1741" s="14"/>
      <c r="CR1741" s="14">
        <v>0.14021362708586399</v>
      </c>
      <c r="CS1741" s="14">
        <v>0.13386869510983401</v>
      </c>
    </row>
    <row r="1742" spans="2:97" x14ac:dyDescent="0.3">
      <c r="B1742" t="s">
        <v>233</v>
      </c>
      <c r="C1742" s="14">
        <v>3.1095452316144599E-2</v>
      </c>
      <c r="D1742" s="14">
        <v>3.6726266352377301E-2</v>
      </c>
      <c r="E1742" s="14">
        <v>2.56796147423595E-2</v>
      </c>
      <c r="F1742" s="14"/>
      <c r="G1742" s="14">
        <v>7.0106606499819493E-2</v>
      </c>
      <c r="H1742" s="14">
        <v>4.17850403767022E-2</v>
      </c>
      <c r="I1742" s="14">
        <v>2.6280519983339301E-2</v>
      </c>
      <c r="J1742" s="14">
        <v>2.4805714558686302E-2</v>
      </c>
      <c r="K1742" s="14">
        <v>2.29089199949861E-2</v>
      </c>
      <c r="L1742" s="14">
        <v>1.11087438083844E-2</v>
      </c>
      <c r="M1742" s="14"/>
      <c r="N1742" s="14">
        <v>3.4164986317768202E-2</v>
      </c>
      <c r="O1742" s="14">
        <v>3.30459301067186E-2</v>
      </c>
      <c r="P1742" s="14">
        <v>4.0142712001195402E-2</v>
      </c>
      <c r="Q1742" s="14">
        <v>1.8186915202642599E-2</v>
      </c>
      <c r="R1742" s="14"/>
      <c r="S1742" s="14">
        <v>4.4465781472908403E-2</v>
      </c>
      <c r="T1742" s="14">
        <v>3.0152814792876199E-2</v>
      </c>
      <c r="U1742" s="14">
        <v>2.5033225351640501E-2</v>
      </c>
      <c r="V1742" s="14">
        <v>4.0825333379770498E-2</v>
      </c>
      <c r="W1742" s="14">
        <v>2.10677180595636E-2</v>
      </c>
      <c r="X1742" s="14">
        <v>5.3872952042613401E-2</v>
      </c>
      <c r="Y1742" s="14">
        <v>1.71744089032606E-2</v>
      </c>
      <c r="Z1742" s="14">
        <v>3.6326464477146402E-2</v>
      </c>
      <c r="AA1742" s="14">
        <v>1.7221366160526101E-2</v>
      </c>
      <c r="AB1742" s="14">
        <v>4.0813296399062102E-2</v>
      </c>
      <c r="AC1742" s="14">
        <v>1.10675254489375E-2</v>
      </c>
      <c r="AD1742" s="14">
        <v>0</v>
      </c>
      <c r="AE1742" s="14"/>
      <c r="AF1742" s="14">
        <v>2.3737665791652499E-2</v>
      </c>
      <c r="AG1742" s="14">
        <v>3.0552505709676499E-2</v>
      </c>
      <c r="AH1742" s="14">
        <v>5.7941970062424401E-2</v>
      </c>
      <c r="AI1742" s="14">
        <v>2.49125207517829E-2</v>
      </c>
      <c r="AJ1742" s="14">
        <v>3.10735806331882E-2</v>
      </c>
      <c r="AK1742" s="14"/>
      <c r="AL1742" s="14">
        <v>3.1247461349660301E-2</v>
      </c>
      <c r="AM1742" s="14">
        <v>1.48980752896333E-2</v>
      </c>
      <c r="AN1742" s="14">
        <v>4.1815907763305002E-2</v>
      </c>
      <c r="AO1742" s="14">
        <v>2.94896667638215E-2</v>
      </c>
      <c r="AP1742" s="14">
        <v>7.2861154018203006E-2</v>
      </c>
      <c r="AQ1742" s="14">
        <v>2.1480012249926898E-2</v>
      </c>
      <c r="AR1742" s="14"/>
      <c r="AS1742" s="14">
        <v>2.2448139447292698E-2</v>
      </c>
      <c r="AT1742" s="14">
        <v>3.6722557230014399E-2</v>
      </c>
      <c r="AU1742" s="14">
        <v>3.2960773257402501E-2</v>
      </c>
      <c r="AV1742" s="14">
        <v>4.6445886551228603E-2</v>
      </c>
      <c r="AW1742" s="14">
        <v>2.29629542291163E-2</v>
      </c>
      <c r="AX1742" s="14"/>
      <c r="AY1742" s="14">
        <v>0</v>
      </c>
      <c r="AZ1742" s="14">
        <v>4.9398291441456001E-2</v>
      </c>
      <c r="BA1742" s="14">
        <v>7.4547869611918897E-3</v>
      </c>
      <c r="BB1742" s="14">
        <v>3.07715149790504E-2</v>
      </c>
      <c r="BC1742" s="14">
        <v>1.1439834217747E-2</v>
      </c>
      <c r="BD1742" s="14">
        <v>3.4880463128982103E-2</v>
      </c>
      <c r="BE1742" s="14">
        <v>2.25888330672195E-2</v>
      </c>
      <c r="BF1742" s="14">
        <v>4.3009116517546297E-2</v>
      </c>
      <c r="BG1742" s="14">
        <v>4.1842800024113301E-2</v>
      </c>
      <c r="BH1742" s="14">
        <v>1.58352918518995E-2</v>
      </c>
      <c r="BI1742" s="14">
        <v>5.1539451100867002E-2</v>
      </c>
      <c r="BJ1742" s="14">
        <v>3.7042456501160698E-2</v>
      </c>
      <c r="BK1742" s="14">
        <v>1.1898187662738599E-2</v>
      </c>
      <c r="BL1742" s="14">
        <v>4.2669694262222099E-2</v>
      </c>
      <c r="BM1742" s="14">
        <v>5.6875463701421401E-2</v>
      </c>
      <c r="BN1742" s="14">
        <v>3.7189173201136301E-2</v>
      </c>
      <c r="BO1742" s="14"/>
      <c r="BP1742" s="14">
        <v>5.5975982597604897E-2</v>
      </c>
      <c r="BQ1742" s="14">
        <v>2.4809320060260098E-2</v>
      </c>
      <c r="BR1742" s="14">
        <v>3.34057797602553E-2</v>
      </c>
      <c r="BS1742" s="14">
        <v>2.46978582219535E-2</v>
      </c>
      <c r="BT1742" s="14">
        <v>9.1779283702971195E-3</v>
      </c>
      <c r="BU1742" s="14">
        <v>9.5549494021066207E-3</v>
      </c>
      <c r="BV1742" s="14"/>
      <c r="BW1742" s="14">
        <v>1.4911047778945001E-2</v>
      </c>
      <c r="BX1742" s="14">
        <v>3.4067325292159403E-2</v>
      </c>
      <c r="BY1742" s="14" t="s">
        <v>120</v>
      </c>
      <c r="BZ1742" s="14">
        <v>5.3763862372770199E-2</v>
      </c>
      <c r="CA1742" s="14">
        <v>3.8597580851373499E-2</v>
      </c>
      <c r="CB1742" s="14">
        <v>4.2178990765673101E-2</v>
      </c>
      <c r="CC1742" s="14">
        <v>6.3595603598340905E-2</v>
      </c>
      <c r="CD1742" s="14"/>
      <c r="CE1742" s="14">
        <v>5.5217325818362299E-2</v>
      </c>
      <c r="CF1742" s="14">
        <v>1.6312467829994098E-2</v>
      </c>
      <c r="CG1742" s="14">
        <v>3.9322872589604999E-2</v>
      </c>
      <c r="CH1742" s="14">
        <v>2.6703028671701799E-2</v>
      </c>
      <c r="CI1742" s="14"/>
      <c r="CJ1742" s="14">
        <v>2.49748698276047E-2</v>
      </c>
      <c r="CK1742" s="14">
        <v>3.2568930429700702E-2</v>
      </c>
      <c r="CL1742" s="14">
        <v>3.0921793959680598E-2</v>
      </c>
      <c r="CM1742" s="14">
        <v>4.4590822099773497E-2</v>
      </c>
      <c r="CN1742" s="14"/>
      <c r="CO1742" s="14">
        <v>5.9372876404507099E-2</v>
      </c>
      <c r="CP1742" s="14">
        <v>2.5977875801430499E-2</v>
      </c>
      <c r="CQ1742" s="14"/>
      <c r="CR1742" s="14">
        <v>7.5945297023593705E-2</v>
      </c>
      <c r="CS1742" s="14">
        <v>2.5845498884649501E-2</v>
      </c>
    </row>
    <row r="1743" spans="2:97" x14ac:dyDescent="0.3">
      <c r="B1743" t="s">
        <v>234</v>
      </c>
      <c r="C1743" s="14">
        <v>9.0725696688300096E-3</v>
      </c>
      <c r="D1743" s="14">
        <v>7.7338388854438604E-3</v>
      </c>
      <c r="E1743" s="14">
        <v>1.0408981686790201E-2</v>
      </c>
      <c r="F1743" s="14"/>
      <c r="G1743" s="14">
        <v>1.0219179243252399E-2</v>
      </c>
      <c r="H1743" s="14">
        <v>1.7196960111393302E-2</v>
      </c>
      <c r="I1743" s="14">
        <v>8.5055503862651594E-3</v>
      </c>
      <c r="J1743" s="14">
        <v>8.3224483951590093E-3</v>
      </c>
      <c r="K1743" s="14">
        <v>1.31919754496188E-2</v>
      </c>
      <c r="L1743" s="14">
        <v>0</v>
      </c>
      <c r="M1743" s="14"/>
      <c r="N1743" s="14">
        <v>8.8362678649208208E-3</v>
      </c>
      <c r="O1743" s="14">
        <v>5.7223651498982796E-3</v>
      </c>
      <c r="P1743" s="14">
        <v>4.1792680832940599E-3</v>
      </c>
      <c r="Q1743" s="14">
        <v>1.7211368966664E-2</v>
      </c>
      <c r="R1743" s="14"/>
      <c r="S1743" s="14">
        <v>6.7478660625946299E-3</v>
      </c>
      <c r="T1743" s="14">
        <v>1.0982406247081E-2</v>
      </c>
      <c r="U1743" s="14">
        <v>1.17826810563584E-2</v>
      </c>
      <c r="V1743" s="14">
        <v>1.07675854509126E-2</v>
      </c>
      <c r="W1743" s="14">
        <v>0</v>
      </c>
      <c r="X1743" s="14">
        <v>5.6330003534640696E-3</v>
      </c>
      <c r="Y1743" s="14">
        <v>1.19027258466758E-2</v>
      </c>
      <c r="Z1743" s="14">
        <v>4.7368660004002798E-2</v>
      </c>
      <c r="AA1743" s="14">
        <v>1.3148038333904899E-2</v>
      </c>
      <c r="AB1743" s="14">
        <v>0</v>
      </c>
      <c r="AC1743" s="14">
        <v>0</v>
      </c>
      <c r="AD1743" s="14">
        <v>0</v>
      </c>
      <c r="AE1743" s="14"/>
      <c r="AF1743" s="14">
        <v>0</v>
      </c>
      <c r="AG1743" s="14">
        <v>1.00853801833559E-2</v>
      </c>
      <c r="AH1743" s="14">
        <v>1.1059703272534799E-2</v>
      </c>
      <c r="AI1743" s="14">
        <v>1.8100930823225801E-2</v>
      </c>
      <c r="AJ1743" s="14">
        <v>8.4967106847443595E-3</v>
      </c>
      <c r="AK1743" s="14"/>
      <c r="AL1743" s="14">
        <v>7.7025413020741897E-3</v>
      </c>
      <c r="AM1743" s="14">
        <v>2.56351697986994E-3</v>
      </c>
      <c r="AN1743" s="14">
        <v>5.1509243139863103E-3</v>
      </c>
      <c r="AO1743" s="14">
        <v>1.11064075226314E-2</v>
      </c>
      <c r="AP1743" s="14">
        <v>2.1119289670613502E-2</v>
      </c>
      <c r="AQ1743" s="14">
        <v>1.1290807677214999E-2</v>
      </c>
      <c r="AR1743" s="14"/>
      <c r="AS1743" s="14">
        <v>1.0139678997127101E-2</v>
      </c>
      <c r="AT1743" s="14">
        <v>1.0409074332611E-2</v>
      </c>
      <c r="AU1743" s="14">
        <v>1.16199425664334E-2</v>
      </c>
      <c r="AV1743" s="14">
        <v>7.4631059403554301E-3</v>
      </c>
      <c r="AW1743" s="14">
        <v>0</v>
      </c>
      <c r="AX1743" s="14"/>
      <c r="AY1743" s="14">
        <v>0</v>
      </c>
      <c r="AZ1743" s="14">
        <v>1.3188776095321E-2</v>
      </c>
      <c r="BA1743" s="14">
        <v>7.0169349996664796E-3</v>
      </c>
      <c r="BB1743" s="14">
        <v>1.7419962409455501E-2</v>
      </c>
      <c r="BC1743" s="14">
        <v>1.06689829699735E-2</v>
      </c>
      <c r="BD1743" s="14">
        <v>1.3799677609269499E-2</v>
      </c>
      <c r="BE1743" s="14">
        <v>1.3773340732530601E-2</v>
      </c>
      <c r="BF1743" s="14">
        <v>6.3074720931563704E-3</v>
      </c>
      <c r="BG1743" s="14">
        <v>7.0818250377085497E-3</v>
      </c>
      <c r="BH1743" s="14">
        <v>0</v>
      </c>
      <c r="BI1743" s="14">
        <v>1.68495898032157E-2</v>
      </c>
      <c r="BJ1743" s="14">
        <v>0</v>
      </c>
      <c r="BK1743" s="14">
        <v>0</v>
      </c>
      <c r="BL1743" s="14">
        <v>2.2470635457654601E-2</v>
      </c>
      <c r="BM1743" s="14">
        <v>0</v>
      </c>
      <c r="BN1743" s="14">
        <v>8.5592630290988597E-3</v>
      </c>
      <c r="BO1743" s="14"/>
      <c r="BP1743" s="14">
        <v>6.0078842221909902E-3</v>
      </c>
      <c r="BQ1743" s="14">
        <v>1.04434391906642E-2</v>
      </c>
      <c r="BR1743" s="14">
        <v>9.8781563842073403E-3</v>
      </c>
      <c r="BS1743" s="14">
        <v>1.0197714714676001E-2</v>
      </c>
      <c r="BT1743" s="14">
        <v>1.36157894288259E-2</v>
      </c>
      <c r="BU1743" s="14">
        <v>0</v>
      </c>
      <c r="BV1743" s="14"/>
      <c r="BW1743" s="14">
        <v>4.9940547097061501E-3</v>
      </c>
      <c r="BX1743" s="14">
        <v>1.1420873032607E-2</v>
      </c>
      <c r="BY1743" s="14" t="s">
        <v>120</v>
      </c>
      <c r="BZ1743" s="14">
        <v>2.5747583150800502E-2</v>
      </c>
      <c r="CA1743" s="14">
        <v>1.5581118537854899E-2</v>
      </c>
      <c r="CB1743" s="14">
        <v>2.5197170836178998E-3</v>
      </c>
      <c r="CC1743" s="14">
        <v>1.09476116972808E-2</v>
      </c>
      <c r="CD1743" s="14"/>
      <c r="CE1743" s="14">
        <v>6.3287361905817003E-3</v>
      </c>
      <c r="CF1743" s="14">
        <v>1.3338610095555901E-2</v>
      </c>
      <c r="CG1743" s="14">
        <v>1.6194370525912501E-2</v>
      </c>
      <c r="CH1743" s="14">
        <v>5.3501199134851803E-3</v>
      </c>
      <c r="CI1743" s="14"/>
      <c r="CJ1743" s="14">
        <v>8.0346588780680107E-3</v>
      </c>
      <c r="CK1743" s="14">
        <v>1.2145339810159099E-2</v>
      </c>
      <c r="CL1743" s="14">
        <v>8.5021836125111095E-3</v>
      </c>
      <c r="CM1743" s="14">
        <v>7.12013557766401E-3</v>
      </c>
      <c r="CN1743" s="14"/>
      <c r="CO1743" s="14">
        <v>3.2027246127551597E-2</v>
      </c>
      <c r="CP1743" s="14">
        <v>5.4965009865586096E-3</v>
      </c>
      <c r="CQ1743" s="14"/>
      <c r="CR1743" s="14">
        <v>0</v>
      </c>
      <c r="CS1743" s="14">
        <v>9.2518985969068795E-3</v>
      </c>
    </row>
    <row r="1744" spans="2:97" x14ac:dyDescent="0.3">
      <c r="B1744" t="s">
        <v>92</v>
      </c>
      <c r="C1744" s="14">
        <v>1.9049267851988801E-2</v>
      </c>
      <c r="D1744" s="14">
        <v>2.13989057590766E-2</v>
      </c>
      <c r="E1744" s="14">
        <v>1.6807333849382499E-2</v>
      </c>
      <c r="F1744" s="14"/>
      <c r="G1744" s="14">
        <v>3.6892759681885497E-2</v>
      </c>
      <c r="H1744" s="14">
        <v>2.6806197701146599E-2</v>
      </c>
      <c r="I1744" s="14">
        <v>1.4409056072922701E-2</v>
      </c>
      <c r="J1744" s="14">
        <v>2.9220167601007301E-2</v>
      </c>
      <c r="K1744" s="14">
        <v>7.1161735166603603E-3</v>
      </c>
      <c r="L1744" s="14">
        <v>4.4668515107072499E-3</v>
      </c>
      <c r="M1744" s="14"/>
      <c r="N1744" s="14">
        <v>8.2377922423462306E-3</v>
      </c>
      <c r="O1744" s="14">
        <v>1.9364095918949598E-2</v>
      </c>
      <c r="P1744" s="14">
        <v>2.0946770579706099E-2</v>
      </c>
      <c r="Q1744" s="14">
        <v>2.89346857526235E-2</v>
      </c>
      <c r="R1744" s="14"/>
      <c r="S1744" s="14">
        <v>3.0794275606057998E-2</v>
      </c>
      <c r="T1744" s="14">
        <v>1.8076933082303299E-2</v>
      </c>
      <c r="U1744" s="14">
        <v>1.16276469134187E-2</v>
      </c>
      <c r="V1744" s="14">
        <v>1.6027187833609399E-2</v>
      </c>
      <c r="W1744" s="14">
        <v>0</v>
      </c>
      <c r="X1744" s="14">
        <v>2.5596629592016799E-2</v>
      </c>
      <c r="Y1744" s="14">
        <v>5.5701220548734802E-3</v>
      </c>
      <c r="Z1744" s="14">
        <v>1.1115753528383499E-2</v>
      </c>
      <c r="AA1744" s="14">
        <v>2.7626726312333E-2</v>
      </c>
      <c r="AB1744" s="14">
        <v>2.2658593414527799E-2</v>
      </c>
      <c r="AC1744" s="14">
        <v>2.1829966982158899E-2</v>
      </c>
      <c r="AD1744" s="14">
        <v>2.1656937121293501E-2</v>
      </c>
      <c r="AE1744" s="14"/>
      <c r="AF1744" s="14">
        <v>1.39754465709218E-2</v>
      </c>
      <c r="AG1744" s="14">
        <v>1.48294682328676E-2</v>
      </c>
      <c r="AH1744" s="14">
        <v>1.10611094889306E-2</v>
      </c>
      <c r="AI1744" s="14">
        <v>1.4670134663753E-2</v>
      </c>
      <c r="AJ1744" s="14">
        <v>1.7671836996786199E-2</v>
      </c>
      <c r="AK1744" s="14"/>
      <c r="AL1744" s="14">
        <v>1.8206879287258899E-2</v>
      </c>
      <c r="AM1744" s="14">
        <v>9.2004455412322897E-3</v>
      </c>
      <c r="AN1744" s="14">
        <v>9.8115076029328206E-3</v>
      </c>
      <c r="AO1744" s="14">
        <v>1.7844841206926199E-2</v>
      </c>
      <c r="AP1744" s="14">
        <v>1.4937271024613201E-2</v>
      </c>
      <c r="AQ1744" s="14">
        <v>3.3809245856996503E-2</v>
      </c>
      <c r="AR1744" s="14"/>
      <c r="AS1744" s="14">
        <v>1.7139844812413398E-2</v>
      </c>
      <c r="AT1744" s="14">
        <v>3.2038978806464898E-2</v>
      </c>
      <c r="AU1744" s="14">
        <v>1.1681510584339199E-2</v>
      </c>
      <c r="AV1744" s="14">
        <v>1.46909611739252E-2</v>
      </c>
      <c r="AW1744" s="14">
        <v>0</v>
      </c>
      <c r="AX1744" s="14"/>
      <c r="AY1744" s="14">
        <v>0</v>
      </c>
      <c r="AZ1744" s="14">
        <v>8.1417735685005904E-2</v>
      </c>
      <c r="BA1744" s="14">
        <v>1.5230576309479001E-2</v>
      </c>
      <c r="BB1744" s="14">
        <v>2.4007214190986701E-2</v>
      </c>
      <c r="BC1744" s="14">
        <v>1.60639356547756E-2</v>
      </c>
      <c r="BD1744" s="14">
        <v>2.6749452090475301E-2</v>
      </c>
      <c r="BE1744" s="14">
        <v>1.0837674782002199E-2</v>
      </c>
      <c r="BF1744" s="14">
        <v>2.0751088099438202E-2</v>
      </c>
      <c r="BG1744" s="14">
        <v>6.8252657185419599E-3</v>
      </c>
      <c r="BH1744" s="14">
        <v>0</v>
      </c>
      <c r="BI1744" s="14">
        <v>0</v>
      </c>
      <c r="BJ1744" s="14">
        <v>2.8275037527248699E-2</v>
      </c>
      <c r="BK1744" s="14">
        <v>0</v>
      </c>
      <c r="BL1744" s="14">
        <v>5.6289692468949402E-2</v>
      </c>
      <c r="BM1744" s="14">
        <v>0</v>
      </c>
      <c r="BN1744" s="14">
        <v>9.2321488478784592E-3</v>
      </c>
      <c r="BO1744" s="14"/>
      <c r="BP1744" s="14">
        <v>2.07948831266744E-2</v>
      </c>
      <c r="BQ1744" s="14">
        <v>2.13793177884554E-2</v>
      </c>
      <c r="BR1744" s="14">
        <v>1.7251311807320199E-2</v>
      </c>
      <c r="BS1744" s="14">
        <v>1.3184293230904901E-2</v>
      </c>
      <c r="BT1744" s="14">
        <v>2.5375478232987199E-2</v>
      </c>
      <c r="BU1744" s="14">
        <v>1.0934544479378701E-2</v>
      </c>
      <c r="BV1744" s="14"/>
      <c r="BW1744" s="14">
        <v>5.4250551054682E-3</v>
      </c>
      <c r="BX1744" s="14">
        <v>1.6521560825223301E-2</v>
      </c>
      <c r="BY1744" s="14" t="s">
        <v>120</v>
      </c>
      <c r="BZ1744" s="14">
        <v>5.06379984501149E-2</v>
      </c>
      <c r="CA1744" s="14">
        <v>1.02347845088697E-2</v>
      </c>
      <c r="CB1744" s="14">
        <v>3.0969306612541801E-2</v>
      </c>
      <c r="CC1744" s="14">
        <v>5.8598050453050499E-2</v>
      </c>
      <c r="CD1744" s="14"/>
      <c r="CE1744" s="14">
        <v>2.5667429986862701E-2</v>
      </c>
      <c r="CF1744" s="14">
        <v>5.99019438229954E-3</v>
      </c>
      <c r="CG1744" s="14">
        <v>4.2779426237407603E-2</v>
      </c>
      <c r="CH1744" s="14">
        <v>9.3020945357209697E-3</v>
      </c>
      <c r="CI1744" s="14"/>
      <c r="CJ1744" s="14">
        <v>8.0017720288410397E-3</v>
      </c>
      <c r="CK1744" s="14">
        <v>2.2421229474227901E-2</v>
      </c>
      <c r="CL1744" s="14">
        <v>1.63022971946656E-2</v>
      </c>
      <c r="CM1744" s="14">
        <v>6.22083195580155E-2</v>
      </c>
      <c r="CN1744" s="14"/>
      <c r="CO1744" s="14">
        <v>1.10492218105514E-2</v>
      </c>
      <c r="CP1744" s="14">
        <v>1.8232549750142601E-2</v>
      </c>
      <c r="CQ1744" s="14"/>
      <c r="CR1744" s="14">
        <v>1.0033867982536899E-2</v>
      </c>
      <c r="CS1744" s="14">
        <v>1.7430307745016398E-2</v>
      </c>
    </row>
    <row r="1745" spans="2:97" x14ac:dyDescent="0.3">
      <c r="B1745" t="s">
        <v>235</v>
      </c>
      <c r="C1745" s="14">
        <v>0.80300877442182805</v>
      </c>
      <c r="D1745" s="14">
        <v>0.76614781542630594</v>
      </c>
      <c r="E1745" s="14">
        <v>0.838481899467025</v>
      </c>
      <c r="F1745" s="14"/>
      <c r="G1745" s="14">
        <v>0.68355743436228</v>
      </c>
      <c r="H1745" s="14">
        <v>0.74964794412978997</v>
      </c>
      <c r="I1745" s="14">
        <v>0.79177431613278904</v>
      </c>
      <c r="J1745" s="14">
        <v>0.79254524147038297</v>
      </c>
      <c r="K1745" s="14">
        <v>0.85954015808843498</v>
      </c>
      <c r="L1745" s="14">
        <v>0.90513740125592801</v>
      </c>
      <c r="M1745" s="14"/>
      <c r="N1745" s="14">
        <v>0.82431955402691104</v>
      </c>
      <c r="O1745" s="14">
        <v>0.80002593405431699</v>
      </c>
      <c r="P1745" s="14">
        <v>0.767049408245569</v>
      </c>
      <c r="Q1745" s="14">
        <v>0.81237343815765295</v>
      </c>
      <c r="R1745" s="14"/>
      <c r="S1745" s="14">
        <v>0.74290266839177899</v>
      </c>
      <c r="T1745" s="14">
        <v>0.80905573831978295</v>
      </c>
      <c r="U1745" s="14">
        <v>0.84516823345867498</v>
      </c>
      <c r="V1745" s="14">
        <v>0.82564550420807203</v>
      </c>
      <c r="W1745" s="14">
        <v>0.80600273363958397</v>
      </c>
      <c r="X1745" s="14">
        <v>0.74920468098723803</v>
      </c>
      <c r="Y1745" s="14">
        <v>0.860651346682478</v>
      </c>
      <c r="Z1745" s="14">
        <v>0.80106878619904598</v>
      </c>
      <c r="AA1745" s="14">
        <v>0.83214341314536</v>
      </c>
      <c r="AB1745" s="14">
        <v>0.75025003281171998</v>
      </c>
      <c r="AC1745" s="14">
        <v>0.82794643511224597</v>
      </c>
      <c r="AD1745" s="14">
        <v>0.89094905273423097</v>
      </c>
      <c r="AE1745" s="14"/>
      <c r="AF1745" s="14">
        <v>0.84719903784848105</v>
      </c>
      <c r="AG1745" s="14">
        <v>0.81302920151485603</v>
      </c>
      <c r="AH1745" s="14">
        <v>0.80213503270511999</v>
      </c>
      <c r="AI1745" s="14">
        <v>0.80028893580709404</v>
      </c>
      <c r="AJ1745" s="14">
        <v>0.836387596191834</v>
      </c>
      <c r="AK1745" s="14"/>
      <c r="AL1745" s="14">
        <v>0.80771624457739299</v>
      </c>
      <c r="AM1745" s="14">
        <v>0.83262704570097901</v>
      </c>
      <c r="AN1745" s="14">
        <v>0.80234559011211903</v>
      </c>
      <c r="AO1745" s="14">
        <v>0.816470517810715</v>
      </c>
      <c r="AP1745" s="14">
        <v>0.77509363877247495</v>
      </c>
      <c r="AQ1745" s="14">
        <v>0.83629962389527401</v>
      </c>
      <c r="AR1745" s="14"/>
      <c r="AS1745" s="14">
        <v>0.80910672244136495</v>
      </c>
      <c r="AT1745" s="14">
        <v>0.77750055292221898</v>
      </c>
      <c r="AU1745" s="14">
        <v>0.80417689671341197</v>
      </c>
      <c r="AV1745" s="14">
        <v>0.79826997495977703</v>
      </c>
      <c r="AW1745" s="14">
        <v>0.92763979855646705</v>
      </c>
      <c r="AX1745" s="14"/>
      <c r="AY1745" s="14">
        <v>0.93435586840923701</v>
      </c>
      <c r="AZ1745" s="14">
        <v>0.73734148483516804</v>
      </c>
      <c r="BA1745" s="14">
        <v>0.83700304398730396</v>
      </c>
      <c r="BB1745" s="14">
        <v>0.76217459803109999</v>
      </c>
      <c r="BC1745" s="14">
        <v>0.80691027839872098</v>
      </c>
      <c r="BD1745" s="14">
        <v>0.75399981923604198</v>
      </c>
      <c r="BE1745" s="14">
        <v>0.78563330306859402</v>
      </c>
      <c r="BF1745" s="14">
        <v>0.81642328133609499</v>
      </c>
      <c r="BG1745" s="14">
        <v>0.85667044392943104</v>
      </c>
      <c r="BH1745" s="14">
        <v>0.82754406895948396</v>
      </c>
      <c r="BI1745" s="14">
        <v>0.78753883385300305</v>
      </c>
      <c r="BJ1745" s="14">
        <v>0.76976240491352099</v>
      </c>
      <c r="BK1745" s="14">
        <v>0.90628380755940596</v>
      </c>
      <c r="BL1745" s="14">
        <v>0.73433587571534997</v>
      </c>
      <c r="BM1745" s="14">
        <v>0.770975800900215</v>
      </c>
      <c r="BN1745" s="14">
        <v>0.88895354207373301</v>
      </c>
      <c r="BO1745" s="14"/>
      <c r="BP1745" s="14">
        <v>0.74600306573752095</v>
      </c>
      <c r="BQ1745" s="14">
        <v>0.78958151491461503</v>
      </c>
      <c r="BR1745" s="14">
        <v>0.81304466765611905</v>
      </c>
      <c r="BS1745" s="14">
        <v>0.85870504953471305</v>
      </c>
      <c r="BT1745" s="14">
        <v>0.82439132926119696</v>
      </c>
      <c r="BU1745" s="14">
        <v>0.87379471558878496</v>
      </c>
      <c r="BV1745" s="14"/>
      <c r="BW1745" s="14">
        <v>0.86681548788429497</v>
      </c>
      <c r="BX1745" s="14">
        <v>0.76984667990357203</v>
      </c>
      <c r="BY1745" s="14" t="s">
        <v>120</v>
      </c>
      <c r="BZ1745" s="14">
        <v>0.73296498583503</v>
      </c>
      <c r="CA1745" s="14">
        <v>0.76099252832922304</v>
      </c>
      <c r="CB1745" s="14">
        <v>0.78027453604362096</v>
      </c>
      <c r="CC1745" s="14">
        <v>0.69552712473593103</v>
      </c>
      <c r="CD1745" s="14"/>
      <c r="CE1745" s="14">
        <v>0.74445818030719602</v>
      </c>
      <c r="CF1745" s="14">
        <v>0.80952353176450498</v>
      </c>
      <c r="CG1745" s="14">
        <v>0.77284396680970002</v>
      </c>
      <c r="CH1745" s="14">
        <v>0.84088261303186695</v>
      </c>
      <c r="CI1745" s="14"/>
      <c r="CJ1745" s="14">
        <v>0.82808746041617098</v>
      </c>
      <c r="CK1745" s="14">
        <v>0.81769338625073895</v>
      </c>
      <c r="CL1745" s="14">
        <v>0.80405513135907603</v>
      </c>
      <c r="CM1745" s="14">
        <v>0.67933443303118801</v>
      </c>
      <c r="CN1745" s="14"/>
      <c r="CO1745" s="14">
        <v>0.74187004827359204</v>
      </c>
      <c r="CP1745" s="14">
        <v>0.81710309467373599</v>
      </c>
      <c r="CQ1745" s="14"/>
      <c r="CR1745" s="14">
        <v>0.77380720790800495</v>
      </c>
      <c r="CS1745" s="14">
        <v>0.81360359966359397</v>
      </c>
    </row>
    <row r="1746" spans="2:97" x14ac:dyDescent="0.3">
      <c r="B1746" t="s">
        <v>236</v>
      </c>
      <c r="C1746" s="14">
        <v>4.01680219849746E-2</v>
      </c>
      <c r="D1746" s="14">
        <v>4.44601052378212E-2</v>
      </c>
      <c r="E1746" s="14">
        <v>3.6088596429149702E-2</v>
      </c>
      <c r="F1746" s="14"/>
      <c r="G1746" s="14">
        <v>8.0325785743071906E-2</v>
      </c>
      <c r="H1746" s="14">
        <v>5.8982000488095397E-2</v>
      </c>
      <c r="I1746" s="14">
        <v>3.4786070369604398E-2</v>
      </c>
      <c r="J1746" s="14">
        <v>3.3128162953845297E-2</v>
      </c>
      <c r="K1746" s="14">
        <v>3.6100895444604902E-2</v>
      </c>
      <c r="L1746" s="14">
        <v>1.11087438083844E-2</v>
      </c>
      <c r="M1746" s="14"/>
      <c r="N1746" s="14">
        <v>4.3001254182688999E-2</v>
      </c>
      <c r="O1746" s="14">
        <v>3.8768295256616903E-2</v>
      </c>
      <c r="P1746" s="14">
        <v>4.4321980084489503E-2</v>
      </c>
      <c r="Q1746" s="14">
        <v>3.5398284169306599E-2</v>
      </c>
      <c r="R1746" s="14"/>
      <c r="S1746" s="14">
        <v>5.1213647535502997E-2</v>
      </c>
      <c r="T1746" s="14">
        <v>4.1135221039957301E-2</v>
      </c>
      <c r="U1746" s="14">
        <v>3.6815906407998901E-2</v>
      </c>
      <c r="V1746" s="14">
        <v>5.15929188306831E-2</v>
      </c>
      <c r="W1746" s="14">
        <v>2.10677180595636E-2</v>
      </c>
      <c r="X1746" s="14">
        <v>5.9505952396077401E-2</v>
      </c>
      <c r="Y1746" s="14">
        <v>2.9077134749936399E-2</v>
      </c>
      <c r="Z1746" s="14">
        <v>8.3695124481149297E-2</v>
      </c>
      <c r="AA1746" s="14">
        <v>3.0369404494430999E-2</v>
      </c>
      <c r="AB1746" s="14">
        <v>4.0813296399062102E-2</v>
      </c>
      <c r="AC1746" s="14">
        <v>1.10675254489375E-2</v>
      </c>
      <c r="AD1746" s="14">
        <v>0</v>
      </c>
      <c r="AE1746" s="14"/>
      <c r="AF1746" s="14">
        <v>2.3737665791652499E-2</v>
      </c>
      <c r="AG1746" s="14">
        <v>4.0637885893032397E-2</v>
      </c>
      <c r="AH1746" s="14">
        <v>6.9001673334959199E-2</v>
      </c>
      <c r="AI1746" s="14">
        <v>4.3013451575008799E-2</v>
      </c>
      <c r="AJ1746" s="14">
        <v>3.9570291317932597E-2</v>
      </c>
      <c r="AK1746" s="14"/>
      <c r="AL1746" s="14">
        <v>3.8950002651734497E-2</v>
      </c>
      <c r="AM1746" s="14">
        <v>1.74615922695033E-2</v>
      </c>
      <c r="AN1746" s="14">
        <v>4.6966832077291298E-2</v>
      </c>
      <c r="AO1746" s="14">
        <v>4.0596074286452899E-2</v>
      </c>
      <c r="AP1746" s="14">
        <v>9.3980443688816501E-2</v>
      </c>
      <c r="AQ1746" s="14">
        <v>3.2770819927142002E-2</v>
      </c>
      <c r="AR1746" s="14"/>
      <c r="AS1746" s="14">
        <v>3.2587818444419901E-2</v>
      </c>
      <c r="AT1746" s="14">
        <v>4.7131631562625398E-2</v>
      </c>
      <c r="AU1746" s="14">
        <v>4.4580715823835902E-2</v>
      </c>
      <c r="AV1746" s="14">
        <v>5.3908992491583999E-2</v>
      </c>
      <c r="AW1746" s="14">
        <v>2.29629542291163E-2</v>
      </c>
      <c r="AX1746" s="14"/>
      <c r="AY1746" s="14">
        <v>0</v>
      </c>
      <c r="AZ1746" s="14">
        <v>6.2587067536776994E-2</v>
      </c>
      <c r="BA1746" s="14">
        <v>1.44717219608584E-2</v>
      </c>
      <c r="BB1746" s="14">
        <v>4.8191477388505898E-2</v>
      </c>
      <c r="BC1746" s="14">
        <v>2.2108817187720401E-2</v>
      </c>
      <c r="BD1746" s="14">
        <v>4.8680140738251602E-2</v>
      </c>
      <c r="BE1746" s="14">
        <v>3.636217379975E-2</v>
      </c>
      <c r="BF1746" s="14">
        <v>4.9316588610702601E-2</v>
      </c>
      <c r="BG1746" s="14">
        <v>4.8924625061821797E-2</v>
      </c>
      <c r="BH1746" s="14">
        <v>1.58352918518995E-2</v>
      </c>
      <c r="BI1746" s="14">
        <v>6.8389040904082807E-2</v>
      </c>
      <c r="BJ1746" s="14">
        <v>3.7042456501160698E-2</v>
      </c>
      <c r="BK1746" s="14">
        <v>1.1898187662738599E-2</v>
      </c>
      <c r="BL1746" s="14">
        <v>6.5140329719876697E-2</v>
      </c>
      <c r="BM1746" s="14">
        <v>5.6875463701421401E-2</v>
      </c>
      <c r="BN1746" s="14">
        <v>4.5748436230235202E-2</v>
      </c>
      <c r="BO1746" s="14"/>
      <c r="BP1746" s="14">
        <v>6.1983866819795903E-2</v>
      </c>
      <c r="BQ1746" s="14">
        <v>3.52527592509242E-2</v>
      </c>
      <c r="BR1746" s="14">
        <v>4.3283936144462701E-2</v>
      </c>
      <c r="BS1746" s="14">
        <v>3.48955729366296E-2</v>
      </c>
      <c r="BT1746" s="14">
        <v>2.2793717799123099E-2</v>
      </c>
      <c r="BU1746" s="14">
        <v>9.5549494021066207E-3</v>
      </c>
      <c r="BV1746" s="14"/>
      <c r="BW1746" s="14">
        <v>1.99051024886512E-2</v>
      </c>
      <c r="BX1746" s="14">
        <v>4.5488198324766402E-2</v>
      </c>
      <c r="BY1746" s="14" t="s">
        <v>120</v>
      </c>
      <c r="BZ1746" s="14">
        <v>7.9511445523570701E-2</v>
      </c>
      <c r="CA1746" s="14">
        <v>5.4178699389228403E-2</v>
      </c>
      <c r="CB1746" s="14">
        <v>4.4698707849291003E-2</v>
      </c>
      <c r="CC1746" s="14">
        <v>7.4543215295621704E-2</v>
      </c>
      <c r="CD1746" s="14"/>
      <c r="CE1746" s="14">
        <v>6.1546062008943997E-2</v>
      </c>
      <c r="CF1746" s="14">
        <v>2.9651077925549999E-2</v>
      </c>
      <c r="CG1746" s="14">
        <v>5.5517243115517499E-2</v>
      </c>
      <c r="CH1746" s="14">
        <v>3.2053148585187E-2</v>
      </c>
      <c r="CI1746" s="14"/>
      <c r="CJ1746" s="14">
        <v>3.3009528705672697E-2</v>
      </c>
      <c r="CK1746" s="14">
        <v>4.4714270239859799E-2</v>
      </c>
      <c r="CL1746" s="14">
        <v>3.9423977572191703E-2</v>
      </c>
      <c r="CM1746" s="14">
        <v>5.1710957677437497E-2</v>
      </c>
      <c r="CN1746" s="14"/>
      <c r="CO1746" s="14">
        <v>9.14001225320588E-2</v>
      </c>
      <c r="CP1746" s="14">
        <v>3.1474376787989103E-2</v>
      </c>
      <c r="CQ1746" s="14"/>
      <c r="CR1746" s="14">
        <v>7.5945297023593705E-2</v>
      </c>
      <c r="CS1746" s="14">
        <v>3.5097397481556401E-2</v>
      </c>
    </row>
    <row r="1747" spans="2:97" x14ac:dyDescent="0.3">
      <c r="B1747" t="s">
        <v>237</v>
      </c>
      <c r="C1747" s="14">
        <v>0.76284075243685301</v>
      </c>
      <c r="D1747" s="14">
        <v>0.72168771018848499</v>
      </c>
      <c r="E1747" s="14">
        <v>0.80239330303787504</v>
      </c>
      <c r="F1747" s="14"/>
      <c r="G1747" s="14">
        <v>0.60323164861920797</v>
      </c>
      <c r="H1747" s="14">
        <v>0.69066594364169498</v>
      </c>
      <c r="I1747" s="14">
        <v>0.75698824576318502</v>
      </c>
      <c r="J1747" s="14">
        <v>0.75941707851653795</v>
      </c>
      <c r="K1747" s="14">
        <v>0.82343926264383005</v>
      </c>
      <c r="L1747" s="14">
        <v>0.89402865744754401</v>
      </c>
      <c r="M1747" s="14"/>
      <c r="N1747" s="14">
        <v>0.78131829984422196</v>
      </c>
      <c r="O1747" s="14">
        <v>0.76125763879770103</v>
      </c>
      <c r="P1747" s="14">
        <v>0.72272742816107904</v>
      </c>
      <c r="Q1747" s="14">
        <v>0.77697515398834605</v>
      </c>
      <c r="R1747" s="14"/>
      <c r="S1747" s="14">
        <v>0.69168902085627604</v>
      </c>
      <c r="T1747" s="14">
        <v>0.76792051727982502</v>
      </c>
      <c r="U1747" s="14">
        <v>0.80835232705067595</v>
      </c>
      <c r="V1747" s="14">
        <v>0.77405258537738897</v>
      </c>
      <c r="W1747" s="14">
        <v>0.78493501558002099</v>
      </c>
      <c r="X1747" s="14">
        <v>0.68969872859115999</v>
      </c>
      <c r="Y1747" s="14">
        <v>0.831574211932542</v>
      </c>
      <c r="Z1747" s="14">
        <v>0.71737366171789696</v>
      </c>
      <c r="AA1747" s="14">
        <v>0.80177400865092896</v>
      </c>
      <c r="AB1747" s="14">
        <v>0.70943673641265803</v>
      </c>
      <c r="AC1747" s="14">
        <v>0.81687890966330901</v>
      </c>
      <c r="AD1747" s="14">
        <v>0.89094905273423097</v>
      </c>
      <c r="AE1747" s="14"/>
      <c r="AF1747" s="14">
        <v>0.82346137205682901</v>
      </c>
      <c r="AG1747" s="14">
        <v>0.77239131562182295</v>
      </c>
      <c r="AH1747" s="14">
        <v>0.733133359370161</v>
      </c>
      <c r="AI1747" s="14">
        <v>0.75727548423208502</v>
      </c>
      <c r="AJ1747" s="14">
        <v>0.79681730487390201</v>
      </c>
      <c r="AK1747" s="14"/>
      <c r="AL1747" s="14">
        <v>0.76876624192565901</v>
      </c>
      <c r="AM1747" s="14">
        <v>0.81516545343147595</v>
      </c>
      <c r="AN1747" s="14">
        <v>0.75537875803482701</v>
      </c>
      <c r="AO1747" s="14">
        <v>0.77587444352426205</v>
      </c>
      <c r="AP1747" s="14">
        <v>0.68111319508365897</v>
      </c>
      <c r="AQ1747" s="14">
        <v>0.80352880396813298</v>
      </c>
      <c r="AR1747" s="14"/>
      <c r="AS1747" s="14">
        <v>0.77651890399694501</v>
      </c>
      <c r="AT1747" s="14">
        <v>0.73036892135959397</v>
      </c>
      <c r="AU1747" s="14">
        <v>0.75959618088957603</v>
      </c>
      <c r="AV1747" s="14">
        <v>0.74436098246819304</v>
      </c>
      <c r="AW1747" s="14">
        <v>0.90467684432735096</v>
      </c>
      <c r="AX1747" s="14"/>
      <c r="AY1747" s="14">
        <v>0.93435586840923701</v>
      </c>
      <c r="AZ1747" s="14">
        <v>0.67475441729839103</v>
      </c>
      <c r="BA1747" s="14">
        <v>0.82253132202644497</v>
      </c>
      <c r="BB1747" s="14">
        <v>0.71398312064259495</v>
      </c>
      <c r="BC1747" s="14">
        <v>0.78480146121100103</v>
      </c>
      <c r="BD1747" s="14">
        <v>0.70531967849779098</v>
      </c>
      <c r="BE1747" s="14">
        <v>0.74927112926884398</v>
      </c>
      <c r="BF1747" s="14">
        <v>0.767106692725393</v>
      </c>
      <c r="BG1747" s="14">
        <v>0.80774581886760899</v>
      </c>
      <c r="BH1747" s="14">
        <v>0.81170877710758504</v>
      </c>
      <c r="BI1747" s="14">
        <v>0.71914979294892101</v>
      </c>
      <c r="BJ1747" s="14">
        <v>0.73271994841236099</v>
      </c>
      <c r="BK1747" s="14">
        <v>0.89438561989666798</v>
      </c>
      <c r="BL1747" s="14">
        <v>0.66919554599547304</v>
      </c>
      <c r="BM1747" s="14">
        <v>0.71410033719879396</v>
      </c>
      <c r="BN1747" s="14">
        <v>0.84320510584349695</v>
      </c>
      <c r="BO1747" s="14"/>
      <c r="BP1747" s="14">
        <v>0.684019198917726</v>
      </c>
      <c r="BQ1747" s="14">
        <v>0.75432875566369095</v>
      </c>
      <c r="BR1747" s="14">
        <v>0.76976073151165703</v>
      </c>
      <c r="BS1747" s="14">
        <v>0.82380947659808301</v>
      </c>
      <c r="BT1747" s="14">
        <v>0.80159761146207398</v>
      </c>
      <c r="BU1747" s="14">
        <v>0.86423976618667797</v>
      </c>
      <c r="BV1747" s="14"/>
      <c r="BW1747" s="14">
        <v>0.84691038539564401</v>
      </c>
      <c r="BX1747" s="14">
        <v>0.724358481578806</v>
      </c>
      <c r="BY1747" s="14" t="s">
        <v>120</v>
      </c>
      <c r="BZ1747" s="14">
        <v>0.65345354031145897</v>
      </c>
      <c r="CA1747" s="14">
        <v>0.706813828939995</v>
      </c>
      <c r="CB1747" s="14">
        <v>0.73557582819432998</v>
      </c>
      <c r="CC1747" s="14">
        <v>0.62098390944031001</v>
      </c>
      <c r="CD1747" s="14"/>
      <c r="CE1747" s="14">
        <v>0.68291211829825205</v>
      </c>
      <c r="CF1747" s="14">
        <v>0.77987245383895498</v>
      </c>
      <c r="CG1747" s="14">
        <v>0.71732672369418304</v>
      </c>
      <c r="CH1747" s="14">
        <v>0.80882946444668002</v>
      </c>
      <c r="CI1747" s="14"/>
      <c r="CJ1747" s="14">
        <v>0.79507793171049901</v>
      </c>
      <c r="CK1747" s="14">
        <v>0.77297911601087999</v>
      </c>
      <c r="CL1747" s="14">
        <v>0.76463115378688495</v>
      </c>
      <c r="CM1747" s="14">
        <v>0.62762347535374996</v>
      </c>
      <c r="CN1747" s="14"/>
      <c r="CO1747" s="14">
        <v>0.65046992574153395</v>
      </c>
      <c r="CP1747" s="14">
        <v>0.78562871788574695</v>
      </c>
      <c r="CQ1747" s="14"/>
      <c r="CR1747" s="14">
        <v>0.69786191088441196</v>
      </c>
      <c r="CS1747" s="14">
        <v>0.77850620218203703</v>
      </c>
    </row>
    <row r="1748" spans="2:97" x14ac:dyDescent="0.3">
      <c r="C1748" s="14"/>
      <c r="D1748" s="14"/>
      <c r="E1748" s="14"/>
      <c r="F1748" s="14"/>
      <c r="G1748" s="14"/>
      <c r="H1748" s="14"/>
      <c r="I1748" s="14"/>
      <c r="J1748" s="14"/>
      <c r="K1748" s="14"/>
      <c r="L1748" s="14"/>
      <c r="M1748" s="14"/>
      <c r="N1748" s="14"/>
      <c r="O1748" s="14"/>
      <c r="P1748" s="14"/>
      <c r="Q1748" s="14"/>
      <c r="R1748" s="14"/>
      <c r="S1748" s="14"/>
      <c r="T1748" s="14"/>
      <c r="U1748" s="14"/>
      <c r="V1748" s="14"/>
      <c r="W1748" s="14"/>
      <c r="X1748" s="14"/>
      <c r="Y1748" s="14"/>
      <c r="Z1748" s="14"/>
      <c r="AA1748" s="14"/>
      <c r="AB1748" s="14"/>
      <c r="AC1748" s="14"/>
      <c r="AD1748" s="14"/>
      <c r="AE1748" s="14"/>
      <c r="AF1748" s="14"/>
      <c r="AG1748" s="14"/>
      <c r="AH1748" s="14"/>
      <c r="AI1748" s="14"/>
      <c r="AJ1748" s="14"/>
      <c r="AK1748" s="14"/>
      <c r="AL1748" s="14"/>
      <c r="AM1748" s="14"/>
      <c r="AN1748" s="14"/>
      <c r="AO1748" s="14"/>
      <c r="AP1748" s="14"/>
      <c r="AQ1748" s="14"/>
      <c r="AR1748" s="14"/>
      <c r="AS1748" s="14"/>
      <c r="AT1748" s="14"/>
      <c r="AU1748" s="14"/>
      <c r="AV1748" s="14"/>
      <c r="AW1748" s="14"/>
      <c r="AX1748" s="14"/>
      <c r="AY1748" s="14"/>
      <c r="AZ1748" s="14"/>
      <c r="BA1748" s="14"/>
      <c r="BB1748" s="14"/>
      <c r="BC1748" s="14"/>
      <c r="BD1748" s="14"/>
      <c r="BE1748" s="14"/>
      <c r="BF1748" s="14"/>
      <c r="BG1748" s="14"/>
      <c r="BH1748" s="14"/>
      <c r="BI1748" s="14"/>
      <c r="BJ1748" s="14"/>
      <c r="BK1748" s="14"/>
      <c r="BL1748" s="14"/>
      <c r="BM1748" s="14"/>
      <c r="BN1748" s="14"/>
      <c r="BO1748" s="14"/>
      <c r="BP1748" s="14"/>
      <c r="BQ1748" s="14"/>
      <c r="BR1748" s="14"/>
      <c r="BS1748" s="14"/>
      <c r="BT1748" s="14"/>
      <c r="BU1748" s="14"/>
      <c r="BV1748" s="14"/>
      <c r="BW1748" s="14"/>
      <c r="BX1748" s="14"/>
      <c r="BY1748" s="14"/>
      <c r="BZ1748" s="14"/>
      <c r="CA1748" s="14"/>
      <c r="CB1748" s="14"/>
      <c r="CC1748" s="14"/>
      <c r="CD1748" s="14"/>
      <c r="CE1748" s="14"/>
      <c r="CF1748" s="14"/>
      <c r="CG1748" s="14"/>
      <c r="CH1748" s="14"/>
      <c r="CI1748" s="14"/>
      <c r="CJ1748" s="14"/>
      <c r="CK1748" s="14"/>
      <c r="CL1748" s="14"/>
      <c r="CM1748" s="14"/>
      <c r="CN1748" s="14"/>
      <c r="CO1748" s="14"/>
      <c r="CP1748" s="14"/>
      <c r="CQ1748" s="14"/>
      <c r="CR1748" s="14"/>
      <c r="CS1748" s="14"/>
    </row>
    <row r="1749" spans="2:97" x14ac:dyDescent="0.3">
      <c r="B1749" s="6" t="s">
        <v>621</v>
      </c>
      <c r="C1749" s="14"/>
      <c r="D1749" s="14"/>
      <c r="E1749" s="14"/>
      <c r="F1749" s="14"/>
      <c r="G1749" s="14"/>
      <c r="H1749" s="14"/>
      <c r="I1749" s="14"/>
      <c r="J1749" s="14"/>
      <c r="K1749" s="14"/>
      <c r="L1749" s="14"/>
      <c r="M1749" s="14"/>
      <c r="N1749" s="14"/>
      <c r="O1749" s="14"/>
      <c r="P1749" s="14"/>
      <c r="Q1749" s="14"/>
      <c r="R1749" s="14"/>
      <c r="S1749" s="14"/>
      <c r="T1749" s="14"/>
      <c r="U1749" s="14"/>
      <c r="V1749" s="14"/>
      <c r="W1749" s="14"/>
      <c r="X1749" s="14"/>
      <c r="Y1749" s="14"/>
      <c r="Z1749" s="14"/>
      <c r="AA1749" s="14"/>
      <c r="AB1749" s="14"/>
      <c r="AC1749" s="14"/>
      <c r="AD1749" s="14"/>
      <c r="AE1749" s="14"/>
      <c r="AF1749" s="14"/>
      <c r="AG1749" s="14"/>
      <c r="AH1749" s="14"/>
      <c r="AI1749" s="14"/>
      <c r="AJ1749" s="14"/>
      <c r="AK1749" s="14"/>
      <c r="AL1749" s="14"/>
      <c r="AM1749" s="14"/>
      <c r="AN1749" s="14"/>
      <c r="AO1749" s="14"/>
      <c r="AP1749" s="14"/>
      <c r="AQ1749" s="14"/>
      <c r="AR1749" s="14"/>
      <c r="AS1749" s="14"/>
      <c r="AT1749" s="14"/>
      <c r="AU1749" s="14"/>
      <c r="AV1749" s="14"/>
      <c r="AW1749" s="14"/>
      <c r="AX1749" s="14"/>
      <c r="AY1749" s="14"/>
      <c r="AZ1749" s="14"/>
      <c r="BA1749" s="14"/>
      <c r="BB1749" s="14"/>
      <c r="BC1749" s="14"/>
      <c r="BD1749" s="14"/>
      <c r="BE1749" s="14"/>
      <c r="BF1749" s="14"/>
      <c r="BG1749" s="14"/>
      <c r="BH1749" s="14"/>
      <c r="BI1749" s="14"/>
      <c r="BJ1749" s="14"/>
      <c r="BK1749" s="14"/>
      <c r="BL1749" s="14"/>
      <c r="BM1749" s="14"/>
      <c r="BN1749" s="14"/>
      <c r="BO1749" s="14"/>
      <c r="BP1749" s="14"/>
      <c r="BQ1749" s="14"/>
      <c r="BR1749" s="14"/>
      <c r="BS1749" s="14"/>
      <c r="BT1749" s="14"/>
      <c r="BU1749" s="14"/>
      <c r="BV1749" s="14"/>
      <c r="BW1749" s="14"/>
      <c r="BX1749" s="14"/>
      <c r="BY1749" s="14"/>
      <c r="BZ1749" s="14"/>
      <c r="CA1749" s="14"/>
      <c r="CB1749" s="14"/>
      <c r="CC1749" s="14"/>
      <c r="CD1749" s="14"/>
      <c r="CE1749" s="14"/>
      <c r="CF1749" s="14"/>
      <c r="CG1749" s="14"/>
      <c r="CH1749" s="14"/>
      <c r="CI1749" s="14"/>
      <c r="CJ1749" s="14"/>
      <c r="CK1749" s="14"/>
      <c r="CL1749" s="14"/>
      <c r="CM1749" s="14"/>
      <c r="CN1749" s="14"/>
      <c r="CO1749" s="14"/>
      <c r="CP1749" s="14"/>
      <c r="CQ1749" s="14"/>
      <c r="CR1749" s="14"/>
      <c r="CS1749" s="14"/>
    </row>
    <row r="1750" spans="2:97" x14ac:dyDescent="0.3">
      <c r="B1750" s="24" t="s">
        <v>118</v>
      </c>
      <c r="C1750" s="14"/>
      <c r="D1750" s="14"/>
      <c r="E1750" s="14"/>
      <c r="F1750" s="14"/>
      <c r="G1750" s="14"/>
      <c r="H1750" s="14"/>
      <c r="I1750" s="14"/>
      <c r="J1750" s="14"/>
      <c r="K1750" s="14"/>
      <c r="L1750" s="14"/>
      <c r="M1750" s="14"/>
      <c r="N1750" s="14"/>
      <c r="O1750" s="14"/>
      <c r="P1750" s="14"/>
      <c r="Q1750" s="14"/>
      <c r="R1750" s="14"/>
      <c r="S1750" s="14"/>
      <c r="T1750" s="14"/>
      <c r="U1750" s="14"/>
      <c r="V1750" s="14"/>
      <c r="W1750" s="14"/>
      <c r="X1750" s="14"/>
      <c r="Y1750" s="14"/>
      <c r="Z1750" s="14"/>
      <c r="AA1750" s="14"/>
      <c r="AB1750" s="14"/>
      <c r="AC1750" s="14"/>
      <c r="AD1750" s="14"/>
      <c r="AE1750" s="14"/>
      <c r="AF1750" s="14"/>
      <c r="AG1750" s="14"/>
      <c r="AH1750" s="14"/>
      <c r="AI1750" s="14"/>
      <c r="AJ1750" s="14"/>
      <c r="AK1750" s="14"/>
      <c r="AL1750" s="14"/>
      <c r="AM1750" s="14"/>
      <c r="AN1750" s="14"/>
      <c r="AO1750" s="14"/>
      <c r="AP1750" s="14"/>
      <c r="AQ1750" s="14"/>
      <c r="AR1750" s="14"/>
      <c r="AS1750" s="14"/>
      <c r="AT1750" s="14"/>
      <c r="AU1750" s="14"/>
      <c r="AV1750" s="14"/>
      <c r="AW1750" s="14"/>
      <c r="AX1750" s="14"/>
      <c r="AY1750" s="14"/>
      <c r="AZ1750" s="14"/>
      <c r="BA1750" s="14"/>
      <c r="BB1750" s="14"/>
      <c r="BC1750" s="14"/>
      <c r="BD1750" s="14"/>
      <c r="BE1750" s="14"/>
      <c r="BF1750" s="14"/>
      <c r="BG1750" s="14"/>
      <c r="BH1750" s="14"/>
      <c r="BI1750" s="14"/>
      <c r="BJ1750" s="14"/>
      <c r="BK1750" s="14"/>
      <c r="BL1750" s="14"/>
      <c r="BM1750" s="14"/>
      <c r="BN1750" s="14"/>
      <c r="BO1750" s="14"/>
      <c r="BP1750" s="14"/>
      <c r="BQ1750" s="14"/>
      <c r="BR1750" s="14"/>
      <c r="BS1750" s="14"/>
      <c r="BT1750" s="14"/>
      <c r="BU1750" s="14"/>
      <c r="BV1750" s="14"/>
      <c r="BW1750" s="14"/>
      <c r="BX1750" s="14"/>
      <c r="BY1750" s="14"/>
      <c r="BZ1750" s="14"/>
      <c r="CA1750" s="14"/>
      <c r="CB1750" s="14"/>
      <c r="CC1750" s="14"/>
      <c r="CD1750" s="14"/>
      <c r="CE1750" s="14"/>
      <c r="CF1750" s="14"/>
      <c r="CG1750" s="14"/>
      <c r="CH1750" s="14"/>
      <c r="CI1750" s="14"/>
      <c r="CJ1750" s="14"/>
      <c r="CK1750" s="14"/>
      <c r="CL1750" s="14"/>
      <c r="CM1750" s="14"/>
      <c r="CN1750" s="14"/>
      <c r="CO1750" s="14"/>
      <c r="CP1750" s="14"/>
      <c r="CQ1750" s="14"/>
      <c r="CR1750" s="14"/>
      <c r="CS1750" s="14"/>
    </row>
    <row r="1751" spans="2:97" x14ac:dyDescent="0.3">
      <c r="B1751" t="s">
        <v>230</v>
      </c>
      <c r="C1751" s="14">
        <v>0.31219414841061899</v>
      </c>
      <c r="D1751" s="14">
        <v>0.28375869883738097</v>
      </c>
      <c r="E1751" s="14">
        <v>0.33887517657112698</v>
      </c>
      <c r="F1751" s="14"/>
      <c r="G1751" s="14">
        <v>0.24369584282187301</v>
      </c>
      <c r="H1751" s="14">
        <v>0.31065083412341099</v>
      </c>
      <c r="I1751" s="14">
        <v>0.32607019176097501</v>
      </c>
      <c r="J1751" s="14">
        <v>0.29677334425748197</v>
      </c>
      <c r="K1751" s="14">
        <v>0.34150202913341998</v>
      </c>
      <c r="L1751" s="14">
        <v>0.34029066830420901</v>
      </c>
      <c r="M1751" s="14"/>
      <c r="N1751" s="14">
        <v>0.33616184802467802</v>
      </c>
      <c r="O1751" s="14">
        <v>0.27562295141714699</v>
      </c>
      <c r="P1751" s="14">
        <v>0.32470123268679602</v>
      </c>
      <c r="Q1751" s="14">
        <v>0.30885703311157198</v>
      </c>
      <c r="R1751" s="14"/>
      <c r="S1751" s="14">
        <v>0.370007340952412</v>
      </c>
      <c r="T1751" s="14">
        <v>0.30933440872029699</v>
      </c>
      <c r="U1751" s="14">
        <v>0.36024575872584502</v>
      </c>
      <c r="V1751" s="14">
        <v>0.33935054391248098</v>
      </c>
      <c r="W1751" s="14">
        <v>0.19129007417499799</v>
      </c>
      <c r="X1751" s="14">
        <v>0.25272214719571301</v>
      </c>
      <c r="Y1751" s="14">
        <v>0.23352287184647599</v>
      </c>
      <c r="Z1751" s="14">
        <v>0.23571351360783799</v>
      </c>
      <c r="AA1751" s="14">
        <v>0.42933595387754703</v>
      </c>
      <c r="AB1751" s="14">
        <v>0.278508485629062</v>
      </c>
      <c r="AC1751" s="14">
        <v>0.30431073016548099</v>
      </c>
      <c r="AD1751" s="14">
        <v>0.30171484678704902</v>
      </c>
      <c r="AE1751" s="14"/>
      <c r="AF1751" s="14">
        <v>0.32650154556737299</v>
      </c>
      <c r="AG1751" s="14">
        <v>0.33671865032526499</v>
      </c>
      <c r="AH1751" s="14">
        <v>0.32899804948453198</v>
      </c>
      <c r="AI1751" s="14">
        <v>0.32389645170757603</v>
      </c>
      <c r="AJ1751" s="14">
        <v>0.26101135721122698</v>
      </c>
      <c r="AK1751" s="14"/>
      <c r="AL1751" s="14">
        <v>0.311927798364311</v>
      </c>
      <c r="AM1751" s="14">
        <v>0.35152924090204302</v>
      </c>
      <c r="AN1751" s="14">
        <v>0.34419656691943401</v>
      </c>
      <c r="AO1751" s="14">
        <v>0.31024843637111199</v>
      </c>
      <c r="AP1751" s="14">
        <v>0.27616742852147702</v>
      </c>
      <c r="AQ1751" s="14">
        <v>0.323789770166035</v>
      </c>
      <c r="AR1751" s="14"/>
      <c r="AS1751" s="14">
        <v>0.31899118015126898</v>
      </c>
      <c r="AT1751" s="14">
        <v>0.28371110942602601</v>
      </c>
      <c r="AU1751" s="14">
        <v>0.33120348719729198</v>
      </c>
      <c r="AV1751" s="14">
        <v>0.30886212136064201</v>
      </c>
      <c r="AW1751" s="14">
        <v>0.52996070682513596</v>
      </c>
      <c r="AX1751" s="14"/>
      <c r="AY1751" s="14">
        <v>0.27177887858774902</v>
      </c>
      <c r="AZ1751" s="14">
        <v>0.318480575369674</v>
      </c>
      <c r="BA1751" s="14">
        <v>0.27388740669658201</v>
      </c>
      <c r="BB1751" s="14">
        <v>0.33495939215950399</v>
      </c>
      <c r="BC1751" s="14">
        <v>0.31868850614371003</v>
      </c>
      <c r="BD1751" s="14">
        <v>0.28516947850162999</v>
      </c>
      <c r="BE1751" s="14">
        <v>0.29944449358964098</v>
      </c>
      <c r="BF1751" s="14">
        <v>0.31052032558043202</v>
      </c>
      <c r="BG1751" s="14">
        <v>0.292734769850444</v>
      </c>
      <c r="BH1751" s="14">
        <v>0.35024153170625499</v>
      </c>
      <c r="BI1751" s="14">
        <v>0.31279851453812002</v>
      </c>
      <c r="BJ1751" s="14">
        <v>0.30565268439729298</v>
      </c>
      <c r="BK1751" s="14">
        <v>0.37278158402811501</v>
      </c>
      <c r="BL1751" s="14">
        <v>0.25761059477473702</v>
      </c>
      <c r="BM1751" s="14">
        <v>0.23938587458230801</v>
      </c>
      <c r="BN1751" s="14">
        <v>0.46126661650711698</v>
      </c>
      <c r="BO1751" s="14"/>
      <c r="BP1751" s="14">
        <v>0.34813120593713198</v>
      </c>
      <c r="BQ1751" s="14">
        <v>0.302913346266316</v>
      </c>
      <c r="BR1751" s="14">
        <v>0.27623332351414498</v>
      </c>
      <c r="BS1751" s="14">
        <v>0.30648804850625599</v>
      </c>
      <c r="BT1751" s="14">
        <v>0.326570181157953</v>
      </c>
      <c r="BU1751" s="14">
        <v>0.26876798606096902</v>
      </c>
      <c r="BV1751" s="14"/>
      <c r="BW1751" s="14">
        <v>0.35564619551397297</v>
      </c>
      <c r="BX1751" s="14">
        <v>0.27431699734147003</v>
      </c>
      <c r="BY1751" s="14" t="s">
        <v>120</v>
      </c>
      <c r="BZ1751" s="14">
        <v>0.30682058077984198</v>
      </c>
      <c r="CA1751" s="14">
        <v>0.28995149705151702</v>
      </c>
      <c r="CB1751" s="14">
        <v>0.28879027111500699</v>
      </c>
      <c r="CC1751" s="14">
        <v>0.30365233563236899</v>
      </c>
      <c r="CD1751" s="14"/>
      <c r="CE1751" s="14">
        <v>0.31448120016662401</v>
      </c>
      <c r="CF1751" s="14">
        <v>0.31984160432790998</v>
      </c>
      <c r="CG1751" s="14">
        <v>0.27331933829813199</v>
      </c>
      <c r="CH1751" s="14">
        <v>0.33521795579463398</v>
      </c>
      <c r="CI1751" s="14"/>
      <c r="CJ1751" s="14">
        <v>0.33315196797386398</v>
      </c>
      <c r="CK1751" s="14">
        <v>0.33152864891741302</v>
      </c>
      <c r="CL1751" s="14">
        <v>0.30356677405849702</v>
      </c>
      <c r="CM1751" s="14">
        <v>0.26871908578828002</v>
      </c>
      <c r="CN1751" s="14"/>
      <c r="CO1751" s="14">
        <v>0.39538516267250301</v>
      </c>
      <c r="CP1751" s="14">
        <v>0.30239041538643302</v>
      </c>
      <c r="CQ1751" s="14"/>
      <c r="CR1751" s="14">
        <v>0.35614248154268102</v>
      </c>
      <c r="CS1751" s="14">
        <v>0.308863672869235</v>
      </c>
    </row>
    <row r="1752" spans="2:97" x14ac:dyDescent="0.3">
      <c r="B1752" t="s">
        <v>231</v>
      </c>
      <c r="C1752" s="14">
        <v>0.46524920369428202</v>
      </c>
      <c r="D1752" s="14">
        <v>0.459288909051353</v>
      </c>
      <c r="E1752" s="14">
        <v>0.47155410492710098</v>
      </c>
      <c r="F1752" s="14"/>
      <c r="G1752" s="14">
        <v>0.40695127035871298</v>
      </c>
      <c r="H1752" s="14">
        <v>0.43918954844334601</v>
      </c>
      <c r="I1752" s="14">
        <v>0.43237261516053499</v>
      </c>
      <c r="J1752" s="14">
        <v>0.48657314213153102</v>
      </c>
      <c r="K1752" s="14">
        <v>0.48666161505008498</v>
      </c>
      <c r="L1752" s="14">
        <v>0.52009792657418097</v>
      </c>
      <c r="M1752" s="14"/>
      <c r="N1752" s="14">
        <v>0.46435979390382798</v>
      </c>
      <c r="O1752" s="14">
        <v>0.51759709205717996</v>
      </c>
      <c r="P1752" s="14">
        <v>0.40789146424790901</v>
      </c>
      <c r="Q1752" s="14">
        <v>0.46603128408904798</v>
      </c>
      <c r="R1752" s="14"/>
      <c r="S1752" s="14">
        <v>0.367090554910878</v>
      </c>
      <c r="T1752" s="14">
        <v>0.48069250254317197</v>
      </c>
      <c r="U1752" s="14">
        <v>0.46024676638631001</v>
      </c>
      <c r="V1752" s="14">
        <v>0.41972458605319402</v>
      </c>
      <c r="W1752" s="14">
        <v>0.52769282148759</v>
      </c>
      <c r="X1752" s="14">
        <v>0.51938191503661302</v>
      </c>
      <c r="Y1752" s="14">
        <v>0.51711652864902202</v>
      </c>
      <c r="Z1752" s="14">
        <v>0.52045908769197402</v>
      </c>
      <c r="AA1752" s="14">
        <v>0.40975955378206103</v>
      </c>
      <c r="AB1752" s="14">
        <v>0.48860216086519898</v>
      </c>
      <c r="AC1752" s="14">
        <v>0.51787953033633805</v>
      </c>
      <c r="AD1752" s="14">
        <v>0.53308873293098702</v>
      </c>
      <c r="AE1752" s="14"/>
      <c r="AF1752" s="14">
        <v>0.49639620107840499</v>
      </c>
      <c r="AG1752" s="14">
        <v>0.458022534354115</v>
      </c>
      <c r="AH1752" s="14">
        <v>0.47150944690860702</v>
      </c>
      <c r="AI1752" s="14">
        <v>0.42167844435868101</v>
      </c>
      <c r="AJ1752" s="14">
        <v>0.52654840749893195</v>
      </c>
      <c r="AK1752" s="14"/>
      <c r="AL1752" s="14">
        <v>0.457175969399511</v>
      </c>
      <c r="AM1752" s="14">
        <v>0.46241789034625602</v>
      </c>
      <c r="AN1752" s="14">
        <v>0.471695595470008</v>
      </c>
      <c r="AO1752" s="14">
        <v>0.46079348496354</v>
      </c>
      <c r="AP1752" s="14">
        <v>0.48280107046477699</v>
      </c>
      <c r="AQ1752" s="14">
        <v>0.48563035138242</v>
      </c>
      <c r="AR1752" s="14"/>
      <c r="AS1752" s="14">
        <v>0.44542942979716899</v>
      </c>
      <c r="AT1752" s="14">
        <v>0.46461363811525402</v>
      </c>
      <c r="AU1752" s="14">
        <v>0.46439316248072299</v>
      </c>
      <c r="AV1752" s="14">
        <v>0.47890676674211002</v>
      </c>
      <c r="AW1752" s="14">
        <v>0.37515805918439399</v>
      </c>
      <c r="AX1752" s="14"/>
      <c r="AY1752" s="14">
        <v>0.47864619798672797</v>
      </c>
      <c r="AZ1752" s="14">
        <v>0.45985934462634398</v>
      </c>
      <c r="BA1752" s="14">
        <v>0.54902081941379799</v>
      </c>
      <c r="BB1752" s="14">
        <v>0.41408788802982099</v>
      </c>
      <c r="BC1752" s="14">
        <v>0.42939890649056001</v>
      </c>
      <c r="BD1752" s="14">
        <v>0.47246975033465899</v>
      </c>
      <c r="BE1752" s="14">
        <v>0.50770442153888895</v>
      </c>
      <c r="BF1752" s="14">
        <v>0.489382767056457</v>
      </c>
      <c r="BG1752" s="14">
        <v>0.50851922871835298</v>
      </c>
      <c r="BH1752" s="14">
        <v>0.399895173039303</v>
      </c>
      <c r="BI1752" s="14">
        <v>0.45710410331463602</v>
      </c>
      <c r="BJ1752" s="14">
        <v>0.41725215148344702</v>
      </c>
      <c r="BK1752" s="14">
        <v>0.49042732318895299</v>
      </c>
      <c r="BL1752" s="14">
        <v>0.41569098645789299</v>
      </c>
      <c r="BM1752" s="14">
        <v>0.475402996687256</v>
      </c>
      <c r="BN1752" s="14">
        <v>0.41145166601671401</v>
      </c>
      <c r="BO1752" s="14"/>
      <c r="BP1752" s="14">
        <v>0.38251643645043598</v>
      </c>
      <c r="BQ1752" s="14">
        <v>0.48400090082535702</v>
      </c>
      <c r="BR1752" s="14">
        <v>0.50321185361192899</v>
      </c>
      <c r="BS1752" s="14">
        <v>0.47872905454595599</v>
      </c>
      <c r="BT1752" s="14">
        <v>0.50445190893534197</v>
      </c>
      <c r="BU1752" s="14">
        <v>0.53122948108647705</v>
      </c>
      <c r="BV1752" s="14"/>
      <c r="BW1752" s="14">
        <v>0.48342825615838297</v>
      </c>
      <c r="BX1752" s="14">
        <v>0.455545328604189</v>
      </c>
      <c r="BY1752" s="14" t="s">
        <v>120</v>
      </c>
      <c r="BZ1752" s="14">
        <v>0.40738113463366199</v>
      </c>
      <c r="CA1752" s="14">
        <v>0.44578456845411601</v>
      </c>
      <c r="CB1752" s="14">
        <v>0.46608047427777799</v>
      </c>
      <c r="CC1752" s="14">
        <v>0.44762834957912701</v>
      </c>
      <c r="CD1752" s="14"/>
      <c r="CE1752" s="14">
        <v>0.41283769625252997</v>
      </c>
      <c r="CF1752" s="14">
        <v>0.44464785185946898</v>
      </c>
      <c r="CG1752" s="14">
        <v>0.49122054428186801</v>
      </c>
      <c r="CH1752" s="14">
        <v>0.46861875815513798</v>
      </c>
      <c r="CI1752" s="14"/>
      <c r="CJ1752" s="14">
        <v>0.48724579362737303</v>
      </c>
      <c r="CK1752" s="14">
        <v>0.430734273439563</v>
      </c>
      <c r="CL1752" s="14">
        <v>0.47385800218836999</v>
      </c>
      <c r="CM1752" s="14">
        <v>0.44000974295619999</v>
      </c>
      <c r="CN1752" s="14"/>
      <c r="CO1752" s="14">
        <v>0.37469387386897901</v>
      </c>
      <c r="CP1752" s="14">
        <v>0.481799326173873</v>
      </c>
      <c r="CQ1752" s="14"/>
      <c r="CR1752" s="14">
        <v>0.40905796238691899</v>
      </c>
      <c r="CS1752" s="14">
        <v>0.47889294090189999</v>
      </c>
    </row>
    <row r="1753" spans="2:97" x14ac:dyDescent="0.3">
      <c r="B1753" t="s">
        <v>232</v>
      </c>
      <c r="C1753" s="14">
        <v>0.15232123383415899</v>
      </c>
      <c r="D1753" s="14">
        <v>0.178187357144418</v>
      </c>
      <c r="E1753" s="14">
        <v>0.127470730857001</v>
      </c>
      <c r="F1753" s="14"/>
      <c r="G1753" s="14">
        <v>0.17755436945770101</v>
      </c>
      <c r="H1753" s="14">
        <v>0.18323237038867601</v>
      </c>
      <c r="I1753" s="14">
        <v>0.176252994828275</v>
      </c>
      <c r="J1753" s="14">
        <v>0.15285548836435101</v>
      </c>
      <c r="K1753" s="14">
        <v>0.11495159168124799</v>
      </c>
      <c r="L1753" s="14">
        <v>0.115644710549846</v>
      </c>
      <c r="M1753" s="14"/>
      <c r="N1753" s="14">
        <v>0.13072078760262101</v>
      </c>
      <c r="O1753" s="14">
        <v>0.151819349153171</v>
      </c>
      <c r="P1753" s="14">
        <v>0.191421088701521</v>
      </c>
      <c r="Q1753" s="14">
        <v>0.141643206549593</v>
      </c>
      <c r="R1753" s="14"/>
      <c r="S1753" s="14">
        <v>0.15395994478625899</v>
      </c>
      <c r="T1753" s="14">
        <v>0.14497249558823999</v>
      </c>
      <c r="U1753" s="14">
        <v>0.13041563855858099</v>
      </c>
      <c r="V1753" s="14">
        <v>0.176893618080467</v>
      </c>
      <c r="W1753" s="14">
        <v>0.20743218846070599</v>
      </c>
      <c r="X1753" s="14">
        <v>0.144624153919688</v>
      </c>
      <c r="Y1753" s="14">
        <v>0.17045156222063401</v>
      </c>
      <c r="Z1753" s="14">
        <v>0.164479007513602</v>
      </c>
      <c r="AA1753" s="14">
        <v>0.10633269204766201</v>
      </c>
      <c r="AB1753" s="14">
        <v>0.18162662567155599</v>
      </c>
      <c r="AC1753" s="14">
        <v>0.14448169137244299</v>
      </c>
      <c r="AD1753" s="14">
        <v>8.4344147554786794E-2</v>
      </c>
      <c r="AE1753" s="14"/>
      <c r="AF1753" s="14">
        <v>0.122657259511601</v>
      </c>
      <c r="AG1753" s="14">
        <v>0.13886778100071501</v>
      </c>
      <c r="AH1753" s="14">
        <v>0.15387828055497199</v>
      </c>
      <c r="AI1753" s="14">
        <v>0.18540145283183501</v>
      </c>
      <c r="AJ1753" s="14">
        <v>0.118711335010039</v>
      </c>
      <c r="AK1753" s="14"/>
      <c r="AL1753" s="14">
        <v>0.14260397380332701</v>
      </c>
      <c r="AM1753" s="14">
        <v>0.13520457279394099</v>
      </c>
      <c r="AN1753" s="14">
        <v>0.13871611495937899</v>
      </c>
      <c r="AO1753" s="14">
        <v>0.17258213399289299</v>
      </c>
      <c r="AP1753" s="14">
        <v>0.113891933586123</v>
      </c>
      <c r="AQ1753" s="14">
        <v>0.12903934136761699</v>
      </c>
      <c r="AR1753" s="14"/>
      <c r="AS1753" s="14">
        <v>0.16746449039754799</v>
      </c>
      <c r="AT1753" s="14">
        <v>0.16464984935263499</v>
      </c>
      <c r="AU1753" s="14">
        <v>0.123742875374801</v>
      </c>
      <c r="AV1753" s="14">
        <v>0.15083473020972901</v>
      </c>
      <c r="AW1753" s="14">
        <v>7.1918279761353704E-2</v>
      </c>
      <c r="AX1753" s="14"/>
      <c r="AY1753" s="14">
        <v>0.24957492342552301</v>
      </c>
      <c r="AZ1753" s="14">
        <v>0.128564302892233</v>
      </c>
      <c r="BA1753" s="14">
        <v>0.12075129302373799</v>
      </c>
      <c r="BB1753" s="14">
        <v>0.187884633099766</v>
      </c>
      <c r="BC1753" s="14">
        <v>0.17461684141394701</v>
      </c>
      <c r="BD1753" s="14">
        <v>0.162353287830066</v>
      </c>
      <c r="BE1753" s="14">
        <v>0.108595985031151</v>
      </c>
      <c r="BF1753" s="14">
        <v>0.13852504757088199</v>
      </c>
      <c r="BG1753" s="14">
        <v>0.129839177910099</v>
      </c>
      <c r="BH1753" s="14">
        <v>0.18245606916134199</v>
      </c>
      <c r="BI1753" s="14">
        <v>0.17024350937607099</v>
      </c>
      <c r="BJ1753" s="14">
        <v>0.199663563325926</v>
      </c>
      <c r="BK1753" s="14">
        <v>6.6241937396001996E-2</v>
      </c>
      <c r="BL1753" s="14">
        <v>0.23107049298297599</v>
      </c>
      <c r="BM1753" s="14">
        <v>0.24873246973510099</v>
      </c>
      <c r="BN1753" s="14">
        <v>9.2497544011677493E-2</v>
      </c>
      <c r="BO1753" s="14"/>
      <c r="BP1753" s="14">
        <v>0.18073994671350899</v>
      </c>
      <c r="BQ1753" s="14">
        <v>0.13866917773996701</v>
      </c>
      <c r="BR1753" s="14">
        <v>0.162401342123383</v>
      </c>
      <c r="BS1753" s="14">
        <v>0.15646890928791601</v>
      </c>
      <c r="BT1753" s="14">
        <v>0.11635558457009899</v>
      </c>
      <c r="BU1753" s="14">
        <v>0.12591579608216399</v>
      </c>
      <c r="BV1753" s="14"/>
      <c r="BW1753" s="14">
        <v>0.12509579373389601</v>
      </c>
      <c r="BX1753" s="14">
        <v>0.18980206771741301</v>
      </c>
      <c r="BY1753" s="14" t="s">
        <v>120</v>
      </c>
      <c r="BZ1753" s="14">
        <v>0.171642779730517</v>
      </c>
      <c r="CA1753" s="14">
        <v>0.156846519424022</v>
      </c>
      <c r="CB1753" s="14">
        <v>0.16210578291529201</v>
      </c>
      <c r="CC1753" s="14">
        <v>0.130427230086506</v>
      </c>
      <c r="CD1753" s="14"/>
      <c r="CE1753" s="14">
        <v>0.16710404541724799</v>
      </c>
      <c r="CF1753" s="14">
        <v>0.14798030265714399</v>
      </c>
      <c r="CG1753" s="14">
        <v>0.14185773589714801</v>
      </c>
      <c r="CH1753" s="14">
        <v>0.15479959071180499</v>
      </c>
      <c r="CI1753" s="14"/>
      <c r="CJ1753" s="14">
        <v>0.138920846169129</v>
      </c>
      <c r="CK1753" s="14">
        <v>0.14850852797499101</v>
      </c>
      <c r="CL1753" s="14">
        <v>0.155088327760742</v>
      </c>
      <c r="CM1753" s="14">
        <v>0.17688439360324901</v>
      </c>
      <c r="CN1753" s="14"/>
      <c r="CO1753" s="14">
        <v>0.14187604276257401</v>
      </c>
      <c r="CP1753" s="14">
        <v>0.15189744659280199</v>
      </c>
      <c r="CQ1753" s="14"/>
      <c r="CR1753" s="14">
        <v>0.135832109918296</v>
      </c>
      <c r="CS1753" s="14">
        <v>0.150270041993256</v>
      </c>
    </row>
    <row r="1754" spans="2:97" x14ac:dyDescent="0.3">
      <c r="B1754" t="s">
        <v>233</v>
      </c>
      <c r="C1754" s="14">
        <v>3.65725137713558E-2</v>
      </c>
      <c r="D1754" s="14">
        <v>4.5328957503693999E-2</v>
      </c>
      <c r="E1754" s="14">
        <v>2.8115459758672499E-2</v>
      </c>
      <c r="F1754" s="14"/>
      <c r="G1754" s="14">
        <v>0.10003022828612899</v>
      </c>
      <c r="H1754" s="14">
        <v>3.2639345653495702E-2</v>
      </c>
      <c r="I1754" s="14">
        <v>3.1300511424604001E-2</v>
      </c>
      <c r="J1754" s="14">
        <v>2.6922491655978001E-2</v>
      </c>
      <c r="K1754" s="14">
        <v>2.5647260652023902E-2</v>
      </c>
      <c r="L1754" s="14">
        <v>1.72680114694794E-2</v>
      </c>
      <c r="M1754" s="14"/>
      <c r="N1754" s="14">
        <v>4.6033025396241302E-2</v>
      </c>
      <c r="O1754" s="14">
        <v>2.8488661536828101E-2</v>
      </c>
      <c r="P1754" s="14">
        <v>2.1012566503070599E-2</v>
      </c>
      <c r="Q1754" s="14">
        <v>4.8873155311331302E-2</v>
      </c>
      <c r="R1754" s="14"/>
      <c r="S1754" s="14">
        <v>6.5673716188503706E-2</v>
      </c>
      <c r="T1754" s="14">
        <v>3.6398161174200201E-2</v>
      </c>
      <c r="U1754" s="14">
        <v>5.8511353797129004E-3</v>
      </c>
      <c r="V1754" s="14">
        <v>4.8299091351660703E-2</v>
      </c>
      <c r="W1754" s="14">
        <v>5.5596772599471003E-2</v>
      </c>
      <c r="X1754" s="14">
        <v>4.1144615502313901E-2</v>
      </c>
      <c r="Y1754" s="14">
        <v>6.1575185512127498E-2</v>
      </c>
      <c r="Z1754" s="14">
        <v>4.3290138011795903E-2</v>
      </c>
      <c r="AA1754" s="14">
        <v>8.8055124056858006E-3</v>
      </c>
      <c r="AB1754" s="14">
        <v>2.25130554532002E-2</v>
      </c>
      <c r="AC1754" s="14">
        <v>1.14501414059963E-2</v>
      </c>
      <c r="AD1754" s="14">
        <v>0</v>
      </c>
      <c r="AE1754" s="14"/>
      <c r="AF1754" s="14">
        <v>3.3153325114210298E-2</v>
      </c>
      <c r="AG1754" s="14">
        <v>3.9453828324470398E-2</v>
      </c>
      <c r="AH1754" s="14">
        <v>3.4754896069923102E-2</v>
      </c>
      <c r="AI1754" s="14">
        <v>2.1176801787793E-2</v>
      </c>
      <c r="AJ1754" s="14">
        <v>5.0053242526205098E-2</v>
      </c>
      <c r="AK1754" s="14"/>
      <c r="AL1754" s="14">
        <v>5.5770307510896303E-2</v>
      </c>
      <c r="AM1754" s="14">
        <v>3.28297745114512E-2</v>
      </c>
      <c r="AN1754" s="14">
        <v>3.06248428065031E-2</v>
      </c>
      <c r="AO1754" s="14">
        <v>2.3631853344417499E-2</v>
      </c>
      <c r="AP1754" s="14">
        <v>7.1740750277837398E-2</v>
      </c>
      <c r="AQ1754" s="14">
        <v>1.6822552339915999E-2</v>
      </c>
      <c r="AR1754" s="14"/>
      <c r="AS1754" s="14">
        <v>3.3892959236637897E-2</v>
      </c>
      <c r="AT1754" s="14">
        <v>4.6320744683488402E-2</v>
      </c>
      <c r="AU1754" s="14">
        <v>4.66719985800607E-2</v>
      </c>
      <c r="AV1754" s="14">
        <v>2.9615036316570701E-2</v>
      </c>
      <c r="AW1754" s="14">
        <v>2.29629542291163E-2</v>
      </c>
      <c r="AX1754" s="14"/>
      <c r="AY1754" s="14">
        <v>0</v>
      </c>
      <c r="AZ1754" s="14">
        <v>1.2229162550998899E-2</v>
      </c>
      <c r="BA1754" s="14">
        <v>3.4044848610728602E-2</v>
      </c>
      <c r="BB1754" s="14">
        <v>4.6212027295289303E-2</v>
      </c>
      <c r="BC1754" s="14">
        <v>3.9534066226798503E-2</v>
      </c>
      <c r="BD1754" s="14">
        <v>2.63171886653112E-2</v>
      </c>
      <c r="BE1754" s="14">
        <v>4.3206110332193903E-2</v>
      </c>
      <c r="BF1754" s="14">
        <v>4.7412383664260899E-2</v>
      </c>
      <c r="BG1754" s="14">
        <v>3.5443098994562897E-2</v>
      </c>
      <c r="BH1754" s="14">
        <v>3.9490698868539002E-2</v>
      </c>
      <c r="BI1754" s="14">
        <v>4.8538906564834901E-2</v>
      </c>
      <c r="BJ1754" s="14">
        <v>3.3780115704062703E-2</v>
      </c>
      <c r="BK1754" s="14">
        <v>4.5067681073060403E-2</v>
      </c>
      <c r="BL1754" s="14">
        <v>6.2639816749807606E-2</v>
      </c>
      <c r="BM1754" s="14">
        <v>1.7546146991684001E-2</v>
      </c>
      <c r="BN1754" s="14">
        <v>2.6224910435392299E-2</v>
      </c>
      <c r="BO1754" s="14"/>
      <c r="BP1754" s="14">
        <v>5.28192248359153E-2</v>
      </c>
      <c r="BQ1754" s="14">
        <v>3.9242741012021298E-2</v>
      </c>
      <c r="BR1754" s="14">
        <v>2.6539233260723799E-2</v>
      </c>
      <c r="BS1754" s="14">
        <v>2.4801121195133301E-2</v>
      </c>
      <c r="BT1754" s="14">
        <v>2.2777713093642599E-2</v>
      </c>
      <c r="BU1754" s="14">
        <v>4.4524220260016803E-2</v>
      </c>
      <c r="BV1754" s="14"/>
      <c r="BW1754" s="14">
        <v>1.5444650568434999E-2</v>
      </c>
      <c r="BX1754" s="14">
        <v>5.0198436462221302E-2</v>
      </c>
      <c r="BY1754" s="14" t="s">
        <v>120</v>
      </c>
      <c r="BZ1754" s="14">
        <v>4.3522150553460301E-2</v>
      </c>
      <c r="CA1754" s="14">
        <v>7.0078707971783893E-2</v>
      </c>
      <c r="CB1754" s="14">
        <v>4.2502056767851799E-2</v>
      </c>
      <c r="CC1754" s="14">
        <v>5.4138751632197203E-2</v>
      </c>
      <c r="CD1754" s="14"/>
      <c r="CE1754" s="14">
        <v>6.4343848727388797E-2</v>
      </c>
      <c r="CF1754" s="14">
        <v>4.81108950224403E-2</v>
      </c>
      <c r="CG1754" s="14">
        <v>3.43704621879889E-2</v>
      </c>
      <c r="CH1754" s="14">
        <v>2.42276861984012E-2</v>
      </c>
      <c r="CI1754" s="14"/>
      <c r="CJ1754" s="14">
        <v>2.1207706093194501E-2</v>
      </c>
      <c r="CK1754" s="14">
        <v>6.5057353170260304E-2</v>
      </c>
      <c r="CL1754" s="14">
        <v>3.1791278317129898E-2</v>
      </c>
      <c r="CM1754" s="14">
        <v>2.9716559657871899E-2</v>
      </c>
      <c r="CN1754" s="14"/>
      <c r="CO1754" s="14">
        <v>5.8657087072639197E-2</v>
      </c>
      <c r="CP1754" s="14">
        <v>3.1844952441711802E-2</v>
      </c>
      <c r="CQ1754" s="14"/>
      <c r="CR1754" s="14">
        <v>6.60129159168589E-2</v>
      </c>
      <c r="CS1754" s="14">
        <v>3.2198340512803902E-2</v>
      </c>
    </row>
    <row r="1755" spans="2:97" x14ac:dyDescent="0.3">
      <c r="B1755" t="s">
        <v>234</v>
      </c>
      <c r="C1755" s="14">
        <v>1.22401337310432E-2</v>
      </c>
      <c r="D1755" s="14">
        <v>1.5269871987905701E-2</v>
      </c>
      <c r="E1755" s="14">
        <v>9.3127578382420206E-3</v>
      </c>
      <c r="F1755" s="14"/>
      <c r="G1755" s="14">
        <v>3.8007259572249798E-2</v>
      </c>
      <c r="H1755" s="14">
        <v>0</v>
      </c>
      <c r="I1755" s="14">
        <v>1.3826399121413899E-2</v>
      </c>
      <c r="J1755" s="14">
        <v>1.6320016715869402E-2</v>
      </c>
      <c r="K1755" s="14">
        <v>6.7524585874645902E-3</v>
      </c>
      <c r="L1755" s="14">
        <v>4.2543623217539102E-3</v>
      </c>
      <c r="M1755" s="14"/>
      <c r="N1755" s="14">
        <v>7.3595454461927003E-3</v>
      </c>
      <c r="O1755" s="14">
        <v>5.63007552648779E-3</v>
      </c>
      <c r="P1755" s="14">
        <v>2.7410477029016299E-2</v>
      </c>
      <c r="Q1755" s="14">
        <v>1.1179492286137901E-2</v>
      </c>
      <c r="R1755" s="14"/>
      <c r="S1755" s="14">
        <v>1.5589051486714601E-2</v>
      </c>
      <c r="T1755" s="14">
        <v>1.41938109772544E-2</v>
      </c>
      <c r="U1755" s="14">
        <v>2.63075365551249E-2</v>
      </c>
      <c r="V1755" s="14">
        <v>5.2786800234368601E-3</v>
      </c>
      <c r="W1755" s="14">
        <v>1.11189767845544E-2</v>
      </c>
      <c r="X1755" s="14">
        <v>1.07574259163663E-2</v>
      </c>
      <c r="Y1755" s="14">
        <v>1.1763729716866801E-2</v>
      </c>
      <c r="Z1755" s="14">
        <v>2.3570922704414E-2</v>
      </c>
      <c r="AA1755" s="14">
        <v>4.2251316299436797E-3</v>
      </c>
      <c r="AB1755" s="14">
        <v>5.4553063927325002E-3</v>
      </c>
      <c r="AC1755" s="14">
        <v>0</v>
      </c>
      <c r="AD1755" s="14">
        <v>3.5105528854443097E-2</v>
      </c>
      <c r="AE1755" s="14"/>
      <c r="AF1755" s="14">
        <v>7.4964402538598499E-3</v>
      </c>
      <c r="AG1755" s="14">
        <v>1.03928512690973E-2</v>
      </c>
      <c r="AH1755" s="14">
        <v>5.2527528922317202E-3</v>
      </c>
      <c r="AI1755" s="14">
        <v>2.8855141987324501E-2</v>
      </c>
      <c r="AJ1755" s="14">
        <v>0</v>
      </c>
      <c r="AK1755" s="14"/>
      <c r="AL1755" s="14">
        <v>1.20056783339935E-2</v>
      </c>
      <c r="AM1755" s="14">
        <v>1.1927232663904899E-2</v>
      </c>
      <c r="AN1755" s="14">
        <v>4.8992838485923404E-3</v>
      </c>
      <c r="AO1755" s="14">
        <v>1.43537329336471E-2</v>
      </c>
      <c r="AP1755" s="14">
        <v>1.8481594726199702E-2</v>
      </c>
      <c r="AQ1755" s="14">
        <v>1.0908738887015299E-2</v>
      </c>
      <c r="AR1755" s="14"/>
      <c r="AS1755" s="14">
        <v>1.53657858615959E-2</v>
      </c>
      <c r="AT1755" s="14">
        <v>9.2835576990278404E-3</v>
      </c>
      <c r="AU1755" s="14">
        <v>1.37564697143037E-2</v>
      </c>
      <c r="AV1755" s="14">
        <v>1.36581637322133E-2</v>
      </c>
      <c r="AW1755" s="14">
        <v>0</v>
      </c>
      <c r="AX1755" s="14"/>
      <c r="AY1755" s="14">
        <v>0</v>
      </c>
      <c r="AZ1755" s="14">
        <v>1.2551812533461999E-2</v>
      </c>
      <c r="BA1755" s="14">
        <v>6.9065197128212602E-3</v>
      </c>
      <c r="BB1755" s="14">
        <v>1.68560594156206E-2</v>
      </c>
      <c r="BC1755" s="14">
        <v>1.59879734921279E-2</v>
      </c>
      <c r="BD1755" s="14">
        <v>2.6882276571564601E-2</v>
      </c>
      <c r="BE1755" s="14">
        <v>2.5616300978864099E-2</v>
      </c>
      <c r="BF1755" s="14">
        <v>0</v>
      </c>
      <c r="BG1755" s="14">
        <v>1.11759887932915E-2</v>
      </c>
      <c r="BH1755" s="14">
        <v>8.1377631409659604E-3</v>
      </c>
      <c r="BI1755" s="14">
        <v>5.5236475448183497E-3</v>
      </c>
      <c r="BJ1755" s="14">
        <v>0</v>
      </c>
      <c r="BK1755" s="14">
        <v>1.25135102076771E-2</v>
      </c>
      <c r="BL1755" s="14">
        <v>0</v>
      </c>
      <c r="BM1755" s="14">
        <v>1.8932512003650901E-2</v>
      </c>
      <c r="BN1755" s="14">
        <v>8.5592630290988597E-3</v>
      </c>
      <c r="BO1755" s="14"/>
      <c r="BP1755" s="14">
        <v>1.36044731914536E-2</v>
      </c>
      <c r="BQ1755" s="14">
        <v>1.2293222454291101E-2</v>
      </c>
      <c r="BR1755" s="14">
        <v>9.8877935138916104E-3</v>
      </c>
      <c r="BS1755" s="14">
        <v>1.7294549142472301E-2</v>
      </c>
      <c r="BT1755" s="14">
        <v>4.4691340099758904E-3</v>
      </c>
      <c r="BU1755" s="14">
        <v>9.6216766653220293E-3</v>
      </c>
      <c r="BV1755" s="14"/>
      <c r="BW1755" s="14">
        <v>9.24805536422184E-3</v>
      </c>
      <c r="BX1755" s="14">
        <v>1.3525494668067999E-2</v>
      </c>
      <c r="BY1755" s="14" t="s">
        <v>120</v>
      </c>
      <c r="BZ1755" s="14">
        <v>1.9454842651488499E-2</v>
      </c>
      <c r="CA1755" s="14">
        <v>1.04546700554489E-2</v>
      </c>
      <c r="CB1755" s="14">
        <v>1.16584171968539E-2</v>
      </c>
      <c r="CC1755" s="14">
        <v>2.8762005780847501E-2</v>
      </c>
      <c r="CD1755" s="14"/>
      <c r="CE1755" s="14">
        <v>1.33656830339208E-2</v>
      </c>
      <c r="CF1755" s="14">
        <v>1.2623866013125099E-2</v>
      </c>
      <c r="CG1755" s="14">
        <v>1.91974591628634E-2</v>
      </c>
      <c r="CH1755" s="14">
        <v>1.3556348179937099E-2</v>
      </c>
      <c r="CI1755" s="14"/>
      <c r="CJ1755" s="14">
        <v>1.1471914107599099E-2</v>
      </c>
      <c r="CK1755" s="14">
        <v>6.9485411105326203E-3</v>
      </c>
      <c r="CL1755" s="14">
        <v>1.4120366737493501E-2</v>
      </c>
      <c r="CM1755" s="14">
        <v>1.4786184076390501E-2</v>
      </c>
      <c r="CN1755" s="14"/>
      <c r="CO1755" s="14">
        <v>1.8338611812753602E-2</v>
      </c>
      <c r="CP1755" s="14">
        <v>1.0524075385559E-2</v>
      </c>
      <c r="CQ1755" s="14"/>
      <c r="CR1755" s="14">
        <v>1.80314632141724E-2</v>
      </c>
      <c r="CS1755" s="14">
        <v>1.06285346694464E-2</v>
      </c>
    </row>
    <row r="1756" spans="2:97" x14ac:dyDescent="0.3">
      <c r="B1756" t="s">
        <v>92</v>
      </c>
      <c r="C1756" s="14">
        <v>2.1422766558541601E-2</v>
      </c>
      <c r="D1756" s="14">
        <v>1.8166205475248502E-2</v>
      </c>
      <c r="E1756" s="14">
        <v>2.4671770047856499E-2</v>
      </c>
      <c r="F1756" s="14"/>
      <c r="G1756" s="14">
        <v>3.37610295033344E-2</v>
      </c>
      <c r="H1756" s="14">
        <v>3.4287901391070699E-2</v>
      </c>
      <c r="I1756" s="14">
        <v>2.0177287704197799E-2</v>
      </c>
      <c r="J1756" s="14">
        <v>2.0555516874788599E-2</v>
      </c>
      <c r="K1756" s="14">
        <v>2.4485044895758201E-2</v>
      </c>
      <c r="L1756" s="14">
        <v>2.4443207805296499E-3</v>
      </c>
      <c r="M1756" s="14"/>
      <c r="N1756" s="14">
        <v>1.53649996264386E-2</v>
      </c>
      <c r="O1756" s="14">
        <v>2.08418703091868E-2</v>
      </c>
      <c r="P1756" s="14">
        <v>2.7563170831687502E-2</v>
      </c>
      <c r="Q1756" s="14">
        <v>2.3415828652317699E-2</v>
      </c>
      <c r="R1756" s="14"/>
      <c r="S1756" s="14">
        <v>2.7679391675232701E-2</v>
      </c>
      <c r="T1756" s="14">
        <v>1.4408620996836799E-2</v>
      </c>
      <c r="U1756" s="14">
        <v>1.69331643944256E-2</v>
      </c>
      <c r="V1756" s="14">
        <v>1.04534805787606E-2</v>
      </c>
      <c r="W1756" s="14">
        <v>6.8691664926804497E-3</v>
      </c>
      <c r="X1756" s="14">
        <v>3.1369742429305E-2</v>
      </c>
      <c r="Y1756" s="14">
        <v>5.5701220548734802E-3</v>
      </c>
      <c r="Z1756" s="14">
        <v>1.2487330470376E-2</v>
      </c>
      <c r="AA1756" s="14">
        <v>4.1541156257100802E-2</v>
      </c>
      <c r="AB1756" s="14">
        <v>2.3294365988250298E-2</v>
      </c>
      <c r="AC1756" s="14">
        <v>2.18779067197412E-2</v>
      </c>
      <c r="AD1756" s="14">
        <v>4.57467438727341E-2</v>
      </c>
      <c r="AE1756" s="14"/>
      <c r="AF1756" s="14">
        <v>1.3795228474550199E-2</v>
      </c>
      <c r="AG1756" s="14">
        <v>1.6544354726338001E-2</v>
      </c>
      <c r="AH1756" s="14">
        <v>5.6065740897335596E-3</v>
      </c>
      <c r="AI1756" s="14">
        <v>1.89917073267903E-2</v>
      </c>
      <c r="AJ1756" s="14">
        <v>4.3675657753596601E-2</v>
      </c>
      <c r="AK1756" s="14"/>
      <c r="AL1756" s="14">
        <v>2.0516272587961001E-2</v>
      </c>
      <c r="AM1756" s="14">
        <v>6.0912887824043603E-3</v>
      </c>
      <c r="AN1756" s="14">
        <v>9.8675959960833597E-3</v>
      </c>
      <c r="AO1756" s="14">
        <v>1.8390358394390498E-2</v>
      </c>
      <c r="AP1756" s="14">
        <v>3.6917222423586603E-2</v>
      </c>
      <c r="AQ1756" s="14">
        <v>3.3809245856996503E-2</v>
      </c>
      <c r="AR1756" s="14"/>
      <c r="AS1756" s="14">
        <v>1.88561545557803E-2</v>
      </c>
      <c r="AT1756" s="14">
        <v>3.1421100723568601E-2</v>
      </c>
      <c r="AU1756" s="14">
        <v>2.0232006652819198E-2</v>
      </c>
      <c r="AV1756" s="14">
        <v>1.8123181638736E-2</v>
      </c>
      <c r="AW1756" s="14">
        <v>0</v>
      </c>
      <c r="AX1756" s="14"/>
      <c r="AY1756" s="14">
        <v>0</v>
      </c>
      <c r="AZ1756" s="14">
        <v>6.8314802027287805E-2</v>
      </c>
      <c r="BA1756" s="14">
        <v>1.53891125423313E-2</v>
      </c>
      <c r="BB1756" s="14">
        <v>0</v>
      </c>
      <c r="BC1756" s="14">
        <v>2.17737062328562E-2</v>
      </c>
      <c r="BD1756" s="14">
        <v>2.6808018096768998E-2</v>
      </c>
      <c r="BE1756" s="14">
        <v>1.54326885292605E-2</v>
      </c>
      <c r="BF1756" s="14">
        <v>1.4159476127968E-2</v>
      </c>
      <c r="BG1756" s="14">
        <v>2.2287735733249402E-2</v>
      </c>
      <c r="BH1756" s="14">
        <v>1.9778764083595399E-2</v>
      </c>
      <c r="BI1756" s="14">
        <v>5.7913186615194002E-3</v>
      </c>
      <c r="BJ1756" s="14">
        <v>4.3651485089270803E-2</v>
      </c>
      <c r="BK1756" s="14">
        <v>1.29679641061931E-2</v>
      </c>
      <c r="BL1756" s="14">
        <v>3.2988109034587099E-2</v>
      </c>
      <c r="BM1756" s="14">
        <v>0</v>
      </c>
      <c r="BN1756" s="14">
        <v>0</v>
      </c>
      <c r="BO1756" s="14"/>
      <c r="BP1756" s="14">
        <v>2.21887128715549E-2</v>
      </c>
      <c r="BQ1756" s="14">
        <v>2.2880611702047499E-2</v>
      </c>
      <c r="BR1756" s="14">
        <v>2.17264539759272E-2</v>
      </c>
      <c r="BS1756" s="14">
        <v>1.62183173222657E-2</v>
      </c>
      <c r="BT1756" s="14">
        <v>2.5375478232987199E-2</v>
      </c>
      <c r="BU1756" s="14">
        <v>1.99408398450516E-2</v>
      </c>
      <c r="BV1756" s="14"/>
      <c r="BW1756" s="14">
        <v>1.11370486610914E-2</v>
      </c>
      <c r="BX1756" s="14">
        <v>1.66116752066383E-2</v>
      </c>
      <c r="BY1756" s="14" t="s">
        <v>120</v>
      </c>
      <c r="BZ1756" s="14">
        <v>5.1178511651029802E-2</v>
      </c>
      <c r="CA1756" s="14">
        <v>2.6884037043111601E-2</v>
      </c>
      <c r="CB1756" s="14">
        <v>2.8862997727217898E-2</v>
      </c>
      <c r="CC1756" s="14">
        <v>3.5391327288954201E-2</v>
      </c>
      <c r="CD1756" s="14"/>
      <c r="CE1756" s="14">
        <v>2.78675264022895E-2</v>
      </c>
      <c r="CF1756" s="14">
        <v>2.6795480119911098E-2</v>
      </c>
      <c r="CG1756" s="14">
        <v>4.0034460172000498E-2</v>
      </c>
      <c r="CH1756" s="14">
        <v>3.5796609600851699E-3</v>
      </c>
      <c r="CI1756" s="14"/>
      <c r="CJ1756" s="14">
        <v>8.0017720288410397E-3</v>
      </c>
      <c r="CK1756" s="14">
        <v>1.7222655387239601E-2</v>
      </c>
      <c r="CL1756" s="14">
        <v>2.15752509377681E-2</v>
      </c>
      <c r="CM1756" s="14">
        <v>6.9884033918007502E-2</v>
      </c>
      <c r="CN1756" s="14"/>
      <c r="CO1756" s="14">
        <v>1.10492218105514E-2</v>
      </c>
      <c r="CP1756" s="14">
        <v>2.15437840196222E-2</v>
      </c>
      <c r="CQ1756" s="14"/>
      <c r="CR1756" s="14">
        <v>1.4923067021072401E-2</v>
      </c>
      <c r="CS1756" s="14">
        <v>1.9146469053359299E-2</v>
      </c>
    </row>
    <row r="1757" spans="2:97" x14ac:dyDescent="0.3">
      <c r="B1757" t="s">
        <v>235</v>
      </c>
      <c r="C1757" s="14">
        <v>0.77744335210490101</v>
      </c>
      <c r="D1757" s="14">
        <v>0.74304760788873403</v>
      </c>
      <c r="E1757" s="14">
        <v>0.81042928149822802</v>
      </c>
      <c r="F1757" s="14"/>
      <c r="G1757" s="14">
        <v>0.65064711318058699</v>
      </c>
      <c r="H1757" s="14">
        <v>0.749840382566757</v>
      </c>
      <c r="I1757" s="14">
        <v>0.75844280692150901</v>
      </c>
      <c r="J1757" s="14">
        <v>0.78334648638901305</v>
      </c>
      <c r="K1757" s="14">
        <v>0.82816364418350596</v>
      </c>
      <c r="L1757" s="14">
        <v>0.86038859487839103</v>
      </c>
      <c r="M1757" s="14"/>
      <c r="N1757" s="14">
        <v>0.80052164192850706</v>
      </c>
      <c r="O1757" s="14">
        <v>0.79322004347432695</v>
      </c>
      <c r="P1757" s="14">
        <v>0.73259269693470497</v>
      </c>
      <c r="Q1757" s="14">
        <v>0.77488831720062001</v>
      </c>
      <c r="R1757" s="14"/>
      <c r="S1757" s="14">
        <v>0.73709789586329</v>
      </c>
      <c r="T1757" s="14">
        <v>0.79002691126346802</v>
      </c>
      <c r="U1757" s="14">
        <v>0.82049252511215498</v>
      </c>
      <c r="V1757" s="14">
        <v>0.75907512996567506</v>
      </c>
      <c r="W1757" s="14">
        <v>0.718982895662588</v>
      </c>
      <c r="X1757" s="14">
        <v>0.77210406223232597</v>
      </c>
      <c r="Y1757" s="14">
        <v>0.75063940049549804</v>
      </c>
      <c r="Z1757" s="14">
        <v>0.75617260129981201</v>
      </c>
      <c r="AA1757" s="14">
        <v>0.83909550765960705</v>
      </c>
      <c r="AB1757" s="14">
        <v>0.76711064649426097</v>
      </c>
      <c r="AC1757" s="14">
        <v>0.82219026050181998</v>
      </c>
      <c r="AD1757" s="14">
        <v>0.83480357971803598</v>
      </c>
      <c r="AE1757" s="14"/>
      <c r="AF1757" s="14">
        <v>0.82289774664577797</v>
      </c>
      <c r="AG1757" s="14">
        <v>0.79474118467938004</v>
      </c>
      <c r="AH1757" s="14">
        <v>0.80050749639314001</v>
      </c>
      <c r="AI1757" s="14">
        <v>0.74557489606625704</v>
      </c>
      <c r="AJ1757" s="14">
        <v>0.78755976471015898</v>
      </c>
      <c r="AK1757" s="14"/>
      <c r="AL1757" s="14">
        <v>0.76910376776382205</v>
      </c>
      <c r="AM1757" s="14">
        <v>0.81394713124829898</v>
      </c>
      <c r="AN1757" s="14">
        <v>0.81589216238944196</v>
      </c>
      <c r="AO1757" s="14">
        <v>0.77104192133465199</v>
      </c>
      <c r="AP1757" s="14">
        <v>0.75896849898625296</v>
      </c>
      <c r="AQ1757" s="14">
        <v>0.809420121548455</v>
      </c>
      <c r="AR1757" s="14"/>
      <c r="AS1757" s="14">
        <v>0.76442060994843797</v>
      </c>
      <c r="AT1757" s="14">
        <v>0.74832474754127998</v>
      </c>
      <c r="AU1757" s="14">
        <v>0.79559664967801502</v>
      </c>
      <c r="AV1757" s="14">
        <v>0.78776888810275103</v>
      </c>
      <c r="AW1757" s="14">
        <v>0.90511876600953001</v>
      </c>
      <c r="AX1757" s="14"/>
      <c r="AY1757" s="14">
        <v>0.75042507657447699</v>
      </c>
      <c r="AZ1757" s="14">
        <v>0.77833991999601904</v>
      </c>
      <c r="BA1757" s="14">
        <v>0.82290822611037995</v>
      </c>
      <c r="BB1757" s="14">
        <v>0.74904728018932398</v>
      </c>
      <c r="BC1757" s="14">
        <v>0.74808741263427003</v>
      </c>
      <c r="BD1757" s="14">
        <v>0.75763922883628898</v>
      </c>
      <c r="BE1757" s="14">
        <v>0.80714891512853004</v>
      </c>
      <c r="BF1757" s="14">
        <v>0.79990309263688897</v>
      </c>
      <c r="BG1757" s="14">
        <v>0.80125399856879698</v>
      </c>
      <c r="BH1757" s="14">
        <v>0.75013670474555805</v>
      </c>
      <c r="BI1757" s="14">
        <v>0.76990261785275604</v>
      </c>
      <c r="BJ1757" s="14">
        <v>0.72290483588074095</v>
      </c>
      <c r="BK1757" s="14">
        <v>0.863208907217067</v>
      </c>
      <c r="BL1757" s="14">
        <v>0.67330158123262995</v>
      </c>
      <c r="BM1757" s="14">
        <v>0.71478887126956403</v>
      </c>
      <c r="BN1757" s="14">
        <v>0.87271828252383099</v>
      </c>
      <c r="BO1757" s="14"/>
      <c r="BP1757" s="14">
        <v>0.73064764238756696</v>
      </c>
      <c r="BQ1757" s="14">
        <v>0.78691424709167301</v>
      </c>
      <c r="BR1757" s="14">
        <v>0.77944517712607397</v>
      </c>
      <c r="BS1757" s="14">
        <v>0.78521710305221304</v>
      </c>
      <c r="BT1757" s="14">
        <v>0.83102209009329497</v>
      </c>
      <c r="BU1757" s="14">
        <v>0.79999746714744602</v>
      </c>
      <c r="BV1757" s="14"/>
      <c r="BW1757" s="14">
        <v>0.83907445167235595</v>
      </c>
      <c r="BX1757" s="14">
        <v>0.72986232594565903</v>
      </c>
      <c r="BY1757" s="14" t="s">
        <v>120</v>
      </c>
      <c r="BZ1757" s="14">
        <v>0.71420171541350497</v>
      </c>
      <c r="CA1757" s="14">
        <v>0.73573606550563297</v>
      </c>
      <c r="CB1757" s="14">
        <v>0.75487074539278398</v>
      </c>
      <c r="CC1757" s="14">
        <v>0.75128068521149505</v>
      </c>
      <c r="CD1757" s="14"/>
      <c r="CE1757" s="14">
        <v>0.72731889641915304</v>
      </c>
      <c r="CF1757" s="14">
        <v>0.76448945618737896</v>
      </c>
      <c r="CG1757" s="14">
        <v>0.76453988258000005</v>
      </c>
      <c r="CH1757" s="14">
        <v>0.80383671394977196</v>
      </c>
      <c r="CI1757" s="14"/>
      <c r="CJ1757" s="14">
        <v>0.82039776160123601</v>
      </c>
      <c r="CK1757" s="14">
        <v>0.76226292235697601</v>
      </c>
      <c r="CL1757" s="14">
        <v>0.77742477624686601</v>
      </c>
      <c r="CM1757" s="14">
        <v>0.70872882874448095</v>
      </c>
      <c r="CN1757" s="14"/>
      <c r="CO1757" s="14">
        <v>0.77007903654148202</v>
      </c>
      <c r="CP1757" s="14">
        <v>0.78418974156030496</v>
      </c>
      <c r="CQ1757" s="14"/>
      <c r="CR1757" s="14">
        <v>0.76520044392959996</v>
      </c>
      <c r="CS1757" s="14">
        <v>0.78775661377113504</v>
      </c>
    </row>
    <row r="1758" spans="2:97" x14ac:dyDescent="0.3">
      <c r="B1758" t="s">
        <v>236</v>
      </c>
      <c r="C1758" s="14">
        <v>4.8812647502398901E-2</v>
      </c>
      <c r="D1758" s="14">
        <v>6.0598829491599698E-2</v>
      </c>
      <c r="E1758" s="14">
        <v>3.7428217596914497E-2</v>
      </c>
      <c r="F1758" s="14"/>
      <c r="G1758" s="14">
        <v>0.13803748785837799</v>
      </c>
      <c r="H1758" s="14">
        <v>3.2639345653495702E-2</v>
      </c>
      <c r="I1758" s="14">
        <v>4.5126910546018001E-2</v>
      </c>
      <c r="J1758" s="14">
        <v>4.3242508371847399E-2</v>
      </c>
      <c r="K1758" s="14">
        <v>3.2399719239488499E-2</v>
      </c>
      <c r="L1758" s="14">
        <v>2.1522373791233299E-2</v>
      </c>
      <c r="M1758" s="14"/>
      <c r="N1758" s="14">
        <v>5.3392570842433998E-2</v>
      </c>
      <c r="O1758" s="14">
        <v>3.4118737063315897E-2</v>
      </c>
      <c r="P1758" s="14">
        <v>4.8423043532086901E-2</v>
      </c>
      <c r="Q1758" s="14">
        <v>6.00526475974692E-2</v>
      </c>
      <c r="R1758" s="14"/>
      <c r="S1758" s="14">
        <v>8.1262767675218298E-2</v>
      </c>
      <c r="T1758" s="14">
        <v>5.0591972151454598E-2</v>
      </c>
      <c r="U1758" s="14">
        <v>3.2158671934837797E-2</v>
      </c>
      <c r="V1758" s="14">
        <v>5.3577771375097498E-2</v>
      </c>
      <c r="W1758" s="14">
        <v>6.67157493840254E-2</v>
      </c>
      <c r="X1758" s="14">
        <v>5.1902041418680198E-2</v>
      </c>
      <c r="Y1758" s="14">
        <v>7.3338915228994203E-2</v>
      </c>
      <c r="Z1758" s="14">
        <v>6.6861060716209994E-2</v>
      </c>
      <c r="AA1758" s="14">
        <v>1.30306440356295E-2</v>
      </c>
      <c r="AB1758" s="14">
        <v>2.7968361845932699E-2</v>
      </c>
      <c r="AC1758" s="14">
        <v>1.14501414059963E-2</v>
      </c>
      <c r="AD1758" s="14">
        <v>3.5105528854443097E-2</v>
      </c>
      <c r="AE1758" s="14"/>
      <c r="AF1758" s="14">
        <v>4.06497653680701E-2</v>
      </c>
      <c r="AG1758" s="14">
        <v>4.98466795935677E-2</v>
      </c>
      <c r="AH1758" s="14">
        <v>4.0007648962154897E-2</v>
      </c>
      <c r="AI1758" s="14">
        <v>5.00319437751175E-2</v>
      </c>
      <c r="AJ1758" s="14">
        <v>5.0053242526205098E-2</v>
      </c>
      <c r="AK1758" s="14"/>
      <c r="AL1758" s="14">
        <v>6.7775985844889794E-2</v>
      </c>
      <c r="AM1758" s="14">
        <v>4.4757007175356099E-2</v>
      </c>
      <c r="AN1758" s="14">
        <v>3.5524126655095398E-2</v>
      </c>
      <c r="AO1758" s="14">
        <v>3.7985586278064601E-2</v>
      </c>
      <c r="AP1758" s="14">
        <v>9.0222345004037099E-2</v>
      </c>
      <c r="AQ1758" s="14">
        <v>2.7731291226931399E-2</v>
      </c>
      <c r="AR1758" s="14"/>
      <c r="AS1758" s="14">
        <v>4.9258745098233803E-2</v>
      </c>
      <c r="AT1758" s="14">
        <v>5.5604302382516201E-2</v>
      </c>
      <c r="AU1758" s="14">
        <v>6.04284682943644E-2</v>
      </c>
      <c r="AV1758" s="14">
        <v>4.3273200048784002E-2</v>
      </c>
      <c r="AW1758" s="14">
        <v>2.29629542291163E-2</v>
      </c>
      <c r="AX1758" s="14"/>
      <c r="AY1758" s="14">
        <v>0</v>
      </c>
      <c r="AZ1758" s="14">
        <v>2.47809750844609E-2</v>
      </c>
      <c r="BA1758" s="14">
        <v>4.09513683235498E-2</v>
      </c>
      <c r="BB1758" s="14">
        <v>6.3068086710909896E-2</v>
      </c>
      <c r="BC1758" s="14">
        <v>5.55220397189264E-2</v>
      </c>
      <c r="BD1758" s="14">
        <v>5.3199465236875798E-2</v>
      </c>
      <c r="BE1758" s="14">
        <v>6.8822411311057999E-2</v>
      </c>
      <c r="BF1758" s="14">
        <v>4.7412383664260899E-2</v>
      </c>
      <c r="BG1758" s="14">
        <v>4.66190877878545E-2</v>
      </c>
      <c r="BH1758" s="14">
        <v>4.76284620095049E-2</v>
      </c>
      <c r="BI1758" s="14">
        <v>5.4062554109653299E-2</v>
      </c>
      <c r="BJ1758" s="14">
        <v>3.3780115704062703E-2</v>
      </c>
      <c r="BK1758" s="14">
        <v>5.75811912807375E-2</v>
      </c>
      <c r="BL1758" s="14">
        <v>6.2639816749807606E-2</v>
      </c>
      <c r="BM1758" s="14">
        <v>3.6478658995334902E-2</v>
      </c>
      <c r="BN1758" s="14">
        <v>3.4784173464491197E-2</v>
      </c>
      <c r="BO1758" s="14"/>
      <c r="BP1758" s="14">
        <v>6.6423698027368902E-2</v>
      </c>
      <c r="BQ1758" s="14">
        <v>5.1535963466312402E-2</v>
      </c>
      <c r="BR1758" s="14">
        <v>3.6427026774615401E-2</v>
      </c>
      <c r="BS1758" s="14">
        <v>4.2095670337605598E-2</v>
      </c>
      <c r="BT1758" s="14">
        <v>2.72468471036185E-2</v>
      </c>
      <c r="BU1758" s="14">
        <v>5.4145896925338798E-2</v>
      </c>
      <c r="BV1758" s="14"/>
      <c r="BW1758" s="14">
        <v>2.4692705932656801E-2</v>
      </c>
      <c r="BX1758" s="14">
        <v>6.3723931130289305E-2</v>
      </c>
      <c r="BY1758" s="14" t="s">
        <v>120</v>
      </c>
      <c r="BZ1758" s="14">
        <v>6.29769932049489E-2</v>
      </c>
      <c r="CA1758" s="14">
        <v>8.0533378027232899E-2</v>
      </c>
      <c r="CB1758" s="14">
        <v>5.4160473964705698E-2</v>
      </c>
      <c r="CC1758" s="14">
        <v>8.2900757413044701E-2</v>
      </c>
      <c r="CD1758" s="14"/>
      <c r="CE1758" s="14">
        <v>7.7709531761309597E-2</v>
      </c>
      <c r="CF1758" s="14">
        <v>6.07347610355655E-2</v>
      </c>
      <c r="CG1758" s="14">
        <v>5.3567921350852303E-2</v>
      </c>
      <c r="CH1758" s="14">
        <v>3.7784034378338299E-2</v>
      </c>
      <c r="CI1758" s="14"/>
      <c r="CJ1758" s="14">
        <v>3.2679620200793603E-2</v>
      </c>
      <c r="CK1758" s="14">
        <v>7.2005894280792904E-2</v>
      </c>
      <c r="CL1758" s="14">
        <v>4.5911645054623397E-2</v>
      </c>
      <c r="CM1758" s="14">
        <v>4.4502743734262398E-2</v>
      </c>
      <c r="CN1758" s="14"/>
      <c r="CO1758" s="14">
        <v>7.6995698885392802E-2</v>
      </c>
      <c r="CP1758" s="14">
        <v>4.2369027827270797E-2</v>
      </c>
      <c r="CQ1758" s="14"/>
      <c r="CR1758" s="14">
        <v>8.4044379131031299E-2</v>
      </c>
      <c r="CS1758" s="14">
        <v>4.2826875182250299E-2</v>
      </c>
    </row>
    <row r="1759" spans="2:97" x14ac:dyDescent="0.3">
      <c r="B1759" t="s">
        <v>237</v>
      </c>
      <c r="C1759" s="14">
        <v>0.72863070460250201</v>
      </c>
      <c r="D1759" s="14">
        <v>0.68244877839713403</v>
      </c>
      <c r="E1759" s="14">
        <v>0.77300106390131296</v>
      </c>
      <c r="F1759" s="14"/>
      <c r="G1759" s="14">
        <v>0.512609625322208</v>
      </c>
      <c r="H1759" s="14">
        <v>0.71720103691326198</v>
      </c>
      <c r="I1759" s="14">
        <v>0.71331589637549198</v>
      </c>
      <c r="J1759" s="14">
        <v>0.74010397801716599</v>
      </c>
      <c r="K1759" s="14">
        <v>0.79576392494401704</v>
      </c>
      <c r="L1759" s="14">
        <v>0.83886622108715703</v>
      </c>
      <c r="M1759" s="14"/>
      <c r="N1759" s="14">
        <v>0.74712907108607296</v>
      </c>
      <c r="O1759" s="14">
        <v>0.75910130641101103</v>
      </c>
      <c r="P1759" s="14">
        <v>0.68416965340261804</v>
      </c>
      <c r="Q1759" s="14">
        <v>0.71483566960315104</v>
      </c>
      <c r="R1759" s="14"/>
      <c r="S1759" s="14">
        <v>0.65583512818807199</v>
      </c>
      <c r="T1759" s="14">
        <v>0.73943493911201397</v>
      </c>
      <c r="U1759" s="14">
        <v>0.78833385317731797</v>
      </c>
      <c r="V1759" s="14">
        <v>0.70549735859057705</v>
      </c>
      <c r="W1759" s="14">
        <v>0.65226714627856297</v>
      </c>
      <c r="X1759" s="14">
        <v>0.72020202081364604</v>
      </c>
      <c r="Y1759" s="14">
        <v>0.67730048526650399</v>
      </c>
      <c r="Z1759" s="14">
        <v>0.689311540583602</v>
      </c>
      <c r="AA1759" s="14">
        <v>0.82606486362397802</v>
      </c>
      <c r="AB1759" s="14">
        <v>0.73914228464832799</v>
      </c>
      <c r="AC1759" s="14">
        <v>0.810740119095824</v>
      </c>
      <c r="AD1759" s="14">
        <v>0.79969805086359302</v>
      </c>
      <c r="AE1759" s="14"/>
      <c r="AF1759" s="14">
        <v>0.782247981277708</v>
      </c>
      <c r="AG1759" s="14">
        <v>0.74489450508581201</v>
      </c>
      <c r="AH1759" s="14">
        <v>0.76049984743098498</v>
      </c>
      <c r="AI1759" s="14">
        <v>0.69554295229114005</v>
      </c>
      <c r="AJ1759" s="14">
        <v>0.73750652218395396</v>
      </c>
      <c r="AK1759" s="14"/>
      <c r="AL1759" s="14">
        <v>0.70132778191893297</v>
      </c>
      <c r="AM1759" s="14">
        <v>0.76919012407294296</v>
      </c>
      <c r="AN1759" s="14">
        <v>0.78036803573434699</v>
      </c>
      <c r="AO1759" s="14">
        <v>0.73305633505658696</v>
      </c>
      <c r="AP1759" s="14">
        <v>0.66874615398221604</v>
      </c>
      <c r="AQ1759" s="14">
        <v>0.78168883032152403</v>
      </c>
      <c r="AR1759" s="14"/>
      <c r="AS1759" s="14">
        <v>0.71516186485020405</v>
      </c>
      <c r="AT1759" s="14">
        <v>0.69272044515876396</v>
      </c>
      <c r="AU1759" s="14">
        <v>0.73516818138365003</v>
      </c>
      <c r="AV1759" s="14">
        <v>0.74449568805396704</v>
      </c>
      <c r="AW1759" s="14">
        <v>0.88215581178041402</v>
      </c>
      <c r="AX1759" s="14"/>
      <c r="AY1759" s="14">
        <v>0.75042507657447699</v>
      </c>
      <c r="AZ1759" s="14">
        <v>0.75355894491155795</v>
      </c>
      <c r="BA1759" s="14">
        <v>0.78195685778683</v>
      </c>
      <c r="BB1759" s="14">
        <v>0.68597919347841396</v>
      </c>
      <c r="BC1759" s="14">
        <v>0.69256537291534404</v>
      </c>
      <c r="BD1759" s="14">
        <v>0.70443976359941396</v>
      </c>
      <c r="BE1759" s="14">
        <v>0.738326503817472</v>
      </c>
      <c r="BF1759" s="14">
        <v>0.75249070897262804</v>
      </c>
      <c r="BG1759" s="14">
        <v>0.75463491078094203</v>
      </c>
      <c r="BH1759" s="14">
        <v>0.70250824273605295</v>
      </c>
      <c r="BI1759" s="14">
        <v>0.71584006374310305</v>
      </c>
      <c r="BJ1759" s="14">
        <v>0.68912472017667803</v>
      </c>
      <c r="BK1759" s="14">
        <v>0.80562771593632998</v>
      </c>
      <c r="BL1759" s="14">
        <v>0.61066176448282194</v>
      </c>
      <c r="BM1759" s="14">
        <v>0.67831021227422905</v>
      </c>
      <c r="BN1759" s="14">
        <v>0.83793410905933996</v>
      </c>
      <c r="BO1759" s="14"/>
      <c r="BP1759" s="14">
        <v>0.66422394436019805</v>
      </c>
      <c r="BQ1759" s="14">
        <v>0.73537828362535995</v>
      </c>
      <c r="BR1759" s="14">
        <v>0.74301815035145902</v>
      </c>
      <c r="BS1759" s="14">
        <v>0.74312143271460696</v>
      </c>
      <c r="BT1759" s="14">
        <v>0.80377524298967695</v>
      </c>
      <c r="BU1759" s="14">
        <v>0.74585157022210702</v>
      </c>
      <c r="BV1759" s="14"/>
      <c r="BW1759" s="14">
        <v>0.81438174573969901</v>
      </c>
      <c r="BX1759" s="14">
        <v>0.66613839481536996</v>
      </c>
      <c r="BY1759" s="14" t="s">
        <v>120</v>
      </c>
      <c r="BZ1759" s="14">
        <v>0.65122472220855598</v>
      </c>
      <c r="CA1759" s="14">
        <v>0.65520268747840005</v>
      </c>
      <c r="CB1759" s="14">
        <v>0.70071027142807896</v>
      </c>
      <c r="CC1759" s="14">
        <v>0.66837992779845101</v>
      </c>
      <c r="CD1759" s="14"/>
      <c r="CE1759" s="14">
        <v>0.64960936465784402</v>
      </c>
      <c r="CF1759" s="14">
        <v>0.70375469515181399</v>
      </c>
      <c r="CG1759" s="14">
        <v>0.71097196122914696</v>
      </c>
      <c r="CH1759" s="14">
        <v>0.76605267957143297</v>
      </c>
      <c r="CI1759" s="14"/>
      <c r="CJ1759" s="14">
        <v>0.78771814140044305</v>
      </c>
      <c r="CK1759" s="14">
        <v>0.69025702807618305</v>
      </c>
      <c r="CL1759" s="14">
        <v>0.73151313119224304</v>
      </c>
      <c r="CM1759" s="14">
        <v>0.66422608501021796</v>
      </c>
      <c r="CN1759" s="14"/>
      <c r="CO1759" s="14">
        <v>0.69308333765608898</v>
      </c>
      <c r="CP1759" s="14">
        <v>0.74182071373303404</v>
      </c>
      <c r="CQ1759" s="14"/>
      <c r="CR1759" s="14">
        <v>0.68115606479856905</v>
      </c>
      <c r="CS1759" s="14">
        <v>0.74492973858888401</v>
      </c>
    </row>
    <row r="1760" spans="2:97" x14ac:dyDescent="0.3">
      <c r="C1760" s="14"/>
      <c r="D1760" s="14"/>
      <c r="E1760" s="14"/>
      <c r="F1760" s="14"/>
      <c r="G1760" s="14"/>
      <c r="H1760" s="14"/>
      <c r="I1760" s="14"/>
      <c r="J1760" s="14"/>
      <c r="K1760" s="14"/>
      <c r="L1760" s="14"/>
      <c r="M1760" s="14"/>
      <c r="N1760" s="14"/>
      <c r="O1760" s="14"/>
      <c r="P1760" s="14"/>
      <c r="Q1760" s="14"/>
      <c r="R1760" s="14"/>
      <c r="S1760" s="14"/>
      <c r="T1760" s="14"/>
      <c r="U1760" s="14"/>
      <c r="V1760" s="14"/>
      <c r="W1760" s="14"/>
      <c r="X1760" s="14"/>
      <c r="Y1760" s="14"/>
      <c r="Z1760" s="14"/>
      <c r="AA1760" s="14"/>
      <c r="AB1760" s="14"/>
      <c r="AC1760" s="14"/>
      <c r="AD1760" s="14"/>
      <c r="AE1760" s="14"/>
      <c r="AF1760" s="14"/>
      <c r="AG1760" s="14"/>
      <c r="AH1760" s="14"/>
      <c r="AI1760" s="14"/>
      <c r="AJ1760" s="14"/>
      <c r="AK1760" s="14"/>
      <c r="AL1760" s="14"/>
      <c r="AM1760" s="14"/>
      <c r="AN1760" s="14"/>
      <c r="AO1760" s="14"/>
      <c r="AP1760" s="14"/>
      <c r="AQ1760" s="14"/>
      <c r="AR1760" s="14"/>
      <c r="AS1760" s="14"/>
      <c r="AT1760" s="14"/>
      <c r="AU1760" s="14"/>
      <c r="AV1760" s="14"/>
      <c r="AW1760" s="14"/>
      <c r="AX1760" s="14"/>
      <c r="AY1760" s="14"/>
      <c r="AZ1760" s="14"/>
      <c r="BA1760" s="14"/>
      <c r="BB1760" s="14"/>
      <c r="BC1760" s="14"/>
      <c r="BD1760" s="14"/>
      <c r="BE1760" s="14"/>
      <c r="BF1760" s="14"/>
      <c r="BG1760" s="14"/>
      <c r="BH1760" s="14"/>
      <c r="BI1760" s="14"/>
      <c r="BJ1760" s="14"/>
      <c r="BK1760" s="14"/>
      <c r="BL1760" s="14"/>
      <c r="BM1760" s="14"/>
      <c r="BN1760" s="14"/>
      <c r="BO1760" s="14"/>
      <c r="BP1760" s="14"/>
      <c r="BQ1760" s="14"/>
      <c r="BR1760" s="14"/>
      <c r="BS1760" s="14"/>
      <c r="BT1760" s="14"/>
      <c r="BU1760" s="14"/>
      <c r="BV1760" s="14"/>
      <c r="BW1760" s="14"/>
      <c r="BX1760" s="14"/>
      <c r="BY1760" s="14"/>
      <c r="BZ1760" s="14"/>
      <c r="CA1760" s="14"/>
      <c r="CB1760" s="14"/>
      <c r="CC1760" s="14"/>
      <c r="CD1760" s="14"/>
      <c r="CE1760" s="14"/>
      <c r="CF1760" s="14"/>
      <c r="CG1760" s="14"/>
      <c r="CH1760" s="14"/>
      <c r="CI1760" s="14"/>
      <c r="CJ1760" s="14"/>
      <c r="CK1760" s="14"/>
      <c r="CL1760" s="14"/>
      <c r="CM1760" s="14"/>
      <c r="CN1760" s="14"/>
      <c r="CO1760" s="14"/>
      <c r="CP1760" s="14"/>
      <c r="CQ1760" s="14"/>
      <c r="CR1760" s="14"/>
      <c r="CS1760" s="14"/>
    </row>
    <row r="1761" spans="2:97" x14ac:dyDescent="0.3">
      <c r="B1761" s="6" t="s">
        <v>622</v>
      </c>
      <c r="C1761" s="14"/>
      <c r="D1761" s="14"/>
      <c r="E1761" s="14"/>
      <c r="F1761" s="14"/>
      <c r="G1761" s="14"/>
      <c r="H1761" s="14"/>
      <c r="I1761" s="14"/>
      <c r="J1761" s="14"/>
      <c r="K1761" s="14"/>
      <c r="L1761" s="14"/>
      <c r="M1761" s="14"/>
      <c r="N1761" s="14"/>
      <c r="O1761" s="14"/>
      <c r="P1761" s="14"/>
      <c r="Q1761" s="14"/>
      <c r="R1761" s="14"/>
      <c r="S1761" s="14"/>
      <c r="T1761" s="14"/>
      <c r="U1761" s="14"/>
      <c r="V1761" s="14"/>
      <c r="W1761" s="14"/>
      <c r="X1761" s="14"/>
      <c r="Y1761" s="14"/>
      <c r="Z1761" s="14"/>
      <c r="AA1761" s="14"/>
      <c r="AB1761" s="14"/>
      <c r="AC1761" s="14"/>
      <c r="AD1761" s="14"/>
      <c r="AE1761" s="14"/>
      <c r="AF1761" s="14"/>
      <c r="AG1761" s="14"/>
      <c r="AH1761" s="14"/>
      <c r="AI1761" s="14"/>
      <c r="AJ1761" s="14"/>
      <c r="AK1761" s="14"/>
      <c r="AL1761" s="14"/>
      <c r="AM1761" s="14"/>
      <c r="AN1761" s="14"/>
      <c r="AO1761" s="14"/>
      <c r="AP1761" s="14"/>
      <c r="AQ1761" s="14"/>
      <c r="AR1761" s="14"/>
      <c r="AS1761" s="14"/>
      <c r="AT1761" s="14"/>
      <c r="AU1761" s="14"/>
      <c r="AV1761" s="14"/>
      <c r="AW1761" s="14"/>
      <c r="AX1761" s="14"/>
      <c r="AY1761" s="14"/>
      <c r="AZ1761" s="14"/>
      <c r="BA1761" s="14"/>
      <c r="BB1761" s="14"/>
      <c r="BC1761" s="14"/>
      <c r="BD1761" s="14"/>
      <c r="BE1761" s="14"/>
      <c r="BF1761" s="14"/>
      <c r="BG1761" s="14"/>
      <c r="BH1761" s="14"/>
      <c r="BI1761" s="14"/>
      <c r="BJ1761" s="14"/>
      <c r="BK1761" s="14"/>
      <c r="BL1761" s="14"/>
      <c r="BM1761" s="14"/>
      <c r="BN1761" s="14"/>
      <c r="BO1761" s="14"/>
      <c r="BP1761" s="14"/>
      <c r="BQ1761" s="14"/>
      <c r="BR1761" s="14"/>
      <c r="BS1761" s="14"/>
      <c r="BT1761" s="14"/>
      <c r="BU1761" s="14"/>
      <c r="BV1761" s="14"/>
      <c r="BW1761" s="14"/>
      <c r="BX1761" s="14"/>
      <c r="BY1761" s="14"/>
      <c r="BZ1761" s="14"/>
      <c r="CA1761" s="14"/>
      <c r="CB1761" s="14"/>
      <c r="CC1761" s="14"/>
      <c r="CD1761" s="14"/>
      <c r="CE1761" s="14"/>
      <c r="CF1761" s="14"/>
      <c r="CG1761" s="14"/>
      <c r="CH1761" s="14"/>
      <c r="CI1761" s="14"/>
      <c r="CJ1761" s="14"/>
      <c r="CK1761" s="14"/>
      <c r="CL1761" s="14"/>
      <c r="CM1761" s="14"/>
      <c r="CN1761" s="14"/>
      <c r="CO1761" s="14"/>
      <c r="CP1761" s="14"/>
      <c r="CQ1761" s="14"/>
      <c r="CR1761" s="14"/>
      <c r="CS1761" s="14"/>
    </row>
    <row r="1762" spans="2:97" x14ac:dyDescent="0.3">
      <c r="B1762" s="24" t="s">
        <v>118</v>
      </c>
      <c r="C1762" s="14"/>
      <c r="D1762" s="14"/>
      <c r="E1762" s="14"/>
      <c r="F1762" s="14"/>
      <c r="G1762" s="14"/>
      <c r="H1762" s="14"/>
      <c r="I1762" s="14"/>
      <c r="J1762" s="14"/>
      <c r="K1762" s="14"/>
      <c r="L1762" s="14"/>
      <c r="M1762" s="14"/>
      <c r="N1762" s="14"/>
      <c r="O1762" s="14"/>
      <c r="P1762" s="14"/>
      <c r="Q1762" s="14"/>
      <c r="R1762" s="14"/>
      <c r="S1762" s="14"/>
      <c r="T1762" s="14"/>
      <c r="U1762" s="14"/>
      <c r="V1762" s="14"/>
      <c r="W1762" s="14"/>
      <c r="X1762" s="14"/>
      <c r="Y1762" s="14"/>
      <c r="Z1762" s="14"/>
      <c r="AA1762" s="14"/>
      <c r="AB1762" s="14"/>
      <c r="AC1762" s="14"/>
      <c r="AD1762" s="14"/>
      <c r="AE1762" s="14"/>
      <c r="AF1762" s="14"/>
      <c r="AG1762" s="14"/>
      <c r="AH1762" s="14"/>
      <c r="AI1762" s="14"/>
      <c r="AJ1762" s="14"/>
      <c r="AK1762" s="14"/>
      <c r="AL1762" s="14"/>
      <c r="AM1762" s="14"/>
      <c r="AN1762" s="14"/>
      <c r="AO1762" s="14"/>
      <c r="AP1762" s="14"/>
      <c r="AQ1762" s="14"/>
      <c r="AR1762" s="14"/>
      <c r="AS1762" s="14"/>
      <c r="AT1762" s="14"/>
      <c r="AU1762" s="14"/>
      <c r="AV1762" s="14"/>
      <c r="AW1762" s="14"/>
      <c r="AX1762" s="14"/>
      <c r="AY1762" s="14"/>
      <c r="AZ1762" s="14"/>
      <c r="BA1762" s="14"/>
      <c r="BB1762" s="14"/>
      <c r="BC1762" s="14"/>
      <c r="BD1762" s="14"/>
      <c r="BE1762" s="14"/>
      <c r="BF1762" s="14"/>
      <c r="BG1762" s="14"/>
      <c r="BH1762" s="14"/>
      <c r="BI1762" s="14"/>
      <c r="BJ1762" s="14"/>
      <c r="BK1762" s="14"/>
      <c r="BL1762" s="14"/>
      <c r="BM1762" s="14"/>
      <c r="BN1762" s="14"/>
      <c r="BO1762" s="14"/>
      <c r="BP1762" s="14"/>
      <c r="BQ1762" s="14"/>
      <c r="BR1762" s="14"/>
      <c r="BS1762" s="14"/>
      <c r="BT1762" s="14"/>
      <c r="BU1762" s="14"/>
      <c r="BV1762" s="14"/>
      <c r="BW1762" s="14"/>
      <c r="BX1762" s="14"/>
      <c r="BY1762" s="14"/>
      <c r="BZ1762" s="14"/>
      <c r="CA1762" s="14"/>
      <c r="CB1762" s="14"/>
      <c r="CC1762" s="14"/>
      <c r="CD1762" s="14"/>
      <c r="CE1762" s="14"/>
      <c r="CF1762" s="14"/>
      <c r="CG1762" s="14"/>
      <c r="CH1762" s="14"/>
      <c r="CI1762" s="14"/>
      <c r="CJ1762" s="14"/>
      <c r="CK1762" s="14"/>
      <c r="CL1762" s="14"/>
      <c r="CM1762" s="14"/>
      <c r="CN1762" s="14"/>
      <c r="CO1762" s="14"/>
      <c r="CP1762" s="14"/>
      <c r="CQ1762" s="14"/>
      <c r="CR1762" s="14"/>
      <c r="CS1762" s="14"/>
    </row>
    <row r="1763" spans="2:97" x14ac:dyDescent="0.3">
      <c r="B1763" t="s">
        <v>230</v>
      </c>
      <c r="C1763" s="14">
        <v>0.33708914705174298</v>
      </c>
      <c r="D1763" s="14">
        <v>0.33053022183654401</v>
      </c>
      <c r="E1763" s="14">
        <v>0.342444641084582</v>
      </c>
      <c r="F1763" s="14"/>
      <c r="G1763" s="14">
        <v>0.24895598687663001</v>
      </c>
      <c r="H1763" s="14">
        <v>0.35216589099040002</v>
      </c>
      <c r="I1763" s="14">
        <v>0.32277472528426199</v>
      </c>
      <c r="J1763" s="14">
        <v>0.33144192596627098</v>
      </c>
      <c r="K1763" s="14">
        <v>0.37207460221754801</v>
      </c>
      <c r="L1763" s="14">
        <v>0.375826731614464</v>
      </c>
      <c r="M1763" s="14"/>
      <c r="N1763" s="14">
        <v>0.37013583231387198</v>
      </c>
      <c r="O1763" s="14">
        <v>0.28412871068381101</v>
      </c>
      <c r="P1763" s="14">
        <v>0.34225105654440502</v>
      </c>
      <c r="Q1763" s="14">
        <v>0.35178560786837298</v>
      </c>
      <c r="R1763" s="14"/>
      <c r="S1763" s="14">
        <v>0.36822287820321897</v>
      </c>
      <c r="T1763" s="14">
        <v>0.35136289929398001</v>
      </c>
      <c r="U1763" s="14">
        <v>0.32933978102678602</v>
      </c>
      <c r="V1763" s="14">
        <v>0.32370488421196197</v>
      </c>
      <c r="W1763" s="14">
        <v>0.204675124221216</v>
      </c>
      <c r="X1763" s="14">
        <v>0.300000559516303</v>
      </c>
      <c r="Y1763" s="14">
        <v>0.36058955071089899</v>
      </c>
      <c r="Z1763" s="14">
        <v>0.30917363748702298</v>
      </c>
      <c r="AA1763" s="14">
        <v>0.40498453284133201</v>
      </c>
      <c r="AB1763" s="14">
        <v>0.326805636883996</v>
      </c>
      <c r="AC1763" s="14">
        <v>0.37903308077925901</v>
      </c>
      <c r="AD1763" s="14">
        <v>0.297255175787137</v>
      </c>
      <c r="AE1763" s="14"/>
      <c r="AF1763" s="14">
        <v>0.37217358473599299</v>
      </c>
      <c r="AG1763" s="14">
        <v>0.34461233498195798</v>
      </c>
      <c r="AH1763" s="14">
        <v>0.38402576265794203</v>
      </c>
      <c r="AI1763" s="14">
        <v>0.34931757589525098</v>
      </c>
      <c r="AJ1763" s="14">
        <v>0.33174922209722502</v>
      </c>
      <c r="AK1763" s="14"/>
      <c r="AL1763" s="14">
        <v>0.33245692017440098</v>
      </c>
      <c r="AM1763" s="14">
        <v>0.38317352871503801</v>
      </c>
      <c r="AN1763" s="14">
        <v>0.364360462319962</v>
      </c>
      <c r="AO1763" s="14">
        <v>0.36085092817785402</v>
      </c>
      <c r="AP1763" s="14">
        <v>0.34169716147608797</v>
      </c>
      <c r="AQ1763" s="14">
        <v>0.28086474674251499</v>
      </c>
      <c r="AR1763" s="14"/>
      <c r="AS1763" s="14">
        <v>0.33526737598629502</v>
      </c>
      <c r="AT1763" s="14">
        <v>0.31156917631430597</v>
      </c>
      <c r="AU1763" s="14">
        <v>0.34664266228780299</v>
      </c>
      <c r="AV1763" s="14">
        <v>0.33944615454322802</v>
      </c>
      <c r="AW1763" s="14">
        <v>0.50121631592050397</v>
      </c>
      <c r="AX1763" s="14"/>
      <c r="AY1763" s="14">
        <v>0.28331122999206698</v>
      </c>
      <c r="AZ1763" s="14">
        <v>0.38617145448173701</v>
      </c>
      <c r="BA1763" s="14">
        <v>0.34062582207382602</v>
      </c>
      <c r="BB1763" s="14">
        <v>0.356655369783972</v>
      </c>
      <c r="BC1763" s="14">
        <v>0.33319425946027298</v>
      </c>
      <c r="BD1763" s="14">
        <v>0.305066451336578</v>
      </c>
      <c r="BE1763" s="14">
        <v>0.26716678888093098</v>
      </c>
      <c r="BF1763" s="14">
        <v>0.30046093057544399</v>
      </c>
      <c r="BG1763" s="14">
        <v>0.35150629934767902</v>
      </c>
      <c r="BH1763" s="14">
        <v>0.361231937084035</v>
      </c>
      <c r="BI1763" s="14">
        <v>0.36404535971912499</v>
      </c>
      <c r="BJ1763" s="14">
        <v>0.31841286421102599</v>
      </c>
      <c r="BK1763" s="14">
        <v>0.40055353839266</v>
      </c>
      <c r="BL1763" s="14">
        <v>0.38292941037274297</v>
      </c>
      <c r="BM1763" s="14">
        <v>0.352367784679815</v>
      </c>
      <c r="BN1763" s="14">
        <v>0.41916273397631099</v>
      </c>
      <c r="BO1763" s="14"/>
      <c r="BP1763" s="14">
        <v>0.35696401324006999</v>
      </c>
      <c r="BQ1763" s="14">
        <v>0.330476130332996</v>
      </c>
      <c r="BR1763" s="14">
        <v>0.31141500296144897</v>
      </c>
      <c r="BS1763" s="14">
        <v>0.34078354538424099</v>
      </c>
      <c r="BT1763" s="14">
        <v>0.33851312669007</v>
      </c>
      <c r="BU1763" s="14">
        <v>0.32147050240178199</v>
      </c>
      <c r="BV1763" s="14"/>
      <c r="BW1763" s="14">
        <v>0.37838949021320301</v>
      </c>
      <c r="BX1763" s="14">
        <v>0.30524463974501997</v>
      </c>
      <c r="BY1763" s="14" t="s">
        <v>120</v>
      </c>
      <c r="BZ1763" s="14">
        <v>0.33545627717706</v>
      </c>
      <c r="CA1763" s="14">
        <v>0.332644435585916</v>
      </c>
      <c r="CB1763" s="14">
        <v>0.30704893960830398</v>
      </c>
      <c r="CC1763" s="14">
        <v>0.29437117371132099</v>
      </c>
      <c r="CD1763" s="14"/>
      <c r="CE1763" s="14">
        <v>0.320859700258884</v>
      </c>
      <c r="CF1763" s="14">
        <v>0.36557275543297801</v>
      </c>
      <c r="CG1763" s="14">
        <v>0.30990769265944601</v>
      </c>
      <c r="CH1763" s="14">
        <v>0.354603977988803</v>
      </c>
      <c r="CI1763" s="14"/>
      <c r="CJ1763" s="14">
        <v>0.34349266834536102</v>
      </c>
      <c r="CK1763" s="14">
        <v>0.34832246817117701</v>
      </c>
      <c r="CL1763" s="14">
        <v>0.33496790113212099</v>
      </c>
      <c r="CM1763" s="14">
        <v>0.30252292026946798</v>
      </c>
      <c r="CN1763" s="14"/>
      <c r="CO1763" s="14">
        <v>0.33087796814448001</v>
      </c>
      <c r="CP1763" s="14">
        <v>0.33963792218264899</v>
      </c>
      <c r="CQ1763" s="14"/>
      <c r="CR1763" s="14">
        <v>0.32659657363440497</v>
      </c>
      <c r="CS1763" s="14">
        <v>0.33744122442887903</v>
      </c>
    </row>
    <row r="1764" spans="2:97" x14ac:dyDescent="0.3">
      <c r="B1764" t="s">
        <v>231</v>
      </c>
      <c r="C1764" s="14">
        <v>0.43570548047587199</v>
      </c>
      <c r="D1764" s="14">
        <v>0.42919990193440599</v>
      </c>
      <c r="E1764" s="14">
        <v>0.44245622422380299</v>
      </c>
      <c r="F1764" s="14"/>
      <c r="G1764" s="14">
        <v>0.449725216848608</v>
      </c>
      <c r="H1764" s="14">
        <v>0.36953550129180202</v>
      </c>
      <c r="I1764" s="14">
        <v>0.449955345056746</v>
      </c>
      <c r="J1764" s="14">
        <v>0.45208905622137502</v>
      </c>
      <c r="K1764" s="14">
        <v>0.40812097359427002</v>
      </c>
      <c r="L1764" s="14">
        <v>0.47396969464208899</v>
      </c>
      <c r="M1764" s="14"/>
      <c r="N1764" s="14">
        <v>0.46010521602408899</v>
      </c>
      <c r="O1764" s="14">
        <v>0.468537123400523</v>
      </c>
      <c r="P1764" s="14">
        <v>0.42724200075371399</v>
      </c>
      <c r="Q1764" s="14">
        <v>0.38235774000699702</v>
      </c>
      <c r="R1764" s="14"/>
      <c r="S1764" s="14">
        <v>0.35354863323438601</v>
      </c>
      <c r="T1764" s="14">
        <v>0.46182091288646099</v>
      </c>
      <c r="U1764" s="14">
        <v>0.478083752254851</v>
      </c>
      <c r="V1764" s="14">
        <v>0.45283736573283601</v>
      </c>
      <c r="W1764" s="14">
        <v>0.57407379638516598</v>
      </c>
      <c r="X1764" s="14">
        <v>0.41758415434864898</v>
      </c>
      <c r="Y1764" s="14">
        <v>0.41088759756760002</v>
      </c>
      <c r="Z1764" s="14">
        <v>0.429375685242262</v>
      </c>
      <c r="AA1764" s="14">
        <v>0.43476478376655198</v>
      </c>
      <c r="AB1764" s="14">
        <v>0.433862189433944</v>
      </c>
      <c r="AC1764" s="14">
        <v>0.35635657204511501</v>
      </c>
      <c r="AD1764" s="14">
        <v>0.49018961312501502</v>
      </c>
      <c r="AE1764" s="14"/>
      <c r="AF1764" s="14">
        <v>0.44039683664822399</v>
      </c>
      <c r="AG1764" s="14">
        <v>0.44953817409965102</v>
      </c>
      <c r="AH1764" s="14">
        <v>0.432871619825901</v>
      </c>
      <c r="AI1764" s="14">
        <v>0.39992561900385099</v>
      </c>
      <c r="AJ1764" s="14">
        <v>0.40356377259733001</v>
      </c>
      <c r="AK1764" s="14"/>
      <c r="AL1764" s="14">
        <v>0.46445918391276703</v>
      </c>
      <c r="AM1764" s="14">
        <v>0.41964798011931898</v>
      </c>
      <c r="AN1764" s="14">
        <v>0.45119386597820599</v>
      </c>
      <c r="AO1764" s="14">
        <v>0.38864293929416599</v>
      </c>
      <c r="AP1764" s="14">
        <v>0.36721040070233701</v>
      </c>
      <c r="AQ1764" s="14">
        <v>0.47930349375655401</v>
      </c>
      <c r="AR1764" s="14"/>
      <c r="AS1764" s="14">
        <v>0.43147357229083799</v>
      </c>
      <c r="AT1764" s="14">
        <v>0.43987604590486201</v>
      </c>
      <c r="AU1764" s="14">
        <v>0.43805312999013002</v>
      </c>
      <c r="AV1764" s="14">
        <v>0.42859079616784101</v>
      </c>
      <c r="AW1764" s="14">
        <v>0.347597806755435</v>
      </c>
      <c r="AX1764" s="14"/>
      <c r="AY1764" s="14">
        <v>0.51624955334696698</v>
      </c>
      <c r="AZ1764" s="14">
        <v>0.34347337316222798</v>
      </c>
      <c r="BA1764" s="14">
        <v>0.468125549009555</v>
      </c>
      <c r="BB1764" s="14">
        <v>0.38122644520138899</v>
      </c>
      <c r="BC1764" s="14">
        <v>0.39198924881125702</v>
      </c>
      <c r="BD1764" s="14">
        <v>0.42094690416974301</v>
      </c>
      <c r="BE1764" s="14">
        <v>0.49586652686105798</v>
      </c>
      <c r="BF1764" s="14">
        <v>0.46523994844961097</v>
      </c>
      <c r="BG1764" s="14">
        <v>0.44545556805456599</v>
      </c>
      <c r="BH1764" s="14">
        <v>0.399128605293185</v>
      </c>
      <c r="BI1764" s="14">
        <v>0.416611720205804</v>
      </c>
      <c r="BJ1764" s="14">
        <v>0.43633554728303903</v>
      </c>
      <c r="BK1764" s="14">
        <v>0.46968845192172698</v>
      </c>
      <c r="BL1764" s="14">
        <v>0.39336468853755002</v>
      </c>
      <c r="BM1764" s="14">
        <v>0.47275127793951099</v>
      </c>
      <c r="BN1764" s="14">
        <v>0.44369705128940601</v>
      </c>
      <c r="BO1764" s="14"/>
      <c r="BP1764" s="14">
        <v>0.40243880654939701</v>
      </c>
      <c r="BQ1764" s="14">
        <v>0.42898477383857803</v>
      </c>
      <c r="BR1764" s="14">
        <v>0.44625122920756599</v>
      </c>
      <c r="BS1764" s="14">
        <v>0.466655541681117</v>
      </c>
      <c r="BT1764" s="14">
        <v>0.41611127596340203</v>
      </c>
      <c r="BU1764" s="14">
        <v>0.54243253793449397</v>
      </c>
      <c r="BV1764" s="14"/>
      <c r="BW1764" s="14">
        <v>0.454843427508279</v>
      </c>
      <c r="BX1764" s="14">
        <v>0.44692416202711599</v>
      </c>
      <c r="BY1764" s="14" t="s">
        <v>120</v>
      </c>
      <c r="BZ1764" s="14">
        <v>0.36105848981726202</v>
      </c>
      <c r="CA1764" s="14">
        <v>0.38839424643374798</v>
      </c>
      <c r="CB1764" s="14">
        <v>0.44647092858646897</v>
      </c>
      <c r="CC1764" s="14">
        <v>0.37180060949323601</v>
      </c>
      <c r="CD1764" s="14"/>
      <c r="CE1764" s="14">
        <v>0.41792474780335698</v>
      </c>
      <c r="CF1764" s="14">
        <v>0.41141315475164197</v>
      </c>
      <c r="CG1764" s="14">
        <v>0.398890403367612</v>
      </c>
      <c r="CH1764" s="14">
        <v>0.46943706798076501</v>
      </c>
      <c r="CI1764" s="14"/>
      <c r="CJ1764" s="14">
        <v>0.45659561873307097</v>
      </c>
      <c r="CK1764" s="14">
        <v>0.410212933843285</v>
      </c>
      <c r="CL1764" s="14">
        <v>0.44379358834642901</v>
      </c>
      <c r="CM1764" s="14">
        <v>0.389469388286317</v>
      </c>
      <c r="CN1764" s="14"/>
      <c r="CO1764" s="14">
        <v>0.38309974105507699</v>
      </c>
      <c r="CP1764" s="14">
        <v>0.44420475878840499</v>
      </c>
      <c r="CQ1764" s="14"/>
      <c r="CR1764" s="14">
        <v>0.451653850436806</v>
      </c>
      <c r="CS1764" s="14">
        <v>0.441164997109322</v>
      </c>
    </row>
    <row r="1765" spans="2:97" x14ac:dyDescent="0.3">
      <c r="B1765" t="s">
        <v>232</v>
      </c>
      <c r="C1765" s="14">
        <v>0.15441329354629299</v>
      </c>
      <c r="D1765" s="14">
        <v>0.161696514952297</v>
      </c>
      <c r="E1765" s="14">
        <v>0.14774652035989799</v>
      </c>
      <c r="F1765" s="14"/>
      <c r="G1765" s="14">
        <v>0.20309070977964599</v>
      </c>
      <c r="H1765" s="14">
        <v>0.18428633450742801</v>
      </c>
      <c r="I1765" s="14">
        <v>0.15784111245813501</v>
      </c>
      <c r="J1765" s="14">
        <v>0.14019006813107199</v>
      </c>
      <c r="K1765" s="14">
        <v>0.170879780793397</v>
      </c>
      <c r="L1765" s="14">
        <v>9.5582296293902594E-2</v>
      </c>
      <c r="M1765" s="14"/>
      <c r="N1765" s="14">
        <v>0.102408898613625</v>
      </c>
      <c r="O1765" s="14">
        <v>0.17726401696546301</v>
      </c>
      <c r="P1765" s="14">
        <v>0.16440727833890501</v>
      </c>
      <c r="Q1765" s="14">
        <v>0.17980828005012001</v>
      </c>
      <c r="R1765" s="14"/>
      <c r="S1765" s="14">
        <v>0.17605337451660899</v>
      </c>
      <c r="T1765" s="14">
        <v>0.14673400975293399</v>
      </c>
      <c r="U1765" s="14">
        <v>0.12817245707125899</v>
      </c>
      <c r="V1765" s="14">
        <v>0.161078710621435</v>
      </c>
      <c r="W1765" s="14">
        <v>0.16210235762694</v>
      </c>
      <c r="X1765" s="14">
        <v>0.17850217233751201</v>
      </c>
      <c r="Y1765" s="14">
        <v>0.149992148442634</v>
      </c>
      <c r="Z1765" s="14">
        <v>0.17789760350268299</v>
      </c>
      <c r="AA1765" s="14">
        <v>0.10256878677440801</v>
      </c>
      <c r="AB1765" s="14">
        <v>0.170680942115472</v>
      </c>
      <c r="AC1765" s="14">
        <v>0.167087607096363</v>
      </c>
      <c r="AD1765" s="14">
        <v>0.146759231884529</v>
      </c>
      <c r="AE1765" s="14"/>
      <c r="AF1765" s="14">
        <v>0.130817853198157</v>
      </c>
      <c r="AG1765" s="14">
        <v>0.13512398798719299</v>
      </c>
      <c r="AH1765" s="14">
        <v>0.119796704317241</v>
      </c>
      <c r="AI1765" s="14">
        <v>0.173891831724451</v>
      </c>
      <c r="AJ1765" s="14">
        <v>0.155939690452505</v>
      </c>
      <c r="AK1765" s="14"/>
      <c r="AL1765" s="14">
        <v>0.14430689641300801</v>
      </c>
      <c r="AM1765" s="14">
        <v>0.14570292009983499</v>
      </c>
      <c r="AN1765" s="14">
        <v>0.122603714983763</v>
      </c>
      <c r="AO1765" s="14">
        <v>0.17332339403036201</v>
      </c>
      <c r="AP1765" s="14">
        <v>0.15959823984596999</v>
      </c>
      <c r="AQ1765" s="14">
        <v>0.13144994391116699</v>
      </c>
      <c r="AR1765" s="14"/>
      <c r="AS1765" s="14">
        <v>0.15953794751473299</v>
      </c>
      <c r="AT1765" s="14">
        <v>0.168698375459085</v>
      </c>
      <c r="AU1765" s="14">
        <v>0.12794789165795301</v>
      </c>
      <c r="AV1765" s="14">
        <v>0.157767625618319</v>
      </c>
      <c r="AW1765" s="14">
        <v>0.12822292309494501</v>
      </c>
      <c r="AX1765" s="14"/>
      <c r="AY1765" s="14">
        <v>0</v>
      </c>
      <c r="AZ1765" s="14">
        <v>0.12593096310028601</v>
      </c>
      <c r="BA1765" s="14">
        <v>0.12953715949146399</v>
      </c>
      <c r="BB1765" s="14">
        <v>0.221614752256244</v>
      </c>
      <c r="BC1765" s="14">
        <v>0.19536652835208401</v>
      </c>
      <c r="BD1765" s="14">
        <v>0.18864591795917701</v>
      </c>
      <c r="BE1765" s="14">
        <v>0.123999974472394</v>
      </c>
      <c r="BF1765" s="14">
        <v>0.16140813750180599</v>
      </c>
      <c r="BG1765" s="14">
        <v>0.13557172517914101</v>
      </c>
      <c r="BH1765" s="14">
        <v>0.14987708823624399</v>
      </c>
      <c r="BI1765" s="14">
        <v>0.17511674031008101</v>
      </c>
      <c r="BJ1765" s="14">
        <v>0.177764440077918</v>
      </c>
      <c r="BK1765" s="14">
        <v>0.106514681308838</v>
      </c>
      <c r="BL1765" s="14">
        <v>0.16741620862075701</v>
      </c>
      <c r="BM1765" s="14">
        <v>0.11887918299613801</v>
      </c>
      <c r="BN1765" s="14">
        <v>9.1574751109920902E-2</v>
      </c>
      <c r="BO1765" s="14"/>
      <c r="BP1765" s="14">
        <v>0.162894280130091</v>
      </c>
      <c r="BQ1765" s="14">
        <v>0.169514307982186</v>
      </c>
      <c r="BR1765" s="14">
        <v>0.16541762172031499</v>
      </c>
      <c r="BS1765" s="14">
        <v>0.12921553933032301</v>
      </c>
      <c r="BT1765" s="14">
        <v>0.160924297062917</v>
      </c>
      <c r="BU1765" s="14">
        <v>7.7355441586371795E-2</v>
      </c>
      <c r="BV1765" s="14"/>
      <c r="BW1765" s="14">
        <v>0.10890231175904699</v>
      </c>
      <c r="BX1765" s="14">
        <v>0.18827839601355101</v>
      </c>
      <c r="BY1765" s="14" t="s">
        <v>120</v>
      </c>
      <c r="BZ1765" s="14">
        <v>0.19871331751763699</v>
      </c>
      <c r="CA1765" s="14">
        <v>0.195022723880999</v>
      </c>
      <c r="CB1765" s="14">
        <v>0.155024974282928</v>
      </c>
      <c r="CC1765" s="14">
        <v>0.23079644131666999</v>
      </c>
      <c r="CD1765" s="14"/>
      <c r="CE1765" s="14">
        <v>0.17587709738096399</v>
      </c>
      <c r="CF1765" s="14">
        <v>0.143781146482446</v>
      </c>
      <c r="CG1765" s="14">
        <v>0.172707307702444</v>
      </c>
      <c r="CH1765" s="14">
        <v>0.127344386321775</v>
      </c>
      <c r="CI1765" s="14"/>
      <c r="CJ1765" s="14">
        <v>0.135141278254023</v>
      </c>
      <c r="CK1765" s="14">
        <v>0.15960425894133101</v>
      </c>
      <c r="CL1765" s="14">
        <v>0.154869541129007</v>
      </c>
      <c r="CM1765" s="14">
        <v>0.18648712473161999</v>
      </c>
      <c r="CN1765" s="14"/>
      <c r="CO1765" s="14">
        <v>0.166864679229007</v>
      </c>
      <c r="CP1765" s="14">
        <v>0.15257331940537</v>
      </c>
      <c r="CQ1765" s="14"/>
      <c r="CR1765" s="14">
        <v>0.16348767651445201</v>
      </c>
      <c r="CS1765" s="14">
        <v>0.15148976579388701</v>
      </c>
    </row>
    <row r="1766" spans="2:97" x14ac:dyDescent="0.3">
      <c r="B1766" t="s">
        <v>233</v>
      </c>
      <c r="C1766" s="14">
        <v>3.0784909887502501E-2</v>
      </c>
      <c r="D1766" s="14">
        <v>4.10609140649019E-2</v>
      </c>
      <c r="E1766" s="14">
        <v>2.0824293139362699E-2</v>
      </c>
      <c r="F1766" s="14"/>
      <c r="G1766" s="14">
        <v>3.5260239979455099E-2</v>
      </c>
      <c r="H1766" s="14">
        <v>5.0550163923860802E-2</v>
      </c>
      <c r="I1766" s="14">
        <v>3.4861887883988703E-2</v>
      </c>
      <c r="J1766" s="14">
        <v>2.1508222298692498E-2</v>
      </c>
      <c r="K1766" s="14">
        <v>2.50188105193727E-2</v>
      </c>
      <c r="L1766" s="14">
        <v>1.9807638460287599E-2</v>
      </c>
      <c r="M1766" s="14"/>
      <c r="N1766" s="14">
        <v>3.7210969757683503E-2</v>
      </c>
      <c r="O1766" s="14">
        <v>2.88987342389143E-2</v>
      </c>
      <c r="P1766" s="14">
        <v>3.0346678110286698E-2</v>
      </c>
      <c r="Q1766" s="14">
        <v>2.6570106692728999E-2</v>
      </c>
      <c r="R1766" s="14"/>
      <c r="S1766" s="14">
        <v>5.0876435167870097E-2</v>
      </c>
      <c r="T1766" s="14">
        <v>1.09557267241784E-2</v>
      </c>
      <c r="U1766" s="14">
        <v>3.2916045279117602E-2</v>
      </c>
      <c r="V1766" s="14">
        <v>4.1486426046829297E-2</v>
      </c>
      <c r="W1766" s="14">
        <v>2.68165907624138E-2</v>
      </c>
      <c r="X1766" s="14">
        <v>4.1479355066543197E-2</v>
      </c>
      <c r="Y1766" s="14">
        <v>4.5896409863719699E-2</v>
      </c>
      <c r="Z1766" s="14">
        <v>1.2481334346910801E-2</v>
      </c>
      <c r="AA1766" s="14">
        <v>2.5795413846080899E-2</v>
      </c>
      <c r="AB1766" s="14">
        <v>1.1113971976211501E-2</v>
      </c>
      <c r="AC1766" s="14">
        <v>3.26555600366253E-2</v>
      </c>
      <c r="AD1766" s="14">
        <v>2.0049235330584801E-2</v>
      </c>
      <c r="AE1766" s="14"/>
      <c r="AF1766" s="14">
        <v>2.38960719487868E-2</v>
      </c>
      <c r="AG1766" s="14">
        <v>3.20154830554037E-2</v>
      </c>
      <c r="AH1766" s="14">
        <v>3.1112528969076299E-2</v>
      </c>
      <c r="AI1766" s="14">
        <v>3.9882207268485903E-2</v>
      </c>
      <c r="AJ1766" s="14">
        <v>4.5621496139856402E-2</v>
      </c>
      <c r="AK1766" s="14"/>
      <c r="AL1766" s="14">
        <v>3.3928442313254599E-2</v>
      </c>
      <c r="AM1766" s="14">
        <v>1.7966225635576601E-2</v>
      </c>
      <c r="AN1766" s="14">
        <v>4.2946494552188803E-2</v>
      </c>
      <c r="AO1766" s="14">
        <v>3.78780394469036E-2</v>
      </c>
      <c r="AP1766" s="14">
        <v>5.7396836960538898E-2</v>
      </c>
      <c r="AQ1766" s="14">
        <v>1.80943874244778E-2</v>
      </c>
      <c r="AR1766" s="14"/>
      <c r="AS1766" s="14">
        <v>2.50005822821717E-2</v>
      </c>
      <c r="AT1766" s="14">
        <v>3.0090482049145401E-2</v>
      </c>
      <c r="AU1766" s="14">
        <v>4.2334464482896399E-2</v>
      </c>
      <c r="AV1766" s="14">
        <v>4.8520391653074701E-2</v>
      </c>
      <c r="AW1766" s="14">
        <v>0</v>
      </c>
      <c r="AX1766" s="14"/>
      <c r="AY1766" s="14">
        <v>6.9904330199182393E-2</v>
      </c>
      <c r="AZ1766" s="14">
        <v>1.2551812533461999E-2</v>
      </c>
      <c r="BA1766" s="14">
        <v>4.0305571587282402E-2</v>
      </c>
      <c r="BB1766" s="14">
        <v>2.2994116185525701E-2</v>
      </c>
      <c r="BC1766" s="14">
        <v>2.47048662196141E-2</v>
      </c>
      <c r="BD1766" s="14">
        <v>4.1479906679518598E-2</v>
      </c>
      <c r="BE1766" s="14">
        <v>6.3200693561353299E-2</v>
      </c>
      <c r="BF1766" s="14">
        <v>3.7880651622634501E-2</v>
      </c>
      <c r="BG1766" s="14">
        <v>4.00297858946672E-2</v>
      </c>
      <c r="BH1766" s="14">
        <v>2.45684160436433E-2</v>
      </c>
      <c r="BI1766" s="14">
        <v>1.78129576438006E-2</v>
      </c>
      <c r="BJ1766" s="14">
        <v>7.9393552907059493E-3</v>
      </c>
      <c r="BK1766" s="14">
        <v>2.3243328376775702E-2</v>
      </c>
      <c r="BL1766" s="14">
        <v>0</v>
      </c>
      <c r="BM1766" s="14">
        <v>2.0934332778212401E-2</v>
      </c>
      <c r="BN1766" s="14">
        <v>3.7006200595262898E-2</v>
      </c>
      <c r="BO1766" s="14"/>
      <c r="BP1766" s="14">
        <v>4.34645920585644E-2</v>
      </c>
      <c r="BQ1766" s="14">
        <v>3.3709266183703498E-2</v>
      </c>
      <c r="BR1766" s="14">
        <v>3.0301891768887201E-2</v>
      </c>
      <c r="BS1766" s="14">
        <v>2.3372371284182101E-2</v>
      </c>
      <c r="BT1766" s="14">
        <v>1.7508872127538801E-2</v>
      </c>
      <c r="BU1766" s="14">
        <v>9.6216766653220293E-3</v>
      </c>
      <c r="BV1766" s="14"/>
      <c r="BW1766" s="14">
        <v>2.64006960653363E-2</v>
      </c>
      <c r="BX1766" s="14">
        <v>2.6050917505088301E-2</v>
      </c>
      <c r="BY1766" s="14" t="s">
        <v>120</v>
      </c>
      <c r="BZ1766" s="14">
        <v>6.2277031827798496E-3</v>
      </c>
      <c r="CA1766" s="14">
        <v>3.59388372587068E-2</v>
      </c>
      <c r="CB1766" s="14">
        <v>5.0736465575156001E-2</v>
      </c>
      <c r="CC1766" s="14">
        <v>3.06767963088336E-2</v>
      </c>
      <c r="CD1766" s="14"/>
      <c r="CE1766" s="14">
        <v>3.76083316067784E-2</v>
      </c>
      <c r="CF1766" s="14">
        <v>3.6506563009933199E-2</v>
      </c>
      <c r="CG1766" s="14">
        <v>4.2343259348682397E-2</v>
      </c>
      <c r="CH1766" s="14">
        <v>2.53844000482569E-2</v>
      </c>
      <c r="CI1766" s="14"/>
      <c r="CJ1766" s="14">
        <v>3.7925953887964797E-2</v>
      </c>
      <c r="CK1766" s="14">
        <v>3.78013256509417E-2</v>
      </c>
      <c r="CL1766" s="14">
        <v>2.6040319832125201E-2</v>
      </c>
      <c r="CM1766" s="14">
        <v>3.02312747417295E-2</v>
      </c>
      <c r="CN1766" s="14"/>
      <c r="CO1766" s="14">
        <v>7.8550263928014105E-2</v>
      </c>
      <c r="CP1766" s="14">
        <v>2.29587809625794E-2</v>
      </c>
      <c r="CQ1766" s="14"/>
      <c r="CR1766" s="14">
        <v>3.38386708591773E-2</v>
      </c>
      <c r="CS1766" s="14">
        <v>3.08401519183207E-2</v>
      </c>
    </row>
    <row r="1767" spans="2:97" x14ac:dyDescent="0.3">
      <c r="B1767" t="s">
        <v>234</v>
      </c>
      <c r="C1767" s="14">
        <v>1.17592056861775E-2</v>
      </c>
      <c r="D1767" s="14">
        <v>1.39572553765165E-2</v>
      </c>
      <c r="E1767" s="14">
        <v>9.6439505975101907E-3</v>
      </c>
      <c r="F1767" s="14"/>
      <c r="G1767" s="14">
        <v>1.4658427950767799E-2</v>
      </c>
      <c r="H1767" s="14">
        <v>1.2376301670471899E-2</v>
      </c>
      <c r="I1767" s="14">
        <v>8.3152059903351706E-3</v>
      </c>
      <c r="J1767" s="14">
        <v>2.32983583034399E-2</v>
      </c>
      <c r="K1767" s="14">
        <v>3.4525755590992802E-3</v>
      </c>
      <c r="L1767" s="14">
        <v>8.3565646342759394E-3</v>
      </c>
      <c r="M1767" s="14"/>
      <c r="N1767" s="14">
        <v>1.3166232905445399E-2</v>
      </c>
      <c r="O1767" s="14">
        <v>9.4644722619957392E-3</v>
      </c>
      <c r="P1767" s="14">
        <v>1.1119687462798501E-2</v>
      </c>
      <c r="Q1767" s="14">
        <v>1.33268095885719E-2</v>
      </c>
      <c r="R1767" s="14"/>
      <c r="S1767" s="14">
        <v>1.0414378900418301E-2</v>
      </c>
      <c r="T1767" s="14">
        <v>1.0877494427505701E-2</v>
      </c>
      <c r="U1767" s="14">
        <v>9.5573812801922394E-3</v>
      </c>
      <c r="V1767" s="14">
        <v>0</v>
      </c>
      <c r="W1767" s="14">
        <v>6.3919986011220804E-3</v>
      </c>
      <c r="X1767" s="14">
        <v>2.07897092115065E-2</v>
      </c>
      <c r="Y1767" s="14">
        <v>1.47909840151828E-2</v>
      </c>
      <c r="Z1767" s="14">
        <v>3.5381404322110101E-2</v>
      </c>
      <c r="AA1767" s="14">
        <v>4.4282452850501102E-3</v>
      </c>
      <c r="AB1767" s="14">
        <v>1.6919042865626999E-2</v>
      </c>
      <c r="AC1767" s="14">
        <v>1.10675254489375E-2</v>
      </c>
      <c r="AD1767" s="14">
        <v>2.1656937121293501E-2</v>
      </c>
      <c r="AE1767" s="14"/>
      <c r="AF1767" s="14">
        <v>1.4645603729921301E-2</v>
      </c>
      <c r="AG1767" s="14">
        <v>1.10761597010738E-2</v>
      </c>
      <c r="AH1767" s="14">
        <v>1.6157937861660199E-2</v>
      </c>
      <c r="AI1767" s="14">
        <v>1.8578683306766999E-2</v>
      </c>
      <c r="AJ1767" s="14">
        <v>8.4967106847443595E-3</v>
      </c>
      <c r="AK1767" s="14"/>
      <c r="AL1767" s="14">
        <v>1.10120500494743E-2</v>
      </c>
      <c r="AM1767" s="14">
        <v>1.4993482603745299E-2</v>
      </c>
      <c r="AN1767" s="14">
        <v>9.9346802360174898E-3</v>
      </c>
      <c r="AO1767" s="14">
        <v>1.39123713530459E-2</v>
      </c>
      <c r="AP1767" s="14">
        <v>2.10031890884026E-2</v>
      </c>
      <c r="AQ1767" s="14">
        <v>5.4651024252374801E-3</v>
      </c>
      <c r="AR1767" s="14"/>
      <c r="AS1767" s="14">
        <v>6.6050119551566699E-3</v>
      </c>
      <c r="AT1767" s="14">
        <v>1.2229807647306299E-2</v>
      </c>
      <c r="AU1767" s="14">
        <v>2.1888440856051301E-2</v>
      </c>
      <c r="AV1767" s="14">
        <v>7.9917430833336203E-3</v>
      </c>
      <c r="AW1767" s="14">
        <v>2.29629542291163E-2</v>
      </c>
      <c r="AX1767" s="14"/>
      <c r="AY1767" s="14">
        <v>0</v>
      </c>
      <c r="AZ1767" s="14">
        <v>2.5333353884199699E-2</v>
      </c>
      <c r="BA1767" s="14">
        <v>0</v>
      </c>
      <c r="BB1767" s="14">
        <v>0</v>
      </c>
      <c r="BC1767" s="14">
        <v>2.2063069917812001E-2</v>
      </c>
      <c r="BD1767" s="14">
        <v>8.8086576730684301E-3</v>
      </c>
      <c r="BE1767" s="14">
        <v>1.5855861214473799E-2</v>
      </c>
      <c r="BF1767" s="14">
        <v>7.4336910365025597E-3</v>
      </c>
      <c r="BG1767" s="14">
        <v>1.26379736714251E-2</v>
      </c>
      <c r="BH1767" s="14">
        <v>2.0819425583803002E-2</v>
      </c>
      <c r="BI1767" s="14">
        <v>2.12046805003843E-2</v>
      </c>
      <c r="BJ1767" s="14">
        <v>1.44173194457881E-2</v>
      </c>
      <c r="BK1767" s="14">
        <v>0</v>
      </c>
      <c r="BL1767" s="14">
        <v>0</v>
      </c>
      <c r="BM1767" s="14">
        <v>1.86798867108189E-2</v>
      </c>
      <c r="BN1767" s="14">
        <v>8.5592630290988597E-3</v>
      </c>
      <c r="BO1767" s="14"/>
      <c r="BP1767" s="14">
        <v>1.4483747176713699E-2</v>
      </c>
      <c r="BQ1767" s="14">
        <v>6.2205478954211997E-3</v>
      </c>
      <c r="BR1767" s="14">
        <v>1.0358493180649001E-2</v>
      </c>
      <c r="BS1767" s="14">
        <v>9.1941924023180507E-3</v>
      </c>
      <c r="BT1767" s="14">
        <v>2.4346298140841501E-2</v>
      </c>
      <c r="BU1767" s="14">
        <v>1.70648650877037E-2</v>
      </c>
      <c r="BV1767" s="14"/>
      <c r="BW1767" s="14">
        <v>8.7408930998915599E-3</v>
      </c>
      <c r="BX1767" s="14">
        <v>1.0035051092201701E-2</v>
      </c>
      <c r="BY1767" s="14" t="s">
        <v>120</v>
      </c>
      <c r="BZ1767" s="14">
        <v>2.6905962283471401E-2</v>
      </c>
      <c r="CA1767" s="14">
        <v>1.0712214913780301E-2</v>
      </c>
      <c r="CB1767" s="14">
        <v>1.5170191763076799E-2</v>
      </c>
      <c r="CC1767" s="14">
        <v>1.1362234165192E-2</v>
      </c>
      <c r="CD1767" s="14"/>
      <c r="CE1767" s="14">
        <v>1.2690488422856401E-2</v>
      </c>
      <c r="CF1767" s="14">
        <v>1.5381448992282901E-2</v>
      </c>
      <c r="CG1767" s="14">
        <v>2.34304313740843E-2</v>
      </c>
      <c r="CH1767" s="14">
        <v>6.8300090753531497E-3</v>
      </c>
      <c r="CI1767" s="14"/>
      <c r="CJ1767" s="14">
        <v>2.6592318697608299E-3</v>
      </c>
      <c r="CK1767" s="14">
        <v>1.21697348826337E-2</v>
      </c>
      <c r="CL1767" s="14">
        <v>1.50070508200507E-2</v>
      </c>
      <c r="CM1767" s="14">
        <v>7.12013557766401E-3</v>
      </c>
      <c r="CN1767" s="14"/>
      <c r="CO1767" s="14">
        <v>1.7187650114306199E-2</v>
      </c>
      <c r="CP1767" s="14">
        <v>1.06692167566986E-2</v>
      </c>
      <c r="CQ1767" s="14"/>
      <c r="CR1767" s="14">
        <v>4.8963905287417999E-3</v>
      </c>
      <c r="CS1767" s="14">
        <v>1.08142569237305E-2</v>
      </c>
    </row>
    <row r="1768" spans="2:97" x14ac:dyDescent="0.3">
      <c r="B1768" t="s">
        <v>92</v>
      </c>
      <c r="C1768" s="14">
        <v>3.0247963352412401E-2</v>
      </c>
      <c r="D1768" s="14">
        <v>2.3555191835334301E-2</v>
      </c>
      <c r="E1768" s="14">
        <v>3.6884370594844902E-2</v>
      </c>
      <c r="F1768" s="14"/>
      <c r="G1768" s="14">
        <v>4.8309418564893201E-2</v>
      </c>
      <c r="H1768" s="14">
        <v>3.1085807616036701E-2</v>
      </c>
      <c r="I1768" s="14">
        <v>2.6251723326533E-2</v>
      </c>
      <c r="J1768" s="14">
        <v>3.1472369079148702E-2</v>
      </c>
      <c r="K1768" s="14">
        <v>2.04532573163126E-2</v>
      </c>
      <c r="L1768" s="14">
        <v>2.6457074354980299E-2</v>
      </c>
      <c r="M1768" s="14"/>
      <c r="N1768" s="14">
        <v>1.6972850385284E-2</v>
      </c>
      <c r="O1768" s="14">
        <v>3.17069424492935E-2</v>
      </c>
      <c r="P1768" s="14">
        <v>2.46332987898913E-2</v>
      </c>
      <c r="Q1768" s="14">
        <v>4.6151455793208701E-2</v>
      </c>
      <c r="R1768" s="14"/>
      <c r="S1768" s="14">
        <v>4.0884299977497401E-2</v>
      </c>
      <c r="T1768" s="14">
        <v>1.82489569149402E-2</v>
      </c>
      <c r="U1768" s="14">
        <v>2.1930583087794199E-2</v>
      </c>
      <c r="V1768" s="14">
        <v>2.0892613386937601E-2</v>
      </c>
      <c r="W1768" s="14">
        <v>2.5940132403142101E-2</v>
      </c>
      <c r="X1768" s="14">
        <v>4.1644049519486297E-2</v>
      </c>
      <c r="Y1768" s="14">
        <v>1.78433093999644E-2</v>
      </c>
      <c r="Z1768" s="14">
        <v>3.56903350990109E-2</v>
      </c>
      <c r="AA1768" s="14">
        <v>2.74582374865768E-2</v>
      </c>
      <c r="AB1768" s="14">
        <v>4.06182167247503E-2</v>
      </c>
      <c r="AC1768" s="14">
        <v>5.3799654593700202E-2</v>
      </c>
      <c r="AD1768" s="14">
        <v>2.4089806751440599E-2</v>
      </c>
      <c r="AE1768" s="14"/>
      <c r="AF1768" s="14">
        <v>1.8070049738917501E-2</v>
      </c>
      <c r="AG1768" s="14">
        <v>2.7633860174721001E-2</v>
      </c>
      <c r="AH1768" s="14">
        <v>1.6035446368179499E-2</v>
      </c>
      <c r="AI1768" s="14">
        <v>1.8404082801193399E-2</v>
      </c>
      <c r="AJ1768" s="14">
        <v>5.4629108028339597E-2</v>
      </c>
      <c r="AK1768" s="14"/>
      <c r="AL1768" s="14">
        <v>1.38365071370953E-2</v>
      </c>
      <c r="AM1768" s="14">
        <v>1.8515862826485902E-2</v>
      </c>
      <c r="AN1768" s="14">
        <v>8.9607819298622004E-3</v>
      </c>
      <c r="AO1768" s="14">
        <v>2.5392327697668901E-2</v>
      </c>
      <c r="AP1768" s="14">
        <v>5.3094171926662603E-2</v>
      </c>
      <c r="AQ1768" s="14">
        <v>8.4822325740048096E-2</v>
      </c>
      <c r="AR1768" s="14"/>
      <c r="AS1768" s="14">
        <v>4.2115509970805702E-2</v>
      </c>
      <c r="AT1768" s="14">
        <v>3.7536112625295499E-2</v>
      </c>
      <c r="AU1768" s="14">
        <v>2.31334107251665E-2</v>
      </c>
      <c r="AV1768" s="14">
        <v>1.76832889342039E-2</v>
      </c>
      <c r="AW1768" s="14">
        <v>0</v>
      </c>
      <c r="AX1768" s="14"/>
      <c r="AY1768" s="14">
        <v>0.13053488646178299</v>
      </c>
      <c r="AZ1768" s="14">
        <v>0.106539042838088</v>
      </c>
      <c r="BA1768" s="14">
        <v>2.1405897837872001E-2</v>
      </c>
      <c r="BB1768" s="14">
        <v>1.7509316572869301E-2</v>
      </c>
      <c r="BC1768" s="14">
        <v>3.2682027238959202E-2</v>
      </c>
      <c r="BD1768" s="14">
        <v>3.5052162181914398E-2</v>
      </c>
      <c r="BE1768" s="14">
        <v>3.39101550097895E-2</v>
      </c>
      <c r="BF1768" s="14">
        <v>2.7576640814001699E-2</v>
      </c>
      <c r="BG1768" s="14">
        <v>1.47986478525219E-2</v>
      </c>
      <c r="BH1768" s="14">
        <v>4.4374527759090697E-2</v>
      </c>
      <c r="BI1768" s="14">
        <v>5.2085416208052099E-3</v>
      </c>
      <c r="BJ1768" s="14">
        <v>4.5130473691522503E-2</v>
      </c>
      <c r="BK1768" s="14">
        <v>0</v>
      </c>
      <c r="BL1768" s="14">
        <v>5.6289692468949402E-2</v>
      </c>
      <c r="BM1768" s="14">
        <v>1.6387534895504301E-2</v>
      </c>
      <c r="BN1768" s="14">
        <v>0</v>
      </c>
      <c r="BO1768" s="14"/>
      <c r="BP1768" s="14">
        <v>1.9754560845163999E-2</v>
      </c>
      <c r="BQ1768" s="14">
        <v>3.10949737671153E-2</v>
      </c>
      <c r="BR1768" s="14">
        <v>3.6255761161134499E-2</v>
      </c>
      <c r="BS1768" s="14">
        <v>3.0778809917819699E-2</v>
      </c>
      <c r="BT1768" s="14">
        <v>4.2596130015230903E-2</v>
      </c>
      <c r="BU1768" s="14">
        <v>3.2054976324326398E-2</v>
      </c>
      <c r="BV1768" s="14"/>
      <c r="BW1768" s="14">
        <v>2.2723181354243501E-2</v>
      </c>
      <c r="BX1768" s="14">
        <v>2.3466833617022499E-2</v>
      </c>
      <c r="BY1768" s="14" t="s">
        <v>120</v>
      </c>
      <c r="BZ1768" s="14">
        <v>7.1638250021789696E-2</v>
      </c>
      <c r="CA1768" s="14">
        <v>3.7287541926850201E-2</v>
      </c>
      <c r="CB1768" s="14">
        <v>2.5548500184065799E-2</v>
      </c>
      <c r="CC1768" s="14">
        <v>6.0992745004747599E-2</v>
      </c>
      <c r="CD1768" s="14"/>
      <c r="CE1768" s="14">
        <v>3.5039634527161398E-2</v>
      </c>
      <c r="CF1768" s="14">
        <v>2.73449313307179E-2</v>
      </c>
      <c r="CG1768" s="14">
        <v>5.2720905547731102E-2</v>
      </c>
      <c r="CH1768" s="14">
        <v>1.64001585850472E-2</v>
      </c>
      <c r="CI1768" s="14"/>
      <c r="CJ1768" s="14">
        <v>2.4185248909819199E-2</v>
      </c>
      <c r="CK1768" s="14">
        <v>3.18892785106323E-2</v>
      </c>
      <c r="CL1768" s="14">
        <v>2.5321598740267098E-2</v>
      </c>
      <c r="CM1768" s="14">
        <v>8.4169156393201605E-2</v>
      </c>
      <c r="CN1768" s="14"/>
      <c r="CO1768" s="14">
        <v>2.34196975291165E-2</v>
      </c>
      <c r="CP1768" s="14">
        <v>2.9956001904297699E-2</v>
      </c>
      <c r="CQ1768" s="14"/>
      <c r="CR1768" s="14">
        <v>1.9526838026417401E-2</v>
      </c>
      <c r="CS1768" s="14">
        <v>2.8249603825860399E-2</v>
      </c>
    </row>
    <row r="1769" spans="2:97" x14ac:dyDescent="0.3">
      <c r="B1769" t="s">
        <v>235</v>
      </c>
      <c r="C1769" s="14">
        <v>0.77279462752761496</v>
      </c>
      <c r="D1769" s="14">
        <v>0.75973012377094995</v>
      </c>
      <c r="E1769" s="14">
        <v>0.78490086530838499</v>
      </c>
      <c r="F1769" s="14"/>
      <c r="G1769" s="14">
        <v>0.69868120372523801</v>
      </c>
      <c r="H1769" s="14">
        <v>0.72170139228220198</v>
      </c>
      <c r="I1769" s="14">
        <v>0.77273007034100805</v>
      </c>
      <c r="J1769" s="14">
        <v>0.78353098218764605</v>
      </c>
      <c r="K1769" s="14">
        <v>0.78019557581181798</v>
      </c>
      <c r="L1769" s="14">
        <v>0.84979642625655405</v>
      </c>
      <c r="M1769" s="14"/>
      <c r="N1769" s="14">
        <v>0.83024104833796197</v>
      </c>
      <c r="O1769" s="14">
        <v>0.75266583408433296</v>
      </c>
      <c r="P1769" s="14">
        <v>0.76949305729811801</v>
      </c>
      <c r="Q1769" s="14">
        <v>0.73414334787536994</v>
      </c>
      <c r="R1769" s="14"/>
      <c r="S1769" s="14">
        <v>0.72177151143760598</v>
      </c>
      <c r="T1769" s="14">
        <v>0.813183812180441</v>
      </c>
      <c r="U1769" s="14">
        <v>0.80742353328163696</v>
      </c>
      <c r="V1769" s="14">
        <v>0.77654224994479804</v>
      </c>
      <c r="W1769" s="14">
        <v>0.77874892060638201</v>
      </c>
      <c r="X1769" s="14">
        <v>0.71758471386495204</v>
      </c>
      <c r="Y1769" s="14">
        <v>0.771477148278499</v>
      </c>
      <c r="Z1769" s="14">
        <v>0.73854932272928497</v>
      </c>
      <c r="AA1769" s="14">
        <v>0.83974931660788399</v>
      </c>
      <c r="AB1769" s="14">
        <v>0.76066782631794005</v>
      </c>
      <c r="AC1769" s="14">
        <v>0.73538965282437396</v>
      </c>
      <c r="AD1769" s="14">
        <v>0.78744478891215297</v>
      </c>
      <c r="AE1769" s="14"/>
      <c r="AF1769" s="14">
        <v>0.81257042138421698</v>
      </c>
      <c r="AG1769" s="14">
        <v>0.794150509081609</v>
      </c>
      <c r="AH1769" s="14">
        <v>0.81689738248384303</v>
      </c>
      <c r="AI1769" s="14">
        <v>0.74924319489910196</v>
      </c>
      <c r="AJ1769" s="14">
        <v>0.73531299469455502</v>
      </c>
      <c r="AK1769" s="14"/>
      <c r="AL1769" s="14">
        <v>0.79691610408716795</v>
      </c>
      <c r="AM1769" s="14">
        <v>0.80282150883435799</v>
      </c>
      <c r="AN1769" s="14">
        <v>0.81555432829816799</v>
      </c>
      <c r="AO1769" s="14">
        <v>0.74949386747201996</v>
      </c>
      <c r="AP1769" s="14">
        <v>0.70890756217842599</v>
      </c>
      <c r="AQ1769" s="14">
        <v>0.76016824049906895</v>
      </c>
      <c r="AR1769" s="14"/>
      <c r="AS1769" s="14">
        <v>0.76674094827713302</v>
      </c>
      <c r="AT1769" s="14">
        <v>0.75144522221916799</v>
      </c>
      <c r="AU1769" s="14">
        <v>0.78469579227793296</v>
      </c>
      <c r="AV1769" s="14">
        <v>0.76803695071106803</v>
      </c>
      <c r="AW1769" s="14">
        <v>0.84881412267593803</v>
      </c>
      <c r="AX1769" s="14"/>
      <c r="AY1769" s="14">
        <v>0.79956078333903402</v>
      </c>
      <c r="AZ1769" s="14">
        <v>0.72964482764396399</v>
      </c>
      <c r="BA1769" s="14">
        <v>0.80875137108338102</v>
      </c>
      <c r="BB1769" s="14">
        <v>0.73788181498536098</v>
      </c>
      <c r="BC1769" s="14">
        <v>0.72518350827153</v>
      </c>
      <c r="BD1769" s="14">
        <v>0.72601335550632096</v>
      </c>
      <c r="BE1769" s="14">
        <v>0.76303331574198996</v>
      </c>
      <c r="BF1769" s="14">
        <v>0.76570087902505501</v>
      </c>
      <c r="BG1769" s="14">
        <v>0.79696186740224495</v>
      </c>
      <c r="BH1769" s="14">
        <v>0.76036054237721895</v>
      </c>
      <c r="BI1769" s="14">
        <v>0.78065707992492905</v>
      </c>
      <c r="BJ1769" s="14">
        <v>0.75474841149406602</v>
      </c>
      <c r="BK1769" s="14">
        <v>0.87024199031438698</v>
      </c>
      <c r="BL1769" s="14">
        <v>0.77629409891029399</v>
      </c>
      <c r="BM1769" s="14">
        <v>0.82511906261932699</v>
      </c>
      <c r="BN1769" s="14">
        <v>0.86285978526571705</v>
      </c>
      <c r="BO1769" s="14"/>
      <c r="BP1769" s="14">
        <v>0.759402819789467</v>
      </c>
      <c r="BQ1769" s="14">
        <v>0.75946090417157397</v>
      </c>
      <c r="BR1769" s="14">
        <v>0.75766623216901396</v>
      </c>
      <c r="BS1769" s="14">
        <v>0.80743908706535705</v>
      </c>
      <c r="BT1769" s="14">
        <v>0.75462440265347197</v>
      </c>
      <c r="BU1769" s="14">
        <v>0.86390304033627596</v>
      </c>
      <c r="BV1769" s="14"/>
      <c r="BW1769" s="14">
        <v>0.833232917721482</v>
      </c>
      <c r="BX1769" s="14">
        <v>0.75216880177213596</v>
      </c>
      <c r="BY1769" s="14" t="s">
        <v>120</v>
      </c>
      <c r="BZ1769" s="14">
        <v>0.69651476699432202</v>
      </c>
      <c r="CA1769" s="14">
        <v>0.72103868201966403</v>
      </c>
      <c r="CB1769" s="14">
        <v>0.75351986819477301</v>
      </c>
      <c r="CC1769" s="14">
        <v>0.66617178320455706</v>
      </c>
      <c r="CD1769" s="14"/>
      <c r="CE1769" s="14">
        <v>0.73878444806223997</v>
      </c>
      <c r="CF1769" s="14">
        <v>0.77698591018462004</v>
      </c>
      <c r="CG1769" s="14">
        <v>0.70879809602705801</v>
      </c>
      <c r="CH1769" s="14">
        <v>0.82404104596956795</v>
      </c>
      <c r="CI1769" s="14"/>
      <c r="CJ1769" s="14">
        <v>0.80008828707843305</v>
      </c>
      <c r="CK1769" s="14">
        <v>0.75853540201446101</v>
      </c>
      <c r="CL1769" s="14">
        <v>0.77876148947854995</v>
      </c>
      <c r="CM1769" s="14">
        <v>0.69199230855578497</v>
      </c>
      <c r="CN1769" s="14"/>
      <c r="CO1769" s="14">
        <v>0.71397770919955605</v>
      </c>
      <c r="CP1769" s="14">
        <v>0.78384268097105403</v>
      </c>
      <c r="CQ1769" s="14"/>
      <c r="CR1769" s="14">
        <v>0.77825042407121203</v>
      </c>
      <c r="CS1769" s="14">
        <v>0.77860622153820203</v>
      </c>
    </row>
    <row r="1770" spans="2:97" x14ac:dyDescent="0.3">
      <c r="B1770" t="s">
        <v>236</v>
      </c>
      <c r="C1770" s="14">
        <v>4.254411557368E-2</v>
      </c>
      <c r="D1770" s="14">
        <v>5.5018169441418401E-2</v>
      </c>
      <c r="E1770" s="14">
        <v>3.0468243736872899E-2</v>
      </c>
      <c r="F1770" s="14"/>
      <c r="G1770" s="14">
        <v>4.9918667930222899E-2</v>
      </c>
      <c r="H1770" s="14">
        <v>6.2926465594332695E-2</v>
      </c>
      <c r="I1770" s="14">
        <v>4.3177093874323898E-2</v>
      </c>
      <c r="J1770" s="14">
        <v>4.4806580602132398E-2</v>
      </c>
      <c r="K1770" s="14">
        <v>2.8471386078472001E-2</v>
      </c>
      <c r="L1770" s="14">
        <v>2.8164203094563502E-2</v>
      </c>
      <c r="M1770" s="14"/>
      <c r="N1770" s="14">
        <v>5.0377202663128902E-2</v>
      </c>
      <c r="O1770" s="14">
        <v>3.8363206500909998E-2</v>
      </c>
      <c r="P1770" s="14">
        <v>4.1466365573085202E-2</v>
      </c>
      <c r="Q1770" s="14">
        <v>3.98969162813008E-2</v>
      </c>
      <c r="R1770" s="14"/>
      <c r="S1770" s="14">
        <v>6.1290814068288402E-2</v>
      </c>
      <c r="T1770" s="14">
        <v>2.18332211516842E-2</v>
      </c>
      <c r="U1770" s="14">
        <v>4.2473426559309899E-2</v>
      </c>
      <c r="V1770" s="14">
        <v>4.1486426046829297E-2</v>
      </c>
      <c r="W1770" s="14">
        <v>3.3208589363535899E-2</v>
      </c>
      <c r="X1770" s="14">
        <v>6.22690642780497E-2</v>
      </c>
      <c r="Y1770" s="14">
        <v>6.0687393878902401E-2</v>
      </c>
      <c r="Z1770" s="14">
        <v>4.7862738669020799E-2</v>
      </c>
      <c r="AA1770" s="14">
        <v>3.0223659131130998E-2</v>
      </c>
      <c r="AB1770" s="14">
        <v>2.80330148418384E-2</v>
      </c>
      <c r="AC1770" s="14">
        <v>4.37230854855628E-2</v>
      </c>
      <c r="AD1770" s="14">
        <v>4.1706172451878298E-2</v>
      </c>
      <c r="AE1770" s="14"/>
      <c r="AF1770" s="14">
        <v>3.8541675678707997E-2</v>
      </c>
      <c r="AG1770" s="14">
        <v>4.3091642756477498E-2</v>
      </c>
      <c r="AH1770" s="14">
        <v>4.7270466830736498E-2</v>
      </c>
      <c r="AI1770" s="14">
        <v>5.8460890575252902E-2</v>
      </c>
      <c r="AJ1770" s="14">
        <v>5.4118206824600702E-2</v>
      </c>
      <c r="AK1770" s="14"/>
      <c r="AL1770" s="14">
        <v>4.4940492362728901E-2</v>
      </c>
      <c r="AM1770" s="14">
        <v>3.29597082393219E-2</v>
      </c>
      <c r="AN1770" s="14">
        <v>5.2881174788206302E-2</v>
      </c>
      <c r="AO1770" s="14">
        <v>5.1790410799949498E-2</v>
      </c>
      <c r="AP1770" s="14">
        <v>7.8400026048941501E-2</v>
      </c>
      <c r="AQ1770" s="14">
        <v>2.3559489849715301E-2</v>
      </c>
      <c r="AR1770" s="14"/>
      <c r="AS1770" s="14">
        <v>3.1605594237328401E-2</v>
      </c>
      <c r="AT1770" s="14">
        <v>4.2320289696451699E-2</v>
      </c>
      <c r="AU1770" s="14">
        <v>6.42229053389477E-2</v>
      </c>
      <c r="AV1770" s="14">
        <v>5.6512134736408301E-2</v>
      </c>
      <c r="AW1770" s="14">
        <v>2.29629542291163E-2</v>
      </c>
      <c r="AX1770" s="14"/>
      <c r="AY1770" s="14">
        <v>6.9904330199182393E-2</v>
      </c>
      <c r="AZ1770" s="14">
        <v>3.7885166417661799E-2</v>
      </c>
      <c r="BA1770" s="14">
        <v>4.0305571587282402E-2</v>
      </c>
      <c r="BB1770" s="14">
        <v>2.2994116185525701E-2</v>
      </c>
      <c r="BC1770" s="14">
        <v>4.6767936137426101E-2</v>
      </c>
      <c r="BD1770" s="14">
        <v>5.0288564352587002E-2</v>
      </c>
      <c r="BE1770" s="14">
        <v>7.9056554775827098E-2</v>
      </c>
      <c r="BF1770" s="14">
        <v>4.53143426591371E-2</v>
      </c>
      <c r="BG1770" s="14">
        <v>5.26677595660923E-2</v>
      </c>
      <c r="BH1770" s="14">
        <v>4.5387841627446301E-2</v>
      </c>
      <c r="BI1770" s="14">
        <v>3.90176381441849E-2</v>
      </c>
      <c r="BJ1770" s="14">
        <v>2.2356674736494001E-2</v>
      </c>
      <c r="BK1770" s="14">
        <v>2.3243328376775702E-2</v>
      </c>
      <c r="BL1770" s="14">
        <v>0</v>
      </c>
      <c r="BM1770" s="14">
        <v>3.9614219489031301E-2</v>
      </c>
      <c r="BN1770" s="14">
        <v>4.5565463624361799E-2</v>
      </c>
      <c r="BO1770" s="14"/>
      <c r="BP1770" s="14">
        <v>5.7948339235278097E-2</v>
      </c>
      <c r="BQ1770" s="14">
        <v>3.9929814079124701E-2</v>
      </c>
      <c r="BR1770" s="14">
        <v>4.06603849495362E-2</v>
      </c>
      <c r="BS1770" s="14">
        <v>3.2566563686500197E-2</v>
      </c>
      <c r="BT1770" s="14">
        <v>4.1855170268380301E-2</v>
      </c>
      <c r="BU1770" s="14">
        <v>2.6686541753025698E-2</v>
      </c>
      <c r="BV1770" s="14"/>
      <c r="BW1770" s="14">
        <v>3.5141589165227798E-2</v>
      </c>
      <c r="BX1770" s="14">
        <v>3.6085968597289998E-2</v>
      </c>
      <c r="BY1770" s="14" t="s">
        <v>120</v>
      </c>
      <c r="BZ1770" s="14">
        <v>3.3133665466251197E-2</v>
      </c>
      <c r="CA1770" s="14">
        <v>4.6651052172487099E-2</v>
      </c>
      <c r="CB1770" s="14">
        <v>6.5906657338232796E-2</v>
      </c>
      <c r="CC1770" s="14">
        <v>4.2039030474025602E-2</v>
      </c>
      <c r="CD1770" s="14"/>
      <c r="CE1770" s="14">
        <v>5.0298820029634803E-2</v>
      </c>
      <c r="CF1770" s="14">
        <v>5.18880120022161E-2</v>
      </c>
      <c r="CG1770" s="14">
        <v>6.5773690722766606E-2</v>
      </c>
      <c r="CH1770" s="14">
        <v>3.2214409123610101E-2</v>
      </c>
      <c r="CI1770" s="14"/>
      <c r="CJ1770" s="14">
        <v>4.05851857577256E-2</v>
      </c>
      <c r="CK1770" s="14">
        <v>4.9971060533575501E-2</v>
      </c>
      <c r="CL1770" s="14">
        <v>4.1047370652176E-2</v>
      </c>
      <c r="CM1770" s="14">
        <v>3.7351410319393499E-2</v>
      </c>
      <c r="CN1770" s="14"/>
      <c r="CO1770" s="14">
        <v>9.5737914042320196E-2</v>
      </c>
      <c r="CP1770" s="14">
        <v>3.3627997719277998E-2</v>
      </c>
      <c r="CQ1770" s="14"/>
      <c r="CR1770" s="14">
        <v>3.8735061387919101E-2</v>
      </c>
      <c r="CS1770" s="14">
        <v>4.1654408842051301E-2</v>
      </c>
    </row>
    <row r="1771" spans="2:97" x14ac:dyDescent="0.3">
      <c r="B1771" t="s">
        <v>237</v>
      </c>
      <c r="C1771" s="14">
        <v>0.73025051195393498</v>
      </c>
      <c r="D1771" s="14">
        <v>0.70471195432953204</v>
      </c>
      <c r="E1771" s="14">
        <v>0.75443262157151203</v>
      </c>
      <c r="F1771" s="14"/>
      <c r="G1771" s="14">
        <v>0.64876253579501497</v>
      </c>
      <c r="H1771" s="14">
        <v>0.65877492668786897</v>
      </c>
      <c r="I1771" s="14">
        <v>0.72955297646668404</v>
      </c>
      <c r="J1771" s="14">
        <v>0.738724401585514</v>
      </c>
      <c r="K1771" s="14">
        <v>0.75172418973334598</v>
      </c>
      <c r="L1771" s="14">
        <v>0.82163222316199003</v>
      </c>
      <c r="M1771" s="14"/>
      <c r="N1771" s="14">
        <v>0.77986384567483302</v>
      </c>
      <c r="O1771" s="14">
        <v>0.714302627583423</v>
      </c>
      <c r="P1771" s="14">
        <v>0.72802669172503298</v>
      </c>
      <c r="Q1771" s="14">
        <v>0.69424643159406896</v>
      </c>
      <c r="R1771" s="14"/>
      <c r="S1771" s="14">
        <v>0.66048069736931703</v>
      </c>
      <c r="T1771" s="14">
        <v>0.79135059102875704</v>
      </c>
      <c r="U1771" s="14">
        <v>0.76495010672232699</v>
      </c>
      <c r="V1771" s="14">
        <v>0.73505582389796897</v>
      </c>
      <c r="W1771" s="14">
        <v>0.74554033124284602</v>
      </c>
      <c r="X1771" s="14">
        <v>0.65531564958690203</v>
      </c>
      <c r="Y1771" s="14">
        <v>0.71078975439959702</v>
      </c>
      <c r="Z1771" s="14">
        <v>0.69068658406026395</v>
      </c>
      <c r="AA1771" s="14">
        <v>0.80952565747675298</v>
      </c>
      <c r="AB1771" s="14">
        <v>0.73263481147610099</v>
      </c>
      <c r="AC1771" s="14">
        <v>0.69166656733881204</v>
      </c>
      <c r="AD1771" s="14">
        <v>0.74573861646027395</v>
      </c>
      <c r="AE1771" s="14"/>
      <c r="AF1771" s="14">
        <v>0.77402874570550895</v>
      </c>
      <c r="AG1771" s="14">
        <v>0.75105886632513097</v>
      </c>
      <c r="AH1771" s="14">
        <v>0.76962691565310704</v>
      </c>
      <c r="AI1771" s="14">
        <v>0.69078230432384902</v>
      </c>
      <c r="AJ1771" s="14">
        <v>0.68119478786995402</v>
      </c>
      <c r="AK1771" s="14"/>
      <c r="AL1771" s="14">
        <v>0.75197561172443905</v>
      </c>
      <c r="AM1771" s="14">
        <v>0.76986180059503595</v>
      </c>
      <c r="AN1771" s="14">
        <v>0.76267315350996201</v>
      </c>
      <c r="AO1771" s="14">
        <v>0.69770345667207001</v>
      </c>
      <c r="AP1771" s="14">
        <v>0.63050753612948396</v>
      </c>
      <c r="AQ1771" s="14">
        <v>0.73660875064935405</v>
      </c>
      <c r="AR1771" s="14"/>
      <c r="AS1771" s="14">
        <v>0.73513535403980501</v>
      </c>
      <c r="AT1771" s="14">
        <v>0.70912493252271602</v>
      </c>
      <c r="AU1771" s="14">
        <v>0.72047288693898603</v>
      </c>
      <c r="AV1771" s="14">
        <v>0.71152481597466</v>
      </c>
      <c r="AW1771" s="14">
        <v>0.82585116844682205</v>
      </c>
      <c r="AX1771" s="14"/>
      <c r="AY1771" s="14">
        <v>0.72965645313985195</v>
      </c>
      <c r="AZ1771" s="14">
        <v>0.69175966122630195</v>
      </c>
      <c r="BA1771" s="14">
        <v>0.76844579949609904</v>
      </c>
      <c r="BB1771" s="14">
        <v>0.71488769879983505</v>
      </c>
      <c r="BC1771" s="14">
        <v>0.67841557213410397</v>
      </c>
      <c r="BD1771" s="14">
        <v>0.67572479115373396</v>
      </c>
      <c r="BE1771" s="14">
        <v>0.683976760966162</v>
      </c>
      <c r="BF1771" s="14">
        <v>0.72038653636591798</v>
      </c>
      <c r="BG1771" s="14">
        <v>0.74429410783615302</v>
      </c>
      <c r="BH1771" s="14">
        <v>0.71497270074977304</v>
      </c>
      <c r="BI1771" s="14">
        <v>0.74163944178074404</v>
      </c>
      <c r="BJ1771" s="14">
        <v>0.73239173675757197</v>
      </c>
      <c r="BK1771" s="14">
        <v>0.84699866193761097</v>
      </c>
      <c r="BL1771" s="14">
        <v>0.77629409891029399</v>
      </c>
      <c r="BM1771" s="14">
        <v>0.78550484313029501</v>
      </c>
      <c r="BN1771" s="14">
        <v>0.81729432164135596</v>
      </c>
      <c r="BO1771" s="14"/>
      <c r="BP1771" s="14">
        <v>0.70145448055418902</v>
      </c>
      <c r="BQ1771" s="14">
        <v>0.71953109009244898</v>
      </c>
      <c r="BR1771" s="14">
        <v>0.71700584721947802</v>
      </c>
      <c r="BS1771" s="14">
        <v>0.77487252337885704</v>
      </c>
      <c r="BT1771" s="14">
        <v>0.71276923238509204</v>
      </c>
      <c r="BU1771" s="14">
        <v>0.83721649858324998</v>
      </c>
      <c r="BV1771" s="14"/>
      <c r="BW1771" s="14">
        <v>0.79809132855625398</v>
      </c>
      <c r="BX1771" s="14">
        <v>0.716082833174846</v>
      </c>
      <c r="BY1771" s="14" t="s">
        <v>120</v>
      </c>
      <c r="BZ1771" s="14">
        <v>0.66338110152807095</v>
      </c>
      <c r="CA1771" s="14">
        <v>0.67438762984717704</v>
      </c>
      <c r="CB1771" s="14">
        <v>0.68761321085654004</v>
      </c>
      <c r="CC1771" s="14">
        <v>0.62413275273053104</v>
      </c>
      <c r="CD1771" s="14"/>
      <c r="CE1771" s="14">
        <v>0.68848562803260505</v>
      </c>
      <c r="CF1771" s="14">
        <v>0.725097898182404</v>
      </c>
      <c r="CG1771" s="14">
        <v>0.64302440530429095</v>
      </c>
      <c r="CH1771" s="14">
        <v>0.791826636845958</v>
      </c>
      <c r="CI1771" s="14"/>
      <c r="CJ1771" s="14">
        <v>0.75950310132070697</v>
      </c>
      <c r="CK1771" s="14">
        <v>0.70856434148088598</v>
      </c>
      <c r="CL1771" s="14">
        <v>0.73771411882637405</v>
      </c>
      <c r="CM1771" s="14">
        <v>0.65464089823639204</v>
      </c>
      <c r="CN1771" s="14"/>
      <c r="CO1771" s="14">
        <v>0.61823979515723604</v>
      </c>
      <c r="CP1771" s="14">
        <v>0.75021468325177598</v>
      </c>
      <c r="CQ1771" s="14"/>
      <c r="CR1771" s="14">
        <v>0.73951536268329299</v>
      </c>
      <c r="CS1771" s="14">
        <v>0.73695181269614995</v>
      </c>
    </row>
    <row r="1772" spans="2:97" x14ac:dyDescent="0.3">
      <c r="C1772" s="14"/>
      <c r="D1772" s="14"/>
      <c r="E1772" s="14"/>
      <c r="F1772" s="14"/>
      <c r="G1772" s="14"/>
      <c r="H1772" s="14"/>
      <c r="I1772" s="14"/>
      <c r="J1772" s="14"/>
      <c r="K1772" s="14"/>
      <c r="L1772" s="14"/>
      <c r="M1772" s="14"/>
      <c r="N1772" s="14"/>
      <c r="O1772" s="14"/>
      <c r="P1772" s="14"/>
      <c r="Q1772" s="14"/>
      <c r="R1772" s="14"/>
      <c r="S1772" s="14"/>
      <c r="T1772" s="14"/>
      <c r="U1772" s="14"/>
      <c r="V1772" s="14"/>
      <c r="W1772" s="14"/>
      <c r="X1772" s="14"/>
      <c r="Y1772" s="14"/>
      <c r="Z1772" s="14"/>
      <c r="AA1772" s="14"/>
      <c r="AB1772" s="14"/>
      <c r="AC1772" s="14"/>
      <c r="AD1772" s="14"/>
      <c r="AE1772" s="14"/>
      <c r="AF1772" s="14"/>
      <c r="AG1772" s="14"/>
      <c r="AH1772" s="14"/>
      <c r="AI1772" s="14"/>
      <c r="AJ1772" s="14"/>
      <c r="AK1772" s="14"/>
      <c r="AL1772" s="14"/>
      <c r="AM1772" s="14"/>
      <c r="AN1772" s="14"/>
      <c r="AO1772" s="14"/>
      <c r="AP1772" s="14"/>
      <c r="AQ1772" s="14"/>
      <c r="AR1772" s="14"/>
      <c r="AS1772" s="14"/>
      <c r="AT1772" s="14"/>
      <c r="AU1772" s="14"/>
      <c r="AV1772" s="14"/>
      <c r="AW1772" s="14"/>
      <c r="AX1772" s="14"/>
      <c r="AY1772" s="14"/>
      <c r="AZ1772" s="14"/>
      <c r="BA1772" s="14"/>
      <c r="BB1772" s="14"/>
      <c r="BC1772" s="14"/>
      <c r="BD1772" s="14"/>
      <c r="BE1772" s="14"/>
      <c r="BF1772" s="14"/>
      <c r="BG1772" s="14"/>
      <c r="BH1772" s="14"/>
      <c r="BI1772" s="14"/>
      <c r="BJ1772" s="14"/>
      <c r="BK1772" s="14"/>
      <c r="BL1772" s="14"/>
      <c r="BM1772" s="14"/>
      <c r="BN1772" s="14"/>
      <c r="BO1772" s="14"/>
      <c r="BP1772" s="14"/>
      <c r="BQ1772" s="14"/>
      <c r="BR1772" s="14"/>
      <c r="BS1772" s="14"/>
      <c r="BT1772" s="14"/>
      <c r="BU1772" s="14"/>
      <c r="BV1772" s="14"/>
      <c r="BW1772" s="14"/>
      <c r="BX1772" s="14"/>
      <c r="BY1772" s="14"/>
      <c r="BZ1772" s="14"/>
      <c r="CA1772" s="14"/>
      <c r="CB1772" s="14"/>
      <c r="CC1772" s="14"/>
      <c r="CD1772" s="14"/>
      <c r="CE1772" s="14"/>
      <c r="CF1772" s="14"/>
      <c r="CG1772" s="14"/>
      <c r="CH1772" s="14"/>
      <c r="CI1772" s="14"/>
      <c r="CJ1772" s="14"/>
      <c r="CK1772" s="14"/>
      <c r="CL1772" s="14"/>
      <c r="CM1772" s="14"/>
      <c r="CN1772" s="14"/>
      <c r="CO1772" s="14"/>
      <c r="CP1772" s="14"/>
      <c r="CQ1772" s="14"/>
      <c r="CR1772" s="14"/>
      <c r="CS1772" s="14"/>
    </row>
    <row r="1773" spans="2:97" x14ac:dyDescent="0.3">
      <c r="B1773" s="6" t="s">
        <v>623</v>
      </c>
      <c r="C1773" s="14"/>
      <c r="D1773" s="14"/>
      <c r="E1773" s="14"/>
      <c r="F1773" s="14"/>
      <c r="G1773" s="14"/>
      <c r="H1773" s="14"/>
      <c r="I1773" s="14"/>
      <c r="J1773" s="14"/>
      <c r="K1773" s="14"/>
      <c r="L1773" s="14"/>
      <c r="M1773" s="14"/>
      <c r="N1773" s="14"/>
      <c r="O1773" s="14"/>
      <c r="P1773" s="14"/>
      <c r="Q1773" s="14"/>
      <c r="R1773" s="14"/>
      <c r="S1773" s="14"/>
      <c r="T1773" s="14"/>
      <c r="U1773" s="14"/>
      <c r="V1773" s="14"/>
      <c r="W1773" s="14"/>
      <c r="X1773" s="14"/>
      <c r="Y1773" s="14"/>
      <c r="Z1773" s="14"/>
      <c r="AA1773" s="14"/>
      <c r="AB1773" s="14"/>
      <c r="AC1773" s="14"/>
      <c r="AD1773" s="14"/>
      <c r="AE1773" s="14"/>
      <c r="AF1773" s="14"/>
      <c r="AG1773" s="14"/>
      <c r="AH1773" s="14"/>
      <c r="AI1773" s="14"/>
      <c r="AJ1773" s="14"/>
      <c r="AK1773" s="14"/>
      <c r="AL1773" s="14"/>
      <c r="AM1773" s="14"/>
      <c r="AN1773" s="14"/>
      <c r="AO1773" s="14"/>
      <c r="AP1773" s="14"/>
      <c r="AQ1773" s="14"/>
      <c r="AR1773" s="14"/>
      <c r="AS1773" s="14"/>
      <c r="AT1773" s="14"/>
      <c r="AU1773" s="14"/>
      <c r="AV1773" s="14"/>
      <c r="AW1773" s="14"/>
      <c r="AX1773" s="14"/>
      <c r="AY1773" s="14"/>
      <c r="AZ1773" s="14"/>
      <c r="BA1773" s="14"/>
      <c r="BB1773" s="14"/>
      <c r="BC1773" s="14"/>
      <c r="BD1773" s="14"/>
      <c r="BE1773" s="14"/>
      <c r="BF1773" s="14"/>
      <c r="BG1773" s="14"/>
      <c r="BH1773" s="14"/>
      <c r="BI1773" s="14"/>
      <c r="BJ1773" s="14"/>
      <c r="BK1773" s="14"/>
      <c r="BL1773" s="14"/>
      <c r="BM1773" s="14"/>
      <c r="BN1773" s="14"/>
      <c r="BO1773" s="14"/>
      <c r="BP1773" s="14"/>
      <c r="BQ1773" s="14"/>
      <c r="BR1773" s="14"/>
      <c r="BS1773" s="14"/>
      <c r="BT1773" s="14"/>
      <c r="BU1773" s="14"/>
      <c r="BV1773" s="14"/>
      <c r="BW1773" s="14"/>
      <c r="BX1773" s="14"/>
      <c r="BY1773" s="14"/>
      <c r="BZ1773" s="14"/>
      <c r="CA1773" s="14"/>
      <c r="CB1773" s="14"/>
      <c r="CC1773" s="14"/>
      <c r="CD1773" s="14"/>
      <c r="CE1773" s="14"/>
      <c r="CF1773" s="14"/>
      <c r="CG1773" s="14"/>
      <c r="CH1773" s="14"/>
      <c r="CI1773" s="14"/>
      <c r="CJ1773" s="14"/>
      <c r="CK1773" s="14"/>
      <c r="CL1773" s="14"/>
      <c r="CM1773" s="14"/>
      <c r="CN1773" s="14"/>
      <c r="CO1773" s="14"/>
      <c r="CP1773" s="14"/>
      <c r="CQ1773" s="14"/>
      <c r="CR1773" s="14"/>
      <c r="CS1773" s="14"/>
    </row>
    <row r="1774" spans="2:97" x14ac:dyDescent="0.3">
      <c r="B1774" s="24" t="s">
        <v>118</v>
      </c>
      <c r="C1774" s="14"/>
      <c r="D1774" s="14"/>
      <c r="E1774" s="14"/>
      <c r="F1774" s="14"/>
      <c r="G1774" s="14"/>
      <c r="H1774" s="14"/>
      <c r="I1774" s="14"/>
      <c r="J1774" s="14"/>
      <c r="K1774" s="14"/>
      <c r="L1774" s="14"/>
      <c r="M1774" s="14"/>
      <c r="N1774" s="14"/>
      <c r="O1774" s="14"/>
      <c r="P1774" s="14"/>
      <c r="Q1774" s="14"/>
      <c r="R1774" s="14"/>
      <c r="S1774" s="14"/>
      <c r="T1774" s="14"/>
      <c r="U1774" s="14"/>
      <c r="V1774" s="14"/>
      <c r="W1774" s="14"/>
      <c r="X1774" s="14"/>
      <c r="Y1774" s="14"/>
      <c r="Z1774" s="14"/>
      <c r="AA1774" s="14"/>
      <c r="AB1774" s="14"/>
      <c r="AC1774" s="14"/>
      <c r="AD1774" s="14"/>
      <c r="AE1774" s="14"/>
      <c r="AF1774" s="14"/>
      <c r="AG1774" s="14"/>
      <c r="AH1774" s="14"/>
      <c r="AI1774" s="14"/>
      <c r="AJ1774" s="14"/>
      <c r="AK1774" s="14"/>
      <c r="AL1774" s="14"/>
      <c r="AM1774" s="14"/>
      <c r="AN1774" s="14"/>
      <c r="AO1774" s="14"/>
      <c r="AP1774" s="14"/>
      <c r="AQ1774" s="14"/>
      <c r="AR1774" s="14"/>
      <c r="AS1774" s="14"/>
      <c r="AT1774" s="14"/>
      <c r="AU1774" s="14"/>
      <c r="AV1774" s="14"/>
      <c r="AW1774" s="14"/>
      <c r="AX1774" s="14"/>
      <c r="AY1774" s="14"/>
      <c r="AZ1774" s="14"/>
      <c r="BA1774" s="14"/>
      <c r="BB1774" s="14"/>
      <c r="BC1774" s="14"/>
      <c r="BD1774" s="14"/>
      <c r="BE1774" s="14"/>
      <c r="BF1774" s="14"/>
      <c r="BG1774" s="14"/>
      <c r="BH1774" s="14"/>
      <c r="BI1774" s="14"/>
      <c r="BJ1774" s="14"/>
      <c r="BK1774" s="14"/>
      <c r="BL1774" s="14"/>
      <c r="BM1774" s="14"/>
      <c r="BN1774" s="14"/>
      <c r="BO1774" s="14"/>
      <c r="BP1774" s="14"/>
      <c r="BQ1774" s="14"/>
      <c r="BR1774" s="14"/>
      <c r="BS1774" s="14"/>
      <c r="BT1774" s="14"/>
      <c r="BU1774" s="14"/>
      <c r="BV1774" s="14"/>
      <c r="BW1774" s="14"/>
      <c r="BX1774" s="14"/>
      <c r="BY1774" s="14"/>
      <c r="BZ1774" s="14"/>
      <c r="CA1774" s="14"/>
      <c r="CB1774" s="14"/>
      <c r="CC1774" s="14"/>
      <c r="CD1774" s="14"/>
      <c r="CE1774" s="14"/>
      <c r="CF1774" s="14"/>
      <c r="CG1774" s="14"/>
      <c r="CH1774" s="14"/>
      <c r="CI1774" s="14"/>
      <c r="CJ1774" s="14"/>
      <c r="CK1774" s="14"/>
      <c r="CL1774" s="14"/>
      <c r="CM1774" s="14"/>
      <c r="CN1774" s="14"/>
      <c r="CO1774" s="14"/>
      <c r="CP1774" s="14"/>
      <c r="CQ1774" s="14"/>
      <c r="CR1774" s="14"/>
      <c r="CS1774" s="14"/>
    </row>
    <row r="1775" spans="2:97" x14ac:dyDescent="0.3">
      <c r="B1775" t="s">
        <v>230</v>
      </c>
      <c r="C1775" s="14">
        <v>0.24257474860706299</v>
      </c>
      <c r="D1775" s="14">
        <v>0.237280096433854</v>
      </c>
      <c r="E1775" s="14">
        <v>0.24639619258319401</v>
      </c>
      <c r="F1775" s="14"/>
      <c r="G1775" s="14">
        <v>0.219577976505616</v>
      </c>
      <c r="H1775" s="14">
        <v>0.26006565076121502</v>
      </c>
      <c r="I1775" s="14">
        <v>0.22243199001907801</v>
      </c>
      <c r="J1775" s="14">
        <v>0.22825724840107101</v>
      </c>
      <c r="K1775" s="14">
        <v>0.25320131774410398</v>
      </c>
      <c r="L1775" s="14">
        <v>0.26440661835170198</v>
      </c>
      <c r="M1775" s="14"/>
      <c r="N1775" s="14">
        <v>0.257965146291674</v>
      </c>
      <c r="O1775" s="14">
        <v>0.22444670417696899</v>
      </c>
      <c r="P1775" s="14">
        <v>0.257988499790966</v>
      </c>
      <c r="Q1775" s="14">
        <v>0.224158562658161</v>
      </c>
      <c r="R1775" s="14"/>
      <c r="S1775" s="14">
        <v>0.261211972097662</v>
      </c>
      <c r="T1775" s="14">
        <v>0.25584620551054099</v>
      </c>
      <c r="U1775" s="14">
        <v>0.16779189378853501</v>
      </c>
      <c r="V1775" s="14">
        <v>0.27670265294039298</v>
      </c>
      <c r="W1775" s="14">
        <v>0.244346813171158</v>
      </c>
      <c r="X1775" s="14">
        <v>0.17799363773324101</v>
      </c>
      <c r="Y1775" s="14">
        <v>0.19139106222213501</v>
      </c>
      <c r="Z1775" s="14">
        <v>0.21383870846722799</v>
      </c>
      <c r="AA1775" s="14">
        <v>0.33581989504422599</v>
      </c>
      <c r="AB1775" s="14">
        <v>0.211519757904924</v>
      </c>
      <c r="AC1775" s="14">
        <v>0.29165464485432702</v>
      </c>
      <c r="AD1775" s="14">
        <v>0.228691021843099</v>
      </c>
      <c r="AE1775" s="14"/>
      <c r="AF1775" s="14">
        <v>0.25166928854978599</v>
      </c>
      <c r="AG1775" s="14">
        <v>0.24656053958667601</v>
      </c>
      <c r="AH1775" s="14">
        <v>0.24484784620560399</v>
      </c>
      <c r="AI1775" s="14">
        <v>0.291698994832289</v>
      </c>
      <c r="AJ1775" s="14">
        <v>0.268181825194649</v>
      </c>
      <c r="AK1775" s="14"/>
      <c r="AL1775" s="14">
        <v>0.242826333263789</v>
      </c>
      <c r="AM1775" s="14">
        <v>0.27538283013119702</v>
      </c>
      <c r="AN1775" s="14">
        <v>0.22709915965060701</v>
      </c>
      <c r="AO1775" s="14">
        <v>0.25429778670133002</v>
      </c>
      <c r="AP1775" s="14">
        <v>0.25897415681236002</v>
      </c>
      <c r="AQ1775" s="14">
        <v>0.22224846526604899</v>
      </c>
      <c r="AR1775" s="14"/>
      <c r="AS1775" s="14">
        <v>0.25739520981420899</v>
      </c>
      <c r="AT1775" s="14">
        <v>0.209450269100459</v>
      </c>
      <c r="AU1775" s="14">
        <v>0.249129228341158</v>
      </c>
      <c r="AV1775" s="14">
        <v>0.257190644480636</v>
      </c>
      <c r="AW1775" s="14">
        <v>0.446798594147786</v>
      </c>
      <c r="AX1775" s="14"/>
      <c r="AY1775" s="14">
        <v>0.20688812371672899</v>
      </c>
      <c r="AZ1775" s="14">
        <v>0.24027491523620201</v>
      </c>
      <c r="BA1775" s="14">
        <v>0.25301749617200398</v>
      </c>
      <c r="BB1775" s="14">
        <v>0.23968053365214401</v>
      </c>
      <c r="BC1775" s="14">
        <v>0.29673527807547301</v>
      </c>
      <c r="BD1775" s="14">
        <v>0.27412187152103901</v>
      </c>
      <c r="BE1775" s="14">
        <v>0.181888818862561</v>
      </c>
      <c r="BF1775" s="14">
        <v>0.256551320736702</v>
      </c>
      <c r="BG1775" s="14">
        <v>0.206914339200192</v>
      </c>
      <c r="BH1775" s="14">
        <v>0.26487634002277499</v>
      </c>
      <c r="BI1775" s="14">
        <v>0.211977735145535</v>
      </c>
      <c r="BJ1775" s="14">
        <v>0.222903770520825</v>
      </c>
      <c r="BK1775" s="14">
        <v>0.26176678421337701</v>
      </c>
      <c r="BL1775" s="14">
        <v>0.19983893911488301</v>
      </c>
      <c r="BM1775" s="14">
        <v>0.24579641940232599</v>
      </c>
      <c r="BN1775" s="14">
        <v>0.33168558193967201</v>
      </c>
      <c r="BO1775" s="14"/>
      <c r="BP1775" s="14">
        <v>0.302013887345701</v>
      </c>
      <c r="BQ1775" s="14">
        <v>0.20789566289787501</v>
      </c>
      <c r="BR1775" s="14">
        <v>0.222700901217914</v>
      </c>
      <c r="BS1775" s="14">
        <v>0.22668683702159301</v>
      </c>
      <c r="BT1775" s="14">
        <v>0.25100113323800799</v>
      </c>
      <c r="BU1775" s="14">
        <v>0.234404657633663</v>
      </c>
      <c r="BV1775" s="14"/>
      <c r="BW1775" s="14">
        <v>0.26494026333300003</v>
      </c>
      <c r="BX1775" s="14">
        <v>0.22862664503761601</v>
      </c>
      <c r="BY1775" s="14" t="s">
        <v>120</v>
      </c>
      <c r="BZ1775" s="14">
        <v>0.23966695907962501</v>
      </c>
      <c r="CA1775" s="14">
        <v>0.27632824393324701</v>
      </c>
      <c r="CB1775" s="14">
        <v>0.224382017065098</v>
      </c>
      <c r="CC1775" s="14">
        <v>0.14364266877248399</v>
      </c>
      <c r="CD1775" s="14"/>
      <c r="CE1775" s="14">
        <v>0.23208518873233</v>
      </c>
      <c r="CF1775" s="14">
        <v>0.26689294454441298</v>
      </c>
      <c r="CG1775" s="14">
        <v>0.24089795636522801</v>
      </c>
      <c r="CH1775" s="14">
        <v>0.265915204855598</v>
      </c>
      <c r="CI1775" s="14"/>
      <c r="CJ1775" s="14">
        <v>0.24928207814666001</v>
      </c>
      <c r="CK1775" s="14">
        <v>0.26010890343024301</v>
      </c>
      <c r="CL1775" s="14">
        <v>0.238706040943204</v>
      </c>
      <c r="CM1775" s="14">
        <v>0.20238802748109699</v>
      </c>
      <c r="CN1775" s="14"/>
      <c r="CO1775" s="14">
        <v>0.275714852896636</v>
      </c>
      <c r="CP1775" s="14">
        <v>0.23898984803840401</v>
      </c>
      <c r="CQ1775" s="14"/>
      <c r="CR1775" s="14">
        <v>0.26390188192317998</v>
      </c>
      <c r="CS1775" s="14">
        <v>0.24084557833634199</v>
      </c>
    </row>
    <row r="1776" spans="2:97" x14ac:dyDescent="0.3">
      <c r="B1776" t="s">
        <v>231</v>
      </c>
      <c r="C1776" s="14">
        <v>0.43056052084895802</v>
      </c>
      <c r="D1776" s="14">
        <v>0.43711425081302702</v>
      </c>
      <c r="E1776" s="14">
        <v>0.42453887186403899</v>
      </c>
      <c r="F1776" s="14"/>
      <c r="G1776" s="14">
        <v>0.39714451804420597</v>
      </c>
      <c r="H1776" s="14">
        <v>0.41580962290950502</v>
      </c>
      <c r="I1776" s="14">
        <v>0.47723798812970403</v>
      </c>
      <c r="J1776" s="14">
        <v>0.40709792106280102</v>
      </c>
      <c r="K1776" s="14">
        <v>0.45389518279365199</v>
      </c>
      <c r="L1776" s="14">
        <v>0.43006203949905603</v>
      </c>
      <c r="M1776" s="14"/>
      <c r="N1776" s="14">
        <v>0.43128394029126099</v>
      </c>
      <c r="O1776" s="14">
        <v>0.43310611295288098</v>
      </c>
      <c r="P1776" s="14">
        <v>0.40782757564267103</v>
      </c>
      <c r="Q1776" s="14">
        <v>0.45225567733628103</v>
      </c>
      <c r="R1776" s="14"/>
      <c r="S1776" s="14">
        <v>0.44204491221578901</v>
      </c>
      <c r="T1776" s="14">
        <v>0.37681813924947599</v>
      </c>
      <c r="U1776" s="14">
        <v>0.49372476821508499</v>
      </c>
      <c r="V1776" s="14">
        <v>0.42677026650079702</v>
      </c>
      <c r="W1776" s="14">
        <v>0.42203062140064701</v>
      </c>
      <c r="X1776" s="14">
        <v>0.46419008835938302</v>
      </c>
      <c r="Y1776" s="14">
        <v>0.404519869228599</v>
      </c>
      <c r="Z1776" s="14">
        <v>0.42340394305628698</v>
      </c>
      <c r="AA1776" s="14">
        <v>0.45048000526892501</v>
      </c>
      <c r="AB1776" s="14">
        <v>0.423327581416924</v>
      </c>
      <c r="AC1776" s="14">
        <v>0.389203495021824</v>
      </c>
      <c r="AD1776" s="14">
        <v>0.46833159023305698</v>
      </c>
      <c r="AE1776" s="14"/>
      <c r="AF1776" s="14">
        <v>0.45896709062997199</v>
      </c>
      <c r="AG1776" s="14">
        <v>0.44130666490552001</v>
      </c>
      <c r="AH1776" s="14">
        <v>0.413871809029209</v>
      </c>
      <c r="AI1776" s="14">
        <v>0.35346370790922399</v>
      </c>
      <c r="AJ1776" s="14">
        <v>0.45393305866391798</v>
      </c>
      <c r="AK1776" s="14"/>
      <c r="AL1776" s="14">
        <v>0.445878110854039</v>
      </c>
      <c r="AM1776" s="14">
        <v>0.460930199118401</v>
      </c>
      <c r="AN1776" s="14">
        <v>0.45735587205623202</v>
      </c>
      <c r="AO1776" s="14">
        <v>0.39878058385339299</v>
      </c>
      <c r="AP1776" s="14">
        <v>0.42098858849902998</v>
      </c>
      <c r="AQ1776" s="14">
        <v>0.358900968622406</v>
      </c>
      <c r="AR1776" s="14"/>
      <c r="AS1776" s="14">
        <v>0.42250933884729402</v>
      </c>
      <c r="AT1776" s="14">
        <v>0.42714224638222997</v>
      </c>
      <c r="AU1776" s="14">
        <v>0.43679864598252999</v>
      </c>
      <c r="AV1776" s="14">
        <v>0.45334066200951501</v>
      </c>
      <c r="AW1776" s="14">
        <v>0.33326859557114102</v>
      </c>
      <c r="AX1776" s="14"/>
      <c r="AY1776" s="14">
        <v>0.41459280322158099</v>
      </c>
      <c r="AZ1776" s="14">
        <v>0.42112097424155198</v>
      </c>
      <c r="BA1776" s="14">
        <v>0.45231361594323399</v>
      </c>
      <c r="BB1776" s="14">
        <v>0.43859491964684799</v>
      </c>
      <c r="BC1776" s="14">
        <v>0.37573375032603901</v>
      </c>
      <c r="BD1776" s="14">
        <v>0.42342277966136199</v>
      </c>
      <c r="BE1776" s="14">
        <v>0.46209107902024299</v>
      </c>
      <c r="BF1776" s="14">
        <v>0.41981331329722499</v>
      </c>
      <c r="BG1776" s="14">
        <v>0.43099932239969901</v>
      </c>
      <c r="BH1776" s="14">
        <v>0.37116788707293003</v>
      </c>
      <c r="BI1776" s="14">
        <v>0.46194347241077899</v>
      </c>
      <c r="BJ1776" s="14">
        <v>0.43319153543106098</v>
      </c>
      <c r="BK1776" s="14">
        <v>0.45273168745180498</v>
      </c>
      <c r="BL1776" s="14">
        <v>0.33772029610892501</v>
      </c>
      <c r="BM1776" s="14">
        <v>0.38173723434003998</v>
      </c>
      <c r="BN1776" s="14">
        <v>0.47346258081922299</v>
      </c>
      <c r="BO1776" s="14"/>
      <c r="BP1776" s="14">
        <v>0.38320609788425702</v>
      </c>
      <c r="BQ1776" s="14">
        <v>0.458426972321065</v>
      </c>
      <c r="BR1776" s="14">
        <v>0.43685401675060298</v>
      </c>
      <c r="BS1776" s="14">
        <v>0.46630577747880297</v>
      </c>
      <c r="BT1776" s="14">
        <v>0.38419253492085098</v>
      </c>
      <c r="BU1776" s="14">
        <v>0.45804651417333497</v>
      </c>
      <c r="BV1776" s="14"/>
      <c r="BW1776" s="14">
        <v>0.440085196860109</v>
      </c>
      <c r="BX1776" s="14">
        <v>0.42451478435635698</v>
      </c>
      <c r="BY1776" s="14" t="s">
        <v>120</v>
      </c>
      <c r="BZ1776" s="14">
        <v>0.41090674310263597</v>
      </c>
      <c r="CA1776" s="14">
        <v>0.390478073603445</v>
      </c>
      <c r="CB1776" s="14">
        <v>0.44334152084476097</v>
      </c>
      <c r="CC1776" s="14">
        <v>0.39460557691459702</v>
      </c>
      <c r="CD1776" s="14"/>
      <c r="CE1776" s="14">
        <v>0.43860239956009001</v>
      </c>
      <c r="CF1776" s="14">
        <v>0.42232171826125697</v>
      </c>
      <c r="CG1776" s="14">
        <v>0.39263751880327302</v>
      </c>
      <c r="CH1776" s="14">
        <v>0.441352804424607</v>
      </c>
      <c r="CI1776" s="14"/>
      <c r="CJ1776" s="14">
        <v>0.455045239989193</v>
      </c>
      <c r="CK1776" s="14">
        <v>0.41432953732982197</v>
      </c>
      <c r="CL1776" s="14">
        <v>0.42685342365868301</v>
      </c>
      <c r="CM1776" s="14">
        <v>0.44731510014074199</v>
      </c>
      <c r="CN1776" s="14"/>
      <c r="CO1776" s="14">
        <v>0.45903710937772702</v>
      </c>
      <c r="CP1776" s="14">
        <v>0.42771946135032801</v>
      </c>
      <c r="CQ1776" s="14"/>
      <c r="CR1776" s="14">
        <v>0.44061627323435898</v>
      </c>
      <c r="CS1776" s="14">
        <v>0.42892900719801402</v>
      </c>
    </row>
    <row r="1777" spans="2:97" x14ac:dyDescent="0.3">
      <c r="B1777" t="s">
        <v>232</v>
      </c>
      <c r="C1777" s="14">
        <v>0.21488061337584599</v>
      </c>
      <c r="D1777" s="14">
        <v>0.210199130199581</v>
      </c>
      <c r="E1777" s="14">
        <v>0.22009672593242299</v>
      </c>
      <c r="F1777" s="14"/>
      <c r="G1777" s="14">
        <v>0.204482134950073</v>
      </c>
      <c r="H1777" s="14">
        <v>0.20408709665233099</v>
      </c>
      <c r="I1777" s="14">
        <v>0.19511044565215899</v>
      </c>
      <c r="J1777" s="14">
        <v>0.25658678554535902</v>
      </c>
      <c r="K1777" s="14">
        <v>0.20467882621674699</v>
      </c>
      <c r="L1777" s="14">
        <v>0.219644699277699</v>
      </c>
      <c r="M1777" s="14"/>
      <c r="N1777" s="14">
        <v>0.19859272302672801</v>
      </c>
      <c r="O1777" s="14">
        <v>0.23363585084771801</v>
      </c>
      <c r="P1777" s="14">
        <v>0.22359954948451999</v>
      </c>
      <c r="Q1777" s="14">
        <v>0.205928259549052</v>
      </c>
      <c r="R1777" s="14"/>
      <c r="S1777" s="14">
        <v>0.18362590993458999</v>
      </c>
      <c r="T1777" s="14">
        <v>0.25751062395955499</v>
      </c>
      <c r="U1777" s="14">
        <v>0.24268520342352101</v>
      </c>
      <c r="V1777" s="14">
        <v>0.19161682885112899</v>
      </c>
      <c r="W1777" s="14">
        <v>0.172694262236401</v>
      </c>
      <c r="X1777" s="14">
        <v>0.19685396044581399</v>
      </c>
      <c r="Y1777" s="14">
        <v>0.25495821060588197</v>
      </c>
      <c r="Z1777" s="14">
        <v>0.21143741740038599</v>
      </c>
      <c r="AA1777" s="14">
        <v>0.13258829553014101</v>
      </c>
      <c r="AB1777" s="14">
        <v>0.28536045321483899</v>
      </c>
      <c r="AC1777" s="14">
        <v>0.248068797453388</v>
      </c>
      <c r="AD1777" s="14">
        <v>0.25723064405110901</v>
      </c>
      <c r="AE1777" s="14"/>
      <c r="AF1777" s="14">
        <v>0.18150189928650601</v>
      </c>
      <c r="AG1777" s="14">
        <v>0.207379131639019</v>
      </c>
      <c r="AH1777" s="14">
        <v>0.25053641021987499</v>
      </c>
      <c r="AI1777" s="14">
        <v>0.228428428347874</v>
      </c>
      <c r="AJ1777" s="14">
        <v>0.16598531565438601</v>
      </c>
      <c r="AK1777" s="14"/>
      <c r="AL1777" s="14">
        <v>0.19018301672110899</v>
      </c>
      <c r="AM1777" s="14">
        <v>0.19073919308666001</v>
      </c>
      <c r="AN1777" s="14">
        <v>0.239140193697018</v>
      </c>
      <c r="AO1777" s="14">
        <v>0.22445384626134601</v>
      </c>
      <c r="AP1777" s="14">
        <v>0.17898527367051301</v>
      </c>
      <c r="AQ1777" s="14">
        <v>0.28358510608485299</v>
      </c>
      <c r="AR1777" s="14"/>
      <c r="AS1777" s="14">
        <v>0.21021978077245401</v>
      </c>
      <c r="AT1777" s="14">
        <v>0.23970399528767999</v>
      </c>
      <c r="AU1777" s="14">
        <v>0.210930955204189</v>
      </c>
      <c r="AV1777" s="14">
        <v>0.15673743977125901</v>
      </c>
      <c r="AW1777" s="14">
        <v>0.14626473167857601</v>
      </c>
      <c r="AX1777" s="14"/>
      <c r="AY1777" s="14">
        <v>6.9370459520003397E-2</v>
      </c>
      <c r="AZ1777" s="14">
        <v>0.17974859361989601</v>
      </c>
      <c r="BA1777" s="14">
        <v>0.22161425793189499</v>
      </c>
      <c r="BB1777" s="14">
        <v>0.21722243684021</v>
      </c>
      <c r="BC1777" s="14">
        <v>0.22743743838156999</v>
      </c>
      <c r="BD1777" s="14">
        <v>0.22262677512835199</v>
      </c>
      <c r="BE1777" s="14">
        <v>0.249307904895158</v>
      </c>
      <c r="BF1777" s="14">
        <v>0.22118428021693701</v>
      </c>
      <c r="BG1777" s="14">
        <v>0.19821934996486501</v>
      </c>
      <c r="BH1777" s="14">
        <v>0.215723759424017</v>
      </c>
      <c r="BI1777" s="14">
        <v>0.21252053044152999</v>
      </c>
      <c r="BJ1777" s="14">
        <v>0.25767205463660198</v>
      </c>
      <c r="BK1777" s="14">
        <v>0.17822356702126901</v>
      </c>
      <c r="BL1777" s="14">
        <v>0.24822543851473</v>
      </c>
      <c r="BM1777" s="14">
        <v>0.26104555602622798</v>
      </c>
      <c r="BN1777" s="14">
        <v>9.2307468408512103E-2</v>
      </c>
      <c r="BO1777" s="14"/>
      <c r="BP1777" s="14">
        <v>0.19350993726600799</v>
      </c>
      <c r="BQ1777" s="14">
        <v>0.227125439294907</v>
      </c>
      <c r="BR1777" s="14">
        <v>0.218536867109655</v>
      </c>
      <c r="BS1777" s="14">
        <v>0.208490820199358</v>
      </c>
      <c r="BT1777" s="14">
        <v>0.241002649260465</v>
      </c>
      <c r="BU1777" s="14">
        <v>0.21104664324019501</v>
      </c>
      <c r="BV1777" s="14"/>
      <c r="BW1777" s="14">
        <v>0.199503819105907</v>
      </c>
      <c r="BX1777" s="14">
        <v>0.25306020810204299</v>
      </c>
      <c r="BY1777" s="14" t="s">
        <v>120</v>
      </c>
      <c r="BZ1777" s="14">
        <v>0.174492848528256</v>
      </c>
      <c r="CA1777" s="14">
        <v>0.22552835045670799</v>
      </c>
      <c r="CB1777" s="14">
        <v>0.214418850787716</v>
      </c>
      <c r="CC1777" s="14">
        <v>0.243648264920936</v>
      </c>
      <c r="CD1777" s="14"/>
      <c r="CE1777" s="14">
        <v>0.186860457214298</v>
      </c>
      <c r="CF1777" s="14">
        <v>0.21367022210092401</v>
      </c>
      <c r="CG1777" s="14">
        <v>0.23974244342863801</v>
      </c>
      <c r="CH1777" s="14">
        <v>0.19824522249688301</v>
      </c>
      <c r="CI1777" s="14"/>
      <c r="CJ1777" s="14">
        <v>0.191339089467021</v>
      </c>
      <c r="CK1777" s="14">
        <v>0.20950708369781501</v>
      </c>
      <c r="CL1777" s="14">
        <v>0.22786534691013299</v>
      </c>
      <c r="CM1777" s="14">
        <v>0.18357368636398699</v>
      </c>
      <c r="CN1777" s="14"/>
      <c r="CO1777" s="14">
        <v>0.17018507325726301</v>
      </c>
      <c r="CP1777" s="14">
        <v>0.222035790184129</v>
      </c>
      <c r="CQ1777" s="14"/>
      <c r="CR1777" s="14">
        <v>0.19575738743203699</v>
      </c>
      <c r="CS1777" s="14">
        <v>0.21789946208397901</v>
      </c>
    </row>
    <row r="1778" spans="2:97" x14ac:dyDescent="0.3">
      <c r="B1778" t="s">
        <v>233</v>
      </c>
      <c r="C1778" s="14">
        <v>6.0934752657890202E-2</v>
      </c>
      <c r="D1778" s="14">
        <v>6.8203874328405301E-2</v>
      </c>
      <c r="E1778" s="14">
        <v>5.4004768170678903E-2</v>
      </c>
      <c r="F1778" s="14"/>
      <c r="G1778" s="14">
        <v>0.12194251260637801</v>
      </c>
      <c r="H1778" s="14">
        <v>6.6488404492702602E-2</v>
      </c>
      <c r="I1778" s="14">
        <v>4.5451934256742897E-2</v>
      </c>
      <c r="J1778" s="14">
        <v>4.9346307579013898E-2</v>
      </c>
      <c r="K1778" s="14">
        <v>5.0616586452972102E-2</v>
      </c>
      <c r="L1778" s="14">
        <v>4.4996355739018799E-2</v>
      </c>
      <c r="M1778" s="14"/>
      <c r="N1778" s="14">
        <v>6.6546865200575997E-2</v>
      </c>
      <c r="O1778" s="14">
        <v>6.7966869037018707E-2</v>
      </c>
      <c r="P1778" s="14">
        <v>5.7288722799817997E-2</v>
      </c>
      <c r="Q1778" s="14">
        <v>5.1519657367528102E-2</v>
      </c>
      <c r="R1778" s="14"/>
      <c r="S1778" s="14">
        <v>6.8769024080709604E-2</v>
      </c>
      <c r="T1778" s="14">
        <v>5.6588564924744802E-2</v>
      </c>
      <c r="U1778" s="14">
        <v>5.0142768527453502E-2</v>
      </c>
      <c r="V1778" s="14">
        <v>5.8067410174506E-2</v>
      </c>
      <c r="W1778" s="14">
        <v>9.5680261525387195E-2</v>
      </c>
      <c r="X1778" s="14">
        <v>8.2856170611278299E-2</v>
      </c>
      <c r="Y1778" s="14">
        <v>9.6632442327109699E-2</v>
      </c>
      <c r="Z1778" s="14">
        <v>7.9505705739102303E-2</v>
      </c>
      <c r="AA1778" s="14">
        <v>3.5443542021431497E-2</v>
      </c>
      <c r="AB1778" s="14">
        <v>3.3798793274797199E-2</v>
      </c>
      <c r="AC1778" s="14">
        <v>3.9554768907137397E-2</v>
      </c>
      <c r="AD1778" s="14">
        <v>2.4089806751440599E-2</v>
      </c>
      <c r="AE1778" s="14"/>
      <c r="AF1778" s="14">
        <v>7.1390881625352606E-2</v>
      </c>
      <c r="AG1778" s="14">
        <v>5.8246848861975897E-2</v>
      </c>
      <c r="AH1778" s="14">
        <v>5.4680551518977397E-2</v>
      </c>
      <c r="AI1778" s="14">
        <v>5.8287705953329598E-2</v>
      </c>
      <c r="AJ1778" s="14">
        <v>2.6451659327716998E-2</v>
      </c>
      <c r="AK1778" s="14"/>
      <c r="AL1778" s="14">
        <v>7.4630015445358994E-2</v>
      </c>
      <c r="AM1778" s="14">
        <v>5.1277441518773302E-2</v>
      </c>
      <c r="AN1778" s="14">
        <v>4.81712071461326E-2</v>
      </c>
      <c r="AO1778" s="14">
        <v>6.2500172848576396E-2</v>
      </c>
      <c r="AP1778" s="14">
        <v>7.5043562586610796E-2</v>
      </c>
      <c r="AQ1778" s="14">
        <v>4.5472123532968103E-2</v>
      </c>
      <c r="AR1778" s="14"/>
      <c r="AS1778" s="14">
        <v>5.7794623289081803E-2</v>
      </c>
      <c r="AT1778" s="14">
        <v>5.5889116313224199E-2</v>
      </c>
      <c r="AU1778" s="14">
        <v>6.0140109533923E-2</v>
      </c>
      <c r="AV1778" s="14">
        <v>9.2859461364338397E-2</v>
      </c>
      <c r="AW1778" s="14">
        <v>2.6779570555173899E-2</v>
      </c>
      <c r="AX1778" s="14"/>
      <c r="AY1778" s="14">
        <v>0.178613727079904</v>
      </c>
      <c r="AZ1778" s="14">
        <v>1.28838049237997E-2</v>
      </c>
      <c r="BA1778" s="14">
        <v>2.1450815290547699E-2</v>
      </c>
      <c r="BB1778" s="14">
        <v>7.3169855174177595E-2</v>
      </c>
      <c r="BC1778" s="14">
        <v>4.0794993671578801E-2</v>
      </c>
      <c r="BD1778" s="14">
        <v>4.3381703328110498E-2</v>
      </c>
      <c r="BE1778" s="14">
        <v>4.97566672351989E-2</v>
      </c>
      <c r="BF1778" s="14">
        <v>6.7674694641725305E-2</v>
      </c>
      <c r="BG1778" s="14">
        <v>0.1110398689218</v>
      </c>
      <c r="BH1778" s="14">
        <v>0.108457915495748</v>
      </c>
      <c r="BI1778" s="14">
        <v>7.61484197198561E-2</v>
      </c>
      <c r="BJ1778" s="14">
        <v>4.2092189929651302E-2</v>
      </c>
      <c r="BK1778" s="14">
        <v>5.8263609838098397E-2</v>
      </c>
      <c r="BL1778" s="14">
        <v>0.16270499560134499</v>
      </c>
      <c r="BM1778" s="14">
        <v>3.5927228498501197E-2</v>
      </c>
      <c r="BN1778" s="14">
        <v>9.3985105803493202E-2</v>
      </c>
      <c r="BO1778" s="14"/>
      <c r="BP1778" s="14">
        <v>7.4369557466428496E-2</v>
      </c>
      <c r="BQ1778" s="14">
        <v>5.0305400431568503E-2</v>
      </c>
      <c r="BR1778" s="14">
        <v>7.0767674325877702E-2</v>
      </c>
      <c r="BS1778" s="14">
        <v>5.2358942270142497E-2</v>
      </c>
      <c r="BT1778" s="14">
        <v>7.1787451480004899E-2</v>
      </c>
      <c r="BU1778" s="14">
        <v>3.7721848144234703E-2</v>
      </c>
      <c r="BV1778" s="14"/>
      <c r="BW1778" s="14">
        <v>5.3542267345024999E-2</v>
      </c>
      <c r="BX1778" s="14">
        <v>5.7638445713891498E-2</v>
      </c>
      <c r="BY1778" s="14" t="s">
        <v>120</v>
      </c>
      <c r="BZ1778" s="14">
        <v>7.1247821213894197E-2</v>
      </c>
      <c r="CA1778" s="14">
        <v>2.9945147281880601E-2</v>
      </c>
      <c r="CB1778" s="14">
        <v>6.6546309520909994E-2</v>
      </c>
      <c r="CC1778" s="14">
        <v>0.15985988823456601</v>
      </c>
      <c r="CD1778" s="14"/>
      <c r="CE1778" s="14">
        <v>8.5232812843625605E-2</v>
      </c>
      <c r="CF1778" s="14">
        <v>5.41464779429165E-2</v>
      </c>
      <c r="CG1778" s="14">
        <v>4.7224706333911799E-2</v>
      </c>
      <c r="CH1778" s="14">
        <v>6.0251688694677001E-2</v>
      </c>
      <c r="CI1778" s="14"/>
      <c r="CJ1778" s="14">
        <v>7.8409538254878702E-2</v>
      </c>
      <c r="CK1778" s="14">
        <v>5.96509053206054E-2</v>
      </c>
      <c r="CL1778" s="14">
        <v>5.4973961235661097E-2</v>
      </c>
      <c r="CM1778" s="14">
        <v>6.9020723544569701E-2</v>
      </c>
      <c r="CN1778" s="14"/>
      <c r="CO1778" s="14">
        <v>5.64076098308533E-2</v>
      </c>
      <c r="CP1778" s="14">
        <v>6.0961460923363499E-2</v>
      </c>
      <c r="CQ1778" s="14"/>
      <c r="CR1778" s="14">
        <v>7.4362045967327997E-2</v>
      </c>
      <c r="CS1778" s="14">
        <v>6.2914654106981105E-2</v>
      </c>
    </row>
    <row r="1779" spans="2:97" x14ac:dyDescent="0.3">
      <c r="B1779" t="s">
        <v>234</v>
      </c>
      <c r="C1779" s="14">
        <v>1.4482203464880701E-2</v>
      </c>
      <c r="D1779" s="14">
        <v>1.69275587336923E-2</v>
      </c>
      <c r="E1779" s="14">
        <v>1.2133106591302701E-2</v>
      </c>
      <c r="F1779" s="14"/>
      <c r="G1779" s="14">
        <v>0</v>
      </c>
      <c r="H1779" s="14">
        <v>1.7047245283911501E-2</v>
      </c>
      <c r="I1779" s="14">
        <v>2.23332036613401E-2</v>
      </c>
      <c r="J1779" s="14">
        <v>2.1861253214250202E-2</v>
      </c>
      <c r="K1779" s="14">
        <v>1.3492971781391701E-2</v>
      </c>
      <c r="L1779" s="14">
        <v>1.02584958358548E-2</v>
      </c>
      <c r="M1779" s="14"/>
      <c r="N1779" s="14">
        <v>2.0762561200870201E-2</v>
      </c>
      <c r="O1779" s="14">
        <v>1.8925155515994499E-3</v>
      </c>
      <c r="P1779" s="14">
        <v>2.1428887482654101E-2</v>
      </c>
      <c r="Q1779" s="14">
        <v>1.48506485577104E-2</v>
      </c>
      <c r="R1779" s="14"/>
      <c r="S1779" s="14">
        <v>6.6734633046483301E-3</v>
      </c>
      <c r="T1779" s="14">
        <v>2.4856336360163201E-2</v>
      </c>
      <c r="U1779" s="14">
        <v>1.6990051441831799E-2</v>
      </c>
      <c r="V1779" s="14">
        <v>4.7183070804810599E-3</v>
      </c>
      <c r="W1779" s="14">
        <v>2.7414682936827899E-2</v>
      </c>
      <c r="X1779" s="14">
        <v>3.1139957049436302E-2</v>
      </c>
      <c r="Y1779" s="14">
        <v>1.1403238142492399E-2</v>
      </c>
      <c r="Z1779" s="14">
        <v>3.5890826336430898E-2</v>
      </c>
      <c r="AA1779" s="14">
        <v>8.9229067039611892E-3</v>
      </c>
      <c r="AB1779" s="14">
        <v>5.4553063927325002E-3</v>
      </c>
      <c r="AC1779" s="14">
        <v>0</v>
      </c>
      <c r="AD1779" s="14">
        <v>0</v>
      </c>
      <c r="AE1779" s="14"/>
      <c r="AF1779" s="14">
        <v>1.49602712296227E-2</v>
      </c>
      <c r="AG1779" s="14">
        <v>1.30271081466629E-2</v>
      </c>
      <c r="AH1779" s="14">
        <v>2.0442969092949601E-2</v>
      </c>
      <c r="AI1779" s="14">
        <v>2.4283147225274901E-2</v>
      </c>
      <c r="AJ1779" s="14">
        <v>1.6907639768153099E-2</v>
      </c>
      <c r="AK1779" s="14"/>
      <c r="AL1779" s="14">
        <v>1.5690659001232701E-2</v>
      </c>
      <c r="AM1779" s="14">
        <v>1.0034733357139501E-2</v>
      </c>
      <c r="AN1779" s="14">
        <v>1.8300214273385899E-2</v>
      </c>
      <c r="AO1779" s="14">
        <v>2.17807161587192E-2</v>
      </c>
      <c r="AP1779" s="14">
        <v>2.08005199334763E-2</v>
      </c>
      <c r="AQ1779" s="14">
        <v>5.4651024252374801E-3</v>
      </c>
      <c r="AR1779" s="14"/>
      <c r="AS1779" s="14">
        <v>1.8473448739016698E-2</v>
      </c>
      <c r="AT1779" s="14">
        <v>5.7822145114004098E-3</v>
      </c>
      <c r="AU1779" s="14">
        <v>1.1595332626647199E-2</v>
      </c>
      <c r="AV1779" s="14">
        <v>2.16925978410803E-2</v>
      </c>
      <c r="AW1779" s="14">
        <v>4.6888508047322801E-2</v>
      </c>
      <c r="AX1779" s="14"/>
      <c r="AY1779" s="14">
        <v>0</v>
      </c>
      <c r="AZ1779" s="14">
        <v>5.0177744268514297E-2</v>
      </c>
      <c r="BA1779" s="14">
        <v>1.5042249025881201E-2</v>
      </c>
      <c r="BB1779" s="14">
        <v>7.8068883969888E-3</v>
      </c>
      <c r="BC1779" s="14">
        <v>1.61547014143276E-2</v>
      </c>
      <c r="BD1779" s="14">
        <v>0</v>
      </c>
      <c r="BE1779" s="14">
        <v>1.3922739162423601E-2</v>
      </c>
      <c r="BF1779" s="14">
        <v>0</v>
      </c>
      <c r="BG1779" s="14">
        <v>1.3560379187338E-2</v>
      </c>
      <c r="BH1779" s="14">
        <v>2.4122381844842899E-2</v>
      </c>
      <c r="BI1779" s="14">
        <v>3.1618523620779999E-2</v>
      </c>
      <c r="BJ1779" s="14">
        <v>7.4697502893228502E-3</v>
      </c>
      <c r="BK1779" s="14">
        <v>2.4719205992542799E-2</v>
      </c>
      <c r="BL1779" s="14">
        <v>1.85222216255298E-2</v>
      </c>
      <c r="BM1779" s="14">
        <v>3.7439742790969698E-2</v>
      </c>
      <c r="BN1779" s="14">
        <v>8.5592630290988597E-3</v>
      </c>
      <c r="BO1779" s="14"/>
      <c r="BP1779" s="14">
        <v>1.7818257460939901E-2</v>
      </c>
      <c r="BQ1779" s="14">
        <v>1.33213011214211E-2</v>
      </c>
      <c r="BR1779" s="14">
        <v>9.9259128752367306E-3</v>
      </c>
      <c r="BS1779" s="14">
        <v>1.2444177299930401E-2</v>
      </c>
      <c r="BT1779" s="14">
        <v>1.31148835960494E-2</v>
      </c>
      <c r="BU1779" s="14">
        <v>2.87465371809115E-2</v>
      </c>
      <c r="BV1779" s="14"/>
      <c r="BW1779" s="14">
        <v>1.16704773563977E-2</v>
      </c>
      <c r="BX1779" s="14">
        <v>1.30785482408522E-2</v>
      </c>
      <c r="BY1779" s="14" t="s">
        <v>120</v>
      </c>
      <c r="BZ1779" s="14">
        <v>2.62739659240897E-2</v>
      </c>
      <c r="CA1779" s="14">
        <v>2.10643285682303E-2</v>
      </c>
      <c r="CB1779" s="14">
        <v>1.5337399147317901E-2</v>
      </c>
      <c r="CC1779" s="14">
        <v>1.16456934231789E-2</v>
      </c>
      <c r="CD1779" s="14"/>
      <c r="CE1779" s="14">
        <v>1.49718704302028E-2</v>
      </c>
      <c r="CF1779" s="14">
        <v>1.7937164674354501E-2</v>
      </c>
      <c r="CG1779" s="14">
        <v>2.6413462720313099E-2</v>
      </c>
      <c r="CH1779" s="14">
        <v>1.15870534240754E-2</v>
      </c>
      <c r="CI1779" s="14"/>
      <c r="CJ1779" s="14">
        <v>0</v>
      </c>
      <c r="CK1779" s="14">
        <v>2.2816238123407901E-2</v>
      </c>
      <c r="CL1779" s="14">
        <v>1.5978281867858001E-2</v>
      </c>
      <c r="CM1779" s="14">
        <v>1.4599499592088399E-2</v>
      </c>
      <c r="CN1779" s="14"/>
      <c r="CO1779" s="14">
        <v>1.1832620169172799E-2</v>
      </c>
      <c r="CP1779" s="14">
        <v>1.39742170330841E-2</v>
      </c>
      <c r="CQ1779" s="14"/>
      <c r="CR1779" s="14">
        <v>9.8992763406808293E-3</v>
      </c>
      <c r="CS1779" s="14">
        <v>1.46226134864752E-2</v>
      </c>
    </row>
    <row r="1780" spans="2:97" x14ac:dyDescent="0.3">
      <c r="B1780" t="s">
        <v>92</v>
      </c>
      <c r="C1780" s="14">
        <v>3.6567161045363103E-2</v>
      </c>
      <c r="D1780" s="14">
        <v>3.02750894914404E-2</v>
      </c>
      <c r="E1780" s="14">
        <v>4.28303348583624E-2</v>
      </c>
      <c r="F1780" s="14"/>
      <c r="G1780" s="14">
        <v>5.6852857893727397E-2</v>
      </c>
      <c r="H1780" s="14">
        <v>3.6501979900335102E-2</v>
      </c>
      <c r="I1780" s="14">
        <v>3.7434438280975403E-2</v>
      </c>
      <c r="J1780" s="14">
        <v>3.6850484197504897E-2</v>
      </c>
      <c r="K1780" s="14">
        <v>2.4115115011132299E-2</v>
      </c>
      <c r="L1780" s="14">
        <v>3.0631791296669299E-2</v>
      </c>
      <c r="M1780" s="14"/>
      <c r="N1780" s="14">
        <v>2.4848763988890899E-2</v>
      </c>
      <c r="O1780" s="14">
        <v>3.8951947433813798E-2</v>
      </c>
      <c r="P1780" s="14">
        <v>3.1866764799370603E-2</v>
      </c>
      <c r="Q1780" s="14">
        <v>5.1287194531266497E-2</v>
      </c>
      <c r="R1780" s="14"/>
      <c r="S1780" s="14">
        <v>3.7674718366601398E-2</v>
      </c>
      <c r="T1780" s="14">
        <v>2.8380129995520101E-2</v>
      </c>
      <c r="U1780" s="14">
        <v>2.8665314603573602E-2</v>
      </c>
      <c r="V1780" s="14">
        <v>4.21245344526942E-2</v>
      </c>
      <c r="W1780" s="14">
        <v>3.7833358729579297E-2</v>
      </c>
      <c r="X1780" s="14">
        <v>4.6966185800846702E-2</v>
      </c>
      <c r="Y1780" s="14">
        <v>4.1095177473781802E-2</v>
      </c>
      <c r="Z1780" s="14">
        <v>3.5923399000565903E-2</v>
      </c>
      <c r="AA1780" s="14">
        <v>3.6745355431314998E-2</v>
      </c>
      <c r="AB1780" s="14">
        <v>4.0538107795783297E-2</v>
      </c>
      <c r="AC1780" s="14">
        <v>3.1518293763323199E-2</v>
      </c>
      <c r="AD1780" s="14">
        <v>2.1656937121293501E-2</v>
      </c>
      <c r="AE1780" s="14"/>
      <c r="AF1780" s="14">
        <v>2.1510568678761499E-2</v>
      </c>
      <c r="AG1780" s="14">
        <v>3.3479706860146501E-2</v>
      </c>
      <c r="AH1780" s="14">
        <v>1.56204139333852E-2</v>
      </c>
      <c r="AI1780" s="14">
        <v>4.3838015732008899E-2</v>
      </c>
      <c r="AJ1780" s="14">
        <v>6.8540501391176401E-2</v>
      </c>
      <c r="AK1780" s="14"/>
      <c r="AL1780" s="14">
        <v>3.0791864714471501E-2</v>
      </c>
      <c r="AM1780" s="14">
        <v>1.1635602787829401E-2</v>
      </c>
      <c r="AN1780" s="14">
        <v>9.9333531766244293E-3</v>
      </c>
      <c r="AO1780" s="14">
        <v>3.8186894176636302E-2</v>
      </c>
      <c r="AP1780" s="14">
        <v>4.5207898498009602E-2</v>
      </c>
      <c r="AQ1780" s="14">
        <v>8.4328234068486801E-2</v>
      </c>
      <c r="AR1780" s="14"/>
      <c r="AS1780" s="14">
        <v>3.3607598537944497E-2</v>
      </c>
      <c r="AT1780" s="14">
        <v>6.2032158405005797E-2</v>
      </c>
      <c r="AU1780" s="14">
        <v>3.1405728311552902E-2</v>
      </c>
      <c r="AV1780" s="14">
        <v>1.8179194533170701E-2</v>
      </c>
      <c r="AW1780" s="14">
        <v>0</v>
      </c>
      <c r="AX1780" s="14"/>
      <c r="AY1780" s="14">
        <v>0.13053488646178299</v>
      </c>
      <c r="AZ1780" s="14">
        <v>9.5793967710036704E-2</v>
      </c>
      <c r="BA1780" s="14">
        <v>3.6561565636438399E-2</v>
      </c>
      <c r="BB1780" s="14">
        <v>2.3525366289631401E-2</v>
      </c>
      <c r="BC1780" s="14">
        <v>4.31438381310119E-2</v>
      </c>
      <c r="BD1780" s="14">
        <v>3.6446870361135801E-2</v>
      </c>
      <c r="BE1780" s="14">
        <v>4.30327908244156E-2</v>
      </c>
      <c r="BF1780" s="14">
        <v>3.4776391107411E-2</v>
      </c>
      <c r="BG1780" s="14">
        <v>3.9266740326107198E-2</v>
      </c>
      <c r="BH1780" s="14">
        <v>1.5651716139686699E-2</v>
      </c>
      <c r="BI1780" s="14">
        <v>5.7913186615194002E-3</v>
      </c>
      <c r="BJ1780" s="14">
        <v>3.6670699192537203E-2</v>
      </c>
      <c r="BK1780" s="14">
        <v>2.4295145482907801E-2</v>
      </c>
      <c r="BL1780" s="14">
        <v>3.2988109034587099E-2</v>
      </c>
      <c r="BM1780" s="14">
        <v>3.8053818941935602E-2</v>
      </c>
      <c r="BN1780" s="14">
        <v>0</v>
      </c>
      <c r="BO1780" s="14"/>
      <c r="BP1780" s="14">
        <v>2.90822625766653E-2</v>
      </c>
      <c r="BQ1780" s="14">
        <v>4.2925223933163802E-2</v>
      </c>
      <c r="BR1780" s="14">
        <v>4.1214627720713902E-2</v>
      </c>
      <c r="BS1780" s="14">
        <v>3.3713445730172299E-2</v>
      </c>
      <c r="BT1780" s="14">
        <v>3.8901347504621001E-2</v>
      </c>
      <c r="BU1780" s="14">
        <v>3.00337996276611E-2</v>
      </c>
      <c r="BV1780" s="14"/>
      <c r="BW1780" s="14">
        <v>3.0257975999560999E-2</v>
      </c>
      <c r="BX1780" s="14">
        <v>2.3081368549239901E-2</v>
      </c>
      <c r="BY1780" s="14" t="s">
        <v>120</v>
      </c>
      <c r="BZ1780" s="14">
        <v>7.7411662151499805E-2</v>
      </c>
      <c r="CA1780" s="14">
        <v>5.6655856156489597E-2</v>
      </c>
      <c r="CB1780" s="14">
        <v>3.59739026341971E-2</v>
      </c>
      <c r="CC1780" s="14">
        <v>4.6597907734238199E-2</v>
      </c>
      <c r="CD1780" s="14"/>
      <c r="CE1780" s="14">
        <v>4.2247271219452397E-2</v>
      </c>
      <c r="CF1780" s="14">
        <v>2.5031472476134999E-2</v>
      </c>
      <c r="CG1780" s="14">
        <v>5.3083912348635902E-2</v>
      </c>
      <c r="CH1780" s="14">
        <v>2.2648026104159499E-2</v>
      </c>
      <c r="CI1780" s="14"/>
      <c r="CJ1780" s="14">
        <v>2.59240541422475E-2</v>
      </c>
      <c r="CK1780" s="14">
        <v>3.3587332098106097E-2</v>
      </c>
      <c r="CL1780" s="14">
        <v>3.5622945384460702E-2</v>
      </c>
      <c r="CM1780" s="14">
        <v>8.3102962877516506E-2</v>
      </c>
      <c r="CN1780" s="14"/>
      <c r="CO1780" s="14">
        <v>2.6822734468348101E-2</v>
      </c>
      <c r="CP1780" s="14">
        <v>3.6319222470691401E-2</v>
      </c>
      <c r="CQ1780" s="14"/>
      <c r="CR1780" s="14">
        <v>1.5463135102415501E-2</v>
      </c>
      <c r="CS1780" s="14">
        <v>3.4788684788208499E-2</v>
      </c>
    </row>
    <row r="1781" spans="2:97" x14ac:dyDescent="0.3">
      <c r="B1781" t="s">
        <v>235</v>
      </c>
      <c r="C1781" s="14">
        <v>0.67313526945601998</v>
      </c>
      <c r="D1781" s="14">
        <v>0.67439434724688097</v>
      </c>
      <c r="E1781" s="14">
        <v>0.67093506444723305</v>
      </c>
      <c r="F1781" s="14"/>
      <c r="G1781" s="14">
        <v>0.61672249454982198</v>
      </c>
      <c r="H1781" s="14">
        <v>0.67587527367071998</v>
      </c>
      <c r="I1781" s="14">
        <v>0.69966997814878196</v>
      </c>
      <c r="J1781" s="14">
        <v>0.63535516946387205</v>
      </c>
      <c r="K1781" s="14">
        <v>0.70709650053775697</v>
      </c>
      <c r="L1781" s="14">
        <v>0.69446865785075795</v>
      </c>
      <c r="M1781" s="14"/>
      <c r="N1781" s="14">
        <v>0.68924908658293504</v>
      </c>
      <c r="O1781" s="14">
        <v>0.65755281712985003</v>
      </c>
      <c r="P1781" s="14">
        <v>0.66581607543363697</v>
      </c>
      <c r="Q1781" s="14">
        <v>0.67641423999444295</v>
      </c>
      <c r="R1781" s="14"/>
      <c r="S1781" s="14">
        <v>0.70325688431345101</v>
      </c>
      <c r="T1781" s="14">
        <v>0.63266434476001698</v>
      </c>
      <c r="U1781" s="14">
        <v>0.66151666200362003</v>
      </c>
      <c r="V1781" s="14">
        <v>0.70347291944118995</v>
      </c>
      <c r="W1781" s="14">
        <v>0.66637743457180498</v>
      </c>
      <c r="X1781" s="14">
        <v>0.64218372609262397</v>
      </c>
      <c r="Y1781" s="14">
        <v>0.59591093145073404</v>
      </c>
      <c r="Z1781" s="14">
        <v>0.637242651523515</v>
      </c>
      <c r="AA1781" s="14">
        <v>0.786299900313151</v>
      </c>
      <c r="AB1781" s="14">
        <v>0.634847339321848</v>
      </c>
      <c r="AC1781" s="14">
        <v>0.68085813987615096</v>
      </c>
      <c r="AD1781" s="14">
        <v>0.69702261207615601</v>
      </c>
      <c r="AE1781" s="14"/>
      <c r="AF1781" s="14">
        <v>0.71063637917975697</v>
      </c>
      <c r="AG1781" s="14">
        <v>0.68786720449219596</v>
      </c>
      <c r="AH1781" s="14">
        <v>0.65871965523481302</v>
      </c>
      <c r="AI1781" s="14">
        <v>0.64516270274151299</v>
      </c>
      <c r="AJ1781" s="14">
        <v>0.72211488385856704</v>
      </c>
      <c r="AK1781" s="14"/>
      <c r="AL1781" s="14">
        <v>0.68870444411782805</v>
      </c>
      <c r="AM1781" s="14">
        <v>0.73631302924959796</v>
      </c>
      <c r="AN1781" s="14">
        <v>0.68445503170683897</v>
      </c>
      <c r="AO1781" s="14">
        <v>0.65307837055472295</v>
      </c>
      <c r="AP1781" s="14">
        <v>0.67996274531139</v>
      </c>
      <c r="AQ1781" s="14">
        <v>0.58114943388845497</v>
      </c>
      <c r="AR1781" s="14"/>
      <c r="AS1781" s="14">
        <v>0.67990454866150296</v>
      </c>
      <c r="AT1781" s="14">
        <v>0.63659251548268903</v>
      </c>
      <c r="AU1781" s="14">
        <v>0.68592787432368796</v>
      </c>
      <c r="AV1781" s="14">
        <v>0.71053130649015095</v>
      </c>
      <c r="AW1781" s="14">
        <v>0.78006718971892697</v>
      </c>
      <c r="AX1781" s="14"/>
      <c r="AY1781" s="14">
        <v>0.62148092693831003</v>
      </c>
      <c r="AZ1781" s="14">
        <v>0.66139588947775296</v>
      </c>
      <c r="BA1781" s="14">
        <v>0.70533111211523802</v>
      </c>
      <c r="BB1781" s="14">
        <v>0.67827545329899197</v>
      </c>
      <c r="BC1781" s="14">
        <v>0.67246902840151201</v>
      </c>
      <c r="BD1781" s="14">
        <v>0.69754465118240105</v>
      </c>
      <c r="BE1781" s="14">
        <v>0.64397989788280396</v>
      </c>
      <c r="BF1781" s="14">
        <v>0.67636463403392699</v>
      </c>
      <c r="BG1781" s="14">
        <v>0.63791366159989005</v>
      </c>
      <c r="BH1781" s="14">
        <v>0.63604422709570596</v>
      </c>
      <c r="BI1781" s="14">
        <v>0.67392120755631402</v>
      </c>
      <c r="BJ1781" s="14">
        <v>0.65609530595188603</v>
      </c>
      <c r="BK1781" s="14">
        <v>0.71449847166518199</v>
      </c>
      <c r="BL1781" s="14">
        <v>0.537559235223808</v>
      </c>
      <c r="BM1781" s="14">
        <v>0.62753365374236603</v>
      </c>
      <c r="BN1781" s="14">
        <v>0.805148162758896</v>
      </c>
      <c r="BO1781" s="14"/>
      <c r="BP1781" s="14">
        <v>0.68521998522995797</v>
      </c>
      <c r="BQ1781" s="14">
        <v>0.66632263521893997</v>
      </c>
      <c r="BR1781" s="14">
        <v>0.65955491796851695</v>
      </c>
      <c r="BS1781" s="14">
        <v>0.69299261450039595</v>
      </c>
      <c r="BT1781" s="14">
        <v>0.63519366815886003</v>
      </c>
      <c r="BU1781" s="14">
        <v>0.692451171806998</v>
      </c>
      <c r="BV1781" s="14"/>
      <c r="BW1781" s="14">
        <v>0.70502546019310897</v>
      </c>
      <c r="BX1781" s="14">
        <v>0.65314142939397302</v>
      </c>
      <c r="BY1781" s="14" t="s">
        <v>120</v>
      </c>
      <c r="BZ1781" s="14">
        <v>0.65057370218226096</v>
      </c>
      <c r="CA1781" s="14">
        <v>0.66680631753669195</v>
      </c>
      <c r="CB1781" s="14">
        <v>0.66772353790985906</v>
      </c>
      <c r="CC1781" s="14">
        <v>0.53824824568708096</v>
      </c>
      <c r="CD1781" s="14"/>
      <c r="CE1781" s="14">
        <v>0.67068758829242103</v>
      </c>
      <c r="CF1781" s="14">
        <v>0.68921466280567001</v>
      </c>
      <c r="CG1781" s="14">
        <v>0.63353547516850095</v>
      </c>
      <c r="CH1781" s="14">
        <v>0.70726800928020495</v>
      </c>
      <c r="CI1781" s="14"/>
      <c r="CJ1781" s="14">
        <v>0.70432731813585303</v>
      </c>
      <c r="CK1781" s="14">
        <v>0.67443844076006498</v>
      </c>
      <c r="CL1781" s="14">
        <v>0.66555946460188697</v>
      </c>
      <c r="CM1781" s="14">
        <v>0.64970312762183902</v>
      </c>
      <c r="CN1781" s="14"/>
      <c r="CO1781" s="14">
        <v>0.73475196227436301</v>
      </c>
      <c r="CP1781" s="14">
        <v>0.66670930938873196</v>
      </c>
      <c r="CQ1781" s="14"/>
      <c r="CR1781" s="14">
        <v>0.70451815515753902</v>
      </c>
      <c r="CS1781" s="14">
        <v>0.66977458553435698</v>
      </c>
    </row>
    <row r="1782" spans="2:97" x14ac:dyDescent="0.3">
      <c r="B1782" t="s">
        <v>236</v>
      </c>
      <c r="C1782" s="14">
        <v>7.5416956122770898E-2</v>
      </c>
      <c r="D1782" s="14">
        <v>8.5131433062097597E-2</v>
      </c>
      <c r="E1782" s="14">
        <v>6.6137874761981602E-2</v>
      </c>
      <c r="F1782" s="14"/>
      <c r="G1782" s="14">
        <v>0.12194251260637801</v>
      </c>
      <c r="H1782" s="14">
        <v>8.3535649776613999E-2</v>
      </c>
      <c r="I1782" s="14">
        <v>6.7785137918082994E-2</v>
      </c>
      <c r="J1782" s="14">
        <v>7.1207560793264096E-2</v>
      </c>
      <c r="K1782" s="14">
        <v>6.4109558234363803E-2</v>
      </c>
      <c r="L1782" s="14">
        <v>5.5254851574873698E-2</v>
      </c>
      <c r="M1782" s="14"/>
      <c r="N1782" s="14">
        <v>8.7309426401446205E-2</v>
      </c>
      <c r="O1782" s="14">
        <v>6.9859384588618206E-2</v>
      </c>
      <c r="P1782" s="14">
        <v>7.8717610282471998E-2</v>
      </c>
      <c r="Q1782" s="14">
        <v>6.6370305925238404E-2</v>
      </c>
      <c r="R1782" s="14"/>
      <c r="S1782" s="14">
        <v>7.5442487385357901E-2</v>
      </c>
      <c r="T1782" s="14">
        <v>8.1444901284908097E-2</v>
      </c>
      <c r="U1782" s="14">
        <v>6.7132819969285204E-2</v>
      </c>
      <c r="V1782" s="14">
        <v>6.2785717254986995E-2</v>
      </c>
      <c r="W1782" s="14">
        <v>0.123094944462215</v>
      </c>
      <c r="X1782" s="14">
        <v>0.113996127660715</v>
      </c>
      <c r="Y1782" s="14">
        <v>0.10803568046960201</v>
      </c>
      <c r="Z1782" s="14">
        <v>0.11539653207553301</v>
      </c>
      <c r="AA1782" s="14">
        <v>4.43664487253927E-2</v>
      </c>
      <c r="AB1782" s="14">
        <v>3.9254099667529699E-2</v>
      </c>
      <c r="AC1782" s="14">
        <v>3.9554768907137397E-2</v>
      </c>
      <c r="AD1782" s="14">
        <v>2.4089806751440599E-2</v>
      </c>
      <c r="AE1782" s="14"/>
      <c r="AF1782" s="14">
        <v>8.6351152854975299E-2</v>
      </c>
      <c r="AG1782" s="14">
        <v>7.1273957008638797E-2</v>
      </c>
      <c r="AH1782" s="14">
        <v>7.5123520611926994E-2</v>
      </c>
      <c r="AI1782" s="14">
        <v>8.2570853178604506E-2</v>
      </c>
      <c r="AJ1782" s="14">
        <v>4.3359299095870101E-2</v>
      </c>
      <c r="AK1782" s="14"/>
      <c r="AL1782" s="14">
        <v>9.0320674446591698E-2</v>
      </c>
      <c r="AM1782" s="14">
        <v>6.1312174875912798E-2</v>
      </c>
      <c r="AN1782" s="14">
        <v>6.6471421419518506E-2</v>
      </c>
      <c r="AO1782" s="14">
        <v>8.4280889007295606E-2</v>
      </c>
      <c r="AP1782" s="14">
        <v>9.5844082520087096E-2</v>
      </c>
      <c r="AQ1782" s="14">
        <v>5.0937225958205601E-2</v>
      </c>
      <c r="AR1782" s="14"/>
      <c r="AS1782" s="14">
        <v>7.6268072028098502E-2</v>
      </c>
      <c r="AT1782" s="14">
        <v>6.1671330824624601E-2</v>
      </c>
      <c r="AU1782" s="14">
        <v>7.1735442160570206E-2</v>
      </c>
      <c r="AV1782" s="14">
        <v>0.114552059205419</v>
      </c>
      <c r="AW1782" s="14">
        <v>7.3668078602496703E-2</v>
      </c>
      <c r="AX1782" s="14"/>
      <c r="AY1782" s="14">
        <v>0.178613727079904</v>
      </c>
      <c r="AZ1782" s="14">
        <v>6.3061549192314006E-2</v>
      </c>
      <c r="BA1782" s="14">
        <v>3.6493064316428903E-2</v>
      </c>
      <c r="BB1782" s="14">
        <v>8.0976743571166396E-2</v>
      </c>
      <c r="BC1782" s="14">
        <v>5.6949695085906402E-2</v>
      </c>
      <c r="BD1782" s="14">
        <v>4.3381703328110498E-2</v>
      </c>
      <c r="BE1782" s="14">
        <v>6.3679406397622498E-2</v>
      </c>
      <c r="BF1782" s="14">
        <v>6.7674694641725305E-2</v>
      </c>
      <c r="BG1782" s="14">
        <v>0.124600248109138</v>
      </c>
      <c r="BH1782" s="14">
        <v>0.13258029734059101</v>
      </c>
      <c r="BI1782" s="14">
        <v>0.107766943340636</v>
      </c>
      <c r="BJ1782" s="14">
        <v>4.9561940218974102E-2</v>
      </c>
      <c r="BK1782" s="14">
        <v>8.2982815830641196E-2</v>
      </c>
      <c r="BL1782" s="14">
        <v>0.18122721722687499</v>
      </c>
      <c r="BM1782" s="14">
        <v>7.3366971289470798E-2</v>
      </c>
      <c r="BN1782" s="14">
        <v>0.10254436883259201</v>
      </c>
      <c r="BO1782" s="14"/>
      <c r="BP1782" s="14">
        <v>9.2187814927368494E-2</v>
      </c>
      <c r="BQ1782" s="14">
        <v>6.3626701552989606E-2</v>
      </c>
      <c r="BR1782" s="14">
        <v>8.06935872011144E-2</v>
      </c>
      <c r="BS1782" s="14">
        <v>6.4803119570072898E-2</v>
      </c>
      <c r="BT1782" s="14">
        <v>8.4902335076054297E-2</v>
      </c>
      <c r="BU1782" s="14">
        <v>6.6468385325146206E-2</v>
      </c>
      <c r="BV1782" s="14"/>
      <c r="BW1782" s="14">
        <v>6.5212744701422701E-2</v>
      </c>
      <c r="BX1782" s="14">
        <v>7.0716993954743707E-2</v>
      </c>
      <c r="BY1782" s="14" t="s">
        <v>120</v>
      </c>
      <c r="BZ1782" s="14">
        <v>9.7521787137983901E-2</v>
      </c>
      <c r="CA1782" s="14">
        <v>5.1009475850110897E-2</v>
      </c>
      <c r="CB1782" s="14">
        <v>8.1883708668227903E-2</v>
      </c>
      <c r="CC1782" s="14">
        <v>0.17150558165774499</v>
      </c>
      <c r="CD1782" s="14"/>
      <c r="CE1782" s="14">
        <v>0.100204683273828</v>
      </c>
      <c r="CF1782" s="14">
        <v>7.2083642617271002E-2</v>
      </c>
      <c r="CG1782" s="14">
        <v>7.3638169054224906E-2</v>
      </c>
      <c r="CH1782" s="14">
        <v>7.1838742118752394E-2</v>
      </c>
      <c r="CI1782" s="14"/>
      <c r="CJ1782" s="14">
        <v>7.8409538254878702E-2</v>
      </c>
      <c r="CK1782" s="14">
        <v>8.2467143444013305E-2</v>
      </c>
      <c r="CL1782" s="14">
        <v>7.0952243103519094E-2</v>
      </c>
      <c r="CM1782" s="14">
        <v>8.3620223136658095E-2</v>
      </c>
      <c r="CN1782" s="14"/>
      <c r="CO1782" s="14">
        <v>6.8240230000026103E-2</v>
      </c>
      <c r="CP1782" s="14">
        <v>7.4935677956447594E-2</v>
      </c>
      <c r="CQ1782" s="14"/>
      <c r="CR1782" s="14">
        <v>8.4261322308008799E-2</v>
      </c>
      <c r="CS1782" s="14">
        <v>7.7537267593456305E-2</v>
      </c>
    </row>
    <row r="1783" spans="2:97" x14ac:dyDescent="0.3">
      <c r="B1783" t="s">
        <v>237</v>
      </c>
      <c r="C1783" s="14">
        <v>0.59771831333324998</v>
      </c>
      <c r="D1783" s="14">
        <v>0.58926291418478405</v>
      </c>
      <c r="E1783" s="14">
        <v>0.60479718968525098</v>
      </c>
      <c r="F1783" s="14"/>
      <c r="G1783" s="14">
        <v>0.49477998194344303</v>
      </c>
      <c r="H1783" s="14">
        <v>0.59233962389410599</v>
      </c>
      <c r="I1783" s="14">
        <v>0.63188484023069902</v>
      </c>
      <c r="J1783" s="14">
        <v>0.56414760867060798</v>
      </c>
      <c r="K1783" s="14">
        <v>0.64298694230339304</v>
      </c>
      <c r="L1783" s="14">
        <v>0.63921380627588498</v>
      </c>
      <c r="M1783" s="14"/>
      <c r="N1783" s="14">
        <v>0.60193966018148903</v>
      </c>
      <c r="O1783" s="14">
        <v>0.58769343254123196</v>
      </c>
      <c r="P1783" s="14">
        <v>0.58709846515116504</v>
      </c>
      <c r="Q1783" s="14">
        <v>0.61004393406920399</v>
      </c>
      <c r="R1783" s="14"/>
      <c r="S1783" s="14">
        <v>0.62781439692809304</v>
      </c>
      <c r="T1783" s="14">
        <v>0.55121944347510898</v>
      </c>
      <c r="U1783" s="14">
        <v>0.59438384203433403</v>
      </c>
      <c r="V1783" s="14">
        <v>0.64068720218620301</v>
      </c>
      <c r="W1783" s="14">
        <v>0.54328249010958996</v>
      </c>
      <c r="X1783" s="14">
        <v>0.52818759843190999</v>
      </c>
      <c r="Y1783" s="14">
        <v>0.48787525098113199</v>
      </c>
      <c r="Z1783" s="14">
        <v>0.52184611944798198</v>
      </c>
      <c r="AA1783" s="14">
        <v>0.74193345158775903</v>
      </c>
      <c r="AB1783" s="14">
        <v>0.59559323965431799</v>
      </c>
      <c r="AC1783" s="14">
        <v>0.64130337096901402</v>
      </c>
      <c r="AD1783" s="14">
        <v>0.672932805324716</v>
      </c>
      <c r="AE1783" s="14"/>
      <c r="AF1783" s="14">
        <v>0.62428522632478201</v>
      </c>
      <c r="AG1783" s="14">
        <v>0.61659324748355704</v>
      </c>
      <c r="AH1783" s="14">
        <v>0.58359613462288595</v>
      </c>
      <c r="AI1783" s="14">
        <v>0.56259184956290798</v>
      </c>
      <c r="AJ1783" s="14">
        <v>0.67875558476269704</v>
      </c>
      <c r="AK1783" s="14"/>
      <c r="AL1783" s="14">
        <v>0.59838376967123597</v>
      </c>
      <c r="AM1783" s="14">
        <v>0.67500085437368496</v>
      </c>
      <c r="AN1783" s="14">
        <v>0.61798361028731996</v>
      </c>
      <c r="AO1783" s="14">
        <v>0.56879748154742704</v>
      </c>
      <c r="AP1783" s="14">
        <v>0.58411866279130298</v>
      </c>
      <c r="AQ1783" s="14">
        <v>0.53021220793025003</v>
      </c>
      <c r="AR1783" s="14"/>
      <c r="AS1783" s="14">
        <v>0.60363647663340403</v>
      </c>
      <c r="AT1783" s="14">
        <v>0.57492118465806497</v>
      </c>
      <c r="AU1783" s="14">
        <v>0.61419243216311803</v>
      </c>
      <c r="AV1783" s="14">
        <v>0.59597924728473195</v>
      </c>
      <c r="AW1783" s="14">
        <v>0.70639911111643106</v>
      </c>
      <c r="AX1783" s="14"/>
      <c r="AY1783" s="14">
        <v>0.442867199858406</v>
      </c>
      <c r="AZ1783" s="14">
        <v>0.59833434028543897</v>
      </c>
      <c r="BA1783" s="14">
        <v>0.66883804779880895</v>
      </c>
      <c r="BB1783" s="14">
        <v>0.59729870972782595</v>
      </c>
      <c r="BC1783" s="14">
        <v>0.61551933331560504</v>
      </c>
      <c r="BD1783" s="14">
        <v>0.65416294785429097</v>
      </c>
      <c r="BE1783" s="14">
        <v>0.58030049148518204</v>
      </c>
      <c r="BF1783" s="14">
        <v>0.60868993939220195</v>
      </c>
      <c r="BG1783" s="14">
        <v>0.51331341349075299</v>
      </c>
      <c r="BH1783" s="14">
        <v>0.503463929755115</v>
      </c>
      <c r="BI1783" s="14">
        <v>0.56615426421567805</v>
      </c>
      <c r="BJ1783" s="14">
        <v>0.60653336573291206</v>
      </c>
      <c r="BK1783" s="14">
        <v>0.63151565583454095</v>
      </c>
      <c r="BL1783" s="14">
        <v>0.35633201799693298</v>
      </c>
      <c r="BM1783" s="14">
        <v>0.55416668245289502</v>
      </c>
      <c r="BN1783" s="14">
        <v>0.70260379392630401</v>
      </c>
      <c r="BO1783" s="14"/>
      <c r="BP1783" s="14">
        <v>0.59303217030259003</v>
      </c>
      <c r="BQ1783" s="14">
        <v>0.60269593366594998</v>
      </c>
      <c r="BR1783" s="14">
        <v>0.57886133076740198</v>
      </c>
      <c r="BS1783" s="14">
        <v>0.62818949493032294</v>
      </c>
      <c r="BT1783" s="14">
        <v>0.55029133308280498</v>
      </c>
      <c r="BU1783" s="14">
        <v>0.62598278648185202</v>
      </c>
      <c r="BV1783" s="14"/>
      <c r="BW1783" s="14">
        <v>0.63981271549168595</v>
      </c>
      <c r="BX1783" s="14">
        <v>0.58242443543922895</v>
      </c>
      <c r="BY1783" s="14" t="s">
        <v>120</v>
      </c>
      <c r="BZ1783" s="14">
        <v>0.55305191504427698</v>
      </c>
      <c r="CA1783" s="14">
        <v>0.615796841686581</v>
      </c>
      <c r="CB1783" s="14">
        <v>0.58583982924163103</v>
      </c>
      <c r="CC1783" s="14">
        <v>0.36674266402933697</v>
      </c>
      <c r="CD1783" s="14"/>
      <c r="CE1783" s="14">
        <v>0.570482905018592</v>
      </c>
      <c r="CF1783" s="14">
        <v>0.61713102018839905</v>
      </c>
      <c r="CG1783" s="14">
        <v>0.55989730611427602</v>
      </c>
      <c r="CH1783" s="14">
        <v>0.63542926716145298</v>
      </c>
      <c r="CI1783" s="14"/>
      <c r="CJ1783" s="14">
        <v>0.62591777988097397</v>
      </c>
      <c r="CK1783" s="14">
        <v>0.59197129731605203</v>
      </c>
      <c r="CL1783" s="14">
        <v>0.59460722149836798</v>
      </c>
      <c r="CM1783" s="14">
        <v>0.56608290448518095</v>
      </c>
      <c r="CN1783" s="14"/>
      <c r="CO1783" s="14">
        <v>0.66651173227433702</v>
      </c>
      <c r="CP1783" s="14">
        <v>0.59177363143228501</v>
      </c>
      <c r="CQ1783" s="14"/>
      <c r="CR1783" s="14">
        <v>0.62025683284953004</v>
      </c>
      <c r="CS1783" s="14">
        <v>0.59223731794089995</v>
      </c>
    </row>
    <row r="1784" spans="2:97" x14ac:dyDescent="0.3">
      <c r="C1784" s="14"/>
      <c r="D1784" s="14"/>
      <c r="E1784" s="14"/>
      <c r="F1784" s="14"/>
      <c r="G1784" s="14"/>
      <c r="H1784" s="14"/>
      <c r="I1784" s="14"/>
      <c r="J1784" s="14"/>
      <c r="K1784" s="14"/>
      <c r="L1784" s="14"/>
      <c r="M1784" s="14"/>
      <c r="N1784" s="14"/>
      <c r="O1784" s="14"/>
      <c r="P1784" s="14"/>
      <c r="Q1784" s="14"/>
      <c r="R1784" s="14"/>
      <c r="S1784" s="14"/>
      <c r="T1784" s="14"/>
      <c r="U1784" s="14"/>
      <c r="V1784" s="14"/>
      <c r="W1784" s="14"/>
      <c r="X1784" s="14"/>
      <c r="Y1784" s="14"/>
      <c r="Z1784" s="14"/>
      <c r="AA1784" s="14"/>
      <c r="AB1784" s="14"/>
      <c r="AC1784" s="14"/>
      <c r="AD1784" s="14"/>
      <c r="AE1784" s="14"/>
      <c r="AF1784" s="14"/>
      <c r="AG1784" s="14"/>
      <c r="AH1784" s="14"/>
      <c r="AI1784" s="14"/>
      <c r="AJ1784" s="14"/>
      <c r="AK1784" s="14"/>
      <c r="AL1784" s="14"/>
      <c r="AM1784" s="14"/>
      <c r="AN1784" s="14"/>
      <c r="AO1784" s="14"/>
      <c r="AP1784" s="14"/>
      <c r="AQ1784" s="14"/>
      <c r="AR1784" s="14"/>
      <c r="AS1784" s="14"/>
      <c r="AT1784" s="14"/>
      <c r="AU1784" s="14"/>
      <c r="AV1784" s="14"/>
      <c r="AW1784" s="14"/>
      <c r="AX1784" s="14"/>
      <c r="AY1784" s="14"/>
      <c r="AZ1784" s="14"/>
      <c r="BA1784" s="14"/>
      <c r="BB1784" s="14"/>
      <c r="BC1784" s="14"/>
      <c r="BD1784" s="14"/>
      <c r="BE1784" s="14"/>
      <c r="BF1784" s="14"/>
      <c r="BG1784" s="14"/>
      <c r="BH1784" s="14"/>
      <c r="BI1784" s="14"/>
      <c r="BJ1784" s="14"/>
      <c r="BK1784" s="14"/>
      <c r="BL1784" s="14"/>
      <c r="BM1784" s="14"/>
      <c r="BN1784" s="14"/>
      <c r="BO1784" s="14"/>
      <c r="BP1784" s="14"/>
      <c r="BQ1784" s="14"/>
      <c r="BR1784" s="14"/>
      <c r="BS1784" s="14"/>
      <c r="BT1784" s="14"/>
      <c r="BU1784" s="14"/>
      <c r="BV1784" s="14"/>
      <c r="BW1784" s="14"/>
      <c r="BX1784" s="14"/>
      <c r="BY1784" s="14"/>
      <c r="BZ1784" s="14"/>
      <c r="CA1784" s="14"/>
      <c r="CB1784" s="14"/>
      <c r="CC1784" s="14"/>
      <c r="CD1784" s="14"/>
      <c r="CE1784" s="14"/>
      <c r="CF1784" s="14"/>
      <c r="CG1784" s="14"/>
      <c r="CH1784" s="14"/>
      <c r="CI1784" s="14"/>
      <c r="CJ1784" s="14"/>
      <c r="CK1784" s="14"/>
      <c r="CL1784" s="14"/>
      <c r="CM1784" s="14"/>
      <c r="CN1784" s="14"/>
      <c r="CO1784" s="14"/>
      <c r="CP1784" s="14"/>
      <c r="CQ1784" s="14"/>
      <c r="CR1784" s="14"/>
      <c r="CS1784" s="14"/>
    </row>
    <row r="1785" spans="2:97" x14ac:dyDescent="0.3">
      <c r="B1785" s="6" t="s">
        <v>624</v>
      </c>
      <c r="C1785" s="14"/>
      <c r="D1785" s="14"/>
      <c r="E1785" s="14"/>
      <c r="F1785" s="14"/>
      <c r="G1785" s="14"/>
      <c r="H1785" s="14"/>
      <c r="I1785" s="14"/>
      <c r="J1785" s="14"/>
      <c r="K1785" s="14"/>
      <c r="L1785" s="14"/>
      <c r="M1785" s="14"/>
      <c r="N1785" s="14"/>
      <c r="O1785" s="14"/>
      <c r="P1785" s="14"/>
      <c r="Q1785" s="14"/>
      <c r="R1785" s="14"/>
      <c r="S1785" s="14"/>
      <c r="T1785" s="14"/>
      <c r="U1785" s="14"/>
      <c r="V1785" s="14"/>
      <c r="W1785" s="14"/>
      <c r="X1785" s="14"/>
      <c r="Y1785" s="14"/>
      <c r="Z1785" s="14"/>
      <c r="AA1785" s="14"/>
      <c r="AB1785" s="14"/>
      <c r="AC1785" s="14"/>
      <c r="AD1785" s="14"/>
      <c r="AE1785" s="14"/>
      <c r="AF1785" s="14"/>
      <c r="AG1785" s="14"/>
      <c r="AH1785" s="14"/>
      <c r="AI1785" s="14"/>
      <c r="AJ1785" s="14"/>
      <c r="AK1785" s="14"/>
      <c r="AL1785" s="14"/>
      <c r="AM1785" s="14"/>
      <c r="AN1785" s="14"/>
      <c r="AO1785" s="14"/>
      <c r="AP1785" s="14"/>
      <c r="AQ1785" s="14"/>
      <c r="AR1785" s="14"/>
      <c r="AS1785" s="14"/>
      <c r="AT1785" s="14"/>
      <c r="AU1785" s="14"/>
      <c r="AV1785" s="14"/>
      <c r="AW1785" s="14"/>
      <c r="AX1785" s="14"/>
      <c r="AY1785" s="14"/>
      <c r="AZ1785" s="14"/>
      <c r="BA1785" s="14"/>
      <c r="BB1785" s="14"/>
      <c r="BC1785" s="14"/>
      <c r="BD1785" s="14"/>
      <c r="BE1785" s="14"/>
      <c r="BF1785" s="14"/>
      <c r="BG1785" s="14"/>
      <c r="BH1785" s="14"/>
      <c r="BI1785" s="14"/>
      <c r="BJ1785" s="14"/>
      <c r="BK1785" s="14"/>
      <c r="BL1785" s="14"/>
      <c r="BM1785" s="14"/>
      <c r="BN1785" s="14"/>
      <c r="BO1785" s="14"/>
      <c r="BP1785" s="14"/>
      <c r="BQ1785" s="14"/>
      <c r="BR1785" s="14"/>
      <c r="BS1785" s="14"/>
      <c r="BT1785" s="14"/>
      <c r="BU1785" s="14"/>
      <c r="BV1785" s="14"/>
      <c r="BW1785" s="14"/>
      <c r="BX1785" s="14"/>
      <c r="BY1785" s="14"/>
      <c r="BZ1785" s="14"/>
      <c r="CA1785" s="14"/>
      <c r="CB1785" s="14"/>
      <c r="CC1785" s="14"/>
      <c r="CD1785" s="14"/>
      <c r="CE1785" s="14"/>
      <c r="CF1785" s="14"/>
      <c r="CG1785" s="14"/>
      <c r="CH1785" s="14"/>
      <c r="CI1785" s="14"/>
      <c r="CJ1785" s="14"/>
      <c r="CK1785" s="14"/>
      <c r="CL1785" s="14"/>
      <c r="CM1785" s="14"/>
      <c r="CN1785" s="14"/>
      <c r="CO1785" s="14"/>
      <c r="CP1785" s="14"/>
      <c r="CQ1785" s="14"/>
      <c r="CR1785" s="14"/>
      <c r="CS1785" s="14"/>
    </row>
    <row r="1786" spans="2:97" x14ac:dyDescent="0.3">
      <c r="B1786" s="24" t="s">
        <v>118</v>
      </c>
      <c r="C1786" s="14"/>
      <c r="D1786" s="14"/>
      <c r="E1786" s="14"/>
      <c r="F1786" s="14"/>
      <c r="G1786" s="14"/>
      <c r="H1786" s="14"/>
      <c r="I1786" s="14"/>
      <c r="J1786" s="14"/>
      <c r="K1786" s="14"/>
      <c r="L1786" s="14"/>
      <c r="M1786" s="14"/>
      <c r="N1786" s="14"/>
      <c r="O1786" s="14"/>
      <c r="P1786" s="14"/>
      <c r="Q1786" s="14"/>
      <c r="R1786" s="14"/>
      <c r="S1786" s="14"/>
      <c r="T1786" s="14"/>
      <c r="U1786" s="14"/>
      <c r="V1786" s="14"/>
      <c r="W1786" s="14"/>
      <c r="X1786" s="14"/>
      <c r="Y1786" s="14"/>
      <c r="Z1786" s="14"/>
      <c r="AA1786" s="14"/>
      <c r="AB1786" s="14"/>
      <c r="AC1786" s="14"/>
      <c r="AD1786" s="14"/>
      <c r="AE1786" s="14"/>
      <c r="AF1786" s="14"/>
      <c r="AG1786" s="14"/>
      <c r="AH1786" s="14"/>
      <c r="AI1786" s="14"/>
      <c r="AJ1786" s="14"/>
      <c r="AK1786" s="14"/>
      <c r="AL1786" s="14"/>
      <c r="AM1786" s="14"/>
      <c r="AN1786" s="14"/>
      <c r="AO1786" s="14"/>
      <c r="AP1786" s="14"/>
      <c r="AQ1786" s="14"/>
      <c r="AR1786" s="14"/>
      <c r="AS1786" s="14"/>
      <c r="AT1786" s="14"/>
      <c r="AU1786" s="14"/>
      <c r="AV1786" s="14"/>
      <c r="AW1786" s="14"/>
      <c r="AX1786" s="14"/>
      <c r="AY1786" s="14"/>
      <c r="AZ1786" s="14"/>
      <c r="BA1786" s="14"/>
      <c r="BB1786" s="14"/>
      <c r="BC1786" s="14"/>
      <c r="BD1786" s="14"/>
      <c r="BE1786" s="14"/>
      <c r="BF1786" s="14"/>
      <c r="BG1786" s="14"/>
      <c r="BH1786" s="14"/>
      <c r="BI1786" s="14"/>
      <c r="BJ1786" s="14"/>
      <c r="BK1786" s="14"/>
      <c r="BL1786" s="14"/>
      <c r="BM1786" s="14"/>
      <c r="BN1786" s="14"/>
      <c r="BO1786" s="14"/>
      <c r="BP1786" s="14"/>
      <c r="BQ1786" s="14"/>
      <c r="BR1786" s="14"/>
      <c r="BS1786" s="14"/>
      <c r="BT1786" s="14"/>
      <c r="BU1786" s="14"/>
      <c r="BV1786" s="14"/>
      <c r="BW1786" s="14"/>
      <c r="BX1786" s="14"/>
      <c r="BY1786" s="14"/>
      <c r="BZ1786" s="14"/>
      <c r="CA1786" s="14"/>
      <c r="CB1786" s="14"/>
      <c r="CC1786" s="14"/>
      <c r="CD1786" s="14"/>
      <c r="CE1786" s="14"/>
      <c r="CF1786" s="14"/>
      <c r="CG1786" s="14"/>
      <c r="CH1786" s="14"/>
      <c r="CI1786" s="14"/>
      <c r="CJ1786" s="14"/>
      <c r="CK1786" s="14"/>
      <c r="CL1786" s="14"/>
      <c r="CM1786" s="14"/>
      <c r="CN1786" s="14"/>
      <c r="CO1786" s="14"/>
      <c r="CP1786" s="14"/>
      <c r="CQ1786" s="14"/>
      <c r="CR1786" s="14"/>
      <c r="CS1786" s="14"/>
    </row>
    <row r="1787" spans="2:97" x14ac:dyDescent="0.3">
      <c r="B1787" t="s">
        <v>230</v>
      </c>
      <c r="C1787" s="14">
        <v>0.289834000595523</v>
      </c>
      <c r="D1787" s="14">
        <v>0.264754584350816</v>
      </c>
      <c r="E1787" s="14">
        <v>0.313165945203911</v>
      </c>
      <c r="F1787" s="14"/>
      <c r="G1787" s="14">
        <v>0.27054932488828098</v>
      </c>
      <c r="H1787" s="14">
        <v>0.34344374097194103</v>
      </c>
      <c r="I1787" s="14">
        <v>0.274756303978822</v>
      </c>
      <c r="J1787" s="14">
        <v>0.26085699340405799</v>
      </c>
      <c r="K1787" s="14">
        <v>0.27272534047517599</v>
      </c>
      <c r="L1787" s="14">
        <v>0.30618986778178398</v>
      </c>
      <c r="M1787" s="14"/>
      <c r="N1787" s="14">
        <v>0.30343140562833998</v>
      </c>
      <c r="O1787" s="14">
        <v>0.26206873739561698</v>
      </c>
      <c r="P1787" s="14">
        <v>0.30462251999527901</v>
      </c>
      <c r="Q1787" s="14">
        <v>0.28844484095038703</v>
      </c>
      <c r="R1787" s="14"/>
      <c r="S1787" s="14">
        <v>0.34107543140891899</v>
      </c>
      <c r="T1787" s="14">
        <v>0.30014199045047901</v>
      </c>
      <c r="U1787" s="14">
        <v>0.28957162832157401</v>
      </c>
      <c r="V1787" s="14">
        <v>0.32291621258152098</v>
      </c>
      <c r="W1787" s="14">
        <v>0.16199267139739201</v>
      </c>
      <c r="X1787" s="14">
        <v>0.23179100034615699</v>
      </c>
      <c r="Y1787" s="14">
        <v>0.25068576549675198</v>
      </c>
      <c r="Z1787" s="14">
        <v>0.29753799453859298</v>
      </c>
      <c r="AA1787" s="14">
        <v>0.36692792190228601</v>
      </c>
      <c r="AB1787" s="14">
        <v>0.262307890222581</v>
      </c>
      <c r="AC1787" s="14">
        <v>0.27389887541186397</v>
      </c>
      <c r="AD1787" s="14">
        <v>0.30097425086391399</v>
      </c>
      <c r="AE1787" s="14"/>
      <c r="AF1787" s="14">
        <v>0.28528523899055303</v>
      </c>
      <c r="AG1787" s="14">
        <v>0.30879791366392101</v>
      </c>
      <c r="AH1787" s="14">
        <v>0.27850085035231598</v>
      </c>
      <c r="AI1787" s="14">
        <v>0.31837308415332</v>
      </c>
      <c r="AJ1787" s="14">
        <v>0.29791439485099303</v>
      </c>
      <c r="AK1787" s="14"/>
      <c r="AL1787" s="14">
        <v>0.31316816173144701</v>
      </c>
      <c r="AM1787" s="14">
        <v>0.32032775290298299</v>
      </c>
      <c r="AN1787" s="14">
        <v>0.27427493215610399</v>
      </c>
      <c r="AO1787" s="14">
        <v>0.30954454354395999</v>
      </c>
      <c r="AP1787" s="14">
        <v>0.26633279690728101</v>
      </c>
      <c r="AQ1787" s="14">
        <v>0.25465954037049698</v>
      </c>
      <c r="AR1787" s="14"/>
      <c r="AS1787" s="14">
        <v>0.27188607927645198</v>
      </c>
      <c r="AT1787" s="14">
        <v>0.27376066483153699</v>
      </c>
      <c r="AU1787" s="14">
        <v>0.30399509076007297</v>
      </c>
      <c r="AV1787" s="14">
        <v>0.307819727064092</v>
      </c>
      <c r="AW1787" s="14">
        <v>0.48522453078031003</v>
      </c>
      <c r="AX1787" s="14"/>
      <c r="AY1787" s="14">
        <v>0.27675393704447998</v>
      </c>
      <c r="AZ1787" s="14">
        <v>0.286971838200546</v>
      </c>
      <c r="BA1787" s="14">
        <v>0.301233138533331</v>
      </c>
      <c r="BB1787" s="14">
        <v>0.28492789136605401</v>
      </c>
      <c r="BC1787" s="14">
        <v>0.30335343231739997</v>
      </c>
      <c r="BD1787" s="14">
        <v>0.27820351661846698</v>
      </c>
      <c r="BE1787" s="14">
        <v>0.27270597603103702</v>
      </c>
      <c r="BF1787" s="14">
        <v>0.25152765505299302</v>
      </c>
      <c r="BG1787" s="14">
        <v>0.25031110335037099</v>
      </c>
      <c r="BH1787" s="14">
        <v>0.2972365819651</v>
      </c>
      <c r="BI1787" s="14">
        <v>0.26845259995106002</v>
      </c>
      <c r="BJ1787" s="14">
        <v>0.28682936886766802</v>
      </c>
      <c r="BK1787" s="14">
        <v>0.34048781142621998</v>
      </c>
      <c r="BL1787" s="14">
        <v>0.24115918503790401</v>
      </c>
      <c r="BM1787" s="14">
        <v>0.29422384119385098</v>
      </c>
      <c r="BN1787" s="14">
        <v>0.459459369755983</v>
      </c>
      <c r="BO1787" s="14"/>
      <c r="BP1787" s="14">
        <v>0.36992893669431598</v>
      </c>
      <c r="BQ1787" s="14">
        <v>0.27613252642964597</v>
      </c>
      <c r="BR1787" s="14">
        <v>0.246601698219751</v>
      </c>
      <c r="BS1787" s="14">
        <v>0.25778103859676699</v>
      </c>
      <c r="BT1787" s="14">
        <v>0.27737932846277802</v>
      </c>
      <c r="BU1787" s="14">
        <v>0.23154537900459499</v>
      </c>
      <c r="BV1787" s="14"/>
      <c r="BW1787" s="14">
        <v>0.30936657348496499</v>
      </c>
      <c r="BX1787" s="14">
        <v>0.26090335824613903</v>
      </c>
      <c r="BY1787" s="14" t="s">
        <v>120</v>
      </c>
      <c r="BZ1787" s="14">
        <v>0.28837840637749501</v>
      </c>
      <c r="CA1787" s="14">
        <v>0.29335632236731901</v>
      </c>
      <c r="CB1787" s="14">
        <v>0.28480431155467001</v>
      </c>
      <c r="CC1787" s="14">
        <v>0.29262085354054301</v>
      </c>
      <c r="CD1787" s="14"/>
      <c r="CE1787" s="14">
        <v>0.31207906479513797</v>
      </c>
      <c r="CF1787" s="14">
        <v>0.32616269123771402</v>
      </c>
      <c r="CG1787" s="14">
        <v>0.25573422482115998</v>
      </c>
      <c r="CH1787" s="14">
        <v>0.298748959593235</v>
      </c>
      <c r="CI1787" s="14"/>
      <c r="CJ1787" s="14">
        <v>0.30900921947069998</v>
      </c>
      <c r="CK1787" s="14">
        <v>0.30412870229331002</v>
      </c>
      <c r="CL1787" s="14">
        <v>0.281796297413133</v>
      </c>
      <c r="CM1787" s="14">
        <v>0.26203274823043499</v>
      </c>
      <c r="CN1787" s="14"/>
      <c r="CO1787" s="14">
        <v>0.32520318375273899</v>
      </c>
      <c r="CP1787" s="14">
        <v>0.28628435287299903</v>
      </c>
      <c r="CQ1787" s="14"/>
      <c r="CR1787" s="14">
        <v>0.33976909461928201</v>
      </c>
      <c r="CS1787" s="14">
        <v>0.28072863311537599</v>
      </c>
    </row>
    <row r="1788" spans="2:97" x14ac:dyDescent="0.3">
      <c r="B1788" t="s">
        <v>231</v>
      </c>
      <c r="C1788" s="14">
        <v>0.45733551566851</v>
      </c>
      <c r="D1788" s="14">
        <v>0.46216609579030798</v>
      </c>
      <c r="E1788" s="14">
        <v>0.45396552587817102</v>
      </c>
      <c r="F1788" s="14"/>
      <c r="G1788" s="14">
        <v>0.39416496152292002</v>
      </c>
      <c r="H1788" s="14">
        <v>0.42079449499843302</v>
      </c>
      <c r="I1788" s="14">
        <v>0.48049847651827599</v>
      </c>
      <c r="J1788" s="14">
        <v>0.477371453424009</v>
      </c>
      <c r="K1788" s="14">
        <v>0.46675434297442903</v>
      </c>
      <c r="L1788" s="14">
        <v>0.48744566228455399</v>
      </c>
      <c r="M1788" s="14"/>
      <c r="N1788" s="14">
        <v>0.50243024631845001</v>
      </c>
      <c r="O1788" s="14">
        <v>0.48651678906233198</v>
      </c>
      <c r="P1788" s="14">
        <v>0.40997965085524701</v>
      </c>
      <c r="Q1788" s="14">
        <v>0.42372332829291798</v>
      </c>
      <c r="R1788" s="14"/>
      <c r="S1788" s="14">
        <v>0.43331459829945701</v>
      </c>
      <c r="T1788" s="14">
        <v>0.48529449509322897</v>
      </c>
      <c r="U1788" s="14">
        <v>0.464659295939026</v>
      </c>
      <c r="V1788" s="14">
        <v>0.44619197444839398</v>
      </c>
      <c r="W1788" s="14">
        <v>0.54341114906111698</v>
      </c>
      <c r="X1788" s="14">
        <v>0.42719048752932398</v>
      </c>
      <c r="Y1788" s="14">
        <v>0.47669993253034598</v>
      </c>
      <c r="Z1788" s="14">
        <v>0.37551756393824298</v>
      </c>
      <c r="AA1788" s="14">
        <v>0.42567282431846198</v>
      </c>
      <c r="AB1788" s="14">
        <v>0.46467745220784001</v>
      </c>
      <c r="AC1788" s="14">
        <v>0.46352130215340598</v>
      </c>
      <c r="AD1788" s="14">
        <v>0.49245843578305798</v>
      </c>
      <c r="AE1788" s="14"/>
      <c r="AF1788" s="14">
        <v>0.47329166428578201</v>
      </c>
      <c r="AG1788" s="14">
        <v>0.47044662032253298</v>
      </c>
      <c r="AH1788" s="14">
        <v>0.53390907679404898</v>
      </c>
      <c r="AI1788" s="14">
        <v>0.38275886061921099</v>
      </c>
      <c r="AJ1788" s="14">
        <v>0.46709523649120799</v>
      </c>
      <c r="AK1788" s="14"/>
      <c r="AL1788" s="14">
        <v>0.482568304105506</v>
      </c>
      <c r="AM1788" s="14">
        <v>0.46391470184997802</v>
      </c>
      <c r="AN1788" s="14">
        <v>0.53118633852902997</v>
      </c>
      <c r="AO1788" s="14">
        <v>0.39211714625719901</v>
      </c>
      <c r="AP1788" s="14">
        <v>0.44806920261817601</v>
      </c>
      <c r="AQ1788" s="14">
        <v>0.45397912425624498</v>
      </c>
      <c r="AR1788" s="14"/>
      <c r="AS1788" s="14">
        <v>0.43556902536663999</v>
      </c>
      <c r="AT1788" s="14">
        <v>0.44512074936144502</v>
      </c>
      <c r="AU1788" s="14">
        <v>0.48643774056639899</v>
      </c>
      <c r="AV1788" s="14">
        <v>0.47968834640754598</v>
      </c>
      <c r="AW1788" s="14">
        <v>0.41989423522921998</v>
      </c>
      <c r="AX1788" s="14"/>
      <c r="AY1788" s="14">
        <v>0.34088228688924699</v>
      </c>
      <c r="AZ1788" s="14">
        <v>0.42242836442276099</v>
      </c>
      <c r="BA1788" s="14">
        <v>0.532496745742426</v>
      </c>
      <c r="BB1788" s="14">
        <v>0.42720984845715898</v>
      </c>
      <c r="BC1788" s="14">
        <v>0.425214729361657</v>
      </c>
      <c r="BD1788" s="14">
        <v>0.42613075844537301</v>
      </c>
      <c r="BE1788" s="14">
        <v>0.44004732139434399</v>
      </c>
      <c r="BF1788" s="14">
        <v>0.50825868451573697</v>
      </c>
      <c r="BG1788" s="14">
        <v>0.47583235296903098</v>
      </c>
      <c r="BH1788" s="14">
        <v>0.426378565810341</v>
      </c>
      <c r="BI1788" s="14">
        <v>0.46057173264609502</v>
      </c>
      <c r="BJ1788" s="14">
        <v>0.49465218769104802</v>
      </c>
      <c r="BK1788" s="14">
        <v>0.47528966269959999</v>
      </c>
      <c r="BL1788" s="14">
        <v>0.51768324716243797</v>
      </c>
      <c r="BM1788" s="14">
        <v>0.49525680872542199</v>
      </c>
      <c r="BN1788" s="14">
        <v>0.38848768079827301</v>
      </c>
      <c r="BO1788" s="14"/>
      <c r="BP1788" s="14">
        <v>0.38075961388322899</v>
      </c>
      <c r="BQ1788" s="14">
        <v>0.48285856392339899</v>
      </c>
      <c r="BR1788" s="14">
        <v>0.50298302679596296</v>
      </c>
      <c r="BS1788" s="14">
        <v>0.47978160408891601</v>
      </c>
      <c r="BT1788" s="14">
        <v>0.42564627072079902</v>
      </c>
      <c r="BU1788" s="14">
        <v>0.55104195286325797</v>
      </c>
      <c r="BV1788" s="14"/>
      <c r="BW1788" s="14">
        <v>0.469961328103286</v>
      </c>
      <c r="BX1788" s="14">
        <v>0.48006665761780098</v>
      </c>
      <c r="BY1788" s="14" t="s">
        <v>120</v>
      </c>
      <c r="BZ1788" s="14">
        <v>0.41313175372310101</v>
      </c>
      <c r="CA1788" s="14">
        <v>0.42605640247536097</v>
      </c>
      <c r="CB1788" s="14">
        <v>0.45711482339062598</v>
      </c>
      <c r="CC1788" s="14">
        <v>0.35540574112845102</v>
      </c>
      <c r="CD1788" s="14"/>
      <c r="CE1788" s="14">
        <v>0.44273131289124901</v>
      </c>
      <c r="CF1788" s="14">
        <v>0.44331750230594102</v>
      </c>
      <c r="CG1788" s="14">
        <v>0.41683275082047799</v>
      </c>
      <c r="CH1788" s="14">
        <v>0.470945639237425</v>
      </c>
      <c r="CI1788" s="14"/>
      <c r="CJ1788" s="14">
        <v>0.46449431284565501</v>
      </c>
      <c r="CK1788" s="14">
        <v>0.45732955854620999</v>
      </c>
      <c r="CL1788" s="14">
        <v>0.46011990655106599</v>
      </c>
      <c r="CM1788" s="14">
        <v>0.41379430267481399</v>
      </c>
      <c r="CN1788" s="14"/>
      <c r="CO1788" s="14">
        <v>0.4460709288536</v>
      </c>
      <c r="CP1788" s="14">
        <v>0.463076453306354</v>
      </c>
      <c r="CQ1788" s="14"/>
      <c r="CR1788" s="14">
        <v>0.396017998666927</v>
      </c>
      <c r="CS1788" s="14">
        <v>0.47511888087639198</v>
      </c>
    </row>
    <row r="1789" spans="2:97" x14ac:dyDescent="0.3">
      <c r="B1789" t="s">
        <v>232</v>
      </c>
      <c r="C1789" s="14">
        <v>0.16671185761169999</v>
      </c>
      <c r="D1789" s="14">
        <v>0.182544601741472</v>
      </c>
      <c r="E1789" s="14">
        <v>0.15081446724744299</v>
      </c>
      <c r="F1789" s="14"/>
      <c r="G1789" s="14">
        <v>0.15560938375026201</v>
      </c>
      <c r="H1789" s="14">
        <v>0.14007292521319201</v>
      </c>
      <c r="I1789" s="14">
        <v>0.173202588215676</v>
      </c>
      <c r="J1789" s="14">
        <v>0.17224624264567701</v>
      </c>
      <c r="K1789" s="14">
        <v>0.19788713087798901</v>
      </c>
      <c r="L1789" s="14">
        <v>0.16504480488558201</v>
      </c>
      <c r="M1789" s="14"/>
      <c r="N1789" s="14">
        <v>0.117286287947295</v>
      </c>
      <c r="O1789" s="14">
        <v>0.180254305509091</v>
      </c>
      <c r="P1789" s="14">
        <v>0.203707626364622</v>
      </c>
      <c r="Q1789" s="14">
        <v>0.17346518535298899</v>
      </c>
      <c r="R1789" s="14"/>
      <c r="S1789" s="14">
        <v>0.15092520770218601</v>
      </c>
      <c r="T1789" s="14">
        <v>0.136734544943546</v>
      </c>
      <c r="U1789" s="14">
        <v>0.16984866783378899</v>
      </c>
      <c r="V1789" s="14">
        <v>0.148684471597816</v>
      </c>
      <c r="W1789" s="14">
        <v>0.192714127406061</v>
      </c>
      <c r="X1789" s="14">
        <v>0.25567441145369102</v>
      </c>
      <c r="Y1789" s="14">
        <v>0.15722960486878501</v>
      </c>
      <c r="Z1789" s="14">
        <v>0.18602785591107501</v>
      </c>
      <c r="AA1789" s="14">
        <v>0.134362156020505</v>
      </c>
      <c r="AB1789" s="14">
        <v>0.185321293100499</v>
      </c>
      <c r="AC1789" s="14">
        <v>0.146375650459071</v>
      </c>
      <c r="AD1789" s="14">
        <v>0.18487216707484699</v>
      </c>
      <c r="AE1789" s="14"/>
      <c r="AF1789" s="14">
        <v>0.16169718234725799</v>
      </c>
      <c r="AG1789" s="14">
        <v>0.13834290418314499</v>
      </c>
      <c r="AH1789" s="14">
        <v>0.122858467844168</v>
      </c>
      <c r="AI1789" s="14">
        <v>0.21906475152885299</v>
      </c>
      <c r="AJ1789" s="14">
        <v>0.118500908073446</v>
      </c>
      <c r="AK1789" s="14"/>
      <c r="AL1789" s="14">
        <v>0.113087783673746</v>
      </c>
      <c r="AM1789" s="14">
        <v>0.154696251399389</v>
      </c>
      <c r="AN1789" s="14">
        <v>0.145561915422868</v>
      </c>
      <c r="AO1789" s="14">
        <v>0.220157418609876</v>
      </c>
      <c r="AP1789" s="14">
        <v>0.11656836838347601</v>
      </c>
      <c r="AQ1789" s="14">
        <v>0.19677836532888701</v>
      </c>
      <c r="AR1789" s="14"/>
      <c r="AS1789" s="14">
        <v>0.19609380455134301</v>
      </c>
      <c r="AT1789" s="14">
        <v>0.17901824997208901</v>
      </c>
      <c r="AU1789" s="14">
        <v>0.128572875922983</v>
      </c>
      <c r="AV1789" s="14">
        <v>0.121043679945412</v>
      </c>
      <c r="AW1789" s="14">
        <v>7.1918279761353704E-2</v>
      </c>
      <c r="AX1789" s="14"/>
      <c r="AY1789" s="14">
        <v>6.9904330199182393E-2</v>
      </c>
      <c r="AZ1789" s="14">
        <v>0.13231010460071299</v>
      </c>
      <c r="BA1789" s="14">
        <v>8.7270055839407404E-2</v>
      </c>
      <c r="BB1789" s="14">
        <v>0.195130046834356</v>
      </c>
      <c r="BC1789" s="14">
        <v>0.20609893906696999</v>
      </c>
      <c r="BD1789" s="14">
        <v>0.19632010037164099</v>
      </c>
      <c r="BE1789" s="14">
        <v>0.19698824424695299</v>
      </c>
      <c r="BF1789" s="14">
        <v>0.17207711209054399</v>
      </c>
      <c r="BG1789" s="14">
        <v>0.15133887374549601</v>
      </c>
      <c r="BH1789" s="14">
        <v>0.177316687247843</v>
      </c>
      <c r="BI1789" s="14">
        <v>0.201170140179014</v>
      </c>
      <c r="BJ1789" s="14">
        <v>0.14922064047040001</v>
      </c>
      <c r="BK1789" s="14">
        <v>0.13656296987411601</v>
      </c>
      <c r="BL1789" s="14">
        <v>0.20816945876507101</v>
      </c>
      <c r="BM1789" s="14">
        <v>0.15413175756929501</v>
      </c>
      <c r="BN1789" s="14">
        <v>7.0914623786330205E-2</v>
      </c>
      <c r="BO1789" s="14"/>
      <c r="BP1789" s="14">
        <v>0.14172318185569499</v>
      </c>
      <c r="BQ1789" s="14">
        <v>0.16306434515549101</v>
      </c>
      <c r="BR1789" s="14">
        <v>0.173524774845735</v>
      </c>
      <c r="BS1789" s="14">
        <v>0.17909883446220701</v>
      </c>
      <c r="BT1789" s="14">
        <v>0.200739937057371</v>
      </c>
      <c r="BU1789" s="14">
        <v>0.17443467548157901</v>
      </c>
      <c r="BV1789" s="14"/>
      <c r="BW1789" s="14">
        <v>0.15933539835701299</v>
      </c>
      <c r="BX1789" s="14">
        <v>0.18914848776843901</v>
      </c>
      <c r="BY1789" s="14" t="s">
        <v>120</v>
      </c>
      <c r="BZ1789" s="14">
        <v>0.15911813645575601</v>
      </c>
      <c r="CA1789" s="14">
        <v>0.18688085839472701</v>
      </c>
      <c r="CB1789" s="14">
        <v>0.15742381273463099</v>
      </c>
      <c r="CC1789" s="14">
        <v>0.146987741439456</v>
      </c>
      <c r="CD1789" s="14"/>
      <c r="CE1789" s="14">
        <v>0.117386973296947</v>
      </c>
      <c r="CF1789" s="14">
        <v>0.14969590730166299</v>
      </c>
      <c r="CG1789" s="14">
        <v>0.21913213454986799</v>
      </c>
      <c r="CH1789" s="14">
        <v>0.166478914014204</v>
      </c>
      <c r="CI1789" s="14"/>
      <c r="CJ1789" s="14">
        <v>0.15470307656923701</v>
      </c>
      <c r="CK1789" s="14">
        <v>0.137920159641642</v>
      </c>
      <c r="CL1789" s="14">
        <v>0.175737432502105</v>
      </c>
      <c r="CM1789" s="14">
        <v>0.212283634691739</v>
      </c>
      <c r="CN1789" s="14"/>
      <c r="CO1789" s="14">
        <v>0.11320056796736</v>
      </c>
      <c r="CP1789" s="14">
        <v>0.171070117563871</v>
      </c>
      <c r="CQ1789" s="14"/>
      <c r="CR1789" s="14">
        <v>0.164530045155722</v>
      </c>
      <c r="CS1789" s="14">
        <v>0.16524144286589801</v>
      </c>
    </row>
    <row r="1790" spans="2:97" x14ac:dyDescent="0.3">
      <c r="B1790" t="s">
        <v>233</v>
      </c>
      <c r="C1790" s="14">
        <v>4.1818486189757503E-2</v>
      </c>
      <c r="D1790" s="14">
        <v>5.1868912467243698E-2</v>
      </c>
      <c r="E1790" s="14">
        <v>3.2111222155727398E-2</v>
      </c>
      <c r="F1790" s="14"/>
      <c r="G1790" s="14">
        <v>9.5099013700957802E-2</v>
      </c>
      <c r="H1790" s="14">
        <v>5.9892532832567402E-2</v>
      </c>
      <c r="I1790" s="14">
        <v>3.1224180073732299E-2</v>
      </c>
      <c r="J1790" s="14">
        <v>2.7590311977259901E-2</v>
      </c>
      <c r="K1790" s="14">
        <v>2.1667230762103199E-2</v>
      </c>
      <c r="L1790" s="14">
        <v>2.5559395371653301E-2</v>
      </c>
      <c r="M1790" s="14"/>
      <c r="N1790" s="14">
        <v>4.5654370115153199E-2</v>
      </c>
      <c r="O1790" s="14">
        <v>3.3824640724011402E-2</v>
      </c>
      <c r="P1790" s="14">
        <v>4.0034189955779398E-2</v>
      </c>
      <c r="Q1790" s="14">
        <v>4.8048298620708703E-2</v>
      </c>
      <c r="R1790" s="14"/>
      <c r="S1790" s="14">
        <v>3.7349510845321003E-2</v>
      </c>
      <c r="T1790" s="14">
        <v>3.9578656200720902E-2</v>
      </c>
      <c r="U1790" s="14">
        <v>3.5995670140084202E-2</v>
      </c>
      <c r="V1790" s="14">
        <v>5.15573449008127E-2</v>
      </c>
      <c r="W1790" s="14">
        <v>5.6124975131328698E-2</v>
      </c>
      <c r="X1790" s="14">
        <v>3.7565033024456698E-2</v>
      </c>
      <c r="Y1790" s="14">
        <v>4.7470997233237999E-2</v>
      </c>
      <c r="Z1790" s="14">
        <v>5.8745426904466297E-2</v>
      </c>
      <c r="AA1790" s="14">
        <v>2.3121830453652702E-2</v>
      </c>
      <c r="AB1790" s="14">
        <v>5.2624345991673101E-2</v>
      </c>
      <c r="AC1790" s="14">
        <v>5.06716711800132E-2</v>
      </c>
      <c r="AD1790" s="14">
        <v>2.16951462781803E-2</v>
      </c>
      <c r="AE1790" s="14"/>
      <c r="AF1790" s="14">
        <v>3.9771887016520499E-2</v>
      </c>
      <c r="AG1790" s="14">
        <v>4.1503026627965199E-2</v>
      </c>
      <c r="AH1790" s="14">
        <v>3.7687112594510699E-2</v>
      </c>
      <c r="AI1790" s="14">
        <v>4.1344456047429E-2</v>
      </c>
      <c r="AJ1790" s="14">
        <v>3.2298785685414701E-2</v>
      </c>
      <c r="AK1790" s="14"/>
      <c r="AL1790" s="14">
        <v>5.0838912568886702E-2</v>
      </c>
      <c r="AM1790" s="14">
        <v>3.31566024567145E-2</v>
      </c>
      <c r="AN1790" s="14">
        <v>3.3261804104897597E-2</v>
      </c>
      <c r="AO1790" s="14">
        <v>4.2070168720578303E-2</v>
      </c>
      <c r="AP1790" s="14">
        <v>6.8573185904002104E-2</v>
      </c>
      <c r="AQ1790" s="14">
        <v>9.80764156226515E-3</v>
      </c>
      <c r="AR1790" s="14"/>
      <c r="AS1790" s="14">
        <v>3.9118635444832198E-2</v>
      </c>
      <c r="AT1790" s="14">
        <v>4.7181479946836101E-2</v>
      </c>
      <c r="AU1790" s="14">
        <v>4.7149018099423699E-2</v>
      </c>
      <c r="AV1790" s="14">
        <v>4.7859275437205598E-2</v>
      </c>
      <c r="AW1790" s="14">
        <v>2.29629542291163E-2</v>
      </c>
      <c r="AX1790" s="14"/>
      <c r="AY1790" s="14">
        <v>0.110300133706337</v>
      </c>
      <c r="AZ1790" s="14">
        <v>1.21445777888787E-2</v>
      </c>
      <c r="BA1790" s="14">
        <v>4.1669750409624701E-2</v>
      </c>
      <c r="BB1790" s="14">
        <v>6.6674382884163802E-2</v>
      </c>
      <c r="BC1790" s="14">
        <v>2.1337527163555001E-2</v>
      </c>
      <c r="BD1790" s="14">
        <v>5.8861955330729299E-2</v>
      </c>
      <c r="BE1790" s="14">
        <v>4.1102822023690803E-2</v>
      </c>
      <c r="BF1790" s="14">
        <v>4.2292899047024199E-2</v>
      </c>
      <c r="BG1790" s="14">
        <v>7.5365299230800098E-2</v>
      </c>
      <c r="BH1790" s="14">
        <v>3.6223601944351702E-2</v>
      </c>
      <c r="BI1790" s="14">
        <v>4.3120357726403297E-2</v>
      </c>
      <c r="BJ1790" s="14">
        <v>3.1606035579808699E-2</v>
      </c>
      <c r="BK1790" s="14">
        <v>3.4337862903961798E-2</v>
      </c>
      <c r="BL1790" s="14">
        <v>0</v>
      </c>
      <c r="BM1790" s="14">
        <v>3.7707705800612702E-2</v>
      </c>
      <c r="BN1790" s="14">
        <v>4.6228269718360797E-2</v>
      </c>
      <c r="BO1790" s="14"/>
      <c r="BP1790" s="14">
        <v>6.3183621330589093E-2</v>
      </c>
      <c r="BQ1790" s="14">
        <v>2.3382994478521799E-2</v>
      </c>
      <c r="BR1790" s="14">
        <v>3.8102990128673797E-2</v>
      </c>
      <c r="BS1790" s="14">
        <v>4.55868509703495E-2</v>
      </c>
      <c r="BT1790" s="14">
        <v>4.0187078218854998E-2</v>
      </c>
      <c r="BU1790" s="14">
        <v>4.2977992650567703E-2</v>
      </c>
      <c r="BV1790" s="14"/>
      <c r="BW1790" s="14">
        <v>2.5970067750835799E-2</v>
      </c>
      <c r="BX1790" s="14">
        <v>3.5731381180651098E-2</v>
      </c>
      <c r="BY1790" s="14" t="s">
        <v>120</v>
      </c>
      <c r="BZ1790" s="14">
        <v>8.8870021159391493E-2</v>
      </c>
      <c r="CA1790" s="14">
        <v>5.0919798648051302E-2</v>
      </c>
      <c r="CB1790" s="14">
        <v>4.9962297950327701E-2</v>
      </c>
      <c r="CC1790" s="14">
        <v>6.9466237695945801E-2</v>
      </c>
      <c r="CD1790" s="14"/>
      <c r="CE1790" s="14">
        <v>7.7155971434394802E-2</v>
      </c>
      <c r="CF1790" s="14">
        <v>4.0919427153427397E-2</v>
      </c>
      <c r="CG1790" s="14">
        <v>3.92972122689038E-2</v>
      </c>
      <c r="CH1790" s="14">
        <v>2.8712757869917799E-2</v>
      </c>
      <c r="CI1790" s="14"/>
      <c r="CJ1790" s="14">
        <v>4.6690563813036698E-2</v>
      </c>
      <c r="CK1790" s="14">
        <v>4.8974998702502402E-2</v>
      </c>
      <c r="CL1790" s="14">
        <v>3.8937402957563302E-2</v>
      </c>
      <c r="CM1790" s="14">
        <v>3.08738365486966E-2</v>
      </c>
      <c r="CN1790" s="14"/>
      <c r="CO1790" s="14">
        <v>8.3052027842552306E-2</v>
      </c>
      <c r="CP1790" s="14">
        <v>3.56738017913968E-2</v>
      </c>
      <c r="CQ1790" s="14"/>
      <c r="CR1790" s="14">
        <v>6.4519039396946795E-2</v>
      </c>
      <c r="CS1790" s="14">
        <v>3.7999932447523602E-2</v>
      </c>
    </row>
    <row r="1791" spans="2:97" x14ac:dyDescent="0.3">
      <c r="B1791" t="s">
        <v>234</v>
      </c>
      <c r="C1791" s="14">
        <v>1.1016420555805999E-2</v>
      </c>
      <c r="D1791" s="14">
        <v>1.24752434517256E-2</v>
      </c>
      <c r="E1791" s="14">
        <v>9.6220655235545703E-3</v>
      </c>
      <c r="F1791" s="14"/>
      <c r="G1791" s="14">
        <v>3.08587897158101E-2</v>
      </c>
      <c r="H1791" s="14">
        <v>1.1563817433946799E-2</v>
      </c>
      <c r="I1791" s="14">
        <v>1.1177814385561599E-2</v>
      </c>
      <c r="J1791" s="14">
        <v>1.1071695539065601E-2</v>
      </c>
      <c r="K1791" s="14">
        <v>6.9546678000040598E-3</v>
      </c>
      <c r="L1791" s="14">
        <v>0</v>
      </c>
      <c r="M1791" s="14"/>
      <c r="N1791" s="14">
        <v>8.8836182039145305E-3</v>
      </c>
      <c r="O1791" s="14">
        <v>6.9332969724542597E-3</v>
      </c>
      <c r="P1791" s="14">
        <v>1.01839185079627E-2</v>
      </c>
      <c r="Q1791" s="14">
        <v>1.8415594630971699E-2</v>
      </c>
      <c r="R1791" s="14"/>
      <c r="S1791" s="14">
        <v>6.86682393474102E-3</v>
      </c>
      <c r="T1791" s="14">
        <v>9.4278991018174295E-3</v>
      </c>
      <c r="U1791" s="14">
        <v>1.14903527767458E-2</v>
      </c>
      <c r="V1791" s="14">
        <v>5.6022660838146001E-3</v>
      </c>
      <c r="W1791" s="14">
        <v>1.7923821429697898E-2</v>
      </c>
      <c r="X1791" s="14">
        <v>1.10540891048501E-2</v>
      </c>
      <c r="Y1791" s="14">
        <v>3.4324772464146801E-2</v>
      </c>
      <c r="Z1791" s="14">
        <v>3.6503123619411201E-2</v>
      </c>
      <c r="AA1791" s="14">
        <v>4.2251316299436797E-3</v>
      </c>
      <c r="AB1791" s="14">
        <v>5.4553063927325002E-3</v>
      </c>
      <c r="AC1791" s="14">
        <v>0</v>
      </c>
      <c r="AD1791" s="14">
        <v>0</v>
      </c>
      <c r="AE1791" s="14"/>
      <c r="AF1791" s="14">
        <v>1.46498962667509E-2</v>
      </c>
      <c r="AG1791" s="14">
        <v>6.5510833798642703E-3</v>
      </c>
      <c r="AH1791" s="14">
        <v>5.2527528922317202E-3</v>
      </c>
      <c r="AI1791" s="14">
        <v>1.68443977907799E-2</v>
      </c>
      <c r="AJ1791" s="14">
        <v>0</v>
      </c>
      <c r="AK1791" s="14"/>
      <c r="AL1791" s="14">
        <v>1.18916345908012E-2</v>
      </c>
      <c r="AM1791" s="14">
        <v>1.2515630702207301E-2</v>
      </c>
      <c r="AN1791" s="14">
        <v>0</v>
      </c>
      <c r="AO1791" s="14">
        <v>4.5537471810158303E-3</v>
      </c>
      <c r="AP1791" s="14">
        <v>2.9293559785428702E-2</v>
      </c>
      <c r="AQ1791" s="14">
        <v>1.6734444138992902E-2</v>
      </c>
      <c r="AR1791" s="14"/>
      <c r="AS1791" s="14">
        <v>1.5999405619185999E-2</v>
      </c>
      <c r="AT1791" s="14">
        <v>4.2501281978375204E-3</v>
      </c>
      <c r="AU1791" s="14">
        <v>8.8135280028276107E-3</v>
      </c>
      <c r="AV1791" s="14">
        <v>2.1442886260426699E-2</v>
      </c>
      <c r="AW1791" s="14">
        <v>0</v>
      </c>
      <c r="AX1791" s="14"/>
      <c r="AY1791" s="14">
        <v>0</v>
      </c>
      <c r="AZ1791" s="14">
        <v>1.29289710920262E-2</v>
      </c>
      <c r="BA1791" s="14">
        <v>2.1948768738702499E-2</v>
      </c>
      <c r="BB1791" s="14">
        <v>0</v>
      </c>
      <c r="BC1791" s="14">
        <v>2.75395911825147E-2</v>
      </c>
      <c r="BD1791" s="14">
        <v>4.6086870764821698E-3</v>
      </c>
      <c r="BE1791" s="14">
        <v>1.6470401002866002E-2</v>
      </c>
      <c r="BF1791" s="14">
        <v>0</v>
      </c>
      <c r="BG1791" s="14">
        <v>1.11759887932915E-2</v>
      </c>
      <c r="BH1791" s="14">
        <v>8.1377631409659604E-3</v>
      </c>
      <c r="BI1791" s="14">
        <v>2.0893850835907401E-2</v>
      </c>
      <c r="BJ1791" s="14">
        <v>0</v>
      </c>
      <c r="BK1791" s="14">
        <v>0</v>
      </c>
      <c r="BL1791" s="14">
        <v>0</v>
      </c>
      <c r="BM1791" s="14">
        <v>0</v>
      </c>
      <c r="BN1791" s="14">
        <v>2.6776736091752198E-2</v>
      </c>
      <c r="BO1791" s="14"/>
      <c r="BP1791" s="14">
        <v>1.7502396381335598E-2</v>
      </c>
      <c r="BQ1791" s="14">
        <v>1.2391734745969E-2</v>
      </c>
      <c r="BR1791" s="14">
        <v>6.6566305835681098E-3</v>
      </c>
      <c r="BS1791" s="14">
        <v>7.5998154204844097E-3</v>
      </c>
      <c r="BT1791" s="14">
        <v>9.3603813480219906E-3</v>
      </c>
      <c r="BU1791" s="14">
        <v>0</v>
      </c>
      <c r="BV1791" s="14"/>
      <c r="BW1791" s="14">
        <v>8.1384002213725406E-3</v>
      </c>
      <c r="BX1791" s="14">
        <v>9.1657869317732007E-3</v>
      </c>
      <c r="BY1791" s="14" t="s">
        <v>120</v>
      </c>
      <c r="BZ1791" s="14">
        <v>1.29478219492542E-2</v>
      </c>
      <c r="CA1791" s="14">
        <v>1.0780621862378799E-2</v>
      </c>
      <c r="CB1791" s="14">
        <v>1.46160424530613E-2</v>
      </c>
      <c r="CC1791" s="14">
        <v>2.9405859354724201E-2</v>
      </c>
      <c r="CD1791" s="14"/>
      <c r="CE1791" s="14">
        <v>1.7926666074856001E-2</v>
      </c>
      <c r="CF1791" s="14">
        <v>1.04803813055278E-2</v>
      </c>
      <c r="CG1791" s="14">
        <v>1.3219337516723899E-2</v>
      </c>
      <c r="CH1791" s="14">
        <v>1.0024767151913401E-2</v>
      </c>
      <c r="CI1791" s="14"/>
      <c r="CJ1791" s="14">
        <v>1.1284650083220099E-2</v>
      </c>
      <c r="CK1791" s="14">
        <v>1.3443081457550601E-2</v>
      </c>
      <c r="CL1791" s="14">
        <v>1.04960391239347E-2</v>
      </c>
      <c r="CM1791" s="14">
        <v>7.12013557766401E-3</v>
      </c>
      <c r="CN1791" s="14"/>
      <c r="CO1791" s="14">
        <v>1.24604196723372E-2</v>
      </c>
      <c r="CP1791" s="14">
        <v>9.3163530764869794E-3</v>
      </c>
      <c r="CQ1791" s="14"/>
      <c r="CR1791" s="14">
        <v>2.05930594151323E-2</v>
      </c>
      <c r="CS1791" s="14">
        <v>9.7669727435814504E-3</v>
      </c>
    </row>
    <row r="1792" spans="2:97" x14ac:dyDescent="0.3">
      <c r="B1792" t="s">
        <v>92</v>
      </c>
      <c r="C1792" s="14">
        <v>3.3283719378703398E-2</v>
      </c>
      <c r="D1792" s="14">
        <v>2.61905621984347E-2</v>
      </c>
      <c r="E1792" s="14">
        <v>4.0320773991193097E-2</v>
      </c>
      <c r="F1792" s="14"/>
      <c r="G1792" s="14">
        <v>5.3718526421769101E-2</v>
      </c>
      <c r="H1792" s="14">
        <v>2.42324885499197E-2</v>
      </c>
      <c r="I1792" s="14">
        <v>2.91406368279312E-2</v>
      </c>
      <c r="J1792" s="14">
        <v>5.0863303009930402E-2</v>
      </c>
      <c r="K1792" s="14">
        <v>3.4011287110299097E-2</v>
      </c>
      <c r="L1792" s="14">
        <v>1.5760269676427099E-2</v>
      </c>
      <c r="M1792" s="14"/>
      <c r="N1792" s="14">
        <v>2.23140717868473E-2</v>
      </c>
      <c r="O1792" s="14">
        <v>3.0402230336494699E-2</v>
      </c>
      <c r="P1792" s="14">
        <v>3.14720943211102E-2</v>
      </c>
      <c r="Q1792" s="14">
        <v>4.7902752152025802E-2</v>
      </c>
      <c r="R1792" s="14"/>
      <c r="S1792" s="14">
        <v>3.0468427809374601E-2</v>
      </c>
      <c r="T1792" s="14">
        <v>2.8822414210208199E-2</v>
      </c>
      <c r="U1792" s="14">
        <v>2.8434384988780498E-2</v>
      </c>
      <c r="V1792" s="14">
        <v>2.50477303876416E-2</v>
      </c>
      <c r="W1792" s="14">
        <v>2.7833255574403099E-2</v>
      </c>
      <c r="X1792" s="14">
        <v>3.6724978541521999E-2</v>
      </c>
      <c r="Y1792" s="14">
        <v>3.3588927406731597E-2</v>
      </c>
      <c r="Z1792" s="14">
        <v>4.5668035088212003E-2</v>
      </c>
      <c r="AA1792" s="14">
        <v>4.5690135675149603E-2</v>
      </c>
      <c r="AB1792" s="14">
        <v>2.9613712084673699E-2</v>
      </c>
      <c r="AC1792" s="14">
        <v>6.5532500795645293E-2</v>
      </c>
      <c r="AD1792" s="14">
        <v>0</v>
      </c>
      <c r="AE1792" s="14"/>
      <c r="AF1792" s="14">
        <v>2.53041310931356E-2</v>
      </c>
      <c r="AG1792" s="14">
        <v>3.4358451822571197E-2</v>
      </c>
      <c r="AH1792" s="14">
        <v>2.1791739522725301E-2</v>
      </c>
      <c r="AI1792" s="14">
        <v>2.1614449860406601E-2</v>
      </c>
      <c r="AJ1792" s="14">
        <v>8.4190674898938195E-2</v>
      </c>
      <c r="AK1792" s="14"/>
      <c r="AL1792" s="14">
        <v>2.8445203329613099E-2</v>
      </c>
      <c r="AM1792" s="14">
        <v>1.5389060688729E-2</v>
      </c>
      <c r="AN1792" s="14">
        <v>1.57150097871002E-2</v>
      </c>
      <c r="AO1792" s="14">
        <v>3.1556975687371001E-2</v>
      </c>
      <c r="AP1792" s="14">
        <v>7.1162886401636996E-2</v>
      </c>
      <c r="AQ1792" s="14">
        <v>6.8040884343113603E-2</v>
      </c>
      <c r="AR1792" s="14"/>
      <c r="AS1792" s="14">
        <v>4.1333049741547202E-2</v>
      </c>
      <c r="AT1792" s="14">
        <v>5.0668727690254101E-2</v>
      </c>
      <c r="AU1792" s="14">
        <v>2.5031746648293399E-2</v>
      </c>
      <c r="AV1792" s="14">
        <v>2.2146084885317299E-2</v>
      </c>
      <c r="AW1792" s="14">
        <v>0</v>
      </c>
      <c r="AX1792" s="14"/>
      <c r="AY1792" s="14">
        <v>0.202159312160754</v>
      </c>
      <c r="AZ1792" s="14">
        <v>0.133216143895075</v>
      </c>
      <c r="BA1792" s="14">
        <v>1.5381540736508501E-2</v>
      </c>
      <c r="BB1792" s="14">
        <v>2.60578304582673E-2</v>
      </c>
      <c r="BC1792" s="14">
        <v>1.6455780907902898E-2</v>
      </c>
      <c r="BD1792" s="14">
        <v>3.5874982157307E-2</v>
      </c>
      <c r="BE1792" s="14">
        <v>3.2685235301109603E-2</v>
      </c>
      <c r="BF1792" s="14">
        <v>2.5843649293702801E-2</v>
      </c>
      <c r="BG1792" s="14">
        <v>3.5976381911010803E-2</v>
      </c>
      <c r="BH1792" s="14">
        <v>5.4706799891397997E-2</v>
      </c>
      <c r="BI1792" s="14">
        <v>5.7913186615194002E-3</v>
      </c>
      <c r="BJ1792" s="14">
        <v>3.7691767391075402E-2</v>
      </c>
      <c r="BK1792" s="14">
        <v>1.33216930961019E-2</v>
      </c>
      <c r="BL1792" s="14">
        <v>3.2988109034587099E-2</v>
      </c>
      <c r="BM1792" s="14">
        <v>1.86798867108189E-2</v>
      </c>
      <c r="BN1792" s="14">
        <v>8.1333198493005795E-3</v>
      </c>
      <c r="BO1792" s="14"/>
      <c r="BP1792" s="14">
        <v>2.69022498548349E-2</v>
      </c>
      <c r="BQ1792" s="14">
        <v>4.2169835266973398E-2</v>
      </c>
      <c r="BR1792" s="14">
        <v>3.21308794263091E-2</v>
      </c>
      <c r="BS1792" s="14">
        <v>3.0151856461275699E-2</v>
      </c>
      <c r="BT1792" s="14">
        <v>4.6687004192174801E-2</v>
      </c>
      <c r="BU1792" s="14">
        <v>0</v>
      </c>
      <c r="BV1792" s="14"/>
      <c r="BW1792" s="14">
        <v>2.7228232082528201E-2</v>
      </c>
      <c r="BX1792" s="14">
        <v>2.4984328255196E-2</v>
      </c>
      <c r="BY1792" s="14" t="s">
        <v>120</v>
      </c>
      <c r="BZ1792" s="14">
        <v>3.7553860335002701E-2</v>
      </c>
      <c r="CA1792" s="14">
        <v>3.2005996252162702E-2</v>
      </c>
      <c r="CB1792" s="14">
        <v>3.6078711916684603E-2</v>
      </c>
      <c r="CC1792" s="14">
        <v>0.106113566840881</v>
      </c>
      <c r="CD1792" s="14"/>
      <c r="CE1792" s="14">
        <v>3.2720011507414902E-2</v>
      </c>
      <c r="CF1792" s="14">
        <v>2.9424090695727299E-2</v>
      </c>
      <c r="CG1792" s="14">
        <v>5.5784340022866599E-2</v>
      </c>
      <c r="CH1792" s="14">
        <v>2.5088962133304402E-2</v>
      </c>
      <c r="CI1792" s="14"/>
      <c r="CJ1792" s="14">
        <v>1.38181772181516E-2</v>
      </c>
      <c r="CK1792" s="14">
        <v>3.8203499358785302E-2</v>
      </c>
      <c r="CL1792" s="14">
        <v>3.2912921452197798E-2</v>
      </c>
      <c r="CM1792" s="14">
        <v>7.3895342276650705E-2</v>
      </c>
      <c r="CN1792" s="14"/>
      <c r="CO1792" s="14">
        <v>2.0012871911411399E-2</v>
      </c>
      <c r="CP1792" s="14">
        <v>3.4578921388891903E-2</v>
      </c>
      <c r="CQ1792" s="14"/>
      <c r="CR1792" s="14">
        <v>1.45707627459898E-2</v>
      </c>
      <c r="CS1792" s="14">
        <v>3.1144137951229299E-2</v>
      </c>
    </row>
    <row r="1793" spans="2:97" x14ac:dyDescent="0.3">
      <c r="B1793" t="s">
        <v>235</v>
      </c>
      <c r="C1793" s="14">
        <v>0.74716951626403305</v>
      </c>
      <c r="D1793" s="14">
        <v>0.72692068014112399</v>
      </c>
      <c r="E1793" s="14">
        <v>0.76713147108208202</v>
      </c>
      <c r="F1793" s="14"/>
      <c r="G1793" s="14">
        <v>0.66471428641120101</v>
      </c>
      <c r="H1793" s="14">
        <v>0.76423823597037399</v>
      </c>
      <c r="I1793" s="14">
        <v>0.75525478049709904</v>
      </c>
      <c r="J1793" s="14">
        <v>0.73822844682806699</v>
      </c>
      <c r="K1793" s="14">
        <v>0.73947968344960502</v>
      </c>
      <c r="L1793" s="14">
        <v>0.79363553006633802</v>
      </c>
      <c r="M1793" s="14"/>
      <c r="N1793" s="14">
        <v>0.80586165194679005</v>
      </c>
      <c r="O1793" s="14">
        <v>0.74858552645794896</v>
      </c>
      <c r="P1793" s="14">
        <v>0.71460217085052602</v>
      </c>
      <c r="Q1793" s="14">
        <v>0.71216816924330495</v>
      </c>
      <c r="R1793" s="14"/>
      <c r="S1793" s="14">
        <v>0.774390029708377</v>
      </c>
      <c r="T1793" s="14">
        <v>0.78543648554370704</v>
      </c>
      <c r="U1793" s="14">
        <v>0.75423092426060001</v>
      </c>
      <c r="V1793" s="14">
        <v>0.76910818702991501</v>
      </c>
      <c r="W1793" s="14">
        <v>0.70540382045850902</v>
      </c>
      <c r="X1793" s="14">
        <v>0.65898148787548005</v>
      </c>
      <c r="Y1793" s="14">
        <v>0.72738569802709896</v>
      </c>
      <c r="Z1793" s="14">
        <v>0.67305555847683596</v>
      </c>
      <c r="AA1793" s="14">
        <v>0.79260074622074805</v>
      </c>
      <c r="AB1793" s="14">
        <v>0.72698534243042101</v>
      </c>
      <c r="AC1793" s="14">
        <v>0.73742017756527001</v>
      </c>
      <c r="AD1793" s="14">
        <v>0.79343268664697297</v>
      </c>
      <c r="AE1793" s="14"/>
      <c r="AF1793" s="14">
        <v>0.75857690327633498</v>
      </c>
      <c r="AG1793" s="14">
        <v>0.77924453398645499</v>
      </c>
      <c r="AH1793" s="14">
        <v>0.81240992714636395</v>
      </c>
      <c r="AI1793" s="14">
        <v>0.70113194477253205</v>
      </c>
      <c r="AJ1793" s="14">
        <v>0.76500963134220101</v>
      </c>
      <c r="AK1793" s="14"/>
      <c r="AL1793" s="14">
        <v>0.79573646583695301</v>
      </c>
      <c r="AM1793" s="14">
        <v>0.78424245475295995</v>
      </c>
      <c r="AN1793" s="14">
        <v>0.80546127068513396</v>
      </c>
      <c r="AO1793" s="14">
        <v>0.70166168980115895</v>
      </c>
      <c r="AP1793" s="14">
        <v>0.71440199952545602</v>
      </c>
      <c r="AQ1793" s="14">
        <v>0.70863866462674197</v>
      </c>
      <c r="AR1793" s="14"/>
      <c r="AS1793" s="14">
        <v>0.70745510464309103</v>
      </c>
      <c r="AT1793" s="14">
        <v>0.71888141419298301</v>
      </c>
      <c r="AU1793" s="14">
        <v>0.79043283132647202</v>
      </c>
      <c r="AV1793" s="14">
        <v>0.78750807347163798</v>
      </c>
      <c r="AW1793" s="14">
        <v>0.90511876600953001</v>
      </c>
      <c r="AX1793" s="14"/>
      <c r="AY1793" s="14">
        <v>0.61763622393372697</v>
      </c>
      <c r="AZ1793" s="14">
        <v>0.70940020262330705</v>
      </c>
      <c r="BA1793" s="14">
        <v>0.833729884275757</v>
      </c>
      <c r="BB1793" s="14">
        <v>0.71213773982321305</v>
      </c>
      <c r="BC1793" s="14">
        <v>0.72856816167905702</v>
      </c>
      <c r="BD1793" s="14">
        <v>0.70433427506384105</v>
      </c>
      <c r="BE1793" s="14">
        <v>0.71275329742538096</v>
      </c>
      <c r="BF1793" s="14">
        <v>0.75978633956872899</v>
      </c>
      <c r="BG1793" s="14">
        <v>0.72614345631940103</v>
      </c>
      <c r="BH1793" s="14">
        <v>0.723615147775441</v>
      </c>
      <c r="BI1793" s="14">
        <v>0.72902433259715604</v>
      </c>
      <c r="BJ1793" s="14">
        <v>0.78148155655871598</v>
      </c>
      <c r="BK1793" s="14">
        <v>0.81577747412582002</v>
      </c>
      <c r="BL1793" s="14">
        <v>0.75884243220034198</v>
      </c>
      <c r="BM1793" s="14">
        <v>0.78948064991927303</v>
      </c>
      <c r="BN1793" s="14">
        <v>0.84794705055425601</v>
      </c>
      <c r="BO1793" s="14"/>
      <c r="BP1793" s="14">
        <v>0.75068855057754502</v>
      </c>
      <c r="BQ1793" s="14">
        <v>0.75899109035304502</v>
      </c>
      <c r="BR1793" s="14">
        <v>0.74958472501571405</v>
      </c>
      <c r="BS1793" s="14">
        <v>0.73756264268568295</v>
      </c>
      <c r="BT1793" s="14">
        <v>0.70302559918357699</v>
      </c>
      <c r="BU1793" s="14">
        <v>0.78258733186785301</v>
      </c>
      <c r="BV1793" s="14"/>
      <c r="BW1793" s="14">
        <v>0.77932790158825105</v>
      </c>
      <c r="BX1793" s="14">
        <v>0.74097001586393996</v>
      </c>
      <c r="BY1793" s="14" t="s">
        <v>120</v>
      </c>
      <c r="BZ1793" s="14">
        <v>0.70151016010059597</v>
      </c>
      <c r="CA1793" s="14">
        <v>0.71941272484268004</v>
      </c>
      <c r="CB1793" s="14">
        <v>0.74191913494529604</v>
      </c>
      <c r="CC1793" s="14">
        <v>0.64802659466899404</v>
      </c>
      <c r="CD1793" s="14"/>
      <c r="CE1793" s="14">
        <v>0.75481037768638704</v>
      </c>
      <c r="CF1793" s="14">
        <v>0.76948019354365504</v>
      </c>
      <c r="CG1793" s="14">
        <v>0.67256697564163803</v>
      </c>
      <c r="CH1793" s="14">
        <v>0.76969459883066005</v>
      </c>
      <c r="CI1793" s="14"/>
      <c r="CJ1793" s="14">
        <v>0.77350353231635505</v>
      </c>
      <c r="CK1793" s="14">
        <v>0.76145826083951995</v>
      </c>
      <c r="CL1793" s="14">
        <v>0.74191620396419899</v>
      </c>
      <c r="CM1793" s="14">
        <v>0.67582705090524997</v>
      </c>
      <c r="CN1793" s="14"/>
      <c r="CO1793" s="14">
        <v>0.77127411260633905</v>
      </c>
      <c r="CP1793" s="14">
        <v>0.74936080617935397</v>
      </c>
      <c r="CQ1793" s="14"/>
      <c r="CR1793" s="14">
        <v>0.73578709328620895</v>
      </c>
      <c r="CS1793" s="14">
        <v>0.75584751399176797</v>
      </c>
    </row>
    <row r="1794" spans="2:97" x14ac:dyDescent="0.3">
      <c r="B1794" t="s">
        <v>236</v>
      </c>
      <c r="C1794" s="14">
        <v>5.2834906745563397E-2</v>
      </c>
      <c r="D1794" s="14">
        <v>6.4344155918969304E-2</v>
      </c>
      <c r="E1794" s="14">
        <v>4.1733287679282E-2</v>
      </c>
      <c r="F1794" s="14"/>
      <c r="G1794" s="14">
        <v>0.12595780341676799</v>
      </c>
      <c r="H1794" s="14">
        <v>7.1456350266514201E-2</v>
      </c>
      <c r="I1794" s="14">
        <v>4.24019944592939E-2</v>
      </c>
      <c r="J1794" s="14">
        <v>3.8662007516325501E-2</v>
      </c>
      <c r="K1794" s="14">
        <v>2.8621898562107301E-2</v>
      </c>
      <c r="L1794" s="14">
        <v>2.5559395371653301E-2</v>
      </c>
      <c r="M1794" s="14"/>
      <c r="N1794" s="14">
        <v>5.4537988319067698E-2</v>
      </c>
      <c r="O1794" s="14">
        <v>4.0757937696465601E-2</v>
      </c>
      <c r="P1794" s="14">
        <v>5.0218108463742098E-2</v>
      </c>
      <c r="Q1794" s="14">
        <v>6.6463893251680506E-2</v>
      </c>
      <c r="R1794" s="14"/>
      <c r="S1794" s="14">
        <v>4.4216334780061997E-2</v>
      </c>
      <c r="T1794" s="14">
        <v>4.9006555302538397E-2</v>
      </c>
      <c r="U1794" s="14">
        <v>4.7486022916829997E-2</v>
      </c>
      <c r="V1794" s="14">
        <v>5.7159610984627303E-2</v>
      </c>
      <c r="W1794" s="14">
        <v>7.40487965610266E-2</v>
      </c>
      <c r="X1794" s="14">
        <v>4.8619122129306802E-2</v>
      </c>
      <c r="Y1794" s="14">
        <v>8.1795769697384793E-2</v>
      </c>
      <c r="Z1794" s="14">
        <v>9.5248550523877498E-2</v>
      </c>
      <c r="AA1794" s="14">
        <v>2.73469620835964E-2</v>
      </c>
      <c r="AB1794" s="14">
        <v>5.80796523844056E-2</v>
      </c>
      <c r="AC1794" s="14">
        <v>5.06716711800132E-2</v>
      </c>
      <c r="AD1794" s="14">
        <v>2.16951462781803E-2</v>
      </c>
      <c r="AE1794" s="14"/>
      <c r="AF1794" s="14">
        <v>5.4421783283271401E-2</v>
      </c>
      <c r="AG1794" s="14">
        <v>4.8054110007829498E-2</v>
      </c>
      <c r="AH1794" s="14">
        <v>4.2939865486742397E-2</v>
      </c>
      <c r="AI1794" s="14">
        <v>5.8188853838209001E-2</v>
      </c>
      <c r="AJ1794" s="14">
        <v>3.2298785685414701E-2</v>
      </c>
      <c r="AK1794" s="14"/>
      <c r="AL1794" s="14">
        <v>6.2730547159687899E-2</v>
      </c>
      <c r="AM1794" s="14">
        <v>4.5672233158921799E-2</v>
      </c>
      <c r="AN1794" s="14">
        <v>3.3261804104897597E-2</v>
      </c>
      <c r="AO1794" s="14">
        <v>4.66239159015941E-2</v>
      </c>
      <c r="AP1794" s="14">
        <v>9.7866745689430795E-2</v>
      </c>
      <c r="AQ1794" s="14">
        <v>2.65420857012581E-2</v>
      </c>
      <c r="AR1794" s="14"/>
      <c r="AS1794" s="14">
        <v>5.51180410640182E-2</v>
      </c>
      <c r="AT1794" s="14">
        <v>5.1431608144673603E-2</v>
      </c>
      <c r="AU1794" s="14">
        <v>5.59625461022513E-2</v>
      </c>
      <c r="AV1794" s="14">
        <v>6.9302161697632203E-2</v>
      </c>
      <c r="AW1794" s="14">
        <v>2.29629542291163E-2</v>
      </c>
      <c r="AX1794" s="14"/>
      <c r="AY1794" s="14">
        <v>0.110300133706337</v>
      </c>
      <c r="AZ1794" s="14">
        <v>2.5073548880904999E-2</v>
      </c>
      <c r="BA1794" s="14">
        <v>6.3618519148327099E-2</v>
      </c>
      <c r="BB1794" s="14">
        <v>6.6674382884163802E-2</v>
      </c>
      <c r="BC1794" s="14">
        <v>4.8877118346069698E-2</v>
      </c>
      <c r="BD1794" s="14">
        <v>6.3470642407211494E-2</v>
      </c>
      <c r="BE1794" s="14">
        <v>5.7573223026556798E-2</v>
      </c>
      <c r="BF1794" s="14">
        <v>4.2292899047024199E-2</v>
      </c>
      <c r="BG1794" s="14">
        <v>8.6541288024091695E-2</v>
      </c>
      <c r="BH1794" s="14">
        <v>4.4361365085317697E-2</v>
      </c>
      <c r="BI1794" s="14">
        <v>6.4014208562310701E-2</v>
      </c>
      <c r="BJ1794" s="14">
        <v>3.1606035579808699E-2</v>
      </c>
      <c r="BK1794" s="14">
        <v>3.4337862903961798E-2</v>
      </c>
      <c r="BL1794" s="14">
        <v>0</v>
      </c>
      <c r="BM1794" s="14">
        <v>3.7707705800612702E-2</v>
      </c>
      <c r="BN1794" s="14">
        <v>7.3005005810113002E-2</v>
      </c>
      <c r="BO1794" s="14"/>
      <c r="BP1794" s="14">
        <v>8.0686017711924601E-2</v>
      </c>
      <c r="BQ1794" s="14">
        <v>3.5774729224490702E-2</v>
      </c>
      <c r="BR1794" s="14">
        <v>4.4759620712241897E-2</v>
      </c>
      <c r="BS1794" s="14">
        <v>5.31866663908339E-2</v>
      </c>
      <c r="BT1794" s="14">
        <v>4.9547459566876999E-2</v>
      </c>
      <c r="BU1794" s="14">
        <v>4.2977992650567703E-2</v>
      </c>
      <c r="BV1794" s="14"/>
      <c r="BW1794" s="14">
        <v>3.4108467972208401E-2</v>
      </c>
      <c r="BX1794" s="14">
        <v>4.48971681124243E-2</v>
      </c>
      <c r="BY1794" s="14" t="s">
        <v>120</v>
      </c>
      <c r="BZ1794" s="14">
        <v>0.101817843108646</v>
      </c>
      <c r="CA1794" s="14">
        <v>6.1700420510430197E-2</v>
      </c>
      <c r="CB1794" s="14">
        <v>6.4578340403389001E-2</v>
      </c>
      <c r="CC1794" s="14">
        <v>9.8872097050670002E-2</v>
      </c>
      <c r="CD1794" s="14"/>
      <c r="CE1794" s="14">
        <v>9.5082637509250903E-2</v>
      </c>
      <c r="CF1794" s="14">
        <v>5.1399808458955198E-2</v>
      </c>
      <c r="CG1794" s="14">
        <v>5.2516549785627697E-2</v>
      </c>
      <c r="CH1794" s="14">
        <v>3.8737525021831198E-2</v>
      </c>
      <c r="CI1794" s="14"/>
      <c r="CJ1794" s="14">
        <v>5.7975213896256698E-2</v>
      </c>
      <c r="CK1794" s="14">
        <v>6.2418080160052999E-2</v>
      </c>
      <c r="CL1794" s="14">
        <v>4.9433442081497997E-2</v>
      </c>
      <c r="CM1794" s="14">
        <v>3.7993972126360603E-2</v>
      </c>
      <c r="CN1794" s="14"/>
      <c r="CO1794" s="14">
        <v>9.5512447514889506E-2</v>
      </c>
      <c r="CP1794" s="14">
        <v>4.49901548678837E-2</v>
      </c>
      <c r="CQ1794" s="14"/>
      <c r="CR1794" s="14">
        <v>8.5112098812079096E-2</v>
      </c>
      <c r="CS1794" s="14">
        <v>4.7766905191104998E-2</v>
      </c>
    </row>
    <row r="1795" spans="2:97" x14ac:dyDescent="0.3">
      <c r="B1795" t="s">
        <v>237</v>
      </c>
      <c r="C1795" s="14">
        <v>0.69433460951847004</v>
      </c>
      <c r="D1795" s="14">
        <v>0.66257652422215496</v>
      </c>
      <c r="E1795" s="14">
        <v>0.72539818340280005</v>
      </c>
      <c r="F1795" s="14"/>
      <c r="G1795" s="14">
        <v>0.53875648299443302</v>
      </c>
      <c r="H1795" s="14">
        <v>0.69278188570386001</v>
      </c>
      <c r="I1795" s="14">
        <v>0.712852786037805</v>
      </c>
      <c r="J1795" s="14">
        <v>0.69956643931174201</v>
      </c>
      <c r="K1795" s="14">
        <v>0.71085778488749696</v>
      </c>
      <c r="L1795" s="14">
        <v>0.76807613469468405</v>
      </c>
      <c r="M1795" s="14"/>
      <c r="N1795" s="14">
        <v>0.75132366362772296</v>
      </c>
      <c r="O1795" s="14">
        <v>0.707827588761483</v>
      </c>
      <c r="P1795" s="14">
        <v>0.66438406238678405</v>
      </c>
      <c r="Q1795" s="14">
        <v>0.64570427599162505</v>
      </c>
      <c r="R1795" s="14"/>
      <c r="S1795" s="14">
        <v>0.73017369492831496</v>
      </c>
      <c r="T1795" s="14">
        <v>0.73642993024116898</v>
      </c>
      <c r="U1795" s="14">
        <v>0.70674490134376999</v>
      </c>
      <c r="V1795" s="14">
        <v>0.71194857604528805</v>
      </c>
      <c r="W1795" s="14">
        <v>0.63135502389748199</v>
      </c>
      <c r="X1795" s="14">
        <v>0.61036236574617297</v>
      </c>
      <c r="Y1795" s="14">
        <v>0.64558992832971396</v>
      </c>
      <c r="Z1795" s="14">
        <v>0.57780700795295803</v>
      </c>
      <c r="AA1795" s="14">
        <v>0.76525378413715195</v>
      </c>
      <c r="AB1795" s="14">
        <v>0.66890569004601597</v>
      </c>
      <c r="AC1795" s="14">
        <v>0.68674850638525697</v>
      </c>
      <c r="AD1795" s="14">
        <v>0.77173754036879205</v>
      </c>
      <c r="AE1795" s="14"/>
      <c r="AF1795" s="14">
        <v>0.70415511999306302</v>
      </c>
      <c r="AG1795" s="14">
        <v>0.73119042397862499</v>
      </c>
      <c r="AH1795" s="14">
        <v>0.76947006165962195</v>
      </c>
      <c r="AI1795" s="14">
        <v>0.642943090934323</v>
      </c>
      <c r="AJ1795" s="14">
        <v>0.73271084565678601</v>
      </c>
      <c r="AK1795" s="14"/>
      <c r="AL1795" s="14">
        <v>0.73300591867726494</v>
      </c>
      <c r="AM1795" s="14">
        <v>0.73857022159403896</v>
      </c>
      <c r="AN1795" s="14">
        <v>0.77219946658023597</v>
      </c>
      <c r="AO1795" s="14">
        <v>0.65503777389956497</v>
      </c>
      <c r="AP1795" s="14">
        <v>0.61653525383602603</v>
      </c>
      <c r="AQ1795" s="14">
        <v>0.68209657892548403</v>
      </c>
      <c r="AR1795" s="14"/>
      <c r="AS1795" s="14">
        <v>0.65233706357907295</v>
      </c>
      <c r="AT1795" s="14">
        <v>0.66744980604830895</v>
      </c>
      <c r="AU1795" s="14">
        <v>0.73447028522422098</v>
      </c>
      <c r="AV1795" s="14">
        <v>0.71820591177400595</v>
      </c>
      <c r="AW1795" s="14">
        <v>0.88215581178041402</v>
      </c>
      <c r="AX1795" s="14"/>
      <c r="AY1795" s="14">
        <v>0.50733609022739001</v>
      </c>
      <c r="AZ1795" s="14">
        <v>0.68432665374240198</v>
      </c>
      <c r="BA1795" s="14">
        <v>0.77011136512742995</v>
      </c>
      <c r="BB1795" s="14">
        <v>0.64546335693904899</v>
      </c>
      <c r="BC1795" s="14">
        <v>0.67969104333298702</v>
      </c>
      <c r="BD1795" s="14">
        <v>0.64086363265662905</v>
      </c>
      <c r="BE1795" s="14">
        <v>0.65518007439882398</v>
      </c>
      <c r="BF1795" s="14">
        <v>0.71749344052170505</v>
      </c>
      <c r="BG1795" s="14">
        <v>0.63960216829530903</v>
      </c>
      <c r="BH1795" s="14">
        <v>0.67925378269012304</v>
      </c>
      <c r="BI1795" s="14">
        <v>0.66501012403484505</v>
      </c>
      <c r="BJ1795" s="14">
        <v>0.74987552097890697</v>
      </c>
      <c r="BK1795" s="14">
        <v>0.78143961122185901</v>
      </c>
      <c r="BL1795" s="14">
        <v>0.75884243220034198</v>
      </c>
      <c r="BM1795" s="14">
        <v>0.75177294411866002</v>
      </c>
      <c r="BN1795" s="14">
        <v>0.77494204474414297</v>
      </c>
      <c r="BO1795" s="14"/>
      <c r="BP1795" s="14">
        <v>0.67000253286562095</v>
      </c>
      <c r="BQ1795" s="14">
        <v>0.72321636112855403</v>
      </c>
      <c r="BR1795" s="14">
        <v>0.70482510430347201</v>
      </c>
      <c r="BS1795" s="14">
        <v>0.68437597629484903</v>
      </c>
      <c r="BT1795" s="14">
        <v>0.65347813961669998</v>
      </c>
      <c r="BU1795" s="14">
        <v>0.739609339217286</v>
      </c>
      <c r="BV1795" s="14"/>
      <c r="BW1795" s="14">
        <v>0.74521943361604204</v>
      </c>
      <c r="BX1795" s="14">
        <v>0.69607284775151601</v>
      </c>
      <c r="BY1795" s="14" t="s">
        <v>120</v>
      </c>
      <c r="BZ1795" s="14">
        <v>0.59969231699195003</v>
      </c>
      <c r="CA1795" s="14">
        <v>0.65771230433225003</v>
      </c>
      <c r="CB1795" s="14">
        <v>0.67734079454190699</v>
      </c>
      <c r="CC1795" s="14">
        <v>0.54915449761832402</v>
      </c>
      <c r="CD1795" s="14"/>
      <c r="CE1795" s="14">
        <v>0.65972774017713598</v>
      </c>
      <c r="CF1795" s="14">
        <v>0.71808038508469996</v>
      </c>
      <c r="CG1795" s="14">
        <v>0.62005042585601</v>
      </c>
      <c r="CH1795" s="14">
        <v>0.73095707380882902</v>
      </c>
      <c r="CI1795" s="14"/>
      <c r="CJ1795" s="14">
        <v>0.71552831842009801</v>
      </c>
      <c r="CK1795" s="14">
        <v>0.69904018067946705</v>
      </c>
      <c r="CL1795" s="14">
        <v>0.69248276188270097</v>
      </c>
      <c r="CM1795" s="14">
        <v>0.63783307877888895</v>
      </c>
      <c r="CN1795" s="14"/>
      <c r="CO1795" s="14">
        <v>0.67576166509144997</v>
      </c>
      <c r="CP1795" s="14">
        <v>0.70437065131147003</v>
      </c>
      <c r="CQ1795" s="14"/>
      <c r="CR1795" s="14">
        <v>0.65067499447413002</v>
      </c>
      <c r="CS1795" s="14">
        <v>0.70808060880066304</v>
      </c>
    </row>
    <row r="1796" spans="2:97" x14ac:dyDescent="0.3">
      <c r="C1796" s="14"/>
      <c r="D1796" s="14"/>
      <c r="E1796" s="14"/>
      <c r="F1796" s="14"/>
      <c r="G1796" s="14"/>
      <c r="H1796" s="14"/>
      <c r="I1796" s="14"/>
      <c r="J1796" s="14"/>
      <c r="K1796" s="14"/>
      <c r="L1796" s="14"/>
      <c r="M1796" s="14"/>
      <c r="N1796" s="14"/>
      <c r="O1796" s="14"/>
      <c r="P1796" s="14"/>
      <c r="Q1796" s="14"/>
      <c r="R1796" s="14"/>
      <c r="S1796" s="14"/>
      <c r="T1796" s="14"/>
      <c r="U1796" s="14"/>
      <c r="V1796" s="14"/>
      <c r="W1796" s="14"/>
      <c r="X1796" s="14"/>
      <c r="Y1796" s="14"/>
      <c r="Z1796" s="14"/>
      <c r="AA1796" s="14"/>
      <c r="AB1796" s="14"/>
      <c r="AC1796" s="14"/>
      <c r="AD1796" s="14"/>
      <c r="AE1796" s="14"/>
      <c r="AF1796" s="14"/>
      <c r="AG1796" s="14"/>
      <c r="AH1796" s="14"/>
      <c r="AI1796" s="14"/>
      <c r="AJ1796" s="14"/>
      <c r="AK1796" s="14"/>
      <c r="AL1796" s="14"/>
      <c r="AM1796" s="14"/>
      <c r="AN1796" s="14"/>
      <c r="AO1796" s="14"/>
      <c r="AP1796" s="14"/>
      <c r="AQ1796" s="14"/>
      <c r="AR1796" s="14"/>
      <c r="AS1796" s="14"/>
      <c r="AT1796" s="14"/>
      <c r="AU1796" s="14"/>
      <c r="AV1796" s="14"/>
      <c r="AW1796" s="14"/>
      <c r="AX1796" s="14"/>
      <c r="AY1796" s="14"/>
      <c r="AZ1796" s="14"/>
      <c r="BA1796" s="14"/>
      <c r="BB1796" s="14"/>
      <c r="BC1796" s="14"/>
      <c r="BD1796" s="14"/>
      <c r="BE1796" s="14"/>
      <c r="BF1796" s="14"/>
      <c r="BG1796" s="14"/>
      <c r="BH1796" s="14"/>
      <c r="BI1796" s="14"/>
      <c r="BJ1796" s="14"/>
      <c r="BK1796" s="14"/>
      <c r="BL1796" s="14"/>
      <c r="BM1796" s="14"/>
      <c r="BN1796" s="14"/>
      <c r="BO1796" s="14"/>
      <c r="BP1796" s="14"/>
      <c r="BQ1796" s="14"/>
      <c r="BR1796" s="14"/>
      <c r="BS1796" s="14"/>
      <c r="BT1796" s="14"/>
      <c r="BU1796" s="14"/>
      <c r="BV1796" s="14"/>
      <c r="BW1796" s="14"/>
      <c r="BX1796" s="14"/>
      <c r="BY1796" s="14"/>
      <c r="BZ1796" s="14"/>
      <c r="CA1796" s="14"/>
      <c r="CB1796" s="14"/>
      <c r="CC1796" s="14"/>
      <c r="CD1796" s="14"/>
      <c r="CE1796" s="14"/>
      <c r="CF1796" s="14"/>
      <c r="CG1796" s="14"/>
      <c r="CH1796" s="14"/>
      <c r="CI1796" s="14"/>
      <c r="CJ1796" s="14"/>
      <c r="CK1796" s="14"/>
      <c r="CL1796" s="14"/>
      <c r="CM1796" s="14"/>
      <c r="CN1796" s="14"/>
      <c r="CO1796" s="14"/>
      <c r="CP1796" s="14"/>
      <c r="CQ1796" s="14"/>
      <c r="CR1796" s="14"/>
      <c r="CS1796" s="14"/>
    </row>
    <row r="1797" spans="2:97" x14ac:dyDescent="0.3">
      <c r="B1797" s="6" t="s">
        <v>629</v>
      </c>
      <c r="C1797" s="14"/>
      <c r="D1797" s="14"/>
      <c r="E1797" s="14"/>
      <c r="F1797" s="14"/>
      <c r="G1797" s="14"/>
      <c r="H1797" s="14"/>
      <c r="I1797" s="14"/>
      <c r="J1797" s="14"/>
      <c r="K1797" s="14"/>
      <c r="L1797" s="14"/>
      <c r="M1797" s="14"/>
      <c r="N1797" s="14"/>
      <c r="O1797" s="14"/>
      <c r="P1797" s="14"/>
      <c r="Q1797" s="14"/>
      <c r="R1797" s="14"/>
      <c r="S1797" s="14"/>
      <c r="T1797" s="14"/>
      <c r="U1797" s="14"/>
      <c r="V1797" s="14"/>
      <c r="W1797" s="14"/>
      <c r="X1797" s="14"/>
      <c r="Y1797" s="14"/>
      <c r="Z1797" s="14"/>
      <c r="AA1797" s="14"/>
      <c r="AB1797" s="14"/>
      <c r="AC1797" s="14"/>
      <c r="AD1797" s="14"/>
      <c r="AE1797" s="14"/>
      <c r="AF1797" s="14"/>
      <c r="AG1797" s="14"/>
      <c r="AH1797" s="14"/>
      <c r="AI1797" s="14"/>
      <c r="AJ1797" s="14"/>
      <c r="AK1797" s="14"/>
      <c r="AL1797" s="14"/>
      <c r="AM1797" s="14"/>
      <c r="AN1797" s="14"/>
      <c r="AO1797" s="14"/>
      <c r="AP1797" s="14"/>
      <c r="AQ1797" s="14"/>
      <c r="AR1797" s="14"/>
      <c r="AS1797" s="14"/>
      <c r="AT1797" s="14"/>
      <c r="AU1797" s="14"/>
      <c r="AV1797" s="14"/>
      <c r="AW1797" s="14"/>
      <c r="AX1797" s="14"/>
      <c r="AY1797" s="14"/>
      <c r="AZ1797" s="14"/>
      <c r="BA1797" s="14"/>
      <c r="BB1797" s="14"/>
      <c r="BC1797" s="14"/>
      <c r="BD1797" s="14"/>
      <c r="BE1797" s="14"/>
      <c r="BF1797" s="14"/>
      <c r="BG1797" s="14"/>
      <c r="BH1797" s="14"/>
      <c r="BI1797" s="14"/>
      <c r="BJ1797" s="14"/>
      <c r="BK1797" s="14"/>
      <c r="BL1797" s="14"/>
      <c r="BM1797" s="14"/>
      <c r="BN1797" s="14"/>
      <c r="BO1797" s="14"/>
      <c r="BP1797" s="14"/>
      <c r="BQ1797" s="14"/>
      <c r="BR1797" s="14"/>
      <c r="BS1797" s="14"/>
      <c r="BT1797" s="14"/>
      <c r="BU1797" s="14"/>
      <c r="BV1797" s="14"/>
      <c r="BW1797" s="14"/>
      <c r="BX1797" s="14"/>
      <c r="BY1797" s="14"/>
      <c r="BZ1797" s="14"/>
      <c r="CA1797" s="14"/>
      <c r="CB1797" s="14"/>
      <c r="CC1797" s="14"/>
      <c r="CD1797" s="14"/>
      <c r="CE1797" s="14"/>
      <c r="CF1797" s="14"/>
      <c r="CG1797" s="14"/>
      <c r="CH1797" s="14"/>
      <c r="CI1797" s="14"/>
      <c r="CJ1797" s="14"/>
      <c r="CK1797" s="14"/>
      <c r="CL1797" s="14"/>
      <c r="CM1797" s="14"/>
      <c r="CN1797" s="14"/>
      <c r="CO1797" s="14"/>
      <c r="CP1797" s="14"/>
      <c r="CQ1797" s="14"/>
      <c r="CR1797" s="14"/>
      <c r="CS1797" s="14"/>
    </row>
    <row r="1798" spans="2:97" x14ac:dyDescent="0.3">
      <c r="B1798" s="24" t="s">
        <v>118</v>
      </c>
      <c r="C1798" s="14"/>
      <c r="D1798" s="14"/>
      <c r="E1798" s="14"/>
      <c r="F1798" s="14"/>
      <c r="G1798" s="14"/>
      <c r="H1798" s="14"/>
      <c r="I1798" s="14"/>
      <c r="J1798" s="14"/>
      <c r="K1798" s="14"/>
      <c r="L1798" s="14"/>
      <c r="M1798" s="14"/>
      <c r="N1798" s="14"/>
      <c r="O1798" s="14"/>
      <c r="P1798" s="14"/>
      <c r="Q1798" s="14"/>
      <c r="R1798" s="14"/>
      <c r="S1798" s="14"/>
      <c r="T1798" s="14"/>
      <c r="U1798" s="14"/>
      <c r="V1798" s="14"/>
      <c r="W1798" s="14"/>
      <c r="X1798" s="14"/>
      <c r="Y1798" s="14"/>
      <c r="Z1798" s="14"/>
      <c r="AA1798" s="14"/>
      <c r="AB1798" s="14"/>
      <c r="AC1798" s="14"/>
      <c r="AD1798" s="14"/>
      <c r="AE1798" s="14"/>
      <c r="AF1798" s="14"/>
      <c r="AG1798" s="14"/>
      <c r="AH1798" s="14"/>
      <c r="AI1798" s="14"/>
      <c r="AJ1798" s="14"/>
      <c r="AK1798" s="14"/>
      <c r="AL1798" s="14"/>
      <c r="AM1798" s="14"/>
      <c r="AN1798" s="14"/>
      <c r="AO1798" s="14"/>
      <c r="AP1798" s="14"/>
      <c r="AQ1798" s="14"/>
      <c r="AR1798" s="14"/>
      <c r="AS1798" s="14"/>
      <c r="AT1798" s="14"/>
      <c r="AU1798" s="14"/>
      <c r="AV1798" s="14"/>
      <c r="AW1798" s="14"/>
      <c r="AX1798" s="14"/>
      <c r="AY1798" s="14"/>
      <c r="AZ1798" s="14"/>
      <c r="BA1798" s="14"/>
      <c r="BB1798" s="14"/>
      <c r="BC1798" s="14"/>
      <c r="BD1798" s="14"/>
      <c r="BE1798" s="14"/>
      <c r="BF1798" s="14"/>
      <c r="BG1798" s="14"/>
      <c r="BH1798" s="14"/>
      <c r="BI1798" s="14"/>
      <c r="BJ1798" s="14"/>
      <c r="BK1798" s="14"/>
      <c r="BL1798" s="14"/>
      <c r="BM1798" s="14"/>
      <c r="BN1798" s="14"/>
      <c r="BO1798" s="14"/>
      <c r="BP1798" s="14"/>
      <c r="BQ1798" s="14"/>
      <c r="BR1798" s="14"/>
      <c r="BS1798" s="14"/>
      <c r="BT1798" s="14"/>
      <c r="BU1798" s="14"/>
      <c r="BV1798" s="14"/>
      <c r="BW1798" s="14"/>
      <c r="BX1798" s="14"/>
      <c r="BY1798" s="14"/>
      <c r="BZ1798" s="14"/>
      <c r="CA1798" s="14"/>
      <c r="CB1798" s="14"/>
      <c r="CC1798" s="14"/>
      <c r="CD1798" s="14"/>
      <c r="CE1798" s="14"/>
      <c r="CF1798" s="14"/>
      <c r="CG1798" s="14"/>
      <c r="CH1798" s="14"/>
      <c r="CI1798" s="14"/>
      <c r="CJ1798" s="14"/>
      <c r="CK1798" s="14"/>
      <c r="CL1798" s="14"/>
      <c r="CM1798" s="14"/>
      <c r="CN1798" s="14"/>
      <c r="CO1798" s="14"/>
      <c r="CP1798" s="14"/>
      <c r="CQ1798" s="14"/>
      <c r="CR1798" s="14"/>
      <c r="CS1798" s="14"/>
    </row>
    <row r="1799" spans="2:97" x14ac:dyDescent="0.3">
      <c r="B1799" t="s">
        <v>230</v>
      </c>
      <c r="C1799" s="14">
        <v>8.4569011707679997E-2</v>
      </c>
      <c r="D1799" s="14">
        <v>0.10589901144305799</v>
      </c>
      <c r="E1799" s="14">
        <v>6.2782423627183295E-2</v>
      </c>
      <c r="F1799" s="14"/>
      <c r="G1799" s="14">
        <v>0.13765327808553399</v>
      </c>
      <c r="H1799" s="14">
        <v>0.178477122570353</v>
      </c>
      <c r="I1799" s="14">
        <v>9.5321824708659894E-2</v>
      </c>
      <c r="J1799" s="14">
        <v>5.8885202860917897E-2</v>
      </c>
      <c r="K1799" s="14">
        <v>3.0076490722849399E-2</v>
      </c>
      <c r="L1799" s="14">
        <v>2.16558960799004E-2</v>
      </c>
      <c r="M1799" s="14"/>
      <c r="N1799" s="14">
        <v>0.128692771434509</v>
      </c>
      <c r="O1799" s="14">
        <v>4.2453908493894202E-2</v>
      </c>
      <c r="P1799" s="14">
        <v>9.1918299159081507E-2</v>
      </c>
      <c r="Q1799" s="14">
        <v>7.52809500868553E-2</v>
      </c>
      <c r="R1799" s="14"/>
      <c r="S1799" s="14">
        <v>0.170686715385828</v>
      </c>
      <c r="T1799" s="14">
        <v>4.9883799185956097E-2</v>
      </c>
      <c r="U1799" s="14">
        <v>7.4034564211912193E-2</v>
      </c>
      <c r="V1799" s="14">
        <v>7.66035347782381E-2</v>
      </c>
      <c r="W1799" s="14">
        <v>3.85787033702749E-2</v>
      </c>
      <c r="X1799" s="14">
        <v>8.0012452245168203E-2</v>
      </c>
      <c r="Y1799" s="14">
        <v>9.6558420358003494E-2</v>
      </c>
      <c r="Z1799" s="14">
        <v>9.5089403796668096E-2</v>
      </c>
      <c r="AA1799" s="14">
        <v>9.0732972915361199E-2</v>
      </c>
      <c r="AB1799" s="14">
        <v>5.1275580939038903E-2</v>
      </c>
      <c r="AC1799" s="14">
        <v>6.4804015490604799E-2</v>
      </c>
      <c r="AD1799" s="14">
        <v>6.9338665409007599E-2</v>
      </c>
      <c r="AE1799" s="14"/>
      <c r="AF1799" s="14">
        <v>6.90544220589836E-2</v>
      </c>
      <c r="AG1799" s="14">
        <v>0.14249230646421901</v>
      </c>
      <c r="AH1799" s="14">
        <v>6.4598876283905302E-2</v>
      </c>
      <c r="AI1799" s="14">
        <v>4.8445200655432702E-2</v>
      </c>
      <c r="AJ1799" s="14">
        <v>5.8146020049022903E-2</v>
      </c>
      <c r="AK1799" s="14"/>
      <c r="AL1799" s="14">
        <v>0.18087886013615501</v>
      </c>
      <c r="AM1799" s="14">
        <v>8.6256836170760007E-2</v>
      </c>
      <c r="AN1799" s="14">
        <v>6.2911165617349302E-2</v>
      </c>
      <c r="AO1799" s="14">
        <v>4.4353944416607602E-2</v>
      </c>
      <c r="AP1799" s="14">
        <v>4.0036568878744197E-2</v>
      </c>
      <c r="AQ1799" s="14">
        <v>4.0171056216187002E-2</v>
      </c>
      <c r="AR1799" s="14"/>
      <c r="AS1799" s="14">
        <v>5.90131265933957E-2</v>
      </c>
      <c r="AT1799" s="14">
        <v>4.63871618037556E-2</v>
      </c>
      <c r="AU1799" s="14">
        <v>8.8496749439266498E-2</v>
      </c>
      <c r="AV1799" s="14">
        <v>0.192927306718226</v>
      </c>
      <c r="AW1799" s="14">
        <v>0.30487872692387602</v>
      </c>
      <c r="AX1799" s="14"/>
      <c r="AY1799" s="14">
        <v>6.8633197583866198E-2</v>
      </c>
      <c r="AZ1799" s="14">
        <v>6.5819630637146298E-2</v>
      </c>
      <c r="BA1799" s="14">
        <v>3.89693950148969E-2</v>
      </c>
      <c r="BB1799" s="14">
        <v>7.9227889900221005E-2</v>
      </c>
      <c r="BC1799" s="14">
        <v>9.7353967085463594E-2</v>
      </c>
      <c r="BD1799" s="14">
        <v>6.6602715065223098E-2</v>
      </c>
      <c r="BE1799" s="14">
        <v>6.5748367791853696E-2</v>
      </c>
      <c r="BF1799" s="14">
        <v>9.2323886128855406E-2</v>
      </c>
      <c r="BG1799" s="14">
        <v>4.0486401691459797E-2</v>
      </c>
      <c r="BH1799" s="14">
        <v>4.8952102827447698E-2</v>
      </c>
      <c r="BI1799" s="14">
        <v>8.8429701399683494E-2</v>
      </c>
      <c r="BJ1799" s="14">
        <v>9.5337642058397301E-2</v>
      </c>
      <c r="BK1799" s="14">
        <v>6.7111344315322397E-2</v>
      </c>
      <c r="BL1799" s="14">
        <v>0.13172984952957401</v>
      </c>
      <c r="BM1799" s="14">
        <v>0.112761290354921</v>
      </c>
      <c r="BN1799" s="14">
        <v>0.31415651720347998</v>
      </c>
      <c r="BO1799" s="14"/>
      <c r="BP1799" s="14">
        <v>0.19501020389384199</v>
      </c>
      <c r="BQ1799" s="14">
        <v>6.0406182080136102E-2</v>
      </c>
      <c r="BR1799" s="14">
        <v>4.82491378815081E-2</v>
      </c>
      <c r="BS1799" s="14">
        <v>4.0714154571723699E-2</v>
      </c>
      <c r="BT1799" s="14">
        <v>4.66693664488044E-2</v>
      </c>
      <c r="BU1799" s="14">
        <v>3.00332585280761E-2</v>
      </c>
      <c r="BV1799" s="14"/>
      <c r="BW1799" s="14">
        <v>7.5501806738016902E-2</v>
      </c>
      <c r="BX1799" s="14">
        <v>7.6061561274698902E-2</v>
      </c>
      <c r="BY1799" s="14" t="s">
        <v>120</v>
      </c>
      <c r="BZ1799" s="14">
        <v>8.0318553758833094E-2</v>
      </c>
      <c r="CA1799" s="14">
        <v>8.3575612828036702E-2</v>
      </c>
      <c r="CB1799" s="14">
        <v>0.112044097584922</v>
      </c>
      <c r="CC1799" s="14">
        <v>8.8738604406898194E-2</v>
      </c>
      <c r="CD1799" s="14"/>
      <c r="CE1799" s="14">
        <v>0.14194600783836001</v>
      </c>
      <c r="CF1799" s="14">
        <v>0.128424611723615</v>
      </c>
      <c r="CG1799" s="14">
        <v>3.5643206753659597E-2</v>
      </c>
      <c r="CH1799" s="14">
        <v>6.4352532051684105E-2</v>
      </c>
      <c r="CI1799" s="14"/>
      <c r="CJ1799" s="14">
        <v>0.106787517048106</v>
      </c>
      <c r="CK1799" s="14">
        <v>0.115003287342377</v>
      </c>
      <c r="CL1799" s="14">
        <v>7.1184626169994006E-2</v>
      </c>
      <c r="CM1799" s="14">
        <v>4.3740216235920101E-2</v>
      </c>
      <c r="CN1799" s="14"/>
      <c r="CO1799" s="14">
        <v>0.21401746076757</v>
      </c>
      <c r="CP1799" s="14">
        <v>6.6973740620421496E-2</v>
      </c>
      <c r="CQ1799" s="14"/>
      <c r="CR1799" s="14">
        <v>0.17213087614306499</v>
      </c>
      <c r="CS1799" s="14">
        <v>7.47632991684202E-2</v>
      </c>
    </row>
    <row r="1800" spans="2:97" x14ac:dyDescent="0.3">
      <c r="B1800" t="s">
        <v>231</v>
      </c>
      <c r="C1800" s="14">
        <v>0.18445509195291299</v>
      </c>
      <c r="D1800" s="14">
        <v>0.19529726471594799</v>
      </c>
      <c r="E1800" s="14">
        <v>0.17439602553123401</v>
      </c>
      <c r="F1800" s="14"/>
      <c r="G1800" s="14">
        <v>0.28788848359686098</v>
      </c>
      <c r="H1800" s="14">
        <v>0.28044924725874698</v>
      </c>
      <c r="I1800" s="14">
        <v>0.21351318820863599</v>
      </c>
      <c r="J1800" s="14">
        <v>0.15642136039243601</v>
      </c>
      <c r="K1800" s="14">
        <v>0.11841133628411001</v>
      </c>
      <c r="L1800" s="14">
        <v>8.1315616226339205E-2</v>
      </c>
      <c r="M1800" s="14"/>
      <c r="N1800" s="14">
        <v>0.22392830156847601</v>
      </c>
      <c r="O1800" s="14">
        <v>0.19964044698424899</v>
      </c>
      <c r="P1800" s="14">
        <v>0.16122981074190901</v>
      </c>
      <c r="Q1800" s="14">
        <v>0.14876286723662699</v>
      </c>
      <c r="R1800" s="14"/>
      <c r="S1800" s="14">
        <v>0.238607791575211</v>
      </c>
      <c r="T1800" s="14">
        <v>0.17034871646050301</v>
      </c>
      <c r="U1800" s="14">
        <v>0.115471659431835</v>
      </c>
      <c r="V1800" s="14">
        <v>0.18632293952825199</v>
      </c>
      <c r="W1800" s="14">
        <v>0.17277617352483499</v>
      </c>
      <c r="X1800" s="14">
        <v>0.21478276603160401</v>
      </c>
      <c r="Y1800" s="14">
        <v>0.189198165422343</v>
      </c>
      <c r="Z1800" s="14">
        <v>0.175068272811264</v>
      </c>
      <c r="AA1800" s="14">
        <v>0.203473990476253</v>
      </c>
      <c r="AB1800" s="14">
        <v>0.144298621214689</v>
      </c>
      <c r="AC1800" s="14">
        <v>0.16386527364797401</v>
      </c>
      <c r="AD1800" s="14">
        <v>0.192076451533608</v>
      </c>
      <c r="AE1800" s="14"/>
      <c r="AF1800" s="14">
        <v>0.13930658024128001</v>
      </c>
      <c r="AG1800" s="14">
        <v>0.26981723493443899</v>
      </c>
      <c r="AH1800" s="14">
        <v>0.151319842430573</v>
      </c>
      <c r="AI1800" s="14">
        <v>0.12902487060359</v>
      </c>
      <c r="AJ1800" s="14">
        <v>0.13860006766624899</v>
      </c>
      <c r="AK1800" s="14"/>
      <c r="AL1800" s="14">
        <v>0.336775253996693</v>
      </c>
      <c r="AM1800" s="14">
        <v>0.172361604010068</v>
      </c>
      <c r="AN1800" s="14">
        <v>0.191517803719126</v>
      </c>
      <c r="AO1800" s="14">
        <v>9.2840534767586205E-2</v>
      </c>
      <c r="AP1800" s="14">
        <v>0.15274791091342399</v>
      </c>
      <c r="AQ1800" s="14">
        <v>8.1801672694134103E-2</v>
      </c>
      <c r="AR1800" s="14"/>
      <c r="AS1800" s="14">
        <v>0.14265314170410101</v>
      </c>
      <c r="AT1800" s="14">
        <v>0.19415466341839599</v>
      </c>
      <c r="AU1800" s="14">
        <v>0.19110279198904001</v>
      </c>
      <c r="AV1800" s="14">
        <v>0.278624550660314</v>
      </c>
      <c r="AW1800" s="14">
        <v>0.33022332247825897</v>
      </c>
      <c r="AX1800" s="14"/>
      <c r="AY1800" s="14">
        <v>0</v>
      </c>
      <c r="AZ1800" s="14">
        <v>0.21835097029605</v>
      </c>
      <c r="BA1800" s="14">
        <v>0.18043118650496001</v>
      </c>
      <c r="BB1800" s="14">
        <v>0.117886292748815</v>
      </c>
      <c r="BC1800" s="14">
        <v>0.15379718496046599</v>
      </c>
      <c r="BD1800" s="14">
        <v>0.13224673258518899</v>
      </c>
      <c r="BE1800" s="14">
        <v>0.223813537617473</v>
      </c>
      <c r="BF1800" s="14">
        <v>0.20149321102102</v>
      </c>
      <c r="BG1800" s="14">
        <v>0.14096105029088299</v>
      </c>
      <c r="BH1800" s="14">
        <v>0.22018718906831999</v>
      </c>
      <c r="BI1800" s="14">
        <v>0.23364366231738901</v>
      </c>
      <c r="BJ1800" s="14">
        <v>0.188790093025649</v>
      </c>
      <c r="BK1800" s="14">
        <v>0.25813981516574103</v>
      </c>
      <c r="BL1800" s="14">
        <v>0.15178519881069699</v>
      </c>
      <c r="BM1800" s="14">
        <v>0.21417433816617601</v>
      </c>
      <c r="BN1800" s="14">
        <v>0.27372525365768502</v>
      </c>
      <c r="BO1800" s="14"/>
      <c r="BP1800" s="14">
        <v>0.267718160664351</v>
      </c>
      <c r="BQ1800" s="14">
        <v>0.15193278114224501</v>
      </c>
      <c r="BR1800" s="14">
        <v>0.198701249277874</v>
      </c>
      <c r="BS1800" s="14">
        <v>0.148787284603033</v>
      </c>
      <c r="BT1800" s="14">
        <v>0.12891862279487001</v>
      </c>
      <c r="BU1800" s="14">
        <v>0.16088523096886601</v>
      </c>
      <c r="BV1800" s="14"/>
      <c r="BW1800" s="14">
        <v>0.13873518014667799</v>
      </c>
      <c r="BX1800" s="14">
        <v>0.21030283834376801</v>
      </c>
      <c r="BY1800" s="14" t="s">
        <v>120</v>
      </c>
      <c r="BZ1800" s="14">
        <v>0.148145434984984</v>
      </c>
      <c r="CA1800" s="14">
        <v>0.18050761687595099</v>
      </c>
      <c r="CB1800" s="14">
        <v>0.26546052105999302</v>
      </c>
      <c r="CC1800" s="14">
        <v>0.19877325839679499</v>
      </c>
      <c r="CD1800" s="14"/>
      <c r="CE1800" s="14">
        <v>0.28861688488728598</v>
      </c>
      <c r="CF1800" s="14">
        <v>0.19605036727719899</v>
      </c>
      <c r="CG1800" s="14">
        <v>0.1161736901165</v>
      </c>
      <c r="CH1800" s="14">
        <v>0.18071850552070901</v>
      </c>
      <c r="CI1800" s="14"/>
      <c r="CJ1800" s="14">
        <v>0.15008999081463101</v>
      </c>
      <c r="CK1800" s="14">
        <v>0.19976305031896299</v>
      </c>
      <c r="CL1800" s="14">
        <v>0.19701755059811099</v>
      </c>
      <c r="CM1800" s="14">
        <v>0.12089015478734801</v>
      </c>
      <c r="CN1800" s="14"/>
      <c r="CO1800" s="14">
        <v>0.20828235002465301</v>
      </c>
      <c r="CP1800" s="14">
        <v>0.18006652027442099</v>
      </c>
      <c r="CQ1800" s="14"/>
      <c r="CR1800" s="14">
        <v>0.15996867877365101</v>
      </c>
      <c r="CS1800" s="14">
        <v>0.19237507159655601</v>
      </c>
    </row>
    <row r="1801" spans="2:97" x14ac:dyDescent="0.3">
      <c r="B1801" t="s">
        <v>232</v>
      </c>
      <c r="C1801" s="14">
        <v>0.22020888885418399</v>
      </c>
      <c r="D1801" s="14">
        <v>0.223104028661365</v>
      </c>
      <c r="E1801" s="14">
        <v>0.218029445729055</v>
      </c>
      <c r="F1801" s="14"/>
      <c r="G1801" s="14">
        <v>0.24770169867912201</v>
      </c>
      <c r="H1801" s="14">
        <v>0.22311006193077801</v>
      </c>
      <c r="I1801" s="14">
        <v>0.19913912138488701</v>
      </c>
      <c r="J1801" s="14">
        <v>0.21740950365396799</v>
      </c>
      <c r="K1801" s="14">
        <v>0.21897484787801599</v>
      </c>
      <c r="L1801" s="14">
        <v>0.21990862567045899</v>
      </c>
      <c r="M1801" s="14"/>
      <c r="N1801" s="14">
        <v>0.213355936058027</v>
      </c>
      <c r="O1801" s="14">
        <v>0.23094525718401099</v>
      </c>
      <c r="P1801" s="14">
        <v>0.199178610720289</v>
      </c>
      <c r="Q1801" s="14">
        <v>0.23537561375539001</v>
      </c>
      <c r="R1801" s="14"/>
      <c r="S1801" s="14">
        <v>0.21979307514930399</v>
      </c>
      <c r="T1801" s="14">
        <v>0.19998619650444999</v>
      </c>
      <c r="U1801" s="14">
        <v>0.20372396088162401</v>
      </c>
      <c r="V1801" s="14">
        <v>0.28159459575641099</v>
      </c>
      <c r="W1801" s="14">
        <v>0.25126910276438003</v>
      </c>
      <c r="X1801" s="14">
        <v>0.215888898908732</v>
      </c>
      <c r="Y1801" s="14">
        <v>0.21249883037504799</v>
      </c>
      <c r="Z1801" s="14">
        <v>0.23425708882632201</v>
      </c>
      <c r="AA1801" s="14">
        <v>0.19856952965851299</v>
      </c>
      <c r="AB1801" s="14">
        <v>0.24352569248688699</v>
      </c>
      <c r="AC1801" s="14">
        <v>0.140080032626793</v>
      </c>
      <c r="AD1801" s="14">
        <v>0.25541596809745798</v>
      </c>
      <c r="AE1801" s="14"/>
      <c r="AF1801" s="14">
        <v>0.19128058364925801</v>
      </c>
      <c r="AG1801" s="14">
        <v>0.258295792869845</v>
      </c>
      <c r="AH1801" s="14">
        <v>0.25677079302985301</v>
      </c>
      <c r="AI1801" s="14">
        <v>0.131280562790248</v>
      </c>
      <c r="AJ1801" s="14">
        <v>0.20220630311929899</v>
      </c>
      <c r="AK1801" s="14"/>
      <c r="AL1801" s="14">
        <v>0.25552077332401102</v>
      </c>
      <c r="AM1801" s="14">
        <v>0.20170427619173101</v>
      </c>
      <c r="AN1801" s="14">
        <v>0.25735560329823098</v>
      </c>
      <c r="AO1801" s="14">
        <v>0.16637728926526199</v>
      </c>
      <c r="AP1801" s="14">
        <v>0.21179926513945499</v>
      </c>
      <c r="AQ1801" s="14">
        <v>0.22976547194841701</v>
      </c>
      <c r="AR1801" s="14"/>
      <c r="AS1801" s="14">
        <v>0.228861204575665</v>
      </c>
      <c r="AT1801" s="14">
        <v>0.21025204676194001</v>
      </c>
      <c r="AU1801" s="14">
        <v>0.24569808424756401</v>
      </c>
      <c r="AV1801" s="14">
        <v>0.19081694776493099</v>
      </c>
      <c r="AW1801" s="14">
        <v>0.122089166234282</v>
      </c>
      <c r="AX1801" s="14"/>
      <c r="AY1801" s="14">
        <v>0.13977014352693401</v>
      </c>
      <c r="AZ1801" s="14">
        <v>0.204076000162868</v>
      </c>
      <c r="BA1801" s="14">
        <v>0.22192670454854499</v>
      </c>
      <c r="BB1801" s="14">
        <v>0.256874127141349</v>
      </c>
      <c r="BC1801" s="14">
        <v>0.25571688510976598</v>
      </c>
      <c r="BD1801" s="14">
        <v>0.264706544477674</v>
      </c>
      <c r="BE1801" s="14">
        <v>0.213587756365685</v>
      </c>
      <c r="BF1801" s="14">
        <v>0.19177333367498201</v>
      </c>
      <c r="BG1801" s="14">
        <v>0.25666319890582601</v>
      </c>
      <c r="BH1801" s="14">
        <v>0.24543501766131601</v>
      </c>
      <c r="BI1801" s="14">
        <v>0.18181285425944199</v>
      </c>
      <c r="BJ1801" s="14">
        <v>0.20735305118593</v>
      </c>
      <c r="BK1801" s="14">
        <v>0.15259461689975201</v>
      </c>
      <c r="BL1801" s="14">
        <v>0.25486241476435501</v>
      </c>
      <c r="BM1801" s="14">
        <v>0.224730749875104</v>
      </c>
      <c r="BN1801" s="14">
        <v>0.11704376839896501</v>
      </c>
      <c r="BO1801" s="14"/>
      <c r="BP1801" s="14">
        <v>0.19887649361139001</v>
      </c>
      <c r="BQ1801" s="14">
        <v>0.273428864034439</v>
      </c>
      <c r="BR1801" s="14">
        <v>0.20058580417618499</v>
      </c>
      <c r="BS1801" s="14">
        <v>0.23380120096009499</v>
      </c>
      <c r="BT1801" s="14">
        <v>0.145916879082093</v>
      </c>
      <c r="BU1801" s="14">
        <v>0.18651627697926301</v>
      </c>
      <c r="BV1801" s="14"/>
      <c r="BW1801" s="14">
        <v>0.211593885230554</v>
      </c>
      <c r="BX1801" s="14">
        <v>0.249709544983889</v>
      </c>
      <c r="BY1801" s="14" t="s">
        <v>120</v>
      </c>
      <c r="BZ1801" s="14">
        <v>0.23432795884827101</v>
      </c>
      <c r="CA1801" s="14">
        <v>0.21934462943103</v>
      </c>
      <c r="CB1801" s="14">
        <v>0.20488257107838601</v>
      </c>
      <c r="CC1801" s="14">
        <v>0.208627486857664</v>
      </c>
      <c r="CD1801" s="14"/>
      <c r="CE1801" s="14">
        <v>0.214845584936288</v>
      </c>
      <c r="CF1801" s="14">
        <v>0.21489695219546101</v>
      </c>
      <c r="CG1801" s="14">
        <v>0.20768685142583199</v>
      </c>
      <c r="CH1801" s="14">
        <v>0.228691981011833</v>
      </c>
      <c r="CI1801" s="14"/>
      <c r="CJ1801" s="14">
        <v>0.212464498196373</v>
      </c>
      <c r="CK1801" s="14">
        <v>0.2032086695143</v>
      </c>
      <c r="CL1801" s="14">
        <v>0.22337164932749101</v>
      </c>
      <c r="CM1801" s="14">
        <v>0.26763625041009598</v>
      </c>
      <c r="CN1801" s="14"/>
      <c r="CO1801" s="14">
        <v>0.21858975962320701</v>
      </c>
      <c r="CP1801" s="14">
        <v>0.21864709096009199</v>
      </c>
      <c r="CQ1801" s="14"/>
      <c r="CR1801" s="14">
        <v>0.22793741111132701</v>
      </c>
      <c r="CS1801" s="14">
        <v>0.216579564012193</v>
      </c>
    </row>
    <row r="1802" spans="2:97" x14ac:dyDescent="0.3">
      <c r="B1802" t="s">
        <v>233</v>
      </c>
      <c r="C1802" s="14">
        <v>0.22839835328858801</v>
      </c>
      <c r="D1802" s="14">
        <v>0.209558072628479</v>
      </c>
      <c r="E1802" s="14">
        <v>0.24571366077644199</v>
      </c>
      <c r="F1802" s="14"/>
      <c r="G1802" s="14">
        <v>0.20018662193355599</v>
      </c>
      <c r="H1802" s="14">
        <v>0.18219186448997901</v>
      </c>
      <c r="I1802" s="14">
        <v>0.22646848872320099</v>
      </c>
      <c r="J1802" s="14">
        <v>0.233429930719141</v>
      </c>
      <c r="K1802" s="14">
        <v>0.24701150456634</v>
      </c>
      <c r="L1802" s="14">
        <v>0.26968113365877</v>
      </c>
      <c r="M1802" s="14"/>
      <c r="N1802" s="14">
        <v>0.225111449834447</v>
      </c>
      <c r="O1802" s="14">
        <v>0.25783917432856701</v>
      </c>
      <c r="P1802" s="14">
        <v>0.21673203753523401</v>
      </c>
      <c r="Q1802" s="14">
        <v>0.21241468384718501</v>
      </c>
      <c r="R1802" s="14"/>
      <c r="S1802" s="14">
        <v>0.176025236590308</v>
      </c>
      <c r="T1802" s="14">
        <v>0.27142399174665399</v>
      </c>
      <c r="U1802" s="14">
        <v>0.28530587090405202</v>
      </c>
      <c r="V1802" s="14">
        <v>0.194214977633972</v>
      </c>
      <c r="W1802" s="14">
        <v>0.19292101243923601</v>
      </c>
      <c r="X1802" s="14">
        <v>0.18957546278491499</v>
      </c>
      <c r="Y1802" s="14">
        <v>0.23441003245811001</v>
      </c>
      <c r="Z1802" s="14">
        <v>0.20437633193726601</v>
      </c>
      <c r="AA1802" s="14">
        <v>0.21398611317998001</v>
      </c>
      <c r="AB1802" s="14">
        <v>0.27771886733397599</v>
      </c>
      <c r="AC1802" s="14">
        <v>0.25454023942437098</v>
      </c>
      <c r="AD1802" s="14">
        <v>0.31458644383540602</v>
      </c>
      <c r="AE1802" s="14"/>
      <c r="AF1802" s="14">
        <v>0.25646779121305802</v>
      </c>
      <c r="AG1802" s="14">
        <v>0.191439347483608</v>
      </c>
      <c r="AH1802" s="14">
        <v>0.243342825708978</v>
      </c>
      <c r="AI1802" s="14">
        <v>0.18967300044015001</v>
      </c>
      <c r="AJ1802" s="14">
        <v>0.31046231023739901</v>
      </c>
      <c r="AK1802" s="14"/>
      <c r="AL1802" s="14">
        <v>0.14244802990309699</v>
      </c>
      <c r="AM1802" s="14">
        <v>0.25027595728341001</v>
      </c>
      <c r="AN1802" s="14">
        <v>0.29072876491028399</v>
      </c>
      <c r="AO1802" s="14">
        <v>0.187640287528236</v>
      </c>
      <c r="AP1802" s="14">
        <v>0.32367549795313599</v>
      </c>
      <c r="AQ1802" s="14">
        <v>0.33032717054549099</v>
      </c>
      <c r="AR1802" s="14"/>
      <c r="AS1802" s="14">
        <v>0.23913127807204801</v>
      </c>
      <c r="AT1802" s="14">
        <v>0.226874742395764</v>
      </c>
      <c r="AU1802" s="14">
        <v>0.238425637371314</v>
      </c>
      <c r="AV1802" s="14">
        <v>0.17424776741498499</v>
      </c>
      <c r="AW1802" s="14">
        <v>0.19785064700468599</v>
      </c>
      <c r="AX1802" s="14"/>
      <c r="AY1802" s="14">
        <v>0.32068096494600501</v>
      </c>
      <c r="AZ1802" s="14">
        <v>0.129189903539499</v>
      </c>
      <c r="BA1802" s="14">
        <v>0.21614358344742499</v>
      </c>
      <c r="BB1802" s="14">
        <v>0.198582212896421</v>
      </c>
      <c r="BC1802" s="14">
        <v>0.18854623668148701</v>
      </c>
      <c r="BD1802" s="14">
        <v>0.207489073770211</v>
      </c>
      <c r="BE1802" s="14">
        <v>0.23721674584893199</v>
      </c>
      <c r="BF1802" s="14">
        <v>0.232842762671255</v>
      </c>
      <c r="BG1802" s="14">
        <v>0.26647578037932701</v>
      </c>
      <c r="BH1802" s="14">
        <v>0.28423547674267802</v>
      </c>
      <c r="BI1802" s="14">
        <v>0.26515337759906099</v>
      </c>
      <c r="BJ1802" s="14">
        <v>0.27500027641450803</v>
      </c>
      <c r="BK1802" s="14">
        <v>0.22391456953139</v>
      </c>
      <c r="BL1802" s="14">
        <v>0.21407311333757301</v>
      </c>
      <c r="BM1802" s="14">
        <v>0.19672094168777299</v>
      </c>
      <c r="BN1802" s="14">
        <v>0.18118083721314299</v>
      </c>
      <c r="BO1802" s="14"/>
      <c r="BP1802" s="14">
        <v>0.173396369394445</v>
      </c>
      <c r="BQ1802" s="14">
        <v>0.23180947052129999</v>
      </c>
      <c r="BR1802" s="14">
        <v>0.236774107409322</v>
      </c>
      <c r="BS1802" s="14">
        <v>0.28215614862412602</v>
      </c>
      <c r="BT1802" s="14">
        <v>0.24993916968885699</v>
      </c>
      <c r="BU1802" s="14">
        <v>0.209970065452175</v>
      </c>
      <c r="BV1802" s="14"/>
      <c r="BW1802" s="14">
        <v>0.25484104695068199</v>
      </c>
      <c r="BX1802" s="14">
        <v>0.23896868866805701</v>
      </c>
      <c r="BY1802" s="14" t="s">
        <v>120</v>
      </c>
      <c r="BZ1802" s="14">
        <v>0.17721812871603901</v>
      </c>
      <c r="CA1802" s="14">
        <v>0.189763792372875</v>
      </c>
      <c r="CB1802" s="14">
        <v>0.19603577091927801</v>
      </c>
      <c r="CC1802" s="14">
        <v>0.25793602045835401</v>
      </c>
      <c r="CD1802" s="14"/>
      <c r="CE1802" s="14">
        <v>0.19309180924614699</v>
      </c>
      <c r="CF1802" s="14">
        <v>0.241740316315052</v>
      </c>
      <c r="CG1802" s="14">
        <v>0.206884521563758</v>
      </c>
      <c r="CH1802" s="14">
        <v>0.23558784311710301</v>
      </c>
      <c r="CI1802" s="14"/>
      <c r="CJ1802" s="14">
        <v>0.23170391025159601</v>
      </c>
      <c r="CK1802" s="14">
        <v>0.22223237708010099</v>
      </c>
      <c r="CL1802" s="14">
        <v>0.22756634119911001</v>
      </c>
      <c r="CM1802" s="14">
        <v>0.24608835301635301</v>
      </c>
      <c r="CN1802" s="14"/>
      <c r="CO1802" s="14">
        <v>0.175225945537934</v>
      </c>
      <c r="CP1802" s="14">
        <v>0.235368183012101</v>
      </c>
      <c r="CQ1802" s="14"/>
      <c r="CR1802" s="14">
        <v>0.24841133738813101</v>
      </c>
      <c r="CS1802" s="14">
        <v>0.224765733856962</v>
      </c>
    </row>
    <row r="1803" spans="2:97" x14ac:dyDescent="0.3">
      <c r="B1803" t="s">
        <v>234</v>
      </c>
      <c r="C1803" s="14">
        <v>0.26096984599346001</v>
      </c>
      <c r="D1803" s="14">
        <v>0.25477596261994601</v>
      </c>
      <c r="E1803" s="14">
        <v>0.26780194240321498</v>
      </c>
      <c r="F1803" s="14"/>
      <c r="G1803" s="14">
        <v>0.101211880554418</v>
      </c>
      <c r="H1803" s="14">
        <v>0.117622998431523</v>
      </c>
      <c r="I1803" s="14">
        <v>0.24259980015524599</v>
      </c>
      <c r="J1803" s="14">
        <v>0.32215500389863699</v>
      </c>
      <c r="K1803" s="14">
        <v>0.35879747440966497</v>
      </c>
      <c r="L1803" s="14">
        <v>0.38298735404492401</v>
      </c>
      <c r="M1803" s="14"/>
      <c r="N1803" s="14">
        <v>0.19148965803780299</v>
      </c>
      <c r="O1803" s="14">
        <v>0.25368656780500098</v>
      </c>
      <c r="P1803" s="14">
        <v>0.30771393096821797</v>
      </c>
      <c r="Q1803" s="14">
        <v>0.29764184063159699</v>
      </c>
      <c r="R1803" s="14"/>
      <c r="S1803" s="14">
        <v>0.165680232567047</v>
      </c>
      <c r="T1803" s="14">
        <v>0.29426226576563302</v>
      </c>
      <c r="U1803" s="14">
        <v>0.30459736435662799</v>
      </c>
      <c r="V1803" s="14">
        <v>0.25060322186253903</v>
      </c>
      <c r="W1803" s="14">
        <v>0.30697264982744099</v>
      </c>
      <c r="X1803" s="14">
        <v>0.27691954175461803</v>
      </c>
      <c r="Y1803" s="14">
        <v>0.25025044713984701</v>
      </c>
      <c r="Z1803" s="14">
        <v>0.279302339523399</v>
      </c>
      <c r="AA1803" s="14">
        <v>0.270397940463177</v>
      </c>
      <c r="AB1803" s="14">
        <v>0.25502191913237499</v>
      </c>
      <c r="AC1803" s="14">
        <v>0.34493953797365401</v>
      </c>
      <c r="AD1803" s="14">
        <v>0.16858247112451999</v>
      </c>
      <c r="AE1803" s="14"/>
      <c r="AF1803" s="14">
        <v>0.33052673981632003</v>
      </c>
      <c r="AG1803" s="14">
        <v>0.12309154032181099</v>
      </c>
      <c r="AH1803" s="14">
        <v>0.26802341163016202</v>
      </c>
      <c r="AI1803" s="14">
        <v>0.48638393495222298</v>
      </c>
      <c r="AJ1803" s="14">
        <v>0.25745522589265801</v>
      </c>
      <c r="AK1803" s="14"/>
      <c r="AL1803" s="14">
        <v>6.8748682384724202E-2</v>
      </c>
      <c r="AM1803" s="14">
        <v>0.27574688941460201</v>
      </c>
      <c r="AN1803" s="14">
        <v>0.18817531677492499</v>
      </c>
      <c r="AO1803" s="14">
        <v>0.494090633305525</v>
      </c>
      <c r="AP1803" s="14">
        <v>0.243169634026492</v>
      </c>
      <c r="AQ1803" s="14">
        <v>0.26142159418041599</v>
      </c>
      <c r="AR1803" s="14"/>
      <c r="AS1803" s="14">
        <v>0.30989571229997598</v>
      </c>
      <c r="AT1803" s="14">
        <v>0.29474660173441802</v>
      </c>
      <c r="AU1803" s="14">
        <v>0.21814611169213</v>
      </c>
      <c r="AV1803" s="14">
        <v>0.13992717679858399</v>
      </c>
      <c r="AW1803" s="14">
        <v>4.4958137358897698E-2</v>
      </c>
      <c r="AX1803" s="14"/>
      <c r="AY1803" s="14">
        <v>0.47091569394319499</v>
      </c>
      <c r="AZ1803" s="14">
        <v>0.32930367286037898</v>
      </c>
      <c r="BA1803" s="14">
        <v>0.33592071037743199</v>
      </c>
      <c r="BB1803" s="14">
        <v>0.322361920420976</v>
      </c>
      <c r="BC1803" s="14">
        <v>0.27809821083345598</v>
      </c>
      <c r="BD1803" s="14">
        <v>0.29287076263995698</v>
      </c>
      <c r="BE1803" s="14">
        <v>0.235261416824561</v>
      </c>
      <c r="BF1803" s="14">
        <v>0.26854201623561202</v>
      </c>
      <c r="BG1803" s="14">
        <v>0.276666805344641</v>
      </c>
      <c r="BH1803" s="14">
        <v>0.19333276510533001</v>
      </c>
      <c r="BI1803" s="14">
        <v>0.208698583706622</v>
      </c>
      <c r="BJ1803" s="14">
        <v>0.21105164204396601</v>
      </c>
      <c r="BK1803" s="14">
        <v>0.29823965408779501</v>
      </c>
      <c r="BL1803" s="14">
        <v>0.22503565003252299</v>
      </c>
      <c r="BM1803" s="14">
        <v>0.25161267991602498</v>
      </c>
      <c r="BN1803" s="14">
        <v>0.104661474678849</v>
      </c>
      <c r="BO1803" s="14"/>
      <c r="BP1803" s="14">
        <v>0.15673047597822901</v>
      </c>
      <c r="BQ1803" s="14">
        <v>0.25575628694527403</v>
      </c>
      <c r="BR1803" s="14">
        <v>0.285965975865555</v>
      </c>
      <c r="BS1803" s="14">
        <v>0.27318158466210302</v>
      </c>
      <c r="BT1803" s="14">
        <v>0.39653132912580802</v>
      </c>
      <c r="BU1803" s="14">
        <v>0.40287027092602201</v>
      </c>
      <c r="BV1803" s="14"/>
      <c r="BW1803" s="14">
        <v>0.30105704334216798</v>
      </c>
      <c r="BX1803" s="14">
        <v>0.21330250463210601</v>
      </c>
      <c r="BY1803" s="14" t="s">
        <v>120</v>
      </c>
      <c r="BZ1803" s="14">
        <v>0.34689995920547001</v>
      </c>
      <c r="CA1803" s="14">
        <v>0.28666114466628201</v>
      </c>
      <c r="CB1803" s="14">
        <v>0.19091200434699299</v>
      </c>
      <c r="CC1803" s="14">
        <v>0.21033066831476399</v>
      </c>
      <c r="CD1803" s="14"/>
      <c r="CE1803" s="14">
        <v>0.13813942482944599</v>
      </c>
      <c r="CF1803" s="14">
        <v>0.20881750374730099</v>
      </c>
      <c r="CG1803" s="14">
        <v>0.40100293350684602</v>
      </c>
      <c r="CH1803" s="14">
        <v>0.27477556717631402</v>
      </c>
      <c r="CI1803" s="14"/>
      <c r="CJ1803" s="14">
        <v>0.281437091855545</v>
      </c>
      <c r="CK1803" s="14">
        <v>0.24789191797431601</v>
      </c>
      <c r="CL1803" s="14">
        <v>0.262075600536464</v>
      </c>
      <c r="CM1803" s="14">
        <v>0.237055289271353</v>
      </c>
      <c r="CN1803" s="14"/>
      <c r="CO1803" s="14">
        <v>0.18388448404663499</v>
      </c>
      <c r="CP1803" s="14">
        <v>0.274768165246144</v>
      </c>
      <c r="CQ1803" s="14"/>
      <c r="CR1803" s="14">
        <v>0.17245624009378399</v>
      </c>
      <c r="CS1803" s="14">
        <v>0.27403952094787298</v>
      </c>
    </row>
    <row r="1804" spans="2:97" x14ac:dyDescent="0.3">
      <c r="B1804" t="s">
        <v>92</v>
      </c>
      <c r="C1804" s="14">
        <v>2.1398808203174999E-2</v>
      </c>
      <c r="D1804" s="14">
        <v>1.1365659931203699E-2</v>
      </c>
      <c r="E1804" s="14">
        <v>3.12765019328708E-2</v>
      </c>
      <c r="F1804" s="14"/>
      <c r="G1804" s="14">
        <v>2.5358037150508699E-2</v>
      </c>
      <c r="H1804" s="14">
        <v>1.8148705318620399E-2</v>
      </c>
      <c r="I1804" s="14">
        <v>2.2957576819370499E-2</v>
      </c>
      <c r="J1804" s="14">
        <v>1.1698998474899599E-2</v>
      </c>
      <c r="K1804" s="14">
        <v>2.6728346139019699E-2</v>
      </c>
      <c r="L1804" s="14">
        <v>2.44513743196083E-2</v>
      </c>
      <c r="M1804" s="14"/>
      <c r="N1804" s="14">
        <v>1.7421883066738302E-2</v>
      </c>
      <c r="O1804" s="14">
        <v>1.54346452042787E-2</v>
      </c>
      <c r="P1804" s="14">
        <v>2.3227310875269001E-2</v>
      </c>
      <c r="Q1804" s="14">
        <v>3.0524044442343998E-2</v>
      </c>
      <c r="R1804" s="14"/>
      <c r="S1804" s="14">
        <v>2.9206948732301199E-2</v>
      </c>
      <c r="T1804" s="14">
        <v>1.4095030336804299E-2</v>
      </c>
      <c r="U1804" s="14">
        <v>1.6866580213949298E-2</v>
      </c>
      <c r="V1804" s="14">
        <v>1.0660730440586999E-2</v>
      </c>
      <c r="W1804" s="14">
        <v>3.7482358073833599E-2</v>
      </c>
      <c r="X1804" s="14">
        <v>2.28208782749625E-2</v>
      </c>
      <c r="Y1804" s="14">
        <v>1.7084104246649301E-2</v>
      </c>
      <c r="Z1804" s="14">
        <v>1.190656310508E-2</v>
      </c>
      <c r="AA1804" s="14">
        <v>2.28394533067156E-2</v>
      </c>
      <c r="AB1804" s="14">
        <v>2.8159318893034201E-2</v>
      </c>
      <c r="AC1804" s="14">
        <v>3.1770900836603798E-2</v>
      </c>
      <c r="AD1804" s="14">
        <v>0</v>
      </c>
      <c r="AE1804" s="14"/>
      <c r="AF1804" s="14">
        <v>1.3363883021100901E-2</v>
      </c>
      <c r="AG1804" s="14">
        <v>1.4863777926078001E-2</v>
      </c>
      <c r="AH1804" s="14">
        <v>1.59442509165287E-2</v>
      </c>
      <c r="AI1804" s="14">
        <v>1.5192430558357299E-2</v>
      </c>
      <c r="AJ1804" s="14">
        <v>3.3130073035371702E-2</v>
      </c>
      <c r="AK1804" s="14"/>
      <c r="AL1804" s="14">
        <v>1.56284002553197E-2</v>
      </c>
      <c r="AM1804" s="14">
        <v>1.36544369294285E-2</v>
      </c>
      <c r="AN1804" s="14">
        <v>9.3113456800849401E-3</v>
      </c>
      <c r="AO1804" s="14">
        <v>1.46973107167835E-2</v>
      </c>
      <c r="AP1804" s="14">
        <v>2.85711230887487E-2</v>
      </c>
      <c r="AQ1804" s="14">
        <v>5.6513034415354303E-2</v>
      </c>
      <c r="AR1804" s="14"/>
      <c r="AS1804" s="14">
        <v>2.04455367548141E-2</v>
      </c>
      <c r="AT1804" s="14">
        <v>2.7584783885725599E-2</v>
      </c>
      <c r="AU1804" s="14">
        <v>1.8130625260685301E-2</v>
      </c>
      <c r="AV1804" s="14">
        <v>2.34562506429601E-2</v>
      </c>
      <c r="AW1804" s="14">
        <v>0</v>
      </c>
      <c r="AX1804" s="14"/>
      <c r="AY1804" s="14">
        <v>0</v>
      </c>
      <c r="AZ1804" s="14">
        <v>5.3259822504056899E-2</v>
      </c>
      <c r="BA1804" s="14">
        <v>6.6084201067405299E-3</v>
      </c>
      <c r="BB1804" s="14">
        <v>2.5067556892218401E-2</v>
      </c>
      <c r="BC1804" s="14">
        <v>2.6487515329361701E-2</v>
      </c>
      <c r="BD1804" s="14">
        <v>3.60841714617465E-2</v>
      </c>
      <c r="BE1804" s="14">
        <v>2.43721755514953E-2</v>
      </c>
      <c r="BF1804" s="14">
        <v>1.30247902682765E-2</v>
      </c>
      <c r="BG1804" s="14">
        <v>1.87467633878638E-2</v>
      </c>
      <c r="BH1804" s="14">
        <v>7.8574485949077805E-3</v>
      </c>
      <c r="BI1804" s="14">
        <v>2.2261820717802801E-2</v>
      </c>
      <c r="BJ1804" s="14">
        <v>2.2467295271549701E-2</v>
      </c>
      <c r="BK1804" s="14">
        <v>0</v>
      </c>
      <c r="BL1804" s="14">
        <v>2.2513773525276799E-2</v>
      </c>
      <c r="BM1804" s="14">
        <v>0</v>
      </c>
      <c r="BN1804" s="14">
        <v>9.2321488478784592E-3</v>
      </c>
      <c r="BO1804" s="14"/>
      <c r="BP1804" s="14">
        <v>8.2682964577435302E-3</v>
      </c>
      <c r="BQ1804" s="14">
        <v>2.66664152766053E-2</v>
      </c>
      <c r="BR1804" s="14">
        <v>2.9723725389555301E-2</v>
      </c>
      <c r="BS1804" s="14">
        <v>2.1359626578918801E-2</v>
      </c>
      <c r="BT1804" s="14">
        <v>3.2024632859567803E-2</v>
      </c>
      <c r="BU1804" s="14">
        <v>9.7248971455972701E-3</v>
      </c>
      <c r="BV1804" s="14"/>
      <c r="BW1804" s="14">
        <v>1.8271037591901899E-2</v>
      </c>
      <c r="BX1804" s="14">
        <v>1.16548620974817E-2</v>
      </c>
      <c r="BY1804" s="14" t="s">
        <v>120</v>
      </c>
      <c r="BZ1804" s="14">
        <v>1.3089964486403E-2</v>
      </c>
      <c r="CA1804" s="14">
        <v>4.0147203825824797E-2</v>
      </c>
      <c r="CB1804" s="14">
        <v>3.0665035010427898E-2</v>
      </c>
      <c r="CC1804" s="14">
        <v>3.5593961565524697E-2</v>
      </c>
      <c r="CD1804" s="14"/>
      <c r="CE1804" s="14">
        <v>2.3360288262473598E-2</v>
      </c>
      <c r="CF1804" s="14">
        <v>1.00702487413719E-2</v>
      </c>
      <c r="CG1804" s="14">
        <v>3.2608796633403901E-2</v>
      </c>
      <c r="CH1804" s="14">
        <v>1.58735711223561E-2</v>
      </c>
      <c r="CI1804" s="14"/>
      <c r="CJ1804" s="14">
        <v>1.7516991833748601E-2</v>
      </c>
      <c r="CK1804" s="14">
        <v>1.1900697769943401E-2</v>
      </c>
      <c r="CL1804" s="14">
        <v>1.8784232168830201E-2</v>
      </c>
      <c r="CM1804" s="14">
        <v>8.4589736278930294E-2</v>
      </c>
      <c r="CN1804" s="14"/>
      <c r="CO1804" s="14">
        <v>0</v>
      </c>
      <c r="CP1804" s="14">
        <v>2.4176299886820601E-2</v>
      </c>
      <c r="CQ1804" s="14"/>
      <c r="CR1804" s="14">
        <v>1.9095456490042802E-2</v>
      </c>
      <c r="CS1804" s="14">
        <v>1.74768104179958E-2</v>
      </c>
    </row>
    <row r="1805" spans="2:97" x14ac:dyDescent="0.3">
      <c r="B1805" t="s">
        <v>235</v>
      </c>
      <c r="C1805" s="14">
        <v>0.26902410366059298</v>
      </c>
      <c r="D1805" s="14">
        <v>0.30119627615900602</v>
      </c>
      <c r="E1805" s="14">
        <v>0.23717844915841699</v>
      </c>
      <c r="F1805" s="14"/>
      <c r="G1805" s="14">
        <v>0.42554176168239499</v>
      </c>
      <c r="H1805" s="14">
        <v>0.45892636982909901</v>
      </c>
      <c r="I1805" s="14">
        <v>0.30883501291729498</v>
      </c>
      <c r="J1805" s="14">
        <v>0.21530656325335401</v>
      </c>
      <c r="K1805" s="14">
        <v>0.14848782700695901</v>
      </c>
      <c r="L1805" s="14">
        <v>0.10297151230624001</v>
      </c>
      <c r="M1805" s="14"/>
      <c r="N1805" s="14">
        <v>0.35262107300298501</v>
      </c>
      <c r="O1805" s="14">
        <v>0.24209435547814301</v>
      </c>
      <c r="P1805" s="14">
        <v>0.25314810990099101</v>
      </c>
      <c r="Q1805" s="14">
        <v>0.224043817323483</v>
      </c>
      <c r="R1805" s="14"/>
      <c r="S1805" s="14">
        <v>0.40929450696103897</v>
      </c>
      <c r="T1805" s="14">
        <v>0.22023251564645899</v>
      </c>
      <c r="U1805" s="14">
        <v>0.189506223643747</v>
      </c>
      <c r="V1805" s="14">
        <v>0.26292647430649102</v>
      </c>
      <c r="W1805" s="14">
        <v>0.21135487689511001</v>
      </c>
      <c r="X1805" s="14">
        <v>0.29479521827677302</v>
      </c>
      <c r="Y1805" s="14">
        <v>0.28575658578034602</v>
      </c>
      <c r="Z1805" s="14">
        <v>0.270157676607932</v>
      </c>
      <c r="AA1805" s="14">
        <v>0.29420696339161501</v>
      </c>
      <c r="AB1805" s="14">
        <v>0.19557420215372801</v>
      </c>
      <c r="AC1805" s="14">
        <v>0.22866928913857801</v>
      </c>
      <c r="AD1805" s="14">
        <v>0.26141511694261599</v>
      </c>
      <c r="AE1805" s="14"/>
      <c r="AF1805" s="14">
        <v>0.208361002300264</v>
      </c>
      <c r="AG1805" s="14">
        <v>0.412309541398658</v>
      </c>
      <c r="AH1805" s="14">
        <v>0.21591871871447799</v>
      </c>
      <c r="AI1805" s="14">
        <v>0.17747007125902201</v>
      </c>
      <c r="AJ1805" s="14">
        <v>0.19674608771527199</v>
      </c>
      <c r="AK1805" s="14"/>
      <c r="AL1805" s="14">
        <v>0.51765411413284901</v>
      </c>
      <c r="AM1805" s="14">
        <v>0.25861844018082802</v>
      </c>
      <c r="AN1805" s="14">
        <v>0.25442896933647602</v>
      </c>
      <c r="AO1805" s="14">
        <v>0.137194479184194</v>
      </c>
      <c r="AP1805" s="14">
        <v>0.19278447979216801</v>
      </c>
      <c r="AQ1805" s="14">
        <v>0.121972728910321</v>
      </c>
      <c r="AR1805" s="14"/>
      <c r="AS1805" s="14">
        <v>0.20166626829749701</v>
      </c>
      <c r="AT1805" s="14">
        <v>0.24054182522215201</v>
      </c>
      <c r="AU1805" s="14">
        <v>0.27959954142830701</v>
      </c>
      <c r="AV1805" s="14">
        <v>0.471551857378539</v>
      </c>
      <c r="AW1805" s="14">
        <v>0.63510204940213399</v>
      </c>
      <c r="AX1805" s="14"/>
      <c r="AY1805" s="14">
        <v>6.8633197583866198E-2</v>
      </c>
      <c r="AZ1805" s="14">
        <v>0.28417060093319702</v>
      </c>
      <c r="BA1805" s="14">
        <v>0.219400581519857</v>
      </c>
      <c r="BB1805" s="14">
        <v>0.19711418264903599</v>
      </c>
      <c r="BC1805" s="14">
        <v>0.25115115204593003</v>
      </c>
      <c r="BD1805" s="14">
        <v>0.19884944765041301</v>
      </c>
      <c r="BE1805" s="14">
        <v>0.28956190540932603</v>
      </c>
      <c r="BF1805" s="14">
        <v>0.29381709714987497</v>
      </c>
      <c r="BG1805" s="14">
        <v>0.18144745198234299</v>
      </c>
      <c r="BH1805" s="14">
        <v>0.26913929189576702</v>
      </c>
      <c r="BI1805" s="14">
        <v>0.32207336371707201</v>
      </c>
      <c r="BJ1805" s="14">
        <v>0.28412773508404598</v>
      </c>
      <c r="BK1805" s="14">
        <v>0.32525115948106298</v>
      </c>
      <c r="BL1805" s="14">
        <v>0.28351504834027103</v>
      </c>
      <c r="BM1805" s="14">
        <v>0.32693562852109698</v>
      </c>
      <c r="BN1805" s="14">
        <v>0.587881770861165</v>
      </c>
      <c r="BO1805" s="14"/>
      <c r="BP1805" s="14">
        <v>0.46272836455819299</v>
      </c>
      <c r="BQ1805" s="14">
        <v>0.21233896322238099</v>
      </c>
      <c r="BR1805" s="14">
        <v>0.246950387159382</v>
      </c>
      <c r="BS1805" s="14">
        <v>0.18950143917475701</v>
      </c>
      <c r="BT1805" s="14">
        <v>0.175587989243675</v>
      </c>
      <c r="BU1805" s="14">
        <v>0.19091848949694301</v>
      </c>
      <c r="BV1805" s="14"/>
      <c r="BW1805" s="14">
        <v>0.214236986884695</v>
      </c>
      <c r="BX1805" s="14">
        <v>0.28636439961846699</v>
      </c>
      <c r="BY1805" s="14" t="s">
        <v>120</v>
      </c>
      <c r="BZ1805" s="14">
        <v>0.22846398874381699</v>
      </c>
      <c r="CA1805" s="14">
        <v>0.26408322970398801</v>
      </c>
      <c r="CB1805" s="14">
        <v>0.37750461864491403</v>
      </c>
      <c r="CC1805" s="14">
        <v>0.28751186280369401</v>
      </c>
      <c r="CD1805" s="14"/>
      <c r="CE1805" s="14">
        <v>0.43056289272564502</v>
      </c>
      <c r="CF1805" s="14">
        <v>0.32447497900081401</v>
      </c>
      <c r="CG1805" s="14">
        <v>0.15181689687016001</v>
      </c>
      <c r="CH1805" s="14">
        <v>0.24507103757239301</v>
      </c>
      <c r="CI1805" s="14"/>
      <c r="CJ1805" s="14">
        <v>0.256877507862737</v>
      </c>
      <c r="CK1805" s="14">
        <v>0.31476633766133999</v>
      </c>
      <c r="CL1805" s="14">
        <v>0.26820217676810498</v>
      </c>
      <c r="CM1805" s="14">
        <v>0.164630371023268</v>
      </c>
      <c r="CN1805" s="14"/>
      <c r="CO1805" s="14">
        <v>0.42229981079222401</v>
      </c>
      <c r="CP1805" s="14">
        <v>0.24704026089484199</v>
      </c>
      <c r="CQ1805" s="14"/>
      <c r="CR1805" s="14">
        <v>0.332099554916715</v>
      </c>
      <c r="CS1805" s="14">
        <v>0.26713837076497698</v>
      </c>
    </row>
    <row r="1806" spans="2:97" x14ac:dyDescent="0.3">
      <c r="B1806" t="s">
        <v>236</v>
      </c>
      <c r="C1806" s="14">
        <v>0.489368199282048</v>
      </c>
      <c r="D1806" s="14">
        <v>0.46433403524842498</v>
      </c>
      <c r="E1806" s="14">
        <v>0.51351560317965705</v>
      </c>
      <c r="F1806" s="14"/>
      <c r="G1806" s="14">
        <v>0.30139850248797401</v>
      </c>
      <c r="H1806" s="14">
        <v>0.299814862921502</v>
      </c>
      <c r="I1806" s="14">
        <v>0.46906828887844698</v>
      </c>
      <c r="J1806" s="14">
        <v>0.55558493461777803</v>
      </c>
      <c r="K1806" s="14">
        <v>0.60580897897600505</v>
      </c>
      <c r="L1806" s="14">
        <v>0.65266848770369301</v>
      </c>
      <c r="M1806" s="14"/>
      <c r="N1806" s="14">
        <v>0.41660110787224902</v>
      </c>
      <c r="O1806" s="14">
        <v>0.51152574213356705</v>
      </c>
      <c r="P1806" s="14">
        <v>0.52444596850345204</v>
      </c>
      <c r="Q1806" s="14">
        <v>0.51005652447878302</v>
      </c>
      <c r="R1806" s="14"/>
      <c r="S1806" s="14">
        <v>0.341705469157355</v>
      </c>
      <c r="T1806" s="14">
        <v>0.56568625751228696</v>
      </c>
      <c r="U1806" s="14">
        <v>0.58990323526068</v>
      </c>
      <c r="V1806" s="14">
        <v>0.44481819949651102</v>
      </c>
      <c r="W1806" s="14">
        <v>0.49989366226667598</v>
      </c>
      <c r="X1806" s="14">
        <v>0.46649500453953202</v>
      </c>
      <c r="Y1806" s="14">
        <v>0.48466047959795699</v>
      </c>
      <c r="Z1806" s="14">
        <v>0.48367867146066501</v>
      </c>
      <c r="AA1806" s="14">
        <v>0.48438405364315701</v>
      </c>
      <c r="AB1806" s="14">
        <v>0.53274078646635104</v>
      </c>
      <c r="AC1806" s="14">
        <v>0.59947977739802505</v>
      </c>
      <c r="AD1806" s="14">
        <v>0.48316891495992598</v>
      </c>
      <c r="AE1806" s="14"/>
      <c r="AF1806" s="14">
        <v>0.58699453102937804</v>
      </c>
      <c r="AG1806" s="14">
        <v>0.31453088780541999</v>
      </c>
      <c r="AH1806" s="14">
        <v>0.51136623733914</v>
      </c>
      <c r="AI1806" s="14">
        <v>0.67605693539237299</v>
      </c>
      <c r="AJ1806" s="14">
        <v>0.56791753613005702</v>
      </c>
      <c r="AK1806" s="14"/>
      <c r="AL1806" s="14">
        <v>0.211196712287821</v>
      </c>
      <c r="AM1806" s="14">
        <v>0.52602284669801302</v>
      </c>
      <c r="AN1806" s="14">
        <v>0.47890408168520898</v>
      </c>
      <c r="AO1806" s="14">
        <v>0.68173092083375997</v>
      </c>
      <c r="AP1806" s="14">
        <v>0.56684513197962805</v>
      </c>
      <c r="AQ1806" s="14">
        <v>0.59174876472590698</v>
      </c>
      <c r="AR1806" s="14"/>
      <c r="AS1806" s="14">
        <v>0.54902699037202396</v>
      </c>
      <c r="AT1806" s="14">
        <v>0.52162134413018202</v>
      </c>
      <c r="AU1806" s="14">
        <v>0.456571749063444</v>
      </c>
      <c r="AV1806" s="14">
        <v>0.31417494421357001</v>
      </c>
      <c r="AW1806" s="14">
        <v>0.242808784363584</v>
      </c>
      <c r="AX1806" s="14"/>
      <c r="AY1806" s="14">
        <v>0.79159665888920006</v>
      </c>
      <c r="AZ1806" s="14">
        <v>0.45849357639987798</v>
      </c>
      <c r="BA1806" s="14">
        <v>0.552064293824857</v>
      </c>
      <c r="BB1806" s="14">
        <v>0.52094413331739697</v>
      </c>
      <c r="BC1806" s="14">
        <v>0.46664444751494299</v>
      </c>
      <c r="BD1806" s="14">
        <v>0.50035983641016701</v>
      </c>
      <c r="BE1806" s="14">
        <v>0.47247816267349302</v>
      </c>
      <c r="BF1806" s="14">
        <v>0.50138477890686695</v>
      </c>
      <c r="BG1806" s="14">
        <v>0.54314258572396701</v>
      </c>
      <c r="BH1806" s="14">
        <v>0.477568241848009</v>
      </c>
      <c r="BI1806" s="14">
        <v>0.47385196130568302</v>
      </c>
      <c r="BJ1806" s="14">
        <v>0.48605191845847401</v>
      </c>
      <c r="BK1806" s="14">
        <v>0.52215422361918495</v>
      </c>
      <c r="BL1806" s="14">
        <v>0.43910876337009702</v>
      </c>
      <c r="BM1806" s="14">
        <v>0.44833362160379903</v>
      </c>
      <c r="BN1806" s="14">
        <v>0.285842311891992</v>
      </c>
      <c r="BO1806" s="14"/>
      <c r="BP1806" s="14">
        <v>0.330126845372674</v>
      </c>
      <c r="BQ1806" s="14">
        <v>0.48756575746657399</v>
      </c>
      <c r="BR1806" s="14">
        <v>0.52274008327487698</v>
      </c>
      <c r="BS1806" s="14">
        <v>0.55533773328622904</v>
      </c>
      <c r="BT1806" s="14">
        <v>0.64647049881466401</v>
      </c>
      <c r="BU1806" s="14">
        <v>0.61284033637819701</v>
      </c>
      <c r="BV1806" s="14"/>
      <c r="BW1806" s="14">
        <v>0.55589809029284998</v>
      </c>
      <c r="BX1806" s="14">
        <v>0.45227119330016302</v>
      </c>
      <c r="BY1806" s="14" t="s">
        <v>120</v>
      </c>
      <c r="BZ1806" s="14">
        <v>0.52411808792150905</v>
      </c>
      <c r="CA1806" s="14">
        <v>0.476424937039157</v>
      </c>
      <c r="CB1806" s="14">
        <v>0.386947775266271</v>
      </c>
      <c r="CC1806" s="14">
        <v>0.468266688773118</v>
      </c>
      <c r="CD1806" s="14"/>
      <c r="CE1806" s="14">
        <v>0.33123123407559302</v>
      </c>
      <c r="CF1806" s="14">
        <v>0.45055782006235301</v>
      </c>
      <c r="CG1806" s="14">
        <v>0.60788745507060404</v>
      </c>
      <c r="CH1806" s="14">
        <v>0.51036341029341703</v>
      </c>
      <c r="CI1806" s="14"/>
      <c r="CJ1806" s="14">
        <v>0.51314100210714098</v>
      </c>
      <c r="CK1806" s="14">
        <v>0.470124295054417</v>
      </c>
      <c r="CL1806" s="14">
        <v>0.48964194173557402</v>
      </c>
      <c r="CM1806" s="14">
        <v>0.48314364228770601</v>
      </c>
      <c r="CN1806" s="14"/>
      <c r="CO1806" s="14">
        <v>0.35911042958457001</v>
      </c>
      <c r="CP1806" s="14">
        <v>0.51013634825824505</v>
      </c>
      <c r="CQ1806" s="14"/>
      <c r="CR1806" s="14">
        <v>0.420867577481915</v>
      </c>
      <c r="CS1806" s="14">
        <v>0.49880525480483501</v>
      </c>
    </row>
    <row r="1807" spans="2:97" x14ac:dyDescent="0.3">
      <c r="B1807" t="s">
        <v>237</v>
      </c>
      <c r="C1807" s="14">
        <v>-0.22034409562145499</v>
      </c>
      <c r="D1807" s="14">
        <v>-0.16313775908941899</v>
      </c>
      <c r="E1807" s="14">
        <v>-0.27633715402123998</v>
      </c>
      <c r="F1807" s="14"/>
      <c r="G1807" s="14">
        <v>0.124143259194421</v>
      </c>
      <c r="H1807" s="14">
        <v>0.15911150690759701</v>
      </c>
      <c r="I1807" s="14">
        <v>-0.160233275961152</v>
      </c>
      <c r="J1807" s="14">
        <v>-0.34027837136442401</v>
      </c>
      <c r="K1807" s="14">
        <v>-0.45732115196904499</v>
      </c>
      <c r="L1807" s="14">
        <v>-0.54969697539745399</v>
      </c>
      <c r="M1807" s="14"/>
      <c r="N1807" s="14">
        <v>-6.3980034869263999E-2</v>
      </c>
      <c r="O1807" s="14">
        <v>-0.26943138665542399</v>
      </c>
      <c r="P1807" s="14">
        <v>-0.27129785860246097</v>
      </c>
      <c r="Q1807" s="14">
        <v>-0.28601270715530003</v>
      </c>
      <c r="R1807" s="14"/>
      <c r="S1807" s="14">
        <v>6.7589037803684096E-2</v>
      </c>
      <c r="T1807" s="14">
        <v>-0.345453741865828</v>
      </c>
      <c r="U1807" s="14">
        <v>-0.40039701161693297</v>
      </c>
      <c r="V1807" s="14">
        <v>-0.181891725190021</v>
      </c>
      <c r="W1807" s="14">
        <v>-0.28853878537156602</v>
      </c>
      <c r="X1807" s="14">
        <v>-0.17169978626276</v>
      </c>
      <c r="Y1807" s="14">
        <v>-0.198903893817611</v>
      </c>
      <c r="Z1807" s="14">
        <v>-0.21352099485273299</v>
      </c>
      <c r="AA1807" s="14">
        <v>-0.190177090251542</v>
      </c>
      <c r="AB1807" s="14">
        <v>-0.33716658431262297</v>
      </c>
      <c r="AC1807" s="14">
        <v>-0.37081048825944701</v>
      </c>
      <c r="AD1807" s="14">
        <v>-0.22175379801730999</v>
      </c>
      <c r="AE1807" s="14"/>
      <c r="AF1807" s="14">
        <v>-0.37863352872911399</v>
      </c>
      <c r="AG1807" s="14">
        <v>9.7778653593238202E-2</v>
      </c>
      <c r="AH1807" s="14">
        <v>-0.29544751862466101</v>
      </c>
      <c r="AI1807" s="14">
        <v>-0.49858686413335102</v>
      </c>
      <c r="AJ1807" s="14">
        <v>-0.371171448414785</v>
      </c>
      <c r="AK1807" s="14"/>
      <c r="AL1807" s="14">
        <v>0.30645740184502701</v>
      </c>
      <c r="AM1807" s="14">
        <v>-0.267404406517185</v>
      </c>
      <c r="AN1807" s="14">
        <v>-0.22447511234873299</v>
      </c>
      <c r="AO1807" s="14">
        <v>-0.54453644164956605</v>
      </c>
      <c r="AP1807" s="14">
        <v>-0.37406065218745999</v>
      </c>
      <c r="AQ1807" s="14">
        <v>-0.46977603581558602</v>
      </c>
      <c r="AR1807" s="14"/>
      <c r="AS1807" s="14">
        <v>-0.34736072207452701</v>
      </c>
      <c r="AT1807" s="14">
        <v>-0.28107951890803001</v>
      </c>
      <c r="AU1807" s="14">
        <v>-0.17697220763513699</v>
      </c>
      <c r="AV1807" s="14">
        <v>0.15737691316496999</v>
      </c>
      <c r="AW1807" s="14">
        <v>0.392293265038551</v>
      </c>
      <c r="AX1807" s="14"/>
      <c r="AY1807" s="14">
        <v>-0.72296346130533395</v>
      </c>
      <c r="AZ1807" s="14">
        <v>-0.17432297546668099</v>
      </c>
      <c r="BA1807" s="14">
        <v>-0.33266371230500102</v>
      </c>
      <c r="BB1807" s="14">
        <v>-0.32382995066836101</v>
      </c>
      <c r="BC1807" s="14">
        <v>-0.215493295469013</v>
      </c>
      <c r="BD1807" s="14">
        <v>-0.301510388759755</v>
      </c>
      <c r="BE1807" s="14">
        <v>-0.18291625726416699</v>
      </c>
      <c r="BF1807" s="14">
        <v>-0.207567681756991</v>
      </c>
      <c r="BG1807" s="14">
        <v>-0.36169513374162399</v>
      </c>
      <c r="BH1807" s="14">
        <v>-0.20842894995224101</v>
      </c>
      <c r="BI1807" s="14">
        <v>-0.15177859758861101</v>
      </c>
      <c r="BJ1807" s="14">
        <v>-0.201924183374428</v>
      </c>
      <c r="BK1807" s="14">
        <v>-0.196903064138122</v>
      </c>
      <c r="BL1807" s="14">
        <v>-0.155593715029825</v>
      </c>
      <c r="BM1807" s="14">
        <v>-0.12139799308270099</v>
      </c>
      <c r="BN1807" s="14">
        <v>0.302039458969173</v>
      </c>
      <c r="BO1807" s="14"/>
      <c r="BP1807" s="14">
        <v>0.13260151918551899</v>
      </c>
      <c r="BQ1807" s="14">
        <v>-0.275226794244193</v>
      </c>
      <c r="BR1807" s="14">
        <v>-0.27578969611549498</v>
      </c>
      <c r="BS1807" s="14">
        <v>-0.365836294111473</v>
      </c>
      <c r="BT1807" s="14">
        <v>-0.47088250957098998</v>
      </c>
      <c r="BU1807" s="14">
        <v>-0.421921846881255</v>
      </c>
      <c r="BV1807" s="14"/>
      <c r="BW1807" s="14">
        <v>-0.34166110340815498</v>
      </c>
      <c r="BX1807" s="14">
        <v>-0.165906793681696</v>
      </c>
      <c r="BY1807" s="14" t="s">
        <v>120</v>
      </c>
      <c r="BZ1807" s="14">
        <v>-0.29565409917769198</v>
      </c>
      <c r="CA1807" s="14">
        <v>-0.21234170733516999</v>
      </c>
      <c r="CB1807" s="14">
        <v>-9.4431566213569705E-3</v>
      </c>
      <c r="CC1807" s="14">
        <v>-0.18075482596942399</v>
      </c>
      <c r="CD1807" s="14"/>
      <c r="CE1807" s="14">
        <v>9.9331658650052307E-2</v>
      </c>
      <c r="CF1807" s="14">
        <v>-0.12608284106154</v>
      </c>
      <c r="CG1807" s="14">
        <v>-0.45607055820044501</v>
      </c>
      <c r="CH1807" s="14">
        <v>-0.26529237272102402</v>
      </c>
      <c r="CI1807" s="14"/>
      <c r="CJ1807" s="14">
        <v>-0.25626349424440398</v>
      </c>
      <c r="CK1807" s="14">
        <v>-0.15535795739307701</v>
      </c>
      <c r="CL1807" s="14">
        <v>-0.22143976496746801</v>
      </c>
      <c r="CM1807" s="14">
        <v>-0.31851327126443801</v>
      </c>
      <c r="CN1807" s="14"/>
      <c r="CO1807" s="14">
        <v>6.3189381207653703E-2</v>
      </c>
      <c r="CP1807" s="14">
        <v>-0.26309608736340301</v>
      </c>
      <c r="CQ1807" s="14"/>
      <c r="CR1807" s="14">
        <v>-8.8768022565199403E-2</v>
      </c>
      <c r="CS1807" s="14">
        <v>-0.231666884039858</v>
      </c>
    </row>
    <row r="1808" spans="2:97" x14ac:dyDescent="0.3">
      <c r="C1808" s="14"/>
      <c r="D1808" s="14"/>
      <c r="E1808" s="14"/>
      <c r="F1808" s="14"/>
      <c r="G1808" s="14"/>
      <c r="H1808" s="14"/>
      <c r="I1808" s="14"/>
      <c r="J1808" s="14"/>
      <c r="K1808" s="14"/>
      <c r="L1808" s="14"/>
      <c r="M1808" s="14"/>
      <c r="N1808" s="14"/>
      <c r="O1808" s="14"/>
      <c r="P1808" s="14"/>
      <c r="Q1808" s="14"/>
      <c r="R1808" s="14"/>
      <c r="S1808" s="14"/>
      <c r="T1808" s="14"/>
      <c r="U1808" s="14"/>
      <c r="V1808" s="14"/>
      <c r="W1808" s="14"/>
      <c r="X1808" s="14"/>
      <c r="Y1808" s="14"/>
      <c r="Z1808" s="14"/>
      <c r="AA1808" s="14"/>
      <c r="AB1808" s="14"/>
      <c r="AC1808" s="14"/>
      <c r="AD1808" s="14"/>
      <c r="AE1808" s="14"/>
      <c r="AF1808" s="14"/>
      <c r="AG1808" s="14"/>
      <c r="AH1808" s="14"/>
      <c r="AI1808" s="14"/>
      <c r="AJ1808" s="14"/>
      <c r="AK1808" s="14"/>
      <c r="AL1808" s="14"/>
      <c r="AM1808" s="14"/>
      <c r="AN1808" s="14"/>
      <c r="AO1808" s="14"/>
      <c r="AP1808" s="14"/>
      <c r="AQ1808" s="14"/>
      <c r="AR1808" s="14"/>
      <c r="AS1808" s="14"/>
      <c r="AT1808" s="14"/>
      <c r="AU1808" s="14"/>
      <c r="AV1808" s="14"/>
      <c r="AW1808" s="14"/>
      <c r="AX1808" s="14"/>
      <c r="AY1808" s="14"/>
      <c r="AZ1808" s="14"/>
      <c r="BA1808" s="14"/>
      <c r="BB1808" s="14"/>
      <c r="BC1808" s="14"/>
      <c r="BD1808" s="14"/>
      <c r="BE1808" s="14"/>
      <c r="BF1808" s="14"/>
      <c r="BG1808" s="14"/>
      <c r="BH1808" s="14"/>
      <c r="BI1808" s="14"/>
      <c r="BJ1808" s="14"/>
      <c r="BK1808" s="14"/>
      <c r="BL1808" s="14"/>
      <c r="BM1808" s="14"/>
      <c r="BN1808" s="14"/>
      <c r="BO1808" s="14"/>
      <c r="BP1808" s="14"/>
      <c r="BQ1808" s="14"/>
      <c r="BR1808" s="14"/>
      <c r="BS1808" s="14"/>
      <c r="BT1808" s="14"/>
      <c r="BU1808" s="14"/>
      <c r="BV1808" s="14"/>
      <c r="BW1808" s="14"/>
      <c r="BX1808" s="14"/>
      <c r="BY1808" s="14"/>
      <c r="BZ1808" s="14"/>
      <c r="CA1808" s="14"/>
      <c r="CB1808" s="14"/>
      <c r="CC1808" s="14"/>
      <c r="CD1808" s="14"/>
      <c r="CE1808" s="14"/>
      <c r="CF1808" s="14"/>
      <c r="CG1808" s="14"/>
      <c r="CH1808" s="14"/>
      <c r="CI1808" s="14"/>
      <c r="CJ1808" s="14"/>
      <c r="CK1808" s="14"/>
      <c r="CL1808" s="14"/>
      <c r="CM1808" s="14"/>
      <c r="CN1808" s="14"/>
      <c r="CO1808" s="14"/>
      <c r="CP1808" s="14"/>
      <c r="CQ1808" s="14"/>
      <c r="CR1808" s="14"/>
      <c r="CS1808" s="14"/>
    </row>
    <row r="1809" spans="2:97" x14ac:dyDescent="0.3">
      <c r="B1809" s="6" t="s">
        <v>630</v>
      </c>
      <c r="C1809" s="14"/>
      <c r="D1809" s="14"/>
      <c r="E1809" s="14"/>
      <c r="F1809" s="14"/>
      <c r="G1809" s="14"/>
      <c r="H1809" s="14"/>
      <c r="I1809" s="14"/>
      <c r="J1809" s="14"/>
      <c r="K1809" s="14"/>
      <c r="L1809" s="14"/>
      <c r="M1809" s="14"/>
      <c r="N1809" s="14"/>
      <c r="O1809" s="14"/>
      <c r="P1809" s="14"/>
      <c r="Q1809" s="14"/>
      <c r="R1809" s="14"/>
      <c r="S1809" s="14"/>
      <c r="T1809" s="14"/>
      <c r="U1809" s="14"/>
      <c r="V1809" s="14"/>
      <c r="W1809" s="14"/>
      <c r="X1809" s="14"/>
      <c r="Y1809" s="14"/>
      <c r="Z1809" s="14"/>
      <c r="AA1809" s="14"/>
      <c r="AB1809" s="14"/>
      <c r="AC1809" s="14"/>
      <c r="AD1809" s="14"/>
      <c r="AE1809" s="14"/>
      <c r="AF1809" s="14"/>
      <c r="AG1809" s="14"/>
      <c r="AH1809" s="14"/>
      <c r="AI1809" s="14"/>
      <c r="AJ1809" s="14"/>
      <c r="AK1809" s="14"/>
      <c r="AL1809" s="14"/>
      <c r="AM1809" s="14"/>
      <c r="AN1809" s="14"/>
      <c r="AO1809" s="14"/>
      <c r="AP1809" s="14"/>
      <c r="AQ1809" s="14"/>
      <c r="AR1809" s="14"/>
      <c r="AS1809" s="14"/>
      <c r="AT1809" s="14"/>
      <c r="AU1809" s="14"/>
      <c r="AV1809" s="14"/>
      <c r="AW1809" s="14"/>
      <c r="AX1809" s="14"/>
      <c r="AY1809" s="14"/>
      <c r="AZ1809" s="14"/>
      <c r="BA1809" s="14"/>
      <c r="BB1809" s="14"/>
      <c r="BC1809" s="14"/>
      <c r="BD1809" s="14"/>
      <c r="BE1809" s="14"/>
      <c r="BF1809" s="14"/>
      <c r="BG1809" s="14"/>
      <c r="BH1809" s="14"/>
      <c r="BI1809" s="14"/>
      <c r="BJ1809" s="14"/>
      <c r="BK1809" s="14"/>
      <c r="BL1809" s="14"/>
      <c r="BM1809" s="14"/>
      <c r="BN1809" s="14"/>
      <c r="BO1809" s="14"/>
      <c r="BP1809" s="14"/>
      <c r="BQ1809" s="14"/>
      <c r="BR1809" s="14"/>
      <c r="BS1809" s="14"/>
      <c r="BT1809" s="14"/>
      <c r="BU1809" s="14"/>
      <c r="BV1809" s="14"/>
      <c r="BW1809" s="14"/>
      <c r="BX1809" s="14"/>
      <c r="BY1809" s="14"/>
      <c r="BZ1809" s="14"/>
      <c r="CA1809" s="14"/>
      <c r="CB1809" s="14"/>
      <c r="CC1809" s="14"/>
      <c r="CD1809" s="14"/>
      <c r="CE1809" s="14"/>
      <c r="CF1809" s="14"/>
      <c r="CG1809" s="14"/>
      <c r="CH1809" s="14"/>
      <c r="CI1809" s="14"/>
      <c r="CJ1809" s="14"/>
      <c r="CK1809" s="14"/>
      <c r="CL1809" s="14"/>
      <c r="CM1809" s="14"/>
      <c r="CN1809" s="14"/>
      <c r="CO1809" s="14"/>
      <c r="CP1809" s="14"/>
      <c r="CQ1809" s="14"/>
      <c r="CR1809" s="14"/>
      <c r="CS1809" s="14"/>
    </row>
    <row r="1810" spans="2:97" x14ac:dyDescent="0.3">
      <c r="B1810" s="24" t="s">
        <v>118</v>
      </c>
      <c r="C1810" s="14"/>
      <c r="D1810" s="14"/>
      <c r="E1810" s="14"/>
      <c r="F1810" s="14"/>
      <c r="G1810" s="14"/>
      <c r="H1810" s="14"/>
      <c r="I1810" s="14"/>
      <c r="J1810" s="14"/>
      <c r="K1810" s="14"/>
      <c r="L1810" s="14"/>
      <c r="M1810" s="14"/>
      <c r="N1810" s="14"/>
      <c r="O1810" s="14"/>
      <c r="P1810" s="14"/>
      <c r="Q1810" s="14"/>
      <c r="R1810" s="14"/>
      <c r="S1810" s="14"/>
      <c r="T1810" s="14"/>
      <c r="U1810" s="14"/>
      <c r="V1810" s="14"/>
      <c r="W1810" s="14"/>
      <c r="X1810" s="14"/>
      <c r="Y1810" s="14"/>
      <c r="Z1810" s="14"/>
      <c r="AA1810" s="14"/>
      <c r="AB1810" s="14"/>
      <c r="AC1810" s="14"/>
      <c r="AD1810" s="14"/>
      <c r="AE1810" s="14"/>
      <c r="AF1810" s="14"/>
      <c r="AG1810" s="14"/>
      <c r="AH1810" s="14"/>
      <c r="AI1810" s="14"/>
      <c r="AJ1810" s="14"/>
      <c r="AK1810" s="14"/>
      <c r="AL1810" s="14"/>
      <c r="AM1810" s="14"/>
      <c r="AN1810" s="14"/>
      <c r="AO1810" s="14"/>
      <c r="AP1810" s="14"/>
      <c r="AQ1810" s="14"/>
      <c r="AR1810" s="14"/>
      <c r="AS1810" s="14"/>
      <c r="AT1810" s="14"/>
      <c r="AU1810" s="14"/>
      <c r="AV1810" s="14"/>
      <c r="AW1810" s="14"/>
      <c r="AX1810" s="14"/>
      <c r="AY1810" s="14"/>
      <c r="AZ1810" s="14"/>
      <c r="BA1810" s="14"/>
      <c r="BB1810" s="14"/>
      <c r="BC1810" s="14"/>
      <c r="BD1810" s="14"/>
      <c r="BE1810" s="14"/>
      <c r="BF1810" s="14"/>
      <c r="BG1810" s="14"/>
      <c r="BH1810" s="14"/>
      <c r="BI1810" s="14"/>
      <c r="BJ1810" s="14"/>
      <c r="BK1810" s="14"/>
      <c r="BL1810" s="14"/>
      <c r="BM1810" s="14"/>
      <c r="BN1810" s="14"/>
      <c r="BO1810" s="14"/>
      <c r="BP1810" s="14"/>
      <c r="BQ1810" s="14"/>
      <c r="BR1810" s="14"/>
      <c r="BS1810" s="14"/>
      <c r="BT1810" s="14"/>
      <c r="BU1810" s="14"/>
      <c r="BV1810" s="14"/>
      <c r="BW1810" s="14"/>
      <c r="BX1810" s="14"/>
      <c r="BY1810" s="14"/>
      <c r="BZ1810" s="14"/>
      <c r="CA1810" s="14"/>
      <c r="CB1810" s="14"/>
      <c r="CC1810" s="14"/>
      <c r="CD1810" s="14"/>
      <c r="CE1810" s="14"/>
      <c r="CF1810" s="14"/>
      <c r="CG1810" s="14"/>
      <c r="CH1810" s="14"/>
      <c r="CI1810" s="14"/>
      <c r="CJ1810" s="14"/>
      <c r="CK1810" s="14"/>
      <c r="CL1810" s="14"/>
      <c r="CM1810" s="14"/>
      <c r="CN1810" s="14"/>
      <c r="CO1810" s="14"/>
      <c r="CP1810" s="14"/>
      <c r="CQ1810" s="14"/>
      <c r="CR1810" s="14"/>
      <c r="CS1810" s="14"/>
    </row>
    <row r="1811" spans="2:97" x14ac:dyDescent="0.3">
      <c r="B1811" t="s">
        <v>230</v>
      </c>
      <c r="C1811" s="14">
        <v>9.1600949751241598E-2</v>
      </c>
      <c r="D1811" s="14">
        <v>0.104208641057274</v>
      </c>
      <c r="E1811" s="14">
        <v>7.9539725002659101E-2</v>
      </c>
      <c r="F1811" s="14"/>
      <c r="G1811" s="14">
        <v>0.13360534915077099</v>
      </c>
      <c r="H1811" s="14">
        <v>0.20144798779654099</v>
      </c>
      <c r="I1811" s="14">
        <v>0.105804132024012</v>
      </c>
      <c r="J1811" s="14">
        <v>7.2468401306871003E-2</v>
      </c>
      <c r="K1811" s="14">
        <v>3.3547363550679499E-2</v>
      </c>
      <c r="L1811" s="14">
        <v>1.72997121940177E-2</v>
      </c>
      <c r="M1811" s="14"/>
      <c r="N1811" s="14">
        <v>0.121581541613029</v>
      </c>
      <c r="O1811" s="14">
        <v>6.7021846154194306E-2</v>
      </c>
      <c r="P1811" s="14">
        <v>9.2756814705509796E-2</v>
      </c>
      <c r="Q1811" s="14">
        <v>8.4879997620782494E-2</v>
      </c>
      <c r="R1811" s="14"/>
      <c r="S1811" s="14">
        <v>0.16243020865412999</v>
      </c>
      <c r="T1811" s="14">
        <v>6.1465389417235998E-2</v>
      </c>
      <c r="U1811" s="14">
        <v>6.9929034536689194E-2</v>
      </c>
      <c r="V1811" s="14">
        <v>0.120901277385306</v>
      </c>
      <c r="W1811" s="14">
        <v>4.6271956464975998E-2</v>
      </c>
      <c r="X1811" s="14">
        <v>6.56822719574221E-2</v>
      </c>
      <c r="Y1811" s="14">
        <v>0.110378368917249</v>
      </c>
      <c r="Z1811" s="14">
        <v>0.11713630709403</v>
      </c>
      <c r="AA1811" s="14">
        <v>9.0831626346360494E-2</v>
      </c>
      <c r="AB1811" s="14">
        <v>7.7103185472505401E-2</v>
      </c>
      <c r="AC1811" s="14">
        <v>5.3243058480827499E-2</v>
      </c>
      <c r="AD1811" s="14">
        <v>7.0740988315523098E-2</v>
      </c>
      <c r="AE1811" s="14"/>
      <c r="AF1811" s="14">
        <v>7.5681798580196399E-2</v>
      </c>
      <c r="AG1811" s="14">
        <v>0.15181317145838799</v>
      </c>
      <c r="AH1811" s="14">
        <v>6.0055272588202202E-2</v>
      </c>
      <c r="AI1811" s="14">
        <v>5.5942089286954301E-2</v>
      </c>
      <c r="AJ1811" s="14">
        <v>7.0052074964943201E-2</v>
      </c>
      <c r="AK1811" s="14"/>
      <c r="AL1811" s="14">
        <v>0.20221705203344201</v>
      </c>
      <c r="AM1811" s="14">
        <v>9.3626549348532803E-2</v>
      </c>
      <c r="AN1811" s="14">
        <v>6.6023984198672406E-2</v>
      </c>
      <c r="AO1811" s="14">
        <v>4.2654145080784002E-2</v>
      </c>
      <c r="AP1811" s="14">
        <v>5.2154477400515702E-2</v>
      </c>
      <c r="AQ1811" s="14">
        <v>2.64822841198094E-2</v>
      </c>
      <c r="AR1811" s="14"/>
      <c r="AS1811" s="14">
        <v>5.4220265336182502E-2</v>
      </c>
      <c r="AT1811" s="14">
        <v>7.41944622304712E-2</v>
      </c>
      <c r="AU1811" s="14">
        <v>0.10470382539245</v>
      </c>
      <c r="AV1811" s="14">
        <v>0.17299171111350301</v>
      </c>
      <c r="AW1811" s="14">
        <v>0.33141972746153497</v>
      </c>
      <c r="AX1811" s="14"/>
      <c r="AY1811" s="14">
        <v>0</v>
      </c>
      <c r="AZ1811" s="14">
        <v>8.7312602500467601E-2</v>
      </c>
      <c r="BA1811" s="14">
        <v>6.7552737785708306E-2</v>
      </c>
      <c r="BB1811" s="14">
        <v>9.8872270544151694E-2</v>
      </c>
      <c r="BC1811" s="14">
        <v>0.11952271656626499</v>
      </c>
      <c r="BD1811" s="14">
        <v>7.6270471176670601E-2</v>
      </c>
      <c r="BE1811" s="14">
        <v>5.6323240419918999E-2</v>
      </c>
      <c r="BF1811" s="14">
        <v>7.8348461592815596E-2</v>
      </c>
      <c r="BG1811" s="14">
        <v>8.6163616252464006E-2</v>
      </c>
      <c r="BH1811" s="14">
        <v>5.5520588982102402E-2</v>
      </c>
      <c r="BI1811" s="14">
        <v>0.13077025036180701</v>
      </c>
      <c r="BJ1811" s="14">
        <v>6.1126861850856702E-2</v>
      </c>
      <c r="BK1811" s="14">
        <v>0.132210162108405</v>
      </c>
      <c r="BL1811" s="14">
        <v>9.3968842465110503E-2</v>
      </c>
      <c r="BM1811" s="14">
        <v>3.9879197008588302E-2</v>
      </c>
      <c r="BN1811" s="14">
        <v>0.27041404455770202</v>
      </c>
      <c r="BO1811" s="14"/>
      <c r="BP1811" s="14">
        <v>0.18326197031347599</v>
      </c>
      <c r="BQ1811" s="14">
        <v>6.5103018278543603E-2</v>
      </c>
      <c r="BR1811" s="14">
        <v>9.2074941863448403E-2</v>
      </c>
      <c r="BS1811" s="14">
        <v>4.6118173628136902E-2</v>
      </c>
      <c r="BT1811" s="14">
        <v>5.6420240108723201E-2</v>
      </c>
      <c r="BU1811" s="14">
        <v>3.9232292082720298E-2</v>
      </c>
      <c r="BV1811" s="14"/>
      <c r="BW1811" s="14">
        <v>7.2085453737415497E-2</v>
      </c>
      <c r="BX1811" s="14">
        <v>8.4750254142568399E-2</v>
      </c>
      <c r="BY1811" s="14" t="s">
        <v>120</v>
      </c>
      <c r="BZ1811" s="14">
        <v>7.0252430758307893E-2</v>
      </c>
      <c r="CA1811" s="14">
        <v>0.14604735145483</v>
      </c>
      <c r="CB1811" s="14">
        <v>0.13364861642631301</v>
      </c>
      <c r="CC1811" s="14">
        <v>5.2742045387351798E-2</v>
      </c>
      <c r="CD1811" s="14"/>
      <c r="CE1811" s="14">
        <v>0.16468965387144399</v>
      </c>
      <c r="CF1811" s="14">
        <v>0.117515088073122</v>
      </c>
      <c r="CG1811" s="14">
        <v>5.5210646869061498E-2</v>
      </c>
      <c r="CH1811" s="14">
        <v>7.7875246433416395E-2</v>
      </c>
      <c r="CI1811" s="14"/>
      <c r="CJ1811" s="14">
        <v>0.106203249604555</v>
      </c>
      <c r="CK1811" s="14">
        <v>0.10010857510774</v>
      </c>
      <c r="CL1811" s="14">
        <v>8.8892963051527898E-2</v>
      </c>
      <c r="CM1811" s="14">
        <v>4.8421094589292703E-2</v>
      </c>
      <c r="CN1811" s="14"/>
      <c r="CO1811" s="14">
        <v>0.17073228307258501</v>
      </c>
      <c r="CP1811" s="14">
        <v>8.2247500835188905E-2</v>
      </c>
      <c r="CQ1811" s="14"/>
      <c r="CR1811" s="14">
        <v>0.137459232428116</v>
      </c>
      <c r="CS1811" s="14">
        <v>8.70783210130638E-2</v>
      </c>
    </row>
    <row r="1812" spans="2:97" x14ac:dyDescent="0.3">
      <c r="B1812" t="s">
        <v>231</v>
      </c>
      <c r="C1812" s="14">
        <v>0.20604793950752701</v>
      </c>
      <c r="D1812" s="14">
        <v>0.21223956661047499</v>
      </c>
      <c r="E1812" s="14">
        <v>0.199429468851993</v>
      </c>
      <c r="F1812" s="14"/>
      <c r="G1812" s="14">
        <v>0.30729210793837303</v>
      </c>
      <c r="H1812" s="14">
        <v>0.30151665737746203</v>
      </c>
      <c r="I1812" s="14">
        <v>0.21520186031755201</v>
      </c>
      <c r="J1812" s="14">
        <v>0.18982145917318</v>
      </c>
      <c r="K1812" s="14">
        <v>0.15020194574095</v>
      </c>
      <c r="L1812" s="14">
        <v>0.104550413776449</v>
      </c>
      <c r="M1812" s="14"/>
      <c r="N1812" s="14">
        <v>0.27009946410518598</v>
      </c>
      <c r="O1812" s="14">
        <v>0.214141180816697</v>
      </c>
      <c r="P1812" s="14">
        <v>0.17892119760354</v>
      </c>
      <c r="Q1812" s="14">
        <v>0.15491393011966301</v>
      </c>
      <c r="R1812" s="14"/>
      <c r="S1812" s="14">
        <v>0.26178147000207802</v>
      </c>
      <c r="T1812" s="14">
        <v>0.149026008243165</v>
      </c>
      <c r="U1812" s="14">
        <v>0.181085326299771</v>
      </c>
      <c r="V1812" s="14">
        <v>0.218431562994365</v>
      </c>
      <c r="W1812" s="14">
        <v>0.21221289366285201</v>
      </c>
      <c r="X1812" s="14">
        <v>0.24033248283258901</v>
      </c>
      <c r="Y1812" s="14">
        <v>0.20165920369556201</v>
      </c>
      <c r="Z1812" s="14">
        <v>0.26069935107541298</v>
      </c>
      <c r="AA1812" s="14">
        <v>0.22218284856775899</v>
      </c>
      <c r="AB1812" s="14">
        <v>0.18714325088068701</v>
      </c>
      <c r="AC1812" s="14">
        <v>0.17833010478277</v>
      </c>
      <c r="AD1812" s="14">
        <v>8.6956450949324707E-2</v>
      </c>
      <c r="AE1812" s="14"/>
      <c r="AF1812" s="14">
        <v>0.16941554549572899</v>
      </c>
      <c r="AG1812" s="14">
        <v>0.29612163239692901</v>
      </c>
      <c r="AH1812" s="14">
        <v>0.186370620071628</v>
      </c>
      <c r="AI1812" s="14">
        <v>0.133980187388934</v>
      </c>
      <c r="AJ1812" s="14">
        <v>0.19592686909309401</v>
      </c>
      <c r="AK1812" s="14"/>
      <c r="AL1812" s="14">
        <v>0.36148015467820599</v>
      </c>
      <c r="AM1812" s="14">
        <v>0.21151103960880299</v>
      </c>
      <c r="AN1812" s="14">
        <v>0.20853223910919</v>
      </c>
      <c r="AO1812" s="14">
        <v>0.10936737548374099</v>
      </c>
      <c r="AP1812" s="14">
        <v>0.190408600476175</v>
      </c>
      <c r="AQ1812" s="14">
        <v>0.100206363477385</v>
      </c>
      <c r="AR1812" s="14"/>
      <c r="AS1812" s="14">
        <v>0.15799278839939801</v>
      </c>
      <c r="AT1812" s="14">
        <v>0.203427311601379</v>
      </c>
      <c r="AU1812" s="14">
        <v>0.20307369490441701</v>
      </c>
      <c r="AV1812" s="14">
        <v>0.300770804542355</v>
      </c>
      <c r="AW1812" s="14">
        <v>0.37728197685092102</v>
      </c>
      <c r="AX1812" s="14"/>
      <c r="AY1812" s="14">
        <v>0.14505630385920501</v>
      </c>
      <c r="AZ1812" s="14">
        <v>0.222151076117237</v>
      </c>
      <c r="BA1812" s="14">
        <v>0.187287344415595</v>
      </c>
      <c r="BB1812" s="14">
        <v>0.17963816394445301</v>
      </c>
      <c r="BC1812" s="14">
        <v>0.171186851355907</v>
      </c>
      <c r="BD1812" s="14">
        <v>0.14662931144607999</v>
      </c>
      <c r="BE1812" s="14">
        <v>0.225201578500557</v>
      </c>
      <c r="BF1812" s="14">
        <v>0.20706201203221899</v>
      </c>
      <c r="BG1812" s="14">
        <v>0.20516966256028099</v>
      </c>
      <c r="BH1812" s="14">
        <v>0.18358689120810401</v>
      </c>
      <c r="BI1812" s="14">
        <v>0.217975459836075</v>
      </c>
      <c r="BJ1812" s="14">
        <v>0.245827554911074</v>
      </c>
      <c r="BK1812" s="14">
        <v>0.25628591512147297</v>
      </c>
      <c r="BL1812" s="14">
        <v>0.21405055257436401</v>
      </c>
      <c r="BM1812" s="14">
        <v>0.250901042921368</v>
      </c>
      <c r="BN1812" s="14">
        <v>0.330464425380459</v>
      </c>
      <c r="BO1812" s="14"/>
      <c r="BP1812" s="14">
        <v>0.267766934176351</v>
      </c>
      <c r="BQ1812" s="14">
        <v>0.215193363897449</v>
      </c>
      <c r="BR1812" s="14">
        <v>0.18210562428969701</v>
      </c>
      <c r="BS1812" s="14">
        <v>0.176546249884525</v>
      </c>
      <c r="BT1812" s="14">
        <v>0.114920265380175</v>
      </c>
      <c r="BU1812" s="14">
        <v>0.21140367319154801</v>
      </c>
      <c r="BV1812" s="14"/>
      <c r="BW1812" s="14">
        <v>0.15905280978561601</v>
      </c>
      <c r="BX1812" s="14">
        <v>0.23610743331030301</v>
      </c>
      <c r="BY1812" s="14" t="s">
        <v>120</v>
      </c>
      <c r="BZ1812" s="14">
        <v>0.22608842156304701</v>
      </c>
      <c r="CA1812" s="14">
        <v>0.172577878329329</v>
      </c>
      <c r="CB1812" s="14">
        <v>0.27132060565574501</v>
      </c>
      <c r="CC1812" s="14">
        <v>0.228005580913582</v>
      </c>
      <c r="CD1812" s="14"/>
      <c r="CE1812" s="14">
        <v>0.29622133295192199</v>
      </c>
      <c r="CF1812" s="14">
        <v>0.23271664993277599</v>
      </c>
      <c r="CG1812" s="14">
        <v>0.16017364348746599</v>
      </c>
      <c r="CH1812" s="14">
        <v>0.18575267974280099</v>
      </c>
      <c r="CI1812" s="14"/>
      <c r="CJ1812" s="14">
        <v>0.208032172920601</v>
      </c>
      <c r="CK1812" s="14">
        <v>0.25448529484725102</v>
      </c>
      <c r="CL1812" s="14">
        <v>0.19682374795730001</v>
      </c>
      <c r="CM1812" s="14">
        <v>0.12738306820480899</v>
      </c>
      <c r="CN1812" s="14"/>
      <c r="CO1812" s="14">
        <v>0.296939971003228</v>
      </c>
      <c r="CP1812" s="14">
        <v>0.193560560424306</v>
      </c>
      <c r="CQ1812" s="14"/>
      <c r="CR1812" s="14">
        <v>0.28849931210306601</v>
      </c>
      <c r="CS1812" s="14">
        <v>0.201936901980034</v>
      </c>
    </row>
    <row r="1813" spans="2:97" x14ac:dyDescent="0.3">
      <c r="B1813" t="s">
        <v>232</v>
      </c>
      <c r="C1813" s="14">
        <v>0.16762921971000799</v>
      </c>
      <c r="D1813" s="14">
        <v>0.17908307208601101</v>
      </c>
      <c r="E1813" s="14">
        <v>0.15692195715055501</v>
      </c>
      <c r="F1813" s="14"/>
      <c r="G1813" s="14">
        <v>0.20159765867575299</v>
      </c>
      <c r="H1813" s="14">
        <v>0.16397462311147201</v>
      </c>
      <c r="I1813" s="14">
        <v>0.14289780251066</v>
      </c>
      <c r="J1813" s="14">
        <v>0.162159210647672</v>
      </c>
      <c r="K1813" s="14">
        <v>0.17759392471671701</v>
      </c>
      <c r="L1813" s="14">
        <v>0.16601242991891799</v>
      </c>
      <c r="M1813" s="14"/>
      <c r="N1813" s="14">
        <v>0.176042468400083</v>
      </c>
      <c r="O1813" s="14">
        <v>0.164045960602131</v>
      </c>
      <c r="P1813" s="14">
        <v>0.13088038634633001</v>
      </c>
      <c r="Q1813" s="14">
        <v>0.196568106732949</v>
      </c>
      <c r="R1813" s="14"/>
      <c r="S1813" s="14">
        <v>0.188352628105321</v>
      </c>
      <c r="T1813" s="14">
        <v>0.129715118349952</v>
      </c>
      <c r="U1813" s="14">
        <v>0.125963059163507</v>
      </c>
      <c r="V1813" s="14">
        <v>0.217573964208673</v>
      </c>
      <c r="W1813" s="14">
        <v>0.198520942870514</v>
      </c>
      <c r="X1813" s="14">
        <v>0.17475480078862199</v>
      </c>
      <c r="Y1813" s="14">
        <v>0.160193559382416</v>
      </c>
      <c r="Z1813" s="14">
        <v>0.153185944362076</v>
      </c>
      <c r="AA1813" s="14">
        <v>0.15823119532014401</v>
      </c>
      <c r="AB1813" s="14">
        <v>0.17396401453261101</v>
      </c>
      <c r="AC1813" s="14">
        <v>0.10725663282679899</v>
      </c>
      <c r="AD1813" s="14">
        <v>0.25840662948823201</v>
      </c>
      <c r="AE1813" s="14"/>
      <c r="AF1813" s="14">
        <v>0.15177467057416599</v>
      </c>
      <c r="AG1813" s="14">
        <v>0.19589496488689101</v>
      </c>
      <c r="AH1813" s="14">
        <v>0.194612781890456</v>
      </c>
      <c r="AI1813" s="14">
        <v>0.105415101415609</v>
      </c>
      <c r="AJ1813" s="14">
        <v>0.107709828972577</v>
      </c>
      <c r="AK1813" s="14"/>
      <c r="AL1813" s="14">
        <v>0.19320479927738299</v>
      </c>
      <c r="AM1813" s="14">
        <v>0.14499929198154801</v>
      </c>
      <c r="AN1813" s="14">
        <v>0.203022872220958</v>
      </c>
      <c r="AO1813" s="14">
        <v>0.13276120472095901</v>
      </c>
      <c r="AP1813" s="14">
        <v>0.13998089955465801</v>
      </c>
      <c r="AQ1813" s="14">
        <v>0.20054089980366299</v>
      </c>
      <c r="AR1813" s="14"/>
      <c r="AS1813" s="14">
        <v>0.163126405287912</v>
      </c>
      <c r="AT1813" s="14">
        <v>0.164544944715942</v>
      </c>
      <c r="AU1813" s="14">
        <v>0.19410041627199501</v>
      </c>
      <c r="AV1813" s="14">
        <v>0.17884384784742699</v>
      </c>
      <c r="AW1813" s="14">
        <v>7.2150619347435399E-2</v>
      </c>
      <c r="AX1813" s="14"/>
      <c r="AY1813" s="14">
        <v>0</v>
      </c>
      <c r="AZ1813" s="14">
        <v>0.158205492743868</v>
      </c>
      <c r="BA1813" s="14">
        <v>0.194297524483104</v>
      </c>
      <c r="BB1813" s="14">
        <v>0.18460435000130701</v>
      </c>
      <c r="BC1813" s="14">
        <v>0.15561422441227701</v>
      </c>
      <c r="BD1813" s="14">
        <v>0.192650300234567</v>
      </c>
      <c r="BE1813" s="14">
        <v>0.19033667008699601</v>
      </c>
      <c r="BF1813" s="14">
        <v>0.143067356232469</v>
      </c>
      <c r="BG1813" s="14">
        <v>0.167080837141452</v>
      </c>
      <c r="BH1813" s="14">
        <v>0.21217049523157999</v>
      </c>
      <c r="BI1813" s="14">
        <v>0.15827648881846099</v>
      </c>
      <c r="BJ1813" s="14">
        <v>0.10197989585747499</v>
      </c>
      <c r="BK1813" s="14">
        <v>0.112017433397092</v>
      </c>
      <c r="BL1813" s="14">
        <v>0.237767169904922</v>
      </c>
      <c r="BM1813" s="14">
        <v>0.18489175257450099</v>
      </c>
      <c r="BN1813" s="14">
        <v>0.11893977073067601</v>
      </c>
      <c r="BO1813" s="14"/>
      <c r="BP1813" s="14">
        <v>0.16491100928697</v>
      </c>
      <c r="BQ1813" s="14">
        <v>0.171928959701211</v>
      </c>
      <c r="BR1813" s="14">
        <v>0.178748311823546</v>
      </c>
      <c r="BS1813" s="14">
        <v>0.169942121341876</v>
      </c>
      <c r="BT1813" s="14">
        <v>0.15235970870363399</v>
      </c>
      <c r="BU1813" s="14">
        <v>0.15143412573762399</v>
      </c>
      <c r="BV1813" s="14"/>
      <c r="BW1813" s="14">
        <v>0.16669587969489899</v>
      </c>
      <c r="BX1813" s="14">
        <v>0.18266427938358101</v>
      </c>
      <c r="BY1813" s="14" t="s">
        <v>120</v>
      </c>
      <c r="BZ1813" s="14">
        <v>0.14212438575813699</v>
      </c>
      <c r="CA1813" s="14">
        <v>0.17865061695137399</v>
      </c>
      <c r="CB1813" s="14">
        <v>0.154986162632677</v>
      </c>
      <c r="CC1813" s="14">
        <v>0.18040694636257901</v>
      </c>
      <c r="CD1813" s="14"/>
      <c r="CE1813" s="14">
        <v>0.175144378184896</v>
      </c>
      <c r="CF1813" s="14">
        <v>0.167187045329353</v>
      </c>
      <c r="CG1813" s="14">
        <v>0.127764313199177</v>
      </c>
      <c r="CH1813" s="14">
        <v>0.174307277283692</v>
      </c>
      <c r="CI1813" s="14"/>
      <c r="CJ1813" s="14">
        <v>0.135412271604335</v>
      </c>
      <c r="CK1813" s="14">
        <v>0.16020509176593201</v>
      </c>
      <c r="CL1813" s="14">
        <v>0.176815860666963</v>
      </c>
      <c r="CM1813" s="14">
        <v>0.19925685865044299</v>
      </c>
      <c r="CN1813" s="14"/>
      <c r="CO1813" s="14">
        <v>0.164072841184492</v>
      </c>
      <c r="CP1813" s="14">
        <v>0.165530816211967</v>
      </c>
      <c r="CQ1813" s="14"/>
      <c r="CR1813" s="14">
        <v>0.142966397343222</v>
      </c>
      <c r="CS1813" s="14">
        <v>0.16268913397201201</v>
      </c>
    </row>
    <row r="1814" spans="2:97" x14ac:dyDescent="0.3">
      <c r="B1814" t="s">
        <v>233</v>
      </c>
      <c r="C1814" s="14">
        <v>0.21083602879893101</v>
      </c>
      <c r="D1814" s="14">
        <v>0.20343519472126401</v>
      </c>
      <c r="E1814" s="14">
        <v>0.21779614674216</v>
      </c>
      <c r="F1814" s="14"/>
      <c r="G1814" s="14">
        <v>0.19088469497275801</v>
      </c>
      <c r="H1814" s="14">
        <v>0.15556137782346499</v>
      </c>
      <c r="I1814" s="14">
        <v>0.23242532549924999</v>
      </c>
      <c r="J1814" s="14">
        <v>0.195235433933935</v>
      </c>
      <c r="K1814" s="14">
        <v>0.23190271297911899</v>
      </c>
      <c r="L1814" s="14">
        <v>0.24999988963873701</v>
      </c>
      <c r="M1814" s="14"/>
      <c r="N1814" s="14">
        <v>0.193180396366677</v>
      </c>
      <c r="O1814" s="14">
        <v>0.24613478069665401</v>
      </c>
      <c r="P1814" s="14">
        <v>0.21895311193938799</v>
      </c>
      <c r="Q1814" s="14">
        <v>0.18643507314622099</v>
      </c>
      <c r="R1814" s="14"/>
      <c r="S1814" s="14">
        <v>0.17988345748774001</v>
      </c>
      <c r="T1814" s="14">
        <v>0.28471425217020502</v>
      </c>
      <c r="U1814" s="14">
        <v>0.23883134515364199</v>
      </c>
      <c r="V1814" s="14">
        <v>0.149351065011255</v>
      </c>
      <c r="W1814" s="14">
        <v>0.17032030466374201</v>
      </c>
      <c r="X1814" s="14">
        <v>0.19343179596371701</v>
      </c>
      <c r="Y1814" s="14">
        <v>0.23828747591289201</v>
      </c>
      <c r="Z1814" s="14">
        <v>0.13957364328858099</v>
      </c>
      <c r="AA1814" s="14">
        <v>0.19634604777891801</v>
      </c>
      <c r="AB1814" s="14">
        <v>0.20528178753790999</v>
      </c>
      <c r="AC1814" s="14">
        <v>0.23130710863012299</v>
      </c>
      <c r="AD1814" s="14">
        <v>0.35002588894652797</v>
      </c>
      <c r="AE1814" s="14"/>
      <c r="AF1814" s="14">
        <v>0.21201597368782499</v>
      </c>
      <c r="AG1814" s="14">
        <v>0.186695946582771</v>
      </c>
      <c r="AH1814" s="14">
        <v>0.26606815518316801</v>
      </c>
      <c r="AI1814" s="14">
        <v>0.142568812013802</v>
      </c>
      <c r="AJ1814" s="14">
        <v>0.29086008352338799</v>
      </c>
      <c r="AK1814" s="14"/>
      <c r="AL1814" s="14">
        <v>0.146118532824003</v>
      </c>
      <c r="AM1814" s="14">
        <v>0.21491857850731599</v>
      </c>
      <c r="AN1814" s="14">
        <v>0.29893985996049399</v>
      </c>
      <c r="AO1814" s="14">
        <v>0.165937750004537</v>
      </c>
      <c r="AP1814" s="14">
        <v>0.25419539467734897</v>
      </c>
      <c r="AQ1814" s="14">
        <v>0.315803288439229</v>
      </c>
      <c r="AR1814" s="14"/>
      <c r="AS1814" s="14">
        <v>0.22315381687948199</v>
      </c>
      <c r="AT1814" s="14">
        <v>0.19343379029594501</v>
      </c>
      <c r="AU1814" s="14">
        <v>0.234530929072192</v>
      </c>
      <c r="AV1814" s="14">
        <v>0.180165319881051</v>
      </c>
      <c r="AW1814" s="14">
        <v>0.14740996842603801</v>
      </c>
      <c r="AX1814" s="14"/>
      <c r="AY1814" s="14">
        <v>0.203862055163512</v>
      </c>
      <c r="AZ1814" s="14">
        <v>0.17064460126692499</v>
      </c>
      <c r="BA1814" s="14">
        <v>0.137731105218278</v>
      </c>
      <c r="BB1814" s="14">
        <v>0.210557714149185</v>
      </c>
      <c r="BC1814" s="14">
        <v>0.177409889283977</v>
      </c>
      <c r="BD1814" s="14">
        <v>0.23979794480814301</v>
      </c>
      <c r="BE1814" s="14">
        <v>0.223943772131104</v>
      </c>
      <c r="BF1814" s="14">
        <v>0.21964720498238</v>
      </c>
      <c r="BG1814" s="14">
        <v>0.201621808925596</v>
      </c>
      <c r="BH1814" s="14">
        <v>0.28801190410932298</v>
      </c>
      <c r="BI1814" s="14">
        <v>0.240742626462569</v>
      </c>
      <c r="BJ1814" s="14">
        <v>0.26432950326753302</v>
      </c>
      <c r="BK1814" s="14">
        <v>0.22169618917394801</v>
      </c>
      <c r="BL1814" s="14">
        <v>0.169641446411681</v>
      </c>
      <c r="BM1814" s="14">
        <v>0.246911383626711</v>
      </c>
      <c r="BN1814" s="14">
        <v>8.9002052302627199E-2</v>
      </c>
      <c r="BO1814" s="14"/>
      <c r="BP1814" s="14">
        <v>0.17049833099769901</v>
      </c>
      <c r="BQ1814" s="14">
        <v>0.226623988628607</v>
      </c>
      <c r="BR1814" s="14">
        <v>0.22797643981511501</v>
      </c>
      <c r="BS1814" s="14">
        <v>0.227053541044239</v>
      </c>
      <c r="BT1814" s="14">
        <v>0.231805848225075</v>
      </c>
      <c r="BU1814" s="14">
        <v>0.16672756931916199</v>
      </c>
      <c r="BV1814" s="14"/>
      <c r="BW1814" s="14">
        <v>0.23848920734882001</v>
      </c>
      <c r="BX1814" s="14">
        <v>0.21440754839225301</v>
      </c>
      <c r="BY1814" s="14" t="s">
        <v>120</v>
      </c>
      <c r="BZ1814" s="14">
        <v>0.147332444940768</v>
      </c>
      <c r="CA1814" s="14">
        <v>0.16053846505120101</v>
      </c>
      <c r="CB1814" s="14">
        <v>0.191649297559254</v>
      </c>
      <c r="CC1814" s="14">
        <v>0.25609179519755898</v>
      </c>
      <c r="CD1814" s="14"/>
      <c r="CE1814" s="14">
        <v>0.165082709241609</v>
      </c>
      <c r="CF1814" s="14">
        <v>0.21154772369286601</v>
      </c>
      <c r="CG1814" s="14">
        <v>0.20261361074343801</v>
      </c>
      <c r="CH1814" s="14">
        <v>0.23114737423443499</v>
      </c>
      <c r="CI1814" s="14"/>
      <c r="CJ1814" s="14">
        <v>0.222591972393234</v>
      </c>
      <c r="CK1814" s="14">
        <v>0.20300314387579299</v>
      </c>
      <c r="CL1814" s="14">
        <v>0.204800967826891</v>
      </c>
      <c r="CM1814" s="14">
        <v>0.25581588958385998</v>
      </c>
      <c r="CN1814" s="14"/>
      <c r="CO1814" s="14">
        <v>0.17012507083075201</v>
      </c>
      <c r="CP1814" s="14">
        <v>0.21653470103616901</v>
      </c>
      <c r="CQ1814" s="14"/>
      <c r="CR1814" s="14">
        <v>0.14973576862128801</v>
      </c>
      <c r="CS1814" s="14">
        <v>0.21867955284476301</v>
      </c>
    </row>
    <row r="1815" spans="2:97" x14ac:dyDescent="0.3">
      <c r="B1815" t="s">
        <v>234</v>
      </c>
      <c r="C1815" s="14">
        <v>0.30494746090457903</v>
      </c>
      <c r="D1815" s="14">
        <v>0.29130363515185698</v>
      </c>
      <c r="E1815" s="14">
        <v>0.31831054657831498</v>
      </c>
      <c r="F1815" s="14"/>
      <c r="G1815" s="14">
        <v>0.14178549496158399</v>
      </c>
      <c r="H1815" s="14">
        <v>0.15373128705147801</v>
      </c>
      <c r="I1815" s="14">
        <v>0.28028734568622499</v>
      </c>
      <c r="J1815" s="14">
        <v>0.36079074092725399</v>
      </c>
      <c r="K1815" s="14">
        <v>0.39970778842463101</v>
      </c>
      <c r="L1815" s="14">
        <v>0.447138916382332</v>
      </c>
      <c r="M1815" s="14"/>
      <c r="N1815" s="14">
        <v>0.22302080092586901</v>
      </c>
      <c r="O1815" s="14">
        <v>0.29422959629891399</v>
      </c>
      <c r="P1815" s="14">
        <v>0.36010458763477698</v>
      </c>
      <c r="Q1815" s="14">
        <v>0.34978298289281101</v>
      </c>
      <c r="R1815" s="14"/>
      <c r="S1815" s="14">
        <v>0.182093235874111</v>
      </c>
      <c r="T1815" s="14">
        <v>0.36403503484852301</v>
      </c>
      <c r="U1815" s="14">
        <v>0.36608857843992698</v>
      </c>
      <c r="V1815" s="14">
        <v>0.27789902767525798</v>
      </c>
      <c r="W1815" s="14">
        <v>0.36573104093626302</v>
      </c>
      <c r="X1815" s="14">
        <v>0.29306714249909599</v>
      </c>
      <c r="Y1815" s="14">
        <v>0.27311710045281701</v>
      </c>
      <c r="Z1815" s="14">
        <v>0.30545464555557</v>
      </c>
      <c r="AA1815" s="14">
        <v>0.31855575054922602</v>
      </c>
      <c r="AB1815" s="14">
        <v>0.33372367748085102</v>
      </c>
      <c r="AC1815" s="14">
        <v>0.408128309025793</v>
      </c>
      <c r="AD1815" s="14">
        <v>0.21043975347900601</v>
      </c>
      <c r="AE1815" s="14"/>
      <c r="AF1815" s="14">
        <v>0.37825077517524702</v>
      </c>
      <c r="AG1815" s="14">
        <v>0.158596306837262</v>
      </c>
      <c r="AH1815" s="14">
        <v>0.28215705797083601</v>
      </c>
      <c r="AI1815" s="14">
        <v>0.54407741423788503</v>
      </c>
      <c r="AJ1815" s="14">
        <v>0.30980489136792599</v>
      </c>
      <c r="AK1815" s="14"/>
      <c r="AL1815" s="14">
        <v>8.4127958025722899E-2</v>
      </c>
      <c r="AM1815" s="14">
        <v>0.32084790473241298</v>
      </c>
      <c r="AN1815" s="14">
        <v>0.213957818335164</v>
      </c>
      <c r="AO1815" s="14">
        <v>0.53561030804824605</v>
      </c>
      <c r="AP1815" s="14">
        <v>0.34168101686596503</v>
      </c>
      <c r="AQ1815" s="14">
        <v>0.32772487957952601</v>
      </c>
      <c r="AR1815" s="14"/>
      <c r="AS1815" s="14">
        <v>0.38523696950174202</v>
      </c>
      <c r="AT1815" s="14">
        <v>0.34673651495477198</v>
      </c>
      <c r="AU1815" s="14">
        <v>0.239636766564747</v>
      </c>
      <c r="AV1815" s="14">
        <v>0.14757203314473</v>
      </c>
      <c r="AW1815" s="14">
        <v>7.1737707914071594E-2</v>
      </c>
      <c r="AX1815" s="14"/>
      <c r="AY1815" s="14">
        <v>0.58121582764953195</v>
      </c>
      <c r="AZ1815" s="14">
        <v>0.31951075600873802</v>
      </c>
      <c r="BA1815" s="14">
        <v>0.41313128809731398</v>
      </c>
      <c r="BB1815" s="14">
        <v>0.32632750136090299</v>
      </c>
      <c r="BC1815" s="14">
        <v>0.35024308120512399</v>
      </c>
      <c r="BD1815" s="14">
        <v>0.32250143355739203</v>
      </c>
      <c r="BE1815" s="14">
        <v>0.269626884380396</v>
      </c>
      <c r="BF1815" s="14">
        <v>0.33628697776307298</v>
      </c>
      <c r="BG1815" s="14">
        <v>0.31996326622538401</v>
      </c>
      <c r="BH1815" s="14">
        <v>0.23608212845292001</v>
      </c>
      <c r="BI1815" s="14">
        <v>0.24174816221613901</v>
      </c>
      <c r="BJ1815" s="14">
        <v>0.31912126252308998</v>
      </c>
      <c r="BK1815" s="14">
        <v>0.27779030019908202</v>
      </c>
      <c r="BL1815" s="14">
        <v>0.28457198864392302</v>
      </c>
      <c r="BM1815" s="14">
        <v>0.25873673715801299</v>
      </c>
      <c r="BN1815" s="14">
        <v>0.163894105658038</v>
      </c>
      <c r="BO1815" s="14"/>
      <c r="BP1815" s="14">
        <v>0.19749676979919101</v>
      </c>
      <c r="BQ1815" s="14">
        <v>0.29699820644283997</v>
      </c>
      <c r="BR1815" s="14">
        <v>0.30560884475970601</v>
      </c>
      <c r="BS1815" s="14">
        <v>0.35882787921225401</v>
      </c>
      <c r="BT1815" s="14">
        <v>0.43481514001351801</v>
      </c>
      <c r="BU1815" s="14">
        <v>0.40196836396420199</v>
      </c>
      <c r="BV1815" s="14"/>
      <c r="BW1815" s="14">
        <v>0.35419877173210201</v>
      </c>
      <c r="BX1815" s="14">
        <v>0.25860506899736102</v>
      </c>
      <c r="BY1815" s="14" t="s">
        <v>120</v>
      </c>
      <c r="BZ1815" s="14">
        <v>0.38158091392499099</v>
      </c>
      <c r="CA1815" s="14">
        <v>0.309039623526914</v>
      </c>
      <c r="CB1815" s="14">
        <v>0.23050139378863199</v>
      </c>
      <c r="CC1815" s="14">
        <v>0.24751492744657799</v>
      </c>
      <c r="CD1815" s="14"/>
      <c r="CE1815" s="14">
        <v>0.177159230011394</v>
      </c>
      <c r="CF1815" s="14">
        <v>0.25270384823704101</v>
      </c>
      <c r="CG1815" s="14">
        <v>0.42733479448976602</v>
      </c>
      <c r="CH1815" s="14">
        <v>0.32382253476261402</v>
      </c>
      <c r="CI1815" s="14"/>
      <c r="CJ1815" s="14">
        <v>0.31452678075852403</v>
      </c>
      <c r="CK1815" s="14">
        <v>0.27280546064627798</v>
      </c>
      <c r="CL1815" s="14">
        <v>0.31359798948468598</v>
      </c>
      <c r="CM1815" s="14">
        <v>0.30562622869717698</v>
      </c>
      <c r="CN1815" s="14"/>
      <c r="CO1815" s="14">
        <v>0.18716859643280001</v>
      </c>
      <c r="CP1815" s="14">
        <v>0.32352420727304498</v>
      </c>
      <c r="CQ1815" s="14"/>
      <c r="CR1815" s="14">
        <v>0.261706016078049</v>
      </c>
      <c r="CS1815" s="14">
        <v>0.31090529399824601</v>
      </c>
    </row>
    <row r="1816" spans="2:97" x14ac:dyDescent="0.3">
      <c r="B1816" t="s">
        <v>92</v>
      </c>
      <c r="C1816" s="14">
        <v>1.8938401327712899E-2</v>
      </c>
      <c r="D1816" s="14">
        <v>9.7298903731182808E-3</v>
      </c>
      <c r="E1816" s="14">
        <v>2.8002155674318002E-2</v>
      </c>
      <c r="F1816" s="14"/>
      <c r="G1816" s="14">
        <v>2.48346943007615E-2</v>
      </c>
      <c r="H1816" s="14">
        <v>2.3768066839582502E-2</v>
      </c>
      <c r="I1816" s="14">
        <v>2.3383533962301799E-2</v>
      </c>
      <c r="J1816" s="14">
        <v>1.9524754011088701E-2</v>
      </c>
      <c r="K1816" s="14">
        <v>7.0462645879041004E-3</v>
      </c>
      <c r="L1816" s="14">
        <v>1.4998638089547199E-2</v>
      </c>
      <c r="M1816" s="14"/>
      <c r="N1816" s="14">
        <v>1.60753285891569E-2</v>
      </c>
      <c r="O1816" s="14">
        <v>1.44266354314091E-2</v>
      </c>
      <c r="P1816" s="14">
        <v>1.8383901770454701E-2</v>
      </c>
      <c r="Q1816" s="14">
        <v>2.7419909487574001E-2</v>
      </c>
      <c r="R1816" s="14"/>
      <c r="S1816" s="14">
        <v>2.5458999876620401E-2</v>
      </c>
      <c r="T1816" s="14">
        <v>1.10441969709201E-2</v>
      </c>
      <c r="U1816" s="14">
        <v>1.8102656406462799E-2</v>
      </c>
      <c r="V1816" s="14">
        <v>1.58431027251426E-2</v>
      </c>
      <c r="W1816" s="14">
        <v>6.9428614016528098E-3</v>
      </c>
      <c r="X1816" s="14">
        <v>3.2731505958552801E-2</v>
      </c>
      <c r="Y1816" s="14">
        <v>1.6364291639063801E-2</v>
      </c>
      <c r="Z1816" s="14">
        <v>2.3950108624331098E-2</v>
      </c>
      <c r="AA1816" s="14">
        <v>1.3852531437593E-2</v>
      </c>
      <c r="AB1816" s="14">
        <v>2.2784084095435201E-2</v>
      </c>
      <c r="AC1816" s="14">
        <v>2.1734786253688E-2</v>
      </c>
      <c r="AD1816" s="14">
        <v>2.34302888213863E-2</v>
      </c>
      <c r="AE1816" s="14"/>
      <c r="AF1816" s="14">
        <v>1.2861236486835299E-2</v>
      </c>
      <c r="AG1816" s="14">
        <v>1.08779778377598E-2</v>
      </c>
      <c r="AH1816" s="14">
        <v>1.07361122957101E-2</v>
      </c>
      <c r="AI1816" s="14">
        <v>1.8016395656815801E-2</v>
      </c>
      <c r="AJ1816" s="14">
        <v>2.56462520780718E-2</v>
      </c>
      <c r="AK1816" s="14"/>
      <c r="AL1816" s="14">
        <v>1.28515031612435E-2</v>
      </c>
      <c r="AM1816" s="14">
        <v>1.40966358213871E-2</v>
      </c>
      <c r="AN1816" s="14">
        <v>9.5232261755220995E-3</v>
      </c>
      <c r="AO1816" s="14">
        <v>1.36692166617327E-2</v>
      </c>
      <c r="AP1816" s="14">
        <v>2.1579611025336499E-2</v>
      </c>
      <c r="AQ1816" s="14">
        <v>2.9242284580386801E-2</v>
      </c>
      <c r="AR1816" s="14"/>
      <c r="AS1816" s="14">
        <v>1.6269754595283001E-2</v>
      </c>
      <c r="AT1816" s="14">
        <v>1.7662976201490901E-2</v>
      </c>
      <c r="AU1816" s="14">
        <v>2.3954367794198898E-2</v>
      </c>
      <c r="AV1816" s="14">
        <v>1.9656283470933799E-2</v>
      </c>
      <c r="AW1816" s="14">
        <v>0</v>
      </c>
      <c r="AX1816" s="14"/>
      <c r="AY1816" s="14">
        <v>6.98658133277512E-2</v>
      </c>
      <c r="AZ1816" s="14">
        <v>4.2175471362763998E-2</v>
      </c>
      <c r="BA1816" s="14">
        <v>0</v>
      </c>
      <c r="BB1816" s="14">
        <v>0</v>
      </c>
      <c r="BC1816" s="14">
        <v>2.6023237176449901E-2</v>
      </c>
      <c r="BD1816" s="14">
        <v>2.2150538777147899E-2</v>
      </c>
      <c r="BE1816" s="14">
        <v>3.4567854481027602E-2</v>
      </c>
      <c r="BF1816" s="14">
        <v>1.5587987397042801E-2</v>
      </c>
      <c r="BG1816" s="14">
        <v>2.0000808894821899E-2</v>
      </c>
      <c r="BH1816" s="14">
        <v>2.4627992015970299E-2</v>
      </c>
      <c r="BI1816" s="14">
        <v>1.0487012304949901E-2</v>
      </c>
      <c r="BJ1816" s="14">
        <v>7.6149215899712101E-3</v>
      </c>
      <c r="BK1816" s="14">
        <v>0</v>
      </c>
      <c r="BL1816" s="14">
        <v>0</v>
      </c>
      <c r="BM1816" s="14">
        <v>1.86798867108189E-2</v>
      </c>
      <c r="BN1816" s="14">
        <v>2.7285601370498E-2</v>
      </c>
      <c r="BO1816" s="14"/>
      <c r="BP1816" s="14">
        <v>1.6064985426312701E-2</v>
      </c>
      <c r="BQ1816" s="14">
        <v>2.4152463051349601E-2</v>
      </c>
      <c r="BR1816" s="14">
        <v>1.3485837448487499E-2</v>
      </c>
      <c r="BS1816" s="14">
        <v>2.1512034888970102E-2</v>
      </c>
      <c r="BT1816" s="14">
        <v>9.6787975688741694E-3</v>
      </c>
      <c r="BU1816" s="14">
        <v>2.9233975704743301E-2</v>
      </c>
      <c r="BV1816" s="14"/>
      <c r="BW1816" s="14">
        <v>9.4778777011471395E-3</v>
      </c>
      <c r="BX1816" s="14">
        <v>2.3465415773933299E-2</v>
      </c>
      <c r="BY1816" s="14" t="s">
        <v>120</v>
      </c>
      <c r="BZ1816" s="14">
        <v>3.26214030547501E-2</v>
      </c>
      <c r="CA1816" s="14">
        <v>3.31460646863522E-2</v>
      </c>
      <c r="CB1816" s="14">
        <v>1.7893923937379302E-2</v>
      </c>
      <c r="CC1816" s="14">
        <v>3.52387046923512E-2</v>
      </c>
      <c r="CD1816" s="14"/>
      <c r="CE1816" s="14">
        <v>2.1702695738735001E-2</v>
      </c>
      <c r="CF1816" s="14">
        <v>1.8329644734841301E-2</v>
      </c>
      <c r="CG1816" s="14">
        <v>2.6902991211092301E-2</v>
      </c>
      <c r="CH1816" s="14">
        <v>7.0948875430419597E-3</v>
      </c>
      <c r="CI1816" s="14"/>
      <c r="CJ1816" s="14">
        <v>1.32335527187509E-2</v>
      </c>
      <c r="CK1816" s="14">
        <v>9.39243375700681E-3</v>
      </c>
      <c r="CL1816" s="14">
        <v>1.9068471012631899E-2</v>
      </c>
      <c r="CM1816" s="14">
        <v>6.3496860274418601E-2</v>
      </c>
      <c r="CN1816" s="14"/>
      <c r="CO1816" s="14">
        <v>1.09612374761429E-2</v>
      </c>
      <c r="CP1816" s="14">
        <v>1.86022142193247E-2</v>
      </c>
      <c r="CQ1816" s="14"/>
      <c r="CR1816" s="14">
        <v>1.9633273426258702E-2</v>
      </c>
      <c r="CS1816" s="14">
        <v>1.8710796191881301E-2</v>
      </c>
    </row>
    <row r="1817" spans="2:97" x14ac:dyDescent="0.3">
      <c r="B1817" t="s">
        <v>235</v>
      </c>
      <c r="C1817" s="14">
        <v>0.29764888925876898</v>
      </c>
      <c r="D1817" s="14">
        <v>0.31644820766775</v>
      </c>
      <c r="E1817" s="14">
        <v>0.27896919385465202</v>
      </c>
      <c r="F1817" s="14"/>
      <c r="G1817" s="14">
        <v>0.44089745708914402</v>
      </c>
      <c r="H1817" s="14">
        <v>0.50296464517400397</v>
      </c>
      <c r="I1817" s="14">
        <v>0.32100599234156402</v>
      </c>
      <c r="J1817" s="14">
        <v>0.26228986048005098</v>
      </c>
      <c r="K1817" s="14">
        <v>0.183749309291629</v>
      </c>
      <c r="L1817" s="14">
        <v>0.121850125970466</v>
      </c>
      <c r="M1817" s="14"/>
      <c r="N1817" s="14">
        <v>0.39168100571821501</v>
      </c>
      <c r="O1817" s="14">
        <v>0.28116302697089102</v>
      </c>
      <c r="P1817" s="14">
        <v>0.27167801230904998</v>
      </c>
      <c r="Q1817" s="14">
        <v>0.239793927740446</v>
      </c>
      <c r="R1817" s="14"/>
      <c r="S1817" s="14">
        <v>0.42421167865620801</v>
      </c>
      <c r="T1817" s="14">
        <v>0.21049139766040101</v>
      </c>
      <c r="U1817" s="14">
        <v>0.251014360836461</v>
      </c>
      <c r="V1817" s="14">
        <v>0.33933284037967099</v>
      </c>
      <c r="W1817" s="14">
        <v>0.25848485012782801</v>
      </c>
      <c r="X1817" s="14">
        <v>0.306014754790011</v>
      </c>
      <c r="Y1817" s="14">
        <v>0.31203757261281101</v>
      </c>
      <c r="Z1817" s="14">
        <v>0.37783565816944298</v>
      </c>
      <c r="AA1817" s="14">
        <v>0.31301447491411999</v>
      </c>
      <c r="AB1817" s="14">
        <v>0.264246436353193</v>
      </c>
      <c r="AC1817" s="14">
        <v>0.231573163263597</v>
      </c>
      <c r="AD1817" s="14">
        <v>0.157697439264848</v>
      </c>
      <c r="AE1817" s="14"/>
      <c r="AF1817" s="14">
        <v>0.24509734407592601</v>
      </c>
      <c r="AG1817" s="14">
        <v>0.44793480385531598</v>
      </c>
      <c r="AH1817" s="14">
        <v>0.24642589265983</v>
      </c>
      <c r="AI1817" s="14">
        <v>0.18992227667588801</v>
      </c>
      <c r="AJ1817" s="14">
        <v>0.26597894405803801</v>
      </c>
      <c r="AK1817" s="14"/>
      <c r="AL1817" s="14">
        <v>0.56369720671164802</v>
      </c>
      <c r="AM1817" s="14">
        <v>0.305137588957336</v>
      </c>
      <c r="AN1817" s="14">
        <v>0.274556223307862</v>
      </c>
      <c r="AO1817" s="14">
        <v>0.152021520564525</v>
      </c>
      <c r="AP1817" s="14">
        <v>0.24256307787669101</v>
      </c>
      <c r="AQ1817" s="14">
        <v>0.126688647597195</v>
      </c>
      <c r="AR1817" s="14"/>
      <c r="AS1817" s="14">
        <v>0.212213053735581</v>
      </c>
      <c r="AT1817" s="14">
        <v>0.27762177383184999</v>
      </c>
      <c r="AU1817" s="14">
        <v>0.307777520296867</v>
      </c>
      <c r="AV1817" s="14">
        <v>0.47376251565585797</v>
      </c>
      <c r="AW1817" s="14">
        <v>0.70870170431245505</v>
      </c>
      <c r="AX1817" s="14"/>
      <c r="AY1817" s="14">
        <v>0.14505630385920501</v>
      </c>
      <c r="AZ1817" s="14">
        <v>0.30946367861770502</v>
      </c>
      <c r="BA1817" s="14">
        <v>0.254840082201304</v>
      </c>
      <c r="BB1817" s="14">
        <v>0.27851043448860402</v>
      </c>
      <c r="BC1817" s="14">
        <v>0.29070956792217201</v>
      </c>
      <c r="BD1817" s="14">
        <v>0.22289978262275001</v>
      </c>
      <c r="BE1817" s="14">
        <v>0.28152481892047598</v>
      </c>
      <c r="BF1817" s="14">
        <v>0.28541047362503502</v>
      </c>
      <c r="BG1817" s="14">
        <v>0.29133327881274501</v>
      </c>
      <c r="BH1817" s="14">
        <v>0.239107480190207</v>
      </c>
      <c r="BI1817" s="14">
        <v>0.34874571019788198</v>
      </c>
      <c r="BJ1817" s="14">
        <v>0.30695441676193103</v>
      </c>
      <c r="BK1817" s="14">
        <v>0.388496077229878</v>
      </c>
      <c r="BL1817" s="14">
        <v>0.30801939503947401</v>
      </c>
      <c r="BM1817" s="14">
        <v>0.290780239929956</v>
      </c>
      <c r="BN1817" s="14">
        <v>0.60087846993816096</v>
      </c>
      <c r="BO1817" s="14"/>
      <c r="BP1817" s="14">
        <v>0.45102890448982702</v>
      </c>
      <c r="BQ1817" s="14">
        <v>0.28029638217599301</v>
      </c>
      <c r="BR1817" s="14">
        <v>0.27418056615314601</v>
      </c>
      <c r="BS1817" s="14">
        <v>0.222664423512662</v>
      </c>
      <c r="BT1817" s="14">
        <v>0.17134050548889801</v>
      </c>
      <c r="BU1817" s="14">
        <v>0.25063596527426801</v>
      </c>
      <c r="BV1817" s="14"/>
      <c r="BW1817" s="14">
        <v>0.23113826352303199</v>
      </c>
      <c r="BX1817" s="14">
        <v>0.32085768745287202</v>
      </c>
      <c r="BY1817" s="14" t="s">
        <v>120</v>
      </c>
      <c r="BZ1817" s="14">
        <v>0.29634085232135399</v>
      </c>
      <c r="CA1817" s="14">
        <v>0.31862522978415903</v>
      </c>
      <c r="CB1817" s="14">
        <v>0.40496922208205799</v>
      </c>
      <c r="CC1817" s="14">
        <v>0.28074762630093297</v>
      </c>
      <c r="CD1817" s="14"/>
      <c r="CE1817" s="14">
        <v>0.46091098682336601</v>
      </c>
      <c r="CF1817" s="14">
        <v>0.35023173800589902</v>
      </c>
      <c r="CG1817" s="14">
        <v>0.21538429035652701</v>
      </c>
      <c r="CH1817" s="14">
        <v>0.263627926176217</v>
      </c>
      <c r="CI1817" s="14"/>
      <c r="CJ1817" s="14">
        <v>0.31423542252515602</v>
      </c>
      <c r="CK1817" s="14">
        <v>0.35459386995498998</v>
      </c>
      <c r="CL1817" s="14">
        <v>0.28571671100882801</v>
      </c>
      <c r="CM1817" s="14">
        <v>0.17580416279410199</v>
      </c>
      <c r="CN1817" s="14"/>
      <c r="CO1817" s="14">
        <v>0.46767225407581298</v>
      </c>
      <c r="CP1817" s="14">
        <v>0.27580806125949398</v>
      </c>
      <c r="CQ1817" s="14"/>
      <c r="CR1817" s="14">
        <v>0.42595854453118198</v>
      </c>
      <c r="CS1817" s="14">
        <v>0.28901522299309801</v>
      </c>
    </row>
    <row r="1818" spans="2:97" x14ac:dyDescent="0.3">
      <c r="B1818" t="s">
        <v>236</v>
      </c>
      <c r="C1818" s="14">
        <v>0.51578348970350996</v>
      </c>
      <c r="D1818" s="14">
        <v>0.49473882987312101</v>
      </c>
      <c r="E1818" s="14">
        <v>0.536106693320475</v>
      </c>
      <c r="F1818" s="14"/>
      <c r="G1818" s="14">
        <v>0.332670189934341</v>
      </c>
      <c r="H1818" s="14">
        <v>0.309292664874942</v>
      </c>
      <c r="I1818" s="14">
        <v>0.51271267118547503</v>
      </c>
      <c r="J1818" s="14">
        <v>0.55602617486118899</v>
      </c>
      <c r="K1818" s="14">
        <v>0.63161050140374997</v>
      </c>
      <c r="L1818" s="14">
        <v>0.69713880602106804</v>
      </c>
      <c r="M1818" s="14"/>
      <c r="N1818" s="14">
        <v>0.41620119729254501</v>
      </c>
      <c r="O1818" s="14">
        <v>0.54036437699556805</v>
      </c>
      <c r="P1818" s="14">
        <v>0.57905769957416497</v>
      </c>
      <c r="Q1818" s="14">
        <v>0.53621805603903205</v>
      </c>
      <c r="R1818" s="14"/>
      <c r="S1818" s="14">
        <v>0.36197669336185101</v>
      </c>
      <c r="T1818" s="14">
        <v>0.64874928701872703</v>
      </c>
      <c r="U1818" s="14">
        <v>0.60491992359356905</v>
      </c>
      <c r="V1818" s="14">
        <v>0.42725009268651298</v>
      </c>
      <c r="W1818" s="14">
        <v>0.536051345600005</v>
      </c>
      <c r="X1818" s="14">
        <v>0.486498938462814</v>
      </c>
      <c r="Y1818" s="14">
        <v>0.51140457636570902</v>
      </c>
      <c r="Z1818" s="14">
        <v>0.44502828884415102</v>
      </c>
      <c r="AA1818" s="14">
        <v>0.51490179832814298</v>
      </c>
      <c r="AB1818" s="14">
        <v>0.53900546501876101</v>
      </c>
      <c r="AC1818" s="14">
        <v>0.63943541765591605</v>
      </c>
      <c r="AD1818" s="14">
        <v>0.56046564242553398</v>
      </c>
      <c r="AE1818" s="14"/>
      <c r="AF1818" s="14">
        <v>0.59026674886307295</v>
      </c>
      <c r="AG1818" s="14">
        <v>0.345292253420033</v>
      </c>
      <c r="AH1818" s="14">
        <v>0.54822521315400397</v>
      </c>
      <c r="AI1818" s="14">
        <v>0.68664622625168803</v>
      </c>
      <c r="AJ1818" s="14">
        <v>0.60066497489131299</v>
      </c>
      <c r="AK1818" s="14"/>
      <c r="AL1818" s="14">
        <v>0.23024649084972601</v>
      </c>
      <c r="AM1818" s="14">
        <v>0.53576648323972897</v>
      </c>
      <c r="AN1818" s="14">
        <v>0.51289767829565702</v>
      </c>
      <c r="AO1818" s="14">
        <v>0.70154805805278297</v>
      </c>
      <c r="AP1818" s="14">
        <v>0.59587641154331406</v>
      </c>
      <c r="AQ1818" s="14">
        <v>0.64352816801875501</v>
      </c>
      <c r="AR1818" s="14"/>
      <c r="AS1818" s="14">
        <v>0.60839078638122401</v>
      </c>
      <c r="AT1818" s="14">
        <v>0.54017030525071696</v>
      </c>
      <c r="AU1818" s="14">
        <v>0.474167695636939</v>
      </c>
      <c r="AV1818" s="14">
        <v>0.327737353025781</v>
      </c>
      <c r="AW1818" s="14">
        <v>0.21914767634010901</v>
      </c>
      <c r="AX1818" s="14"/>
      <c r="AY1818" s="14">
        <v>0.78507788281304403</v>
      </c>
      <c r="AZ1818" s="14">
        <v>0.49015535727566301</v>
      </c>
      <c r="BA1818" s="14">
        <v>0.55086239331559195</v>
      </c>
      <c r="BB1818" s="14">
        <v>0.53688521551008805</v>
      </c>
      <c r="BC1818" s="14">
        <v>0.52765297048910098</v>
      </c>
      <c r="BD1818" s="14">
        <v>0.56229937836553501</v>
      </c>
      <c r="BE1818" s="14">
        <v>0.49357065651150001</v>
      </c>
      <c r="BF1818" s="14">
        <v>0.55593418274545303</v>
      </c>
      <c r="BG1818" s="14">
        <v>0.52158507515098096</v>
      </c>
      <c r="BH1818" s="14">
        <v>0.52409403256224296</v>
      </c>
      <c r="BI1818" s="14">
        <v>0.48249078867870798</v>
      </c>
      <c r="BJ1818" s="14">
        <v>0.58345076579062305</v>
      </c>
      <c r="BK1818" s="14">
        <v>0.49948648937302997</v>
      </c>
      <c r="BL1818" s="14">
        <v>0.45421343505560402</v>
      </c>
      <c r="BM1818" s="14">
        <v>0.50564812078472399</v>
      </c>
      <c r="BN1818" s="14">
        <v>0.252896157960665</v>
      </c>
      <c r="BO1818" s="14"/>
      <c r="BP1818" s="14">
        <v>0.36799510079689002</v>
      </c>
      <c r="BQ1818" s="14">
        <v>0.52362219507144703</v>
      </c>
      <c r="BR1818" s="14">
        <v>0.53358528457482102</v>
      </c>
      <c r="BS1818" s="14">
        <v>0.58588142025649304</v>
      </c>
      <c r="BT1818" s="14">
        <v>0.66662098823859295</v>
      </c>
      <c r="BU1818" s="14">
        <v>0.56869593328336399</v>
      </c>
      <c r="BV1818" s="14"/>
      <c r="BW1818" s="14">
        <v>0.59268797908092197</v>
      </c>
      <c r="BX1818" s="14">
        <v>0.47301261738961398</v>
      </c>
      <c r="BY1818" s="14" t="s">
        <v>120</v>
      </c>
      <c r="BZ1818" s="14">
        <v>0.52891335886575896</v>
      </c>
      <c r="CA1818" s="14">
        <v>0.46957808857811401</v>
      </c>
      <c r="CB1818" s="14">
        <v>0.42215069134788602</v>
      </c>
      <c r="CC1818" s="14">
        <v>0.50360672264413697</v>
      </c>
      <c r="CD1818" s="14"/>
      <c r="CE1818" s="14">
        <v>0.342241939253003</v>
      </c>
      <c r="CF1818" s="14">
        <v>0.46425157192990701</v>
      </c>
      <c r="CG1818" s="14">
        <v>0.62994840523320395</v>
      </c>
      <c r="CH1818" s="14">
        <v>0.55496990899704901</v>
      </c>
      <c r="CI1818" s="14"/>
      <c r="CJ1818" s="14">
        <v>0.53711875315175805</v>
      </c>
      <c r="CK1818" s="14">
        <v>0.47580860452207002</v>
      </c>
      <c r="CL1818" s="14">
        <v>0.51839895731157704</v>
      </c>
      <c r="CM1818" s="14">
        <v>0.56144211828103696</v>
      </c>
      <c r="CN1818" s="14"/>
      <c r="CO1818" s="14">
        <v>0.357293667263552</v>
      </c>
      <c r="CP1818" s="14">
        <v>0.54005890830921399</v>
      </c>
      <c r="CQ1818" s="14"/>
      <c r="CR1818" s="14">
        <v>0.41144178469933701</v>
      </c>
      <c r="CS1818" s="14">
        <v>0.52958484684300899</v>
      </c>
    </row>
    <row r="1819" spans="2:97" x14ac:dyDescent="0.3">
      <c r="B1819" t="s">
        <v>237</v>
      </c>
      <c r="C1819" s="14">
        <v>-0.21813460044474101</v>
      </c>
      <c r="D1819" s="14">
        <v>-0.17829062220537201</v>
      </c>
      <c r="E1819" s="14">
        <v>-0.25713749946582198</v>
      </c>
      <c r="F1819" s="14"/>
      <c r="G1819" s="14">
        <v>0.10822726715480301</v>
      </c>
      <c r="H1819" s="14">
        <v>0.19367198029906199</v>
      </c>
      <c r="I1819" s="14">
        <v>-0.19170667884391099</v>
      </c>
      <c r="J1819" s="14">
        <v>-0.29373631438113801</v>
      </c>
      <c r="K1819" s="14">
        <v>-0.447861192112121</v>
      </c>
      <c r="L1819" s="14">
        <v>-0.57528868005060196</v>
      </c>
      <c r="M1819" s="14"/>
      <c r="N1819" s="14">
        <v>-2.4520191574329799E-2</v>
      </c>
      <c r="O1819" s="14">
        <v>-0.25920135002467698</v>
      </c>
      <c r="P1819" s="14">
        <v>-0.307379687265115</v>
      </c>
      <c r="Q1819" s="14">
        <v>-0.296424128298586</v>
      </c>
      <c r="R1819" s="14"/>
      <c r="S1819" s="14">
        <v>6.2234985294356802E-2</v>
      </c>
      <c r="T1819" s="14">
        <v>-0.43825788935832699</v>
      </c>
      <c r="U1819" s="14">
        <v>-0.35390556275710899</v>
      </c>
      <c r="V1819" s="14">
        <v>-8.7917252306841401E-2</v>
      </c>
      <c r="W1819" s="14">
        <v>-0.27756649547217699</v>
      </c>
      <c r="X1819" s="14">
        <v>-0.180484183672803</v>
      </c>
      <c r="Y1819" s="14">
        <v>-0.19936700375289801</v>
      </c>
      <c r="Z1819" s="14">
        <v>-6.7192630674708001E-2</v>
      </c>
      <c r="AA1819" s="14">
        <v>-0.20188732341402299</v>
      </c>
      <c r="AB1819" s="14">
        <v>-0.27475902866556801</v>
      </c>
      <c r="AC1819" s="14">
        <v>-0.40786225439231799</v>
      </c>
      <c r="AD1819" s="14">
        <v>-0.40276820316068601</v>
      </c>
      <c r="AE1819" s="14"/>
      <c r="AF1819" s="14">
        <v>-0.34516940478714703</v>
      </c>
      <c r="AG1819" s="14">
        <v>0.102642550435283</v>
      </c>
      <c r="AH1819" s="14">
        <v>-0.30179932049417402</v>
      </c>
      <c r="AI1819" s="14">
        <v>-0.49672394957580002</v>
      </c>
      <c r="AJ1819" s="14">
        <v>-0.33468603083327603</v>
      </c>
      <c r="AK1819" s="14"/>
      <c r="AL1819" s="14">
        <v>0.33345071586192199</v>
      </c>
      <c r="AM1819" s="14">
        <v>-0.230628894282394</v>
      </c>
      <c r="AN1819" s="14">
        <v>-0.23834145498779499</v>
      </c>
      <c r="AO1819" s="14">
        <v>-0.54952653748825797</v>
      </c>
      <c r="AP1819" s="14">
        <v>-0.35331333366662299</v>
      </c>
      <c r="AQ1819" s="14">
        <v>-0.51683952042156001</v>
      </c>
      <c r="AR1819" s="14"/>
      <c r="AS1819" s="14">
        <v>-0.39617773264564399</v>
      </c>
      <c r="AT1819" s="14">
        <v>-0.26254853141886603</v>
      </c>
      <c r="AU1819" s="14">
        <v>-0.166390175340072</v>
      </c>
      <c r="AV1819" s="14">
        <v>0.146025162630077</v>
      </c>
      <c r="AW1819" s="14">
        <v>0.48955402797234598</v>
      </c>
      <c r="AX1819" s="14"/>
      <c r="AY1819" s="14">
        <v>-0.64002157895383904</v>
      </c>
      <c r="AZ1819" s="14">
        <v>-0.18069167865795799</v>
      </c>
      <c r="BA1819" s="14">
        <v>-0.29602231111428801</v>
      </c>
      <c r="BB1819" s="14">
        <v>-0.25837478102148398</v>
      </c>
      <c r="BC1819" s="14">
        <v>-0.236943402566929</v>
      </c>
      <c r="BD1819" s="14">
        <v>-0.339399595742784</v>
      </c>
      <c r="BE1819" s="14">
        <v>-0.21204583759102399</v>
      </c>
      <c r="BF1819" s="14">
        <v>-0.27052370912041801</v>
      </c>
      <c r="BG1819" s="14">
        <v>-0.230251796338236</v>
      </c>
      <c r="BH1819" s="14">
        <v>-0.28498655237203602</v>
      </c>
      <c r="BI1819" s="14">
        <v>-0.13374507848082601</v>
      </c>
      <c r="BJ1819" s="14">
        <v>-0.27649634902869202</v>
      </c>
      <c r="BK1819" s="14">
        <v>-0.110990412143151</v>
      </c>
      <c r="BL1819" s="14">
        <v>-0.14619404001613001</v>
      </c>
      <c r="BM1819" s="14">
        <v>-0.21486788085476699</v>
      </c>
      <c r="BN1819" s="14">
        <v>0.34798231197749602</v>
      </c>
      <c r="BO1819" s="14"/>
      <c r="BP1819" s="14">
        <v>8.3033803692936906E-2</v>
      </c>
      <c r="BQ1819" s="14">
        <v>-0.24332581289545399</v>
      </c>
      <c r="BR1819" s="14">
        <v>-0.25940471842167501</v>
      </c>
      <c r="BS1819" s="14">
        <v>-0.36321699674383101</v>
      </c>
      <c r="BT1819" s="14">
        <v>-0.49528048274969499</v>
      </c>
      <c r="BU1819" s="14">
        <v>-0.31805996800909597</v>
      </c>
      <c r="BV1819" s="14"/>
      <c r="BW1819" s="14">
        <v>-0.36154971555789001</v>
      </c>
      <c r="BX1819" s="14">
        <v>-0.15215492993674201</v>
      </c>
      <c r="BY1819" s="14" t="s">
        <v>120</v>
      </c>
      <c r="BZ1819" s="14">
        <v>-0.23257250654440401</v>
      </c>
      <c r="CA1819" s="14">
        <v>-0.15095285879395501</v>
      </c>
      <c r="CB1819" s="14">
        <v>-1.7181469265827799E-2</v>
      </c>
      <c r="CC1819" s="14">
        <v>-0.222859096343203</v>
      </c>
      <c r="CD1819" s="14"/>
      <c r="CE1819" s="14">
        <v>0.11866904757036301</v>
      </c>
      <c r="CF1819" s="14">
        <v>-0.114019833924008</v>
      </c>
      <c r="CG1819" s="14">
        <v>-0.41456411487667599</v>
      </c>
      <c r="CH1819" s="14">
        <v>-0.29134198282083201</v>
      </c>
      <c r="CI1819" s="14"/>
      <c r="CJ1819" s="14">
        <v>-0.22288333062660201</v>
      </c>
      <c r="CK1819" s="14">
        <v>-0.12121473456708</v>
      </c>
      <c r="CL1819" s="14">
        <v>-0.232682246302748</v>
      </c>
      <c r="CM1819" s="14">
        <v>-0.38563795548693502</v>
      </c>
      <c r="CN1819" s="14"/>
      <c r="CO1819" s="14">
        <v>0.110378586812261</v>
      </c>
      <c r="CP1819" s="14">
        <v>-0.26425084704972002</v>
      </c>
      <c r="CQ1819" s="14"/>
      <c r="CR1819" s="14">
        <v>1.45167598318442E-2</v>
      </c>
      <c r="CS1819" s="14">
        <v>-0.24056962384991201</v>
      </c>
    </row>
    <row r="1820" spans="2:97" x14ac:dyDescent="0.3">
      <c r="C1820" s="14"/>
      <c r="D1820" s="14"/>
      <c r="E1820" s="14"/>
      <c r="F1820" s="14"/>
      <c r="G1820" s="14"/>
      <c r="H1820" s="14"/>
      <c r="I1820" s="14"/>
      <c r="J1820" s="14"/>
      <c r="K1820" s="14"/>
      <c r="L1820" s="14"/>
      <c r="M1820" s="14"/>
      <c r="N1820" s="14"/>
      <c r="O1820" s="14"/>
      <c r="P1820" s="14"/>
      <c r="Q1820" s="14"/>
      <c r="R1820" s="14"/>
      <c r="S1820" s="14"/>
      <c r="T1820" s="14"/>
      <c r="U1820" s="14"/>
      <c r="V1820" s="14"/>
      <c r="W1820" s="14"/>
      <c r="X1820" s="14"/>
      <c r="Y1820" s="14"/>
      <c r="Z1820" s="14"/>
      <c r="AA1820" s="14"/>
      <c r="AB1820" s="14"/>
      <c r="AC1820" s="14"/>
      <c r="AD1820" s="14"/>
      <c r="AE1820" s="14"/>
      <c r="AF1820" s="14"/>
      <c r="AG1820" s="14"/>
      <c r="AH1820" s="14"/>
      <c r="AI1820" s="14"/>
      <c r="AJ1820" s="14"/>
      <c r="AK1820" s="14"/>
      <c r="AL1820" s="14"/>
      <c r="AM1820" s="14"/>
      <c r="AN1820" s="14"/>
      <c r="AO1820" s="14"/>
      <c r="AP1820" s="14"/>
      <c r="AQ1820" s="14"/>
      <c r="AR1820" s="14"/>
      <c r="AS1820" s="14"/>
      <c r="AT1820" s="14"/>
      <c r="AU1820" s="14"/>
      <c r="AV1820" s="14"/>
      <c r="AW1820" s="14"/>
      <c r="AX1820" s="14"/>
      <c r="AY1820" s="14"/>
      <c r="AZ1820" s="14"/>
      <c r="BA1820" s="14"/>
      <c r="BB1820" s="14"/>
      <c r="BC1820" s="14"/>
      <c r="BD1820" s="14"/>
      <c r="BE1820" s="14"/>
      <c r="BF1820" s="14"/>
      <c r="BG1820" s="14"/>
      <c r="BH1820" s="14"/>
      <c r="BI1820" s="14"/>
      <c r="BJ1820" s="14"/>
      <c r="BK1820" s="14"/>
      <c r="BL1820" s="14"/>
      <c r="BM1820" s="14"/>
      <c r="BN1820" s="14"/>
      <c r="BO1820" s="14"/>
      <c r="BP1820" s="14"/>
      <c r="BQ1820" s="14"/>
      <c r="BR1820" s="14"/>
      <c r="BS1820" s="14"/>
      <c r="BT1820" s="14"/>
      <c r="BU1820" s="14"/>
      <c r="BV1820" s="14"/>
      <c r="BW1820" s="14"/>
      <c r="BX1820" s="14"/>
      <c r="BY1820" s="14"/>
      <c r="BZ1820" s="14"/>
      <c r="CA1820" s="14"/>
      <c r="CB1820" s="14"/>
      <c r="CC1820" s="14"/>
      <c r="CD1820" s="14"/>
      <c r="CE1820" s="14"/>
      <c r="CF1820" s="14"/>
      <c r="CG1820" s="14"/>
      <c r="CH1820" s="14"/>
      <c r="CI1820" s="14"/>
      <c r="CJ1820" s="14"/>
      <c r="CK1820" s="14"/>
      <c r="CL1820" s="14"/>
      <c r="CM1820" s="14"/>
      <c r="CN1820" s="14"/>
      <c r="CO1820" s="14"/>
      <c r="CP1820" s="14"/>
      <c r="CQ1820" s="14"/>
      <c r="CR1820" s="14"/>
      <c r="CS1820" s="14"/>
    </row>
    <row r="1821" spans="2:97" x14ac:dyDescent="0.3">
      <c r="B1821" s="6" t="s">
        <v>631</v>
      </c>
      <c r="C1821" s="14"/>
      <c r="D1821" s="14"/>
      <c r="E1821" s="14"/>
      <c r="F1821" s="14"/>
      <c r="G1821" s="14"/>
      <c r="H1821" s="14"/>
      <c r="I1821" s="14"/>
      <c r="J1821" s="14"/>
      <c r="K1821" s="14"/>
      <c r="L1821" s="14"/>
      <c r="M1821" s="14"/>
      <c r="N1821" s="14"/>
      <c r="O1821" s="14"/>
      <c r="P1821" s="14"/>
      <c r="Q1821" s="14"/>
      <c r="R1821" s="14"/>
      <c r="S1821" s="14"/>
      <c r="T1821" s="14"/>
      <c r="U1821" s="14"/>
      <c r="V1821" s="14"/>
      <c r="W1821" s="14"/>
      <c r="X1821" s="14"/>
      <c r="Y1821" s="14"/>
      <c r="Z1821" s="14"/>
      <c r="AA1821" s="14"/>
      <c r="AB1821" s="14"/>
      <c r="AC1821" s="14"/>
      <c r="AD1821" s="14"/>
      <c r="AE1821" s="14"/>
      <c r="AF1821" s="14"/>
      <c r="AG1821" s="14"/>
      <c r="AH1821" s="14"/>
      <c r="AI1821" s="14"/>
      <c r="AJ1821" s="14"/>
      <c r="AK1821" s="14"/>
      <c r="AL1821" s="14"/>
      <c r="AM1821" s="14"/>
      <c r="AN1821" s="14"/>
      <c r="AO1821" s="14"/>
      <c r="AP1821" s="14"/>
      <c r="AQ1821" s="14"/>
      <c r="AR1821" s="14"/>
      <c r="AS1821" s="14"/>
      <c r="AT1821" s="14"/>
      <c r="AU1821" s="14"/>
      <c r="AV1821" s="14"/>
      <c r="AW1821" s="14"/>
      <c r="AX1821" s="14"/>
      <c r="AY1821" s="14"/>
      <c r="AZ1821" s="14"/>
      <c r="BA1821" s="14"/>
      <c r="BB1821" s="14"/>
      <c r="BC1821" s="14"/>
      <c r="BD1821" s="14"/>
      <c r="BE1821" s="14"/>
      <c r="BF1821" s="14"/>
      <c r="BG1821" s="14"/>
      <c r="BH1821" s="14"/>
      <c r="BI1821" s="14"/>
      <c r="BJ1821" s="14"/>
      <c r="BK1821" s="14"/>
      <c r="BL1821" s="14"/>
      <c r="BM1821" s="14"/>
      <c r="BN1821" s="14"/>
      <c r="BO1821" s="14"/>
      <c r="BP1821" s="14"/>
      <c r="BQ1821" s="14"/>
      <c r="BR1821" s="14"/>
      <c r="BS1821" s="14"/>
      <c r="BT1821" s="14"/>
      <c r="BU1821" s="14"/>
      <c r="BV1821" s="14"/>
      <c r="BW1821" s="14"/>
      <c r="BX1821" s="14"/>
      <c r="BY1821" s="14"/>
      <c r="BZ1821" s="14"/>
      <c r="CA1821" s="14"/>
      <c r="CB1821" s="14"/>
      <c r="CC1821" s="14"/>
      <c r="CD1821" s="14"/>
      <c r="CE1821" s="14"/>
      <c r="CF1821" s="14"/>
      <c r="CG1821" s="14"/>
      <c r="CH1821" s="14"/>
      <c r="CI1821" s="14"/>
      <c r="CJ1821" s="14"/>
      <c r="CK1821" s="14"/>
      <c r="CL1821" s="14"/>
      <c r="CM1821" s="14"/>
      <c r="CN1821" s="14"/>
      <c r="CO1821" s="14"/>
      <c r="CP1821" s="14"/>
      <c r="CQ1821" s="14"/>
      <c r="CR1821" s="14"/>
      <c r="CS1821" s="14"/>
    </row>
    <row r="1822" spans="2:97" x14ac:dyDescent="0.3">
      <c r="B1822" s="24" t="s">
        <v>118</v>
      </c>
      <c r="C1822" s="14"/>
      <c r="D1822" s="14"/>
      <c r="E1822" s="14"/>
      <c r="F1822" s="14"/>
      <c r="G1822" s="14"/>
      <c r="H1822" s="14"/>
      <c r="I1822" s="14"/>
      <c r="J1822" s="14"/>
      <c r="K1822" s="14"/>
      <c r="L1822" s="14"/>
      <c r="M1822" s="14"/>
      <c r="N1822" s="14"/>
      <c r="O1822" s="14"/>
      <c r="P1822" s="14"/>
      <c r="Q1822" s="14"/>
      <c r="R1822" s="14"/>
      <c r="S1822" s="14"/>
      <c r="T1822" s="14"/>
      <c r="U1822" s="14"/>
      <c r="V1822" s="14"/>
      <c r="W1822" s="14"/>
      <c r="X1822" s="14"/>
      <c r="Y1822" s="14"/>
      <c r="Z1822" s="14"/>
      <c r="AA1822" s="14"/>
      <c r="AB1822" s="14"/>
      <c r="AC1822" s="14"/>
      <c r="AD1822" s="14"/>
      <c r="AE1822" s="14"/>
      <c r="AF1822" s="14"/>
      <c r="AG1822" s="14"/>
      <c r="AH1822" s="14"/>
      <c r="AI1822" s="14"/>
      <c r="AJ1822" s="14"/>
      <c r="AK1822" s="14"/>
      <c r="AL1822" s="14"/>
      <c r="AM1822" s="14"/>
      <c r="AN1822" s="14"/>
      <c r="AO1822" s="14"/>
      <c r="AP1822" s="14"/>
      <c r="AQ1822" s="14"/>
      <c r="AR1822" s="14"/>
      <c r="AS1822" s="14"/>
      <c r="AT1822" s="14"/>
      <c r="AU1822" s="14"/>
      <c r="AV1822" s="14"/>
      <c r="AW1822" s="14"/>
      <c r="AX1822" s="14"/>
      <c r="AY1822" s="14"/>
      <c r="AZ1822" s="14"/>
      <c r="BA1822" s="14"/>
      <c r="BB1822" s="14"/>
      <c r="BC1822" s="14"/>
      <c r="BD1822" s="14"/>
      <c r="BE1822" s="14"/>
      <c r="BF1822" s="14"/>
      <c r="BG1822" s="14"/>
      <c r="BH1822" s="14"/>
      <c r="BI1822" s="14"/>
      <c r="BJ1822" s="14"/>
      <c r="BK1822" s="14"/>
      <c r="BL1822" s="14"/>
      <c r="BM1822" s="14"/>
      <c r="BN1822" s="14"/>
      <c r="BO1822" s="14"/>
      <c r="BP1822" s="14"/>
      <c r="BQ1822" s="14"/>
      <c r="BR1822" s="14"/>
      <c r="BS1822" s="14"/>
      <c r="BT1822" s="14"/>
      <c r="BU1822" s="14"/>
      <c r="BV1822" s="14"/>
      <c r="BW1822" s="14"/>
      <c r="BX1822" s="14"/>
      <c r="BY1822" s="14"/>
      <c r="BZ1822" s="14"/>
      <c r="CA1822" s="14"/>
      <c r="CB1822" s="14"/>
      <c r="CC1822" s="14"/>
      <c r="CD1822" s="14"/>
      <c r="CE1822" s="14"/>
      <c r="CF1822" s="14"/>
      <c r="CG1822" s="14"/>
      <c r="CH1822" s="14"/>
      <c r="CI1822" s="14"/>
      <c r="CJ1822" s="14"/>
      <c r="CK1822" s="14"/>
      <c r="CL1822" s="14"/>
      <c r="CM1822" s="14"/>
      <c r="CN1822" s="14"/>
      <c r="CO1822" s="14"/>
      <c r="CP1822" s="14"/>
      <c r="CQ1822" s="14"/>
      <c r="CR1822" s="14"/>
      <c r="CS1822" s="14"/>
    </row>
    <row r="1823" spans="2:97" x14ac:dyDescent="0.3">
      <c r="B1823" t="s">
        <v>230</v>
      </c>
      <c r="C1823" s="14">
        <v>0.104532976496229</v>
      </c>
      <c r="D1823" s="14">
        <v>0.11707261655189</v>
      </c>
      <c r="E1823" s="14">
        <v>9.1404152166453506E-2</v>
      </c>
      <c r="F1823" s="14"/>
      <c r="G1823" s="14">
        <v>0.142926655342133</v>
      </c>
      <c r="H1823" s="14">
        <v>0.19032213477447399</v>
      </c>
      <c r="I1823" s="14">
        <v>0.130307565311374</v>
      </c>
      <c r="J1823" s="14">
        <v>8.4547919374200295E-2</v>
      </c>
      <c r="K1823" s="14">
        <v>5.4224104002517301E-2</v>
      </c>
      <c r="L1823" s="14">
        <v>3.8291636142871101E-2</v>
      </c>
      <c r="M1823" s="14"/>
      <c r="N1823" s="14">
        <v>0.14785218937285399</v>
      </c>
      <c r="O1823" s="14">
        <v>7.6642148215378902E-2</v>
      </c>
      <c r="P1823" s="14">
        <v>0.115930912931624</v>
      </c>
      <c r="Q1823" s="14">
        <v>7.8031253904670306E-2</v>
      </c>
      <c r="R1823" s="14"/>
      <c r="S1823" s="14">
        <v>0.18794151138324</v>
      </c>
      <c r="T1823" s="14">
        <v>8.0436370538817401E-2</v>
      </c>
      <c r="U1823" s="14">
        <v>7.6638367938014901E-2</v>
      </c>
      <c r="V1823" s="14">
        <v>0.147516958558053</v>
      </c>
      <c r="W1823" s="14">
        <v>8.1997201761389901E-2</v>
      </c>
      <c r="X1823" s="14">
        <v>5.3412610305115502E-2</v>
      </c>
      <c r="Y1823" s="14">
        <v>8.6040403631937906E-2</v>
      </c>
      <c r="Z1823" s="14">
        <v>0.13846536572676399</v>
      </c>
      <c r="AA1823" s="14">
        <v>9.1260201930674897E-2</v>
      </c>
      <c r="AB1823" s="14">
        <v>8.5892316425941306E-2</v>
      </c>
      <c r="AC1823" s="14">
        <v>0.109236605146261</v>
      </c>
      <c r="AD1823" s="14">
        <v>7.0969377978866904E-2</v>
      </c>
      <c r="AE1823" s="14"/>
      <c r="AF1823" s="14">
        <v>9.5945078960939997E-2</v>
      </c>
      <c r="AG1823" s="14">
        <v>0.15953778811864</v>
      </c>
      <c r="AH1823" s="14">
        <v>0.100563473746553</v>
      </c>
      <c r="AI1823" s="14">
        <v>6.79141592831249E-2</v>
      </c>
      <c r="AJ1823" s="14">
        <v>7.4628106870472402E-2</v>
      </c>
      <c r="AK1823" s="14"/>
      <c r="AL1823" s="14">
        <v>0.197304596103237</v>
      </c>
      <c r="AM1823" s="14">
        <v>0.11952964002081</v>
      </c>
      <c r="AN1823" s="14">
        <v>8.5870774533021096E-2</v>
      </c>
      <c r="AO1823" s="14">
        <v>7.3065511081979201E-2</v>
      </c>
      <c r="AP1823" s="14">
        <v>5.67985064396683E-2</v>
      </c>
      <c r="AQ1823" s="14">
        <v>5.0961989151189199E-2</v>
      </c>
      <c r="AR1823" s="14"/>
      <c r="AS1823" s="14">
        <v>8.0561161038433304E-2</v>
      </c>
      <c r="AT1823" s="14">
        <v>6.1820787382457103E-2</v>
      </c>
      <c r="AU1823" s="14">
        <v>0.11822119286687</v>
      </c>
      <c r="AV1823" s="14">
        <v>0.18963992276532701</v>
      </c>
      <c r="AW1823" s="14">
        <v>0.37399080265808798</v>
      </c>
      <c r="AX1823" s="14"/>
      <c r="AY1823" s="14">
        <v>0</v>
      </c>
      <c r="AZ1823" s="14">
        <v>6.3828393936945296E-2</v>
      </c>
      <c r="BA1823" s="14">
        <v>8.0545704637535104E-2</v>
      </c>
      <c r="BB1823" s="14">
        <v>7.6161343648860499E-2</v>
      </c>
      <c r="BC1823" s="14">
        <v>8.6111825645586004E-2</v>
      </c>
      <c r="BD1823" s="14">
        <v>5.6970725688001003E-2</v>
      </c>
      <c r="BE1823" s="14">
        <v>0.12240015946565901</v>
      </c>
      <c r="BF1823" s="14">
        <v>0.112758797892372</v>
      </c>
      <c r="BG1823" s="14">
        <v>8.2888261354943496E-2</v>
      </c>
      <c r="BH1823" s="14">
        <v>8.0765969742728996E-2</v>
      </c>
      <c r="BI1823" s="14">
        <v>0.15311523421821399</v>
      </c>
      <c r="BJ1823" s="14">
        <v>7.3452176534892499E-2</v>
      </c>
      <c r="BK1823" s="14">
        <v>0.10292534871325799</v>
      </c>
      <c r="BL1823" s="14">
        <v>0.16297076767829199</v>
      </c>
      <c r="BM1823" s="14">
        <v>0.103606058481299</v>
      </c>
      <c r="BN1823" s="14">
        <v>0.32471032515831599</v>
      </c>
      <c r="BO1823" s="14"/>
      <c r="BP1823" s="14">
        <v>0.201178828082861</v>
      </c>
      <c r="BQ1823" s="14">
        <v>7.3558355634688002E-2</v>
      </c>
      <c r="BR1823" s="14">
        <v>8.7259668537167795E-2</v>
      </c>
      <c r="BS1823" s="14">
        <v>7.00813216178236E-2</v>
      </c>
      <c r="BT1823" s="14">
        <v>6.1929253454278702E-2</v>
      </c>
      <c r="BU1823" s="14">
        <v>6.1385333669351498E-2</v>
      </c>
      <c r="BV1823" s="14"/>
      <c r="BW1823" s="14">
        <v>0.10166216549924301</v>
      </c>
      <c r="BX1823" s="14">
        <v>0.106801241123685</v>
      </c>
      <c r="BY1823" s="14" t="s">
        <v>120</v>
      </c>
      <c r="BZ1823" s="14">
        <v>0.10762757622588499</v>
      </c>
      <c r="CA1823" s="14">
        <v>9.5135634439077299E-2</v>
      </c>
      <c r="CB1823" s="14">
        <v>0.12416108244681499</v>
      </c>
      <c r="CC1823" s="14">
        <v>5.3618266339435401E-2</v>
      </c>
      <c r="CD1823" s="14"/>
      <c r="CE1823" s="14">
        <v>0.138857590280309</v>
      </c>
      <c r="CF1823" s="14">
        <v>0.15869358637983999</v>
      </c>
      <c r="CG1823" s="14">
        <v>6.6964023480038604E-2</v>
      </c>
      <c r="CH1823" s="14">
        <v>9.54633741161314E-2</v>
      </c>
      <c r="CI1823" s="14"/>
      <c r="CJ1823" s="14">
        <v>0.10592151096182501</v>
      </c>
      <c r="CK1823" s="14">
        <v>0.12313498372326601</v>
      </c>
      <c r="CL1823" s="14">
        <v>0.100667882125306</v>
      </c>
      <c r="CM1823" s="14">
        <v>7.5408864786857099E-2</v>
      </c>
      <c r="CN1823" s="14"/>
      <c r="CO1823" s="14">
        <v>0.176518703610862</v>
      </c>
      <c r="CP1823" s="14">
        <v>9.6406652493366399E-2</v>
      </c>
      <c r="CQ1823" s="14"/>
      <c r="CR1823" s="14">
        <v>0.184934228604127</v>
      </c>
      <c r="CS1823" s="14">
        <v>9.9258882533611495E-2</v>
      </c>
    </row>
    <row r="1824" spans="2:97" x14ac:dyDescent="0.3">
      <c r="B1824" t="s">
        <v>231</v>
      </c>
      <c r="C1824" s="14">
        <v>0.19064153065112199</v>
      </c>
      <c r="D1824" s="14">
        <v>0.192423220317612</v>
      </c>
      <c r="E1824" s="14">
        <v>0.18946363214359799</v>
      </c>
      <c r="F1824" s="14"/>
      <c r="G1824" s="14">
        <v>0.28439509800503698</v>
      </c>
      <c r="H1824" s="14">
        <v>0.281728848870962</v>
      </c>
      <c r="I1824" s="14">
        <v>0.21276673681555899</v>
      </c>
      <c r="J1824" s="14">
        <v>0.17228271412951099</v>
      </c>
      <c r="K1824" s="14">
        <v>0.107415856220847</v>
      </c>
      <c r="L1824" s="14">
        <v>0.107229740941792</v>
      </c>
      <c r="M1824" s="14"/>
      <c r="N1824" s="14">
        <v>0.198409346987722</v>
      </c>
      <c r="O1824" s="14">
        <v>0.21147078261698199</v>
      </c>
      <c r="P1824" s="14">
        <v>0.179236497190015</v>
      </c>
      <c r="Q1824" s="14">
        <v>0.17295037532829699</v>
      </c>
      <c r="R1824" s="14"/>
      <c r="S1824" s="14">
        <v>0.25047271177174701</v>
      </c>
      <c r="T1824" s="14">
        <v>0.16152767139100399</v>
      </c>
      <c r="U1824" s="14">
        <v>0.153719881363724</v>
      </c>
      <c r="V1824" s="14">
        <v>0.219397263385501</v>
      </c>
      <c r="W1824" s="14">
        <v>0.20307237236388201</v>
      </c>
      <c r="X1824" s="14">
        <v>0.214090498093885</v>
      </c>
      <c r="Y1824" s="14">
        <v>0.22314955694805699</v>
      </c>
      <c r="Z1824" s="14">
        <v>0.17847815886962201</v>
      </c>
      <c r="AA1824" s="14">
        <v>0.187363643907515</v>
      </c>
      <c r="AB1824" s="14">
        <v>0.13965102896825701</v>
      </c>
      <c r="AC1824" s="14">
        <v>0.113643321123615</v>
      </c>
      <c r="AD1824" s="14">
        <v>0.17278652891945401</v>
      </c>
      <c r="AE1824" s="14"/>
      <c r="AF1824" s="14">
        <v>0.16872386083893501</v>
      </c>
      <c r="AG1824" s="14">
        <v>0.26322408725957902</v>
      </c>
      <c r="AH1824" s="14">
        <v>0.158947252060094</v>
      </c>
      <c r="AI1824" s="14">
        <v>0.116537094847097</v>
      </c>
      <c r="AJ1824" s="14">
        <v>0.158315317608266</v>
      </c>
      <c r="AK1824" s="14"/>
      <c r="AL1824" s="14">
        <v>0.32446498980810001</v>
      </c>
      <c r="AM1824" s="14">
        <v>0.18829569053093201</v>
      </c>
      <c r="AN1824" s="14">
        <v>0.17914974419455201</v>
      </c>
      <c r="AO1824" s="14">
        <v>0.108774655964312</v>
      </c>
      <c r="AP1824" s="14">
        <v>0.17201746072803201</v>
      </c>
      <c r="AQ1824" s="14">
        <v>0.12605200968681399</v>
      </c>
      <c r="AR1824" s="14"/>
      <c r="AS1824" s="14">
        <v>0.15347159198846499</v>
      </c>
      <c r="AT1824" s="14">
        <v>0.194839153779438</v>
      </c>
      <c r="AU1824" s="14">
        <v>0.190885229619769</v>
      </c>
      <c r="AV1824" s="14">
        <v>0.28222497901213101</v>
      </c>
      <c r="AW1824" s="14">
        <v>0.31095638863504699</v>
      </c>
      <c r="AX1824" s="14"/>
      <c r="AY1824" s="14">
        <v>0.14505630385920501</v>
      </c>
      <c r="AZ1824" s="14">
        <v>0.22432469257385401</v>
      </c>
      <c r="BA1824" s="14">
        <v>0.140863675169389</v>
      </c>
      <c r="BB1824" s="14">
        <v>0.15250663540227599</v>
      </c>
      <c r="BC1824" s="14">
        <v>0.222336370171064</v>
      </c>
      <c r="BD1824" s="14">
        <v>0.15554865218277</v>
      </c>
      <c r="BE1824" s="14">
        <v>0.150812043461614</v>
      </c>
      <c r="BF1824" s="14">
        <v>0.200049594769978</v>
      </c>
      <c r="BG1824" s="14">
        <v>0.124870852246208</v>
      </c>
      <c r="BH1824" s="14">
        <v>0.21150124348237601</v>
      </c>
      <c r="BI1824" s="14">
        <v>0.19429350411603699</v>
      </c>
      <c r="BJ1824" s="14">
        <v>0.240826663419583</v>
      </c>
      <c r="BK1824" s="14">
        <v>0.24993959626975301</v>
      </c>
      <c r="BL1824" s="14">
        <v>0.22436483401513099</v>
      </c>
      <c r="BM1824" s="14">
        <v>0.15574612428858101</v>
      </c>
      <c r="BN1824" s="14">
        <v>0.29982433408936199</v>
      </c>
      <c r="BO1824" s="14"/>
      <c r="BP1824" s="14">
        <v>0.24988784457819899</v>
      </c>
      <c r="BQ1824" s="14">
        <v>0.17827158249689101</v>
      </c>
      <c r="BR1824" s="14">
        <v>0.20991334519861601</v>
      </c>
      <c r="BS1824" s="14">
        <v>0.174395245193741</v>
      </c>
      <c r="BT1824" s="14">
        <v>0.12730628315196299</v>
      </c>
      <c r="BU1824" s="14">
        <v>0.114741074794367</v>
      </c>
      <c r="BV1824" s="14"/>
      <c r="BW1824" s="14">
        <v>0.14255774893716799</v>
      </c>
      <c r="BX1824" s="14">
        <v>0.20820814087655401</v>
      </c>
      <c r="BY1824" s="14" t="s">
        <v>120</v>
      </c>
      <c r="BZ1824" s="14">
        <v>0.23042768417541601</v>
      </c>
      <c r="CA1824" s="14">
        <v>0.19070535751624801</v>
      </c>
      <c r="CB1824" s="14">
        <v>0.22671285292870799</v>
      </c>
      <c r="CC1824" s="14">
        <v>0.31717906528727002</v>
      </c>
      <c r="CD1824" s="14"/>
      <c r="CE1824" s="14">
        <v>0.29964117613126201</v>
      </c>
      <c r="CF1824" s="14">
        <v>0.20033504231680299</v>
      </c>
      <c r="CG1824" s="14">
        <v>0.13152161148056199</v>
      </c>
      <c r="CH1824" s="14">
        <v>0.17928574528030899</v>
      </c>
      <c r="CI1824" s="14"/>
      <c r="CJ1824" s="14">
        <v>0.19439462989158901</v>
      </c>
      <c r="CK1824" s="14">
        <v>0.21789896518174801</v>
      </c>
      <c r="CL1824" s="14">
        <v>0.188423181693611</v>
      </c>
      <c r="CM1824" s="14">
        <v>0.113488901576034</v>
      </c>
      <c r="CN1824" s="14"/>
      <c r="CO1824" s="14">
        <v>0.28208001118609999</v>
      </c>
      <c r="CP1824" s="14">
        <v>0.17794521206146499</v>
      </c>
      <c r="CQ1824" s="14"/>
      <c r="CR1824" s="14">
        <v>0.24785619992962099</v>
      </c>
      <c r="CS1824" s="14">
        <v>0.18368137311374999</v>
      </c>
    </row>
    <row r="1825" spans="2:97" x14ac:dyDescent="0.3">
      <c r="B1825" t="s">
        <v>232</v>
      </c>
      <c r="C1825" s="14">
        <v>0.21242972653311001</v>
      </c>
      <c r="D1825" s="14">
        <v>0.21630351649915999</v>
      </c>
      <c r="E1825" s="14">
        <v>0.20926992987041401</v>
      </c>
      <c r="F1825" s="14"/>
      <c r="G1825" s="14">
        <v>0.26860812155777702</v>
      </c>
      <c r="H1825" s="14">
        <v>0.19941770377418799</v>
      </c>
      <c r="I1825" s="14">
        <v>0.17188953763175199</v>
      </c>
      <c r="J1825" s="14">
        <v>0.21470916695082001</v>
      </c>
      <c r="K1825" s="14">
        <v>0.22904282766542799</v>
      </c>
      <c r="L1825" s="14">
        <v>0.20585757107444499</v>
      </c>
      <c r="M1825" s="14"/>
      <c r="N1825" s="14">
        <v>0.23109821280942799</v>
      </c>
      <c r="O1825" s="14">
        <v>0.20869332537105501</v>
      </c>
      <c r="P1825" s="14">
        <v>0.18438820814742499</v>
      </c>
      <c r="Q1825" s="14">
        <v>0.22336180202559699</v>
      </c>
      <c r="R1825" s="14"/>
      <c r="S1825" s="14">
        <v>0.194620274305907</v>
      </c>
      <c r="T1825" s="14">
        <v>0.192661258040463</v>
      </c>
      <c r="U1825" s="14">
        <v>0.185560408801583</v>
      </c>
      <c r="V1825" s="14">
        <v>0.212415543512675</v>
      </c>
      <c r="W1825" s="14">
        <v>0.22057296508423699</v>
      </c>
      <c r="X1825" s="14">
        <v>0.265869213096529</v>
      </c>
      <c r="Y1825" s="14">
        <v>0.191616676201702</v>
      </c>
      <c r="Z1825" s="14">
        <v>0.224613639194474</v>
      </c>
      <c r="AA1825" s="14">
        <v>0.206857377381371</v>
      </c>
      <c r="AB1825" s="14">
        <v>0.28060218158977002</v>
      </c>
      <c r="AC1825" s="14">
        <v>0.14221295000019499</v>
      </c>
      <c r="AD1825" s="14">
        <v>0.24667835343747799</v>
      </c>
      <c r="AE1825" s="14"/>
      <c r="AF1825" s="14">
        <v>0.18288209072400599</v>
      </c>
      <c r="AG1825" s="14">
        <v>0.25229685330524598</v>
      </c>
      <c r="AH1825" s="14">
        <v>0.20851542322668701</v>
      </c>
      <c r="AI1825" s="14">
        <v>0.142152132923859</v>
      </c>
      <c r="AJ1825" s="14">
        <v>0.17080049832635499</v>
      </c>
      <c r="AK1825" s="14"/>
      <c r="AL1825" s="14">
        <v>0.24950916435474499</v>
      </c>
      <c r="AM1825" s="14">
        <v>0.20296819104257499</v>
      </c>
      <c r="AN1825" s="14">
        <v>0.25471948275745399</v>
      </c>
      <c r="AO1825" s="14">
        <v>0.14241874263549301</v>
      </c>
      <c r="AP1825" s="14">
        <v>0.18080274316105899</v>
      </c>
      <c r="AQ1825" s="14">
        <v>0.25071468425472399</v>
      </c>
      <c r="AR1825" s="14"/>
      <c r="AS1825" s="14">
        <v>0.216262122183802</v>
      </c>
      <c r="AT1825" s="14">
        <v>0.20285457503899601</v>
      </c>
      <c r="AU1825" s="14">
        <v>0.22812879252086399</v>
      </c>
      <c r="AV1825" s="14">
        <v>0.23164590060763199</v>
      </c>
      <c r="AW1825" s="14">
        <v>7.1529332801347004E-2</v>
      </c>
      <c r="AX1825" s="14"/>
      <c r="AY1825" s="14">
        <v>0.180204463905519</v>
      </c>
      <c r="AZ1825" s="14">
        <v>0.12811953297770901</v>
      </c>
      <c r="BA1825" s="14">
        <v>0.23232096144228601</v>
      </c>
      <c r="BB1825" s="14">
        <v>0.23380505737340701</v>
      </c>
      <c r="BC1825" s="14">
        <v>0.21099881323002501</v>
      </c>
      <c r="BD1825" s="14">
        <v>0.21839185687660001</v>
      </c>
      <c r="BE1825" s="14">
        <v>0.26201472611923798</v>
      </c>
      <c r="BF1825" s="14">
        <v>0.16738253811911399</v>
      </c>
      <c r="BG1825" s="14">
        <v>0.26691176823004997</v>
      </c>
      <c r="BH1825" s="14">
        <v>0.23457900949053001</v>
      </c>
      <c r="BI1825" s="14">
        <v>0.28553276083319201</v>
      </c>
      <c r="BJ1825" s="14">
        <v>0.15944560729031601</v>
      </c>
      <c r="BK1825" s="14">
        <v>0.10512698603406399</v>
      </c>
      <c r="BL1825" s="14">
        <v>0.20447125359325799</v>
      </c>
      <c r="BM1825" s="14">
        <v>0.28452494897217201</v>
      </c>
      <c r="BN1825" s="14">
        <v>0.11120861519443399</v>
      </c>
      <c r="BO1825" s="14"/>
      <c r="BP1825" s="14">
        <v>0.18374325473481801</v>
      </c>
      <c r="BQ1825" s="14">
        <v>0.25324827974223202</v>
      </c>
      <c r="BR1825" s="14">
        <v>0.22406334993141799</v>
      </c>
      <c r="BS1825" s="14">
        <v>0.199264885739597</v>
      </c>
      <c r="BT1825" s="14">
        <v>0.18684880529381401</v>
      </c>
      <c r="BU1825" s="14">
        <v>0.19432325281211299</v>
      </c>
      <c r="BV1825" s="14"/>
      <c r="BW1825" s="14">
        <v>0.19943816734956499</v>
      </c>
      <c r="BX1825" s="14">
        <v>0.22602925622881101</v>
      </c>
      <c r="BY1825" s="14" t="s">
        <v>120</v>
      </c>
      <c r="BZ1825" s="14">
        <v>0.18514452099800399</v>
      </c>
      <c r="CA1825" s="14">
        <v>0.191624738214031</v>
      </c>
      <c r="CB1825" s="14">
        <v>0.23364918067987001</v>
      </c>
      <c r="CC1825" s="14">
        <v>0.241981551824726</v>
      </c>
      <c r="CD1825" s="14"/>
      <c r="CE1825" s="14">
        <v>0.216619389475987</v>
      </c>
      <c r="CF1825" s="14">
        <v>0.17273863691160601</v>
      </c>
      <c r="CG1825" s="14">
        <v>0.21014428777150199</v>
      </c>
      <c r="CH1825" s="14">
        <v>0.219552475664405</v>
      </c>
      <c r="CI1825" s="14"/>
      <c r="CJ1825" s="14">
        <v>0.19018929384587099</v>
      </c>
      <c r="CK1825" s="14">
        <v>0.21417776280891601</v>
      </c>
      <c r="CL1825" s="14">
        <v>0.21349246035986799</v>
      </c>
      <c r="CM1825" s="14">
        <v>0.25821148591451898</v>
      </c>
      <c r="CN1825" s="14"/>
      <c r="CO1825" s="14">
        <v>0.189617855831725</v>
      </c>
      <c r="CP1825" s="14">
        <v>0.213127070915755</v>
      </c>
      <c r="CQ1825" s="14"/>
      <c r="CR1825" s="14">
        <v>0.156441248389355</v>
      </c>
      <c r="CS1825" s="14">
        <v>0.213216216284908</v>
      </c>
    </row>
    <row r="1826" spans="2:97" x14ac:dyDescent="0.3">
      <c r="B1826" t="s">
        <v>233</v>
      </c>
      <c r="C1826" s="14">
        <v>0.23580634286496599</v>
      </c>
      <c r="D1826" s="14">
        <v>0.23143845725047199</v>
      </c>
      <c r="E1826" s="14">
        <v>0.239873667876526</v>
      </c>
      <c r="F1826" s="14"/>
      <c r="G1826" s="14">
        <v>0.19018852172849801</v>
      </c>
      <c r="H1826" s="14">
        <v>0.173730101449488</v>
      </c>
      <c r="I1826" s="14">
        <v>0.22145158842336299</v>
      </c>
      <c r="J1826" s="14">
        <v>0.241473787196887</v>
      </c>
      <c r="K1826" s="14">
        <v>0.25483625288265999</v>
      </c>
      <c r="L1826" s="14">
        <v>0.31084116909924497</v>
      </c>
      <c r="M1826" s="14"/>
      <c r="N1826" s="14">
        <v>0.228423736267066</v>
      </c>
      <c r="O1826" s="14">
        <v>0.24454837301798699</v>
      </c>
      <c r="P1826" s="14">
        <v>0.25583048999162999</v>
      </c>
      <c r="Q1826" s="14">
        <v>0.215551686149378</v>
      </c>
      <c r="R1826" s="14"/>
      <c r="S1826" s="14">
        <v>0.20312104607960699</v>
      </c>
      <c r="T1826" s="14">
        <v>0.233069667154612</v>
      </c>
      <c r="U1826" s="14">
        <v>0.28173269225123199</v>
      </c>
      <c r="V1826" s="14">
        <v>0.173944813565831</v>
      </c>
      <c r="W1826" s="14">
        <v>0.24689214658831901</v>
      </c>
      <c r="X1826" s="14">
        <v>0.20487604546885299</v>
      </c>
      <c r="Y1826" s="14">
        <v>0.27082915509871502</v>
      </c>
      <c r="Z1826" s="14">
        <v>0.219811109922503</v>
      </c>
      <c r="AA1826" s="14">
        <v>0.23953961643173799</v>
      </c>
      <c r="AB1826" s="14">
        <v>0.231517034822837</v>
      </c>
      <c r="AC1826" s="14">
        <v>0.32002586036905101</v>
      </c>
      <c r="AD1826" s="14">
        <v>0.316782778755617</v>
      </c>
      <c r="AE1826" s="14"/>
      <c r="AF1826" s="14">
        <v>0.23712810523038699</v>
      </c>
      <c r="AG1826" s="14">
        <v>0.203350795485397</v>
      </c>
      <c r="AH1826" s="14">
        <v>0.27664507838747798</v>
      </c>
      <c r="AI1826" s="14">
        <v>0.21214095818492401</v>
      </c>
      <c r="AJ1826" s="14">
        <v>0.299574933825204</v>
      </c>
      <c r="AK1826" s="14"/>
      <c r="AL1826" s="14">
        <v>0.14734593530767701</v>
      </c>
      <c r="AM1826" s="14">
        <v>0.23558102318135099</v>
      </c>
      <c r="AN1826" s="14">
        <v>0.29461160858889301</v>
      </c>
      <c r="AO1826" s="14">
        <v>0.21979879701739399</v>
      </c>
      <c r="AP1826" s="14">
        <v>0.28047441773728099</v>
      </c>
      <c r="AQ1826" s="14">
        <v>0.32258254147583998</v>
      </c>
      <c r="AR1826" s="14"/>
      <c r="AS1826" s="14">
        <v>0.23546212365535199</v>
      </c>
      <c r="AT1826" s="14">
        <v>0.240126239969326</v>
      </c>
      <c r="AU1826" s="14">
        <v>0.25082288761558802</v>
      </c>
      <c r="AV1826" s="14">
        <v>0.171584067123424</v>
      </c>
      <c r="AW1826" s="14">
        <v>0.168413378308399</v>
      </c>
      <c r="AX1826" s="14"/>
      <c r="AY1826" s="14">
        <v>0.203823538292081</v>
      </c>
      <c r="AZ1826" s="14">
        <v>0.26353295861956799</v>
      </c>
      <c r="BA1826" s="14">
        <v>0.23349482243833899</v>
      </c>
      <c r="BB1826" s="14">
        <v>0.26093277568921902</v>
      </c>
      <c r="BC1826" s="14">
        <v>0.17778244298100099</v>
      </c>
      <c r="BD1826" s="14">
        <v>0.283466621197482</v>
      </c>
      <c r="BE1826" s="14">
        <v>0.23691828992003799</v>
      </c>
      <c r="BF1826" s="14">
        <v>0.28354009698575</v>
      </c>
      <c r="BG1826" s="14">
        <v>0.211602830175941</v>
      </c>
      <c r="BH1826" s="14">
        <v>0.27214910349848798</v>
      </c>
      <c r="BI1826" s="14">
        <v>0.16495594646737499</v>
      </c>
      <c r="BJ1826" s="14">
        <v>0.252091570843055</v>
      </c>
      <c r="BK1826" s="14">
        <v>0.29276344695262202</v>
      </c>
      <c r="BL1826" s="14">
        <v>0.20349575277682899</v>
      </c>
      <c r="BM1826" s="14">
        <v>0.23735213752801301</v>
      </c>
      <c r="BN1826" s="14">
        <v>0.114670709486063</v>
      </c>
      <c r="BO1826" s="14"/>
      <c r="BP1826" s="14">
        <v>0.20164643993666201</v>
      </c>
      <c r="BQ1826" s="14">
        <v>0.24567804548320099</v>
      </c>
      <c r="BR1826" s="14">
        <v>0.22336433660649199</v>
      </c>
      <c r="BS1826" s="14">
        <v>0.26533483091430099</v>
      </c>
      <c r="BT1826" s="14">
        <v>0.255096428455791</v>
      </c>
      <c r="BU1826" s="14">
        <v>0.233422474541016</v>
      </c>
      <c r="BV1826" s="14"/>
      <c r="BW1826" s="14">
        <v>0.270137086320279</v>
      </c>
      <c r="BX1826" s="14">
        <v>0.234938942320147</v>
      </c>
      <c r="BY1826" s="14" t="s">
        <v>120</v>
      </c>
      <c r="BZ1826" s="14">
        <v>0.191753394925298</v>
      </c>
      <c r="CA1826" s="14">
        <v>0.21434932024827999</v>
      </c>
      <c r="CB1826" s="14">
        <v>0.21361313812659999</v>
      </c>
      <c r="CC1826" s="14">
        <v>0.15673727688481001</v>
      </c>
      <c r="CD1826" s="14"/>
      <c r="CE1826" s="14">
        <v>0.183092260078737</v>
      </c>
      <c r="CF1826" s="14">
        <v>0.25288223228858497</v>
      </c>
      <c r="CG1826" s="14">
        <v>0.23691717853715699</v>
      </c>
      <c r="CH1826" s="14">
        <v>0.24461932575620299</v>
      </c>
      <c r="CI1826" s="14"/>
      <c r="CJ1826" s="14">
        <v>0.247822270238923</v>
      </c>
      <c r="CK1826" s="14">
        <v>0.225357475247533</v>
      </c>
      <c r="CL1826" s="14">
        <v>0.23643866042155401</v>
      </c>
      <c r="CM1826" s="14">
        <v>0.23066888329496599</v>
      </c>
      <c r="CN1826" s="14"/>
      <c r="CO1826" s="14">
        <v>0.18520035563753601</v>
      </c>
      <c r="CP1826" s="14">
        <v>0.24331333286693799</v>
      </c>
      <c r="CQ1826" s="14"/>
      <c r="CR1826" s="14">
        <v>0.21495968750492001</v>
      </c>
      <c r="CS1826" s="14">
        <v>0.240928470992475</v>
      </c>
    </row>
    <row r="1827" spans="2:97" x14ac:dyDescent="0.3">
      <c r="B1827" t="s">
        <v>234</v>
      </c>
      <c r="C1827" s="14">
        <v>0.23339386198246301</v>
      </c>
      <c r="D1827" s="14">
        <v>0.23045491374570801</v>
      </c>
      <c r="E1827" s="14">
        <v>0.23607355504366401</v>
      </c>
      <c r="F1827" s="14"/>
      <c r="G1827" s="14">
        <v>8.4775268555730698E-2</v>
      </c>
      <c r="H1827" s="14">
        <v>0.12974879802763001</v>
      </c>
      <c r="I1827" s="14">
        <v>0.228836181309576</v>
      </c>
      <c r="J1827" s="14">
        <v>0.25342884945095701</v>
      </c>
      <c r="K1827" s="14">
        <v>0.34427093044205898</v>
      </c>
      <c r="L1827" s="14">
        <v>0.32909367492074798</v>
      </c>
      <c r="M1827" s="14"/>
      <c r="N1827" s="14">
        <v>0.18132922561328699</v>
      </c>
      <c r="O1827" s="14">
        <v>0.240019626688668</v>
      </c>
      <c r="P1827" s="14">
        <v>0.239577550922523</v>
      </c>
      <c r="Q1827" s="14">
        <v>0.27631265757240803</v>
      </c>
      <c r="R1827" s="14"/>
      <c r="S1827" s="14">
        <v>0.133890003089012</v>
      </c>
      <c r="T1827" s="14">
        <v>0.30807215170170399</v>
      </c>
      <c r="U1827" s="14">
        <v>0.27977738904259197</v>
      </c>
      <c r="V1827" s="14">
        <v>0.231476920269579</v>
      </c>
      <c r="W1827" s="14">
        <v>0.23465340094027801</v>
      </c>
      <c r="X1827" s="14">
        <v>0.216242004119265</v>
      </c>
      <c r="Y1827" s="14">
        <v>0.21139826941578799</v>
      </c>
      <c r="Z1827" s="14">
        <v>0.21458553617492099</v>
      </c>
      <c r="AA1827" s="14">
        <v>0.25647298876387797</v>
      </c>
      <c r="AB1827" s="14">
        <v>0.23945019472688001</v>
      </c>
      <c r="AC1827" s="14">
        <v>0.30395840628299498</v>
      </c>
      <c r="AD1827" s="14">
        <v>0.168693154157143</v>
      </c>
      <c r="AE1827" s="14"/>
      <c r="AF1827" s="14">
        <v>0.30037197249820502</v>
      </c>
      <c r="AG1827" s="14">
        <v>0.105982236164787</v>
      </c>
      <c r="AH1827" s="14">
        <v>0.25532877257918701</v>
      </c>
      <c r="AI1827" s="14">
        <v>0.435916672089115</v>
      </c>
      <c r="AJ1827" s="14">
        <v>0.23666157470966501</v>
      </c>
      <c r="AK1827" s="14"/>
      <c r="AL1827" s="14">
        <v>6.3078593957163906E-2</v>
      </c>
      <c r="AM1827" s="14">
        <v>0.24119393641457201</v>
      </c>
      <c r="AN1827" s="14">
        <v>0.18564838992607899</v>
      </c>
      <c r="AO1827" s="14">
        <v>0.430696582389612</v>
      </c>
      <c r="AP1827" s="14">
        <v>0.26564094210054201</v>
      </c>
      <c r="AQ1827" s="14">
        <v>0.20890157988236999</v>
      </c>
      <c r="AR1827" s="14"/>
      <c r="AS1827" s="14">
        <v>0.29011795122747802</v>
      </c>
      <c r="AT1827" s="14">
        <v>0.26507823305759698</v>
      </c>
      <c r="AU1827" s="14">
        <v>0.18749930715791799</v>
      </c>
      <c r="AV1827" s="14">
        <v>0.113171423597966</v>
      </c>
      <c r="AW1827" s="14">
        <v>7.5110097597118994E-2</v>
      </c>
      <c r="AX1827" s="14"/>
      <c r="AY1827" s="14">
        <v>0.400162554857312</v>
      </c>
      <c r="AZ1827" s="14">
        <v>0.26997698063865699</v>
      </c>
      <c r="BA1827" s="14">
        <v>0.29790968558860398</v>
      </c>
      <c r="BB1827" s="14">
        <v>0.25935962804760498</v>
      </c>
      <c r="BC1827" s="14">
        <v>0.27311089676868899</v>
      </c>
      <c r="BD1827" s="14">
        <v>0.25909358573562102</v>
      </c>
      <c r="BE1827" s="14">
        <v>0.18343764558713099</v>
      </c>
      <c r="BF1827" s="14">
        <v>0.229149229566288</v>
      </c>
      <c r="BG1827" s="14">
        <v>0.29857400590786898</v>
      </c>
      <c r="BH1827" s="14">
        <v>0.172947105233212</v>
      </c>
      <c r="BI1827" s="14">
        <v>0.185376843665082</v>
      </c>
      <c r="BJ1827" s="14">
        <v>0.25174792855519401</v>
      </c>
      <c r="BK1827" s="14">
        <v>0.23683826545733599</v>
      </c>
      <c r="BL1827" s="14">
        <v>0.20469739193649</v>
      </c>
      <c r="BM1827" s="14">
        <v>0.218770730729935</v>
      </c>
      <c r="BN1827" s="14">
        <v>0.14958601607182501</v>
      </c>
      <c r="BO1827" s="14"/>
      <c r="BP1827" s="14">
        <v>0.13925360104388099</v>
      </c>
      <c r="BQ1827" s="14">
        <v>0.22935838703648101</v>
      </c>
      <c r="BR1827" s="14">
        <v>0.23520241598816799</v>
      </c>
      <c r="BS1827" s="14">
        <v>0.26144887702274699</v>
      </c>
      <c r="BT1827" s="14">
        <v>0.34979174370118998</v>
      </c>
      <c r="BU1827" s="14">
        <v>0.36508749497111198</v>
      </c>
      <c r="BV1827" s="14"/>
      <c r="BW1827" s="14">
        <v>0.27075044785939001</v>
      </c>
      <c r="BX1827" s="14">
        <v>0.201297039196215</v>
      </c>
      <c r="BY1827" s="14" t="s">
        <v>120</v>
      </c>
      <c r="BZ1827" s="14">
        <v>0.26534096762040399</v>
      </c>
      <c r="CA1827" s="14">
        <v>0.27179237715486498</v>
      </c>
      <c r="CB1827" s="14">
        <v>0.17885547755884201</v>
      </c>
      <c r="CC1827" s="14">
        <v>0.165161157593749</v>
      </c>
      <c r="CD1827" s="14"/>
      <c r="CE1827" s="14">
        <v>0.134217188028488</v>
      </c>
      <c r="CF1827" s="14">
        <v>0.198513482453538</v>
      </c>
      <c r="CG1827" s="14">
        <v>0.32196695048797902</v>
      </c>
      <c r="CH1827" s="14">
        <v>0.24529793951367301</v>
      </c>
      <c r="CI1827" s="14"/>
      <c r="CJ1827" s="14">
        <v>0.245411418752468</v>
      </c>
      <c r="CK1827" s="14">
        <v>0.20070664833693</v>
      </c>
      <c r="CL1827" s="14">
        <v>0.23860770952343599</v>
      </c>
      <c r="CM1827" s="14">
        <v>0.25889220638788901</v>
      </c>
      <c r="CN1827" s="14"/>
      <c r="CO1827" s="14">
        <v>0.14866651374678</v>
      </c>
      <c r="CP1827" s="14">
        <v>0.24664683086814501</v>
      </c>
      <c r="CQ1827" s="14"/>
      <c r="CR1827" s="14">
        <v>0.18587742965021201</v>
      </c>
      <c r="CS1827" s="14">
        <v>0.24014864753154</v>
      </c>
    </row>
    <row r="1828" spans="2:97" x14ac:dyDescent="0.3">
      <c r="B1828" t="s">
        <v>92</v>
      </c>
      <c r="C1828" s="14">
        <v>2.3195561472109699E-2</v>
      </c>
      <c r="D1828" s="14">
        <v>1.23072756351576E-2</v>
      </c>
      <c r="E1828" s="14">
        <v>3.39150628993454E-2</v>
      </c>
      <c r="F1828" s="14"/>
      <c r="G1828" s="14">
        <v>2.9106334810824301E-2</v>
      </c>
      <c r="H1828" s="14">
        <v>2.50524131032588E-2</v>
      </c>
      <c r="I1828" s="14">
        <v>3.4748390508376303E-2</v>
      </c>
      <c r="J1828" s="14">
        <v>3.3557562897625001E-2</v>
      </c>
      <c r="K1828" s="14">
        <v>1.0210028786488299E-2</v>
      </c>
      <c r="L1828" s="14">
        <v>8.6862078208994505E-3</v>
      </c>
      <c r="M1828" s="14"/>
      <c r="N1828" s="14">
        <v>1.28872889496424E-2</v>
      </c>
      <c r="O1828" s="14">
        <v>1.8625744089928901E-2</v>
      </c>
      <c r="P1828" s="14">
        <v>2.5036340816782399E-2</v>
      </c>
      <c r="Q1828" s="14">
        <v>3.3792225019650797E-2</v>
      </c>
      <c r="R1828" s="14"/>
      <c r="S1828" s="14">
        <v>2.9954453370487199E-2</v>
      </c>
      <c r="T1828" s="14">
        <v>2.4232881173399501E-2</v>
      </c>
      <c r="U1828" s="14">
        <v>2.2571260602854699E-2</v>
      </c>
      <c r="V1828" s="14">
        <v>1.5248500708360899E-2</v>
      </c>
      <c r="W1828" s="14">
        <v>1.2811913261892899E-2</v>
      </c>
      <c r="X1828" s="14">
        <v>4.5509628916352497E-2</v>
      </c>
      <c r="Y1828" s="14">
        <v>1.6965938703800101E-2</v>
      </c>
      <c r="Z1828" s="14">
        <v>2.4046190111715101E-2</v>
      </c>
      <c r="AA1828" s="14">
        <v>1.85061715848228E-2</v>
      </c>
      <c r="AB1828" s="14">
        <v>2.2887243466313802E-2</v>
      </c>
      <c r="AC1828" s="14">
        <v>1.0922857077883499E-2</v>
      </c>
      <c r="AD1828" s="14">
        <v>2.4089806751440599E-2</v>
      </c>
      <c r="AE1828" s="14"/>
      <c r="AF1828" s="14">
        <v>1.4948891747527501E-2</v>
      </c>
      <c r="AG1828" s="14">
        <v>1.56082396663518E-2</v>
      </c>
      <c r="AH1828" s="14">
        <v>0</v>
      </c>
      <c r="AI1828" s="14">
        <v>2.5338982671879701E-2</v>
      </c>
      <c r="AJ1828" s="14">
        <v>6.0019568660038498E-2</v>
      </c>
      <c r="AK1828" s="14"/>
      <c r="AL1828" s="14">
        <v>1.8296720469077599E-2</v>
      </c>
      <c r="AM1828" s="14">
        <v>1.24315188097598E-2</v>
      </c>
      <c r="AN1828" s="14">
        <v>0</v>
      </c>
      <c r="AO1828" s="14">
        <v>2.5245710911210601E-2</v>
      </c>
      <c r="AP1828" s="14">
        <v>4.42659298334179E-2</v>
      </c>
      <c r="AQ1828" s="14">
        <v>4.0787195549062197E-2</v>
      </c>
      <c r="AR1828" s="14"/>
      <c r="AS1828" s="14">
        <v>2.4125049906470599E-2</v>
      </c>
      <c r="AT1828" s="14">
        <v>3.5281010772185498E-2</v>
      </c>
      <c r="AU1828" s="14">
        <v>2.4442590218991599E-2</v>
      </c>
      <c r="AV1828" s="14">
        <v>1.1733706893521E-2</v>
      </c>
      <c r="AW1828" s="14">
        <v>0</v>
      </c>
      <c r="AX1828" s="14"/>
      <c r="AY1828" s="14">
        <v>7.0753139085882696E-2</v>
      </c>
      <c r="AZ1828" s="14">
        <v>5.0217441253266201E-2</v>
      </c>
      <c r="BA1828" s="14">
        <v>1.48651507238466E-2</v>
      </c>
      <c r="BB1828" s="14">
        <v>1.72345598386324E-2</v>
      </c>
      <c r="BC1828" s="14">
        <v>2.9659651203634702E-2</v>
      </c>
      <c r="BD1828" s="14">
        <v>2.65285583195249E-2</v>
      </c>
      <c r="BE1828" s="14">
        <v>4.4417135446320102E-2</v>
      </c>
      <c r="BF1828" s="14">
        <v>7.1197426664975699E-3</v>
      </c>
      <c r="BG1828" s="14">
        <v>1.5152282084988001E-2</v>
      </c>
      <c r="BH1828" s="14">
        <v>2.8057568552665099E-2</v>
      </c>
      <c r="BI1828" s="14">
        <v>1.6725710700099601E-2</v>
      </c>
      <c r="BJ1828" s="14">
        <v>2.2436053356959199E-2</v>
      </c>
      <c r="BK1828" s="14">
        <v>1.2406356572967001E-2</v>
      </c>
      <c r="BL1828" s="14">
        <v>0</v>
      </c>
      <c r="BM1828" s="14">
        <v>0</v>
      </c>
      <c r="BN1828" s="14">
        <v>0</v>
      </c>
      <c r="BO1828" s="14"/>
      <c r="BP1828" s="14">
        <v>2.42900316235788E-2</v>
      </c>
      <c r="BQ1828" s="14">
        <v>1.9885349606506598E-2</v>
      </c>
      <c r="BR1828" s="14">
        <v>2.01968837381373E-2</v>
      </c>
      <c r="BS1828" s="14">
        <v>2.94748395117903E-2</v>
      </c>
      <c r="BT1828" s="14">
        <v>1.9027485942963E-2</v>
      </c>
      <c r="BU1828" s="14">
        <v>3.1040369212039998E-2</v>
      </c>
      <c r="BV1828" s="14"/>
      <c r="BW1828" s="14">
        <v>1.5454384034352901E-2</v>
      </c>
      <c r="BX1828" s="14">
        <v>2.2725380254588302E-2</v>
      </c>
      <c r="BY1828" s="14" t="s">
        <v>120</v>
      </c>
      <c r="BZ1828" s="14">
        <v>1.97058560549923E-2</v>
      </c>
      <c r="CA1828" s="14">
        <v>3.6392572427498902E-2</v>
      </c>
      <c r="CB1828" s="14">
        <v>2.3008268259164001E-2</v>
      </c>
      <c r="CC1828" s="14">
        <v>6.5322682070009505E-2</v>
      </c>
      <c r="CD1828" s="14"/>
      <c r="CE1828" s="14">
        <v>2.7572396005217301E-2</v>
      </c>
      <c r="CF1828" s="14">
        <v>1.6837019649629002E-2</v>
      </c>
      <c r="CG1828" s="14">
        <v>3.2485948242760798E-2</v>
      </c>
      <c r="CH1828" s="14">
        <v>1.5781139669278198E-2</v>
      </c>
      <c r="CI1828" s="14"/>
      <c r="CJ1828" s="14">
        <v>1.6260876309324102E-2</v>
      </c>
      <c r="CK1828" s="14">
        <v>1.8724164701606701E-2</v>
      </c>
      <c r="CL1828" s="14">
        <v>2.23701058762256E-2</v>
      </c>
      <c r="CM1828" s="14">
        <v>6.3329658039735698E-2</v>
      </c>
      <c r="CN1828" s="14"/>
      <c r="CO1828" s="14">
        <v>1.7916559986996899E-2</v>
      </c>
      <c r="CP1828" s="14">
        <v>2.2560900794331401E-2</v>
      </c>
      <c r="CQ1828" s="14"/>
      <c r="CR1828" s="14">
        <v>9.9312059217652304E-3</v>
      </c>
      <c r="CS1828" s="14">
        <v>2.2766409543715099E-2</v>
      </c>
    </row>
    <row r="1829" spans="2:97" x14ac:dyDescent="0.3">
      <c r="B1829" t="s">
        <v>235</v>
      </c>
      <c r="C1829" s="14">
        <v>0.29517450714735199</v>
      </c>
      <c r="D1829" s="14">
        <v>0.30949583686950199</v>
      </c>
      <c r="E1829" s="14">
        <v>0.28086778431005099</v>
      </c>
      <c r="F1829" s="14"/>
      <c r="G1829" s="14">
        <v>0.42732175334716999</v>
      </c>
      <c r="H1829" s="14">
        <v>0.47205098364543602</v>
      </c>
      <c r="I1829" s="14">
        <v>0.34307430212693302</v>
      </c>
      <c r="J1829" s="14">
        <v>0.25683063350371199</v>
      </c>
      <c r="K1829" s="14">
        <v>0.16163996022336399</v>
      </c>
      <c r="L1829" s="14">
        <v>0.14552137708466301</v>
      </c>
      <c r="M1829" s="14"/>
      <c r="N1829" s="14">
        <v>0.34626153636057699</v>
      </c>
      <c r="O1829" s="14">
        <v>0.288112930832361</v>
      </c>
      <c r="P1829" s="14">
        <v>0.295167410121639</v>
      </c>
      <c r="Q1829" s="14">
        <v>0.25098162923296702</v>
      </c>
      <c r="R1829" s="14"/>
      <c r="S1829" s="14">
        <v>0.43841422315498602</v>
      </c>
      <c r="T1829" s="14">
        <v>0.24196404192982099</v>
      </c>
      <c r="U1829" s="14">
        <v>0.23035824930173901</v>
      </c>
      <c r="V1829" s="14">
        <v>0.366914221943553</v>
      </c>
      <c r="W1829" s="14">
        <v>0.28506957412527201</v>
      </c>
      <c r="X1829" s="14">
        <v>0.26750310839900099</v>
      </c>
      <c r="Y1829" s="14">
        <v>0.30918996057999498</v>
      </c>
      <c r="Z1829" s="14">
        <v>0.31694352459638703</v>
      </c>
      <c r="AA1829" s="14">
        <v>0.278623845838189</v>
      </c>
      <c r="AB1829" s="14">
        <v>0.22554334539419901</v>
      </c>
      <c r="AC1829" s="14">
        <v>0.22287992626987599</v>
      </c>
      <c r="AD1829" s="14">
        <v>0.24375590689832</v>
      </c>
      <c r="AE1829" s="14"/>
      <c r="AF1829" s="14">
        <v>0.26466893979987499</v>
      </c>
      <c r="AG1829" s="14">
        <v>0.42276187537821902</v>
      </c>
      <c r="AH1829" s="14">
        <v>0.25951072580664702</v>
      </c>
      <c r="AI1829" s="14">
        <v>0.18445125413022201</v>
      </c>
      <c r="AJ1829" s="14">
        <v>0.232943424478738</v>
      </c>
      <c r="AK1829" s="14"/>
      <c r="AL1829" s="14">
        <v>0.52176958591133704</v>
      </c>
      <c r="AM1829" s="14">
        <v>0.30782533055174199</v>
      </c>
      <c r="AN1829" s="14">
        <v>0.26502051872757298</v>
      </c>
      <c r="AO1829" s="14">
        <v>0.181840167046291</v>
      </c>
      <c r="AP1829" s="14">
        <v>0.2288159671677</v>
      </c>
      <c r="AQ1829" s="14">
        <v>0.17701399883800401</v>
      </c>
      <c r="AR1829" s="14"/>
      <c r="AS1829" s="14">
        <v>0.23403275302689799</v>
      </c>
      <c r="AT1829" s="14">
        <v>0.256659941161895</v>
      </c>
      <c r="AU1829" s="14">
        <v>0.309106422486639</v>
      </c>
      <c r="AV1829" s="14">
        <v>0.47186490177745699</v>
      </c>
      <c r="AW1829" s="14">
        <v>0.68494719129313597</v>
      </c>
      <c r="AX1829" s="14"/>
      <c r="AY1829" s="14">
        <v>0.14505630385920501</v>
      </c>
      <c r="AZ1829" s="14">
        <v>0.28815308651080002</v>
      </c>
      <c r="BA1829" s="14">
        <v>0.22140937980692399</v>
      </c>
      <c r="BB1829" s="14">
        <v>0.228667979051137</v>
      </c>
      <c r="BC1829" s="14">
        <v>0.30844819581665001</v>
      </c>
      <c r="BD1829" s="14">
        <v>0.21251937787077099</v>
      </c>
      <c r="BE1829" s="14">
        <v>0.273212202927273</v>
      </c>
      <c r="BF1829" s="14">
        <v>0.31280839266235</v>
      </c>
      <c r="BG1829" s="14">
        <v>0.20775911360115201</v>
      </c>
      <c r="BH1829" s="14">
        <v>0.29226721322510502</v>
      </c>
      <c r="BI1829" s="14">
        <v>0.34740873833425101</v>
      </c>
      <c r="BJ1829" s="14">
        <v>0.31427883995447498</v>
      </c>
      <c r="BK1829" s="14">
        <v>0.35286494498301102</v>
      </c>
      <c r="BL1829" s="14">
        <v>0.38733560169342302</v>
      </c>
      <c r="BM1829" s="14">
        <v>0.25935218276987998</v>
      </c>
      <c r="BN1829" s="14">
        <v>0.62453465924767804</v>
      </c>
      <c r="BO1829" s="14"/>
      <c r="BP1829" s="14">
        <v>0.45106667266105899</v>
      </c>
      <c r="BQ1829" s="14">
        <v>0.251829938131579</v>
      </c>
      <c r="BR1829" s="14">
        <v>0.29717301373578398</v>
      </c>
      <c r="BS1829" s="14">
        <v>0.24447656681156399</v>
      </c>
      <c r="BT1829" s="14">
        <v>0.18923553660624101</v>
      </c>
      <c r="BU1829" s="14">
        <v>0.17612640846371899</v>
      </c>
      <c r="BV1829" s="14"/>
      <c r="BW1829" s="14">
        <v>0.244219914436412</v>
      </c>
      <c r="BX1829" s="14">
        <v>0.31500938200023898</v>
      </c>
      <c r="BY1829" s="14" t="s">
        <v>120</v>
      </c>
      <c r="BZ1829" s="14">
        <v>0.33805526040130202</v>
      </c>
      <c r="CA1829" s="14">
        <v>0.28584099195532497</v>
      </c>
      <c r="CB1829" s="14">
        <v>0.35087393537552403</v>
      </c>
      <c r="CC1829" s="14">
        <v>0.37079733162670497</v>
      </c>
      <c r="CD1829" s="14"/>
      <c r="CE1829" s="14">
        <v>0.43849876641157098</v>
      </c>
      <c r="CF1829" s="14">
        <v>0.35902862869664298</v>
      </c>
      <c r="CG1829" s="14">
        <v>0.19848563496060101</v>
      </c>
      <c r="CH1829" s="14">
        <v>0.27474911939643998</v>
      </c>
      <c r="CI1829" s="14"/>
      <c r="CJ1829" s="14">
        <v>0.30031614085341402</v>
      </c>
      <c r="CK1829" s="14">
        <v>0.34103394890501498</v>
      </c>
      <c r="CL1829" s="14">
        <v>0.28909106381891703</v>
      </c>
      <c r="CM1829" s="14">
        <v>0.18889776636289099</v>
      </c>
      <c r="CN1829" s="14"/>
      <c r="CO1829" s="14">
        <v>0.45859871479696201</v>
      </c>
      <c r="CP1829" s="14">
        <v>0.27435186455483102</v>
      </c>
      <c r="CQ1829" s="14"/>
      <c r="CR1829" s="14">
        <v>0.432790428533748</v>
      </c>
      <c r="CS1829" s="14">
        <v>0.28294025564736103</v>
      </c>
    </row>
    <row r="1830" spans="2:97" x14ac:dyDescent="0.3">
      <c r="B1830" t="s">
        <v>236</v>
      </c>
      <c r="C1830" s="14">
        <v>0.46920020484742903</v>
      </c>
      <c r="D1830" s="14">
        <v>0.46189337099618</v>
      </c>
      <c r="E1830" s="14">
        <v>0.47594722292018898</v>
      </c>
      <c r="F1830" s="14"/>
      <c r="G1830" s="14">
        <v>0.27496379028422802</v>
      </c>
      <c r="H1830" s="14">
        <v>0.30347889947711798</v>
      </c>
      <c r="I1830" s="14">
        <v>0.45028776973293899</v>
      </c>
      <c r="J1830" s="14">
        <v>0.49490263664784401</v>
      </c>
      <c r="K1830" s="14">
        <v>0.59910718332471902</v>
      </c>
      <c r="L1830" s="14">
        <v>0.63993484401999301</v>
      </c>
      <c r="M1830" s="14"/>
      <c r="N1830" s="14">
        <v>0.40975296188035298</v>
      </c>
      <c r="O1830" s="14">
        <v>0.48456799970665498</v>
      </c>
      <c r="P1830" s="14">
        <v>0.49540804091415303</v>
      </c>
      <c r="Q1830" s="14">
        <v>0.491864343721786</v>
      </c>
      <c r="R1830" s="14"/>
      <c r="S1830" s="14">
        <v>0.33701104916861901</v>
      </c>
      <c r="T1830" s="14">
        <v>0.54114181885631596</v>
      </c>
      <c r="U1830" s="14">
        <v>0.56151008129382396</v>
      </c>
      <c r="V1830" s="14">
        <v>0.40542173383541003</v>
      </c>
      <c r="W1830" s="14">
        <v>0.48154554752859702</v>
      </c>
      <c r="X1830" s="14">
        <v>0.42111804958811799</v>
      </c>
      <c r="Y1830" s="14">
        <v>0.48222742451450301</v>
      </c>
      <c r="Z1830" s="14">
        <v>0.43439664609742401</v>
      </c>
      <c r="AA1830" s="14">
        <v>0.49601260519561602</v>
      </c>
      <c r="AB1830" s="14">
        <v>0.47096722954971798</v>
      </c>
      <c r="AC1830" s="14">
        <v>0.62398426665204598</v>
      </c>
      <c r="AD1830" s="14">
        <v>0.48547593291276098</v>
      </c>
      <c r="AE1830" s="14"/>
      <c r="AF1830" s="14">
        <v>0.53750007772859199</v>
      </c>
      <c r="AG1830" s="14">
        <v>0.309333031650183</v>
      </c>
      <c r="AH1830" s="14">
        <v>0.53197385096666505</v>
      </c>
      <c r="AI1830" s="14">
        <v>0.64805763027403895</v>
      </c>
      <c r="AJ1830" s="14">
        <v>0.53623650853486904</v>
      </c>
      <c r="AK1830" s="14"/>
      <c r="AL1830" s="14">
        <v>0.21042452926484101</v>
      </c>
      <c r="AM1830" s="14">
        <v>0.47677495959592298</v>
      </c>
      <c r="AN1830" s="14">
        <v>0.48025999851497198</v>
      </c>
      <c r="AO1830" s="14">
        <v>0.65049537940700597</v>
      </c>
      <c r="AP1830" s="14">
        <v>0.546115359837823</v>
      </c>
      <c r="AQ1830" s="14">
        <v>0.53148412135820999</v>
      </c>
      <c r="AR1830" s="14"/>
      <c r="AS1830" s="14">
        <v>0.52558007488282998</v>
      </c>
      <c r="AT1830" s="14">
        <v>0.50520447302692295</v>
      </c>
      <c r="AU1830" s="14">
        <v>0.43832219477350598</v>
      </c>
      <c r="AV1830" s="14">
        <v>0.284755490721389</v>
      </c>
      <c r="AW1830" s="14">
        <v>0.24352347590551801</v>
      </c>
      <c r="AX1830" s="14"/>
      <c r="AY1830" s="14">
        <v>0.603986093149393</v>
      </c>
      <c r="AZ1830" s="14">
        <v>0.53350993925822499</v>
      </c>
      <c r="BA1830" s="14">
        <v>0.53140450802694295</v>
      </c>
      <c r="BB1830" s="14">
        <v>0.52029240373682395</v>
      </c>
      <c r="BC1830" s="14">
        <v>0.45089333974968998</v>
      </c>
      <c r="BD1830" s="14">
        <v>0.54256020693310403</v>
      </c>
      <c r="BE1830" s="14">
        <v>0.42035593550716899</v>
      </c>
      <c r="BF1830" s="14">
        <v>0.51268932655203803</v>
      </c>
      <c r="BG1830" s="14">
        <v>0.51017683608381004</v>
      </c>
      <c r="BH1830" s="14">
        <v>0.44509620873170003</v>
      </c>
      <c r="BI1830" s="14">
        <v>0.35033279013245699</v>
      </c>
      <c r="BJ1830" s="14">
        <v>0.50383949939824901</v>
      </c>
      <c r="BK1830" s="14">
        <v>0.52960171240995801</v>
      </c>
      <c r="BL1830" s="14">
        <v>0.40819314471331902</v>
      </c>
      <c r="BM1830" s="14">
        <v>0.45612286825794801</v>
      </c>
      <c r="BN1830" s="14">
        <v>0.26425672555788698</v>
      </c>
      <c r="BO1830" s="14"/>
      <c r="BP1830" s="14">
        <v>0.34090004098054399</v>
      </c>
      <c r="BQ1830" s="14">
        <v>0.47503643251968197</v>
      </c>
      <c r="BR1830" s="14">
        <v>0.45856675259466101</v>
      </c>
      <c r="BS1830" s="14">
        <v>0.52678370793704798</v>
      </c>
      <c r="BT1830" s="14">
        <v>0.60488817215698099</v>
      </c>
      <c r="BU1830" s="14">
        <v>0.59850996951212798</v>
      </c>
      <c r="BV1830" s="14"/>
      <c r="BW1830" s="14">
        <v>0.54088753417966995</v>
      </c>
      <c r="BX1830" s="14">
        <v>0.436235981516362</v>
      </c>
      <c r="BY1830" s="14" t="s">
        <v>120</v>
      </c>
      <c r="BZ1830" s="14">
        <v>0.45709436254570202</v>
      </c>
      <c r="CA1830" s="14">
        <v>0.486141697403145</v>
      </c>
      <c r="CB1830" s="14">
        <v>0.392468615685442</v>
      </c>
      <c r="CC1830" s="14">
        <v>0.32189843447855898</v>
      </c>
      <c r="CD1830" s="14"/>
      <c r="CE1830" s="14">
        <v>0.317309448107225</v>
      </c>
      <c r="CF1830" s="14">
        <v>0.45139571474212198</v>
      </c>
      <c r="CG1830" s="14">
        <v>0.55888412902513696</v>
      </c>
      <c r="CH1830" s="14">
        <v>0.489917265269876</v>
      </c>
      <c r="CI1830" s="14"/>
      <c r="CJ1830" s="14">
        <v>0.49323368899138997</v>
      </c>
      <c r="CK1830" s="14">
        <v>0.42606412358446299</v>
      </c>
      <c r="CL1830" s="14">
        <v>0.47504636994499</v>
      </c>
      <c r="CM1830" s="14">
        <v>0.489561089682854</v>
      </c>
      <c r="CN1830" s="14"/>
      <c r="CO1830" s="14">
        <v>0.33386686938431598</v>
      </c>
      <c r="CP1830" s="14">
        <v>0.489960163735083</v>
      </c>
      <c r="CQ1830" s="14"/>
      <c r="CR1830" s="14">
        <v>0.40083711715513098</v>
      </c>
      <c r="CS1830" s="14">
        <v>0.48107711852401602</v>
      </c>
    </row>
    <row r="1831" spans="2:97" x14ac:dyDescent="0.3">
      <c r="B1831" t="s">
        <v>237</v>
      </c>
      <c r="C1831" s="14">
        <v>-0.174025697700077</v>
      </c>
      <c r="D1831" s="14">
        <v>-0.152397534126678</v>
      </c>
      <c r="E1831" s="14">
        <v>-0.19507943861013799</v>
      </c>
      <c r="F1831" s="14"/>
      <c r="G1831" s="14">
        <v>0.152357963062942</v>
      </c>
      <c r="H1831" s="14">
        <v>0.16857208416831801</v>
      </c>
      <c r="I1831" s="14">
        <v>-0.107213467606006</v>
      </c>
      <c r="J1831" s="14">
        <v>-0.23807200314413199</v>
      </c>
      <c r="K1831" s="14">
        <v>-0.437467223101354</v>
      </c>
      <c r="L1831" s="14">
        <v>-0.49441346693533</v>
      </c>
      <c r="M1831" s="14"/>
      <c r="N1831" s="14">
        <v>-6.3491425519776906E-2</v>
      </c>
      <c r="O1831" s="14">
        <v>-0.19645506887429401</v>
      </c>
      <c r="P1831" s="14">
        <v>-0.200240630792514</v>
      </c>
      <c r="Q1831" s="14">
        <v>-0.24088271448881901</v>
      </c>
      <c r="R1831" s="14"/>
      <c r="S1831" s="14">
        <v>0.101403173986367</v>
      </c>
      <c r="T1831" s="14">
        <v>-0.299177776926495</v>
      </c>
      <c r="U1831" s="14">
        <v>-0.33115183199208498</v>
      </c>
      <c r="V1831" s="14">
        <v>-3.8507511891856999E-2</v>
      </c>
      <c r="W1831" s="14">
        <v>-0.19647597340332501</v>
      </c>
      <c r="X1831" s="14">
        <v>-0.153614941189117</v>
      </c>
      <c r="Y1831" s="14">
        <v>-0.173037463934508</v>
      </c>
      <c r="Z1831" s="14">
        <v>-0.117453121501037</v>
      </c>
      <c r="AA1831" s="14">
        <v>-0.21738875935742699</v>
      </c>
      <c r="AB1831" s="14">
        <v>-0.245423884155519</v>
      </c>
      <c r="AC1831" s="14">
        <v>-0.40110434038217002</v>
      </c>
      <c r="AD1831" s="14">
        <v>-0.24172002601444001</v>
      </c>
      <c r="AE1831" s="14"/>
      <c r="AF1831" s="14">
        <v>-0.27283113792871699</v>
      </c>
      <c r="AG1831" s="14">
        <v>0.11342884372803599</v>
      </c>
      <c r="AH1831" s="14">
        <v>-0.27246312516001803</v>
      </c>
      <c r="AI1831" s="14">
        <v>-0.463606376143818</v>
      </c>
      <c r="AJ1831" s="14">
        <v>-0.30329308405613098</v>
      </c>
      <c r="AK1831" s="14"/>
      <c r="AL1831" s="14">
        <v>0.31134505664649598</v>
      </c>
      <c r="AM1831" s="14">
        <v>-0.16894962904418101</v>
      </c>
      <c r="AN1831" s="14">
        <v>-0.21523947978739899</v>
      </c>
      <c r="AO1831" s="14">
        <v>-0.468655212360715</v>
      </c>
      <c r="AP1831" s="14">
        <v>-0.31729939267012303</v>
      </c>
      <c r="AQ1831" s="14">
        <v>-0.35447012252020599</v>
      </c>
      <c r="AR1831" s="14"/>
      <c r="AS1831" s="14">
        <v>-0.29154732185593202</v>
      </c>
      <c r="AT1831" s="14">
        <v>-0.24854453186502801</v>
      </c>
      <c r="AU1831" s="14">
        <v>-0.12921577228686701</v>
      </c>
      <c r="AV1831" s="14">
        <v>0.18710941105606799</v>
      </c>
      <c r="AW1831" s="14">
        <v>0.44142371538761799</v>
      </c>
      <c r="AX1831" s="14"/>
      <c r="AY1831" s="14">
        <v>-0.45892978929018802</v>
      </c>
      <c r="AZ1831" s="14">
        <v>-0.245356852747426</v>
      </c>
      <c r="BA1831" s="14">
        <v>-0.30999512822001901</v>
      </c>
      <c r="BB1831" s="14">
        <v>-0.291624424685687</v>
      </c>
      <c r="BC1831" s="14">
        <v>-0.14244514393304</v>
      </c>
      <c r="BD1831" s="14">
        <v>-0.33004082906233201</v>
      </c>
      <c r="BE1831" s="14">
        <v>-0.14714373257989599</v>
      </c>
      <c r="BF1831" s="14">
        <v>-0.199880933889688</v>
      </c>
      <c r="BG1831" s="14">
        <v>-0.30241772248265802</v>
      </c>
      <c r="BH1831" s="14">
        <v>-0.15282899550659401</v>
      </c>
      <c r="BI1831" s="14">
        <v>-2.9240517982054301E-3</v>
      </c>
      <c r="BJ1831" s="14">
        <v>-0.18956065944377401</v>
      </c>
      <c r="BK1831" s="14">
        <v>-0.17673676742694699</v>
      </c>
      <c r="BL1831" s="14">
        <v>-2.0857543019896001E-2</v>
      </c>
      <c r="BM1831" s="14">
        <v>-0.196770685488068</v>
      </c>
      <c r="BN1831" s="14">
        <v>0.360277933689791</v>
      </c>
      <c r="BO1831" s="14"/>
      <c r="BP1831" s="14">
        <v>0.11016663168051601</v>
      </c>
      <c r="BQ1831" s="14">
        <v>-0.223206494388104</v>
      </c>
      <c r="BR1831" s="14">
        <v>-0.16139373885887701</v>
      </c>
      <c r="BS1831" s="14">
        <v>-0.282307141125484</v>
      </c>
      <c r="BT1831" s="14">
        <v>-0.41565263555074</v>
      </c>
      <c r="BU1831" s="14">
        <v>-0.42238356104841002</v>
      </c>
      <c r="BV1831" s="14"/>
      <c r="BW1831" s="14">
        <v>-0.296667619743258</v>
      </c>
      <c r="BX1831" s="14">
        <v>-0.121226599516123</v>
      </c>
      <c r="BY1831" s="14" t="s">
        <v>120</v>
      </c>
      <c r="BZ1831" s="14">
        <v>-0.1190391021444</v>
      </c>
      <c r="CA1831" s="14">
        <v>-0.20030070544782</v>
      </c>
      <c r="CB1831" s="14">
        <v>-4.1594680309918003E-2</v>
      </c>
      <c r="CC1831" s="14">
        <v>4.8898897148145999E-2</v>
      </c>
      <c r="CD1831" s="14"/>
      <c r="CE1831" s="14">
        <v>0.121189318304347</v>
      </c>
      <c r="CF1831" s="14">
        <v>-9.2367086045479094E-2</v>
      </c>
      <c r="CG1831" s="14">
        <v>-0.360398494064535</v>
      </c>
      <c r="CH1831" s="14">
        <v>-0.215168145873436</v>
      </c>
      <c r="CI1831" s="14"/>
      <c r="CJ1831" s="14">
        <v>-0.19291754813797601</v>
      </c>
      <c r="CK1831" s="14">
        <v>-8.5030174679448206E-2</v>
      </c>
      <c r="CL1831" s="14">
        <v>-0.185955306126072</v>
      </c>
      <c r="CM1831" s="14">
        <v>-0.30066332331996298</v>
      </c>
      <c r="CN1831" s="14"/>
      <c r="CO1831" s="14">
        <v>0.12473184541264599</v>
      </c>
      <c r="CP1831" s="14">
        <v>-0.21560829918025201</v>
      </c>
      <c r="CQ1831" s="14"/>
      <c r="CR1831" s="14">
        <v>3.1953311378616601E-2</v>
      </c>
      <c r="CS1831" s="14">
        <v>-0.198136862876654</v>
      </c>
    </row>
    <row r="1832" spans="2:97" x14ac:dyDescent="0.3">
      <c r="C1832" s="14"/>
      <c r="D1832" s="14"/>
      <c r="E1832" s="14"/>
      <c r="F1832" s="14"/>
      <c r="G1832" s="14"/>
      <c r="H1832" s="14"/>
      <c r="I1832" s="14"/>
      <c r="J1832" s="14"/>
      <c r="K1832" s="14"/>
      <c r="L1832" s="14"/>
      <c r="M1832" s="14"/>
      <c r="N1832" s="14"/>
      <c r="O1832" s="14"/>
      <c r="P1832" s="14"/>
      <c r="Q1832" s="14"/>
      <c r="R1832" s="14"/>
      <c r="S1832" s="14"/>
      <c r="T1832" s="14"/>
      <c r="U1832" s="14"/>
      <c r="V1832" s="14"/>
      <c r="W1832" s="14"/>
      <c r="X1832" s="14"/>
      <c r="Y1832" s="14"/>
      <c r="Z1832" s="14"/>
      <c r="AA1832" s="14"/>
      <c r="AB1832" s="14"/>
      <c r="AC1832" s="14"/>
      <c r="AD1832" s="14"/>
      <c r="AE1832" s="14"/>
      <c r="AF1832" s="14"/>
      <c r="AG1832" s="14"/>
      <c r="AH1832" s="14"/>
      <c r="AI1832" s="14"/>
      <c r="AJ1832" s="14"/>
      <c r="AK1832" s="14"/>
      <c r="AL1832" s="14"/>
      <c r="AM1832" s="14"/>
      <c r="AN1832" s="14"/>
      <c r="AO1832" s="14"/>
      <c r="AP1832" s="14"/>
      <c r="AQ1832" s="14"/>
      <c r="AR1832" s="14"/>
      <c r="AS1832" s="14"/>
      <c r="AT1832" s="14"/>
      <c r="AU1832" s="14"/>
      <c r="AV1832" s="14"/>
      <c r="AW1832" s="14"/>
      <c r="AX1832" s="14"/>
      <c r="AY1832" s="14"/>
      <c r="AZ1832" s="14"/>
      <c r="BA1832" s="14"/>
      <c r="BB1832" s="14"/>
      <c r="BC1832" s="14"/>
      <c r="BD1832" s="14"/>
      <c r="BE1832" s="14"/>
      <c r="BF1832" s="14"/>
      <c r="BG1832" s="14"/>
      <c r="BH1832" s="14"/>
      <c r="BI1832" s="14"/>
      <c r="BJ1832" s="14"/>
      <c r="BK1832" s="14"/>
      <c r="BL1832" s="14"/>
      <c r="BM1832" s="14"/>
      <c r="BN1832" s="14"/>
      <c r="BO1832" s="14"/>
      <c r="BP1832" s="14"/>
      <c r="BQ1832" s="14"/>
      <c r="BR1832" s="14"/>
      <c r="BS1832" s="14"/>
      <c r="BT1832" s="14"/>
      <c r="BU1832" s="14"/>
      <c r="BV1832" s="14"/>
      <c r="BW1832" s="14"/>
      <c r="BX1832" s="14"/>
      <c r="BY1832" s="14"/>
      <c r="BZ1832" s="14"/>
      <c r="CA1832" s="14"/>
      <c r="CB1832" s="14"/>
      <c r="CC1832" s="14"/>
      <c r="CD1832" s="14"/>
      <c r="CE1832" s="14"/>
      <c r="CF1832" s="14"/>
      <c r="CG1832" s="14"/>
      <c r="CH1832" s="14"/>
      <c r="CI1832" s="14"/>
      <c r="CJ1832" s="14"/>
      <c r="CK1832" s="14"/>
      <c r="CL1832" s="14"/>
      <c r="CM1832" s="14"/>
      <c r="CN1832" s="14"/>
      <c r="CO1832" s="14"/>
      <c r="CP1832" s="14"/>
      <c r="CQ1832" s="14"/>
      <c r="CR1832" s="14"/>
      <c r="CS1832" s="14"/>
    </row>
    <row r="1833" spans="2:97" x14ac:dyDescent="0.3">
      <c r="B1833" s="6" t="s">
        <v>632</v>
      </c>
      <c r="C1833" s="14"/>
      <c r="D1833" s="14"/>
      <c r="E1833" s="14"/>
      <c r="F1833" s="14"/>
      <c r="G1833" s="14"/>
      <c r="H1833" s="14"/>
      <c r="I1833" s="14"/>
      <c r="J1833" s="14"/>
      <c r="K1833" s="14"/>
      <c r="L1833" s="14"/>
      <c r="M1833" s="14"/>
      <c r="N1833" s="14"/>
      <c r="O1833" s="14"/>
      <c r="P1833" s="14"/>
      <c r="Q1833" s="14"/>
      <c r="R1833" s="14"/>
      <c r="S1833" s="14"/>
      <c r="T1833" s="14"/>
      <c r="U1833" s="14"/>
      <c r="V1833" s="14"/>
      <c r="W1833" s="14"/>
      <c r="X1833" s="14"/>
      <c r="Y1833" s="14"/>
      <c r="Z1833" s="14"/>
      <c r="AA1833" s="14"/>
      <c r="AB1833" s="14"/>
      <c r="AC1833" s="14"/>
      <c r="AD1833" s="14"/>
      <c r="AE1833" s="14"/>
      <c r="AF1833" s="14"/>
      <c r="AG1833" s="14"/>
      <c r="AH1833" s="14"/>
      <c r="AI1833" s="14"/>
      <c r="AJ1833" s="14"/>
      <c r="AK1833" s="14"/>
      <c r="AL1833" s="14"/>
      <c r="AM1833" s="14"/>
      <c r="AN1833" s="14"/>
      <c r="AO1833" s="14"/>
      <c r="AP1833" s="14"/>
      <c r="AQ1833" s="14"/>
      <c r="AR1833" s="14"/>
      <c r="AS1833" s="14"/>
      <c r="AT1833" s="14"/>
      <c r="AU1833" s="14"/>
      <c r="AV1833" s="14"/>
      <c r="AW1833" s="14"/>
      <c r="AX1833" s="14"/>
      <c r="AY1833" s="14"/>
      <c r="AZ1833" s="14"/>
      <c r="BA1833" s="14"/>
      <c r="BB1833" s="14"/>
      <c r="BC1833" s="14"/>
      <c r="BD1833" s="14"/>
      <c r="BE1833" s="14"/>
      <c r="BF1833" s="14"/>
      <c r="BG1833" s="14"/>
      <c r="BH1833" s="14"/>
      <c r="BI1833" s="14"/>
      <c r="BJ1833" s="14"/>
      <c r="BK1833" s="14"/>
      <c r="BL1833" s="14"/>
      <c r="BM1833" s="14"/>
      <c r="BN1833" s="14"/>
      <c r="BO1833" s="14"/>
      <c r="BP1833" s="14"/>
      <c r="BQ1833" s="14"/>
      <c r="BR1833" s="14"/>
      <c r="BS1833" s="14"/>
      <c r="BT1833" s="14"/>
      <c r="BU1833" s="14"/>
      <c r="BV1833" s="14"/>
      <c r="BW1833" s="14"/>
      <c r="BX1833" s="14"/>
      <c r="BY1833" s="14"/>
      <c r="BZ1833" s="14"/>
      <c r="CA1833" s="14"/>
      <c r="CB1833" s="14"/>
      <c r="CC1833" s="14"/>
      <c r="CD1833" s="14"/>
      <c r="CE1833" s="14"/>
      <c r="CF1833" s="14"/>
      <c r="CG1833" s="14"/>
      <c r="CH1833" s="14"/>
      <c r="CI1833" s="14"/>
      <c r="CJ1833" s="14"/>
      <c r="CK1833" s="14"/>
      <c r="CL1833" s="14"/>
      <c r="CM1833" s="14"/>
      <c r="CN1833" s="14"/>
      <c r="CO1833" s="14"/>
      <c r="CP1833" s="14"/>
      <c r="CQ1833" s="14"/>
      <c r="CR1833" s="14"/>
      <c r="CS1833" s="14"/>
    </row>
    <row r="1834" spans="2:97" x14ac:dyDescent="0.3">
      <c r="B1834" s="24" t="s">
        <v>118</v>
      </c>
      <c r="C1834" s="14"/>
      <c r="D1834" s="14"/>
      <c r="E1834" s="14"/>
      <c r="F1834" s="14"/>
      <c r="G1834" s="14"/>
      <c r="H1834" s="14"/>
      <c r="I1834" s="14"/>
      <c r="J1834" s="14"/>
      <c r="K1834" s="14"/>
      <c r="L1834" s="14"/>
      <c r="M1834" s="14"/>
      <c r="N1834" s="14"/>
      <c r="O1834" s="14"/>
      <c r="P1834" s="14"/>
      <c r="Q1834" s="14"/>
      <c r="R1834" s="14"/>
      <c r="S1834" s="14"/>
      <c r="T1834" s="14"/>
      <c r="U1834" s="14"/>
      <c r="V1834" s="14"/>
      <c r="W1834" s="14"/>
      <c r="X1834" s="14"/>
      <c r="Y1834" s="14"/>
      <c r="Z1834" s="14"/>
      <c r="AA1834" s="14"/>
      <c r="AB1834" s="14"/>
      <c r="AC1834" s="14"/>
      <c r="AD1834" s="14"/>
      <c r="AE1834" s="14"/>
      <c r="AF1834" s="14"/>
      <c r="AG1834" s="14"/>
      <c r="AH1834" s="14"/>
      <c r="AI1834" s="14"/>
      <c r="AJ1834" s="14"/>
      <c r="AK1834" s="14"/>
      <c r="AL1834" s="14"/>
      <c r="AM1834" s="14"/>
      <c r="AN1834" s="14"/>
      <c r="AO1834" s="14"/>
      <c r="AP1834" s="14"/>
      <c r="AQ1834" s="14"/>
      <c r="AR1834" s="14"/>
      <c r="AS1834" s="14"/>
      <c r="AT1834" s="14"/>
      <c r="AU1834" s="14"/>
      <c r="AV1834" s="14"/>
      <c r="AW1834" s="14"/>
      <c r="AX1834" s="14"/>
      <c r="AY1834" s="14"/>
      <c r="AZ1834" s="14"/>
      <c r="BA1834" s="14"/>
      <c r="BB1834" s="14"/>
      <c r="BC1834" s="14"/>
      <c r="BD1834" s="14"/>
      <c r="BE1834" s="14"/>
      <c r="BF1834" s="14"/>
      <c r="BG1834" s="14"/>
      <c r="BH1834" s="14"/>
      <c r="BI1834" s="14"/>
      <c r="BJ1834" s="14"/>
      <c r="BK1834" s="14"/>
      <c r="BL1834" s="14"/>
      <c r="BM1834" s="14"/>
      <c r="BN1834" s="14"/>
      <c r="BO1834" s="14"/>
      <c r="BP1834" s="14"/>
      <c r="BQ1834" s="14"/>
      <c r="BR1834" s="14"/>
      <c r="BS1834" s="14"/>
      <c r="BT1834" s="14"/>
      <c r="BU1834" s="14"/>
      <c r="BV1834" s="14"/>
      <c r="BW1834" s="14"/>
      <c r="BX1834" s="14"/>
      <c r="BY1834" s="14"/>
      <c r="BZ1834" s="14"/>
      <c r="CA1834" s="14"/>
      <c r="CB1834" s="14"/>
      <c r="CC1834" s="14"/>
      <c r="CD1834" s="14"/>
      <c r="CE1834" s="14"/>
      <c r="CF1834" s="14"/>
      <c r="CG1834" s="14"/>
      <c r="CH1834" s="14"/>
      <c r="CI1834" s="14"/>
      <c r="CJ1834" s="14"/>
      <c r="CK1834" s="14"/>
      <c r="CL1834" s="14"/>
      <c r="CM1834" s="14"/>
      <c r="CN1834" s="14"/>
      <c r="CO1834" s="14"/>
      <c r="CP1834" s="14"/>
      <c r="CQ1834" s="14"/>
      <c r="CR1834" s="14"/>
      <c r="CS1834" s="14"/>
    </row>
    <row r="1835" spans="2:97" x14ac:dyDescent="0.3">
      <c r="B1835" t="s">
        <v>230</v>
      </c>
      <c r="C1835" s="14">
        <v>0.27350898300390802</v>
      </c>
      <c r="D1835" s="14">
        <v>0.25540043275632202</v>
      </c>
      <c r="E1835" s="14">
        <v>0.29203299416615403</v>
      </c>
      <c r="F1835" s="14"/>
      <c r="G1835" s="14">
        <v>0.16005206154510601</v>
      </c>
      <c r="H1835" s="14">
        <v>0.182762368036302</v>
      </c>
      <c r="I1835" s="14">
        <v>0.26541818123790201</v>
      </c>
      <c r="J1835" s="14">
        <v>0.30879652080830999</v>
      </c>
      <c r="K1835" s="14">
        <v>0.33474317406876802</v>
      </c>
      <c r="L1835" s="14">
        <v>0.359285812670528</v>
      </c>
      <c r="M1835" s="14"/>
      <c r="N1835" s="14">
        <v>0.23988555876834899</v>
      </c>
      <c r="O1835" s="14">
        <v>0.244757845858248</v>
      </c>
      <c r="P1835" s="14">
        <v>0.301924519943579</v>
      </c>
      <c r="Q1835" s="14">
        <v>0.31186612638521799</v>
      </c>
      <c r="R1835" s="14"/>
      <c r="S1835" s="14">
        <v>0.228146730415902</v>
      </c>
      <c r="T1835" s="14">
        <v>0.34086034259127601</v>
      </c>
      <c r="U1835" s="14">
        <v>0.29371059877120698</v>
      </c>
      <c r="V1835" s="14">
        <v>0.29370629364578599</v>
      </c>
      <c r="W1835" s="14">
        <v>0.26950979261628699</v>
      </c>
      <c r="X1835" s="14">
        <v>0.24132586702832001</v>
      </c>
      <c r="Y1835" s="14">
        <v>0.238467636679602</v>
      </c>
      <c r="Z1835" s="14">
        <v>0.35225283255642398</v>
      </c>
      <c r="AA1835" s="14">
        <v>0.30072037157631598</v>
      </c>
      <c r="AB1835" s="14">
        <v>0.26296645854624001</v>
      </c>
      <c r="AC1835" s="14">
        <v>0.27465856798758398</v>
      </c>
      <c r="AD1835" s="14">
        <v>0.103998710115353</v>
      </c>
      <c r="AE1835" s="14"/>
      <c r="AF1835" s="14">
        <v>0.34464570818895002</v>
      </c>
      <c r="AG1835" s="14">
        <v>0.21150067353163801</v>
      </c>
      <c r="AH1835" s="14">
        <v>0.31489082749555303</v>
      </c>
      <c r="AI1835" s="14">
        <v>0.44169366916382102</v>
      </c>
      <c r="AJ1835" s="14">
        <v>0.246638001249603</v>
      </c>
      <c r="AK1835" s="14"/>
      <c r="AL1835" s="14">
        <v>0.16024569690507001</v>
      </c>
      <c r="AM1835" s="14">
        <v>0.30677694869690902</v>
      </c>
      <c r="AN1835" s="14">
        <v>0.25315384572017802</v>
      </c>
      <c r="AO1835" s="14">
        <v>0.43005146164679497</v>
      </c>
      <c r="AP1835" s="14">
        <v>0.22845195763335499</v>
      </c>
      <c r="AQ1835" s="14">
        <v>0.23184597236596299</v>
      </c>
      <c r="AR1835" s="14"/>
      <c r="AS1835" s="14">
        <v>0.32372521699065898</v>
      </c>
      <c r="AT1835" s="14">
        <v>0.262123129574102</v>
      </c>
      <c r="AU1835" s="14">
        <v>0.231107681824298</v>
      </c>
      <c r="AV1835" s="14">
        <v>0.22589391665309699</v>
      </c>
      <c r="AW1835" s="14">
        <v>0.16762813633715701</v>
      </c>
      <c r="AX1835" s="14"/>
      <c r="AY1835" s="14">
        <v>0.40904743587748299</v>
      </c>
      <c r="AZ1835" s="14">
        <v>0.27332001271166301</v>
      </c>
      <c r="BA1835" s="14">
        <v>0.31584769782115502</v>
      </c>
      <c r="BB1835" s="14">
        <v>0.27746819970502601</v>
      </c>
      <c r="BC1835" s="14">
        <v>0.31204640837596298</v>
      </c>
      <c r="BD1835" s="14">
        <v>0.26587585419355297</v>
      </c>
      <c r="BE1835" s="14">
        <v>0.246718150750837</v>
      </c>
      <c r="BF1835" s="14">
        <v>0.31891066701919102</v>
      </c>
      <c r="BG1835" s="14">
        <v>0.29556304238208397</v>
      </c>
      <c r="BH1835" s="14">
        <v>0.24472061219185001</v>
      </c>
      <c r="BI1835" s="14">
        <v>0.25943899565743</v>
      </c>
      <c r="BJ1835" s="14">
        <v>0.222722787631249</v>
      </c>
      <c r="BK1835" s="14">
        <v>0.286134540149804</v>
      </c>
      <c r="BL1835" s="14">
        <v>0.157143734898749</v>
      </c>
      <c r="BM1835" s="14">
        <v>0.17334755325312601</v>
      </c>
      <c r="BN1835" s="14">
        <v>0.32272317156456798</v>
      </c>
      <c r="BO1835" s="14"/>
      <c r="BP1835" s="14">
        <v>0.20441806997516099</v>
      </c>
      <c r="BQ1835" s="14">
        <v>0.27323238963218699</v>
      </c>
      <c r="BR1835" s="14">
        <v>0.29188851923950399</v>
      </c>
      <c r="BS1835" s="14">
        <v>0.30551358065448198</v>
      </c>
      <c r="BT1835" s="14">
        <v>0.33304285071699202</v>
      </c>
      <c r="BU1835" s="14">
        <v>0.30269493107988099</v>
      </c>
      <c r="BV1835" s="14"/>
      <c r="BW1835" s="14">
        <v>0.29853849153769002</v>
      </c>
      <c r="BX1835" s="14">
        <v>0.27310223972026298</v>
      </c>
      <c r="BY1835" s="14" t="s">
        <v>120</v>
      </c>
      <c r="BZ1835" s="14">
        <v>0.313942399922577</v>
      </c>
      <c r="CA1835" s="14">
        <v>0.28974045587955699</v>
      </c>
      <c r="CB1835" s="14">
        <v>0.22690344815681401</v>
      </c>
      <c r="CC1835" s="14">
        <v>0.154548378414748</v>
      </c>
      <c r="CD1835" s="14"/>
      <c r="CE1835" s="14">
        <v>0.186501134246183</v>
      </c>
      <c r="CF1835" s="14">
        <v>0.26073609704926698</v>
      </c>
      <c r="CG1835" s="14">
        <v>0.35246566098139698</v>
      </c>
      <c r="CH1835" s="14">
        <v>0.30790188960584203</v>
      </c>
      <c r="CI1835" s="14"/>
      <c r="CJ1835" s="14">
        <v>0.30811133809220298</v>
      </c>
      <c r="CK1835" s="14">
        <v>0.27416893821035399</v>
      </c>
      <c r="CL1835" s="14">
        <v>0.26808834126377601</v>
      </c>
      <c r="CM1835" s="14">
        <v>0.22418924702125601</v>
      </c>
      <c r="CN1835" s="14"/>
      <c r="CO1835" s="14">
        <v>0.23297746530185801</v>
      </c>
      <c r="CP1835" s="14">
        <v>0.28189717382999602</v>
      </c>
      <c r="CQ1835" s="14"/>
      <c r="CR1835" s="14">
        <v>0.25504347690607698</v>
      </c>
      <c r="CS1835" s="14">
        <v>0.27673783887233</v>
      </c>
    </row>
    <row r="1836" spans="2:97" x14ac:dyDescent="0.3">
      <c r="B1836" t="s">
        <v>231</v>
      </c>
      <c r="C1836" s="14">
        <v>0.38486105044389102</v>
      </c>
      <c r="D1836" s="14">
        <v>0.37568886858280098</v>
      </c>
      <c r="E1836" s="14">
        <v>0.39408684430114999</v>
      </c>
      <c r="F1836" s="14"/>
      <c r="G1836" s="14">
        <v>0.412910892164704</v>
      </c>
      <c r="H1836" s="14">
        <v>0.406094931082846</v>
      </c>
      <c r="I1836" s="14">
        <v>0.37512660515488599</v>
      </c>
      <c r="J1836" s="14">
        <v>0.39019415320109901</v>
      </c>
      <c r="K1836" s="14">
        <v>0.35970531611928902</v>
      </c>
      <c r="L1836" s="14">
        <v>0.36950170206998101</v>
      </c>
      <c r="M1836" s="14"/>
      <c r="N1836" s="14">
        <v>0.39170415202461201</v>
      </c>
      <c r="O1836" s="14">
        <v>0.39897496851169501</v>
      </c>
      <c r="P1836" s="14">
        <v>0.37338173888509701</v>
      </c>
      <c r="Q1836" s="14">
        <v>0.37354389697683799</v>
      </c>
      <c r="R1836" s="14"/>
      <c r="S1836" s="14">
        <v>0.38245276982439302</v>
      </c>
      <c r="T1836" s="14">
        <v>0.35178268737417701</v>
      </c>
      <c r="U1836" s="14">
        <v>0.37238480878408098</v>
      </c>
      <c r="V1836" s="14">
        <v>0.35728956900690101</v>
      </c>
      <c r="W1836" s="14">
        <v>0.453691644684249</v>
      </c>
      <c r="X1836" s="14">
        <v>0.42601648059994801</v>
      </c>
      <c r="Y1836" s="14">
        <v>0.392470779470947</v>
      </c>
      <c r="Z1836" s="14">
        <v>0.34051803281858101</v>
      </c>
      <c r="AA1836" s="14">
        <v>0.33498133457699197</v>
      </c>
      <c r="AB1836" s="14">
        <v>0.37175940166974603</v>
      </c>
      <c r="AC1836" s="14">
        <v>0.39856707505166999</v>
      </c>
      <c r="AD1836" s="14">
        <v>0.60958942782155301</v>
      </c>
      <c r="AE1836" s="14"/>
      <c r="AF1836" s="14">
        <v>0.425094442722324</v>
      </c>
      <c r="AG1836" s="14">
        <v>0.36207860137938902</v>
      </c>
      <c r="AH1836" s="14">
        <v>0.36593176507302799</v>
      </c>
      <c r="AI1836" s="14">
        <v>0.32536680511203703</v>
      </c>
      <c r="AJ1836" s="14">
        <v>0.42237238698679302</v>
      </c>
      <c r="AK1836" s="14"/>
      <c r="AL1836" s="14">
        <v>0.35066884471367299</v>
      </c>
      <c r="AM1836" s="14">
        <v>0.431548106218828</v>
      </c>
      <c r="AN1836" s="14">
        <v>0.430559641393787</v>
      </c>
      <c r="AO1836" s="14">
        <v>0.34244447438481601</v>
      </c>
      <c r="AP1836" s="14">
        <v>0.38045347800033003</v>
      </c>
      <c r="AQ1836" s="14">
        <v>0.45371648254393199</v>
      </c>
      <c r="AR1836" s="14"/>
      <c r="AS1836" s="14">
        <v>0.36275051351024001</v>
      </c>
      <c r="AT1836" s="14">
        <v>0.410828168361072</v>
      </c>
      <c r="AU1836" s="14">
        <v>0.39000652922633</v>
      </c>
      <c r="AV1836" s="14">
        <v>0.43292184100735798</v>
      </c>
      <c r="AW1836" s="14">
        <v>0.35887871792417197</v>
      </c>
      <c r="AX1836" s="14"/>
      <c r="AY1836" s="14">
        <v>0.45171629127476298</v>
      </c>
      <c r="AZ1836" s="14">
        <v>0.32341558963980699</v>
      </c>
      <c r="BA1836" s="14">
        <v>0.369927915760628</v>
      </c>
      <c r="BB1836" s="14">
        <v>0.388531357575642</v>
      </c>
      <c r="BC1836" s="14">
        <v>0.35245073373539398</v>
      </c>
      <c r="BD1836" s="14">
        <v>0.44788459908219302</v>
      </c>
      <c r="BE1836" s="14">
        <v>0.41059121925519998</v>
      </c>
      <c r="BF1836" s="14">
        <v>0.36380867097748598</v>
      </c>
      <c r="BG1836" s="14">
        <v>0.36000962769810502</v>
      </c>
      <c r="BH1836" s="14">
        <v>0.39177341349557998</v>
      </c>
      <c r="BI1836" s="14">
        <v>0.34655352477834001</v>
      </c>
      <c r="BJ1836" s="14">
        <v>0.42747918465007001</v>
      </c>
      <c r="BK1836" s="14">
        <v>0.42634398332479101</v>
      </c>
      <c r="BL1836" s="14">
        <v>0.49926361095499899</v>
      </c>
      <c r="BM1836" s="14">
        <v>0.42540693729356499</v>
      </c>
      <c r="BN1836" s="14">
        <v>0.28640308712213097</v>
      </c>
      <c r="BO1836" s="14"/>
      <c r="BP1836" s="14">
        <v>0.410846377294317</v>
      </c>
      <c r="BQ1836" s="14">
        <v>0.42004275035635302</v>
      </c>
      <c r="BR1836" s="14">
        <v>0.35728749867578302</v>
      </c>
      <c r="BS1836" s="14">
        <v>0.31380752044353399</v>
      </c>
      <c r="BT1836" s="14">
        <v>0.37349681416299302</v>
      </c>
      <c r="BU1836" s="14">
        <v>0.43325554467521099</v>
      </c>
      <c r="BV1836" s="14"/>
      <c r="BW1836" s="14">
        <v>0.39900521827206697</v>
      </c>
      <c r="BX1836" s="14">
        <v>0.37219314557236099</v>
      </c>
      <c r="BY1836" s="14" t="s">
        <v>120</v>
      </c>
      <c r="BZ1836" s="14">
        <v>0.34453698029103402</v>
      </c>
      <c r="CA1836" s="14">
        <v>0.36062306807154698</v>
      </c>
      <c r="CB1836" s="14">
        <v>0.38446108437332599</v>
      </c>
      <c r="CC1836" s="14">
        <v>0.39522139053498101</v>
      </c>
      <c r="CD1836" s="14"/>
      <c r="CE1836" s="14">
        <v>0.41340663097171498</v>
      </c>
      <c r="CF1836" s="14">
        <v>0.40116051777470002</v>
      </c>
      <c r="CG1836" s="14">
        <v>0.30425229473821702</v>
      </c>
      <c r="CH1836" s="14">
        <v>0.38123702048305702</v>
      </c>
      <c r="CI1836" s="14"/>
      <c r="CJ1836" s="14">
        <v>0.40572994296509302</v>
      </c>
      <c r="CK1836" s="14">
        <v>0.37095261865416501</v>
      </c>
      <c r="CL1836" s="14">
        <v>0.38628027188599101</v>
      </c>
      <c r="CM1836" s="14">
        <v>0.359766649457053</v>
      </c>
      <c r="CN1836" s="14"/>
      <c r="CO1836" s="14">
        <v>0.42417998606301399</v>
      </c>
      <c r="CP1836" s="14">
        <v>0.382287426333353</v>
      </c>
      <c r="CQ1836" s="14"/>
      <c r="CR1836" s="14">
        <v>0.41852704343564601</v>
      </c>
      <c r="CS1836" s="14">
        <v>0.38527594999997899</v>
      </c>
    </row>
    <row r="1837" spans="2:97" x14ac:dyDescent="0.3">
      <c r="B1837" t="s">
        <v>232</v>
      </c>
      <c r="C1837" s="14">
        <v>0.200646616959232</v>
      </c>
      <c r="D1837" s="14">
        <v>0.21936507030633901</v>
      </c>
      <c r="E1837" s="14">
        <v>0.18293106494473299</v>
      </c>
      <c r="F1837" s="14"/>
      <c r="G1837" s="14">
        <v>0.30785252242717598</v>
      </c>
      <c r="H1837" s="14">
        <v>0.24155286348412</v>
      </c>
      <c r="I1837" s="14">
        <v>0.191838723853655</v>
      </c>
      <c r="J1837" s="14">
        <v>0.157078820478144</v>
      </c>
      <c r="K1837" s="14">
        <v>0.16407780879679601</v>
      </c>
      <c r="L1837" s="14">
        <v>0.16350692344086001</v>
      </c>
      <c r="M1837" s="14"/>
      <c r="N1837" s="14">
        <v>0.21215283519005901</v>
      </c>
      <c r="O1837" s="14">
        <v>0.228614306198858</v>
      </c>
      <c r="P1837" s="14">
        <v>0.184894243651713</v>
      </c>
      <c r="Q1837" s="14">
        <v>0.175456669097975</v>
      </c>
      <c r="R1837" s="14"/>
      <c r="S1837" s="14">
        <v>0.21658630646243501</v>
      </c>
      <c r="T1837" s="14">
        <v>0.172481524439732</v>
      </c>
      <c r="U1837" s="14">
        <v>0.15285176996432001</v>
      </c>
      <c r="V1837" s="14">
        <v>0.229354457480239</v>
      </c>
      <c r="W1837" s="14">
        <v>0.191118309045714</v>
      </c>
      <c r="X1837" s="14">
        <v>0.18469293611946699</v>
      </c>
      <c r="Y1837" s="14">
        <v>0.240430263887009</v>
      </c>
      <c r="Z1837" s="14">
        <v>0.21086409894654401</v>
      </c>
      <c r="AA1837" s="14">
        <v>0.234443687907227</v>
      </c>
      <c r="AB1837" s="14">
        <v>0.19557133768879501</v>
      </c>
      <c r="AC1837" s="14">
        <v>0.13468079766493199</v>
      </c>
      <c r="AD1837" s="14">
        <v>0.24181448059706601</v>
      </c>
      <c r="AE1837" s="14"/>
      <c r="AF1837" s="14">
        <v>0.14883954153908799</v>
      </c>
      <c r="AG1837" s="14">
        <v>0.23340127748790601</v>
      </c>
      <c r="AH1837" s="14">
        <v>0.173645995614613</v>
      </c>
      <c r="AI1837" s="14">
        <v>0.14122346921127299</v>
      </c>
      <c r="AJ1837" s="14">
        <v>0.22662338352978501</v>
      </c>
      <c r="AK1837" s="14"/>
      <c r="AL1837" s="14">
        <v>0.27276382498138602</v>
      </c>
      <c r="AM1837" s="14">
        <v>0.174248058097664</v>
      </c>
      <c r="AN1837" s="14">
        <v>0.19097292361814899</v>
      </c>
      <c r="AO1837" s="14">
        <v>0.14073524752005301</v>
      </c>
      <c r="AP1837" s="14">
        <v>0.199319517213596</v>
      </c>
      <c r="AQ1837" s="14">
        <v>0.187019174931879</v>
      </c>
      <c r="AR1837" s="14"/>
      <c r="AS1837" s="14">
        <v>0.165151319255187</v>
      </c>
      <c r="AT1837" s="14">
        <v>0.20342402693954501</v>
      </c>
      <c r="AU1837" s="14">
        <v>0.236381052518987</v>
      </c>
      <c r="AV1837" s="14">
        <v>0.198322922868303</v>
      </c>
      <c r="AW1837" s="14">
        <v>0.24958585344760301</v>
      </c>
      <c r="AX1837" s="14"/>
      <c r="AY1837" s="14">
        <v>6.9370459520003397E-2</v>
      </c>
      <c r="AZ1837" s="14">
        <v>0.232018245265246</v>
      </c>
      <c r="BA1837" s="14">
        <v>0.168470533259377</v>
      </c>
      <c r="BB1837" s="14">
        <v>0.19516235543112401</v>
      </c>
      <c r="BC1837" s="14">
        <v>0.21272969148228499</v>
      </c>
      <c r="BD1837" s="14">
        <v>0.16840961683324901</v>
      </c>
      <c r="BE1837" s="14">
        <v>0.17991527921313599</v>
      </c>
      <c r="BF1837" s="14">
        <v>0.19661615520797299</v>
      </c>
      <c r="BG1837" s="14">
        <v>0.203244112326012</v>
      </c>
      <c r="BH1837" s="14">
        <v>0.20506929703600901</v>
      </c>
      <c r="BI1837" s="14">
        <v>0.25816653670245998</v>
      </c>
      <c r="BJ1837" s="14">
        <v>0.22066774052330501</v>
      </c>
      <c r="BK1837" s="14">
        <v>0.19192660271846401</v>
      </c>
      <c r="BL1837" s="14">
        <v>0.185185660015313</v>
      </c>
      <c r="BM1837" s="14">
        <v>0.19526760653794401</v>
      </c>
      <c r="BN1837" s="14">
        <v>0.22621440192391101</v>
      </c>
      <c r="BO1837" s="14"/>
      <c r="BP1837" s="14">
        <v>0.229062621438545</v>
      </c>
      <c r="BQ1837" s="14">
        <v>0.18259450825117199</v>
      </c>
      <c r="BR1837" s="14">
        <v>0.219218689568591</v>
      </c>
      <c r="BS1837" s="14">
        <v>0.207127495352011</v>
      </c>
      <c r="BT1837" s="14">
        <v>0.16164578044973399</v>
      </c>
      <c r="BU1837" s="14">
        <v>0.17398084931451199</v>
      </c>
      <c r="BV1837" s="14"/>
      <c r="BW1837" s="14">
        <v>0.16433955231693501</v>
      </c>
      <c r="BX1837" s="14">
        <v>0.21273678265190399</v>
      </c>
      <c r="BY1837" s="14" t="s">
        <v>120</v>
      </c>
      <c r="BZ1837" s="14">
        <v>0.181830983640653</v>
      </c>
      <c r="CA1837" s="14">
        <v>0.221594077581758</v>
      </c>
      <c r="CB1837" s="14">
        <v>0.25478371512984999</v>
      </c>
      <c r="CC1837" s="14">
        <v>0.24896905020105001</v>
      </c>
      <c r="CD1837" s="14"/>
      <c r="CE1837" s="14">
        <v>0.26177061167848897</v>
      </c>
      <c r="CF1837" s="14">
        <v>0.18051899689694201</v>
      </c>
      <c r="CG1837" s="14">
        <v>0.18926474473889299</v>
      </c>
      <c r="CH1837" s="14">
        <v>0.17844580397269699</v>
      </c>
      <c r="CI1837" s="14"/>
      <c r="CJ1837" s="14">
        <v>0.16188343722762899</v>
      </c>
      <c r="CK1837" s="14">
        <v>0.20698319958457001</v>
      </c>
      <c r="CL1837" s="14">
        <v>0.20500912241394101</v>
      </c>
      <c r="CM1837" s="14">
        <v>0.24832914994042399</v>
      </c>
      <c r="CN1837" s="14"/>
      <c r="CO1837" s="14">
        <v>0.18714185450459001</v>
      </c>
      <c r="CP1837" s="14">
        <v>0.19780709433685301</v>
      </c>
      <c r="CQ1837" s="14"/>
      <c r="CR1837" s="14">
        <v>0.16840315215988</v>
      </c>
      <c r="CS1837" s="14">
        <v>0.19878823340473001</v>
      </c>
    </row>
    <row r="1838" spans="2:97" x14ac:dyDescent="0.3">
      <c r="B1838" t="s">
        <v>233</v>
      </c>
      <c r="C1838" s="14">
        <v>8.2474646232776505E-2</v>
      </c>
      <c r="D1838" s="14">
        <v>9.66093792454671E-2</v>
      </c>
      <c r="E1838" s="14">
        <v>6.7988607422246106E-2</v>
      </c>
      <c r="F1838" s="14"/>
      <c r="G1838" s="14">
        <v>6.5750391888869497E-2</v>
      </c>
      <c r="H1838" s="14">
        <v>0.10424709557478699</v>
      </c>
      <c r="I1838" s="14">
        <v>0.11608206688435201</v>
      </c>
      <c r="J1838" s="14">
        <v>7.5338479798606403E-2</v>
      </c>
      <c r="K1838" s="14">
        <v>8.2839385212369096E-2</v>
      </c>
      <c r="L1838" s="14">
        <v>5.3999402171863699E-2</v>
      </c>
      <c r="M1838" s="14"/>
      <c r="N1838" s="14">
        <v>0.102394277665287</v>
      </c>
      <c r="O1838" s="14">
        <v>8.5902352879945507E-2</v>
      </c>
      <c r="P1838" s="14">
        <v>8.1857304297811601E-2</v>
      </c>
      <c r="Q1838" s="14">
        <v>5.8978112174116901E-2</v>
      </c>
      <c r="R1838" s="14"/>
      <c r="S1838" s="14">
        <v>9.4189418354252999E-2</v>
      </c>
      <c r="T1838" s="14">
        <v>8.2311236309884794E-2</v>
      </c>
      <c r="U1838" s="14">
        <v>8.7837070648175697E-2</v>
      </c>
      <c r="V1838" s="14">
        <v>9.4070247034904506E-2</v>
      </c>
      <c r="W1838" s="14">
        <v>5.1930866818427998E-2</v>
      </c>
      <c r="X1838" s="14">
        <v>9.8220651779911794E-2</v>
      </c>
      <c r="Y1838" s="14">
        <v>9.4369035018424502E-2</v>
      </c>
      <c r="Z1838" s="14">
        <v>6.0970028136797201E-2</v>
      </c>
      <c r="AA1838" s="14">
        <v>5.44422528671848E-2</v>
      </c>
      <c r="AB1838" s="14">
        <v>0.11385476994055201</v>
      </c>
      <c r="AC1838" s="14">
        <v>7.4801412855444394E-2</v>
      </c>
      <c r="AD1838" s="14">
        <v>2.1326991437822799E-2</v>
      </c>
      <c r="AE1838" s="14"/>
      <c r="AF1838" s="14">
        <v>3.2899197649253302E-2</v>
      </c>
      <c r="AG1838" s="14">
        <v>0.135142818274643</v>
      </c>
      <c r="AH1838" s="14">
        <v>9.0775696492947602E-2</v>
      </c>
      <c r="AI1838" s="14">
        <v>3.6444714732535001E-2</v>
      </c>
      <c r="AJ1838" s="14">
        <v>3.3565301302835103E-2</v>
      </c>
      <c r="AK1838" s="14"/>
      <c r="AL1838" s="14">
        <v>0.15074025116631701</v>
      </c>
      <c r="AM1838" s="14">
        <v>4.3286778633721101E-2</v>
      </c>
      <c r="AN1838" s="14">
        <v>8.1795853833809398E-2</v>
      </c>
      <c r="AO1838" s="14">
        <v>4.4938351923636197E-2</v>
      </c>
      <c r="AP1838" s="14">
        <v>8.8824216794784694E-2</v>
      </c>
      <c r="AQ1838" s="14">
        <v>5.8195250801239301E-2</v>
      </c>
      <c r="AR1838" s="14"/>
      <c r="AS1838" s="14">
        <v>7.3820492098419996E-2</v>
      </c>
      <c r="AT1838" s="14">
        <v>5.9712236109161397E-2</v>
      </c>
      <c r="AU1838" s="14">
        <v>9.8263341201802995E-2</v>
      </c>
      <c r="AV1838" s="14">
        <v>0.102110101891947</v>
      </c>
      <c r="AW1838" s="14">
        <v>0.14232066385239101</v>
      </c>
      <c r="AX1838" s="14"/>
      <c r="AY1838" s="14">
        <v>0</v>
      </c>
      <c r="AZ1838" s="14">
        <v>4.0944512054320897E-2</v>
      </c>
      <c r="BA1838" s="14">
        <v>6.6271136663332203E-2</v>
      </c>
      <c r="BB1838" s="14">
        <v>4.8542537802667998E-2</v>
      </c>
      <c r="BC1838" s="14">
        <v>3.7745039434775599E-2</v>
      </c>
      <c r="BD1838" s="14">
        <v>5.9499357915771503E-2</v>
      </c>
      <c r="BE1838" s="14">
        <v>0.104571603576151</v>
      </c>
      <c r="BF1838" s="14">
        <v>6.7781427195825306E-2</v>
      </c>
      <c r="BG1838" s="14">
        <v>7.9532476419835393E-2</v>
      </c>
      <c r="BH1838" s="14">
        <v>0.110364015261502</v>
      </c>
      <c r="BI1838" s="14">
        <v>0.111313171210603</v>
      </c>
      <c r="BJ1838" s="14">
        <v>8.5886618692197603E-2</v>
      </c>
      <c r="BK1838" s="14">
        <v>9.5594873806941594E-2</v>
      </c>
      <c r="BL1838" s="14">
        <v>6.7825793565068807E-2</v>
      </c>
      <c r="BM1838" s="14">
        <v>0.186777427902071</v>
      </c>
      <c r="BN1838" s="14">
        <v>0.14532692633331301</v>
      </c>
      <c r="BO1838" s="14"/>
      <c r="BP1838" s="14">
        <v>8.9250390306812796E-2</v>
      </c>
      <c r="BQ1838" s="14">
        <v>7.7425716425797E-2</v>
      </c>
      <c r="BR1838" s="14">
        <v>8.2828531538494204E-2</v>
      </c>
      <c r="BS1838" s="14">
        <v>0.106425397673282</v>
      </c>
      <c r="BT1838" s="14">
        <v>5.7119426016598897E-2</v>
      </c>
      <c r="BU1838" s="14">
        <v>4.1715013033117102E-2</v>
      </c>
      <c r="BV1838" s="14"/>
      <c r="BW1838" s="14">
        <v>7.9268752458223096E-2</v>
      </c>
      <c r="BX1838" s="14">
        <v>9.5410444491124694E-2</v>
      </c>
      <c r="BY1838" s="14" t="s">
        <v>120</v>
      </c>
      <c r="BZ1838" s="14">
        <v>7.2785700370212494E-2</v>
      </c>
      <c r="CA1838" s="14">
        <v>5.0354133061909903E-2</v>
      </c>
      <c r="CB1838" s="14">
        <v>8.6658258935613394E-2</v>
      </c>
      <c r="CC1838" s="14">
        <v>0.126189928264415</v>
      </c>
      <c r="CD1838" s="14"/>
      <c r="CE1838" s="14">
        <v>8.6728098629624703E-2</v>
      </c>
      <c r="CF1838" s="14">
        <v>0.106242291386348</v>
      </c>
      <c r="CG1838" s="14">
        <v>7.1610488227136906E-2</v>
      </c>
      <c r="CH1838" s="14">
        <v>7.3080861578148207E-2</v>
      </c>
      <c r="CI1838" s="14"/>
      <c r="CJ1838" s="14">
        <v>5.0206851513550997E-2</v>
      </c>
      <c r="CK1838" s="14">
        <v>0.105726284132349</v>
      </c>
      <c r="CL1838" s="14">
        <v>8.3309525405948104E-2</v>
      </c>
      <c r="CM1838" s="14">
        <v>8.9552797541664494E-2</v>
      </c>
      <c r="CN1838" s="14"/>
      <c r="CO1838" s="14">
        <v>0.109538863718316</v>
      </c>
      <c r="CP1838" s="14">
        <v>7.7879471803603398E-2</v>
      </c>
      <c r="CQ1838" s="14"/>
      <c r="CR1838" s="14">
        <v>8.6072389159029497E-2</v>
      </c>
      <c r="CS1838" s="14">
        <v>8.3259249866113494E-2</v>
      </c>
    </row>
    <row r="1839" spans="2:97" x14ac:dyDescent="0.3">
      <c r="B1839" t="s">
        <v>234</v>
      </c>
      <c r="C1839" s="14">
        <v>2.85708057759946E-2</v>
      </c>
      <c r="D1839" s="14">
        <v>3.1899396887188E-2</v>
      </c>
      <c r="E1839" s="14">
        <v>2.42270010746975E-2</v>
      </c>
      <c r="F1839" s="14"/>
      <c r="G1839" s="14">
        <v>2.0202260860943299E-2</v>
      </c>
      <c r="H1839" s="14">
        <v>3.5799529799097701E-2</v>
      </c>
      <c r="I1839" s="14">
        <v>2.2570966046845501E-2</v>
      </c>
      <c r="J1839" s="14">
        <v>3.8086078314377797E-2</v>
      </c>
      <c r="K1839" s="14">
        <v>2.32485474511685E-2</v>
      </c>
      <c r="L1839" s="14">
        <v>2.89518016486238E-2</v>
      </c>
      <c r="M1839" s="14"/>
      <c r="N1839" s="14">
        <v>3.06826407980825E-2</v>
      </c>
      <c r="O1839" s="14">
        <v>1.51578736608516E-2</v>
      </c>
      <c r="P1839" s="14">
        <v>3.02213604415369E-2</v>
      </c>
      <c r="Q1839" s="14">
        <v>3.9106991258448201E-2</v>
      </c>
      <c r="R1839" s="14"/>
      <c r="S1839" s="14">
        <v>4.9393972801129199E-2</v>
      </c>
      <c r="T1839" s="14">
        <v>2.83989393917271E-2</v>
      </c>
      <c r="U1839" s="14">
        <v>4.1103981067131798E-2</v>
      </c>
      <c r="V1839" s="14">
        <v>1.5074624639453501E-2</v>
      </c>
      <c r="W1839" s="14">
        <v>1.3347492839251201E-2</v>
      </c>
      <c r="X1839" s="14">
        <v>1.07574259163663E-2</v>
      </c>
      <c r="Y1839" s="14">
        <v>1.12543330431091E-2</v>
      </c>
      <c r="Z1839" s="14">
        <v>2.3255380535018601E-2</v>
      </c>
      <c r="AA1839" s="14">
        <v>3.9936935049910798E-2</v>
      </c>
      <c r="AB1839" s="14">
        <v>1.08020784811941E-2</v>
      </c>
      <c r="AC1839" s="14">
        <v>8.3968594854959805E-2</v>
      </c>
      <c r="AD1839" s="14">
        <v>0</v>
      </c>
      <c r="AE1839" s="14"/>
      <c r="AF1839" s="14">
        <v>3.0872725545616299E-2</v>
      </c>
      <c r="AG1839" s="14">
        <v>3.6834219890333801E-2</v>
      </c>
      <c r="AH1839" s="14">
        <v>1.5815902408154701E-2</v>
      </c>
      <c r="AI1839" s="14">
        <v>3.6215538990984002E-2</v>
      </c>
      <c r="AJ1839" s="14">
        <v>1.9333656494553899E-2</v>
      </c>
      <c r="AK1839" s="14"/>
      <c r="AL1839" s="14">
        <v>4.1480757002696197E-2</v>
      </c>
      <c r="AM1839" s="14">
        <v>2.92824553931346E-2</v>
      </c>
      <c r="AN1839" s="14">
        <v>1.4029139380651401E-2</v>
      </c>
      <c r="AO1839" s="14">
        <v>2.2992426558181501E-2</v>
      </c>
      <c r="AP1839" s="14">
        <v>5.0594765754788398E-2</v>
      </c>
      <c r="AQ1839" s="14">
        <v>5.8497892768469102E-3</v>
      </c>
      <c r="AR1839" s="14"/>
      <c r="AS1839" s="14">
        <v>4.0709363045006802E-2</v>
      </c>
      <c r="AT1839" s="14">
        <v>2.6953419233644499E-2</v>
      </c>
      <c r="AU1839" s="14">
        <v>1.96573846212772E-2</v>
      </c>
      <c r="AV1839" s="14">
        <v>2.1722485787078801E-2</v>
      </c>
      <c r="AW1839" s="14">
        <v>8.1586628438676298E-2</v>
      </c>
      <c r="AX1839" s="14"/>
      <c r="AY1839" s="14">
        <v>0</v>
      </c>
      <c r="AZ1839" s="14">
        <v>6.2666492244358898E-2</v>
      </c>
      <c r="BA1839" s="14">
        <v>4.3364103083830999E-2</v>
      </c>
      <c r="BB1839" s="14">
        <v>5.6679478707923697E-2</v>
      </c>
      <c r="BC1839" s="14">
        <v>3.75664763979522E-2</v>
      </c>
      <c r="BD1839" s="14">
        <v>1.7653918547086301E-2</v>
      </c>
      <c r="BE1839" s="14">
        <v>1.94038079106475E-2</v>
      </c>
      <c r="BF1839" s="14">
        <v>3.9728275218262499E-2</v>
      </c>
      <c r="BG1839" s="14">
        <v>3.98457893791467E-2</v>
      </c>
      <c r="BH1839" s="14">
        <v>1.55872214041803E-2</v>
      </c>
      <c r="BI1839" s="14">
        <v>5.1069011930361804E-3</v>
      </c>
      <c r="BJ1839" s="14">
        <v>1.5072292099380101E-2</v>
      </c>
      <c r="BK1839" s="14">
        <v>0</v>
      </c>
      <c r="BL1839" s="14">
        <v>9.0581200565869893E-2</v>
      </c>
      <c r="BM1839" s="14">
        <v>1.9200475013293999E-2</v>
      </c>
      <c r="BN1839" s="14">
        <v>1.9332413056078499E-2</v>
      </c>
      <c r="BO1839" s="14"/>
      <c r="BP1839" s="14">
        <v>4.8047051636087697E-2</v>
      </c>
      <c r="BQ1839" s="14">
        <v>1.6566369746394499E-2</v>
      </c>
      <c r="BR1839" s="14">
        <v>2.4172005005849401E-2</v>
      </c>
      <c r="BS1839" s="14">
        <v>2.2495003455728399E-2</v>
      </c>
      <c r="BT1839" s="14">
        <v>2.8126532524010098E-2</v>
      </c>
      <c r="BU1839" s="14">
        <v>3.8628764751681401E-2</v>
      </c>
      <c r="BV1839" s="14"/>
      <c r="BW1839" s="14">
        <v>3.3391135239755801E-2</v>
      </c>
      <c r="BX1839" s="14">
        <v>1.98503417943817E-2</v>
      </c>
      <c r="BY1839" s="14" t="s">
        <v>120</v>
      </c>
      <c r="BZ1839" s="14">
        <v>5.3250236020075899E-2</v>
      </c>
      <c r="CA1839" s="14">
        <v>3.11604407259795E-2</v>
      </c>
      <c r="CB1839" s="14">
        <v>2.0508244064420301E-2</v>
      </c>
      <c r="CC1839" s="14">
        <v>1.1206580445284E-2</v>
      </c>
      <c r="CD1839" s="14"/>
      <c r="CE1839" s="14">
        <v>2.1422772772023601E-2</v>
      </c>
      <c r="CF1839" s="14">
        <v>2.8148309938991999E-2</v>
      </c>
      <c r="CG1839" s="14">
        <v>3.9583485402127798E-2</v>
      </c>
      <c r="CH1839" s="14">
        <v>3.3369896362123598E-2</v>
      </c>
      <c r="CI1839" s="14"/>
      <c r="CJ1839" s="14">
        <v>3.8432800390213399E-2</v>
      </c>
      <c r="CK1839" s="14">
        <v>1.7058769573300998E-2</v>
      </c>
      <c r="CL1839" s="14">
        <v>3.02983372442725E-2</v>
      </c>
      <c r="CM1839" s="14">
        <v>2.3177896836739501E-2</v>
      </c>
      <c r="CN1839" s="14"/>
      <c r="CO1839" s="14">
        <v>3.2291266878160703E-2</v>
      </c>
      <c r="CP1839" s="14">
        <v>2.8568752790553299E-2</v>
      </c>
      <c r="CQ1839" s="14"/>
      <c r="CR1839" s="14">
        <v>5.0227545567374202E-2</v>
      </c>
      <c r="CS1839" s="14">
        <v>2.75355171551681E-2</v>
      </c>
    </row>
    <row r="1840" spans="2:97" x14ac:dyDescent="0.3">
      <c r="B1840" t="s">
        <v>92</v>
      </c>
      <c r="C1840" s="14">
        <v>2.9937897584198001E-2</v>
      </c>
      <c r="D1840" s="14">
        <v>2.1036852221882198E-2</v>
      </c>
      <c r="E1840" s="14">
        <v>3.8733488091018599E-2</v>
      </c>
      <c r="F1840" s="14"/>
      <c r="G1840" s="14">
        <v>3.3231871113200903E-2</v>
      </c>
      <c r="H1840" s="14">
        <v>2.95432120228468E-2</v>
      </c>
      <c r="I1840" s="14">
        <v>2.8963456822358902E-2</v>
      </c>
      <c r="J1840" s="14">
        <v>3.05059473994625E-2</v>
      </c>
      <c r="K1840" s="14">
        <v>3.5385768351609698E-2</v>
      </c>
      <c r="L1840" s="14">
        <v>2.4754357998143399E-2</v>
      </c>
      <c r="M1840" s="14"/>
      <c r="N1840" s="14">
        <v>2.318053555361E-2</v>
      </c>
      <c r="O1840" s="14">
        <v>2.6592652890402101E-2</v>
      </c>
      <c r="P1840" s="14">
        <v>2.7720832780262199E-2</v>
      </c>
      <c r="Q1840" s="14">
        <v>4.1048204107404597E-2</v>
      </c>
      <c r="R1840" s="14"/>
      <c r="S1840" s="14">
        <v>2.92308021418878E-2</v>
      </c>
      <c r="T1840" s="14">
        <v>2.41652698932028E-2</v>
      </c>
      <c r="U1840" s="14">
        <v>5.2111770765083901E-2</v>
      </c>
      <c r="V1840" s="14">
        <v>1.0504808192716699E-2</v>
      </c>
      <c r="W1840" s="14">
        <v>2.0401893996070501E-2</v>
      </c>
      <c r="X1840" s="14">
        <v>3.8986638555987399E-2</v>
      </c>
      <c r="Y1840" s="14">
        <v>2.3007951900908302E-2</v>
      </c>
      <c r="Z1840" s="14">
        <v>1.2139627006635E-2</v>
      </c>
      <c r="AA1840" s="14">
        <v>3.5475418022369302E-2</v>
      </c>
      <c r="AB1840" s="14">
        <v>4.5045953673472999E-2</v>
      </c>
      <c r="AC1840" s="14">
        <v>3.3323551585409499E-2</v>
      </c>
      <c r="AD1840" s="14">
        <v>2.3270390028205599E-2</v>
      </c>
      <c r="AE1840" s="14"/>
      <c r="AF1840" s="14">
        <v>1.7648384354768398E-2</v>
      </c>
      <c r="AG1840" s="14">
        <v>2.1042409436089999E-2</v>
      </c>
      <c r="AH1840" s="14">
        <v>3.8939812915703899E-2</v>
      </c>
      <c r="AI1840" s="14">
        <v>1.9055802789349999E-2</v>
      </c>
      <c r="AJ1840" s="14">
        <v>5.1467270436430498E-2</v>
      </c>
      <c r="AK1840" s="14"/>
      <c r="AL1840" s="14">
        <v>2.4100625230856099E-2</v>
      </c>
      <c r="AM1840" s="14">
        <v>1.4857652959742999E-2</v>
      </c>
      <c r="AN1840" s="14">
        <v>2.9488596053425201E-2</v>
      </c>
      <c r="AO1840" s="14">
        <v>1.8838037966518201E-2</v>
      </c>
      <c r="AP1840" s="14">
        <v>5.2356064603146103E-2</v>
      </c>
      <c r="AQ1840" s="14">
        <v>6.3373330080139997E-2</v>
      </c>
      <c r="AR1840" s="14"/>
      <c r="AS1840" s="14">
        <v>3.3843095100487199E-2</v>
      </c>
      <c r="AT1840" s="14">
        <v>3.6959019782474303E-2</v>
      </c>
      <c r="AU1840" s="14">
        <v>2.4584010607304502E-2</v>
      </c>
      <c r="AV1840" s="14">
        <v>1.90287317922164E-2</v>
      </c>
      <c r="AW1840" s="14">
        <v>0</v>
      </c>
      <c r="AX1840" s="14"/>
      <c r="AY1840" s="14">
        <v>6.98658133277512E-2</v>
      </c>
      <c r="AZ1840" s="14">
        <v>6.7635148084603997E-2</v>
      </c>
      <c r="BA1840" s="14">
        <v>3.6118613411676902E-2</v>
      </c>
      <c r="BB1840" s="14">
        <v>3.3616070777616303E-2</v>
      </c>
      <c r="BC1840" s="14">
        <v>4.7461650573630498E-2</v>
      </c>
      <c r="BD1840" s="14">
        <v>4.0676653428147497E-2</v>
      </c>
      <c r="BE1840" s="14">
        <v>3.87999392940283E-2</v>
      </c>
      <c r="BF1840" s="14">
        <v>1.3154804381261501E-2</v>
      </c>
      <c r="BG1840" s="14">
        <v>2.1804951794817399E-2</v>
      </c>
      <c r="BH1840" s="14">
        <v>3.2485440610878102E-2</v>
      </c>
      <c r="BI1840" s="14">
        <v>1.94208704581301E-2</v>
      </c>
      <c r="BJ1840" s="14">
        <v>2.8171376403798101E-2</v>
      </c>
      <c r="BK1840" s="14">
        <v>0</v>
      </c>
      <c r="BL1840" s="14">
        <v>0</v>
      </c>
      <c r="BM1840" s="14">
        <v>0</v>
      </c>
      <c r="BN1840" s="14">
        <v>0</v>
      </c>
      <c r="BO1840" s="14"/>
      <c r="BP1840" s="14">
        <v>1.8375489349077099E-2</v>
      </c>
      <c r="BQ1840" s="14">
        <v>3.01382655880961E-2</v>
      </c>
      <c r="BR1840" s="14">
        <v>2.4604755971778101E-2</v>
      </c>
      <c r="BS1840" s="14">
        <v>4.4631002420962802E-2</v>
      </c>
      <c r="BT1840" s="14">
        <v>4.6568596129671701E-2</v>
      </c>
      <c r="BU1840" s="14">
        <v>9.7248971455972701E-3</v>
      </c>
      <c r="BV1840" s="14"/>
      <c r="BW1840" s="14">
        <v>2.5456850175328401E-2</v>
      </c>
      <c r="BX1840" s="14">
        <v>2.6707045769964799E-2</v>
      </c>
      <c r="BY1840" s="14" t="s">
        <v>120</v>
      </c>
      <c r="BZ1840" s="14">
        <v>3.3653699755447998E-2</v>
      </c>
      <c r="CA1840" s="14">
        <v>4.6527824679248403E-2</v>
      </c>
      <c r="CB1840" s="14">
        <v>2.66852493399765E-2</v>
      </c>
      <c r="CC1840" s="14">
        <v>6.3864672139521697E-2</v>
      </c>
      <c r="CD1840" s="14"/>
      <c r="CE1840" s="14">
        <v>3.0170751701964399E-2</v>
      </c>
      <c r="CF1840" s="14">
        <v>2.3193786953750899E-2</v>
      </c>
      <c r="CG1840" s="14">
        <v>4.2823325912226998E-2</v>
      </c>
      <c r="CH1840" s="14">
        <v>2.59645279981317E-2</v>
      </c>
      <c r="CI1840" s="14"/>
      <c r="CJ1840" s="14">
        <v>3.5635629811310299E-2</v>
      </c>
      <c r="CK1840" s="14">
        <v>2.5110189845260301E-2</v>
      </c>
      <c r="CL1840" s="14">
        <v>2.7014401786072E-2</v>
      </c>
      <c r="CM1840" s="14">
        <v>5.4984259202863497E-2</v>
      </c>
      <c r="CN1840" s="14"/>
      <c r="CO1840" s="14">
        <v>1.38705635340609E-2</v>
      </c>
      <c r="CP1840" s="14">
        <v>3.1560080905641101E-2</v>
      </c>
      <c r="CQ1840" s="14"/>
      <c r="CR1840" s="14">
        <v>2.1726392771992599E-2</v>
      </c>
      <c r="CS1840" s="14">
        <v>2.8403210701679001E-2</v>
      </c>
    </row>
    <row r="1841" spans="2:97" x14ac:dyDescent="0.3">
      <c r="B1841" t="s">
        <v>235</v>
      </c>
      <c r="C1841" s="14">
        <v>0.65837003344779899</v>
      </c>
      <c r="D1841" s="14">
        <v>0.631089301339123</v>
      </c>
      <c r="E1841" s="14">
        <v>0.68611983846730396</v>
      </c>
      <c r="F1841" s="14"/>
      <c r="G1841" s="14">
        <v>0.57296295370980999</v>
      </c>
      <c r="H1841" s="14">
        <v>0.58885729911914797</v>
      </c>
      <c r="I1841" s="14">
        <v>0.640544786392788</v>
      </c>
      <c r="J1841" s="14">
        <v>0.69899067400940895</v>
      </c>
      <c r="K1841" s="14">
        <v>0.69444849018805699</v>
      </c>
      <c r="L1841" s="14">
        <v>0.72878751474050896</v>
      </c>
      <c r="M1841" s="14"/>
      <c r="N1841" s="14">
        <v>0.631589710792961</v>
      </c>
      <c r="O1841" s="14">
        <v>0.64373281436994301</v>
      </c>
      <c r="P1841" s="14">
        <v>0.67530625882867601</v>
      </c>
      <c r="Q1841" s="14">
        <v>0.68541002336205603</v>
      </c>
      <c r="R1841" s="14"/>
      <c r="S1841" s="14">
        <v>0.61059950024029497</v>
      </c>
      <c r="T1841" s="14">
        <v>0.69264302996545302</v>
      </c>
      <c r="U1841" s="14">
        <v>0.66609540755528895</v>
      </c>
      <c r="V1841" s="14">
        <v>0.65099586265268605</v>
      </c>
      <c r="W1841" s="14">
        <v>0.72320143730053699</v>
      </c>
      <c r="X1841" s="14">
        <v>0.66734234762826805</v>
      </c>
      <c r="Y1841" s="14">
        <v>0.63093841615054902</v>
      </c>
      <c r="Z1841" s="14">
        <v>0.69277086537500498</v>
      </c>
      <c r="AA1841" s="14">
        <v>0.63570170615330801</v>
      </c>
      <c r="AB1841" s="14">
        <v>0.63472586021598598</v>
      </c>
      <c r="AC1841" s="14">
        <v>0.67322564303925403</v>
      </c>
      <c r="AD1841" s="14">
        <v>0.71358813793690601</v>
      </c>
      <c r="AE1841" s="14"/>
      <c r="AF1841" s="14">
        <v>0.76974015091127401</v>
      </c>
      <c r="AG1841" s="14">
        <v>0.573579274911027</v>
      </c>
      <c r="AH1841" s="14">
        <v>0.68082259256858102</v>
      </c>
      <c r="AI1841" s="14">
        <v>0.767060474275858</v>
      </c>
      <c r="AJ1841" s="14">
        <v>0.66901038823639603</v>
      </c>
      <c r="AK1841" s="14"/>
      <c r="AL1841" s="14">
        <v>0.51091454161874394</v>
      </c>
      <c r="AM1841" s="14">
        <v>0.73832505491573697</v>
      </c>
      <c r="AN1841" s="14">
        <v>0.68371348711396496</v>
      </c>
      <c r="AO1841" s="14">
        <v>0.77249593603161104</v>
      </c>
      <c r="AP1841" s="14">
        <v>0.60890543563368404</v>
      </c>
      <c r="AQ1841" s="14">
        <v>0.68556245490989398</v>
      </c>
      <c r="AR1841" s="14"/>
      <c r="AS1841" s="14">
        <v>0.68647573050089905</v>
      </c>
      <c r="AT1841" s="14">
        <v>0.67295129793517505</v>
      </c>
      <c r="AU1841" s="14">
        <v>0.62111421105062803</v>
      </c>
      <c r="AV1841" s="14">
        <v>0.65881575766045497</v>
      </c>
      <c r="AW1841" s="14">
        <v>0.52650685426133004</v>
      </c>
      <c r="AX1841" s="14"/>
      <c r="AY1841" s="14">
        <v>0.86076372715224503</v>
      </c>
      <c r="AZ1841" s="14">
        <v>0.59673560235147005</v>
      </c>
      <c r="BA1841" s="14">
        <v>0.68577561358178296</v>
      </c>
      <c r="BB1841" s="14">
        <v>0.66599955728066795</v>
      </c>
      <c r="BC1841" s="14">
        <v>0.66449714211135602</v>
      </c>
      <c r="BD1841" s="14">
        <v>0.713760453275746</v>
      </c>
      <c r="BE1841" s="14">
        <v>0.65730937000603795</v>
      </c>
      <c r="BF1841" s="14">
        <v>0.68271933799667694</v>
      </c>
      <c r="BG1841" s="14">
        <v>0.65557267008018805</v>
      </c>
      <c r="BH1841" s="14">
        <v>0.63649402568742997</v>
      </c>
      <c r="BI1841" s="14">
        <v>0.60599252043577001</v>
      </c>
      <c r="BJ1841" s="14">
        <v>0.65020197228131904</v>
      </c>
      <c r="BK1841" s="14">
        <v>0.71247852347459495</v>
      </c>
      <c r="BL1841" s="14">
        <v>0.65640734585374805</v>
      </c>
      <c r="BM1841" s="14">
        <v>0.59875449054669105</v>
      </c>
      <c r="BN1841" s="14">
        <v>0.60912625868669801</v>
      </c>
      <c r="BO1841" s="14"/>
      <c r="BP1841" s="14">
        <v>0.61526444726947804</v>
      </c>
      <c r="BQ1841" s="14">
        <v>0.69327513998853996</v>
      </c>
      <c r="BR1841" s="14">
        <v>0.64917601791528801</v>
      </c>
      <c r="BS1841" s="14">
        <v>0.61932110109801697</v>
      </c>
      <c r="BT1841" s="14">
        <v>0.70653966487998499</v>
      </c>
      <c r="BU1841" s="14">
        <v>0.73595047575509198</v>
      </c>
      <c r="BV1841" s="14"/>
      <c r="BW1841" s="14">
        <v>0.697543709809757</v>
      </c>
      <c r="BX1841" s="14">
        <v>0.64529538529262498</v>
      </c>
      <c r="BY1841" s="14" t="s">
        <v>120</v>
      </c>
      <c r="BZ1841" s="14">
        <v>0.65847938021361097</v>
      </c>
      <c r="CA1841" s="14">
        <v>0.65036352395110397</v>
      </c>
      <c r="CB1841" s="14">
        <v>0.61136453253014</v>
      </c>
      <c r="CC1841" s="14">
        <v>0.54976976894972895</v>
      </c>
      <c r="CD1841" s="14"/>
      <c r="CE1841" s="14">
        <v>0.59990776521789901</v>
      </c>
      <c r="CF1841" s="14">
        <v>0.661896614823967</v>
      </c>
      <c r="CG1841" s="14">
        <v>0.656717955719615</v>
      </c>
      <c r="CH1841" s="14">
        <v>0.68913891008889905</v>
      </c>
      <c r="CI1841" s="14"/>
      <c r="CJ1841" s="14">
        <v>0.71384128105729605</v>
      </c>
      <c r="CK1841" s="14">
        <v>0.645121556864519</v>
      </c>
      <c r="CL1841" s="14">
        <v>0.65436861314976702</v>
      </c>
      <c r="CM1841" s="14">
        <v>0.58395589647830803</v>
      </c>
      <c r="CN1841" s="14"/>
      <c r="CO1841" s="14">
        <v>0.65715745136487302</v>
      </c>
      <c r="CP1841" s="14">
        <v>0.66418460016334901</v>
      </c>
      <c r="CQ1841" s="14"/>
      <c r="CR1841" s="14">
        <v>0.67357052034172304</v>
      </c>
      <c r="CS1841" s="14">
        <v>0.66201378887230899</v>
      </c>
    </row>
    <row r="1842" spans="2:97" x14ac:dyDescent="0.3">
      <c r="B1842" t="s">
        <v>236</v>
      </c>
      <c r="C1842" s="14">
        <v>0.111045452008771</v>
      </c>
      <c r="D1842" s="14">
        <v>0.12850877613265499</v>
      </c>
      <c r="E1842" s="14">
        <v>9.2215608496943699E-2</v>
      </c>
      <c r="F1842" s="14"/>
      <c r="G1842" s="14">
        <v>8.59526527498128E-2</v>
      </c>
      <c r="H1842" s="14">
        <v>0.14004662537388499</v>
      </c>
      <c r="I1842" s="14">
        <v>0.13865303293119799</v>
      </c>
      <c r="J1842" s="14">
        <v>0.11342455811298401</v>
      </c>
      <c r="K1842" s="14">
        <v>0.106087932663538</v>
      </c>
      <c r="L1842" s="14">
        <v>8.2951203820487401E-2</v>
      </c>
      <c r="M1842" s="14"/>
      <c r="N1842" s="14">
        <v>0.13307691846337</v>
      </c>
      <c r="O1842" s="14">
        <v>0.10106022654079699</v>
      </c>
      <c r="P1842" s="14">
        <v>0.11207866473934899</v>
      </c>
      <c r="Q1842" s="14">
        <v>9.8085103432565102E-2</v>
      </c>
      <c r="R1842" s="14"/>
      <c r="S1842" s="14">
        <v>0.14358339115538199</v>
      </c>
      <c r="T1842" s="14">
        <v>0.110710175701612</v>
      </c>
      <c r="U1842" s="14">
        <v>0.12894105171530701</v>
      </c>
      <c r="V1842" s="14">
        <v>0.109144871674358</v>
      </c>
      <c r="W1842" s="14">
        <v>6.5278359657679197E-2</v>
      </c>
      <c r="X1842" s="14">
        <v>0.108978077696278</v>
      </c>
      <c r="Y1842" s="14">
        <v>0.105623368061534</v>
      </c>
      <c r="Z1842" s="14">
        <v>8.4225408671815799E-2</v>
      </c>
      <c r="AA1842" s="14">
        <v>9.4379187917095597E-2</v>
      </c>
      <c r="AB1842" s="14">
        <v>0.124656848421746</v>
      </c>
      <c r="AC1842" s="14">
        <v>0.158770007710404</v>
      </c>
      <c r="AD1842" s="14">
        <v>2.1326991437822799E-2</v>
      </c>
      <c r="AE1842" s="14"/>
      <c r="AF1842" s="14">
        <v>6.3771923194869698E-2</v>
      </c>
      <c r="AG1842" s="14">
        <v>0.171977038164977</v>
      </c>
      <c r="AH1842" s="14">
        <v>0.10659159890110199</v>
      </c>
      <c r="AI1842" s="14">
        <v>7.2660253723519003E-2</v>
      </c>
      <c r="AJ1842" s="14">
        <v>5.2898957797389103E-2</v>
      </c>
      <c r="AK1842" s="14"/>
      <c r="AL1842" s="14">
        <v>0.192221008169014</v>
      </c>
      <c r="AM1842" s="14">
        <v>7.2569234026855695E-2</v>
      </c>
      <c r="AN1842" s="14">
        <v>9.5824993214460794E-2</v>
      </c>
      <c r="AO1842" s="14">
        <v>6.7930778481817694E-2</v>
      </c>
      <c r="AP1842" s="14">
        <v>0.139418982549573</v>
      </c>
      <c r="AQ1842" s="14">
        <v>6.4045040078086202E-2</v>
      </c>
      <c r="AR1842" s="14"/>
      <c r="AS1842" s="14">
        <v>0.11452985514342701</v>
      </c>
      <c r="AT1842" s="14">
        <v>8.6665655342805903E-2</v>
      </c>
      <c r="AU1842" s="14">
        <v>0.11792072582308</v>
      </c>
      <c r="AV1842" s="14">
        <v>0.123832587679026</v>
      </c>
      <c r="AW1842" s="14">
        <v>0.22390729229106801</v>
      </c>
      <c r="AX1842" s="14"/>
      <c r="AY1842" s="14">
        <v>0</v>
      </c>
      <c r="AZ1842" s="14">
        <v>0.10361100429868</v>
      </c>
      <c r="BA1842" s="14">
        <v>0.10963523974716299</v>
      </c>
      <c r="BB1842" s="14">
        <v>0.105222016510592</v>
      </c>
      <c r="BC1842" s="14">
        <v>7.5311515832727799E-2</v>
      </c>
      <c r="BD1842" s="14">
        <v>7.71532764628578E-2</v>
      </c>
      <c r="BE1842" s="14">
        <v>0.123975411486798</v>
      </c>
      <c r="BF1842" s="14">
        <v>0.107509702414088</v>
      </c>
      <c r="BG1842" s="14">
        <v>0.119378265798982</v>
      </c>
      <c r="BH1842" s="14">
        <v>0.125951236665683</v>
      </c>
      <c r="BI1842" s="14">
        <v>0.116420072403639</v>
      </c>
      <c r="BJ1842" s="14">
        <v>0.100958910791578</v>
      </c>
      <c r="BK1842" s="14">
        <v>9.5594873806941594E-2</v>
      </c>
      <c r="BL1842" s="14">
        <v>0.15840699413093901</v>
      </c>
      <c r="BM1842" s="14">
        <v>0.205977902915365</v>
      </c>
      <c r="BN1842" s="14">
        <v>0.16465933938939101</v>
      </c>
      <c r="BO1842" s="14"/>
      <c r="BP1842" s="14">
        <v>0.137297441942901</v>
      </c>
      <c r="BQ1842" s="14">
        <v>9.3992086172191597E-2</v>
      </c>
      <c r="BR1842" s="14">
        <v>0.10700053654434399</v>
      </c>
      <c r="BS1842" s="14">
        <v>0.12892040112900999</v>
      </c>
      <c r="BT1842" s="14">
        <v>8.5245958540608902E-2</v>
      </c>
      <c r="BU1842" s="14">
        <v>8.0343777784798495E-2</v>
      </c>
      <c r="BV1842" s="14"/>
      <c r="BW1842" s="14">
        <v>0.11265988769797899</v>
      </c>
      <c r="BX1842" s="14">
        <v>0.115260786285506</v>
      </c>
      <c r="BY1842" s="14" t="s">
        <v>120</v>
      </c>
      <c r="BZ1842" s="14">
        <v>0.12603593639028801</v>
      </c>
      <c r="CA1842" s="14">
        <v>8.1514573787889399E-2</v>
      </c>
      <c r="CB1842" s="14">
        <v>0.107166503000034</v>
      </c>
      <c r="CC1842" s="14">
        <v>0.13739650870969899</v>
      </c>
      <c r="CD1842" s="14"/>
      <c r="CE1842" s="14">
        <v>0.108150871401648</v>
      </c>
      <c r="CF1842" s="14">
        <v>0.13439060132534</v>
      </c>
      <c r="CG1842" s="14">
        <v>0.111193973629265</v>
      </c>
      <c r="CH1842" s="14">
        <v>0.10645075794027201</v>
      </c>
      <c r="CI1842" s="14"/>
      <c r="CJ1842" s="14">
        <v>8.8639651903764397E-2</v>
      </c>
      <c r="CK1842" s="14">
        <v>0.12278505370565</v>
      </c>
      <c r="CL1842" s="14">
        <v>0.11360786265022101</v>
      </c>
      <c r="CM1842" s="14">
        <v>0.11273069437840399</v>
      </c>
      <c r="CN1842" s="14"/>
      <c r="CO1842" s="14">
        <v>0.14183013059647601</v>
      </c>
      <c r="CP1842" s="14">
        <v>0.106448224594157</v>
      </c>
      <c r="CQ1842" s="14"/>
      <c r="CR1842" s="14">
        <v>0.136299934726404</v>
      </c>
      <c r="CS1842" s="14">
        <v>0.11079476702128201</v>
      </c>
    </row>
    <row r="1843" spans="2:97" x14ac:dyDescent="0.3">
      <c r="B1843" t="s">
        <v>237</v>
      </c>
      <c r="C1843" s="14">
        <v>0.54732458143902796</v>
      </c>
      <c r="D1843" s="14">
        <v>0.50258052520646801</v>
      </c>
      <c r="E1843" s="14">
        <v>0.59390422997036096</v>
      </c>
      <c r="F1843" s="14"/>
      <c r="G1843" s="14">
        <v>0.48701030095999798</v>
      </c>
      <c r="H1843" s="14">
        <v>0.44881067374526301</v>
      </c>
      <c r="I1843" s="14">
        <v>0.50189175346159098</v>
      </c>
      <c r="J1843" s="14">
        <v>0.58556611589642504</v>
      </c>
      <c r="K1843" s="14">
        <v>0.58836055752451899</v>
      </c>
      <c r="L1843" s="14">
        <v>0.64583631092002203</v>
      </c>
      <c r="M1843" s="14"/>
      <c r="N1843" s="14">
        <v>0.498512792329591</v>
      </c>
      <c r="O1843" s="14">
        <v>0.54267258782914596</v>
      </c>
      <c r="P1843" s="14">
        <v>0.56322759408932799</v>
      </c>
      <c r="Q1843" s="14">
        <v>0.58732491992949099</v>
      </c>
      <c r="R1843" s="14"/>
      <c r="S1843" s="14">
        <v>0.46701610908491198</v>
      </c>
      <c r="T1843" s="14">
        <v>0.581932854263841</v>
      </c>
      <c r="U1843" s="14">
        <v>0.53715435583998095</v>
      </c>
      <c r="V1843" s="14">
        <v>0.54185099097832801</v>
      </c>
      <c r="W1843" s="14">
        <v>0.65792307764285796</v>
      </c>
      <c r="X1843" s="14">
        <v>0.55836426993198995</v>
      </c>
      <c r="Y1843" s="14">
        <v>0.52531504808901597</v>
      </c>
      <c r="Z1843" s="14">
        <v>0.60854545670318905</v>
      </c>
      <c r="AA1843" s="14">
        <v>0.54132251823621202</v>
      </c>
      <c r="AB1843" s="14">
        <v>0.51006901179424002</v>
      </c>
      <c r="AC1843" s="14">
        <v>0.51445563532884997</v>
      </c>
      <c r="AD1843" s="14">
        <v>0.69226114649908299</v>
      </c>
      <c r="AE1843" s="14"/>
      <c r="AF1843" s="14">
        <v>0.705968227716404</v>
      </c>
      <c r="AG1843" s="14">
        <v>0.40160223674605</v>
      </c>
      <c r="AH1843" s="14">
        <v>0.57423099366747898</v>
      </c>
      <c r="AI1843" s="14">
        <v>0.69440022055233896</v>
      </c>
      <c r="AJ1843" s="14">
        <v>0.61611143043900696</v>
      </c>
      <c r="AK1843" s="14"/>
      <c r="AL1843" s="14">
        <v>0.31869353344973</v>
      </c>
      <c r="AM1843" s="14">
        <v>0.66575582088888097</v>
      </c>
      <c r="AN1843" s="14">
        <v>0.58788849389950404</v>
      </c>
      <c r="AO1843" s="14">
        <v>0.70456515754979299</v>
      </c>
      <c r="AP1843" s="14">
        <v>0.46948645308411102</v>
      </c>
      <c r="AQ1843" s="14">
        <v>0.621517414831808</v>
      </c>
      <c r="AR1843" s="14"/>
      <c r="AS1843" s="14">
        <v>0.57194587535747199</v>
      </c>
      <c r="AT1843" s="14">
        <v>0.58628564259236904</v>
      </c>
      <c r="AU1843" s="14">
        <v>0.50319348522754803</v>
      </c>
      <c r="AV1843" s="14">
        <v>0.53498316998142903</v>
      </c>
      <c r="AW1843" s="14">
        <v>0.302599561970262</v>
      </c>
      <c r="AX1843" s="14"/>
      <c r="AY1843" s="14">
        <v>0.86076372715224503</v>
      </c>
      <c r="AZ1843" s="14">
        <v>0.49312459805279002</v>
      </c>
      <c r="BA1843" s="14">
        <v>0.57614037383462002</v>
      </c>
      <c r="BB1843" s="14">
        <v>0.56077754077007602</v>
      </c>
      <c r="BC1843" s="14">
        <v>0.58918562627862803</v>
      </c>
      <c r="BD1843" s="14">
        <v>0.63660717681288803</v>
      </c>
      <c r="BE1843" s="14">
        <v>0.53333395851923904</v>
      </c>
      <c r="BF1843" s="14">
        <v>0.57520963558258897</v>
      </c>
      <c r="BG1843" s="14">
        <v>0.53619440428120602</v>
      </c>
      <c r="BH1843" s="14">
        <v>0.51054278902174799</v>
      </c>
      <c r="BI1843" s="14">
        <v>0.48957244803213101</v>
      </c>
      <c r="BJ1843" s="14">
        <v>0.549243061489741</v>
      </c>
      <c r="BK1843" s="14">
        <v>0.61688364966765297</v>
      </c>
      <c r="BL1843" s="14">
        <v>0.49800035172280899</v>
      </c>
      <c r="BM1843" s="14">
        <v>0.392776587631326</v>
      </c>
      <c r="BN1843" s="14">
        <v>0.44446691929730697</v>
      </c>
      <c r="BO1843" s="14"/>
      <c r="BP1843" s="14">
        <v>0.47796700532657699</v>
      </c>
      <c r="BQ1843" s="14">
        <v>0.59928305381634805</v>
      </c>
      <c r="BR1843" s="14">
        <v>0.54217548137094396</v>
      </c>
      <c r="BS1843" s="14">
        <v>0.49040069996900598</v>
      </c>
      <c r="BT1843" s="14">
        <v>0.62129370633937597</v>
      </c>
      <c r="BU1843" s="14">
        <v>0.65560669797029403</v>
      </c>
      <c r="BV1843" s="14"/>
      <c r="BW1843" s="14">
        <v>0.58488382211177803</v>
      </c>
      <c r="BX1843" s="14">
        <v>0.53003459900711802</v>
      </c>
      <c r="BY1843" s="14" t="s">
        <v>120</v>
      </c>
      <c r="BZ1843" s="14">
        <v>0.53244344382332198</v>
      </c>
      <c r="CA1843" s="14">
        <v>0.56884895016321402</v>
      </c>
      <c r="CB1843" s="14">
        <v>0.50419802953010595</v>
      </c>
      <c r="CC1843" s="14">
        <v>0.41237326024003002</v>
      </c>
      <c r="CD1843" s="14"/>
      <c r="CE1843" s="14">
        <v>0.49175689381624998</v>
      </c>
      <c r="CF1843" s="14">
        <v>0.52750601349862702</v>
      </c>
      <c r="CG1843" s="14">
        <v>0.54552398209035002</v>
      </c>
      <c r="CH1843" s="14">
        <v>0.58268815214862801</v>
      </c>
      <c r="CI1843" s="14"/>
      <c r="CJ1843" s="14">
        <v>0.62520162915353195</v>
      </c>
      <c r="CK1843" s="14">
        <v>0.52233650315886904</v>
      </c>
      <c r="CL1843" s="14">
        <v>0.54076075049954697</v>
      </c>
      <c r="CM1843" s="14">
        <v>0.47122520209990398</v>
      </c>
      <c r="CN1843" s="14"/>
      <c r="CO1843" s="14">
        <v>0.51532732076839605</v>
      </c>
      <c r="CP1843" s="14">
        <v>0.55773637556919298</v>
      </c>
      <c r="CQ1843" s="14"/>
      <c r="CR1843" s="14">
        <v>0.53727058561532004</v>
      </c>
      <c r="CS1843" s="14">
        <v>0.551219021851027</v>
      </c>
    </row>
    <row r="1844" spans="2:97" x14ac:dyDescent="0.3">
      <c r="C1844" s="14"/>
      <c r="D1844" s="14"/>
      <c r="E1844" s="14"/>
      <c r="F1844" s="14"/>
      <c r="G1844" s="14"/>
      <c r="H1844" s="14"/>
      <c r="I1844" s="14"/>
      <c r="J1844" s="14"/>
      <c r="K1844" s="14"/>
      <c r="L1844" s="14"/>
      <c r="M1844" s="14"/>
      <c r="N1844" s="14"/>
      <c r="O1844" s="14"/>
      <c r="P1844" s="14"/>
      <c r="Q1844" s="14"/>
      <c r="R1844" s="14"/>
      <c r="S1844" s="14"/>
      <c r="T1844" s="14"/>
      <c r="U1844" s="14"/>
      <c r="V1844" s="14"/>
      <c r="W1844" s="14"/>
      <c r="X1844" s="14"/>
      <c r="Y1844" s="14"/>
      <c r="Z1844" s="14"/>
      <c r="AA1844" s="14"/>
      <c r="AB1844" s="14"/>
      <c r="AC1844" s="14"/>
      <c r="AD1844" s="14"/>
      <c r="AE1844" s="14"/>
      <c r="AF1844" s="14"/>
      <c r="AG1844" s="14"/>
      <c r="AH1844" s="14"/>
      <c r="AI1844" s="14"/>
      <c r="AJ1844" s="14"/>
      <c r="AK1844" s="14"/>
      <c r="AL1844" s="14"/>
      <c r="AM1844" s="14"/>
      <c r="AN1844" s="14"/>
      <c r="AO1844" s="14"/>
      <c r="AP1844" s="14"/>
      <c r="AQ1844" s="14"/>
      <c r="AR1844" s="14"/>
      <c r="AS1844" s="14"/>
      <c r="AT1844" s="14"/>
      <c r="AU1844" s="14"/>
      <c r="AV1844" s="14"/>
      <c r="AW1844" s="14"/>
      <c r="AX1844" s="14"/>
      <c r="AY1844" s="14"/>
      <c r="AZ1844" s="14"/>
      <c r="BA1844" s="14"/>
      <c r="BB1844" s="14"/>
      <c r="BC1844" s="14"/>
      <c r="BD1844" s="14"/>
      <c r="BE1844" s="14"/>
      <c r="BF1844" s="14"/>
      <c r="BG1844" s="14"/>
      <c r="BH1844" s="14"/>
      <c r="BI1844" s="14"/>
      <c r="BJ1844" s="14"/>
      <c r="BK1844" s="14"/>
      <c r="BL1844" s="14"/>
      <c r="BM1844" s="14"/>
      <c r="BN1844" s="14"/>
      <c r="BO1844" s="14"/>
      <c r="BP1844" s="14"/>
      <c r="BQ1844" s="14"/>
      <c r="BR1844" s="14"/>
      <c r="BS1844" s="14"/>
      <c r="BT1844" s="14"/>
      <c r="BU1844" s="14"/>
      <c r="BV1844" s="14"/>
      <c r="BW1844" s="14"/>
      <c r="BX1844" s="14"/>
      <c r="BY1844" s="14"/>
      <c r="BZ1844" s="14"/>
      <c r="CA1844" s="14"/>
      <c r="CB1844" s="14"/>
      <c r="CC1844" s="14"/>
      <c r="CD1844" s="14"/>
      <c r="CE1844" s="14"/>
      <c r="CF1844" s="14"/>
      <c r="CG1844" s="14"/>
      <c r="CH1844" s="14"/>
      <c r="CI1844" s="14"/>
      <c r="CJ1844" s="14"/>
      <c r="CK1844" s="14"/>
      <c r="CL1844" s="14"/>
      <c r="CM1844" s="14"/>
      <c r="CN1844" s="14"/>
      <c r="CO1844" s="14"/>
      <c r="CP1844" s="14"/>
      <c r="CQ1844" s="14"/>
      <c r="CR1844" s="14"/>
      <c r="CS1844" s="14"/>
    </row>
    <row r="1845" spans="2:97" x14ac:dyDescent="0.3">
      <c r="B1845" s="6" t="s">
        <v>645</v>
      </c>
      <c r="C1845" s="14"/>
      <c r="D1845" s="14"/>
      <c r="E1845" s="14"/>
      <c r="F1845" s="14"/>
      <c r="G1845" s="14"/>
      <c r="H1845" s="14"/>
      <c r="I1845" s="14"/>
      <c r="J1845" s="14"/>
      <c r="K1845" s="14"/>
      <c r="L1845" s="14"/>
      <c r="M1845" s="14"/>
      <c r="N1845" s="14"/>
      <c r="O1845" s="14"/>
      <c r="P1845" s="14"/>
      <c r="Q1845" s="14"/>
      <c r="R1845" s="14"/>
      <c r="S1845" s="14"/>
      <c r="T1845" s="14"/>
      <c r="U1845" s="14"/>
      <c r="V1845" s="14"/>
      <c r="W1845" s="14"/>
      <c r="X1845" s="14"/>
      <c r="Y1845" s="14"/>
      <c r="Z1845" s="14"/>
      <c r="AA1845" s="14"/>
      <c r="AB1845" s="14"/>
      <c r="AC1845" s="14"/>
      <c r="AD1845" s="14"/>
      <c r="AE1845" s="14"/>
      <c r="AF1845" s="14"/>
      <c r="AG1845" s="14"/>
      <c r="AH1845" s="14"/>
      <c r="AI1845" s="14"/>
      <c r="AJ1845" s="14"/>
      <c r="AK1845" s="14"/>
      <c r="AL1845" s="14"/>
      <c r="AM1845" s="14"/>
      <c r="AN1845" s="14"/>
      <c r="AO1845" s="14"/>
      <c r="AP1845" s="14"/>
      <c r="AQ1845" s="14"/>
      <c r="AR1845" s="14"/>
      <c r="AS1845" s="14"/>
      <c r="AT1845" s="14"/>
      <c r="AU1845" s="14"/>
      <c r="AV1845" s="14"/>
      <c r="AW1845" s="14"/>
      <c r="AX1845" s="14"/>
      <c r="AY1845" s="14"/>
      <c r="AZ1845" s="14"/>
      <c r="BA1845" s="14"/>
      <c r="BB1845" s="14"/>
      <c r="BC1845" s="14"/>
      <c r="BD1845" s="14"/>
      <c r="BE1845" s="14"/>
      <c r="BF1845" s="14"/>
      <c r="BG1845" s="14"/>
      <c r="BH1845" s="14"/>
      <c r="BI1845" s="14"/>
      <c r="BJ1845" s="14"/>
      <c r="BK1845" s="14"/>
      <c r="BL1845" s="14"/>
      <c r="BM1845" s="14"/>
      <c r="BN1845" s="14"/>
      <c r="BO1845" s="14"/>
      <c r="BP1845" s="14"/>
      <c r="BQ1845" s="14"/>
      <c r="BR1845" s="14"/>
      <c r="BS1845" s="14"/>
      <c r="BT1845" s="14"/>
      <c r="BU1845" s="14"/>
      <c r="BV1845" s="14"/>
      <c r="BW1845" s="14"/>
      <c r="BX1845" s="14"/>
      <c r="BY1845" s="14"/>
      <c r="BZ1845" s="14"/>
      <c r="CA1845" s="14"/>
      <c r="CB1845" s="14"/>
      <c r="CC1845" s="14"/>
      <c r="CD1845" s="14"/>
      <c r="CE1845" s="14"/>
      <c r="CF1845" s="14"/>
      <c r="CG1845" s="14"/>
      <c r="CH1845" s="14"/>
      <c r="CI1845" s="14"/>
      <c r="CJ1845" s="14"/>
      <c r="CK1845" s="14"/>
      <c r="CL1845" s="14"/>
      <c r="CM1845" s="14"/>
      <c r="CN1845" s="14"/>
      <c r="CO1845" s="14"/>
      <c r="CP1845" s="14"/>
      <c r="CQ1845" s="14"/>
      <c r="CR1845" s="14"/>
      <c r="CS1845" s="14"/>
    </row>
    <row r="1846" spans="2:97" x14ac:dyDescent="0.3">
      <c r="B1846" s="24" t="s">
        <v>118</v>
      </c>
      <c r="C1846" s="14"/>
      <c r="D1846" s="14"/>
      <c r="E1846" s="14"/>
      <c r="F1846" s="14"/>
      <c r="G1846" s="14"/>
      <c r="H1846" s="14"/>
      <c r="I1846" s="14"/>
      <c r="J1846" s="14"/>
      <c r="K1846" s="14"/>
      <c r="L1846" s="14"/>
      <c r="M1846" s="14"/>
      <c r="N1846" s="14"/>
      <c r="O1846" s="14"/>
      <c r="P1846" s="14"/>
      <c r="Q1846" s="14"/>
      <c r="R1846" s="14"/>
      <c r="S1846" s="14"/>
      <c r="T1846" s="14"/>
      <c r="U1846" s="14"/>
      <c r="V1846" s="14"/>
      <c r="W1846" s="14"/>
      <c r="X1846" s="14"/>
      <c r="Y1846" s="14"/>
      <c r="Z1846" s="14"/>
      <c r="AA1846" s="14"/>
      <c r="AB1846" s="14"/>
      <c r="AC1846" s="14"/>
      <c r="AD1846" s="14"/>
      <c r="AE1846" s="14"/>
      <c r="AF1846" s="14"/>
      <c r="AG1846" s="14"/>
      <c r="AH1846" s="14"/>
      <c r="AI1846" s="14"/>
      <c r="AJ1846" s="14"/>
      <c r="AK1846" s="14"/>
      <c r="AL1846" s="14"/>
      <c r="AM1846" s="14"/>
      <c r="AN1846" s="14"/>
      <c r="AO1846" s="14"/>
      <c r="AP1846" s="14"/>
      <c r="AQ1846" s="14"/>
      <c r="AR1846" s="14"/>
      <c r="AS1846" s="14"/>
      <c r="AT1846" s="14"/>
      <c r="AU1846" s="14"/>
      <c r="AV1846" s="14"/>
      <c r="AW1846" s="14"/>
      <c r="AX1846" s="14"/>
      <c r="AY1846" s="14"/>
      <c r="AZ1846" s="14"/>
      <c r="BA1846" s="14"/>
      <c r="BB1846" s="14"/>
      <c r="BC1846" s="14"/>
      <c r="BD1846" s="14"/>
      <c r="BE1846" s="14"/>
      <c r="BF1846" s="14"/>
      <c r="BG1846" s="14"/>
      <c r="BH1846" s="14"/>
      <c r="BI1846" s="14"/>
      <c r="BJ1846" s="14"/>
      <c r="BK1846" s="14"/>
      <c r="BL1846" s="14"/>
      <c r="BM1846" s="14"/>
      <c r="BN1846" s="14"/>
      <c r="BO1846" s="14"/>
      <c r="BP1846" s="14"/>
      <c r="BQ1846" s="14"/>
      <c r="BR1846" s="14"/>
      <c r="BS1846" s="14"/>
      <c r="BT1846" s="14"/>
      <c r="BU1846" s="14"/>
      <c r="BV1846" s="14"/>
      <c r="BW1846" s="14"/>
      <c r="BX1846" s="14"/>
      <c r="BY1846" s="14"/>
      <c r="BZ1846" s="14"/>
      <c r="CA1846" s="14"/>
      <c r="CB1846" s="14"/>
      <c r="CC1846" s="14"/>
      <c r="CD1846" s="14"/>
      <c r="CE1846" s="14"/>
      <c r="CF1846" s="14"/>
      <c r="CG1846" s="14"/>
      <c r="CH1846" s="14"/>
      <c r="CI1846" s="14"/>
      <c r="CJ1846" s="14"/>
      <c r="CK1846" s="14"/>
      <c r="CL1846" s="14"/>
      <c r="CM1846" s="14"/>
      <c r="CN1846" s="14"/>
      <c r="CO1846" s="14"/>
      <c r="CP1846" s="14"/>
      <c r="CQ1846" s="14"/>
      <c r="CR1846" s="14"/>
      <c r="CS1846" s="14"/>
    </row>
    <row r="1847" spans="2:97" x14ac:dyDescent="0.3">
      <c r="B1847" t="s">
        <v>633</v>
      </c>
      <c r="C1847" s="14">
        <v>0.36335472658420598</v>
      </c>
      <c r="D1847" s="14">
        <v>0.372798589108922</v>
      </c>
      <c r="E1847" s="14">
        <v>0.35402111016090798</v>
      </c>
      <c r="F1847" s="14"/>
      <c r="G1847" s="14">
        <v>0.475860477631947</v>
      </c>
      <c r="H1847" s="14">
        <v>0.407805461738455</v>
      </c>
      <c r="I1847" s="14">
        <v>0.35539286745071302</v>
      </c>
      <c r="J1847" s="14">
        <v>0.36011191052165697</v>
      </c>
      <c r="K1847" s="14">
        <v>0.33568866832500099</v>
      </c>
      <c r="L1847" s="14">
        <v>0.28043394238550301</v>
      </c>
      <c r="M1847" s="14"/>
      <c r="N1847" s="14">
        <v>0.36461252853033499</v>
      </c>
      <c r="O1847" s="14">
        <v>0.37294058553836101</v>
      </c>
      <c r="P1847" s="14">
        <v>0.37640362658641402</v>
      </c>
      <c r="Q1847" s="14">
        <v>0.34087197644546802</v>
      </c>
      <c r="R1847" s="14"/>
      <c r="S1847" s="14">
        <v>0.37476100771318999</v>
      </c>
      <c r="T1847" s="14">
        <v>0.37301749874357099</v>
      </c>
      <c r="U1847" s="14">
        <v>0.33325004004880698</v>
      </c>
      <c r="V1847" s="14">
        <v>0.378431193430941</v>
      </c>
      <c r="W1847" s="14">
        <v>0.371931398829494</v>
      </c>
      <c r="X1847" s="14">
        <v>0.32955842258477003</v>
      </c>
      <c r="Y1847" s="14">
        <v>0.344678852971326</v>
      </c>
      <c r="Z1847" s="14">
        <v>0.43651724245887102</v>
      </c>
      <c r="AA1847" s="14">
        <v>0.36380676152881902</v>
      </c>
      <c r="AB1847" s="14">
        <v>0.33911624971277299</v>
      </c>
      <c r="AC1847" s="14">
        <v>0.44399603488846701</v>
      </c>
      <c r="AD1847" s="14">
        <v>0.27308808875658902</v>
      </c>
      <c r="AE1847" s="14"/>
      <c r="AF1847" s="14">
        <v>0.36724414791170601</v>
      </c>
      <c r="AG1847" s="14">
        <v>0.39985676676350101</v>
      </c>
      <c r="AH1847" s="14">
        <v>0.37617655526459698</v>
      </c>
      <c r="AI1847" s="14">
        <v>0.31011838603063802</v>
      </c>
      <c r="AJ1847" s="14">
        <v>0.36557120906470503</v>
      </c>
      <c r="AK1847" s="14"/>
      <c r="AL1847" s="14">
        <v>0.44253171262663799</v>
      </c>
      <c r="AM1847" s="14">
        <v>0.32712923338258099</v>
      </c>
      <c r="AN1847" s="14">
        <v>0.40566145789268898</v>
      </c>
      <c r="AO1847" s="14">
        <v>0.34605530303314902</v>
      </c>
      <c r="AP1847" s="14">
        <v>0.33883496370413901</v>
      </c>
      <c r="AQ1847" s="14">
        <v>0.26896846371678301</v>
      </c>
      <c r="AR1847" s="14"/>
      <c r="AS1847" s="14">
        <v>0.36883109224760402</v>
      </c>
      <c r="AT1847" s="14">
        <v>0.36175605600359001</v>
      </c>
      <c r="AU1847" s="14">
        <v>0.35360288594159101</v>
      </c>
      <c r="AV1847" s="14">
        <v>0.40841409273365498</v>
      </c>
      <c r="AW1847" s="14">
        <v>0.42234318829251699</v>
      </c>
      <c r="AX1847" s="14"/>
      <c r="AY1847" s="14">
        <v>0.30697959162585697</v>
      </c>
      <c r="AZ1847" s="14">
        <v>0.27515932745030902</v>
      </c>
      <c r="BA1847" s="14">
        <v>0.30632842959867002</v>
      </c>
      <c r="BB1847" s="14">
        <v>0.37894854749305801</v>
      </c>
      <c r="BC1847" s="14">
        <v>0.43201209053943901</v>
      </c>
      <c r="BD1847" s="14">
        <v>0.32711268362908702</v>
      </c>
      <c r="BE1847" s="14">
        <v>0.38444502450269302</v>
      </c>
      <c r="BF1847" s="14">
        <v>0.31116983430726403</v>
      </c>
      <c r="BG1847" s="14">
        <v>0.38596697310417</v>
      </c>
      <c r="BH1847" s="14">
        <v>0.43015253300013101</v>
      </c>
      <c r="BI1847" s="14">
        <v>0.398002878323783</v>
      </c>
      <c r="BJ1847" s="14">
        <v>0.38424469208766798</v>
      </c>
      <c r="BK1847" s="14">
        <v>0.377270275527545</v>
      </c>
      <c r="BL1847" s="14">
        <v>0.27620831446705602</v>
      </c>
      <c r="BM1847" s="14">
        <v>0.30466435889633497</v>
      </c>
      <c r="BN1847" s="14">
        <v>0.39595960579316802</v>
      </c>
      <c r="BO1847" s="14"/>
      <c r="BP1847" s="14">
        <v>0.420535698822746</v>
      </c>
      <c r="BQ1847" s="14">
        <v>0.34768400745435502</v>
      </c>
      <c r="BR1847" s="14">
        <v>0.38856190250731598</v>
      </c>
      <c r="BS1847" s="14">
        <v>0.31766654460738297</v>
      </c>
      <c r="BT1847" s="14">
        <v>0.36855627506067801</v>
      </c>
      <c r="BU1847" s="14">
        <v>0.26643047172187301</v>
      </c>
      <c r="BV1847" s="14"/>
      <c r="BW1847" s="14">
        <v>0.31693476897801798</v>
      </c>
      <c r="BX1847" s="14">
        <v>0.39629659231614001</v>
      </c>
      <c r="BY1847" s="14" t="s">
        <v>120</v>
      </c>
      <c r="BZ1847" s="14">
        <v>0.404208728428185</v>
      </c>
      <c r="CA1847" s="14">
        <v>0.362218391672673</v>
      </c>
      <c r="CB1847" s="14">
        <v>0.37061888151026201</v>
      </c>
      <c r="CC1847" s="14">
        <v>0.51927216975683399</v>
      </c>
      <c r="CD1847" s="14"/>
      <c r="CE1847" s="14">
        <v>0.43316648712342598</v>
      </c>
      <c r="CF1847" s="14">
        <v>0.35852044822256202</v>
      </c>
      <c r="CG1847" s="14">
        <v>0.338785546524698</v>
      </c>
      <c r="CH1847" s="14">
        <v>0.34948597176085799</v>
      </c>
      <c r="CI1847" s="14"/>
      <c r="CJ1847" s="14">
        <v>0.33880852252460603</v>
      </c>
      <c r="CK1847" s="14">
        <v>0.3989132317322</v>
      </c>
      <c r="CL1847" s="14">
        <v>0.35198253172609301</v>
      </c>
      <c r="CM1847" s="14">
        <v>0.416136942274556</v>
      </c>
      <c r="CN1847" s="14"/>
      <c r="CO1847" s="14">
        <v>0.40059823903466502</v>
      </c>
      <c r="CP1847" s="14">
        <v>0.35747234542801598</v>
      </c>
      <c r="CQ1847" s="14"/>
      <c r="CR1847" s="14">
        <v>0.41276966464466802</v>
      </c>
      <c r="CS1847" s="14">
        <v>0.35514787246730301</v>
      </c>
    </row>
    <row r="1848" spans="2:97" x14ac:dyDescent="0.3">
      <c r="B1848" t="s">
        <v>634</v>
      </c>
      <c r="C1848" s="14">
        <v>0.34868313709652599</v>
      </c>
      <c r="D1848" s="14">
        <v>0.35198740397442502</v>
      </c>
      <c r="E1848" s="14">
        <v>0.34648419736810698</v>
      </c>
      <c r="F1848" s="14"/>
      <c r="G1848" s="14">
        <v>0.27601292760968998</v>
      </c>
      <c r="H1848" s="14">
        <v>0.37585776760890999</v>
      </c>
      <c r="I1848" s="14">
        <v>0.32478203591854798</v>
      </c>
      <c r="J1848" s="14">
        <v>0.38057279718340398</v>
      </c>
      <c r="K1848" s="14">
        <v>0.37606340835315</v>
      </c>
      <c r="L1848" s="14">
        <v>0.34978877990913299</v>
      </c>
      <c r="M1848" s="14"/>
      <c r="N1848" s="14">
        <v>0.32053004676333302</v>
      </c>
      <c r="O1848" s="14">
        <v>0.33686045968098599</v>
      </c>
      <c r="P1848" s="14">
        <v>0.34118646264513097</v>
      </c>
      <c r="Q1848" s="14">
        <v>0.396192686060236</v>
      </c>
      <c r="R1848" s="14"/>
      <c r="S1848" s="14">
        <v>0.35794344659847299</v>
      </c>
      <c r="T1848" s="14">
        <v>0.34029968167558899</v>
      </c>
      <c r="U1848" s="14">
        <v>0.41186420712339999</v>
      </c>
      <c r="V1848" s="14">
        <v>0.37368182307046499</v>
      </c>
      <c r="W1848" s="14">
        <v>0.30806048852761297</v>
      </c>
      <c r="X1848" s="14">
        <v>0.40012026505663401</v>
      </c>
      <c r="Y1848" s="14">
        <v>0.338947439897825</v>
      </c>
      <c r="Z1848" s="14">
        <v>0.29609338081866898</v>
      </c>
      <c r="AA1848" s="14">
        <v>0.325165895484964</v>
      </c>
      <c r="AB1848" s="14">
        <v>0.28892692845835399</v>
      </c>
      <c r="AC1848" s="14">
        <v>0.39460771080475898</v>
      </c>
      <c r="AD1848" s="14">
        <v>0.32280667088440801</v>
      </c>
      <c r="AE1848" s="14"/>
      <c r="AF1848" s="14">
        <v>0.37295831861745699</v>
      </c>
      <c r="AG1848" s="14">
        <v>0.34355480822090101</v>
      </c>
      <c r="AH1848" s="14">
        <v>0.31110307673124699</v>
      </c>
      <c r="AI1848" s="14">
        <v>0.38978084832381599</v>
      </c>
      <c r="AJ1848" s="14">
        <v>0.31879381795159001</v>
      </c>
      <c r="AK1848" s="14"/>
      <c r="AL1848" s="14">
        <v>0.324703139163254</v>
      </c>
      <c r="AM1848" s="14">
        <v>0.37269962774126097</v>
      </c>
      <c r="AN1848" s="14">
        <v>0.256194893725119</v>
      </c>
      <c r="AO1848" s="14">
        <v>0.396391758377584</v>
      </c>
      <c r="AP1848" s="14">
        <v>0.28574145485316399</v>
      </c>
      <c r="AQ1848" s="14">
        <v>0.45520580207309602</v>
      </c>
      <c r="AR1848" s="14"/>
      <c r="AS1848" s="14">
        <v>0.374526297597916</v>
      </c>
      <c r="AT1848" s="14">
        <v>0.34651547139539302</v>
      </c>
      <c r="AU1848" s="14">
        <v>0.299222679118198</v>
      </c>
      <c r="AV1848" s="14">
        <v>0.38755466223928298</v>
      </c>
      <c r="AW1848" s="14">
        <v>0.42889227612547398</v>
      </c>
      <c r="AX1848" s="14"/>
      <c r="AY1848" s="14">
        <v>0.58968143150720098</v>
      </c>
      <c r="AZ1848" s="14">
        <v>0.39420734500724602</v>
      </c>
      <c r="BA1848" s="14">
        <v>0.387812864388699</v>
      </c>
      <c r="BB1848" s="14">
        <v>0.45799479195412801</v>
      </c>
      <c r="BC1848" s="14">
        <v>0.34616617601253702</v>
      </c>
      <c r="BD1848" s="14">
        <v>0.30277197724705202</v>
      </c>
      <c r="BE1848" s="14">
        <v>0.358517975540038</v>
      </c>
      <c r="BF1848" s="14">
        <v>0.32288163500705902</v>
      </c>
      <c r="BG1848" s="14">
        <v>0.32502849773232001</v>
      </c>
      <c r="BH1848" s="14">
        <v>0.32454838261777502</v>
      </c>
      <c r="BI1848" s="14">
        <v>0.33557811632676399</v>
      </c>
      <c r="BJ1848" s="14">
        <v>0.34902679023827898</v>
      </c>
      <c r="BK1848" s="14">
        <v>0.25961828094079697</v>
      </c>
      <c r="BL1848" s="14">
        <v>0.33997284450228099</v>
      </c>
      <c r="BM1848" s="14">
        <v>0.26877185609618398</v>
      </c>
      <c r="BN1848" s="14">
        <v>0.41003491495740102</v>
      </c>
      <c r="BO1848" s="14"/>
      <c r="BP1848" s="14">
        <v>0.36102551236800101</v>
      </c>
      <c r="BQ1848" s="14">
        <v>0.31934633623291597</v>
      </c>
      <c r="BR1848" s="14">
        <v>0.36098272885329902</v>
      </c>
      <c r="BS1848" s="14">
        <v>0.36943333131245798</v>
      </c>
      <c r="BT1848" s="14">
        <v>0.31895284367087301</v>
      </c>
      <c r="BU1848" s="14">
        <v>0.39680866949015098</v>
      </c>
      <c r="BV1848" s="14"/>
      <c r="BW1848" s="14">
        <v>0.361577688229615</v>
      </c>
      <c r="BX1848" s="14">
        <v>0.35293051357852101</v>
      </c>
      <c r="BY1848" s="14" t="s">
        <v>120</v>
      </c>
      <c r="BZ1848" s="14">
        <v>0.37173201247552601</v>
      </c>
      <c r="CA1848" s="14">
        <v>0.363819220185989</v>
      </c>
      <c r="CB1848" s="14">
        <v>0.32089664472811402</v>
      </c>
      <c r="CC1848" s="14">
        <v>0.20915836950591599</v>
      </c>
      <c r="CD1848" s="14"/>
      <c r="CE1848" s="14">
        <v>0.29088954179923798</v>
      </c>
      <c r="CF1848" s="14">
        <v>0.36494446096497102</v>
      </c>
      <c r="CG1848" s="14">
        <v>0.35712898802288001</v>
      </c>
      <c r="CH1848" s="14">
        <v>0.35510839225531898</v>
      </c>
      <c r="CI1848" s="14"/>
      <c r="CJ1848" s="14">
        <v>0.39597153434309301</v>
      </c>
      <c r="CK1848" s="14">
        <v>0.32458151543936398</v>
      </c>
      <c r="CL1848" s="14">
        <v>0.34771250311686402</v>
      </c>
      <c r="CM1848" s="14">
        <v>0.30460599336260502</v>
      </c>
      <c r="CN1848" s="14"/>
      <c r="CO1848" s="14">
        <v>0.36532982668196501</v>
      </c>
      <c r="CP1848" s="14">
        <v>0.347529592946833</v>
      </c>
      <c r="CQ1848" s="14"/>
      <c r="CR1848" s="14">
        <v>0.35321231547570597</v>
      </c>
      <c r="CS1848" s="14">
        <v>0.351477857855028</v>
      </c>
    </row>
    <row r="1849" spans="2:97" x14ac:dyDescent="0.3">
      <c r="B1849" t="s">
        <v>635</v>
      </c>
      <c r="C1849" s="14">
        <v>0.23010421418614099</v>
      </c>
      <c r="D1849" s="14">
        <v>0.243718582511633</v>
      </c>
      <c r="E1849" s="14">
        <v>0.21539216943158601</v>
      </c>
      <c r="F1849" s="14"/>
      <c r="G1849" s="14">
        <v>0.27707110200747398</v>
      </c>
      <c r="H1849" s="14">
        <v>0.243041244544905</v>
      </c>
      <c r="I1849" s="14">
        <v>0.25351327556367098</v>
      </c>
      <c r="J1849" s="14">
        <v>0.199756680629052</v>
      </c>
      <c r="K1849" s="14">
        <v>0.203741530080601</v>
      </c>
      <c r="L1849" s="14">
        <v>0.21178843576274201</v>
      </c>
      <c r="M1849" s="14"/>
      <c r="N1849" s="14">
        <v>0.236829468678247</v>
      </c>
      <c r="O1849" s="14">
        <v>0.20483659410604901</v>
      </c>
      <c r="P1849" s="14">
        <v>0.24442896259963601</v>
      </c>
      <c r="Q1849" s="14">
        <v>0.237063913316853</v>
      </c>
      <c r="R1849" s="14"/>
      <c r="S1849" s="14">
        <v>0.19612871298118201</v>
      </c>
      <c r="T1849" s="14">
        <v>0.24130419720733901</v>
      </c>
      <c r="U1849" s="14">
        <v>0.25309433079666599</v>
      </c>
      <c r="V1849" s="14">
        <v>0.24326737011918001</v>
      </c>
      <c r="W1849" s="14">
        <v>0.25914065998065999</v>
      </c>
      <c r="X1849" s="14">
        <v>0.23935372784945699</v>
      </c>
      <c r="Y1849" s="14">
        <v>0.22120349797448999</v>
      </c>
      <c r="Z1849" s="14">
        <v>0.243611141798588</v>
      </c>
      <c r="AA1849" s="14">
        <v>0.25077022672808402</v>
      </c>
      <c r="AB1849" s="14">
        <v>0.18415577393344801</v>
      </c>
      <c r="AC1849" s="14">
        <v>0.211517263593373</v>
      </c>
      <c r="AD1849" s="14">
        <v>0.243285026624075</v>
      </c>
      <c r="AE1849" s="14"/>
      <c r="AF1849" s="14">
        <v>0.23282989699475801</v>
      </c>
      <c r="AG1849" s="14">
        <v>0.22540455984153801</v>
      </c>
      <c r="AH1849" s="14">
        <v>0.26419619922027099</v>
      </c>
      <c r="AI1849" s="14">
        <v>0.248280944170165</v>
      </c>
      <c r="AJ1849" s="14">
        <v>0.26312174488095202</v>
      </c>
      <c r="AK1849" s="14"/>
      <c r="AL1849" s="14">
        <v>0.21143313862681401</v>
      </c>
      <c r="AM1849" s="14">
        <v>0.23808505767448099</v>
      </c>
      <c r="AN1849" s="14">
        <v>0.29683966208868601</v>
      </c>
      <c r="AO1849" s="14">
        <v>0.23152430004064101</v>
      </c>
      <c r="AP1849" s="14">
        <v>0.27725835984319103</v>
      </c>
      <c r="AQ1849" s="14">
        <v>0.189029506434232</v>
      </c>
      <c r="AR1849" s="14"/>
      <c r="AS1849" s="14">
        <v>0.23684895436988801</v>
      </c>
      <c r="AT1849" s="14">
        <v>0.23585122308945899</v>
      </c>
      <c r="AU1849" s="14">
        <v>0.24254876034116399</v>
      </c>
      <c r="AV1849" s="14">
        <v>0.214227641674025</v>
      </c>
      <c r="AW1849" s="14">
        <v>0.204446534396513</v>
      </c>
      <c r="AX1849" s="14"/>
      <c r="AY1849" s="14">
        <v>7.1624425698970803E-2</v>
      </c>
      <c r="AZ1849" s="14">
        <v>0.20444654522709299</v>
      </c>
      <c r="BA1849" s="14">
        <v>0.24653835826277501</v>
      </c>
      <c r="BB1849" s="14">
        <v>0.30358757444026002</v>
      </c>
      <c r="BC1849" s="14">
        <v>0.22264443166702699</v>
      </c>
      <c r="BD1849" s="14">
        <v>0.221847551070493</v>
      </c>
      <c r="BE1849" s="14">
        <v>0.20672647796199201</v>
      </c>
      <c r="BF1849" s="14">
        <v>0.21473791280946</v>
      </c>
      <c r="BG1849" s="14">
        <v>0.32082923748401199</v>
      </c>
      <c r="BH1849" s="14">
        <v>0.290344070600005</v>
      </c>
      <c r="BI1849" s="14">
        <v>0.196733391568921</v>
      </c>
      <c r="BJ1849" s="14">
        <v>0.18488525827640301</v>
      </c>
      <c r="BK1849" s="14">
        <v>0.27667051782910901</v>
      </c>
      <c r="BL1849" s="14">
        <v>0.217369208762967</v>
      </c>
      <c r="BM1849" s="14">
        <v>0.21930037275444</v>
      </c>
      <c r="BN1849" s="14">
        <v>0.184446940476584</v>
      </c>
      <c r="BO1849" s="14"/>
      <c r="BP1849" s="14">
        <v>0.252343212288759</v>
      </c>
      <c r="BQ1849" s="14">
        <v>0.25303999350998002</v>
      </c>
      <c r="BR1849" s="14">
        <v>0.20999358655929201</v>
      </c>
      <c r="BS1849" s="14">
        <v>0.22079536886717499</v>
      </c>
      <c r="BT1849" s="14">
        <v>0.189006861634331</v>
      </c>
      <c r="BU1849" s="14">
        <v>0.172189470354456</v>
      </c>
      <c r="BV1849" s="14"/>
      <c r="BW1849" s="14">
        <v>0.21270295095280201</v>
      </c>
      <c r="BX1849" s="14">
        <v>0.238719566455666</v>
      </c>
      <c r="BY1849" s="14" t="s">
        <v>120</v>
      </c>
      <c r="BZ1849" s="14">
        <v>0.187951787022415</v>
      </c>
      <c r="CA1849" s="14">
        <v>0.25604877133255299</v>
      </c>
      <c r="CB1849" s="14">
        <v>0.26653356730079097</v>
      </c>
      <c r="CC1849" s="14">
        <v>0.21541604297882699</v>
      </c>
      <c r="CD1849" s="14"/>
      <c r="CE1849" s="14">
        <v>0.26616857738274702</v>
      </c>
      <c r="CF1849" s="14">
        <v>0.262209138013132</v>
      </c>
      <c r="CG1849" s="14">
        <v>0.217040780777214</v>
      </c>
      <c r="CH1849" s="14">
        <v>0.20847912411074501</v>
      </c>
      <c r="CI1849" s="14"/>
      <c r="CJ1849" s="14">
        <v>0.19698725646842499</v>
      </c>
      <c r="CK1849" s="14">
        <v>0.232345035687574</v>
      </c>
      <c r="CL1849" s="14">
        <v>0.24169843624975201</v>
      </c>
      <c r="CM1849" s="14">
        <v>0.21281194055896299</v>
      </c>
      <c r="CN1849" s="14"/>
      <c r="CO1849" s="14">
        <v>0.22166822871840999</v>
      </c>
      <c r="CP1849" s="14">
        <v>0.23054832523657501</v>
      </c>
      <c r="CQ1849" s="14"/>
      <c r="CR1849" s="14">
        <v>0.234578715037221</v>
      </c>
      <c r="CS1849" s="14">
        <v>0.23114995821005199</v>
      </c>
    </row>
    <row r="1850" spans="2:97" x14ac:dyDescent="0.3">
      <c r="B1850" t="s">
        <v>636</v>
      </c>
      <c r="C1850" s="14">
        <v>0.20735876643701401</v>
      </c>
      <c r="D1850" s="14">
        <v>0.17963498563126801</v>
      </c>
      <c r="E1850" s="14">
        <v>0.23420548093549101</v>
      </c>
      <c r="F1850" s="14"/>
      <c r="G1850" s="14">
        <v>0.2086243121146</v>
      </c>
      <c r="H1850" s="14">
        <v>0.18952815567476999</v>
      </c>
      <c r="I1850" s="14">
        <v>0.20812177885597399</v>
      </c>
      <c r="J1850" s="14">
        <v>0.215243098859971</v>
      </c>
      <c r="K1850" s="14">
        <v>0.18927730310938801</v>
      </c>
      <c r="L1850" s="14">
        <v>0.226170481613644</v>
      </c>
      <c r="M1850" s="14"/>
      <c r="N1850" s="14">
        <v>0.21046767958016699</v>
      </c>
      <c r="O1850" s="14">
        <v>0.224543511104073</v>
      </c>
      <c r="P1850" s="14">
        <v>0.185080253581072</v>
      </c>
      <c r="Q1850" s="14">
        <v>0.20627354403203799</v>
      </c>
      <c r="R1850" s="14"/>
      <c r="S1850" s="14">
        <v>0.18371915094971999</v>
      </c>
      <c r="T1850" s="14">
        <v>0.21788385966878801</v>
      </c>
      <c r="U1850" s="14">
        <v>0.204749095366872</v>
      </c>
      <c r="V1850" s="14">
        <v>0.19466995567565701</v>
      </c>
      <c r="W1850" s="14">
        <v>0.21437990981869601</v>
      </c>
      <c r="X1850" s="14">
        <v>0.19066784667783401</v>
      </c>
      <c r="Y1850" s="14">
        <v>0.16697034391931401</v>
      </c>
      <c r="Z1850" s="14">
        <v>0.20324246100941501</v>
      </c>
      <c r="AA1850" s="14">
        <v>0.25424397385043901</v>
      </c>
      <c r="AB1850" s="14">
        <v>0.21428310643088</v>
      </c>
      <c r="AC1850" s="14">
        <v>0.20640433683450801</v>
      </c>
      <c r="AD1850" s="14">
        <v>0.27367794474089202</v>
      </c>
      <c r="AE1850" s="14"/>
      <c r="AF1850" s="14">
        <v>0.149002068464621</v>
      </c>
      <c r="AG1850" s="14">
        <v>0.236195246128276</v>
      </c>
      <c r="AH1850" s="14">
        <v>0.25294915891119002</v>
      </c>
      <c r="AI1850" s="14">
        <v>0.114283580820822</v>
      </c>
      <c r="AJ1850" s="14">
        <v>0.26372787682236398</v>
      </c>
      <c r="AK1850" s="14"/>
      <c r="AL1850" s="14">
        <v>0.239612445123705</v>
      </c>
      <c r="AM1850" s="14">
        <v>0.17825321062083499</v>
      </c>
      <c r="AN1850" s="14">
        <v>0.231237474437302</v>
      </c>
      <c r="AO1850" s="14">
        <v>0.118880357291633</v>
      </c>
      <c r="AP1850" s="14">
        <v>0.28182387714247198</v>
      </c>
      <c r="AQ1850" s="14">
        <v>0.28324666740465598</v>
      </c>
      <c r="AR1850" s="14"/>
      <c r="AS1850" s="14">
        <v>0.189461642934245</v>
      </c>
      <c r="AT1850" s="14">
        <v>0.20553152504255601</v>
      </c>
      <c r="AU1850" s="14">
        <v>0.24111014171985401</v>
      </c>
      <c r="AV1850" s="14">
        <v>0.217175926852684</v>
      </c>
      <c r="AW1850" s="14">
        <v>0.20355927649123501</v>
      </c>
      <c r="AX1850" s="14"/>
      <c r="AY1850" s="14">
        <v>0.13427732917462901</v>
      </c>
      <c r="AZ1850" s="14">
        <v>0.169594877961221</v>
      </c>
      <c r="BA1850" s="14">
        <v>0.207617520843695</v>
      </c>
      <c r="BB1850" s="14">
        <v>0.217069584208258</v>
      </c>
      <c r="BC1850" s="14">
        <v>0.21035776647769</v>
      </c>
      <c r="BD1850" s="14">
        <v>0.21647336316030399</v>
      </c>
      <c r="BE1850" s="14">
        <v>0.20860817857164801</v>
      </c>
      <c r="BF1850" s="14">
        <v>0.23790672048677799</v>
      </c>
      <c r="BG1850" s="14">
        <v>0.18082942810359001</v>
      </c>
      <c r="BH1850" s="14">
        <v>0.23005304600420901</v>
      </c>
      <c r="BI1850" s="14">
        <v>0.179976590963045</v>
      </c>
      <c r="BJ1850" s="14">
        <v>0.16780137814120899</v>
      </c>
      <c r="BK1850" s="14">
        <v>0.21476819870007099</v>
      </c>
      <c r="BL1850" s="14">
        <v>0.21110252242417199</v>
      </c>
      <c r="BM1850" s="14">
        <v>0.25735571767619903</v>
      </c>
      <c r="BN1850" s="14">
        <v>0.22804631063122499</v>
      </c>
      <c r="BO1850" s="14"/>
      <c r="BP1850" s="14">
        <v>0.18757958629136001</v>
      </c>
      <c r="BQ1850" s="14">
        <v>0.24286121515412801</v>
      </c>
      <c r="BR1850" s="14">
        <v>0.17595637401929701</v>
      </c>
      <c r="BS1850" s="14">
        <v>0.229029503680271</v>
      </c>
      <c r="BT1850" s="14">
        <v>0.154979302051901</v>
      </c>
      <c r="BU1850" s="14">
        <v>0.22414156041797101</v>
      </c>
      <c r="BV1850" s="14"/>
      <c r="BW1850" s="14">
        <v>0.21463128241043899</v>
      </c>
      <c r="BX1850" s="14">
        <v>0.194601171470412</v>
      </c>
      <c r="BY1850" s="14" t="s">
        <v>120</v>
      </c>
      <c r="BZ1850" s="14">
        <v>0.18300847214501201</v>
      </c>
      <c r="CA1850" s="14">
        <v>0.17743336069552401</v>
      </c>
      <c r="CB1850" s="14">
        <v>0.203162015071533</v>
      </c>
      <c r="CC1850" s="14">
        <v>0.30778381017282402</v>
      </c>
      <c r="CD1850" s="14"/>
      <c r="CE1850" s="14">
        <v>0.19906818192111</v>
      </c>
      <c r="CF1850" s="14">
        <v>0.205671187840029</v>
      </c>
      <c r="CG1850" s="14">
        <v>0.211116816218438</v>
      </c>
      <c r="CH1850" s="14">
        <v>0.194663999523496</v>
      </c>
      <c r="CI1850" s="14"/>
      <c r="CJ1850" s="14">
        <v>0.25309902072457702</v>
      </c>
      <c r="CK1850" s="14">
        <v>0.173016094742828</v>
      </c>
      <c r="CL1850" s="14">
        <v>0.20065574335574399</v>
      </c>
      <c r="CM1850" s="14">
        <v>0.24944298809711901</v>
      </c>
      <c r="CN1850" s="14"/>
      <c r="CO1850" s="14">
        <v>0.170112342636244</v>
      </c>
      <c r="CP1850" s="14">
        <v>0.21411148475400699</v>
      </c>
      <c r="CQ1850" s="14"/>
      <c r="CR1850" s="14">
        <v>0.18781506545315599</v>
      </c>
      <c r="CS1850" s="14">
        <v>0.214406282532731</v>
      </c>
    </row>
    <row r="1851" spans="2:97" x14ac:dyDescent="0.3">
      <c r="B1851" t="s">
        <v>637</v>
      </c>
      <c r="C1851" s="14">
        <v>0.17830894239346401</v>
      </c>
      <c r="D1851" s="14">
        <v>0.18798310682600899</v>
      </c>
      <c r="E1851" s="14">
        <v>0.168470152579346</v>
      </c>
      <c r="F1851" s="14"/>
      <c r="G1851" s="14">
        <v>0.256020521049933</v>
      </c>
      <c r="H1851" s="14">
        <v>0.23714908572848001</v>
      </c>
      <c r="I1851" s="14">
        <v>0.19494138730046301</v>
      </c>
      <c r="J1851" s="14">
        <v>0.14417252997684099</v>
      </c>
      <c r="K1851" s="14">
        <v>0.120836706948666</v>
      </c>
      <c r="L1851" s="14">
        <v>0.131750528202141</v>
      </c>
      <c r="M1851" s="14"/>
      <c r="N1851" s="14">
        <v>0.18667656647601399</v>
      </c>
      <c r="O1851" s="14">
        <v>0.17329733002759701</v>
      </c>
      <c r="P1851" s="14">
        <v>0.183107577895783</v>
      </c>
      <c r="Q1851" s="14">
        <v>0.17240818703847399</v>
      </c>
      <c r="R1851" s="14"/>
      <c r="S1851" s="14">
        <v>0.26312071418838201</v>
      </c>
      <c r="T1851" s="14">
        <v>0.157705206490072</v>
      </c>
      <c r="U1851" s="14">
        <v>0.12016375311612</v>
      </c>
      <c r="V1851" s="14">
        <v>0.22966539214665099</v>
      </c>
      <c r="W1851" s="14">
        <v>0.15169910553089899</v>
      </c>
      <c r="X1851" s="14">
        <v>0.17021709110233399</v>
      </c>
      <c r="Y1851" s="14">
        <v>0.18311580608907599</v>
      </c>
      <c r="Z1851" s="14">
        <v>0.130486810819403</v>
      </c>
      <c r="AA1851" s="14">
        <v>0.152089461906254</v>
      </c>
      <c r="AB1851" s="14">
        <v>0.16473205089700599</v>
      </c>
      <c r="AC1851" s="14">
        <v>0.15991013771381199</v>
      </c>
      <c r="AD1851" s="14">
        <v>0.176421798003779</v>
      </c>
      <c r="AE1851" s="14"/>
      <c r="AF1851" s="14">
        <v>0.19030601854483301</v>
      </c>
      <c r="AG1851" s="14">
        <v>0.21011564625152701</v>
      </c>
      <c r="AH1851" s="14">
        <v>0.16033796732666999</v>
      </c>
      <c r="AI1851" s="14">
        <v>0.12549234094876099</v>
      </c>
      <c r="AJ1851" s="14">
        <v>0.220324783946199</v>
      </c>
      <c r="AK1851" s="14"/>
      <c r="AL1851" s="14">
        <v>0.22107295102376201</v>
      </c>
      <c r="AM1851" s="14">
        <v>0.192823448563818</v>
      </c>
      <c r="AN1851" s="14">
        <v>0.17127805868243901</v>
      </c>
      <c r="AO1851" s="14">
        <v>0.135490458972439</v>
      </c>
      <c r="AP1851" s="14">
        <v>0.233383548131497</v>
      </c>
      <c r="AQ1851" s="14">
        <v>0.13320811610821001</v>
      </c>
      <c r="AR1851" s="14"/>
      <c r="AS1851" s="14">
        <v>0.14583536651774001</v>
      </c>
      <c r="AT1851" s="14">
        <v>0.16781150420049801</v>
      </c>
      <c r="AU1851" s="14">
        <v>0.191240062836664</v>
      </c>
      <c r="AV1851" s="14">
        <v>0.22598674243754499</v>
      </c>
      <c r="AW1851" s="14">
        <v>0.24438506363221099</v>
      </c>
      <c r="AX1851" s="14"/>
      <c r="AY1851" s="14">
        <v>7.6423106275338604E-2</v>
      </c>
      <c r="AZ1851" s="14">
        <v>0.19079019776254499</v>
      </c>
      <c r="BA1851" s="14">
        <v>0.18108660172549801</v>
      </c>
      <c r="BB1851" s="14">
        <v>0.103811496698185</v>
      </c>
      <c r="BC1851" s="14">
        <v>0.236521617951747</v>
      </c>
      <c r="BD1851" s="14">
        <v>0.15858503875038801</v>
      </c>
      <c r="BE1851" s="14">
        <v>0.227366763065905</v>
      </c>
      <c r="BF1851" s="14">
        <v>0.221151098916404</v>
      </c>
      <c r="BG1851" s="14">
        <v>0.12887910671233299</v>
      </c>
      <c r="BH1851" s="14">
        <v>0.13889325286235801</v>
      </c>
      <c r="BI1851" s="14">
        <v>0.13695850943046101</v>
      </c>
      <c r="BJ1851" s="14">
        <v>0.14665301273944201</v>
      </c>
      <c r="BK1851" s="14">
        <v>0.17913470847638399</v>
      </c>
      <c r="BL1851" s="14">
        <v>0.212349326089524</v>
      </c>
      <c r="BM1851" s="14">
        <v>0.20566257472182201</v>
      </c>
      <c r="BN1851" s="14">
        <v>0.26703880924887702</v>
      </c>
      <c r="BO1851" s="14"/>
      <c r="BP1851" s="14">
        <v>0.209605767245272</v>
      </c>
      <c r="BQ1851" s="14">
        <v>0.15754294976334601</v>
      </c>
      <c r="BR1851" s="14">
        <v>0.18425463490799601</v>
      </c>
      <c r="BS1851" s="14">
        <v>0.180317188354115</v>
      </c>
      <c r="BT1851" s="14">
        <v>0.14278692551421601</v>
      </c>
      <c r="BU1851" s="14">
        <v>0.18155216451047701</v>
      </c>
      <c r="BV1851" s="14"/>
      <c r="BW1851" s="14">
        <v>0.155343794807734</v>
      </c>
      <c r="BX1851" s="14">
        <v>0.19978859181745601</v>
      </c>
      <c r="BY1851" s="14" t="s">
        <v>120</v>
      </c>
      <c r="BZ1851" s="14">
        <v>0.18410619186132099</v>
      </c>
      <c r="CA1851" s="14">
        <v>0.17840852375784599</v>
      </c>
      <c r="CB1851" s="14">
        <v>0.18963102360353501</v>
      </c>
      <c r="CC1851" s="14">
        <v>0.234788252216381</v>
      </c>
      <c r="CD1851" s="14"/>
      <c r="CE1851" s="14">
        <v>0.23574265485817</v>
      </c>
      <c r="CF1851" s="14">
        <v>0.190124003105023</v>
      </c>
      <c r="CG1851" s="14">
        <v>0.13606947770368599</v>
      </c>
      <c r="CH1851" s="14">
        <v>0.16893870654993701</v>
      </c>
      <c r="CI1851" s="14"/>
      <c r="CJ1851" s="14">
        <v>0.20263438390737201</v>
      </c>
      <c r="CK1851" s="14">
        <v>0.197140900064595</v>
      </c>
      <c r="CL1851" s="14">
        <v>0.166787609743721</v>
      </c>
      <c r="CM1851" s="14">
        <v>0.15229562988916701</v>
      </c>
      <c r="CN1851" s="14"/>
      <c r="CO1851" s="14">
        <v>0.25492421894409101</v>
      </c>
      <c r="CP1851" s="14">
        <v>0.16526162160903801</v>
      </c>
      <c r="CQ1851" s="14"/>
      <c r="CR1851" s="14">
        <v>0.29005085222517901</v>
      </c>
      <c r="CS1851" s="14">
        <v>0.16862819918094701</v>
      </c>
    </row>
    <row r="1852" spans="2:97" x14ac:dyDescent="0.3">
      <c r="B1852" t="s">
        <v>638</v>
      </c>
      <c r="C1852" s="14">
        <v>0.13464209084218001</v>
      </c>
      <c r="D1852" s="14">
        <v>0.13057296507947999</v>
      </c>
      <c r="E1852" s="14">
        <v>0.13902143455608201</v>
      </c>
      <c r="F1852" s="14"/>
      <c r="G1852" s="14">
        <v>6.2155102230048498E-2</v>
      </c>
      <c r="H1852" s="14">
        <v>7.6977790025620399E-2</v>
      </c>
      <c r="I1852" s="14">
        <v>0.15447242561383701</v>
      </c>
      <c r="J1852" s="14">
        <v>0.15039478673621401</v>
      </c>
      <c r="K1852" s="14">
        <v>0.13764588091129301</v>
      </c>
      <c r="L1852" s="14">
        <v>0.19861524968386299</v>
      </c>
      <c r="M1852" s="14"/>
      <c r="N1852" s="14">
        <v>0.161794039383719</v>
      </c>
      <c r="O1852" s="14">
        <v>0.149325173599995</v>
      </c>
      <c r="P1852" s="14">
        <v>0.117242504440751</v>
      </c>
      <c r="Q1852" s="14">
        <v>0.10703647305391201</v>
      </c>
      <c r="R1852" s="14"/>
      <c r="S1852" s="14">
        <v>0.109282205411946</v>
      </c>
      <c r="T1852" s="14">
        <v>0.169221977830561</v>
      </c>
      <c r="U1852" s="14">
        <v>0.17724083084940601</v>
      </c>
      <c r="V1852" s="14">
        <v>7.7372764892173804E-2</v>
      </c>
      <c r="W1852" s="14">
        <v>0.106393761492349</v>
      </c>
      <c r="X1852" s="14">
        <v>9.8638167356275702E-2</v>
      </c>
      <c r="Y1852" s="14">
        <v>0.14371772648209</v>
      </c>
      <c r="Z1852" s="14">
        <v>0.14683590405157801</v>
      </c>
      <c r="AA1852" s="14">
        <v>0.15595133074724901</v>
      </c>
      <c r="AB1852" s="14">
        <v>0.17922399425781199</v>
      </c>
      <c r="AC1852" s="14">
        <v>8.4128074925242394E-2</v>
      </c>
      <c r="AD1852" s="14">
        <v>0.16835055957949099</v>
      </c>
      <c r="AE1852" s="14"/>
      <c r="AF1852" s="14">
        <v>0.146567473356119</v>
      </c>
      <c r="AG1852" s="14">
        <v>0.11660045017569701</v>
      </c>
      <c r="AH1852" s="14">
        <v>0.170359121867381</v>
      </c>
      <c r="AI1852" s="14">
        <v>0.158865940982166</v>
      </c>
      <c r="AJ1852" s="14">
        <v>0.10437122199828699</v>
      </c>
      <c r="AK1852" s="14"/>
      <c r="AL1852" s="14">
        <v>0.10739134143244</v>
      </c>
      <c r="AM1852" s="14">
        <v>0.14023138967795901</v>
      </c>
      <c r="AN1852" s="14">
        <v>0.170481165858068</v>
      </c>
      <c r="AO1852" s="14">
        <v>0.16170005972132501</v>
      </c>
      <c r="AP1852" s="14">
        <v>8.6435173196621806E-2</v>
      </c>
      <c r="AQ1852" s="14">
        <v>0.13946855878918701</v>
      </c>
      <c r="AR1852" s="14"/>
      <c r="AS1852" s="14">
        <v>0.11743591724748099</v>
      </c>
      <c r="AT1852" s="14">
        <v>0.120887722034125</v>
      </c>
      <c r="AU1852" s="14">
        <v>0.16977955649709001</v>
      </c>
      <c r="AV1852" s="14">
        <v>0.107556427618519</v>
      </c>
      <c r="AW1852" s="14">
        <v>9.5802018152156596E-2</v>
      </c>
      <c r="AX1852" s="14"/>
      <c r="AY1852" s="14">
        <v>0.14099488521897399</v>
      </c>
      <c r="AZ1852" s="14">
        <v>0.115859198986611</v>
      </c>
      <c r="BA1852" s="14">
        <v>0.15543034332966801</v>
      </c>
      <c r="BB1852" s="14">
        <v>0.12861586083044099</v>
      </c>
      <c r="BC1852" s="14">
        <v>8.09793831635994E-2</v>
      </c>
      <c r="BD1852" s="14">
        <v>9.1155119886345198E-2</v>
      </c>
      <c r="BE1852" s="14">
        <v>0.16211756269289099</v>
      </c>
      <c r="BF1852" s="14">
        <v>9.5243431381786897E-2</v>
      </c>
      <c r="BG1852" s="14">
        <v>0.18486673931348599</v>
      </c>
      <c r="BH1852" s="14">
        <v>0.12006947378058699</v>
      </c>
      <c r="BI1852" s="14">
        <v>0.19217421322077599</v>
      </c>
      <c r="BJ1852" s="14">
        <v>0.14754642456983699</v>
      </c>
      <c r="BK1852" s="14">
        <v>0.16642592132748399</v>
      </c>
      <c r="BL1852" s="14">
        <v>0.121706480799063</v>
      </c>
      <c r="BM1852" s="14">
        <v>0.13130722539103501</v>
      </c>
      <c r="BN1852" s="14">
        <v>0.133088126039067</v>
      </c>
      <c r="BO1852" s="14"/>
      <c r="BP1852" s="14">
        <v>0.10297415881189299</v>
      </c>
      <c r="BQ1852" s="14">
        <v>0.141524436112032</v>
      </c>
      <c r="BR1852" s="14">
        <v>0.12382546673189999</v>
      </c>
      <c r="BS1852" s="14">
        <v>0.130653753385536</v>
      </c>
      <c r="BT1852" s="14">
        <v>0.18989997676523901</v>
      </c>
      <c r="BU1852" s="14">
        <v>0.18112982796808499</v>
      </c>
      <c r="BV1852" s="14"/>
      <c r="BW1852" s="14">
        <v>0.17641535400137601</v>
      </c>
      <c r="BX1852" s="14">
        <v>0.10922590331807799</v>
      </c>
      <c r="BY1852" s="14" t="s">
        <v>120</v>
      </c>
      <c r="BZ1852" s="14">
        <v>0.121385899083298</v>
      </c>
      <c r="CA1852" s="14">
        <v>0.12643713880919299</v>
      </c>
      <c r="CB1852" s="14">
        <v>9.25091384390863E-2</v>
      </c>
      <c r="CC1852" s="14">
        <v>0.124828412172844</v>
      </c>
      <c r="CD1852" s="14"/>
      <c r="CE1852" s="14">
        <v>9.3191880213956302E-2</v>
      </c>
      <c r="CF1852" s="14">
        <v>0.12605956531956899</v>
      </c>
      <c r="CG1852" s="14">
        <v>0.129912858659642</v>
      </c>
      <c r="CH1852" s="14">
        <v>0.165415584173178</v>
      </c>
      <c r="CI1852" s="14"/>
      <c r="CJ1852" s="14">
        <v>0.14420653027851099</v>
      </c>
      <c r="CK1852" s="14">
        <v>0.110108983161748</v>
      </c>
      <c r="CL1852" s="14">
        <v>0.145696754066268</v>
      </c>
      <c r="CM1852" s="14">
        <v>9.0520146497971299E-2</v>
      </c>
      <c r="CN1852" s="14"/>
      <c r="CO1852" s="14">
        <v>0.110267819217306</v>
      </c>
      <c r="CP1852" s="14">
        <v>0.13989068059201201</v>
      </c>
      <c r="CQ1852" s="14"/>
      <c r="CR1852" s="14">
        <v>7.6305662696334695E-2</v>
      </c>
      <c r="CS1852" s="14">
        <v>0.142319376914113</v>
      </c>
    </row>
    <row r="1853" spans="2:97" x14ac:dyDescent="0.3">
      <c r="B1853" t="s">
        <v>639</v>
      </c>
      <c r="C1853" s="14">
        <v>0.122109517957397</v>
      </c>
      <c r="D1853" s="14">
        <v>0.11550860420692299</v>
      </c>
      <c r="E1853" s="14">
        <v>0.128928283110672</v>
      </c>
      <c r="F1853" s="14"/>
      <c r="G1853" s="14">
        <v>8.00525393918676E-2</v>
      </c>
      <c r="H1853" s="14">
        <v>0.13403614619867699</v>
      </c>
      <c r="I1853" s="14">
        <v>0.119433675392871</v>
      </c>
      <c r="J1853" s="14">
        <v>0.108237263131177</v>
      </c>
      <c r="K1853" s="14">
        <v>0.131452995511251</v>
      </c>
      <c r="L1853" s="14">
        <v>0.147366586995378</v>
      </c>
      <c r="M1853" s="14"/>
      <c r="N1853" s="14">
        <v>0.157874728129241</v>
      </c>
      <c r="O1853" s="14">
        <v>0.11925629697209</v>
      </c>
      <c r="P1853" s="14">
        <v>0.10792296727001301</v>
      </c>
      <c r="Q1853" s="14">
        <v>0.100449110370261</v>
      </c>
      <c r="R1853" s="14"/>
      <c r="S1853" s="14">
        <v>0.122426208652833</v>
      </c>
      <c r="T1853" s="14">
        <v>0.105420142919688</v>
      </c>
      <c r="U1853" s="14">
        <v>0.12907638199284299</v>
      </c>
      <c r="V1853" s="14">
        <v>0.109062227919259</v>
      </c>
      <c r="W1853" s="14">
        <v>0.15834499252494799</v>
      </c>
      <c r="X1853" s="14">
        <v>0.112816689835083</v>
      </c>
      <c r="Y1853" s="14">
        <v>0.168683116648704</v>
      </c>
      <c r="Z1853" s="14">
        <v>0.106509566435397</v>
      </c>
      <c r="AA1853" s="14">
        <v>8.1949047423877999E-2</v>
      </c>
      <c r="AB1853" s="14">
        <v>0.15788880874039901</v>
      </c>
      <c r="AC1853" s="14">
        <v>7.65698249485815E-2</v>
      </c>
      <c r="AD1853" s="14">
        <v>0.169244021023536</v>
      </c>
      <c r="AE1853" s="14"/>
      <c r="AF1853" s="14">
        <v>0.130019227136496</v>
      </c>
      <c r="AG1853" s="14">
        <v>0.13210540080443101</v>
      </c>
      <c r="AH1853" s="14">
        <v>0.10030153202725101</v>
      </c>
      <c r="AI1853" s="14">
        <v>0.113175655297258</v>
      </c>
      <c r="AJ1853" s="14">
        <v>0.109363654842995</v>
      </c>
      <c r="AK1853" s="14"/>
      <c r="AL1853" s="14">
        <v>0.123558059973296</v>
      </c>
      <c r="AM1853" s="14">
        <v>0.131891437108383</v>
      </c>
      <c r="AN1853" s="14">
        <v>0.13561595919063099</v>
      </c>
      <c r="AO1853" s="14">
        <v>0.116642227432826</v>
      </c>
      <c r="AP1853" s="14">
        <v>9.4982674125109606E-2</v>
      </c>
      <c r="AQ1853" s="14">
        <v>0.124132604692927</v>
      </c>
      <c r="AR1853" s="14"/>
      <c r="AS1853" s="14">
        <v>9.4025671115583895E-2</v>
      </c>
      <c r="AT1853" s="14">
        <v>0.116141463846771</v>
      </c>
      <c r="AU1853" s="14">
        <v>0.141866645975806</v>
      </c>
      <c r="AV1853" s="14">
        <v>0.12072166805658301</v>
      </c>
      <c r="AW1853" s="14">
        <v>0.122887314954034</v>
      </c>
      <c r="AX1853" s="14"/>
      <c r="AY1853" s="14">
        <v>0.13977014352693401</v>
      </c>
      <c r="AZ1853" s="14">
        <v>7.5963837881681401E-2</v>
      </c>
      <c r="BA1853" s="14">
        <v>0.101935319863083</v>
      </c>
      <c r="BB1853" s="14">
        <v>0.137439630011745</v>
      </c>
      <c r="BC1853" s="14">
        <v>0.124980655312124</v>
      </c>
      <c r="BD1853" s="14">
        <v>0.134875621177141</v>
      </c>
      <c r="BE1853" s="14">
        <v>9.9557339489222504E-2</v>
      </c>
      <c r="BF1853" s="14">
        <v>0.117418270552377</v>
      </c>
      <c r="BG1853" s="14">
        <v>0.10079349886926101</v>
      </c>
      <c r="BH1853" s="14">
        <v>4.9222135939090597E-2</v>
      </c>
      <c r="BI1853" s="14">
        <v>0.14872982796017301</v>
      </c>
      <c r="BJ1853" s="14">
        <v>0.15325873290386999</v>
      </c>
      <c r="BK1853" s="14">
        <v>0.22298780956021999</v>
      </c>
      <c r="BL1853" s="14">
        <v>0.169248969233739</v>
      </c>
      <c r="BM1853" s="14">
        <v>0.212901160012269</v>
      </c>
      <c r="BN1853" s="14">
        <v>0.109466031577407</v>
      </c>
      <c r="BO1853" s="14"/>
      <c r="BP1853" s="14">
        <v>0.117139771072186</v>
      </c>
      <c r="BQ1853" s="14">
        <v>0.11526888007474199</v>
      </c>
      <c r="BR1853" s="14">
        <v>0.117626411832988</v>
      </c>
      <c r="BS1853" s="14">
        <v>0.132824743778339</v>
      </c>
      <c r="BT1853" s="14">
        <v>0.14886155819793701</v>
      </c>
      <c r="BU1853" s="14">
        <v>0.102315168113813</v>
      </c>
      <c r="BV1853" s="14"/>
      <c r="BW1853" s="14">
        <v>0.12589492542743499</v>
      </c>
      <c r="BX1853" s="14">
        <v>0.11218796979880601</v>
      </c>
      <c r="BY1853" s="14" t="s">
        <v>120</v>
      </c>
      <c r="BZ1853" s="14">
        <v>8.0246967280241596E-2</v>
      </c>
      <c r="CA1853" s="14">
        <v>0.11494437164540799</v>
      </c>
      <c r="CB1853" s="14">
        <v>0.16652351874125099</v>
      </c>
      <c r="CC1853" s="14">
        <v>5.0955007453793E-2</v>
      </c>
      <c r="CD1853" s="14"/>
      <c r="CE1853" s="14">
        <v>0.134489879660352</v>
      </c>
      <c r="CF1853" s="14">
        <v>0.11200118767490699</v>
      </c>
      <c r="CG1853" s="14">
        <v>0.12907710310288201</v>
      </c>
      <c r="CH1853" s="14">
        <v>0.121909488434346</v>
      </c>
      <c r="CI1853" s="14"/>
      <c r="CJ1853" s="14">
        <v>0.12341028562610599</v>
      </c>
      <c r="CK1853" s="14">
        <v>0.15371436436306701</v>
      </c>
      <c r="CL1853" s="14">
        <v>0.108768200434749</v>
      </c>
      <c r="CM1853" s="14">
        <v>0.13410993990030901</v>
      </c>
      <c r="CN1853" s="14"/>
      <c r="CO1853" s="14">
        <v>0.15850022962586</v>
      </c>
      <c r="CP1853" s="14">
        <v>0.117552947092052</v>
      </c>
      <c r="CQ1853" s="14"/>
      <c r="CR1853" s="14">
        <v>0.114320468712377</v>
      </c>
      <c r="CS1853" s="14">
        <v>0.124464720635721</v>
      </c>
    </row>
    <row r="1854" spans="2:97" x14ac:dyDescent="0.3">
      <c r="B1854" t="s">
        <v>640</v>
      </c>
      <c r="C1854" s="14">
        <v>8.6538499429107393E-2</v>
      </c>
      <c r="D1854" s="14">
        <v>9.2172661360091196E-2</v>
      </c>
      <c r="E1854" s="14">
        <v>8.1283680484942999E-2</v>
      </c>
      <c r="F1854" s="14"/>
      <c r="G1854" s="14">
        <v>9.0572801353701604E-2</v>
      </c>
      <c r="H1854" s="14">
        <v>8.1522696396066796E-2</v>
      </c>
      <c r="I1854" s="14">
        <v>9.8471969124031097E-2</v>
      </c>
      <c r="J1854" s="14">
        <v>9.9672030992295393E-2</v>
      </c>
      <c r="K1854" s="14">
        <v>8.0038482169367001E-2</v>
      </c>
      <c r="L1854" s="14">
        <v>7.1954203281887605E-2</v>
      </c>
      <c r="M1854" s="14"/>
      <c r="N1854" s="14">
        <v>8.4308846970521698E-2</v>
      </c>
      <c r="O1854" s="14">
        <v>0.103554692643949</v>
      </c>
      <c r="P1854" s="14">
        <v>6.8683723945437203E-2</v>
      </c>
      <c r="Q1854" s="14">
        <v>8.8000635484954695E-2</v>
      </c>
      <c r="R1854" s="14"/>
      <c r="S1854" s="14">
        <v>6.9023311008235597E-2</v>
      </c>
      <c r="T1854" s="14">
        <v>0.110756453910862</v>
      </c>
      <c r="U1854" s="14">
        <v>0.108317540637115</v>
      </c>
      <c r="V1854" s="14">
        <v>8.2739368455394896E-2</v>
      </c>
      <c r="W1854" s="14">
        <v>7.3957453834560996E-2</v>
      </c>
      <c r="X1854" s="14">
        <v>9.0182750506794807E-2</v>
      </c>
      <c r="Y1854" s="14">
        <v>7.8257174074012004E-2</v>
      </c>
      <c r="Z1854" s="14">
        <v>0.106908350167654</v>
      </c>
      <c r="AA1854" s="14">
        <v>7.3531832279901801E-2</v>
      </c>
      <c r="AB1854" s="14">
        <v>7.59504728548685E-2</v>
      </c>
      <c r="AC1854" s="14">
        <v>6.4668988744540704E-2</v>
      </c>
      <c r="AD1854" s="14">
        <v>0.146854300875328</v>
      </c>
      <c r="AE1854" s="14"/>
      <c r="AF1854" s="14">
        <v>8.3370241784860605E-2</v>
      </c>
      <c r="AG1854" s="14">
        <v>8.3904574771704599E-2</v>
      </c>
      <c r="AH1854" s="14">
        <v>0.12715701065718499</v>
      </c>
      <c r="AI1854" s="14">
        <v>8.3074622199712206E-2</v>
      </c>
      <c r="AJ1854" s="14">
        <v>7.6367854748490505E-2</v>
      </c>
      <c r="AK1854" s="14"/>
      <c r="AL1854" s="14">
        <v>9.3520876432174299E-2</v>
      </c>
      <c r="AM1854" s="14">
        <v>8.0254122286414903E-2</v>
      </c>
      <c r="AN1854" s="14">
        <v>0.104100153715959</v>
      </c>
      <c r="AO1854" s="14">
        <v>8.7342919956981901E-2</v>
      </c>
      <c r="AP1854" s="14">
        <v>8.4044492777808094E-2</v>
      </c>
      <c r="AQ1854" s="14">
        <v>9.5692927036130998E-2</v>
      </c>
      <c r="AR1854" s="14"/>
      <c r="AS1854" s="14">
        <v>9.8210929637166697E-2</v>
      </c>
      <c r="AT1854" s="14">
        <v>8.2715890020236701E-2</v>
      </c>
      <c r="AU1854" s="14">
        <v>8.6068365102532102E-2</v>
      </c>
      <c r="AV1854" s="14">
        <v>8.4860056293839997E-2</v>
      </c>
      <c r="AW1854" s="14">
        <v>7.6067525535102598E-2</v>
      </c>
      <c r="AX1854" s="14"/>
      <c r="AY1854" s="14">
        <v>6.8313593373566794E-2</v>
      </c>
      <c r="AZ1854" s="14">
        <v>6.1858232393680698E-2</v>
      </c>
      <c r="BA1854" s="14">
        <v>8.5259361779762399E-2</v>
      </c>
      <c r="BB1854" s="14">
        <v>7.4474719499040901E-2</v>
      </c>
      <c r="BC1854" s="14">
        <v>7.50373253861953E-2</v>
      </c>
      <c r="BD1854" s="14">
        <v>0.131060312832078</v>
      </c>
      <c r="BE1854" s="14">
        <v>7.1961939437065095E-2</v>
      </c>
      <c r="BF1854" s="14">
        <v>0.10064913553277199</v>
      </c>
      <c r="BG1854" s="14">
        <v>0.107133225276813</v>
      </c>
      <c r="BH1854" s="14">
        <v>8.6778196284724704E-2</v>
      </c>
      <c r="BI1854" s="14">
        <v>7.8411557406076596E-2</v>
      </c>
      <c r="BJ1854" s="14">
        <v>6.9809036144078004E-2</v>
      </c>
      <c r="BK1854" s="14">
        <v>8.91356957342192E-2</v>
      </c>
      <c r="BL1854" s="14">
        <v>0.10711557524356199</v>
      </c>
      <c r="BM1854" s="14">
        <v>3.3933681887188302E-2</v>
      </c>
      <c r="BN1854" s="14">
        <v>8.2872434618625507E-2</v>
      </c>
      <c r="BO1854" s="14"/>
      <c r="BP1854" s="14">
        <v>9.4440894503548894E-2</v>
      </c>
      <c r="BQ1854" s="14">
        <v>9.0206702190563898E-2</v>
      </c>
      <c r="BR1854" s="14">
        <v>8.55867945544945E-2</v>
      </c>
      <c r="BS1854" s="14">
        <v>7.9754525591467298E-2</v>
      </c>
      <c r="BT1854" s="14">
        <v>6.8596018863219504E-2</v>
      </c>
      <c r="BU1854" s="14">
        <v>9.5034258485734602E-2</v>
      </c>
      <c r="BV1854" s="14"/>
      <c r="BW1854" s="14">
        <v>8.2173540723940994E-2</v>
      </c>
      <c r="BX1854" s="14">
        <v>8.3751579358892103E-2</v>
      </c>
      <c r="BY1854" s="14" t="s">
        <v>120</v>
      </c>
      <c r="BZ1854" s="14">
        <v>7.2284379255553505E-2</v>
      </c>
      <c r="CA1854" s="14">
        <v>7.1259318404601493E-2</v>
      </c>
      <c r="CB1854" s="14">
        <v>0.10670827530755</v>
      </c>
      <c r="CC1854" s="14">
        <v>0.110281787011045</v>
      </c>
      <c r="CD1854" s="14"/>
      <c r="CE1854" s="14">
        <v>0.100404539690697</v>
      </c>
      <c r="CF1854" s="14">
        <v>7.7648703938995797E-2</v>
      </c>
      <c r="CG1854" s="14">
        <v>7.9196004830093605E-2</v>
      </c>
      <c r="CH1854" s="14">
        <v>9.7970169001599605E-2</v>
      </c>
      <c r="CI1854" s="14"/>
      <c r="CJ1854" s="14">
        <v>4.3488362085743498E-2</v>
      </c>
      <c r="CK1854" s="14">
        <v>9.9380080506994498E-2</v>
      </c>
      <c r="CL1854" s="14">
        <v>0.10051136597189</v>
      </c>
      <c r="CM1854" s="14">
        <v>4.2191655363254497E-2</v>
      </c>
      <c r="CN1854" s="14"/>
      <c r="CO1854" s="14">
        <v>7.9979500622657199E-2</v>
      </c>
      <c r="CP1854" s="14">
        <v>8.7792213299501307E-2</v>
      </c>
      <c r="CQ1854" s="14"/>
      <c r="CR1854" s="14">
        <v>6.0278348029530401E-2</v>
      </c>
      <c r="CS1854" s="14">
        <v>8.9312541830477807E-2</v>
      </c>
    </row>
    <row r="1855" spans="2:97" x14ac:dyDescent="0.3">
      <c r="B1855" t="s">
        <v>641</v>
      </c>
      <c r="C1855" s="14">
        <v>5.2848267740048499E-2</v>
      </c>
      <c r="D1855" s="14">
        <v>5.1006794702785803E-2</v>
      </c>
      <c r="E1855" s="14">
        <v>5.3919418300470298E-2</v>
      </c>
      <c r="F1855" s="14"/>
      <c r="G1855" s="14">
        <v>2.6593786385274699E-2</v>
      </c>
      <c r="H1855" s="14">
        <v>3.5717226241506098E-2</v>
      </c>
      <c r="I1855" s="14">
        <v>4.5920444376113798E-2</v>
      </c>
      <c r="J1855" s="14">
        <v>4.5500680085504799E-2</v>
      </c>
      <c r="K1855" s="14">
        <v>6.57746872986643E-2</v>
      </c>
      <c r="L1855" s="14">
        <v>8.7083537892465701E-2</v>
      </c>
      <c r="M1855" s="14"/>
      <c r="N1855" s="14">
        <v>6.16630191587723E-2</v>
      </c>
      <c r="O1855" s="14">
        <v>4.2892098238690897E-2</v>
      </c>
      <c r="P1855" s="14">
        <v>5.3904280228023099E-2</v>
      </c>
      <c r="Q1855" s="14">
        <v>4.9236976514835301E-2</v>
      </c>
      <c r="R1855" s="14"/>
      <c r="S1855" s="14">
        <v>7.0256200409512304E-2</v>
      </c>
      <c r="T1855" s="14">
        <v>5.35283611284997E-2</v>
      </c>
      <c r="U1855" s="14">
        <v>7.4794693143899096E-2</v>
      </c>
      <c r="V1855" s="14">
        <v>4.3873254361618999E-2</v>
      </c>
      <c r="W1855" s="14">
        <v>4.0087472297141102E-2</v>
      </c>
      <c r="X1855" s="14">
        <v>3.6545802687675301E-2</v>
      </c>
      <c r="Y1855" s="14">
        <v>4.36522586325876E-2</v>
      </c>
      <c r="Z1855" s="14">
        <v>1.2487330470376E-2</v>
      </c>
      <c r="AA1855" s="14">
        <v>4.5261538616733397E-2</v>
      </c>
      <c r="AB1855" s="14">
        <v>6.0517612477362703E-2</v>
      </c>
      <c r="AC1855" s="14">
        <v>6.3273532275800001E-2</v>
      </c>
      <c r="AD1855" s="14">
        <v>8.1069184649721501E-2</v>
      </c>
      <c r="AE1855" s="14"/>
      <c r="AF1855" s="14">
        <v>4.8585860793269001E-2</v>
      </c>
      <c r="AG1855" s="14">
        <v>4.7326467944504499E-2</v>
      </c>
      <c r="AH1855" s="14">
        <v>4.3855238578337098E-2</v>
      </c>
      <c r="AI1855" s="14">
        <v>6.36346845435216E-2</v>
      </c>
      <c r="AJ1855" s="14">
        <v>6.5430169852173897E-2</v>
      </c>
      <c r="AK1855" s="14"/>
      <c r="AL1855" s="14">
        <v>4.7579674677679103E-2</v>
      </c>
      <c r="AM1855" s="14">
        <v>3.2351956127589801E-2</v>
      </c>
      <c r="AN1855" s="14">
        <v>4.3555546887627701E-2</v>
      </c>
      <c r="AO1855" s="14">
        <v>7.2875106790869407E-2</v>
      </c>
      <c r="AP1855" s="14">
        <v>6.5553769292376399E-2</v>
      </c>
      <c r="AQ1855" s="14">
        <v>4.7025483325408901E-2</v>
      </c>
      <c r="AR1855" s="14"/>
      <c r="AS1855" s="14">
        <v>5.4760365139619002E-2</v>
      </c>
      <c r="AT1855" s="14">
        <v>5.5356767511356597E-2</v>
      </c>
      <c r="AU1855" s="14">
        <v>4.3887100977005898E-2</v>
      </c>
      <c r="AV1855" s="14">
        <v>3.96447596555062E-2</v>
      </c>
      <c r="AW1855" s="14">
        <v>5.1689326023540802E-2</v>
      </c>
      <c r="AX1855" s="14"/>
      <c r="AY1855" s="14">
        <v>7.0753139085882696E-2</v>
      </c>
      <c r="AZ1855" s="14">
        <v>9.2198244302993407E-2</v>
      </c>
      <c r="BA1855" s="14">
        <v>4.2724469227185799E-2</v>
      </c>
      <c r="BB1855" s="14">
        <v>5.6034976601291697E-2</v>
      </c>
      <c r="BC1855" s="14">
        <v>5.2183981514022003E-2</v>
      </c>
      <c r="BD1855" s="14">
        <v>6.0712392320555197E-2</v>
      </c>
      <c r="BE1855" s="14">
        <v>5.2124161980057801E-2</v>
      </c>
      <c r="BF1855" s="14">
        <v>5.7969419834887903E-2</v>
      </c>
      <c r="BG1855" s="14">
        <v>1.91631461288118E-2</v>
      </c>
      <c r="BH1855" s="14">
        <v>4.2387444575932902E-2</v>
      </c>
      <c r="BI1855" s="14">
        <v>6.7071309218323896E-2</v>
      </c>
      <c r="BJ1855" s="14">
        <v>3.5759704618188698E-2</v>
      </c>
      <c r="BK1855" s="14">
        <v>6.2349344907433803E-2</v>
      </c>
      <c r="BL1855" s="14">
        <v>8.4451276603887807E-2</v>
      </c>
      <c r="BM1855" s="14">
        <v>9.6983829118543793E-2</v>
      </c>
      <c r="BN1855" s="14">
        <v>1.8477958389382199E-2</v>
      </c>
      <c r="BO1855" s="14"/>
      <c r="BP1855" s="14">
        <v>5.9875227343589799E-2</v>
      </c>
      <c r="BQ1855" s="14">
        <v>5.2131401576637197E-2</v>
      </c>
      <c r="BR1855" s="14">
        <v>4.7658739432508299E-2</v>
      </c>
      <c r="BS1855" s="14">
        <v>6.0095193088071402E-2</v>
      </c>
      <c r="BT1855" s="14">
        <v>4.6855290313256498E-2</v>
      </c>
      <c r="BU1855" s="14">
        <v>2.2919567103039801E-2</v>
      </c>
      <c r="BV1855" s="14"/>
      <c r="BW1855" s="14">
        <v>6.5702419252920502E-2</v>
      </c>
      <c r="BX1855" s="14">
        <v>4.0901573355933502E-2</v>
      </c>
      <c r="BY1855" s="14" t="s">
        <v>120</v>
      </c>
      <c r="BZ1855" s="14">
        <v>7.8282452419877899E-2</v>
      </c>
      <c r="CA1855" s="14">
        <v>4.6978355792866799E-2</v>
      </c>
      <c r="CB1855" s="14">
        <v>3.9901278076003202E-2</v>
      </c>
      <c r="CC1855" s="14">
        <v>2.2440411278928801E-2</v>
      </c>
      <c r="CD1855" s="14"/>
      <c r="CE1855" s="14">
        <v>3.7641731625147702E-2</v>
      </c>
      <c r="CF1855" s="14">
        <v>5.2260274001697499E-2</v>
      </c>
      <c r="CG1855" s="14">
        <v>6.8394646986753599E-2</v>
      </c>
      <c r="CH1855" s="14">
        <v>5.7900471179550501E-2</v>
      </c>
      <c r="CI1855" s="14"/>
      <c r="CJ1855" s="14">
        <v>4.7865543204721903E-2</v>
      </c>
      <c r="CK1855" s="14">
        <v>4.2917547778269803E-2</v>
      </c>
      <c r="CL1855" s="14">
        <v>6.0761095557540501E-2</v>
      </c>
      <c r="CM1855" s="14">
        <v>2.9332942320949601E-2</v>
      </c>
      <c r="CN1855" s="14"/>
      <c r="CO1855" s="14">
        <v>1.8619418056605701E-2</v>
      </c>
      <c r="CP1855" s="14">
        <v>5.8562300507941797E-2</v>
      </c>
      <c r="CQ1855" s="14"/>
      <c r="CR1855" s="14">
        <v>2.8013619082019901E-2</v>
      </c>
      <c r="CS1855" s="14">
        <v>5.4172546205640902E-2</v>
      </c>
    </row>
    <row r="1856" spans="2:97" x14ac:dyDescent="0.3">
      <c r="B1856" t="s">
        <v>642</v>
      </c>
      <c r="C1856" s="14">
        <v>4.1983334805889998E-2</v>
      </c>
      <c r="D1856" s="14">
        <v>4.8265046896632302E-2</v>
      </c>
      <c r="E1856" s="14">
        <v>3.5963061897538097E-2</v>
      </c>
      <c r="F1856" s="14"/>
      <c r="G1856" s="14">
        <v>1.5890252687751901E-2</v>
      </c>
      <c r="H1856" s="14">
        <v>2.0045894357846299E-2</v>
      </c>
      <c r="I1856" s="14">
        <v>3.2926900579006602E-2</v>
      </c>
      <c r="J1856" s="14">
        <v>4.4578878693416001E-2</v>
      </c>
      <c r="K1856" s="14">
        <v>7.0731442721811394E-2</v>
      </c>
      <c r="L1856" s="14">
        <v>6.3065318825039601E-2</v>
      </c>
      <c r="M1856" s="14"/>
      <c r="N1856" s="14">
        <v>3.9399671218121803E-2</v>
      </c>
      <c r="O1856" s="14">
        <v>3.5547768635967099E-2</v>
      </c>
      <c r="P1856" s="14">
        <v>5.7197680695984097E-2</v>
      </c>
      <c r="Q1856" s="14">
        <v>3.8583066771659298E-2</v>
      </c>
      <c r="R1856" s="14"/>
      <c r="S1856" s="14">
        <v>3.9650554259095402E-2</v>
      </c>
      <c r="T1856" s="14">
        <v>3.1803225759594503E-2</v>
      </c>
      <c r="U1856" s="14">
        <v>2.2844230805370899E-2</v>
      </c>
      <c r="V1856" s="14">
        <v>4.6317073580122298E-2</v>
      </c>
      <c r="W1856" s="14">
        <v>3.12302831867033E-2</v>
      </c>
      <c r="X1856" s="14">
        <v>4.1642651374202901E-2</v>
      </c>
      <c r="Y1856" s="14">
        <v>4.85074231901233E-2</v>
      </c>
      <c r="Z1856" s="14">
        <v>7.0341450482168305E-2</v>
      </c>
      <c r="AA1856" s="14">
        <v>4.35159599579205E-2</v>
      </c>
      <c r="AB1856" s="14">
        <v>6.1049567513350597E-2</v>
      </c>
      <c r="AC1856" s="14">
        <v>5.50776275527423E-2</v>
      </c>
      <c r="AD1856" s="14">
        <v>2.1326991437822799E-2</v>
      </c>
      <c r="AE1856" s="14"/>
      <c r="AF1856" s="14">
        <v>5.4438790367835901E-2</v>
      </c>
      <c r="AG1856" s="14">
        <v>2.19117439986081E-2</v>
      </c>
      <c r="AH1856" s="14">
        <v>3.8419781365507097E-2</v>
      </c>
      <c r="AI1856" s="14">
        <v>7.8227850522537501E-2</v>
      </c>
      <c r="AJ1856" s="14">
        <v>2.5169313968287699E-2</v>
      </c>
      <c r="AK1856" s="14"/>
      <c r="AL1856" s="14">
        <v>1.8421861428997099E-2</v>
      </c>
      <c r="AM1856" s="14">
        <v>5.9172807745426201E-2</v>
      </c>
      <c r="AN1856" s="14">
        <v>2.3189220790924898E-2</v>
      </c>
      <c r="AO1856" s="14">
        <v>7.0103176065199405E-2</v>
      </c>
      <c r="AP1856" s="14">
        <v>2.8985750170242401E-2</v>
      </c>
      <c r="AQ1856" s="14">
        <v>2.7586866806263498E-2</v>
      </c>
      <c r="AR1856" s="14"/>
      <c r="AS1856" s="14">
        <v>4.8519462782478602E-2</v>
      </c>
      <c r="AT1856" s="14">
        <v>4.9155978166908303E-2</v>
      </c>
      <c r="AU1856" s="14">
        <v>4.1043876735472003E-2</v>
      </c>
      <c r="AV1856" s="14">
        <v>1.6138532324671301E-2</v>
      </c>
      <c r="AW1856" s="14">
        <v>2.29629542291163E-2</v>
      </c>
      <c r="AX1856" s="14"/>
      <c r="AY1856" s="14">
        <v>6.7501787046979705E-2</v>
      </c>
      <c r="AZ1856" s="14">
        <v>7.2672708343420905E-2</v>
      </c>
      <c r="BA1856" s="14">
        <v>1.4043045445665901E-2</v>
      </c>
      <c r="BB1856" s="14">
        <v>2.54880746178449E-2</v>
      </c>
      <c r="BC1856" s="14">
        <v>2.2088085266623401E-2</v>
      </c>
      <c r="BD1856" s="14">
        <v>4.1291563389028799E-2</v>
      </c>
      <c r="BE1856" s="14">
        <v>2.8052333957850301E-2</v>
      </c>
      <c r="BF1856" s="14">
        <v>6.6085076526820496E-2</v>
      </c>
      <c r="BG1856" s="14">
        <v>5.6688623274609003E-2</v>
      </c>
      <c r="BH1856" s="14">
        <v>6.0843187768959597E-2</v>
      </c>
      <c r="BI1856" s="14">
        <v>5.6282814861557201E-2</v>
      </c>
      <c r="BJ1856" s="14">
        <v>5.6494795890742099E-2</v>
      </c>
      <c r="BK1856" s="14">
        <v>6.3001740507473897E-2</v>
      </c>
      <c r="BL1856" s="14">
        <v>9.2595270266482704E-2</v>
      </c>
      <c r="BM1856" s="14">
        <v>1.8895078241897699E-2</v>
      </c>
      <c r="BN1856" s="14">
        <v>0</v>
      </c>
      <c r="BO1856" s="14"/>
      <c r="BP1856" s="14">
        <v>2.7062121883518701E-2</v>
      </c>
      <c r="BQ1856" s="14">
        <v>3.9048037629122602E-2</v>
      </c>
      <c r="BR1856" s="14">
        <v>5.1534393136575998E-2</v>
      </c>
      <c r="BS1856" s="14">
        <v>3.6806920964360598E-2</v>
      </c>
      <c r="BT1856" s="14">
        <v>6.12822832843627E-2</v>
      </c>
      <c r="BU1856" s="14">
        <v>8.4811489142299801E-2</v>
      </c>
      <c r="BV1856" s="14"/>
      <c r="BW1856" s="14">
        <v>5.9443198627212798E-2</v>
      </c>
      <c r="BX1856" s="14">
        <v>2.9200063369177E-2</v>
      </c>
      <c r="BY1856" s="14" t="s">
        <v>120</v>
      </c>
      <c r="BZ1856" s="14">
        <v>5.1593243278430699E-2</v>
      </c>
      <c r="CA1856" s="14">
        <v>5.3363525273570203E-2</v>
      </c>
      <c r="CB1856" s="14">
        <v>1.52489917179588E-2</v>
      </c>
      <c r="CC1856" s="14">
        <v>3.3800971487515E-2</v>
      </c>
      <c r="CD1856" s="14"/>
      <c r="CE1856" s="14">
        <v>2.09888507543914E-2</v>
      </c>
      <c r="CF1856" s="14">
        <v>2.6667870123965699E-2</v>
      </c>
      <c r="CG1856" s="14">
        <v>5.0123558489871101E-2</v>
      </c>
      <c r="CH1856" s="14">
        <v>4.9840177610599098E-2</v>
      </c>
      <c r="CI1856" s="14"/>
      <c r="CJ1856" s="14">
        <v>2.94609868234748E-2</v>
      </c>
      <c r="CK1856" s="14">
        <v>3.8029872975844897E-2</v>
      </c>
      <c r="CL1856" s="14">
        <v>4.8655929317204798E-2</v>
      </c>
      <c r="CM1856" s="14">
        <v>3.0818032403963001E-2</v>
      </c>
      <c r="CN1856" s="14"/>
      <c r="CO1856" s="14">
        <v>2.3073904421342099E-2</v>
      </c>
      <c r="CP1856" s="14">
        <v>4.4192500649866497E-2</v>
      </c>
      <c r="CQ1856" s="14"/>
      <c r="CR1856" s="14">
        <v>2.0388745276786399E-2</v>
      </c>
      <c r="CS1856" s="14">
        <v>4.4404705893184702E-2</v>
      </c>
    </row>
    <row r="1857" spans="2:97" x14ac:dyDescent="0.3">
      <c r="B1857" t="s">
        <v>643</v>
      </c>
      <c r="C1857" s="14">
        <v>4.1376018223433897E-2</v>
      </c>
      <c r="D1857" s="14">
        <v>3.7126150482243603E-2</v>
      </c>
      <c r="E1857" s="14">
        <v>4.5655787313054599E-2</v>
      </c>
      <c r="F1857" s="14"/>
      <c r="G1857" s="14">
        <v>3.2797442730270299E-2</v>
      </c>
      <c r="H1857" s="14">
        <v>4.8007706581775E-2</v>
      </c>
      <c r="I1857" s="14">
        <v>3.0946392053034899E-2</v>
      </c>
      <c r="J1857" s="14">
        <v>4.4875729480771197E-2</v>
      </c>
      <c r="K1857" s="14">
        <v>3.2866011653883601E-2</v>
      </c>
      <c r="L1857" s="14">
        <v>5.3008806666621902E-2</v>
      </c>
      <c r="M1857" s="14"/>
      <c r="N1857" s="14">
        <v>3.7359626803278798E-2</v>
      </c>
      <c r="O1857" s="14">
        <v>5.01859918633797E-2</v>
      </c>
      <c r="P1857" s="14">
        <v>3.58658701834784E-2</v>
      </c>
      <c r="Q1857" s="14">
        <v>4.1896143496049601E-2</v>
      </c>
      <c r="R1857" s="14"/>
      <c r="S1857" s="14">
        <v>3.3551715379856802E-2</v>
      </c>
      <c r="T1857" s="14">
        <v>4.72062471414499E-2</v>
      </c>
      <c r="U1857" s="14">
        <v>5.6647923251226702E-2</v>
      </c>
      <c r="V1857" s="14">
        <v>3.8037080611622601E-2</v>
      </c>
      <c r="W1857" s="14">
        <v>5.2984866289222998E-2</v>
      </c>
      <c r="X1857" s="14">
        <v>3.6575939539461401E-2</v>
      </c>
      <c r="Y1857" s="14">
        <v>6.1669663489457897E-2</v>
      </c>
      <c r="Z1857" s="14">
        <v>2.5173225651125401E-2</v>
      </c>
      <c r="AA1857" s="14">
        <v>4.3733055962187302E-2</v>
      </c>
      <c r="AB1857" s="14">
        <v>3.4564201509135598E-2</v>
      </c>
      <c r="AC1857" s="14">
        <v>1.1180890494351E-2</v>
      </c>
      <c r="AD1857" s="14">
        <v>3.89555167762567E-2</v>
      </c>
      <c r="AE1857" s="14"/>
      <c r="AF1857" s="14">
        <v>4.1801520110420202E-2</v>
      </c>
      <c r="AG1857" s="14">
        <v>3.6859601056650398E-2</v>
      </c>
      <c r="AH1857" s="14">
        <v>4.3927374646357799E-2</v>
      </c>
      <c r="AI1857" s="14">
        <v>4.95376476387401E-2</v>
      </c>
      <c r="AJ1857" s="14">
        <v>3.2947409302867901E-2</v>
      </c>
      <c r="AK1857" s="14"/>
      <c r="AL1857" s="14">
        <v>2.8076420532580599E-2</v>
      </c>
      <c r="AM1857" s="14">
        <v>5.7970315014330497E-2</v>
      </c>
      <c r="AN1857" s="14">
        <v>4.8215842915876599E-2</v>
      </c>
      <c r="AO1857" s="14">
        <v>4.02020456981469E-2</v>
      </c>
      <c r="AP1857" s="14">
        <v>4.1621644205355801E-2</v>
      </c>
      <c r="AQ1857" s="14">
        <v>3.3969553182979298E-2</v>
      </c>
      <c r="AR1857" s="14"/>
      <c r="AS1857" s="14">
        <v>5.4891188621177499E-2</v>
      </c>
      <c r="AT1857" s="14">
        <v>3.5917404352363402E-2</v>
      </c>
      <c r="AU1857" s="14">
        <v>3.3282801949477102E-2</v>
      </c>
      <c r="AV1857" s="14">
        <v>4.8038582096487897E-2</v>
      </c>
      <c r="AW1857" s="14">
        <v>2.7092151652690199E-2</v>
      </c>
      <c r="AX1857" s="14"/>
      <c r="AY1857" s="14">
        <v>0</v>
      </c>
      <c r="AZ1857" s="14">
        <v>4.8661088161388401E-2</v>
      </c>
      <c r="BA1857" s="14">
        <v>5.5731641396586498E-2</v>
      </c>
      <c r="BB1857" s="14">
        <v>2.5403027064881602E-2</v>
      </c>
      <c r="BC1857" s="14">
        <v>4.4333540651572897E-2</v>
      </c>
      <c r="BD1857" s="14">
        <v>3.6677309596179798E-2</v>
      </c>
      <c r="BE1857" s="14">
        <v>4.1428849190979201E-2</v>
      </c>
      <c r="BF1857" s="14">
        <v>4.3783002431406801E-2</v>
      </c>
      <c r="BG1857" s="14">
        <v>3.8963383530373999E-2</v>
      </c>
      <c r="BH1857" s="14">
        <v>2.4209087018319499E-2</v>
      </c>
      <c r="BI1857" s="14">
        <v>5.7163764310959299E-2</v>
      </c>
      <c r="BJ1857" s="14">
        <v>2.9508112112664599E-2</v>
      </c>
      <c r="BK1857" s="14">
        <v>1.4768846263542801E-2</v>
      </c>
      <c r="BL1857" s="14">
        <v>1.7720245052841199E-2</v>
      </c>
      <c r="BM1857" s="14">
        <v>3.8031998520419497E-2</v>
      </c>
      <c r="BN1857" s="14">
        <v>4.6288693586228002E-2</v>
      </c>
      <c r="BO1857" s="14"/>
      <c r="BP1857" s="14">
        <v>2.7316038097783699E-2</v>
      </c>
      <c r="BQ1857" s="14">
        <v>3.3334299460179503E-2</v>
      </c>
      <c r="BR1857" s="14">
        <v>3.5153418648015598E-2</v>
      </c>
      <c r="BS1857" s="14">
        <v>7.3981404963761294E-2</v>
      </c>
      <c r="BT1857" s="14">
        <v>4.23035775002241E-2</v>
      </c>
      <c r="BU1857" s="14">
        <v>4.9993179519121703E-2</v>
      </c>
      <c r="BV1857" s="14"/>
      <c r="BW1857" s="14">
        <v>4.0253279004814201E-2</v>
      </c>
      <c r="BX1857" s="14">
        <v>4.9346820474253102E-2</v>
      </c>
      <c r="BY1857" s="14" t="s">
        <v>120</v>
      </c>
      <c r="BZ1857" s="14">
        <v>5.1171963641132301E-2</v>
      </c>
      <c r="CA1857" s="14">
        <v>3.06228634746878E-2</v>
      </c>
      <c r="CB1857" s="14">
        <v>3.5874639084268099E-2</v>
      </c>
      <c r="CC1857" s="14">
        <v>4.8754284481652699E-2</v>
      </c>
      <c r="CD1857" s="14"/>
      <c r="CE1857" s="14">
        <v>3.9326443111920899E-2</v>
      </c>
      <c r="CF1857" s="14">
        <v>5.1388339100423203E-2</v>
      </c>
      <c r="CG1857" s="14">
        <v>3.1539290632180597E-2</v>
      </c>
      <c r="CH1857" s="14">
        <v>4.7515477264979997E-2</v>
      </c>
      <c r="CI1857" s="14"/>
      <c r="CJ1857" s="14">
        <v>4.7985417709398903E-2</v>
      </c>
      <c r="CK1857" s="14">
        <v>4.85793808023397E-2</v>
      </c>
      <c r="CL1857" s="14">
        <v>3.4881025398587999E-2</v>
      </c>
      <c r="CM1857" s="14">
        <v>5.68197957162037E-2</v>
      </c>
      <c r="CN1857" s="14"/>
      <c r="CO1857" s="14">
        <v>2.22443612097298E-2</v>
      </c>
      <c r="CP1857" s="14">
        <v>4.3604318402997999E-2</v>
      </c>
      <c r="CQ1857" s="14"/>
      <c r="CR1857" s="14">
        <v>4.6558207038479203E-2</v>
      </c>
      <c r="CS1857" s="14">
        <v>3.9745529267592901E-2</v>
      </c>
    </row>
    <row r="1858" spans="2:97" x14ac:dyDescent="0.3">
      <c r="B1858" t="s">
        <v>644</v>
      </c>
      <c r="C1858" s="14">
        <v>3.88089950747003E-2</v>
      </c>
      <c r="D1858" s="14">
        <v>4.4455498642209601E-2</v>
      </c>
      <c r="E1858" s="14">
        <v>3.3400667642095698E-2</v>
      </c>
      <c r="F1858" s="14"/>
      <c r="G1858" s="14">
        <v>4.09550289832998E-2</v>
      </c>
      <c r="H1858" s="14">
        <v>2.6138070367888601E-2</v>
      </c>
      <c r="I1858" s="14">
        <v>2.6029939094919501E-2</v>
      </c>
      <c r="J1858" s="14">
        <v>5.2894808131298099E-2</v>
      </c>
      <c r="K1858" s="14">
        <v>4.4815138568601497E-2</v>
      </c>
      <c r="L1858" s="14">
        <v>4.2645761111320499E-2</v>
      </c>
      <c r="M1858" s="14"/>
      <c r="N1858" s="14">
        <v>2.49765657275265E-2</v>
      </c>
      <c r="O1858" s="14">
        <v>5.19903337847945E-2</v>
      </c>
      <c r="P1858" s="14">
        <v>3.3910458268773799E-2</v>
      </c>
      <c r="Q1858" s="14">
        <v>4.1041007538814199E-2</v>
      </c>
      <c r="R1858" s="14"/>
      <c r="S1858" s="14">
        <v>4.4588455875905202E-2</v>
      </c>
      <c r="T1858" s="14">
        <v>3.09732382896282E-2</v>
      </c>
      <c r="U1858" s="14">
        <v>2.3041613626366201E-2</v>
      </c>
      <c r="V1858" s="14">
        <v>3.18418402921537E-2</v>
      </c>
      <c r="W1858" s="14">
        <v>4.7445748364714997E-2</v>
      </c>
      <c r="X1858" s="14">
        <v>3.6921787817787197E-2</v>
      </c>
      <c r="Y1858" s="14">
        <v>4.8773149541036197E-2</v>
      </c>
      <c r="Z1858" s="14">
        <v>6.0687421659061401E-2</v>
      </c>
      <c r="AA1858" s="14">
        <v>3.6001451319857401E-2</v>
      </c>
      <c r="AB1858" s="14">
        <v>3.9610323938063803E-2</v>
      </c>
      <c r="AC1858" s="14">
        <v>5.4371763499797797E-2</v>
      </c>
      <c r="AD1858" s="14">
        <v>2.0279030967691399E-2</v>
      </c>
      <c r="AE1858" s="14"/>
      <c r="AF1858" s="14">
        <v>3.79134240657443E-2</v>
      </c>
      <c r="AG1858" s="14">
        <v>3.6315979905133203E-2</v>
      </c>
      <c r="AH1858" s="14">
        <v>3.69836821928465E-2</v>
      </c>
      <c r="AI1858" s="14">
        <v>5.9500064992076503E-2</v>
      </c>
      <c r="AJ1858" s="14">
        <v>2.54787651332186E-2</v>
      </c>
      <c r="AK1858" s="14"/>
      <c r="AL1858" s="14">
        <v>2.3208657591573301E-2</v>
      </c>
      <c r="AM1858" s="14">
        <v>4.1502824335882899E-2</v>
      </c>
      <c r="AN1858" s="14">
        <v>3.3564514283728301E-2</v>
      </c>
      <c r="AO1858" s="14">
        <v>4.4594655421912301E-2</v>
      </c>
      <c r="AP1858" s="14">
        <v>3.5623211549022898E-2</v>
      </c>
      <c r="AQ1858" s="14">
        <v>5.9220696352924797E-2</v>
      </c>
      <c r="AR1858" s="14"/>
      <c r="AS1858" s="14">
        <v>4.8608204210855599E-2</v>
      </c>
      <c r="AT1858" s="14">
        <v>5.4763103911191699E-2</v>
      </c>
      <c r="AU1858" s="14">
        <v>1.9108284290303298E-2</v>
      </c>
      <c r="AV1858" s="14">
        <v>3.80859958580652E-2</v>
      </c>
      <c r="AW1858" s="14">
        <v>2.6174270660636701E-2</v>
      </c>
      <c r="AX1858" s="14"/>
      <c r="AY1858" s="14">
        <v>7.0753139085882696E-2</v>
      </c>
      <c r="AZ1858" s="14">
        <v>0</v>
      </c>
      <c r="BA1858" s="14">
        <v>5.8110107120842497E-2</v>
      </c>
      <c r="BB1858" s="14">
        <v>3.3550354953046299E-2</v>
      </c>
      <c r="BC1858" s="14">
        <v>4.0029040087978703E-2</v>
      </c>
      <c r="BD1858" s="14">
        <v>8.8777005233492495E-2</v>
      </c>
      <c r="BE1858" s="14">
        <v>3.4864760375216602E-2</v>
      </c>
      <c r="BF1858" s="14">
        <v>1.28388102373467E-2</v>
      </c>
      <c r="BG1858" s="14">
        <v>2.0055218367308499E-2</v>
      </c>
      <c r="BH1858" s="14">
        <v>4.1016977513451597E-2</v>
      </c>
      <c r="BI1858" s="14">
        <v>2.8954268621235998E-2</v>
      </c>
      <c r="BJ1858" s="14">
        <v>4.5028868684455998E-2</v>
      </c>
      <c r="BK1858" s="14">
        <v>1.0866919718247801E-2</v>
      </c>
      <c r="BL1858" s="14">
        <v>2.0731980860188799E-2</v>
      </c>
      <c r="BM1858" s="14">
        <v>7.8546898299705903E-2</v>
      </c>
      <c r="BN1858" s="14">
        <v>3.5542229262111202E-2</v>
      </c>
      <c r="BO1858" s="14"/>
      <c r="BP1858" s="14">
        <v>3.4350237197565199E-2</v>
      </c>
      <c r="BQ1858" s="14">
        <v>4.35629512682216E-2</v>
      </c>
      <c r="BR1858" s="14">
        <v>3.0769725162970302E-2</v>
      </c>
      <c r="BS1858" s="14">
        <v>3.9395841852301897E-2</v>
      </c>
      <c r="BT1858" s="14">
        <v>4.9876101124209302E-2</v>
      </c>
      <c r="BU1858" s="14">
        <v>3.07603057205777E-2</v>
      </c>
      <c r="BV1858" s="14"/>
      <c r="BW1858" s="14">
        <v>4.2306158209254499E-2</v>
      </c>
      <c r="BX1858" s="14">
        <v>3.9373375689623298E-2</v>
      </c>
      <c r="BY1858" s="14" t="s">
        <v>120</v>
      </c>
      <c r="BZ1858" s="14">
        <v>6.0363518427698402E-2</v>
      </c>
      <c r="CA1858" s="14">
        <v>2.1016970978130701E-2</v>
      </c>
      <c r="CB1858" s="14">
        <v>3.9172395646613602E-2</v>
      </c>
      <c r="CC1858" s="14">
        <v>1.1561837318457601E-2</v>
      </c>
      <c r="CD1858" s="14"/>
      <c r="CE1858" s="14">
        <v>1.9133132370916101E-2</v>
      </c>
      <c r="CF1858" s="14">
        <v>5.0687597243111802E-2</v>
      </c>
      <c r="CG1858" s="14">
        <v>5.7503059803428902E-2</v>
      </c>
      <c r="CH1858" s="14">
        <v>3.5236656632883702E-2</v>
      </c>
      <c r="CI1858" s="14"/>
      <c r="CJ1858" s="14">
        <v>3.45057116183917E-2</v>
      </c>
      <c r="CK1858" s="14">
        <v>3.3972549909430501E-2</v>
      </c>
      <c r="CL1858" s="14">
        <v>4.3180516653212E-2</v>
      </c>
      <c r="CM1858" s="14">
        <v>2.7981863874046602E-2</v>
      </c>
      <c r="CN1858" s="14"/>
      <c r="CO1858" s="14">
        <v>3.5490208385448897E-2</v>
      </c>
      <c r="CP1858" s="14">
        <v>3.9970678824391599E-2</v>
      </c>
      <c r="CQ1858" s="14"/>
      <c r="CR1858" s="14">
        <v>3.8041517789626202E-2</v>
      </c>
      <c r="CS1858" s="14">
        <v>3.7531256000963603E-2</v>
      </c>
    </row>
    <row r="1859" spans="2:97" x14ac:dyDescent="0.3">
      <c r="B1859" t="s">
        <v>155</v>
      </c>
      <c r="C1859" s="14">
        <v>3.4204522441757403E-2</v>
      </c>
      <c r="D1859" s="14">
        <v>2.4019817655399501E-2</v>
      </c>
      <c r="E1859" s="14">
        <v>4.4268413566642198E-2</v>
      </c>
      <c r="F1859" s="14"/>
      <c r="G1859" s="14">
        <v>3.55028908294737E-2</v>
      </c>
      <c r="H1859" s="14">
        <v>2.7175572265747301E-2</v>
      </c>
      <c r="I1859" s="14">
        <v>3.7756479741949699E-2</v>
      </c>
      <c r="J1859" s="14">
        <v>3.1420540127704899E-2</v>
      </c>
      <c r="K1859" s="14">
        <v>5.1936179621975602E-2</v>
      </c>
      <c r="L1859" s="14">
        <v>2.65323458923808E-2</v>
      </c>
      <c r="M1859" s="14"/>
      <c r="N1859" s="14">
        <v>2.14323161709493E-2</v>
      </c>
      <c r="O1859" s="14">
        <v>2.9648317363376898E-2</v>
      </c>
      <c r="P1859" s="14">
        <v>4.5193167505236199E-2</v>
      </c>
      <c r="Q1859" s="14">
        <v>4.3453090370043801E-2</v>
      </c>
      <c r="R1859" s="14"/>
      <c r="S1859" s="14">
        <v>3.54963065858045E-2</v>
      </c>
      <c r="T1859" s="14">
        <v>2.8739880509005399E-2</v>
      </c>
      <c r="U1859" s="14">
        <v>1.7094626503500802E-2</v>
      </c>
      <c r="V1859" s="14">
        <v>3.1685178069140001E-2</v>
      </c>
      <c r="W1859" s="14">
        <v>2.7638693436768801E-2</v>
      </c>
      <c r="X1859" s="14">
        <v>4.73577795287458E-2</v>
      </c>
      <c r="Y1859" s="14">
        <v>2.7602792185135099E-2</v>
      </c>
      <c r="Z1859" s="14">
        <v>2.15242756923824E-2</v>
      </c>
      <c r="AA1859" s="14">
        <v>4.5132049200546399E-2</v>
      </c>
      <c r="AB1859" s="14">
        <v>4.7308921441558099E-2</v>
      </c>
      <c r="AC1859" s="14">
        <v>4.2730958254109198E-2</v>
      </c>
      <c r="AD1859" s="14">
        <v>2.1656937121293501E-2</v>
      </c>
      <c r="AE1859" s="14"/>
      <c r="AF1859" s="14">
        <v>2.24483841963533E-2</v>
      </c>
      <c r="AG1859" s="14">
        <v>2.1145946124385102E-2</v>
      </c>
      <c r="AH1859" s="14">
        <v>1.02086541199696E-2</v>
      </c>
      <c r="AI1859" s="14">
        <v>3.5980921654832201E-2</v>
      </c>
      <c r="AJ1859" s="14">
        <v>3.6947607327191601E-2</v>
      </c>
      <c r="AK1859" s="14"/>
      <c r="AL1859" s="14">
        <v>2.6666451601177199E-2</v>
      </c>
      <c r="AM1859" s="14">
        <v>2.3227871735673301E-2</v>
      </c>
      <c r="AN1859" s="14">
        <v>1.40155244317913E-2</v>
      </c>
      <c r="AO1859" s="14">
        <v>2.4435825792490599E-2</v>
      </c>
      <c r="AP1859" s="14">
        <v>3.8395532496088298E-2</v>
      </c>
      <c r="AQ1859" s="14">
        <v>4.5931529896855401E-2</v>
      </c>
      <c r="AR1859" s="14"/>
      <c r="AS1859" s="14">
        <v>3.7562834619982402E-2</v>
      </c>
      <c r="AT1859" s="14">
        <v>3.6569635049761601E-2</v>
      </c>
      <c r="AU1859" s="14">
        <v>2.8530616671752201E-2</v>
      </c>
      <c r="AV1859" s="14">
        <v>1.4479426548693599E-2</v>
      </c>
      <c r="AW1859" s="14">
        <v>2.5367572812828799E-2</v>
      </c>
      <c r="AX1859" s="14"/>
      <c r="AY1859" s="14">
        <v>6.4890754871020195E-2</v>
      </c>
      <c r="AZ1859" s="14">
        <v>7.0354443081016599E-2</v>
      </c>
      <c r="BA1859" s="14">
        <v>3.5424175995521799E-2</v>
      </c>
      <c r="BB1859" s="14">
        <v>7.8425995990445505E-3</v>
      </c>
      <c r="BC1859" s="14">
        <v>2.1484730894267098E-2</v>
      </c>
      <c r="BD1859" s="14">
        <v>5.0970987392436898E-2</v>
      </c>
      <c r="BE1859" s="14">
        <v>2.8168738269584302E-2</v>
      </c>
      <c r="BF1859" s="14">
        <v>4.0348579358090497E-2</v>
      </c>
      <c r="BG1859" s="14">
        <v>2.1585725521407698E-2</v>
      </c>
      <c r="BH1859" s="14">
        <v>1.43173858211555E-2</v>
      </c>
      <c r="BI1859" s="14">
        <v>1.24393665354197E-2</v>
      </c>
      <c r="BJ1859" s="14">
        <v>6.78137103135283E-2</v>
      </c>
      <c r="BK1859" s="14">
        <v>0</v>
      </c>
      <c r="BL1859" s="14">
        <v>0</v>
      </c>
      <c r="BM1859" s="14">
        <v>3.8768463984498902E-2</v>
      </c>
      <c r="BN1859" s="14">
        <v>2.5526988097859901E-2</v>
      </c>
      <c r="BO1859" s="14"/>
      <c r="BP1859" s="14">
        <v>2.0014378221643699E-2</v>
      </c>
      <c r="BQ1859" s="14">
        <v>3.9670595307417997E-2</v>
      </c>
      <c r="BR1859" s="14">
        <v>3.9625044078329202E-2</v>
      </c>
      <c r="BS1859" s="14">
        <v>3.0861533170667099E-2</v>
      </c>
      <c r="BT1859" s="14">
        <v>5.7330933897146899E-2</v>
      </c>
      <c r="BU1859" s="14">
        <v>2.0659441624975902E-2</v>
      </c>
      <c r="BV1859" s="14"/>
      <c r="BW1859" s="14">
        <v>2.7870019823089499E-2</v>
      </c>
      <c r="BX1859" s="14">
        <v>4.0876927416935903E-2</v>
      </c>
      <c r="BY1859" s="14" t="s">
        <v>120</v>
      </c>
      <c r="BZ1859" s="14">
        <v>3.4504702785795101E-2</v>
      </c>
      <c r="CA1859" s="14">
        <v>3.2334616297422E-2</v>
      </c>
      <c r="CB1859" s="14">
        <v>4.13964785758969E-2</v>
      </c>
      <c r="CC1859" s="14">
        <v>1.23238114461131E-2</v>
      </c>
      <c r="CD1859" s="14"/>
      <c r="CE1859" s="14">
        <v>2.2183309447152001E-2</v>
      </c>
      <c r="CF1859" s="14">
        <v>2.0327497014343401E-2</v>
      </c>
      <c r="CG1859" s="14">
        <v>4.6672865634861803E-2</v>
      </c>
      <c r="CH1859" s="14">
        <v>3.1103628592355301E-2</v>
      </c>
      <c r="CI1859" s="14"/>
      <c r="CJ1859" s="14">
        <v>2.4437492980347301E-2</v>
      </c>
      <c r="CK1859" s="14">
        <v>3.3099035415212301E-2</v>
      </c>
      <c r="CL1859" s="14">
        <v>3.1251529264267303E-2</v>
      </c>
      <c r="CM1859" s="14">
        <v>8.9811355774471802E-2</v>
      </c>
      <c r="CN1859" s="14"/>
      <c r="CO1859" s="14">
        <v>3.06909938014658E-2</v>
      </c>
      <c r="CP1859" s="14">
        <v>3.4153623994809999E-2</v>
      </c>
      <c r="CQ1859" s="14"/>
      <c r="CR1859" s="14">
        <v>2.08888383964831E-2</v>
      </c>
      <c r="CS1859" s="14">
        <v>3.1050575137078901E-2</v>
      </c>
    </row>
    <row r="1860" spans="2:97" x14ac:dyDescent="0.3">
      <c r="C1860" s="14"/>
      <c r="D1860" s="14"/>
      <c r="E1860" s="14"/>
      <c r="F1860" s="14"/>
      <c r="G1860" s="14"/>
      <c r="H1860" s="14"/>
      <c r="I1860" s="14"/>
      <c r="J1860" s="14"/>
      <c r="K1860" s="14"/>
      <c r="L1860" s="14"/>
      <c r="M1860" s="14"/>
      <c r="N1860" s="14"/>
      <c r="O1860" s="14"/>
      <c r="P1860" s="14"/>
      <c r="Q1860" s="14"/>
      <c r="R1860" s="14"/>
      <c r="S1860" s="14"/>
      <c r="T1860" s="14"/>
      <c r="U1860" s="14"/>
      <c r="V1860" s="14"/>
      <c r="W1860" s="14"/>
      <c r="X1860" s="14"/>
      <c r="Y1860" s="14"/>
      <c r="Z1860" s="14"/>
      <c r="AA1860" s="14"/>
      <c r="AB1860" s="14"/>
      <c r="AC1860" s="14"/>
      <c r="AD1860" s="14"/>
      <c r="AE1860" s="14"/>
      <c r="AF1860" s="14"/>
      <c r="AG1860" s="14"/>
      <c r="AH1860" s="14"/>
      <c r="AI1860" s="14"/>
      <c r="AJ1860" s="14"/>
      <c r="AK1860" s="14"/>
      <c r="AL1860" s="14"/>
      <c r="AM1860" s="14"/>
      <c r="AN1860" s="14"/>
      <c r="AO1860" s="14"/>
      <c r="AP1860" s="14"/>
      <c r="AQ1860" s="14"/>
      <c r="AR1860" s="14"/>
      <c r="AS1860" s="14"/>
      <c r="AT1860" s="14"/>
      <c r="AU1860" s="14"/>
      <c r="AV1860" s="14"/>
      <c r="AW1860" s="14"/>
      <c r="AX1860" s="14"/>
      <c r="AY1860" s="14"/>
      <c r="AZ1860" s="14"/>
      <c r="BA1860" s="14"/>
      <c r="BB1860" s="14"/>
      <c r="BC1860" s="14"/>
      <c r="BD1860" s="14"/>
      <c r="BE1860" s="14"/>
      <c r="BF1860" s="14"/>
      <c r="BG1860" s="14"/>
      <c r="BH1860" s="14"/>
      <c r="BI1860" s="14"/>
      <c r="BJ1860" s="14"/>
      <c r="BK1860" s="14"/>
      <c r="BL1860" s="14"/>
      <c r="BM1860" s="14"/>
      <c r="BN1860" s="14"/>
      <c r="BO1860" s="14"/>
      <c r="BP1860" s="14"/>
      <c r="BQ1860" s="14"/>
      <c r="BR1860" s="14"/>
      <c r="BS1860" s="14"/>
      <c r="BT1860" s="14"/>
      <c r="BU1860" s="14"/>
      <c r="BV1860" s="14"/>
      <c r="BW1860" s="14"/>
      <c r="BX1860" s="14"/>
      <c r="BY1860" s="14"/>
      <c r="BZ1860" s="14"/>
      <c r="CA1860" s="14"/>
      <c r="CB1860" s="14"/>
      <c r="CC1860" s="14"/>
      <c r="CD1860" s="14"/>
      <c r="CE1860" s="14"/>
      <c r="CF1860" s="14"/>
      <c r="CG1860" s="14"/>
      <c r="CH1860" s="14"/>
      <c r="CI1860" s="14"/>
      <c r="CJ1860" s="14"/>
      <c r="CK1860" s="14"/>
      <c r="CL1860" s="14"/>
      <c r="CM1860" s="14"/>
      <c r="CN1860" s="14"/>
      <c r="CO1860" s="14"/>
      <c r="CP1860" s="14"/>
      <c r="CQ1860" s="14"/>
      <c r="CR1860" s="14"/>
      <c r="CS1860" s="14"/>
    </row>
    <row r="1861" spans="2:97" x14ac:dyDescent="0.3">
      <c r="C1861" s="14"/>
      <c r="D1861" s="14"/>
      <c r="E1861" s="14"/>
      <c r="F1861" s="14"/>
      <c r="G1861" s="14"/>
      <c r="H1861" s="14"/>
      <c r="I1861" s="14"/>
      <c r="J1861" s="14"/>
      <c r="K1861" s="14"/>
      <c r="L1861" s="14"/>
      <c r="M1861" s="14"/>
      <c r="N1861" s="14"/>
      <c r="O1861" s="14"/>
      <c r="P1861" s="14"/>
      <c r="Q1861" s="14"/>
      <c r="R1861" s="14"/>
      <c r="S1861" s="14"/>
      <c r="T1861" s="14"/>
      <c r="U1861" s="14"/>
      <c r="V1861" s="14"/>
      <c r="W1861" s="14"/>
      <c r="X1861" s="14"/>
      <c r="Y1861" s="14"/>
      <c r="Z1861" s="14"/>
      <c r="AA1861" s="14"/>
      <c r="AB1861" s="14"/>
      <c r="AC1861" s="14"/>
      <c r="AD1861" s="14"/>
      <c r="AE1861" s="14"/>
      <c r="AF1861" s="14"/>
      <c r="AG1861" s="14"/>
      <c r="AH1861" s="14"/>
      <c r="AI1861" s="14"/>
      <c r="AJ1861" s="14"/>
      <c r="AK1861" s="14"/>
      <c r="AL1861" s="14"/>
      <c r="AM1861" s="14"/>
      <c r="AN1861" s="14"/>
      <c r="AO1861" s="14"/>
      <c r="AP1861" s="14"/>
      <c r="AQ1861" s="14"/>
      <c r="AR1861" s="14"/>
      <c r="AS1861" s="14"/>
      <c r="AT1861" s="14"/>
      <c r="AU1861" s="14"/>
      <c r="AV1861" s="14"/>
      <c r="AW1861" s="14"/>
      <c r="AX1861" s="14"/>
      <c r="AY1861" s="14"/>
      <c r="AZ1861" s="14"/>
      <c r="BA1861" s="14"/>
      <c r="BB1861" s="14"/>
      <c r="BC1861" s="14"/>
      <c r="BD1861" s="14"/>
      <c r="BE1861" s="14"/>
      <c r="BF1861" s="14"/>
      <c r="BG1861" s="14"/>
      <c r="BH1861" s="14"/>
      <c r="BI1861" s="14"/>
      <c r="BJ1861" s="14"/>
      <c r="BK1861" s="14"/>
      <c r="BL1861" s="14"/>
      <c r="BM1861" s="14"/>
      <c r="BN1861" s="14"/>
      <c r="BO1861" s="14"/>
      <c r="BP1861" s="14"/>
      <c r="BQ1861" s="14"/>
      <c r="BR1861" s="14"/>
      <c r="BS1861" s="14"/>
      <c r="BT1861" s="14"/>
      <c r="BU1861" s="14"/>
      <c r="BV1861" s="14"/>
      <c r="BW1861" s="14"/>
      <c r="BX1861" s="14"/>
      <c r="BY1861" s="14"/>
      <c r="BZ1861" s="14"/>
      <c r="CA1861" s="14"/>
      <c r="CB1861" s="14"/>
      <c r="CC1861" s="14"/>
      <c r="CD1861" s="14"/>
      <c r="CE1861" s="14"/>
      <c r="CF1861" s="14"/>
      <c r="CG1861" s="14"/>
      <c r="CH1861" s="14"/>
      <c r="CI1861" s="14"/>
      <c r="CJ1861" s="14"/>
      <c r="CK1861" s="14"/>
      <c r="CL1861" s="14"/>
      <c r="CM1861" s="14"/>
      <c r="CN1861" s="14"/>
      <c r="CO1861" s="14"/>
      <c r="CP1861" s="14"/>
      <c r="CQ1861" s="14"/>
      <c r="CR1861" s="14"/>
      <c r="CS1861" s="14"/>
    </row>
  </sheetData>
  <mergeCells count="15">
    <mergeCell ref="CE5:CH5"/>
    <mergeCell ref="CJ5:CM5"/>
    <mergeCell ref="CO5:CP5"/>
    <mergeCell ref="CR5:CS5"/>
    <mergeCell ref="D2:CG2"/>
    <mergeCell ref="AL5:AQ5"/>
    <mergeCell ref="AS5:AW5"/>
    <mergeCell ref="AY5:BN5"/>
    <mergeCell ref="BP5:BU5"/>
    <mergeCell ref="BW5:CC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16"/>
  <sheetViews>
    <sheetView showGridLines="0" workbookViewId="0">
      <pane xSplit="2" topLeftCell="C1" activePane="topRight" state="frozen"/>
      <selection pane="topRight" activeCell="D23" sqref="D23"/>
    </sheetView>
  </sheetViews>
  <sheetFormatPr defaultColWidth="11.5546875" defaultRowHeight="14.4" x14ac:dyDescent="0.3"/>
  <cols>
    <col min="2" max="2" width="25.6640625" customWidth="1"/>
    <col min="3" max="6" width="20.6640625" customWidth="1"/>
  </cols>
  <sheetData>
    <row r="2" spans="2:6" ht="40.049999999999997" customHeight="1" x14ac:dyDescent="0.3">
      <c r="D2" s="29" t="s">
        <v>115</v>
      </c>
      <c r="E2" s="26"/>
      <c r="F2" s="26"/>
    </row>
    <row r="6" spans="2:6" ht="49.95" customHeight="1" x14ac:dyDescent="0.3">
      <c r="B6" s="17" t="s">
        <v>14</v>
      </c>
      <c r="C6" s="17" t="s">
        <v>109</v>
      </c>
      <c r="D6" s="17" t="s">
        <v>110</v>
      </c>
      <c r="E6" s="17" t="s">
        <v>111</v>
      </c>
    </row>
    <row r="7" spans="2:6" x14ac:dyDescent="0.3">
      <c r="B7" s="15" t="s">
        <v>112</v>
      </c>
      <c r="C7" s="14">
        <v>0.60449546274799904</v>
      </c>
      <c r="D7" s="14">
        <v>0.476353103592497</v>
      </c>
      <c r="E7" s="14">
        <v>0.273563795985515</v>
      </c>
    </row>
    <row r="8" spans="2:6" ht="28.8" x14ac:dyDescent="0.3">
      <c r="B8" s="15" t="s">
        <v>113</v>
      </c>
      <c r="C8" s="14">
        <v>0.26071567399380702</v>
      </c>
      <c r="D8" s="14">
        <v>0.30247989803417902</v>
      </c>
      <c r="E8" s="14">
        <v>0.28800325927039699</v>
      </c>
    </row>
    <row r="9" spans="2:6" x14ac:dyDescent="0.3">
      <c r="B9" s="15" t="s">
        <v>114</v>
      </c>
      <c r="C9" s="14">
        <v>0.134788863258194</v>
      </c>
      <c r="D9" s="14">
        <v>0.22116699837332501</v>
      </c>
      <c r="E9" s="14">
        <v>0.438432944744088</v>
      </c>
    </row>
    <row r="10" spans="2:6" x14ac:dyDescent="0.3">
      <c r="B10" s="16"/>
      <c r="C10" s="16"/>
      <c r="D10" s="16"/>
      <c r="E10" s="16"/>
    </row>
    <row r="11" spans="2:6" x14ac:dyDescent="0.3">
      <c r="B11" t="s">
        <v>116</v>
      </c>
    </row>
    <row r="12" spans="2:6" x14ac:dyDescent="0.3">
      <c r="B12" t="s">
        <v>117</v>
      </c>
    </row>
    <row r="16" spans="2:6" x14ac:dyDescent="0.3">
      <c r="B16"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R16"/>
  <sheetViews>
    <sheetView showGridLines="0" workbookViewId="0">
      <pane xSplit="2" topLeftCell="C1" activePane="topRight" state="frozen"/>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112</v>
      </c>
      <c r="C9" s="14">
        <v>0.60449546274799904</v>
      </c>
      <c r="D9" s="14">
        <v>0.66860106159062305</v>
      </c>
      <c r="E9" s="14">
        <v>0.54061628518404903</v>
      </c>
      <c r="F9" s="14"/>
      <c r="G9" s="14">
        <v>0.49764393863380102</v>
      </c>
      <c r="H9" s="14">
        <v>0.55709513030304303</v>
      </c>
      <c r="I9" s="14">
        <v>0.54645638593467605</v>
      </c>
      <c r="J9" s="14">
        <v>0.48689531614988402</v>
      </c>
      <c r="K9" s="14">
        <v>0.63416940989685999</v>
      </c>
      <c r="L9" s="14">
        <v>0.83649324270496705</v>
      </c>
      <c r="M9" s="14"/>
      <c r="N9" s="14">
        <v>0.75789375813702098</v>
      </c>
      <c r="O9" s="14">
        <v>0.62292772484063696</v>
      </c>
      <c r="P9" s="14">
        <v>0.58637343922292795</v>
      </c>
      <c r="Q9" s="14">
        <v>0.43539135693584202</v>
      </c>
      <c r="R9" s="14"/>
      <c r="S9" s="14">
        <v>0.62795459881010696</v>
      </c>
      <c r="T9" s="14">
        <v>0.59720185764380895</v>
      </c>
      <c r="U9" s="14">
        <v>0.67896536707838995</v>
      </c>
      <c r="V9" s="14">
        <v>0.61095074434763297</v>
      </c>
      <c r="W9" s="14">
        <v>0.64507800404188997</v>
      </c>
      <c r="X9" s="14">
        <v>0.56879927814914</v>
      </c>
      <c r="Y9" s="14">
        <v>0.56379601618210096</v>
      </c>
      <c r="Z9" s="14">
        <v>0.59837872813695303</v>
      </c>
      <c r="AA9" s="14">
        <v>0.57155302147566001</v>
      </c>
      <c r="AB9" s="14">
        <v>0.601394949761205</v>
      </c>
      <c r="AC9" s="14">
        <v>0.57531636961246502</v>
      </c>
      <c r="AD9" s="14">
        <v>0.61603417023940699</v>
      </c>
      <c r="AE9" s="14"/>
      <c r="AF9" s="14">
        <v>0.76268069458534404</v>
      </c>
      <c r="AG9" s="14">
        <v>0.58797692191086004</v>
      </c>
      <c r="AH9" s="14">
        <v>0.67779654574920301</v>
      </c>
      <c r="AI9" s="14">
        <v>0.54309147447357797</v>
      </c>
      <c r="AJ9" s="14">
        <v>0.55239418050283995</v>
      </c>
      <c r="AK9" s="14"/>
      <c r="AL9" s="14">
        <v>0.598410126546565</v>
      </c>
      <c r="AM9" s="14">
        <v>0.75186958374074198</v>
      </c>
      <c r="AN9" s="14">
        <v>0.64040654847860101</v>
      </c>
      <c r="AO9" s="14">
        <v>0.56392465087711796</v>
      </c>
      <c r="AP9" s="14">
        <v>0.51242644591015896</v>
      </c>
      <c r="AQ9" s="14">
        <v>0.56276774707743504</v>
      </c>
      <c r="AR9" s="14"/>
      <c r="AS9" s="14">
        <v>0.54817335430612002</v>
      </c>
      <c r="AT9" s="14">
        <v>0.53551717163013102</v>
      </c>
      <c r="AU9" s="14">
        <v>0.64362057693991603</v>
      </c>
      <c r="AV9" s="14">
        <v>0.68408124551957905</v>
      </c>
      <c r="AW9" s="14">
        <v>0.89987469118353802</v>
      </c>
      <c r="AX9" s="14"/>
      <c r="AY9" s="14">
        <v>0</v>
      </c>
      <c r="AZ9" s="14">
        <v>0.30117657915505802</v>
      </c>
      <c r="BA9" s="14">
        <v>0.412282317195792</v>
      </c>
      <c r="BB9" s="14">
        <v>0.50454464925356901</v>
      </c>
      <c r="BC9" s="14">
        <v>0.47303810394272</v>
      </c>
      <c r="BD9" s="14">
        <v>0.54566580015076105</v>
      </c>
      <c r="BE9" s="14">
        <v>0.50060857679193604</v>
      </c>
      <c r="BF9" s="14">
        <v>0.66277878785609001</v>
      </c>
      <c r="BG9" s="14">
        <v>0.58444898628061903</v>
      </c>
      <c r="BH9" s="14">
        <v>0.71823054819877996</v>
      </c>
      <c r="BI9" s="14">
        <v>0.73490171959569695</v>
      </c>
      <c r="BJ9" s="14">
        <v>0.72183305894568495</v>
      </c>
      <c r="BK9" s="14">
        <v>0.882252102067413</v>
      </c>
      <c r="BL9" s="14">
        <v>0.80976332849479304</v>
      </c>
      <c r="BM9" s="14">
        <v>0.867097241830316</v>
      </c>
      <c r="BN9" s="14">
        <v>0.84206304648802599</v>
      </c>
      <c r="BO9" s="14"/>
      <c r="BP9" s="14">
        <v>0.59677902555279505</v>
      </c>
      <c r="BQ9" s="14">
        <v>0.60755448073747997</v>
      </c>
      <c r="BR9" s="14">
        <v>0.546935284127816</v>
      </c>
      <c r="BS9" s="14">
        <v>0.61055537009862304</v>
      </c>
      <c r="BT9" s="14">
        <v>0.63162137707705501</v>
      </c>
      <c r="BU9" s="14">
        <v>0.70173101467941901</v>
      </c>
      <c r="BV9" s="14"/>
      <c r="BW9" s="14">
        <v>0.82152064931844504</v>
      </c>
      <c r="BX9" s="14">
        <v>0.59358581622293105</v>
      </c>
      <c r="BY9" s="14">
        <v>0.32313250048132203</v>
      </c>
      <c r="BZ9" s="14">
        <v>0.32176460412027202</v>
      </c>
      <c r="CA9" s="14">
        <v>0.47601256791326502</v>
      </c>
      <c r="CB9" s="14">
        <v>0.41166414470979701</v>
      </c>
      <c r="CC9" s="14"/>
      <c r="CD9" s="14">
        <v>0.47793400780518203</v>
      </c>
      <c r="CE9" s="14">
        <v>0.727873294530478</v>
      </c>
      <c r="CF9" s="14">
        <v>0.28940886657535603</v>
      </c>
      <c r="CG9" s="14">
        <v>0.75523487143022505</v>
      </c>
      <c r="CH9" s="14"/>
      <c r="CI9" s="14">
        <v>0.599900336033653</v>
      </c>
      <c r="CJ9" s="14">
        <v>0.57594648122880598</v>
      </c>
      <c r="CK9" s="14">
        <v>0.63843248659901297</v>
      </c>
      <c r="CL9" s="14">
        <v>0.41363536736099499</v>
      </c>
      <c r="CM9" s="14"/>
      <c r="CN9" s="14">
        <v>0.61323002583667896</v>
      </c>
      <c r="CO9" s="14">
        <v>0.60870487154691499</v>
      </c>
      <c r="CP9" s="14"/>
      <c r="CQ9" s="14">
        <v>0.54170332847172198</v>
      </c>
      <c r="CR9" s="14">
        <v>0.625963411148726</v>
      </c>
    </row>
    <row r="10" spans="2:96" ht="28.8" x14ac:dyDescent="0.3">
      <c r="B10" s="15" t="s">
        <v>113</v>
      </c>
      <c r="C10" s="14">
        <v>0.26071567399380702</v>
      </c>
      <c r="D10" s="14">
        <v>0.22575368232943499</v>
      </c>
      <c r="E10" s="14">
        <v>0.29568757171362298</v>
      </c>
      <c r="F10" s="14"/>
      <c r="G10" s="14">
        <v>0.33694470792401099</v>
      </c>
      <c r="H10" s="14">
        <v>0.27435925113498799</v>
      </c>
      <c r="I10" s="14">
        <v>0.28300596599927902</v>
      </c>
      <c r="J10" s="14">
        <v>0.34649503080258098</v>
      </c>
      <c r="K10" s="14">
        <v>0.23761492365086001</v>
      </c>
      <c r="L10" s="14">
        <v>0.126961185260138</v>
      </c>
      <c r="M10" s="14"/>
      <c r="N10" s="14">
        <v>0.20002645956279799</v>
      </c>
      <c r="O10" s="14">
        <v>0.239144780821582</v>
      </c>
      <c r="P10" s="14">
        <v>0.30088916038699198</v>
      </c>
      <c r="Q10" s="14">
        <v>0.31436538805783598</v>
      </c>
      <c r="R10" s="14"/>
      <c r="S10" s="14">
        <v>0.244492215054124</v>
      </c>
      <c r="T10" s="14">
        <v>0.28100217626294599</v>
      </c>
      <c r="U10" s="14">
        <v>0.239505558094397</v>
      </c>
      <c r="V10" s="14">
        <v>0.26588924701676397</v>
      </c>
      <c r="W10" s="14">
        <v>0.240886007702488</v>
      </c>
      <c r="X10" s="14">
        <v>0.24711292404729601</v>
      </c>
      <c r="Y10" s="14">
        <v>0.28249075219328801</v>
      </c>
      <c r="Z10" s="14">
        <v>0.28256475246437501</v>
      </c>
      <c r="AA10" s="14">
        <v>0.28310502640961999</v>
      </c>
      <c r="AB10" s="14">
        <v>0.22789878910481201</v>
      </c>
      <c r="AC10" s="14">
        <v>0.24009214531172801</v>
      </c>
      <c r="AD10" s="14">
        <v>0.34133372643718102</v>
      </c>
      <c r="AE10" s="14"/>
      <c r="AF10" s="14">
        <v>0.19213007366274601</v>
      </c>
      <c r="AG10" s="14">
        <v>0.26734029695817801</v>
      </c>
      <c r="AH10" s="14">
        <v>0.23246520030843201</v>
      </c>
      <c r="AI10" s="14">
        <v>0.28760345828019701</v>
      </c>
      <c r="AJ10" s="14">
        <v>0.26545514693363897</v>
      </c>
      <c r="AK10" s="14"/>
      <c r="AL10" s="14">
        <v>0.26328362965992402</v>
      </c>
      <c r="AM10" s="14">
        <v>0.19763105281200799</v>
      </c>
      <c r="AN10" s="14">
        <v>0.24196013992162299</v>
      </c>
      <c r="AO10" s="14">
        <v>0.27613279677642399</v>
      </c>
      <c r="AP10" s="14">
        <v>0.28917081174227599</v>
      </c>
      <c r="AQ10" s="14">
        <v>0.29343571679324099</v>
      </c>
      <c r="AR10" s="14"/>
      <c r="AS10" s="14">
        <v>0.26925468059297503</v>
      </c>
      <c r="AT10" s="14">
        <v>0.29952100234020301</v>
      </c>
      <c r="AU10" s="14">
        <v>0.26743375847303702</v>
      </c>
      <c r="AV10" s="14">
        <v>0.231681566553854</v>
      </c>
      <c r="AW10" s="14">
        <v>0.10012530881646201</v>
      </c>
      <c r="AX10" s="14"/>
      <c r="AY10" s="14">
        <v>0.55235237554669603</v>
      </c>
      <c r="AZ10" s="14">
        <v>0.25140309577782799</v>
      </c>
      <c r="BA10" s="14">
        <v>0.33255236036487701</v>
      </c>
      <c r="BB10" s="14">
        <v>0.29788198094037599</v>
      </c>
      <c r="BC10" s="14">
        <v>0.322997826116172</v>
      </c>
      <c r="BD10" s="14">
        <v>0.27699157332688101</v>
      </c>
      <c r="BE10" s="14">
        <v>0.35919265453426402</v>
      </c>
      <c r="BF10" s="14">
        <v>0.227725698844959</v>
      </c>
      <c r="BG10" s="14">
        <v>0.31913911690880897</v>
      </c>
      <c r="BH10" s="14">
        <v>0.22505816222773001</v>
      </c>
      <c r="BI10" s="14">
        <v>0.21686372787782199</v>
      </c>
      <c r="BJ10" s="14">
        <v>0.23368240899185999</v>
      </c>
      <c r="BK10" s="14">
        <v>8.1536605449618701E-2</v>
      </c>
      <c r="BL10" s="14">
        <v>0.17126359066001501</v>
      </c>
      <c r="BM10" s="14">
        <v>0.11370228315639</v>
      </c>
      <c r="BN10" s="14">
        <v>0.12938642259524499</v>
      </c>
      <c r="BO10" s="14"/>
      <c r="BP10" s="14">
        <v>0.25218279529038801</v>
      </c>
      <c r="BQ10" s="14">
        <v>0.27348686871841499</v>
      </c>
      <c r="BR10" s="14">
        <v>0.27345665410935999</v>
      </c>
      <c r="BS10" s="14">
        <v>0.26165352355202798</v>
      </c>
      <c r="BT10" s="14">
        <v>0.245533080440442</v>
      </c>
      <c r="BU10" s="14">
        <v>0.22618290762212001</v>
      </c>
      <c r="BV10" s="14"/>
      <c r="BW10" s="14">
        <v>0.13766289255045699</v>
      </c>
      <c r="BX10" s="14">
        <v>0.32921072656501799</v>
      </c>
      <c r="BY10" s="14">
        <v>0.31807098924197502</v>
      </c>
      <c r="BZ10" s="14">
        <v>0.39755633137382701</v>
      </c>
      <c r="CA10" s="14">
        <v>0.30120113632529599</v>
      </c>
      <c r="CB10" s="14">
        <v>0.41090322749796299</v>
      </c>
      <c r="CC10" s="14"/>
      <c r="CD10" s="14">
        <v>0.335139373784894</v>
      </c>
      <c r="CE10" s="14">
        <v>0.20760761980107001</v>
      </c>
      <c r="CF10" s="14">
        <v>0.35661484212510502</v>
      </c>
      <c r="CG10" s="14">
        <v>0.196439605535913</v>
      </c>
      <c r="CH10" s="14"/>
      <c r="CI10" s="14">
        <v>0.25430312844865799</v>
      </c>
      <c r="CJ10" s="14">
        <v>0.29449632801399001</v>
      </c>
      <c r="CK10" s="14">
        <v>0.244187796747627</v>
      </c>
      <c r="CL10" s="14">
        <v>0.31438798390804101</v>
      </c>
      <c r="CM10" s="14"/>
      <c r="CN10" s="14">
        <v>0.25017087795988002</v>
      </c>
      <c r="CO10" s="14">
        <v>0.26011642768711302</v>
      </c>
      <c r="CP10" s="14"/>
      <c r="CQ10" s="14">
        <v>0.31839747548025499</v>
      </c>
      <c r="CR10" s="14">
        <v>0.24498170487350099</v>
      </c>
    </row>
    <row r="11" spans="2:96" x14ac:dyDescent="0.3">
      <c r="B11" s="15" t="s">
        <v>114</v>
      </c>
      <c r="C11" s="20">
        <v>0.134788863258194</v>
      </c>
      <c r="D11" s="20">
        <v>0.10564525607994101</v>
      </c>
      <c r="E11" s="20">
        <v>0.163696143102328</v>
      </c>
      <c r="F11" s="20"/>
      <c r="G11" s="20">
        <v>0.16541135344218699</v>
      </c>
      <c r="H11" s="20">
        <v>0.16854561856196901</v>
      </c>
      <c r="I11" s="20">
        <v>0.17053764806604499</v>
      </c>
      <c r="J11" s="20">
        <v>0.166609653047535</v>
      </c>
      <c r="K11" s="20">
        <v>0.12821566645228</v>
      </c>
      <c r="L11" s="20">
        <v>3.6545572034895203E-2</v>
      </c>
      <c r="M11" s="20"/>
      <c r="N11" s="20">
        <v>4.2079782300180599E-2</v>
      </c>
      <c r="O11" s="20">
        <v>0.13792749433778101</v>
      </c>
      <c r="P11" s="20">
        <v>0.11273740039008</v>
      </c>
      <c r="Q11" s="20">
        <v>0.250243255006323</v>
      </c>
      <c r="R11" s="20"/>
      <c r="S11" s="20">
        <v>0.12755318613576899</v>
      </c>
      <c r="T11" s="20">
        <v>0.121795966093245</v>
      </c>
      <c r="U11" s="20">
        <v>8.1529074827213499E-2</v>
      </c>
      <c r="V11" s="20">
        <v>0.123160008635603</v>
      </c>
      <c r="W11" s="20">
        <v>0.114035988255622</v>
      </c>
      <c r="X11" s="20">
        <v>0.18408779780356299</v>
      </c>
      <c r="Y11" s="20">
        <v>0.15371323162461101</v>
      </c>
      <c r="Z11" s="20">
        <v>0.119056519398672</v>
      </c>
      <c r="AA11" s="20">
        <v>0.14534195211472001</v>
      </c>
      <c r="AB11" s="20">
        <v>0.17070626113398399</v>
      </c>
      <c r="AC11" s="20">
        <v>0.184591485075807</v>
      </c>
      <c r="AD11" s="20">
        <v>4.26321033234126E-2</v>
      </c>
      <c r="AE11" s="20"/>
      <c r="AF11" s="20">
        <v>4.51892317519106E-2</v>
      </c>
      <c r="AG11" s="20">
        <v>0.144682781130962</v>
      </c>
      <c r="AH11" s="20">
        <v>8.9738253942364801E-2</v>
      </c>
      <c r="AI11" s="20">
        <v>0.16930506724622499</v>
      </c>
      <c r="AJ11" s="20">
        <v>0.18215067256352199</v>
      </c>
      <c r="AK11" s="20"/>
      <c r="AL11" s="20">
        <v>0.138306243793511</v>
      </c>
      <c r="AM11" s="20">
        <v>5.0499363447250499E-2</v>
      </c>
      <c r="AN11" s="20">
        <v>0.117633311599776</v>
      </c>
      <c r="AO11" s="20">
        <v>0.15994255234645799</v>
      </c>
      <c r="AP11" s="20">
        <v>0.198402742347565</v>
      </c>
      <c r="AQ11" s="20">
        <v>0.143796536129325</v>
      </c>
      <c r="AR11" s="20"/>
      <c r="AS11" s="20">
        <v>0.18257196510090501</v>
      </c>
      <c r="AT11" s="20">
        <v>0.164961826029666</v>
      </c>
      <c r="AU11" s="20">
        <v>8.8945664587047002E-2</v>
      </c>
      <c r="AV11" s="20">
        <v>8.4237187926566801E-2</v>
      </c>
      <c r="AW11" s="20">
        <v>0</v>
      </c>
      <c r="AX11" s="20"/>
      <c r="AY11" s="20">
        <v>0.44764762445330403</v>
      </c>
      <c r="AZ11" s="20">
        <v>0.44742032506711499</v>
      </c>
      <c r="BA11" s="20">
        <v>0.25516532243933099</v>
      </c>
      <c r="BB11" s="20">
        <v>0.197573369806055</v>
      </c>
      <c r="BC11" s="20">
        <v>0.20396406994110799</v>
      </c>
      <c r="BD11" s="20">
        <v>0.17734262652235799</v>
      </c>
      <c r="BE11" s="20">
        <v>0.14019876867379999</v>
      </c>
      <c r="BF11" s="20">
        <v>0.10949551329895101</v>
      </c>
      <c r="BG11" s="20">
        <v>9.6411896810571995E-2</v>
      </c>
      <c r="BH11" s="20">
        <v>5.6711289573490101E-2</v>
      </c>
      <c r="BI11" s="20">
        <v>4.8234552526480401E-2</v>
      </c>
      <c r="BJ11" s="20">
        <v>4.4484532062454701E-2</v>
      </c>
      <c r="BK11" s="20">
        <v>3.6211292482968699E-2</v>
      </c>
      <c r="BL11" s="20">
        <v>1.8973080845192301E-2</v>
      </c>
      <c r="BM11" s="20">
        <v>1.9200475013293999E-2</v>
      </c>
      <c r="BN11" s="20">
        <v>2.8550530916729499E-2</v>
      </c>
      <c r="BO11" s="20"/>
      <c r="BP11" s="20">
        <v>0.151038179156816</v>
      </c>
      <c r="BQ11" s="20">
        <v>0.118958650544105</v>
      </c>
      <c r="BR11" s="20">
        <v>0.17960806176282301</v>
      </c>
      <c r="BS11" s="20">
        <v>0.12779110634934901</v>
      </c>
      <c r="BT11" s="20">
        <v>0.122845542482502</v>
      </c>
      <c r="BU11" s="20">
        <v>7.2086077698461107E-2</v>
      </c>
      <c r="BV11" s="20"/>
      <c r="BW11" s="20">
        <v>4.0816458131098299E-2</v>
      </c>
      <c r="BX11" s="20">
        <v>7.7203457212051296E-2</v>
      </c>
      <c r="BY11" s="20">
        <v>0.35879651027670301</v>
      </c>
      <c r="BZ11" s="20">
        <v>0.28067906450590002</v>
      </c>
      <c r="CA11" s="20">
        <v>0.22278629576143899</v>
      </c>
      <c r="CB11" s="20">
        <v>0.17743262779224001</v>
      </c>
      <c r="CC11" s="20"/>
      <c r="CD11" s="20">
        <v>0.186926618409924</v>
      </c>
      <c r="CE11" s="20">
        <v>6.4519085668451895E-2</v>
      </c>
      <c r="CF11" s="20">
        <v>0.353976291299539</v>
      </c>
      <c r="CG11" s="20">
        <v>4.8325523033861902E-2</v>
      </c>
      <c r="CH11" s="20"/>
      <c r="CI11" s="20">
        <v>0.14579653551768901</v>
      </c>
      <c r="CJ11" s="20">
        <v>0.12955719075720301</v>
      </c>
      <c r="CK11" s="20">
        <v>0.11737971665336</v>
      </c>
      <c r="CL11" s="20">
        <v>0.271976648730964</v>
      </c>
      <c r="CM11" s="20"/>
      <c r="CN11" s="20">
        <v>0.13659909620344099</v>
      </c>
      <c r="CO11" s="20">
        <v>0.13117870076597299</v>
      </c>
      <c r="CP11" s="20"/>
      <c r="CQ11" s="20">
        <v>0.13989919604802301</v>
      </c>
      <c r="CR11" s="20">
        <v>0.12905488397777301</v>
      </c>
    </row>
    <row r="12" spans="2:96" x14ac:dyDescent="0.3">
      <c r="B12" s="16"/>
    </row>
    <row r="13" spans="2:96" x14ac:dyDescent="0.3">
      <c r="B13" t="s">
        <v>116</v>
      </c>
    </row>
    <row r="14" spans="2:96" x14ac:dyDescent="0.3">
      <c r="B14" t="s">
        <v>117</v>
      </c>
    </row>
    <row r="16" spans="2:96" x14ac:dyDescent="0.3">
      <c r="B16"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R16"/>
  <sheetViews>
    <sheetView showGridLines="0" workbookViewId="0">
      <pane xSplit="2" topLeftCell="C1" activePane="topRight" state="frozen"/>
      <selection activeCell="B16" sqref="B16"/>
      <selection pane="topRight" activeCell="H18" sqref="H1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112</v>
      </c>
      <c r="C9" s="14">
        <v>0.476353103592497</v>
      </c>
      <c r="D9" s="14">
        <v>0.52771216465760395</v>
      </c>
      <c r="E9" s="14">
        <v>0.42544944245508398</v>
      </c>
      <c r="F9" s="14"/>
      <c r="G9" s="14">
        <v>0.27080276665522901</v>
      </c>
      <c r="H9" s="14">
        <v>0.42927868390474699</v>
      </c>
      <c r="I9" s="14">
        <v>0.40006242800293601</v>
      </c>
      <c r="J9" s="14">
        <v>0.39668606752732999</v>
      </c>
      <c r="K9" s="14">
        <v>0.53435269837361499</v>
      </c>
      <c r="L9" s="14">
        <v>0.73840412274318701</v>
      </c>
      <c r="M9" s="14"/>
      <c r="N9" s="14">
        <v>0.62741855720440298</v>
      </c>
      <c r="O9" s="14">
        <v>0.49625500056382998</v>
      </c>
      <c r="P9" s="14">
        <v>0.44682542052575402</v>
      </c>
      <c r="Q9" s="14">
        <v>0.31672594864202003</v>
      </c>
      <c r="R9" s="14"/>
      <c r="S9" s="14">
        <v>0.49413005988995401</v>
      </c>
      <c r="T9" s="14">
        <v>0.46551502507446002</v>
      </c>
      <c r="U9" s="14">
        <v>0.53656192154529303</v>
      </c>
      <c r="V9" s="14">
        <v>0.42994918026420298</v>
      </c>
      <c r="W9" s="14">
        <v>0.470512124564402</v>
      </c>
      <c r="X9" s="14">
        <v>0.456801403142087</v>
      </c>
      <c r="Y9" s="14">
        <v>0.47080778136361601</v>
      </c>
      <c r="Z9" s="14">
        <v>0.48001090789644901</v>
      </c>
      <c r="AA9" s="14">
        <v>0.47206200757392602</v>
      </c>
      <c r="AB9" s="14">
        <v>0.48331803644881299</v>
      </c>
      <c r="AC9" s="14">
        <v>0.470008082329683</v>
      </c>
      <c r="AD9" s="14">
        <v>0.50647080026746805</v>
      </c>
      <c r="AE9" s="14"/>
      <c r="AF9" s="14">
        <v>0.66645885104656</v>
      </c>
      <c r="AG9" s="14">
        <v>0.45056089969298602</v>
      </c>
      <c r="AH9" s="14">
        <v>0.52694856682921898</v>
      </c>
      <c r="AI9" s="14">
        <v>0.42900164727109302</v>
      </c>
      <c r="AJ9" s="14">
        <v>0.44451997890299699</v>
      </c>
      <c r="AK9" s="14"/>
      <c r="AL9" s="14">
        <v>0.45625528911503099</v>
      </c>
      <c r="AM9" s="14">
        <v>0.64577764863609899</v>
      </c>
      <c r="AN9" s="14">
        <v>0.50076868168461097</v>
      </c>
      <c r="AO9" s="14">
        <v>0.42278415728647201</v>
      </c>
      <c r="AP9" s="14">
        <v>0.40439961071103198</v>
      </c>
      <c r="AQ9" s="14">
        <v>0.38739329537247702</v>
      </c>
      <c r="AR9" s="14"/>
      <c r="AS9" s="14">
        <v>0.42126367665339398</v>
      </c>
      <c r="AT9" s="14">
        <v>0.381264628007846</v>
      </c>
      <c r="AU9" s="14">
        <v>0.51095533881702904</v>
      </c>
      <c r="AV9" s="14">
        <v>0.57022755925117197</v>
      </c>
      <c r="AW9" s="14">
        <v>0.82157374558070195</v>
      </c>
      <c r="AX9" s="14"/>
      <c r="AY9" s="14">
        <v>0</v>
      </c>
      <c r="AZ9" s="14">
        <v>0.204122814164026</v>
      </c>
      <c r="BA9" s="14">
        <v>0.285727313091167</v>
      </c>
      <c r="BB9" s="14">
        <v>0.40068881404098</v>
      </c>
      <c r="BC9" s="14">
        <v>0.34272978935159099</v>
      </c>
      <c r="BD9" s="14">
        <v>0.415213697820217</v>
      </c>
      <c r="BE9" s="14">
        <v>0.36630798782757401</v>
      </c>
      <c r="BF9" s="14">
        <v>0.51810398063207896</v>
      </c>
      <c r="BG9" s="14">
        <v>0.44847602342443299</v>
      </c>
      <c r="BH9" s="14">
        <v>0.55854461802597599</v>
      </c>
      <c r="BI9" s="14">
        <v>0.56257159135688395</v>
      </c>
      <c r="BJ9" s="14">
        <v>0.64554338536992895</v>
      </c>
      <c r="BK9" s="14">
        <v>0.75679513109705898</v>
      </c>
      <c r="BL9" s="14">
        <v>0.65777723909594998</v>
      </c>
      <c r="BM9" s="14">
        <v>0.73540290639150496</v>
      </c>
      <c r="BN9" s="14">
        <v>0.76200322419620703</v>
      </c>
      <c r="BO9" s="14"/>
      <c r="BP9" s="14">
        <v>0.45029904732310999</v>
      </c>
      <c r="BQ9" s="14">
        <v>0.47716781704466799</v>
      </c>
      <c r="BR9" s="14">
        <v>0.42185668986682701</v>
      </c>
      <c r="BS9" s="14">
        <v>0.466119863245956</v>
      </c>
      <c r="BT9" s="14">
        <v>0.55143722102269999</v>
      </c>
      <c r="BU9" s="14">
        <v>0.62540820032392097</v>
      </c>
      <c r="BV9" s="14"/>
      <c r="BW9" s="14">
        <v>0.74484604402211196</v>
      </c>
      <c r="BX9" s="14">
        <v>0.41713509801501297</v>
      </c>
      <c r="BY9" s="14">
        <v>0.2053491637729</v>
      </c>
      <c r="BZ9" s="14">
        <v>0.217318308246638</v>
      </c>
      <c r="CA9" s="14">
        <v>0.29142246482468498</v>
      </c>
      <c r="CB9" s="14">
        <v>0.24599946746899501</v>
      </c>
      <c r="CC9" s="14"/>
      <c r="CD9" s="14">
        <v>0.30046186491030802</v>
      </c>
      <c r="CE9" s="14">
        <v>0.61462583093800904</v>
      </c>
      <c r="CF9" s="14">
        <v>0.17888406068708801</v>
      </c>
      <c r="CG9" s="14">
        <v>0.64206901274419503</v>
      </c>
      <c r="CH9" s="14"/>
      <c r="CI9" s="14">
        <v>0.46659854571796699</v>
      </c>
      <c r="CJ9" s="14">
        <v>0.43677448036605099</v>
      </c>
      <c r="CK9" s="14">
        <v>0.51391214293519805</v>
      </c>
      <c r="CL9" s="14">
        <v>0.30304890748809798</v>
      </c>
      <c r="CM9" s="14"/>
      <c r="CN9" s="14">
        <v>0.47170750904075498</v>
      </c>
      <c r="CO9" s="14">
        <v>0.48158138543100498</v>
      </c>
      <c r="CP9" s="14"/>
      <c r="CQ9" s="14">
        <v>0.47765194327516097</v>
      </c>
      <c r="CR9" s="14">
        <v>0.49358876329554302</v>
      </c>
    </row>
    <row r="10" spans="2:96" ht="28.8" x14ac:dyDescent="0.3">
      <c r="B10" s="15" t="s">
        <v>113</v>
      </c>
      <c r="C10" s="14">
        <v>0.30247989803417902</v>
      </c>
      <c r="D10" s="14">
        <v>0.29232314256422798</v>
      </c>
      <c r="E10" s="14">
        <v>0.31242466904834498</v>
      </c>
      <c r="F10" s="14"/>
      <c r="G10" s="14">
        <v>0.437538415113358</v>
      </c>
      <c r="H10" s="14">
        <v>0.31705546433569398</v>
      </c>
      <c r="I10" s="14">
        <v>0.357230466385006</v>
      </c>
      <c r="J10" s="14">
        <v>0.32046057761410202</v>
      </c>
      <c r="K10" s="14">
        <v>0.25852500540264201</v>
      </c>
      <c r="L10" s="14">
        <v>0.17166926046951</v>
      </c>
      <c r="M10" s="14"/>
      <c r="N10" s="14">
        <v>0.27749374532880999</v>
      </c>
      <c r="O10" s="14">
        <v>0.296387568202857</v>
      </c>
      <c r="P10" s="14">
        <v>0.33077164556196098</v>
      </c>
      <c r="Q10" s="14">
        <v>0.314491513938911</v>
      </c>
      <c r="R10" s="14"/>
      <c r="S10" s="14">
        <v>0.32273620940519399</v>
      </c>
      <c r="T10" s="14">
        <v>0.31415622123002601</v>
      </c>
      <c r="U10" s="14">
        <v>0.28422278928260603</v>
      </c>
      <c r="V10" s="14">
        <v>0.37283989824752101</v>
      </c>
      <c r="W10" s="14">
        <v>0.33651693053600501</v>
      </c>
      <c r="X10" s="14">
        <v>0.27701155353288998</v>
      </c>
      <c r="Y10" s="14">
        <v>0.27126686383720799</v>
      </c>
      <c r="Z10" s="14">
        <v>0.30721244035183298</v>
      </c>
      <c r="AA10" s="14">
        <v>0.27869379187786403</v>
      </c>
      <c r="AB10" s="14">
        <v>0.26696334914314401</v>
      </c>
      <c r="AC10" s="14">
        <v>0.25466771712917602</v>
      </c>
      <c r="AD10" s="14">
        <v>0.34261048638300601</v>
      </c>
      <c r="AE10" s="14"/>
      <c r="AF10" s="14">
        <v>0.25231415643341998</v>
      </c>
      <c r="AG10" s="14">
        <v>0.31826959534486599</v>
      </c>
      <c r="AH10" s="14">
        <v>0.274453711613593</v>
      </c>
      <c r="AI10" s="14">
        <v>0.29674592870000399</v>
      </c>
      <c r="AJ10" s="14">
        <v>0.30945807472495701</v>
      </c>
      <c r="AK10" s="14"/>
      <c r="AL10" s="14">
        <v>0.33524693030869801</v>
      </c>
      <c r="AM10" s="14">
        <v>0.25079802026168302</v>
      </c>
      <c r="AN10" s="14">
        <v>0.27519477085480598</v>
      </c>
      <c r="AO10" s="14">
        <v>0.319403879749248</v>
      </c>
      <c r="AP10" s="14">
        <v>0.310644884254899</v>
      </c>
      <c r="AQ10" s="14">
        <v>0.36416627613776797</v>
      </c>
      <c r="AR10" s="14"/>
      <c r="AS10" s="14">
        <v>0.28512588317887699</v>
      </c>
      <c r="AT10" s="14">
        <v>0.35081266596101801</v>
      </c>
      <c r="AU10" s="14">
        <v>0.314883155078031</v>
      </c>
      <c r="AV10" s="14">
        <v>0.31385958159119998</v>
      </c>
      <c r="AW10" s="14">
        <v>0.15369325994840599</v>
      </c>
      <c r="AX10" s="14"/>
      <c r="AY10" s="14">
        <v>0.27840100246513599</v>
      </c>
      <c r="AZ10" s="14">
        <v>0.23124255366757901</v>
      </c>
      <c r="BA10" s="14">
        <v>0.32998367781494298</v>
      </c>
      <c r="BB10" s="14">
        <v>0.32249751588841602</v>
      </c>
      <c r="BC10" s="14">
        <v>0.32518020448817397</v>
      </c>
      <c r="BD10" s="14">
        <v>0.32507800015583999</v>
      </c>
      <c r="BE10" s="14">
        <v>0.343349240764935</v>
      </c>
      <c r="BF10" s="14">
        <v>0.27708134422527497</v>
      </c>
      <c r="BG10" s="14">
        <v>0.39437744255948098</v>
      </c>
      <c r="BH10" s="14">
        <v>0.31362483882689002</v>
      </c>
      <c r="BI10" s="14">
        <v>0.33280886860473702</v>
      </c>
      <c r="BJ10" s="14">
        <v>0.25755985952579202</v>
      </c>
      <c r="BK10" s="14">
        <v>0.15010857858322199</v>
      </c>
      <c r="BL10" s="14">
        <v>0.30194110830899001</v>
      </c>
      <c r="BM10" s="14">
        <v>0.24539661859520101</v>
      </c>
      <c r="BN10" s="14">
        <v>0.191335732387312</v>
      </c>
      <c r="BO10" s="14"/>
      <c r="BP10" s="14">
        <v>0.33157206138872303</v>
      </c>
      <c r="BQ10" s="14">
        <v>0.31492797694616298</v>
      </c>
      <c r="BR10" s="14">
        <v>0.31240270829052802</v>
      </c>
      <c r="BS10" s="14">
        <v>0.29468179008464701</v>
      </c>
      <c r="BT10" s="14">
        <v>0.24548665336617601</v>
      </c>
      <c r="BU10" s="14">
        <v>0.21515119285852199</v>
      </c>
      <c r="BV10" s="14"/>
      <c r="BW10" s="14">
        <v>0.17298719854831701</v>
      </c>
      <c r="BX10" s="14">
        <v>0.425646675847759</v>
      </c>
      <c r="BY10" s="14">
        <v>0.246272536374363</v>
      </c>
      <c r="BZ10" s="14">
        <v>0.33356607927613102</v>
      </c>
      <c r="CA10" s="14">
        <v>0.40230228107087301</v>
      </c>
      <c r="CB10" s="14">
        <v>0.41506649542014701</v>
      </c>
      <c r="CC10" s="14"/>
      <c r="CD10" s="14">
        <v>0.40591145549622398</v>
      </c>
      <c r="CE10" s="14">
        <v>0.28691495377572701</v>
      </c>
      <c r="CF10" s="14">
        <v>0.29208496932575401</v>
      </c>
      <c r="CG10" s="14">
        <v>0.24794179554248899</v>
      </c>
      <c r="CH10" s="14"/>
      <c r="CI10" s="14">
        <v>0.31433673658074501</v>
      </c>
      <c r="CJ10" s="14">
        <v>0.35755802613440502</v>
      </c>
      <c r="CK10" s="14">
        <v>0.27682030263815299</v>
      </c>
      <c r="CL10" s="14">
        <v>0.31815014477178999</v>
      </c>
      <c r="CM10" s="14"/>
      <c r="CN10" s="14">
        <v>0.31504920710694001</v>
      </c>
      <c r="CO10" s="14">
        <v>0.298991618584035</v>
      </c>
      <c r="CP10" s="14"/>
      <c r="CQ10" s="14">
        <v>0.29782363589064298</v>
      </c>
      <c r="CR10" s="14">
        <v>0.297160197160308</v>
      </c>
    </row>
    <row r="11" spans="2:96" x14ac:dyDescent="0.3">
      <c r="B11" s="15" t="s">
        <v>114</v>
      </c>
      <c r="C11" s="20">
        <v>0.22116699837332501</v>
      </c>
      <c r="D11" s="20">
        <v>0.17996469277816901</v>
      </c>
      <c r="E11" s="20">
        <v>0.26212588849657098</v>
      </c>
      <c r="F11" s="20"/>
      <c r="G11" s="20">
        <v>0.29165881823141199</v>
      </c>
      <c r="H11" s="20">
        <v>0.25366585175955902</v>
      </c>
      <c r="I11" s="20">
        <v>0.24270710561205799</v>
      </c>
      <c r="J11" s="20">
        <v>0.282853354858568</v>
      </c>
      <c r="K11" s="20">
        <v>0.20712229622374301</v>
      </c>
      <c r="L11" s="20">
        <v>8.9926616787303196E-2</v>
      </c>
      <c r="M11" s="20"/>
      <c r="N11" s="20">
        <v>9.5087697466786497E-2</v>
      </c>
      <c r="O11" s="20">
        <v>0.20735743123331299</v>
      </c>
      <c r="P11" s="20">
        <v>0.22240293391228499</v>
      </c>
      <c r="Q11" s="20">
        <v>0.36878253741906902</v>
      </c>
      <c r="R11" s="20"/>
      <c r="S11" s="20">
        <v>0.183133730704852</v>
      </c>
      <c r="T11" s="20">
        <v>0.220328753695514</v>
      </c>
      <c r="U11" s="20">
        <v>0.179215289172101</v>
      </c>
      <c r="V11" s="20">
        <v>0.19721092148827599</v>
      </c>
      <c r="W11" s="20">
        <v>0.19297094489959199</v>
      </c>
      <c r="X11" s="20">
        <v>0.26618704332502302</v>
      </c>
      <c r="Y11" s="20">
        <v>0.257925354799176</v>
      </c>
      <c r="Z11" s="20">
        <v>0.212776651751718</v>
      </c>
      <c r="AA11" s="20">
        <v>0.24924420054820901</v>
      </c>
      <c r="AB11" s="20">
        <v>0.24971861440804399</v>
      </c>
      <c r="AC11" s="20">
        <v>0.27532420054114098</v>
      </c>
      <c r="AD11" s="20">
        <v>0.150918713349526</v>
      </c>
      <c r="AE11" s="20"/>
      <c r="AF11" s="20">
        <v>8.1226992520020205E-2</v>
      </c>
      <c r="AG11" s="20">
        <v>0.231169504962148</v>
      </c>
      <c r="AH11" s="20">
        <v>0.198597721557188</v>
      </c>
      <c r="AI11" s="20">
        <v>0.27425242402890299</v>
      </c>
      <c r="AJ11" s="20">
        <v>0.246021946372046</v>
      </c>
      <c r="AK11" s="20"/>
      <c r="AL11" s="20">
        <v>0.208497780576271</v>
      </c>
      <c r="AM11" s="20">
        <v>0.10342433110221801</v>
      </c>
      <c r="AN11" s="20">
        <v>0.22403654746058299</v>
      </c>
      <c r="AO11" s="20">
        <v>0.25781196296427999</v>
      </c>
      <c r="AP11" s="20">
        <v>0.28495550503406902</v>
      </c>
      <c r="AQ11" s="20">
        <v>0.24844042848975501</v>
      </c>
      <c r="AR11" s="20"/>
      <c r="AS11" s="20">
        <v>0.29361044016772903</v>
      </c>
      <c r="AT11" s="20">
        <v>0.26792270603113599</v>
      </c>
      <c r="AU11" s="20">
        <v>0.17416150610493999</v>
      </c>
      <c r="AV11" s="20">
        <v>0.115912859157628</v>
      </c>
      <c r="AW11" s="20">
        <v>2.4732994470892E-2</v>
      </c>
      <c r="AX11" s="20"/>
      <c r="AY11" s="20">
        <v>0.72159899753486401</v>
      </c>
      <c r="AZ11" s="20">
        <v>0.56463463216839505</v>
      </c>
      <c r="BA11" s="20">
        <v>0.38428900909389002</v>
      </c>
      <c r="BB11" s="20">
        <v>0.27681367007060298</v>
      </c>
      <c r="BC11" s="20">
        <v>0.33209000616023499</v>
      </c>
      <c r="BD11" s="20">
        <v>0.25970830202394302</v>
      </c>
      <c r="BE11" s="20">
        <v>0.29034277140749098</v>
      </c>
      <c r="BF11" s="20">
        <v>0.20481467514264501</v>
      </c>
      <c r="BG11" s="20">
        <v>0.157146534016085</v>
      </c>
      <c r="BH11" s="20">
        <v>0.12783054314713499</v>
      </c>
      <c r="BI11" s="20">
        <v>0.10461954003837901</v>
      </c>
      <c r="BJ11" s="20">
        <v>9.6896755104279794E-2</v>
      </c>
      <c r="BK11" s="20">
        <v>9.3096290319719097E-2</v>
      </c>
      <c r="BL11" s="20">
        <v>4.0281652595060301E-2</v>
      </c>
      <c r="BM11" s="20">
        <v>1.9200475013293999E-2</v>
      </c>
      <c r="BN11" s="20">
        <v>4.6661043416481703E-2</v>
      </c>
      <c r="BO11" s="20"/>
      <c r="BP11" s="20">
        <v>0.21812889128816601</v>
      </c>
      <c r="BQ11" s="20">
        <v>0.20790420600916901</v>
      </c>
      <c r="BR11" s="20">
        <v>0.26574060184264497</v>
      </c>
      <c r="BS11" s="20">
        <v>0.23919834666939599</v>
      </c>
      <c r="BT11" s="20">
        <v>0.20307612561112301</v>
      </c>
      <c r="BU11" s="20">
        <v>0.15944060681755701</v>
      </c>
      <c r="BV11" s="20"/>
      <c r="BW11" s="20">
        <v>8.2166757429571094E-2</v>
      </c>
      <c r="BX11" s="20">
        <v>0.157218226137228</v>
      </c>
      <c r="BY11" s="20">
        <v>0.54837829985273701</v>
      </c>
      <c r="BZ11" s="20">
        <v>0.44911561247723097</v>
      </c>
      <c r="CA11" s="20">
        <v>0.30627525410444201</v>
      </c>
      <c r="CB11" s="20">
        <v>0.33893403711085801</v>
      </c>
      <c r="CC11" s="20"/>
      <c r="CD11" s="20">
        <v>0.293626679593468</v>
      </c>
      <c r="CE11" s="20">
        <v>9.8459215286263294E-2</v>
      </c>
      <c r="CF11" s="20">
        <v>0.52903096998715804</v>
      </c>
      <c r="CG11" s="20">
        <v>0.109989191713317</v>
      </c>
      <c r="CH11" s="20"/>
      <c r="CI11" s="20">
        <v>0.21906471770128799</v>
      </c>
      <c r="CJ11" s="20">
        <v>0.205667493499544</v>
      </c>
      <c r="CK11" s="20">
        <v>0.20926755442664899</v>
      </c>
      <c r="CL11" s="20">
        <v>0.37880094774011303</v>
      </c>
      <c r="CM11" s="20"/>
      <c r="CN11" s="20">
        <v>0.21324328385230501</v>
      </c>
      <c r="CO11" s="20">
        <v>0.21942699598495999</v>
      </c>
      <c r="CP11" s="20"/>
      <c r="CQ11" s="20">
        <v>0.22452442083419699</v>
      </c>
      <c r="CR11" s="20">
        <v>0.209251039544149</v>
      </c>
    </row>
    <row r="12" spans="2:96" x14ac:dyDescent="0.3">
      <c r="B12" s="16"/>
    </row>
    <row r="13" spans="2:96" x14ac:dyDescent="0.3">
      <c r="B13" t="s">
        <v>116</v>
      </c>
    </row>
    <row r="14" spans="2:96" x14ac:dyDescent="0.3">
      <c r="B14" t="s">
        <v>117</v>
      </c>
    </row>
    <row r="16" spans="2:96" x14ac:dyDescent="0.3">
      <c r="B16"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R16"/>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112</v>
      </c>
      <c r="C9" s="14">
        <v>0.273563795985515</v>
      </c>
      <c r="D9" s="14">
        <v>0.29872782622766803</v>
      </c>
      <c r="E9" s="14">
        <v>0.24768281924371899</v>
      </c>
      <c r="F9" s="14"/>
      <c r="G9" s="14">
        <v>0.118024767397401</v>
      </c>
      <c r="H9" s="14">
        <v>0.234081129557279</v>
      </c>
      <c r="I9" s="14">
        <v>0.199743785631564</v>
      </c>
      <c r="J9" s="14">
        <v>0.164911807662835</v>
      </c>
      <c r="K9" s="14">
        <v>0.33798301647974999</v>
      </c>
      <c r="L9" s="14">
        <v>0.51355578808562996</v>
      </c>
      <c r="M9" s="14"/>
      <c r="N9" s="14">
        <v>0.39517745125829001</v>
      </c>
      <c r="O9" s="14">
        <v>0.28882288846579102</v>
      </c>
      <c r="P9" s="14">
        <v>0.22957373490850699</v>
      </c>
      <c r="Q9" s="14">
        <v>0.16452161344741101</v>
      </c>
      <c r="R9" s="14"/>
      <c r="S9" s="14">
        <v>0.32184374462971499</v>
      </c>
      <c r="T9" s="14">
        <v>0.26089816335341098</v>
      </c>
      <c r="U9" s="14">
        <v>0.33790457587095601</v>
      </c>
      <c r="V9" s="14">
        <v>0.256626222550702</v>
      </c>
      <c r="W9" s="14">
        <v>0.227026799809847</v>
      </c>
      <c r="X9" s="14">
        <v>0.27071504953956199</v>
      </c>
      <c r="Y9" s="14">
        <v>0.24104765630713501</v>
      </c>
      <c r="Z9" s="14">
        <v>0.32413575872112399</v>
      </c>
      <c r="AA9" s="14">
        <v>0.23894043718692101</v>
      </c>
      <c r="AB9" s="14">
        <v>0.28653640373859401</v>
      </c>
      <c r="AC9" s="14">
        <v>0.245653932661928</v>
      </c>
      <c r="AD9" s="14">
        <v>0.25321830743690299</v>
      </c>
      <c r="AE9" s="14"/>
      <c r="AF9" s="14">
        <v>0.41713939207596201</v>
      </c>
      <c r="AG9" s="14">
        <v>0.25040399394107998</v>
      </c>
      <c r="AH9" s="14">
        <v>0.348707902057938</v>
      </c>
      <c r="AI9" s="14">
        <v>0.21744895660684799</v>
      </c>
      <c r="AJ9" s="14">
        <v>0.205020101833392</v>
      </c>
      <c r="AK9" s="14"/>
      <c r="AL9" s="14">
        <v>0.26213919189604701</v>
      </c>
      <c r="AM9" s="14">
        <v>0.42185693923684497</v>
      </c>
      <c r="AN9" s="14">
        <v>0.300021619120665</v>
      </c>
      <c r="AO9" s="14">
        <v>0.22654792265102899</v>
      </c>
      <c r="AP9" s="14">
        <v>0.17917638180727699</v>
      </c>
      <c r="AQ9" s="14">
        <v>0.17417038613501601</v>
      </c>
      <c r="AR9" s="14"/>
      <c r="AS9" s="14">
        <v>0.228666792529677</v>
      </c>
      <c r="AT9" s="14">
        <v>0.20204083290094399</v>
      </c>
      <c r="AU9" s="14">
        <v>0.31967521773325902</v>
      </c>
      <c r="AV9" s="14">
        <v>0.33081729123551001</v>
      </c>
      <c r="AW9" s="14">
        <v>0.55463956561205696</v>
      </c>
      <c r="AX9" s="14"/>
      <c r="AY9" s="14">
        <v>0</v>
      </c>
      <c r="AZ9" s="14">
        <v>5.14923280104067E-2</v>
      </c>
      <c r="BA9" s="14">
        <v>0.145799291868909</v>
      </c>
      <c r="BB9" s="14">
        <v>0.20746268165353901</v>
      </c>
      <c r="BC9" s="14">
        <v>0.181509602768093</v>
      </c>
      <c r="BD9" s="14">
        <v>0.21400593625374201</v>
      </c>
      <c r="BE9" s="14">
        <v>0.22066746665902401</v>
      </c>
      <c r="BF9" s="14">
        <v>0.221318032014651</v>
      </c>
      <c r="BG9" s="14">
        <v>0.27476637589034297</v>
      </c>
      <c r="BH9" s="14">
        <v>0.32014843634020101</v>
      </c>
      <c r="BI9" s="14">
        <v>0.32447042921803099</v>
      </c>
      <c r="BJ9" s="14">
        <v>0.33852026066880397</v>
      </c>
      <c r="BK9" s="14">
        <v>0.47199096750632902</v>
      </c>
      <c r="BL9" s="14">
        <v>0.40340648906020998</v>
      </c>
      <c r="BM9" s="14">
        <v>0.49963181604145801</v>
      </c>
      <c r="BN9" s="14">
        <v>0.62737955679979596</v>
      </c>
      <c r="BO9" s="14"/>
      <c r="BP9" s="14">
        <v>0.257895145188972</v>
      </c>
      <c r="BQ9" s="14">
        <v>0.28992647725132797</v>
      </c>
      <c r="BR9" s="14">
        <v>0.224606193290735</v>
      </c>
      <c r="BS9" s="14">
        <v>0.27267460711691799</v>
      </c>
      <c r="BT9" s="14">
        <v>0.28658707331451</v>
      </c>
      <c r="BU9" s="14">
        <v>0.36001956602198798</v>
      </c>
      <c r="BV9" s="14"/>
      <c r="BW9" s="14">
        <v>0.50826940935453802</v>
      </c>
      <c r="BX9" s="14">
        <v>0.18907417579069599</v>
      </c>
      <c r="BY9" s="14">
        <v>0.103256293753639</v>
      </c>
      <c r="BZ9" s="14">
        <v>7.0595599898951505E-2</v>
      </c>
      <c r="CA9" s="14">
        <v>0.112256472419573</v>
      </c>
      <c r="CB9" s="14">
        <v>4.6638353651088101E-2</v>
      </c>
      <c r="CC9" s="14"/>
      <c r="CD9" s="14">
        <v>0.11254466213499401</v>
      </c>
      <c r="CE9" s="14">
        <v>0.34130547213809398</v>
      </c>
      <c r="CF9" s="14">
        <v>6.7541256865480695E-2</v>
      </c>
      <c r="CG9" s="14">
        <v>0.43269232026600801</v>
      </c>
      <c r="CH9" s="14"/>
      <c r="CI9" s="14">
        <v>0.24219209181509599</v>
      </c>
      <c r="CJ9" s="14">
        <v>0.279167398920108</v>
      </c>
      <c r="CK9" s="14">
        <v>0.29296244838848101</v>
      </c>
      <c r="CL9" s="14">
        <v>0.17338493857978701</v>
      </c>
      <c r="CM9" s="14"/>
      <c r="CN9" s="14">
        <v>0.282791994201188</v>
      </c>
      <c r="CO9" s="14">
        <v>0.274897673619239</v>
      </c>
      <c r="CP9" s="14"/>
      <c r="CQ9" s="14">
        <v>0.24410722483248801</v>
      </c>
      <c r="CR9" s="14">
        <v>0.287289754341507</v>
      </c>
    </row>
    <row r="10" spans="2:96" ht="28.8" x14ac:dyDescent="0.3">
      <c r="B10" s="15" t="s">
        <v>113</v>
      </c>
      <c r="C10" s="14">
        <v>0.28800325927039699</v>
      </c>
      <c r="D10" s="14">
        <v>0.32056610524502099</v>
      </c>
      <c r="E10" s="14">
        <v>0.25611742516396002</v>
      </c>
      <c r="F10" s="14"/>
      <c r="G10" s="14">
        <v>0.26103761335662401</v>
      </c>
      <c r="H10" s="14">
        <v>0.29964548674313202</v>
      </c>
      <c r="I10" s="14">
        <v>0.28968438927259399</v>
      </c>
      <c r="J10" s="14">
        <v>0.33105366270183401</v>
      </c>
      <c r="K10" s="14">
        <v>0.26676727726565902</v>
      </c>
      <c r="L10" s="14">
        <v>0.27431287685051797</v>
      </c>
      <c r="M10" s="14"/>
      <c r="N10" s="14">
        <v>0.33522234236817799</v>
      </c>
      <c r="O10" s="14">
        <v>0.28160342233899399</v>
      </c>
      <c r="P10" s="14">
        <v>0.29133089708446303</v>
      </c>
      <c r="Q10" s="14">
        <v>0.240531472641244</v>
      </c>
      <c r="R10" s="14"/>
      <c r="S10" s="14">
        <v>0.28810980832016198</v>
      </c>
      <c r="T10" s="14">
        <v>0.33796305265495302</v>
      </c>
      <c r="U10" s="14">
        <v>0.26592108198832898</v>
      </c>
      <c r="V10" s="14">
        <v>0.24467173196699099</v>
      </c>
      <c r="W10" s="14">
        <v>0.302605994273626</v>
      </c>
      <c r="X10" s="14">
        <v>0.232849609494656</v>
      </c>
      <c r="Y10" s="14">
        <v>0.28887235561213198</v>
      </c>
      <c r="Z10" s="14">
        <v>0.27254788123570201</v>
      </c>
      <c r="AA10" s="14">
        <v>0.31487959800495802</v>
      </c>
      <c r="AB10" s="14">
        <v>0.264085578427317</v>
      </c>
      <c r="AC10" s="14">
        <v>0.31184054810370698</v>
      </c>
      <c r="AD10" s="14">
        <v>0.34341219711812698</v>
      </c>
      <c r="AE10" s="14"/>
      <c r="AF10" s="14">
        <v>0.31881683501305602</v>
      </c>
      <c r="AG10" s="14">
        <v>0.299692491531654</v>
      </c>
      <c r="AH10" s="14">
        <v>0.27337699183812603</v>
      </c>
      <c r="AI10" s="14">
        <v>0.289675893479591</v>
      </c>
      <c r="AJ10" s="14">
        <v>0.314780014853764</v>
      </c>
      <c r="AK10" s="14"/>
      <c r="AL10" s="14">
        <v>0.31054932006553099</v>
      </c>
      <c r="AM10" s="14">
        <v>0.28941829718344297</v>
      </c>
      <c r="AN10" s="14">
        <v>0.28556234014625698</v>
      </c>
      <c r="AO10" s="14">
        <v>0.28293677462907502</v>
      </c>
      <c r="AP10" s="14">
        <v>0.29420681874150501</v>
      </c>
      <c r="AQ10" s="14">
        <v>0.31045263959608299</v>
      </c>
      <c r="AR10" s="14"/>
      <c r="AS10" s="14">
        <v>0.28021782530818801</v>
      </c>
      <c r="AT10" s="14">
        <v>0.278869787944098</v>
      </c>
      <c r="AU10" s="14">
        <v>0.27472354801073601</v>
      </c>
      <c r="AV10" s="14">
        <v>0.36115393850931599</v>
      </c>
      <c r="AW10" s="14">
        <v>0.27648304280401098</v>
      </c>
      <c r="AX10" s="14"/>
      <c r="AY10" s="14">
        <v>0</v>
      </c>
      <c r="AZ10" s="14">
        <v>0.22530699187870801</v>
      </c>
      <c r="BA10" s="14">
        <v>0.25946890021300101</v>
      </c>
      <c r="BB10" s="14">
        <v>0.25583422723804999</v>
      </c>
      <c r="BC10" s="14">
        <v>0.24928571078894199</v>
      </c>
      <c r="BD10" s="14">
        <v>0.26703104651561099</v>
      </c>
      <c r="BE10" s="14">
        <v>0.27776375558482302</v>
      </c>
      <c r="BF10" s="14">
        <v>0.36879978509961397</v>
      </c>
      <c r="BG10" s="14">
        <v>0.23301845663428999</v>
      </c>
      <c r="BH10" s="14">
        <v>0.310568557974429</v>
      </c>
      <c r="BI10" s="14">
        <v>0.33642410304257903</v>
      </c>
      <c r="BJ10" s="14">
        <v>0.375118538584987</v>
      </c>
      <c r="BK10" s="14">
        <v>0.35960266887482301</v>
      </c>
      <c r="BL10" s="14">
        <v>0.38006797918351298</v>
      </c>
      <c r="BM10" s="14">
        <v>0.33669716815022399</v>
      </c>
      <c r="BN10" s="14">
        <v>0.23126064900532001</v>
      </c>
      <c r="BO10" s="14"/>
      <c r="BP10" s="14">
        <v>0.30831411119705898</v>
      </c>
      <c r="BQ10" s="14">
        <v>0.27042593172253698</v>
      </c>
      <c r="BR10" s="14">
        <v>0.29641086779458498</v>
      </c>
      <c r="BS10" s="14">
        <v>0.275567493737991</v>
      </c>
      <c r="BT10" s="14">
        <v>0.306618779898857</v>
      </c>
      <c r="BU10" s="14">
        <v>0.27680299542138298</v>
      </c>
      <c r="BV10" s="14"/>
      <c r="BW10" s="14">
        <v>0.29221658536899697</v>
      </c>
      <c r="BX10" s="14">
        <v>0.35410419494502099</v>
      </c>
      <c r="BY10" s="14">
        <v>0.20410707752646301</v>
      </c>
      <c r="BZ10" s="14">
        <v>0.23494964375420599</v>
      </c>
      <c r="CA10" s="14">
        <v>0.27573489123367401</v>
      </c>
      <c r="CB10" s="14">
        <v>0.25138719785741098</v>
      </c>
      <c r="CC10" s="14"/>
      <c r="CD10" s="14">
        <v>0.30530264868777401</v>
      </c>
      <c r="CE10" s="14">
        <v>0.35699794335092</v>
      </c>
      <c r="CF10" s="14">
        <v>0.17741091251379501</v>
      </c>
      <c r="CG10" s="14">
        <v>0.289782598518111</v>
      </c>
      <c r="CH10" s="14"/>
      <c r="CI10" s="14">
        <v>0.31495221101098803</v>
      </c>
      <c r="CJ10" s="14">
        <v>0.29251373126003899</v>
      </c>
      <c r="CK10" s="14">
        <v>0.286837957187357</v>
      </c>
      <c r="CL10" s="14">
        <v>0.210523725721805</v>
      </c>
      <c r="CM10" s="14"/>
      <c r="CN10" s="14">
        <v>0.32898671635814303</v>
      </c>
      <c r="CO10" s="14">
        <v>0.28436020967180498</v>
      </c>
      <c r="CP10" s="14"/>
      <c r="CQ10" s="14">
        <v>0.35398437021439699</v>
      </c>
      <c r="CR10" s="14">
        <v>0.28851018531066702</v>
      </c>
    </row>
    <row r="11" spans="2:96" x14ac:dyDescent="0.3">
      <c r="B11" s="15" t="s">
        <v>114</v>
      </c>
      <c r="C11" s="20">
        <v>0.438432944744088</v>
      </c>
      <c r="D11" s="20">
        <v>0.38070606852731098</v>
      </c>
      <c r="E11" s="20">
        <v>0.49619975559231999</v>
      </c>
      <c r="F11" s="20"/>
      <c r="G11" s="20">
        <v>0.62093761924597501</v>
      </c>
      <c r="H11" s="20">
        <v>0.46627338369958798</v>
      </c>
      <c r="I11" s="20">
        <v>0.51057182509584198</v>
      </c>
      <c r="J11" s="20">
        <v>0.50403452963533102</v>
      </c>
      <c r="K11" s="20">
        <v>0.39524970625458999</v>
      </c>
      <c r="L11" s="20">
        <v>0.21213133506385101</v>
      </c>
      <c r="M11" s="20"/>
      <c r="N11" s="20">
        <v>0.26960020637353199</v>
      </c>
      <c r="O11" s="20">
        <v>0.42957368919521499</v>
      </c>
      <c r="P11" s="20">
        <v>0.47909536800703001</v>
      </c>
      <c r="Q11" s="20">
        <v>0.59494691391134402</v>
      </c>
      <c r="R11" s="20"/>
      <c r="S11" s="20">
        <v>0.39004644705012298</v>
      </c>
      <c r="T11" s="20">
        <v>0.40113878399163599</v>
      </c>
      <c r="U11" s="20">
        <v>0.39617434214071601</v>
      </c>
      <c r="V11" s="20">
        <v>0.49870204548230701</v>
      </c>
      <c r="W11" s="20">
        <v>0.47036720591652798</v>
      </c>
      <c r="X11" s="20">
        <v>0.49643534096578201</v>
      </c>
      <c r="Y11" s="20">
        <v>0.47007998808073298</v>
      </c>
      <c r="Z11" s="20">
        <v>0.40331636004317301</v>
      </c>
      <c r="AA11" s="20">
        <v>0.446179964808121</v>
      </c>
      <c r="AB11" s="20">
        <v>0.44937801783408798</v>
      </c>
      <c r="AC11" s="20">
        <v>0.44250551923436399</v>
      </c>
      <c r="AD11" s="20">
        <v>0.40336949544497003</v>
      </c>
      <c r="AE11" s="20"/>
      <c r="AF11" s="20">
        <v>0.26404377291098202</v>
      </c>
      <c r="AG11" s="20">
        <v>0.44990351452726601</v>
      </c>
      <c r="AH11" s="20">
        <v>0.37791510610393603</v>
      </c>
      <c r="AI11" s="20">
        <v>0.49287514991356102</v>
      </c>
      <c r="AJ11" s="20">
        <v>0.48019988331284402</v>
      </c>
      <c r="AK11" s="20"/>
      <c r="AL11" s="20">
        <v>0.427311488038422</v>
      </c>
      <c r="AM11" s="20">
        <v>0.288724763579713</v>
      </c>
      <c r="AN11" s="20">
        <v>0.41441604073307797</v>
      </c>
      <c r="AO11" s="20">
        <v>0.49051530271989602</v>
      </c>
      <c r="AP11" s="20">
        <v>0.52661679945121698</v>
      </c>
      <c r="AQ11" s="20">
        <v>0.51537697426890094</v>
      </c>
      <c r="AR11" s="20"/>
      <c r="AS11" s="20">
        <v>0.49111538216213602</v>
      </c>
      <c r="AT11" s="20">
        <v>0.51908937915495801</v>
      </c>
      <c r="AU11" s="20">
        <v>0.40560123425600397</v>
      </c>
      <c r="AV11" s="20">
        <v>0.308028770255174</v>
      </c>
      <c r="AW11" s="20">
        <v>0.168877391583933</v>
      </c>
      <c r="AX11" s="20"/>
      <c r="AY11" s="20">
        <v>1</v>
      </c>
      <c r="AZ11" s="20">
        <v>0.72320068011088601</v>
      </c>
      <c r="BA11" s="20">
        <v>0.59473180791808999</v>
      </c>
      <c r="BB11" s="20">
        <v>0.53670309110841097</v>
      </c>
      <c r="BC11" s="20">
        <v>0.56920468644296496</v>
      </c>
      <c r="BD11" s="20">
        <v>0.51896301723064697</v>
      </c>
      <c r="BE11" s="20">
        <v>0.50156877775615405</v>
      </c>
      <c r="BF11" s="20">
        <v>0.40988218288573602</v>
      </c>
      <c r="BG11" s="20">
        <v>0.49221516747536698</v>
      </c>
      <c r="BH11" s="20">
        <v>0.36928300568536998</v>
      </c>
      <c r="BI11" s="20">
        <v>0.33910546773938999</v>
      </c>
      <c r="BJ11" s="20">
        <v>0.28636120074620802</v>
      </c>
      <c r="BK11" s="20">
        <v>0.168406363618848</v>
      </c>
      <c r="BL11" s="20">
        <v>0.21652553175627701</v>
      </c>
      <c r="BM11" s="20">
        <v>0.163671015808318</v>
      </c>
      <c r="BN11" s="20">
        <v>0.14135979419488301</v>
      </c>
      <c r="BO11" s="20"/>
      <c r="BP11" s="20">
        <v>0.43379074361397002</v>
      </c>
      <c r="BQ11" s="20">
        <v>0.43964759102613499</v>
      </c>
      <c r="BR11" s="20">
        <v>0.47898293891467902</v>
      </c>
      <c r="BS11" s="20">
        <v>0.45175789914509101</v>
      </c>
      <c r="BT11" s="20">
        <v>0.406794146786633</v>
      </c>
      <c r="BU11" s="20">
        <v>0.36317743855662998</v>
      </c>
      <c r="BV11" s="20"/>
      <c r="BW11" s="20">
        <v>0.19951400527646501</v>
      </c>
      <c r="BX11" s="20">
        <v>0.45682162926428399</v>
      </c>
      <c r="BY11" s="20">
        <v>0.69263662871989795</v>
      </c>
      <c r="BZ11" s="20">
        <v>0.69445475634684195</v>
      </c>
      <c r="CA11" s="20">
        <v>0.61200863634675295</v>
      </c>
      <c r="CB11" s="20">
        <v>0.70197444849150004</v>
      </c>
      <c r="CC11" s="20"/>
      <c r="CD11" s="20">
        <v>0.58215268917723195</v>
      </c>
      <c r="CE11" s="20">
        <v>0.30169658451098502</v>
      </c>
      <c r="CF11" s="20">
        <v>0.755047830620724</v>
      </c>
      <c r="CG11" s="20">
        <v>0.27752508121588199</v>
      </c>
      <c r="CH11" s="20"/>
      <c r="CI11" s="20">
        <v>0.44285569717391599</v>
      </c>
      <c r="CJ11" s="20">
        <v>0.42831886981985401</v>
      </c>
      <c r="CK11" s="20">
        <v>0.42019959442416199</v>
      </c>
      <c r="CL11" s="20">
        <v>0.61609133569840802</v>
      </c>
      <c r="CM11" s="20"/>
      <c r="CN11" s="20">
        <v>0.38822128944066903</v>
      </c>
      <c r="CO11" s="20">
        <v>0.44074211670895602</v>
      </c>
      <c r="CP11" s="20"/>
      <c r="CQ11" s="20">
        <v>0.40190840495311497</v>
      </c>
      <c r="CR11" s="20">
        <v>0.42420006034782598</v>
      </c>
    </row>
    <row r="12" spans="2:96" x14ac:dyDescent="0.3">
      <c r="B12" s="16"/>
    </row>
    <row r="13" spans="2:96" x14ac:dyDescent="0.3">
      <c r="B13" t="s">
        <v>116</v>
      </c>
    </row>
    <row r="14" spans="2:96" x14ac:dyDescent="0.3">
      <c r="B14" t="s">
        <v>117</v>
      </c>
    </row>
    <row r="16" spans="2:96" x14ac:dyDescent="0.3">
      <c r="B16"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R16"/>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1273</v>
      </c>
      <c r="D7" s="10">
        <v>661</v>
      </c>
      <c r="E7" s="10">
        <v>609</v>
      </c>
      <c r="F7" s="10"/>
      <c r="G7" s="10">
        <v>158</v>
      </c>
      <c r="H7" s="10">
        <v>287</v>
      </c>
      <c r="I7" s="10">
        <v>300</v>
      </c>
      <c r="J7" s="10">
        <v>281</v>
      </c>
      <c r="K7" s="10">
        <v>171</v>
      </c>
      <c r="L7" s="10">
        <v>76</v>
      </c>
      <c r="M7" s="10"/>
      <c r="N7" s="10">
        <v>387</v>
      </c>
      <c r="O7" s="10">
        <v>321</v>
      </c>
      <c r="P7" s="10">
        <v>308</v>
      </c>
      <c r="Q7" s="10">
        <v>256</v>
      </c>
      <c r="R7" s="10"/>
      <c r="S7" s="10">
        <v>214</v>
      </c>
      <c r="T7" s="10">
        <v>178</v>
      </c>
      <c r="U7" s="10">
        <v>96</v>
      </c>
      <c r="V7" s="10">
        <v>112</v>
      </c>
      <c r="W7" s="10">
        <v>89</v>
      </c>
      <c r="X7" s="10">
        <v>119</v>
      </c>
      <c r="Y7" s="10">
        <v>112</v>
      </c>
      <c r="Z7" s="10">
        <v>53</v>
      </c>
      <c r="AA7" s="10">
        <v>127</v>
      </c>
      <c r="AB7" s="10">
        <v>91</v>
      </c>
      <c r="AC7" s="10">
        <v>53</v>
      </c>
      <c r="AD7" s="10">
        <v>29</v>
      </c>
      <c r="AE7" s="10"/>
      <c r="AF7" s="10">
        <v>220</v>
      </c>
      <c r="AG7" s="10">
        <v>475</v>
      </c>
      <c r="AH7" s="10">
        <v>103</v>
      </c>
      <c r="AI7" s="10">
        <v>165</v>
      </c>
      <c r="AJ7" s="10">
        <v>81</v>
      </c>
      <c r="AK7" s="10"/>
      <c r="AL7" s="10">
        <v>363</v>
      </c>
      <c r="AM7" s="10">
        <v>218</v>
      </c>
      <c r="AN7" s="10">
        <v>119</v>
      </c>
      <c r="AO7" s="10">
        <v>267</v>
      </c>
      <c r="AP7" s="10">
        <v>94</v>
      </c>
      <c r="AQ7" s="10">
        <v>95</v>
      </c>
      <c r="AR7" s="10"/>
      <c r="AS7" s="10">
        <v>266</v>
      </c>
      <c r="AT7" s="10">
        <v>294</v>
      </c>
      <c r="AU7" s="10">
        <v>347</v>
      </c>
      <c r="AV7" s="10">
        <v>202</v>
      </c>
      <c r="AW7" s="10">
        <v>30</v>
      </c>
      <c r="AX7" s="10"/>
      <c r="AY7" s="10">
        <v>1</v>
      </c>
      <c r="AZ7" s="10">
        <v>25</v>
      </c>
      <c r="BA7" s="10">
        <v>53</v>
      </c>
      <c r="BB7" s="10">
        <v>42</v>
      </c>
      <c r="BC7" s="10">
        <v>107</v>
      </c>
      <c r="BD7" s="10">
        <v>115</v>
      </c>
      <c r="BE7" s="10">
        <v>127</v>
      </c>
      <c r="BF7" s="10">
        <v>100</v>
      </c>
      <c r="BG7" s="10">
        <v>96</v>
      </c>
      <c r="BH7" s="10">
        <v>86</v>
      </c>
      <c r="BI7" s="10">
        <v>135</v>
      </c>
      <c r="BJ7" s="10">
        <v>99</v>
      </c>
      <c r="BK7" s="10">
        <v>62</v>
      </c>
      <c r="BL7" s="10">
        <v>39</v>
      </c>
      <c r="BM7" s="10">
        <v>44</v>
      </c>
      <c r="BN7" s="10">
        <v>100</v>
      </c>
      <c r="BO7" s="10"/>
      <c r="BP7" s="10">
        <v>374</v>
      </c>
      <c r="BQ7" s="10">
        <v>333</v>
      </c>
      <c r="BR7" s="10">
        <v>183</v>
      </c>
      <c r="BS7" s="10">
        <v>218</v>
      </c>
      <c r="BT7" s="10">
        <v>116</v>
      </c>
      <c r="BU7" s="10">
        <v>48</v>
      </c>
      <c r="BV7" s="10"/>
      <c r="BW7" s="10">
        <v>382</v>
      </c>
      <c r="BX7" s="10">
        <v>377</v>
      </c>
      <c r="BY7" s="10">
        <v>87</v>
      </c>
      <c r="BZ7" s="10">
        <v>105</v>
      </c>
      <c r="CA7" s="10">
        <v>269</v>
      </c>
      <c r="CB7" s="10">
        <v>45</v>
      </c>
      <c r="CC7" s="10"/>
      <c r="CD7" s="10">
        <v>336</v>
      </c>
      <c r="CE7" s="10">
        <v>287</v>
      </c>
      <c r="CF7" s="10">
        <v>140</v>
      </c>
      <c r="CG7" s="10">
        <v>324</v>
      </c>
      <c r="CH7" s="10"/>
      <c r="CI7" s="10">
        <v>226</v>
      </c>
      <c r="CJ7" s="10">
        <v>279</v>
      </c>
      <c r="CK7" s="10">
        <v>699</v>
      </c>
      <c r="CL7" s="10">
        <v>69</v>
      </c>
      <c r="CM7" s="10"/>
      <c r="CN7" s="10">
        <v>187</v>
      </c>
      <c r="CO7" s="10">
        <v>1063</v>
      </c>
      <c r="CP7" s="10"/>
      <c r="CQ7" s="10">
        <v>144</v>
      </c>
      <c r="CR7" s="10">
        <v>1060</v>
      </c>
    </row>
    <row r="8" spans="2:96" ht="30" customHeight="1" x14ac:dyDescent="0.3">
      <c r="B8" s="11" t="s">
        <v>19</v>
      </c>
      <c r="C8" s="11">
        <v>1295</v>
      </c>
      <c r="D8" s="11">
        <v>677</v>
      </c>
      <c r="E8" s="11">
        <v>614</v>
      </c>
      <c r="F8" s="11"/>
      <c r="G8" s="11">
        <v>195</v>
      </c>
      <c r="H8" s="11">
        <v>298</v>
      </c>
      <c r="I8" s="11">
        <v>299</v>
      </c>
      <c r="J8" s="11">
        <v>268</v>
      </c>
      <c r="K8" s="11">
        <v>165</v>
      </c>
      <c r="L8" s="11">
        <v>70</v>
      </c>
      <c r="M8" s="11"/>
      <c r="N8" s="11">
        <v>393</v>
      </c>
      <c r="O8" s="11">
        <v>345</v>
      </c>
      <c r="P8" s="11">
        <v>304</v>
      </c>
      <c r="Q8" s="11">
        <v>251</v>
      </c>
      <c r="R8" s="11"/>
      <c r="S8" s="11">
        <v>218</v>
      </c>
      <c r="T8" s="11">
        <v>174</v>
      </c>
      <c r="U8" s="11">
        <v>93</v>
      </c>
      <c r="V8" s="11">
        <v>113</v>
      </c>
      <c r="W8" s="11">
        <v>88</v>
      </c>
      <c r="X8" s="11">
        <v>121</v>
      </c>
      <c r="Y8" s="11">
        <v>108</v>
      </c>
      <c r="Z8" s="11">
        <v>51</v>
      </c>
      <c r="AA8" s="11">
        <v>133</v>
      </c>
      <c r="AB8" s="11">
        <v>97</v>
      </c>
      <c r="AC8" s="11">
        <v>60</v>
      </c>
      <c r="AD8" s="11">
        <v>39</v>
      </c>
      <c r="AE8" s="11"/>
      <c r="AF8" s="11">
        <v>218</v>
      </c>
      <c r="AG8" s="11">
        <v>487</v>
      </c>
      <c r="AH8" s="11">
        <v>103</v>
      </c>
      <c r="AI8" s="11">
        <v>162</v>
      </c>
      <c r="AJ8" s="11">
        <v>82</v>
      </c>
      <c r="AK8" s="11"/>
      <c r="AL8" s="11">
        <v>378</v>
      </c>
      <c r="AM8" s="11">
        <v>218</v>
      </c>
      <c r="AN8" s="11">
        <v>120</v>
      </c>
      <c r="AO8" s="11">
        <v>262</v>
      </c>
      <c r="AP8" s="11">
        <v>97</v>
      </c>
      <c r="AQ8" s="11">
        <v>97</v>
      </c>
      <c r="AR8" s="11"/>
      <c r="AS8" s="11">
        <v>262</v>
      </c>
      <c r="AT8" s="11">
        <v>300</v>
      </c>
      <c r="AU8" s="11">
        <v>357</v>
      </c>
      <c r="AV8" s="11">
        <v>207</v>
      </c>
      <c r="AW8" s="11">
        <v>33</v>
      </c>
      <c r="AX8" s="11"/>
      <c r="AY8" s="11">
        <v>2</v>
      </c>
      <c r="AZ8" s="11">
        <v>24</v>
      </c>
      <c r="BA8" s="11">
        <v>53</v>
      </c>
      <c r="BB8" s="11">
        <v>43</v>
      </c>
      <c r="BC8" s="11">
        <v>111</v>
      </c>
      <c r="BD8" s="11">
        <v>122</v>
      </c>
      <c r="BE8" s="11">
        <v>129</v>
      </c>
      <c r="BF8" s="11">
        <v>101</v>
      </c>
      <c r="BG8" s="11">
        <v>97</v>
      </c>
      <c r="BH8" s="11">
        <v>87</v>
      </c>
      <c r="BI8" s="11">
        <v>135</v>
      </c>
      <c r="BJ8" s="11">
        <v>100</v>
      </c>
      <c r="BK8" s="11">
        <v>63</v>
      </c>
      <c r="BL8" s="11">
        <v>39</v>
      </c>
      <c r="BM8" s="11">
        <v>45</v>
      </c>
      <c r="BN8" s="11">
        <v>102</v>
      </c>
      <c r="BO8" s="11"/>
      <c r="BP8" s="11">
        <v>391</v>
      </c>
      <c r="BQ8" s="11">
        <v>337</v>
      </c>
      <c r="BR8" s="11">
        <v>183</v>
      </c>
      <c r="BS8" s="11">
        <v>217</v>
      </c>
      <c r="BT8" s="11">
        <v>116</v>
      </c>
      <c r="BU8" s="11">
        <v>48</v>
      </c>
      <c r="BV8" s="11"/>
      <c r="BW8" s="11">
        <v>382</v>
      </c>
      <c r="BX8" s="11">
        <v>380</v>
      </c>
      <c r="BY8" s="11">
        <v>92</v>
      </c>
      <c r="BZ8" s="11">
        <v>105</v>
      </c>
      <c r="CA8" s="11">
        <v>278</v>
      </c>
      <c r="CB8" s="11">
        <v>50</v>
      </c>
      <c r="CC8" s="11"/>
      <c r="CD8" s="11">
        <v>356</v>
      </c>
      <c r="CE8" s="11">
        <v>294</v>
      </c>
      <c r="CF8" s="11">
        <v>138</v>
      </c>
      <c r="CG8" s="11">
        <v>322</v>
      </c>
      <c r="CH8" s="11"/>
      <c r="CI8" s="11">
        <v>234</v>
      </c>
      <c r="CJ8" s="11">
        <v>281</v>
      </c>
      <c r="CK8" s="11">
        <v>708</v>
      </c>
      <c r="CL8" s="11">
        <v>72</v>
      </c>
      <c r="CM8" s="11"/>
      <c r="CN8" s="11">
        <v>193</v>
      </c>
      <c r="CO8" s="11">
        <v>1079</v>
      </c>
      <c r="CP8" s="11"/>
      <c r="CQ8" s="11">
        <v>151</v>
      </c>
      <c r="CR8" s="11">
        <v>1074</v>
      </c>
    </row>
    <row r="9" spans="2:96" x14ac:dyDescent="0.3">
      <c r="B9" s="15" t="s">
        <v>93</v>
      </c>
      <c r="C9" s="14">
        <v>0.42150190371738899</v>
      </c>
      <c r="D9" s="14">
        <v>0.442267670807024</v>
      </c>
      <c r="E9" s="14">
        <v>0.398736863190152</v>
      </c>
      <c r="F9" s="14"/>
      <c r="G9" s="14">
        <v>0.42027621408798499</v>
      </c>
      <c r="H9" s="14">
        <v>0.52672764048612597</v>
      </c>
      <c r="I9" s="14">
        <v>0.45163677488217402</v>
      </c>
      <c r="J9" s="14">
        <v>0.35764686749876701</v>
      </c>
      <c r="K9" s="14">
        <v>0.326084393902348</v>
      </c>
      <c r="L9" s="14">
        <v>0.31681007211269802</v>
      </c>
      <c r="M9" s="14"/>
      <c r="N9" s="14">
        <v>0.64560350105574404</v>
      </c>
      <c r="O9" s="14">
        <v>0.48599599763954099</v>
      </c>
      <c r="P9" s="14">
        <v>0.22991373038122401</v>
      </c>
      <c r="Q9" s="14">
        <v>0.21147635468104001</v>
      </c>
      <c r="R9" s="14"/>
      <c r="S9" s="14">
        <v>0.55991671687238098</v>
      </c>
      <c r="T9" s="14">
        <v>0.388349516799183</v>
      </c>
      <c r="U9" s="14">
        <v>0.45842052084289198</v>
      </c>
      <c r="V9" s="14">
        <v>0.40843940954556102</v>
      </c>
      <c r="W9" s="14">
        <v>0.37867020406825203</v>
      </c>
      <c r="X9" s="14">
        <v>0.31120514385900699</v>
      </c>
      <c r="Y9" s="14">
        <v>0.39904083505031701</v>
      </c>
      <c r="Z9" s="14">
        <v>0.35376265136936802</v>
      </c>
      <c r="AA9" s="14">
        <v>0.37314219813121102</v>
      </c>
      <c r="AB9" s="14">
        <v>0.42907236719075897</v>
      </c>
      <c r="AC9" s="14">
        <v>0.36360774367482301</v>
      </c>
      <c r="AD9" s="14">
        <v>0.57073330002808498</v>
      </c>
      <c r="AE9" s="14"/>
      <c r="AF9" s="14">
        <v>0.48084162767899802</v>
      </c>
      <c r="AG9" s="14">
        <v>0.45640125233569601</v>
      </c>
      <c r="AH9" s="14">
        <v>0.44332691691257198</v>
      </c>
      <c r="AI9" s="14">
        <v>0.33614678667160802</v>
      </c>
      <c r="AJ9" s="14">
        <v>0.39573378040297102</v>
      </c>
      <c r="AK9" s="14"/>
      <c r="AL9" s="14">
        <v>0.49294982110894298</v>
      </c>
      <c r="AM9" s="14">
        <v>0.48616574625721698</v>
      </c>
      <c r="AN9" s="14">
        <v>0.40416752817026103</v>
      </c>
      <c r="AO9" s="14">
        <v>0.33585423985636798</v>
      </c>
      <c r="AP9" s="14">
        <v>0.35640409091755498</v>
      </c>
      <c r="AQ9" s="14">
        <v>0.36769514449467</v>
      </c>
      <c r="AR9" s="14"/>
      <c r="AS9" s="14">
        <v>0.26076497996974402</v>
      </c>
      <c r="AT9" s="14">
        <v>0.32259840592644601</v>
      </c>
      <c r="AU9" s="14">
        <v>0.51234011882752595</v>
      </c>
      <c r="AV9" s="14">
        <v>0.60068505096480296</v>
      </c>
      <c r="AW9" s="14">
        <v>0.90398770762959302</v>
      </c>
      <c r="AX9" s="14"/>
      <c r="AY9" s="14">
        <v>0</v>
      </c>
      <c r="AZ9" s="14">
        <v>0.36484441359440301</v>
      </c>
      <c r="BA9" s="14">
        <v>0.27685756417188701</v>
      </c>
      <c r="BB9" s="14">
        <v>0.23261372248161399</v>
      </c>
      <c r="BC9" s="14">
        <v>0.25809874646036102</v>
      </c>
      <c r="BD9" s="14">
        <v>0.30408460562213502</v>
      </c>
      <c r="BE9" s="14">
        <v>0.36532299336500201</v>
      </c>
      <c r="BF9" s="14">
        <v>0.36736340064193002</v>
      </c>
      <c r="BG9" s="14">
        <v>0.43308931557970298</v>
      </c>
      <c r="BH9" s="14">
        <v>0.41487078460546201</v>
      </c>
      <c r="BI9" s="14">
        <v>0.46233524232294598</v>
      </c>
      <c r="BJ9" s="14">
        <v>0.50256898747947698</v>
      </c>
      <c r="BK9" s="14">
        <v>0.49528717057813798</v>
      </c>
      <c r="BL9" s="14">
        <v>0.67971173633112103</v>
      </c>
      <c r="BM9" s="14">
        <v>0.67097455910666004</v>
      </c>
      <c r="BN9" s="14">
        <v>0.68158382915418203</v>
      </c>
      <c r="BO9" s="14"/>
      <c r="BP9" s="14">
        <v>0.47312289729255402</v>
      </c>
      <c r="BQ9" s="14">
        <v>0.45003574651227302</v>
      </c>
      <c r="BR9" s="14">
        <v>0.323779621986787</v>
      </c>
      <c r="BS9" s="14">
        <v>0.36828062525668898</v>
      </c>
      <c r="BT9" s="14">
        <v>0.38058665515682899</v>
      </c>
      <c r="BU9" s="14">
        <v>0.49193402616054299</v>
      </c>
      <c r="BV9" s="14"/>
      <c r="BW9" s="14">
        <v>0.46917249992000498</v>
      </c>
      <c r="BX9" s="14">
        <v>0.51034088145451095</v>
      </c>
      <c r="BY9" s="14">
        <v>0.21447983890849801</v>
      </c>
      <c r="BZ9" s="14">
        <v>0.27820877030588598</v>
      </c>
      <c r="CA9" s="14">
        <v>0.35010040067188603</v>
      </c>
      <c r="CB9" s="14">
        <v>0.49112069193424202</v>
      </c>
      <c r="CC9" s="14"/>
      <c r="CD9" s="14">
        <v>0.39874342539707303</v>
      </c>
      <c r="CE9" s="14">
        <v>0.57207011877062297</v>
      </c>
      <c r="CF9" s="14">
        <v>0.17882969823874101</v>
      </c>
      <c r="CG9" s="14">
        <v>0.46386733934171298</v>
      </c>
      <c r="CH9" s="14"/>
      <c r="CI9" s="14">
        <v>0.48505157924355902</v>
      </c>
      <c r="CJ9" s="14">
        <v>0.498896756158695</v>
      </c>
      <c r="CK9" s="14">
        <v>0.38683035317878101</v>
      </c>
      <c r="CL9" s="14">
        <v>0.25344647214307398</v>
      </c>
      <c r="CM9" s="14"/>
      <c r="CN9" s="14">
        <v>0.51180934960562097</v>
      </c>
      <c r="CO9" s="14">
        <v>0.407921953160856</v>
      </c>
      <c r="CP9" s="14"/>
      <c r="CQ9" s="14">
        <v>0.46649382602254402</v>
      </c>
      <c r="CR9" s="14">
        <v>0.416714069869772</v>
      </c>
    </row>
    <row r="10" spans="2:96" x14ac:dyDescent="0.3">
      <c r="B10" s="15" t="s">
        <v>94</v>
      </c>
      <c r="C10" s="14">
        <v>0.57390825003576895</v>
      </c>
      <c r="D10" s="14">
        <v>0.55487206011821799</v>
      </c>
      <c r="E10" s="14">
        <v>0.594744191664903</v>
      </c>
      <c r="F10" s="14"/>
      <c r="G10" s="14">
        <v>0.574635676175831</v>
      </c>
      <c r="H10" s="14">
        <v>0.47327235951387397</v>
      </c>
      <c r="I10" s="14">
        <v>0.53804206481165595</v>
      </c>
      <c r="J10" s="14">
        <v>0.63898854910508496</v>
      </c>
      <c r="K10" s="14">
        <v>0.66808668600687204</v>
      </c>
      <c r="L10" s="14">
        <v>0.68318992788730204</v>
      </c>
      <c r="M10" s="14"/>
      <c r="N10" s="14">
        <v>0.351980858223989</v>
      </c>
      <c r="O10" s="14">
        <v>0.51112828577435199</v>
      </c>
      <c r="P10" s="14">
        <v>0.76668887765723603</v>
      </c>
      <c r="Q10" s="14">
        <v>0.77669738289302104</v>
      </c>
      <c r="R10" s="14"/>
      <c r="S10" s="14">
        <v>0.43571991153108502</v>
      </c>
      <c r="T10" s="14">
        <v>0.61165048320081705</v>
      </c>
      <c r="U10" s="14">
        <v>0.54157947915710802</v>
      </c>
      <c r="V10" s="14">
        <v>0.58356912689366602</v>
      </c>
      <c r="W10" s="14">
        <v>0.61037400541829101</v>
      </c>
      <c r="X10" s="14">
        <v>0.68879485614099301</v>
      </c>
      <c r="Y10" s="14">
        <v>0.59173190368249695</v>
      </c>
      <c r="Z10" s="14">
        <v>0.64623734863063098</v>
      </c>
      <c r="AA10" s="14">
        <v>0.62685780186878903</v>
      </c>
      <c r="AB10" s="14">
        <v>0.56027422604761401</v>
      </c>
      <c r="AC10" s="14">
        <v>0.61806864681151896</v>
      </c>
      <c r="AD10" s="14">
        <v>0.42926669997191502</v>
      </c>
      <c r="AE10" s="14"/>
      <c r="AF10" s="14">
        <v>0.51915837232100204</v>
      </c>
      <c r="AG10" s="14">
        <v>0.53962476693934802</v>
      </c>
      <c r="AH10" s="14">
        <v>0.55667308308742802</v>
      </c>
      <c r="AI10" s="14">
        <v>0.657949574795332</v>
      </c>
      <c r="AJ10" s="14">
        <v>0.58054463897798503</v>
      </c>
      <c r="AK10" s="14"/>
      <c r="AL10" s="14">
        <v>0.50431415451891004</v>
      </c>
      <c r="AM10" s="14">
        <v>0.51383425374278302</v>
      </c>
      <c r="AN10" s="14">
        <v>0.59583247182973897</v>
      </c>
      <c r="AO10" s="14">
        <v>0.66070435145231798</v>
      </c>
      <c r="AP10" s="14">
        <v>0.63333692363187899</v>
      </c>
      <c r="AQ10" s="14">
        <v>0.62250194063733399</v>
      </c>
      <c r="AR10" s="14"/>
      <c r="AS10" s="14">
        <v>0.72789957027520003</v>
      </c>
      <c r="AT10" s="14">
        <v>0.67065087222577602</v>
      </c>
      <c r="AU10" s="14">
        <v>0.487659881172474</v>
      </c>
      <c r="AV10" s="14">
        <v>0.39472024439416498</v>
      </c>
      <c r="AW10" s="14">
        <v>9.6012292370406399E-2</v>
      </c>
      <c r="AX10" s="14"/>
      <c r="AY10" s="14">
        <v>1</v>
      </c>
      <c r="AZ10" s="14">
        <v>0.63515558640559699</v>
      </c>
      <c r="BA10" s="14">
        <v>0.70503274529714699</v>
      </c>
      <c r="BB10" s="14">
        <v>0.76738627751838695</v>
      </c>
      <c r="BC10" s="14">
        <v>0.73294182159767796</v>
      </c>
      <c r="BD10" s="14">
        <v>0.68811117167276903</v>
      </c>
      <c r="BE10" s="14">
        <v>0.62614825910254601</v>
      </c>
      <c r="BF10" s="14">
        <v>0.62369899086735803</v>
      </c>
      <c r="BG10" s="14">
        <v>0.56691068442029702</v>
      </c>
      <c r="BH10" s="14">
        <v>0.58512921539453799</v>
      </c>
      <c r="BI10" s="14">
        <v>0.53003084999598105</v>
      </c>
      <c r="BJ10" s="14">
        <v>0.49743101252052302</v>
      </c>
      <c r="BK10" s="14">
        <v>0.50471282942186202</v>
      </c>
      <c r="BL10" s="14">
        <v>0.32028826366887903</v>
      </c>
      <c r="BM10" s="14">
        <v>0.32902544089334002</v>
      </c>
      <c r="BN10" s="14">
        <v>0.31841617084581803</v>
      </c>
      <c r="BO10" s="14"/>
      <c r="BP10" s="14">
        <v>0.521805769004831</v>
      </c>
      <c r="BQ10" s="14">
        <v>0.54996425348772704</v>
      </c>
      <c r="BR10" s="14">
        <v>0.67127908525232505</v>
      </c>
      <c r="BS10" s="14">
        <v>0.62715275472425702</v>
      </c>
      <c r="BT10" s="14">
        <v>0.61941334484317101</v>
      </c>
      <c r="BU10" s="14">
        <v>0.46519036047103601</v>
      </c>
      <c r="BV10" s="14"/>
      <c r="BW10" s="14">
        <v>0.52552596031586396</v>
      </c>
      <c r="BX10" s="14">
        <v>0.48728163993671197</v>
      </c>
      <c r="BY10" s="14">
        <v>0.78552016109150202</v>
      </c>
      <c r="BZ10" s="14">
        <v>0.70213334598448895</v>
      </c>
      <c r="CA10" s="14">
        <v>0.646479583450975</v>
      </c>
      <c r="CB10" s="14">
        <v>0.50887930806575798</v>
      </c>
      <c r="CC10" s="14"/>
      <c r="CD10" s="14">
        <v>0.60125657460292703</v>
      </c>
      <c r="CE10" s="14">
        <v>0.42486246553611901</v>
      </c>
      <c r="CF10" s="14">
        <v>0.80622211013807099</v>
      </c>
      <c r="CG10" s="14">
        <v>0.53292483425833903</v>
      </c>
      <c r="CH10" s="14"/>
      <c r="CI10" s="14">
        <v>0.51494842075644098</v>
      </c>
      <c r="CJ10" s="14">
        <v>0.497891787882697</v>
      </c>
      <c r="CK10" s="14">
        <v>0.60761192366921501</v>
      </c>
      <c r="CL10" s="14">
        <v>0.731166159304107</v>
      </c>
      <c r="CM10" s="14"/>
      <c r="CN10" s="14">
        <v>0.48351506293670599</v>
      </c>
      <c r="CO10" s="14">
        <v>0.58842875591538901</v>
      </c>
      <c r="CP10" s="14"/>
      <c r="CQ10" s="14">
        <v>0.52713477237414497</v>
      </c>
      <c r="CR10" s="14">
        <v>0.580636618434062</v>
      </c>
    </row>
    <row r="11" spans="2:96" x14ac:dyDescent="0.3">
      <c r="B11" s="15" t="s">
        <v>92</v>
      </c>
      <c r="C11" s="20">
        <v>4.5898462468418602E-3</v>
      </c>
      <c r="D11" s="20">
        <v>2.8602690747581302E-3</v>
      </c>
      <c r="E11" s="20">
        <v>6.5189451449444696E-3</v>
      </c>
      <c r="F11" s="20"/>
      <c r="G11" s="20">
        <v>5.0881097361842997E-3</v>
      </c>
      <c r="H11" s="20">
        <v>0</v>
      </c>
      <c r="I11" s="20">
        <v>1.032116030617E-2</v>
      </c>
      <c r="J11" s="20">
        <v>3.3645833961478099E-3</v>
      </c>
      <c r="K11" s="20">
        <v>5.8289200907799699E-3</v>
      </c>
      <c r="L11" s="20">
        <v>0</v>
      </c>
      <c r="M11" s="20"/>
      <c r="N11" s="20">
        <v>2.4156407202666902E-3</v>
      </c>
      <c r="O11" s="20">
        <v>2.8757165861061601E-3</v>
      </c>
      <c r="P11" s="20">
        <v>3.3973919615398699E-3</v>
      </c>
      <c r="Q11" s="20">
        <v>1.1826262425939199E-2</v>
      </c>
      <c r="R11" s="20"/>
      <c r="S11" s="20">
        <v>4.3633715965332E-3</v>
      </c>
      <c r="T11" s="20">
        <v>0</v>
      </c>
      <c r="U11" s="20">
        <v>0</v>
      </c>
      <c r="V11" s="20">
        <v>7.9914635607732896E-3</v>
      </c>
      <c r="W11" s="20">
        <v>1.09557905134575E-2</v>
      </c>
      <c r="X11" s="20">
        <v>0</v>
      </c>
      <c r="Y11" s="20">
        <v>9.2272612671855103E-3</v>
      </c>
      <c r="Z11" s="20">
        <v>0</v>
      </c>
      <c r="AA11" s="20">
        <v>0</v>
      </c>
      <c r="AB11" s="20">
        <v>1.0653406761627E-2</v>
      </c>
      <c r="AC11" s="20">
        <v>1.8323609513658499E-2</v>
      </c>
      <c r="AD11" s="20">
        <v>0</v>
      </c>
      <c r="AE11" s="20"/>
      <c r="AF11" s="20">
        <v>0</v>
      </c>
      <c r="AG11" s="20">
        <v>3.9739807249564597E-3</v>
      </c>
      <c r="AH11" s="20">
        <v>0</v>
      </c>
      <c r="AI11" s="20">
        <v>5.9036385330598698E-3</v>
      </c>
      <c r="AJ11" s="20">
        <v>2.3721580619043399E-2</v>
      </c>
      <c r="AK11" s="20"/>
      <c r="AL11" s="20">
        <v>2.7360243721467198E-3</v>
      </c>
      <c r="AM11" s="20">
        <v>0</v>
      </c>
      <c r="AN11" s="20">
        <v>0</v>
      </c>
      <c r="AO11" s="20">
        <v>3.4414086913134101E-3</v>
      </c>
      <c r="AP11" s="20">
        <v>1.02589854505664E-2</v>
      </c>
      <c r="AQ11" s="20">
        <v>9.8029148679959193E-3</v>
      </c>
      <c r="AR11" s="20"/>
      <c r="AS11" s="20">
        <v>1.1335449755056201E-2</v>
      </c>
      <c r="AT11" s="20">
        <v>6.750721847778E-3</v>
      </c>
      <c r="AU11" s="20">
        <v>0</v>
      </c>
      <c r="AV11" s="20">
        <v>4.5947046410323702E-3</v>
      </c>
      <c r="AW11" s="20">
        <v>0</v>
      </c>
      <c r="AX11" s="20"/>
      <c r="AY11" s="20">
        <v>0</v>
      </c>
      <c r="AZ11" s="20">
        <v>0</v>
      </c>
      <c r="BA11" s="20">
        <v>1.8109690530965401E-2</v>
      </c>
      <c r="BB11" s="20">
        <v>0</v>
      </c>
      <c r="BC11" s="20">
        <v>8.9594319419612108E-3</v>
      </c>
      <c r="BD11" s="20">
        <v>7.8042227050957704E-3</v>
      </c>
      <c r="BE11" s="20">
        <v>8.5287475324518896E-3</v>
      </c>
      <c r="BF11" s="20">
        <v>8.9376084907124703E-3</v>
      </c>
      <c r="BG11" s="20">
        <v>0</v>
      </c>
      <c r="BH11" s="20">
        <v>0</v>
      </c>
      <c r="BI11" s="20">
        <v>7.6339076810729998E-3</v>
      </c>
      <c r="BJ11" s="20">
        <v>0</v>
      </c>
      <c r="BK11" s="20">
        <v>0</v>
      </c>
      <c r="BL11" s="20">
        <v>0</v>
      </c>
      <c r="BM11" s="20">
        <v>0</v>
      </c>
      <c r="BN11" s="20">
        <v>0</v>
      </c>
      <c r="BO11" s="20"/>
      <c r="BP11" s="20">
        <v>5.07133370261481E-3</v>
      </c>
      <c r="BQ11" s="20">
        <v>0</v>
      </c>
      <c r="BR11" s="20">
        <v>4.9412927608873903E-3</v>
      </c>
      <c r="BS11" s="20">
        <v>4.5666200190539498E-3</v>
      </c>
      <c r="BT11" s="20">
        <v>0</v>
      </c>
      <c r="BU11" s="20">
        <v>4.2875613368420898E-2</v>
      </c>
      <c r="BV11" s="20"/>
      <c r="BW11" s="20">
        <v>5.3015397641315602E-3</v>
      </c>
      <c r="BX11" s="20">
        <v>2.3774786087776699E-3</v>
      </c>
      <c r="BY11" s="20">
        <v>0</v>
      </c>
      <c r="BZ11" s="20">
        <v>1.9657883709624398E-2</v>
      </c>
      <c r="CA11" s="20">
        <v>3.4200158771382702E-3</v>
      </c>
      <c r="CB11" s="20">
        <v>0</v>
      </c>
      <c r="CC11" s="20"/>
      <c r="CD11" s="20">
        <v>0</v>
      </c>
      <c r="CE11" s="20">
        <v>3.0674156932579302E-3</v>
      </c>
      <c r="CF11" s="20">
        <v>1.49481916231882E-2</v>
      </c>
      <c r="CG11" s="20">
        <v>3.2078263999476401E-3</v>
      </c>
      <c r="CH11" s="20"/>
      <c r="CI11" s="20">
        <v>0</v>
      </c>
      <c r="CJ11" s="20">
        <v>3.21145595860752E-3</v>
      </c>
      <c r="CK11" s="20">
        <v>5.5577231520044703E-3</v>
      </c>
      <c r="CL11" s="20">
        <v>1.5387368552818101E-2</v>
      </c>
      <c r="CM11" s="20"/>
      <c r="CN11" s="20">
        <v>4.6755874576732501E-3</v>
      </c>
      <c r="CO11" s="20">
        <v>3.6492909237555299E-3</v>
      </c>
      <c r="CP11" s="20"/>
      <c r="CQ11" s="20">
        <v>6.3714016033114898E-3</v>
      </c>
      <c r="CR11" s="20">
        <v>2.64931169616547E-3</v>
      </c>
    </row>
    <row r="12" spans="2:96" x14ac:dyDescent="0.3">
      <c r="B12" s="16" t="s">
        <v>125</v>
      </c>
    </row>
    <row r="13" spans="2:96" x14ac:dyDescent="0.3">
      <c r="B13" t="s">
        <v>116</v>
      </c>
    </row>
    <row r="14" spans="2:96" x14ac:dyDescent="0.3">
      <c r="B14" t="s">
        <v>117</v>
      </c>
    </row>
    <row r="16" spans="2:96" x14ac:dyDescent="0.3">
      <c r="B16"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R20"/>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1227</v>
      </c>
      <c r="D7" s="10">
        <v>630</v>
      </c>
      <c r="E7" s="10">
        <v>595</v>
      </c>
      <c r="F7" s="10"/>
      <c r="G7" s="10">
        <v>63</v>
      </c>
      <c r="H7" s="10">
        <v>143</v>
      </c>
      <c r="I7" s="10">
        <v>189</v>
      </c>
      <c r="J7" s="10">
        <v>229</v>
      </c>
      <c r="K7" s="10">
        <v>220</v>
      </c>
      <c r="L7" s="10">
        <v>383</v>
      </c>
      <c r="M7" s="10"/>
      <c r="N7" s="10">
        <v>402</v>
      </c>
      <c r="O7" s="10">
        <v>305</v>
      </c>
      <c r="P7" s="10">
        <v>275</v>
      </c>
      <c r="Q7" s="10">
        <v>240</v>
      </c>
      <c r="R7" s="10"/>
      <c r="S7" s="10">
        <v>143</v>
      </c>
      <c r="T7" s="10">
        <v>155</v>
      </c>
      <c r="U7" s="10">
        <v>114</v>
      </c>
      <c r="V7" s="10">
        <v>118</v>
      </c>
      <c r="W7" s="10">
        <v>93</v>
      </c>
      <c r="X7" s="10">
        <v>109</v>
      </c>
      <c r="Y7" s="10">
        <v>96</v>
      </c>
      <c r="Z7" s="10">
        <v>55</v>
      </c>
      <c r="AA7" s="10">
        <v>131</v>
      </c>
      <c r="AB7" s="10">
        <v>116</v>
      </c>
      <c r="AC7" s="10">
        <v>62</v>
      </c>
      <c r="AD7" s="10">
        <v>35</v>
      </c>
      <c r="AE7" s="10"/>
      <c r="AF7" s="10">
        <v>303</v>
      </c>
      <c r="AG7" s="10">
        <v>379</v>
      </c>
      <c r="AH7" s="10">
        <v>117</v>
      </c>
      <c r="AI7" s="10">
        <v>177</v>
      </c>
      <c r="AJ7" s="10">
        <v>66</v>
      </c>
      <c r="AK7" s="10"/>
      <c r="AL7" s="10">
        <v>258</v>
      </c>
      <c r="AM7" s="10">
        <v>282</v>
      </c>
      <c r="AN7" s="10">
        <v>124</v>
      </c>
      <c r="AO7" s="10">
        <v>275</v>
      </c>
      <c r="AP7" s="10">
        <v>69</v>
      </c>
      <c r="AQ7" s="10">
        <v>105</v>
      </c>
      <c r="AR7" s="10"/>
      <c r="AS7" s="10">
        <v>281</v>
      </c>
      <c r="AT7" s="10">
        <v>267</v>
      </c>
      <c r="AU7" s="10">
        <v>301</v>
      </c>
      <c r="AV7" s="10">
        <v>151</v>
      </c>
      <c r="AW7" s="10">
        <v>32</v>
      </c>
      <c r="AX7" s="10"/>
      <c r="AY7" s="10">
        <v>4</v>
      </c>
      <c r="AZ7" s="10">
        <v>24</v>
      </c>
      <c r="BA7" s="10">
        <v>58</v>
      </c>
      <c r="BB7" s="10">
        <v>64</v>
      </c>
      <c r="BC7" s="10">
        <v>92</v>
      </c>
      <c r="BD7" s="10">
        <v>104</v>
      </c>
      <c r="BE7" s="10">
        <v>115</v>
      </c>
      <c r="BF7" s="10">
        <v>95</v>
      </c>
      <c r="BG7" s="10">
        <v>93</v>
      </c>
      <c r="BH7" s="10">
        <v>89</v>
      </c>
      <c r="BI7" s="10">
        <v>115</v>
      </c>
      <c r="BJ7" s="10">
        <v>90</v>
      </c>
      <c r="BK7" s="10">
        <v>63</v>
      </c>
      <c r="BL7" s="10">
        <v>42</v>
      </c>
      <c r="BM7" s="10">
        <v>41</v>
      </c>
      <c r="BN7" s="10">
        <v>88</v>
      </c>
      <c r="BO7" s="10"/>
      <c r="BP7" s="10">
        <v>214</v>
      </c>
      <c r="BQ7" s="10">
        <v>377</v>
      </c>
      <c r="BR7" s="10">
        <v>153</v>
      </c>
      <c r="BS7" s="10">
        <v>247</v>
      </c>
      <c r="BT7" s="10">
        <v>163</v>
      </c>
      <c r="BU7" s="10">
        <v>72</v>
      </c>
      <c r="BV7" s="10"/>
      <c r="BW7" s="10">
        <v>797</v>
      </c>
      <c r="BX7" s="10">
        <v>430</v>
      </c>
      <c r="BY7" s="10" t="s">
        <v>119</v>
      </c>
      <c r="BZ7" s="10" t="s">
        <v>119</v>
      </c>
      <c r="CA7" s="10" t="s">
        <v>119</v>
      </c>
      <c r="CB7" s="10" t="s">
        <v>119</v>
      </c>
      <c r="CC7" s="10"/>
      <c r="CD7" s="10" t="s">
        <v>119</v>
      </c>
      <c r="CE7" s="10">
        <v>362</v>
      </c>
      <c r="CF7" s="10" t="s">
        <v>119</v>
      </c>
      <c r="CG7" s="10">
        <v>559</v>
      </c>
      <c r="CH7" s="10"/>
      <c r="CI7" s="10">
        <v>219</v>
      </c>
      <c r="CJ7" s="10">
        <v>238</v>
      </c>
      <c r="CK7" s="10">
        <v>710</v>
      </c>
      <c r="CL7" s="10">
        <v>60</v>
      </c>
      <c r="CM7" s="10"/>
      <c r="CN7" s="10">
        <v>132</v>
      </c>
      <c r="CO7" s="10">
        <v>1084</v>
      </c>
      <c r="CP7" s="10"/>
      <c r="CQ7" s="10">
        <v>105</v>
      </c>
      <c r="CR7" s="10">
        <v>1058</v>
      </c>
    </row>
    <row r="8" spans="2:96" ht="30" customHeight="1" x14ac:dyDescent="0.3">
      <c r="B8" s="11" t="s">
        <v>19</v>
      </c>
      <c r="C8" s="11">
        <v>1205</v>
      </c>
      <c r="D8" s="11">
        <v>610</v>
      </c>
      <c r="E8" s="11">
        <v>593</v>
      </c>
      <c r="F8" s="11"/>
      <c r="G8" s="11">
        <v>79</v>
      </c>
      <c r="H8" s="11">
        <v>149</v>
      </c>
      <c r="I8" s="11">
        <v>189</v>
      </c>
      <c r="J8" s="11">
        <v>221</v>
      </c>
      <c r="K8" s="11">
        <v>213</v>
      </c>
      <c r="L8" s="11">
        <v>354</v>
      </c>
      <c r="M8" s="11"/>
      <c r="N8" s="11">
        <v>396</v>
      </c>
      <c r="O8" s="11">
        <v>317</v>
      </c>
      <c r="P8" s="11">
        <v>266</v>
      </c>
      <c r="Q8" s="11">
        <v>222</v>
      </c>
      <c r="R8" s="11"/>
      <c r="S8" s="11">
        <v>141</v>
      </c>
      <c r="T8" s="11">
        <v>146</v>
      </c>
      <c r="U8" s="11">
        <v>106</v>
      </c>
      <c r="V8" s="11">
        <v>113</v>
      </c>
      <c r="W8" s="11">
        <v>88</v>
      </c>
      <c r="X8" s="11">
        <v>106</v>
      </c>
      <c r="Y8" s="11">
        <v>87</v>
      </c>
      <c r="Z8" s="11">
        <v>53</v>
      </c>
      <c r="AA8" s="11">
        <v>133</v>
      </c>
      <c r="AB8" s="11">
        <v>118</v>
      </c>
      <c r="AC8" s="11">
        <v>68</v>
      </c>
      <c r="AD8" s="11">
        <v>46</v>
      </c>
      <c r="AE8" s="11"/>
      <c r="AF8" s="11">
        <v>288</v>
      </c>
      <c r="AG8" s="11">
        <v>380</v>
      </c>
      <c r="AH8" s="11">
        <v>113</v>
      </c>
      <c r="AI8" s="11">
        <v>167</v>
      </c>
      <c r="AJ8" s="11">
        <v>65</v>
      </c>
      <c r="AK8" s="11"/>
      <c r="AL8" s="11">
        <v>262</v>
      </c>
      <c r="AM8" s="11">
        <v>272</v>
      </c>
      <c r="AN8" s="11">
        <v>120</v>
      </c>
      <c r="AO8" s="11">
        <v>261</v>
      </c>
      <c r="AP8" s="11">
        <v>69</v>
      </c>
      <c r="AQ8" s="11">
        <v>101</v>
      </c>
      <c r="AR8" s="11"/>
      <c r="AS8" s="11">
        <v>267</v>
      </c>
      <c r="AT8" s="11">
        <v>266</v>
      </c>
      <c r="AU8" s="11">
        <v>300</v>
      </c>
      <c r="AV8" s="11">
        <v>152</v>
      </c>
      <c r="AW8" s="11">
        <v>35</v>
      </c>
      <c r="AX8" s="11"/>
      <c r="AY8" s="11">
        <v>4</v>
      </c>
      <c r="AZ8" s="11">
        <v>22</v>
      </c>
      <c r="BA8" s="11">
        <v>57</v>
      </c>
      <c r="BB8" s="11">
        <v>61</v>
      </c>
      <c r="BC8" s="11">
        <v>90</v>
      </c>
      <c r="BD8" s="11">
        <v>102</v>
      </c>
      <c r="BE8" s="11">
        <v>111</v>
      </c>
      <c r="BF8" s="11">
        <v>94</v>
      </c>
      <c r="BG8" s="11">
        <v>92</v>
      </c>
      <c r="BH8" s="11">
        <v>89</v>
      </c>
      <c r="BI8" s="11">
        <v>114</v>
      </c>
      <c r="BJ8" s="11">
        <v>88</v>
      </c>
      <c r="BK8" s="11">
        <v>63</v>
      </c>
      <c r="BL8" s="11">
        <v>41</v>
      </c>
      <c r="BM8" s="11">
        <v>41</v>
      </c>
      <c r="BN8" s="11">
        <v>89</v>
      </c>
      <c r="BO8" s="11"/>
      <c r="BP8" s="11">
        <v>220</v>
      </c>
      <c r="BQ8" s="11">
        <v>369</v>
      </c>
      <c r="BR8" s="11">
        <v>149</v>
      </c>
      <c r="BS8" s="11">
        <v>239</v>
      </c>
      <c r="BT8" s="11">
        <v>157</v>
      </c>
      <c r="BU8" s="11">
        <v>70</v>
      </c>
      <c r="BV8" s="11"/>
      <c r="BW8" s="11">
        <v>771</v>
      </c>
      <c r="BX8" s="11">
        <v>434</v>
      </c>
      <c r="BY8" s="11" t="s">
        <v>119</v>
      </c>
      <c r="BZ8" s="11" t="s">
        <v>119</v>
      </c>
      <c r="CA8" s="11" t="s">
        <v>119</v>
      </c>
      <c r="CB8" s="11" t="s">
        <v>119</v>
      </c>
      <c r="CC8" s="11"/>
      <c r="CD8" s="11" t="s">
        <v>119</v>
      </c>
      <c r="CE8" s="11">
        <v>367</v>
      </c>
      <c r="CF8" s="11" t="s">
        <v>119</v>
      </c>
      <c r="CG8" s="11">
        <v>547</v>
      </c>
      <c r="CH8" s="11"/>
      <c r="CI8" s="11">
        <v>218</v>
      </c>
      <c r="CJ8" s="11">
        <v>234</v>
      </c>
      <c r="CK8" s="11">
        <v>693</v>
      </c>
      <c r="CL8" s="11">
        <v>60</v>
      </c>
      <c r="CM8" s="11"/>
      <c r="CN8" s="11">
        <v>134</v>
      </c>
      <c r="CO8" s="11">
        <v>1059</v>
      </c>
      <c r="CP8" s="11"/>
      <c r="CQ8" s="11">
        <v>107</v>
      </c>
      <c r="CR8" s="11">
        <v>1035</v>
      </c>
    </row>
    <row r="9" spans="2:96" x14ac:dyDescent="0.3">
      <c r="B9" s="15" t="s">
        <v>126</v>
      </c>
      <c r="C9" s="14">
        <v>3.3600893190199703E-2</v>
      </c>
      <c r="D9" s="14">
        <v>3.7434452480824498E-2</v>
      </c>
      <c r="E9" s="14">
        <v>2.9774297443911201E-2</v>
      </c>
      <c r="F9" s="14"/>
      <c r="G9" s="14">
        <v>2.0932052125767799E-2</v>
      </c>
      <c r="H9" s="14">
        <v>5.8608188845195898E-2</v>
      </c>
      <c r="I9" s="14">
        <v>6.1236850474633397E-2</v>
      </c>
      <c r="J9" s="14">
        <v>3.5931153217711599E-2</v>
      </c>
      <c r="K9" s="14">
        <v>2.3182582654712E-2</v>
      </c>
      <c r="L9" s="14">
        <v>1.5893303934997001E-2</v>
      </c>
      <c r="M9" s="14"/>
      <c r="N9" s="14">
        <v>3.7177493869929197E-2</v>
      </c>
      <c r="O9" s="14">
        <v>4.4551145723726301E-2</v>
      </c>
      <c r="P9" s="14">
        <v>3.3851770837084801E-2</v>
      </c>
      <c r="Q9" s="14">
        <v>1.20137449874517E-2</v>
      </c>
      <c r="R9" s="14"/>
      <c r="S9" s="14">
        <v>1.97214122394011E-2</v>
      </c>
      <c r="T9" s="14">
        <v>1.3339148775889599E-2</v>
      </c>
      <c r="U9" s="14">
        <v>4.5436940143907298E-2</v>
      </c>
      <c r="V9" s="14">
        <v>3.3356103313788701E-2</v>
      </c>
      <c r="W9" s="14">
        <v>1.2180076952399799E-2</v>
      </c>
      <c r="X9" s="14">
        <v>3.67195770963155E-2</v>
      </c>
      <c r="Y9" s="14">
        <v>4.2630987928562097E-2</v>
      </c>
      <c r="Z9" s="14">
        <v>1.9018394100270699E-2</v>
      </c>
      <c r="AA9" s="14">
        <v>3.4202615537743897E-2</v>
      </c>
      <c r="AB9" s="14">
        <v>3.5589936812953298E-2</v>
      </c>
      <c r="AC9" s="14">
        <v>4.8813711849598602E-2</v>
      </c>
      <c r="AD9" s="14">
        <v>0.11838282229718899</v>
      </c>
      <c r="AE9" s="14"/>
      <c r="AF9" s="14">
        <v>2.4439820168781899E-2</v>
      </c>
      <c r="AG9" s="14">
        <v>2.8179221736148299E-2</v>
      </c>
      <c r="AH9" s="14">
        <v>2.45453486803861E-2</v>
      </c>
      <c r="AI9" s="14">
        <v>2.0959335649343699E-2</v>
      </c>
      <c r="AJ9" s="14">
        <v>8.0402472929855598E-2</v>
      </c>
      <c r="AK9" s="14"/>
      <c r="AL9" s="14">
        <v>4.21237503923238E-2</v>
      </c>
      <c r="AM9" s="14">
        <v>2.2310437890273298E-2</v>
      </c>
      <c r="AN9" s="14">
        <v>1.55164259359949E-2</v>
      </c>
      <c r="AO9" s="14">
        <v>2.7525054470749901E-2</v>
      </c>
      <c r="AP9" s="14">
        <v>9.4397949057615296E-2</v>
      </c>
      <c r="AQ9" s="14">
        <v>1.90799154585099E-2</v>
      </c>
      <c r="AR9" s="14"/>
      <c r="AS9" s="14">
        <v>2.46360612618799E-2</v>
      </c>
      <c r="AT9" s="14">
        <v>4.0320458423368101E-2</v>
      </c>
      <c r="AU9" s="14">
        <v>3.5767952470129601E-2</v>
      </c>
      <c r="AV9" s="14">
        <v>5.0760989169667203E-2</v>
      </c>
      <c r="AW9" s="14">
        <v>3.0577882418078201E-2</v>
      </c>
      <c r="AX9" s="14"/>
      <c r="AY9" s="14">
        <v>0</v>
      </c>
      <c r="AZ9" s="14">
        <v>0</v>
      </c>
      <c r="BA9" s="14">
        <v>4.90235155988459E-2</v>
      </c>
      <c r="BB9" s="14">
        <v>1.6705840721781901E-2</v>
      </c>
      <c r="BC9" s="14">
        <v>1.1085619027299201E-2</v>
      </c>
      <c r="BD9" s="14">
        <v>8.3210922511331893E-3</v>
      </c>
      <c r="BE9" s="14">
        <v>4.4665116718931003E-2</v>
      </c>
      <c r="BF9" s="14">
        <v>5.7052299226544499E-2</v>
      </c>
      <c r="BG9" s="14">
        <v>4.4496387929469999E-2</v>
      </c>
      <c r="BH9" s="14">
        <v>3.8238905290476501E-2</v>
      </c>
      <c r="BI9" s="14">
        <v>1.6950915108056401E-2</v>
      </c>
      <c r="BJ9" s="14">
        <v>2.0811849182916901E-2</v>
      </c>
      <c r="BK9" s="14">
        <v>9.7072936920250499E-2</v>
      </c>
      <c r="BL9" s="14">
        <v>7.3322264754285493E-2</v>
      </c>
      <c r="BM9" s="14">
        <v>0</v>
      </c>
      <c r="BN9" s="14">
        <v>4.6386963432019999E-2</v>
      </c>
      <c r="BO9" s="14"/>
      <c r="BP9" s="14">
        <v>4.3440296150952698E-2</v>
      </c>
      <c r="BQ9" s="14">
        <v>3.74315071900089E-2</v>
      </c>
      <c r="BR9" s="14">
        <v>3.7453583420228698E-2</v>
      </c>
      <c r="BS9" s="14">
        <v>3.8842610601887297E-2</v>
      </c>
      <c r="BT9" s="14">
        <v>6.7066054167088203E-3</v>
      </c>
      <c r="BU9" s="14">
        <v>1.7471016572074099E-2</v>
      </c>
      <c r="BV9" s="14"/>
      <c r="BW9" s="14">
        <v>3.0492705113113E-2</v>
      </c>
      <c r="BX9" s="14">
        <v>3.9119140437451003E-2</v>
      </c>
      <c r="BY9" s="14" t="s">
        <v>120</v>
      </c>
      <c r="BZ9" s="14" t="s">
        <v>120</v>
      </c>
      <c r="CA9" s="14" t="s">
        <v>120</v>
      </c>
      <c r="CB9" s="14" t="s">
        <v>120</v>
      </c>
      <c r="CC9" s="14"/>
      <c r="CD9" s="14" t="s">
        <v>120</v>
      </c>
      <c r="CE9" s="14">
        <v>0.11041791415081099</v>
      </c>
      <c r="CF9" s="14" t="s">
        <v>120</v>
      </c>
      <c r="CG9" s="14">
        <v>0</v>
      </c>
      <c r="CH9" s="14"/>
      <c r="CI9" s="14">
        <v>3.0443164400601599E-2</v>
      </c>
      <c r="CJ9" s="14">
        <v>2.51267284374499E-2</v>
      </c>
      <c r="CK9" s="14">
        <v>3.9016177638855898E-2</v>
      </c>
      <c r="CL9" s="14">
        <v>1.5729988566031E-2</v>
      </c>
      <c r="CM9" s="14"/>
      <c r="CN9" s="14">
        <v>2.4984785206025099E-2</v>
      </c>
      <c r="CO9" s="14">
        <v>3.5059457058539502E-2</v>
      </c>
      <c r="CP9" s="14"/>
      <c r="CQ9" s="14">
        <v>9.9463781895252294E-3</v>
      </c>
      <c r="CR9" s="14">
        <v>3.6239070407359603E-2</v>
      </c>
    </row>
    <row r="10" spans="2:96" x14ac:dyDescent="0.3">
      <c r="B10" s="15" t="s">
        <v>127</v>
      </c>
      <c r="C10" s="14">
        <v>0.112601087815448</v>
      </c>
      <c r="D10" s="14">
        <v>0.104567406267073</v>
      </c>
      <c r="E10" s="14">
        <v>0.12127091045560701</v>
      </c>
      <c r="F10" s="14"/>
      <c r="G10" s="14">
        <v>0.293468494453623</v>
      </c>
      <c r="H10" s="14">
        <v>0.201612655477337</v>
      </c>
      <c r="I10" s="14">
        <v>0.114591711860953</v>
      </c>
      <c r="J10" s="14">
        <v>9.44383559144156E-2</v>
      </c>
      <c r="K10" s="14">
        <v>6.0757086548542401E-2</v>
      </c>
      <c r="L10" s="14">
        <v>7.6271306103129002E-2</v>
      </c>
      <c r="M10" s="14"/>
      <c r="N10" s="14">
        <v>0.14992081679053401</v>
      </c>
      <c r="O10" s="14">
        <v>9.9172176233075907E-2</v>
      </c>
      <c r="P10" s="14">
        <v>9.3562664760473299E-2</v>
      </c>
      <c r="Q10" s="14">
        <v>8.6187342622823099E-2</v>
      </c>
      <c r="R10" s="14"/>
      <c r="S10" s="14">
        <v>0.170463331153651</v>
      </c>
      <c r="T10" s="14">
        <v>0.115426643256984</v>
      </c>
      <c r="U10" s="14">
        <v>0.10378115271489199</v>
      </c>
      <c r="V10" s="14">
        <v>0.11735491724666</v>
      </c>
      <c r="W10" s="14">
        <v>0.10197419753093399</v>
      </c>
      <c r="X10" s="14">
        <v>0.13299275534378199</v>
      </c>
      <c r="Y10" s="14">
        <v>9.2961652829510799E-2</v>
      </c>
      <c r="Z10" s="14">
        <v>0.17485761700497901</v>
      </c>
      <c r="AA10" s="14">
        <v>8.39093497542482E-2</v>
      </c>
      <c r="AB10" s="14">
        <v>0.10007382041905399</v>
      </c>
      <c r="AC10" s="14">
        <v>6.6045260636854702E-2</v>
      </c>
      <c r="AD10" s="14">
        <v>5.8773892397968402E-2</v>
      </c>
      <c r="AE10" s="14"/>
      <c r="AF10" s="14">
        <v>0.115656819673537</v>
      </c>
      <c r="AG10" s="14">
        <v>0.13856855751619801</v>
      </c>
      <c r="AH10" s="14">
        <v>0.13506109716664699</v>
      </c>
      <c r="AI10" s="14">
        <v>0.12075901553433201</v>
      </c>
      <c r="AJ10" s="14">
        <v>4.7729518548739899E-2</v>
      </c>
      <c r="AK10" s="14"/>
      <c r="AL10" s="14">
        <v>0.15445604576764299</v>
      </c>
      <c r="AM10" s="14">
        <v>0.13496772831828999</v>
      </c>
      <c r="AN10" s="14">
        <v>0.12616738908737199</v>
      </c>
      <c r="AO10" s="14">
        <v>0.105891416061595</v>
      </c>
      <c r="AP10" s="14">
        <v>5.7125677598349398E-2</v>
      </c>
      <c r="AQ10" s="14">
        <v>8.5003845486651505E-2</v>
      </c>
      <c r="AR10" s="14"/>
      <c r="AS10" s="14">
        <v>9.7041548102252198E-2</v>
      </c>
      <c r="AT10" s="14">
        <v>0.103769875730397</v>
      </c>
      <c r="AU10" s="14">
        <v>8.7854601285795794E-2</v>
      </c>
      <c r="AV10" s="14">
        <v>0.19991817167599399</v>
      </c>
      <c r="AW10" s="14">
        <v>0.178580577718124</v>
      </c>
      <c r="AX10" s="14"/>
      <c r="AY10" s="14">
        <v>0</v>
      </c>
      <c r="AZ10" s="14">
        <v>0.21362147103895501</v>
      </c>
      <c r="BA10" s="14">
        <v>0.15260711996288601</v>
      </c>
      <c r="BB10" s="14">
        <v>4.6637415522886E-2</v>
      </c>
      <c r="BC10" s="14">
        <v>5.7511514268441401E-2</v>
      </c>
      <c r="BD10" s="14">
        <v>0.14668039917536799</v>
      </c>
      <c r="BE10" s="14">
        <v>0.101082357492917</v>
      </c>
      <c r="BF10" s="14">
        <v>0.14109607372004501</v>
      </c>
      <c r="BG10" s="14">
        <v>7.6631880158396795E-2</v>
      </c>
      <c r="BH10" s="14">
        <v>0.105535313519922</v>
      </c>
      <c r="BI10" s="14">
        <v>0.130294736416976</v>
      </c>
      <c r="BJ10" s="14">
        <v>0.109181089614985</v>
      </c>
      <c r="BK10" s="14">
        <v>4.9651703792460998E-2</v>
      </c>
      <c r="BL10" s="14">
        <v>0.11926980153778</v>
      </c>
      <c r="BM10" s="14">
        <v>0.13991965526259001</v>
      </c>
      <c r="BN10" s="14">
        <v>0.18570411846475501</v>
      </c>
      <c r="BO10" s="14"/>
      <c r="BP10" s="14">
        <v>0.19325381976209199</v>
      </c>
      <c r="BQ10" s="14">
        <v>0.10920941958956699</v>
      </c>
      <c r="BR10" s="14">
        <v>0.101116454307988</v>
      </c>
      <c r="BS10" s="14">
        <v>0.10199780256491001</v>
      </c>
      <c r="BT10" s="14">
        <v>8.0121127865141903E-2</v>
      </c>
      <c r="BU10" s="14">
        <v>1.3490175287744601E-2</v>
      </c>
      <c r="BV10" s="14"/>
      <c r="BW10" s="14">
        <v>0.10423420174849</v>
      </c>
      <c r="BX10" s="14">
        <v>0.127455576946084</v>
      </c>
      <c r="BY10" s="14" t="s">
        <v>120</v>
      </c>
      <c r="BZ10" s="14" t="s">
        <v>120</v>
      </c>
      <c r="CA10" s="14" t="s">
        <v>120</v>
      </c>
      <c r="CB10" s="14" t="s">
        <v>120</v>
      </c>
      <c r="CC10" s="14"/>
      <c r="CD10" s="14" t="s">
        <v>120</v>
      </c>
      <c r="CE10" s="14">
        <v>0.37002520073842798</v>
      </c>
      <c r="CF10" s="14" t="s">
        <v>120</v>
      </c>
      <c r="CG10" s="14">
        <v>0</v>
      </c>
      <c r="CH10" s="14"/>
      <c r="CI10" s="14">
        <v>0.119720667803106</v>
      </c>
      <c r="CJ10" s="14">
        <v>0.14019058841012999</v>
      </c>
      <c r="CK10" s="14">
        <v>0.101144330009421</v>
      </c>
      <c r="CL10" s="14">
        <v>0.11143277077189501</v>
      </c>
      <c r="CM10" s="14"/>
      <c r="CN10" s="14">
        <v>0.19178264398926001</v>
      </c>
      <c r="CO10" s="14">
        <v>0.10230122687809499</v>
      </c>
      <c r="CP10" s="14"/>
      <c r="CQ10" s="14">
        <v>0.165818207743329</v>
      </c>
      <c r="CR10" s="14">
        <v>0.103483166146748</v>
      </c>
    </row>
    <row r="11" spans="2:96" x14ac:dyDescent="0.3">
      <c r="B11" s="15" t="s">
        <v>128</v>
      </c>
      <c r="C11" s="14">
        <v>0.15810455701051901</v>
      </c>
      <c r="D11" s="14">
        <v>0.17544857856327101</v>
      </c>
      <c r="E11" s="14">
        <v>0.139265699267209</v>
      </c>
      <c r="F11" s="14"/>
      <c r="G11" s="14">
        <v>0.216941713990631</v>
      </c>
      <c r="H11" s="14">
        <v>0.298086984892381</v>
      </c>
      <c r="I11" s="14">
        <v>0.25989121619531302</v>
      </c>
      <c r="J11" s="14">
        <v>0.116964637799683</v>
      </c>
      <c r="K11" s="14">
        <v>0.155511386192205</v>
      </c>
      <c r="L11" s="14">
        <v>5.86373819340677E-2</v>
      </c>
      <c r="M11" s="14"/>
      <c r="N11" s="14">
        <v>0.204388853841001</v>
      </c>
      <c r="O11" s="14">
        <v>0.16409033990163699</v>
      </c>
      <c r="P11" s="14">
        <v>0.134990242470059</v>
      </c>
      <c r="Q11" s="14">
        <v>9.8260139364490295E-2</v>
      </c>
      <c r="R11" s="14"/>
      <c r="S11" s="14">
        <v>0.23012803422504599</v>
      </c>
      <c r="T11" s="14">
        <v>0.27058709605798598</v>
      </c>
      <c r="U11" s="14">
        <v>0.121001754476356</v>
      </c>
      <c r="V11" s="14">
        <v>0.15548413468000399</v>
      </c>
      <c r="W11" s="14">
        <v>0.16846111576128001</v>
      </c>
      <c r="X11" s="14">
        <v>0.14739269646641201</v>
      </c>
      <c r="Y11" s="14">
        <v>0.104724131237434</v>
      </c>
      <c r="Z11" s="14">
        <v>0.129549404963443</v>
      </c>
      <c r="AA11" s="14">
        <v>0.132674426888748</v>
      </c>
      <c r="AB11" s="14">
        <v>7.0715376657725204E-2</v>
      </c>
      <c r="AC11" s="14">
        <v>0.154773411984795</v>
      </c>
      <c r="AD11" s="14">
        <v>0.114735710244542</v>
      </c>
      <c r="AE11" s="14"/>
      <c r="AF11" s="14">
        <v>0.12093188594839099</v>
      </c>
      <c r="AG11" s="14">
        <v>0.20660019416744399</v>
      </c>
      <c r="AH11" s="14">
        <v>0.153572259010995</v>
      </c>
      <c r="AI11" s="14">
        <v>0.15955084380215101</v>
      </c>
      <c r="AJ11" s="14">
        <v>0.154064099081131</v>
      </c>
      <c r="AK11" s="14"/>
      <c r="AL11" s="14">
        <v>0.20679590159799</v>
      </c>
      <c r="AM11" s="14">
        <v>0.117931468781501</v>
      </c>
      <c r="AN11" s="14">
        <v>0.17373465849101</v>
      </c>
      <c r="AO11" s="14">
        <v>0.206493466979942</v>
      </c>
      <c r="AP11" s="14">
        <v>0.18623207230736799</v>
      </c>
      <c r="AQ11" s="14">
        <v>7.6752960603176199E-2</v>
      </c>
      <c r="AR11" s="14"/>
      <c r="AS11" s="14">
        <v>0.116929516606211</v>
      </c>
      <c r="AT11" s="14">
        <v>0.11014056516911799</v>
      </c>
      <c r="AU11" s="14">
        <v>0.23254123303340901</v>
      </c>
      <c r="AV11" s="14">
        <v>0.19850447806899399</v>
      </c>
      <c r="AW11" s="14">
        <v>0.293292379097505</v>
      </c>
      <c r="AX11" s="14"/>
      <c r="AY11" s="14">
        <v>0</v>
      </c>
      <c r="AZ11" s="14">
        <v>4.19249174591683E-2</v>
      </c>
      <c r="BA11" s="14">
        <v>3.4908347131233197E-2</v>
      </c>
      <c r="BB11" s="14">
        <v>9.4967799841729594E-2</v>
      </c>
      <c r="BC11" s="14">
        <v>0.100556809597955</v>
      </c>
      <c r="BD11" s="14">
        <v>9.5590722052865298E-2</v>
      </c>
      <c r="BE11" s="14">
        <v>0.19051149257959701</v>
      </c>
      <c r="BF11" s="14">
        <v>0.130718395511534</v>
      </c>
      <c r="BG11" s="14">
        <v>0.19883992713126</v>
      </c>
      <c r="BH11" s="14">
        <v>0.223768493690637</v>
      </c>
      <c r="BI11" s="14">
        <v>0.151855563817479</v>
      </c>
      <c r="BJ11" s="14">
        <v>0.21325881090698801</v>
      </c>
      <c r="BK11" s="14">
        <v>0.20886570601745399</v>
      </c>
      <c r="BL11" s="14">
        <v>0.14264078747957201</v>
      </c>
      <c r="BM11" s="14">
        <v>0.11492531217242299</v>
      </c>
      <c r="BN11" s="14">
        <v>0.30087428257160698</v>
      </c>
      <c r="BO11" s="14"/>
      <c r="BP11" s="14">
        <v>0.26135114994834802</v>
      </c>
      <c r="BQ11" s="14">
        <v>0.13785169077759599</v>
      </c>
      <c r="BR11" s="14">
        <v>0.19071651394302799</v>
      </c>
      <c r="BS11" s="14">
        <v>0.123298704477192</v>
      </c>
      <c r="BT11" s="14">
        <v>9.5005969216273703E-2</v>
      </c>
      <c r="BU11" s="14">
        <v>0.13483251566715301</v>
      </c>
      <c r="BV11" s="14"/>
      <c r="BW11" s="14">
        <v>0.118368207834176</v>
      </c>
      <c r="BX11" s="14">
        <v>0.228652089534257</v>
      </c>
      <c r="BY11" s="14" t="s">
        <v>120</v>
      </c>
      <c r="BZ11" s="14" t="s">
        <v>120</v>
      </c>
      <c r="CA11" s="14" t="s">
        <v>120</v>
      </c>
      <c r="CB11" s="14" t="s">
        <v>120</v>
      </c>
      <c r="CC11" s="14"/>
      <c r="CD11" s="14" t="s">
        <v>120</v>
      </c>
      <c r="CE11" s="14">
        <v>0.51955688511076104</v>
      </c>
      <c r="CF11" s="14" t="s">
        <v>120</v>
      </c>
      <c r="CG11" s="14">
        <v>0</v>
      </c>
      <c r="CH11" s="14"/>
      <c r="CI11" s="14">
        <v>0.160690282570249</v>
      </c>
      <c r="CJ11" s="14">
        <v>0.17790456019981099</v>
      </c>
      <c r="CK11" s="14">
        <v>0.15561811725461899</v>
      </c>
      <c r="CL11" s="14">
        <v>0.100642250041688</v>
      </c>
      <c r="CM11" s="14"/>
      <c r="CN11" s="14">
        <v>0.23372637265530299</v>
      </c>
      <c r="CO11" s="14">
        <v>0.150217411162193</v>
      </c>
      <c r="CP11" s="14"/>
      <c r="CQ11" s="14">
        <v>0.237073800494736</v>
      </c>
      <c r="CR11" s="14">
        <v>0.15156377956794601</v>
      </c>
    </row>
    <row r="12" spans="2:96" x14ac:dyDescent="0.3">
      <c r="B12" s="15" t="s">
        <v>129</v>
      </c>
      <c r="C12" s="14">
        <v>0.12538995771988901</v>
      </c>
      <c r="D12" s="14">
        <v>0.13765741546136201</v>
      </c>
      <c r="E12" s="14">
        <v>0.11320830989021299</v>
      </c>
      <c r="F12" s="14"/>
      <c r="G12" s="14">
        <v>0.197397417163407</v>
      </c>
      <c r="H12" s="14">
        <v>0.102607155839517</v>
      </c>
      <c r="I12" s="14">
        <v>0.18387604642727401</v>
      </c>
      <c r="J12" s="14">
        <v>0.12361204533892101</v>
      </c>
      <c r="K12" s="14">
        <v>0.12025084380062299</v>
      </c>
      <c r="L12" s="14">
        <v>9.1862559917738701E-2</v>
      </c>
      <c r="M12" s="14"/>
      <c r="N12" s="14">
        <v>0.14992708532315199</v>
      </c>
      <c r="O12" s="14">
        <v>0.120726080798625</v>
      </c>
      <c r="P12" s="14">
        <v>0.11462434014706201</v>
      </c>
      <c r="Q12" s="14">
        <v>0.104027490612916</v>
      </c>
      <c r="R12" s="14"/>
      <c r="S12" s="14">
        <v>0.156888077610219</v>
      </c>
      <c r="T12" s="14">
        <v>0.14033680671304499</v>
      </c>
      <c r="U12" s="14">
        <v>0.11286990073619101</v>
      </c>
      <c r="V12" s="14">
        <v>8.3675224064107601E-2</v>
      </c>
      <c r="W12" s="14">
        <v>0.13464986277107799</v>
      </c>
      <c r="X12" s="14">
        <v>0.200241494333016</v>
      </c>
      <c r="Y12" s="14">
        <v>9.4262926472917202E-2</v>
      </c>
      <c r="Z12" s="14">
        <v>5.7697161619976602E-2</v>
      </c>
      <c r="AA12" s="14">
        <v>0.15954946804048101</v>
      </c>
      <c r="AB12" s="14">
        <v>9.5156379049841797E-2</v>
      </c>
      <c r="AC12" s="14">
        <v>4.7961013834050298E-2</v>
      </c>
      <c r="AD12" s="14">
        <v>0.15256510406544199</v>
      </c>
      <c r="AE12" s="14"/>
      <c r="AF12" s="14">
        <v>0.13294050599639801</v>
      </c>
      <c r="AG12" s="14">
        <v>0.124110117215794</v>
      </c>
      <c r="AH12" s="14">
        <v>0.151401011902903</v>
      </c>
      <c r="AI12" s="14">
        <v>8.2166589356161099E-2</v>
      </c>
      <c r="AJ12" s="14">
        <v>0.15009366248900399</v>
      </c>
      <c r="AK12" s="14"/>
      <c r="AL12" s="14">
        <v>0.14497723024605899</v>
      </c>
      <c r="AM12" s="14">
        <v>0.14080842773038199</v>
      </c>
      <c r="AN12" s="14">
        <v>0.157097694655433</v>
      </c>
      <c r="AO12" s="14">
        <v>8.0164668555642304E-2</v>
      </c>
      <c r="AP12" s="14">
        <v>0.187830082888061</v>
      </c>
      <c r="AQ12" s="14">
        <v>7.81457778291553E-2</v>
      </c>
      <c r="AR12" s="14"/>
      <c r="AS12" s="14">
        <v>9.2528321901030594E-2</v>
      </c>
      <c r="AT12" s="14">
        <v>0.14187232531666499</v>
      </c>
      <c r="AU12" s="14">
        <v>0.137911088191121</v>
      </c>
      <c r="AV12" s="14">
        <v>0.14227779525777601</v>
      </c>
      <c r="AW12" s="14">
        <v>0.15183386085837</v>
      </c>
      <c r="AX12" s="14"/>
      <c r="AY12" s="14">
        <v>0</v>
      </c>
      <c r="AZ12" s="14">
        <v>4.1924569949946699E-2</v>
      </c>
      <c r="BA12" s="14">
        <v>5.5983866285706001E-2</v>
      </c>
      <c r="BB12" s="14">
        <v>0.115857408627626</v>
      </c>
      <c r="BC12" s="14">
        <v>0.102574321890491</v>
      </c>
      <c r="BD12" s="14">
        <v>0.13658555019420099</v>
      </c>
      <c r="BE12" s="14">
        <v>0.110906661073639</v>
      </c>
      <c r="BF12" s="14">
        <v>9.9704169562447001E-2</v>
      </c>
      <c r="BG12" s="14">
        <v>0.13162582224147101</v>
      </c>
      <c r="BH12" s="14">
        <v>0.12963755441896599</v>
      </c>
      <c r="BI12" s="14">
        <v>0.16023253846339</v>
      </c>
      <c r="BJ12" s="14">
        <v>0.16242951961796401</v>
      </c>
      <c r="BK12" s="14">
        <v>9.5644365004392398E-2</v>
      </c>
      <c r="BL12" s="14">
        <v>0.228110765713889</v>
      </c>
      <c r="BM12" s="14">
        <v>0.13998364069028699</v>
      </c>
      <c r="BN12" s="14">
        <v>0.178259236710269</v>
      </c>
      <c r="BO12" s="14"/>
      <c r="BP12" s="14">
        <v>0.16060674565587801</v>
      </c>
      <c r="BQ12" s="14">
        <v>0.10644517966738901</v>
      </c>
      <c r="BR12" s="14">
        <v>8.9234280807204705E-2</v>
      </c>
      <c r="BS12" s="14">
        <v>0.135628855488891</v>
      </c>
      <c r="BT12" s="14">
        <v>0.12828834874417699</v>
      </c>
      <c r="BU12" s="14">
        <v>0.15296105988146599</v>
      </c>
      <c r="BV12" s="14"/>
      <c r="BW12" s="14">
        <v>9.3747541870082399E-2</v>
      </c>
      <c r="BX12" s="14">
        <v>0.18156759878568701</v>
      </c>
      <c r="BY12" s="14" t="s">
        <v>120</v>
      </c>
      <c r="BZ12" s="14" t="s">
        <v>120</v>
      </c>
      <c r="CA12" s="14" t="s">
        <v>120</v>
      </c>
      <c r="CB12" s="14" t="s">
        <v>120</v>
      </c>
      <c r="CC12" s="14"/>
      <c r="CD12" s="14" t="s">
        <v>120</v>
      </c>
      <c r="CE12" s="14">
        <v>0</v>
      </c>
      <c r="CF12" s="14" t="s">
        <v>120</v>
      </c>
      <c r="CG12" s="14">
        <v>0.27647964538224201</v>
      </c>
      <c r="CH12" s="14"/>
      <c r="CI12" s="14">
        <v>0.14015490550645199</v>
      </c>
      <c r="CJ12" s="14">
        <v>0.119339758892707</v>
      </c>
      <c r="CK12" s="14">
        <v>0.12546667844665599</v>
      </c>
      <c r="CL12" s="14">
        <v>9.4817689620853698E-2</v>
      </c>
      <c r="CM12" s="14"/>
      <c r="CN12" s="14">
        <v>0.17131411585842099</v>
      </c>
      <c r="CO12" s="14">
        <v>0.117159090777914</v>
      </c>
      <c r="CP12" s="14"/>
      <c r="CQ12" s="14">
        <v>0.15958419295474099</v>
      </c>
      <c r="CR12" s="14">
        <v>0.11897360515756</v>
      </c>
    </row>
    <row r="13" spans="2:96" x14ac:dyDescent="0.3">
      <c r="B13" s="15" t="s">
        <v>130</v>
      </c>
      <c r="C13" s="14">
        <v>6.22996220166517E-2</v>
      </c>
      <c r="D13" s="14">
        <v>5.7193614187687598E-2</v>
      </c>
      <c r="E13" s="14">
        <v>6.5769357098762804E-2</v>
      </c>
      <c r="F13" s="14"/>
      <c r="G13" s="14">
        <v>4.7037096661615797E-2</v>
      </c>
      <c r="H13" s="14">
        <v>6.9933224045420406E-2</v>
      </c>
      <c r="I13" s="14">
        <v>2.0463292606094301E-2</v>
      </c>
      <c r="J13" s="14">
        <v>9.2282949385215904E-2</v>
      </c>
      <c r="K13" s="14">
        <v>5.5534806279141799E-2</v>
      </c>
      <c r="L13" s="14">
        <v>7.0247383925705606E-2</v>
      </c>
      <c r="M13" s="14"/>
      <c r="N13" s="14">
        <v>7.3603615193081104E-2</v>
      </c>
      <c r="O13" s="14">
        <v>5.4707238018748397E-2</v>
      </c>
      <c r="P13" s="14">
        <v>5.9096834734297998E-2</v>
      </c>
      <c r="Q13" s="14">
        <v>5.82378364735891E-2</v>
      </c>
      <c r="R13" s="14"/>
      <c r="S13" s="14">
        <v>8.0856772495209298E-2</v>
      </c>
      <c r="T13" s="14">
        <v>6.9785568569063094E-2</v>
      </c>
      <c r="U13" s="14">
        <v>5.8223307089177001E-2</v>
      </c>
      <c r="V13" s="14">
        <v>5.8807312894632702E-2</v>
      </c>
      <c r="W13" s="14">
        <v>5.2582604944361698E-2</v>
      </c>
      <c r="X13" s="14">
        <v>6.3411076320715798E-2</v>
      </c>
      <c r="Y13" s="14">
        <v>5.1146466499191003E-2</v>
      </c>
      <c r="Z13" s="14">
        <v>5.2274875310084297E-2</v>
      </c>
      <c r="AA13" s="14">
        <v>2.2354250871739902E-2</v>
      </c>
      <c r="AB13" s="14">
        <v>9.3764905802354803E-2</v>
      </c>
      <c r="AC13" s="14">
        <v>6.2596042209650801E-2</v>
      </c>
      <c r="AD13" s="14">
        <v>8.2739986749890707E-2</v>
      </c>
      <c r="AE13" s="14"/>
      <c r="AF13" s="14">
        <v>7.9672526526284301E-2</v>
      </c>
      <c r="AG13" s="14">
        <v>5.0965405169947402E-2</v>
      </c>
      <c r="AH13" s="14">
        <v>6.3911934299530695E-2</v>
      </c>
      <c r="AI13" s="14">
        <v>7.8293015574416494E-2</v>
      </c>
      <c r="AJ13" s="14">
        <v>6.1217985386965199E-2</v>
      </c>
      <c r="AK13" s="14"/>
      <c r="AL13" s="14">
        <v>5.20058483969826E-2</v>
      </c>
      <c r="AM13" s="14">
        <v>6.80802508127238E-2</v>
      </c>
      <c r="AN13" s="14">
        <v>6.6659195575847E-2</v>
      </c>
      <c r="AO13" s="14">
        <v>6.8438632286958304E-2</v>
      </c>
      <c r="AP13" s="14">
        <v>4.2564768548404998E-2</v>
      </c>
      <c r="AQ13" s="14">
        <v>7.6469007331245897E-2</v>
      </c>
      <c r="AR13" s="14"/>
      <c r="AS13" s="14">
        <v>7.9432355621330095E-2</v>
      </c>
      <c r="AT13" s="14">
        <v>5.4453004352101098E-2</v>
      </c>
      <c r="AU13" s="14">
        <v>5.5599920319013001E-2</v>
      </c>
      <c r="AV13" s="14">
        <v>3.9957157500140401E-2</v>
      </c>
      <c r="AW13" s="14">
        <v>6.3212173765635996E-2</v>
      </c>
      <c r="AX13" s="14"/>
      <c r="AY13" s="14">
        <v>0</v>
      </c>
      <c r="AZ13" s="14">
        <v>4.5368666708382799E-2</v>
      </c>
      <c r="BA13" s="14">
        <v>1.5834689371869399E-2</v>
      </c>
      <c r="BB13" s="14">
        <v>9.5894743803102395E-2</v>
      </c>
      <c r="BC13" s="14">
        <v>7.4387532390268601E-2</v>
      </c>
      <c r="BD13" s="14">
        <v>6.1021589011044299E-2</v>
      </c>
      <c r="BE13" s="14">
        <v>9.2782030426499199E-2</v>
      </c>
      <c r="BF13" s="14">
        <v>9.3676028052265006E-2</v>
      </c>
      <c r="BG13" s="14">
        <v>2.1387835029870302E-2</v>
      </c>
      <c r="BH13" s="14">
        <v>2.07795879467053E-2</v>
      </c>
      <c r="BI13" s="14">
        <v>8.5869767967771002E-2</v>
      </c>
      <c r="BJ13" s="14">
        <v>6.4021072627214404E-2</v>
      </c>
      <c r="BK13" s="14">
        <v>7.6941428550981905E-2</v>
      </c>
      <c r="BL13" s="14">
        <v>5.2501990847032901E-2</v>
      </c>
      <c r="BM13" s="14">
        <v>7.7840051605641405E-2</v>
      </c>
      <c r="BN13" s="14">
        <v>5.4888864272486099E-2</v>
      </c>
      <c r="BO13" s="14"/>
      <c r="BP13" s="14">
        <v>5.9151696691465298E-2</v>
      </c>
      <c r="BQ13" s="14">
        <v>5.9634679698142901E-2</v>
      </c>
      <c r="BR13" s="14">
        <v>3.8637365738338897E-2</v>
      </c>
      <c r="BS13" s="14">
        <v>6.8731982805218597E-2</v>
      </c>
      <c r="BT13" s="14">
        <v>6.6130116396558997E-2</v>
      </c>
      <c r="BU13" s="14">
        <v>0.107391376020413</v>
      </c>
      <c r="BV13" s="14"/>
      <c r="BW13" s="14">
        <v>6.4448192383483704E-2</v>
      </c>
      <c r="BX13" s="14">
        <v>5.8485070831766899E-2</v>
      </c>
      <c r="BY13" s="14" t="s">
        <v>120</v>
      </c>
      <c r="BZ13" s="14" t="s">
        <v>120</v>
      </c>
      <c r="CA13" s="14" t="s">
        <v>120</v>
      </c>
      <c r="CB13" s="14" t="s">
        <v>120</v>
      </c>
      <c r="CC13" s="14"/>
      <c r="CD13" s="14" t="s">
        <v>120</v>
      </c>
      <c r="CE13" s="14">
        <v>0</v>
      </c>
      <c r="CF13" s="14" t="s">
        <v>120</v>
      </c>
      <c r="CG13" s="14">
        <v>0.13736807728327</v>
      </c>
      <c r="CH13" s="14"/>
      <c r="CI13" s="14">
        <v>8.0004935503916699E-2</v>
      </c>
      <c r="CJ13" s="14">
        <v>6.8619772744551E-2</v>
      </c>
      <c r="CK13" s="14">
        <v>6.0042543947571497E-2</v>
      </c>
      <c r="CL13" s="14">
        <v>0</v>
      </c>
      <c r="CM13" s="14"/>
      <c r="CN13" s="14">
        <v>6.4884051722953306E-2</v>
      </c>
      <c r="CO13" s="14">
        <v>6.1710096111363501E-2</v>
      </c>
      <c r="CP13" s="14"/>
      <c r="CQ13" s="14">
        <v>6.4224717552201993E-2</v>
      </c>
      <c r="CR13" s="14">
        <v>6.3375066678941702E-2</v>
      </c>
    </row>
    <row r="14" spans="2:96" x14ac:dyDescent="0.3">
      <c r="B14" s="15" t="s">
        <v>131</v>
      </c>
      <c r="C14" s="14">
        <v>0.26583370783326599</v>
      </c>
      <c r="D14" s="14">
        <v>0.26501662617330801</v>
      </c>
      <c r="E14" s="14">
        <v>0.26761997233200502</v>
      </c>
      <c r="F14" s="14"/>
      <c r="G14" s="14">
        <v>0.13644590883006699</v>
      </c>
      <c r="H14" s="14">
        <v>0.12305584347102801</v>
      </c>
      <c r="I14" s="14">
        <v>0.210196821783699</v>
      </c>
      <c r="J14" s="14">
        <v>0.27470041373144599</v>
      </c>
      <c r="K14" s="14">
        <v>0.31266359987473002</v>
      </c>
      <c r="L14" s="14">
        <v>0.35094788491476298</v>
      </c>
      <c r="M14" s="14"/>
      <c r="N14" s="14">
        <v>0.18196817437024701</v>
      </c>
      <c r="O14" s="14">
        <v>0.30546305337728502</v>
      </c>
      <c r="P14" s="14">
        <v>0.303451379489594</v>
      </c>
      <c r="Q14" s="14">
        <v>0.31049537364067697</v>
      </c>
      <c r="R14" s="14"/>
      <c r="S14" s="14">
        <v>0.16785093156810901</v>
      </c>
      <c r="T14" s="14">
        <v>0.16038227826475501</v>
      </c>
      <c r="U14" s="14">
        <v>0.25389382035568703</v>
      </c>
      <c r="V14" s="14">
        <v>0.27969517175779901</v>
      </c>
      <c r="W14" s="14">
        <v>0.24078955517262099</v>
      </c>
      <c r="X14" s="14">
        <v>0.21086399599427999</v>
      </c>
      <c r="Y14" s="14">
        <v>0.33494359061425499</v>
      </c>
      <c r="Z14" s="14">
        <v>0.42870402636858601</v>
      </c>
      <c r="AA14" s="14">
        <v>0.295077627541182</v>
      </c>
      <c r="AB14" s="14">
        <v>0.381027184801429</v>
      </c>
      <c r="AC14" s="14">
        <v>0.29213916279114399</v>
      </c>
      <c r="AD14" s="14">
        <v>0.332403885940597</v>
      </c>
      <c r="AE14" s="14"/>
      <c r="AF14" s="14">
        <v>0.27222469069045402</v>
      </c>
      <c r="AG14" s="14">
        <v>0.25572434232573699</v>
      </c>
      <c r="AH14" s="14">
        <v>0.32102502988890902</v>
      </c>
      <c r="AI14" s="14">
        <v>0.210971880387188</v>
      </c>
      <c r="AJ14" s="14">
        <v>0.25691041248097501</v>
      </c>
      <c r="AK14" s="14"/>
      <c r="AL14" s="14">
        <v>0.21840432898144199</v>
      </c>
      <c r="AM14" s="14">
        <v>0.28951403154826799</v>
      </c>
      <c r="AN14" s="14">
        <v>0.29057138706837499</v>
      </c>
      <c r="AO14" s="14">
        <v>0.24867867600860499</v>
      </c>
      <c r="AP14" s="14">
        <v>0.223600378841005</v>
      </c>
      <c r="AQ14" s="14">
        <v>0.26671090878530102</v>
      </c>
      <c r="AR14" s="14"/>
      <c r="AS14" s="14">
        <v>0.31377529401009002</v>
      </c>
      <c r="AT14" s="14">
        <v>0.27472153954773298</v>
      </c>
      <c r="AU14" s="14">
        <v>0.219982183977492</v>
      </c>
      <c r="AV14" s="14">
        <v>0.235087793785941</v>
      </c>
      <c r="AW14" s="14">
        <v>0.10377254872604599</v>
      </c>
      <c r="AX14" s="14"/>
      <c r="AY14" s="14">
        <v>0.23326382256977099</v>
      </c>
      <c r="AZ14" s="14">
        <v>0.4173147226801</v>
      </c>
      <c r="BA14" s="14">
        <v>0.35574334306782002</v>
      </c>
      <c r="BB14" s="14">
        <v>0.22483486471938799</v>
      </c>
      <c r="BC14" s="14">
        <v>0.33220197434472998</v>
      </c>
      <c r="BD14" s="14">
        <v>0.29685507589680499</v>
      </c>
      <c r="BE14" s="14">
        <v>0.21445930336282101</v>
      </c>
      <c r="BF14" s="14">
        <v>0.267819453405992</v>
      </c>
      <c r="BG14" s="14">
        <v>0.26598381228575702</v>
      </c>
      <c r="BH14" s="14">
        <v>0.30255362765844901</v>
      </c>
      <c r="BI14" s="14">
        <v>0.27054708691828899</v>
      </c>
      <c r="BJ14" s="14">
        <v>0.26512374003835598</v>
      </c>
      <c r="BK14" s="14">
        <v>0.194588169736085</v>
      </c>
      <c r="BL14" s="14">
        <v>0.242666346046503</v>
      </c>
      <c r="BM14" s="14">
        <v>0.31764976924959898</v>
      </c>
      <c r="BN14" s="14">
        <v>0.113818137694157</v>
      </c>
      <c r="BO14" s="14"/>
      <c r="BP14" s="14">
        <v>0.18558247257808799</v>
      </c>
      <c r="BQ14" s="14">
        <v>0.27686483677541801</v>
      </c>
      <c r="BR14" s="14">
        <v>0.27946097944156101</v>
      </c>
      <c r="BS14" s="14">
        <v>0.23363177874166</v>
      </c>
      <c r="BT14" s="14">
        <v>0.34692861035786099</v>
      </c>
      <c r="BU14" s="14">
        <v>0.34158214838218998</v>
      </c>
      <c r="BV14" s="14"/>
      <c r="BW14" s="14">
        <v>0.30734040661829198</v>
      </c>
      <c r="BX14" s="14">
        <v>0.192143113624553</v>
      </c>
      <c r="BY14" s="14" t="s">
        <v>120</v>
      </c>
      <c r="BZ14" s="14" t="s">
        <v>120</v>
      </c>
      <c r="CA14" s="14" t="s">
        <v>120</v>
      </c>
      <c r="CB14" s="14" t="s">
        <v>120</v>
      </c>
      <c r="CC14" s="14"/>
      <c r="CD14" s="14" t="s">
        <v>120</v>
      </c>
      <c r="CE14" s="14">
        <v>0</v>
      </c>
      <c r="CF14" s="14" t="s">
        <v>120</v>
      </c>
      <c r="CG14" s="14">
        <v>0.58615227733448805</v>
      </c>
      <c r="CH14" s="14"/>
      <c r="CI14" s="14">
        <v>0.263439741919133</v>
      </c>
      <c r="CJ14" s="14">
        <v>0.24956139809880101</v>
      </c>
      <c r="CK14" s="14">
        <v>0.28167082080681199</v>
      </c>
      <c r="CL14" s="14">
        <v>0.15601841387780199</v>
      </c>
      <c r="CM14" s="14"/>
      <c r="CN14" s="14">
        <v>0.176259892023266</v>
      </c>
      <c r="CO14" s="14">
        <v>0.27918981664540199</v>
      </c>
      <c r="CP14" s="14"/>
      <c r="CQ14" s="14">
        <v>0.23968611076483001</v>
      </c>
      <c r="CR14" s="14">
        <v>0.273556956928942</v>
      </c>
    </row>
    <row r="15" spans="2:96" x14ac:dyDescent="0.3">
      <c r="B15" s="15" t="s">
        <v>92</v>
      </c>
      <c r="C15" s="20">
        <v>0.242170174414026</v>
      </c>
      <c r="D15" s="20">
        <v>0.22268190686647399</v>
      </c>
      <c r="E15" s="20">
        <v>0.26309145351229102</v>
      </c>
      <c r="F15" s="20"/>
      <c r="G15" s="20">
        <v>8.7777316774889105E-2</v>
      </c>
      <c r="H15" s="20">
        <v>0.14609594742911999</v>
      </c>
      <c r="I15" s="20">
        <v>0.149744060652033</v>
      </c>
      <c r="J15" s="20">
        <v>0.26207044461260698</v>
      </c>
      <c r="K15" s="20">
        <v>0.27209969465004502</v>
      </c>
      <c r="L15" s="20">
        <v>0.33614017926959899</v>
      </c>
      <c r="M15" s="20"/>
      <c r="N15" s="20">
        <v>0.20301396061205601</v>
      </c>
      <c r="O15" s="20">
        <v>0.211289965946903</v>
      </c>
      <c r="P15" s="20">
        <v>0.26042276756142901</v>
      </c>
      <c r="Q15" s="20">
        <v>0.33077807229805201</v>
      </c>
      <c r="R15" s="20"/>
      <c r="S15" s="20">
        <v>0.17409144070836399</v>
      </c>
      <c r="T15" s="20">
        <v>0.23014245836227701</v>
      </c>
      <c r="U15" s="20">
        <v>0.30479312448378898</v>
      </c>
      <c r="V15" s="20">
        <v>0.27162713604300698</v>
      </c>
      <c r="W15" s="20">
        <v>0.28936258686732502</v>
      </c>
      <c r="X15" s="20">
        <v>0.208378404445478</v>
      </c>
      <c r="Y15" s="20">
        <v>0.27933024441812998</v>
      </c>
      <c r="Z15" s="20">
        <v>0.13789852063266</v>
      </c>
      <c r="AA15" s="20">
        <v>0.27223226136585599</v>
      </c>
      <c r="AB15" s="20">
        <v>0.223672396456641</v>
      </c>
      <c r="AC15" s="20">
        <v>0.32767139669390599</v>
      </c>
      <c r="AD15" s="20">
        <v>0.14039859830437099</v>
      </c>
      <c r="AE15" s="20"/>
      <c r="AF15" s="20">
        <v>0.25413375099615398</v>
      </c>
      <c r="AG15" s="20">
        <v>0.195852161868732</v>
      </c>
      <c r="AH15" s="20">
        <v>0.15048331905063</v>
      </c>
      <c r="AI15" s="20">
        <v>0.32729931969640802</v>
      </c>
      <c r="AJ15" s="20">
        <v>0.249581849083329</v>
      </c>
      <c r="AK15" s="20"/>
      <c r="AL15" s="20">
        <v>0.18123689461755901</v>
      </c>
      <c r="AM15" s="20">
        <v>0.226387654918561</v>
      </c>
      <c r="AN15" s="20">
        <v>0.17025324918596799</v>
      </c>
      <c r="AO15" s="20">
        <v>0.26280808563650798</v>
      </c>
      <c r="AP15" s="20">
        <v>0.20824907075919499</v>
      </c>
      <c r="AQ15" s="20">
        <v>0.39783758450596002</v>
      </c>
      <c r="AR15" s="20"/>
      <c r="AS15" s="20">
        <v>0.27565690249720598</v>
      </c>
      <c r="AT15" s="20">
        <v>0.27472223146061697</v>
      </c>
      <c r="AU15" s="20">
        <v>0.230343020723039</v>
      </c>
      <c r="AV15" s="20">
        <v>0.133493614541488</v>
      </c>
      <c r="AW15" s="20">
        <v>0.17873057741623999</v>
      </c>
      <c r="AX15" s="20"/>
      <c r="AY15" s="20">
        <v>0.76673617743022904</v>
      </c>
      <c r="AZ15" s="20">
        <v>0.239845652163446</v>
      </c>
      <c r="BA15" s="20">
        <v>0.33589911858164001</v>
      </c>
      <c r="BB15" s="20">
        <v>0.405101926763487</v>
      </c>
      <c r="BC15" s="20">
        <v>0.32168222848081401</v>
      </c>
      <c r="BD15" s="20">
        <v>0.25494557141858298</v>
      </c>
      <c r="BE15" s="20">
        <v>0.24559303834559601</v>
      </c>
      <c r="BF15" s="20">
        <v>0.209933580521174</v>
      </c>
      <c r="BG15" s="20">
        <v>0.26103433522377401</v>
      </c>
      <c r="BH15" s="20">
        <v>0.17948651747484401</v>
      </c>
      <c r="BI15" s="20">
        <v>0.184249391308039</v>
      </c>
      <c r="BJ15" s="20">
        <v>0.16517391801157599</v>
      </c>
      <c r="BK15" s="20">
        <v>0.277235689978375</v>
      </c>
      <c r="BL15" s="20">
        <v>0.141488043620937</v>
      </c>
      <c r="BM15" s="20">
        <v>0.209681571019459</v>
      </c>
      <c r="BN15" s="20">
        <v>0.12006839685470599</v>
      </c>
      <c r="BO15" s="20"/>
      <c r="BP15" s="20">
        <v>9.6613819213176202E-2</v>
      </c>
      <c r="BQ15" s="20">
        <v>0.27256268630187902</v>
      </c>
      <c r="BR15" s="20">
        <v>0.26338082234165</v>
      </c>
      <c r="BS15" s="20">
        <v>0.29786826532024102</v>
      </c>
      <c r="BT15" s="20">
        <v>0.27681922200327902</v>
      </c>
      <c r="BU15" s="20">
        <v>0.23227170818895901</v>
      </c>
      <c r="BV15" s="20"/>
      <c r="BW15" s="20">
        <v>0.28136874443236198</v>
      </c>
      <c r="BX15" s="20">
        <v>0.17257740984020001</v>
      </c>
      <c r="BY15" s="20" t="s">
        <v>120</v>
      </c>
      <c r="BZ15" s="20" t="s">
        <v>120</v>
      </c>
      <c r="CA15" s="20" t="s">
        <v>120</v>
      </c>
      <c r="CB15" s="20" t="s">
        <v>120</v>
      </c>
      <c r="CC15" s="20"/>
      <c r="CD15" s="20" t="s">
        <v>120</v>
      </c>
      <c r="CE15" s="20">
        <v>0</v>
      </c>
      <c r="CF15" s="20" t="s">
        <v>120</v>
      </c>
      <c r="CG15" s="20">
        <v>0</v>
      </c>
      <c r="CH15" s="20"/>
      <c r="CI15" s="20">
        <v>0.205546302296541</v>
      </c>
      <c r="CJ15" s="20">
        <v>0.21925719321654999</v>
      </c>
      <c r="CK15" s="20">
        <v>0.23704133189606499</v>
      </c>
      <c r="CL15" s="20">
        <v>0.52135888712172995</v>
      </c>
      <c r="CM15" s="20"/>
      <c r="CN15" s="20">
        <v>0.13704813854477299</v>
      </c>
      <c r="CO15" s="20">
        <v>0.25436290136649198</v>
      </c>
      <c r="CP15" s="20"/>
      <c r="CQ15" s="20">
        <v>0.12366659230063801</v>
      </c>
      <c r="CR15" s="20">
        <v>0.25280835511250199</v>
      </c>
    </row>
    <row r="16" spans="2:96" x14ac:dyDescent="0.3">
      <c r="B16" s="16" t="s">
        <v>133</v>
      </c>
    </row>
    <row r="17" spans="2:2" x14ac:dyDescent="0.3">
      <c r="B17" t="s">
        <v>116</v>
      </c>
    </row>
    <row r="18" spans="2:2" x14ac:dyDescent="0.3">
      <c r="B18" t="s">
        <v>117</v>
      </c>
    </row>
    <row r="20" spans="2:2" x14ac:dyDescent="0.3">
      <c r="B20"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771</v>
      </c>
      <c r="D7" s="10">
        <v>353</v>
      </c>
      <c r="E7" s="10">
        <v>417</v>
      </c>
      <c r="F7" s="10"/>
      <c r="G7" s="10">
        <v>155</v>
      </c>
      <c r="H7" s="10">
        <v>187</v>
      </c>
      <c r="I7" s="10">
        <v>152</v>
      </c>
      <c r="J7" s="10">
        <v>128</v>
      </c>
      <c r="K7" s="10">
        <v>74</v>
      </c>
      <c r="L7" s="10">
        <v>75</v>
      </c>
      <c r="M7" s="10"/>
      <c r="N7" s="10">
        <v>134</v>
      </c>
      <c r="O7" s="10">
        <v>183</v>
      </c>
      <c r="P7" s="10">
        <v>172</v>
      </c>
      <c r="Q7" s="10">
        <v>281</v>
      </c>
      <c r="R7" s="10"/>
      <c r="S7" s="10">
        <v>132</v>
      </c>
      <c r="T7" s="10">
        <v>115</v>
      </c>
      <c r="U7" s="10">
        <v>55</v>
      </c>
      <c r="V7" s="10">
        <v>67</v>
      </c>
      <c r="W7" s="10">
        <v>51</v>
      </c>
      <c r="X7" s="10">
        <v>71</v>
      </c>
      <c r="Y7" s="10">
        <v>76</v>
      </c>
      <c r="Z7" s="10">
        <v>28</v>
      </c>
      <c r="AA7" s="10">
        <v>78</v>
      </c>
      <c r="AB7" s="10">
        <v>58</v>
      </c>
      <c r="AC7" s="10">
        <v>29</v>
      </c>
      <c r="AD7" s="10">
        <v>11</v>
      </c>
      <c r="AE7" s="10"/>
      <c r="AF7" s="10">
        <v>90</v>
      </c>
      <c r="AG7" s="10">
        <v>278</v>
      </c>
      <c r="AH7" s="10">
        <v>61</v>
      </c>
      <c r="AI7" s="10">
        <v>100</v>
      </c>
      <c r="AJ7" s="10">
        <v>46</v>
      </c>
      <c r="AK7" s="10"/>
      <c r="AL7" s="10">
        <v>218</v>
      </c>
      <c r="AM7" s="10">
        <v>97</v>
      </c>
      <c r="AN7" s="10">
        <v>75</v>
      </c>
      <c r="AO7" s="10">
        <v>166</v>
      </c>
      <c r="AP7" s="10">
        <v>62</v>
      </c>
      <c r="AQ7" s="10">
        <v>61</v>
      </c>
      <c r="AR7" s="10"/>
      <c r="AS7" s="10">
        <v>198</v>
      </c>
      <c r="AT7" s="10">
        <v>185</v>
      </c>
      <c r="AU7" s="10">
        <v>188</v>
      </c>
      <c r="AV7" s="10">
        <v>96</v>
      </c>
      <c r="AW7" s="10">
        <v>6</v>
      </c>
      <c r="AX7" s="10"/>
      <c r="AY7" s="10">
        <v>6</v>
      </c>
      <c r="AZ7" s="10">
        <v>52</v>
      </c>
      <c r="BA7" s="10">
        <v>77</v>
      </c>
      <c r="BB7" s="10">
        <v>51</v>
      </c>
      <c r="BC7" s="10">
        <v>85</v>
      </c>
      <c r="BD7" s="10">
        <v>99</v>
      </c>
      <c r="BE7" s="10">
        <v>86</v>
      </c>
      <c r="BF7" s="10">
        <v>55</v>
      </c>
      <c r="BG7" s="10">
        <v>47</v>
      </c>
      <c r="BH7" s="10">
        <v>32</v>
      </c>
      <c r="BI7" s="10">
        <v>57</v>
      </c>
      <c r="BJ7" s="10">
        <v>39</v>
      </c>
      <c r="BK7" s="10">
        <v>14</v>
      </c>
      <c r="BL7" s="10">
        <v>5</v>
      </c>
      <c r="BM7" s="10">
        <v>8</v>
      </c>
      <c r="BN7" s="10">
        <v>18</v>
      </c>
      <c r="BO7" s="10"/>
      <c r="BP7" s="10">
        <v>248</v>
      </c>
      <c r="BQ7" s="10">
        <v>187</v>
      </c>
      <c r="BR7" s="10">
        <v>128</v>
      </c>
      <c r="BS7" s="10">
        <v>131</v>
      </c>
      <c r="BT7" s="10">
        <v>53</v>
      </c>
      <c r="BU7" s="10">
        <v>24</v>
      </c>
      <c r="BV7" s="10"/>
      <c r="BW7" s="10" t="s">
        <v>119</v>
      </c>
      <c r="BX7" s="10" t="s">
        <v>119</v>
      </c>
      <c r="BY7" s="10">
        <v>144</v>
      </c>
      <c r="BZ7" s="10">
        <v>184</v>
      </c>
      <c r="CA7" s="10">
        <v>367</v>
      </c>
      <c r="CB7" s="10">
        <v>76</v>
      </c>
      <c r="CC7" s="10"/>
      <c r="CD7" s="10">
        <v>420</v>
      </c>
      <c r="CE7" s="10" t="s">
        <v>119</v>
      </c>
      <c r="CF7" s="10">
        <v>300</v>
      </c>
      <c r="CG7" s="10" t="s">
        <v>119</v>
      </c>
      <c r="CH7" s="10"/>
      <c r="CI7" s="10">
        <v>125</v>
      </c>
      <c r="CJ7" s="10">
        <v>167</v>
      </c>
      <c r="CK7" s="10">
        <v>414</v>
      </c>
      <c r="CL7" s="10">
        <v>65</v>
      </c>
      <c r="CM7" s="10"/>
      <c r="CN7" s="10">
        <v>101</v>
      </c>
      <c r="CO7" s="10">
        <v>651</v>
      </c>
      <c r="CP7" s="10"/>
      <c r="CQ7" s="10">
        <v>79</v>
      </c>
      <c r="CR7" s="10">
        <v>606</v>
      </c>
    </row>
    <row r="8" spans="2:96" ht="30" customHeight="1" x14ac:dyDescent="0.3">
      <c r="B8" s="11" t="s">
        <v>19</v>
      </c>
      <c r="C8" s="11">
        <v>791</v>
      </c>
      <c r="D8" s="11">
        <v>374</v>
      </c>
      <c r="E8" s="11">
        <v>416</v>
      </c>
      <c r="F8" s="11"/>
      <c r="G8" s="11">
        <v>190</v>
      </c>
      <c r="H8" s="11">
        <v>192</v>
      </c>
      <c r="I8" s="11">
        <v>151</v>
      </c>
      <c r="J8" s="11">
        <v>121</v>
      </c>
      <c r="K8" s="11">
        <v>70</v>
      </c>
      <c r="L8" s="11">
        <v>68</v>
      </c>
      <c r="M8" s="11"/>
      <c r="N8" s="11">
        <v>142</v>
      </c>
      <c r="O8" s="11">
        <v>202</v>
      </c>
      <c r="P8" s="11">
        <v>172</v>
      </c>
      <c r="Q8" s="11">
        <v>274</v>
      </c>
      <c r="R8" s="11"/>
      <c r="S8" s="11">
        <v>138</v>
      </c>
      <c r="T8" s="11">
        <v>113</v>
      </c>
      <c r="U8" s="11">
        <v>54</v>
      </c>
      <c r="V8" s="11">
        <v>67</v>
      </c>
      <c r="W8" s="11">
        <v>51</v>
      </c>
      <c r="X8" s="11">
        <v>75</v>
      </c>
      <c r="Y8" s="11">
        <v>74</v>
      </c>
      <c r="Z8" s="11">
        <v>27</v>
      </c>
      <c r="AA8" s="11">
        <v>83</v>
      </c>
      <c r="AB8" s="11">
        <v>63</v>
      </c>
      <c r="AC8" s="11">
        <v>33</v>
      </c>
      <c r="AD8" s="11">
        <v>14</v>
      </c>
      <c r="AE8" s="11"/>
      <c r="AF8" s="11">
        <v>91</v>
      </c>
      <c r="AG8" s="11">
        <v>284</v>
      </c>
      <c r="AH8" s="11">
        <v>63</v>
      </c>
      <c r="AI8" s="11">
        <v>99</v>
      </c>
      <c r="AJ8" s="11">
        <v>48</v>
      </c>
      <c r="AK8" s="11"/>
      <c r="AL8" s="11">
        <v>229</v>
      </c>
      <c r="AM8" s="11">
        <v>98</v>
      </c>
      <c r="AN8" s="11">
        <v>77</v>
      </c>
      <c r="AO8" s="11">
        <v>165</v>
      </c>
      <c r="AP8" s="11">
        <v>65</v>
      </c>
      <c r="AQ8" s="11">
        <v>63</v>
      </c>
      <c r="AR8" s="11"/>
      <c r="AS8" s="11">
        <v>195</v>
      </c>
      <c r="AT8" s="11">
        <v>194</v>
      </c>
      <c r="AU8" s="11">
        <v>198</v>
      </c>
      <c r="AV8" s="11">
        <v>100</v>
      </c>
      <c r="AW8" s="11">
        <v>6</v>
      </c>
      <c r="AX8" s="11"/>
      <c r="AY8" s="11">
        <v>6</v>
      </c>
      <c r="AZ8" s="11">
        <v>52</v>
      </c>
      <c r="BA8" s="11">
        <v>74</v>
      </c>
      <c r="BB8" s="11">
        <v>52</v>
      </c>
      <c r="BC8" s="11">
        <v>88</v>
      </c>
      <c r="BD8" s="11">
        <v>105</v>
      </c>
      <c r="BE8" s="11">
        <v>91</v>
      </c>
      <c r="BF8" s="11">
        <v>56</v>
      </c>
      <c r="BG8" s="11">
        <v>49</v>
      </c>
      <c r="BH8" s="11">
        <v>33</v>
      </c>
      <c r="BI8" s="11">
        <v>57</v>
      </c>
      <c r="BJ8" s="11">
        <v>41</v>
      </c>
      <c r="BK8" s="11">
        <v>14</v>
      </c>
      <c r="BL8" s="11">
        <v>5</v>
      </c>
      <c r="BM8" s="11">
        <v>9</v>
      </c>
      <c r="BN8" s="11">
        <v>20</v>
      </c>
      <c r="BO8" s="11"/>
      <c r="BP8" s="11">
        <v>259</v>
      </c>
      <c r="BQ8" s="11">
        <v>193</v>
      </c>
      <c r="BR8" s="11">
        <v>128</v>
      </c>
      <c r="BS8" s="11">
        <v>132</v>
      </c>
      <c r="BT8" s="11">
        <v>54</v>
      </c>
      <c r="BU8" s="11">
        <v>25</v>
      </c>
      <c r="BV8" s="11"/>
      <c r="BW8" s="11" t="s">
        <v>119</v>
      </c>
      <c r="BX8" s="11" t="s">
        <v>119</v>
      </c>
      <c r="BY8" s="11">
        <v>145</v>
      </c>
      <c r="BZ8" s="11">
        <v>184</v>
      </c>
      <c r="CA8" s="11">
        <v>376</v>
      </c>
      <c r="CB8" s="11">
        <v>87</v>
      </c>
      <c r="CC8" s="11"/>
      <c r="CD8" s="11">
        <v>448</v>
      </c>
      <c r="CE8" s="11" t="s">
        <v>119</v>
      </c>
      <c r="CF8" s="11">
        <v>293</v>
      </c>
      <c r="CG8" s="11" t="s">
        <v>119</v>
      </c>
      <c r="CH8" s="11"/>
      <c r="CI8" s="11">
        <v>134</v>
      </c>
      <c r="CJ8" s="11">
        <v>170</v>
      </c>
      <c r="CK8" s="11">
        <v>421</v>
      </c>
      <c r="CL8" s="11">
        <v>66</v>
      </c>
      <c r="CM8" s="11"/>
      <c r="CN8" s="11">
        <v>105</v>
      </c>
      <c r="CO8" s="11">
        <v>666</v>
      </c>
      <c r="CP8" s="11"/>
      <c r="CQ8" s="11">
        <v>85</v>
      </c>
      <c r="CR8" s="11">
        <v>619</v>
      </c>
    </row>
    <row r="9" spans="2:96" ht="28.8" x14ac:dyDescent="0.3">
      <c r="B9" s="15" t="s">
        <v>134</v>
      </c>
      <c r="C9" s="14">
        <v>7.6683635096903305E-2</v>
      </c>
      <c r="D9" s="14">
        <v>9.4924460564023802E-2</v>
      </c>
      <c r="E9" s="14">
        <v>6.0474464004739603E-2</v>
      </c>
      <c r="F9" s="14"/>
      <c r="G9" s="14">
        <v>8.26810304517515E-2</v>
      </c>
      <c r="H9" s="14">
        <v>0.12113533191298199</v>
      </c>
      <c r="I9" s="14">
        <v>0.10325579411456</v>
      </c>
      <c r="J9" s="14">
        <v>2.8595581982876199E-2</v>
      </c>
      <c r="K9" s="14">
        <v>1.36498394307835E-2</v>
      </c>
      <c r="L9" s="14">
        <v>2.5753535511217202E-2</v>
      </c>
      <c r="M9" s="14"/>
      <c r="N9" s="14">
        <v>0.12525522027250699</v>
      </c>
      <c r="O9" s="14">
        <v>7.6399264972942402E-2</v>
      </c>
      <c r="P9" s="14">
        <v>6.5990075702650294E-2</v>
      </c>
      <c r="Q9" s="14">
        <v>5.8813327772469601E-2</v>
      </c>
      <c r="R9" s="14"/>
      <c r="S9" s="14">
        <v>0.130879623470184</v>
      </c>
      <c r="T9" s="14">
        <v>4.12520894178659E-2</v>
      </c>
      <c r="U9" s="14">
        <v>9.8861555970027798E-2</v>
      </c>
      <c r="V9" s="14">
        <v>1.5060966403690999E-2</v>
      </c>
      <c r="W9" s="14">
        <v>4.9044422471567602E-2</v>
      </c>
      <c r="X9" s="14">
        <v>9.5456444905747506E-2</v>
      </c>
      <c r="Y9" s="14">
        <v>0.107181192360966</v>
      </c>
      <c r="Z9" s="14">
        <v>3.5921332186681802E-2</v>
      </c>
      <c r="AA9" s="14">
        <v>2.6401585862483E-2</v>
      </c>
      <c r="AB9" s="14">
        <v>8.58439077408059E-2</v>
      </c>
      <c r="AC9" s="14">
        <v>0.12632492077687199</v>
      </c>
      <c r="AD9" s="14">
        <v>0.100163454115235</v>
      </c>
      <c r="AE9" s="14"/>
      <c r="AF9" s="14">
        <v>0.15543826051412299</v>
      </c>
      <c r="AG9" s="14">
        <v>7.0558722722809497E-2</v>
      </c>
      <c r="AH9" s="14">
        <v>7.3051282513112603E-2</v>
      </c>
      <c r="AI9" s="14">
        <v>4.5964073486653302E-2</v>
      </c>
      <c r="AJ9" s="14">
        <v>0.102727684398353</v>
      </c>
      <c r="AK9" s="14"/>
      <c r="AL9" s="14">
        <v>0.10404358013840601</v>
      </c>
      <c r="AM9" s="14">
        <v>0.120964187472579</v>
      </c>
      <c r="AN9" s="14">
        <v>0.12439375199585399</v>
      </c>
      <c r="AO9" s="14">
        <v>3.4159758430677201E-2</v>
      </c>
      <c r="AP9" s="14">
        <v>9.0885312699081899E-2</v>
      </c>
      <c r="AQ9" s="14">
        <v>4.1708437850189503E-2</v>
      </c>
      <c r="AR9" s="14"/>
      <c r="AS9" s="14">
        <v>4.4591149604995002E-2</v>
      </c>
      <c r="AT9" s="14">
        <v>4.13347624756812E-2</v>
      </c>
      <c r="AU9" s="14">
        <v>0.114435272790331</v>
      </c>
      <c r="AV9" s="14">
        <v>0.19242582340322401</v>
      </c>
      <c r="AW9" s="14">
        <v>0</v>
      </c>
      <c r="AX9" s="14"/>
      <c r="AY9" s="14">
        <v>0</v>
      </c>
      <c r="AZ9" s="14">
        <v>1.7789223507904101E-2</v>
      </c>
      <c r="BA9" s="14">
        <v>3.7723544446154701E-2</v>
      </c>
      <c r="BB9" s="14">
        <v>0.13864055342823001</v>
      </c>
      <c r="BC9" s="14">
        <v>1.6771108806293199E-2</v>
      </c>
      <c r="BD9" s="14">
        <v>7.5776162264520094E-2</v>
      </c>
      <c r="BE9" s="14">
        <v>8.8107144126154904E-2</v>
      </c>
      <c r="BF9" s="14">
        <v>5.0517312890748303E-2</v>
      </c>
      <c r="BG9" s="14">
        <v>6.9600880397995807E-2</v>
      </c>
      <c r="BH9" s="14">
        <v>0.108142431165048</v>
      </c>
      <c r="BI9" s="14">
        <v>0.10079965532198699</v>
      </c>
      <c r="BJ9" s="14">
        <v>0.15384281142113901</v>
      </c>
      <c r="BK9" s="14">
        <v>0.25728877620039398</v>
      </c>
      <c r="BL9" s="14">
        <v>0</v>
      </c>
      <c r="BM9" s="14">
        <v>0.123277863116025</v>
      </c>
      <c r="BN9" s="14">
        <v>0.19713401544666101</v>
      </c>
      <c r="BO9" s="14"/>
      <c r="BP9" s="14">
        <v>0.117269604840975</v>
      </c>
      <c r="BQ9" s="14">
        <v>7.8420255321378293E-2</v>
      </c>
      <c r="BR9" s="14">
        <v>5.7597844140120501E-2</v>
      </c>
      <c r="BS9" s="14">
        <v>2.7754877877068301E-2</v>
      </c>
      <c r="BT9" s="14">
        <v>3.6133204151185101E-2</v>
      </c>
      <c r="BU9" s="14">
        <v>8.6630235881798995E-2</v>
      </c>
      <c r="BV9" s="14"/>
      <c r="BW9" s="14" t="s">
        <v>120</v>
      </c>
      <c r="BX9" s="14" t="s">
        <v>120</v>
      </c>
      <c r="BY9" s="14">
        <v>5.7620511553329298E-2</v>
      </c>
      <c r="BZ9" s="14">
        <v>2.9529608527293701E-2</v>
      </c>
      <c r="CA9" s="14">
        <v>0.109784598910137</v>
      </c>
      <c r="CB9" s="14">
        <v>6.4590957500279295E-2</v>
      </c>
      <c r="CC9" s="14"/>
      <c r="CD9" s="14">
        <v>0.13557124144855201</v>
      </c>
      <c r="CE9" s="14" t="s">
        <v>120</v>
      </c>
      <c r="CF9" s="14">
        <v>0</v>
      </c>
      <c r="CG9" s="14" t="s">
        <v>120</v>
      </c>
      <c r="CH9" s="14"/>
      <c r="CI9" s="14">
        <v>0.13496931365509501</v>
      </c>
      <c r="CJ9" s="14">
        <v>7.6867088244121806E-2</v>
      </c>
      <c r="CK9" s="14">
        <v>6.5152060333964396E-2</v>
      </c>
      <c r="CL9" s="14">
        <v>3.1910969665788602E-2</v>
      </c>
      <c r="CM9" s="14"/>
      <c r="CN9" s="14">
        <v>0.135295811652203</v>
      </c>
      <c r="CO9" s="14">
        <v>6.9708378617211006E-2</v>
      </c>
      <c r="CP9" s="14"/>
      <c r="CQ9" s="14">
        <v>0.172513537315552</v>
      </c>
      <c r="CR9" s="14">
        <v>6.68057525794018E-2</v>
      </c>
    </row>
    <row r="10" spans="2:96" ht="28.8" x14ac:dyDescent="0.3">
      <c r="B10" s="15" t="s">
        <v>135</v>
      </c>
      <c r="C10" s="14">
        <v>0.287699292902941</v>
      </c>
      <c r="D10" s="14">
        <v>0.28867415768437998</v>
      </c>
      <c r="E10" s="14">
        <v>0.28528455091286398</v>
      </c>
      <c r="F10" s="14"/>
      <c r="G10" s="14">
        <v>0.38409907792562997</v>
      </c>
      <c r="H10" s="14">
        <v>0.42199457617379599</v>
      </c>
      <c r="I10" s="14">
        <v>0.32338905154741998</v>
      </c>
      <c r="J10" s="14">
        <v>0.13865728001397201</v>
      </c>
      <c r="K10" s="14">
        <v>5.3461543649373597E-2</v>
      </c>
      <c r="L10" s="14">
        <v>6.4928031554329302E-2</v>
      </c>
      <c r="M10" s="14"/>
      <c r="N10" s="14">
        <v>0.46777694938343301</v>
      </c>
      <c r="O10" s="14">
        <v>0.34701702789432498</v>
      </c>
      <c r="P10" s="14">
        <v>0.26574347279186999</v>
      </c>
      <c r="Q10" s="14">
        <v>0.16575500096658899</v>
      </c>
      <c r="R10" s="14"/>
      <c r="S10" s="14">
        <v>0.31572313651721301</v>
      </c>
      <c r="T10" s="14">
        <v>0.27806112626136098</v>
      </c>
      <c r="U10" s="14">
        <v>0.21856511952100099</v>
      </c>
      <c r="V10" s="14">
        <v>0.320448836947334</v>
      </c>
      <c r="W10" s="14">
        <v>0.29555627573383703</v>
      </c>
      <c r="X10" s="14">
        <v>0.28722688922404699</v>
      </c>
      <c r="Y10" s="14">
        <v>0.33824379105544999</v>
      </c>
      <c r="Z10" s="14">
        <v>0.148339143383519</v>
      </c>
      <c r="AA10" s="14">
        <v>0.31990536874446401</v>
      </c>
      <c r="AB10" s="14">
        <v>0.27938262645789702</v>
      </c>
      <c r="AC10" s="14">
        <v>0.17509903979761701</v>
      </c>
      <c r="AD10" s="14">
        <v>0.27793506280182501</v>
      </c>
      <c r="AE10" s="14"/>
      <c r="AF10" s="14">
        <v>0.29374884935138201</v>
      </c>
      <c r="AG10" s="14">
        <v>0.362650319444491</v>
      </c>
      <c r="AH10" s="14">
        <v>0.321766961303871</v>
      </c>
      <c r="AI10" s="14">
        <v>0.20713602442239401</v>
      </c>
      <c r="AJ10" s="14">
        <v>0.23218568232806</v>
      </c>
      <c r="AK10" s="14"/>
      <c r="AL10" s="14">
        <v>0.39476366927439299</v>
      </c>
      <c r="AM10" s="14">
        <v>0.37005660259621298</v>
      </c>
      <c r="AN10" s="14">
        <v>0.236773941095973</v>
      </c>
      <c r="AO10" s="14">
        <v>0.21371650998788599</v>
      </c>
      <c r="AP10" s="14">
        <v>0.31653575736800499</v>
      </c>
      <c r="AQ10" s="14">
        <v>0.17879646592870899</v>
      </c>
      <c r="AR10" s="14"/>
      <c r="AS10" s="14">
        <v>0.142464628680258</v>
      </c>
      <c r="AT10" s="14">
        <v>0.21975070945934</v>
      </c>
      <c r="AU10" s="14">
        <v>0.38894529980654402</v>
      </c>
      <c r="AV10" s="14">
        <v>0.543817022979044</v>
      </c>
      <c r="AW10" s="14">
        <v>0.67299221504654705</v>
      </c>
      <c r="AX10" s="14"/>
      <c r="AY10" s="14">
        <v>0</v>
      </c>
      <c r="AZ10" s="14">
        <v>0.152370775635357</v>
      </c>
      <c r="BA10" s="14">
        <v>0.188460167867816</v>
      </c>
      <c r="BB10" s="14">
        <v>7.7987235906544994E-2</v>
      </c>
      <c r="BC10" s="14">
        <v>0.26598878692063999</v>
      </c>
      <c r="BD10" s="14">
        <v>0.280500534517441</v>
      </c>
      <c r="BE10" s="14">
        <v>0.31474506391638801</v>
      </c>
      <c r="BF10" s="14">
        <v>0.25751742452128501</v>
      </c>
      <c r="BG10" s="14">
        <v>0.32596573229028702</v>
      </c>
      <c r="BH10" s="14">
        <v>0.41285589667883699</v>
      </c>
      <c r="BI10" s="14">
        <v>0.51859368977058595</v>
      </c>
      <c r="BJ10" s="14">
        <v>0.36506883269900697</v>
      </c>
      <c r="BK10" s="14">
        <v>0.54203149096716297</v>
      </c>
      <c r="BL10" s="14">
        <v>0.466097313564522</v>
      </c>
      <c r="BM10" s="14">
        <v>0.22372599547694899</v>
      </c>
      <c r="BN10" s="14">
        <v>0.54460546087567296</v>
      </c>
      <c r="BO10" s="14"/>
      <c r="BP10" s="14">
        <v>0.35258163451096503</v>
      </c>
      <c r="BQ10" s="14">
        <v>0.28402389706845499</v>
      </c>
      <c r="BR10" s="14">
        <v>0.27229298069326202</v>
      </c>
      <c r="BS10" s="14">
        <v>0.24509143559768201</v>
      </c>
      <c r="BT10" s="14">
        <v>0.14471825145834399</v>
      </c>
      <c r="BU10" s="14">
        <v>0.25569231583416402</v>
      </c>
      <c r="BV10" s="14"/>
      <c r="BW10" s="14" t="s">
        <v>120</v>
      </c>
      <c r="BX10" s="14" t="s">
        <v>120</v>
      </c>
      <c r="BY10" s="14">
        <v>0.17553203080590801</v>
      </c>
      <c r="BZ10" s="14">
        <v>0.26754330845097002</v>
      </c>
      <c r="CA10" s="14">
        <v>0.35920426394960497</v>
      </c>
      <c r="CB10" s="14">
        <v>0.207004999944947</v>
      </c>
      <c r="CC10" s="14"/>
      <c r="CD10" s="14">
        <v>0.50863199499390299</v>
      </c>
      <c r="CE10" s="14" t="s">
        <v>120</v>
      </c>
      <c r="CF10" s="14">
        <v>0</v>
      </c>
      <c r="CG10" s="14" t="s">
        <v>120</v>
      </c>
      <c r="CH10" s="14"/>
      <c r="CI10" s="14">
        <v>0.28707904519143701</v>
      </c>
      <c r="CJ10" s="14">
        <v>0.37178034192148901</v>
      </c>
      <c r="CK10" s="14">
        <v>0.26958413996469699</v>
      </c>
      <c r="CL10" s="14">
        <v>0.18825293166540999</v>
      </c>
      <c r="CM10" s="14"/>
      <c r="CN10" s="14">
        <v>0.40061204561332198</v>
      </c>
      <c r="CO10" s="14">
        <v>0.27233160133377998</v>
      </c>
      <c r="CP10" s="14"/>
      <c r="CQ10" s="14">
        <v>0.26271063163228803</v>
      </c>
      <c r="CR10" s="14">
        <v>0.31272598855544098</v>
      </c>
    </row>
    <row r="11" spans="2:96" ht="28.8" x14ac:dyDescent="0.3">
      <c r="B11" s="15" t="s">
        <v>136</v>
      </c>
      <c r="C11" s="14">
        <v>0.201250566814791</v>
      </c>
      <c r="D11" s="14">
        <v>0.21553833475690801</v>
      </c>
      <c r="E11" s="14">
        <v>0.18885932813544001</v>
      </c>
      <c r="F11" s="14"/>
      <c r="G11" s="14">
        <v>0.35829151974607298</v>
      </c>
      <c r="H11" s="14">
        <v>0.189517383418708</v>
      </c>
      <c r="I11" s="14">
        <v>0.163676275409186</v>
      </c>
      <c r="J11" s="14">
        <v>0.181139799651448</v>
      </c>
      <c r="K11" s="14">
        <v>5.3996467192395703E-2</v>
      </c>
      <c r="L11" s="14">
        <v>6.4593039510701E-2</v>
      </c>
      <c r="M11" s="14"/>
      <c r="N11" s="14">
        <v>0.22563863918167601</v>
      </c>
      <c r="O11" s="14">
        <v>0.23025481567391401</v>
      </c>
      <c r="P11" s="14">
        <v>0.204394414028612</v>
      </c>
      <c r="Q11" s="14">
        <v>0.165988498506386</v>
      </c>
      <c r="R11" s="14"/>
      <c r="S11" s="14">
        <v>0.21267608861514101</v>
      </c>
      <c r="T11" s="14">
        <v>0.227127669320103</v>
      </c>
      <c r="U11" s="14">
        <v>7.0205521680666294E-2</v>
      </c>
      <c r="V11" s="14">
        <v>0.21498629181474499</v>
      </c>
      <c r="W11" s="14">
        <v>0.22167798469865499</v>
      </c>
      <c r="X11" s="14">
        <v>0.19627786303491501</v>
      </c>
      <c r="Y11" s="14">
        <v>0.18664615838968501</v>
      </c>
      <c r="Z11" s="14">
        <v>0.402477725785852</v>
      </c>
      <c r="AA11" s="14">
        <v>0.22391716093025499</v>
      </c>
      <c r="AB11" s="14">
        <v>0.13774906898460301</v>
      </c>
      <c r="AC11" s="14">
        <v>0.16485440460454601</v>
      </c>
      <c r="AD11" s="14">
        <v>0.196933374493859</v>
      </c>
      <c r="AE11" s="14"/>
      <c r="AF11" s="14">
        <v>0.21557556107478201</v>
      </c>
      <c r="AG11" s="14">
        <v>0.23223273173926001</v>
      </c>
      <c r="AH11" s="14">
        <v>0.163945998936116</v>
      </c>
      <c r="AI11" s="14">
        <v>0.11478595264894199</v>
      </c>
      <c r="AJ11" s="14">
        <v>0.22587105878541699</v>
      </c>
      <c r="AK11" s="14"/>
      <c r="AL11" s="14">
        <v>0.26400153357287398</v>
      </c>
      <c r="AM11" s="14">
        <v>0.134774118274854</v>
      </c>
      <c r="AN11" s="14">
        <v>0.21935698209204099</v>
      </c>
      <c r="AO11" s="14">
        <v>0.15789280011049101</v>
      </c>
      <c r="AP11" s="14">
        <v>0.25839805561504903</v>
      </c>
      <c r="AQ11" s="14">
        <v>0.142791611882265</v>
      </c>
      <c r="AR11" s="14"/>
      <c r="AS11" s="14">
        <v>0.18418122968765699</v>
      </c>
      <c r="AT11" s="14">
        <v>0.304415756357588</v>
      </c>
      <c r="AU11" s="14">
        <v>0.19146320955912399</v>
      </c>
      <c r="AV11" s="14">
        <v>0.12139380261784199</v>
      </c>
      <c r="AW11" s="14">
        <v>0.16247740394877</v>
      </c>
      <c r="AX11" s="14"/>
      <c r="AY11" s="14">
        <v>0</v>
      </c>
      <c r="AZ11" s="14">
        <v>0.12984925391528601</v>
      </c>
      <c r="BA11" s="14">
        <v>0.178602981411879</v>
      </c>
      <c r="BB11" s="14">
        <v>0.19201860190724901</v>
      </c>
      <c r="BC11" s="14">
        <v>0.26223405486828999</v>
      </c>
      <c r="BD11" s="14">
        <v>0.225301438947629</v>
      </c>
      <c r="BE11" s="14">
        <v>0.184802958561435</v>
      </c>
      <c r="BF11" s="14">
        <v>0.21485541195820501</v>
      </c>
      <c r="BG11" s="14">
        <v>0.25131425320478701</v>
      </c>
      <c r="BH11" s="14">
        <v>0.20787725786411601</v>
      </c>
      <c r="BI11" s="14">
        <v>0.21071669085474601</v>
      </c>
      <c r="BJ11" s="14">
        <v>0.20809657322733799</v>
      </c>
      <c r="BK11" s="14">
        <v>0</v>
      </c>
      <c r="BL11" s="14">
        <v>0.533902686435478</v>
      </c>
      <c r="BM11" s="14">
        <v>0.11258950789737</v>
      </c>
      <c r="BN11" s="14">
        <v>0.258260523677666</v>
      </c>
      <c r="BO11" s="14"/>
      <c r="BP11" s="14">
        <v>0.20405342536242699</v>
      </c>
      <c r="BQ11" s="14">
        <v>0.23813887129449701</v>
      </c>
      <c r="BR11" s="14">
        <v>0.19416257075993501</v>
      </c>
      <c r="BS11" s="14">
        <v>0.181461060457968</v>
      </c>
      <c r="BT11" s="14">
        <v>0.15742769560018099</v>
      </c>
      <c r="BU11" s="14">
        <v>0.122964156825384</v>
      </c>
      <c r="BV11" s="14"/>
      <c r="BW11" s="14" t="s">
        <v>120</v>
      </c>
      <c r="BX11" s="14" t="s">
        <v>120</v>
      </c>
      <c r="BY11" s="14">
        <v>0.142269012919605</v>
      </c>
      <c r="BZ11" s="14">
        <v>0.145791029484164</v>
      </c>
      <c r="CA11" s="14">
        <v>0.211689614288427</v>
      </c>
      <c r="CB11" s="14">
        <v>0.37186334136080201</v>
      </c>
      <c r="CC11" s="14"/>
      <c r="CD11" s="14">
        <v>0.35579676355754503</v>
      </c>
      <c r="CE11" s="14" t="s">
        <v>120</v>
      </c>
      <c r="CF11" s="14">
        <v>0</v>
      </c>
      <c r="CG11" s="14" t="s">
        <v>120</v>
      </c>
      <c r="CH11" s="14"/>
      <c r="CI11" s="14">
        <v>0.19588368945867601</v>
      </c>
      <c r="CJ11" s="14">
        <v>0.21280603371430701</v>
      </c>
      <c r="CK11" s="14">
        <v>0.19841955668686301</v>
      </c>
      <c r="CL11" s="14">
        <v>0.20041409815164399</v>
      </c>
      <c r="CM11" s="14"/>
      <c r="CN11" s="14">
        <v>0.209853337901209</v>
      </c>
      <c r="CO11" s="14">
        <v>0.200044165792166</v>
      </c>
      <c r="CP11" s="14"/>
      <c r="CQ11" s="14">
        <v>0.23785835242171799</v>
      </c>
      <c r="CR11" s="14">
        <v>0.19002994061192899</v>
      </c>
    </row>
    <row r="12" spans="2:96" x14ac:dyDescent="0.3">
      <c r="B12" s="15" t="s">
        <v>137</v>
      </c>
      <c r="C12" s="14">
        <v>0.37073494922129502</v>
      </c>
      <c r="D12" s="14">
        <v>0.34513151442814499</v>
      </c>
      <c r="E12" s="14">
        <v>0.39452065775110601</v>
      </c>
      <c r="F12" s="14"/>
      <c r="G12" s="14">
        <v>0.14763216006018701</v>
      </c>
      <c r="H12" s="14">
        <v>0.199508517936828</v>
      </c>
      <c r="I12" s="14">
        <v>0.348460369469764</v>
      </c>
      <c r="J12" s="14">
        <v>0.58107421912059998</v>
      </c>
      <c r="K12" s="14">
        <v>0.76111866365082304</v>
      </c>
      <c r="L12" s="14">
        <v>0.75372646452048198</v>
      </c>
      <c r="M12" s="14"/>
      <c r="N12" s="14">
        <v>0.14351059228813501</v>
      </c>
      <c r="O12" s="14">
        <v>0.27682502100440698</v>
      </c>
      <c r="P12" s="14">
        <v>0.376574577391524</v>
      </c>
      <c r="Q12" s="14">
        <v>0.55147894311263901</v>
      </c>
      <c r="R12" s="14"/>
      <c r="S12" s="14">
        <v>0.27570265040123698</v>
      </c>
      <c r="T12" s="14">
        <v>0.37586996114865201</v>
      </c>
      <c r="U12" s="14">
        <v>0.54436459153317296</v>
      </c>
      <c r="V12" s="14">
        <v>0.39186246524934298</v>
      </c>
      <c r="W12" s="14">
        <v>0.39844925143717902</v>
      </c>
      <c r="X12" s="14">
        <v>0.35641073484788099</v>
      </c>
      <c r="Y12" s="14">
        <v>0.26871543659951902</v>
      </c>
      <c r="Z12" s="14">
        <v>0.34435249890404401</v>
      </c>
      <c r="AA12" s="14">
        <v>0.35574122564078497</v>
      </c>
      <c r="AB12" s="14">
        <v>0.481195800130929</v>
      </c>
      <c r="AC12" s="14">
        <v>0.46917186818735201</v>
      </c>
      <c r="AD12" s="14">
        <v>0.42496810858908002</v>
      </c>
      <c r="AE12" s="14"/>
      <c r="AF12" s="14">
        <v>0.29692480863688803</v>
      </c>
      <c r="AG12" s="14">
        <v>0.276127779954908</v>
      </c>
      <c r="AH12" s="14">
        <v>0.41011102117138198</v>
      </c>
      <c r="AI12" s="14">
        <v>0.54300012716275803</v>
      </c>
      <c r="AJ12" s="14">
        <v>0.37844146661595801</v>
      </c>
      <c r="AK12" s="14"/>
      <c r="AL12" s="14">
        <v>0.19833581098523201</v>
      </c>
      <c r="AM12" s="14">
        <v>0.33737642305860199</v>
      </c>
      <c r="AN12" s="14">
        <v>0.381271862508691</v>
      </c>
      <c r="AO12" s="14">
        <v>0.50199733208230701</v>
      </c>
      <c r="AP12" s="14">
        <v>0.288401904855767</v>
      </c>
      <c r="AQ12" s="14">
        <v>0.47939107077087401</v>
      </c>
      <c r="AR12" s="14"/>
      <c r="AS12" s="14">
        <v>0.55708885423656096</v>
      </c>
      <c r="AT12" s="14">
        <v>0.37511893303210497</v>
      </c>
      <c r="AU12" s="14">
        <v>0.23916676402088</v>
      </c>
      <c r="AV12" s="14">
        <v>8.0659259263535801E-2</v>
      </c>
      <c r="AW12" s="14">
        <v>0.16453038100468201</v>
      </c>
      <c r="AX12" s="14"/>
      <c r="AY12" s="14">
        <v>1</v>
      </c>
      <c r="AZ12" s="14">
        <v>0.642333119772732</v>
      </c>
      <c r="BA12" s="14">
        <v>0.53162068812607599</v>
      </c>
      <c r="BB12" s="14">
        <v>0.53814965714928398</v>
      </c>
      <c r="BC12" s="14">
        <v>0.36814023313233302</v>
      </c>
      <c r="BD12" s="14">
        <v>0.34627699701023301</v>
      </c>
      <c r="BE12" s="14">
        <v>0.33718798053552301</v>
      </c>
      <c r="BF12" s="14">
        <v>0.41225087564113899</v>
      </c>
      <c r="BG12" s="14">
        <v>0.31345211731323502</v>
      </c>
      <c r="BH12" s="14">
        <v>0.27112441429199802</v>
      </c>
      <c r="BI12" s="14">
        <v>0.169889964052681</v>
      </c>
      <c r="BJ12" s="14">
        <v>0.17671575960982899</v>
      </c>
      <c r="BK12" s="14">
        <v>0.200679732832443</v>
      </c>
      <c r="BL12" s="14">
        <v>0</v>
      </c>
      <c r="BM12" s="14">
        <v>0.22950538651706101</v>
      </c>
      <c r="BN12" s="14">
        <v>0</v>
      </c>
      <c r="BO12" s="14"/>
      <c r="BP12" s="14">
        <v>0.27831762972514901</v>
      </c>
      <c r="BQ12" s="14">
        <v>0.34137477472912098</v>
      </c>
      <c r="BR12" s="14">
        <v>0.39311787268949899</v>
      </c>
      <c r="BS12" s="14">
        <v>0.46856386200036698</v>
      </c>
      <c r="BT12" s="14">
        <v>0.56805409517476901</v>
      </c>
      <c r="BU12" s="14">
        <v>0.49815171276708597</v>
      </c>
      <c r="BV12" s="14"/>
      <c r="BW12" s="14" t="s">
        <v>120</v>
      </c>
      <c r="BX12" s="14" t="s">
        <v>120</v>
      </c>
      <c r="BY12" s="14">
        <v>0.56593265282300598</v>
      </c>
      <c r="BZ12" s="14">
        <v>0.48914874323489499</v>
      </c>
      <c r="CA12" s="14">
        <v>0.25910160002667498</v>
      </c>
      <c r="CB12" s="14">
        <v>0.2789895371742</v>
      </c>
      <c r="CC12" s="14"/>
      <c r="CD12" s="14">
        <v>0</v>
      </c>
      <c r="CE12" s="14" t="s">
        <v>120</v>
      </c>
      <c r="CF12" s="14">
        <v>1</v>
      </c>
      <c r="CG12" s="14" t="s">
        <v>120</v>
      </c>
      <c r="CH12" s="14"/>
      <c r="CI12" s="14">
        <v>0.319875942263943</v>
      </c>
      <c r="CJ12" s="14">
        <v>0.29965486535212399</v>
      </c>
      <c r="CK12" s="14">
        <v>0.40830556395207501</v>
      </c>
      <c r="CL12" s="14">
        <v>0.41697223975014103</v>
      </c>
      <c r="CM12" s="14"/>
      <c r="CN12" s="14">
        <v>0.22779470886231601</v>
      </c>
      <c r="CO12" s="14">
        <v>0.39095091065819498</v>
      </c>
      <c r="CP12" s="14"/>
      <c r="CQ12" s="14">
        <v>0.24768257805668201</v>
      </c>
      <c r="CR12" s="14">
        <v>0.37225818770211899</v>
      </c>
    </row>
    <row r="13" spans="2:96" x14ac:dyDescent="0.3">
      <c r="B13" s="15" t="s">
        <v>92</v>
      </c>
      <c r="C13" s="20">
        <v>6.3631555964070094E-2</v>
      </c>
      <c r="D13" s="20">
        <v>5.5731532566542799E-2</v>
      </c>
      <c r="E13" s="20">
        <v>7.0860999195850302E-2</v>
      </c>
      <c r="F13" s="20"/>
      <c r="G13" s="20">
        <v>2.7296211816358499E-2</v>
      </c>
      <c r="H13" s="20">
        <v>6.7844190557685605E-2</v>
      </c>
      <c r="I13" s="20">
        <v>6.12185094590698E-2</v>
      </c>
      <c r="J13" s="20">
        <v>7.0533119231103503E-2</v>
      </c>
      <c r="K13" s="20">
        <v>0.11777348607662499</v>
      </c>
      <c r="L13" s="20">
        <v>9.0998928903271006E-2</v>
      </c>
      <c r="M13" s="20"/>
      <c r="N13" s="20">
        <v>3.7818598874249001E-2</v>
      </c>
      <c r="O13" s="20">
        <v>6.9503870454411698E-2</v>
      </c>
      <c r="P13" s="20">
        <v>8.7297460085343406E-2</v>
      </c>
      <c r="Q13" s="20">
        <v>5.7964229641915901E-2</v>
      </c>
      <c r="R13" s="20"/>
      <c r="S13" s="20">
        <v>6.5018500996225206E-2</v>
      </c>
      <c r="T13" s="20">
        <v>7.7689153852018203E-2</v>
      </c>
      <c r="U13" s="20">
        <v>6.8003211295132093E-2</v>
      </c>
      <c r="V13" s="20">
        <v>5.7641439584886801E-2</v>
      </c>
      <c r="W13" s="20">
        <v>3.5272065658761502E-2</v>
      </c>
      <c r="X13" s="20">
        <v>6.4628067987409804E-2</v>
      </c>
      <c r="Y13" s="20">
        <v>9.9213421594380402E-2</v>
      </c>
      <c r="Z13" s="20">
        <v>6.8909299739903895E-2</v>
      </c>
      <c r="AA13" s="20">
        <v>7.40346588220126E-2</v>
      </c>
      <c r="AB13" s="20">
        <v>1.5828596685765702E-2</v>
      </c>
      <c r="AC13" s="20">
        <v>6.4549766633612699E-2</v>
      </c>
      <c r="AD13" s="20">
        <v>0</v>
      </c>
      <c r="AE13" s="20"/>
      <c r="AF13" s="20">
        <v>3.8312520422825798E-2</v>
      </c>
      <c r="AG13" s="20">
        <v>5.8430446138532002E-2</v>
      </c>
      <c r="AH13" s="20">
        <v>3.11247360755194E-2</v>
      </c>
      <c r="AI13" s="20">
        <v>8.9113822279253102E-2</v>
      </c>
      <c r="AJ13" s="20">
        <v>6.0774107872211602E-2</v>
      </c>
      <c r="AK13" s="20"/>
      <c r="AL13" s="20">
        <v>3.8855406029094902E-2</v>
      </c>
      <c r="AM13" s="20">
        <v>3.6828668597751503E-2</v>
      </c>
      <c r="AN13" s="20">
        <v>3.8203462307441503E-2</v>
      </c>
      <c r="AO13" s="20">
        <v>9.2233599388638801E-2</v>
      </c>
      <c r="AP13" s="20">
        <v>4.5778969462096898E-2</v>
      </c>
      <c r="AQ13" s="20">
        <v>0.15731241356796299</v>
      </c>
      <c r="AR13" s="20"/>
      <c r="AS13" s="20">
        <v>7.1674137790529904E-2</v>
      </c>
      <c r="AT13" s="20">
        <v>5.93798386752864E-2</v>
      </c>
      <c r="AU13" s="20">
        <v>6.5989453823120395E-2</v>
      </c>
      <c r="AV13" s="20">
        <v>6.1704091736353502E-2</v>
      </c>
      <c r="AW13" s="20">
        <v>0</v>
      </c>
      <c r="AX13" s="20"/>
      <c r="AY13" s="20">
        <v>0</v>
      </c>
      <c r="AZ13" s="20">
        <v>5.76576271687207E-2</v>
      </c>
      <c r="BA13" s="20">
        <v>6.3592618148075E-2</v>
      </c>
      <c r="BB13" s="20">
        <v>5.3203951608691902E-2</v>
      </c>
      <c r="BC13" s="20">
        <v>8.6865816272444094E-2</v>
      </c>
      <c r="BD13" s="20">
        <v>7.2144867260176604E-2</v>
      </c>
      <c r="BE13" s="20">
        <v>7.5156852860498904E-2</v>
      </c>
      <c r="BF13" s="20">
        <v>6.4858974988623294E-2</v>
      </c>
      <c r="BG13" s="20">
        <v>3.9667016793695498E-2</v>
      </c>
      <c r="BH13" s="20">
        <v>0</v>
      </c>
      <c r="BI13" s="20">
        <v>0</v>
      </c>
      <c r="BJ13" s="20">
        <v>9.6276023042687897E-2</v>
      </c>
      <c r="BK13" s="20">
        <v>0</v>
      </c>
      <c r="BL13" s="20">
        <v>0</v>
      </c>
      <c r="BM13" s="20">
        <v>0.31090124699259503</v>
      </c>
      <c r="BN13" s="20">
        <v>0</v>
      </c>
      <c r="BO13" s="20"/>
      <c r="BP13" s="20">
        <v>4.77777055604841E-2</v>
      </c>
      <c r="BQ13" s="20">
        <v>5.8042201586548901E-2</v>
      </c>
      <c r="BR13" s="20">
        <v>8.2828731717183607E-2</v>
      </c>
      <c r="BS13" s="20">
        <v>7.7128764066915795E-2</v>
      </c>
      <c r="BT13" s="20">
        <v>9.3666753615520598E-2</v>
      </c>
      <c r="BU13" s="20">
        <v>3.6561578691566003E-2</v>
      </c>
      <c r="BV13" s="20"/>
      <c r="BW13" s="20" t="s">
        <v>120</v>
      </c>
      <c r="BX13" s="20" t="s">
        <v>120</v>
      </c>
      <c r="BY13" s="20">
        <v>5.8645791898151001E-2</v>
      </c>
      <c r="BZ13" s="20">
        <v>6.7987310302677198E-2</v>
      </c>
      <c r="CA13" s="20">
        <v>6.02199228251553E-2</v>
      </c>
      <c r="CB13" s="20">
        <v>7.7551164019771496E-2</v>
      </c>
      <c r="CC13" s="20"/>
      <c r="CD13" s="20">
        <v>0</v>
      </c>
      <c r="CE13" s="20" t="s">
        <v>120</v>
      </c>
      <c r="CF13" s="20">
        <v>0</v>
      </c>
      <c r="CG13" s="20" t="s">
        <v>120</v>
      </c>
      <c r="CH13" s="20"/>
      <c r="CI13" s="20">
        <v>6.2192009430848502E-2</v>
      </c>
      <c r="CJ13" s="20">
        <v>3.8891670767958103E-2</v>
      </c>
      <c r="CK13" s="20">
        <v>5.8538679062401303E-2</v>
      </c>
      <c r="CL13" s="20">
        <v>0.162449760767017</v>
      </c>
      <c r="CM13" s="20"/>
      <c r="CN13" s="20">
        <v>2.6444095970950501E-2</v>
      </c>
      <c r="CO13" s="20">
        <v>6.6964943598648199E-2</v>
      </c>
      <c r="CP13" s="20"/>
      <c r="CQ13" s="20">
        <v>7.9234900573759995E-2</v>
      </c>
      <c r="CR13" s="20">
        <v>5.8180130551108898E-2</v>
      </c>
    </row>
    <row r="14" spans="2:96" x14ac:dyDescent="0.3">
      <c r="B14" s="16" t="s">
        <v>647</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R30"/>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139</v>
      </c>
      <c r="C9" s="14">
        <v>0.646268973030245</v>
      </c>
      <c r="D9" s="14">
        <v>0.61116446744847597</v>
      </c>
      <c r="E9" s="14">
        <v>0.68046353552705796</v>
      </c>
      <c r="F9" s="14"/>
      <c r="G9" s="14">
        <v>0.69626482556033897</v>
      </c>
      <c r="H9" s="14">
        <v>0.69294851624115705</v>
      </c>
      <c r="I9" s="14">
        <v>0.69478226327874304</v>
      </c>
      <c r="J9" s="14">
        <v>0.74046012876292999</v>
      </c>
      <c r="K9" s="14">
        <v>0.64705987561769296</v>
      </c>
      <c r="L9" s="14">
        <v>0.45874493927831</v>
      </c>
      <c r="M9" s="14"/>
      <c r="N9" s="14">
        <v>0.60089818339752499</v>
      </c>
      <c r="O9" s="14">
        <v>0.66182052843693895</v>
      </c>
      <c r="P9" s="14">
        <v>0.67779067738340504</v>
      </c>
      <c r="Q9" s="14">
        <v>0.65116335490884703</v>
      </c>
      <c r="R9" s="14"/>
      <c r="S9" s="14">
        <v>0.63249654962780399</v>
      </c>
      <c r="T9" s="14">
        <v>0.62564136001258097</v>
      </c>
      <c r="U9" s="14">
        <v>0.61683923726258305</v>
      </c>
      <c r="V9" s="14">
        <v>0.60733682037519499</v>
      </c>
      <c r="W9" s="14">
        <v>0.65469160398687798</v>
      </c>
      <c r="X9" s="14">
        <v>0.61677622214754801</v>
      </c>
      <c r="Y9" s="14">
        <v>0.65873658299232696</v>
      </c>
      <c r="Z9" s="14">
        <v>0.681164684529036</v>
      </c>
      <c r="AA9" s="14">
        <v>0.70966861859855501</v>
      </c>
      <c r="AB9" s="14">
        <v>0.70954186943974396</v>
      </c>
      <c r="AC9" s="14">
        <v>0.64709334210994696</v>
      </c>
      <c r="AD9" s="14">
        <v>0.56064380956197002</v>
      </c>
      <c r="AE9" s="14"/>
      <c r="AF9" s="14">
        <v>0.57073095327549395</v>
      </c>
      <c r="AG9" s="14">
        <v>0.69450665119038701</v>
      </c>
      <c r="AH9" s="14">
        <v>0.59098547121975997</v>
      </c>
      <c r="AI9" s="14">
        <v>0.53741335909541699</v>
      </c>
      <c r="AJ9" s="14">
        <v>0.64882077149677797</v>
      </c>
      <c r="AK9" s="14"/>
      <c r="AL9" s="14">
        <v>0.69798993790827701</v>
      </c>
      <c r="AM9" s="14">
        <v>0.59941476855054998</v>
      </c>
      <c r="AN9" s="14">
        <v>0.62635576883606003</v>
      </c>
      <c r="AO9" s="14">
        <v>0.57417222170728099</v>
      </c>
      <c r="AP9" s="14">
        <v>0.64558630461451005</v>
      </c>
      <c r="AQ9" s="14">
        <v>0.71112691966515396</v>
      </c>
      <c r="AR9" s="14"/>
      <c r="AS9" s="14">
        <v>0.66695582853965496</v>
      </c>
      <c r="AT9" s="14">
        <v>0.65945976604817202</v>
      </c>
      <c r="AU9" s="14">
        <v>0.63741072011946798</v>
      </c>
      <c r="AV9" s="14">
        <v>0.59060164509941304</v>
      </c>
      <c r="AW9" s="14">
        <v>0.71778124808447497</v>
      </c>
      <c r="AX9" s="14"/>
      <c r="AY9" s="14">
        <v>0.72879199465154298</v>
      </c>
      <c r="AZ9" s="14">
        <v>0.76704107958345802</v>
      </c>
      <c r="BA9" s="14">
        <v>0.66856537008773098</v>
      </c>
      <c r="BB9" s="14">
        <v>0.65289421802743497</v>
      </c>
      <c r="BC9" s="14">
        <v>0.66745491280596703</v>
      </c>
      <c r="BD9" s="14">
        <v>0.689429899639316</v>
      </c>
      <c r="BE9" s="14">
        <v>0.61394048261352896</v>
      </c>
      <c r="BF9" s="14">
        <v>0.64867234055978795</v>
      </c>
      <c r="BG9" s="14">
        <v>0.60396041748506801</v>
      </c>
      <c r="BH9" s="14">
        <v>0.619861985600484</v>
      </c>
      <c r="BI9" s="14">
        <v>0.61781562646488197</v>
      </c>
      <c r="BJ9" s="14">
        <v>0.63478301733839004</v>
      </c>
      <c r="BK9" s="14">
        <v>0.60250898303020295</v>
      </c>
      <c r="BL9" s="14">
        <v>0.60705189087170797</v>
      </c>
      <c r="BM9" s="14">
        <v>0.47866689883646901</v>
      </c>
      <c r="BN9" s="14">
        <v>0.59991143688760595</v>
      </c>
      <c r="BO9" s="14"/>
      <c r="BP9" s="14">
        <v>0.669216990959136</v>
      </c>
      <c r="BQ9" s="14">
        <v>0.65586519706425905</v>
      </c>
      <c r="BR9" s="14">
        <v>0.66735930187269699</v>
      </c>
      <c r="BS9" s="14">
        <v>0.63183446236709795</v>
      </c>
      <c r="BT9" s="14">
        <v>0.62197333523098797</v>
      </c>
      <c r="BU9" s="14">
        <v>0.53417635266464003</v>
      </c>
      <c r="BV9" s="14"/>
      <c r="BW9" s="14">
        <v>0.53497291205377495</v>
      </c>
      <c r="BX9" s="14">
        <v>0.66595664076743499</v>
      </c>
      <c r="BY9" s="14">
        <v>0.75719598053655901</v>
      </c>
      <c r="BZ9" s="14">
        <v>0.68401351076313099</v>
      </c>
      <c r="CA9" s="14">
        <v>0.77673702058359295</v>
      </c>
      <c r="CB9" s="14">
        <v>0.68036920401116296</v>
      </c>
      <c r="CC9" s="14"/>
      <c r="CD9" s="14">
        <v>0.72420710752884498</v>
      </c>
      <c r="CE9" s="14">
        <v>0.58418675046383906</v>
      </c>
      <c r="CF9" s="14">
        <v>0.75356522473773302</v>
      </c>
      <c r="CG9" s="14">
        <v>0.56990745557446698</v>
      </c>
      <c r="CH9" s="14"/>
      <c r="CI9" s="14">
        <v>0.60007785759972398</v>
      </c>
      <c r="CJ9" s="14">
        <v>0.64823995100771403</v>
      </c>
      <c r="CK9" s="14">
        <v>0.649872757419245</v>
      </c>
      <c r="CL9" s="14">
        <v>0.73451575681497405</v>
      </c>
      <c r="CM9" s="14"/>
      <c r="CN9" s="14">
        <v>0.57491706087315197</v>
      </c>
      <c r="CO9" s="14">
        <v>0.65500100737171396</v>
      </c>
      <c r="CP9" s="14"/>
      <c r="CQ9" s="14">
        <v>0.64862449514036002</v>
      </c>
      <c r="CR9" s="14">
        <v>0.64011048530624004</v>
      </c>
    </row>
    <row r="10" spans="2:96" x14ac:dyDescent="0.3">
      <c r="B10" s="15" t="s">
        <v>140</v>
      </c>
      <c r="C10" s="14">
        <v>0.48799576494521002</v>
      </c>
      <c r="D10" s="14">
        <v>0.434500989350806</v>
      </c>
      <c r="E10" s="14">
        <v>0.53997886749477098</v>
      </c>
      <c r="F10" s="14"/>
      <c r="G10" s="14">
        <v>0.40675667163791801</v>
      </c>
      <c r="H10" s="14">
        <v>0.357702523641514</v>
      </c>
      <c r="I10" s="14">
        <v>0.44689172434478103</v>
      </c>
      <c r="J10" s="14">
        <v>0.52821017660709901</v>
      </c>
      <c r="K10" s="14">
        <v>0.542760072957436</v>
      </c>
      <c r="L10" s="14">
        <v>0.61188928864585501</v>
      </c>
      <c r="M10" s="14"/>
      <c r="N10" s="14">
        <v>0.45048307877871802</v>
      </c>
      <c r="O10" s="14">
        <v>0.51298524412859203</v>
      </c>
      <c r="P10" s="14">
        <v>0.47347687272000899</v>
      </c>
      <c r="Q10" s="14">
        <v>0.51091852478967603</v>
      </c>
      <c r="R10" s="14"/>
      <c r="S10" s="14">
        <v>0.36161654337733901</v>
      </c>
      <c r="T10" s="14">
        <v>0.46172485046426998</v>
      </c>
      <c r="U10" s="14">
        <v>0.52585490803277701</v>
      </c>
      <c r="V10" s="14">
        <v>0.51225256588642398</v>
      </c>
      <c r="W10" s="14">
        <v>0.57305762153195094</v>
      </c>
      <c r="X10" s="14">
        <v>0.411014239256831</v>
      </c>
      <c r="Y10" s="14">
        <v>0.412304858158345</v>
      </c>
      <c r="Z10" s="14">
        <v>0.49824916979068701</v>
      </c>
      <c r="AA10" s="14">
        <v>0.554845533422066</v>
      </c>
      <c r="AB10" s="14">
        <v>0.52965533675722298</v>
      </c>
      <c r="AC10" s="14">
        <v>0.60058812696058395</v>
      </c>
      <c r="AD10" s="14">
        <v>0.68199694157729995</v>
      </c>
      <c r="AE10" s="14"/>
      <c r="AF10" s="14">
        <v>0.46182913819265897</v>
      </c>
      <c r="AG10" s="14">
        <v>0.52237818931529201</v>
      </c>
      <c r="AH10" s="14">
        <v>0.50959219767983699</v>
      </c>
      <c r="AI10" s="14">
        <v>0.33804931136750899</v>
      </c>
      <c r="AJ10" s="14">
        <v>0.63706387773736195</v>
      </c>
      <c r="AK10" s="14"/>
      <c r="AL10" s="14">
        <v>0.54081038610971399</v>
      </c>
      <c r="AM10" s="14">
        <v>0.47980014945284299</v>
      </c>
      <c r="AN10" s="14">
        <v>0.47834926778359599</v>
      </c>
      <c r="AO10" s="14">
        <v>0.35049354174279301</v>
      </c>
      <c r="AP10" s="14">
        <v>0.57861046193066901</v>
      </c>
      <c r="AQ10" s="14">
        <v>0.54230645838779201</v>
      </c>
      <c r="AR10" s="14"/>
      <c r="AS10" s="14">
        <v>0.51455794143961597</v>
      </c>
      <c r="AT10" s="14">
        <v>0.50656295250133698</v>
      </c>
      <c r="AU10" s="14">
        <v>0.47066274136215303</v>
      </c>
      <c r="AV10" s="14">
        <v>0.40834732993062201</v>
      </c>
      <c r="AW10" s="14">
        <v>0.40441598478289797</v>
      </c>
      <c r="AX10" s="14"/>
      <c r="AY10" s="14">
        <v>0.756495518049076</v>
      </c>
      <c r="AZ10" s="14">
        <v>0.552426520602607</v>
      </c>
      <c r="BA10" s="14">
        <v>0.52625454867967703</v>
      </c>
      <c r="BB10" s="14">
        <v>0.49165722543080598</v>
      </c>
      <c r="BC10" s="14">
        <v>0.48082526237578599</v>
      </c>
      <c r="BD10" s="14">
        <v>0.48153890475601302</v>
      </c>
      <c r="BE10" s="14">
        <v>0.41181533305450202</v>
      </c>
      <c r="BF10" s="14">
        <v>0.53888006175240999</v>
      </c>
      <c r="BG10" s="14">
        <v>0.50608189900685896</v>
      </c>
      <c r="BH10" s="14">
        <v>0.56653229434665298</v>
      </c>
      <c r="BI10" s="14">
        <v>0.50620815202857194</v>
      </c>
      <c r="BJ10" s="14">
        <v>0.41370930595128602</v>
      </c>
      <c r="BK10" s="14">
        <v>0.48436771594956601</v>
      </c>
      <c r="BL10" s="14">
        <v>0.39910606630103801</v>
      </c>
      <c r="BM10" s="14">
        <v>0.38627262032480197</v>
      </c>
      <c r="BN10" s="14">
        <v>0.41176845321561101</v>
      </c>
      <c r="BO10" s="14"/>
      <c r="BP10" s="14">
        <v>0.40029078098209803</v>
      </c>
      <c r="BQ10" s="14">
        <v>0.50509812177302704</v>
      </c>
      <c r="BR10" s="14">
        <v>0.46185431582759001</v>
      </c>
      <c r="BS10" s="14">
        <v>0.55432564563757003</v>
      </c>
      <c r="BT10" s="14">
        <v>0.544481596509647</v>
      </c>
      <c r="BU10" s="14">
        <v>0.53256076991626999</v>
      </c>
      <c r="BV10" s="14"/>
      <c r="BW10" s="14">
        <v>0.560919604640573</v>
      </c>
      <c r="BX10" s="14">
        <v>0.49168588312961897</v>
      </c>
      <c r="BY10" s="14">
        <v>0.435071662258946</v>
      </c>
      <c r="BZ10" s="14">
        <v>0.43818021266887203</v>
      </c>
      <c r="CA10" s="14">
        <v>0.39756138207783798</v>
      </c>
      <c r="CB10" s="14">
        <v>0.43587481708111098</v>
      </c>
      <c r="CC10" s="14"/>
      <c r="CD10" s="14">
        <v>0.368025616766333</v>
      </c>
      <c r="CE10" s="14">
        <v>0.47895785323696499</v>
      </c>
      <c r="CF10" s="14">
        <v>0.50865496443170299</v>
      </c>
      <c r="CG10" s="14">
        <v>0.55920402916023004</v>
      </c>
      <c r="CH10" s="14"/>
      <c r="CI10" s="14">
        <v>0.49358376001693899</v>
      </c>
      <c r="CJ10" s="14">
        <v>0.46732326794515999</v>
      </c>
      <c r="CK10" s="14">
        <v>0.48957087666431398</v>
      </c>
      <c r="CL10" s="14">
        <v>0.524494589587159</v>
      </c>
      <c r="CM10" s="14"/>
      <c r="CN10" s="14">
        <v>0.35446625076441102</v>
      </c>
      <c r="CO10" s="14">
        <v>0.50877348779461695</v>
      </c>
      <c r="CP10" s="14"/>
      <c r="CQ10" s="14">
        <v>0.41471294614401499</v>
      </c>
      <c r="CR10" s="14">
        <v>0.49544214159899103</v>
      </c>
    </row>
    <row r="11" spans="2:96" x14ac:dyDescent="0.3">
      <c r="B11" s="15" t="s">
        <v>141</v>
      </c>
      <c r="C11" s="14">
        <v>0.361118759071069</v>
      </c>
      <c r="D11" s="14">
        <v>0.38721148470071598</v>
      </c>
      <c r="E11" s="14">
        <v>0.33576128353849899</v>
      </c>
      <c r="F11" s="14"/>
      <c r="G11" s="14">
        <v>0.25792550633795602</v>
      </c>
      <c r="H11" s="14">
        <v>0.35848727451204998</v>
      </c>
      <c r="I11" s="14">
        <v>0.38657107314328698</v>
      </c>
      <c r="J11" s="14">
        <v>0.32955451359436799</v>
      </c>
      <c r="K11" s="14">
        <v>0.37973882666854097</v>
      </c>
      <c r="L11" s="14">
        <v>0.42390383834959999</v>
      </c>
      <c r="M11" s="14"/>
      <c r="N11" s="14">
        <v>0.42385339515159198</v>
      </c>
      <c r="O11" s="14">
        <v>0.403198884105813</v>
      </c>
      <c r="P11" s="14">
        <v>0.30382902302683901</v>
      </c>
      <c r="Q11" s="14">
        <v>0.29862777781141298</v>
      </c>
      <c r="R11" s="14"/>
      <c r="S11" s="14">
        <v>0.34796459276893299</v>
      </c>
      <c r="T11" s="14">
        <v>0.38779095261049501</v>
      </c>
      <c r="U11" s="14">
        <v>0.39600535666016101</v>
      </c>
      <c r="V11" s="14">
        <v>0.34778459664404399</v>
      </c>
      <c r="W11" s="14">
        <v>0.27009286146174</v>
      </c>
      <c r="X11" s="14">
        <v>0.32355677372280101</v>
      </c>
      <c r="Y11" s="14">
        <v>0.39395289761272401</v>
      </c>
      <c r="Z11" s="14">
        <v>0.435049032079531</v>
      </c>
      <c r="AA11" s="14">
        <v>0.34993235907613301</v>
      </c>
      <c r="AB11" s="14">
        <v>0.36186744813851901</v>
      </c>
      <c r="AC11" s="14">
        <v>0.35150993225863097</v>
      </c>
      <c r="AD11" s="14">
        <v>0.44919660982434401</v>
      </c>
      <c r="AE11" s="14"/>
      <c r="AF11" s="14">
        <v>0.39466618920586899</v>
      </c>
      <c r="AG11" s="14">
        <v>0.37557637242214797</v>
      </c>
      <c r="AH11" s="14">
        <v>0.43783254324831899</v>
      </c>
      <c r="AI11" s="14">
        <v>0.30930567168849998</v>
      </c>
      <c r="AJ11" s="14">
        <v>0.29395521126981899</v>
      </c>
      <c r="AK11" s="14"/>
      <c r="AL11" s="14">
        <v>0.37224810085954801</v>
      </c>
      <c r="AM11" s="14">
        <v>0.42385068510936302</v>
      </c>
      <c r="AN11" s="14">
        <v>0.36612980436081799</v>
      </c>
      <c r="AO11" s="14">
        <v>0.30034834673743099</v>
      </c>
      <c r="AP11" s="14">
        <v>0.331040240915912</v>
      </c>
      <c r="AQ11" s="14">
        <v>0.36024778653724698</v>
      </c>
      <c r="AR11" s="14"/>
      <c r="AS11" s="14">
        <v>0.29736147696007997</v>
      </c>
      <c r="AT11" s="14">
        <v>0.35321217247713599</v>
      </c>
      <c r="AU11" s="14">
        <v>0.412821422528027</v>
      </c>
      <c r="AV11" s="14">
        <v>0.38003910045268902</v>
      </c>
      <c r="AW11" s="14">
        <v>0.350292059164792</v>
      </c>
      <c r="AX11" s="14"/>
      <c r="AY11" s="14">
        <v>0.39584754196517002</v>
      </c>
      <c r="AZ11" s="14">
        <v>0.23807309718135</v>
      </c>
      <c r="BA11" s="14">
        <v>0.26484994562594</v>
      </c>
      <c r="BB11" s="14">
        <v>0.32851338663691798</v>
      </c>
      <c r="BC11" s="14">
        <v>0.30218209958689801</v>
      </c>
      <c r="BD11" s="14">
        <v>0.32328975938868698</v>
      </c>
      <c r="BE11" s="14">
        <v>0.43002574921203202</v>
      </c>
      <c r="BF11" s="14">
        <v>0.29453165848672702</v>
      </c>
      <c r="BG11" s="14">
        <v>0.38154038892548398</v>
      </c>
      <c r="BH11" s="14">
        <v>0.38422410417807301</v>
      </c>
      <c r="BI11" s="14">
        <v>0.409248879977897</v>
      </c>
      <c r="BJ11" s="14">
        <v>0.39763947130681399</v>
      </c>
      <c r="BK11" s="14">
        <v>0.57623498212523105</v>
      </c>
      <c r="BL11" s="14">
        <v>0.35268157159081898</v>
      </c>
      <c r="BM11" s="14">
        <v>0.49584885863612899</v>
      </c>
      <c r="BN11" s="14">
        <v>0.43419269068204402</v>
      </c>
      <c r="BO11" s="14"/>
      <c r="BP11" s="14">
        <v>0.33975050851633198</v>
      </c>
      <c r="BQ11" s="14">
        <v>0.36120250673313398</v>
      </c>
      <c r="BR11" s="14">
        <v>0.38475621681001099</v>
      </c>
      <c r="BS11" s="14">
        <v>0.36914818066090599</v>
      </c>
      <c r="BT11" s="14">
        <v>0.373517418376206</v>
      </c>
      <c r="BU11" s="14">
        <v>0.34778765303595799</v>
      </c>
      <c r="BV11" s="14"/>
      <c r="BW11" s="14">
        <v>0.39597369163791502</v>
      </c>
      <c r="BX11" s="14">
        <v>0.40173985773586601</v>
      </c>
      <c r="BY11" s="14">
        <v>0.22941510404109999</v>
      </c>
      <c r="BZ11" s="14">
        <v>0.28237354132652298</v>
      </c>
      <c r="CA11" s="14">
        <v>0.339049806343452</v>
      </c>
      <c r="CB11" s="14">
        <v>0.34832606840611902</v>
      </c>
      <c r="CC11" s="14"/>
      <c r="CD11" s="14">
        <v>0.29764050292025102</v>
      </c>
      <c r="CE11" s="14">
        <v>0.37740270560091199</v>
      </c>
      <c r="CF11" s="14">
        <v>0.31466046964125699</v>
      </c>
      <c r="CG11" s="14">
        <v>0.39869735096608999</v>
      </c>
      <c r="CH11" s="14"/>
      <c r="CI11" s="14">
        <v>0.36140812027813601</v>
      </c>
      <c r="CJ11" s="14">
        <v>0.37162177786725498</v>
      </c>
      <c r="CK11" s="14">
        <v>0.36090956996471002</v>
      </c>
      <c r="CL11" s="14">
        <v>0.32895174964778301</v>
      </c>
      <c r="CM11" s="14"/>
      <c r="CN11" s="14">
        <v>0.37784717137721402</v>
      </c>
      <c r="CO11" s="14">
        <v>0.36041566060959102</v>
      </c>
      <c r="CP11" s="14"/>
      <c r="CQ11" s="14">
        <v>0.375399229171614</v>
      </c>
      <c r="CR11" s="14">
        <v>0.36058303248212698</v>
      </c>
    </row>
    <row r="12" spans="2:96" x14ac:dyDescent="0.3">
      <c r="B12" s="15" t="s">
        <v>142</v>
      </c>
      <c r="C12" s="14">
        <v>0.33775321319768098</v>
      </c>
      <c r="D12" s="14">
        <v>0.36746231357245401</v>
      </c>
      <c r="E12" s="14">
        <v>0.30969305230863198</v>
      </c>
      <c r="F12" s="14"/>
      <c r="G12" s="14">
        <v>0.20998524834785101</v>
      </c>
      <c r="H12" s="14">
        <v>0.20918890138899901</v>
      </c>
      <c r="I12" s="14">
        <v>0.27442501929943502</v>
      </c>
      <c r="J12" s="14">
        <v>0.37282983514268098</v>
      </c>
      <c r="K12" s="14">
        <v>0.46366747478063702</v>
      </c>
      <c r="L12" s="14">
        <v>0.46547913302087102</v>
      </c>
      <c r="M12" s="14"/>
      <c r="N12" s="14">
        <v>0.25407674768426503</v>
      </c>
      <c r="O12" s="14">
        <v>0.293763214493376</v>
      </c>
      <c r="P12" s="14">
        <v>0.43240628746230098</v>
      </c>
      <c r="Q12" s="14">
        <v>0.39447088390722101</v>
      </c>
      <c r="R12" s="14"/>
      <c r="S12" s="14">
        <v>0.217999439167015</v>
      </c>
      <c r="T12" s="14">
        <v>0.34899494839296202</v>
      </c>
      <c r="U12" s="14">
        <v>0.39728624292239501</v>
      </c>
      <c r="V12" s="14">
        <v>0.36379993846910103</v>
      </c>
      <c r="W12" s="14">
        <v>0.42989385077248099</v>
      </c>
      <c r="X12" s="14">
        <v>0.43684941868584498</v>
      </c>
      <c r="Y12" s="14">
        <v>0.35231010349838099</v>
      </c>
      <c r="Z12" s="14">
        <v>0.30478129736794302</v>
      </c>
      <c r="AA12" s="14">
        <v>0.33062526311532098</v>
      </c>
      <c r="AB12" s="14">
        <v>0.30389227898577897</v>
      </c>
      <c r="AC12" s="14">
        <v>0.32446437470355799</v>
      </c>
      <c r="AD12" s="14">
        <v>0.25412080367721701</v>
      </c>
      <c r="AE12" s="14"/>
      <c r="AF12" s="14">
        <v>0.44914955087033498</v>
      </c>
      <c r="AG12" s="14">
        <v>0.22570150918863299</v>
      </c>
      <c r="AH12" s="14">
        <v>0.21730216043280701</v>
      </c>
      <c r="AI12" s="14">
        <v>0.72177272006509996</v>
      </c>
      <c r="AJ12" s="14">
        <v>0.14894027989040001</v>
      </c>
      <c r="AK12" s="14"/>
      <c r="AL12" s="14">
        <v>0.16013086645691699</v>
      </c>
      <c r="AM12" s="14">
        <v>0.36577973716657902</v>
      </c>
      <c r="AN12" s="14">
        <v>0.17674830754649501</v>
      </c>
      <c r="AO12" s="14">
        <v>0.72182785054270904</v>
      </c>
      <c r="AP12" s="14">
        <v>0.180343366711881</v>
      </c>
      <c r="AQ12" s="14">
        <v>0.26155049974912298</v>
      </c>
      <c r="AR12" s="14"/>
      <c r="AS12" s="14">
        <v>0.49071165324619498</v>
      </c>
      <c r="AT12" s="14">
        <v>0.35624427725768398</v>
      </c>
      <c r="AU12" s="14">
        <v>0.19856413737248499</v>
      </c>
      <c r="AV12" s="14">
        <v>0.225560683720927</v>
      </c>
      <c r="AW12" s="14">
        <v>0.163616541541453</v>
      </c>
      <c r="AX12" s="14"/>
      <c r="AY12" s="14">
        <v>0.3506223397389</v>
      </c>
      <c r="AZ12" s="14">
        <v>0.27652541321164897</v>
      </c>
      <c r="BA12" s="14">
        <v>0.38592590936177201</v>
      </c>
      <c r="BB12" s="14">
        <v>0.39192093468394001</v>
      </c>
      <c r="BC12" s="14">
        <v>0.43094845391769798</v>
      </c>
      <c r="BD12" s="14">
        <v>0.30131543215516499</v>
      </c>
      <c r="BE12" s="14">
        <v>0.32650044190736799</v>
      </c>
      <c r="BF12" s="14">
        <v>0.41226552874788203</v>
      </c>
      <c r="BG12" s="14">
        <v>0.36761702804243801</v>
      </c>
      <c r="BH12" s="14">
        <v>0.277057247374973</v>
      </c>
      <c r="BI12" s="14">
        <v>0.30219484071086899</v>
      </c>
      <c r="BJ12" s="14">
        <v>0.40752912513820999</v>
      </c>
      <c r="BK12" s="14">
        <v>0.36071634267654001</v>
      </c>
      <c r="BL12" s="14">
        <v>0.22295556350878901</v>
      </c>
      <c r="BM12" s="14">
        <v>0.20099397057330701</v>
      </c>
      <c r="BN12" s="14">
        <v>0.27574440018353602</v>
      </c>
      <c r="BO12" s="14"/>
      <c r="BP12" s="14">
        <v>0.25527295619962997</v>
      </c>
      <c r="BQ12" s="14">
        <v>0.34993681309695701</v>
      </c>
      <c r="BR12" s="14">
        <v>0.33968829144566998</v>
      </c>
      <c r="BS12" s="14">
        <v>0.40154210256384198</v>
      </c>
      <c r="BT12" s="14">
        <v>0.34550803185550499</v>
      </c>
      <c r="BU12" s="14">
        <v>0.40057304016022999</v>
      </c>
      <c r="BV12" s="14"/>
      <c r="BW12" s="14">
        <v>0.40431178821378599</v>
      </c>
      <c r="BX12" s="14">
        <v>0.27581038820489201</v>
      </c>
      <c r="BY12" s="14">
        <v>0.40862272706392999</v>
      </c>
      <c r="BZ12" s="14">
        <v>0.37249150084932697</v>
      </c>
      <c r="CA12" s="14">
        <v>0.23261986380354899</v>
      </c>
      <c r="CB12" s="14">
        <v>0.34367418160789998</v>
      </c>
      <c r="CC12" s="14"/>
      <c r="CD12" s="14">
        <v>0.230484522921093</v>
      </c>
      <c r="CE12" s="14">
        <v>0.32180750425496601</v>
      </c>
      <c r="CF12" s="14">
        <v>0.42148038282306</v>
      </c>
      <c r="CG12" s="14">
        <v>0.36192594678419598</v>
      </c>
      <c r="CH12" s="14"/>
      <c r="CI12" s="14">
        <v>0.326734073317832</v>
      </c>
      <c r="CJ12" s="14">
        <v>0.29143321995060301</v>
      </c>
      <c r="CK12" s="14">
        <v>0.36319341126778298</v>
      </c>
      <c r="CL12" s="14">
        <v>0.29402649204194498</v>
      </c>
      <c r="CM12" s="14"/>
      <c r="CN12" s="14">
        <v>0.279428323060124</v>
      </c>
      <c r="CO12" s="14">
        <v>0.34967266709128098</v>
      </c>
      <c r="CP12" s="14"/>
      <c r="CQ12" s="14">
        <v>0.28787386844837098</v>
      </c>
      <c r="CR12" s="14">
        <v>0.34843417584325098</v>
      </c>
    </row>
    <row r="13" spans="2:96" x14ac:dyDescent="0.3">
      <c r="B13" s="15" t="s">
        <v>143</v>
      </c>
      <c r="C13" s="14">
        <v>0.178113143386748</v>
      </c>
      <c r="D13" s="14">
        <v>0.18601797652687699</v>
      </c>
      <c r="E13" s="14">
        <v>0.16973606021117499</v>
      </c>
      <c r="F13" s="14"/>
      <c r="G13" s="14">
        <v>0.21031685787005</v>
      </c>
      <c r="H13" s="14">
        <v>0.191436963007484</v>
      </c>
      <c r="I13" s="14">
        <v>0.16674971034729699</v>
      </c>
      <c r="J13" s="14">
        <v>0.18368087583960099</v>
      </c>
      <c r="K13" s="14">
        <v>0.17034309203509701</v>
      </c>
      <c r="L13" s="14">
        <v>0.15590948551509601</v>
      </c>
      <c r="M13" s="14"/>
      <c r="N13" s="14">
        <v>0.18240829924129301</v>
      </c>
      <c r="O13" s="14">
        <v>0.169582508139244</v>
      </c>
      <c r="P13" s="14">
        <v>0.18169730807642401</v>
      </c>
      <c r="Q13" s="14">
        <v>0.18131801167123601</v>
      </c>
      <c r="R13" s="14"/>
      <c r="S13" s="14">
        <v>0.26656041303186001</v>
      </c>
      <c r="T13" s="14">
        <v>0.17105834097033201</v>
      </c>
      <c r="U13" s="14">
        <v>0.15983316648657001</v>
      </c>
      <c r="V13" s="14">
        <v>0.15500706854646301</v>
      </c>
      <c r="W13" s="14">
        <v>0.18398708366720501</v>
      </c>
      <c r="X13" s="14">
        <v>0.27291291109842297</v>
      </c>
      <c r="Y13" s="14">
        <v>0.14928030994789501</v>
      </c>
      <c r="Z13" s="14">
        <v>0.15420882719991399</v>
      </c>
      <c r="AA13" s="14">
        <v>0.12881476900234901</v>
      </c>
      <c r="AB13" s="14">
        <v>0.112104728964213</v>
      </c>
      <c r="AC13" s="14">
        <v>0.15458975549523701</v>
      </c>
      <c r="AD13" s="14">
        <v>0.14140682531335999</v>
      </c>
      <c r="AE13" s="14"/>
      <c r="AF13" s="14">
        <v>0.21356212040700001</v>
      </c>
      <c r="AG13" s="14">
        <v>0.13916891807832901</v>
      </c>
      <c r="AH13" s="14">
        <v>0.16807107361909099</v>
      </c>
      <c r="AI13" s="14">
        <v>0.24890902114355701</v>
      </c>
      <c r="AJ13" s="14">
        <v>0.100522438897081</v>
      </c>
      <c r="AK13" s="14"/>
      <c r="AL13" s="14">
        <v>0.15755049970783899</v>
      </c>
      <c r="AM13" s="14">
        <v>0.185507720309258</v>
      </c>
      <c r="AN13" s="14">
        <v>0.14132324585702399</v>
      </c>
      <c r="AO13" s="14">
        <v>0.24600462722768801</v>
      </c>
      <c r="AP13" s="14">
        <v>0.113034328065804</v>
      </c>
      <c r="AQ13" s="14">
        <v>0.15875532451030999</v>
      </c>
      <c r="AR13" s="14"/>
      <c r="AS13" s="14">
        <v>0.177106532690716</v>
      </c>
      <c r="AT13" s="14">
        <v>0.16253402075276499</v>
      </c>
      <c r="AU13" s="14">
        <v>0.171090261423269</v>
      </c>
      <c r="AV13" s="14">
        <v>0.203500082874572</v>
      </c>
      <c r="AW13" s="14">
        <v>0.16451111868358101</v>
      </c>
      <c r="AX13" s="14"/>
      <c r="AY13" s="14">
        <v>6.9370459520003397E-2</v>
      </c>
      <c r="AZ13" s="14">
        <v>0.13084483629715399</v>
      </c>
      <c r="BA13" s="14">
        <v>0.185166866202438</v>
      </c>
      <c r="BB13" s="14">
        <v>0.19394190837324399</v>
      </c>
      <c r="BC13" s="14">
        <v>0.194167580208222</v>
      </c>
      <c r="BD13" s="14">
        <v>0.19589663819853601</v>
      </c>
      <c r="BE13" s="14">
        <v>0.18271553823720199</v>
      </c>
      <c r="BF13" s="14">
        <v>0.198355215019275</v>
      </c>
      <c r="BG13" s="14">
        <v>0.244784335555191</v>
      </c>
      <c r="BH13" s="14">
        <v>0.122395277757193</v>
      </c>
      <c r="BI13" s="14">
        <v>0.13255806473585599</v>
      </c>
      <c r="BJ13" s="14">
        <v>0.198837775485251</v>
      </c>
      <c r="BK13" s="14">
        <v>0.13256108732106101</v>
      </c>
      <c r="BL13" s="14">
        <v>0.20711337319350001</v>
      </c>
      <c r="BM13" s="14">
        <v>0.19253446343129499</v>
      </c>
      <c r="BN13" s="14">
        <v>0.109254554317431</v>
      </c>
      <c r="BO13" s="14"/>
      <c r="BP13" s="14">
        <v>0.19817089972636701</v>
      </c>
      <c r="BQ13" s="14">
        <v>0.19301495685098399</v>
      </c>
      <c r="BR13" s="14">
        <v>0.191685706168891</v>
      </c>
      <c r="BS13" s="14">
        <v>0.16399860071981601</v>
      </c>
      <c r="BT13" s="14">
        <v>0.13315098079594101</v>
      </c>
      <c r="BU13" s="14">
        <v>8.9976912532678796E-2</v>
      </c>
      <c r="BV13" s="14"/>
      <c r="BW13" s="14">
        <v>0.17475937534031799</v>
      </c>
      <c r="BX13" s="14">
        <v>0.169003441643097</v>
      </c>
      <c r="BY13" s="14">
        <v>0.19592314147151799</v>
      </c>
      <c r="BZ13" s="14">
        <v>0.15202736737217401</v>
      </c>
      <c r="CA13" s="14">
        <v>0.197149599334635</v>
      </c>
      <c r="CB13" s="14">
        <v>0.20451056137860099</v>
      </c>
      <c r="CC13" s="14"/>
      <c r="CD13" s="14">
        <v>0.18505301616949801</v>
      </c>
      <c r="CE13" s="14">
        <v>0.19216635327029</v>
      </c>
      <c r="CF13" s="14">
        <v>0.182848908364666</v>
      </c>
      <c r="CG13" s="14">
        <v>0.16818614705405599</v>
      </c>
      <c r="CH13" s="14"/>
      <c r="CI13" s="14">
        <v>0.161870283474292</v>
      </c>
      <c r="CJ13" s="14">
        <v>0.16612968833682301</v>
      </c>
      <c r="CK13" s="14">
        <v>0.18929580176762301</v>
      </c>
      <c r="CL13" s="14">
        <v>0.16342857207071901</v>
      </c>
      <c r="CM13" s="14"/>
      <c r="CN13" s="14">
        <v>0.152715565994545</v>
      </c>
      <c r="CO13" s="14">
        <v>0.18146194945552499</v>
      </c>
      <c r="CP13" s="14"/>
      <c r="CQ13" s="14">
        <v>0.19373515685602299</v>
      </c>
      <c r="CR13" s="14">
        <v>0.176981030971261</v>
      </c>
    </row>
    <row r="14" spans="2:96" x14ac:dyDescent="0.3">
      <c r="B14" s="15" t="s">
        <v>144</v>
      </c>
      <c r="C14" s="14">
        <v>0.16965054938178101</v>
      </c>
      <c r="D14" s="14">
        <v>0.1634045138137</v>
      </c>
      <c r="E14" s="14">
        <v>0.176263055319095</v>
      </c>
      <c r="F14" s="14"/>
      <c r="G14" s="14">
        <v>0.25172637193442698</v>
      </c>
      <c r="H14" s="14">
        <v>0.24650150312031199</v>
      </c>
      <c r="I14" s="14">
        <v>0.177759168158001</v>
      </c>
      <c r="J14" s="14">
        <v>0.14779416577155199</v>
      </c>
      <c r="K14" s="14">
        <v>0.121991109725209</v>
      </c>
      <c r="L14" s="14">
        <v>9.5915975457092406E-2</v>
      </c>
      <c r="M14" s="14"/>
      <c r="N14" s="14">
        <v>0.16759727530316301</v>
      </c>
      <c r="O14" s="14">
        <v>0.158338316778079</v>
      </c>
      <c r="P14" s="14">
        <v>0.16902005292151701</v>
      </c>
      <c r="Q14" s="14">
        <v>0.18421930687978699</v>
      </c>
      <c r="R14" s="14"/>
      <c r="S14" s="14">
        <v>0.27484429404280403</v>
      </c>
      <c r="T14" s="14">
        <v>0.142410158366583</v>
      </c>
      <c r="U14" s="14">
        <v>0.162859813051902</v>
      </c>
      <c r="V14" s="14">
        <v>0.14282678865354001</v>
      </c>
      <c r="W14" s="14">
        <v>0.148840939297953</v>
      </c>
      <c r="X14" s="14">
        <v>0.11802527054489501</v>
      </c>
      <c r="Y14" s="14">
        <v>0.142416611861613</v>
      </c>
      <c r="Z14" s="14">
        <v>0.21170769172944001</v>
      </c>
      <c r="AA14" s="14">
        <v>0.19281056593472901</v>
      </c>
      <c r="AB14" s="14">
        <v>0.13981116664542401</v>
      </c>
      <c r="AC14" s="14">
        <v>9.8610527622169E-2</v>
      </c>
      <c r="AD14" s="14">
        <v>0.23835148949500701</v>
      </c>
      <c r="AE14" s="14"/>
      <c r="AF14" s="14">
        <v>0.103851008191182</v>
      </c>
      <c r="AG14" s="14">
        <v>0.215775793723301</v>
      </c>
      <c r="AH14" s="14">
        <v>0.20954262750250499</v>
      </c>
      <c r="AI14" s="14">
        <v>9.8997735916549506E-2</v>
      </c>
      <c r="AJ14" s="14">
        <v>0.19769910103926999</v>
      </c>
      <c r="AK14" s="14"/>
      <c r="AL14" s="14">
        <v>0.22081678059913801</v>
      </c>
      <c r="AM14" s="14">
        <v>0.12517369462539099</v>
      </c>
      <c r="AN14" s="14">
        <v>0.231861401005347</v>
      </c>
      <c r="AO14" s="14">
        <v>0.10487793729648399</v>
      </c>
      <c r="AP14" s="14">
        <v>0.19837070809931101</v>
      </c>
      <c r="AQ14" s="14">
        <v>0.18020031622418201</v>
      </c>
      <c r="AR14" s="14"/>
      <c r="AS14" s="14">
        <v>0.13986714517653001</v>
      </c>
      <c r="AT14" s="14">
        <v>0.17475451868432801</v>
      </c>
      <c r="AU14" s="14">
        <v>0.216229417170862</v>
      </c>
      <c r="AV14" s="14">
        <v>0.17307439377029299</v>
      </c>
      <c r="AW14" s="14">
        <v>0.31943809140886198</v>
      </c>
      <c r="AX14" s="14"/>
      <c r="AY14" s="14">
        <v>0.18105327279222</v>
      </c>
      <c r="AZ14" s="14">
        <v>0.141956208893909</v>
      </c>
      <c r="BA14" s="14">
        <v>0.134354876322094</v>
      </c>
      <c r="BB14" s="14">
        <v>0.101122831682562</v>
      </c>
      <c r="BC14" s="14">
        <v>0.177096638495881</v>
      </c>
      <c r="BD14" s="14">
        <v>0.23497487010578499</v>
      </c>
      <c r="BE14" s="14">
        <v>0.21166009615600301</v>
      </c>
      <c r="BF14" s="14">
        <v>0.22914895674820801</v>
      </c>
      <c r="BG14" s="14">
        <v>9.4182631755635599E-2</v>
      </c>
      <c r="BH14" s="14">
        <v>8.8972947385692405E-2</v>
      </c>
      <c r="BI14" s="14">
        <v>0.17725056590580901</v>
      </c>
      <c r="BJ14" s="14">
        <v>0.110996718881454</v>
      </c>
      <c r="BK14" s="14">
        <v>0.14284736386021199</v>
      </c>
      <c r="BL14" s="14">
        <v>0.20343084434731801</v>
      </c>
      <c r="BM14" s="14">
        <v>0.14960047803104501</v>
      </c>
      <c r="BN14" s="14">
        <v>0.236914364277265</v>
      </c>
      <c r="BO14" s="14"/>
      <c r="BP14" s="14">
        <v>0.22436565482860901</v>
      </c>
      <c r="BQ14" s="14">
        <v>0.168772575828778</v>
      </c>
      <c r="BR14" s="14">
        <v>0.15407796682806199</v>
      </c>
      <c r="BS14" s="14">
        <v>0.148511388756525</v>
      </c>
      <c r="BT14" s="14">
        <v>9.6318075200270803E-2</v>
      </c>
      <c r="BU14" s="14">
        <v>0.17287265391265999</v>
      </c>
      <c r="BV14" s="14"/>
      <c r="BW14" s="14">
        <v>0.11761007318196599</v>
      </c>
      <c r="BX14" s="14">
        <v>0.14507474059681</v>
      </c>
      <c r="BY14" s="14">
        <v>0.23741016642973001</v>
      </c>
      <c r="BZ14" s="14">
        <v>0.16004509838193301</v>
      </c>
      <c r="CA14" s="14">
        <v>0.26677846535546701</v>
      </c>
      <c r="CB14" s="14">
        <v>0.222966980524131</v>
      </c>
      <c r="CC14" s="14"/>
      <c r="CD14" s="14">
        <v>0.260073384866012</v>
      </c>
      <c r="CE14" s="14">
        <v>0.17699425323052401</v>
      </c>
      <c r="CF14" s="14">
        <v>0.202135016949329</v>
      </c>
      <c r="CG14" s="14">
        <v>0.112227211937602</v>
      </c>
      <c r="CH14" s="14"/>
      <c r="CI14" s="14">
        <v>0.15003186529149401</v>
      </c>
      <c r="CJ14" s="14">
        <v>0.166382871076526</v>
      </c>
      <c r="CK14" s="14">
        <v>0.174280473160774</v>
      </c>
      <c r="CL14" s="14">
        <v>0.19329200477260899</v>
      </c>
      <c r="CM14" s="14"/>
      <c r="CN14" s="14">
        <v>0.189015845509135</v>
      </c>
      <c r="CO14" s="14">
        <v>0.16713301846880099</v>
      </c>
      <c r="CP14" s="14"/>
      <c r="CQ14" s="14">
        <v>0.16844459029601599</v>
      </c>
      <c r="CR14" s="14">
        <v>0.16105942594407899</v>
      </c>
    </row>
    <row r="15" spans="2:96" x14ac:dyDescent="0.3">
      <c r="B15" s="15" t="s">
        <v>145</v>
      </c>
      <c r="C15" s="14">
        <v>0.14896000166040099</v>
      </c>
      <c r="D15" s="14">
        <v>0.17058888513366699</v>
      </c>
      <c r="E15" s="14">
        <v>0.12824434615963901</v>
      </c>
      <c r="F15" s="14"/>
      <c r="G15" s="14">
        <v>0.20335203845716501</v>
      </c>
      <c r="H15" s="14">
        <v>0.21477615071293199</v>
      </c>
      <c r="I15" s="14">
        <v>0.17623593781015201</v>
      </c>
      <c r="J15" s="14">
        <v>0.108371447270928</v>
      </c>
      <c r="K15" s="14">
        <v>0.10457835608945799</v>
      </c>
      <c r="L15" s="14">
        <v>9.9924690930597998E-2</v>
      </c>
      <c r="M15" s="14"/>
      <c r="N15" s="14">
        <v>0.18452764188002699</v>
      </c>
      <c r="O15" s="14">
        <v>0.160411843999135</v>
      </c>
      <c r="P15" s="14">
        <v>0.15151820932344301</v>
      </c>
      <c r="Q15" s="14">
        <v>9.8276908459731693E-2</v>
      </c>
      <c r="R15" s="14"/>
      <c r="S15" s="14">
        <v>0.21107433825615399</v>
      </c>
      <c r="T15" s="14">
        <v>0.15525953407270299</v>
      </c>
      <c r="U15" s="14">
        <v>0.103235416093059</v>
      </c>
      <c r="V15" s="14">
        <v>0.16484401110953301</v>
      </c>
      <c r="W15" s="14">
        <v>8.3205714441029893E-2</v>
      </c>
      <c r="X15" s="14">
        <v>0.185705951966606</v>
      </c>
      <c r="Y15" s="14">
        <v>0.19283442921854799</v>
      </c>
      <c r="Z15" s="14">
        <v>0.16617101092456699</v>
      </c>
      <c r="AA15" s="14">
        <v>0.17050728915581501</v>
      </c>
      <c r="AB15" s="14">
        <v>7.4472975134512606E-2</v>
      </c>
      <c r="AC15" s="14">
        <v>5.68596735418209E-2</v>
      </c>
      <c r="AD15" s="14">
        <v>0.107616386663106</v>
      </c>
      <c r="AE15" s="14"/>
      <c r="AF15" s="14">
        <v>0.19434705914541101</v>
      </c>
      <c r="AG15" s="14">
        <v>0.133570008772984</v>
      </c>
      <c r="AH15" s="14">
        <v>0.117653155955184</v>
      </c>
      <c r="AI15" s="14">
        <v>0.162108375627074</v>
      </c>
      <c r="AJ15" s="14">
        <v>0.14487523859630599</v>
      </c>
      <c r="AK15" s="14"/>
      <c r="AL15" s="14">
        <v>0.13448961593077999</v>
      </c>
      <c r="AM15" s="14">
        <v>0.18988748261694499</v>
      </c>
      <c r="AN15" s="14">
        <v>0.141733550723287</v>
      </c>
      <c r="AO15" s="14">
        <v>0.16363020749260501</v>
      </c>
      <c r="AP15" s="14">
        <v>0.123910714504032</v>
      </c>
      <c r="AQ15" s="14">
        <v>0.169095760920149</v>
      </c>
      <c r="AR15" s="14"/>
      <c r="AS15" s="14">
        <v>0.101440642120603</v>
      </c>
      <c r="AT15" s="14">
        <v>0.123404103408971</v>
      </c>
      <c r="AU15" s="14">
        <v>0.17524702807256601</v>
      </c>
      <c r="AV15" s="14">
        <v>0.22504162028036101</v>
      </c>
      <c r="AW15" s="14">
        <v>0.24215164633189801</v>
      </c>
      <c r="AX15" s="14"/>
      <c r="AY15" s="14">
        <v>0</v>
      </c>
      <c r="AZ15" s="14">
        <v>2.6565713180545601E-2</v>
      </c>
      <c r="BA15" s="14">
        <v>0.14332752052691899</v>
      </c>
      <c r="BB15" s="14">
        <v>7.4510332371631793E-2</v>
      </c>
      <c r="BC15" s="14">
        <v>0.14275484433716201</v>
      </c>
      <c r="BD15" s="14">
        <v>0.135455124474855</v>
      </c>
      <c r="BE15" s="14">
        <v>0.143821458538514</v>
      </c>
      <c r="BF15" s="14">
        <v>0.16036635255830101</v>
      </c>
      <c r="BG15" s="14">
        <v>0.184780271203799</v>
      </c>
      <c r="BH15" s="14">
        <v>0.14089773017670801</v>
      </c>
      <c r="BI15" s="14">
        <v>0.15737706542166299</v>
      </c>
      <c r="BJ15" s="14">
        <v>0.14576080741574901</v>
      </c>
      <c r="BK15" s="14">
        <v>0.17626178838239401</v>
      </c>
      <c r="BL15" s="14">
        <v>0.27281180645251801</v>
      </c>
      <c r="BM15" s="14">
        <v>0.14600520540180401</v>
      </c>
      <c r="BN15" s="14">
        <v>0.228672076102377</v>
      </c>
      <c r="BO15" s="14"/>
      <c r="BP15" s="14">
        <v>0.18176905255665601</v>
      </c>
      <c r="BQ15" s="14">
        <v>0.114472382010065</v>
      </c>
      <c r="BR15" s="14">
        <v>0.17702035385977999</v>
      </c>
      <c r="BS15" s="14">
        <v>0.14212938638905401</v>
      </c>
      <c r="BT15" s="14">
        <v>0.14299950560065</v>
      </c>
      <c r="BU15" s="14">
        <v>0.14708324653858801</v>
      </c>
      <c r="BV15" s="14"/>
      <c r="BW15" s="14">
        <v>0.13978204240216599</v>
      </c>
      <c r="BX15" s="14">
        <v>0.15014783185793101</v>
      </c>
      <c r="BY15" s="14">
        <v>0.10284489477622399</v>
      </c>
      <c r="BZ15" s="14">
        <v>0.10960684681591699</v>
      </c>
      <c r="CA15" s="14">
        <v>0.18811004387058</v>
      </c>
      <c r="CB15" s="14">
        <v>0.228461099413618</v>
      </c>
      <c r="CC15" s="14"/>
      <c r="CD15" s="14">
        <v>0.20169997398817799</v>
      </c>
      <c r="CE15" s="14">
        <v>0.17443423800118801</v>
      </c>
      <c r="CF15" s="14">
        <v>8.5677858370772506E-2</v>
      </c>
      <c r="CG15" s="14">
        <v>0.13605697909880299</v>
      </c>
      <c r="CH15" s="14"/>
      <c r="CI15" s="14">
        <v>0.14432608450123499</v>
      </c>
      <c r="CJ15" s="14">
        <v>0.14787251836020601</v>
      </c>
      <c r="CK15" s="14">
        <v>0.154002930882772</v>
      </c>
      <c r="CL15" s="14">
        <v>0.121377508013348</v>
      </c>
      <c r="CM15" s="14"/>
      <c r="CN15" s="14">
        <v>0.1459016010842</v>
      </c>
      <c r="CO15" s="14">
        <v>0.148580531329154</v>
      </c>
      <c r="CP15" s="14"/>
      <c r="CQ15" s="14">
        <v>0.12373097376817201</v>
      </c>
      <c r="CR15" s="14">
        <v>0.15795733024210001</v>
      </c>
    </row>
    <row r="16" spans="2:96" x14ac:dyDescent="0.3">
      <c r="B16" s="15" t="s">
        <v>146</v>
      </c>
      <c r="C16" s="14">
        <v>0.142765862677217</v>
      </c>
      <c r="D16" s="14">
        <v>0.133937847511579</v>
      </c>
      <c r="E16" s="14">
        <v>0.14886107341584101</v>
      </c>
      <c r="F16" s="14"/>
      <c r="G16" s="14">
        <v>0.128796335577855</v>
      </c>
      <c r="H16" s="14">
        <v>0.18106447840828599</v>
      </c>
      <c r="I16" s="14">
        <v>0.126428011438282</v>
      </c>
      <c r="J16" s="14">
        <v>0.136880458163739</v>
      </c>
      <c r="K16" s="14">
        <v>0.13963114148338501</v>
      </c>
      <c r="L16" s="14">
        <v>0.14098192530586701</v>
      </c>
      <c r="M16" s="14"/>
      <c r="N16" s="14">
        <v>0.159685018777387</v>
      </c>
      <c r="O16" s="14">
        <v>0.141711533142309</v>
      </c>
      <c r="P16" s="14">
        <v>0.134795330457565</v>
      </c>
      <c r="Q16" s="14">
        <v>0.13215218233812701</v>
      </c>
      <c r="R16" s="14"/>
      <c r="S16" s="14">
        <v>0.13951253258746399</v>
      </c>
      <c r="T16" s="14">
        <v>0.16491991749523299</v>
      </c>
      <c r="U16" s="14">
        <v>0.10266254297804001</v>
      </c>
      <c r="V16" s="14">
        <v>0.15087513296848301</v>
      </c>
      <c r="W16" s="14">
        <v>0.150216620836534</v>
      </c>
      <c r="X16" s="14">
        <v>0.108203843313155</v>
      </c>
      <c r="Y16" s="14">
        <v>0.15552354877302699</v>
      </c>
      <c r="Z16" s="14">
        <v>9.4044306709250097E-2</v>
      </c>
      <c r="AA16" s="14">
        <v>0.120759070830216</v>
      </c>
      <c r="AB16" s="14">
        <v>0.13525615151634299</v>
      </c>
      <c r="AC16" s="14">
        <v>0.242657709471338</v>
      </c>
      <c r="AD16" s="14">
        <v>0.197812259838371</v>
      </c>
      <c r="AE16" s="14"/>
      <c r="AF16" s="14">
        <v>8.2537510321850402E-2</v>
      </c>
      <c r="AG16" s="14">
        <v>0.17904359535616099</v>
      </c>
      <c r="AH16" s="14">
        <v>0.155774588627623</v>
      </c>
      <c r="AI16" s="14">
        <v>8.8749735676658004E-2</v>
      </c>
      <c r="AJ16" s="14">
        <v>0.33313787038014298</v>
      </c>
      <c r="AK16" s="14"/>
      <c r="AL16" s="14">
        <v>0.18251141550774799</v>
      </c>
      <c r="AM16" s="14">
        <v>9.9912160101691003E-2</v>
      </c>
      <c r="AN16" s="14">
        <v>0.212398872702173</v>
      </c>
      <c r="AO16" s="14">
        <v>6.7639722568008903E-2</v>
      </c>
      <c r="AP16" s="14">
        <v>0.30022034088181299</v>
      </c>
      <c r="AQ16" s="14">
        <v>0.110573026857208</v>
      </c>
      <c r="AR16" s="14"/>
      <c r="AS16" s="14">
        <v>0.118806150086413</v>
      </c>
      <c r="AT16" s="14">
        <v>0.13397008229462201</v>
      </c>
      <c r="AU16" s="14">
        <v>0.17989019480846</v>
      </c>
      <c r="AV16" s="14">
        <v>0.142297264969929</v>
      </c>
      <c r="AW16" s="14">
        <v>0.183158995685575</v>
      </c>
      <c r="AX16" s="14"/>
      <c r="AY16" s="14">
        <v>0</v>
      </c>
      <c r="AZ16" s="14">
        <v>0.14068491704574401</v>
      </c>
      <c r="BA16" s="14">
        <v>0.10994610278422901</v>
      </c>
      <c r="BB16" s="14">
        <v>0.155533260079253</v>
      </c>
      <c r="BC16" s="14">
        <v>0.14967514838658499</v>
      </c>
      <c r="BD16" s="14">
        <v>0.114829990911166</v>
      </c>
      <c r="BE16" s="14">
        <v>0.14165539324826601</v>
      </c>
      <c r="BF16" s="14">
        <v>0.115602165830788</v>
      </c>
      <c r="BG16" s="14">
        <v>0.14147240428612701</v>
      </c>
      <c r="BH16" s="14">
        <v>0.26134410445025502</v>
      </c>
      <c r="BI16" s="14">
        <v>0.138482612512385</v>
      </c>
      <c r="BJ16" s="14">
        <v>0.120631339285101</v>
      </c>
      <c r="BK16" s="14">
        <v>0.139314501292961</v>
      </c>
      <c r="BL16" s="14">
        <v>0.10554012672651</v>
      </c>
      <c r="BM16" s="14">
        <v>0.13224423014839001</v>
      </c>
      <c r="BN16" s="14">
        <v>0.22920762874320799</v>
      </c>
      <c r="BO16" s="14"/>
      <c r="BP16" s="14">
        <v>0.166005284561764</v>
      </c>
      <c r="BQ16" s="14">
        <v>0.15377943418558199</v>
      </c>
      <c r="BR16" s="14">
        <v>9.3641639985841393E-2</v>
      </c>
      <c r="BS16" s="14">
        <v>0.117455840464121</v>
      </c>
      <c r="BT16" s="14">
        <v>0.135429659221107</v>
      </c>
      <c r="BU16" s="14">
        <v>0.21930962603071399</v>
      </c>
      <c r="BV16" s="14"/>
      <c r="BW16" s="14">
        <v>0.15897318649976999</v>
      </c>
      <c r="BX16" s="14">
        <v>0.13959683613649601</v>
      </c>
      <c r="BY16" s="14">
        <v>0.108143875348266</v>
      </c>
      <c r="BZ16" s="14">
        <v>0.15392988025405299</v>
      </c>
      <c r="CA16" s="14">
        <v>0.12323342448189201</v>
      </c>
      <c r="CB16" s="14">
        <v>0.116245795780702</v>
      </c>
      <c r="CC16" s="14"/>
      <c r="CD16" s="14">
        <v>0.140055048164624</v>
      </c>
      <c r="CE16" s="14">
        <v>0.15630103407149601</v>
      </c>
      <c r="CF16" s="14">
        <v>0.10936481846907301</v>
      </c>
      <c r="CG16" s="14">
        <v>0.136092224775514</v>
      </c>
      <c r="CH16" s="14"/>
      <c r="CI16" s="14">
        <v>0.16156284084710801</v>
      </c>
      <c r="CJ16" s="14">
        <v>0.15913353871133901</v>
      </c>
      <c r="CK16" s="14">
        <v>0.134579814590021</v>
      </c>
      <c r="CL16" s="14">
        <v>0.11072618556492</v>
      </c>
      <c r="CM16" s="14"/>
      <c r="CN16" s="14">
        <v>0.14748273067901299</v>
      </c>
      <c r="CO16" s="14">
        <v>0.141922785655613</v>
      </c>
      <c r="CP16" s="14"/>
      <c r="CQ16" s="14">
        <v>0.17764396366315299</v>
      </c>
      <c r="CR16" s="14">
        <v>0.137590228819155</v>
      </c>
    </row>
    <row r="17" spans="2:96" x14ac:dyDescent="0.3">
      <c r="B17" s="15" t="s">
        <v>147</v>
      </c>
      <c r="C17" s="14">
        <v>9.5650513566260698E-2</v>
      </c>
      <c r="D17" s="14">
        <v>0.105548520986049</v>
      </c>
      <c r="E17" s="14">
        <v>8.6251863075386306E-2</v>
      </c>
      <c r="F17" s="14"/>
      <c r="G17" s="14">
        <v>0.115079473281164</v>
      </c>
      <c r="H17" s="14">
        <v>8.8812971429800894E-2</v>
      </c>
      <c r="I17" s="14">
        <v>0.12663135765268199</v>
      </c>
      <c r="J17" s="14">
        <v>7.4447657901678399E-2</v>
      </c>
      <c r="K17" s="14">
        <v>8.5854474170466696E-2</v>
      </c>
      <c r="L17" s="14">
        <v>8.6946703749817097E-2</v>
      </c>
      <c r="M17" s="14"/>
      <c r="N17" s="14">
        <v>0.12704993198132</v>
      </c>
      <c r="O17" s="14">
        <v>0.102127757161924</v>
      </c>
      <c r="P17" s="14">
        <v>7.6861605234258001E-2</v>
      </c>
      <c r="Q17" s="14">
        <v>7.2738327072083095E-2</v>
      </c>
      <c r="R17" s="14"/>
      <c r="S17" s="14">
        <v>0.11106508424745699</v>
      </c>
      <c r="T17" s="14">
        <v>0.1045794004863</v>
      </c>
      <c r="U17" s="14">
        <v>8.0004559297153402E-2</v>
      </c>
      <c r="V17" s="14">
        <v>7.5332241515671805E-2</v>
      </c>
      <c r="W17" s="14">
        <v>0.107519367193521</v>
      </c>
      <c r="X17" s="14">
        <v>8.0316480964248593E-2</v>
      </c>
      <c r="Y17" s="14">
        <v>8.5368955005160299E-2</v>
      </c>
      <c r="Z17" s="14">
        <v>9.9818604535836505E-2</v>
      </c>
      <c r="AA17" s="14">
        <v>8.5721467518892605E-2</v>
      </c>
      <c r="AB17" s="14">
        <v>0.11850058938624899</v>
      </c>
      <c r="AC17" s="14">
        <v>0.102441745127947</v>
      </c>
      <c r="AD17" s="14">
        <v>8.4190981769874398E-2</v>
      </c>
      <c r="AE17" s="14"/>
      <c r="AF17" s="14">
        <v>3.7206364333788301E-2</v>
      </c>
      <c r="AG17" s="14">
        <v>0.120954906624679</v>
      </c>
      <c r="AH17" s="14">
        <v>0.190298124162081</v>
      </c>
      <c r="AI17" s="14">
        <v>3.3240410444120398E-2</v>
      </c>
      <c r="AJ17" s="14">
        <v>8.1654115353461607E-2</v>
      </c>
      <c r="AK17" s="14"/>
      <c r="AL17" s="14">
        <v>0.14344207534623399</v>
      </c>
      <c r="AM17" s="14">
        <v>4.0599477846255498E-2</v>
      </c>
      <c r="AN17" s="14">
        <v>0.191305109972771</v>
      </c>
      <c r="AO17" s="14">
        <v>1.86744347747979E-2</v>
      </c>
      <c r="AP17" s="14">
        <v>0.13155803277052899</v>
      </c>
      <c r="AQ17" s="14">
        <v>0.10555257652828599</v>
      </c>
      <c r="AR17" s="14"/>
      <c r="AS17" s="14">
        <v>6.7024598175361702E-2</v>
      </c>
      <c r="AT17" s="14">
        <v>7.6999721842437599E-2</v>
      </c>
      <c r="AU17" s="14">
        <v>0.130067192946837</v>
      </c>
      <c r="AV17" s="14">
        <v>0.141020918034127</v>
      </c>
      <c r="AW17" s="14">
        <v>0.10380102790221001</v>
      </c>
      <c r="AX17" s="14"/>
      <c r="AY17" s="14">
        <v>0</v>
      </c>
      <c r="AZ17" s="14">
        <v>0.12359717356707001</v>
      </c>
      <c r="BA17" s="14">
        <v>0.10954928420873</v>
      </c>
      <c r="BB17" s="14">
        <v>8.2898419664377401E-2</v>
      </c>
      <c r="BC17" s="14">
        <v>3.2716631256134901E-2</v>
      </c>
      <c r="BD17" s="14">
        <v>8.5075196648925197E-2</v>
      </c>
      <c r="BE17" s="14">
        <v>8.3188737424264206E-2</v>
      </c>
      <c r="BF17" s="14">
        <v>6.7857689534661397E-2</v>
      </c>
      <c r="BG17" s="14">
        <v>0.11947143425055699</v>
      </c>
      <c r="BH17" s="14">
        <v>0.101048456388347</v>
      </c>
      <c r="BI17" s="14">
        <v>0.104295065514118</v>
      </c>
      <c r="BJ17" s="14">
        <v>9.2307152264712797E-2</v>
      </c>
      <c r="BK17" s="14">
        <v>9.7701134333974801E-2</v>
      </c>
      <c r="BL17" s="14">
        <v>0.16970162421983501</v>
      </c>
      <c r="BM17" s="14">
        <v>0.14852258316210801</v>
      </c>
      <c r="BN17" s="14">
        <v>0.152293840218021</v>
      </c>
      <c r="BO17" s="14"/>
      <c r="BP17" s="14">
        <v>0.116835244490314</v>
      </c>
      <c r="BQ17" s="14">
        <v>0.10359557077357801</v>
      </c>
      <c r="BR17" s="14">
        <v>8.2826385709440606E-2</v>
      </c>
      <c r="BS17" s="14">
        <v>7.5460334531266507E-2</v>
      </c>
      <c r="BT17" s="14">
        <v>9.8735602134679107E-2</v>
      </c>
      <c r="BU17" s="14">
        <v>5.2612695554864003E-2</v>
      </c>
      <c r="BV17" s="14"/>
      <c r="BW17" s="14">
        <v>8.6661350158870498E-2</v>
      </c>
      <c r="BX17" s="14">
        <v>0.11070726635070501</v>
      </c>
      <c r="BY17" s="14">
        <v>8.0010660023393104E-2</v>
      </c>
      <c r="BZ17" s="14">
        <v>8.3014259683605096E-2</v>
      </c>
      <c r="CA17" s="14">
        <v>0.10481201094673601</v>
      </c>
      <c r="CB17" s="14">
        <v>8.4001014925762799E-2</v>
      </c>
      <c r="CC17" s="14"/>
      <c r="CD17" s="14">
        <v>0.117095581559454</v>
      </c>
      <c r="CE17" s="14">
        <v>0.110051614037499</v>
      </c>
      <c r="CF17" s="14">
        <v>6.5522442132047595E-2</v>
      </c>
      <c r="CG17" s="14">
        <v>8.9364299576732795E-2</v>
      </c>
      <c r="CH17" s="14"/>
      <c r="CI17" s="14">
        <v>0.11714214927592601</v>
      </c>
      <c r="CJ17" s="14">
        <v>0.128266550925933</v>
      </c>
      <c r="CK17" s="14">
        <v>8.0915258851063501E-2</v>
      </c>
      <c r="CL17" s="14">
        <v>6.1590388020276103E-2</v>
      </c>
      <c r="CM17" s="14"/>
      <c r="CN17" s="14">
        <v>0.13967978085489299</v>
      </c>
      <c r="CO17" s="14">
        <v>8.8929064535333197E-2</v>
      </c>
      <c r="CP17" s="14"/>
      <c r="CQ17" s="14">
        <v>0.10988488392528099</v>
      </c>
      <c r="CR17" s="14">
        <v>9.3254558577987798E-2</v>
      </c>
    </row>
    <row r="18" spans="2:96" x14ac:dyDescent="0.3">
      <c r="B18" s="15" t="s">
        <v>148</v>
      </c>
      <c r="C18" s="14">
        <v>8.6277101833572095E-2</v>
      </c>
      <c r="D18" s="14">
        <v>8.2583179253368902E-2</v>
      </c>
      <c r="E18" s="14">
        <v>9.0146107932583402E-2</v>
      </c>
      <c r="F18" s="14"/>
      <c r="G18" s="14">
        <v>7.2294870949082504E-2</v>
      </c>
      <c r="H18" s="14">
        <v>5.9846174524321699E-2</v>
      </c>
      <c r="I18" s="14">
        <v>6.92388095236946E-2</v>
      </c>
      <c r="J18" s="14">
        <v>9.4105166650346406E-2</v>
      </c>
      <c r="K18" s="14">
        <v>8.9020667685908605E-2</v>
      </c>
      <c r="L18" s="14">
        <v>0.12272283540368401</v>
      </c>
      <c r="M18" s="14"/>
      <c r="N18" s="14">
        <v>8.4783428816319298E-2</v>
      </c>
      <c r="O18" s="14">
        <v>9.7953757384825396E-2</v>
      </c>
      <c r="P18" s="14">
        <v>7.7421469447781902E-2</v>
      </c>
      <c r="Q18" s="14">
        <v>8.2783000705798304E-2</v>
      </c>
      <c r="R18" s="14"/>
      <c r="S18" s="14">
        <v>7.8851758504400293E-2</v>
      </c>
      <c r="T18" s="14">
        <v>9.7172061660749307E-2</v>
      </c>
      <c r="U18" s="14">
        <v>0.111442208517447</v>
      </c>
      <c r="V18" s="14">
        <v>6.5611332195234504E-2</v>
      </c>
      <c r="W18" s="14">
        <v>0.148263372732549</v>
      </c>
      <c r="X18" s="14">
        <v>9.8989105279537803E-2</v>
      </c>
      <c r="Y18" s="14">
        <v>9.30048751773178E-2</v>
      </c>
      <c r="Z18" s="14">
        <v>3.6130436961618502E-2</v>
      </c>
      <c r="AA18" s="14">
        <v>6.3927521225424305E-2</v>
      </c>
      <c r="AB18" s="14">
        <v>0.101857494938164</v>
      </c>
      <c r="AC18" s="14">
        <v>4.3638366247353899E-2</v>
      </c>
      <c r="AD18" s="14">
        <v>4.0558061935382701E-2</v>
      </c>
      <c r="AE18" s="14"/>
      <c r="AF18" s="14">
        <v>0.13207866045042799</v>
      </c>
      <c r="AG18" s="14">
        <v>7.0585462435003299E-2</v>
      </c>
      <c r="AH18" s="14">
        <v>8.6640388944800306E-2</v>
      </c>
      <c r="AI18" s="14">
        <v>9.5975777394799594E-2</v>
      </c>
      <c r="AJ18" s="14">
        <v>5.4209012446494502E-2</v>
      </c>
      <c r="AK18" s="14"/>
      <c r="AL18" s="14">
        <v>6.5094962487613706E-2</v>
      </c>
      <c r="AM18" s="14">
        <v>0.11033494779804399</v>
      </c>
      <c r="AN18" s="14">
        <v>7.1371481526141506E-2</v>
      </c>
      <c r="AO18" s="14">
        <v>0.110356747981138</v>
      </c>
      <c r="AP18" s="14">
        <v>4.1787472840563597E-2</v>
      </c>
      <c r="AQ18" s="14">
        <v>7.1556048828304505E-2</v>
      </c>
      <c r="AR18" s="14"/>
      <c r="AS18" s="14">
        <v>0.10091773372992</v>
      </c>
      <c r="AT18" s="14">
        <v>9.2293023922062095E-2</v>
      </c>
      <c r="AU18" s="14">
        <v>7.10234640719625E-2</v>
      </c>
      <c r="AV18" s="14">
        <v>7.9259427043219394E-2</v>
      </c>
      <c r="AW18" s="14">
        <v>2.1995183129781399E-2</v>
      </c>
      <c r="AX18" s="14"/>
      <c r="AY18" s="14">
        <v>0.180165947034088</v>
      </c>
      <c r="AZ18" s="14">
        <v>1.1733073379311299E-2</v>
      </c>
      <c r="BA18" s="14">
        <v>6.3676182112369001E-2</v>
      </c>
      <c r="BB18" s="14">
        <v>7.26827647010901E-2</v>
      </c>
      <c r="BC18" s="14">
        <v>5.3880349350384098E-2</v>
      </c>
      <c r="BD18" s="14">
        <v>0.115074263611587</v>
      </c>
      <c r="BE18" s="14">
        <v>0.12345937095161399</v>
      </c>
      <c r="BF18" s="14">
        <v>0.10558719046239499</v>
      </c>
      <c r="BG18" s="14">
        <v>6.77906141419823E-2</v>
      </c>
      <c r="BH18" s="14">
        <v>9.9371511679362701E-2</v>
      </c>
      <c r="BI18" s="14">
        <v>8.59681197898651E-2</v>
      </c>
      <c r="BJ18" s="14">
        <v>9.6465905048978798E-2</v>
      </c>
      <c r="BK18" s="14">
        <v>9.9985542217964005E-2</v>
      </c>
      <c r="BL18" s="14">
        <v>0.146055575839561</v>
      </c>
      <c r="BM18" s="14">
        <v>9.7223247621813197E-2</v>
      </c>
      <c r="BN18" s="14">
        <v>2.7257013066468602E-2</v>
      </c>
      <c r="BO18" s="14"/>
      <c r="BP18" s="14">
        <v>6.4730239653390906E-2</v>
      </c>
      <c r="BQ18" s="14">
        <v>7.7525920748065497E-2</v>
      </c>
      <c r="BR18" s="14">
        <v>9.5257389947807206E-2</v>
      </c>
      <c r="BS18" s="14">
        <v>7.4137932287738295E-2</v>
      </c>
      <c r="BT18" s="14">
        <v>0.12664258487745</v>
      </c>
      <c r="BU18" s="14">
        <v>0.17940871998490299</v>
      </c>
      <c r="BV18" s="14"/>
      <c r="BW18" s="14">
        <v>0.10919006287053901</v>
      </c>
      <c r="BX18" s="14">
        <v>9.2574619142995002E-2</v>
      </c>
      <c r="BY18" s="14">
        <v>7.3199073811251097E-2</v>
      </c>
      <c r="BZ18" s="14">
        <v>6.4836147575982703E-2</v>
      </c>
      <c r="CA18" s="14">
        <v>5.4977957453170197E-2</v>
      </c>
      <c r="CB18" s="14">
        <v>4.0053844267160597E-2</v>
      </c>
      <c r="CC18" s="14"/>
      <c r="CD18" s="14">
        <v>7.0265480293681404E-2</v>
      </c>
      <c r="CE18" s="14">
        <v>0.106810771520816</v>
      </c>
      <c r="CF18" s="14">
        <v>4.16335006645367E-2</v>
      </c>
      <c r="CG18" s="14">
        <v>0.107234859014558</v>
      </c>
      <c r="CH18" s="14"/>
      <c r="CI18" s="14">
        <v>0.100933938006423</v>
      </c>
      <c r="CJ18" s="14">
        <v>8.08964237729312E-2</v>
      </c>
      <c r="CK18" s="14">
        <v>8.6513509477388603E-2</v>
      </c>
      <c r="CL18" s="14">
        <v>6.1365188752353597E-2</v>
      </c>
      <c r="CM18" s="14"/>
      <c r="CN18" s="14">
        <v>8.9418506020908298E-2</v>
      </c>
      <c r="CO18" s="14">
        <v>8.6283652861791904E-2</v>
      </c>
      <c r="CP18" s="14"/>
      <c r="CQ18" s="14">
        <v>0.122806283494911</v>
      </c>
      <c r="CR18" s="14">
        <v>8.4472095813867804E-2</v>
      </c>
    </row>
    <row r="19" spans="2:96" ht="28.8" x14ac:dyDescent="0.3">
      <c r="B19" s="15" t="s">
        <v>149</v>
      </c>
      <c r="C19" s="14">
        <v>7.0517108569335393E-2</v>
      </c>
      <c r="D19" s="14">
        <v>8.5458651867651697E-2</v>
      </c>
      <c r="E19" s="14">
        <v>5.6110465576959097E-2</v>
      </c>
      <c r="F19" s="14"/>
      <c r="G19" s="14">
        <v>3.1393024804268699E-2</v>
      </c>
      <c r="H19" s="14">
        <v>2.9457128671291102E-2</v>
      </c>
      <c r="I19" s="14">
        <v>4.6822491575480699E-2</v>
      </c>
      <c r="J19" s="14">
        <v>5.0205793296559199E-2</v>
      </c>
      <c r="K19" s="14">
        <v>8.3485947464951096E-2</v>
      </c>
      <c r="L19" s="14">
        <v>0.15688888567984099</v>
      </c>
      <c r="M19" s="14"/>
      <c r="N19" s="14">
        <v>7.7079833105371504E-2</v>
      </c>
      <c r="O19" s="14">
        <v>6.12582393809901E-2</v>
      </c>
      <c r="P19" s="14">
        <v>6.6559150578696102E-2</v>
      </c>
      <c r="Q19" s="14">
        <v>7.5498200184597394E-2</v>
      </c>
      <c r="R19" s="14"/>
      <c r="S19" s="14">
        <v>5.6881770126184401E-2</v>
      </c>
      <c r="T19" s="14">
        <v>8.0830866300867499E-2</v>
      </c>
      <c r="U19" s="14">
        <v>8.7845608021606805E-2</v>
      </c>
      <c r="V19" s="14">
        <v>8.8248947367817396E-2</v>
      </c>
      <c r="W19" s="14">
        <v>5.8138659911881801E-2</v>
      </c>
      <c r="X19" s="14">
        <v>7.1970573522750894E-2</v>
      </c>
      <c r="Y19" s="14">
        <v>4.73306127565747E-2</v>
      </c>
      <c r="Z19" s="14">
        <v>5.82632180600271E-2</v>
      </c>
      <c r="AA19" s="14">
        <v>6.36644020221631E-2</v>
      </c>
      <c r="AB19" s="14">
        <v>7.6688435308671907E-2</v>
      </c>
      <c r="AC19" s="14">
        <v>0.105879188856505</v>
      </c>
      <c r="AD19" s="14">
        <v>4.0162333239644903E-2</v>
      </c>
      <c r="AE19" s="14"/>
      <c r="AF19" s="14">
        <v>0.105711874607595</v>
      </c>
      <c r="AG19" s="14">
        <v>5.4431642525903899E-2</v>
      </c>
      <c r="AH19" s="14">
        <v>7.9133237305988799E-2</v>
      </c>
      <c r="AI19" s="14">
        <v>0.108326885678787</v>
      </c>
      <c r="AJ19" s="14">
        <v>3.3646889981539398E-2</v>
      </c>
      <c r="AK19" s="14"/>
      <c r="AL19" s="14">
        <v>4.5986460674247297E-2</v>
      </c>
      <c r="AM19" s="14">
        <v>9.9772690675660899E-2</v>
      </c>
      <c r="AN19" s="14">
        <v>8.8654469703274993E-2</v>
      </c>
      <c r="AO19" s="14">
        <v>8.8706891712129005E-2</v>
      </c>
      <c r="AP19" s="14">
        <v>4.2119790287603098E-2</v>
      </c>
      <c r="AQ19" s="14">
        <v>4.9989822453119399E-2</v>
      </c>
      <c r="AR19" s="14"/>
      <c r="AS19" s="14">
        <v>7.33273418939622E-2</v>
      </c>
      <c r="AT19" s="14">
        <v>7.6319251301620095E-2</v>
      </c>
      <c r="AU19" s="14">
        <v>6.6309338218174793E-2</v>
      </c>
      <c r="AV19" s="14">
        <v>5.6220664586666101E-2</v>
      </c>
      <c r="AW19" s="14">
        <v>4.9328505487048702E-2</v>
      </c>
      <c r="AX19" s="14"/>
      <c r="AY19" s="14">
        <v>6.7501787046979705E-2</v>
      </c>
      <c r="AZ19" s="14">
        <v>7.1247809798655901E-2</v>
      </c>
      <c r="BA19" s="14">
        <v>7.5754686489610895E-2</v>
      </c>
      <c r="BB19" s="14">
        <v>0.122640892566687</v>
      </c>
      <c r="BC19" s="14">
        <v>8.5155404558506606E-2</v>
      </c>
      <c r="BD19" s="14">
        <v>3.0397485187929701E-2</v>
      </c>
      <c r="BE19" s="14">
        <v>8.3772753399103297E-2</v>
      </c>
      <c r="BF19" s="14">
        <v>6.4024540430626303E-2</v>
      </c>
      <c r="BG19" s="14">
        <v>9.4355832266264095E-2</v>
      </c>
      <c r="BH19" s="14">
        <v>4.6636290890377997E-2</v>
      </c>
      <c r="BI19" s="14">
        <v>6.4912109898619105E-2</v>
      </c>
      <c r="BJ19" s="14">
        <v>6.5105788162674899E-2</v>
      </c>
      <c r="BK19" s="14">
        <v>4.8609795787028003E-2</v>
      </c>
      <c r="BL19" s="14">
        <v>6.4021123938912294E-2</v>
      </c>
      <c r="BM19" s="14">
        <v>0.19509863960766899</v>
      </c>
      <c r="BN19" s="14">
        <v>2.6383843574964601E-2</v>
      </c>
      <c r="BO19" s="14"/>
      <c r="BP19" s="14">
        <v>4.6152878637604602E-2</v>
      </c>
      <c r="BQ19" s="14">
        <v>6.7663762194438704E-2</v>
      </c>
      <c r="BR19" s="14">
        <v>6.8174535709481093E-2</v>
      </c>
      <c r="BS19" s="14">
        <v>7.3276867500959297E-2</v>
      </c>
      <c r="BT19" s="14">
        <v>0.11686004232625299</v>
      </c>
      <c r="BU19" s="14">
        <v>0.105313175531369</v>
      </c>
      <c r="BV19" s="14"/>
      <c r="BW19" s="14">
        <v>0.109184100283723</v>
      </c>
      <c r="BX19" s="14">
        <v>4.2843103899194802E-2</v>
      </c>
      <c r="BY19" s="14">
        <v>3.98789918301522E-2</v>
      </c>
      <c r="BZ19" s="14">
        <v>7.5626876460265696E-2</v>
      </c>
      <c r="CA19" s="14">
        <v>3.1221659555840098E-2</v>
      </c>
      <c r="CB19" s="14">
        <v>8.8147570070870804E-2</v>
      </c>
      <c r="CC19" s="14"/>
      <c r="CD19" s="14">
        <v>3.9269868622124601E-2</v>
      </c>
      <c r="CE19" s="14">
        <v>4.9908156611863499E-2</v>
      </c>
      <c r="CF19" s="14">
        <v>6.0640247761408597E-2</v>
      </c>
      <c r="CG19" s="14">
        <v>9.1600178449253805E-2</v>
      </c>
      <c r="CH19" s="14"/>
      <c r="CI19" s="14">
        <v>7.9907280666635494E-2</v>
      </c>
      <c r="CJ19" s="14">
        <v>7.2045334032353095E-2</v>
      </c>
      <c r="CK19" s="14">
        <v>6.7404392548128494E-2</v>
      </c>
      <c r="CL19" s="14">
        <v>6.7071377789940004E-2</v>
      </c>
      <c r="CM19" s="14"/>
      <c r="CN19" s="14">
        <v>8.0625374848081105E-2</v>
      </c>
      <c r="CO19" s="14">
        <v>6.9812955476721505E-2</v>
      </c>
      <c r="CP19" s="14"/>
      <c r="CQ19" s="14">
        <v>5.4729639188500101E-2</v>
      </c>
      <c r="CR19" s="14">
        <v>7.3924035781508093E-2</v>
      </c>
    </row>
    <row r="20" spans="2:96" x14ac:dyDescent="0.3">
      <c r="B20" s="15" t="s">
        <v>150</v>
      </c>
      <c r="C20" s="14">
        <v>6.4323525441325899E-2</v>
      </c>
      <c r="D20" s="14">
        <v>6.3318839771626306E-2</v>
      </c>
      <c r="E20" s="14">
        <v>6.5496903550137098E-2</v>
      </c>
      <c r="F20" s="14"/>
      <c r="G20" s="14">
        <v>7.7073356633404394E-2</v>
      </c>
      <c r="H20" s="14">
        <v>6.8580146904623801E-2</v>
      </c>
      <c r="I20" s="14">
        <v>5.1340507842558898E-2</v>
      </c>
      <c r="J20" s="14">
        <v>7.5043645277364596E-2</v>
      </c>
      <c r="K20" s="14">
        <v>6.1197650391920502E-2</v>
      </c>
      <c r="L20" s="14">
        <v>5.6388962314631599E-2</v>
      </c>
      <c r="M20" s="14"/>
      <c r="N20" s="14">
        <v>6.8212225391859393E-2</v>
      </c>
      <c r="O20" s="14">
        <v>4.9456199971162899E-2</v>
      </c>
      <c r="P20" s="14">
        <v>6.3910319032133803E-2</v>
      </c>
      <c r="Q20" s="14">
        <v>7.25624915563918E-2</v>
      </c>
      <c r="R20" s="14"/>
      <c r="S20" s="14">
        <v>6.5619960188980198E-2</v>
      </c>
      <c r="T20" s="14">
        <v>8.3251601180352394E-2</v>
      </c>
      <c r="U20" s="14">
        <v>6.3439992030112094E-2</v>
      </c>
      <c r="V20" s="14">
        <v>5.3674434393433203E-2</v>
      </c>
      <c r="W20" s="14">
        <v>4.0031567261690701E-2</v>
      </c>
      <c r="X20" s="14">
        <v>5.4691198763523199E-2</v>
      </c>
      <c r="Y20" s="14">
        <v>0.114840878366849</v>
      </c>
      <c r="Z20" s="14">
        <v>6.0883555714002897E-2</v>
      </c>
      <c r="AA20" s="14">
        <v>5.1335453365070102E-2</v>
      </c>
      <c r="AB20" s="14">
        <v>6.6425126349031999E-2</v>
      </c>
      <c r="AC20" s="14">
        <v>4.3839014188147798E-2</v>
      </c>
      <c r="AD20" s="14">
        <v>4.15814832594745E-2</v>
      </c>
      <c r="AE20" s="14"/>
      <c r="AF20" s="14">
        <v>7.3877875354126696E-2</v>
      </c>
      <c r="AG20" s="14">
        <v>5.9769716887850002E-2</v>
      </c>
      <c r="AH20" s="14">
        <v>3.7776131290131201E-2</v>
      </c>
      <c r="AI20" s="14">
        <v>9.0810758642288505E-2</v>
      </c>
      <c r="AJ20" s="14">
        <v>6.8717904472204702E-2</v>
      </c>
      <c r="AK20" s="14"/>
      <c r="AL20" s="14">
        <v>5.2398663557516101E-2</v>
      </c>
      <c r="AM20" s="14">
        <v>6.8256187967489196E-2</v>
      </c>
      <c r="AN20" s="14">
        <v>3.8376972352173799E-2</v>
      </c>
      <c r="AO20" s="14">
        <v>0.10591964801251399</v>
      </c>
      <c r="AP20" s="14">
        <v>2.8993206714486599E-2</v>
      </c>
      <c r="AQ20" s="14">
        <v>4.3566884696030303E-2</v>
      </c>
      <c r="AR20" s="14"/>
      <c r="AS20" s="14">
        <v>6.6990735872170706E-2</v>
      </c>
      <c r="AT20" s="14">
        <v>7.1049050150432794E-2</v>
      </c>
      <c r="AU20" s="14">
        <v>5.7197402868590201E-2</v>
      </c>
      <c r="AV20" s="14">
        <v>7.8950575650105506E-2</v>
      </c>
      <c r="AW20" s="14">
        <v>2.7278084968798799E-2</v>
      </c>
      <c r="AX20" s="14"/>
      <c r="AY20" s="14">
        <v>6.4890754871020195E-2</v>
      </c>
      <c r="AZ20" s="14">
        <v>0.103394969692633</v>
      </c>
      <c r="BA20" s="14">
        <v>7.1428960616793394E-2</v>
      </c>
      <c r="BB20" s="14">
        <v>7.2791692083708295E-2</v>
      </c>
      <c r="BC20" s="14">
        <v>6.3076448396101797E-2</v>
      </c>
      <c r="BD20" s="14">
        <v>6.7623105833017894E-2</v>
      </c>
      <c r="BE20" s="14">
        <v>5.7694823184718198E-2</v>
      </c>
      <c r="BF20" s="14">
        <v>3.6725212676639599E-2</v>
      </c>
      <c r="BG20" s="14">
        <v>9.4857247027947802E-2</v>
      </c>
      <c r="BH20" s="14">
        <v>6.7290138700786206E-2</v>
      </c>
      <c r="BI20" s="14">
        <v>7.1411989638121301E-2</v>
      </c>
      <c r="BJ20" s="14">
        <v>6.2913971003185395E-2</v>
      </c>
      <c r="BK20" s="14">
        <v>1.27940930586216E-2</v>
      </c>
      <c r="BL20" s="14">
        <v>2.23972909776541E-2</v>
      </c>
      <c r="BM20" s="14">
        <v>8.2002437434748499E-2</v>
      </c>
      <c r="BN20" s="14">
        <v>8.9880842731607097E-2</v>
      </c>
      <c r="BO20" s="14"/>
      <c r="BP20" s="14">
        <v>6.5935087543722001E-2</v>
      </c>
      <c r="BQ20" s="14">
        <v>6.0955624417267797E-2</v>
      </c>
      <c r="BR20" s="14">
        <v>6.9434532677810398E-2</v>
      </c>
      <c r="BS20" s="14">
        <v>8.0010052119318803E-2</v>
      </c>
      <c r="BT20" s="14">
        <v>4.7321171661728598E-2</v>
      </c>
      <c r="BU20" s="14">
        <v>3.91280348374142E-2</v>
      </c>
      <c r="BV20" s="14"/>
      <c r="BW20" s="14">
        <v>6.3676940836733101E-2</v>
      </c>
      <c r="BX20" s="14">
        <v>7.8079565270575899E-2</v>
      </c>
      <c r="BY20" s="14">
        <v>5.3535675653929998E-2</v>
      </c>
      <c r="BZ20" s="14">
        <v>8.2258779966225395E-2</v>
      </c>
      <c r="CA20" s="14">
        <v>4.30661991521466E-2</v>
      </c>
      <c r="CB20" s="14">
        <v>7.2133355927673101E-2</v>
      </c>
      <c r="CC20" s="14"/>
      <c r="CD20" s="14">
        <v>5.9867528678696699E-2</v>
      </c>
      <c r="CE20" s="14">
        <v>9.5966999550644E-2</v>
      </c>
      <c r="CF20" s="14">
        <v>4.9626185153151897E-2</v>
      </c>
      <c r="CG20" s="14">
        <v>5.9488541936180299E-2</v>
      </c>
      <c r="CH20" s="14"/>
      <c r="CI20" s="14">
        <v>7.5360302251177999E-2</v>
      </c>
      <c r="CJ20" s="14">
        <v>9.2267839481586594E-2</v>
      </c>
      <c r="CK20" s="14">
        <v>5.3926961178233201E-2</v>
      </c>
      <c r="CL20" s="14">
        <v>3.5933374188456699E-2</v>
      </c>
      <c r="CM20" s="14"/>
      <c r="CN20" s="14">
        <v>0.12655714193470699</v>
      </c>
      <c r="CO20" s="14">
        <v>5.62866493827891E-2</v>
      </c>
      <c r="CP20" s="14"/>
      <c r="CQ20" s="14">
        <v>5.5513853866014498E-2</v>
      </c>
      <c r="CR20" s="14">
        <v>6.9033387985721506E-2</v>
      </c>
    </row>
    <row r="21" spans="2:96" ht="28.8" x14ac:dyDescent="0.3">
      <c r="B21" s="15" t="s">
        <v>151</v>
      </c>
      <c r="C21" s="14">
        <v>4.5521801055583101E-2</v>
      </c>
      <c r="D21" s="14">
        <v>4.10767095071356E-2</v>
      </c>
      <c r="E21" s="14">
        <v>5.0004820429496798E-2</v>
      </c>
      <c r="F21" s="14"/>
      <c r="G21" s="14">
        <v>9.4142417715311094E-2</v>
      </c>
      <c r="H21" s="14">
        <v>7.1861659777765499E-2</v>
      </c>
      <c r="I21" s="14">
        <v>3.99852499907224E-2</v>
      </c>
      <c r="J21" s="14">
        <v>2.4263294732713998E-2</v>
      </c>
      <c r="K21" s="14">
        <v>2.3485692948274E-2</v>
      </c>
      <c r="L21" s="14">
        <v>2.8466469996866799E-2</v>
      </c>
      <c r="M21" s="14"/>
      <c r="N21" s="14">
        <v>5.2620795954681499E-2</v>
      </c>
      <c r="O21" s="14">
        <v>4.0398026769163597E-2</v>
      </c>
      <c r="P21" s="14">
        <v>4.2396843368244799E-2</v>
      </c>
      <c r="Q21" s="14">
        <v>4.6478309639770399E-2</v>
      </c>
      <c r="R21" s="14"/>
      <c r="S21" s="14">
        <v>5.8873835658473303E-2</v>
      </c>
      <c r="T21" s="14">
        <v>4.0683953698562599E-2</v>
      </c>
      <c r="U21" s="14">
        <v>1.22625304809374E-2</v>
      </c>
      <c r="V21" s="14">
        <v>7.7638822624757894E-2</v>
      </c>
      <c r="W21" s="14">
        <v>2.5387135281032001E-2</v>
      </c>
      <c r="X21" s="14">
        <v>4.3784497898922602E-2</v>
      </c>
      <c r="Y21" s="14">
        <v>7.0777143335628803E-2</v>
      </c>
      <c r="Z21" s="14">
        <v>5.50761077458157E-2</v>
      </c>
      <c r="AA21" s="14">
        <v>3.2338175897561397E-2</v>
      </c>
      <c r="AB21" s="14">
        <v>5.8318140053051699E-2</v>
      </c>
      <c r="AC21" s="14">
        <v>3.2561385786496103E-2</v>
      </c>
      <c r="AD21" s="14">
        <v>0</v>
      </c>
      <c r="AE21" s="14"/>
      <c r="AF21" s="14">
        <v>3.3309242970806598E-2</v>
      </c>
      <c r="AG21" s="14">
        <v>4.1263847324237803E-2</v>
      </c>
      <c r="AH21" s="14">
        <v>8.3841781213273694E-2</v>
      </c>
      <c r="AI21" s="14">
        <v>1.9513972415086501E-2</v>
      </c>
      <c r="AJ21" s="14">
        <v>6.8784335569273797E-2</v>
      </c>
      <c r="AK21" s="14"/>
      <c r="AL21" s="14">
        <v>4.2053601598493098E-2</v>
      </c>
      <c r="AM21" s="14">
        <v>3.8679911208797803E-2</v>
      </c>
      <c r="AN21" s="14">
        <v>8.4284929151046406E-2</v>
      </c>
      <c r="AO21" s="14">
        <v>1.7898959039811299E-2</v>
      </c>
      <c r="AP21" s="14">
        <v>9.2183647846058994E-2</v>
      </c>
      <c r="AQ21" s="14">
        <v>4.5115180018688202E-2</v>
      </c>
      <c r="AR21" s="14"/>
      <c r="AS21" s="14">
        <v>2.4514330072978999E-2</v>
      </c>
      <c r="AT21" s="14">
        <v>5.2770012979627301E-2</v>
      </c>
      <c r="AU21" s="14">
        <v>4.3074238815961501E-2</v>
      </c>
      <c r="AV21" s="14">
        <v>8.0522245747327498E-2</v>
      </c>
      <c r="AW21" s="14">
        <v>4.9108794036300203E-2</v>
      </c>
      <c r="AX21" s="14"/>
      <c r="AY21" s="14">
        <v>6.8633197583866198E-2</v>
      </c>
      <c r="AZ21" s="14">
        <v>6.4863500560750895E-2</v>
      </c>
      <c r="BA21" s="14">
        <v>6.4968504811564798E-2</v>
      </c>
      <c r="BB21" s="14">
        <v>7.2184893264575403E-2</v>
      </c>
      <c r="BC21" s="14">
        <v>5.95327934547712E-2</v>
      </c>
      <c r="BD21" s="14">
        <v>4.4092716875806501E-2</v>
      </c>
      <c r="BE21" s="14">
        <v>3.2149670239614798E-2</v>
      </c>
      <c r="BF21" s="14">
        <v>4.62933732103782E-2</v>
      </c>
      <c r="BG21" s="14">
        <v>2.5623554315364699E-2</v>
      </c>
      <c r="BH21" s="14">
        <v>4.4143321683802902E-2</v>
      </c>
      <c r="BI21" s="14">
        <v>4.61056763940145E-2</v>
      </c>
      <c r="BJ21" s="14">
        <v>2.2918574437354299E-2</v>
      </c>
      <c r="BK21" s="14">
        <v>4.8047995910692101E-2</v>
      </c>
      <c r="BL21" s="14">
        <v>4.3420164993970403E-2</v>
      </c>
      <c r="BM21" s="14">
        <v>7.8340599442847297E-2</v>
      </c>
      <c r="BN21" s="14">
        <v>1.84648661872861E-2</v>
      </c>
      <c r="BO21" s="14"/>
      <c r="BP21" s="14">
        <v>7.0519067609272498E-2</v>
      </c>
      <c r="BQ21" s="14">
        <v>3.1522881310112702E-2</v>
      </c>
      <c r="BR21" s="14">
        <v>4.5234341077458697E-2</v>
      </c>
      <c r="BS21" s="14">
        <v>3.7720103910353797E-2</v>
      </c>
      <c r="BT21" s="14">
        <v>3.2262713847974099E-2</v>
      </c>
      <c r="BU21" s="14">
        <v>6.2654696872022395E-2</v>
      </c>
      <c r="BV21" s="14"/>
      <c r="BW21" s="14">
        <v>3.2180217576211097E-2</v>
      </c>
      <c r="BX21" s="14">
        <v>3.5618769202872103E-2</v>
      </c>
      <c r="BY21" s="14">
        <v>5.1029603588861799E-2</v>
      </c>
      <c r="BZ21" s="14">
        <v>6.0348257104212398E-2</v>
      </c>
      <c r="CA21" s="14">
        <v>6.9972618823479896E-2</v>
      </c>
      <c r="CB21" s="14">
        <v>4.1375630875572798E-2</v>
      </c>
      <c r="CC21" s="14"/>
      <c r="CD21" s="14">
        <v>6.8498038607052794E-2</v>
      </c>
      <c r="CE21" s="14">
        <v>3.3648342265258702E-2</v>
      </c>
      <c r="CF21" s="14">
        <v>5.3670335675605703E-2</v>
      </c>
      <c r="CG21" s="14">
        <v>3.3195574280694001E-2</v>
      </c>
      <c r="CH21" s="14"/>
      <c r="CI21" s="14">
        <v>4.9835867785298797E-2</v>
      </c>
      <c r="CJ21" s="14">
        <v>4.5899452099516E-2</v>
      </c>
      <c r="CK21" s="14">
        <v>4.5298943729132901E-2</v>
      </c>
      <c r="CL21" s="14">
        <v>3.4521071582368799E-2</v>
      </c>
      <c r="CM21" s="14"/>
      <c r="CN21" s="14">
        <v>8.5491771367832897E-2</v>
      </c>
      <c r="CO21" s="14">
        <v>3.9085898535656298E-2</v>
      </c>
      <c r="CP21" s="14"/>
      <c r="CQ21" s="14">
        <v>5.5274837290800301E-2</v>
      </c>
      <c r="CR21" s="14">
        <v>3.9057616023374001E-2</v>
      </c>
    </row>
    <row r="22" spans="2:96" ht="28.8" x14ac:dyDescent="0.3">
      <c r="B22" s="15" t="s">
        <v>152</v>
      </c>
      <c r="C22" s="14">
        <v>3.4859840532224802E-2</v>
      </c>
      <c r="D22" s="14">
        <v>3.5636244781152702E-2</v>
      </c>
      <c r="E22" s="14">
        <v>3.4203672541730797E-2</v>
      </c>
      <c r="F22" s="14"/>
      <c r="G22" s="14">
        <v>4.1766134357006601E-2</v>
      </c>
      <c r="H22" s="14">
        <v>6.5095657305839397E-2</v>
      </c>
      <c r="I22" s="14">
        <v>4.6208526544896301E-2</v>
      </c>
      <c r="J22" s="14">
        <v>2.02773935660235E-2</v>
      </c>
      <c r="K22" s="14">
        <v>9.9535926686003702E-3</v>
      </c>
      <c r="L22" s="14">
        <v>2.49883395469612E-2</v>
      </c>
      <c r="M22" s="14"/>
      <c r="N22" s="14">
        <v>4.8187279254829497E-2</v>
      </c>
      <c r="O22" s="14">
        <v>3.7833724987754301E-2</v>
      </c>
      <c r="P22" s="14">
        <v>1.8713974067574399E-2</v>
      </c>
      <c r="Q22" s="14">
        <v>3.2011131376535898E-2</v>
      </c>
      <c r="R22" s="14"/>
      <c r="S22" s="14">
        <v>3.9435141471659198E-2</v>
      </c>
      <c r="T22" s="14">
        <v>1.8558110749552301E-2</v>
      </c>
      <c r="U22" s="14">
        <v>5.8740848805419903E-2</v>
      </c>
      <c r="V22" s="14">
        <v>2.58141846885966E-2</v>
      </c>
      <c r="W22" s="14">
        <v>3.3455939335654501E-2</v>
      </c>
      <c r="X22" s="14">
        <v>1.1126531156903799E-2</v>
      </c>
      <c r="Y22" s="14">
        <v>5.5839079404282302E-2</v>
      </c>
      <c r="Z22" s="14">
        <v>4.8500361196828101E-2</v>
      </c>
      <c r="AA22" s="14">
        <v>4.3184295348408099E-2</v>
      </c>
      <c r="AB22" s="14">
        <v>3.9687020651856302E-2</v>
      </c>
      <c r="AC22" s="14">
        <v>1.0429029655007801E-2</v>
      </c>
      <c r="AD22" s="14">
        <v>4.3766781371058897E-2</v>
      </c>
      <c r="AE22" s="14"/>
      <c r="AF22" s="14">
        <v>2.7425608908477301E-2</v>
      </c>
      <c r="AG22" s="14">
        <v>4.6017479137954398E-2</v>
      </c>
      <c r="AH22" s="14">
        <v>1.6396041306603899E-2</v>
      </c>
      <c r="AI22" s="14">
        <v>2.5649715212742501E-2</v>
      </c>
      <c r="AJ22" s="14">
        <v>3.1809749589738298E-2</v>
      </c>
      <c r="AK22" s="14"/>
      <c r="AL22" s="14">
        <v>4.9051803888844503E-2</v>
      </c>
      <c r="AM22" s="14">
        <v>3.4458196635546799E-2</v>
      </c>
      <c r="AN22" s="14">
        <v>1.8286272764373199E-2</v>
      </c>
      <c r="AO22" s="14">
        <v>2.2552726801324099E-2</v>
      </c>
      <c r="AP22" s="14">
        <v>1.50308421764972E-2</v>
      </c>
      <c r="AQ22" s="14">
        <v>5.3118696197909203E-2</v>
      </c>
      <c r="AR22" s="14"/>
      <c r="AS22" s="14">
        <v>2.4713248577884699E-2</v>
      </c>
      <c r="AT22" s="14">
        <v>3.1628042884294001E-2</v>
      </c>
      <c r="AU22" s="14">
        <v>3.7425240266424797E-2</v>
      </c>
      <c r="AV22" s="14">
        <v>6.2329660014981601E-2</v>
      </c>
      <c r="AW22" s="14">
        <v>7.5709998413315702E-2</v>
      </c>
      <c r="AX22" s="14"/>
      <c r="AY22" s="14">
        <v>0</v>
      </c>
      <c r="AZ22" s="14">
        <v>1.29289710920262E-2</v>
      </c>
      <c r="BA22" s="14">
        <v>5.0062203556421998E-2</v>
      </c>
      <c r="BB22" s="14">
        <v>3.2867226832586402E-2</v>
      </c>
      <c r="BC22" s="14">
        <v>3.57327420377015E-2</v>
      </c>
      <c r="BD22" s="14">
        <v>2.6898168012216901E-2</v>
      </c>
      <c r="BE22" s="14">
        <v>4.6125248083880598E-2</v>
      </c>
      <c r="BF22" s="14">
        <v>6.2609543519923198E-3</v>
      </c>
      <c r="BG22" s="14">
        <v>1.3865863462307801E-2</v>
      </c>
      <c r="BH22" s="14">
        <v>4.6779036076716699E-2</v>
      </c>
      <c r="BI22" s="14">
        <v>3.0863120845896101E-2</v>
      </c>
      <c r="BJ22" s="14">
        <v>7.8775335060574395E-2</v>
      </c>
      <c r="BK22" s="14">
        <v>3.8241993879110203E-2</v>
      </c>
      <c r="BL22" s="14">
        <v>0</v>
      </c>
      <c r="BM22" s="14">
        <v>6.3346820036803198E-2</v>
      </c>
      <c r="BN22" s="14">
        <v>5.7252054573940503E-2</v>
      </c>
      <c r="BO22" s="14"/>
      <c r="BP22" s="14">
        <v>3.86893106285272E-2</v>
      </c>
      <c r="BQ22" s="14">
        <v>3.5426435153773202E-2</v>
      </c>
      <c r="BR22" s="14">
        <v>2.7905064246615499E-2</v>
      </c>
      <c r="BS22" s="14">
        <v>2.52220911643476E-2</v>
      </c>
      <c r="BT22" s="14">
        <v>5.1416296222029798E-2</v>
      </c>
      <c r="BU22" s="14">
        <v>3.3889435132626898E-2</v>
      </c>
      <c r="BV22" s="14"/>
      <c r="BW22" s="14">
        <v>2.3104730093102099E-2</v>
      </c>
      <c r="BX22" s="14">
        <v>6.0425646895868101E-2</v>
      </c>
      <c r="BY22" s="14">
        <v>2.99867847013757E-2</v>
      </c>
      <c r="BZ22" s="14">
        <v>5.3613748000347898E-2</v>
      </c>
      <c r="CA22" s="14">
        <v>2.88425221208383E-2</v>
      </c>
      <c r="CB22" s="14">
        <v>1.17808395342297E-2</v>
      </c>
      <c r="CC22" s="14"/>
      <c r="CD22" s="14">
        <v>3.7054621176228097E-2</v>
      </c>
      <c r="CE22" s="14">
        <v>4.0140057011827698E-2</v>
      </c>
      <c r="CF22" s="14">
        <v>2.5746541179178802E-2</v>
      </c>
      <c r="CG22" s="14">
        <v>3.9151424018355398E-2</v>
      </c>
      <c r="CH22" s="14"/>
      <c r="CI22" s="14">
        <v>3.66750441509422E-2</v>
      </c>
      <c r="CJ22" s="14">
        <v>4.3919200782953902E-2</v>
      </c>
      <c r="CK22" s="14">
        <v>3.1772948972944297E-2</v>
      </c>
      <c r="CL22" s="14">
        <v>2.7997919397048699E-2</v>
      </c>
      <c r="CM22" s="14"/>
      <c r="CN22" s="14">
        <v>6.0301329886280598E-2</v>
      </c>
      <c r="CO22" s="14">
        <v>3.1382368575140103E-2</v>
      </c>
      <c r="CP22" s="14"/>
      <c r="CQ22" s="14">
        <v>6.9195423853274096E-2</v>
      </c>
      <c r="CR22" s="14">
        <v>3.0628373341037199E-2</v>
      </c>
    </row>
    <row r="23" spans="2:96" x14ac:dyDescent="0.3">
      <c r="B23" s="15" t="s">
        <v>153</v>
      </c>
      <c r="C23" s="14">
        <v>3.36299807028217E-2</v>
      </c>
      <c r="D23" s="14">
        <v>3.4187516049164E-2</v>
      </c>
      <c r="E23" s="14">
        <v>3.3184262736957397E-2</v>
      </c>
      <c r="F23" s="14"/>
      <c r="G23" s="14">
        <v>2.8874071250101298E-2</v>
      </c>
      <c r="H23" s="14">
        <v>4.0939369822172299E-2</v>
      </c>
      <c r="I23" s="14">
        <v>3.1637992599211399E-2</v>
      </c>
      <c r="J23" s="14">
        <v>1.6367706167954299E-2</v>
      </c>
      <c r="K23" s="14">
        <v>2.4860205859715701E-2</v>
      </c>
      <c r="L23" s="14">
        <v>5.2338976015287302E-2</v>
      </c>
      <c r="M23" s="14"/>
      <c r="N23" s="14">
        <v>4.2097910463501503E-2</v>
      </c>
      <c r="O23" s="14">
        <v>2.7032352247249501E-2</v>
      </c>
      <c r="P23" s="14">
        <v>3.3113715259434101E-2</v>
      </c>
      <c r="Q23" s="14">
        <v>3.2207007335443801E-2</v>
      </c>
      <c r="R23" s="14"/>
      <c r="S23" s="14">
        <v>2.73137896569196E-2</v>
      </c>
      <c r="T23" s="14">
        <v>4.8978691088339799E-2</v>
      </c>
      <c r="U23" s="14">
        <v>4.3893634315732899E-2</v>
      </c>
      <c r="V23" s="14">
        <v>3.2473697856671598E-2</v>
      </c>
      <c r="W23" s="14">
        <v>2.5935633388197099E-2</v>
      </c>
      <c r="X23" s="14">
        <v>4.3119358557503797E-2</v>
      </c>
      <c r="Y23" s="14">
        <v>3.7543358158427499E-2</v>
      </c>
      <c r="Z23" s="14">
        <v>0</v>
      </c>
      <c r="AA23" s="14">
        <v>1.3705684748313299E-2</v>
      </c>
      <c r="AB23" s="14">
        <v>3.3875750279866702E-2</v>
      </c>
      <c r="AC23" s="14">
        <v>5.3743687616345799E-2</v>
      </c>
      <c r="AD23" s="14">
        <v>3.5105528854443097E-2</v>
      </c>
      <c r="AE23" s="14"/>
      <c r="AF23" s="14">
        <v>5.2987210280718899E-2</v>
      </c>
      <c r="AG23" s="14">
        <v>3.4395557565690502E-2</v>
      </c>
      <c r="AH23" s="14">
        <v>2.2583704337990899E-2</v>
      </c>
      <c r="AI23" s="14">
        <v>3.3201028751508203E-2</v>
      </c>
      <c r="AJ23" s="14">
        <v>2.4294451375501298E-2</v>
      </c>
      <c r="AK23" s="14"/>
      <c r="AL23" s="14">
        <v>3.4620358982651499E-2</v>
      </c>
      <c r="AM23" s="14">
        <v>5.4510976702424198E-2</v>
      </c>
      <c r="AN23" s="14">
        <v>3.0024248823275701E-2</v>
      </c>
      <c r="AO23" s="14">
        <v>3.4209704107775303E-2</v>
      </c>
      <c r="AP23" s="14">
        <v>2.0671293368568398E-2</v>
      </c>
      <c r="AQ23" s="14">
        <v>1.69082564614709E-2</v>
      </c>
      <c r="AR23" s="14"/>
      <c r="AS23" s="14">
        <v>4.0856093207108403E-2</v>
      </c>
      <c r="AT23" s="14">
        <v>2.28680813352206E-2</v>
      </c>
      <c r="AU23" s="14">
        <v>2.9642008687088699E-2</v>
      </c>
      <c r="AV23" s="14">
        <v>3.5359906337132603E-2</v>
      </c>
      <c r="AW23" s="14">
        <v>7.6382609653203398E-2</v>
      </c>
      <c r="AX23" s="14"/>
      <c r="AY23" s="14">
        <v>0</v>
      </c>
      <c r="AZ23" s="14">
        <v>2.46323078295815E-2</v>
      </c>
      <c r="BA23" s="14">
        <v>4.8716574341182498E-2</v>
      </c>
      <c r="BB23" s="14">
        <v>5.0334805885109198E-2</v>
      </c>
      <c r="BC23" s="14">
        <v>2.8457021195304501E-2</v>
      </c>
      <c r="BD23" s="14">
        <v>5.15545208218261E-2</v>
      </c>
      <c r="BE23" s="14">
        <v>3.35962625580873E-2</v>
      </c>
      <c r="BF23" s="14">
        <v>3.6946474861083101E-2</v>
      </c>
      <c r="BG23" s="14">
        <v>8.0828502022514404E-3</v>
      </c>
      <c r="BH23" s="14">
        <v>6.4730826980914299E-2</v>
      </c>
      <c r="BI23" s="14">
        <v>2.8736387739371001E-2</v>
      </c>
      <c r="BJ23" s="14">
        <v>4.4991217659893501E-2</v>
      </c>
      <c r="BK23" s="14">
        <v>0</v>
      </c>
      <c r="BL23" s="14">
        <v>0</v>
      </c>
      <c r="BM23" s="14">
        <v>1.8036796155261402E-2</v>
      </c>
      <c r="BN23" s="14">
        <v>2.8123962055985299E-2</v>
      </c>
      <c r="BO23" s="14"/>
      <c r="BP23" s="14">
        <v>3.6926236826783899E-2</v>
      </c>
      <c r="BQ23" s="14">
        <v>2.5606807270731301E-2</v>
      </c>
      <c r="BR23" s="14">
        <v>3.90600906372294E-2</v>
      </c>
      <c r="BS23" s="14">
        <v>3.2338727018359999E-2</v>
      </c>
      <c r="BT23" s="14">
        <v>4.5310096486096497E-2</v>
      </c>
      <c r="BU23" s="14">
        <v>2.8368121136138801E-2</v>
      </c>
      <c r="BV23" s="14"/>
      <c r="BW23" s="14">
        <v>3.8506641169566001E-2</v>
      </c>
      <c r="BX23" s="14">
        <v>2.7898795138518E-2</v>
      </c>
      <c r="BY23" s="14">
        <v>3.8487382131131599E-2</v>
      </c>
      <c r="BZ23" s="14">
        <v>2.0052723314181502E-2</v>
      </c>
      <c r="CA23" s="14">
        <v>4.1537498927527797E-2</v>
      </c>
      <c r="CB23" s="14">
        <v>1.0956344676417399E-2</v>
      </c>
      <c r="CC23" s="14"/>
      <c r="CD23" s="14">
        <v>4.9578577631523603E-2</v>
      </c>
      <c r="CE23" s="14">
        <v>2.7487885632877799E-2</v>
      </c>
      <c r="CF23" s="14">
        <v>9.3580299580208904E-3</v>
      </c>
      <c r="CG23" s="14">
        <v>4.2807191393053702E-2</v>
      </c>
      <c r="CH23" s="14"/>
      <c r="CI23" s="14">
        <v>4.1120168187144902E-2</v>
      </c>
      <c r="CJ23" s="14">
        <v>3.5379510792853598E-2</v>
      </c>
      <c r="CK23" s="14">
        <v>2.8474272080583101E-2</v>
      </c>
      <c r="CL23" s="14">
        <v>5.2326341321179803E-2</v>
      </c>
      <c r="CM23" s="14"/>
      <c r="CN23" s="14">
        <v>7.1756436569877194E-2</v>
      </c>
      <c r="CO23" s="14">
        <v>2.7808798616073899E-2</v>
      </c>
      <c r="CP23" s="14"/>
      <c r="CQ23" s="14">
        <v>5.8494325497942999E-2</v>
      </c>
      <c r="CR23" s="14">
        <v>3.16571676009599E-2</v>
      </c>
    </row>
    <row r="24" spans="2:96" x14ac:dyDescent="0.3">
      <c r="B24" s="15" t="s">
        <v>154</v>
      </c>
      <c r="C24" s="14">
        <v>2.3715567199671201E-3</v>
      </c>
      <c r="D24" s="14">
        <v>3.7767015488978E-3</v>
      </c>
      <c r="E24" s="14">
        <v>1.00409162321549E-3</v>
      </c>
      <c r="F24" s="14"/>
      <c r="G24" s="14">
        <v>6.3461060937364698E-3</v>
      </c>
      <c r="H24" s="14">
        <v>2.9694864695069302E-3</v>
      </c>
      <c r="I24" s="14">
        <v>2.90009308912456E-3</v>
      </c>
      <c r="J24" s="14">
        <v>2.8875031600122301E-3</v>
      </c>
      <c r="K24" s="14">
        <v>0</v>
      </c>
      <c r="L24" s="14">
        <v>0</v>
      </c>
      <c r="M24" s="14"/>
      <c r="N24" s="14">
        <v>0</v>
      </c>
      <c r="O24" s="14">
        <v>5.3026757001454899E-3</v>
      </c>
      <c r="P24" s="14">
        <v>2.2387432314951898E-3</v>
      </c>
      <c r="Q24" s="14">
        <v>2.0303202370292798E-3</v>
      </c>
      <c r="R24" s="14"/>
      <c r="S24" s="14">
        <v>0</v>
      </c>
      <c r="T24" s="14">
        <v>0</v>
      </c>
      <c r="U24" s="14">
        <v>6.1766035285552396E-3</v>
      </c>
      <c r="V24" s="14">
        <v>0</v>
      </c>
      <c r="W24" s="14">
        <v>0</v>
      </c>
      <c r="X24" s="14">
        <v>5.6330003534640696E-3</v>
      </c>
      <c r="Y24" s="14">
        <v>0</v>
      </c>
      <c r="Z24" s="14">
        <v>0</v>
      </c>
      <c r="AA24" s="14">
        <v>8.0014432318188302E-3</v>
      </c>
      <c r="AB24" s="14">
        <v>5.4553063927325002E-3</v>
      </c>
      <c r="AC24" s="14">
        <v>0</v>
      </c>
      <c r="AD24" s="14">
        <v>0</v>
      </c>
      <c r="AE24" s="14"/>
      <c r="AF24" s="14">
        <v>0</v>
      </c>
      <c r="AG24" s="14">
        <v>2.6491015687625202E-3</v>
      </c>
      <c r="AH24" s="14">
        <v>0</v>
      </c>
      <c r="AI24" s="14">
        <v>0</v>
      </c>
      <c r="AJ24" s="14">
        <v>8.8487283987756793E-3</v>
      </c>
      <c r="AK24" s="14"/>
      <c r="AL24" s="14">
        <v>5.5733849022368501E-3</v>
      </c>
      <c r="AM24" s="14">
        <v>0</v>
      </c>
      <c r="AN24" s="14">
        <v>0</v>
      </c>
      <c r="AO24" s="14">
        <v>0</v>
      </c>
      <c r="AP24" s="14">
        <v>7.4794631899186099E-3</v>
      </c>
      <c r="AQ24" s="14">
        <v>0</v>
      </c>
      <c r="AR24" s="14"/>
      <c r="AS24" s="14">
        <v>0</v>
      </c>
      <c r="AT24" s="14">
        <v>5.9861579876040703E-3</v>
      </c>
      <c r="AU24" s="14">
        <v>1.99086438656527E-3</v>
      </c>
      <c r="AV24" s="14">
        <v>0</v>
      </c>
      <c r="AW24" s="14">
        <v>0</v>
      </c>
      <c r="AX24" s="14"/>
      <c r="AY24" s="14">
        <v>0</v>
      </c>
      <c r="AZ24" s="14">
        <v>3.7566124512468102E-2</v>
      </c>
      <c r="BA24" s="14">
        <v>0</v>
      </c>
      <c r="BB24" s="14">
        <v>0</v>
      </c>
      <c r="BC24" s="14">
        <v>0</v>
      </c>
      <c r="BD24" s="14">
        <v>0</v>
      </c>
      <c r="BE24" s="14">
        <v>0</v>
      </c>
      <c r="BF24" s="14">
        <v>0</v>
      </c>
      <c r="BG24" s="14">
        <v>0</v>
      </c>
      <c r="BH24" s="14">
        <v>0</v>
      </c>
      <c r="BI24" s="14">
        <v>5.8121521804479302E-3</v>
      </c>
      <c r="BJ24" s="14">
        <v>7.6149215899712101E-3</v>
      </c>
      <c r="BK24" s="14">
        <v>0</v>
      </c>
      <c r="BL24" s="14">
        <v>0</v>
      </c>
      <c r="BM24" s="14">
        <v>0</v>
      </c>
      <c r="BN24" s="14">
        <v>0</v>
      </c>
      <c r="BO24" s="14"/>
      <c r="BP24" s="14">
        <v>3.6477332583061202E-3</v>
      </c>
      <c r="BQ24" s="14">
        <v>3.5616120548211598E-3</v>
      </c>
      <c r="BR24" s="14">
        <v>0</v>
      </c>
      <c r="BS24" s="14">
        <v>2.6526498059487101E-3</v>
      </c>
      <c r="BT24" s="14">
        <v>0</v>
      </c>
      <c r="BU24" s="14">
        <v>0</v>
      </c>
      <c r="BV24" s="14"/>
      <c r="BW24" s="14">
        <v>0</v>
      </c>
      <c r="BX24" s="14">
        <v>0</v>
      </c>
      <c r="BY24" s="14">
        <v>0</v>
      </c>
      <c r="BZ24" s="14">
        <v>1.5015183716627301E-2</v>
      </c>
      <c r="CA24" s="14">
        <v>2.6417236204890199E-3</v>
      </c>
      <c r="CB24" s="14">
        <v>1.1765175554321499E-2</v>
      </c>
      <c r="CC24" s="14"/>
      <c r="CD24" s="14">
        <v>6.7054303409346903E-3</v>
      </c>
      <c r="CE24" s="14">
        <v>0</v>
      </c>
      <c r="CF24" s="14">
        <v>6.0288251121329304E-3</v>
      </c>
      <c r="CG24" s="14">
        <v>0</v>
      </c>
      <c r="CH24" s="14"/>
      <c r="CI24" s="14">
        <v>0</v>
      </c>
      <c r="CJ24" s="14">
        <v>2.4128904568188401E-3</v>
      </c>
      <c r="CK24" s="14">
        <v>1.7976136805910199E-3</v>
      </c>
      <c r="CL24" s="14">
        <v>1.36570227481056E-2</v>
      </c>
      <c r="CM24" s="14"/>
      <c r="CN24" s="14">
        <v>0</v>
      </c>
      <c r="CO24" s="14">
        <v>2.7441834111655299E-3</v>
      </c>
      <c r="CP24" s="14"/>
      <c r="CQ24" s="14">
        <v>0</v>
      </c>
      <c r="CR24" s="14">
        <v>2.8672523610932701E-3</v>
      </c>
    </row>
    <row r="25" spans="2:96" x14ac:dyDescent="0.3">
      <c r="B25" s="15" t="s">
        <v>155</v>
      </c>
      <c r="C25" s="20">
        <v>3.9379468427541498E-3</v>
      </c>
      <c r="D25" s="20">
        <v>1.8738327825953199E-3</v>
      </c>
      <c r="E25" s="20">
        <v>5.9687031227656801E-3</v>
      </c>
      <c r="F25" s="20"/>
      <c r="G25" s="20">
        <v>7.1861642639377303E-3</v>
      </c>
      <c r="H25" s="20">
        <v>2.89738934045478E-3</v>
      </c>
      <c r="I25" s="20">
        <v>8.7979535597580202E-3</v>
      </c>
      <c r="J25" s="20">
        <v>0</v>
      </c>
      <c r="K25" s="20">
        <v>3.6742928857065502E-3</v>
      </c>
      <c r="L25" s="20">
        <v>2.0554650886536502E-3</v>
      </c>
      <c r="M25" s="20"/>
      <c r="N25" s="20">
        <v>3.4238335940038598E-3</v>
      </c>
      <c r="O25" s="20">
        <v>0</v>
      </c>
      <c r="P25" s="20">
        <v>2.2550448214428E-3</v>
      </c>
      <c r="Q25" s="20">
        <v>1.0104466852920799E-2</v>
      </c>
      <c r="R25" s="20"/>
      <c r="S25" s="20">
        <v>3.30228097275352E-3</v>
      </c>
      <c r="T25" s="20">
        <v>0</v>
      </c>
      <c r="U25" s="20">
        <v>0</v>
      </c>
      <c r="V25" s="20">
        <v>5.4488902195192097E-3</v>
      </c>
      <c r="W25" s="20">
        <v>0</v>
      </c>
      <c r="X25" s="20">
        <v>1.57073623085035E-2</v>
      </c>
      <c r="Y25" s="20">
        <v>0</v>
      </c>
      <c r="Z25" s="20">
        <v>0</v>
      </c>
      <c r="AA25" s="20">
        <v>4.5983546454954399E-3</v>
      </c>
      <c r="AB25" s="20">
        <v>5.74510934734583E-3</v>
      </c>
      <c r="AC25" s="20">
        <v>1.0922857077883499E-2</v>
      </c>
      <c r="AD25" s="20">
        <v>0</v>
      </c>
      <c r="AE25" s="20"/>
      <c r="AF25" s="20">
        <v>0</v>
      </c>
      <c r="AG25" s="20">
        <v>1.47029071249374E-3</v>
      </c>
      <c r="AH25" s="20">
        <v>5.6187829837289699E-3</v>
      </c>
      <c r="AI25" s="20">
        <v>0</v>
      </c>
      <c r="AJ25" s="20">
        <v>8.63388724025713E-3</v>
      </c>
      <c r="AK25" s="20"/>
      <c r="AL25" s="20">
        <v>0</v>
      </c>
      <c r="AM25" s="20">
        <v>0</v>
      </c>
      <c r="AN25" s="20">
        <v>9.9441828005766494E-3</v>
      </c>
      <c r="AO25" s="20">
        <v>0</v>
      </c>
      <c r="AP25" s="20">
        <v>7.2978668673281998E-3</v>
      </c>
      <c r="AQ25" s="20">
        <v>1.7321549163529099E-2</v>
      </c>
      <c r="AR25" s="20"/>
      <c r="AS25" s="20">
        <v>6.4825952465030704E-3</v>
      </c>
      <c r="AT25" s="20">
        <v>2.1177781064844799E-3</v>
      </c>
      <c r="AU25" s="20">
        <v>7.84194180618265E-3</v>
      </c>
      <c r="AV25" s="20">
        <v>0</v>
      </c>
      <c r="AW25" s="20">
        <v>0</v>
      </c>
      <c r="AX25" s="20"/>
      <c r="AY25" s="20">
        <v>0</v>
      </c>
      <c r="AZ25" s="20">
        <v>2.7238143299890102E-2</v>
      </c>
      <c r="BA25" s="20">
        <v>0</v>
      </c>
      <c r="BB25" s="20">
        <v>8.70053422593727E-3</v>
      </c>
      <c r="BC25" s="20">
        <v>0</v>
      </c>
      <c r="BD25" s="20">
        <v>4.9258219650142104E-3</v>
      </c>
      <c r="BE25" s="20">
        <v>5.4421889088267601E-3</v>
      </c>
      <c r="BF25" s="20">
        <v>0</v>
      </c>
      <c r="BG25" s="20">
        <v>0</v>
      </c>
      <c r="BH25" s="20">
        <v>0</v>
      </c>
      <c r="BI25" s="20">
        <v>0</v>
      </c>
      <c r="BJ25" s="20">
        <v>0</v>
      </c>
      <c r="BK25" s="20">
        <v>0</v>
      </c>
      <c r="BL25" s="20">
        <v>1.85222216255298E-2</v>
      </c>
      <c r="BM25" s="20">
        <v>1.9668116825938501E-2</v>
      </c>
      <c r="BN25" s="20">
        <v>0</v>
      </c>
      <c r="BO25" s="20"/>
      <c r="BP25" s="20">
        <v>1.9221601166195001E-3</v>
      </c>
      <c r="BQ25" s="20">
        <v>3.4804791910169699E-3</v>
      </c>
      <c r="BR25" s="20">
        <v>3.5672408863915098E-3</v>
      </c>
      <c r="BS25" s="20">
        <v>0</v>
      </c>
      <c r="BT25" s="20">
        <v>1.38199064721181E-2</v>
      </c>
      <c r="BU25" s="20">
        <v>1.13955346993505E-2</v>
      </c>
      <c r="BV25" s="20"/>
      <c r="BW25" s="20">
        <v>2.4027340440997799E-3</v>
      </c>
      <c r="BX25" s="20">
        <v>4.6306990487225098E-3</v>
      </c>
      <c r="BY25" s="20">
        <v>7.1883587622824999E-3</v>
      </c>
      <c r="BZ25" s="20">
        <v>1.64361132019929E-2</v>
      </c>
      <c r="CA25" s="20">
        <v>0</v>
      </c>
      <c r="CB25" s="20">
        <v>0</v>
      </c>
      <c r="CC25" s="20"/>
      <c r="CD25" s="20">
        <v>2.1931366868474201E-3</v>
      </c>
      <c r="CE25" s="20">
        <v>0</v>
      </c>
      <c r="CF25" s="20">
        <v>1.04823854277727E-2</v>
      </c>
      <c r="CG25" s="20">
        <v>7.06797527418738E-3</v>
      </c>
      <c r="CH25" s="20"/>
      <c r="CI25" s="20">
        <v>2.9518866786358501E-3</v>
      </c>
      <c r="CJ25" s="20">
        <v>0</v>
      </c>
      <c r="CK25" s="20">
        <v>3.4764086326958699E-3</v>
      </c>
      <c r="CL25" s="20">
        <v>2.30567039948801E-2</v>
      </c>
      <c r="CM25" s="20"/>
      <c r="CN25" s="20">
        <v>4.3014329601594901E-3</v>
      </c>
      <c r="CO25" s="20">
        <v>2.7389379726903899E-3</v>
      </c>
      <c r="CP25" s="20"/>
      <c r="CQ25" s="20">
        <v>0</v>
      </c>
      <c r="CR25" s="20">
        <v>4.0978447211242096E-3</v>
      </c>
    </row>
    <row r="26" spans="2:96" x14ac:dyDescent="0.3">
      <c r="B26" s="16"/>
    </row>
    <row r="27" spans="2:96" x14ac:dyDescent="0.3">
      <c r="B27" t="s">
        <v>116</v>
      </c>
    </row>
    <row r="28" spans="2:96" x14ac:dyDescent="0.3">
      <c r="B28" t="s">
        <v>117</v>
      </c>
    </row>
    <row r="30" spans="2:96" x14ac:dyDescent="0.3">
      <c r="B30"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R2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157</v>
      </c>
      <c r="C9" s="14">
        <v>0.336995519474868</v>
      </c>
      <c r="D9" s="14">
        <v>0.311069929072812</v>
      </c>
      <c r="E9" s="14">
        <v>0.36127764944427798</v>
      </c>
      <c r="F9" s="14"/>
      <c r="G9" s="14">
        <v>0.20997737319846299</v>
      </c>
      <c r="H9" s="14">
        <v>0.29346044923894399</v>
      </c>
      <c r="I9" s="14">
        <v>0.35434095376251001</v>
      </c>
      <c r="J9" s="14">
        <v>0.36840901374739299</v>
      </c>
      <c r="K9" s="14">
        <v>0.434012825482119</v>
      </c>
      <c r="L9" s="14">
        <v>0.35169921256959302</v>
      </c>
      <c r="M9" s="14"/>
      <c r="N9" s="14">
        <v>0.33885795000812302</v>
      </c>
      <c r="O9" s="14">
        <v>0.35753989012788401</v>
      </c>
      <c r="P9" s="14">
        <v>0.325732089364488</v>
      </c>
      <c r="Q9" s="14">
        <v>0.319615515966643</v>
      </c>
      <c r="R9" s="14"/>
      <c r="S9" s="14">
        <v>0.26300402663098399</v>
      </c>
      <c r="T9" s="14">
        <v>0.36726099179636601</v>
      </c>
      <c r="U9" s="14">
        <v>0.34217393507092603</v>
      </c>
      <c r="V9" s="14">
        <v>0.35238844536733999</v>
      </c>
      <c r="W9" s="14">
        <v>0.36444055553483701</v>
      </c>
      <c r="X9" s="14">
        <v>0.318652283742686</v>
      </c>
      <c r="Y9" s="14">
        <v>0.28292350955658502</v>
      </c>
      <c r="Z9" s="14">
        <v>0.33428166757281702</v>
      </c>
      <c r="AA9" s="14">
        <v>0.30550102754574299</v>
      </c>
      <c r="AB9" s="14">
        <v>0.31944542898622103</v>
      </c>
      <c r="AC9" s="14">
        <v>0.49611301304660399</v>
      </c>
      <c r="AD9" s="14">
        <v>0.53349312669640003</v>
      </c>
      <c r="AE9" s="14"/>
      <c r="AF9" s="14">
        <v>0.37426087297992799</v>
      </c>
      <c r="AG9" s="14">
        <v>0.333336988757159</v>
      </c>
      <c r="AH9" s="14">
        <v>0.36877043244668201</v>
      </c>
      <c r="AI9" s="14">
        <v>0.29100434572980299</v>
      </c>
      <c r="AJ9" s="14">
        <v>0.29850201358367601</v>
      </c>
      <c r="AK9" s="14"/>
      <c r="AL9" s="14">
        <v>0.31841964758146102</v>
      </c>
      <c r="AM9" s="14">
        <v>0.369877018089037</v>
      </c>
      <c r="AN9" s="14">
        <v>0.35073648941400098</v>
      </c>
      <c r="AO9" s="14">
        <v>0.32174031034017198</v>
      </c>
      <c r="AP9" s="14">
        <v>0.32476607907124799</v>
      </c>
      <c r="AQ9" s="14">
        <v>0.34634104890962503</v>
      </c>
      <c r="AR9" s="14"/>
      <c r="AS9" s="14">
        <v>0.35268160335113302</v>
      </c>
      <c r="AT9" s="14">
        <v>0.31833494693310299</v>
      </c>
      <c r="AU9" s="14">
        <v>0.34455383758371599</v>
      </c>
      <c r="AV9" s="14">
        <v>0.33950057706049203</v>
      </c>
      <c r="AW9" s="14">
        <v>0.28626641648138801</v>
      </c>
      <c r="AX9" s="14"/>
      <c r="AY9" s="14">
        <v>0.402408671244738</v>
      </c>
      <c r="AZ9" s="14">
        <v>0.44077236787716301</v>
      </c>
      <c r="BA9" s="14">
        <v>0.28439203162566401</v>
      </c>
      <c r="BB9" s="14">
        <v>0.34298267323818099</v>
      </c>
      <c r="BC9" s="14">
        <v>0.304224658816445</v>
      </c>
      <c r="BD9" s="14">
        <v>0.39415407042675599</v>
      </c>
      <c r="BE9" s="14">
        <v>0.281100360435659</v>
      </c>
      <c r="BF9" s="14">
        <v>0.38164722823985597</v>
      </c>
      <c r="BG9" s="14">
        <v>0.36648815864078899</v>
      </c>
      <c r="BH9" s="14">
        <v>0.437723423949963</v>
      </c>
      <c r="BI9" s="14">
        <v>0.31913573701497799</v>
      </c>
      <c r="BJ9" s="14">
        <v>0.33324720993361201</v>
      </c>
      <c r="BK9" s="14">
        <v>0.34222882042333203</v>
      </c>
      <c r="BL9" s="14">
        <v>0.33239415276081002</v>
      </c>
      <c r="BM9" s="14">
        <v>0.31036163041340697</v>
      </c>
      <c r="BN9" s="14">
        <v>0.277432561238666</v>
      </c>
      <c r="BO9" s="14"/>
      <c r="BP9" s="14">
        <v>0.29417738776832503</v>
      </c>
      <c r="BQ9" s="14">
        <v>0.34510476491542402</v>
      </c>
      <c r="BR9" s="14">
        <v>0.326248719149554</v>
      </c>
      <c r="BS9" s="14">
        <v>0.344769093642953</v>
      </c>
      <c r="BT9" s="14">
        <v>0.39066764438257801</v>
      </c>
      <c r="BU9" s="14">
        <v>0.39365691594643198</v>
      </c>
      <c r="BV9" s="14"/>
      <c r="BW9" s="14">
        <v>0.38449404835023898</v>
      </c>
      <c r="BX9" s="14">
        <v>0.32857633874645098</v>
      </c>
      <c r="BY9" s="14">
        <v>0.30340072042482902</v>
      </c>
      <c r="BZ9" s="14">
        <v>0.320579029038351</v>
      </c>
      <c r="CA9" s="14">
        <v>0.307573758117897</v>
      </c>
      <c r="CB9" s="14">
        <v>0.211915060142569</v>
      </c>
      <c r="CC9" s="14"/>
      <c r="CD9" s="14">
        <v>0.28231132542930099</v>
      </c>
      <c r="CE9" s="14">
        <v>0.39424753575217097</v>
      </c>
      <c r="CF9" s="14">
        <v>0.32946129801727803</v>
      </c>
      <c r="CG9" s="14">
        <v>0.339358126123395</v>
      </c>
      <c r="CH9" s="14"/>
      <c r="CI9" s="14">
        <v>0.36910349382854002</v>
      </c>
      <c r="CJ9" s="14">
        <v>0.331772062657753</v>
      </c>
      <c r="CK9" s="14">
        <v>0.33051212311856598</v>
      </c>
      <c r="CL9" s="14">
        <v>0.32224602235823402</v>
      </c>
      <c r="CM9" s="14"/>
      <c r="CN9" s="14">
        <v>0.29905815894339899</v>
      </c>
      <c r="CO9" s="14">
        <v>0.34173833802532</v>
      </c>
      <c r="CP9" s="14"/>
      <c r="CQ9" s="14">
        <v>0.33020634415948003</v>
      </c>
      <c r="CR9" s="14">
        <v>0.34116855323440298</v>
      </c>
    </row>
    <row r="10" spans="2:96" x14ac:dyDescent="0.3">
      <c r="B10" s="15" t="s">
        <v>158</v>
      </c>
      <c r="C10" s="14">
        <v>0.33101677640042798</v>
      </c>
      <c r="D10" s="14">
        <v>0.33881456887921602</v>
      </c>
      <c r="E10" s="14">
        <v>0.32436998337649903</v>
      </c>
      <c r="F10" s="14"/>
      <c r="G10" s="14">
        <v>0.23745329391439399</v>
      </c>
      <c r="H10" s="14">
        <v>0.21033550125952799</v>
      </c>
      <c r="I10" s="14">
        <v>0.28318451085965302</v>
      </c>
      <c r="J10" s="14">
        <v>0.32027011758427298</v>
      </c>
      <c r="K10" s="14">
        <v>0.42373558436202802</v>
      </c>
      <c r="L10" s="14">
        <v>0.476569020889058</v>
      </c>
      <c r="M10" s="14"/>
      <c r="N10" s="14">
        <v>0.31953541966730598</v>
      </c>
      <c r="O10" s="14">
        <v>0.31600755605514502</v>
      </c>
      <c r="P10" s="14">
        <v>0.345641954906037</v>
      </c>
      <c r="Q10" s="14">
        <v>0.34601760124053499</v>
      </c>
      <c r="R10" s="14"/>
      <c r="S10" s="14">
        <v>0.16496458426876701</v>
      </c>
      <c r="T10" s="14">
        <v>0.36525770874532598</v>
      </c>
      <c r="U10" s="14">
        <v>0.42303511475315803</v>
      </c>
      <c r="V10" s="14">
        <v>0.32092903770214198</v>
      </c>
      <c r="W10" s="14">
        <v>0.40626153851216701</v>
      </c>
      <c r="X10" s="14">
        <v>0.40584108506424499</v>
      </c>
      <c r="Y10" s="14">
        <v>0.34757989859964999</v>
      </c>
      <c r="Z10" s="14">
        <v>0.30589719008891397</v>
      </c>
      <c r="AA10" s="14">
        <v>0.341918406318443</v>
      </c>
      <c r="AB10" s="14">
        <v>0.33125392133894399</v>
      </c>
      <c r="AC10" s="14">
        <v>0.259635256189303</v>
      </c>
      <c r="AD10" s="14">
        <v>0.41239168798895898</v>
      </c>
      <c r="AE10" s="14"/>
      <c r="AF10" s="14">
        <v>0.40233621595093799</v>
      </c>
      <c r="AG10" s="14">
        <v>0.27924920289027999</v>
      </c>
      <c r="AH10" s="14">
        <v>0.35667768097234898</v>
      </c>
      <c r="AI10" s="14">
        <v>0.404650346109305</v>
      </c>
      <c r="AJ10" s="14">
        <v>0.24250982843931901</v>
      </c>
      <c r="AK10" s="14"/>
      <c r="AL10" s="14">
        <v>0.24476990765675399</v>
      </c>
      <c r="AM10" s="14">
        <v>0.37107897969077502</v>
      </c>
      <c r="AN10" s="14">
        <v>0.358147428960577</v>
      </c>
      <c r="AO10" s="14">
        <v>0.419567046065914</v>
      </c>
      <c r="AP10" s="14">
        <v>0.24656952579578101</v>
      </c>
      <c r="AQ10" s="14">
        <v>0.31342737641738699</v>
      </c>
      <c r="AR10" s="14"/>
      <c r="AS10" s="14">
        <v>0.39672133400781601</v>
      </c>
      <c r="AT10" s="14">
        <v>0.35164886383110899</v>
      </c>
      <c r="AU10" s="14">
        <v>0.26804080997998903</v>
      </c>
      <c r="AV10" s="14">
        <v>0.21230174795238099</v>
      </c>
      <c r="AW10" s="14">
        <v>0.19908666954878099</v>
      </c>
      <c r="AX10" s="14"/>
      <c r="AY10" s="14">
        <v>0.35645087308510898</v>
      </c>
      <c r="AZ10" s="14">
        <v>0.24734525828829801</v>
      </c>
      <c r="BA10" s="14">
        <v>0.367974961825414</v>
      </c>
      <c r="BB10" s="14">
        <v>0.31479393244269299</v>
      </c>
      <c r="BC10" s="14">
        <v>0.371155019777753</v>
      </c>
      <c r="BD10" s="14">
        <v>0.34253521563495198</v>
      </c>
      <c r="BE10" s="14">
        <v>0.35512893957992803</v>
      </c>
      <c r="BF10" s="14">
        <v>0.35702523941258701</v>
      </c>
      <c r="BG10" s="14">
        <v>0.37206360565839902</v>
      </c>
      <c r="BH10" s="14">
        <v>0.21501426464277201</v>
      </c>
      <c r="BI10" s="14">
        <v>0.30593905848627501</v>
      </c>
      <c r="BJ10" s="14">
        <v>0.375984965220651</v>
      </c>
      <c r="BK10" s="14">
        <v>0.41999359920969098</v>
      </c>
      <c r="BL10" s="14">
        <v>0.349316761953058</v>
      </c>
      <c r="BM10" s="14">
        <v>0.27942707788321802</v>
      </c>
      <c r="BN10" s="14">
        <v>0.17292987137309199</v>
      </c>
      <c r="BO10" s="14"/>
      <c r="BP10" s="14">
        <v>0.197886051376682</v>
      </c>
      <c r="BQ10" s="14">
        <v>0.34599600018978899</v>
      </c>
      <c r="BR10" s="14">
        <v>0.31228957649410199</v>
      </c>
      <c r="BS10" s="14">
        <v>0.37501130907795999</v>
      </c>
      <c r="BT10" s="14">
        <v>0.44730723791052301</v>
      </c>
      <c r="BU10" s="14">
        <v>0.54668427526013597</v>
      </c>
      <c r="BV10" s="14"/>
      <c r="BW10" s="14">
        <v>0.39937621911932603</v>
      </c>
      <c r="BX10" s="14">
        <v>0.34740424421573801</v>
      </c>
      <c r="BY10" s="14">
        <v>0.26477050820382397</v>
      </c>
      <c r="BZ10" s="14">
        <v>0.26801875560458999</v>
      </c>
      <c r="CA10" s="14">
        <v>0.262496040193748</v>
      </c>
      <c r="CB10" s="14">
        <v>0.20494319403480901</v>
      </c>
      <c r="CC10" s="14"/>
      <c r="CD10" s="14">
        <v>0.22495330764054</v>
      </c>
      <c r="CE10" s="14">
        <v>0.326841466019062</v>
      </c>
      <c r="CF10" s="14">
        <v>0.300113658765227</v>
      </c>
      <c r="CG10" s="14">
        <v>0.42208285954507302</v>
      </c>
      <c r="CH10" s="14"/>
      <c r="CI10" s="14">
        <v>0.36129175073745401</v>
      </c>
      <c r="CJ10" s="14">
        <v>0.27789591459088098</v>
      </c>
      <c r="CK10" s="14">
        <v>0.34379070380133298</v>
      </c>
      <c r="CL10" s="14">
        <v>0.30602224597329297</v>
      </c>
      <c r="CM10" s="14"/>
      <c r="CN10" s="14">
        <v>0.25971243562715601</v>
      </c>
      <c r="CO10" s="14">
        <v>0.34351004428797799</v>
      </c>
      <c r="CP10" s="14"/>
      <c r="CQ10" s="14">
        <v>0.28302112204222402</v>
      </c>
      <c r="CR10" s="14">
        <v>0.34115706671247098</v>
      </c>
    </row>
    <row r="11" spans="2:96" ht="28.8" x14ac:dyDescent="0.3">
      <c r="B11" s="15" t="s">
        <v>159</v>
      </c>
      <c r="C11" s="14">
        <v>0.31935076331126699</v>
      </c>
      <c r="D11" s="14">
        <v>0.31117589456882</v>
      </c>
      <c r="E11" s="14">
        <v>0.32740687407243901</v>
      </c>
      <c r="F11" s="14"/>
      <c r="G11" s="14">
        <v>0.23083454424054101</v>
      </c>
      <c r="H11" s="14">
        <v>0.20522075480260299</v>
      </c>
      <c r="I11" s="14">
        <v>0.24816008377927201</v>
      </c>
      <c r="J11" s="14">
        <v>0.337552847680963</v>
      </c>
      <c r="K11" s="14">
        <v>0.431021871616242</v>
      </c>
      <c r="L11" s="14">
        <v>0.43901675895472297</v>
      </c>
      <c r="M11" s="14"/>
      <c r="N11" s="14">
        <v>0.27819071060553002</v>
      </c>
      <c r="O11" s="14">
        <v>0.29656247741286101</v>
      </c>
      <c r="P11" s="14">
        <v>0.337896653094446</v>
      </c>
      <c r="Q11" s="14">
        <v>0.37090528159872399</v>
      </c>
      <c r="R11" s="14"/>
      <c r="S11" s="14">
        <v>0.20619471111377599</v>
      </c>
      <c r="T11" s="14">
        <v>0.31510679616357501</v>
      </c>
      <c r="U11" s="14">
        <v>0.33970124841574001</v>
      </c>
      <c r="V11" s="14">
        <v>0.33287877641047098</v>
      </c>
      <c r="W11" s="14">
        <v>0.322360293611549</v>
      </c>
      <c r="X11" s="14">
        <v>0.29045709481707199</v>
      </c>
      <c r="Y11" s="14">
        <v>0.34577734855783898</v>
      </c>
      <c r="Z11" s="14">
        <v>0.35473564233715799</v>
      </c>
      <c r="AA11" s="14">
        <v>0.32291647903993997</v>
      </c>
      <c r="AB11" s="14">
        <v>0.38733916871437002</v>
      </c>
      <c r="AC11" s="14">
        <v>0.40570267966625101</v>
      </c>
      <c r="AD11" s="14">
        <v>0.37299467661326502</v>
      </c>
      <c r="AE11" s="14"/>
      <c r="AF11" s="14">
        <v>0.35636239563266098</v>
      </c>
      <c r="AG11" s="14">
        <v>0.278034600981167</v>
      </c>
      <c r="AH11" s="14">
        <v>0.33789545556324602</v>
      </c>
      <c r="AI11" s="14">
        <v>0.38166768928484202</v>
      </c>
      <c r="AJ11" s="14">
        <v>0.32491969155220002</v>
      </c>
      <c r="AK11" s="14"/>
      <c r="AL11" s="14">
        <v>0.244884283544059</v>
      </c>
      <c r="AM11" s="14">
        <v>0.34004025720876102</v>
      </c>
      <c r="AN11" s="14">
        <v>0.29901082032083898</v>
      </c>
      <c r="AO11" s="14">
        <v>0.37461682160980198</v>
      </c>
      <c r="AP11" s="14">
        <v>0.36073761879989302</v>
      </c>
      <c r="AQ11" s="14">
        <v>0.38301696723078499</v>
      </c>
      <c r="AR11" s="14"/>
      <c r="AS11" s="14">
        <v>0.39385145326517101</v>
      </c>
      <c r="AT11" s="14">
        <v>0.33536481852557498</v>
      </c>
      <c r="AU11" s="14">
        <v>0.28236747191091299</v>
      </c>
      <c r="AV11" s="14">
        <v>0.24003923986447701</v>
      </c>
      <c r="AW11" s="14">
        <v>0.13753311467475199</v>
      </c>
      <c r="AX11" s="14"/>
      <c r="AY11" s="14">
        <v>0.48910143791510402</v>
      </c>
      <c r="AZ11" s="14">
        <v>0.29120748553558301</v>
      </c>
      <c r="BA11" s="14">
        <v>0.42044634252029101</v>
      </c>
      <c r="BB11" s="14">
        <v>0.36901800301591398</v>
      </c>
      <c r="BC11" s="14">
        <v>0.38257541943481799</v>
      </c>
      <c r="BD11" s="14">
        <v>0.288818809802739</v>
      </c>
      <c r="BE11" s="14">
        <v>0.30294186104812199</v>
      </c>
      <c r="BF11" s="14">
        <v>0.36693364478811202</v>
      </c>
      <c r="BG11" s="14">
        <v>0.35581043536713403</v>
      </c>
      <c r="BH11" s="14">
        <v>0.37590387537130998</v>
      </c>
      <c r="BI11" s="14">
        <v>0.28829906694489799</v>
      </c>
      <c r="BJ11" s="14">
        <v>0.24084510944485299</v>
      </c>
      <c r="BK11" s="14">
        <v>0.302335780589784</v>
      </c>
      <c r="BL11" s="14">
        <v>0.16791627688851099</v>
      </c>
      <c r="BM11" s="14">
        <v>0.264169253819244</v>
      </c>
      <c r="BN11" s="14">
        <v>0.18065657978739399</v>
      </c>
      <c r="BO11" s="14"/>
      <c r="BP11" s="14">
        <v>0.26352806097894899</v>
      </c>
      <c r="BQ11" s="14">
        <v>0.32498822612790801</v>
      </c>
      <c r="BR11" s="14">
        <v>0.33701677143376002</v>
      </c>
      <c r="BS11" s="14">
        <v>0.391926157009861</v>
      </c>
      <c r="BT11" s="14">
        <v>0.26064148816197102</v>
      </c>
      <c r="BU11" s="14">
        <v>0.35267450591962302</v>
      </c>
      <c r="BV11" s="14"/>
      <c r="BW11" s="14">
        <v>0.37103092407402599</v>
      </c>
      <c r="BX11" s="14">
        <v>0.31232539153639099</v>
      </c>
      <c r="BY11" s="14">
        <v>0.31484780816160102</v>
      </c>
      <c r="BZ11" s="14">
        <v>0.33092854257955001</v>
      </c>
      <c r="CA11" s="14">
        <v>0.22802011388944099</v>
      </c>
      <c r="CB11" s="14">
        <v>0.276441577125561</v>
      </c>
      <c r="CC11" s="14"/>
      <c r="CD11" s="14">
        <v>0.218131515274467</v>
      </c>
      <c r="CE11" s="14">
        <v>0.30464409312600199</v>
      </c>
      <c r="CF11" s="14">
        <v>0.356523231719584</v>
      </c>
      <c r="CG11" s="14">
        <v>0.34088900896619501</v>
      </c>
      <c r="CH11" s="14"/>
      <c r="CI11" s="14">
        <v>0.33496544742294998</v>
      </c>
      <c r="CJ11" s="14">
        <v>0.28922250794003701</v>
      </c>
      <c r="CK11" s="14">
        <v>0.332852807627325</v>
      </c>
      <c r="CL11" s="14">
        <v>0.25528024963072499</v>
      </c>
      <c r="CM11" s="14"/>
      <c r="CN11" s="14">
        <v>0.245998487511733</v>
      </c>
      <c r="CO11" s="14">
        <v>0.33127914986180701</v>
      </c>
      <c r="CP11" s="14"/>
      <c r="CQ11" s="14">
        <v>0.297685724937581</v>
      </c>
      <c r="CR11" s="14">
        <v>0.326237004742996</v>
      </c>
    </row>
    <row r="12" spans="2:96" ht="28.8" x14ac:dyDescent="0.3">
      <c r="B12" s="15" t="s">
        <v>160</v>
      </c>
      <c r="C12" s="14">
        <v>0.30953271034923502</v>
      </c>
      <c r="D12" s="14">
        <v>0.278709141242721</v>
      </c>
      <c r="E12" s="14">
        <v>0.340601120705884</v>
      </c>
      <c r="F12" s="14"/>
      <c r="G12" s="14">
        <v>0.32916894857455298</v>
      </c>
      <c r="H12" s="14">
        <v>0.37796579025617</v>
      </c>
      <c r="I12" s="14">
        <v>0.33031316318919901</v>
      </c>
      <c r="J12" s="14">
        <v>0.32308757015327499</v>
      </c>
      <c r="K12" s="14">
        <v>0.26281236895229798</v>
      </c>
      <c r="L12" s="14">
        <v>0.24427142826655199</v>
      </c>
      <c r="M12" s="14"/>
      <c r="N12" s="14">
        <v>0.28693440302571399</v>
      </c>
      <c r="O12" s="14">
        <v>0.34438414574542597</v>
      </c>
      <c r="P12" s="14">
        <v>0.30210475858862701</v>
      </c>
      <c r="Q12" s="14">
        <v>0.30409961865051799</v>
      </c>
      <c r="R12" s="14"/>
      <c r="S12" s="14">
        <v>0.426576399749445</v>
      </c>
      <c r="T12" s="14">
        <v>0.30771283896090001</v>
      </c>
      <c r="U12" s="14">
        <v>0.361257189765884</v>
      </c>
      <c r="V12" s="14">
        <v>0.27496572929401297</v>
      </c>
      <c r="W12" s="14">
        <v>0.214559558025845</v>
      </c>
      <c r="X12" s="14">
        <v>0.29114851304439099</v>
      </c>
      <c r="Y12" s="14">
        <v>0.29119180265769401</v>
      </c>
      <c r="Z12" s="14">
        <v>0.28511228729929</v>
      </c>
      <c r="AA12" s="14">
        <v>0.31058392392162099</v>
      </c>
      <c r="AB12" s="14">
        <v>0.27978919378141398</v>
      </c>
      <c r="AC12" s="14">
        <v>0.246242715752334</v>
      </c>
      <c r="AD12" s="14">
        <v>0.28522873232087198</v>
      </c>
      <c r="AE12" s="14"/>
      <c r="AF12" s="14">
        <v>0.254226231307146</v>
      </c>
      <c r="AG12" s="14">
        <v>0.36026716607361797</v>
      </c>
      <c r="AH12" s="14">
        <v>0.34262339994263602</v>
      </c>
      <c r="AI12" s="14">
        <v>0.23383422869580001</v>
      </c>
      <c r="AJ12" s="14">
        <v>0.32843996731871999</v>
      </c>
      <c r="AK12" s="14"/>
      <c r="AL12" s="14">
        <v>0.36972245396221398</v>
      </c>
      <c r="AM12" s="14">
        <v>0.288842397673581</v>
      </c>
      <c r="AN12" s="14">
        <v>0.34512134109170001</v>
      </c>
      <c r="AO12" s="14">
        <v>0.231207010594639</v>
      </c>
      <c r="AP12" s="14">
        <v>0.34214054221000101</v>
      </c>
      <c r="AQ12" s="14">
        <v>0.32587514969713299</v>
      </c>
      <c r="AR12" s="14"/>
      <c r="AS12" s="14">
        <v>0.27377979417575099</v>
      </c>
      <c r="AT12" s="14">
        <v>0.30636522256016802</v>
      </c>
      <c r="AU12" s="14">
        <v>0.36912711960633199</v>
      </c>
      <c r="AV12" s="14">
        <v>0.30778083957899499</v>
      </c>
      <c r="AW12" s="14">
        <v>0.356575272590618</v>
      </c>
      <c r="AX12" s="14"/>
      <c r="AY12" s="14">
        <v>0.215809442945088</v>
      </c>
      <c r="AZ12" s="14">
        <v>0.25429441737188502</v>
      </c>
      <c r="BA12" s="14">
        <v>0.29267993673975101</v>
      </c>
      <c r="BB12" s="14">
        <v>0.36253906503372002</v>
      </c>
      <c r="BC12" s="14">
        <v>0.319393253826109</v>
      </c>
      <c r="BD12" s="14">
        <v>0.31870896102193202</v>
      </c>
      <c r="BE12" s="14">
        <v>0.334613462871371</v>
      </c>
      <c r="BF12" s="14">
        <v>0.31614031168682</v>
      </c>
      <c r="BG12" s="14">
        <v>0.35730342262373899</v>
      </c>
      <c r="BH12" s="14">
        <v>0.36169814486415502</v>
      </c>
      <c r="BI12" s="14">
        <v>0.31869469116504101</v>
      </c>
      <c r="BJ12" s="14">
        <v>0.27082293330661</v>
      </c>
      <c r="BK12" s="14">
        <v>0.21852814949624499</v>
      </c>
      <c r="BL12" s="14">
        <v>0.20052202357740201</v>
      </c>
      <c r="BM12" s="14">
        <v>0.26624219889801698</v>
      </c>
      <c r="BN12" s="14">
        <v>0.28065849356718398</v>
      </c>
      <c r="BO12" s="14"/>
      <c r="BP12" s="14">
        <v>0.38562493379040302</v>
      </c>
      <c r="BQ12" s="14">
        <v>0.300162733852813</v>
      </c>
      <c r="BR12" s="14">
        <v>0.28926995008286999</v>
      </c>
      <c r="BS12" s="14">
        <v>0.28692857358554902</v>
      </c>
      <c r="BT12" s="14">
        <v>0.239106628927718</v>
      </c>
      <c r="BU12" s="14">
        <v>0.287567029358752</v>
      </c>
      <c r="BV12" s="14"/>
      <c r="BW12" s="14">
        <v>0.241450379201675</v>
      </c>
      <c r="BX12" s="14">
        <v>0.273424833280838</v>
      </c>
      <c r="BY12" s="14">
        <v>0.34418890513446798</v>
      </c>
      <c r="BZ12" s="14">
        <v>0.30530497894990699</v>
      </c>
      <c r="CA12" s="14">
        <v>0.47542055184012399</v>
      </c>
      <c r="CB12" s="14">
        <v>0.34582475022861903</v>
      </c>
      <c r="CC12" s="14"/>
      <c r="CD12" s="14">
        <v>0.41622994380745199</v>
      </c>
      <c r="CE12" s="14">
        <v>0.28439102946373102</v>
      </c>
      <c r="CF12" s="14">
        <v>0.35579105131049898</v>
      </c>
      <c r="CG12" s="14">
        <v>0.22697720449286901</v>
      </c>
      <c r="CH12" s="14"/>
      <c r="CI12" s="14">
        <v>0.28347112160215998</v>
      </c>
      <c r="CJ12" s="14">
        <v>0.28969987220425902</v>
      </c>
      <c r="CK12" s="14">
        <v>0.321411926588275</v>
      </c>
      <c r="CL12" s="14">
        <v>0.34033560113763101</v>
      </c>
      <c r="CM12" s="14"/>
      <c r="CN12" s="14">
        <v>0.30156377192737299</v>
      </c>
      <c r="CO12" s="14">
        <v>0.31158367118601898</v>
      </c>
      <c r="CP12" s="14"/>
      <c r="CQ12" s="14">
        <v>0.295263563194472</v>
      </c>
      <c r="CR12" s="14">
        <v>0.30684437622759902</v>
      </c>
    </row>
    <row r="13" spans="2:96" ht="28.8" x14ac:dyDescent="0.3">
      <c r="B13" s="15" t="s">
        <v>161</v>
      </c>
      <c r="C13" s="14">
        <v>0.27879156708235298</v>
      </c>
      <c r="D13" s="14">
        <v>0.29799321485612201</v>
      </c>
      <c r="E13" s="14">
        <v>0.25877568260719602</v>
      </c>
      <c r="F13" s="14"/>
      <c r="G13" s="14">
        <v>0.24151595132426801</v>
      </c>
      <c r="H13" s="14">
        <v>0.30447463685831899</v>
      </c>
      <c r="I13" s="14">
        <v>0.353237125135554</v>
      </c>
      <c r="J13" s="14">
        <v>0.30780105943868002</v>
      </c>
      <c r="K13" s="14">
        <v>0.25619548159136402</v>
      </c>
      <c r="L13" s="14">
        <v>0.213581849098092</v>
      </c>
      <c r="M13" s="14"/>
      <c r="N13" s="14">
        <v>0.27689947101045498</v>
      </c>
      <c r="O13" s="14">
        <v>0.264864386465613</v>
      </c>
      <c r="P13" s="14">
        <v>0.28124053076412198</v>
      </c>
      <c r="Q13" s="14">
        <v>0.29270379067062802</v>
      </c>
      <c r="R13" s="14"/>
      <c r="S13" s="14">
        <v>0.38659829440433402</v>
      </c>
      <c r="T13" s="14">
        <v>0.28660934171789099</v>
      </c>
      <c r="U13" s="14">
        <v>0.25066892571037602</v>
      </c>
      <c r="V13" s="14">
        <v>0.29153850850241098</v>
      </c>
      <c r="W13" s="14">
        <v>0.22155056922477301</v>
      </c>
      <c r="X13" s="14">
        <v>0.29684195409872399</v>
      </c>
      <c r="Y13" s="14">
        <v>0.24360888558733601</v>
      </c>
      <c r="Z13" s="14">
        <v>0.33896647402903402</v>
      </c>
      <c r="AA13" s="14">
        <v>0.25773413803934297</v>
      </c>
      <c r="AB13" s="14">
        <v>0.251940386350613</v>
      </c>
      <c r="AC13" s="14">
        <v>0.22854104383282101</v>
      </c>
      <c r="AD13" s="14">
        <v>0.11226155720329099</v>
      </c>
      <c r="AE13" s="14"/>
      <c r="AF13" s="14">
        <v>0.26137140739519199</v>
      </c>
      <c r="AG13" s="14">
        <v>0.27220145781507299</v>
      </c>
      <c r="AH13" s="14">
        <v>0.20160612444936801</v>
      </c>
      <c r="AI13" s="14">
        <v>0.356613659774836</v>
      </c>
      <c r="AJ13" s="14">
        <v>0.249567796403945</v>
      </c>
      <c r="AK13" s="14"/>
      <c r="AL13" s="14">
        <v>0.25856451784214002</v>
      </c>
      <c r="AM13" s="14">
        <v>0.246951200618478</v>
      </c>
      <c r="AN13" s="14">
        <v>0.20077410520654099</v>
      </c>
      <c r="AO13" s="14">
        <v>0.38113828608373401</v>
      </c>
      <c r="AP13" s="14">
        <v>0.22242762170557601</v>
      </c>
      <c r="AQ13" s="14">
        <v>0.29951503400125601</v>
      </c>
      <c r="AR13" s="14"/>
      <c r="AS13" s="14">
        <v>0.27445330327173401</v>
      </c>
      <c r="AT13" s="14">
        <v>0.29342806720911002</v>
      </c>
      <c r="AU13" s="14">
        <v>0.25332936084969998</v>
      </c>
      <c r="AV13" s="14">
        <v>0.27900096479588898</v>
      </c>
      <c r="AW13" s="14">
        <v>0.29862807370828998</v>
      </c>
      <c r="AX13" s="14"/>
      <c r="AY13" s="14">
        <v>0.45525250625578101</v>
      </c>
      <c r="AZ13" s="14">
        <v>0.30509680553936103</v>
      </c>
      <c r="BA13" s="14">
        <v>0.28261340895896297</v>
      </c>
      <c r="BB13" s="14">
        <v>0.24627006544904101</v>
      </c>
      <c r="BC13" s="14">
        <v>0.25825686260576303</v>
      </c>
      <c r="BD13" s="14">
        <v>0.28009187600815599</v>
      </c>
      <c r="BE13" s="14">
        <v>0.272399744905724</v>
      </c>
      <c r="BF13" s="14">
        <v>0.289977631406104</v>
      </c>
      <c r="BG13" s="14">
        <v>0.25919752477471802</v>
      </c>
      <c r="BH13" s="14">
        <v>0.26759799973551601</v>
      </c>
      <c r="BI13" s="14">
        <v>0.218103354926592</v>
      </c>
      <c r="BJ13" s="14">
        <v>0.32036366097558999</v>
      </c>
      <c r="BK13" s="14">
        <v>0.29998831256741598</v>
      </c>
      <c r="BL13" s="14">
        <v>0.28689919939811798</v>
      </c>
      <c r="BM13" s="14">
        <v>0.24275110148861301</v>
      </c>
      <c r="BN13" s="14">
        <v>0.33583525335859099</v>
      </c>
      <c r="BO13" s="14"/>
      <c r="BP13" s="14">
        <v>0.33301201135756597</v>
      </c>
      <c r="BQ13" s="14">
        <v>0.27203479242895601</v>
      </c>
      <c r="BR13" s="14">
        <v>0.35824087813844402</v>
      </c>
      <c r="BS13" s="14">
        <v>0.258795693207658</v>
      </c>
      <c r="BT13" s="14">
        <v>0.15206455439854599</v>
      </c>
      <c r="BU13" s="14">
        <v>0.176361901052804</v>
      </c>
      <c r="BV13" s="14"/>
      <c r="BW13" s="14">
        <v>0.23926433960774801</v>
      </c>
      <c r="BX13" s="14">
        <v>0.28912698992036101</v>
      </c>
      <c r="BY13" s="14">
        <v>0.33870003518630998</v>
      </c>
      <c r="BZ13" s="14">
        <v>0.31650017604738401</v>
      </c>
      <c r="CA13" s="14">
        <v>0.286305360045645</v>
      </c>
      <c r="CB13" s="14">
        <v>0.384308914452895</v>
      </c>
      <c r="CC13" s="14"/>
      <c r="CD13" s="14">
        <v>0.28512161945609299</v>
      </c>
      <c r="CE13" s="14">
        <v>0.29627365953428902</v>
      </c>
      <c r="CF13" s="14">
        <v>0.34874755997965101</v>
      </c>
      <c r="CG13" s="14">
        <v>0.22577667993779399</v>
      </c>
      <c r="CH13" s="14"/>
      <c r="CI13" s="14">
        <v>0.22533288081240199</v>
      </c>
      <c r="CJ13" s="14">
        <v>0.28774719888887201</v>
      </c>
      <c r="CK13" s="14">
        <v>0.293250213247855</v>
      </c>
      <c r="CL13" s="14">
        <v>0.270835542994464</v>
      </c>
      <c r="CM13" s="14"/>
      <c r="CN13" s="14">
        <v>0.26256684014181098</v>
      </c>
      <c r="CO13" s="14">
        <v>0.28104242647033501</v>
      </c>
      <c r="CP13" s="14"/>
      <c r="CQ13" s="14">
        <v>0.27784178649605201</v>
      </c>
      <c r="CR13" s="14">
        <v>0.27943326615494202</v>
      </c>
    </row>
    <row r="14" spans="2:96" ht="28.8" x14ac:dyDescent="0.3">
      <c r="B14" s="15" t="s">
        <v>162</v>
      </c>
      <c r="C14" s="14">
        <v>0.22886659653661101</v>
      </c>
      <c r="D14" s="14">
        <v>0.24367939910514999</v>
      </c>
      <c r="E14" s="14">
        <v>0.21505512039470201</v>
      </c>
      <c r="F14" s="14"/>
      <c r="G14" s="14">
        <v>0.29485983029531798</v>
      </c>
      <c r="H14" s="14">
        <v>0.27044645017736801</v>
      </c>
      <c r="I14" s="14">
        <v>0.244164385920143</v>
      </c>
      <c r="J14" s="14">
        <v>0.25695940577458098</v>
      </c>
      <c r="K14" s="14">
        <v>0.19663157720826699</v>
      </c>
      <c r="L14" s="14">
        <v>0.13775892938585199</v>
      </c>
      <c r="M14" s="14"/>
      <c r="N14" s="14">
        <v>0.22059635430152999</v>
      </c>
      <c r="O14" s="14">
        <v>0.24249866762553701</v>
      </c>
      <c r="P14" s="14">
        <v>0.21191943182786799</v>
      </c>
      <c r="Q14" s="14">
        <v>0.23945866109481101</v>
      </c>
      <c r="R14" s="14"/>
      <c r="S14" s="14">
        <v>0.27450132954577899</v>
      </c>
      <c r="T14" s="14">
        <v>0.22176103557479401</v>
      </c>
      <c r="U14" s="14">
        <v>0.191687148836136</v>
      </c>
      <c r="V14" s="14">
        <v>0.23724967357060001</v>
      </c>
      <c r="W14" s="14">
        <v>0.19130988839140101</v>
      </c>
      <c r="X14" s="14">
        <v>0.20145212768177201</v>
      </c>
      <c r="Y14" s="14">
        <v>0.22614112706886</v>
      </c>
      <c r="Z14" s="14">
        <v>0.26131196808472701</v>
      </c>
      <c r="AA14" s="14">
        <v>0.23398973161179301</v>
      </c>
      <c r="AB14" s="14">
        <v>0.22608943055262201</v>
      </c>
      <c r="AC14" s="14">
        <v>0.28373751395647701</v>
      </c>
      <c r="AD14" s="14">
        <v>0.151802781170225</v>
      </c>
      <c r="AE14" s="14"/>
      <c r="AF14" s="14">
        <v>0.179172747880877</v>
      </c>
      <c r="AG14" s="14">
        <v>0.25739016499237499</v>
      </c>
      <c r="AH14" s="14">
        <v>0.21390166673557401</v>
      </c>
      <c r="AI14" s="14">
        <v>0.21795690164710901</v>
      </c>
      <c r="AJ14" s="14">
        <v>0.21566200121857301</v>
      </c>
      <c r="AK14" s="14"/>
      <c r="AL14" s="14">
        <v>0.28184491727757499</v>
      </c>
      <c r="AM14" s="14">
        <v>0.21442277326432699</v>
      </c>
      <c r="AN14" s="14">
        <v>0.23781449850183201</v>
      </c>
      <c r="AO14" s="14">
        <v>0.195683619955836</v>
      </c>
      <c r="AP14" s="14">
        <v>0.20518083378337801</v>
      </c>
      <c r="AQ14" s="14">
        <v>0.20636661232543499</v>
      </c>
      <c r="AR14" s="14"/>
      <c r="AS14" s="14">
        <v>0.17830236065215199</v>
      </c>
      <c r="AT14" s="14">
        <v>0.22579958388518401</v>
      </c>
      <c r="AU14" s="14">
        <v>0.27525643560653401</v>
      </c>
      <c r="AV14" s="14">
        <v>0.27085685929924402</v>
      </c>
      <c r="AW14" s="14">
        <v>0.29683125163648599</v>
      </c>
      <c r="AX14" s="14"/>
      <c r="AY14" s="14">
        <v>0.13053488646178299</v>
      </c>
      <c r="AZ14" s="14">
        <v>0.19436294196887999</v>
      </c>
      <c r="BA14" s="14">
        <v>0.24588447285072901</v>
      </c>
      <c r="BB14" s="14">
        <v>0.242318714671867</v>
      </c>
      <c r="BC14" s="14">
        <v>0.280391955663508</v>
      </c>
      <c r="BD14" s="14">
        <v>0.20627190216854399</v>
      </c>
      <c r="BE14" s="14">
        <v>0.28624385171003602</v>
      </c>
      <c r="BF14" s="14">
        <v>0.14562789413277399</v>
      </c>
      <c r="BG14" s="14">
        <v>0.176325720912752</v>
      </c>
      <c r="BH14" s="14">
        <v>0.23893456444926101</v>
      </c>
      <c r="BI14" s="14">
        <v>0.28841438954839899</v>
      </c>
      <c r="BJ14" s="14">
        <v>0.21557799872209499</v>
      </c>
      <c r="BK14" s="14">
        <v>0.21890965292943601</v>
      </c>
      <c r="BL14" s="14">
        <v>0.26768699480487201</v>
      </c>
      <c r="BM14" s="14">
        <v>0.18466801917278999</v>
      </c>
      <c r="BN14" s="14">
        <v>0.23581064338404201</v>
      </c>
      <c r="BO14" s="14"/>
      <c r="BP14" s="14">
        <v>0.28159431280652097</v>
      </c>
      <c r="BQ14" s="14">
        <v>0.191998671767246</v>
      </c>
      <c r="BR14" s="14">
        <v>0.26959895741817302</v>
      </c>
      <c r="BS14" s="14">
        <v>0.22781474512112501</v>
      </c>
      <c r="BT14" s="14">
        <v>0.19266417573679101</v>
      </c>
      <c r="BU14" s="14">
        <v>0.149848559320123</v>
      </c>
      <c r="BV14" s="14"/>
      <c r="BW14" s="14">
        <v>0.18843743117741901</v>
      </c>
      <c r="BX14" s="14">
        <v>0.218086802554918</v>
      </c>
      <c r="BY14" s="14">
        <v>0.23823478365324</v>
      </c>
      <c r="BZ14" s="14">
        <v>0.18538859712848199</v>
      </c>
      <c r="CA14" s="14">
        <v>0.31918577638523299</v>
      </c>
      <c r="CB14" s="14">
        <v>0.341508816610676</v>
      </c>
      <c r="CC14" s="14"/>
      <c r="CD14" s="14">
        <v>0.306918755012768</v>
      </c>
      <c r="CE14" s="14">
        <v>0.196163877172396</v>
      </c>
      <c r="CF14" s="14">
        <v>0.22469140467960599</v>
      </c>
      <c r="CG14" s="14">
        <v>0.211997464405865</v>
      </c>
      <c r="CH14" s="14"/>
      <c r="CI14" s="14">
        <v>0.201175351444283</v>
      </c>
      <c r="CJ14" s="14">
        <v>0.26183015284091299</v>
      </c>
      <c r="CK14" s="14">
        <v>0.22469557855022601</v>
      </c>
      <c r="CL14" s="14">
        <v>0.23610977214286999</v>
      </c>
      <c r="CM14" s="14"/>
      <c r="CN14" s="14">
        <v>0.23298346671506001</v>
      </c>
      <c r="CO14" s="14">
        <v>0.22840029136412501</v>
      </c>
      <c r="CP14" s="14"/>
      <c r="CQ14" s="14">
        <v>0.28543000243286698</v>
      </c>
      <c r="CR14" s="14">
        <v>0.22115580377012301</v>
      </c>
    </row>
    <row r="15" spans="2:96" ht="28.8" x14ac:dyDescent="0.3">
      <c r="B15" s="15" t="s">
        <v>163</v>
      </c>
      <c r="C15" s="14">
        <v>0.20126119302803</v>
      </c>
      <c r="D15" s="14">
        <v>0.20185845545019099</v>
      </c>
      <c r="E15" s="14">
        <v>0.19919682612360101</v>
      </c>
      <c r="F15" s="14"/>
      <c r="G15" s="14">
        <v>0.27927938567037602</v>
      </c>
      <c r="H15" s="14">
        <v>0.23513965685722801</v>
      </c>
      <c r="I15" s="14">
        <v>0.18667756017812301</v>
      </c>
      <c r="J15" s="14">
        <v>0.19068251142592799</v>
      </c>
      <c r="K15" s="14">
        <v>0.17548911052927399</v>
      </c>
      <c r="L15" s="14">
        <v>0.15982827140554601</v>
      </c>
      <c r="M15" s="14"/>
      <c r="N15" s="14">
        <v>0.22138792932217</v>
      </c>
      <c r="O15" s="14">
        <v>0.18776029989198101</v>
      </c>
      <c r="P15" s="14">
        <v>0.208113718051983</v>
      </c>
      <c r="Q15" s="14">
        <v>0.18996837352874099</v>
      </c>
      <c r="R15" s="14"/>
      <c r="S15" s="14">
        <v>0.22234670056710801</v>
      </c>
      <c r="T15" s="14">
        <v>0.21228249502581101</v>
      </c>
      <c r="U15" s="14">
        <v>0.18800882796243401</v>
      </c>
      <c r="V15" s="14">
        <v>0.21621267095850399</v>
      </c>
      <c r="W15" s="14">
        <v>0.200562507633614</v>
      </c>
      <c r="X15" s="14">
        <v>0.21271571785811</v>
      </c>
      <c r="Y15" s="14">
        <v>0.14759196671309399</v>
      </c>
      <c r="Z15" s="14">
        <v>0.175269877947864</v>
      </c>
      <c r="AA15" s="14">
        <v>0.19298522626168599</v>
      </c>
      <c r="AB15" s="14">
        <v>0.246362685414311</v>
      </c>
      <c r="AC15" s="14">
        <v>0.16275440277302</v>
      </c>
      <c r="AD15" s="14">
        <v>0.14961795956718699</v>
      </c>
      <c r="AE15" s="14"/>
      <c r="AF15" s="14">
        <v>0.19422672641873201</v>
      </c>
      <c r="AG15" s="14">
        <v>0.20700796945304401</v>
      </c>
      <c r="AH15" s="14">
        <v>0.175594872105481</v>
      </c>
      <c r="AI15" s="14">
        <v>0.181383617723061</v>
      </c>
      <c r="AJ15" s="14">
        <v>0.201413545815049</v>
      </c>
      <c r="AK15" s="14"/>
      <c r="AL15" s="14">
        <v>0.21204846979252201</v>
      </c>
      <c r="AM15" s="14">
        <v>0.19101153423686801</v>
      </c>
      <c r="AN15" s="14">
        <v>0.18080837229261301</v>
      </c>
      <c r="AO15" s="14">
        <v>0.19673585949035399</v>
      </c>
      <c r="AP15" s="14">
        <v>0.18894946789514599</v>
      </c>
      <c r="AQ15" s="14">
        <v>0.16414452001295901</v>
      </c>
      <c r="AR15" s="14"/>
      <c r="AS15" s="14">
        <v>0.21069725886875201</v>
      </c>
      <c r="AT15" s="14">
        <v>0.210404475400299</v>
      </c>
      <c r="AU15" s="14">
        <v>0.18416275589980699</v>
      </c>
      <c r="AV15" s="14">
        <v>0.20271415098874601</v>
      </c>
      <c r="AW15" s="14">
        <v>0.393034989290584</v>
      </c>
      <c r="AX15" s="14"/>
      <c r="AY15" s="14">
        <v>6.4890754871020195E-2</v>
      </c>
      <c r="AZ15" s="14">
        <v>0.108702175222504</v>
      </c>
      <c r="BA15" s="14">
        <v>0.18737294813380101</v>
      </c>
      <c r="BB15" s="14">
        <v>0.2251120045918</v>
      </c>
      <c r="BC15" s="14">
        <v>0.168149081039832</v>
      </c>
      <c r="BD15" s="14">
        <v>0.16049689235664599</v>
      </c>
      <c r="BE15" s="14">
        <v>0.260552262022194</v>
      </c>
      <c r="BF15" s="14">
        <v>0.21790324224216601</v>
      </c>
      <c r="BG15" s="14">
        <v>0.148157948943928</v>
      </c>
      <c r="BH15" s="14">
        <v>0.21356578488521</v>
      </c>
      <c r="BI15" s="14">
        <v>0.23539239167449599</v>
      </c>
      <c r="BJ15" s="14">
        <v>0.22754232689000101</v>
      </c>
      <c r="BK15" s="14">
        <v>0.17989561935401999</v>
      </c>
      <c r="BL15" s="14">
        <v>0.28599612566708699</v>
      </c>
      <c r="BM15" s="14">
        <v>0.217865437695798</v>
      </c>
      <c r="BN15" s="14">
        <v>0.26177830049379802</v>
      </c>
      <c r="BO15" s="14"/>
      <c r="BP15" s="14">
        <v>0.21778257049246899</v>
      </c>
      <c r="BQ15" s="14">
        <v>0.19872809674845601</v>
      </c>
      <c r="BR15" s="14">
        <v>0.17582341486793299</v>
      </c>
      <c r="BS15" s="14">
        <v>0.18689711375679599</v>
      </c>
      <c r="BT15" s="14">
        <v>0.245256381528104</v>
      </c>
      <c r="BU15" s="14">
        <v>0.152052508357476</v>
      </c>
      <c r="BV15" s="14"/>
      <c r="BW15" s="14">
        <v>0.189706042937031</v>
      </c>
      <c r="BX15" s="14">
        <v>0.20892207710608099</v>
      </c>
      <c r="BY15" s="14">
        <v>0.228726956992825</v>
      </c>
      <c r="BZ15" s="14">
        <v>0.206874018150563</v>
      </c>
      <c r="CA15" s="14">
        <v>0.180444735045764</v>
      </c>
      <c r="CB15" s="14">
        <v>0.26822314781380002</v>
      </c>
      <c r="CC15" s="14"/>
      <c r="CD15" s="14">
        <v>0.20943713686693399</v>
      </c>
      <c r="CE15" s="14">
        <v>0.19828632702378299</v>
      </c>
      <c r="CF15" s="14">
        <v>0.21056264347959</v>
      </c>
      <c r="CG15" s="14">
        <v>0.20863443584366201</v>
      </c>
      <c r="CH15" s="14"/>
      <c r="CI15" s="14">
        <v>0.169751365994883</v>
      </c>
      <c r="CJ15" s="14">
        <v>0.22534555168228601</v>
      </c>
      <c r="CK15" s="14">
        <v>0.20112454048053</v>
      </c>
      <c r="CL15" s="14">
        <v>0.21205041414974701</v>
      </c>
      <c r="CM15" s="14"/>
      <c r="CN15" s="14">
        <v>0.18620721190509601</v>
      </c>
      <c r="CO15" s="14">
        <v>0.203593021311364</v>
      </c>
      <c r="CP15" s="14"/>
      <c r="CQ15" s="14">
        <v>0.233166256178857</v>
      </c>
      <c r="CR15" s="14">
        <v>0.197229950739991</v>
      </c>
    </row>
    <row r="16" spans="2:96" ht="28.8" x14ac:dyDescent="0.3">
      <c r="B16" s="15" t="s">
        <v>164</v>
      </c>
      <c r="C16" s="14">
        <v>0.14509449082808301</v>
      </c>
      <c r="D16" s="14">
        <v>0.13001378702852401</v>
      </c>
      <c r="E16" s="14">
        <v>0.16027617704001501</v>
      </c>
      <c r="F16" s="14"/>
      <c r="G16" s="14">
        <v>0.174764681620628</v>
      </c>
      <c r="H16" s="14">
        <v>0.17617536121590199</v>
      </c>
      <c r="I16" s="14">
        <v>0.154122641731395</v>
      </c>
      <c r="J16" s="14">
        <v>0.102394462735702</v>
      </c>
      <c r="K16" s="14">
        <v>0.15667958789983599</v>
      </c>
      <c r="L16" s="14">
        <v>0.119678270528813</v>
      </c>
      <c r="M16" s="14"/>
      <c r="N16" s="14">
        <v>0.170335965769115</v>
      </c>
      <c r="O16" s="14">
        <v>0.14727093151989601</v>
      </c>
      <c r="P16" s="14">
        <v>0.14392775712424699</v>
      </c>
      <c r="Q16" s="14">
        <v>0.118392365260011</v>
      </c>
      <c r="R16" s="14"/>
      <c r="S16" s="14">
        <v>0.132070965870207</v>
      </c>
      <c r="T16" s="14">
        <v>0.108407653711309</v>
      </c>
      <c r="U16" s="14">
        <v>0.15567840050926501</v>
      </c>
      <c r="V16" s="14">
        <v>0.19304501762398801</v>
      </c>
      <c r="W16" s="14">
        <v>0.111608049269474</v>
      </c>
      <c r="X16" s="14">
        <v>0.145703841145537</v>
      </c>
      <c r="Y16" s="14">
        <v>0.27992149952305001</v>
      </c>
      <c r="Z16" s="14">
        <v>0.120356422151562</v>
      </c>
      <c r="AA16" s="14">
        <v>9.0954301669209703E-2</v>
      </c>
      <c r="AB16" s="14">
        <v>0.150261194078146</v>
      </c>
      <c r="AC16" s="14">
        <v>0.181174075494731</v>
      </c>
      <c r="AD16" s="14">
        <v>6.4181348075183706E-2</v>
      </c>
      <c r="AE16" s="14"/>
      <c r="AF16" s="14">
        <v>0.13223871715053501</v>
      </c>
      <c r="AG16" s="14">
        <v>0.160359913512887</v>
      </c>
      <c r="AH16" s="14">
        <v>0.19260060845301399</v>
      </c>
      <c r="AI16" s="14">
        <v>0.11480333010249499</v>
      </c>
      <c r="AJ16" s="14">
        <v>0.145292326841921</v>
      </c>
      <c r="AK16" s="14"/>
      <c r="AL16" s="14">
        <v>0.16461832677253399</v>
      </c>
      <c r="AM16" s="14">
        <v>0.130024422260651</v>
      </c>
      <c r="AN16" s="14">
        <v>0.17162542786944501</v>
      </c>
      <c r="AO16" s="14">
        <v>0.11191721950986699</v>
      </c>
      <c r="AP16" s="14">
        <v>0.157689662981913</v>
      </c>
      <c r="AQ16" s="14">
        <v>0.12970766658378</v>
      </c>
      <c r="AR16" s="14"/>
      <c r="AS16" s="14">
        <v>0.114949374124325</v>
      </c>
      <c r="AT16" s="14">
        <v>0.149940774344893</v>
      </c>
      <c r="AU16" s="14">
        <v>0.168476157867053</v>
      </c>
      <c r="AV16" s="14">
        <v>0.16278897411218499</v>
      </c>
      <c r="AW16" s="14">
        <v>0.19848472957000801</v>
      </c>
      <c r="AX16" s="14"/>
      <c r="AY16" s="14">
        <v>6.98658133277512E-2</v>
      </c>
      <c r="AZ16" s="14">
        <v>0.10398072408775</v>
      </c>
      <c r="BA16" s="14">
        <v>0.121051384190567</v>
      </c>
      <c r="BB16" s="14">
        <v>0.14462674831606001</v>
      </c>
      <c r="BC16" s="14">
        <v>0.14602432072441299</v>
      </c>
      <c r="BD16" s="14">
        <v>0.15545954079106</v>
      </c>
      <c r="BE16" s="14">
        <v>0.135623399652505</v>
      </c>
      <c r="BF16" s="14">
        <v>0.17105560916878701</v>
      </c>
      <c r="BG16" s="14">
        <v>0.19454421584961201</v>
      </c>
      <c r="BH16" s="14">
        <v>0.16262281378989801</v>
      </c>
      <c r="BI16" s="14">
        <v>0.127534214558013</v>
      </c>
      <c r="BJ16" s="14">
        <v>9.8318792405429095E-2</v>
      </c>
      <c r="BK16" s="14">
        <v>0.17004165206657601</v>
      </c>
      <c r="BL16" s="14">
        <v>0.146432765504554</v>
      </c>
      <c r="BM16" s="14">
        <v>0.116365302607069</v>
      </c>
      <c r="BN16" s="14">
        <v>0.14131591800230001</v>
      </c>
      <c r="BO16" s="14"/>
      <c r="BP16" s="14">
        <v>0.142418391216833</v>
      </c>
      <c r="BQ16" s="14">
        <v>0.146388191287568</v>
      </c>
      <c r="BR16" s="14">
        <v>9.0411014995169306E-2</v>
      </c>
      <c r="BS16" s="14">
        <v>0.15873882280558599</v>
      </c>
      <c r="BT16" s="14">
        <v>0.17793357086328401</v>
      </c>
      <c r="BU16" s="14">
        <v>0.186713548766125</v>
      </c>
      <c r="BV16" s="14"/>
      <c r="BW16" s="14">
        <v>0.135709448803051</v>
      </c>
      <c r="BX16" s="14">
        <v>0.15132949872041501</v>
      </c>
      <c r="BY16" s="14">
        <v>0.11084909334082201</v>
      </c>
      <c r="BZ16" s="14">
        <v>0.13293110028128099</v>
      </c>
      <c r="CA16" s="14">
        <v>0.17340205411415999</v>
      </c>
      <c r="CB16" s="14">
        <v>0.15278201635890801</v>
      </c>
      <c r="CC16" s="14"/>
      <c r="CD16" s="14">
        <v>0.16500343437283099</v>
      </c>
      <c r="CE16" s="14">
        <v>0.140993926067744</v>
      </c>
      <c r="CF16" s="14">
        <v>0.13366373400902901</v>
      </c>
      <c r="CG16" s="14">
        <v>0.146921400991328</v>
      </c>
      <c r="CH16" s="14"/>
      <c r="CI16" s="14">
        <v>0.155482339549772</v>
      </c>
      <c r="CJ16" s="14">
        <v>0.19326725328914299</v>
      </c>
      <c r="CK16" s="14">
        <v>0.12556427917060201</v>
      </c>
      <c r="CL16" s="14">
        <v>0.133558988969841</v>
      </c>
      <c r="CM16" s="14"/>
      <c r="CN16" s="14">
        <v>0.16605165156466301</v>
      </c>
      <c r="CO16" s="14">
        <v>0.141405194912122</v>
      </c>
      <c r="CP16" s="14"/>
      <c r="CQ16" s="14">
        <v>0.12807168341545699</v>
      </c>
      <c r="CR16" s="14">
        <v>0.145453971889417</v>
      </c>
    </row>
    <row r="17" spans="2:96" ht="43.2" x14ac:dyDescent="0.3">
      <c r="B17" s="15" t="s">
        <v>165</v>
      </c>
      <c r="C17" s="14">
        <v>0.11060708568224301</v>
      </c>
      <c r="D17" s="14">
        <v>0.10266926134408599</v>
      </c>
      <c r="E17" s="14">
        <v>0.118699512790513</v>
      </c>
      <c r="F17" s="14"/>
      <c r="G17" s="14">
        <v>6.80660621273593E-2</v>
      </c>
      <c r="H17" s="14">
        <v>8.5967582435842405E-2</v>
      </c>
      <c r="I17" s="14">
        <v>0.100122740300342</v>
      </c>
      <c r="J17" s="14">
        <v>0.103005431568667</v>
      </c>
      <c r="K17" s="14">
        <v>0.120989017103579</v>
      </c>
      <c r="L17" s="14">
        <v>0.16653794079258899</v>
      </c>
      <c r="M17" s="14"/>
      <c r="N17" s="14">
        <v>0.10502213103129</v>
      </c>
      <c r="O17" s="14">
        <v>0.12991824500219501</v>
      </c>
      <c r="P17" s="14">
        <v>0.117188227630849</v>
      </c>
      <c r="Q17" s="14">
        <v>9.01750556858711E-2</v>
      </c>
      <c r="R17" s="14"/>
      <c r="S17" s="14">
        <v>0.105084789202793</v>
      </c>
      <c r="T17" s="14">
        <v>0.183090875549728</v>
      </c>
      <c r="U17" s="14">
        <v>0.100869422902843</v>
      </c>
      <c r="V17" s="14">
        <v>0.123166081511474</v>
      </c>
      <c r="W17" s="14">
        <v>0.10674840431681</v>
      </c>
      <c r="X17" s="14">
        <v>0.12758146336588699</v>
      </c>
      <c r="Y17" s="14">
        <v>0.116747018294678</v>
      </c>
      <c r="Z17" s="14">
        <v>9.0068607617414101E-2</v>
      </c>
      <c r="AA17" s="14">
        <v>9.1722197535636193E-2</v>
      </c>
      <c r="AB17" s="14">
        <v>6.8134235642584501E-2</v>
      </c>
      <c r="AC17" s="14">
        <v>3.3354307032711299E-2</v>
      </c>
      <c r="AD17" s="14">
        <v>0.106027066110139</v>
      </c>
      <c r="AE17" s="14"/>
      <c r="AF17" s="14">
        <v>0.170313296032127</v>
      </c>
      <c r="AG17" s="14">
        <v>8.6958464953896503E-2</v>
      </c>
      <c r="AH17" s="14">
        <v>0.13098051347871301</v>
      </c>
      <c r="AI17" s="14">
        <v>0.125328979736679</v>
      </c>
      <c r="AJ17" s="14">
        <v>0.128755709312072</v>
      </c>
      <c r="AK17" s="14"/>
      <c r="AL17" s="14">
        <v>8.9623272970842896E-2</v>
      </c>
      <c r="AM17" s="14">
        <v>0.129308001356785</v>
      </c>
      <c r="AN17" s="14">
        <v>0.121043344692278</v>
      </c>
      <c r="AO17" s="14">
        <v>0.12070374081087</v>
      </c>
      <c r="AP17" s="14">
        <v>0.115320171998563</v>
      </c>
      <c r="AQ17" s="14">
        <v>0.11659224837037099</v>
      </c>
      <c r="AR17" s="14"/>
      <c r="AS17" s="14">
        <v>0.113648091647423</v>
      </c>
      <c r="AT17" s="14">
        <v>0.118160051912128</v>
      </c>
      <c r="AU17" s="14">
        <v>0.104418146137794</v>
      </c>
      <c r="AV17" s="14">
        <v>9.6893873213674597E-2</v>
      </c>
      <c r="AW17" s="14">
        <v>7.7123977209043307E-2</v>
      </c>
      <c r="AX17" s="14"/>
      <c r="AY17" s="14">
        <v>6.7501787046979705E-2</v>
      </c>
      <c r="AZ17" s="14">
        <v>0.11612140914212001</v>
      </c>
      <c r="BA17" s="14">
        <v>0.104394380346126</v>
      </c>
      <c r="BB17" s="14">
        <v>5.2664851425157498E-2</v>
      </c>
      <c r="BC17" s="14">
        <v>8.7992120351290198E-2</v>
      </c>
      <c r="BD17" s="14">
        <v>0.11166464895877699</v>
      </c>
      <c r="BE17" s="14">
        <v>9.9429154542222203E-2</v>
      </c>
      <c r="BF17" s="14">
        <v>9.1457002479854194E-2</v>
      </c>
      <c r="BG17" s="14">
        <v>0.124119698329491</v>
      </c>
      <c r="BH17" s="14">
        <v>0.104598836570647</v>
      </c>
      <c r="BI17" s="14">
        <v>0.155525984537835</v>
      </c>
      <c r="BJ17" s="14">
        <v>0.139782376066863</v>
      </c>
      <c r="BK17" s="14">
        <v>0.16612696621468001</v>
      </c>
      <c r="BL17" s="14">
        <v>9.8599269462899E-2</v>
      </c>
      <c r="BM17" s="14">
        <v>0.13311198100963401</v>
      </c>
      <c r="BN17" s="14">
        <v>0.117727531956173</v>
      </c>
      <c r="BO17" s="14"/>
      <c r="BP17" s="14">
        <v>7.2503531756485495E-2</v>
      </c>
      <c r="BQ17" s="14">
        <v>0.10934424111124701</v>
      </c>
      <c r="BR17" s="14">
        <v>9.5541576135758394E-2</v>
      </c>
      <c r="BS17" s="14">
        <v>0.12947504202339699</v>
      </c>
      <c r="BT17" s="14">
        <v>0.173192419328067</v>
      </c>
      <c r="BU17" s="14">
        <v>0.14483602406818699</v>
      </c>
      <c r="BV17" s="14"/>
      <c r="BW17" s="14">
        <v>0.14197955405642301</v>
      </c>
      <c r="BX17" s="14">
        <v>0.13543000085135101</v>
      </c>
      <c r="BY17" s="14">
        <v>7.2200480589910604E-2</v>
      </c>
      <c r="BZ17" s="14">
        <v>4.7178644059459103E-2</v>
      </c>
      <c r="CA17" s="14">
        <v>6.7675993939220996E-2</v>
      </c>
      <c r="CB17" s="14">
        <v>0.110776534027832</v>
      </c>
      <c r="CC17" s="14"/>
      <c r="CD17" s="14">
        <v>7.1357913333425199E-2</v>
      </c>
      <c r="CE17" s="14">
        <v>0.12540915298925001</v>
      </c>
      <c r="CF17" s="14">
        <v>7.2161004931127606E-2</v>
      </c>
      <c r="CG17" s="14">
        <v>0.14720196489920401</v>
      </c>
      <c r="CH17" s="14"/>
      <c r="CI17" s="14">
        <v>0.117780934490339</v>
      </c>
      <c r="CJ17" s="14">
        <v>0.10248407094598901</v>
      </c>
      <c r="CK17" s="14">
        <v>0.11232382023870301</v>
      </c>
      <c r="CL17" s="14">
        <v>0.101910623685888</v>
      </c>
      <c r="CM17" s="14"/>
      <c r="CN17" s="14">
        <v>0.12283895347021501</v>
      </c>
      <c r="CO17" s="14">
        <v>0.108651033364651</v>
      </c>
      <c r="CP17" s="14"/>
      <c r="CQ17" s="14">
        <v>8.3698361044600406E-2</v>
      </c>
      <c r="CR17" s="14">
        <v>0.112329851687059</v>
      </c>
    </row>
    <row r="18" spans="2:96" x14ac:dyDescent="0.3">
      <c r="B18" s="15" t="s">
        <v>166</v>
      </c>
      <c r="C18" s="14">
        <v>0.10543051253684101</v>
      </c>
      <c r="D18" s="14">
        <v>0.122513538080749</v>
      </c>
      <c r="E18" s="14">
        <v>8.9032560390516199E-2</v>
      </c>
      <c r="F18" s="14"/>
      <c r="G18" s="14">
        <v>8.5367871658039607E-2</v>
      </c>
      <c r="H18" s="14">
        <v>0.127702047907406</v>
      </c>
      <c r="I18" s="14">
        <v>9.4608466096594498E-2</v>
      </c>
      <c r="J18" s="14">
        <v>9.1290289373178193E-2</v>
      </c>
      <c r="K18" s="14">
        <v>0.10789763269453299</v>
      </c>
      <c r="L18" s="14">
        <v>0.11917950216307301</v>
      </c>
      <c r="M18" s="14"/>
      <c r="N18" s="14">
        <v>0.121607706203266</v>
      </c>
      <c r="O18" s="14">
        <v>8.4011056206471396E-2</v>
      </c>
      <c r="P18" s="14">
        <v>0.106454038063986</v>
      </c>
      <c r="Q18" s="14">
        <v>0.108404962018291</v>
      </c>
      <c r="R18" s="14"/>
      <c r="S18" s="14">
        <v>9.47856339863518E-2</v>
      </c>
      <c r="T18" s="14">
        <v>0.11352007326517199</v>
      </c>
      <c r="U18" s="14">
        <v>0.100531768358608</v>
      </c>
      <c r="V18" s="14">
        <v>5.7338081286546098E-2</v>
      </c>
      <c r="W18" s="14">
        <v>0.110865206353935</v>
      </c>
      <c r="X18" s="14">
        <v>0.10702515603542199</v>
      </c>
      <c r="Y18" s="14">
        <v>0.14876328175471601</v>
      </c>
      <c r="Z18" s="14">
        <v>8.2257568435996103E-2</v>
      </c>
      <c r="AA18" s="14">
        <v>8.6918886768743805E-2</v>
      </c>
      <c r="AB18" s="14">
        <v>0.136395435095579</v>
      </c>
      <c r="AC18" s="14">
        <v>9.5918844076456095E-2</v>
      </c>
      <c r="AD18" s="14">
        <v>0.16634338167797</v>
      </c>
      <c r="AE18" s="14"/>
      <c r="AF18" s="14">
        <v>0.117783611797229</v>
      </c>
      <c r="AG18" s="14">
        <v>9.2175777266565007E-2</v>
      </c>
      <c r="AH18" s="14">
        <v>7.9894004067961197E-2</v>
      </c>
      <c r="AI18" s="14">
        <v>0.16982655624684001</v>
      </c>
      <c r="AJ18" s="14">
        <v>0.13275996413211699</v>
      </c>
      <c r="AK18" s="14"/>
      <c r="AL18" s="14">
        <v>7.8432246667924699E-2</v>
      </c>
      <c r="AM18" s="14">
        <v>0.105890182051881</v>
      </c>
      <c r="AN18" s="14">
        <v>8.5468591619523193E-2</v>
      </c>
      <c r="AO18" s="14">
        <v>0.15626125931645801</v>
      </c>
      <c r="AP18" s="14">
        <v>0.14661680658780299</v>
      </c>
      <c r="AQ18" s="14">
        <v>6.9855520248686701E-2</v>
      </c>
      <c r="AR18" s="14"/>
      <c r="AS18" s="14">
        <v>0.109764106499221</v>
      </c>
      <c r="AT18" s="14">
        <v>9.7580782907394997E-2</v>
      </c>
      <c r="AU18" s="14">
        <v>0.104895971265852</v>
      </c>
      <c r="AV18" s="14">
        <v>0.11621805226338799</v>
      </c>
      <c r="AW18" s="14">
        <v>5.2871281798632798E-2</v>
      </c>
      <c r="AX18" s="14"/>
      <c r="AY18" s="14">
        <v>6.9904330199182393E-2</v>
      </c>
      <c r="AZ18" s="14">
        <v>0.101071554200999</v>
      </c>
      <c r="BA18" s="14">
        <v>8.8175014925998899E-2</v>
      </c>
      <c r="BB18" s="14">
        <v>0.13079129858843799</v>
      </c>
      <c r="BC18" s="14">
        <v>8.76563940436801E-2</v>
      </c>
      <c r="BD18" s="14">
        <v>0.122425522667912</v>
      </c>
      <c r="BE18" s="14">
        <v>0.128086902291384</v>
      </c>
      <c r="BF18" s="14">
        <v>6.369135973468E-2</v>
      </c>
      <c r="BG18" s="14">
        <v>8.3081731216284399E-2</v>
      </c>
      <c r="BH18" s="14">
        <v>0.111823427083333</v>
      </c>
      <c r="BI18" s="14">
        <v>8.0199257795783505E-2</v>
      </c>
      <c r="BJ18" s="14">
        <v>8.2368308787956396E-2</v>
      </c>
      <c r="BK18" s="14">
        <v>0.161401031431712</v>
      </c>
      <c r="BL18" s="14">
        <v>9.4445865885693203E-2</v>
      </c>
      <c r="BM18" s="14">
        <v>0.23433566848229201</v>
      </c>
      <c r="BN18" s="14">
        <v>0.148625168160233</v>
      </c>
      <c r="BO18" s="14"/>
      <c r="BP18" s="14">
        <v>0.113448696253362</v>
      </c>
      <c r="BQ18" s="14">
        <v>0.114431333220872</v>
      </c>
      <c r="BR18" s="14">
        <v>0.135019244110823</v>
      </c>
      <c r="BS18" s="14">
        <v>7.5333238834873306E-2</v>
      </c>
      <c r="BT18" s="14">
        <v>7.6172076451576198E-2</v>
      </c>
      <c r="BU18" s="14">
        <v>0.10892547223716301</v>
      </c>
      <c r="BV18" s="14"/>
      <c r="BW18" s="14">
        <v>0.11613208270718001</v>
      </c>
      <c r="BX18" s="14">
        <v>0.104435130454828</v>
      </c>
      <c r="BY18" s="14">
        <v>8.0348647466466402E-2</v>
      </c>
      <c r="BZ18" s="14">
        <v>0.13725603282889101</v>
      </c>
      <c r="CA18" s="14">
        <v>7.7854983756959206E-2</v>
      </c>
      <c r="CB18" s="14">
        <v>0.116294504268765</v>
      </c>
      <c r="CC18" s="14"/>
      <c r="CD18" s="14">
        <v>9.7978375676424104E-2</v>
      </c>
      <c r="CE18" s="14">
        <v>0.12614591957676699</v>
      </c>
      <c r="CF18" s="14">
        <v>9.4484885544388997E-2</v>
      </c>
      <c r="CG18" s="14">
        <v>0.123817774794704</v>
      </c>
      <c r="CH18" s="14"/>
      <c r="CI18" s="14">
        <v>0.11400903492794701</v>
      </c>
      <c r="CJ18" s="14">
        <v>0.11408102561596301</v>
      </c>
      <c r="CK18" s="14">
        <v>0.107364552465584</v>
      </c>
      <c r="CL18" s="14">
        <v>3.80289528969847E-2</v>
      </c>
      <c r="CM18" s="14"/>
      <c r="CN18" s="14">
        <v>0.14231417537718899</v>
      </c>
      <c r="CO18" s="14">
        <v>0.100501099664888</v>
      </c>
      <c r="CP18" s="14"/>
      <c r="CQ18" s="14">
        <v>0.13883975196054599</v>
      </c>
      <c r="CR18" s="14">
        <v>0.10202807277058901</v>
      </c>
    </row>
    <row r="19" spans="2:96" ht="28.8" x14ac:dyDescent="0.3">
      <c r="B19" s="15" t="s">
        <v>167</v>
      </c>
      <c r="C19" s="14">
        <v>8.8857626756198405E-2</v>
      </c>
      <c r="D19" s="14">
        <v>9.2017518142142998E-2</v>
      </c>
      <c r="E19" s="14">
        <v>8.5125936564204599E-2</v>
      </c>
      <c r="F19" s="14"/>
      <c r="G19" s="14">
        <v>0.111853169844237</v>
      </c>
      <c r="H19" s="14">
        <v>0.16136799071057101</v>
      </c>
      <c r="I19" s="14">
        <v>8.3180613201815398E-2</v>
      </c>
      <c r="J19" s="14">
        <v>9.1919750139322895E-2</v>
      </c>
      <c r="K19" s="14">
        <v>3.6839781924534902E-2</v>
      </c>
      <c r="L19" s="14">
        <v>5.1653504339306301E-2</v>
      </c>
      <c r="M19" s="14"/>
      <c r="N19" s="14">
        <v>0.12442579703692</v>
      </c>
      <c r="O19" s="14">
        <v>9.0942366955485604E-2</v>
      </c>
      <c r="P19" s="14">
        <v>9.0354889244780301E-2</v>
      </c>
      <c r="Q19" s="14">
        <v>4.8109266671285497E-2</v>
      </c>
      <c r="R19" s="14"/>
      <c r="S19" s="14">
        <v>0.11986914847279399</v>
      </c>
      <c r="T19" s="14">
        <v>5.1070634859428102E-2</v>
      </c>
      <c r="U19" s="14">
        <v>8.1228434157154306E-2</v>
      </c>
      <c r="V19" s="14">
        <v>0.10706155494499001</v>
      </c>
      <c r="W19" s="14">
        <v>0.103301953098778</v>
      </c>
      <c r="X19" s="14">
        <v>7.8419213826364798E-2</v>
      </c>
      <c r="Y19" s="14">
        <v>6.9811430112476702E-2</v>
      </c>
      <c r="Z19" s="14">
        <v>0.13062212315638</v>
      </c>
      <c r="AA19" s="14">
        <v>6.5968103633991401E-2</v>
      </c>
      <c r="AB19" s="14">
        <v>0.110687863956791</v>
      </c>
      <c r="AC19" s="14">
        <v>0.12611053924868801</v>
      </c>
      <c r="AD19" s="14">
        <v>2.1698180987521E-2</v>
      </c>
      <c r="AE19" s="14"/>
      <c r="AF19" s="14">
        <v>7.7478104995020003E-2</v>
      </c>
      <c r="AG19" s="14">
        <v>0.114104731752043</v>
      </c>
      <c r="AH19" s="14">
        <v>0.111197024244731</v>
      </c>
      <c r="AI19" s="14">
        <v>7.7667631903445805E-2</v>
      </c>
      <c r="AJ19" s="14">
        <v>8.6176533267593197E-2</v>
      </c>
      <c r="AK19" s="14"/>
      <c r="AL19" s="14">
        <v>0.136851454116417</v>
      </c>
      <c r="AM19" s="14">
        <v>8.4981883486833207E-2</v>
      </c>
      <c r="AN19" s="14">
        <v>0.124269782169677</v>
      </c>
      <c r="AO19" s="14">
        <v>6.3557916036746903E-2</v>
      </c>
      <c r="AP19" s="14">
        <v>4.9957411570062803E-2</v>
      </c>
      <c r="AQ19" s="14">
        <v>7.0533165217181407E-2</v>
      </c>
      <c r="AR19" s="14"/>
      <c r="AS19" s="14">
        <v>5.8511790716757703E-2</v>
      </c>
      <c r="AT19" s="14">
        <v>7.2525986240420795E-2</v>
      </c>
      <c r="AU19" s="14">
        <v>0.10062389409921101</v>
      </c>
      <c r="AV19" s="14">
        <v>0.140772772380065</v>
      </c>
      <c r="AW19" s="14">
        <v>0.22441317656082099</v>
      </c>
      <c r="AX19" s="14"/>
      <c r="AY19" s="14">
        <v>0</v>
      </c>
      <c r="AZ19" s="14">
        <v>9.3421786662934006E-2</v>
      </c>
      <c r="BA19" s="14">
        <v>3.5175407575538602E-2</v>
      </c>
      <c r="BB19" s="14">
        <v>5.1221244016586502E-2</v>
      </c>
      <c r="BC19" s="14">
        <v>6.1739004714203502E-2</v>
      </c>
      <c r="BD19" s="14">
        <v>7.5520177173640193E-2</v>
      </c>
      <c r="BE19" s="14">
        <v>9.4290294360169405E-2</v>
      </c>
      <c r="BF19" s="14">
        <v>0.123489653594621</v>
      </c>
      <c r="BG19" s="14">
        <v>6.1846460017094602E-2</v>
      </c>
      <c r="BH19" s="14">
        <v>8.5501564992064294E-2</v>
      </c>
      <c r="BI19" s="14">
        <v>9.0358137105432002E-2</v>
      </c>
      <c r="BJ19" s="14">
        <v>0.15174914950173399</v>
      </c>
      <c r="BK19" s="14">
        <v>0.10422994483871301</v>
      </c>
      <c r="BL19" s="14">
        <v>6.1812429568918602E-2</v>
      </c>
      <c r="BM19" s="14">
        <v>0.114008772232444</v>
      </c>
      <c r="BN19" s="14">
        <v>0.19374309254094499</v>
      </c>
      <c r="BO19" s="14"/>
      <c r="BP19" s="14">
        <v>0.13267592841071199</v>
      </c>
      <c r="BQ19" s="14">
        <v>7.9200085216206903E-2</v>
      </c>
      <c r="BR19" s="14">
        <v>7.3277444177950193E-2</v>
      </c>
      <c r="BS19" s="14">
        <v>8.7558681148847503E-2</v>
      </c>
      <c r="BT19" s="14">
        <v>5.6045468141519797E-2</v>
      </c>
      <c r="BU19" s="14">
        <v>3.1777797326232503E-2</v>
      </c>
      <c r="BV19" s="14"/>
      <c r="BW19" s="14">
        <v>6.4502449646780202E-2</v>
      </c>
      <c r="BX19" s="14">
        <v>0.13753509918930801</v>
      </c>
      <c r="BY19" s="14">
        <v>2.5905239462886E-2</v>
      </c>
      <c r="BZ19" s="14">
        <v>7.2604850161774301E-2</v>
      </c>
      <c r="CA19" s="14">
        <v>0.11061840059858501</v>
      </c>
      <c r="CB19" s="14">
        <v>0.109385613499458</v>
      </c>
      <c r="CC19" s="14"/>
      <c r="CD19" s="14">
        <v>0.103898641976484</v>
      </c>
      <c r="CE19" s="14">
        <v>0.13319978348016601</v>
      </c>
      <c r="CF19" s="14">
        <v>4.9974047800247202E-2</v>
      </c>
      <c r="CG19" s="14">
        <v>8.3846494701916394E-2</v>
      </c>
      <c r="CH19" s="14"/>
      <c r="CI19" s="14">
        <v>7.9787889971775799E-2</v>
      </c>
      <c r="CJ19" s="14">
        <v>0.120156218611988</v>
      </c>
      <c r="CK19" s="14">
        <v>8.0530516215762293E-2</v>
      </c>
      <c r="CL19" s="14">
        <v>8.6660099851047903E-2</v>
      </c>
      <c r="CM19" s="14"/>
      <c r="CN19" s="14">
        <v>0.12638279891708201</v>
      </c>
      <c r="CO19" s="14">
        <v>8.1928838090476894E-2</v>
      </c>
      <c r="CP19" s="14"/>
      <c r="CQ19" s="14">
        <v>0.112861326865802</v>
      </c>
      <c r="CR19" s="14">
        <v>8.7973059188258804E-2</v>
      </c>
    </row>
    <row r="20" spans="2:96" ht="28.8" x14ac:dyDescent="0.3">
      <c r="B20" s="15" t="s">
        <v>168</v>
      </c>
      <c r="C20" s="14">
        <v>8.2275118363826602E-2</v>
      </c>
      <c r="D20" s="14">
        <v>9.1101293608596395E-2</v>
      </c>
      <c r="E20" s="14">
        <v>7.3885283772651994E-2</v>
      </c>
      <c r="F20" s="14"/>
      <c r="G20" s="14">
        <v>0.126177128574925</v>
      </c>
      <c r="H20" s="14">
        <v>9.7465291134432294E-2</v>
      </c>
      <c r="I20" s="14">
        <v>9.1930808938072206E-2</v>
      </c>
      <c r="J20" s="14">
        <v>7.9950874344120196E-2</v>
      </c>
      <c r="K20" s="14">
        <v>4.74878689898066E-2</v>
      </c>
      <c r="L20" s="14">
        <v>5.8259863873755598E-2</v>
      </c>
      <c r="M20" s="14"/>
      <c r="N20" s="14">
        <v>7.6900606610316502E-2</v>
      </c>
      <c r="O20" s="14">
        <v>8.2324205314457499E-2</v>
      </c>
      <c r="P20" s="14">
        <v>9.5978831880631596E-2</v>
      </c>
      <c r="Q20" s="14">
        <v>7.2829013823164104E-2</v>
      </c>
      <c r="R20" s="14"/>
      <c r="S20" s="14">
        <v>9.7907601170022895E-2</v>
      </c>
      <c r="T20" s="14">
        <v>7.36718995881748E-2</v>
      </c>
      <c r="U20" s="14">
        <v>6.4284174413704098E-2</v>
      </c>
      <c r="V20" s="14">
        <v>0.108597681648442</v>
      </c>
      <c r="W20" s="14">
        <v>5.3271641375031001E-2</v>
      </c>
      <c r="X20" s="14">
        <v>7.1549719379065999E-2</v>
      </c>
      <c r="Y20" s="14">
        <v>7.35228351464699E-2</v>
      </c>
      <c r="Z20" s="14">
        <v>9.2612299517257302E-2</v>
      </c>
      <c r="AA20" s="14">
        <v>6.5388637506115094E-2</v>
      </c>
      <c r="AB20" s="14">
        <v>0.12501475770475701</v>
      </c>
      <c r="AC20" s="14">
        <v>6.5795188886805606E-2</v>
      </c>
      <c r="AD20" s="14">
        <v>8.6263350116587798E-2</v>
      </c>
      <c r="AE20" s="14"/>
      <c r="AF20" s="14">
        <v>7.4977263281454196E-2</v>
      </c>
      <c r="AG20" s="14">
        <v>9.9430802420341205E-2</v>
      </c>
      <c r="AH20" s="14">
        <v>7.6193734383338999E-2</v>
      </c>
      <c r="AI20" s="14">
        <v>7.9148243166151405E-2</v>
      </c>
      <c r="AJ20" s="14">
        <v>8.2516639346586096E-2</v>
      </c>
      <c r="AK20" s="14"/>
      <c r="AL20" s="14">
        <v>9.1518730359018793E-2</v>
      </c>
      <c r="AM20" s="14">
        <v>8.1869372226991005E-2</v>
      </c>
      <c r="AN20" s="14">
        <v>9.1669827525220599E-2</v>
      </c>
      <c r="AO20" s="14">
        <v>7.6292753818139505E-2</v>
      </c>
      <c r="AP20" s="14">
        <v>9.4899583112532895E-2</v>
      </c>
      <c r="AQ20" s="14">
        <v>8.01504273688355E-2</v>
      </c>
      <c r="AR20" s="14"/>
      <c r="AS20" s="14">
        <v>6.4986791113532505E-2</v>
      </c>
      <c r="AT20" s="14">
        <v>5.8338884592891299E-2</v>
      </c>
      <c r="AU20" s="14">
        <v>0.11017510597079699</v>
      </c>
      <c r="AV20" s="14">
        <v>9.5060123802746102E-2</v>
      </c>
      <c r="AW20" s="14">
        <v>0.12797428268778099</v>
      </c>
      <c r="AX20" s="14"/>
      <c r="AY20" s="14">
        <v>0</v>
      </c>
      <c r="AZ20" s="14">
        <v>0.117029872835795</v>
      </c>
      <c r="BA20" s="14">
        <v>6.5029178864172699E-2</v>
      </c>
      <c r="BB20" s="14">
        <v>3.8648175825405397E-2</v>
      </c>
      <c r="BC20" s="14">
        <v>7.5804439223761594E-2</v>
      </c>
      <c r="BD20" s="14">
        <v>9.9014538151729198E-2</v>
      </c>
      <c r="BE20" s="14">
        <v>0.10042447049674701</v>
      </c>
      <c r="BF20" s="14">
        <v>6.9896182845925706E-2</v>
      </c>
      <c r="BG20" s="14">
        <v>4.6634561979010301E-2</v>
      </c>
      <c r="BH20" s="14">
        <v>9.3066637716968798E-2</v>
      </c>
      <c r="BI20" s="14">
        <v>0.110682841270358</v>
      </c>
      <c r="BJ20" s="14">
        <v>6.6413504226425696E-2</v>
      </c>
      <c r="BK20" s="14">
        <v>2.53671236391842E-2</v>
      </c>
      <c r="BL20" s="14">
        <v>0.11338235503986401</v>
      </c>
      <c r="BM20" s="14">
        <v>7.5250202859868207E-2</v>
      </c>
      <c r="BN20" s="14">
        <v>0.14041711550213301</v>
      </c>
      <c r="BO20" s="14"/>
      <c r="BP20" s="14">
        <v>7.6265251553514601E-2</v>
      </c>
      <c r="BQ20" s="14">
        <v>9.0136183276693399E-2</v>
      </c>
      <c r="BR20" s="14">
        <v>8.08511452041107E-2</v>
      </c>
      <c r="BS20" s="14">
        <v>8.6181535040152593E-2</v>
      </c>
      <c r="BT20" s="14">
        <v>8.5913516282672006E-2</v>
      </c>
      <c r="BU20" s="14">
        <v>4.9003164223484198E-2</v>
      </c>
      <c r="BV20" s="14"/>
      <c r="BW20" s="14">
        <v>7.3733183464281593E-2</v>
      </c>
      <c r="BX20" s="14">
        <v>5.3084019048587998E-2</v>
      </c>
      <c r="BY20" s="14">
        <v>0.122070842788535</v>
      </c>
      <c r="BZ20" s="14">
        <v>8.9094366193842395E-2</v>
      </c>
      <c r="CA20" s="14">
        <v>0.107448312737316</v>
      </c>
      <c r="CB20" s="14">
        <v>0.105541752197778</v>
      </c>
      <c r="CC20" s="14"/>
      <c r="CD20" s="14">
        <v>0.142905172337947</v>
      </c>
      <c r="CE20" s="14">
        <v>6.1525285666453301E-2</v>
      </c>
      <c r="CF20" s="14">
        <v>6.3660983851312497E-2</v>
      </c>
      <c r="CG20" s="14">
        <v>7.2890933787014806E-2</v>
      </c>
      <c r="CH20" s="14"/>
      <c r="CI20" s="14">
        <v>7.2532584308880405E-2</v>
      </c>
      <c r="CJ20" s="14">
        <v>8.2376132531067903E-2</v>
      </c>
      <c r="CK20" s="14">
        <v>8.4684839455218694E-2</v>
      </c>
      <c r="CL20" s="14">
        <v>8.7612264997139699E-2</v>
      </c>
      <c r="CM20" s="14"/>
      <c r="CN20" s="14">
        <v>0.15237016068794801</v>
      </c>
      <c r="CO20" s="14">
        <v>7.3429736825488603E-2</v>
      </c>
      <c r="CP20" s="14"/>
      <c r="CQ20" s="14">
        <v>7.2337175059073999E-2</v>
      </c>
      <c r="CR20" s="14">
        <v>8.0188141048626899E-2</v>
      </c>
    </row>
    <row r="21" spans="2:96" ht="28.8" x14ac:dyDescent="0.3">
      <c r="B21" s="15" t="s">
        <v>169</v>
      </c>
      <c r="C21" s="14">
        <v>6.2179531957889597E-2</v>
      </c>
      <c r="D21" s="14">
        <v>6.8174953000796706E-2</v>
      </c>
      <c r="E21" s="14">
        <v>5.6499151949173203E-2</v>
      </c>
      <c r="F21" s="14"/>
      <c r="G21" s="14">
        <v>0.116902188372086</v>
      </c>
      <c r="H21" s="14">
        <v>9.6687818282239907E-2</v>
      </c>
      <c r="I21" s="14">
        <v>6.7500150804464906E-2</v>
      </c>
      <c r="J21" s="14">
        <v>5.1873942775462097E-2</v>
      </c>
      <c r="K21" s="14">
        <v>2.6832082444391898E-2</v>
      </c>
      <c r="L21" s="14">
        <v>2.5652480809607199E-2</v>
      </c>
      <c r="M21" s="14"/>
      <c r="N21" s="14">
        <v>6.9244062215006799E-2</v>
      </c>
      <c r="O21" s="14">
        <v>5.53000301017273E-2</v>
      </c>
      <c r="P21" s="14">
        <v>6.2042251410417998E-2</v>
      </c>
      <c r="Q21" s="14">
        <v>6.2569825804786899E-2</v>
      </c>
      <c r="R21" s="14"/>
      <c r="S21" s="14">
        <v>0.10775880729974199</v>
      </c>
      <c r="T21" s="14">
        <v>6.0648910446180301E-2</v>
      </c>
      <c r="U21" s="14">
        <v>5.2086203905239603E-2</v>
      </c>
      <c r="V21" s="14">
        <v>6.6946774126909997E-2</v>
      </c>
      <c r="W21" s="14">
        <v>4.5959766367701799E-2</v>
      </c>
      <c r="X21" s="14">
        <v>4.7361731432367403E-2</v>
      </c>
      <c r="Y21" s="14">
        <v>5.4246560843894398E-2</v>
      </c>
      <c r="Z21" s="14">
        <v>4.7484428811727902E-2</v>
      </c>
      <c r="AA21" s="14">
        <v>8.0116905368621996E-2</v>
      </c>
      <c r="AB21" s="14">
        <v>5.0643492353092699E-2</v>
      </c>
      <c r="AC21" s="14">
        <v>1.13429239946002E-2</v>
      </c>
      <c r="AD21" s="14">
        <v>4.5146578026506401E-2</v>
      </c>
      <c r="AE21" s="14"/>
      <c r="AF21" s="14">
        <v>3.7168244422865003E-2</v>
      </c>
      <c r="AG21" s="14">
        <v>7.5842758807443206E-2</v>
      </c>
      <c r="AH21" s="14">
        <v>6.2715830685179497E-2</v>
      </c>
      <c r="AI21" s="14">
        <v>5.1722903459840097E-2</v>
      </c>
      <c r="AJ21" s="14">
        <v>9.4734353983042294E-2</v>
      </c>
      <c r="AK21" s="14"/>
      <c r="AL21" s="14">
        <v>8.1937062279955203E-2</v>
      </c>
      <c r="AM21" s="14">
        <v>4.5290950893076699E-2</v>
      </c>
      <c r="AN21" s="14">
        <v>6.5828755142430598E-2</v>
      </c>
      <c r="AO21" s="14">
        <v>5.6308350294162701E-2</v>
      </c>
      <c r="AP21" s="14">
        <v>0.104572529075852</v>
      </c>
      <c r="AQ21" s="14">
        <v>2.8649588310901E-2</v>
      </c>
      <c r="AR21" s="14"/>
      <c r="AS21" s="14">
        <v>6.5885674126552302E-2</v>
      </c>
      <c r="AT21" s="14">
        <v>5.23387612660682E-2</v>
      </c>
      <c r="AU21" s="14">
        <v>5.12229265084252E-2</v>
      </c>
      <c r="AV21" s="14">
        <v>0.112760319615906</v>
      </c>
      <c r="AW21" s="14">
        <v>4.99854340579063E-2</v>
      </c>
      <c r="AX21" s="14"/>
      <c r="AY21" s="14">
        <v>0</v>
      </c>
      <c r="AZ21" s="14">
        <v>0.10134705547924699</v>
      </c>
      <c r="BA21" s="14">
        <v>5.7188211530078199E-2</v>
      </c>
      <c r="BB21" s="14">
        <v>4.8851987719843899E-2</v>
      </c>
      <c r="BC21" s="14">
        <v>4.6175523669527201E-2</v>
      </c>
      <c r="BD21" s="14">
        <v>7.5621930306707302E-2</v>
      </c>
      <c r="BE21" s="14">
        <v>6.2265141843059799E-2</v>
      </c>
      <c r="BF21" s="14">
        <v>3.85704454133955E-2</v>
      </c>
      <c r="BG21" s="14">
        <v>7.0278541377649495E-2</v>
      </c>
      <c r="BH21" s="14">
        <v>4.6756384810412797E-2</v>
      </c>
      <c r="BI21" s="14">
        <v>5.3962249576959199E-2</v>
      </c>
      <c r="BJ21" s="14">
        <v>6.5426012651272805E-2</v>
      </c>
      <c r="BK21" s="14">
        <v>3.7215812789025797E-2</v>
      </c>
      <c r="BL21" s="14">
        <v>8.3066408034658298E-2</v>
      </c>
      <c r="BM21" s="14">
        <v>0.111607260737353</v>
      </c>
      <c r="BN21" s="14">
        <v>0.123480016134156</v>
      </c>
      <c r="BO21" s="14"/>
      <c r="BP21" s="14">
        <v>8.6971527266099496E-2</v>
      </c>
      <c r="BQ21" s="14">
        <v>6.6526351667344802E-2</v>
      </c>
      <c r="BR21" s="14">
        <v>4.7160909742672501E-2</v>
      </c>
      <c r="BS21" s="14">
        <v>6.0866398510387602E-2</v>
      </c>
      <c r="BT21" s="14">
        <v>4.0233156899594599E-2</v>
      </c>
      <c r="BU21" s="14">
        <v>9.9349964672060895E-3</v>
      </c>
      <c r="BV21" s="14"/>
      <c r="BW21" s="14">
        <v>4.44561432291114E-2</v>
      </c>
      <c r="BX21" s="14">
        <v>7.0360028604922298E-2</v>
      </c>
      <c r="BY21" s="14">
        <v>7.7979811510655306E-2</v>
      </c>
      <c r="BZ21" s="14">
        <v>9.9340728113459106E-2</v>
      </c>
      <c r="CA21" s="14">
        <v>6.8113226982068106E-2</v>
      </c>
      <c r="CB21" s="14">
        <v>3.5347946703975203E-2</v>
      </c>
      <c r="CC21" s="14"/>
      <c r="CD21" s="14">
        <v>8.4646723105913702E-2</v>
      </c>
      <c r="CE21" s="14">
        <v>9.02554793411212E-2</v>
      </c>
      <c r="CF21" s="14">
        <v>5.58774886980462E-2</v>
      </c>
      <c r="CG21" s="14">
        <v>4.5795220587876898E-2</v>
      </c>
      <c r="CH21" s="14"/>
      <c r="CI21" s="14">
        <v>7.0004040012590404E-2</v>
      </c>
      <c r="CJ21" s="14">
        <v>6.6958214729728599E-2</v>
      </c>
      <c r="CK21" s="14">
        <v>5.4922469251764403E-2</v>
      </c>
      <c r="CL21" s="14">
        <v>8.8572263467380702E-2</v>
      </c>
      <c r="CM21" s="14"/>
      <c r="CN21" s="14">
        <v>0.101904500851938</v>
      </c>
      <c r="CO21" s="14">
        <v>5.6328654355029803E-2</v>
      </c>
      <c r="CP21" s="14"/>
      <c r="CQ21" s="14">
        <v>9.7846457312600499E-2</v>
      </c>
      <c r="CR21" s="14">
        <v>5.98640725632726E-2</v>
      </c>
    </row>
    <row r="22" spans="2:96" ht="28.8" x14ac:dyDescent="0.3">
      <c r="B22" s="15" t="s">
        <v>170</v>
      </c>
      <c r="C22" s="14">
        <v>5.3458838367452202E-2</v>
      </c>
      <c r="D22" s="14">
        <v>5.4557593737557503E-2</v>
      </c>
      <c r="E22" s="14">
        <v>5.1655708599258603E-2</v>
      </c>
      <c r="F22" s="14"/>
      <c r="G22" s="14">
        <v>6.6191066784106301E-2</v>
      </c>
      <c r="H22" s="14">
        <v>6.6938348844179402E-2</v>
      </c>
      <c r="I22" s="14">
        <v>4.9077115015622397E-2</v>
      </c>
      <c r="J22" s="14">
        <v>3.6693469526323401E-2</v>
      </c>
      <c r="K22" s="14">
        <v>4.9920728202531198E-2</v>
      </c>
      <c r="L22" s="14">
        <v>5.36044769853165E-2</v>
      </c>
      <c r="M22" s="14"/>
      <c r="N22" s="14">
        <v>5.8555283357081801E-2</v>
      </c>
      <c r="O22" s="14">
        <v>5.0674356743016E-2</v>
      </c>
      <c r="P22" s="14">
        <v>5.9709676260476498E-2</v>
      </c>
      <c r="Q22" s="14">
        <v>4.3821312577959903E-2</v>
      </c>
      <c r="R22" s="14"/>
      <c r="S22" s="14">
        <v>5.4870708544219701E-2</v>
      </c>
      <c r="T22" s="14">
        <v>3.2672367709641097E-2</v>
      </c>
      <c r="U22" s="14">
        <v>6.5747430151401998E-2</v>
      </c>
      <c r="V22" s="14">
        <v>2.56879396297756E-2</v>
      </c>
      <c r="W22" s="14">
        <v>8.4994349438856101E-2</v>
      </c>
      <c r="X22" s="14">
        <v>4.6304218152678003E-2</v>
      </c>
      <c r="Y22" s="14">
        <v>6.5421387111664106E-2</v>
      </c>
      <c r="Z22" s="14">
        <v>1.2062572915383299E-2</v>
      </c>
      <c r="AA22" s="14">
        <v>6.0546258455477599E-2</v>
      </c>
      <c r="AB22" s="14">
        <v>3.1381029596400802E-2</v>
      </c>
      <c r="AC22" s="14">
        <v>0.106711484642249</v>
      </c>
      <c r="AD22" s="14">
        <v>0.109409537291659</v>
      </c>
      <c r="AE22" s="14"/>
      <c r="AF22" s="14">
        <v>5.9679305046200198E-2</v>
      </c>
      <c r="AG22" s="14">
        <v>5.7685197517393302E-2</v>
      </c>
      <c r="AH22" s="14">
        <v>5.8290281434963599E-2</v>
      </c>
      <c r="AI22" s="14">
        <v>3.4630769933016399E-2</v>
      </c>
      <c r="AJ22" s="14">
        <v>9.5082310778630899E-2</v>
      </c>
      <c r="AK22" s="14"/>
      <c r="AL22" s="14">
        <v>4.5957469432830099E-2</v>
      </c>
      <c r="AM22" s="14">
        <v>6.8023000317280299E-2</v>
      </c>
      <c r="AN22" s="14">
        <v>6.8043651480507297E-2</v>
      </c>
      <c r="AO22" s="14">
        <v>3.38089571574599E-2</v>
      </c>
      <c r="AP22" s="14">
        <v>0.11410660691286501</v>
      </c>
      <c r="AQ22" s="14">
        <v>5.6273892418770302E-2</v>
      </c>
      <c r="AR22" s="14"/>
      <c r="AS22" s="14">
        <v>5.2964036627799499E-2</v>
      </c>
      <c r="AT22" s="14">
        <v>5.6879308130168699E-2</v>
      </c>
      <c r="AU22" s="14">
        <v>4.69492435192293E-2</v>
      </c>
      <c r="AV22" s="14">
        <v>7.3587169067651906E-2</v>
      </c>
      <c r="AW22" s="14">
        <v>2.3846682736187601E-2</v>
      </c>
      <c r="AX22" s="14"/>
      <c r="AY22" s="14">
        <v>0</v>
      </c>
      <c r="AZ22" s="14">
        <v>2.5551827113623998E-2</v>
      </c>
      <c r="BA22" s="14">
        <v>4.82003334412777E-2</v>
      </c>
      <c r="BB22" s="14">
        <v>8.8177166225039003E-2</v>
      </c>
      <c r="BC22" s="14">
        <v>5.4643085761871303E-2</v>
      </c>
      <c r="BD22" s="14">
        <v>7.5749117690006307E-2</v>
      </c>
      <c r="BE22" s="14">
        <v>4.9533463394551197E-2</v>
      </c>
      <c r="BF22" s="14">
        <v>8.3414378574533404E-2</v>
      </c>
      <c r="BG22" s="14">
        <v>3.9632246987096199E-2</v>
      </c>
      <c r="BH22" s="14">
        <v>5.6545989220576902E-2</v>
      </c>
      <c r="BI22" s="14">
        <v>4.34191480783283E-2</v>
      </c>
      <c r="BJ22" s="14">
        <v>3.0732000290956098E-2</v>
      </c>
      <c r="BK22" s="14">
        <v>5.7808830259316497E-2</v>
      </c>
      <c r="BL22" s="14">
        <v>1.91637415546318E-2</v>
      </c>
      <c r="BM22" s="14">
        <v>4.0409452909148998E-2</v>
      </c>
      <c r="BN22" s="14">
        <v>4.57399818982544E-2</v>
      </c>
      <c r="BO22" s="14"/>
      <c r="BP22" s="14">
        <v>5.1660355190570197E-2</v>
      </c>
      <c r="BQ22" s="14">
        <v>5.1750963120054699E-2</v>
      </c>
      <c r="BR22" s="14">
        <v>4.80058919893495E-2</v>
      </c>
      <c r="BS22" s="14">
        <v>4.3531665129264402E-2</v>
      </c>
      <c r="BT22" s="14">
        <v>6.7779719460714705E-2</v>
      </c>
      <c r="BU22" s="14">
        <v>9.5944972666071507E-2</v>
      </c>
      <c r="BV22" s="14"/>
      <c r="BW22" s="14">
        <v>5.4019863053923402E-2</v>
      </c>
      <c r="BX22" s="14">
        <v>5.6671418856353697E-2</v>
      </c>
      <c r="BY22" s="14">
        <v>6.8937584266000898E-2</v>
      </c>
      <c r="BZ22" s="14">
        <v>6.6998369617378303E-2</v>
      </c>
      <c r="CA22" s="14">
        <v>3.89741295679598E-2</v>
      </c>
      <c r="CB22" s="14">
        <v>4.98298242504399E-2</v>
      </c>
      <c r="CC22" s="14"/>
      <c r="CD22" s="14">
        <v>6.6302411135237105E-2</v>
      </c>
      <c r="CE22" s="14">
        <v>5.8092439166296098E-2</v>
      </c>
      <c r="CF22" s="14">
        <v>2.73573091616134E-2</v>
      </c>
      <c r="CG22" s="14">
        <v>5.8046933437485203E-2</v>
      </c>
      <c r="CH22" s="14"/>
      <c r="CI22" s="14">
        <v>0.12944467071624799</v>
      </c>
      <c r="CJ22" s="14">
        <v>6.7160690344406804E-2</v>
      </c>
      <c r="CK22" s="14">
        <v>2.7450432791843699E-2</v>
      </c>
      <c r="CL22" s="14">
        <v>2.84505667161957E-2</v>
      </c>
      <c r="CM22" s="14"/>
      <c r="CN22" s="14">
        <v>0.110170729017132</v>
      </c>
      <c r="CO22" s="14">
        <v>4.5979831410202898E-2</v>
      </c>
      <c r="CP22" s="14"/>
      <c r="CQ22" s="14">
        <v>9.0929881783232303E-2</v>
      </c>
      <c r="CR22" s="14">
        <v>4.7429092345828802E-2</v>
      </c>
    </row>
    <row r="23" spans="2:96" x14ac:dyDescent="0.3">
      <c r="B23" s="15" t="s">
        <v>154</v>
      </c>
      <c r="C23" s="14">
        <v>1.07420482450116E-2</v>
      </c>
      <c r="D23" s="14">
        <v>1.30856193853102E-2</v>
      </c>
      <c r="E23" s="14">
        <v>8.4814320167361304E-3</v>
      </c>
      <c r="F23" s="14"/>
      <c r="G23" s="14">
        <v>6.3461060937364698E-3</v>
      </c>
      <c r="H23" s="14">
        <v>1.16378558668338E-2</v>
      </c>
      <c r="I23" s="14">
        <v>8.3876654017278705E-3</v>
      </c>
      <c r="J23" s="14">
        <v>1.06132699339533E-2</v>
      </c>
      <c r="K23" s="14">
        <v>0</v>
      </c>
      <c r="L23" s="14">
        <v>2.2153700583933299E-2</v>
      </c>
      <c r="M23" s="14"/>
      <c r="N23" s="14">
        <v>7.2852357798900199E-3</v>
      </c>
      <c r="O23" s="14">
        <v>1.3217984593410601E-2</v>
      </c>
      <c r="P23" s="14">
        <v>4.1079354046798904E-3</v>
      </c>
      <c r="Q23" s="14">
        <v>1.7854137404715201E-2</v>
      </c>
      <c r="R23" s="14"/>
      <c r="S23" s="14">
        <v>1.40226021034275E-2</v>
      </c>
      <c r="T23" s="14">
        <v>3.3906711428889802E-3</v>
      </c>
      <c r="U23" s="14">
        <v>6.1766035285552396E-3</v>
      </c>
      <c r="V23" s="14">
        <v>0</v>
      </c>
      <c r="W23" s="14">
        <v>6.3471465933445598E-3</v>
      </c>
      <c r="X23" s="14">
        <v>1.5551579330947401E-2</v>
      </c>
      <c r="Y23" s="14">
        <v>1.6306985130692599E-2</v>
      </c>
      <c r="Z23" s="14">
        <v>5.6446434281154798E-2</v>
      </c>
      <c r="AA23" s="14">
        <v>1.22618350516891E-2</v>
      </c>
      <c r="AB23" s="14">
        <v>5.4764837309942103E-3</v>
      </c>
      <c r="AC23" s="14">
        <v>0</v>
      </c>
      <c r="AD23" s="14">
        <v>2.0279030967691399E-2</v>
      </c>
      <c r="AE23" s="14"/>
      <c r="AF23" s="14">
        <v>1.6310404273055999E-2</v>
      </c>
      <c r="AG23" s="14">
        <v>1.4119381003125099E-2</v>
      </c>
      <c r="AH23" s="14">
        <v>0</v>
      </c>
      <c r="AI23" s="14">
        <v>3.1178125158899499E-3</v>
      </c>
      <c r="AJ23" s="14">
        <v>8.8487283987756793E-3</v>
      </c>
      <c r="AK23" s="14"/>
      <c r="AL23" s="14">
        <v>1.90908056872309E-2</v>
      </c>
      <c r="AM23" s="14">
        <v>1.1620960442664899E-2</v>
      </c>
      <c r="AN23" s="14">
        <v>0</v>
      </c>
      <c r="AO23" s="14">
        <v>6.3757422030195797E-3</v>
      </c>
      <c r="AP23" s="14">
        <v>7.4794631899186099E-3</v>
      </c>
      <c r="AQ23" s="14">
        <v>5.5804037645572303E-3</v>
      </c>
      <c r="AR23" s="14"/>
      <c r="AS23" s="14">
        <v>1.1550899163299599E-2</v>
      </c>
      <c r="AT23" s="14">
        <v>1.00373581491278E-2</v>
      </c>
      <c r="AU23" s="14">
        <v>1.41997586551028E-2</v>
      </c>
      <c r="AV23" s="14">
        <v>7.506707702595E-3</v>
      </c>
      <c r="AW23" s="14">
        <v>0</v>
      </c>
      <c r="AX23" s="14"/>
      <c r="AY23" s="14">
        <v>0</v>
      </c>
      <c r="AZ23" s="14">
        <v>3.7566124512468102E-2</v>
      </c>
      <c r="BA23" s="14">
        <v>1.39287954392836E-2</v>
      </c>
      <c r="BB23" s="14">
        <v>7.34362016408391E-3</v>
      </c>
      <c r="BC23" s="14">
        <v>1.0020547741054099E-2</v>
      </c>
      <c r="BD23" s="14">
        <v>4.2005654175357099E-3</v>
      </c>
      <c r="BE23" s="14">
        <v>8.8605946421404097E-3</v>
      </c>
      <c r="BF23" s="14">
        <v>1.8183058054853901E-2</v>
      </c>
      <c r="BG23" s="14">
        <v>0</v>
      </c>
      <c r="BH23" s="14">
        <v>0</v>
      </c>
      <c r="BI23" s="14">
        <v>1.1335799725266301E-2</v>
      </c>
      <c r="BJ23" s="14">
        <v>7.3396676028366602E-3</v>
      </c>
      <c r="BK23" s="14">
        <v>1.21630678326165E-2</v>
      </c>
      <c r="BL23" s="14">
        <v>0</v>
      </c>
      <c r="BM23" s="14">
        <v>2.4079358097711199E-2</v>
      </c>
      <c r="BN23" s="14">
        <v>2.7357729176194799E-2</v>
      </c>
      <c r="BO23" s="14"/>
      <c r="BP23" s="14">
        <v>1.13963550983678E-2</v>
      </c>
      <c r="BQ23" s="14">
        <v>1.54289279911753E-2</v>
      </c>
      <c r="BR23" s="14">
        <v>1.01067769828657E-2</v>
      </c>
      <c r="BS23" s="14">
        <v>4.8451020491699004E-3</v>
      </c>
      <c r="BT23" s="14">
        <v>1.29299416746891E-2</v>
      </c>
      <c r="BU23" s="14">
        <v>0</v>
      </c>
      <c r="BV23" s="14"/>
      <c r="BW23" s="14">
        <v>1.5944726769757601E-2</v>
      </c>
      <c r="BX23" s="14">
        <v>4.3677335014363798E-3</v>
      </c>
      <c r="BY23" s="14">
        <v>0</v>
      </c>
      <c r="BZ23" s="14">
        <v>1.45116026332928E-2</v>
      </c>
      <c r="CA23" s="14">
        <v>7.4121913638265403E-3</v>
      </c>
      <c r="CB23" s="14">
        <v>1.1765175554321499E-2</v>
      </c>
      <c r="CC23" s="14"/>
      <c r="CD23" s="14">
        <v>8.5337847280533494E-3</v>
      </c>
      <c r="CE23" s="14">
        <v>7.8205621900428006E-3</v>
      </c>
      <c r="CF23" s="14">
        <v>9.0456847439092797E-3</v>
      </c>
      <c r="CG23" s="14">
        <v>1.3577567481958999E-2</v>
      </c>
      <c r="CH23" s="14"/>
      <c r="CI23" s="14">
        <v>1.0510120565253101E-2</v>
      </c>
      <c r="CJ23" s="14">
        <v>2.0709882330810399E-3</v>
      </c>
      <c r="CK23" s="14">
        <v>1.28465872326837E-2</v>
      </c>
      <c r="CL23" s="14">
        <v>2.0567995116459601E-2</v>
      </c>
      <c r="CM23" s="14"/>
      <c r="CN23" s="14">
        <v>0</v>
      </c>
      <c r="CO23" s="14">
        <v>1.24298737397726E-2</v>
      </c>
      <c r="CP23" s="14"/>
      <c r="CQ23" s="14">
        <v>0</v>
      </c>
      <c r="CR23" s="14">
        <v>1.24493236812868E-2</v>
      </c>
    </row>
    <row r="24" spans="2:96" x14ac:dyDescent="0.3">
      <c r="B24" s="15" t="s">
        <v>155</v>
      </c>
      <c r="C24" s="20">
        <v>1.93067310507722E-2</v>
      </c>
      <c r="D24" s="20">
        <v>1.1876996227226599E-2</v>
      </c>
      <c r="E24" s="20">
        <v>2.6631603342884901E-2</v>
      </c>
      <c r="F24" s="20"/>
      <c r="G24" s="20">
        <v>2.0081011298834699E-2</v>
      </c>
      <c r="H24" s="20">
        <v>2.0157261047696801E-2</v>
      </c>
      <c r="I24" s="20">
        <v>1.42281469845778E-2</v>
      </c>
      <c r="J24" s="20">
        <v>2.2230045884952601E-2</v>
      </c>
      <c r="K24" s="20">
        <v>2.82343967653945E-2</v>
      </c>
      <c r="L24" s="20">
        <v>1.38665564796555E-2</v>
      </c>
      <c r="M24" s="20"/>
      <c r="N24" s="20">
        <v>1.34929507389869E-2</v>
      </c>
      <c r="O24" s="20">
        <v>1.16725255184797E-2</v>
      </c>
      <c r="P24" s="20">
        <v>2.4818108666536699E-2</v>
      </c>
      <c r="Q24" s="20">
        <v>2.88844184785663E-2</v>
      </c>
      <c r="R24" s="20"/>
      <c r="S24" s="20">
        <v>2.0204341300783898E-2</v>
      </c>
      <c r="T24" s="20">
        <v>1.1230539955735299E-2</v>
      </c>
      <c r="U24" s="20">
        <v>5.3901451566667098E-3</v>
      </c>
      <c r="V24" s="20">
        <v>1.05055095544284E-2</v>
      </c>
      <c r="W24" s="20">
        <v>3.08204902299693E-2</v>
      </c>
      <c r="X24" s="20">
        <v>3.2680755023531599E-2</v>
      </c>
      <c r="Y24" s="20">
        <v>1.1998612055332199E-2</v>
      </c>
      <c r="Z24" s="20">
        <v>0</v>
      </c>
      <c r="AA24" s="20">
        <v>4.1069096714927998E-2</v>
      </c>
      <c r="AB24" s="20">
        <v>1.7229446067266899E-2</v>
      </c>
      <c r="AC24" s="20">
        <v>3.0102183022907899E-2</v>
      </c>
      <c r="AD24" s="20">
        <v>0</v>
      </c>
      <c r="AE24" s="20"/>
      <c r="AF24" s="20">
        <v>1.26869456943827E-2</v>
      </c>
      <c r="AG24" s="20">
        <v>1.16352571534202E-2</v>
      </c>
      <c r="AH24" s="20">
        <v>5.1883602919383896E-3</v>
      </c>
      <c r="AI24" s="20">
        <v>1.51598086834681E-2</v>
      </c>
      <c r="AJ24" s="20">
        <v>1.69210586805759E-2</v>
      </c>
      <c r="AK24" s="20"/>
      <c r="AL24" s="20">
        <v>1.8837632536018001E-2</v>
      </c>
      <c r="AM24" s="20">
        <v>1.04772465291607E-2</v>
      </c>
      <c r="AN24" s="20">
        <v>9.5623860633502096E-3</v>
      </c>
      <c r="AO24" s="20">
        <v>9.2811236210947907E-3</v>
      </c>
      <c r="AP24" s="20">
        <v>1.43026692460502E-2</v>
      </c>
      <c r="AQ24" s="20">
        <v>4.7040586958636298E-2</v>
      </c>
      <c r="AR24" s="20"/>
      <c r="AS24" s="20">
        <v>1.5038597853279699E-2</v>
      </c>
      <c r="AT24" s="20">
        <v>2.0299202249424501E-2</v>
      </c>
      <c r="AU24" s="20">
        <v>1.6052593798846399E-2</v>
      </c>
      <c r="AV24" s="20">
        <v>1.89677192369151E-2</v>
      </c>
      <c r="AW24" s="20">
        <v>0</v>
      </c>
      <c r="AX24" s="20"/>
      <c r="AY24" s="20">
        <v>0</v>
      </c>
      <c r="AZ24" s="20">
        <v>6.65752926298636E-2</v>
      </c>
      <c r="BA24" s="20">
        <v>7.7459982975416298E-3</v>
      </c>
      <c r="BB24" s="20">
        <v>8.4744944144461796E-3</v>
      </c>
      <c r="BC24" s="20">
        <v>2.1314888287013001E-2</v>
      </c>
      <c r="BD24" s="20">
        <v>2.3209313872565401E-2</v>
      </c>
      <c r="BE24" s="20">
        <v>0</v>
      </c>
      <c r="BF24" s="20">
        <v>2.0043801570515499E-2</v>
      </c>
      <c r="BG24" s="20">
        <v>2.4485061010296901E-2</v>
      </c>
      <c r="BH24" s="20">
        <v>0</v>
      </c>
      <c r="BI24" s="20">
        <v>1.1394479321325E-2</v>
      </c>
      <c r="BJ24" s="20">
        <v>2.1975574854408299E-2</v>
      </c>
      <c r="BK24" s="20">
        <v>1.3252892193503099E-2</v>
      </c>
      <c r="BL24" s="20">
        <v>2.1751060024801601E-2</v>
      </c>
      <c r="BM24" s="20">
        <v>3.8768463984498902E-2</v>
      </c>
      <c r="BN24" s="20">
        <v>0</v>
      </c>
      <c r="BO24" s="20"/>
      <c r="BP24" s="20">
        <v>1.37985802314857E-2</v>
      </c>
      <c r="BQ24" s="20">
        <v>1.3610915168710399E-2</v>
      </c>
      <c r="BR24" s="20">
        <v>2.3649083614321501E-2</v>
      </c>
      <c r="BS24" s="20">
        <v>1.8835735789469898E-2</v>
      </c>
      <c r="BT24" s="20">
        <v>4.1983137009945701E-2</v>
      </c>
      <c r="BU24" s="20">
        <v>2.0260520549770698E-2</v>
      </c>
      <c r="BV24" s="20"/>
      <c r="BW24" s="20">
        <v>1.5011752782696E-2</v>
      </c>
      <c r="BX24" s="20">
        <v>1.85757413313083E-2</v>
      </c>
      <c r="BY24" s="20">
        <v>1.4091923763204501E-2</v>
      </c>
      <c r="BZ24" s="20">
        <v>3.5736213995296903E-2</v>
      </c>
      <c r="CA24" s="20">
        <v>1.7985381127101002E-2</v>
      </c>
      <c r="CB24" s="20">
        <v>3.3020555820223403E-2</v>
      </c>
      <c r="CC24" s="20"/>
      <c r="CD24" s="20">
        <v>1.8675064935651301E-2</v>
      </c>
      <c r="CE24" s="20">
        <v>2.8351517968445801E-3</v>
      </c>
      <c r="CF24" s="20">
        <v>2.3720458124197399E-2</v>
      </c>
      <c r="CG24" s="20">
        <v>1.0588901135864999E-2</v>
      </c>
      <c r="CH24" s="20"/>
      <c r="CI24" s="20">
        <v>1.85553483994398E-2</v>
      </c>
      <c r="CJ24" s="20">
        <v>9.6225641064929899E-3</v>
      </c>
      <c r="CK24" s="20">
        <v>1.7230468357205798E-2</v>
      </c>
      <c r="CL24" s="20">
        <v>6.9913423599150398E-2</v>
      </c>
      <c r="CM24" s="20"/>
      <c r="CN24" s="20">
        <v>1.6503283179609699E-2</v>
      </c>
      <c r="CO24" s="20">
        <v>1.8916717321825E-2</v>
      </c>
      <c r="CP24" s="20"/>
      <c r="CQ24" s="20">
        <v>1.0132910266855699E-2</v>
      </c>
      <c r="CR24" s="20">
        <v>1.7080992046768599E-2</v>
      </c>
    </row>
    <row r="25" spans="2:96" x14ac:dyDescent="0.3">
      <c r="B25" s="16"/>
    </row>
    <row r="26" spans="2:96" x14ac:dyDescent="0.3">
      <c r="B26" t="s">
        <v>116</v>
      </c>
    </row>
    <row r="27" spans="2:96" x14ac:dyDescent="0.3">
      <c r="B27" t="s">
        <v>117</v>
      </c>
    </row>
    <row r="29" spans="2:96" x14ac:dyDescent="0.3">
      <c r="B2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M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13" width="20.6640625" customWidth="1"/>
  </cols>
  <sheetData>
    <row r="2" spans="2:13" ht="40.049999999999997" customHeight="1" x14ac:dyDescent="0.3">
      <c r="D2" s="29" t="s">
        <v>187</v>
      </c>
      <c r="E2" s="26"/>
      <c r="F2" s="26"/>
      <c r="G2" s="26"/>
      <c r="H2" s="26"/>
      <c r="I2" s="26"/>
      <c r="J2" s="26"/>
      <c r="K2" s="26"/>
      <c r="L2" s="26"/>
      <c r="M2" s="26"/>
    </row>
    <row r="6" spans="2:13" ht="49.95" customHeight="1" x14ac:dyDescent="0.3">
      <c r="B6" s="17" t="s">
        <v>14</v>
      </c>
      <c r="C6" s="17" t="s">
        <v>172</v>
      </c>
      <c r="D6" s="17" t="s">
        <v>173</v>
      </c>
      <c r="E6" s="17" t="s">
        <v>174</v>
      </c>
      <c r="F6" s="17" t="s">
        <v>175</v>
      </c>
      <c r="G6" s="17" t="s">
        <v>176</v>
      </c>
      <c r="H6" s="17" t="s">
        <v>177</v>
      </c>
      <c r="I6" s="17" t="s">
        <v>178</v>
      </c>
      <c r="J6" s="17" t="s">
        <v>179</v>
      </c>
      <c r="K6" s="17" t="s">
        <v>180</v>
      </c>
      <c r="L6" s="17" t="s">
        <v>181</v>
      </c>
    </row>
    <row r="7" spans="2:13" x14ac:dyDescent="0.3">
      <c r="B7" s="15" t="s">
        <v>182</v>
      </c>
      <c r="C7" s="14">
        <v>0.278083539027904</v>
      </c>
      <c r="D7" s="14">
        <v>0.17822637193008001</v>
      </c>
      <c r="E7" s="14">
        <v>0.186569398903804</v>
      </c>
      <c r="F7" s="14">
        <v>0</v>
      </c>
      <c r="G7" s="14">
        <v>0.24735506679065</v>
      </c>
      <c r="H7" s="14">
        <v>0.17558711766781901</v>
      </c>
      <c r="I7" s="14">
        <v>0.17888562231334701</v>
      </c>
      <c r="J7" s="14">
        <v>0.15183981774706801</v>
      </c>
      <c r="K7" s="14">
        <v>0.23927683492708199</v>
      </c>
      <c r="L7" s="14">
        <v>0.21997688773296101</v>
      </c>
    </row>
    <row r="8" spans="2:13" x14ac:dyDescent="0.3">
      <c r="B8" s="15" t="s">
        <v>183</v>
      </c>
      <c r="C8" s="14">
        <v>0.27423969964466399</v>
      </c>
      <c r="D8" s="14">
        <v>0.247198741964821</v>
      </c>
      <c r="E8" s="14">
        <v>0.23106423537903301</v>
      </c>
      <c r="F8" s="14">
        <v>1</v>
      </c>
      <c r="G8" s="14">
        <v>0.29128287486638499</v>
      </c>
      <c r="H8" s="14">
        <v>0.26270484390301801</v>
      </c>
      <c r="I8" s="14">
        <v>0.21685588356260699</v>
      </c>
      <c r="J8" s="14">
        <v>0.19620815113263601</v>
      </c>
      <c r="K8" s="14">
        <v>0.26790935346925399</v>
      </c>
      <c r="L8" s="14">
        <v>0.25811126488161001</v>
      </c>
    </row>
    <row r="9" spans="2:13" x14ac:dyDescent="0.3">
      <c r="B9" s="15" t="s">
        <v>184</v>
      </c>
      <c r="C9" s="14">
        <v>0.21779350118803401</v>
      </c>
      <c r="D9" s="14">
        <v>0.30836772383224698</v>
      </c>
      <c r="E9" s="14">
        <v>0.30314321312543802</v>
      </c>
      <c r="F9" s="14">
        <v>0</v>
      </c>
      <c r="G9" s="14">
        <v>0.20756406937136501</v>
      </c>
      <c r="H9" s="14">
        <v>0.29662011155930901</v>
      </c>
      <c r="I9" s="14">
        <v>0.29709309094848602</v>
      </c>
      <c r="J9" s="14">
        <v>0.33927568791601898</v>
      </c>
      <c r="K9" s="14">
        <v>0.24155266287034799</v>
      </c>
      <c r="L9" s="14">
        <v>0.28735836417383898</v>
      </c>
    </row>
    <row r="10" spans="2:13" x14ac:dyDescent="0.3">
      <c r="B10" s="15" t="s">
        <v>185</v>
      </c>
      <c r="C10" s="14">
        <v>0.146553674187726</v>
      </c>
      <c r="D10" s="14">
        <v>0.13647549166654099</v>
      </c>
      <c r="E10" s="14">
        <v>0.13196145833412501</v>
      </c>
      <c r="F10" s="14">
        <v>0</v>
      </c>
      <c r="G10" s="14">
        <v>0.16431561150681701</v>
      </c>
      <c r="H10" s="14">
        <v>0.150364588848826</v>
      </c>
      <c r="I10" s="14">
        <v>0.16375292727887999</v>
      </c>
      <c r="J10" s="14">
        <v>0.15449540196763201</v>
      </c>
      <c r="K10" s="14">
        <v>0.15262378236861199</v>
      </c>
      <c r="L10" s="14">
        <v>0.13254601110316799</v>
      </c>
    </row>
    <row r="11" spans="2:13" x14ac:dyDescent="0.3">
      <c r="B11" s="15" t="s">
        <v>186</v>
      </c>
      <c r="C11" s="14">
        <v>4.0549432014678803E-2</v>
      </c>
      <c r="D11" s="14">
        <v>4.2667150883982097E-2</v>
      </c>
      <c r="E11" s="14">
        <v>4.2553574820357903E-2</v>
      </c>
      <c r="F11" s="14">
        <v>0</v>
      </c>
      <c r="G11" s="14">
        <v>4.7915539552499997E-2</v>
      </c>
      <c r="H11" s="14">
        <v>3.0774639910043099E-2</v>
      </c>
      <c r="I11" s="14">
        <v>4.95887366294211E-2</v>
      </c>
      <c r="J11" s="14">
        <v>4.0947985928085198E-2</v>
      </c>
      <c r="K11" s="14">
        <v>4.6269691577656299E-2</v>
      </c>
      <c r="L11" s="14">
        <v>4.1572585364265502E-2</v>
      </c>
    </row>
    <row r="12" spans="2:13" x14ac:dyDescent="0.3">
      <c r="B12" s="15" t="s">
        <v>92</v>
      </c>
      <c r="C12" s="14">
        <v>4.27801539369932E-2</v>
      </c>
      <c r="D12" s="14">
        <v>8.7064519722328398E-2</v>
      </c>
      <c r="E12" s="14">
        <v>0.10470811943724199</v>
      </c>
      <c r="F12" s="14">
        <v>0</v>
      </c>
      <c r="G12" s="14">
        <v>4.1566837912283702E-2</v>
      </c>
      <c r="H12" s="14">
        <v>8.3948698110983599E-2</v>
      </c>
      <c r="I12" s="14">
        <v>9.3823739267258593E-2</v>
      </c>
      <c r="J12" s="14">
        <v>0.11723295530856</v>
      </c>
      <c r="K12" s="14">
        <v>5.2367674787048103E-2</v>
      </c>
      <c r="L12" s="14">
        <v>6.0434886744157E-2</v>
      </c>
    </row>
    <row r="13" spans="2:13" x14ac:dyDescent="0.3">
      <c r="B13" s="16" t="s">
        <v>188</v>
      </c>
      <c r="C13" s="16"/>
      <c r="D13" s="16"/>
      <c r="E13" s="16"/>
      <c r="F13" s="16"/>
      <c r="G13" s="16"/>
      <c r="H13" s="16"/>
      <c r="I13" s="16"/>
      <c r="J13" s="16"/>
      <c r="K13" s="16"/>
      <c r="L13" s="16"/>
    </row>
    <row r="14" spans="2:13" x14ac:dyDescent="0.3">
      <c r="B14" t="s">
        <v>116</v>
      </c>
    </row>
    <row r="15" spans="2:13" x14ac:dyDescent="0.3">
      <c r="B15" t="s">
        <v>117</v>
      </c>
    </row>
    <row r="19" spans="2:2" x14ac:dyDescent="0.3">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1124</v>
      </c>
      <c r="D7" s="10">
        <v>559</v>
      </c>
      <c r="E7" s="10">
        <v>564</v>
      </c>
      <c r="F7" s="10"/>
      <c r="G7" s="10">
        <v>117</v>
      </c>
      <c r="H7" s="10">
        <v>173</v>
      </c>
      <c r="I7" s="10">
        <v>176</v>
      </c>
      <c r="J7" s="10">
        <v>213</v>
      </c>
      <c r="K7" s="10">
        <v>174</v>
      </c>
      <c r="L7" s="10">
        <v>271</v>
      </c>
      <c r="M7" s="10"/>
      <c r="N7" s="10">
        <v>312</v>
      </c>
      <c r="O7" s="10">
        <v>274</v>
      </c>
      <c r="P7" s="10">
        <v>247</v>
      </c>
      <c r="Q7" s="10">
        <v>287</v>
      </c>
      <c r="R7" s="10"/>
      <c r="S7" s="10">
        <v>171</v>
      </c>
      <c r="T7" s="10">
        <v>150</v>
      </c>
      <c r="U7" s="10">
        <v>94</v>
      </c>
      <c r="V7" s="10">
        <v>108</v>
      </c>
      <c r="W7" s="10">
        <v>82</v>
      </c>
      <c r="X7" s="10">
        <v>98</v>
      </c>
      <c r="Y7" s="10">
        <v>94</v>
      </c>
      <c r="Z7" s="10">
        <v>40</v>
      </c>
      <c r="AA7" s="10">
        <v>116</v>
      </c>
      <c r="AB7" s="10">
        <v>91</v>
      </c>
      <c r="AC7" s="10">
        <v>50</v>
      </c>
      <c r="AD7" s="10">
        <v>30</v>
      </c>
      <c r="AE7" s="10"/>
      <c r="AF7" s="10">
        <v>226</v>
      </c>
      <c r="AG7" s="10">
        <v>364</v>
      </c>
      <c r="AH7" s="10">
        <v>106</v>
      </c>
      <c r="AI7" s="10">
        <v>139</v>
      </c>
      <c r="AJ7" s="10">
        <v>76</v>
      </c>
      <c r="AK7" s="10"/>
      <c r="AL7" s="10">
        <v>267</v>
      </c>
      <c r="AM7" s="10">
        <v>211</v>
      </c>
      <c r="AN7" s="10">
        <v>109</v>
      </c>
      <c r="AO7" s="10">
        <v>241</v>
      </c>
      <c r="AP7" s="10">
        <v>82</v>
      </c>
      <c r="AQ7" s="10">
        <v>94</v>
      </c>
      <c r="AR7" s="10"/>
      <c r="AS7" s="10">
        <v>259</v>
      </c>
      <c r="AT7" s="10">
        <v>263</v>
      </c>
      <c r="AU7" s="10">
        <v>278</v>
      </c>
      <c r="AV7" s="10">
        <v>143</v>
      </c>
      <c r="AW7" s="10">
        <v>20</v>
      </c>
      <c r="AX7" s="10"/>
      <c r="AY7" s="10">
        <v>9</v>
      </c>
      <c r="AZ7" s="10">
        <v>46</v>
      </c>
      <c r="BA7" s="10">
        <v>81</v>
      </c>
      <c r="BB7" s="10">
        <v>61</v>
      </c>
      <c r="BC7" s="10">
        <v>94</v>
      </c>
      <c r="BD7" s="10">
        <v>112</v>
      </c>
      <c r="BE7" s="10">
        <v>92</v>
      </c>
      <c r="BF7" s="10">
        <v>85</v>
      </c>
      <c r="BG7" s="10">
        <v>80</v>
      </c>
      <c r="BH7" s="10">
        <v>70</v>
      </c>
      <c r="BI7" s="10">
        <v>95</v>
      </c>
      <c r="BJ7" s="10">
        <v>69</v>
      </c>
      <c r="BK7" s="10">
        <v>47</v>
      </c>
      <c r="BL7" s="10">
        <v>24</v>
      </c>
      <c r="BM7" s="10">
        <v>27</v>
      </c>
      <c r="BN7" s="10">
        <v>72</v>
      </c>
      <c r="BO7" s="10"/>
      <c r="BP7" s="10">
        <v>260</v>
      </c>
      <c r="BQ7" s="10">
        <v>326</v>
      </c>
      <c r="BR7" s="10">
        <v>160</v>
      </c>
      <c r="BS7" s="10">
        <v>210</v>
      </c>
      <c r="BT7" s="10">
        <v>115</v>
      </c>
      <c r="BU7" s="10">
        <v>53</v>
      </c>
      <c r="BV7" s="10"/>
      <c r="BW7" s="10">
        <v>469</v>
      </c>
      <c r="BX7" s="10">
        <v>220</v>
      </c>
      <c r="BY7" s="10">
        <v>76</v>
      </c>
      <c r="BZ7" s="10">
        <v>101</v>
      </c>
      <c r="CA7" s="10">
        <v>205</v>
      </c>
      <c r="CB7" s="10">
        <v>45</v>
      </c>
      <c r="CC7" s="10"/>
      <c r="CD7" s="10">
        <v>228</v>
      </c>
      <c r="CE7" s="10">
        <v>199</v>
      </c>
      <c r="CF7" s="10">
        <v>165</v>
      </c>
      <c r="CG7" s="10">
        <v>311</v>
      </c>
      <c r="CH7" s="10"/>
      <c r="CI7" s="10">
        <v>198</v>
      </c>
      <c r="CJ7" s="10">
        <v>218</v>
      </c>
      <c r="CK7" s="10">
        <v>633</v>
      </c>
      <c r="CL7" s="10">
        <v>75</v>
      </c>
      <c r="CM7" s="10"/>
      <c r="CN7" s="10">
        <v>130</v>
      </c>
      <c r="CO7" s="10">
        <v>977</v>
      </c>
      <c r="CP7" s="10"/>
      <c r="CQ7" s="10">
        <v>104</v>
      </c>
      <c r="CR7" s="10">
        <v>931</v>
      </c>
    </row>
    <row r="8" spans="2:96" ht="30" customHeight="1" x14ac:dyDescent="0.3">
      <c r="B8" s="11" t="s">
        <v>19</v>
      </c>
      <c r="C8" s="11">
        <v>1122</v>
      </c>
      <c r="D8" s="11">
        <v>558</v>
      </c>
      <c r="E8" s="11">
        <v>564</v>
      </c>
      <c r="F8" s="11"/>
      <c r="G8" s="11">
        <v>145</v>
      </c>
      <c r="H8" s="11">
        <v>179</v>
      </c>
      <c r="I8" s="11">
        <v>176</v>
      </c>
      <c r="J8" s="11">
        <v>204</v>
      </c>
      <c r="K8" s="11">
        <v>168</v>
      </c>
      <c r="L8" s="11">
        <v>251</v>
      </c>
      <c r="M8" s="11"/>
      <c r="N8" s="11">
        <v>313</v>
      </c>
      <c r="O8" s="11">
        <v>291</v>
      </c>
      <c r="P8" s="11">
        <v>242</v>
      </c>
      <c r="Q8" s="11">
        <v>273</v>
      </c>
      <c r="R8" s="11"/>
      <c r="S8" s="11">
        <v>171</v>
      </c>
      <c r="T8" s="11">
        <v>144</v>
      </c>
      <c r="U8" s="11">
        <v>90</v>
      </c>
      <c r="V8" s="11">
        <v>105</v>
      </c>
      <c r="W8" s="11">
        <v>80</v>
      </c>
      <c r="X8" s="11">
        <v>98</v>
      </c>
      <c r="Y8" s="11">
        <v>88</v>
      </c>
      <c r="Z8" s="11">
        <v>37</v>
      </c>
      <c r="AA8" s="11">
        <v>121</v>
      </c>
      <c r="AB8" s="11">
        <v>96</v>
      </c>
      <c r="AC8" s="11">
        <v>55</v>
      </c>
      <c r="AD8" s="11">
        <v>39</v>
      </c>
      <c r="AE8" s="11"/>
      <c r="AF8" s="11">
        <v>217</v>
      </c>
      <c r="AG8" s="11">
        <v>366</v>
      </c>
      <c r="AH8" s="11">
        <v>104</v>
      </c>
      <c r="AI8" s="11">
        <v>134</v>
      </c>
      <c r="AJ8" s="11">
        <v>77</v>
      </c>
      <c r="AK8" s="11"/>
      <c r="AL8" s="11">
        <v>273</v>
      </c>
      <c r="AM8" s="11">
        <v>205</v>
      </c>
      <c r="AN8" s="11">
        <v>108</v>
      </c>
      <c r="AO8" s="11">
        <v>232</v>
      </c>
      <c r="AP8" s="11">
        <v>85</v>
      </c>
      <c r="AQ8" s="11">
        <v>94</v>
      </c>
      <c r="AR8" s="11"/>
      <c r="AS8" s="11">
        <v>249</v>
      </c>
      <c r="AT8" s="11">
        <v>269</v>
      </c>
      <c r="AU8" s="11">
        <v>284</v>
      </c>
      <c r="AV8" s="11">
        <v>146</v>
      </c>
      <c r="AW8" s="11">
        <v>20</v>
      </c>
      <c r="AX8" s="11"/>
      <c r="AY8" s="11">
        <v>10</v>
      </c>
      <c r="AZ8" s="11">
        <v>45</v>
      </c>
      <c r="BA8" s="11">
        <v>78</v>
      </c>
      <c r="BB8" s="11">
        <v>58</v>
      </c>
      <c r="BC8" s="11">
        <v>93</v>
      </c>
      <c r="BD8" s="11">
        <v>113</v>
      </c>
      <c r="BE8" s="11">
        <v>92</v>
      </c>
      <c r="BF8" s="11">
        <v>83</v>
      </c>
      <c r="BG8" s="11">
        <v>81</v>
      </c>
      <c r="BH8" s="11">
        <v>72</v>
      </c>
      <c r="BI8" s="11">
        <v>95</v>
      </c>
      <c r="BJ8" s="11">
        <v>71</v>
      </c>
      <c r="BK8" s="11">
        <v>47</v>
      </c>
      <c r="BL8" s="11">
        <v>24</v>
      </c>
      <c r="BM8" s="11">
        <v>28</v>
      </c>
      <c r="BN8" s="11">
        <v>74</v>
      </c>
      <c r="BO8" s="11"/>
      <c r="BP8" s="11">
        <v>266</v>
      </c>
      <c r="BQ8" s="11">
        <v>325</v>
      </c>
      <c r="BR8" s="11">
        <v>158</v>
      </c>
      <c r="BS8" s="11">
        <v>207</v>
      </c>
      <c r="BT8" s="11">
        <v>111</v>
      </c>
      <c r="BU8" s="11">
        <v>54</v>
      </c>
      <c r="BV8" s="11"/>
      <c r="BW8" s="11">
        <v>456</v>
      </c>
      <c r="BX8" s="11">
        <v>221</v>
      </c>
      <c r="BY8" s="11">
        <v>75</v>
      </c>
      <c r="BZ8" s="11">
        <v>100</v>
      </c>
      <c r="CA8" s="11">
        <v>210</v>
      </c>
      <c r="CB8" s="11">
        <v>51</v>
      </c>
      <c r="CC8" s="11"/>
      <c r="CD8" s="11">
        <v>241</v>
      </c>
      <c r="CE8" s="11">
        <v>202</v>
      </c>
      <c r="CF8" s="11">
        <v>163</v>
      </c>
      <c r="CG8" s="11">
        <v>302</v>
      </c>
      <c r="CH8" s="11"/>
      <c r="CI8" s="11">
        <v>200</v>
      </c>
      <c r="CJ8" s="11">
        <v>218</v>
      </c>
      <c r="CK8" s="11">
        <v>627</v>
      </c>
      <c r="CL8" s="11">
        <v>77</v>
      </c>
      <c r="CM8" s="11"/>
      <c r="CN8" s="11">
        <v>134</v>
      </c>
      <c r="CO8" s="11">
        <v>971</v>
      </c>
      <c r="CP8" s="11"/>
      <c r="CQ8" s="11">
        <v>107</v>
      </c>
      <c r="CR8" s="11">
        <v>926</v>
      </c>
    </row>
    <row r="9" spans="2:96" x14ac:dyDescent="0.3">
      <c r="B9" s="15" t="s">
        <v>182</v>
      </c>
      <c r="C9" s="14">
        <v>0.278083539027904</v>
      </c>
      <c r="D9" s="14">
        <v>0.27524766690875302</v>
      </c>
      <c r="E9" s="14">
        <v>0.28134233325107599</v>
      </c>
      <c r="F9" s="14"/>
      <c r="G9" s="14">
        <v>0.114900510387018</v>
      </c>
      <c r="H9" s="14">
        <v>0.10894632135909101</v>
      </c>
      <c r="I9" s="14">
        <v>0.198063553255624</v>
      </c>
      <c r="J9" s="14">
        <v>0.30097609573656398</v>
      </c>
      <c r="K9" s="14">
        <v>0.39085372184126999</v>
      </c>
      <c r="L9" s="14">
        <v>0.45499771506130798</v>
      </c>
      <c r="M9" s="14"/>
      <c r="N9" s="14">
        <v>0.201880934536179</v>
      </c>
      <c r="O9" s="14">
        <v>0.28658349628573399</v>
      </c>
      <c r="P9" s="14">
        <v>0.328206138048593</v>
      </c>
      <c r="Q9" s="14">
        <v>0.30502186201604398</v>
      </c>
      <c r="R9" s="14"/>
      <c r="S9" s="14">
        <v>0.19215914343377999</v>
      </c>
      <c r="T9" s="14">
        <v>0.26924261820976603</v>
      </c>
      <c r="U9" s="14">
        <v>0.37972864768171499</v>
      </c>
      <c r="V9" s="14">
        <v>0.38437782586240898</v>
      </c>
      <c r="W9" s="14">
        <v>0.25499356220849601</v>
      </c>
      <c r="X9" s="14">
        <v>0.28473681726342398</v>
      </c>
      <c r="Y9" s="14">
        <v>0.26196465045015699</v>
      </c>
      <c r="Z9" s="14">
        <v>0.31914917041357799</v>
      </c>
      <c r="AA9" s="14">
        <v>0.231293301204336</v>
      </c>
      <c r="AB9" s="14">
        <v>0.29180654635810299</v>
      </c>
      <c r="AC9" s="14">
        <v>0.361477500061128</v>
      </c>
      <c r="AD9" s="14">
        <v>0.18844104734851899</v>
      </c>
      <c r="AE9" s="14"/>
      <c r="AF9" s="14">
        <v>0.44360535717973998</v>
      </c>
      <c r="AG9" s="14">
        <v>0.10867113523338499</v>
      </c>
      <c r="AH9" s="14">
        <v>0.24550587421922199</v>
      </c>
      <c r="AI9" s="14">
        <v>0.52022237489332801</v>
      </c>
      <c r="AJ9" s="14">
        <v>0.26715547518639698</v>
      </c>
      <c r="AK9" s="14"/>
      <c r="AL9" s="14">
        <v>4.97975560232101E-2</v>
      </c>
      <c r="AM9" s="14">
        <v>0.39565750577323899</v>
      </c>
      <c r="AN9" s="14">
        <v>0.19498507946364699</v>
      </c>
      <c r="AO9" s="14">
        <v>0.51750043717591299</v>
      </c>
      <c r="AP9" s="14">
        <v>0.25700522413442201</v>
      </c>
      <c r="AQ9" s="14">
        <v>0.26370084781841702</v>
      </c>
      <c r="AR9" s="14"/>
      <c r="AS9" s="14">
        <v>0.354045376131428</v>
      </c>
      <c r="AT9" s="14">
        <v>0.30691092081154803</v>
      </c>
      <c r="AU9" s="14">
        <v>0.214171264841059</v>
      </c>
      <c r="AV9" s="14">
        <v>0.14593855177088999</v>
      </c>
      <c r="AW9" s="14">
        <v>0.14441364008798799</v>
      </c>
      <c r="AX9" s="14"/>
      <c r="AY9" s="14">
        <v>0.282511256979807</v>
      </c>
      <c r="AZ9" s="14">
        <v>0.31349540590178798</v>
      </c>
      <c r="BA9" s="14">
        <v>0.35435463972201198</v>
      </c>
      <c r="BB9" s="14">
        <v>0.31311325593787598</v>
      </c>
      <c r="BC9" s="14">
        <v>0.31603429348770201</v>
      </c>
      <c r="BD9" s="14">
        <v>0.27688300987931402</v>
      </c>
      <c r="BE9" s="14">
        <v>0.23188026616007401</v>
      </c>
      <c r="BF9" s="14">
        <v>0.289783574432941</v>
      </c>
      <c r="BG9" s="14">
        <v>0.31846870216291601</v>
      </c>
      <c r="BH9" s="14">
        <v>0.22788023959006101</v>
      </c>
      <c r="BI9" s="14">
        <v>0.24398601162504599</v>
      </c>
      <c r="BJ9" s="14">
        <v>0.33158120278842002</v>
      </c>
      <c r="BK9" s="14">
        <v>0.39109080342194802</v>
      </c>
      <c r="BL9" s="14">
        <v>0.221546728442372</v>
      </c>
      <c r="BM9" s="14">
        <v>0.195383257970766</v>
      </c>
      <c r="BN9" s="14">
        <v>0.11561151366831</v>
      </c>
      <c r="BO9" s="14"/>
      <c r="BP9" s="14">
        <v>0.17017034457150401</v>
      </c>
      <c r="BQ9" s="14">
        <v>0.27307405165779902</v>
      </c>
      <c r="BR9" s="14">
        <v>0.299536562487351</v>
      </c>
      <c r="BS9" s="14">
        <v>0.30651471394953</v>
      </c>
      <c r="BT9" s="14">
        <v>0.409504342856299</v>
      </c>
      <c r="BU9" s="14">
        <v>0.39766405965766</v>
      </c>
      <c r="BV9" s="14"/>
      <c r="BW9" s="14">
        <v>0.350230001168779</v>
      </c>
      <c r="BX9" s="14">
        <v>0.26412311330714699</v>
      </c>
      <c r="BY9" s="14">
        <v>0.31051073009101599</v>
      </c>
      <c r="BZ9" s="14">
        <v>0.26630273661072401</v>
      </c>
      <c r="CA9" s="14">
        <v>0.13939914202137901</v>
      </c>
      <c r="CB9" s="14">
        <v>0.27393784758068501</v>
      </c>
      <c r="CC9" s="14"/>
      <c r="CD9" s="14">
        <v>0.12472404641384401</v>
      </c>
      <c r="CE9" s="14">
        <v>0.26319512849141102</v>
      </c>
      <c r="CF9" s="14">
        <v>0.33048288303398698</v>
      </c>
      <c r="CG9" s="14">
        <v>0.34933918712121798</v>
      </c>
      <c r="CH9" s="14"/>
      <c r="CI9" s="14">
        <v>0.28172544804963101</v>
      </c>
      <c r="CJ9" s="14">
        <v>0.24399000677046301</v>
      </c>
      <c r="CK9" s="14">
        <v>0.28843771935951101</v>
      </c>
      <c r="CL9" s="14">
        <v>0.280790980215466</v>
      </c>
      <c r="CM9" s="14"/>
      <c r="CN9" s="14">
        <v>0.20465553408675</v>
      </c>
      <c r="CO9" s="14">
        <v>0.28634457140701097</v>
      </c>
      <c r="CP9" s="14"/>
      <c r="CQ9" s="14">
        <v>0.215896187351279</v>
      </c>
      <c r="CR9" s="14">
        <v>0.28172589320527602</v>
      </c>
    </row>
    <row r="10" spans="2:96" x14ac:dyDescent="0.3">
      <c r="B10" s="15" t="s">
        <v>183</v>
      </c>
      <c r="C10" s="14">
        <v>0.27423969964466399</v>
      </c>
      <c r="D10" s="14">
        <v>0.27698011365035502</v>
      </c>
      <c r="E10" s="14">
        <v>0.27197446508902101</v>
      </c>
      <c r="F10" s="14"/>
      <c r="G10" s="14">
        <v>0.220153288467138</v>
      </c>
      <c r="H10" s="14">
        <v>0.21744199216253901</v>
      </c>
      <c r="I10" s="14">
        <v>0.31888666830897999</v>
      </c>
      <c r="J10" s="14">
        <v>0.30357832972634702</v>
      </c>
      <c r="K10" s="14">
        <v>0.293621524236656</v>
      </c>
      <c r="L10" s="14">
        <v>0.277916141935725</v>
      </c>
      <c r="M10" s="14"/>
      <c r="N10" s="14">
        <v>0.27427574346589301</v>
      </c>
      <c r="O10" s="14">
        <v>0.27813226382188699</v>
      </c>
      <c r="P10" s="14">
        <v>0.2676894408287</v>
      </c>
      <c r="Q10" s="14">
        <v>0.279992770771257</v>
      </c>
      <c r="R10" s="14"/>
      <c r="S10" s="14">
        <v>0.22661584369093599</v>
      </c>
      <c r="T10" s="14">
        <v>0.32354035009989601</v>
      </c>
      <c r="U10" s="14">
        <v>0.340572994858508</v>
      </c>
      <c r="V10" s="14">
        <v>0.20129881530247101</v>
      </c>
      <c r="W10" s="14">
        <v>0.30181678124852201</v>
      </c>
      <c r="X10" s="14">
        <v>0.25614168163412299</v>
      </c>
      <c r="Y10" s="14">
        <v>0.27374024655095802</v>
      </c>
      <c r="Z10" s="14">
        <v>0.22756561788537</v>
      </c>
      <c r="AA10" s="14">
        <v>0.22609989233970901</v>
      </c>
      <c r="AB10" s="14">
        <v>0.32816338846240301</v>
      </c>
      <c r="AC10" s="14">
        <v>0.29894999455008903</v>
      </c>
      <c r="AD10" s="14">
        <v>0.36043564998945299</v>
      </c>
      <c r="AE10" s="14"/>
      <c r="AF10" s="14">
        <v>0.278232671105412</v>
      </c>
      <c r="AG10" s="14">
        <v>0.222937259630129</v>
      </c>
      <c r="AH10" s="14">
        <v>0.34848516673727298</v>
      </c>
      <c r="AI10" s="14">
        <v>0.260468519842038</v>
      </c>
      <c r="AJ10" s="14">
        <v>0.303976210347848</v>
      </c>
      <c r="AK10" s="14"/>
      <c r="AL10" s="14">
        <v>0.133087906392512</v>
      </c>
      <c r="AM10" s="14">
        <v>0.26843129990822301</v>
      </c>
      <c r="AN10" s="14">
        <v>0.38626630490080399</v>
      </c>
      <c r="AO10" s="14">
        <v>0.29883305027173801</v>
      </c>
      <c r="AP10" s="14">
        <v>0.37462422618935898</v>
      </c>
      <c r="AQ10" s="14">
        <v>0.30486404336921202</v>
      </c>
      <c r="AR10" s="14"/>
      <c r="AS10" s="14">
        <v>0.312077552347228</v>
      </c>
      <c r="AT10" s="14">
        <v>0.22196571567463599</v>
      </c>
      <c r="AU10" s="14">
        <v>0.303919250324103</v>
      </c>
      <c r="AV10" s="14">
        <v>0.200699836791601</v>
      </c>
      <c r="AW10" s="14">
        <v>0.19711491979769899</v>
      </c>
      <c r="AX10" s="14"/>
      <c r="AY10" s="14">
        <v>0.25730597072807998</v>
      </c>
      <c r="AZ10" s="14">
        <v>0.21662994409101699</v>
      </c>
      <c r="BA10" s="14">
        <v>0.31174185768582602</v>
      </c>
      <c r="BB10" s="14">
        <v>0.27055848665082999</v>
      </c>
      <c r="BC10" s="14">
        <v>0.29893367733814802</v>
      </c>
      <c r="BD10" s="14">
        <v>0.27559882511652001</v>
      </c>
      <c r="BE10" s="14">
        <v>0.336720471477572</v>
      </c>
      <c r="BF10" s="14">
        <v>0.28765054611721103</v>
      </c>
      <c r="BG10" s="14">
        <v>0.25184410776685501</v>
      </c>
      <c r="BH10" s="14">
        <v>0.26636041273213501</v>
      </c>
      <c r="BI10" s="14">
        <v>0.292805708539494</v>
      </c>
      <c r="BJ10" s="14">
        <v>0.19142096050548801</v>
      </c>
      <c r="BK10" s="14">
        <v>0.124357295293407</v>
      </c>
      <c r="BL10" s="14">
        <v>0.311870198421695</v>
      </c>
      <c r="BM10" s="14">
        <v>0.31549230743187101</v>
      </c>
      <c r="BN10" s="14">
        <v>0.27645126697995298</v>
      </c>
      <c r="BO10" s="14"/>
      <c r="BP10" s="14">
        <v>0.21650627622684601</v>
      </c>
      <c r="BQ10" s="14">
        <v>0.27770747656699202</v>
      </c>
      <c r="BR10" s="14">
        <v>0.25434438441255303</v>
      </c>
      <c r="BS10" s="14">
        <v>0.36045370266057902</v>
      </c>
      <c r="BT10" s="14">
        <v>0.27057463244986502</v>
      </c>
      <c r="BU10" s="14">
        <v>0.27270637144186599</v>
      </c>
      <c r="BV10" s="14"/>
      <c r="BW10" s="14">
        <v>0.27552923490307202</v>
      </c>
      <c r="BX10" s="14">
        <v>0.24418369206795201</v>
      </c>
      <c r="BY10" s="14">
        <v>0.31280081687453298</v>
      </c>
      <c r="BZ10" s="14">
        <v>0.26974774920355499</v>
      </c>
      <c r="CA10" s="14">
        <v>0.27931202781626902</v>
      </c>
      <c r="CB10" s="14">
        <v>0.27654913334975501</v>
      </c>
      <c r="CC10" s="14"/>
      <c r="CD10" s="14">
        <v>0.27423009103335799</v>
      </c>
      <c r="CE10" s="14">
        <v>0.236693053677523</v>
      </c>
      <c r="CF10" s="14">
        <v>0.31385131076547801</v>
      </c>
      <c r="CG10" s="14">
        <v>0.27519945242957999</v>
      </c>
      <c r="CH10" s="14"/>
      <c r="CI10" s="14">
        <v>0.243634984229879</v>
      </c>
      <c r="CJ10" s="14">
        <v>0.256287787339887</v>
      </c>
      <c r="CK10" s="14">
        <v>0.28608697268405597</v>
      </c>
      <c r="CL10" s="14">
        <v>0.30819120775115499</v>
      </c>
      <c r="CM10" s="14"/>
      <c r="CN10" s="14">
        <v>0.24149476497502401</v>
      </c>
      <c r="CO10" s="14">
        <v>0.28170540007595801</v>
      </c>
      <c r="CP10" s="14"/>
      <c r="CQ10" s="14">
        <v>0.181982524857662</v>
      </c>
      <c r="CR10" s="14">
        <v>0.28905816399626</v>
      </c>
    </row>
    <row r="11" spans="2:96" x14ac:dyDescent="0.3">
      <c r="B11" s="15" t="s">
        <v>184</v>
      </c>
      <c r="C11" s="14">
        <v>0.21779350118803401</v>
      </c>
      <c r="D11" s="14">
        <v>0.19887461694342701</v>
      </c>
      <c r="E11" s="14">
        <v>0.23524054046041601</v>
      </c>
      <c r="F11" s="14"/>
      <c r="G11" s="14">
        <v>0.28895123543377499</v>
      </c>
      <c r="H11" s="14">
        <v>0.240606807191931</v>
      </c>
      <c r="I11" s="14">
        <v>0.20072912018154601</v>
      </c>
      <c r="J11" s="14">
        <v>0.22664692859857699</v>
      </c>
      <c r="K11" s="14">
        <v>0.20515464212599199</v>
      </c>
      <c r="L11" s="14">
        <v>0.17349761895899199</v>
      </c>
      <c r="M11" s="14"/>
      <c r="N11" s="14">
        <v>0.21918820342319301</v>
      </c>
      <c r="O11" s="14">
        <v>0.227816300555231</v>
      </c>
      <c r="P11" s="14">
        <v>0.20846628230588801</v>
      </c>
      <c r="Q11" s="14">
        <v>0.21305283595465199</v>
      </c>
      <c r="R11" s="14"/>
      <c r="S11" s="14">
        <v>0.23461069859997899</v>
      </c>
      <c r="T11" s="14">
        <v>0.18382597837355699</v>
      </c>
      <c r="U11" s="14">
        <v>0.17147786672759499</v>
      </c>
      <c r="V11" s="14">
        <v>0.15537536377661901</v>
      </c>
      <c r="W11" s="14">
        <v>0.26322325758363402</v>
      </c>
      <c r="X11" s="14">
        <v>0.27642375765258997</v>
      </c>
      <c r="Y11" s="14">
        <v>0.212379095672455</v>
      </c>
      <c r="Z11" s="14">
        <v>0.20280753191676101</v>
      </c>
      <c r="AA11" s="14">
        <v>0.23779328564816099</v>
      </c>
      <c r="AB11" s="14">
        <v>0.224242811821042</v>
      </c>
      <c r="AC11" s="14">
        <v>0.17915164191674701</v>
      </c>
      <c r="AD11" s="14">
        <v>0.30776596717487198</v>
      </c>
      <c r="AE11" s="14"/>
      <c r="AF11" s="14">
        <v>0.12657978509766801</v>
      </c>
      <c r="AG11" s="14">
        <v>0.281964948767643</v>
      </c>
      <c r="AH11" s="14">
        <v>0.18996306843213401</v>
      </c>
      <c r="AI11" s="14">
        <v>0.142376231317588</v>
      </c>
      <c r="AJ11" s="14">
        <v>0.264169403782885</v>
      </c>
      <c r="AK11" s="14"/>
      <c r="AL11" s="14">
        <v>0.29862781237587399</v>
      </c>
      <c r="AM11" s="14">
        <v>0.14657527667995701</v>
      </c>
      <c r="AN11" s="14">
        <v>0.22683151876937799</v>
      </c>
      <c r="AO11" s="14">
        <v>0.12918245754198601</v>
      </c>
      <c r="AP11" s="14">
        <v>0.22167208790066301</v>
      </c>
      <c r="AQ11" s="14">
        <v>0.32393685844387798</v>
      </c>
      <c r="AR11" s="14"/>
      <c r="AS11" s="14">
        <v>0.21516342270341701</v>
      </c>
      <c r="AT11" s="14">
        <v>0.250307927953201</v>
      </c>
      <c r="AU11" s="14">
        <v>0.203841115059162</v>
      </c>
      <c r="AV11" s="14">
        <v>0.26801146418604999</v>
      </c>
      <c r="AW11" s="14">
        <v>4.8057051134046798E-2</v>
      </c>
      <c r="AX11" s="14"/>
      <c r="AY11" s="14">
        <v>0.36972468575065898</v>
      </c>
      <c r="AZ11" s="14">
        <v>0.23659432357124</v>
      </c>
      <c r="BA11" s="14">
        <v>0.21190376011422901</v>
      </c>
      <c r="BB11" s="14">
        <v>0.19419561846802499</v>
      </c>
      <c r="BC11" s="14">
        <v>0.177044701099559</v>
      </c>
      <c r="BD11" s="14">
        <v>0.29521451402091398</v>
      </c>
      <c r="BE11" s="14">
        <v>0.21310721414268399</v>
      </c>
      <c r="BF11" s="14">
        <v>0.28606021780808599</v>
      </c>
      <c r="BG11" s="14">
        <v>0.16054210525462501</v>
      </c>
      <c r="BH11" s="14">
        <v>0.30663725968082001</v>
      </c>
      <c r="BI11" s="14">
        <v>0.20529082919827199</v>
      </c>
      <c r="BJ11" s="14">
        <v>0.22838818771349201</v>
      </c>
      <c r="BK11" s="14">
        <v>0.214416252529951</v>
      </c>
      <c r="BL11" s="14">
        <v>0.20897415188190899</v>
      </c>
      <c r="BM11" s="14">
        <v>0.20545134024523801</v>
      </c>
      <c r="BN11" s="14">
        <v>9.5893466616163103E-2</v>
      </c>
      <c r="BO11" s="14"/>
      <c r="BP11" s="14">
        <v>0.21095923718137899</v>
      </c>
      <c r="BQ11" s="14">
        <v>0.26622729804233503</v>
      </c>
      <c r="BR11" s="14">
        <v>0.22927593467625201</v>
      </c>
      <c r="BS11" s="14">
        <v>0.16887681903235699</v>
      </c>
      <c r="BT11" s="14">
        <v>0.182589488189973</v>
      </c>
      <c r="BU11" s="14">
        <v>0.18657480912791799</v>
      </c>
      <c r="BV11" s="14"/>
      <c r="BW11" s="14">
        <v>0.17561806251985901</v>
      </c>
      <c r="BX11" s="14">
        <v>0.229460733638646</v>
      </c>
      <c r="BY11" s="14">
        <v>0.226831368920828</v>
      </c>
      <c r="BZ11" s="14">
        <v>0.24114731875964601</v>
      </c>
      <c r="CA11" s="14">
        <v>0.282461120792729</v>
      </c>
      <c r="CB11" s="14">
        <v>0.18859922358384301</v>
      </c>
      <c r="CC11" s="14"/>
      <c r="CD11" s="14">
        <v>0.26863047355299902</v>
      </c>
      <c r="CE11" s="14">
        <v>0.160041878511262</v>
      </c>
      <c r="CF11" s="14">
        <v>0.22159312147006399</v>
      </c>
      <c r="CG11" s="14">
        <v>0.1900983979209</v>
      </c>
      <c r="CH11" s="14"/>
      <c r="CI11" s="14">
        <v>0.232827810236203</v>
      </c>
      <c r="CJ11" s="14">
        <v>0.258055287146157</v>
      </c>
      <c r="CK11" s="14">
        <v>0.205505939358816</v>
      </c>
      <c r="CL11" s="14">
        <v>0.16475966052164501</v>
      </c>
      <c r="CM11" s="14"/>
      <c r="CN11" s="14">
        <v>0.25284764623205802</v>
      </c>
      <c r="CO11" s="14">
        <v>0.21065353411662999</v>
      </c>
      <c r="CP11" s="14"/>
      <c r="CQ11" s="14">
        <v>0.30772294949923901</v>
      </c>
      <c r="CR11" s="14">
        <v>0.20382917313594201</v>
      </c>
    </row>
    <row r="12" spans="2:96" x14ac:dyDescent="0.3">
      <c r="B12" s="15" t="s">
        <v>185</v>
      </c>
      <c r="C12" s="14">
        <v>0.146553674187726</v>
      </c>
      <c r="D12" s="14">
        <v>0.17165336098821099</v>
      </c>
      <c r="E12" s="14">
        <v>0.121955938509847</v>
      </c>
      <c r="F12" s="14"/>
      <c r="G12" s="14">
        <v>0.26062403082600499</v>
      </c>
      <c r="H12" s="14">
        <v>0.25881466819069199</v>
      </c>
      <c r="I12" s="14">
        <v>0.17394406814726801</v>
      </c>
      <c r="J12" s="14">
        <v>0.116781375240393</v>
      </c>
      <c r="K12" s="14">
        <v>6.88036400327936E-2</v>
      </c>
      <c r="L12" s="14">
        <v>5.7635169643367998E-2</v>
      </c>
      <c r="M12" s="14"/>
      <c r="N12" s="14">
        <v>0.19650926165586799</v>
      </c>
      <c r="O12" s="14">
        <v>0.132830788874023</v>
      </c>
      <c r="P12" s="14">
        <v>0.107103546057945</v>
      </c>
      <c r="Q12" s="14">
        <v>0.14111878538845499</v>
      </c>
      <c r="R12" s="14"/>
      <c r="S12" s="14">
        <v>0.20742673492920199</v>
      </c>
      <c r="T12" s="14">
        <v>0.17096475289202201</v>
      </c>
      <c r="U12" s="14">
        <v>5.4462882620949699E-2</v>
      </c>
      <c r="V12" s="14">
        <v>0.18444198309172699</v>
      </c>
      <c r="W12" s="14">
        <v>9.74019314734174E-2</v>
      </c>
      <c r="X12" s="14">
        <v>8.5104018553070607E-2</v>
      </c>
      <c r="Y12" s="14">
        <v>0.19802340109143199</v>
      </c>
      <c r="Z12" s="14">
        <v>0.127588094928129</v>
      </c>
      <c r="AA12" s="14">
        <v>0.221336377396706</v>
      </c>
      <c r="AB12" s="14">
        <v>6.6196554509847197E-2</v>
      </c>
      <c r="AC12" s="14">
        <v>6.0686873828991197E-2</v>
      </c>
      <c r="AD12" s="14">
        <v>0.14335733548715601</v>
      </c>
      <c r="AE12" s="14"/>
      <c r="AF12" s="14">
        <v>0.102712249793405</v>
      </c>
      <c r="AG12" s="14">
        <v>0.26840060656836001</v>
      </c>
      <c r="AH12" s="14">
        <v>0.140740540754521</v>
      </c>
      <c r="AI12" s="14">
        <v>4.1244967806385001E-2</v>
      </c>
      <c r="AJ12" s="14">
        <v>7.6568129290125006E-2</v>
      </c>
      <c r="AK12" s="14"/>
      <c r="AL12" s="14">
        <v>0.36402877703438002</v>
      </c>
      <c r="AM12" s="14">
        <v>0.131956812875243</v>
      </c>
      <c r="AN12" s="14">
        <v>0.13680559821181601</v>
      </c>
      <c r="AO12" s="14">
        <v>3.4051016971367899E-2</v>
      </c>
      <c r="AP12" s="14">
        <v>6.8850689373772006E-2</v>
      </c>
      <c r="AQ12" s="14">
        <v>0</v>
      </c>
      <c r="AR12" s="14"/>
      <c r="AS12" s="14">
        <v>7.8881594186746506E-2</v>
      </c>
      <c r="AT12" s="14">
        <v>0.133294612352167</v>
      </c>
      <c r="AU12" s="14">
        <v>0.19508799957366799</v>
      </c>
      <c r="AV12" s="14">
        <v>0.21685460142556401</v>
      </c>
      <c r="AW12" s="14">
        <v>0.40153256456408798</v>
      </c>
      <c r="AX12" s="14"/>
      <c r="AY12" s="14">
        <v>0</v>
      </c>
      <c r="AZ12" s="14">
        <v>8.4514882858274895E-2</v>
      </c>
      <c r="BA12" s="14">
        <v>9.5531994464268105E-2</v>
      </c>
      <c r="BB12" s="14">
        <v>9.7415453225048604E-2</v>
      </c>
      <c r="BC12" s="14">
        <v>0.17433679881662301</v>
      </c>
      <c r="BD12" s="14">
        <v>0.12793964952633799</v>
      </c>
      <c r="BE12" s="14">
        <v>0.16947458729960399</v>
      </c>
      <c r="BF12" s="14">
        <v>7.9629289603955294E-2</v>
      </c>
      <c r="BG12" s="14">
        <v>0.205676098364131</v>
      </c>
      <c r="BH12" s="14">
        <v>0.15882653459955501</v>
      </c>
      <c r="BI12" s="14">
        <v>0.152506552922091</v>
      </c>
      <c r="BJ12" s="14">
        <v>7.8801493418450094E-2</v>
      </c>
      <c r="BK12" s="14">
        <v>0.189522240453324</v>
      </c>
      <c r="BL12" s="14">
        <v>0.16671711302928399</v>
      </c>
      <c r="BM12" s="14">
        <v>0.18531553289030001</v>
      </c>
      <c r="BN12" s="14">
        <v>0.30449018642973602</v>
      </c>
      <c r="BO12" s="14"/>
      <c r="BP12" s="14">
        <v>0.25878038328975</v>
      </c>
      <c r="BQ12" s="14">
        <v>0.127174851834675</v>
      </c>
      <c r="BR12" s="14">
        <v>0.12539904405959701</v>
      </c>
      <c r="BS12" s="14">
        <v>0.11223725584737899</v>
      </c>
      <c r="BT12" s="14">
        <v>7.52038725699051E-2</v>
      </c>
      <c r="BU12" s="14">
        <v>5.04348220674323E-2</v>
      </c>
      <c r="BV12" s="14"/>
      <c r="BW12" s="14">
        <v>0.12148149039676499</v>
      </c>
      <c r="BX12" s="14">
        <v>0.16397900135132601</v>
      </c>
      <c r="BY12" s="14">
        <v>8.9164901138602801E-2</v>
      </c>
      <c r="BZ12" s="14">
        <v>0.12780918096042401</v>
      </c>
      <c r="CA12" s="14">
        <v>0.21471359629127801</v>
      </c>
      <c r="CB12" s="14">
        <v>0.16385347272207301</v>
      </c>
      <c r="CC12" s="14"/>
      <c r="CD12" s="14">
        <v>0.24706369377024801</v>
      </c>
      <c r="CE12" s="14">
        <v>0.23093792580748099</v>
      </c>
      <c r="CF12" s="14">
        <v>5.7380734954416902E-2</v>
      </c>
      <c r="CG12" s="14">
        <v>0.119554193291005</v>
      </c>
      <c r="CH12" s="14"/>
      <c r="CI12" s="14">
        <v>0.171719798751094</v>
      </c>
      <c r="CJ12" s="14">
        <v>0.17388133003731401</v>
      </c>
      <c r="CK12" s="14">
        <v>0.138448581352726</v>
      </c>
      <c r="CL12" s="14">
        <v>6.9698260683678598E-2</v>
      </c>
      <c r="CM12" s="14"/>
      <c r="CN12" s="14">
        <v>0.19058176913490399</v>
      </c>
      <c r="CO12" s="14">
        <v>0.14319724508833501</v>
      </c>
      <c r="CP12" s="14"/>
      <c r="CQ12" s="14">
        <v>0.17435602164140801</v>
      </c>
      <c r="CR12" s="14">
        <v>0.15021760942978599</v>
      </c>
    </row>
    <row r="13" spans="2:96" x14ac:dyDescent="0.3">
      <c r="B13" s="15" t="s">
        <v>186</v>
      </c>
      <c r="C13" s="14">
        <v>4.0549432014678803E-2</v>
      </c>
      <c r="D13" s="14">
        <v>4.7406960039490298E-2</v>
      </c>
      <c r="E13" s="14">
        <v>3.3829871900544602E-2</v>
      </c>
      <c r="F13" s="14"/>
      <c r="G13" s="14">
        <v>7.9092853286478706E-2</v>
      </c>
      <c r="H13" s="14">
        <v>0.11621778269555499</v>
      </c>
      <c r="I13" s="14">
        <v>4.8793300326855901E-2</v>
      </c>
      <c r="J13" s="14">
        <v>1.43442771843998E-2</v>
      </c>
      <c r="K13" s="14">
        <v>0</v>
      </c>
      <c r="L13" s="14">
        <v>7.0374777672426898E-3</v>
      </c>
      <c r="M13" s="14"/>
      <c r="N13" s="14">
        <v>8.6743444694905705E-2</v>
      </c>
      <c r="O13" s="14">
        <v>2.0268339313127499E-2</v>
      </c>
      <c r="P13" s="14">
        <v>2.6082494619991001E-2</v>
      </c>
      <c r="Q13" s="14">
        <v>2.2677871728969502E-2</v>
      </c>
      <c r="R13" s="14"/>
      <c r="S13" s="14">
        <v>0.106229144080994</v>
      </c>
      <c r="T13" s="14">
        <v>1.2911288052333599E-2</v>
      </c>
      <c r="U13" s="14">
        <v>4.3866840744808698E-2</v>
      </c>
      <c r="V13" s="14">
        <v>3.5157077122064298E-2</v>
      </c>
      <c r="W13" s="14">
        <v>3.8412017040371102E-2</v>
      </c>
      <c r="X13" s="14">
        <v>3.0479627735207401E-2</v>
      </c>
      <c r="Y13" s="14">
        <v>2.1244706698391201E-2</v>
      </c>
      <c r="Z13" s="14">
        <v>5.0682949134782898E-2</v>
      </c>
      <c r="AA13" s="14">
        <v>4.02859227737139E-2</v>
      </c>
      <c r="AB13" s="14">
        <v>2.21914538705783E-2</v>
      </c>
      <c r="AC13" s="14">
        <v>2.0347772490363999E-2</v>
      </c>
      <c r="AD13" s="14">
        <v>0</v>
      </c>
      <c r="AE13" s="14"/>
      <c r="AF13" s="14">
        <v>2.71432458311111E-2</v>
      </c>
      <c r="AG13" s="14">
        <v>7.9587703855704905E-2</v>
      </c>
      <c r="AH13" s="14">
        <v>1.80285876778991E-2</v>
      </c>
      <c r="AI13" s="14">
        <v>2.1600039672333999E-2</v>
      </c>
      <c r="AJ13" s="14">
        <v>4.8098753604501797E-2</v>
      </c>
      <c r="AK13" s="14"/>
      <c r="AL13" s="14">
        <v>0.11033646598991501</v>
      </c>
      <c r="AM13" s="14">
        <v>3.8980836851618399E-2</v>
      </c>
      <c r="AN13" s="14">
        <v>8.6193806284965094E-3</v>
      </c>
      <c r="AO13" s="14">
        <v>1.6602551717881098E-2</v>
      </c>
      <c r="AP13" s="14">
        <v>3.0491737054612899E-2</v>
      </c>
      <c r="AQ13" s="14">
        <v>0</v>
      </c>
      <c r="AR13" s="14"/>
      <c r="AS13" s="14">
        <v>7.4181187353754303E-3</v>
      </c>
      <c r="AT13" s="14">
        <v>3.6930726009149498E-2</v>
      </c>
      <c r="AU13" s="14">
        <v>2.4726235683294601E-2</v>
      </c>
      <c r="AV13" s="14">
        <v>0.14194546842170799</v>
      </c>
      <c r="AW13" s="14">
        <v>0.208881824416179</v>
      </c>
      <c r="AX13" s="14"/>
      <c r="AY13" s="14">
        <v>0</v>
      </c>
      <c r="AZ13" s="14">
        <v>8.1293541632298405E-2</v>
      </c>
      <c r="BA13" s="14">
        <v>0</v>
      </c>
      <c r="BB13" s="14">
        <v>2.6887057508306202E-2</v>
      </c>
      <c r="BC13" s="14">
        <v>2.19711108035767E-2</v>
      </c>
      <c r="BD13" s="14">
        <v>2.4364001456913701E-2</v>
      </c>
      <c r="BE13" s="14">
        <v>2.7265615817936201E-2</v>
      </c>
      <c r="BF13" s="14">
        <v>2.4156079832588401E-2</v>
      </c>
      <c r="BG13" s="14">
        <v>2.47578558917343E-2</v>
      </c>
      <c r="BH13" s="14">
        <v>4.0295553397428303E-2</v>
      </c>
      <c r="BI13" s="14">
        <v>6.3615327211700601E-2</v>
      </c>
      <c r="BJ13" s="14">
        <v>2.88845493381037E-2</v>
      </c>
      <c r="BK13" s="14">
        <v>0</v>
      </c>
      <c r="BL13" s="14">
        <v>4.6508379808404401E-2</v>
      </c>
      <c r="BM13" s="14">
        <v>6.2320868276757202E-2</v>
      </c>
      <c r="BN13" s="14">
        <v>0.19373948326448301</v>
      </c>
      <c r="BO13" s="14"/>
      <c r="BP13" s="14">
        <v>0.12056214334598001</v>
      </c>
      <c r="BQ13" s="14">
        <v>2.1329462286461098E-2</v>
      </c>
      <c r="BR13" s="14">
        <v>1.8746860098409E-2</v>
      </c>
      <c r="BS13" s="14">
        <v>1.2490023965203999E-2</v>
      </c>
      <c r="BT13" s="14">
        <v>8.1178356479598701E-3</v>
      </c>
      <c r="BU13" s="14">
        <v>0</v>
      </c>
      <c r="BV13" s="14"/>
      <c r="BW13" s="14">
        <v>4.1810010278143898E-2</v>
      </c>
      <c r="BX13" s="14">
        <v>4.2607821661499297E-2</v>
      </c>
      <c r="BY13" s="14">
        <v>4.6778954710596003E-2</v>
      </c>
      <c r="BZ13" s="14">
        <v>5.7219984187378697E-2</v>
      </c>
      <c r="CA13" s="14">
        <v>3.2942058376910402E-2</v>
      </c>
      <c r="CB13" s="14">
        <v>1.78356482651842E-2</v>
      </c>
      <c r="CC13" s="14"/>
      <c r="CD13" s="14">
        <v>5.6210520517771798E-2</v>
      </c>
      <c r="CE13" s="14">
        <v>8.2516146698159903E-2</v>
      </c>
      <c r="CF13" s="14">
        <v>1.65324673562618E-2</v>
      </c>
      <c r="CG13" s="14">
        <v>2.8666276630532998E-2</v>
      </c>
      <c r="CH13" s="14"/>
      <c r="CI13" s="14">
        <v>3.3794819808211501E-2</v>
      </c>
      <c r="CJ13" s="14">
        <v>3.2410793292097499E-2</v>
      </c>
      <c r="CK13" s="14">
        <v>4.5230254215374299E-2</v>
      </c>
      <c r="CL13" s="14">
        <v>4.3034366377276097E-2</v>
      </c>
      <c r="CM13" s="14"/>
      <c r="CN13" s="14">
        <v>8.0855051034404504E-2</v>
      </c>
      <c r="CO13" s="14">
        <v>3.5742984234607603E-2</v>
      </c>
      <c r="CP13" s="14"/>
      <c r="CQ13" s="14">
        <v>9.9614582347211003E-2</v>
      </c>
      <c r="CR13" s="14">
        <v>3.4501788881600798E-2</v>
      </c>
    </row>
    <row r="14" spans="2:96" x14ac:dyDescent="0.3">
      <c r="B14" s="15" t="s">
        <v>92</v>
      </c>
      <c r="C14" s="20">
        <v>4.27801539369932E-2</v>
      </c>
      <c r="D14" s="20">
        <v>2.9837281469763499E-2</v>
      </c>
      <c r="E14" s="20">
        <v>5.5656850789095602E-2</v>
      </c>
      <c r="F14" s="20"/>
      <c r="G14" s="20">
        <v>3.6278081599586398E-2</v>
      </c>
      <c r="H14" s="20">
        <v>5.7972428400191602E-2</v>
      </c>
      <c r="I14" s="20">
        <v>5.9583289779726697E-2</v>
      </c>
      <c r="J14" s="20">
        <v>3.7672993513719499E-2</v>
      </c>
      <c r="K14" s="20">
        <v>4.1566471763288398E-2</v>
      </c>
      <c r="L14" s="20">
        <v>2.8915876633364299E-2</v>
      </c>
      <c r="M14" s="20"/>
      <c r="N14" s="20">
        <v>2.14024122239608E-2</v>
      </c>
      <c r="O14" s="20">
        <v>5.4368811149997302E-2</v>
      </c>
      <c r="P14" s="20">
        <v>6.24520981388825E-2</v>
      </c>
      <c r="Q14" s="20">
        <v>3.8135874140622403E-2</v>
      </c>
      <c r="R14" s="20"/>
      <c r="S14" s="20">
        <v>3.2958435265109297E-2</v>
      </c>
      <c r="T14" s="20">
        <v>3.9515012372425197E-2</v>
      </c>
      <c r="U14" s="20">
        <v>9.8907673664239606E-3</v>
      </c>
      <c r="V14" s="20">
        <v>3.9348934844710803E-2</v>
      </c>
      <c r="W14" s="20">
        <v>4.41524504455598E-2</v>
      </c>
      <c r="X14" s="20">
        <v>6.7114097161585201E-2</v>
      </c>
      <c r="Y14" s="20">
        <v>3.2647899536606802E-2</v>
      </c>
      <c r="Z14" s="20">
        <v>7.2206635721378601E-2</v>
      </c>
      <c r="AA14" s="20">
        <v>4.3191220637373899E-2</v>
      </c>
      <c r="AB14" s="20">
        <v>6.7399244978026907E-2</v>
      </c>
      <c r="AC14" s="20">
        <v>7.9386217152680905E-2</v>
      </c>
      <c r="AD14" s="20">
        <v>0</v>
      </c>
      <c r="AE14" s="20"/>
      <c r="AF14" s="20">
        <v>2.1726690992664499E-2</v>
      </c>
      <c r="AG14" s="20">
        <v>3.8438345944778601E-2</v>
      </c>
      <c r="AH14" s="20">
        <v>5.7276762178951501E-2</v>
      </c>
      <c r="AI14" s="20">
        <v>1.40878664683267E-2</v>
      </c>
      <c r="AJ14" s="20">
        <v>4.0032027788243302E-2</v>
      </c>
      <c r="AK14" s="20"/>
      <c r="AL14" s="20">
        <v>4.4121482184109301E-2</v>
      </c>
      <c r="AM14" s="20">
        <v>1.8398267911720299E-2</v>
      </c>
      <c r="AN14" s="20">
        <v>4.6492118025859203E-2</v>
      </c>
      <c r="AO14" s="20">
        <v>3.8304863211140799E-3</v>
      </c>
      <c r="AP14" s="20">
        <v>4.73560353471714E-2</v>
      </c>
      <c r="AQ14" s="20">
        <v>0.107498250368493</v>
      </c>
      <c r="AR14" s="20"/>
      <c r="AS14" s="20">
        <v>3.2413935895804803E-2</v>
      </c>
      <c r="AT14" s="20">
        <v>5.0590097199299501E-2</v>
      </c>
      <c r="AU14" s="20">
        <v>5.8254134518714001E-2</v>
      </c>
      <c r="AV14" s="20">
        <v>2.6550077404187401E-2</v>
      </c>
      <c r="AW14" s="20">
        <v>0</v>
      </c>
      <c r="AX14" s="20"/>
      <c r="AY14" s="20">
        <v>9.0458086541454305E-2</v>
      </c>
      <c r="AZ14" s="20">
        <v>6.7471901945380899E-2</v>
      </c>
      <c r="BA14" s="20">
        <v>2.64677480136658E-2</v>
      </c>
      <c r="BB14" s="20">
        <v>9.7830128209914394E-2</v>
      </c>
      <c r="BC14" s="20">
        <v>1.1679418454391501E-2</v>
      </c>
      <c r="BD14" s="20">
        <v>0</v>
      </c>
      <c r="BE14" s="20">
        <v>2.1551845102129399E-2</v>
      </c>
      <c r="BF14" s="20">
        <v>3.2720292205217799E-2</v>
      </c>
      <c r="BG14" s="20">
        <v>3.8711130559739099E-2</v>
      </c>
      <c r="BH14" s="20">
        <v>0</v>
      </c>
      <c r="BI14" s="20">
        <v>4.1795570503396398E-2</v>
      </c>
      <c r="BJ14" s="20">
        <v>0.140923606236046</v>
      </c>
      <c r="BK14" s="20">
        <v>8.06134083013684E-2</v>
      </c>
      <c r="BL14" s="20">
        <v>4.4383428416336003E-2</v>
      </c>
      <c r="BM14" s="20">
        <v>3.6036693185067102E-2</v>
      </c>
      <c r="BN14" s="20">
        <v>1.3814083041356499E-2</v>
      </c>
      <c r="BO14" s="20"/>
      <c r="BP14" s="20">
        <v>2.3021615384541699E-2</v>
      </c>
      <c r="BQ14" s="20">
        <v>3.4486859611738398E-2</v>
      </c>
      <c r="BR14" s="20">
        <v>7.26972142658385E-2</v>
      </c>
      <c r="BS14" s="20">
        <v>3.9427484544950403E-2</v>
      </c>
      <c r="BT14" s="20">
        <v>5.4009828285997798E-2</v>
      </c>
      <c r="BU14" s="20">
        <v>9.2619937705124306E-2</v>
      </c>
      <c r="BV14" s="20"/>
      <c r="BW14" s="20">
        <v>3.5331200733381501E-2</v>
      </c>
      <c r="BX14" s="20">
        <v>5.5645637973430202E-2</v>
      </c>
      <c r="BY14" s="20">
        <v>1.3913228264423601E-2</v>
      </c>
      <c r="BZ14" s="20">
        <v>3.7773030278273202E-2</v>
      </c>
      <c r="CA14" s="20">
        <v>5.1172054701434197E-2</v>
      </c>
      <c r="CB14" s="20">
        <v>7.9224674498460199E-2</v>
      </c>
      <c r="CC14" s="20"/>
      <c r="CD14" s="20">
        <v>2.9141174711779998E-2</v>
      </c>
      <c r="CE14" s="20">
        <v>2.6615866814162701E-2</v>
      </c>
      <c r="CF14" s="20">
        <v>6.0159482419792201E-2</v>
      </c>
      <c r="CG14" s="20">
        <v>3.7142492606763597E-2</v>
      </c>
      <c r="CH14" s="20"/>
      <c r="CI14" s="20">
        <v>3.6297138924981001E-2</v>
      </c>
      <c r="CJ14" s="20">
        <v>3.5374795414080597E-2</v>
      </c>
      <c r="CK14" s="20">
        <v>3.6290533029516299E-2</v>
      </c>
      <c r="CL14" s="20">
        <v>0.133525524450779</v>
      </c>
      <c r="CM14" s="20"/>
      <c r="CN14" s="20">
        <v>2.9565234536859001E-2</v>
      </c>
      <c r="CO14" s="20">
        <v>4.2356265077458599E-2</v>
      </c>
      <c r="CP14" s="20"/>
      <c r="CQ14" s="20">
        <v>2.0427734303201099E-2</v>
      </c>
      <c r="CR14" s="20">
        <v>4.0667371351135899E-2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1124</v>
      </c>
      <c r="D7" s="10">
        <v>559</v>
      </c>
      <c r="E7" s="10">
        <v>564</v>
      </c>
      <c r="F7" s="10"/>
      <c r="G7" s="10">
        <v>117</v>
      </c>
      <c r="H7" s="10">
        <v>173</v>
      </c>
      <c r="I7" s="10">
        <v>176</v>
      </c>
      <c r="J7" s="10">
        <v>213</v>
      </c>
      <c r="K7" s="10">
        <v>174</v>
      </c>
      <c r="L7" s="10">
        <v>271</v>
      </c>
      <c r="M7" s="10"/>
      <c r="N7" s="10">
        <v>312</v>
      </c>
      <c r="O7" s="10">
        <v>274</v>
      </c>
      <c r="P7" s="10">
        <v>247</v>
      </c>
      <c r="Q7" s="10">
        <v>287</v>
      </c>
      <c r="R7" s="10"/>
      <c r="S7" s="10">
        <v>171</v>
      </c>
      <c r="T7" s="10">
        <v>150</v>
      </c>
      <c r="U7" s="10">
        <v>94</v>
      </c>
      <c r="V7" s="10">
        <v>108</v>
      </c>
      <c r="W7" s="10">
        <v>82</v>
      </c>
      <c r="X7" s="10">
        <v>98</v>
      </c>
      <c r="Y7" s="10">
        <v>94</v>
      </c>
      <c r="Z7" s="10">
        <v>40</v>
      </c>
      <c r="AA7" s="10">
        <v>116</v>
      </c>
      <c r="AB7" s="10">
        <v>91</v>
      </c>
      <c r="AC7" s="10">
        <v>50</v>
      </c>
      <c r="AD7" s="10">
        <v>30</v>
      </c>
      <c r="AE7" s="10"/>
      <c r="AF7" s="10">
        <v>226</v>
      </c>
      <c r="AG7" s="10">
        <v>364</v>
      </c>
      <c r="AH7" s="10">
        <v>106</v>
      </c>
      <c r="AI7" s="10">
        <v>139</v>
      </c>
      <c r="AJ7" s="10">
        <v>76</v>
      </c>
      <c r="AK7" s="10"/>
      <c r="AL7" s="10">
        <v>267</v>
      </c>
      <c r="AM7" s="10">
        <v>211</v>
      </c>
      <c r="AN7" s="10">
        <v>109</v>
      </c>
      <c r="AO7" s="10">
        <v>241</v>
      </c>
      <c r="AP7" s="10">
        <v>82</v>
      </c>
      <c r="AQ7" s="10">
        <v>94</v>
      </c>
      <c r="AR7" s="10"/>
      <c r="AS7" s="10">
        <v>259</v>
      </c>
      <c r="AT7" s="10">
        <v>263</v>
      </c>
      <c r="AU7" s="10">
        <v>278</v>
      </c>
      <c r="AV7" s="10">
        <v>143</v>
      </c>
      <c r="AW7" s="10">
        <v>20</v>
      </c>
      <c r="AX7" s="10"/>
      <c r="AY7" s="10">
        <v>9</v>
      </c>
      <c r="AZ7" s="10">
        <v>46</v>
      </c>
      <c r="BA7" s="10">
        <v>81</v>
      </c>
      <c r="BB7" s="10">
        <v>61</v>
      </c>
      <c r="BC7" s="10">
        <v>94</v>
      </c>
      <c r="BD7" s="10">
        <v>112</v>
      </c>
      <c r="BE7" s="10">
        <v>92</v>
      </c>
      <c r="BF7" s="10">
        <v>85</v>
      </c>
      <c r="BG7" s="10">
        <v>80</v>
      </c>
      <c r="BH7" s="10">
        <v>70</v>
      </c>
      <c r="BI7" s="10">
        <v>95</v>
      </c>
      <c r="BJ7" s="10">
        <v>69</v>
      </c>
      <c r="BK7" s="10">
        <v>47</v>
      </c>
      <c r="BL7" s="10">
        <v>24</v>
      </c>
      <c r="BM7" s="10">
        <v>27</v>
      </c>
      <c r="BN7" s="10">
        <v>72</v>
      </c>
      <c r="BO7" s="10"/>
      <c r="BP7" s="10">
        <v>260</v>
      </c>
      <c r="BQ7" s="10">
        <v>326</v>
      </c>
      <c r="BR7" s="10">
        <v>160</v>
      </c>
      <c r="BS7" s="10">
        <v>210</v>
      </c>
      <c r="BT7" s="10">
        <v>115</v>
      </c>
      <c r="BU7" s="10">
        <v>53</v>
      </c>
      <c r="BV7" s="10"/>
      <c r="BW7" s="10">
        <v>469</v>
      </c>
      <c r="BX7" s="10">
        <v>220</v>
      </c>
      <c r="BY7" s="10">
        <v>76</v>
      </c>
      <c r="BZ7" s="10">
        <v>101</v>
      </c>
      <c r="CA7" s="10">
        <v>205</v>
      </c>
      <c r="CB7" s="10">
        <v>45</v>
      </c>
      <c r="CC7" s="10"/>
      <c r="CD7" s="10">
        <v>228</v>
      </c>
      <c r="CE7" s="10">
        <v>199</v>
      </c>
      <c r="CF7" s="10">
        <v>165</v>
      </c>
      <c r="CG7" s="10">
        <v>311</v>
      </c>
      <c r="CH7" s="10"/>
      <c r="CI7" s="10">
        <v>198</v>
      </c>
      <c r="CJ7" s="10">
        <v>218</v>
      </c>
      <c r="CK7" s="10">
        <v>633</v>
      </c>
      <c r="CL7" s="10">
        <v>75</v>
      </c>
      <c r="CM7" s="10"/>
      <c r="CN7" s="10">
        <v>130</v>
      </c>
      <c r="CO7" s="10">
        <v>977</v>
      </c>
      <c r="CP7" s="10"/>
      <c r="CQ7" s="10">
        <v>104</v>
      </c>
      <c r="CR7" s="10">
        <v>931</v>
      </c>
    </row>
    <row r="8" spans="2:96" ht="30" customHeight="1" x14ac:dyDescent="0.3">
      <c r="B8" s="11" t="s">
        <v>19</v>
      </c>
      <c r="C8" s="11">
        <v>1122</v>
      </c>
      <c r="D8" s="11">
        <v>558</v>
      </c>
      <c r="E8" s="11">
        <v>564</v>
      </c>
      <c r="F8" s="11"/>
      <c r="G8" s="11">
        <v>145</v>
      </c>
      <c r="H8" s="11">
        <v>179</v>
      </c>
      <c r="I8" s="11">
        <v>176</v>
      </c>
      <c r="J8" s="11">
        <v>204</v>
      </c>
      <c r="K8" s="11">
        <v>168</v>
      </c>
      <c r="L8" s="11">
        <v>251</v>
      </c>
      <c r="M8" s="11"/>
      <c r="N8" s="11">
        <v>313</v>
      </c>
      <c r="O8" s="11">
        <v>291</v>
      </c>
      <c r="P8" s="11">
        <v>242</v>
      </c>
      <c r="Q8" s="11">
        <v>273</v>
      </c>
      <c r="R8" s="11"/>
      <c r="S8" s="11">
        <v>171</v>
      </c>
      <c r="T8" s="11">
        <v>144</v>
      </c>
      <c r="U8" s="11">
        <v>90</v>
      </c>
      <c r="V8" s="11">
        <v>105</v>
      </c>
      <c r="W8" s="11">
        <v>80</v>
      </c>
      <c r="X8" s="11">
        <v>98</v>
      </c>
      <c r="Y8" s="11">
        <v>88</v>
      </c>
      <c r="Z8" s="11">
        <v>37</v>
      </c>
      <c r="AA8" s="11">
        <v>121</v>
      </c>
      <c r="AB8" s="11">
        <v>96</v>
      </c>
      <c r="AC8" s="11">
        <v>55</v>
      </c>
      <c r="AD8" s="11">
        <v>39</v>
      </c>
      <c r="AE8" s="11"/>
      <c r="AF8" s="11">
        <v>217</v>
      </c>
      <c r="AG8" s="11">
        <v>366</v>
      </c>
      <c r="AH8" s="11">
        <v>104</v>
      </c>
      <c r="AI8" s="11">
        <v>134</v>
      </c>
      <c r="AJ8" s="11">
        <v>77</v>
      </c>
      <c r="AK8" s="11"/>
      <c r="AL8" s="11">
        <v>273</v>
      </c>
      <c r="AM8" s="11">
        <v>205</v>
      </c>
      <c r="AN8" s="11">
        <v>108</v>
      </c>
      <c r="AO8" s="11">
        <v>232</v>
      </c>
      <c r="AP8" s="11">
        <v>85</v>
      </c>
      <c r="AQ8" s="11">
        <v>94</v>
      </c>
      <c r="AR8" s="11"/>
      <c r="AS8" s="11">
        <v>249</v>
      </c>
      <c r="AT8" s="11">
        <v>269</v>
      </c>
      <c r="AU8" s="11">
        <v>284</v>
      </c>
      <c r="AV8" s="11">
        <v>146</v>
      </c>
      <c r="AW8" s="11">
        <v>20</v>
      </c>
      <c r="AX8" s="11"/>
      <c r="AY8" s="11">
        <v>10</v>
      </c>
      <c r="AZ8" s="11">
        <v>45</v>
      </c>
      <c r="BA8" s="11">
        <v>78</v>
      </c>
      <c r="BB8" s="11">
        <v>58</v>
      </c>
      <c r="BC8" s="11">
        <v>93</v>
      </c>
      <c r="BD8" s="11">
        <v>113</v>
      </c>
      <c r="BE8" s="11">
        <v>92</v>
      </c>
      <c r="BF8" s="11">
        <v>83</v>
      </c>
      <c r="BG8" s="11">
        <v>81</v>
      </c>
      <c r="BH8" s="11">
        <v>72</v>
      </c>
      <c r="BI8" s="11">
        <v>95</v>
      </c>
      <c r="BJ8" s="11">
        <v>71</v>
      </c>
      <c r="BK8" s="11">
        <v>47</v>
      </c>
      <c r="BL8" s="11">
        <v>24</v>
      </c>
      <c r="BM8" s="11">
        <v>28</v>
      </c>
      <c r="BN8" s="11">
        <v>74</v>
      </c>
      <c r="BO8" s="11"/>
      <c r="BP8" s="11">
        <v>266</v>
      </c>
      <c r="BQ8" s="11">
        <v>325</v>
      </c>
      <c r="BR8" s="11">
        <v>158</v>
      </c>
      <c r="BS8" s="11">
        <v>207</v>
      </c>
      <c r="BT8" s="11">
        <v>111</v>
      </c>
      <c r="BU8" s="11">
        <v>54</v>
      </c>
      <c r="BV8" s="11"/>
      <c r="BW8" s="11">
        <v>456</v>
      </c>
      <c r="BX8" s="11">
        <v>221</v>
      </c>
      <c r="BY8" s="11">
        <v>75</v>
      </c>
      <c r="BZ8" s="11">
        <v>100</v>
      </c>
      <c r="CA8" s="11">
        <v>210</v>
      </c>
      <c r="CB8" s="11">
        <v>51</v>
      </c>
      <c r="CC8" s="11"/>
      <c r="CD8" s="11">
        <v>241</v>
      </c>
      <c r="CE8" s="11">
        <v>202</v>
      </c>
      <c r="CF8" s="11">
        <v>163</v>
      </c>
      <c r="CG8" s="11">
        <v>302</v>
      </c>
      <c r="CH8" s="11"/>
      <c r="CI8" s="11">
        <v>200</v>
      </c>
      <c r="CJ8" s="11">
        <v>218</v>
      </c>
      <c r="CK8" s="11">
        <v>627</v>
      </c>
      <c r="CL8" s="11">
        <v>77</v>
      </c>
      <c r="CM8" s="11"/>
      <c r="CN8" s="11">
        <v>134</v>
      </c>
      <c r="CO8" s="11">
        <v>971</v>
      </c>
      <c r="CP8" s="11"/>
      <c r="CQ8" s="11">
        <v>107</v>
      </c>
      <c r="CR8" s="11">
        <v>926</v>
      </c>
    </row>
    <row r="9" spans="2:96" x14ac:dyDescent="0.3">
      <c r="B9" s="15" t="s">
        <v>182</v>
      </c>
      <c r="C9" s="14">
        <v>0.17822637193008001</v>
      </c>
      <c r="D9" s="14">
        <v>0.17326815348656799</v>
      </c>
      <c r="E9" s="14">
        <v>0.18342268852271801</v>
      </c>
      <c r="F9" s="14"/>
      <c r="G9" s="14">
        <v>6.4114030713812095E-2</v>
      </c>
      <c r="H9" s="14">
        <v>7.7884234870556596E-2</v>
      </c>
      <c r="I9" s="14">
        <v>0.13929666219992701</v>
      </c>
      <c r="J9" s="14">
        <v>0.20479850912949599</v>
      </c>
      <c r="K9" s="14">
        <v>0.30188063566588502</v>
      </c>
      <c r="L9" s="14">
        <v>0.23851589403972201</v>
      </c>
      <c r="M9" s="14"/>
      <c r="N9" s="14">
        <v>0.135663982982791</v>
      </c>
      <c r="O9" s="14">
        <v>0.17273035545743101</v>
      </c>
      <c r="P9" s="14">
        <v>0.22359810538779301</v>
      </c>
      <c r="Q9" s="14">
        <v>0.188262390289125</v>
      </c>
      <c r="R9" s="14"/>
      <c r="S9" s="14">
        <v>0.117071099436046</v>
      </c>
      <c r="T9" s="14">
        <v>0.173860967486372</v>
      </c>
      <c r="U9" s="14">
        <v>0.18438258111478201</v>
      </c>
      <c r="V9" s="14">
        <v>0.225495568559231</v>
      </c>
      <c r="W9" s="14">
        <v>0.11661696749162399</v>
      </c>
      <c r="X9" s="14">
        <v>0.20774282449351</v>
      </c>
      <c r="Y9" s="14">
        <v>0.17131171626535299</v>
      </c>
      <c r="Z9" s="14">
        <v>0.250545893471884</v>
      </c>
      <c r="AA9" s="14">
        <v>0.200202267250674</v>
      </c>
      <c r="AB9" s="14">
        <v>0.21732232666377199</v>
      </c>
      <c r="AC9" s="14">
        <v>0.17735971131905801</v>
      </c>
      <c r="AD9" s="14">
        <v>0.156091161280869</v>
      </c>
      <c r="AE9" s="14"/>
      <c r="AF9" s="14">
        <v>0.21741563740778999</v>
      </c>
      <c r="AG9" s="14">
        <v>6.7478733152879902E-2</v>
      </c>
      <c r="AH9" s="14">
        <v>0.13973333479108399</v>
      </c>
      <c r="AI9" s="14">
        <v>0.392360749327341</v>
      </c>
      <c r="AJ9" s="14">
        <v>0.31824167938668502</v>
      </c>
      <c r="AK9" s="14"/>
      <c r="AL9" s="14">
        <v>3.0346916191508599E-2</v>
      </c>
      <c r="AM9" s="14">
        <v>0.19646144528555801</v>
      </c>
      <c r="AN9" s="14">
        <v>8.8964866806792095E-2</v>
      </c>
      <c r="AO9" s="14">
        <v>0.35241818246267798</v>
      </c>
      <c r="AP9" s="14">
        <v>0.26123744308309599</v>
      </c>
      <c r="AQ9" s="14">
        <v>0.165271865325372</v>
      </c>
      <c r="AR9" s="14"/>
      <c r="AS9" s="14">
        <v>0.215684117103461</v>
      </c>
      <c r="AT9" s="14">
        <v>0.18780107874137</v>
      </c>
      <c r="AU9" s="14">
        <v>0.15231335035350599</v>
      </c>
      <c r="AV9" s="14">
        <v>9.7875259427558703E-2</v>
      </c>
      <c r="AW9" s="14">
        <v>0</v>
      </c>
      <c r="AX9" s="14"/>
      <c r="AY9" s="14">
        <v>0.193091328989031</v>
      </c>
      <c r="AZ9" s="14">
        <v>0.31617323132384301</v>
      </c>
      <c r="BA9" s="14">
        <v>0.22904794031376099</v>
      </c>
      <c r="BB9" s="14">
        <v>0.137584551097475</v>
      </c>
      <c r="BC9" s="14">
        <v>0.14249447731909801</v>
      </c>
      <c r="BD9" s="14">
        <v>0.165830581126024</v>
      </c>
      <c r="BE9" s="14">
        <v>0.16824489111577501</v>
      </c>
      <c r="BF9" s="14">
        <v>0.25990414815179502</v>
      </c>
      <c r="BG9" s="14">
        <v>0.14608066320906399</v>
      </c>
      <c r="BH9" s="14">
        <v>0.16357075246974101</v>
      </c>
      <c r="BI9" s="14">
        <v>0.17447756304766501</v>
      </c>
      <c r="BJ9" s="14">
        <v>0.14322309261954899</v>
      </c>
      <c r="BK9" s="14">
        <v>0.26787066052060499</v>
      </c>
      <c r="BL9" s="14">
        <v>4.1083378760185099E-2</v>
      </c>
      <c r="BM9" s="14">
        <v>0.15582557705788799</v>
      </c>
      <c r="BN9" s="14">
        <v>0.117657250811484</v>
      </c>
      <c r="BO9" s="14"/>
      <c r="BP9" s="14">
        <v>0.13071390507457301</v>
      </c>
      <c r="BQ9" s="14">
        <v>0.16081598823436</v>
      </c>
      <c r="BR9" s="14">
        <v>0.178386267921056</v>
      </c>
      <c r="BS9" s="14">
        <v>0.20168078646729001</v>
      </c>
      <c r="BT9" s="14">
        <v>0.234644616772931</v>
      </c>
      <c r="BU9" s="14">
        <v>0.310734548346013</v>
      </c>
      <c r="BV9" s="14"/>
      <c r="BW9" s="14">
        <v>0.213569263723143</v>
      </c>
      <c r="BX9" s="14">
        <v>0.163099884815604</v>
      </c>
      <c r="BY9" s="14">
        <v>0.27368282001015898</v>
      </c>
      <c r="BZ9" s="14">
        <v>0.18238027547468499</v>
      </c>
      <c r="CA9" s="14">
        <v>8.6788005098243998E-2</v>
      </c>
      <c r="CB9" s="14">
        <v>0.19036686465628599</v>
      </c>
      <c r="CC9" s="14"/>
      <c r="CD9" s="14">
        <v>0.101805741556181</v>
      </c>
      <c r="CE9" s="14">
        <v>0.173130441946165</v>
      </c>
      <c r="CF9" s="14">
        <v>0.22337002559364699</v>
      </c>
      <c r="CG9" s="14">
        <v>0.19772836106541899</v>
      </c>
      <c r="CH9" s="14"/>
      <c r="CI9" s="14">
        <v>0.19681376226741701</v>
      </c>
      <c r="CJ9" s="14">
        <v>0.17676458189968799</v>
      </c>
      <c r="CK9" s="14">
        <v>0.16963630551153</v>
      </c>
      <c r="CL9" s="14">
        <v>0.20400039683305299</v>
      </c>
      <c r="CM9" s="14"/>
      <c r="CN9" s="14">
        <v>0.17306425088930999</v>
      </c>
      <c r="CO9" s="14">
        <v>0.179333806101972</v>
      </c>
      <c r="CP9" s="14"/>
      <c r="CQ9" s="14">
        <v>0.199678666830022</v>
      </c>
      <c r="CR9" s="14">
        <v>0.176710529536723</v>
      </c>
    </row>
    <row r="10" spans="2:96" x14ac:dyDescent="0.3">
      <c r="B10" s="15" t="s">
        <v>183</v>
      </c>
      <c r="C10" s="14">
        <v>0.247198741964821</v>
      </c>
      <c r="D10" s="14">
        <v>0.23552524130588601</v>
      </c>
      <c r="E10" s="14">
        <v>0.25915215134388497</v>
      </c>
      <c r="F10" s="14"/>
      <c r="G10" s="14">
        <v>0.15723873982078901</v>
      </c>
      <c r="H10" s="14">
        <v>0.16210671262770501</v>
      </c>
      <c r="I10" s="14">
        <v>0.23843780541229601</v>
      </c>
      <c r="J10" s="14">
        <v>0.27700204972681203</v>
      </c>
      <c r="K10" s="14">
        <v>0.26245698532316197</v>
      </c>
      <c r="L10" s="14">
        <v>0.33166597380361901</v>
      </c>
      <c r="M10" s="14"/>
      <c r="N10" s="14">
        <v>0.232911837245214</v>
      </c>
      <c r="O10" s="14">
        <v>0.27187121890351801</v>
      </c>
      <c r="P10" s="14">
        <v>0.23866339039520101</v>
      </c>
      <c r="Q10" s="14">
        <v>0.24856632168201301</v>
      </c>
      <c r="R10" s="14"/>
      <c r="S10" s="14">
        <v>0.225502235007567</v>
      </c>
      <c r="T10" s="14">
        <v>0.23173674398981101</v>
      </c>
      <c r="U10" s="14">
        <v>0.35582721260361999</v>
      </c>
      <c r="V10" s="14">
        <v>0.20773620637639401</v>
      </c>
      <c r="W10" s="14">
        <v>0.26214922527575901</v>
      </c>
      <c r="X10" s="14">
        <v>0.175878770743577</v>
      </c>
      <c r="Y10" s="14">
        <v>0.26802419284700502</v>
      </c>
      <c r="Z10" s="14">
        <v>0.25161486857039</v>
      </c>
      <c r="AA10" s="14">
        <v>0.17179761569680699</v>
      </c>
      <c r="AB10" s="14">
        <v>0.28641173901485201</v>
      </c>
      <c r="AC10" s="14">
        <v>0.36248274360834198</v>
      </c>
      <c r="AD10" s="14">
        <v>0.32768821734551901</v>
      </c>
      <c r="AE10" s="14"/>
      <c r="AF10" s="14">
        <v>0.33225771900808598</v>
      </c>
      <c r="AG10" s="14">
        <v>0.18078615599379499</v>
      </c>
      <c r="AH10" s="14">
        <v>0.2234977316915</v>
      </c>
      <c r="AI10" s="14">
        <v>0.22345696377250501</v>
      </c>
      <c r="AJ10" s="14">
        <v>0.23970472385213701</v>
      </c>
      <c r="AK10" s="14"/>
      <c r="AL10" s="14">
        <v>0.11155841990926001</v>
      </c>
      <c r="AM10" s="14">
        <v>0.29467965825901299</v>
      </c>
      <c r="AN10" s="14">
        <v>0.30492840546682798</v>
      </c>
      <c r="AO10" s="14">
        <v>0.26327458570956602</v>
      </c>
      <c r="AP10" s="14">
        <v>0.24666946131157799</v>
      </c>
      <c r="AQ10" s="14">
        <v>0.29205958867022003</v>
      </c>
      <c r="AR10" s="14"/>
      <c r="AS10" s="14">
        <v>0.27979624378500501</v>
      </c>
      <c r="AT10" s="14">
        <v>0.262936645221093</v>
      </c>
      <c r="AU10" s="14">
        <v>0.237369414213392</v>
      </c>
      <c r="AV10" s="14">
        <v>0.21771112039663301</v>
      </c>
      <c r="AW10" s="14">
        <v>0.20271367999741099</v>
      </c>
      <c r="AX10" s="14"/>
      <c r="AY10" s="14">
        <v>0</v>
      </c>
      <c r="AZ10" s="14">
        <v>0.13394415829644399</v>
      </c>
      <c r="BA10" s="14">
        <v>0.25705451156736098</v>
      </c>
      <c r="BB10" s="14">
        <v>0.28349894447033802</v>
      </c>
      <c r="BC10" s="14">
        <v>0.27763604891624999</v>
      </c>
      <c r="BD10" s="14">
        <v>0.25487698373787099</v>
      </c>
      <c r="BE10" s="14">
        <v>0.256259711674585</v>
      </c>
      <c r="BF10" s="14">
        <v>0.186446109569506</v>
      </c>
      <c r="BG10" s="14">
        <v>0.237038852111777</v>
      </c>
      <c r="BH10" s="14">
        <v>0.32609314652176402</v>
      </c>
      <c r="BI10" s="14">
        <v>0.26502199243999403</v>
      </c>
      <c r="BJ10" s="14">
        <v>0.28818044151170802</v>
      </c>
      <c r="BK10" s="14">
        <v>0.16277888353749501</v>
      </c>
      <c r="BL10" s="14">
        <v>0.24175916623013699</v>
      </c>
      <c r="BM10" s="14">
        <v>0.326963233827054</v>
      </c>
      <c r="BN10" s="14">
        <v>0.147859781932555</v>
      </c>
      <c r="BO10" s="14"/>
      <c r="BP10" s="14">
        <v>0.15116369319501399</v>
      </c>
      <c r="BQ10" s="14">
        <v>0.264522081925187</v>
      </c>
      <c r="BR10" s="14">
        <v>0.25983373585611602</v>
      </c>
      <c r="BS10" s="14">
        <v>0.29730322240797002</v>
      </c>
      <c r="BT10" s="14">
        <v>0.28387341951237899</v>
      </c>
      <c r="BU10" s="14">
        <v>0.311607931428659</v>
      </c>
      <c r="BV10" s="14"/>
      <c r="BW10" s="14">
        <v>0.28841056697985201</v>
      </c>
      <c r="BX10" s="14">
        <v>0.25957287528225598</v>
      </c>
      <c r="BY10" s="14">
        <v>0.257053615939006</v>
      </c>
      <c r="BZ10" s="14">
        <v>0.14432929550102999</v>
      </c>
      <c r="CA10" s="14">
        <v>0.20962625953696201</v>
      </c>
      <c r="CB10" s="14">
        <v>0.147061060022598</v>
      </c>
      <c r="CC10" s="14"/>
      <c r="CD10" s="14">
        <v>0.17911254646060201</v>
      </c>
      <c r="CE10" s="14">
        <v>0.19527483813791599</v>
      </c>
      <c r="CF10" s="14">
        <v>0.21398409612725899</v>
      </c>
      <c r="CG10" s="14">
        <v>0.324132663606294</v>
      </c>
      <c r="CH10" s="14"/>
      <c r="CI10" s="14">
        <v>0.30004203599693602</v>
      </c>
      <c r="CJ10" s="14">
        <v>0.223195656441567</v>
      </c>
      <c r="CK10" s="14">
        <v>0.24456209677514601</v>
      </c>
      <c r="CL10" s="14">
        <v>0.19914049491320401</v>
      </c>
      <c r="CM10" s="14"/>
      <c r="CN10" s="14">
        <v>0.21053935340361099</v>
      </c>
      <c r="CO10" s="14">
        <v>0.25276202922656699</v>
      </c>
      <c r="CP10" s="14"/>
      <c r="CQ10" s="14">
        <v>0.22407239267823201</v>
      </c>
      <c r="CR10" s="14">
        <v>0.24863165321900499</v>
      </c>
    </row>
    <row r="11" spans="2:96" x14ac:dyDescent="0.3">
      <c r="B11" s="15" t="s">
        <v>184</v>
      </c>
      <c r="C11" s="14">
        <v>0.30836772383224698</v>
      </c>
      <c r="D11" s="14">
        <v>0.327222343062541</v>
      </c>
      <c r="E11" s="14">
        <v>0.29021293345317301</v>
      </c>
      <c r="F11" s="14"/>
      <c r="G11" s="14">
        <v>0.37107736997451801</v>
      </c>
      <c r="H11" s="14">
        <v>0.29552855906894598</v>
      </c>
      <c r="I11" s="14">
        <v>0.29051500981662798</v>
      </c>
      <c r="J11" s="14">
        <v>0.311589254297018</v>
      </c>
      <c r="K11" s="14">
        <v>0.29189340745532799</v>
      </c>
      <c r="L11" s="14">
        <v>0.30212180061538502</v>
      </c>
      <c r="M11" s="14"/>
      <c r="N11" s="14">
        <v>0.31541488976979298</v>
      </c>
      <c r="O11" s="14">
        <v>0.31294468709860201</v>
      </c>
      <c r="P11" s="14">
        <v>0.30520052347802801</v>
      </c>
      <c r="Q11" s="14">
        <v>0.298865122129439</v>
      </c>
      <c r="R11" s="14"/>
      <c r="S11" s="14">
        <v>0.311900755833526</v>
      </c>
      <c r="T11" s="14">
        <v>0.319978808723062</v>
      </c>
      <c r="U11" s="14">
        <v>0.29350835271684</v>
      </c>
      <c r="V11" s="14">
        <v>0.300768187021551</v>
      </c>
      <c r="W11" s="14">
        <v>0.37676559023924799</v>
      </c>
      <c r="X11" s="14">
        <v>0.36168581177665998</v>
      </c>
      <c r="Y11" s="14">
        <v>0.26965542655358998</v>
      </c>
      <c r="Z11" s="14">
        <v>0.273305344163423</v>
      </c>
      <c r="AA11" s="14">
        <v>0.295225247819695</v>
      </c>
      <c r="AB11" s="14">
        <v>0.30921874476848599</v>
      </c>
      <c r="AC11" s="14">
        <v>0.177831116374016</v>
      </c>
      <c r="AD11" s="14">
        <v>0.37489265124982102</v>
      </c>
      <c r="AE11" s="14"/>
      <c r="AF11" s="14">
        <v>0.272577886134165</v>
      </c>
      <c r="AG11" s="14">
        <v>0.34107074224745898</v>
      </c>
      <c r="AH11" s="14">
        <v>0.35285014051076702</v>
      </c>
      <c r="AI11" s="14">
        <v>0.24822891305397199</v>
      </c>
      <c r="AJ11" s="14">
        <v>0.21626733272836901</v>
      </c>
      <c r="AK11" s="14"/>
      <c r="AL11" s="14">
        <v>0.35194703020386903</v>
      </c>
      <c r="AM11" s="14">
        <v>0.29629576636270799</v>
      </c>
      <c r="AN11" s="14">
        <v>0.40364316222309099</v>
      </c>
      <c r="AO11" s="14">
        <v>0.24982351405626399</v>
      </c>
      <c r="AP11" s="14">
        <v>0.26190049572368301</v>
      </c>
      <c r="AQ11" s="14">
        <v>0.29573318258029002</v>
      </c>
      <c r="AR11" s="14"/>
      <c r="AS11" s="14">
        <v>0.32255687516897802</v>
      </c>
      <c r="AT11" s="14">
        <v>0.31824698155160902</v>
      </c>
      <c r="AU11" s="14">
        <v>0.30997410678362503</v>
      </c>
      <c r="AV11" s="14">
        <v>0.24999700641109501</v>
      </c>
      <c r="AW11" s="14">
        <v>0.24412294320553601</v>
      </c>
      <c r="AX11" s="14"/>
      <c r="AY11" s="14">
        <v>0.52833168154597998</v>
      </c>
      <c r="AZ11" s="14">
        <v>0.228772022091283</v>
      </c>
      <c r="BA11" s="14">
        <v>0.301801900361436</v>
      </c>
      <c r="BB11" s="14">
        <v>0.37470696079346499</v>
      </c>
      <c r="BC11" s="14">
        <v>0.323287833257698</v>
      </c>
      <c r="BD11" s="14">
        <v>0.36664380062634599</v>
      </c>
      <c r="BE11" s="14">
        <v>0.35254592116893102</v>
      </c>
      <c r="BF11" s="14">
        <v>0.32819201597210701</v>
      </c>
      <c r="BG11" s="14">
        <v>0.31836121873026602</v>
      </c>
      <c r="BH11" s="14">
        <v>0.26182998443847</v>
      </c>
      <c r="BI11" s="14">
        <v>0.27555654727558798</v>
      </c>
      <c r="BJ11" s="14">
        <v>0.25859669785496497</v>
      </c>
      <c r="BK11" s="14">
        <v>0.30027735336717898</v>
      </c>
      <c r="BL11" s="14">
        <v>0.37949375392356699</v>
      </c>
      <c r="BM11" s="14">
        <v>0.34381263528552702</v>
      </c>
      <c r="BN11" s="14">
        <v>0.22807988244032301</v>
      </c>
      <c r="BO11" s="14"/>
      <c r="BP11" s="14">
        <v>0.30778321514065099</v>
      </c>
      <c r="BQ11" s="14">
        <v>0.32050573692975198</v>
      </c>
      <c r="BR11" s="14">
        <v>0.317813935686594</v>
      </c>
      <c r="BS11" s="14">
        <v>0.29624971180223802</v>
      </c>
      <c r="BT11" s="14">
        <v>0.29916113149219598</v>
      </c>
      <c r="BU11" s="14">
        <v>0.27600428697113899</v>
      </c>
      <c r="BV11" s="14"/>
      <c r="BW11" s="14">
        <v>0.26918581948074799</v>
      </c>
      <c r="BX11" s="14">
        <v>0.293751807480025</v>
      </c>
      <c r="BY11" s="14">
        <v>0.25095968277237302</v>
      </c>
      <c r="BZ11" s="14">
        <v>0.37559471004624401</v>
      </c>
      <c r="CA11" s="14">
        <v>0.38060938157992003</v>
      </c>
      <c r="CB11" s="14">
        <v>0.33286230960739299</v>
      </c>
      <c r="CC11" s="14"/>
      <c r="CD11" s="14">
        <v>0.35577077888192199</v>
      </c>
      <c r="CE11" s="14">
        <v>0.26797669210853797</v>
      </c>
      <c r="CF11" s="14">
        <v>0.34656667804147601</v>
      </c>
      <c r="CG11" s="14">
        <v>0.27093871980796702</v>
      </c>
      <c r="CH11" s="14"/>
      <c r="CI11" s="14">
        <v>0.231496306476352</v>
      </c>
      <c r="CJ11" s="14">
        <v>0.28928892323758099</v>
      </c>
      <c r="CK11" s="14">
        <v>0.34559374560864498</v>
      </c>
      <c r="CL11" s="14">
        <v>0.25908727811161902</v>
      </c>
      <c r="CM11" s="14"/>
      <c r="CN11" s="14">
        <v>0.25117996468354498</v>
      </c>
      <c r="CO11" s="14">
        <v>0.31546220017406801</v>
      </c>
      <c r="CP11" s="14"/>
      <c r="CQ11" s="14">
        <v>0.24581698259235099</v>
      </c>
      <c r="CR11" s="14">
        <v>0.31252597458791298</v>
      </c>
    </row>
    <row r="12" spans="2:96" x14ac:dyDescent="0.3">
      <c r="B12" s="15" t="s">
        <v>185</v>
      </c>
      <c r="C12" s="14">
        <v>0.13647549166654099</v>
      </c>
      <c r="D12" s="14">
        <v>0.16449074856878501</v>
      </c>
      <c r="E12" s="14">
        <v>0.10734851749958201</v>
      </c>
      <c r="F12" s="14"/>
      <c r="G12" s="14">
        <v>0.24630529412039301</v>
      </c>
      <c r="H12" s="14">
        <v>0.239074515270529</v>
      </c>
      <c r="I12" s="14">
        <v>0.169157982522538</v>
      </c>
      <c r="J12" s="14">
        <v>9.8836942758539895E-2</v>
      </c>
      <c r="K12" s="14">
        <v>7.9160385781965395E-2</v>
      </c>
      <c r="L12" s="14">
        <v>4.5879878878388902E-2</v>
      </c>
      <c r="M12" s="14"/>
      <c r="N12" s="14">
        <v>0.18598142164072801</v>
      </c>
      <c r="O12" s="14">
        <v>0.112696528844661</v>
      </c>
      <c r="P12" s="14">
        <v>0.118540976255279</v>
      </c>
      <c r="Q12" s="14">
        <v>0.12305729540261599</v>
      </c>
      <c r="R12" s="14"/>
      <c r="S12" s="14">
        <v>0.19773682982090701</v>
      </c>
      <c r="T12" s="14">
        <v>0.12883268094394301</v>
      </c>
      <c r="U12" s="14">
        <v>7.3406032902749399E-2</v>
      </c>
      <c r="V12" s="14">
        <v>0.14836374520033699</v>
      </c>
      <c r="W12" s="14">
        <v>0.136919833665582</v>
      </c>
      <c r="X12" s="14">
        <v>9.4563530282556499E-2</v>
      </c>
      <c r="Y12" s="14">
        <v>0.117420098241761</v>
      </c>
      <c r="Z12" s="14">
        <v>0.102214745301035</v>
      </c>
      <c r="AA12" s="14">
        <v>0.21719087516384</v>
      </c>
      <c r="AB12" s="14">
        <v>6.4635827053516004E-2</v>
      </c>
      <c r="AC12" s="14">
        <v>0.14221448971794101</v>
      </c>
      <c r="AD12" s="14">
        <v>0.10895976241673599</v>
      </c>
      <c r="AE12" s="14"/>
      <c r="AF12" s="14">
        <v>6.5075248462410404E-2</v>
      </c>
      <c r="AG12" s="14">
        <v>0.27546176247318599</v>
      </c>
      <c r="AH12" s="14">
        <v>0.102432230923794</v>
      </c>
      <c r="AI12" s="14">
        <v>5.6619878511131302E-2</v>
      </c>
      <c r="AJ12" s="14">
        <v>7.0653136176680398E-2</v>
      </c>
      <c r="AK12" s="14"/>
      <c r="AL12" s="14">
        <v>0.33874425939754799</v>
      </c>
      <c r="AM12" s="14">
        <v>0.106266653475474</v>
      </c>
      <c r="AN12" s="14">
        <v>8.9162386965130902E-2</v>
      </c>
      <c r="AO12" s="14">
        <v>4.82954884416932E-2</v>
      </c>
      <c r="AP12" s="14">
        <v>8.0836506879713096E-2</v>
      </c>
      <c r="AQ12" s="14">
        <v>8.2383974658428102E-2</v>
      </c>
      <c r="AR12" s="14"/>
      <c r="AS12" s="14">
        <v>7.64324829259585E-2</v>
      </c>
      <c r="AT12" s="14">
        <v>0.103643894121332</v>
      </c>
      <c r="AU12" s="14">
        <v>0.17060789603276599</v>
      </c>
      <c r="AV12" s="14">
        <v>0.25977744248725099</v>
      </c>
      <c r="AW12" s="14">
        <v>0.34846520622332799</v>
      </c>
      <c r="AX12" s="14"/>
      <c r="AY12" s="14">
        <v>0</v>
      </c>
      <c r="AZ12" s="14">
        <v>0.149509252962192</v>
      </c>
      <c r="BA12" s="14">
        <v>0.109127075413261</v>
      </c>
      <c r="BB12" s="14">
        <v>9.48809285614019E-2</v>
      </c>
      <c r="BC12" s="14">
        <v>0.12479285697439101</v>
      </c>
      <c r="BD12" s="14">
        <v>0.123794146716183</v>
      </c>
      <c r="BE12" s="14">
        <v>0.142369775620522</v>
      </c>
      <c r="BF12" s="14">
        <v>9.1892334026285993E-2</v>
      </c>
      <c r="BG12" s="14">
        <v>0.211093317929823</v>
      </c>
      <c r="BH12" s="14">
        <v>0.117861598861888</v>
      </c>
      <c r="BI12" s="14">
        <v>0.161927596841448</v>
      </c>
      <c r="BJ12" s="14">
        <v>0.12884294747333599</v>
      </c>
      <c r="BK12" s="14">
        <v>0.16367511211347899</v>
      </c>
      <c r="BL12" s="14">
        <v>0.21322549283768799</v>
      </c>
      <c r="BM12" s="14">
        <v>3.5996038167843802E-2</v>
      </c>
      <c r="BN12" s="14">
        <v>0.262713055065046</v>
      </c>
      <c r="BO12" s="14"/>
      <c r="BP12" s="14">
        <v>0.25788180547385497</v>
      </c>
      <c r="BQ12" s="14">
        <v>0.11886573358036601</v>
      </c>
      <c r="BR12" s="14">
        <v>0.11614051460477801</v>
      </c>
      <c r="BS12" s="14">
        <v>0.100705486506658</v>
      </c>
      <c r="BT12" s="14">
        <v>3.6788535614637803E-2</v>
      </c>
      <c r="BU12" s="14">
        <v>4.6105280439634001E-2</v>
      </c>
      <c r="BV12" s="14"/>
      <c r="BW12" s="14">
        <v>0.117617452423637</v>
      </c>
      <c r="BX12" s="14">
        <v>0.13469745950398901</v>
      </c>
      <c r="BY12" s="14">
        <v>0.12748491708821399</v>
      </c>
      <c r="BZ12" s="14">
        <v>0.16060840767180601</v>
      </c>
      <c r="CA12" s="14">
        <v>0.18377905842214901</v>
      </c>
      <c r="CB12" s="14">
        <v>8.9731688416999703E-2</v>
      </c>
      <c r="CC12" s="14"/>
      <c r="CD12" s="14">
        <v>0.233797283577829</v>
      </c>
      <c r="CE12" s="14">
        <v>0.22233993602458299</v>
      </c>
      <c r="CF12" s="14">
        <v>6.0044156250083101E-2</v>
      </c>
      <c r="CG12" s="14">
        <v>0.100859621946321</v>
      </c>
      <c r="CH12" s="14"/>
      <c r="CI12" s="14">
        <v>0.14635410046028599</v>
      </c>
      <c r="CJ12" s="14">
        <v>0.19176041367546001</v>
      </c>
      <c r="CK12" s="14">
        <v>0.11671385170788801</v>
      </c>
      <c r="CL12" s="14">
        <v>0.115221761576815</v>
      </c>
      <c r="CM12" s="14"/>
      <c r="CN12" s="14">
        <v>0.21681222826652</v>
      </c>
      <c r="CO12" s="14">
        <v>0.12693720233136099</v>
      </c>
      <c r="CP12" s="14"/>
      <c r="CQ12" s="14">
        <v>0.184723229665613</v>
      </c>
      <c r="CR12" s="14">
        <v>0.136182673785465</v>
      </c>
    </row>
    <row r="13" spans="2:96" x14ac:dyDescent="0.3">
      <c r="B13" s="15" t="s">
        <v>186</v>
      </c>
      <c r="C13" s="14">
        <v>4.2667150883982097E-2</v>
      </c>
      <c r="D13" s="14">
        <v>4.9137032452861898E-2</v>
      </c>
      <c r="E13" s="14">
        <v>3.6334616814464697E-2</v>
      </c>
      <c r="F13" s="14"/>
      <c r="G13" s="14">
        <v>6.1135526957236098E-2</v>
      </c>
      <c r="H13" s="14">
        <v>0.116540936445877</v>
      </c>
      <c r="I13" s="14">
        <v>6.5522592366704394E-2</v>
      </c>
      <c r="J13" s="14">
        <v>2.3518547109946799E-2</v>
      </c>
      <c r="K13" s="14">
        <v>5.8042611738543196E-3</v>
      </c>
      <c r="L13" s="14">
        <v>3.6123328887407101E-3</v>
      </c>
      <c r="M13" s="14"/>
      <c r="N13" s="14">
        <v>8.3214639115195499E-2</v>
      </c>
      <c r="O13" s="14">
        <v>3.0311410488668401E-2</v>
      </c>
      <c r="P13" s="14">
        <v>2.3728388400235799E-2</v>
      </c>
      <c r="Q13" s="14">
        <v>2.6812099334047001E-2</v>
      </c>
      <c r="R13" s="14"/>
      <c r="S13" s="14">
        <v>7.9821371290459395E-2</v>
      </c>
      <c r="T13" s="14">
        <v>3.4543399682004101E-2</v>
      </c>
      <c r="U13" s="14">
        <v>3.16392367164752E-2</v>
      </c>
      <c r="V13" s="14">
        <v>5.2807525289530699E-2</v>
      </c>
      <c r="W13" s="14">
        <v>3.82561634292546E-2</v>
      </c>
      <c r="X13" s="14">
        <v>5.13520266570602E-2</v>
      </c>
      <c r="Y13" s="14">
        <v>2.9580488780158599E-2</v>
      </c>
      <c r="Z13" s="14">
        <v>7.4839528445609302E-2</v>
      </c>
      <c r="AA13" s="14">
        <v>2.62440213114736E-2</v>
      </c>
      <c r="AB13" s="14">
        <v>3.2591616882482403E-2</v>
      </c>
      <c r="AC13" s="14">
        <v>2.1101439053316101E-2</v>
      </c>
      <c r="AD13" s="14">
        <v>0</v>
      </c>
      <c r="AE13" s="14"/>
      <c r="AF13" s="14">
        <v>4.76292938140815E-2</v>
      </c>
      <c r="AG13" s="14">
        <v>6.4949256160137803E-2</v>
      </c>
      <c r="AH13" s="14">
        <v>5.2684399625871702E-2</v>
      </c>
      <c r="AI13" s="14">
        <v>2.2147615374905401E-2</v>
      </c>
      <c r="AJ13" s="14">
        <v>5.5953987193804899E-2</v>
      </c>
      <c r="AK13" s="14"/>
      <c r="AL13" s="14">
        <v>9.4437247885422695E-2</v>
      </c>
      <c r="AM13" s="14">
        <v>5.1251699562610199E-2</v>
      </c>
      <c r="AN13" s="14">
        <v>3.2387558586372399E-2</v>
      </c>
      <c r="AO13" s="14">
        <v>1.2816515328929801E-2</v>
      </c>
      <c r="AP13" s="14">
        <v>4.8872452485797503E-2</v>
      </c>
      <c r="AQ13" s="14">
        <v>0</v>
      </c>
      <c r="AR13" s="14"/>
      <c r="AS13" s="14">
        <v>3.02719841292521E-2</v>
      </c>
      <c r="AT13" s="14">
        <v>1.5282713282740199E-2</v>
      </c>
      <c r="AU13" s="14">
        <v>3.4538856476801598E-2</v>
      </c>
      <c r="AV13" s="14">
        <v>0.13499182756962599</v>
      </c>
      <c r="AW13" s="14">
        <v>0.158826032697126</v>
      </c>
      <c r="AX13" s="14"/>
      <c r="AY13" s="14">
        <v>0</v>
      </c>
      <c r="AZ13" s="14">
        <v>6.2631732851727101E-2</v>
      </c>
      <c r="BA13" s="14">
        <v>0</v>
      </c>
      <c r="BB13" s="14">
        <v>3.2111604764352097E-2</v>
      </c>
      <c r="BC13" s="14">
        <v>5.9757109304503002E-2</v>
      </c>
      <c r="BD13" s="14">
        <v>0</v>
      </c>
      <c r="BE13" s="14">
        <v>1.25528111322337E-2</v>
      </c>
      <c r="BF13" s="14">
        <v>2.4324244104641499E-2</v>
      </c>
      <c r="BG13" s="14">
        <v>1.29922316490842E-2</v>
      </c>
      <c r="BH13" s="14">
        <v>6.7588974359574699E-2</v>
      </c>
      <c r="BI13" s="14">
        <v>8.1053511865831096E-2</v>
      </c>
      <c r="BJ13" s="14">
        <v>4.4015469478373301E-2</v>
      </c>
      <c r="BK13" s="14">
        <v>0</v>
      </c>
      <c r="BL13" s="14">
        <v>0</v>
      </c>
      <c r="BM13" s="14">
        <v>0.101365822476619</v>
      </c>
      <c r="BN13" s="14">
        <v>0.19076896032327301</v>
      </c>
      <c r="BO13" s="14"/>
      <c r="BP13" s="14">
        <v>0.107141848026488</v>
      </c>
      <c r="BQ13" s="14">
        <v>2.61388897863403E-2</v>
      </c>
      <c r="BR13" s="14">
        <v>2.4832048603486499E-2</v>
      </c>
      <c r="BS13" s="14">
        <v>9.9862215569032197E-3</v>
      </c>
      <c r="BT13" s="14">
        <v>4.3517845051250198E-2</v>
      </c>
      <c r="BU13" s="14">
        <v>0</v>
      </c>
      <c r="BV13" s="14"/>
      <c r="BW13" s="14">
        <v>3.8828204018315299E-2</v>
      </c>
      <c r="BX13" s="14">
        <v>6.3721914765417803E-2</v>
      </c>
      <c r="BY13" s="14">
        <v>2.5165472132055999E-2</v>
      </c>
      <c r="BZ13" s="14">
        <v>2.04406308918684E-2</v>
      </c>
      <c r="CA13" s="14">
        <v>5.38212376018707E-2</v>
      </c>
      <c r="CB13" s="14">
        <v>1.78356482651842E-2</v>
      </c>
      <c r="CC13" s="14"/>
      <c r="CD13" s="14">
        <v>5.1637850081952097E-2</v>
      </c>
      <c r="CE13" s="14">
        <v>9.0000065642072205E-2</v>
      </c>
      <c r="CF13" s="14">
        <v>2.29106954759823E-2</v>
      </c>
      <c r="CG13" s="14">
        <v>4.1894821758377901E-2</v>
      </c>
      <c r="CH13" s="14"/>
      <c r="CI13" s="14">
        <v>5.1942482867245801E-2</v>
      </c>
      <c r="CJ13" s="14">
        <v>5.3159975880575902E-2</v>
      </c>
      <c r="CK13" s="14">
        <v>4.1293168613520899E-2</v>
      </c>
      <c r="CL13" s="14">
        <v>0</v>
      </c>
      <c r="CM13" s="14"/>
      <c r="CN13" s="14">
        <v>0.124792343436795</v>
      </c>
      <c r="CO13" s="14">
        <v>3.2133720382327001E-2</v>
      </c>
      <c r="CP13" s="14"/>
      <c r="CQ13" s="14">
        <v>0.10910121694995099</v>
      </c>
      <c r="CR13" s="14">
        <v>3.6988936157220403E-2</v>
      </c>
    </row>
    <row r="14" spans="2:96" x14ac:dyDescent="0.3">
      <c r="B14" s="15" t="s">
        <v>92</v>
      </c>
      <c r="C14" s="20">
        <v>8.7064519722328398E-2</v>
      </c>
      <c r="D14" s="20">
        <v>5.0356481123357902E-2</v>
      </c>
      <c r="E14" s="20">
        <v>0.123529092366177</v>
      </c>
      <c r="F14" s="20"/>
      <c r="G14" s="20">
        <v>0.10012903841325101</v>
      </c>
      <c r="H14" s="20">
        <v>0.108865041716387</v>
      </c>
      <c r="I14" s="20">
        <v>9.7069947681906604E-2</v>
      </c>
      <c r="J14" s="20">
        <v>8.4254696978187799E-2</v>
      </c>
      <c r="K14" s="20">
        <v>5.8804324599804898E-2</v>
      </c>
      <c r="L14" s="20">
        <v>7.8204119774144099E-2</v>
      </c>
      <c r="M14" s="20"/>
      <c r="N14" s="20">
        <v>4.6813229246277198E-2</v>
      </c>
      <c r="O14" s="20">
        <v>9.94457992071201E-2</v>
      </c>
      <c r="P14" s="20">
        <v>9.02686160834619E-2</v>
      </c>
      <c r="Q14" s="20">
        <v>0.11443677116276001</v>
      </c>
      <c r="R14" s="20"/>
      <c r="S14" s="20">
        <v>6.7967708611493802E-2</v>
      </c>
      <c r="T14" s="20">
        <v>0.11104739917480801</v>
      </c>
      <c r="U14" s="20">
        <v>6.1236583945533399E-2</v>
      </c>
      <c r="V14" s="20">
        <v>6.4828767552956496E-2</v>
      </c>
      <c r="W14" s="20">
        <v>6.92922198985335E-2</v>
      </c>
      <c r="X14" s="20">
        <v>0.10877703604663699</v>
      </c>
      <c r="Y14" s="20">
        <v>0.144008077312132</v>
      </c>
      <c r="Z14" s="20">
        <v>4.7479620047659002E-2</v>
      </c>
      <c r="AA14" s="20">
        <v>8.9339972757511002E-2</v>
      </c>
      <c r="AB14" s="20">
        <v>8.9819745616891003E-2</v>
      </c>
      <c r="AC14" s="20">
        <v>0.119010499927327</v>
      </c>
      <c r="AD14" s="20">
        <v>3.2368207707055903E-2</v>
      </c>
      <c r="AE14" s="20"/>
      <c r="AF14" s="20">
        <v>6.5044215173467201E-2</v>
      </c>
      <c r="AG14" s="20">
        <v>7.0253349972541901E-2</v>
      </c>
      <c r="AH14" s="20">
        <v>0.128802162456984</v>
      </c>
      <c r="AI14" s="20">
        <v>5.71858799601455E-2</v>
      </c>
      <c r="AJ14" s="20">
        <v>9.9179140662323695E-2</v>
      </c>
      <c r="AK14" s="20"/>
      <c r="AL14" s="20">
        <v>7.2966126412392002E-2</v>
      </c>
      <c r="AM14" s="20">
        <v>5.5044777054636902E-2</v>
      </c>
      <c r="AN14" s="20">
        <v>8.0913619951785698E-2</v>
      </c>
      <c r="AO14" s="20">
        <v>7.3371714000869601E-2</v>
      </c>
      <c r="AP14" s="20">
        <v>0.100483640516132</v>
      </c>
      <c r="AQ14" s="20">
        <v>0.16455138876568901</v>
      </c>
      <c r="AR14" s="20"/>
      <c r="AS14" s="20">
        <v>7.5258296887345894E-2</v>
      </c>
      <c r="AT14" s="20">
        <v>0.112088687081856</v>
      </c>
      <c r="AU14" s="20">
        <v>9.5196376139909E-2</v>
      </c>
      <c r="AV14" s="20">
        <v>3.9647343707837797E-2</v>
      </c>
      <c r="AW14" s="20">
        <v>4.5872137876599099E-2</v>
      </c>
      <c r="AX14" s="20"/>
      <c r="AY14" s="20">
        <v>0.27857698946498899</v>
      </c>
      <c r="AZ14" s="20">
        <v>0.108969602474511</v>
      </c>
      <c r="BA14" s="20">
        <v>0.102968572344181</v>
      </c>
      <c r="BB14" s="20">
        <v>7.7217010312967793E-2</v>
      </c>
      <c r="BC14" s="20">
        <v>7.2031674228060699E-2</v>
      </c>
      <c r="BD14" s="20">
        <v>8.8854487793575701E-2</v>
      </c>
      <c r="BE14" s="20">
        <v>6.8026889287953501E-2</v>
      </c>
      <c r="BF14" s="20">
        <v>0.10924114817566399</v>
      </c>
      <c r="BG14" s="20">
        <v>7.4433716369985997E-2</v>
      </c>
      <c r="BH14" s="20">
        <v>6.3055543348563003E-2</v>
      </c>
      <c r="BI14" s="20">
        <v>4.19627885294728E-2</v>
      </c>
      <c r="BJ14" s="20">
        <v>0.13714135106206801</v>
      </c>
      <c r="BK14" s="20">
        <v>0.105397990461242</v>
      </c>
      <c r="BL14" s="20">
        <v>0.124438208248422</v>
      </c>
      <c r="BM14" s="20">
        <v>3.6036693185067102E-2</v>
      </c>
      <c r="BN14" s="20">
        <v>5.2921069427319702E-2</v>
      </c>
      <c r="BO14" s="20"/>
      <c r="BP14" s="20">
        <v>4.5315533089419401E-2</v>
      </c>
      <c r="BQ14" s="20">
        <v>0.10915156954399501</v>
      </c>
      <c r="BR14" s="20">
        <v>0.10299349732797</v>
      </c>
      <c r="BS14" s="20">
        <v>9.4074571258940906E-2</v>
      </c>
      <c r="BT14" s="20">
        <v>0.102014451556607</v>
      </c>
      <c r="BU14" s="20">
        <v>5.5547952814555102E-2</v>
      </c>
      <c r="BV14" s="20"/>
      <c r="BW14" s="20">
        <v>7.2388693374305896E-2</v>
      </c>
      <c r="BX14" s="20">
        <v>8.5156058152708006E-2</v>
      </c>
      <c r="BY14" s="20">
        <v>6.5653492058191806E-2</v>
      </c>
      <c r="BZ14" s="20">
        <v>0.116646680414367</v>
      </c>
      <c r="CA14" s="20">
        <v>8.5376057760853899E-2</v>
      </c>
      <c r="CB14" s="20">
        <v>0.222142429031539</v>
      </c>
      <c r="CC14" s="20"/>
      <c r="CD14" s="20">
        <v>7.7875799441514806E-2</v>
      </c>
      <c r="CE14" s="20">
        <v>5.1278026140725699E-2</v>
      </c>
      <c r="CF14" s="20">
        <v>0.133124348511552</v>
      </c>
      <c r="CG14" s="20">
        <v>6.4445811815620896E-2</v>
      </c>
      <c r="CH14" s="20"/>
      <c r="CI14" s="20">
        <v>7.3351311931763905E-2</v>
      </c>
      <c r="CJ14" s="20">
        <v>6.5830448865127997E-2</v>
      </c>
      <c r="CK14" s="20">
        <v>8.2200831783270006E-2</v>
      </c>
      <c r="CL14" s="20">
        <v>0.22255006856530901</v>
      </c>
      <c r="CM14" s="20"/>
      <c r="CN14" s="20">
        <v>2.3611859320217799E-2</v>
      </c>
      <c r="CO14" s="20">
        <v>9.3371041783704395E-2</v>
      </c>
      <c r="CP14" s="20"/>
      <c r="CQ14" s="20">
        <v>3.6607511283831197E-2</v>
      </c>
      <c r="CR14" s="20">
        <v>8.8960232713673704E-2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1124</v>
      </c>
      <c r="D7" s="10">
        <v>559</v>
      </c>
      <c r="E7" s="10">
        <v>564</v>
      </c>
      <c r="F7" s="10"/>
      <c r="G7" s="10">
        <v>117</v>
      </c>
      <c r="H7" s="10">
        <v>173</v>
      </c>
      <c r="I7" s="10">
        <v>176</v>
      </c>
      <c r="J7" s="10">
        <v>213</v>
      </c>
      <c r="K7" s="10">
        <v>174</v>
      </c>
      <c r="L7" s="10">
        <v>271</v>
      </c>
      <c r="M7" s="10"/>
      <c r="N7" s="10">
        <v>312</v>
      </c>
      <c r="O7" s="10">
        <v>274</v>
      </c>
      <c r="P7" s="10">
        <v>247</v>
      </c>
      <c r="Q7" s="10">
        <v>287</v>
      </c>
      <c r="R7" s="10"/>
      <c r="S7" s="10">
        <v>171</v>
      </c>
      <c r="T7" s="10">
        <v>150</v>
      </c>
      <c r="U7" s="10">
        <v>94</v>
      </c>
      <c r="V7" s="10">
        <v>108</v>
      </c>
      <c r="W7" s="10">
        <v>82</v>
      </c>
      <c r="X7" s="10">
        <v>98</v>
      </c>
      <c r="Y7" s="10">
        <v>94</v>
      </c>
      <c r="Z7" s="10">
        <v>40</v>
      </c>
      <c r="AA7" s="10">
        <v>116</v>
      </c>
      <c r="AB7" s="10">
        <v>91</v>
      </c>
      <c r="AC7" s="10">
        <v>50</v>
      </c>
      <c r="AD7" s="10">
        <v>30</v>
      </c>
      <c r="AE7" s="10"/>
      <c r="AF7" s="10">
        <v>226</v>
      </c>
      <c r="AG7" s="10">
        <v>364</v>
      </c>
      <c r="AH7" s="10">
        <v>106</v>
      </c>
      <c r="AI7" s="10">
        <v>139</v>
      </c>
      <c r="AJ7" s="10">
        <v>76</v>
      </c>
      <c r="AK7" s="10"/>
      <c r="AL7" s="10">
        <v>267</v>
      </c>
      <c r="AM7" s="10">
        <v>211</v>
      </c>
      <c r="AN7" s="10">
        <v>109</v>
      </c>
      <c r="AO7" s="10">
        <v>241</v>
      </c>
      <c r="AP7" s="10">
        <v>82</v>
      </c>
      <c r="AQ7" s="10">
        <v>94</v>
      </c>
      <c r="AR7" s="10"/>
      <c r="AS7" s="10">
        <v>259</v>
      </c>
      <c r="AT7" s="10">
        <v>263</v>
      </c>
      <c r="AU7" s="10">
        <v>278</v>
      </c>
      <c r="AV7" s="10">
        <v>143</v>
      </c>
      <c r="AW7" s="10">
        <v>20</v>
      </c>
      <c r="AX7" s="10"/>
      <c r="AY7" s="10">
        <v>9</v>
      </c>
      <c r="AZ7" s="10">
        <v>46</v>
      </c>
      <c r="BA7" s="10">
        <v>81</v>
      </c>
      <c r="BB7" s="10">
        <v>61</v>
      </c>
      <c r="BC7" s="10">
        <v>94</v>
      </c>
      <c r="BD7" s="10">
        <v>112</v>
      </c>
      <c r="BE7" s="10">
        <v>92</v>
      </c>
      <c r="BF7" s="10">
        <v>85</v>
      </c>
      <c r="BG7" s="10">
        <v>80</v>
      </c>
      <c r="BH7" s="10">
        <v>70</v>
      </c>
      <c r="BI7" s="10">
        <v>95</v>
      </c>
      <c r="BJ7" s="10">
        <v>69</v>
      </c>
      <c r="BK7" s="10">
        <v>47</v>
      </c>
      <c r="BL7" s="10">
        <v>24</v>
      </c>
      <c r="BM7" s="10">
        <v>27</v>
      </c>
      <c r="BN7" s="10">
        <v>72</v>
      </c>
      <c r="BO7" s="10"/>
      <c r="BP7" s="10">
        <v>260</v>
      </c>
      <c r="BQ7" s="10">
        <v>326</v>
      </c>
      <c r="BR7" s="10">
        <v>160</v>
      </c>
      <c r="BS7" s="10">
        <v>210</v>
      </c>
      <c r="BT7" s="10">
        <v>115</v>
      </c>
      <c r="BU7" s="10">
        <v>53</v>
      </c>
      <c r="BV7" s="10"/>
      <c r="BW7" s="10">
        <v>469</v>
      </c>
      <c r="BX7" s="10">
        <v>220</v>
      </c>
      <c r="BY7" s="10">
        <v>76</v>
      </c>
      <c r="BZ7" s="10">
        <v>101</v>
      </c>
      <c r="CA7" s="10">
        <v>205</v>
      </c>
      <c r="CB7" s="10">
        <v>45</v>
      </c>
      <c r="CC7" s="10"/>
      <c r="CD7" s="10">
        <v>228</v>
      </c>
      <c r="CE7" s="10">
        <v>199</v>
      </c>
      <c r="CF7" s="10">
        <v>165</v>
      </c>
      <c r="CG7" s="10">
        <v>311</v>
      </c>
      <c r="CH7" s="10"/>
      <c r="CI7" s="10">
        <v>198</v>
      </c>
      <c r="CJ7" s="10">
        <v>218</v>
      </c>
      <c r="CK7" s="10">
        <v>633</v>
      </c>
      <c r="CL7" s="10">
        <v>75</v>
      </c>
      <c r="CM7" s="10"/>
      <c r="CN7" s="10">
        <v>130</v>
      </c>
      <c r="CO7" s="10">
        <v>977</v>
      </c>
      <c r="CP7" s="10"/>
      <c r="CQ7" s="10">
        <v>104</v>
      </c>
      <c r="CR7" s="10">
        <v>931</v>
      </c>
    </row>
    <row r="8" spans="2:96" ht="30" customHeight="1" x14ac:dyDescent="0.3">
      <c r="B8" s="11" t="s">
        <v>19</v>
      </c>
      <c r="C8" s="11">
        <v>1122</v>
      </c>
      <c r="D8" s="11">
        <v>558</v>
      </c>
      <c r="E8" s="11">
        <v>564</v>
      </c>
      <c r="F8" s="11"/>
      <c r="G8" s="11">
        <v>145</v>
      </c>
      <c r="H8" s="11">
        <v>179</v>
      </c>
      <c r="I8" s="11">
        <v>176</v>
      </c>
      <c r="J8" s="11">
        <v>204</v>
      </c>
      <c r="K8" s="11">
        <v>168</v>
      </c>
      <c r="L8" s="11">
        <v>251</v>
      </c>
      <c r="M8" s="11"/>
      <c r="N8" s="11">
        <v>313</v>
      </c>
      <c r="O8" s="11">
        <v>291</v>
      </c>
      <c r="P8" s="11">
        <v>242</v>
      </c>
      <c r="Q8" s="11">
        <v>273</v>
      </c>
      <c r="R8" s="11"/>
      <c r="S8" s="11">
        <v>171</v>
      </c>
      <c r="T8" s="11">
        <v>144</v>
      </c>
      <c r="U8" s="11">
        <v>90</v>
      </c>
      <c r="V8" s="11">
        <v>105</v>
      </c>
      <c r="W8" s="11">
        <v>80</v>
      </c>
      <c r="X8" s="11">
        <v>98</v>
      </c>
      <c r="Y8" s="11">
        <v>88</v>
      </c>
      <c r="Z8" s="11">
        <v>37</v>
      </c>
      <c r="AA8" s="11">
        <v>121</v>
      </c>
      <c r="AB8" s="11">
        <v>96</v>
      </c>
      <c r="AC8" s="11">
        <v>55</v>
      </c>
      <c r="AD8" s="11">
        <v>39</v>
      </c>
      <c r="AE8" s="11"/>
      <c r="AF8" s="11">
        <v>217</v>
      </c>
      <c r="AG8" s="11">
        <v>366</v>
      </c>
      <c r="AH8" s="11">
        <v>104</v>
      </c>
      <c r="AI8" s="11">
        <v>134</v>
      </c>
      <c r="AJ8" s="11">
        <v>77</v>
      </c>
      <c r="AK8" s="11"/>
      <c r="AL8" s="11">
        <v>273</v>
      </c>
      <c r="AM8" s="11">
        <v>205</v>
      </c>
      <c r="AN8" s="11">
        <v>108</v>
      </c>
      <c r="AO8" s="11">
        <v>232</v>
      </c>
      <c r="AP8" s="11">
        <v>85</v>
      </c>
      <c r="AQ8" s="11">
        <v>94</v>
      </c>
      <c r="AR8" s="11"/>
      <c r="AS8" s="11">
        <v>249</v>
      </c>
      <c r="AT8" s="11">
        <v>269</v>
      </c>
      <c r="AU8" s="11">
        <v>284</v>
      </c>
      <c r="AV8" s="11">
        <v>146</v>
      </c>
      <c r="AW8" s="11">
        <v>20</v>
      </c>
      <c r="AX8" s="11"/>
      <c r="AY8" s="11">
        <v>10</v>
      </c>
      <c r="AZ8" s="11">
        <v>45</v>
      </c>
      <c r="BA8" s="11">
        <v>78</v>
      </c>
      <c r="BB8" s="11">
        <v>58</v>
      </c>
      <c r="BC8" s="11">
        <v>93</v>
      </c>
      <c r="BD8" s="11">
        <v>113</v>
      </c>
      <c r="BE8" s="11">
        <v>92</v>
      </c>
      <c r="BF8" s="11">
        <v>83</v>
      </c>
      <c r="BG8" s="11">
        <v>81</v>
      </c>
      <c r="BH8" s="11">
        <v>72</v>
      </c>
      <c r="BI8" s="11">
        <v>95</v>
      </c>
      <c r="BJ8" s="11">
        <v>71</v>
      </c>
      <c r="BK8" s="11">
        <v>47</v>
      </c>
      <c r="BL8" s="11">
        <v>24</v>
      </c>
      <c r="BM8" s="11">
        <v>28</v>
      </c>
      <c r="BN8" s="11">
        <v>74</v>
      </c>
      <c r="BO8" s="11"/>
      <c r="BP8" s="11">
        <v>266</v>
      </c>
      <c r="BQ8" s="11">
        <v>325</v>
      </c>
      <c r="BR8" s="11">
        <v>158</v>
      </c>
      <c r="BS8" s="11">
        <v>207</v>
      </c>
      <c r="BT8" s="11">
        <v>111</v>
      </c>
      <c r="BU8" s="11">
        <v>54</v>
      </c>
      <c r="BV8" s="11"/>
      <c r="BW8" s="11">
        <v>456</v>
      </c>
      <c r="BX8" s="11">
        <v>221</v>
      </c>
      <c r="BY8" s="11">
        <v>75</v>
      </c>
      <c r="BZ8" s="11">
        <v>100</v>
      </c>
      <c r="CA8" s="11">
        <v>210</v>
      </c>
      <c r="CB8" s="11">
        <v>51</v>
      </c>
      <c r="CC8" s="11"/>
      <c r="CD8" s="11">
        <v>241</v>
      </c>
      <c r="CE8" s="11">
        <v>202</v>
      </c>
      <c r="CF8" s="11">
        <v>163</v>
      </c>
      <c r="CG8" s="11">
        <v>302</v>
      </c>
      <c r="CH8" s="11"/>
      <c r="CI8" s="11">
        <v>200</v>
      </c>
      <c r="CJ8" s="11">
        <v>218</v>
      </c>
      <c r="CK8" s="11">
        <v>627</v>
      </c>
      <c r="CL8" s="11">
        <v>77</v>
      </c>
      <c r="CM8" s="11"/>
      <c r="CN8" s="11">
        <v>134</v>
      </c>
      <c r="CO8" s="11">
        <v>971</v>
      </c>
      <c r="CP8" s="11"/>
      <c r="CQ8" s="11">
        <v>107</v>
      </c>
      <c r="CR8" s="11">
        <v>926</v>
      </c>
    </row>
    <row r="9" spans="2:96" x14ac:dyDescent="0.3">
      <c r="B9" s="15" t="s">
        <v>182</v>
      </c>
      <c r="C9" s="14">
        <v>0.186569398903804</v>
      </c>
      <c r="D9" s="14">
        <v>0.17126134701776</v>
      </c>
      <c r="E9" s="14">
        <v>0.20202052457215999</v>
      </c>
      <c r="F9" s="14"/>
      <c r="G9" s="14">
        <v>9.0224200693925699E-2</v>
      </c>
      <c r="H9" s="14">
        <v>8.6390702625291194E-2</v>
      </c>
      <c r="I9" s="14">
        <v>0.14750203951813101</v>
      </c>
      <c r="J9" s="14">
        <v>0.21880444927362</v>
      </c>
      <c r="K9" s="14">
        <v>0.29665633885710702</v>
      </c>
      <c r="L9" s="14">
        <v>0.24104013222972501</v>
      </c>
      <c r="M9" s="14"/>
      <c r="N9" s="14">
        <v>0.13371060782736299</v>
      </c>
      <c r="O9" s="14">
        <v>0.19326721651298601</v>
      </c>
      <c r="P9" s="14">
        <v>0.24450009298984099</v>
      </c>
      <c r="Q9" s="14">
        <v>0.184405720628665</v>
      </c>
      <c r="R9" s="14"/>
      <c r="S9" s="14">
        <v>0.105760468678603</v>
      </c>
      <c r="T9" s="14">
        <v>0.16679062042379</v>
      </c>
      <c r="U9" s="14">
        <v>0.18382070327557701</v>
      </c>
      <c r="V9" s="14">
        <v>0.253676696887086</v>
      </c>
      <c r="W9" s="14">
        <v>0.15114546327997799</v>
      </c>
      <c r="X9" s="14">
        <v>0.16699273141323101</v>
      </c>
      <c r="Y9" s="14">
        <v>0.18342650204222599</v>
      </c>
      <c r="Z9" s="14">
        <v>0.32393289443703699</v>
      </c>
      <c r="AA9" s="14">
        <v>0.20975423869354301</v>
      </c>
      <c r="AB9" s="14">
        <v>0.239020428466753</v>
      </c>
      <c r="AC9" s="14">
        <v>0.24323832643386001</v>
      </c>
      <c r="AD9" s="14">
        <v>0.156091161280869</v>
      </c>
      <c r="AE9" s="14"/>
      <c r="AF9" s="14">
        <v>0.25480234866193202</v>
      </c>
      <c r="AG9" s="14">
        <v>7.0346948497138295E-2</v>
      </c>
      <c r="AH9" s="14">
        <v>0.128141323528801</v>
      </c>
      <c r="AI9" s="14">
        <v>0.39240160409911001</v>
      </c>
      <c r="AJ9" s="14">
        <v>0.29556666263596398</v>
      </c>
      <c r="AK9" s="14"/>
      <c r="AL9" s="14">
        <v>3.8336527128234897E-2</v>
      </c>
      <c r="AM9" s="14">
        <v>0.23686320583732601</v>
      </c>
      <c r="AN9" s="14">
        <v>8.0345592746239397E-2</v>
      </c>
      <c r="AO9" s="14">
        <v>0.35065211620067199</v>
      </c>
      <c r="AP9" s="14">
        <v>0.25425524141283201</v>
      </c>
      <c r="AQ9" s="14">
        <v>0.14890472868228599</v>
      </c>
      <c r="AR9" s="14"/>
      <c r="AS9" s="14">
        <v>0.25177526861549998</v>
      </c>
      <c r="AT9" s="14">
        <v>0.19924558692205199</v>
      </c>
      <c r="AU9" s="14">
        <v>0.15298013496555199</v>
      </c>
      <c r="AV9" s="14">
        <v>0.1106297169205</v>
      </c>
      <c r="AW9" s="14">
        <v>5.3496433452165898E-2</v>
      </c>
      <c r="AX9" s="14"/>
      <c r="AY9" s="14">
        <v>0.193091328989031</v>
      </c>
      <c r="AZ9" s="14">
        <v>0.25134754047037999</v>
      </c>
      <c r="BA9" s="14">
        <v>0.24123144337129701</v>
      </c>
      <c r="BB9" s="14">
        <v>0.18471904126775701</v>
      </c>
      <c r="BC9" s="14">
        <v>0.160886637868006</v>
      </c>
      <c r="BD9" s="14">
        <v>0.20131388159449301</v>
      </c>
      <c r="BE9" s="14">
        <v>0.19426745568190101</v>
      </c>
      <c r="BF9" s="14">
        <v>0.22811686803918299</v>
      </c>
      <c r="BG9" s="14">
        <v>0.17562745454018</v>
      </c>
      <c r="BH9" s="14">
        <v>0.16254806097427399</v>
      </c>
      <c r="BI9" s="14">
        <v>0.145982193343178</v>
      </c>
      <c r="BJ9" s="14">
        <v>0.171072878486008</v>
      </c>
      <c r="BK9" s="14">
        <v>0.226961318342632</v>
      </c>
      <c r="BL9" s="14">
        <v>0.22171849012164599</v>
      </c>
      <c r="BM9" s="14">
        <v>0.18798438004458401</v>
      </c>
      <c r="BN9" s="14">
        <v>9.4103372830939599E-2</v>
      </c>
      <c r="BO9" s="14"/>
      <c r="BP9" s="14">
        <v>0.13534103730102301</v>
      </c>
      <c r="BQ9" s="14">
        <v>0.16548977012792801</v>
      </c>
      <c r="BR9" s="14">
        <v>0.198184460573022</v>
      </c>
      <c r="BS9" s="14">
        <v>0.22128490425848599</v>
      </c>
      <c r="BT9" s="14">
        <v>0.22093767328772601</v>
      </c>
      <c r="BU9" s="14">
        <v>0.32834436001800299</v>
      </c>
      <c r="BV9" s="14"/>
      <c r="BW9" s="14">
        <v>0.218776851687362</v>
      </c>
      <c r="BX9" s="14">
        <v>0.18481019057543499</v>
      </c>
      <c r="BY9" s="14">
        <v>0.26146389440954498</v>
      </c>
      <c r="BZ9" s="14">
        <v>0.210407847028065</v>
      </c>
      <c r="CA9" s="14">
        <v>9.0399673047239601E-2</v>
      </c>
      <c r="CB9" s="14">
        <v>0.18158748617590501</v>
      </c>
      <c r="CC9" s="14"/>
      <c r="CD9" s="14">
        <v>8.3072960642975105E-2</v>
      </c>
      <c r="CE9" s="14">
        <v>0.17781724254553</v>
      </c>
      <c r="CF9" s="14">
        <v>0.26461656993195298</v>
      </c>
      <c r="CG9" s="14">
        <v>0.23684185714589301</v>
      </c>
      <c r="CH9" s="14"/>
      <c r="CI9" s="14">
        <v>0.18276078928273401</v>
      </c>
      <c r="CJ9" s="14">
        <v>0.18826782239402801</v>
      </c>
      <c r="CK9" s="14">
        <v>0.187835713155489</v>
      </c>
      <c r="CL9" s="14">
        <v>0.18135033347225499</v>
      </c>
      <c r="CM9" s="14"/>
      <c r="CN9" s="14">
        <v>0.174811471222479</v>
      </c>
      <c r="CO9" s="14">
        <v>0.18866023727167999</v>
      </c>
      <c r="CP9" s="14"/>
      <c r="CQ9" s="14">
        <v>0.17173381083037401</v>
      </c>
      <c r="CR9" s="14">
        <v>0.191903134394763</v>
      </c>
    </row>
    <row r="10" spans="2:96" x14ac:dyDescent="0.3">
      <c r="B10" s="15" t="s">
        <v>183</v>
      </c>
      <c r="C10" s="14">
        <v>0.23106423537903301</v>
      </c>
      <c r="D10" s="14">
        <v>0.216503789151821</v>
      </c>
      <c r="E10" s="14">
        <v>0.244220174610877</v>
      </c>
      <c r="F10" s="14"/>
      <c r="G10" s="14">
        <v>0.17989503086880199</v>
      </c>
      <c r="H10" s="14">
        <v>0.15350193735047499</v>
      </c>
      <c r="I10" s="14">
        <v>0.226884122288915</v>
      </c>
      <c r="J10" s="14">
        <v>0.25705736619672998</v>
      </c>
      <c r="K10" s="14">
        <v>0.25209370518532997</v>
      </c>
      <c r="L10" s="14">
        <v>0.28368779085408402</v>
      </c>
      <c r="M10" s="14"/>
      <c r="N10" s="14">
        <v>0.20565383623214001</v>
      </c>
      <c r="O10" s="14">
        <v>0.25197727829288402</v>
      </c>
      <c r="P10" s="14">
        <v>0.224629199141822</v>
      </c>
      <c r="Q10" s="14">
        <v>0.24707400373039101</v>
      </c>
      <c r="R10" s="14"/>
      <c r="S10" s="14">
        <v>0.167413669949939</v>
      </c>
      <c r="T10" s="14">
        <v>0.25887884700277197</v>
      </c>
      <c r="U10" s="14">
        <v>0.30800476042846903</v>
      </c>
      <c r="V10" s="14">
        <v>0.171499894072559</v>
      </c>
      <c r="W10" s="14">
        <v>0.220117674912191</v>
      </c>
      <c r="X10" s="14">
        <v>0.18444048478591399</v>
      </c>
      <c r="Y10" s="14">
        <v>0.265195783141496</v>
      </c>
      <c r="Z10" s="14">
        <v>0.20571574761244801</v>
      </c>
      <c r="AA10" s="14">
        <v>0.23338964611558799</v>
      </c>
      <c r="AB10" s="14">
        <v>0.188962401577804</v>
      </c>
      <c r="AC10" s="14">
        <v>0.37833563259181602</v>
      </c>
      <c r="AD10" s="14">
        <v>0.36609748018914501</v>
      </c>
      <c r="AE10" s="14"/>
      <c r="AF10" s="14">
        <v>0.26231685759983298</v>
      </c>
      <c r="AG10" s="14">
        <v>0.17012744998107299</v>
      </c>
      <c r="AH10" s="14">
        <v>0.245801194517932</v>
      </c>
      <c r="AI10" s="14">
        <v>0.22637615909698</v>
      </c>
      <c r="AJ10" s="14">
        <v>0.25181994643836397</v>
      </c>
      <c r="AK10" s="14"/>
      <c r="AL10" s="14">
        <v>0.10524279713139501</v>
      </c>
      <c r="AM10" s="14">
        <v>0.277806526933776</v>
      </c>
      <c r="AN10" s="14">
        <v>0.30336909179752197</v>
      </c>
      <c r="AO10" s="14">
        <v>0.24670611116757099</v>
      </c>
      <c r="AP10" s="14">
        <v>0.25498650783147497</v>
      </c>
      <c r="AQ10" s="14">
        <v>0.26366631764522203</v>
      </c>
      <c r="AR10" s="14"/>
      <c r="AS10" s="14">
        <v>0.26344612799309503</v>
      </c>
      <c r="AT10" s="14">
        <v>0.25608427189556798</v>
      </c>
      <c r="AU10" s="14">
        <v>0.20121166015498401</v>
      </c>
      <c r="AV10" s="14">
        <v>0.18629041339734601</v>
      </c>
      <c r="AW10" s="14">
        <v>0.14921724654524501</v>
      </c>
      <c r="AX10" s="14"/>
      <c r="AY10" s="14">
        <v>0.105311591359281</v>
      </c>
      <c r="AZ10" s="14">
        <v>0.19048759297290099</v>
      </c>
      <c r="BA10" s="14">
        <v>0.30484949098249903</v>
      </c>
      <c r="BB10" s="14">
        <v>0.208016337249392</v>
      </c>
      <c r="BC10" s="14">
        <v>0.243598685772628</v>
      </c>
      <c r="BD10" s="14">
        <v>0.18505516149304399</v>
      </c>
      <c r="BE10" s="14">
        <v>0.22567530124849899</v>
      </c>
      <c r="BF10" s="14">
        <v>0.20527332098082099</v>
      </c>
      <c r="BG10" s="14">
        <v>0.241252937511475</v>
      </c>
      <c r="BH10" s="14">
        <v>0.31319153350753898</v>
      </c>
      <c r="BI10" s="14">
        <v>0.25213683849976198</v>
      </c>
      <c r="BJ10" s="14">
        <v>0.28544409353789901</v>
      </c>
      <c r="BK10" s="14">
        <v>0.13578521670077501</v>
      </c>
      <c r="BL10" s="14">
        <v>0.23511334402109901</v>
      </c>
      <c r="BM10" s="14">
        <v>0.29480443084035901</v>
      </c>
      <c r="BN10" s="14">
        <v>0.13038923852566101</v>
      </c>
      <c r="BO10" s="14"/>
      <c r="BP10" s="14">
        <v>0.14510476931844701</v>
      </c>
      <c r="BQ10" s="14">
        <v>0.26359419186177302</v>
      </c>
      <c r="BR10" s="14">
        <v>0.19167392971913799</v>
      </c>
      <c r="BS10" s="14">
        <v>0.26618781578652201</v>
      </c>
      <c r="BT10" s="14">
        <v>0.33480503674867301</v>
      </c>
      <c r="BU10" s="14">
        <v>0.22506800455902901</v>
      </c>
      <c r="BV10" s="14"/>
      <c r="BW10" s="14">
        <v>0.24542228519336201</v>
      </c>
      <c r="BX10" s="14">
        <v>0.23414311655790701</v>
      </c>
      <c r="BY10" s="14">
        <v>0.19349689242550999</v>
      </c>
      <c r="BZ10" s="14">
        <v>0.19988120548474</v>
      </c>
      <c r="CA10" s="14">
        <v>0.22200400286695501</v>
      </c>
      <c r="CB10" s="14">
        <v>0.248803327022701</v>
      </c>
      <c r="CC10" s="14"/>
      <c r="CD10" s="14">
        <v>0.22356757994924401</v>
      </c>
      <c r="CE10" s="14">
        <v>0.183421321665165</v>
      </c>
      <c r="CF10" s="14">
        <v>0.200027228282006</v>
      </c>
      <c r="CG10" s="14">
        <v>0.26060495238361803</v>
      </c>
      <c r="CH10" s="14"/>
      <c r="CI10" s="14">
        <v>0.28086007160125098</v>
      </c>
      <c r="CJ10" s="14">
        <v>0.20873830233333801</v>
      </c>
      <c r="CK10" s="14">
        <v>0.21944023158133699</v>
      </c>
      <c r="CL10" s="14">
        <v>0.25943845320695402</v>
      </c>
      <c r="CM10" s="14"/>
      <c r="CN10" s="14">
        <v>0.21547797496308899</v>
      </c>
      <c r="CO10" s="14">
        <v>0.23339765603069201</v>
      </c>
      <c r="CP10" s="14"/>
      <c r="CQ10" s="14">
        <v>0.202774865064063</v>
      </c>
      <c r="CR10" s="14">
        <v>0.23611262911417399</v>
      </c>
    </row>
    <row r="11" spans="2:96" x14ac:dyDescent="0.3">
      <c r="B11" s="15" t="s">
        <v>184</v>
      </c>
      <c r="C11" s="14">
        <v>0.30314321312543802</v>
      </c>
      <c r="D11" s="14">
        <v>0.32469091913214998</v>
      </c>
      <c r="E11" s="14">
        <v>0.282315091027246</v>
      </c>
      <c r="F11" s="14"/>
      <c r="G11" s="14">
        <v>0.37269089337119599</v>
      </c>
      <c r="H11" s="14">
        <v>0.28130712343813202</v>
      </c>
      <c r="I11" s="14">
        <v>0.26994674758106801</v>
      </c>
      <c r="J11" s="14">
        <v>0.31398114262516502</v>
      </c>
      <c r="K11" s="14">
        <v>0.28047538422624702</v>
      </c>
      <c r="L11" s="14">
        <v>0.308057011403574</v>
      </c>
      <c r="M11" s="14"/>
      <c r="N11" s="14">
        <v>0.29962381035553898</v>
      </c>
      <c r="O11" s="14">
        <v>0.32145754029586099</v>
      </c>
      <c r="P11" s="14">
        <v>0.28720986674725801</v>
      </c>
      <c r="Q11" s="14">
        <v>0.30233698071825499</v>
      </c>
      <c r="R11" s="14"/>
      <c r="S11" s="14">
        <v>0.31413720907285397</v>
      </c>
      <c r="T11" s="14">
        <v>0.29308423475300699</v>
      </c>
      <c r="U11" s="14">
        <v>0.22900058315759</v>
      </c>
      <c r="V11" s="14">
        <v>0.34847326523923899</v>
      </c>
      <c r="W11" s="14">
        <v>0.43098249277818301</v>
      </c>
      <c r="X11" s="14">
        <v>0.37271801433242002</v>
      </c>
      <c r="Y11" s="14">
        <v>0.311096125040284</v>
      </c>
      <c r="Z11" s="14">
        <v>0.121147799944391</v>
      </c>
      <c r="AA11" s="14">
        <v>0.240420503240248</v>
      </c>
      <c r="AB11" s="14">
        <v>0.38613851208687799</v>
      </c>
      <c r="AC11" s="14">
        <v>0.12231905055272101</v>
      </c>
      <c r="AD11" s="14">
        <v>0.30575727970176902</v>
      </c>
      <c r="AE11" s="14"/>
      <c r="AF11" s="14">
        <v>0.29474940943871197</v>
      </c>
      <c r="AG11" s="14">
        <v>0.35572665922653401</v>
      </c>
      <c r="AH11" s="14">
        <v>0.32854689071200999</v>
      </c>
      <c r="AI11" s="14">
        <v>0.200178717221275</v>
      </c>
      <c r="AJ11" s="14">
        <v>0.24704769070708099</v>
      </c>
      <c r="AK11" s="14"/>
      <c r="AL11" s="14">
        <v>0.36521353281171098</v>
      </c>
      <c r="AM11" s="14">
        <v>0.27846721690792497</v>
      </c>
      <c r="AN11" s="14">
        <v>0.39853331630288402</v>
      </c>
      <c r="AO11" s="14">
        <v>0.22178540423947901</v>
      </c>
      <c r="AP11" s="14">
        <v>0.263883520628239</v>
      </c>
      <c r="AQ11" s="14">
        <v>0.35627580985921897</v>
      </c>
      <c r="AR11" s="14"/>
      <c r="AS11" s="14">
        <v>0.30415611325167702</v>
      </c>
      <c r="AT11" s="14">
        <v>0.279934962570563</v>
      </c>
      <c r="AU11" s="14">
        <v>0.33651826618020297</v>
      </c>
      <c r="AV11" s="14">
        <v>0.23511158547826</v>
      </c>
      <c r="AW11" s="14">
        <v>0.14437817138464601</v>
      </c>
      <c r="AX11" s="14"/>
      <c r="AY11" s="14">
        <v>0.24245246591025299</v>
      </c>
      <c r="AZ11" s="14">
        <v>0.27440526198654902</v>
      </c>
      <c r="BA11" s="14">
        <v>0.25082639457539102</v>
      </c>
      <c r="BB11" s="14">
        <v>0.39364811597955002</v>
      </c>
      <c r="BC11" s="14">
        <v>0.34044058954283501</v>
      </c>
      <c r="BD11" s="14">
        <v>0.342861676265309</v>
      </c>
      <c r="BE11" s="14">
        <v>0.39736961046427999</v>
      </c>
      <c r="BF11" s="14">
        <v>0.28706876441333701</v>
      </c>
      <c r="BG11" s="14">
        <v>0.32137153986153999</v>
      </c>
      <c r="BH11" s="14">
        <v>0.28023351900955201</v>
      </c>
      <c r="BI11" s="14">
        <v>0.29585408281451397</v>
      </c>
      <c r="BJ11" s="14">
        <v>0.22676059024338099</v>
      </c>
      <c r="BK11" s="14">
        <v>0.38970681567679599</v>
      </c>
      <c r="BL11" s="14">
        <v>0.20432573939510401</v>
      </c>
      <c r="BM11" s="14">
        <v>0.23837674787675101</v>
      </c>
      <c r="BN11" s="14">
        <v>0.20195604954183399</v>
      </c>
      <c r="BO11" s="14"/>
      <c r="BP11" s="14">
        <v>0.28089766473162903</v>
      </c>
      <c r="BQ11" s="14">
        <v>0.30092431859737301</v>
      </c>
      <c r="BR11" s="14">
        <v>0.325213858479655</v>
      </c>
      <c r="BS11" s="14">
        <v>0.32542064286781702</v>
      </c>
      <c r="BT11" s="14">
        <v>0.25589043313938498</v>
      </c>
      <c r="BU11" s="14">
        <v>0.37388555532989098</v>
      </c>
      <c r="BV11" s="14"/>
      <c r="BW11" s="14">
        <v>0.28067727329518299</v>
      </c>
      <c r="BX11" s="14">
        <v>0.32239032250968402</v>
      </c>
      <c r="BY11" s="14">
        <v>0.36284488202033999</v>
      </c>
      <c r="BZ11" s="14">
        <v>0.28053469176143198</v>
      </c>
      <c r="CA11" s="14">
        <v>0.321749751462444</v>
      </c>
      <c r="CB11" s="14">
        <v>0.25899398235034299</v>
      </c>
      <c r="CC11" s="14"/>
      <c r="CD11" s="14">
        <v>0.313524881610319</v>
      </c>
      <c r="CE11" s="14">
        <v>0.297527423251429</v>
      </c>
      <c r="CF11" s="14">
        <v>0.29861699399363101</v>
      </c>
      <c r="CG11" s="14">
        <v>0.26544740011249601</v>
      </c>
      <c r="CH11" s="14"/>
      <c r="CI11" s="14">
        <v>0.28150410486627703</v>
      </c>
      <c r="CJ11" s="14">
        <v>0.29567681965604498</v>
      </c>
      <c r="CK11" s="14">
        <v>0.31673634415559099</v>
      </c>
      <c r="CL11" s="14">
        <v>0.26982621270537399</v>
      </c>
      <c r="CM11" s="14"/>
      <c r="CN11" s="14">
        <v>0.25254848983339101</v>
      </c>
      <c r="CO11" s="14">
        <v>0.31032165878351903</v>
      </c>
      <c r="CP11" s="14"/>
      <c r="CQ11" s="14">
        <v>0.29324468457066</v>
      </c>
      <c r="CR11" s="14">
        <v>0.30569451036777201</v>
      </c>
    </row>
    <row r="12" spans="2:96" x14ac:dyDescent="0.3">
      <c r="B12" s="15" t="s">
        <v>185</v>
      </c>
      <c r="C12" s="14">
        <v>0.13196145833412501</v>
      </c>
      <c r="D12" s="14">
        <v>0.14484463207366599</v>
      </c>
      <c r="E12" s="14">
        <v>0.11942828811678</v>
      </c>
      <c r="F12" s="14"/>
      <c r="G12" s="14">
        <v>0.19634432297132701</v>
      </c>
      <c r="H12" s="14">
        <v>0.29606284225070201</v>
      </c>
      <c r="I12" s="14">
        <v>0.14535259036711901</v>
      </c>
      <c r="J12" s="14">
        <v>8.0528528451360798E-2</v>
      </c>
      <c r="K12" s="14">
        <v>5.6344127818425502E-2</v>
      </c>
      <c r="L12" s="14">
        <v>6.0886606955706898E-2</v>
      </c>
      <c r="M12" s="14"/>
      <c r="N12" s="14">
        <v>0.202020191785519</v>
      </c>
      <c r="O12" s="14">
        <v>0.112375494287224</v>
      </c>
      <c r="P12" s="14">
        <v>0.110040994797051</v>
      </c>
      <c r="Q12" s="14">
        <v>9.3997805242543794E-2</v>
      </c>
      <c r="R12" s="14"/>
      <c r="S12" s="14">
        <v>0.238260061954326</v>
      </c>
      <c r="T12" s="14">
        <v>0.15217927254858901</v>
      </c>
      <c r="U12" s="14">
        <v>9.5213028293686094E-2</v>
      </c>
      <c r="V12" s="14">
        <v>0.115549886804805</v>
      </c>
      <c r="W12" s="14">
        <v>6.7477254469904394E-2</v>
      </c>
      <c r="X12" s="14">
        <v>0.118725863638712</v>
      </c>
      <c r="Y12" s="14">
        <v>0.101783245763547</v>
      </c>
      <c r="Z12" s="14">
        <v>0.178183747477694</v>
      </c>
      <c r="AA12" s="14">
        <v>0.13736321624679099</v>
      </c>
      <c r="AB12" s="14">
        <v>7.6277330069438098E-2</v>
      </c>
      <c r="AC12" s="14">
        <v>0.100649996347799</v>
      </c>
      <c r="AD12" s="14">
        <v>7.3720643173771E-2</v>
      </c>
      <c r="AE12" s="14"/>
      <c r="AF12" s="14">
        <v>6.6793100938580804E-2</v>
      </c>
      <c r="AG12" s="14">
        <v>0.245467546402729</v>
      </c>
      <c r="AH12" s="14">
        <v>0.134146308720591</v>
      </c>
      <c r="AI12" s="14">
        <v>9.0564115398301295E-2</v>
      </c>
      <c r="AJ12" s="14">
        <v>8.0086658628345894E-2</v>
      </c>
      <c r="AK12" s="14"/>
      <c r="AL12" s="14">
        <v>0.304652138600362</v>
      </c>
      <c r="AM12" s="14">
        <v>9.0630649460099799E-2</v>
      </c>
      <c r="AN12" s="14">
        <v>9.9923534880922996E-2</v>
      </c>
      <c r="AO12" s="14">
        <v>7.0021738565965996E-2</v>
      </c>
      <c r="AP12" s="14">
        <v>9.0765182826344007E-2</v>
      </c>
      <c r="AQ12" s="14">
        <v>6.3886932710776903E-2</v>
      </c>
      <c r="AR12" s="14"/>
      <c r="AS12" s="14">
        <v>6.7769057529977597E-2</v>
      </c>
      <c r="AT12" s="14">
        <v>0.10892783067136499</v>
      </c>
      <c r="AU12" s="14">
        <v>0.13943967446550601</v>
      </c>
      <c r="AV12" s="14">
        <v>0.288218146402623</v>
      </c>
      <c r="AW12" s="14">
        <v>0.45345275648438899</v>
      </c>
      <c r="AX12" s="14"/>
      <c r="AY12" s="14">
        <v>9.6328670934384394E-2</v>
      </c>
      <c r="AZ12" s="14">
        <v>8.6379211237431697E-2</v>
      </c>
      <c r="BA12" s="14">
        <v>7.5920958363750596E-2</v>
      </c>
      <c r="BB12" s="14">
        <v>8.5721828813281206E-2</v>
      </c>
      <c r="BC12" s="14">
        <v>0.11220324704840599</v>
      </c>
      <c r="BD12" s="14">
        <v>0.13063200602057401</v>
      </c>
      <c r="BE12" s="14">
        <v>0.116156361976087</v>
      </c>
      <c r="BF12" s="14">
        <v>0.101846235575432</v>
      </c>
      <c r="BG12" s="14">
        <v>0.15239641569691401</v>
      </c>
      <c r="BH12" s="14">
        <v>8.25734779113248E-2</v>
      </c>
      <c r="BI12" s="14">
        <v>0.19388008098380199</v>
      </c>
      <c r="BJ12" s="14">
        <v>8.4026532501830703E-2</v>
      </c>
      <c r="BK12" s="14">
        <v>0.100752962833346</v>
      </c>
      <c r="BL12" s="14">
        <v>0.17337789447715099</v>
      </c>
      <c r="BM12" s="14">
        <v>0.242797748053239</v>
      </c>
      <c r="BN12" s="14">
        <v>0.34619812384590098</v>
      </c>
      <c r="BO12" s="14"/>
      <c r="BP12" s="14">
        <v>0.25092583904579402</v>
      </c>
      <c r="BQ12" s="14">
        <v>0.12226970233481201</v>
      </c>
      <c r="BR12" s="14">
        <v>0.116248140529986</v>
      </c>
      <c r="BS12" s="14">
        <v>8.3428142113889797E-2</v>
      </c>
      <c r="BT12" s="14">
        <v>5.2316823372710201E-2</v>
      </c>
      <c r="BU12" s="14">
        <v>0</v>
      </c>
      <c r="BV12" s="14"/>
      <c r="BW12" s="14">
        <v>0.115236252293242</v>
      </c>
      <c r="BX12" s="14">
        <v>9.6907888993663094E-2</v>
      </c>
      <c r="BY12" s="14">
        <v>7.3652887616175597E-2</v>
      </c>
      <c r="BZ12" s="14">
        <v>0.17211303916500101</v>
      </c>
      <c r="CA12" s="14">
        <v>0.22306196082291799</v>
      </c>
      <c r="CB12" s="14">
        <v>7.2005868279792704E-2</v>
      </c>
      <c r="CC12" s="14"/>
      <c r="CD12" s="14">
        <v>0.253342553632949</v>
      </c>
      <c r="CE12" s="14">
        <v>0.155492849749061</v>
      </c>
      <c r="CF12" s="14">
        <v>5.1946427089097899E-2</v>
      </c>
      <c r="CG12" s="14">
        <v>0.120188519645565</v>
      </c>
      <c r="CH12" s="14"/>
      <c r="CI12" s="14">
        <v>0.13122614540064301</v>
      </c>
      <c r="CJ12" s="14">
        <v>0.18341677027337799</v>
      </c>
      <c r="CK12" s="14">
        <v>0.11876509267835</v>
      </c>
      <c r="CL12" s="14">
        <v>9.5672249708946194E-2</v>
      </c>
      <c r="CM12" s="14"/>
      <c r="CN12" s="14">
        <v>0.203189072544188</v>
      </c>
      <c r="CO12" s="14">
        <v>0.123595557766153</v>
      </c>
      <c r="CP12" s="14"/>
      <c r="CQ12" s="14">
        <v>0.20238477725840601</v>
      </c>
      <c r="CR12" s="14">
        <v>0.12500579398318601</v>
      </c>
    </row>
    <row r="13" spans="2:96" x14ac:dyDescent="0.3">
      <c r="B13" s="15" t="s">
        <v>186</v>
      </c>
      <c r="C13" s="14">
        <v>4.2553574820357903E-2</v>
      </c>
      <c r="D13" s="14">
        <v>5.8932554306674101E-2</v>
      </c>
      <c r="E13" s="14">
        <v>2.64157387262558E-2</v>
      </c>
      <c r="F13" s="14"/>
      <c r="G13" s="14">
        <v>4.4362718274899002E-2</v>
      </c>
      <c r="H13" s="14">
        <v>8.0543196423447094E-2</v>
      </c>
      <c r="I13" s="14">
        <v>0.10039263806110001</v>
      </c>
      <c r="J13" s="14">
        <v>3.6368086542939097E-2</v>
      </c>
      <c r="K13" s="14">
        <v>5.8042611738543196E-3</v>
      </c>
      <c r="L13" s="14">
        <v>3.6123328887407101E-3</v>
      </c>
      <c r="M13" s="14"/>
      <c r="N13" s="14">
        <v>7.8834186621500393E-2</v>
      </c>
      <c r="O13" s="14">
        <v>2.50771358839788E-2</v>
      </c>
      <c r="P13" s="14">
        <v>2.3393678041737E-2</v>
      </c>
      <c r="Q13" s="14">
        <v>3.7236109347256498E-2</v>
      </c>
      <c r="R13" s="14"/>
      <c r="S13" s="14">
        <v>7.9893826969644699E-2</v>
      </c>
      <c r="T13" s="14">
        <v>2.5744156924767898E-2</v>
      </c>
      <c r="U13" s="14">
        <v>4.2214620828267199E-2</v>
      </c>
      <c r="V13" s="14">
        <v>2.7309908203919601E-2</v>
      </c>
      <c r="W13" s="14">
        <v>3.8412017040371102E-2</v>
      </c>
      <c r="X13" s="14">
        <v>2.9493592257098099E-2</v>
      </c>
      <c r="Y13" s="14">
        <v>1.66608936790099E-2</v>
      </c>
      <c r="Z13" s="14">
        <v>0.10032825119512601</v>
      </c>
      <c r="AA13" s="14">
        <v>6.04850038781631E-2</v>
      </c>
      <c r="AB13" s="14">
        <v>4.3236142084249599E-2</v>
      </c>
      <c r="AC13" s="14">
        <v>2.13160225321729E-2</v>
      </c>
      <c r="AD13" s="14">
        <v>0</v>
      </c>
      <c r="AE13" s="14"/>
      <c r="AF13" s="14">
        <v>4.4154949510447301E-2</v>
      </c>
      <c r="AG13" s="14">
        <v>7.6413288310253499E-2</v>
      </c>
      <c r="AH13" s="14">
        <v>8.8998942336591096E-3</v>
      </c>
      <c r="AI13" s="14">
        <v>1.35941391940653E-2</v>
      </c>
      <c r="AJ13" s="14">
        <v>2.77174956404369E-2</v>
      </c>
      <c r="AK13" s="14"/>
      <c r="AL13" s="14">
        <v>0.10442150315352799</v>
      </c>
      <c r="AM13" s="14">
        <v>4.8108099023549102E-2</v>
      </c>
      <c r="AN13" s="14">
        <v>1.9480763594707701E-2</v>
      </c>
      <c r="AO13" s="14">
        <v>1.8319871634200301E-2</v>
      </c>
      <c r="AP13" s="14">
        <v>2.41934235345889E-2</v>
      </c>
      <c r="AQ13" s="14">
        <v>0</v>
      </c>
      <c r="AR13" s="14"/>
      <c r="AS13" s="14">
        <v>3.2353290944508201E-2</v>
      </c>
      <c r="AT13" s="14">
        <v>2.21952407033458E-2</v>
      </c>
      <c r="AU13" s="14">
        <v>4.5148126585154102E-2</v>
      </c>
      <c r="AV13" s="14">
        <v>0.115807830980056</v>
      </c>
      <c r="AW13" s="14">
        <v>0.15358325425695599</v>
      </c>
      <c r="AX13" s="14"/>
      <c r="AY13" s="14">
        <v>0</v>
      </c>
      <c r="AZ13" s="14">
        <v>6.2477286368729901E-2</v>
      </c>
      <c r="BA13" s="14">
        <v>1.3054587885437599E-2</v>
      </c>
      <c r="BB13" s="14">
        <v>4.8197249301065101E-2</v>
      </c>
      <c r="BC13" s="14">
        <v>3.1603389530318902E-2</v>
      </c>
      <c r="BD13" s="14">
        <v>3.9047663461878199E-2</v>
      </c>
      <c r="BE13" s="14">
        <v>3.0303281229540999E-2</v>
      </c>
      <c r="BF13" s="14">
        <v>2.5059837550160901E-2</v>
      </c>
      <c r="BG13" s="14">
        <v>2.2801064050864E-2</v>
      </c>
      <c r="BH13" s="14">
        <v>5.7292822376784798E-2</v>
      </c>
      <c r="BI13" s="14">
        <v>4.1421073805546597E-2</v>
      </c>
      <c r="BJ13" s="14">
        <v>4.4619261203869699E-2</v>
      </c>
      <c r="BK13" s="14">
        <v>2.3445277753370301E-2</v>
      </c>
      <c r="BL13" s="14">
        <v>4.0676522562442502E-2</v>
      </c>
      <c r="BM13" s="14">
        <v>0</v>
      </c>
      <c r="BN13" s="14">
        <v>0.17476032786851201</v>
      </c>
      <c r="BO13" s="14"/>
      <c r="BP13" s="14">
        <v>0.11844638502419801</v>
      </c>
      <c r="BQ13" s="14">
        <v>1.9488733681638601E-2</v>
      </c>
      <c r="BR13" s="14">
        <v>2.43674649599658E-2</v>
      </c>
      <c r="BS13" s="14">
        <v>1.5039571122467199E-2</v>
      </c>
      <c r="BT13" s="14">
        <v>2.6029565246833301E-2</v>
      </c>
      <c r="BU13" s="14">
        <v>0</v>
      </c>
      <c r="BV13" s="14"/>
      <c r="BW13" s="14">
        <v>4.14439628006502E-2</v>
      </c>
      <c r="BX13" s="14">
        <v>5.8570290899815303E-2</v>
      </c>
      <c r="BY13" s="14">
        <v>4.4880997224552598E-2</v>
      </c>
      <c r="BZ13" s="14">
        <v>1.98276264827781E-2</v>
      </c>
      <c r="CA13" s="14">
        <v>4.16971386264448E-2</v>
      </c>
      <c r="CB13" s="14">
        <v>3.6269942258667101E-2</v>
      </c>
      <c r="CC13" s="14"/>
      <c r="CD13" s="14">
        <v>5.0904905320972402E-2</v>
      </c>
      <c r="CE13" s="14">
        <v>9.7731346124755494E-2</v>
      </c>
      <c r="CF13" s="14">
        <v>2.2868282999713999E-2</v>
      </c>
      <c r="CG13" s="14">
        <v>3.6913712958999603E-2</v>
      </c>
      <c r="CH13" s="14"/>
      <c r="CI13" s="14">
        <v>4.5499493519029599E-2</v>
      </c>
      <c r="CJ13" s="14">
        <v>4.49967318629571E-2</v>
      </c>
      <c r="CK13" s="14">
        <v>4.5984652691659703E-2</v>
      </c>
      <c r="CL13" s="14">
        <v>0</v>
      </c>
      <c r="CM13" s="14"/>
      <c r="CN13" s="14">
        <v>0.10510880657909601</v>
      </c>
      <c r="CO13" s="14">
        <v>3.4716403986744603E-2</v>
      </c>
      <c r="CP13" s="14"/>
      <c r="CQ13" s="14">
        <v>9.2740765838478498E-2</v>
      </c>
      <c r="CR13" s="14">
        <v>3.7508152821053901E-2</v>
      </c>
    </row>
    <row r="14" spans="2:96" x14ac:dyDescent="0.3">
      <c r="B14" s="15" t="s">
        <v>92</v>
      </c>
      <c r="C14" s="20">
        <v>0.10470811943724199</v>
      </c>
      <c r="D14" s="20">
        <v>8.3766758317928902E-2</v>
      </c>
      <c r="E14" s="20">
        <v>0.12560018294668199</v>
      </c>
      <c r="F14" s="20"/>
      <c r="G14" s="20">
        <v>0.11648283381985</v>
      </c>
      <c r="H14" s="20">
        <v>0.102194197911953</v>
      </c>
      <c r="I14" s="20">
        <v>0.10992186218366699</v>
      </c>
      <c r="J14" s="20">
        <v>9.3260426910184602E-2</v>
      </c>
      <c r="K14" s="20">
        <v>0.108626182739037</v>
      </c>
      <c r="L14" s="20">
        <v>0.102716125668169</v>
      </c>
      <c r="M14" s="20"/>
      <c r="N14" s="20">
        <v>8.0157367177938199E-2</v>
      </c>
      <c r="O14" s="20">
        <v>9.5845334727066606E-2</v>
      </c>
      <c r="P14" s="20">
        <v>0.110226168282291</v>
      </c>
      <c r="Q14" s="20">
        <v>0.134949380332889</v>
      </c>
      <c r="R14" s="20"/>
      <c r="S14" s="20">
        <v>9.4534763374633096E-2</v>
      </c>
      <c r="T14" s="20">
        <v>0.10332286834707401</v>
      </c>
      <c r="U14" s="20">
        <v>0.14174630401641</v>
      </c>
      <c r="V14" s="20">
        <v>8.3490348792391603E-2</v>
      </c>
      <c r="W14" s="20">
        <v>9.1865097519372399E-2</v>
      </c>
      <c r="X14" s="20">
        <v>0.127629313572625</v>
      </c>
      <c r="Y14" s="20">
        <v>0.121837450333437</v>
      </c>
      <c r="Z14" s="20">
        <v>7.0691559333305204E-2</v>
      </c>
      <c r="AA14" s="20">
        <v>0.11858739182566699</v>
      </c>
      <c r="AB14" s="20">
        <v>6.6365185714876998E-2</v>
      </c>
      <c r="AC14" s="20">
        <v>0.13414097154163099</v>
      </c>
      <c r="AD14" s="20">
        <v>9.8333435654446799E-2</v>
      </c>
      <c r="AE14" s="20"/>
      <c r="AF14" s="20">
        <v>7.7183333850495001E-2</v>
      </c>
      <c r="AG14" s="20">
        <v>8.1918107582271804E-2</v>
      </c>
      <c r="AH14" s="20">
        <v>0.15446438828700701</v>
      </c>
      <c r="AI14" s="20">
        <v>7.6885264990268501E-2</v>
      </c>
      <c r="AJ14" s="20">
        <v>9.7761545949808307E-2</v>
      </c>
      <c r="AK14" s="20"/>
      <c r="AL14" s="20">
        <v>8.2133501174769502E-2</v>
      </c>
      <c r="AM14" s="20">
        <v>6.8124301837323001E-2</v>
      </c>
      <c r="AN14" s="20">
        <v>9.8347700677723596E-2</v>
      </c>
      <c r="AO14" s="20">
        <v>9.2514758192111995E-2</v>
      </c>
      <c r="AP14" s="20">
        <v>0.111916123766522</v>
      </c>
      <c r="AQ14" s="20">
        <v>0.16726621110249601</v>
      </c>
      <c r="AR14" s="20"/>
      <c r="AS14" s="20">
        <v>8.0500141665241595E-2</v>
      </c>
      <c r="AT14" s="20">
        <v>0.13361210723710701</v>
      </c>
      <c r="AU14" s="20">
        <v>0.124702137648601</v>
      </c>
      <c r="AV14" s="20">
        <v>6.39423068212151E-2</v>
      </c>
      <c r="AW14" s="20">
        <v>4.5872137876599099E-2</v>
      </c>
      <c r="AX14" s="20"/>
      <c r="AY14" s="20">
        <v>0.36281594280704998</v>
      </c>
      <c r="AZ14" s="20">
        <v>0.13490310696400901</v>
      </c>
      <c r="BA14" s="20">
        <v>0.114117124821626</v>
      </c>
      <c r="BB14" s="20">
        <v>7.9697427388955105E-2</v>
      </c>
      <c r="BC14" s="20">
        <v>0.111267450237806</v>
      </c>
      <c r="BD14" s="20">
        <v>0.101089611164702</v>
      </c>
      <c r="BE14" s="20">
        <v>3.62279893996914E-2</v>
      </c>
      <c r="BF14" s="20">
        <v>0.152634973441066</v>
      </c>
      <c r="BG14" s="20">
        <v>8.6550588339027706E-2</v>
      </c>
      <c r="BH14" s="20">
        <v>0.104160586220525</v>
      </c>
      <c r="BI14" s="20">
        <v>7.0725730553197697E-2</v>
      </c>
      <c r="BJ14" s="20">
        <v>0.18807664402701199</v>
      </c>
      <c r="BK14" s="20">
        <v>0.12334840869308</v>
      </c>
      <c r="BL14" s="20">
        <v>0.12478800942255699</v>
      </c>
      <c r="BM14" s="20">
        <v>3.6036693185067102E-2</v>
      </c>
      <c r="BN14" s="20">
        <v>5.2592887387151802E-2</v>
      </c>
      <c r="BO14" s="20"/>
      <c r="BP14" s="20">
        <v>6.9284304578908107E-2</v>
      </c>
      <c r="BQ14" s="20">
        <v>0.12823328339647599</v>
      </c>
      <c r="BR14" s="20">
        <v>0.14431214573823301</v>
      </c>
      <c r="BS14" s="20">
        <v>8.8638923850818896E-2</v>
      </c>
      <c r="BT14" s="20">
        <v>0.110020468204673</v>
      </c>
      <c r="BU14" s="20">
        <v>7.2702080093075994E-2</v>
      </c>
      <c r="BV14" s="20"/>
      <c r="BW14" s="20">
        <v>9.8443374730200706E-2</v>
      </c>
      <c r="BX14" s="20">
        <v>0.10317819046349599</v>
      </c>
      <c r="BY14" s="20">
        <v>6.3660446303877405E-2</v>
      </c>
      <c r="BZ14" s="20">
        <v>0.11723559007798399</v>
      </c>
      <c r="CA14" s="20">
        <v>0.10108747317399699</v>
      </c>
      <c r="CB14" s="20">
        <v>0.20233939391259101</v>
      </c>
      <c r="CC14" s="20"/>
      <c r="CD14" s="20">
        <v>7.5587118843540593E-2</v>
      </c>
      <c r="CE14" s="20">
        <v>8.8009816664060603E-2</v>
      </c>
      <c r="CF14" s="20">
        <v>0.16192449770359801</v>
      </c>
      <c r="CG14" s="20">
        <v>8.0003557753429405E-2</v>
      </c>
      <c r="CH14" s="20"/>
      <c r="CI14" s="20">
        <v>7.8149395330065305E-2</v>
      </c>
      <c r="CJ14" s="20">
        <v>7.8903553480253602E-2</v>
      </c>
      <c r="CK14" s="20">
        <v>0.111237965737573</v>
      </c>
      <c r="CL14" s="20">
        <v>0.19371275090647</v>
      </c>
      <c r="CM14" s="20"/>
      <c r="CN14" s="20">
        <v>4.8864184857757398E-2</v>
      </c>
      <c r="CO14" s="20">
        <v>0.109308486161211</v>
      </c>
      <c r="CP14" s="20"/>
      <c r="CQ14" s="20">
        <v>3.7121096438018898E-2</v>
      </c>
      <c r="CR14" s="20">
        <v>0.10377577931904999</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1124</v>
      </c>
      <c r="D7" s="10">
        <v>559</v>
      </c>
      <c r="E7" s="10">
        <v>564</v>
      </c>
      <c r="F7" s="10"/>
      <c r="G7" s="10">
        <v>117</v>
      </c>
      <c r="H7" s="10">
        <v>173</v>
      </c>
      <c r="I7" s="10">
        <v>176</v>
      </c>
      <c r="J7" s="10">
        <v>213</v>
      </c>
      <c r="K7" s="10">
        <v>174</v>
      </c>
      <c r="L7" s="10">
        <v>271</v>
      </c>
      <c r="M7" s="10"/>
      <c r="N7" s="10">
        <v>312</v>
      </c>
      <c r="O7" s="10">
        <v>274</v>
      </c>
      <c r="P7" s="10">
        <v>247</v>
      </c>
      <c r="Q7" s="10">
        <v>287</v>
      </c>
      <c r="R7" s="10"/>
      <c r="S7" s="10">
        <v>171</v>
      </c>
      <c r="T7" s="10">
        <v>150</v>
      </c>
      <c r="U7" s="10">
        <v>94</v>
      </c>
      <c r="V7" s="10">
        <v>108</v>
      </c>
      <c r="W7" s="10">
        <v>82</v>
      </c>
      <c r="X7" s="10">
        <v>98</v>
      </c>
      <c r="Y7" s="10">
        <v>94</v>
      </c>
      <c r="Z7" s="10">
        <v>40</v>
      </c>
      <c r="AA7" s="10">
        <v>116</v>
      </c>
      <c r="AB7" s="10">
        <v>91</v>
      </c>
      <c r="AC7" s="10">
        <v>50</v>
      </c>
      <c r="AD7" s="10">
        <v>30</v>
      </c>
      <c r="AE7" s="10"/>
      <c r="AF7" s="10">
        <v>226</v>
      </c>
      <c r="AG7" s="10">
        <v>364</v>
      </c>
      <c r="AH7" s="10">
        <v>106</v>
      </c>
      <c r="AI7" s="10">
        <v>139</v>
      </c>
      <c r="AJ7" s="10">
        <v>76</v>
      </c>
      <c r="AK7" s="10"/>
      <c r="AL7" s="10">
        <v>267</v>
      </c>
      <c r="AM7" s="10">
        <v>211</v>
      </c>
      <c r="AN7" s="10">
        <v>109</v>
      </c>
      <c r="AO7" s="10">
        <v>241</v>
      </c>
      <c r="AP7" s="10">
        <v>82</v>
      </c>
      <c r="AQ7" s="10">
        <v>94</v>
      </c>
      <c r="AR7" s="10"/>
      <c r="AS7" s="10">
        <v>259</v>
      </c>
      <c r="AT7" s="10">
        <v>263</v>
      </c>
      <c r="AU7" s="10">
        <v>278</v>
      </c>
      <c r="AV7" s="10">
        <v>143</v>
      </c>
      <c r="AW7" s="10">
        <v>20</v>
      </c>
      <c r="AX7" s="10"/>
      <c r="AY7" s="10">
        <v>9</v>
      </c>
      <c r="AZ7" s="10">
        <v>46</v>
      </c>
      <c r="BA7" s="10">
        <v>81</v>
      </c>
      <c r="BB7" s="10">
        <v>61</v>
      </c>
      <c r="BC7" s="10">
        <v>94</v>
      </c>
      <c r="BD7" s="10">
        <v>112</v>
      </c>
      <c r="BE7" s="10">
        <v>92</v>
      </c>
      <c r="BF7" s="10">
        <v>85</v>
      </c>
      <c r="BG7" s="10">
        <v>80</v>
      </c>
      <c r="BH7" s="10">
        <v>70</v>
      </c>
      <c r="BI7" s="10">
        <v>95</v>
      </c>
      <c r="BJ7" s="10">
        <v>69</v>
      </c>
      <c r="BK7" s="10">
        <v>47</v>
      </c>
      <c r="BL7" s="10">
        <v>24</v>
      </c>
      <c r="BM7" s="10">
        <v>27</v>
      </c>
      <c r="BN7" s="10">
        <v>72</v>
      </c>
      <c r="BO7" s="10"/>
      <c r="BP7" s="10">
        <v>260</v>
      </c>
      <c r="BQ7" s="10">
        <v>326</v>
      </c>
      <c r="BR7" s="10">
        <v>160</v>
      </c>
      <c r="BS7" s="10">
        <v>210</v>
      </c>
      <c r="BT7" s="10">
        <v>115</v>
      </c>
      <c r="BU7" s="10">
        <v>53</v>
      </c>
      <c r="BV7" s="10"/>
      <c r="BW7" s="10">
        <v>469</v>
      </c>
      <c r="BX7" s="10">
        <v>220</v>
      </c>
      <c r="BY7" s="10">
        <v>76</v>
      </c>
      <c r="BZ7" s="10">
        <v>101</v>
      </c>
      <c r="CA7" s="10">
        <v>205</v>
      </c>
      <c r="CB7" s="10">
        <v>45</v>
      </c>
      <c r="CC7" s="10"/>
      <c r="CD7" s="10">
        <v>228</v>
      </c>
      <c r="CE7" s="10">
        <v>199</v>
      </c>
      <c r="CF7" s="10">
        <v>165</v>
      </c>
      <c r="CG7" s="10">
        <v>311</v>
      </c>
      <c r="CH7" s="10"/>
      <c r="CI7" s="10">
        <v>198</v>
      </c>
      <c r="CJ7" s="10">
        <v>218</v>
      </c>
      <c r="CK7" s="10">
        <v>633</v>
      </c>
      <c r="CL7" s="10">
        <v>75</v>
      </c>
      <c r="CM7" s="10"/>
      <c r="CN7" s="10">
        <v>130</v>
      </c>
      <c r="CO7" s="10">
        <v>977</v>
      </c>
      <c r="CP7" s="10"/>
      <c r="CQ7" s="10">
        <v>104</v>
      </c>
      <c r="CR7" s="10">
        <v>931</v>
      </c>
    </row>
    <row r="8" spans="2:96" ht="30" customHeight="1" x14ac:dyDescent="0.3">
      <c r="B8" s="11" t="s">
        <v>19</v>
      </c>
      <c r="C8" s="11">
        <v>1122</v>
      </c>
      <c r="D8" s="11">
        <v>558</v>
      </c>
      <c r="E8" s="11">
        <v>564</v>
      </c>
      <c r="F8" s="11"/>
      <c r="G8" s="11">
        <v>145</v>
      </c>
      <c r="H8" s="11">
        <v>179</v>
      </c>
      <c r="I8" s="11">
        <v>176</v>
      </c>
      <c r="J8" s="11">
        <v>204</v>
      </c>
      <c r="K8" s="11">
        <v>168</v>
      </c>
      <c r="L8" s="11">
        <v>251</v>
      </c>
      <c r="M8" s="11"/>
      <c r="N8" s="11">
        <v>313</v>
      </c>
      <c r="O8" s="11">
        <v>291</v>
      </c>
      <c r="P8" s="11">
        <v>242</v>
      </c>
      <c r="Q8" s="11">
        <v>273</v>
      </c>
      <c r="R8" s="11"/>
      <c r="S8" s="11">
        <v>171</v>
      </c>
      <c r="T8" s="11">
        <v>144</v>
      </c>
      <c r="U8" s="11">
        <v>90</v>
      </c>
      <c r="V8" s="11">
        <v>105</v>
      </c>
      <c r="W8" s="11">
        <v>80</v>
      </c>
      <c r="X8" s="11">
        <v>98</v>
      </c>
      <c r="Y8" s="11">
        <v>88</v>
      </c>
      <c r="Z8" s="11">
        <v>37</v>
      </c>
      <c r="AA8" s="11">
        <v>121</v>
      </c>
      <c r="AB8" s="11">
        <v>96</v>
      </c>
      <c r="AC8" s="11">
        <v>55</v>
      </c>
      <c r="AD8" s="11">
        <v>39</v>
      </c>
      <c r="AE8" s="11"/>
      <c r="AF8" s="11">
        <v>217</v>
      </c>
      <c r="AG8" s="11">
        <v>366</v>
      </c>
      <c r="AH8" s="11">
        <v>104</v>
      </c>
      <c r="AI8" s="11">
        <v>134</v>
      </c>
      <c r="AJ8" s="11">
        <v>77</v>
      </c>
      <c r="AK8" s="11"/>
      <c r="AL8" s="11">
        <v>273</v>
      </c>
      <c r="AM8" s="11">
        <v>205</v>
      </c>
      <c r="AN8" s="11">
        <v>108</v>
      </c>
      <c r="AO8" s="11">
        <v>232</v>
      </c>
      <c r="AP8" s="11">
        <v>85</v>
      </c>
      <c r="AQ8" s="11">
        <v>94</v>
      </c>
      <c r="AR8" s="11"/>
      <c r="AS8" s="11">
        <v>249</v>
      </c>
      <c r="AT8" s="11">
        <v>269</v>
      </c>
      <c r="AU8" s="11">
        <v>284</v>
      </c>
      <c r="AV8" s="11">
        <v>146</v>
      </c>
      <c r="AW8" s="11">
        <v>20</v>
      </c>
      <c r="AX8" s="11"/>
      <c r="AY8" s="11">
        <v>10</v>
      </c>
      <c r="AZ8" s="11">
        <v>45</v>
      </c>
      <c r="BA8" s="11">
        <v>78</v>
      </c>
      <c r="BB8" s="11">
        <v>58</v>
      </c>
      <c r="BC8" s="11">
        <v>93</v>
      </c>
      <c r="BD8" s="11">
        <v>113</v>
      </c>
      <c r="BE8" s="11">
        <v>92</v>
      </c>
      <c r="BF8" s="11">
        <v>83</v>
      </c>
      <c r="BG8" s="11">
        <v>81</v>
      </c>
      <c r="BH8" s="11">
        <v>72</v>
      </c>
      <c r="BI8" s="11">
        <v>95</v>
      </c>
      <c r="BJ8" s="11">
        <v>71</v>
      </c>
      <c r="BK8" s="11">
        <v>47</v>
      </c>
      <c r="BL8" s="11">
        <v>24</v>
      </c>
      <c r="BM8" s="11">
        <v>28</v>
      </c>
      <c r="BN8" s="11">
        <v>74</v>
      </c>
      <c r="BO8" s="11"/>
      <c r="BP8" s="11">
        <v>266</v>
      </c>
      <c r="BQ8" s="11">
        <v>325</v>
      </c>
      <c r="BR8" s="11">
        <v>158</v>
      </c>
      <c r="BS8" s="11">
        <v>207</v>
      </c>
      <c r="BT8" s="11">
        <v>111</v>
      </c>
      <c r="BU8" s="11">
        <v>54</v>
      </c>
      <c r="BV8" s="11"/>
      <c r="BW8" s="11">
        <v>456</v>
      </c>
      <c r="BX8" s="11">
        <v>221</v>
      </c>
      <c r="BY8" s="11">
        <v>75</v>
      </c>
      <c r="BZ8" s="11">
        <v>100</v>
      </c>
      <c r="CA8" s="11">
        <v>210</v>
      </c>
      <c r="CB8" s="11">
        <v>51</v>
      </c>
      <c r="CC8" s="11"/>
      <c r="CD8" s="11">
        <v>241</v>
      </c>
      <c r="CE8" s="11">
        <v>202</v>
      </c>
      <c r="CF8" s="11">
        <v>163</v>
      </c>
      <c r="CG8" s="11">
        <v>302</v>
      </c>
      <c r="CH8" s="11"/>
      <c r="CI8" s="11">
        <v>200</v>
      </c>
      <c r="CJ8" s="11">
        <v>218</v>
      </c>
      <c r="CK8" s="11">
        <v>627</v>
      </c>
      <c r="CL8" s="11">
        <v>77</v>
      </c>
      <c r="CM8" s="11"/>
      <c r="CN8" s="11">
        <v>134</v>
      </c>
      <c r="CO8" s="11">
        <v>971</v>
      </c>
      <c r="CP8" s="11"/>
      <c r="CQ8" s="11">
        <v>107</v>
      </c>
      <c r="CR8" s="11">
        <v>926</v>
      </c>
    </row>
    <row r="9" spans="2:96" x14ac:dyDescent="0.3">
      <c r="B9" s="15" t="s">
        <v>182</v>
      </c>
      <c r="C9" s="14">
        <v>0</v>
      </c>
      <c r="D9" s="14">
        <v>0</v>
      </c>
      <c r="E9" s="14">
        <v>0</v>
      </c>
      <c r="F9" s="14"/>
      <c r="G9" s="14">
        <v>0</v>
      </c>
      <c r="H9" s="14">
        <v>0</v>
      </c>
      <c r="I9" s="14">
        <v>0</v>
      </c>
      <c r="J9" s="14">
        <v>0</v>
      </c>
      <c r="K9" s="14">
        <v>0</v>
      </c>
      <c r="L9" s="14">
        <v>0</v>
      </c>
      <c r="M9" s="14"/>
      <c r="N9" s="14">
        <v>0</v>
      </c>
      <c r="O9" s="14">
        <v>0</v>
      </c>
      <c r="P9" s="14">
        <v>0</v>
      </c>
      <c r="Q9" s="14">
        <v>0</v>
      </c>
      <c r="R9" s="14"/>
      <c r="S9" s="14">
        <v>0</v>
      </c>
      <c r="T9" s="14">
        <v>0</v>
      </c>
      <c r="U9" s="14">
        <v>0</v>
      </c>
      <c r="V9" s="14">
        <v>0</v>
      </c>
      <c r="W9" s="14">
        <v>0</v>
      </c>
      <c r="X9" s="14">
        <v>0</v>
      </c>
      <c r="Y9" s="14">
        <v>0</v>
      </c>
      <c r="Z9" s="14">
        <v>0</v>
      </c>
      <c r="AA9" s="14">
        <v>0</v>
      </c>
      <c r="AB9" s="14">
        <v>0</v>
      </c>
      <c r="AC9" s="14">
        <v>0</v>
      </c>
      <c r="AD9" s="14">
        <v>0</v>
      </c>
      <c r="AE9" s="14"/>
      <c r="AF9" s="14">
        <v>0</v>
      </c>
      <c r="AG9" s="14">
        <v>0</v>
      </c>
      <c r="AH9" s="14">
        <v>0</v>
      </c>
      <c r="AI9" s="14">
        <v>0</v>
      </c>
      <c r="AJ9" s="14">
        <v>0</v>
      </c>
      <c r="AK9" s="14"/>
      <c r="AL9" s="14">
        <v>0</v>
      </c>
      <c r="AM9" s="14">
        <v>0</v>
      </c>
      <c r="AN9" s="14">
        <v>0</v>
      </c>
      <c r="AO9" s="14">
        <v>0</v>
      </c>
      <c r="AP9" s="14">
        <v>0</v>
      </c>
      <c r="AQ9" s="14">
        <v>0</v>
      </c>
      <c r="AR9" s="14"/>
      <c r="AS9" s="14">
        <v>0</v>
      </c>
      <c r="AT9" s="14">
        <v>0</v>
      </c>
      <c r="AU9" s="14">
        <v>0</v>
      </c>
      <c r="AV9" s="14">
        <v>0</v>
      </c>
      <c r="AW9" s="14">
        <v>0</v>
      </c>
      <c r="AX9" s="14"/>
      <c r="AY9" s="14">
        <v>0</v>
      </c>
      <c r="AZ9" s="14">
        <v>0</v>
      </c>
      <c r="BA9" s="14">
        <v>0</v>
      </c>
      <c r="BB9" s="14">
        <v>0</v>
      </c>
      <c r="BC9" s="14">
        <v>0</v>
      </c>
      <c r="BD9" s="14">
        <v>0</v>
      </c>
      <c r="BE9" s="14">
        <v>0</v>
      </c>
      <c r="BF9" s="14">
        <v>0</v>
      </c>
      <c r="BG9" s="14">
        <v>0</v>
      </c>
      <c r="BH9" s="14">
        <v>0</v>
      </c>
      <c r="BI9" s="14">
        <v>0</v>
      </c>
      <c r="BJ9" s="14">
        <v>0</v>
      </c>
      <c r="BK9" s="14">
        <v>0</v>
      </c>
      <c r="BL9" s="14">
        <v>0</v>
      </c>
      <c r="BM9" s="14">
        <v>0</v>
      </c>
      <c r="BN9" s="14">
        <v>0</v>
      </c>
      <c r="BO9" s="14"/>
      <c r="BP9" s="14">
        <v>0</v>
      </c>
      <c r="BQ9" s="14">
        <v>0</v>
      </c>
      <c r="BR9" s="14">
        <v>0</v>
      </c>
      <c r="BS9" s="14">
        <v>0</v>
      </c>
      <c r="BT9" s="14">
        <v>0</v>
      </c>
      <c r="BU9" s="14">
        <v>0</v>
      </c>
      <c r="BV9" s="14"/>
      <c r="BW9" s="14">
        <v>0</v>
      </c>
      <c r="BX9" s="14">
        <v>0</v>
      </c>
      <c r="BY9" s="14">
        <v>0</v>
      </c>
      <c r="BZ9" s="14">
        <v>0</v>
      </c>
      <c r="CA9" s="14">
        <v>0</v>
      </c>
      <c r="CB9" s="14">
        <v>0</v>
      </c>
      <c r="CC9" s="14"/>
      <c r="CD9" s="14">
        <v>0</v>
      </c>
      <c r="CE9" s="14">
        <v>0</v>
      </c>
      <c r="CF9" s="14">
        <v>0</v>
      </c>
      <c r="CG9" s="14">
        <v>0</v>
      </c>
      <c r="CH9" s="14"/>
      <c r="CI9" s="14">
        <v>0</v>
      </c>
      <c r="CJ9" s="14">
        <v>0</v>
      </c>
      <c r="CK9" s="14">
        <v>0</v>
      </c>
      <c r="CL9" s="14">
        <v>0</v>
      </c>
      <c r="CM9" s="14"/>
      <c r="CN9" s="14">
        <v>0</v>
      </c>
      <c r="CO9" s="14">
        <v>0</v>
      </c>
      <c r="CP9" s="14"/>
      <c r="CQ9" s="14">
        <v>0</v>
      </c>
      <c r="CR9" s="14">
        <v>0</v>
      </c>
    </row>
    <row r="10" spans="2:96" x14ac:dyDescent="0.3">
      <c r="B10" s="15" t="s">
        <v>183</v>
      </c>
      <c r="C10" s="14">
        <v>1</v>
      </c>
      <c r="D10" s="14">
        <v>1</v>
      </c>
      <c r="E10" s="14">
        <v>1</v>
      </c>
      <c r="F10" s="14"/>
      <c r="G10" s="14">
        <v>1</v>
      </c>
      <c r="H10" s="14">
        <v>1</v>
      </c>
      <c r="I10" s="14">
        <v>1</v>
      </c>
      <c r="J10" s="14">
        <v>1</v>
      </c>
      <c r="K10" s="14">
        <v>1</v>
      </c>
      <c r="L10" s="14">
        <v>1</v>
      </c>
      <c r="M10" s="14"/>
      <c r="N10" s="14">
        <v>1</v>
      </c>
      <c r="O10" s="14">
        <v>1</v>
      </c>
      <c r="P10" s="14">
        <v>1</v>
      </c>
      <c r="Q10" s="14">
        <v>1</v>
      </c>
      <c r="R10" s="14"/>
      <c r="S10" s="14">
        <v>1</v>
      </c>
      <c r="T10" s="14">
        <v>1</v>
      </c>
      <c r="U10" s="14">
        <v>1</v>
      </c>
      <c r="V10" s="14">
        <v>1</v>
      </c>
      <c r="W10" s="14">
        <v>1</v>
      </c>
      <c r="X10" s="14">
        <v>1</v>
      </c>
      <c r="Y10" s="14">
        <v>1</v>
      </c>
      <c r="Z10" s="14">
        <v>1</v>
      </c>
      <c r="AA10" s="14">
        <v>1</v>
      </c>
      <c r="AB10" s="14">
        <v>1</v>
      </c>
      <c r="AC10" s="14">
        <v>1</v>
      </c>
      <c r="AD10" s="14">
        <v>1</v>
      </c>
      <c r="AE10" s="14"/>
      <c r="AF10" s="14">
        <v>1</v>
      </c>
      <c r="AG10" s="14">
        <v>1</v>
      </c>
      <c r="AH10" s="14">
        <v>1</v>
      </c>
      <c r="AI10" s="14">
        <v>1</v>
      </c>
      <c r="AJ10" s="14">
        <v>1</v>
      </c>
      <c r="AK10" s="14"/>
      <c r="AL10" s="14">
        <v>1</v>
      </c>
      <c r="AM10" s="14">
        <v>1</v>
      </c>
      <c r="AN10" s="14">
        <v>1</v>
      </c>
      <c r="AO10" s="14">
        <v>1</v>
      </c>
      <c r="AP10" s="14">
        <v>1</v>
      </c>
      <c r="AQ10" s="14">
        <v>1</v>
      </c>
      <c r="AR10" s="14"/>
      <c r="AS10" s="14">
        <v>1</v>
      </c>
      <c r="AT10" s="14">
        <v>1</v>
      </c>
      <c r="AU10" s="14">
        <v>1</v>
      </c>
      <c r="AV10" s="14">
        <v>1</v>
      </c>
      <c r="AW10" s="14">
        <v>1</v>
      </c>
      <c r="AX10" s="14"/>
      <c r="AY10" s="14">
        <v>1</v>
      </c>
      <c r="AZ10" s="14">
        <v>1</v>
      </c>
      <c r="BA10" s="14">
        <v>1</v>
      </c>
      <c r="BB10" s="14">
        <v>1</v>
      </c>
      <c r="BC10" s="14">
        <v>1</v>
      </c>
      <c r="BD10" s="14">
        <v>1</v>
      </c>
      <c r="BE10" s="14">
        <v>1</v>
      </c>
      <c r="BF10" s="14">
        <v>1</v>
      </c>
      <c r="BG10" s="14">
        <v>1</v>
      </c>
      <c r="BH10" s="14">
        <v>1</v>
      </c>
      <c r="BI10" s="14">
        <v>1</v>
      </c>
      <c r="BJ10" s="14">
        <v>1</v>
      </c>
      <c r="BK10" s="14">
        <v>1</v>
      </c>
      <c r="BL10" s="14">
        <v>1</v>
      </c>
      <c r="BM10" s="14">
        <v>1</v>
      </c>
      <c r="BN10" s="14">
        <v>1</v>
      </c>
      <c r="BO10" s="14"/>
      <c r="BP10" s="14">
        <v>1</v>
      </c>
      <c r="BQ10" s="14">
        <v>1</v>
      </c>
      <c r="BR10" s="14">
        <v>1</v>
      </c>
      <c r="BS10" s="14">
        <v>1</v>
      </c>
      <c r="BT10" s="14">
        <v>1</v>
      </c>
      <c r="BU10" s="14">
        <v>1</v>
      </c>
      <c r="BV10" s="14"/>
      <c r="BW10" s="14">
        <v>1</v>
      </c>
      <c r="BX10" s="14">
        <v>1</v>
      </c>
      <c r="BY10" s="14">
        <v>1</v>
      </c>
      <c r="BZ10" s="14">
        <v>1</v>
      </c>
      <c r="CA10" s="14">
        <v>1</v>
      </c>
      <c r="CB10" s="14">
        <v>1</v>
      </c>
      <c r="CC10" s="14"/>
      <c r="CD10" s="14">
        <v>1</v>
      </c>
      <c r="CE10" s="14">
        <v>1</v>
      </c>
      <c r="CF10" s="14">
        <v>1</v>
      </c>
      <c r="CG10" s="14">
        <v>1</v>
      </c>
      <c r="CH10" s="14"/>
      <c r="CI10" s="14">
        <v>1</v>
      </c>
      <c r="CJ10" s="14">
        <v>1</v>
      </c>
      <c r="CK10" s="14">
        <v>1</v>
      </c>
      <c r="CL10" s="14">
        <v>1</v>
      </c>
      <c r="CM10" s="14"/>
      <c r="CN10" s="14">
        <v>1</v>
      </c>
      <c r="CO10" s="14">
        <v>1</v>
      </c>
      <c r="CP10" s="14"/>
      <c r="CQ10" s="14">
        <v>1</v>
      </c>
      <c r="CR10" s="14">
        <v>1</v>
      </c>
    </row>
    <row r="11" spans="2:96" x14ac:dyDescent="0.3">
      <c r="B11" s="15" t="s">
        <v>184</v>
      </c>
      <c r="C11" s="14">
        <v>0</v>
      </c>
      <c r="D11" s="14">
        <v>0</v>
      </c>
      <c r="E11" s="14">
        <v>0</v>
      </c>
      <c r="F11" s="14"/>
      <c r="G11" s="14">
        <v>0</v>
      </c>
      <c r="H11" s="14">
        <v>0</v>
      </c>
      <c r="I11" s="14">
        <v>0</v>
      </c>
      <c r="J11" s="14">
        <v>0</v>
      </c>
      <c r="K11" s="14">
        <v>0</v>
      </c>
      <c r="L11" s="14">
        <v>0</v>
      </c>
      <c r="M11" s="14"/>
      <c r="N11" s="14">
        <v>0</v>
      </c>
      <c r="O11" s="14">
        <v>0</v>
      </c>
      <c r="P11" s="14">
        <v>0</v>
      </c>
      <c r="Q11" s="14">
        <v>0</v>
      </c>
      <c r="R11" s="14"/>
      <c r="S11" s="14">
        <v>0</v>
      </c>
      <c r="T11" s="14">
        <v>0</v>
      </c>
      <c r="U11" s="14">
        <v>0</v>
      </c>
      <c r="V11" s="14">
        <v>0</v>
      </c>
      <c r="W11" s="14">
        <v>0</v>
      </c>
      <c r="X11" s="14">
        <v>0</v>
      </c>
      <c r="Y11" s="14">
        <v>0</v>
      </c>
      <c r="Z11" s="14">
        <v>0</v>
      </c>
      <c r="AA11" s="14">
        <v>0</v>
      </c>
      <c r="AB11" s="14">
        <v>0</v>
      </c>
      <c r="AC11" s="14">
        <v>0</v>
      </c>
      <c r="AD11" s="14">
        <v>0</v>
      </c>
      <c r="AE11" s="14"/>
      <c r="AF11" s="14">
        <v>0</v>
      </c>
      <c r="AG11" s="14">
        <v>0</v>
      </c>
      <c r="AH11" s="14">
        <v>0</v>
      </c>
      <c r="AI11" s="14">
        <v>0</v>
      </c>
      <c r="AJ11" s="14">
        <v>0</v>
      </c>
      <c r="AK11" s="14"/>
      <c r="AL11" s="14">
        <v>0</v>
      </c>
      <c r="AM11" s="14">
        <v>0</v>
      </c>
      <c r="AN11" s="14">
        <v>0</v>
      </c>
      <c r="AO11" s="14">
        <v>0</v>
      </c>
      <c r="AP11" s="14">
        <v>0</v>
      </c>
      <c r="AQ11" s="14">
        <v>0</v>
      </c>
      <c r="AR11" s="14"/>
      <c r="AS11" s="14">
        <v>0</v>
      </c>
      <c r="AT11" s="14">
        <v>0</v>
      </c>
      <c r="AU11" s="14">
        <v>0</v>
      </c>
      <c r="AV11" s="14">
        <v>0</v>
      </c>
      <c r="AW11" s="14">
        <v>0</v>
      </c>
      <c r="AX11" s="14"/>
      <c r="AY11" s="14">
        <v>0</v>
      </c>
      <c r="AZ11" s="14">
        <v>0</v>
      </c>
      <c r="BA11" s="14">
        <v>0</v>
      </c>
      <c r="BB11" s="14">
        <v>0</v>
      </c>
      <c r="BC11" s="14">
        <v>0</v>
      </c>
      <c r="BD11" s="14">
        <v>0</v>
      </c>
      <c r="BE11" s="14">
        <v>0</v>
      </c>
      <c r="BF11" s="14">
        <v>0</v>
      </c>
      <c r="BG11" s="14">
        <v>0</v>
      </c>
      <c r="BH11" s="14">
        <v>0</v>
      </c>
      <c r="BI11" s="14">
        <v>0</v>
      </c>
      <c r="BJ11" s="14">
        <v>0</v>
      </c>
      <c r="BK11" s="14">
        <v>0</v>
      </c>
      <c r="BL11" s="14">
        <v>0</v>
      </c>
      <c r="BM11" s="14">
        <v>0</v>
      </c>
      <c r="BN11" s="14">
        <v>0</v>
      </c>
      <c r="BO11" s="14"/>
      <c r="BP11" s="14">
        <v>0</v>
      </c>
      <c r="BQ11" s="14">
        <v>0</v>
      </c>
      <c r="BR11" s="14">
        <v>0</v>
      </c>
      <c r="BS11" s="14">
        <v>0</v>
      </c>
      <c r="BT11" s="14">
        <v>0</v>
      </c>
      <c r="BU11" s="14">
        <v>0</v>
      </c>
      <c r="BV11" s="14"/>
      <c r="BW11" s="14">
        <v>0</v>
      </c>
      <c r="BX11" s="14">
        <v>0</v>
      </c>
      <c r="BY11" s="14">
        <v>0</v>
      </c>
      <c r="BZ11" s="14">
        <v>0</v>
      </c>
      <c r="CA11" s="14">
        <v>0</v>
      </c>
      <c r="CB11" s="14">
        <v>0</v>
      </c>
      <c r="CC11" s="14"/>
      <c r="CD11" s="14">
        <v>0</v>
      </c>
      <c r="CE11" s="14">
        <v>0</v>
      </c>
      <c r="CF11" s="14">
        <v>0</v>
      </c>
      <c r="CG11" s="14">
        <v>0</v>
      </c>
      <c r="CH11" s="14"/>
      <c r="CI11" s="14">
        <v>0</v>
      </c>
      <c r="CJ11" s="14">
        <v>0</v>
      </c>
      <c r="CK11" s="14">
        <v>0</v>
      </c>
      <c r="CL11" s="14">
        <v>0</v>
      </c>
      <c r="CM11" s="14"/>
      <c r="CN11" s="14">
        <v>0</v>
      </c>
      <c r="CO11" s="14">
        <v>0</v>
      </c>
      <c r="CP11" s="14"/>
      <c r="CQ11" s="14">
        <v>0</v>
      </c>
      <c r="CR11" s="14">
        <v>0</v>
      </c>
    </row>
    <row r="12" spans="2:96" x14ac:dyDescent="0.3">
      <c r="B12" s="15" t="s">
        <v>185</v>
      </c>
      <c r="C12" s="14">
        <v>0</v>
      </c>
      <c r="D12" s="14">
        <v>0</v>
      </c>
      <c r="E12" s="14">
        <v>0</v>
      </c>
      <c r="F12" s="14"/>
      <c r="G12" s="14">
        <v>0</v>
      </c>
      <c r="H12" s="14">
        <v>0</v>
      </c>
      <c r="I12" s="14">
        <v>0</v>
      </c>
      <c r="J12" s="14">
        <v>0</v>
      </c>
      <c r="K12" s="14">
        <v>0</v>
      </c>
      <c r="L12" s="14">
        <v>0</v>
      </c>
      <c r="M12" s="14"/>
      <c r="N12" s="14">
        <v>0</v>
      </c>
      <c r="O12" s="14">
        <v>0</v>
      </c>
      <c r="P12" s="14">
        <v>0</v>
      </c>
      <c r="Q12" s="14">
        <v>0</v>
      </c>
      <c r="R12" s="14"/>
      <c r="S12" s="14">
        <v>0</v>
      </c>
      <c r="T12" s="14">
        <v>0</v>
      </c>
      <c r="U12" s="14">
        <v>0</v>
      </c>
      <c r="V12" s="14">
        <v>0</v>
      </c>
      <c r="W12" s="14">
        <v>0</v>
      </c>
      <c r="X12" s="14">
        <v>0</v>
      </c>
      <c r="Y12" s="14">
        <v>0</v>
      </c>
      <c r="Z12" s="14">
        <v>0</v>
      </c>
      <c r="AA12" s="14">
        <v>0</v>
      </c>
      <c r="AB12" s="14">
        <v>0</v>
      </c>
      <c r="AC12" s="14">
        <v>0</v>
      </c>
      <c r="AD12" s="14">
        <v>0</v>
      </c>
      <c r="AE12" s="14"/>
      <c r="AF12" s="14">
        <v>0</v>
      </c>
      <c r="AG12" s="14">
        <v>0</v>
      </c>
      <c r="AH12" s="14">
        <v>0</v>
      </c>
      <c r="AI12" s="14">
        <v>0</v>
      </c>
      <c r="AJ12" s="14">
        <v>0</v>
      </c>
      <c r="AK12" s="14"/>
      <c r="AL12" s="14">
        <v>0</v>
      </c>
      <c r="AM12" s="14">
        <v>0</v>
      </c>
      <c r="AN12" s="14">
        <v>0</v>
      </c>
      <c r="AO12" s="14">
        <v>0</v>
      </c>
      <c r="AP12" s="14">
        <v>0</v>
      </c>
      <c r="AQ12" s="14">
        <v>0</v>
      </c>
      <c r="AR12" s="14"/>
      <c r="AS12" s="14">
        <v>0</v>
      </c>
      <c r="AT12" s="14">
        <v>0</v>
      </c>
      <c r="AU12" s="14">
        <v>0</v>
      </c>
      <c r="AV12" s="14">
        <v>0</v>
      </c>
      <c r="AW12" s="14">
        <v>0</v>
      </c>
      <c r="AX12" s="14"/>
      <c r="AY12" s="14">
        <v>0</v>
      </c>
      <c r="AZ12" s="14">
        <v>0</v>
      </c>
      <c r="BA12" s="14">
        <v>0</v>
      </c>
      <c r="BB12" s="14">
        <v>0</v>
      </c>
      <c r="BC12" s="14">
        <v>0</v>
      </c>
      <c r="BD12" s="14">
        <v>0</v>
      </c>
      <c r="BE12" s="14">
        <v>0</v>
      </c>
      <c r="BF12" s="14">
        <v>0</v>
      </c>
      <c r="BG12" s="14">
        <v>0</v>
      </c>
      <c r="BH12" s="14">
        <v>0</v>
      </c>
      <c r="BI12" s="14">
        <v>0</v>
      </c>
      <c r="BJ12" s="14">
        <v>0</v>
      </c>
      <c r="BK12" s="14">
        <v>0</v>
      </c>
      <c r="BL12" s="14">
        <v>0</v>
      </c>
      <c r="BM12" s="14">
        <v>0</v>
      </c>
      <c r="BN12" s="14">
        <v>0</v>
      </c>
      <c r="BO12" s="14"/>
      <c r="BP12" s="14">
        <v>0</v>
      </c>
      <c r="BQ12" s="14">
        <v>0</v>
      </c>
      <c r="BR12" s="14">
        <v>0</v>
      </c>
      <c r="BS12" s="14">
        <v>0</v>
      </c>
      <c r="BT12" s="14">
        <v>0</v>
      </c>
      <c r="BU12" s="14">
        <v>0</v>
      </c>
      <c r="BV12" s="14"/>
      <c r="BW12" s="14">
        <v>0</v>
      </c>
      <c r="BX12" s="14">
        <v>0</v>
      </c>
      <c r="BY12" s="14">
        <v>0</v>
      </c>
      <c r="BZ12" s="14">
        <v>0</v>
      </c>
      <c r="CA12" s="14">
        <v>0</v>
      </c>
      <c r="CB12" s="14">
        <v>0</v>
      </c>
      <c r="CC12" s="14"/>
      <c r="CD12" s="14">
        <v>0</v>
      </c>
      <c r="CE12" s="14">
        <v>0</v>
      </c>
      <c r="CF12" s="14">
        <v>0</v>
      </c>
      <c r="CG12" s="14">
        <v>0</v>
      </c>
      <c r="CH12" s="14"/>
      <c r="CI12" s="14">
        <v>0</v>
      </c>
      <c r="CJ12" s="14">
        <v>0</v>
      </c>
      <c r="CK12" s="14">
        <v>0</v>
      </c>
      <c r="CL12" s="14">
        <v>0</v>
      </c>
      <c r="CM12" s="14"/>
      <c r="CN12" s="14">
        <v>0</v>
      </c>
      <c r="CO12" s="14">
        <v>0</v>
      </c>
      <c r="CP12" s="14"/>
      <c r="CQ12" s="14">
        <v>0</v>
      </c>
      <c r="CR12" s="14">
        <v>0</v>
      </c>
    </row>
    <row r="13" spans="2:96" x14ac:dyDescent="0.3">
      <c r="B13" s="15" t="s">
        <v>186</v>
      </c>
      <c r="C13" s="14">
        <v>0</v>
      </c>
      <c r="D13" s="14">
        <v>0</v>
      </c>
      <c r="E13" s="14">
        <v>0</v>
      </c>
      <c r="F13" s="14"/>
      <c r="G13" s="14">
        <v>0</v>
      </c>
      <c r="H13" s="14">
        <v>0</v>
      </c>
      <c r="I13" s="14">
        <v>0</v>
      </c>
      <c r="J13" s="14">
        <v>0</v>
      </c>
      <c r="K13" s="14">
        <v>0</v>
      </c>
      <c r="L13" s="14">
        <v>0</v>
      </c>
      <c r="M13" s="14"/>
      <c r="N13" s="14">
        <v>0</v>
      </c>
      <c r="O13" s="14">
        <v>0</v>
      </c>
      <c r="P13" s="14">
        <v>0</v>
      </c>
      <c r="Q13" s="14">
        <v>0</v>
      </c>
      <c r="R13" s="14"/>
      <c r="S13" s="14">
        <v>0</v>
      </c>
      <c r="T13" s="14">
        <v>0</v>
      </c>
      <c r="U13" s="14">
        <v>0</v>
      </c>
      <c r="V13" s="14">
        <v>0</v>
      </c>
      <c r="W13" s="14">
        <v>0</v>
      </c>
      <c r="X13" s="14">
        <v>0</v>
      </c>
      <c r="Y13" s="14">
        <v>0</v>
      </c>
      <c r="Z13" s="14">
        <v>0</v>
      </c>
      <c r="AA13" s="14">
        <v>0</v>
      </c>
      <c r="AB13" s="14">
        <v>0</v>
      </c>
      <c r="AC13" s="14">
        <v>0</v>
      </c>
      <c r="AD13" s="14">
        <v>0</v>
      </c>
      <c r="AE13" s="14"/>
      <c r="AF13" s="14">
        <v>0</v>
      </c>
      <c r="AG13" s="14">
        <v>0</v>
      </c>
      <c r="AH13" s="14">
        <v>0</v>
      </c>
      <c r="AI13" s="14">
        <v>0</v>
      </c>
      <c r="AJ13" s="14">
        <v>0</v>
      </c>
      <c r="AK13" s="14"/>
      <c r="AL13" s="14">
        <v>0</v>
      </c>
      <c r="AM13" s="14">
        <v>0</v>
      </c>
      <c r="AN13" s="14">
        <v>0</v>
      </c>
      <c r="AO13" s="14">
        <v>0</v>
      </c>
      <c r="AP13" s="14">
        <v>0</v>
      </c>
      <c r="AQ13" s="14">
        <v>0</v>
      </c>
      <c r="AR13" s="14"/>
      <c r="AS13" s="14">
        <v>0</v>
      </c>
      <c r="AT13" s="14">
        <v>0</v>
      </c>
      <c r="AU13" s="14">
        <v>0</v>
      </c>
      <c r="AV13" s="14">
        <v>0</v>
      </c>
      <c r="AW13" s="14">
        <v>0</v>
      </c>
      <c r="AX13" s="14"/>
      <c r="AY13" s="14">
        <v>0</v>
      </c>
      <c r="AZ13" s="14">
        <v>0</v>
      </c>
      <c r="BA13" s="14">
        <v>0</v>
      </c>
      <c r="BB13" s="14">
        <v>0</v>
      </c>
      <c r="BC13" s="14">
        <v>0</v>
      </c>
      <c r="BD13" s="14">
        <v>0</v>
      </c>
      <c r="BE13" s="14">
        <v>0</v>
      </c>
      <c r="BF13" s="14">
        <v>0</v>
      </c>
      <c r="BG13" s="14">
        <v>0</v>
      </c>
      <c r="BH13" s="14">
        <v>0</v>
      </c>
      <c r="BI13" s="14">
        <v>0</v>
      </c>
      <c r="BJ13" s="14">
        <v>0</v>
      </c>
      <c r="BK13" s="14">
        <v>0</v>
      </c>
      <c r="BL13" s="14">
        <v>0</v>
      </c>
      <c r="BM13" s="14">
        <v>0</v>
      </c>
      <c r="BN13" s="14">
        <v>0</v>
      </c>
      <c r="BO13" s="14"/>
      <c r="BP13" s="14">
        <v>0</v>
      </c>
      <c r="BQ13" s="14">
        <v>0</v>
      </c>
      <c r="BR13" s="14">
        <v>0</v>
      </c>
      <c r="BS13" s="14">
        <v>0</v>
      </c>
      <c r="BT13" s="14">
        <v>0</v>
      </c>
      <c r="BU13" s="14">
        <v>0</v>
      </c>
      <c r="BV13" s="14"/>
      <c r="BW13" s="14">
        <v>0</v>
      </c>
      <c r="BX13" s="14">
        <v>0</v>
      </c>
      <c r="BY13" s="14">
        <v>0</v>
      </c>
      <c r="BZ13" s="14">
        <v>0</v>
      </c>
      <c r="CA13" s="14">
        <v>0</v>
      </c>
      <c r="CB13" s="14">
        <v>0</v>
      </c>
      <c r="CC13" s="14"/>
      <c r="CD13" s="14">
        <v>0</v>
      </c>
      <c r="CE13" s="14">
        <v>0</v>
      </c>
      <c r="CF13" s="14">
        <v>0</v>
      </c>
      <c r="CG13" s="14">
        <v>0</v>
      </c>
      <c r="CH13" s="14"/>
      <c r="CI13" s="14">
        <v>0</v>
      </c>
      <c r="CJ13" s="14">
        <v>0</v>
      </c>
      <c r="CK13" s="14">
        <v>0</v>
      </c>
      <c r="CL13" s="14">
        <v>0</v>
      </c>
      <c r="CM13" s="14"/>
      <c r="CN13" s="14">
        <v>0</v>
      </c>
      <c r="CO13" s="14">
        <v>0</v>
      </c>
      <c r="CP13" s="14"/>
      <c r="CQ13" s="14">
        <v>0</v>
      </c>
      <c r="CR13" s="14">
        <v>0</v>
      </c>
    </row>
    <row r="14" spans="2:96" x14ac:dyDescent="0.3">
      <c r="B14" s="15" t="s">
        <v>92</v>
      </c>
      <c r="C14" s="20">
        <v>0</v>
      </c>
      <c r="D14" s="20">
        <v>0</v>
      </c>
      <c r="E14" s="20">
        <v>0</v>
      </c>
      <c r="F14" s="20"/>
      <c r="G14" s="20">
        <v>0</v>
      </c>
      <c r="H14" s="20">
        <v>0</v>
      </c>
      <c r="I14" s="20">
        <v>0</v>
      </c>
      <c r="J14" s="20">
        <v>0</v>
      </c>
      <c r="K14" s="20">
        <v>0</v>
      </c>
      <c r="L14" s="20">
        <v>0</v>
      </c>
      <c r="M14" s="20"/>
      <c r="N14" s="20">
        <v>0</v>
      </c>
      <c r="O14" s="20">
        <v>0</v>
      </c>
      <c r="P14" s="20">
        <v>0</v>
      </c>
      <c r="Q14" s="20">
        <v>0</v>
      </c>
      <c r="R14" s="20"/>
      <c r="S14" s="20">
        <v>0</v>
      </c>
      <c r="T14" s="20">
        <v>0</v>
      </c>
      <c r="U14" s="20">
        <v>0</v>
      </c>
      <c r="V14" s="20">
        <v>0</v>
      </c>
      <c r="W14" s="20">
        <v>0</v>
      </c>
      <c r="X14" s="20">
        <v>0</v>
      </c>
      <c r="Y14" s="20">
        <v>0</v>
      </c>
      <c r="Z14" s="20">
        <v>0</v>
      </c>
      <c r="AA14" s="20">
        <v>0</v>
      </c>
      <c r="AB14" s="20">
        <v>0</v>
      </c>
      <c r="AC14" s="20">
        <v>0</v>
      </c>
      <c r="AD14" s="20">
        <v>0</v>
      </c>
      <c r="AE14" s="20"/>
      <c r="AF14" s="20">
        <v>0</v>
      </c>
      <c r="AG14" s="20">
        <v>0</v>
      </c>
      <c r="AH14" s="20">
        <v>0</v>
      </c>
      <c r="AI14" s="20">
        <v>0</v>
      </c>
      <c r="AJ14" s="20">
        <v>0</v>
      </c>
      <c r="AK14" s="20"/>
      <c r="AL14" s="20">
        <v>0</v>
      </c>
      <c r="AM14" s="20">
        <v>0</v>
      </c>
      <c r="AN14" s="20">
        <v>0</v>
      </c>
      <c r="AO14" s="20">
        <v>0</v>
      </c>
      <c r="AP14" s="20">
        <v>0</v>
      </c>
      <c r="AQ14" s="20">
        <v>0</v>
      </c>
      <c r="AR14" s="20"/>
      <c r="AS14" s="20">
        <v>0</v>
      </c>
      <c r="AT14" s="20">
        <v>0</v>
      </c>
      <c r="AU14" s="20">
        <v>0</v>
      </c>
      <c r="AV14" s="20">
        <v>0</v>
      </c>
      <c r="AW14" s="20">
        <v>0</v>
      </c>
      <c r="AX14" s="20"/>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0</v>
      </c>
      <c r="BO14" s="20"/>
      <c r="BP14" s="20">
        <v>0</v>
      </c>
      <c r="BQ14" s="20">
        <v>0</v>
      </c>
      <c r="BR14" s="20">
        <v>0</v>
      </c>
      <c r="BS14" s="20">
        <v>0</v>
      </c>
      <c r="BT14" s="20">
        <v>0</v>
      </c>
      <c r="BU14" s="20">
        <v>0</v>
      </c>
      <c r="BV14" s="20"/>
      <c r="BW14" s="20">
        <v>0</v>
      </c>
      <c r="BX14" s="20">
        <v>0</v>
      </c>
      <c r="BY14" s="20">
        <v>0</v>
      </c>
      <c r="BZ14" s="20">
        <v>0</v>
      </c>
      <c r="CA14" s="20">
        <v>0</v>
      </c>
      <c r="CB14" s="20">
        <v>0</v>
      </c>
      <c r="CC14" s="20"/>
      <c r="CD14" s="20">
        <v>0</v>
      </c>
      <c r="CE14" s="20">
        <v>0</v>
      </c>
      <c r="CF14" s="20">
        <v>0</v>
      </c>
      <c r="CG14" s="20">
        <v>0</v>
      </c>
      <c r="CH14" s="20"/>
      <c r="CI14" s="20">
        <v>0</v>
      </c>
      <c r="CJ14" s="20">
        <v>0</v>
      </c>
      <c r="CK14" s="20">
        <v>0</v>
      </c>
      <c r="CL14" s="20">
        <v>0</v>
      </c>
      <c r="CM14" s="20"/>
      <c r="CN14" s="20">
        <v>0</v>
      </c>
      <c r="CO14" s="20">
        <v>0</v>
      </c>
      <c r="CP14" s="20"/>
      <c r="CQ14" s="20">
        <v>0</v>
      </c>
      <c r="CR14" s="20">
        <v>0</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1124</v>
      </c>
      <c r="D7" s="10">
        <v>559</v>
      </c>
      <c r="E7" s="10">
        <v>564</v>
      </c>
      <c r="F7" s="10"/>
      <c r="G7" s="10">
        <v>117</v>
      </c>
      <c r="H7" s="10">
        <v>173</v>
      </c>
      <c r="I7" s="10">
        <v>176</v>
      </c>
      <c r="J7" s="10">
        <v>213</v>
      </c>
      <c r="K7" s="10">
        <v>174</v>
      </c>
      <c r="L7" s="10">
        <v>271</v>
      </c>
      <c r="M7" s="10"/>
      <c r="N7" s="10">
        <v>312</v>
      </c>
      <c r="O7" s="10">
        <v>274</v>
      </c>
      <c r="P7" s="10">
        <v>247</v>
      </c>
      <c r="Q7" s="10">
        <v>287</v>
      </c>
      <c r="R7" s="10"/>
      <c r="S7" s="10">
        <v>171</v>
      </c>
      <c r="T7" s="10">
        <v>150</v>
      </c>
      <c r="U7" s="10">
        <v>94</v>
      </c>
      <c r="V7" s="10">
        <v>108</v>
      </c>
      <c r="W7" s="10">
        <v>82</v>
      </c>
      <c r="X7" s="10">
        <v>98</v>
      </c>
      <c r="Y7" s="10">
        <v>94</v>
      </c>
      <c r="Z7" s="10">
        <v>40</v>
      </c>
      <c r="AA7" s="10">
        <v>116</v>
      </c>
      <c r="AB7" s="10">
        <v>91</v>
      </c>
      <c r="AC7" s="10">
        <v>50</v>
      </c>
      <c r="AD7" s="10">
        <v>30</v>
      </c>
      <c r="AE7" s="10"/>
      <c r="AF7" s="10">
        <v>226</v>
      </c>
      <c r="AG7" s="10">
        <v>364</v>
      </c>
      <c r="AH7" s="10">
        <v>106</v>
      </c>
      <c r="AI7" s="10">
        <v>139</v>
      </c>
      <c r="AJ7" s="10">
        <v>76</v>
      </c>
      <c r="AK7" s="10"/>
      <c r="AL7" s="10">
        <v>267</v>
      </c>
      <c r="AM7" s="10">
        <v>211</v>
      </c>
      <c r="AN7" s="10">
        <v>109</v>
      </c>
      <c r="AO7" s="10">
        <v>241</v>
      </c>
      <c r="AP7" s="10">
        <v>82</v>
      </c>
      <c r="AQ7" s="10">
        <v>94</v>
      </c>
      <c r="AR7" s="10"/>
      <c r="AS7" s="10">
        <v>259</v>
      </c>
      <c r="AT7" s="10">
        <v>263</v>
      </c>
      <c r="AU7" s="10">
        <v>278</v>
      </c>
      <c r="AV7" s="10">
        <v>143</v>
      </c>
      <c r="AW7" s="10">
        <v>20</v>
      </c>
      <c r="AX7" s="10"/>
      <c r="AY7" s="10">
        <v>9</v>
      </c>
      <c r="AZ7" s="10">
        <v>46</v>
      </c>
      <c r="BA7" s="10">
        <v>81</v>
      </c>
      <c r="BB7" s="10">
        <v>61</v>
      </c>
      <c r="BC7" s="10">
        <v>94</v>
      </c>
      <c r="BD7" s="10">
        <v>112</v>
      </c>
      <c r="BE7" s="10">
        <v>92</v>
      </c>
      <c r="BF7" s="10">
        <v>85</v>
      </c>
      <c r="BG7" s="10">
        <v>80</v>
      </c>
      <c r="BH7" s="10">
        <v>70</v>
      </c>
      <c r="BI7" s="10">
        <v>95</v>
      </c>
      <c r="BJ7" s="10">
        <v>69</v>
      </c>
      <c r="BK7" s="10">
        <v>47</v>
      </c>
      <c r="BL7" s="10">
        <v>24</v>
      </c>
      <c r="BM7" s="10">
        <v>27</v>
      </c>
      <c r="BN7" s="10">
        <v>72</v>
      </c>
      <c r="BO7" s="10"/>
      <c r="BP7" s="10">
        <v>260</v>
      </c>
      <c r="BQ7" s="10">
        <v>326</v>
      </c>
      <c r="BR7" s="10">
        <v>160</v>
      </c>
      <c r="BS7" s="10">
        <v>210</v>
      </c>
      <c r="BT7" s="10">
        <v>115</v>
      </c>
      <c r="BU7" s="10">
        <v>53</v>
      </c>
      <c r="BV7" s="10"/>
      <c r="BW7" s="10">
        <v>469</v>
      </c>
      <c r="BX7" s="10">
        <v>220</v>
      </c>
      <c r="BY7" s="10">
        <v>76</v>
      </c>
      <c r="BZ7" s="10">
        <v>101</v>
      </c>
      <c r="CA7" s="10">
        <v>205</v>
      </c>
      <c r="CB7" s="10">
        <v>45</v>
      </c>
      <c r="CC7" s="10"/>
      <c r="CD7" s="10">
        <v>228</v>
      </c>
      <c r="CE7" s="10">
        <v>199</v>
      </c>
      <c r="CF7" s="10">
        <v>165</v>
      </c>
      <c r="CG7" s="10">
        <v>311</v>
      </c>
      <c r="CH7" s="10"/>
      <c r="CI7" s="10">
        <v>198</v>
      </c>
      <c r="CJ7" s="10">
        <v>218</v>
      </c>
      <c r="CK7" s="10">
        <v>633</v>
      </c>
      <c r="CL7" s="10">
        <v>75</v>
      </c>
      <c r="CM7" s="10"/>
      <c r="CN7" s="10">
        <v>130</v>
      </c>
      <c r="CO7" s="10">
        <v>977</v>
      </c>
      <c r="CP7" s="10"/>
      <c r="CQ7" s="10">
        <v>104</v>
      </c>
      <c r="CR7" s="10">
        <v>931</v>
      </c>
    </row>
    <row r="8" spans="2:96" ht="30" customHeight="1" x14ac:dyDescent="0.3">
      <c r="B8" s="11" t="s">
        <v>19</v>
      </c>
      <c r="C8" s="11">
        <v>1122</v>
      </c>
      <c r="D8" s="11">
        <v>558</v>
      </c>
      <c r="E8" s="11">
        <v>564</v>
      </c>
      <c r="F8" s="11"/>
      <c r="G8" s="11">
        <v>145</v>
      </c>
      <c r="H8" s="11">
        <v>179</v>
      </c>
      <c r="I8" s="11">
        <v>176</v>
      </c>
      <c r="J8" s="11">
        <v>204</v>
      </c>
      <c r="K8" s="11">
        <v>168</v>
      </c>
      <c r="L8" s="11">
        <v>251</v>
      </c>
      <c r="M8" s="11"/>
      <c r="N8" s="11">
        <v>313</v>
      </c>
      <c r="O8" s="11">
        <v>291</v>
      </c>
      <c r="P8" s="11">
        <v>242</v>
      </c>
      <c r="Q8" s="11">
        <v>273</v>
      </c>
      <c r="R8" s="11"/>
      <c r="S8" s="11">
        <v>171</v>
      </c>
      <c r="T8" s="11">
        <v>144</v>
      </c>
      <c r="U8" s="11">
        <v>90</v>
      </c>
      <c r="V8" s="11">
        <v>105</v>
      </c>
      <c r="W8" s="11">
        <v>80</v>
      </c>
      <c r="X8" s="11">
        <v>98</v>
      </c>
      <c r="Y8" s="11">
        <v>88</v>
      </c>
      <c r="Z8" s="11">
        <v>37</v>
      </c>
      <c r="AA8" s="11">
        <v>121</v>
      </c>
      <c r="AB8" s="11">
        <v>96</v>
      </c>
      <c r="AC8" s="11">
        <v>55</v>
      </c>
      <c r="AD8" s="11">
        <v>39</v>
      </c>
      <c r="AE8" s="11"/>
      <c r="AF8" s="11">
        <v>217</v>
      </c>
      <c r="AG8" s="11">
        <v>366</v>
      </c>
      <c r="AH8" s="11">
        <v>104</v>
      </c>
      <c r="AI8" s="11">
        <v>134</v>
      </c>
      <c r="AJ8" s="11">
        <v>77</v>
      </c>
      <c r="AK8" s="11"/>
      <c r="AL8" s="11">
        <v>273</v>
      </c>
      <c r="AM8" s="11">
        <v>205</v>
      </c>
      <c r="AN8" s="11">
        <v>108</v>
      </c>
      <c r="AO8" s="11">
        <v>232</v>
      </c>
      <c r="AP8" s="11">
        <v>85</v>
      </c>
      <c r="AQ8" s="11">
        <v>94</v>
      </c>
      <c r="AR8" s="11"/>
      <c r="AS8" s="11">
        <v>249</v>
      </c>
      <c r="AT8" s="11">
        <v>269</v>
      </c>
      <c r="AU8" s="11">
        <v>284</v>
      </c>
      <c r="AV8" s="11">
        <v>146</v>
      </c>
      <c r="AW8" s="11">
        <v>20</v>
      </c>
      <c r="AX8" s="11"/>
      <c r="AY8" s="11">
        <v>10</v>
      </c>
      <c r="AZ8" s="11">
        <v>45</v>
      </c>
      <c r="BA8" s="11">
        <v>78</v>
      </c>
      <c r="BB8" s="11">
        <v>58</v>
      </c>
      <c r="BC8" s="11">
        <v>93</v>
      </c>
      <c r="BD8" s="11">
        <v>113</v>
      </c>
      <c r="BE8" s="11">
        <v>92</v>
      </c>
      <c r="BF8" s="11">
        <v>83</v>
      </c>
      <c r="BG8" s="11">
        <v>81</v>
      </c>
      <c r="BH8" s="11">
        <v>72</v>
      </c>
      <c r="BI8" s="11">
        <v>95</v>
      </c>
      <c r="BJ8" s="11">
        <v>71</v>
      </c>
      <c r="BK8" s="11">
        <v>47</v>
      </c>
      <c r="BL8" s="11">
        <v>24</v>
      </c>
      <c r="BM8" s="11">
        <v>28</v>
      </c>
      <c r="BN8" s="11">
        <v>74</v>
      </c>
      <c r="BO8" s="11"/>
      <c r="BP8" s="11">
        <v>266</v>
      </c>
      <c r="BQ8" s="11">
        <v>325</v>
      </c>
      <c r="BR8" s="11">
        <v>158</v>
      </c>
      <c r="BS8" s="11">
        <v>207</v>
      </c>
      <c r="BT8" s="11">
        <v>111</v>
      </c>
      <c r="BU8" s="11">
        <v>54</v>
      </c>
      <c r="BV8" s="11"/>
      <c r="BW8" s="11">
        <v>456</v>
      </c>
      <c r="BX8" s="11">
        <v>221</v>
      </c>
      <c r="BY8" s="11">
        <v>75</v>
      </c>
      <c r="BZ8" s="11">
        <v>100</v>
      </c>
      <c r="CA8" s="11">
        <v>210</v>
      </c>
      <c r="CB8" s="11">
        <v>51</v>
      </c>
      <c r="CC8" s="11"/>
      <c r="CD8" s="11">
        <v>241</v>
      </c>
      <c r="CE8" s="11">
        <v>202</v>
      </c>
      <c r="CF8" s="11">
        <v>163</v>
      </c>
      <c r="CG8" s="11">
        <v>302</v>
      </c>
      <c r="CH8" s="11"/>
      <c r="CI8" s="11">
        <v>200</v>
      </c>
      <c r="CJ8" s="11">
        <v>218</v>
      </c>
      <c r="CK8" s="11">
        <v>627</v>
      </c>
      <c r="CL8" s="11">
        <v>77</v>
      </c>
      <c r="CM8" s="11"/>
      <c r="CN8" s="11">
        <v>134</v>
      </c>
      <c r="CO8" s="11">
        <v>971</v>
      </c>
      <c r="CP8" s="11"/>
      <c r="CQ8" s="11">
        <v>107</v>
      </c>
      <c r="CR8" s="11">
        <v>926</v>
      </c>
    </row>
    <row r="9" spans="2:96" x14ac:dyDescent="0.3">
      <c r="B9" s="15" t="s">
        <v>182</v>
      </c>
      <c r="C9" s="14">
        <v>0.24735506679065</v>
      </c>
      <c r="D9" s="14">
        <v>0.22289627124422501</v>
      </c>
      <c r="E9" s="14">
        <v>0.27195986347916601</v>
      </c>
      <c r="F9" s="14"/>
      <c r="G9" s="14">
        <v>0.19375662693954401</v>
      </c>
      <c r="H9" s="14">
        <v>0.14126474783975199</v>
      </c>
      <c r="I9" s="14">
        <v>0.247591682464297</v>
      </c>
      <c r="J9" s="14">
        <v>0.26245267322849197</v>
      </c>
      <c r="K9" s="14">
        <v>0.28395463610976002</v>
      </c>
      <c r="L9" s="14">
        <v>0.31706020073902202</v>
      </c>
      <c r="M9" s="14"/>
      <c r="N9" s="14">
        <v>0.169466087726246</v>
      </c>
      <c r="O9" s="14">
        <v>0.23745783752877</v>
      </c>
      <c r="P9" s="14">
        <v>0.29239772208077702</v>
      </c>
      <c r="Q9" s="14">
        <v>0.29585011301669401</v>
      </c>
      <c r="R9" s="14"/>
      <c r="S9" s="14">
        <v>0.17750008257430899</v>
      </c>
      <c r="T9" s="14">
        <v>0.209227547025118</v>
      </c>
      <c r="U9" s="14">
        <v>0.27983418401687898</v>
      </c>
      <c r="V9" s="14">
        <v>0.34329166227561803</v>
      </c>
      <c r="W9" s="14">
        <v>0.237489975800348</v>
      </c>
      <c r="X9" s="14">
        <v>0.28395220110545299</v>
      </c>
      <c r="Y9" s="14">
        <v>0.19283283677451701</v>
      </c>
      <c r="Z9" s="14">
        <v>0.22440547791884499</v>
      </c>
      <c r="AA9" s="14">
        <v>0.26209775841708299</v>
      </c>
      <c r="AB9" s="14">
        <v>0.236620843609674</v>
      </c>
      <c r="AC9" s="14">
        <v>0.37810354980761801</v>
      </c>
      <c r="AD9" s="14">
        <v>0.23271189687044</v>
      </c>
      <c r="AE9" s="14"/>
      <c r="AF9" s="14">
        <v>0.32858270254439798</v>
      </c>
      <c r="AG9" s="14">
        <v>0.12945324015050499</v>
      </c>
      <c r="AH9" s="14">
        <v>0.162381499713139</v>
      </c>
      <c r="AI9" s="14">
        <v>0.44494023767614899</v>
      </c>
      <c r="AJ9" s="14">
        <v>0.25018624219408597</v>
      </c>
      <c r="AK9" s="14"/>
      <c r="AL9" s="14">
        <v>9.5379229604171001E-2</v>
      </c>
      <c r="AM9" s="14">
        <v>0.31955491163385802</v>
      </c>
      <c r="AN9" s="14">
        <v>0.13366886317498</v>
      </c>
      <c r="AO9" s="14">
        <v>0.43043042421810401</v>
      </c>
      <c r="AP9" s="14">
        <v>0.24442572115667099</v>
      </c>
      <c r="AQ9" s="14">
        <v>0.21169616194358401</v>
      </c>
      <c r="AR9" s="14"/>
      <c r="AS9" s="14">
        <v>0.32016074836296199</v>
      </c>
      <c r="AT9" s="14">
        <v>0.242996232610482</v>
      </c>
      <c r="AU9" s="14">
        <v>0.224878586681901</v>
      </c>
      <c r="AV9" s="14">
        <v>0.141422933693127</v>
      </c>
      <c r="AW9" s="14">
        <v>4.9408073593220102E-2</v>
      </c>
      <c r="AX9" s="14"/>
      <c r="AY9" s="14">
        <v>0.60920267623212099</v>
      </c>
      <c r="AZ9" s="14">
        <v>0.323356845187947</v>
      </c>
      <c r="BA9" s="14">
        <v>0.33929887717049201</v>
      </c>
      <c r="BB9" s="14">
        <v>0.28725746929739598</v>
      </c>
      <c r="BC9" s="14">
        <v>0.28885253002342198</v>
      </c>
      <c r="BD9" s="14">
        <v>0.26933953145239597</v>
      </c>
      <c r="BE9" s="14">
        <v>0.233549388134033</v>
      </c>
      <c r="BF9" s="14">
        <v>0.26225380520750702</v>
      </c>
      <c r="BG9" s="14">
        <v>0.26416850797674701</v>
      </c>
      <c r="BH9" s="14">
        <v>0.208335474832197</v>
      </c>
      <c r="BI9" s="14">
        <v>0.18440096463390199</v>
      </c>
      <c r="BJ9" s="14">
        <v>0.18582516970090401</v>
      </c>
      <c r="BK9" s="14">
        <v>0.22389015764672601</v>
      </c>
      <c r="BL9" s="14">
        <v>0.305181337606449</v>
      </c>
      <c r="BM9" s="14">
        <v>0.21840720700927199</v>
      </c>
      <c r="BN9" s="14">
        <v>0.10725765186184</v>
      </c>
      <c r="BO9" s="14"/>
      <c r="BP9" s="14">
        <v>0.16011239093511001</v>
      </c>
      <c r="BQ9" s="14">
        <v>0.24942221914898199</v>
      </c>
      <c r="BR9" s="14">
        <v>0.29250265623493199</v>
      </c>
      <c r="BS9" s="14">
        <v>0.28215575525632203</v>
      </c>
      <c r="BT9" s="14">
        <v>0.30322755598094497</v>
      </c>
      <c r="BU9" s="14">
        <v>0.28446829630981901</v>
      </c>
      <c r="BV9" s="14"/>
      <c r="BW9" s="14">
        <v>0.23753068030465299</v>
      </c>
      <c r="BX9" s="14">
        <v>0.242105284639552</v>
      </c>
      <c r="BY9" s="14">
        <v>0.32993290015028298</v>
      </c>
      <c r="BZ9" s="14">
        <v>0.285499451640363</v>
      </c>
      <c r="CA9" s="14">
        <v>0.212829145638989</v>
      </c>
      <c r="CB9" s="14">
        <v>0.267934604119269</v>
      </c>
      <c r="CC9" s="14"/>
      <c r="CD9" s="14">
        <v>0.19111199690042899</v>
      </c>
      <c r="CE9" s="14">
        <v>0.17785402233252601</v>
      </c>
      <c r="CF9" s="14">
        <v>0.33920671214762899</v>
      </c>
      <c r="CG9" s="14">
        <v>0.27849857196914701</v>
      </c>
      <c r="CH9" s="14"/>
      <c r="CI9" s="14">
        <v>0.24145936155665201</v>
      </c>
      <c r="CJ9" s="14">
        <v>0.22249328221494599</v>
      </c>
      <c r="CK9" s="14">
        <v>0.250883013083046</v>
      </c>
      <c r="CL9" s="14">
        <v>0.30437335810668797</v>
      </c>
      <c r="CM9" s="14"/>
      <c r="CN9" s="14">
        <v>0.20706293558696201</v>
      </c>
      <c r="CO9" s="14">
        <v>0.252295026130753</v>
      </c>
      <c r="CP9" s="14"/>
      <c r="CQ9" s="14">
        <v>0.189759118166623</v>
      </c>
      <c r="CR9" s="14">
        <v>0.25211222383110998</v>
      </c>
    </row>
    <row r="10" spans="2:96" x14ac:dyDescent="0.3">
      <c r="B10" s="15" t="s">
        <v>183</v>
      </c>
      <c r="C10" s="14">
        <v>0.29128287486638499</v>
      </c>
      <c r="D10" s="14">
        <v>0.27814785756488702</v>
      </c>
      <c r="E10" s="14">
        <v>0.30475422717690098</v>
      </c>
      <c r="F10" s="14"/>
      <c r="G10" s="14">
        <v>0.33988407361627199</v>
      </c>
      <c r="H10" s="14">
        <v>0.20748346426134101</v>
      </c>
      <c r="I10" s="14">
        <v>0.25326626256585699</v>
      </c>
      <c r="J10" s="14">
        <v>0.33038252237037802</v>
      </c>
      <c r="K10" s="14">
        <v>0.34356668333586399</v>
      </c>
      <c r="L10" s="14">
        <v>0.282541905508438</v>
      </c>
      <c r="M10" s="14"/>
      <c r="N10" s="14">
        <v>0.26543919211167899</v>
      </c>
      <c r="O10" s="14">
        <v>0.33924441672726102</v>
      </c>
      <c r="P10" s="14">
        <v>0.31590185572462098</v>
      </c>
      <c r="Q10" s="14">
        <v>0.25236579180118202</v>
      </c>
      <c r="R10" s="14"/>
      <c r="S10" s="14">
        <v>0.27009718065930999</v>
      </c>
      <c r="T10" s="14">
        <v>0.31663652528594199</v>
      </c>
      <c r="U10" s="14">
        <v>0.25897453206589599</v>
      </c>
      <c r="V10" s="14">
        <v>0.221608357180721</v>
      </c>
      <c r="W10" s="14">
        <v>0.306616360884373</v>
      </c>
      <c r="X10" s="14">
        <v>0.22428488491814599</v>
      </c>
      <c r="Y10" s="14">
        <v>0.312196327984752</v>
      </c>
      <c r="Z10" s="14">
        <v>0.22661992284542201</v>
      </c>
      <c r="AA10" s="14">
        <v>0.23748103374605201</v>
      </c>
      <c r="AB10" s="14">
        <v>0.40063965423109199</v>
      </c>
      <c r="AC10" s="14">
        <v>0.39344100948435201</v>
      </c>
      <c r="AD10" s="14">
        <v>0.45816356536193198</v>
      </c>
      <c r="AE10" s="14"/>
      <c r="AF10" s="14">
        <v>0.36384184899841898</v>
      </c>
      <c r="AG10" s="14">
        <v>0.21685562180227699</v>
      </c>
      <c r="AH10" s="14">
        <v>0.25243990073586903</v>
      </c>
      <c r="AI10" s="14">
        <v>0.28788872265273602</v>
      </c>
      <c r="AJ10" s="14">
        <v>0.29077557757382699</v>
      </c>
      <c r="AK10" s="14"/>
      <c r="AL10" s="14">
        <v>0.16526286325276501</v>
      </c>
      <c r="AM10" s="14">
        <v>0.323385123610896</v>
      </c>
      <c r="AN10" s="14">
        <v>0.36123518435351598</v>
      </c>
      <c r="AO10" s="14">
        <v>0.29734264637762697</v>
      </c>
      <c r="AP10" s="14">
        <v>0.34270804479828298</v>
      </c>
      <c r="AQ10" s="14">
        <v>0.33101250493403001</v>
      </c>
      <c r="AR10" s="14"/>
      <c r="AS10" s="14">
        <v>0.28348189061048201</v>
      </c>
      <c r="AT10" s="14">
        <v>0.35442212289362401</v>
      </c>
      <c r="AU10" s="14">
        <v>0.25415826396256802</v>
      </c>
      <c r="AV10" s="14">
        <v>0.26164772328337699</v>
      </c>
      <c r="AW10" s="14">
        <v>0.246385670903393</v>
      </c>
      <c r="AX10" s="14"/>
      <c r="AY10" s="14">
        <v>0.105311591359281</v>
      </c>
      <c r="AZ10" s="14">
        <v>0.20511924529730899</v>
      </c>
      <c r="BA10" s="14">
        <v>0.23607810548487601</v>
      </c>
      <c r="BB10" s="14">
        <v>0.26497094582401098</v>
      </c>
      <c r="BC10" s="14">
        <v>0.273152001360425</v>
      </c>
      <c r="BD10" s="14">
        <v>0.28498365146245502</v>
      </c>
      <c r="BE10" s="14">
        <v>0.25638817724990898</v>
      </c>
      <c r="BF10" s="14">
        <v>0.33307469205297502</v>
      </c>
      <c r="BG10" s="14">
        <v>0.384609476254551</v>
      </c>
      <c r="BH10" s="14">
        <v>0.35832116227331401</v>
      </c>
      <c r="BI10" s="14">
        <v>0.29247389353060499</v>
      </c>
      <c r="BJ10" s="14">
        <v>0.32443328875614902</v>
      </c>
      <c r="BK10" s="14">
        <v>0.28463717964354102</v>
      </c>
      <c r="BL10" s="14">
        <v>0.27427993247844101</v>
      </c>
      <c r="BM10" s="14">
        <v>0.29576708296974602</v>
      </c>
      <c r="BN10" s="14">
        <v>0.22036383242222801</v>
      </c>
      <c r="BO10" s="14"/>
      <c r="BP10" s="14">
        <v>0.25879692465874099</v>
      </c>
      <c r="BQ10" s="14">
        <v>0.280586037456245</v>
      </c>
      <c r="BR10" s="14">
        <v>0.26992481770103999</v>
      </c>
      <c r="BS10" s="14">
        <v>0.32438415166611501</v>
      </c>
      <c r="BT10" s="14">
        <v>0.35408012456932603</v>
      </c>
      <c r="BU10" s="14">
        <v>0.32167583567664698</v>
      </c>
      <c r="BV10" s="14"/>
      <c r="BW10" s="14">
        <v>0.30924951228680803</v>
      </c>
      <c r="BX10" s="14">
        <v>0.312813996053872</v>
      </c>
      <c r="BY10" s="14">
        <v>0.26079808169156299</v>
      </c>
      <c r="BZ10" s="14">
        <v>0.225824304016637</v>
      </c>
      <c r="CA10" s="14">
        <v>0.26972937762406202</v>
      </c>
      <c r="CB10" s="14">
        <v>0.28712245981003598</v>
      </c>
      <c r="CC10" s="14"/>
      <c r="CD10" s="14">
        <v>0.26024994648107802</v>
      </c>
      <c r="CE10" s="14">
        <v>0.290517057907626</v>
      </c>
      <c r="CF10" s="14">
        <v>0.262081989682376</v>
      </c>
      <c r="CG10" s="14">
        <v>0.30614417883179001</v>
      </c>
      <c r="CH10" s="14"/>
      <c r="CI10" s="14">
        <v>0.31233400157005098</v>
      </c>
      <c r="CJ10" s="14">
        <v>0.27457816900364701</v>
      </c>
      <c r="CK10" s="14">
        <v>0.28595535310803699</v>
      </c>
      <c r="CL10" s="14">
        <v>0.32723218546101202</v>
      </c>
      <c r="CM10" s="14"/>
      <c r="CN10" s="14">
        <v>0.19480156234867499</v>
      </c>
      <c r="CO10" s="14">
        <v>0.30277646702909999</v>
      </c>
      <c r="CP10" s="14"/>
      <c r="CQ10" s="14">
        <v>0.332537406927705</v>
      </c>
      <c r="CR10" s="14">
        <v>0.28740929470449</v>
      </c>
    </row>
    <row r="11" spans="2:96" x14ac:dyDescent="0.3">
      <c r="B11" s="15" t="s">
        <v>184</v>
      </c>
      <c r="C11" s="14">
        <v>0.20756406937136501</v>
      </c>
      <c r="D11" s="14">
        <v>0.20321984021625999</v>
      </c>
      <c r="E11" s="14">
        <v>0.21057274014451599</v>
      </c>
      <c r="F11" s="14"/>
      <c r="G11" s="14">
        <v>0.20115614082160799</v>
      </c>
      <c r="H11" s="14">
        <v>0.244984857248989</v>
      </c>
      <c r="I11" s="14">
        <v>0.20216880152344799</v>
      </c>
      <c r="J11" s="14">
        <v>0.14473257737753301</v>
      </c>
      <c r="K11" s="14">
        <v>0.23881886410140399</v>
      </c>
      <c r="L11" s="14">
        <v>0.218549732896582</v>
      </c>
      <c r="M11" s="14"/>
      <c r="N11" s="14">
        <v>0.21697692221256901</v>
      </c>
      <c r="O11" s="14">
        <v>0.19804557296596001</v>
      </c>
      <c r="P11" s="14">
        <v>0.188515779511887</v>
      </c>
      <c r="Q11" s="14">
        <v>0.22693274118127699</v>
      </c>
      <c r="R11" s="14"/>
      <c r="S11" s="14">
        <v>0.19965993972707899</v>
      </c>
      <c r="T11" s="14">
        <v>0.24308879156115501</v>
      </c>
      <c r="U11" s="14">
        <v>0.23948717304269099</v>
      </c>
      <c r="V11" s="14">
        <v>0.16900677088708099</v>
      </c>
      <c r="W11" s="14">
        <v>0.20793691911492601</v>
      </c>
      <c r="X11" s="14">
        <v>0.18975300247655</v>
      </c>
      <c r="Y11" s="14">
        <v>0.296464780246882</v>
      </c>
      <c r="Z11" s="14">
        <v>0.17503208438886</v>
      </c>
      <c r="AA11" s="14">
        <v>0.229557275297641</v>
      </c>
      <c r="AB11" s="14">
        <v>0.18379925841348199</v>
      </c>
      <c r="AC11" s="14">
        <v>0.112244589241278</v>
      </c>
      <c r="AD11" s="14">
        <v>0.137906436281168</v>
      </c>
      <c r="AE11" s="14"/>
      <c r="AF11" s="14">
        <v>0.174456818035128</v>
      </c>
      <c r="AG11" s="14">
        <v>0.236905882887613</v>
      </c>
      <c r="AH11" s="14">
        <v>0.30860068386960499</v>
      </c>
      <c r="AI11" s="14">
        <v>0.14220672789949801</v>
      </c>
      <c r="AJ11" s="14">
        <v>0.237079577146107</v>
      </c>
      <c r="AK11" s="14"/>
      <c r="AL11" s="14">
        <v>0.24274108999267299</v>
      </c>
      <c r="AM11" s="14">
        <v>0.17085525259506801</v>
      </c>
      <c r="AN11" s="14">
        <v>0.26451282009044602</v>
      </c>
      <c r="AO11" s="14">
        <v>0.174937258045261</v>
      </c>
      <c r="AP11" s="14">
        <v>0.21557076689478399</v>
      </c>
      <c r="AQ11" s="14">
        <v>0.21444029784447699</v>
      </c>
      <c r="AR11" s="14"/>
      <c r="AS11" s="14">
        <v>0.20308327516036201</v>
      </c>
      <c r="AT11" s="14">
        <v>0.197268864430132</v>
      </c>
      <c r="AU11" s="14">
        <v>0.217591881254111</v>
      </c>
      <c r="AV11" s="14">
        <v>0.20613231990119599</v>
      </c>
      <c r="AW11" s="14">
        <v>0.14763684364773899</v>
      </c>
      <c r="AX11" s="14"/>
      <c r="AY11" s="14">
        <v>0.28548573240859798</v>
      </c>
      <c r="AZ11" s="14">
        <v>0.14797849465014501</v>
      </c>
      <c r="BA11" s="14">
        <v>0.246380978629269</v>
      </c>
      <c r="BB11" s="14">
        <v>0.22958278030035001</v>
      </c>
      <c r="BC11" s="14">
        <v>0.229932687008158</v>
      </c>
      <c r="BD11" s="14">
        <v>0.23426559540345601</v>
      </c>
      <c r="BE11" s="14">
        <v>0.25937065386317198</v>
      </c>
      <c r="BF11" s="14">
        <v>0.2036689831905</v>
      </c>
      <c r="BG11" s="14">
        <v>0.18452784560058699</v>
      </c>
      <c r="BH11" s="14">
        <v>0.210262690879086</v>
      </c>
      <c r="BI11" s="14">
        <v>0.280847957705738</v>
      </c>
      <c r="BJ11" s="14">
        <v>0.13464350063566299</v>
      </c>
      <c r="BK11" s="14">
        <v>0.26663113860006199</v>
      </c>
      <c r="BL11" s="14">
        <v>0.11937965505598799</v>
      </c>
      <c r="BM11" s="14">
        <v>0.180684494441154</v>
      </c>
      <c r="BN11" s="14">
        <v>0.13388539585470299</v>
      </c>
      <c r="BO11" s="14"/>
      <c r="BP11" s="14">
        <v>0.197573695189631</v>
      </c>
      <c r="BQ11" s="14">
        <v>0.21492853990869101</v>
      </c>
      <c r="BR11" s="14">
        <v>0.22251235785815399</v>
      </c>
      <c r="BS11" s="14">
        <v>0.20393771777796599</v>
      </c>
      <c r="BT11" s="14">
        <v>0.20371822008153401</v>
      </c>
      <c r="BU11" s="14">
        <v>0.190642582647916</v>
      </c>
      <c r="BV11" s="14"/>
      <c r="BW11" s="14">
        <v>0.21453996573999501</v>
      </c>
      <c r="BX11" s="14">
        <v>0.168574223687979</v>
      </c>
      <c r="BY11" s="14">
        <v>0.18776973762435301</v>
      </c>
      <c r="BZ11" s="14">
        <v>0.26309798374228099</v>
      </c>
      <c r="CA11" s="14">
        <v>0.22586028562472399</v>
      </c>
      <c r="CB11" s="14">
        <v>0.17885827360217299</v>
      </c>
      <c r="CC11" s="14"/>
      <c r="CD11" s="14">
        <v>0.24351031079764399</v>
      </c>
      <c r="CE11" s="14">
        <v>0.215071154943583</v>
      </c>
      <c r="CF11" s="14">
        <v>0.196953874222243</v>
      </c>
      <c r="CG11" s="14">
        <v>0.168225125156934</v>
      </c>
      <c r="CH11" s="14"/>
      <c r="CI11" s="14">
        <v>0.21561149574406899</v>
      </c>
      <c r="CJ11" s="14">
        <v>0.21253680982932699</v>
      </c>
      <c r="CK11" s="14">
        <v>0.212282456745638</v>
      </c>
      <c r="CL11" s="14">
        <v>0.13407419022703501</v>
      </c>
      <c r="CM11" s="14"/>
      <c r="CN11" s="14">
        <v>0.24927566657782199</v>
      </c>
      <c r="CO11" s="14">
        <v>0.20464253103737701</v>
      </c>
      <c r="CP11" s="14"/>
      <c r="CQ11" s="14">
        <v>0.182438527761042</v>
      </c>
      <c r="CR11" s="14">
        <v>0.20799469288417299</v>
      </c>
    </row>
    <row r="12" spans="2:96" x14ac:dyDescent="0.3">
      <c r="B12" s="15" t="s">
        <v>185</v>
      </c>
      <c r="C12" s="14">
        <v>0.16431561150681701</v>
      </c>
      <c r="D12" s="14">
        <v>0.19570751498706601</v>
      </c>
      <c r="E12" s="14">
        <v>0.133520600202333</v>
      </c>
      <c r="F12" s="14"/>
      <c r="G12" s="14">
        <v>0.19303310617262501</v>
      </c>
      <c r="H12" s="14">
        <v>0.28510114281277399</v>
      </c>
      <c r="I12" s="14">
        <v>0.161237643528585</v>
      </c>
      <c r="J12" s="14">
        <v>0.18823085779531001</v>
      </c>
      <c r="K12" s="14">
        <v>7.5498252358325302E-2</v>
      </c>
      <c r="L12" s="14">
        <v>0.10384318081466</v>
      </c>
      <c r="M12" s="14"/>
      <c r="N12" s="14">
        <v>0.24471824782236601</v>
      </c>
      <c r="O12" s="14">
        <v>0.15764071377795499</v>
      </c>
      <c r="P12" s="14">
        <v>0.110835974376826</v>
      </c>
      <c r="Q12" s="14">
        <v>0.129194515993722</v>
      </c>
      <c r="R12" s="14"/>
      <c r="S12" s="14">
        <v>0.26377694679005498</v>
      </c>
      <c r="T12" s="14">
        <v>0.134734546796344</v>
      </c>
      <c r="U12" s="14">
        <v>0.116565785519699</v>
      </c>
      <c r="V12" s="14">
        <v>0.188553561108595</v>
      </c>
      <c r="W12" s="14">
        <v>0.15310731629558799</v>
      </c>
      <c r="X12" s="14">
        <v>0.18641497440560001</v>
      </c>
      <c r="Y12" s="14">
        <v>0.125917857620651</v>
      </c>
      <c r="Z12" s="14">
        <v>0.254256259077835</v>
      </c>
      <c r="AA12" s="14">
        <v>0.170396627189662</v>
      </c>
      <c r="AB12" s="14">
        <v>0.112030100043359</v>
      </c>
      <c r="AC12" s="14">
        <v>3.8111166794033903E-2</v>
      </c>
      <c r="AD12" s="14">
        <v>0.13884989377940399</v>
      </c>
      <c r="AE12" s="14"/>
      <c r="AF12" s="14">
        <v>8.2711867463927696E-2</v>
      </c>
      <c r="AG12" s="14">
        <v>0.305117828987712</v>
      </c>
      <c r="AH12" s="14">
        <v>0.18564316350565199</v>
      </c>
      <c r="AI12" s="14">
        <v>6.3825382289781907E-2</v>
      </c>
      <c r="AJ12" s="14">
        <v>0.122141196896956</v>
      </c>
      <c r="AK12" s="14"/>
      <c r="AL12" s="14">
        <v>0.35016781113348799</v>
      </c>
      <c r="AM12" s="14">
        <v>0.12189999521672799</v>
      </c>
      <c r="AN12" s="14">
        <v>0.17868423503782899</v>
      </c>
      <c r="AO12" s="14">
        <v>5.3644420543260199E-2</v>
      </c>
      <c r="AP12" s="14">
        <v>0.110609724824082</v>
      </c>
      <c r="AQ12" s="14">
        <v>0.140417917058061</v>
      </c>
      <c r="AR12" s="14"/>
      <c r="AS12" s="14">
        <v>0.110047071186072</v>
      </c>
      <c r="AT12" s="14">
        <v>0.14542470744972399</v>
      </c>
      <c r="AU12" s="14">
        <v>0.21767648227354799</v>
      </c>
      <c r="AV12" s="14">
        <v>0.25177029736728201</v>
      </c>
      <c r="AW12" s="14">
        <v>0.35410270061011301</v>
      </c>
      <c r="AX12" s="14"/>
      <c r="AY12" s="14">
        <v>0</v>
      </c>
      <c r="AZ12" s="14">
        <v>0.21378529564756299</v>
      </c>
      <c r="BA12" s="14">
        <v>0.10278444506692699</v>
      </c>
      <c r="BB12" s="14">
        <v>0.112126702920527</v>
      </c>
      <c r="BC12" s="14">
        <v>0.12452616337727</v>
      </c>
      <c r="BD12" s="14">
        <v>0.14439231529372101</v>
      </c>
      <c r="BE12" s="14">
        <v>0.19231828752490401</v>
      </c>
      <c r="BF12" s="14">
        <v>0.12082575324572201</v>
      </c>
      <c r="BG12" s="14">
        <v>0.11615196623276799</v>
      </c>
      <c r="BH12" s="14">
        <v>0.18242373752263699</v>
      </c>
      <c r="BI12" s="14">
        <v>0.138444278126995</v>
      </c>
      <c r="BJ12" s="14">
        <v>0.221486772278953</v>
      </c>
      <c r="BK12" s="14">
        <v>0.122920540734598</v>
      </c>
      <c r="BL12" s="14">
        <v>0.215452301599594</v>
      </c>
      <c r="BM12" s="14">
        <v>0.13525743907339899</v>
      </c>
      <c r="BN12" s="14">
        <v>0.40330437201853497</v>
      </c>
      <c r="BO12" s="14"/>
      <c r="BP12" s="14">
        <v>0.25693403272285398</v>
      </c>
      <c r="BQ12" s="14">
        <v>0.174885335041923</v>
      </c>
      <c r="BR12" s="14">
        <v>0.13814613175457199</v>
      </c>
      <c r="BS12" s="14">
        <v>0.122668464283315</v>
      </c>
      <c r="BT12" s="14">
        <v>5.1364484957941298E-2</v>
      </c>
      <c r="BU12" s="14">
        <v>0.11319320984553601</v>
      </c>
      <c r="BV12" s="14"/>
      <c r="BW12" s="14">
        <v>0.154617408726231</v>
      </c>
      <c r="BX12" s="14">
        <v>0.16081041179404101</v>
      </c>
      <c r="BY12" s="14">
        <v>9.5852928774349699E-2</v>
      </c>
      <c r="BZ12" s="14">
        <v>0.15892030954310701</v>
      </c>
      <c r="CA12" s="14">
        <v>0.21214057848203499</v>
      </c>
      <c r="CB12" s="14">
        <v>0.19092213150995199</v>
      </c>
      <c r="CC12" s="14"/>
      <c r="CD12" s="14">
        <v>0.22903006035033899</v>
      </c>
      <c r="CE12" s="14">
        <v>0.227019332496989</v>
      </c>
      <c r="CF12" s="14">
        <v>0.106992941728459</v>
      </c>
      <c r="CG12" s="14">
        <v>0.149242260397908</v>
      </c>
      <c r="CH12" s="14"/>
      <c r="CI12" s="14">
        <v>0.152443690981513</v>
      </c>
      <c r="CJ12" s="14">
        <v>0.21014945616300701</v>
      </c>
      <c r="CK12" s="14">
        <v>0.156921591919608</v>
      </c>
      <c r="CL12" s="14">
        <v>0.12564551151629799</v>
      </c>
      <c r="CM12" s="14"/>
      <c r="CN12" s="14">
        <v>0.23234699866945399</v>
      </c>
      <c r="CO12" s="14">
        <v>0.155911674187206</v>
      </c>
      <c r="CP12" s="14"/>
      <c r="CQ12" s="14">
        <v>0.21519951473672799</v>
      </c>
      <c r="CR12" s="14">
        <v>0.16129184473546301</v>
      </c>
    </row>
    <row r="13" spans="2:96" x14ac:dyDescent="0.3">
      <c r="B13" s="15" t="s">
        <v>186</v>
      </c>
      <c r="C13" s="14">
        <v>4.7915539552499997E-2</v>
      </c>
      <c r="D13" s="14">
        <v>6.6335379710797698E-2</v>
      </c>
      <c r="E13" s="14">
        <v>2.9766986999464701E-2</v>
      </c>
      <c r="F13" s="14"/>
      <c r="G13" s="14">
        <v>4.3775681711277499E-2</v>
      </c>
      <c r="H13" s="14">
        <v>7.0794879854774395E-2</v>
      </c>
      <c r="I13" s="14">
        <v>8.7955221256620503E-2</v>
      </c>
      <c r="J13" s="14">
        <v>3.6825376339505597E-2</v>
      </c>
      <c r="K13" s="14">
        <v>2.8458495293562199E-2</v>
      </c>
      <c r="L13" s="14">
        <v>2.80502607871598E-2</v>
      </c>
      <c r="M13" s="14"/>
      <c r="N13" s="14">
        <v>8.4295768302162802E-2</v>
      </c>
      <c r="O13" s="14">
        <v>3.1192274056233E-2</v>
      </c>
      <c r="P13" s="14">
        <v>3.9079122163212299E-2</v>
      </c>
      <c r="Q13" s="14">
        <v>3.2616595878201898E-2</v>
      </c>
      <c r="R13" s="14"/>
      <c r="S13" s="14">
        <v>7.2302168776458398E-2</v>
      </c>
      <c r="T13" s="14">
        <v>5.8079724673353803E-2</v>
      </c>
      <c r="U13" s="14">
        <v>5.4432854419028301E-2</v>
      </c>
      <c r="V13" s="14">
        <v>5.00338088131137E-2</v>
      </c>
      <c r="W13" s="14">
        <v>5.1447164067696699E-2</v>
      </c>
      <c r="X13" s="14">
        <v>3.8188372646323902E-2</v>
      </c>
      <c r="Y13" s="14">
        <v>0</v>
      </c>
      <c r="Z13" s="14">
        <v>2.5181816302580099E-2</v>
      </c>
      <c r="AA13" s="14">
        <v>8.32836735613115E-2</v>
      </c>
      <c r="AB13" s="14">
        <v>3.23854273735543E-2</v>
      </c>
      <c r="AC13" s="14">
        <v>1.8690328753379799E-2</v>
      </c>
      <c r="AD13" s="14">
        <v>0</v>
      </c>
      <c r="AE13" s="14"/>
      <c r="AF13" s="14">
        <v>3.4470007798247902E-2</v>
      </c>
      <c r="AG13" s="14">
        <v>8.5360905303482101E-2</v>
      </c>
      <c r="AH13" s="14">
        <v>3.5358382919167403E-2</v>
      </c>
      <c r="AI13" s="14">
        <v>2.0882362884297401E-2</v>
      </c>
      <c r="AJ13" s="14">
        <v>6.1370242468664203E-2</v>
      </c>
      <c r="AK13" s="14"/>
      <c r="AL13" s="14">
        <v>0.124959758845532</v>
      </c>
      <c r="AM13" s="14">
        <v>3.8120534561825702E-2</v>
      </c>
      <c r="AN13" s="14">
        <v>3.4243930634120803E-2</v>
      </c>
      <c r="AO13" s="14">
        <v>1.5668987186639598E-2</v>
      </c>
      <c r="AP13" s="14">
        <v>5.2974723328267297E-2</v>
      </c>
      <c r="AQ13" s="14">
        <v>0</v>
      </c>
      <c r="AR13" s="14"/>
      <c r="AS13" s="14">
        <v>3.7072155825722403E-2</v>
      </c>
      <c r="AT13" s="14">
        <v>2.739867113675E-2</v>
      </c>
      <c r="AU13" s="14">
        <v>4.1732560999734998E-2</v>
      </c>
      <c r="AV13" s="14">
        <v>0.107249818951914</v>
      </c>
      <c r="AW13" s="14">
        <v>0.15659457336893601</v>
      </c>
      <c r="AX13" s="14"/>
      <c r="AY13" s="14">
        <v>0</v>
      </c>
      <c r="AZ13" s="14">
        <v>2.0577848072640102E-2</v>
      </c>
      <c r="BA13" s="14">
        <v>2.2919506489602001E-2</v>
      </c>
      <c r="BB13" s="14">
        <v>5.9009213313207201E-2</v>
      </c>
      <c r="BC13" s="14">
        <v>4.1773864084747599E-2</v>
      </c>
      <c r="BD13" s="14">
        <v>2.6295802193296702E-2</v>
      </c>
      <c r="BE13" s="14">
        <v>4.0042332347334002E-2</v>
      </c>
      <c r="BF13" s="14">
        <v>4.7307575951425797E-2</v>
      </c>
      <c r="BG13" s="14">
        <v>1.18310733756084E-2</v>
      </c>
      <c r="BH13" s="14">
        <v>4.0656934492765903E-2</v>
      </c>
      <c r="BI13" s="14">
        <v>8.2286091352058402E-2</v>
      </c>
      <c r="BJ13" s="14">
        <v>4.0844033266577498E-2</v>
      </c>
      <c r="BK13" s="14">
        <v>4.3312887418993799E-2</v>
      </c>
      <c r="BL13" s="14">
        <v>8.5706773259528204E-2</v>
      </c>
      <c r="BM13" s="14">
        <v>0.133847083321362</v>
      </c>
      <c r="BN13" s="14">
        <v>0.121374664801338</v>
      </c>
      <c r="BO13" s="14"/>
      <c r="BP13" s="14">
        <v>0.10794094559976999</v>
      </c>
      <c r="BQ13" s="14">
        <v>3.4611884114804099E-2</v>
      </c>
      <c r="BR13" s="14">
        <v>2.4957366992486501E-2</v>
      </c>
      <c r="BS13" s="14">
        <v>1.99902121355739E-2</v>
      </c>
      <c r="BT13" s="14">
        <v>3.4251857160507201E-2</v>
      </c>
      <c r="BU13" s="14">
        <v>3.4472122705527401E-2</v>
      </c>
      <c r="BV13" s="14"/>
      <c r="BW13" s="14">
        <v>3.9281886911337001E-2</v>
      </c>
      <c r="BX13" s="14">
        <v>7.5686822015025093E-2</v>
      </c>
      <c r="BY13" s="14">
        <v>8.6010589417445202E-2</v>
      </c>
      <c r="BZ13" s="14">
        <v>1.91419130666972E-2</v>
      </c>
      <c r="CA13" s="14">
        <v>4.7285282128270399E-2</v>
      </c>
      <c r="CB13" s="14">
        <v>1.78356482651842E-2</v>
      </c>
      <c r="CC13" s="14"/>
      <c r="CD13" s="14">
        <v>6.02039081559958E-2</v>
      </c>
      <c r="CE13" s="14">
        <v>7.2524304805819603E-2</v>
      </c>
      <c r="CF13" s="14">
        <v>2.2669067297296699E-2</v>
      </c>
      <c r="CG13" s="14">
        <v>5.3248198185675798E-2</v>
      </c>
      <c r="CH13" s="14"/>
      <c r="CI13" s="14">
        <v>2.91572862127959E-2</v>
      </c>
      <c r="CJ13" s="14">
        <v>5.02496491074019E-2</v>
      </c>
      <c r="CK13" s="14">
        <v>5.7480890189539599E-2</v>
      </c>
      <c r="CL13" s="14">
        <v>1.2166141084139E-2</v>
      </c>
      <c r="CM13" s="14"/>
      <c r="CN13" s="14">
        <v>9.4919979329741694E-2</v>
      </c>
      <c r="CO13" s="14">
        <v>4.2321865140392698E-2</v>
      </c>
      <c r="CP13" s="14"/>
      <c r="CQ13" s="14">
        <v>8.0065432407901801E-2</v>
      </c>
      <c r="CR13" s="14">
        <v>4.7841047490094601E-2</v>
      </c>
    </row>
    <row r="14" spans="2:96" x14ac:dyDescent="0.3">
      <c r="B14" s="15" t="s">
        <v>92</v>
      </c>
      <c r="C14" s="20">
        <v>4.1566837912283702E-2</v>
      </c>
      <c r="D14" s="20">
        <v>3.3693136276763902E-2</v>
      </c>
      <c r="E14" s="20">
        <v>4.9425581997618602E-2</v>
      </c>
      <c r="F14" s="20"/>
      <c r="G14" s="20">
        <v>2.83943707386736E-2</v>
      </c>
      <c r="H14" s="20">
        <v>5.0370907982369303E-2</v>
      </c>
      <c r="I14" s="20">
        <v>4.7780388661192198E-2</v>
      </c>
      <c r="J14" s="20">
        <v>3.73759928887809E-2</v>
      </c>
      <c r="K14" s="20">
        <v>2.9703068801085499E-2</v>
      </c>
      <c r="L14" s="20">
        <v>4.9954719254137199E-2</v>
      </c>
      <c r="M14" s="20"/>
      <c r="N14" s="20">
        <v>1.9103781824977399E-2</v>
      </c>
      <c r="O14" s="20">
        <v>3.6419184943821098E-2</v>
      </c>
      <c r="P14" s="20">
        <v>5.3269546142677197E-2</v>
      </c>
      <c r="Q14" s="20">
        <v>6.3040242128922702E-2</v>
      </c>
      <c r="R14" s="20"/>
      <c r="S14" s="20">
        <v>1.66636814727892E-2</v>
      </c>
      <c r="T14" s="20">
        <v>3.8232864658087E-2</v>
      </c>
      <c r="U14" s="20">
        <v>5.0705470935807802E-2</v>
      </c>
      <c r="V14" s="20">
        <v>2.7505839734870901E-2</v>
      </c>
      <c r="W14" s="20">
        <v>4.34022638370683E-2</v>
      </c>
      <c r="X14" s="20">
        <v>7.7406564447927803E-2</v>
      </c>
      <c r="Y14" s="20">
        <v>7.2588197373197799E-2</v>
      </c>
      <c r="Z14" s="20">
        <v>9.4504439466457493E-2</v>
      </c>
      <c r="AA14" s="20">
        <v>1.71836317882504E-2</v>
      </c>
      <c r="AB14" s="20">
        <v>3.4524716328837898E-2</v>
      </c>
      <c r="AC14" s="20">
        <v>5.9409355919338498E-2</v>
      </c>
      <c r="AD14" s="20">
        <v>3.2368207707055903E-2</v>
      </c>
      <c r="AE14" s="20"/>
      <c r="AF14" s="20">
        <v>1.5936755159878802E-2</v>
      </c>
      <c r="AG14" s="20">
        <v>2.6306520868410701E-2</v>
      </c>
      <c r="AH14" s="20">
        <v>5.5576369256566803E-2</v>
      </c>
      <c r="AI14" s="20">
        <v>4.0256566597538797E-2</v>
      </c>
      <c r="AJ14" s="20">
        <v>3.8447163720359501E-2</v>
      </c>
      <c r="AK14" s="20"/>
      <c r="AL14" s="20">
        <v>2.14892471713709E-2</v>
      </c>
      <c r="AM14" s="20">
        <v>2.61841823816246E-2</v>
      </c>
      <c r="AN14" s="20">
        <v>2.7654966709108601E-2</v>
      </c>
      <c r="AO14" s="20">
        <v>2.79762636291087E-2</v>
      </c>
      <c r="AP14" s="20">
        <v>3.3711018997913497E-2</v>
      </c>
      <c r="AQ14" s="20">
        <v>0.102433118219848</v>
      </c>
      <c r="AR14" s="20"/>
      <c r="AS14" s="20">
        <v>4.6154858854398802E-2</v>
      </c>
      <c r="AT14" s="20">
        <v>3.2489401479288298E-2</v>
      </c>
      <c r="AU14" s="20">
        <v>4.3962224828135998E-2</v>
      </c>
      <c r="AV14" s="20">
        <v>3.1776906803104701E-2</v>
      </c>
      <c r="AW14" s="20">
        <v>4.5872137876599099E-2</v>
      </c>
      <c r="AX14" s="20"/>
      <c r="AY14" s="20">
        <v>0</v>
      </c>
      <c r="AZ14" s="20">
        <v>8.9182271144395697E-2</v>
      </c>
      <c r="BA14" s="20">
        <v>5.2538087158833999E-2</v>
      </c>
      <c r="BB14" s="20">
        <v>4.7052888344508499E-2</v>
      </c>
      <c r="BC14" s="20">
        <v>4.1762754145978097E-2</v>
      </c>
      <c r="BD14" s="20">
        <v>4.0723104194674897E-2</v>
      </c>
      <c r="BE14" s="20">
        <v>1.8331160880647901E-2</v>
      </c>
      <c r="BF14" s="20">
        <v>3.2869190351870602E-2</v>
      </c>
      <c r="BG14" s="20">
        <v>3.8711130559739099E-2</v>
      </c>
      <c r="BH14" s="20">
        <v>0</v>
      </c>
      <c r="BI14" s="20">
        <v>2.1546814650699901E-2</v>
      </c>
      <c r="BJ14" s="20">
        <v>9.2767235361753297E-2</v>
      </c>
      <c r="BK14" s="20">
        <v>5.8608095956079902E-2</v>
      </c>
      <c r="BL14" s="20">
        <v>0</v>
      </c>
      <c r="BM14" s="20">
        <v>3.6036693185067102E-2</v>
      </c>
      <c r="BN14" s="20">
        <v>1.3814083041356499E-2</v>
      </c>
      <c r="BO14" s="20"/>
      <c r="BP14" s="20">
        <v>1.8642010893894199E-2</v>
      </c>
      <c r="BQ14" s="20">
        <v>4.5565984329354603E-2</v>
      </c>
      <c r="BR14" s="20">
        <v>5.1956669458815601E-2</v>
      </c>
      <c r="BS14" s="20">
        <v>4.6863698880708599E-2</v>
      </c>
      <c r="BT14" s="20">
        <v>5.3357757249746597E-2</v>
      </c>
      <c r="BU14" s="20">
        <v>5.5547952814555102E-2</v>
      </c>
      <c r="BV14" s="20"/>
      <c r="BW14" s="20">
        <v>4.4780546030975303E-2</v>
      </c>
      <c r="BX14" s="20">
        <v>4.00092618095318E-2</v>
      </c>
      <c r="BY14" s="20">
        <v>3.9635762342005797E-2</v>
      </c>
      <c r="BZ14" s="20">
        <v>4.7516037990914403E-2</v>
      </c>
      <c r="CA14" s="20">
        <v>3.2155330501919703E-2</v>
      </c>
      <c r="CB14" s="20">
        <v>5.73268826933859E-2</v>
      </c>
      <c r="CC14" s="20"/>
      <c r="CD14" s="20">
        <v>1.58937773145157E-2</v>
      </c>
      <c r="CE14" s="20">
        <v>1.7014127513456399E-2</v>
      </c>
      <c r="CF14" s="20">
        <v>7.2095414921995504E-2</v>
      </c>
      <c r="CG14" s="20">
        <v>4.4641665458546101E-2</v>
      </c>
      <c r="CH14" s="20"/>
      <c r="CI14" s="20">
        <v>4.8994163934918698E-2</v>
      </c>
      <c r="CJ14" s="20">
        <v>2.9992633681670801E-2</v>
      </c>
      <c r="CK14" s="20">
        <v>3.6476694954131902E-2</v>
      </c>
      <c r="CL14" s="20">
        <v>9.6508613604828694E-2</v>
      </c>
      <c r="CM14" s="20"/>
      <c r="CN14" s="20">
        <v>2.1592857487346701E-2</v>
      </c>
      <c r="CO14" s="20">
        <v>4.20524364751712E-2</v>
      </c>
      <c r="CP14" s="20"/>
      <c r="CQ14" s="20">
        <v>0</v>
      </c>
      <c r="CR14" s="20">
        <v>4.3350896354670099E-2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1124</v>
      </c>
      <c r="D7" s="10">
        <v>559</v>
      </c>
      <c r="E7" s="10">
        <v>564</v>
      </c>
      <c r="F7" s="10"/>
      <c r="G7" s="10">
        <v>117</v>
      </c>
      <c r="H7" s="10">
        <v>173</v>
      </c>
      <c r="I7" s="10">
        <v>176</v>
      </c>
      <c r="J7" s="10">
        <v>213</v>
      </c>
      <c r="K7" s="10">
        <v>174</v>
      </c>
      <c r="L7" s="10">
        <v>271</v>
      </c>
      <c r="M7" s="10"/>
      <c r="N7" s="10">
        <v>312</v>
      </c>
      <c r="O7" s="10">
        <v>274</v>
      </c>
      <c r="P7" s="10">
        <v>247</v>
      </c>
      <c r="Q7" s="10">
        <v>287</v>
      </c>
      <c r="R7" s="10"/>
      <c r="S7" s="10">
        <v>171</v>
      </c>
      <c r="T7" s="10">
        <v>150</v>
      </c>
      <c r="U7" s="10">
        <v>94</v>
      </c>
      <c r="V7" s="10">
        <v>108</v>
      </c>
      <c r="W7" s="10">
        <v>82</v>
      </c>
      <c r="X7" s="10">
        <v>98</v>
      </c>
      <c r="Y7" s="10">
        <v>94</v>
      </c>
      <c r="Z7" s="10">
        <v>40</v>
      </c>
      <c r="AA7" s="10">
        <v>116</v>
      </c>
      <c r="AB7" s="10">
        <v>91</v>
      </c>
      <c r="AC7" s="10">
        <v>50</v>
      </c>
      <c r="AD7" s="10">
        <v>30</v>
      </c>
      <c r="AE7" s="10"/>
      <c r="AF7" s="10">
        <v>226</v>
      </c>
      <c r="AG7" s="10">
        <v>364</v>
      </c>
      <c r="AH7" s="10">
        <v>106</v>
      </c>
      <c r="AI7" s="10">
        <v>139</v>
      </c>
      <c r="AJ7" s="10">
        <v>76</v>
      </c>
      <c r="AK7" s="10"/>
      <c r="AL7" s="10">
        <v>267</v>
      </c>
      <c r="AM7" s="10">
        <v>211</v>
      </c>
      <c r="AN7" s="10">
        <v>109</v>
      </c>
      <c r="AO7" s="10">
        <v>241</v>
      </c>
      <c r="AP7" s="10">
        <v>82</v>
      </c>
      <c r="AQ7" s="10">
        <v>94</v>
      </c>
      <c r="AR7" s="10"/>
      <c r="AS7" s="10">
        <v>259</v>
      </c>
      <c r="AT7" s="10">
        <v>263</v>
      </c>
      <c r="AU7" s="10">
        <v>278</v>
      </c>
      <c r="AV7" s="10">
        <v>143</v>
      </c>
      <c r="AW7" s="10">
        <v>20</v>
      </c>
      <c r="AX7" s="10"/>
      <c r="AY7" s="10">
        <v>9</v>
      </c>
      <c r="AZ7" s="10">
        <v>46</v>
      </c>
      <c r="BA7" s="10">
        <v>81</v>
      </c>
      <c r="BB7" s="10">
        <v>61</v>
      </c>
      <c r="BC7" s="10">
        <v>94</v>
      </c>
      <c r="BD7" s="10">
        <v>112</v>
      </c>
      <c r="BE7" s="10">
        <v>92</v>
      </c>
      <c r="BF7" s="10">
        <v>85</v>
      </c>
      <c r="BG7" s="10">
        <v>80</v>
      </c>
      <c r="BH7" s="10">
        <v>70</v>
      </c>
      <c r="BI7" s="10">
        <v>95</v>
      </c>
      <c r="BJ7" s="10">
        <v>69</v>
      </c>
      <c r="BK7" s="10">
        <v>47</v>
      </c>
      <c r="BL7" s="10">
        <v>24</v>
      </c>
      <c r="BM7" s="10">
        <v>27</v>
      </c>
      <c r="BN7" s="10">
        <v>72</v>
      </c>
      <c r="BO7" s="10"/>
      <c r="BP7" s="10">
        <v>260</v>
      </c>
      <c r="BQ7" s="10">
        <v>326</v>
      </c>
      <c r="BR7" s="10">
        <v>160</v>
      </c>
      <c r="BS7" s="10">
        <v>210</v>
      </c>
      <c r="BT7" s="10">
        <v>115</v>
      </c>
      <c r="BU7" s="10">
        <v>53</v>
      </c>
      <c r="BV7" s="10"/>
      <c r="BW7" s="10">
        <v>469</v>
      </c>
      <c r="BX7" s="10">
        <v>220</v>
      </c>
      <c r="BY7" s="10">
        <v>76</v>
      </c>
      <c r="BZ7" s="10">
        <v>101</v>
      </c>
      <c r="CA7" s="10">
        <v>205</v>
      </c>
      <c r="CB7" s="10">
        <v>45</v>
      </c>
      <c r="CC7" s="10"/>
      <c r="CD7" s="10">
        <v>228</v>
      </c>
      <c r="CE7" s="10">
        <v>199</v>
      </c>
      <c r="CF7" s="10">
        <v>165</v>
      </c>
      <c r="CG7" s="10">
        <v>311</v>
      </c>
      <c r="CH7" s="10"/>
      <c r="CI7" s="10">
        <v>198</v>
      </c>
      <c r="CJ7" s="10">
        <v>218</v>
      </c>
      <c r="CK7" s="10">
        <v>633</v>
      </c>
      <c r="CL7" s="10">
        <v>75</v>
      </c>
      <c r="CM7" s="10"/>
      <c r="CN7" s="10">
        <v>130</v>
      </c>
      <c r="CO7" s="10">
        <v>977</v>
      </c>
      <c r="CP7" s="10"/>
      <c r="CQ7" s="10">
        <v>104</v>
      </c>
      <c r="CR7" s="10">
        <v>931</v>
      </c>
    </row>
    <row r="8" spans="2:96" ht="30" customHeight="1" x14ac:dyDescent="0.3">
      <c r="B8" s="11" t="s">
        <v>19</v>
      </c>
      <c r="C8" s="11">
        <v>1122</v>
      </c>
      <c r="D8" s="11">
        <v>558</v>
      </c>
      <c r="E8" s="11">
        <v>564</v>
      </c>
      <c r="F8" s="11"/>
      <c r="G8" s="11">
        <v>145</v>
      </c>
      <c r="H8" s="11">
        <v>179</v>
      </c>
      <c r="I8" s="11">
        <v>176</v>
      </c>
      <c r="J8" s="11">
        <v>204</v>
      </c>
      <c r="K8" s="11">
        <v>168</v>
      </c>
      <c r="L8" s="11">
        <v>251</v>
      </c>
      <c r="M8" s="11"/>
      <c r="N8" s="11">
        <v>313</v>
      </c>
      <c r="O8" s="11">
        <v>291</v>
      </c>
      <c r="P8" s="11">
        <v>242</v>
      </c>
      <c r="Q8" s="11">
        <v>273</v>
      </c>
      <c r="R8" s="11"/>
      <c r="S8" s="11">
        <v>171</v>
      </c>
      <c r="T8" s="11">
        <v>144</v>
      </c>
      <c r="U8" s="11">
        <v>90</v>
      </c>
      <c r="V8" s="11">
        <v>105</v>
      </c>
      <c r="W8" s="11">
        <v>80</v>
      </c>
      <c r="X8" s="11">
        <v>98</v>
      </c>
      <c r="Y8" s="11">
        <v>88</v>
      </c>
      <c r="Z8" s="11">
        <v>37</v>
      </c>
      <c r="AA8" s="11">
        <v>121</v>
      </c>
      <c r="AB8" s="11">
        <v>96</v>
      </c>
      <c r="AC8" s="11">
        <v>55</v>
      </c>
      <c r="AD8" s="11">
        <v>39</v>
      </c>
      <c r="AE8" s="11"/>
      <c r="AF8" s="11">
        <v>217</v>
      </c>
      <c r="AG8" s="11">
        <v>366</v>
      </c>
      <c r="AH8" s="11">
        <v>104</v>
      </c>
      <c r="AI8" s="11">
        <v>134</v>
      </c>
      <c r="AJ8" s="11">
        <v>77</v>
      </c>
      <c r="AK8" s="11"/>
      <c r="AL8" s="11">
        <v>273</v>
      </c>
      <c r="AM8" s="11">
        <v>205</v>
      </c>
      <c r="AN8" s="11">
        <v>108</v>
      </c>
      <c r="AO8" s="11">
        <v>232</v>
      </c>
      <c r="AP8" s="11">
        <v>85</v>
      </c>
      <c r="AQ8" s="11">
        <v>94</v>
      </c>
      <c r="AR8" s="11"/>
      <c r="AS8" s="11">
        <v>249</v>
      </c>
      <c r="AT8" s="11">
        <v>269</v>
      </c>
      <c r="AU8" s="11">
        <v>284</v>
      </c>
      <c r="AV8" s="11">
        <v>146</v>
      </c>
      <c r="AW8" s="11">
        <v>20</v>
      </c>
      <c r="AX8" s="11"/>
      <c r="AY8" s="11">
        <v>10</v>
      </c>
      <c r="AZ8" s="11">
        <v>45</v>
      </c>
      <c r="BA8" s="11">
        <v>78</v>
      </c>
      <c r="BB8" s="11">
        <v>58</v>
      </c>
      <c r="BC8" s="11">
        <v>93</v>
      </c>
      <c r="BD8" s="11">
        <v>113</v>
      </c>
      <c r="BE8" s="11">
        <v>92</v>
      </c>
      <c r="BF8" s="11">
        <v>83</v>
      </c>
      <c r="BG8" s="11">
        <v>81</v>
      </c>
      <c r="BH8" s="11">
        <v>72</v>
      </c>
      <c r="BI8" s="11">
        <v>95</v>
      </c>
      <c r="BJ8" s="11">
        <v>71</v>
      </c>
      <c r="BK8" s="11">
        <v>47</v>
      </c>
      <c r="BL8" s="11">
        <v>24</v>
      </c>
      <c r="BM8" s="11">
        <v>28</v>
      </c>
      <c r="BN8" s="11">
        <v>74</v>
      </c>
      <c r="BO8" s="11"/>
      <c r="BP8" s="11">
        <v>266</v>
      </c>
      <c r="BQ8" s="11">
        <v>325</v>
      </c>
      <c r="BR8" s="11">
        <v>158</v>
      </c>
      <c r="BS8" s="11">
        <v>207</v>
      </c>
      <c r="BT8" s="11">
        <v>111</v>
      </c>
      <c r="BU8" s="11">
        <v>54</v>
      </c>
      <c r="BV8" s="11"/>
      <c r="BW8" s="11">
        <v>456</v>
      </c>
      <c r="BX8" s="11">
        <v>221</v>
      </c>
      <c r="BY8" s="11">
        <v>75</v>
      </c>
      <c r="BZ8" s="11">
        <v>100</v>
      </c>
      <c r="CA8" s="11">
        <v>210</v>
      </c>
      <c r="CB8" s="11">
        <v>51</v>
      </c>
      <c r="CC8" s="11"/>
      <c r="CD8" s="11">
        <v>241</v>
      </c>
      <c r="CE8" s="11">
        <v>202</v>
      </c>
      <c r="CF8" s="11">
        <v>163</v>
      </c>
      <c r="CG8" s="11">
        <v>302</v>
      </c>
      <c r="CH8" s="11"/>
      <c r="CI8" s="11">
        <v>200</v>
      </c>
      <c r="CJ8" s="11">
        <v>218</v>
      </c>
      <c r="CK8" s="11">
        <v>627</v>
      </c>
      <c r="CL8" s="11">
        <v>77</v>
      </c>
      <c r="CM8" s="11"/>
      <c r="CN8" s="11">
        <v>134</v>
      </c>
      <c r="CO8" s="11">
        <v>971</v>
      </c>
      <c r="CP8" s="11"/>
      <c r="CQ8" s="11">
        <v>107</v>
      </c>
      <c r="CR8" s="11">
        <v>926</v>
      </c>
    </row>
    <row r="9" spans="2:96" x14ac:dyDescent="0.3">
      <c r="B9" s="15" t="s">
        <v>182</v>
      </c>
      <c r="C9" s="14">
        <v>0.17558711766781901</v>
      </c>
      <c r="D9" s="14">
        <v>0.17929939634286901</v>
      </c>
      <c r="E9" s="14">
        <v>0.172199624376941</v>
      </c>
      <c r="F9" s="14"/>
      <c r="G9" s="14">
        <v>0.13195757831843399</v>
      </c>
      <c r="H9" s="14">
        <v>7.6810851853524306E-2</v>
      </c>
      <c r="I9" s="14">
        <v>0.164801588072161</v>
      </c>
      <c r="J9" s="14">
        <v>0.20796631426824999</v>
      </c>
      <c r="K9" s="14">
        <v>0.22297735395082</v>
      </c>
      <c r="L9" s="14">
        <v>0.22068800687383</v>
      </c>
      <c r="M9" s="14"/>
      <c r="N9" s="14">
        <v>9.2311774959316695E-2</v>
      </c>
      <c r="O9" s="14">
        <v>0.207927978146632</v>
      </c>
      <c r="P9" s="14">
        <v>0.22668222485131001</v>
      </c>
      <c r="Q9" s="14">
        <v>0.182815138474478</v>
      </c>
      <c r="R9" s="14"/>
      <c r="S9" s="14">
        <v>0.10962173598561099</v>
      </c>
      <c r="T9" s="14">
        <v>0.122150774434638</v>
      </c>
      <c r="U9" s="14">
        <v>0.17951422460781699</v>
      </c>
      <c r="V9" s="14">
        <v>0.24124248792833899</v>
      </c>
      <c r="W9" s="14">
        <v>0.18324709078389001</v>
      </c>
      <c r="X9" s="14">
        <v>0.22751806279247699</v>
      </c>
      <c r="Y9" s="14">
        <v>0.14504616034097201</v>
      </c>
      <c r="Z9" s="14">
        <v>0.19669326306313101</v>
      </c>
      <c r="AA9" s="14">
        <v>0.186520313327772</v>
      </c>
      <c r="AB9" s="14">
        <v>0.228047929056369</v>
      </c>
      <c r="AC9" s="14">
        <v>0.23618230853762001</v>
      </c>
      <c r="AD9" s="14">
        <v>0.13129724007848001</v>
      </c>
      <c r="AE9" s="14"/>
      <c r="AF9" s="14">
        <v>0.21576453450677699</v>
      </c>
      <c r="AG9" s="14">
        <v>7.3855257034426594E-2</v>
      </c>
      <c r="AH9" s="14">
        <v>0.134392564023362</v>
      </c>
      <c r="AI9" s="14">
        <v>0.39446550824059001</v>
      </c>
      <c r="AJ9" s="14">
        <v>0.210772221744184</v>
      </c>
      <c r="AK9" s="14"/>
      <c r="AL9" s="14">
        <v>4.3185856117258503E-2</v>
      </c>
      <c r="AM9" s="14">
        <v>0.201049477831824</v>
      </c>
      <c r="AN9" s="14">
        <v>0.11102472890585401</v>
      </c>
      <c r="AO9" s="14">
        <v>0.36688041350718897</v>
      </c>
      <c r="AP9" s="14">
        <v>0.22452073479748</v>
      </c>
      <c r="AQ9" s="14">
        <v>7.8659259930460607E-2</v>
      </c>
      <c r="AR9" s="14"/>
      <c r="AS9" s="14">
        <v>0.21710951004527099</v>
      </c>
      <c r="AT9" s="14">
        <v>0.191856574435328</v>
      </c>
      <c r="AU9" s="14">
        <v>0.13501969475828601</v>
      </c>
      <c r="AV9" s="14">
        <v>0.10836144217285699</v>
      </c>
      <c r="AW9" s="14">
        <v>5.3496433452165898E-2</v>
      </c>
      <c r="AX9" s="14"/>
      <c r="AY9" s="14">
        <v>0.38782284833908798</v>
      </c>
      <c r="AZ9" s="14">
        <v>0.24988457489726701</v>
      </c>
      <c r="BA9" s="14">
        <v>0.20634873328603401</v>
      </c>
      <c r="BB9" s="14">
        <v>0.12851166945694001</v>
      </c>
      <c r="BC9" s="14">
        <v>0.17423719850967601</v>
      </c>
      <c r="BD9" s="14">
        <v>0.23324940046447701</v>
      </c>
      <c r="BE9" s="14">
        <v>0.174083180265244</v>
      </c>
      <c r="BF9" s="14">
        <v>0.22225839002410999</v>
      </c>
      <c r="BG9" s="14">
        <v>0.16659730164801401</v>
      </c>
      <c r="BH9" s="14">
        <v>0.15845400841058399</v>
      </c>
      <c r="BI9" s="14">
        <v>0.12735691523029</v>
      </c>
      <c r="BJ9" s="14">
        <v>0.20027716413178401</v>
      </c>
      <c r="BK9" s="14">
        <v>0.26609570016295903</v>
      </c>
      <c r="BL9" s="14">
        <v>0.12907886090155901</v>
      </c>
      <c r="BM9" s="14">
        <v>7.7947082330404704E-2</v>
      </c>
      <c r="BN9" s="14">
        <v>6.7512928635640998E-2</v>
      </c>
      <c r="BO9" s="14"/>
      <c r="BP9" s="14">
        <v>0.12866630937610199</v>
      </c>
      <c r="BQ9" s="14">
        <v>0.15130932775127501</v>
      </c>
      <c r="BR9" s="14">
        <v>0.17282461871811799</v>
      </c>
      <c r="BS9" s="14">
        <v>0.23042614037491699</v>
      </c>
      <c r="BT9" s="14">
        <v>0.22347956063027699</v>
      </c>
      <c r="BU9" s="14">
        <v>0.25207306751209302</v>
      </c>
      <c r="BV9" s="14"/>
      <c r="BW9" s="14">
        <v>0.190759661803549</v>
      </c>
      <c r="BX9" s="14">
        <v>0.17186418928361299</v>
      </c>
      <c r="BY9" s="14">
        <v>0.235441811572909</v>
      </c>
      <c r="BZ9" s="14">
        <v>0.21257444289472899</v>
      </c>
      <c r="CA9" s="14">
        <v>0.10680048905218199</v>
      </c>
      <c r="CB9" s="14">
        <v>0.19256626892602099</v>
      </c>
      <c r="CC9" s="14"/>
      <c r="CD9" s="14">
        <v>0.107984836272309</v>
      </c>
      <c r="CE9" s="14">
        <v>0.14952992655269501</v>
      </c>
      <c r="CF9" s="14">
        <v>0.25360629348480002</v>
      </c>
      <c r="CG9" s="14">
        <v>0.214136844848276</v>
      </c>
      <c r="CH9" s="14"/>
      <c r="CI9" s="14">
        <v>0.17772080635832399</v>
      </c>
      <c r="CJ9" s="14">
        <v>0.15027322395637199</v>
      </c>
      <c r="CK9" s="14">
        <v>0.18306969417806601</v>
      </c>
      <c r="CL9" s="14">
        <v>0.18075469047989601</v>
      </c>
      <c r="CM9" s="14"/>
      <c r="CN9" s="14">
        <v>0.118157872620356</v>
      </c>
      <c r="CO9" s="14">
        <v>0.18156079157389199</v>
      </c>
      <c r="CP9" s="14"/>
      <c r="CQ9" s="14">
        <v>0.15798406577018601</v>
      </c>
      <c r="CR9" s="14">
        <v>0.17943566201285599</v>
      </c>
    </row>
    <row r="10" spans="2:96" x14ac:dyDescent="0.3">
      <c r="B10" s="15" t="s">
        <v>183</v>
      </c>
      <c r="C10" s="14">
        <v>0.26270484390301801</v>
      </c>
      <c r="D10" s="14">
        <v>0.25636981664300001</v>
      </c>
      <c r="E10" s="14">
        <v>0.26940104068661103</v>
      </c>
      <c r="F10" s="14"/>
      <c r="G10" s="14">
        <v>0.22836056646542099</v>
      </c>
      <c r="H10" s="14">
        <v>0.231984189803596</v>
      </c>
      <c r="I10" s="14">
        <v>0.27540656520275397</v>
      </c>
      <c r="J10" s="14">
        <v>0.26803033383570901</v>
      </c>
      <c r="K10" s="14">
        <v>0.29980040624779197</v>
      </c>
      <c r="L10" s="14">
        <v>0.26637282571486298</v>
      </c>
      <c r="M10" s="14"/>
      <c r="N10" s="14">
        <v>0.26059177349375701</v>
      </c>
      <c r="O10" s="14">
        <v>0.26448000586328202</v>
      </c>
      <c r="P10" s="14">
        <v>0.28808078079476501</v>
      </c>
      <c r="Q10" s="14">
        <v>0.24471742791117701</v>
      </c>
      <c r="R10" s="14"/>
      <c r="S10" s="14">
        <v>0.23147694983556799</v>
      </c>
      <c r="T10" s="14">
        <v>0.30466606201005603</v>
      </c>
      <c r="U10" s="14">
        <v>0.35183256694619902</v>
      </c>
      <c r="V10" s="14">
        <v>0.17555264907493001</v>
      </c>
      <c r="W10" s="14">
        <v>0.246125219226453</v>
      </c>
      <c r="X10" s="14">
        <v>0.22243939330352799</v>
      </c>
      <c r="Y10" s="14">
        <v>0.29571658749329399</v>
      </c>
      <c r="Z10" s="14">
        <v>0.20140820234211701</v>
      </c>
      <c r="AA10" s="14">
        <v>0.23330884367679799</v>
      </c>
      <c r="AB10" s="14">
        <v>0.341638223602103</v>
      </c>
      <c r="AC10" s="14">
        <v>0.25926665480503402</v>
      </c>
      <c r="AD10" s="14">
        <v>0.293422058692763</v>
      </c>
      <c r="AE10" s="14"/>
      <c r="AF10" s="14">
        <v>0.34234013645885902</v>
      </c>
      <c r="AG10" s="14">
        <v>0.205521097035061</v>
      </c>
      <c r="AH10" s="14">
        <v>0.27460350063530398</v>
      </c>
      <c r="AI10" s="14">
        <v>0.218555604015643</v>
      </c>
      <c r="AJ10" s="14">
        <v>0.26522404210432798</v>
      </c>
      <c r="AK10" s="14"/>
      <c r="AL10" s="14">
        <v>0.144177677703618</v>
      </c>
      <c r="AM10" s="14">
        <v>0.31811607117796498</v>
      </c>
      <c r="AN10" s="14">
        <v>0.267564778475537</v>
      </c>
      <c r="AO10" s="14">
        <v>0.30365184454272298</v>
      </c>
      <c r="AP10" s="14">
        <v>0.23191770383256499</v>
      </c>
      <c r="AQ10" s="14">
        <v>0.35283742662026102</v>
      </c>
      <c r="AR10" s="14"/>
      <c r="AS10" s="14">
        <v>0.25827628205064301</v>
      </c>
      <c r="AT10" s="14">
        <v>0.28996328928799497</v>
      </c>
      <c r="AU10" s="14">
        <v>0.26763023747145998</v>
      </c>
      <c r="AV10" s="14">
        <v>0.193592872585618</v>
      </c>
      <c r="AW10" s="14">
        <v>0.19458885043101001</v>
      </c>
      <c r="AX10" s="14"/>
      <c r="AY10" s="14">
        <v>0</v>
      </c>
      <c r="AZ10" s="14">
        <v>0.17143871304354499</v>
      </c>
      <c r="BA10" s="14">
        <v>0.28073595131894402</v>
      </c>
      <c r="BB10" s="14">
        <v>0.31999521464154601</v>
      </c>
      <c r="BC10" s="14">
        <v>0.236412702067887</v>
      </c>
      <c r="BD10" s="14">
        <v>0.19625619456259599</v>
      </c>
      <c r="BE10" s="14">
        <v>0.37439704678275498</v>
      </c>
      <c r="BF10" s="14">
        <v>0.18994270280772099</v>
      </c>
      <c r="BG10" s="14">
        <v>0.32336831295253199</v>
      </c>
      <c r="BH10" s="14">
        <v>0.24594255592948</v>
      </c>
      <c r="BI10" s="14">
        <v>0.29826973804615797</v>
      </c>
      <c r="BJ10" s="14">
        <v>0.20491365524900601</v>
      </c>
      <c r="BK10" s="14">
        <v>0.17119775768491799</v>
      </c>
      <c r="BL10" s="14">
        <v>0.37344436226628802</v>
      </c>
      <c r="BM10" s="14">
        <v>0.28881237916085001</v>
      </c>
      <c r="BN10" s="14">
        <v>0.26933046921936399</v>
      </c>
      <c r="BO10" s="14"/>
      <c r="BP10" s="14">
        <v>0.17601110540598</v>
      </c>
      <c r="BQ10" s="14">
        <v>0.278425288880289</v>
      </c>
      <c r="BR10" s="14">
        <v>0.28450101018584101</v>
      </c>
      <c r="BS10" s="14">
        <v>0.31325309941993501</v>
      </c>
      <c r="BT10" s="14">
        <v>0.31594487195988602</v>
      </c>
      <c r="BU10" s="14">
        <v>0.22787516463687901</v>
      </c>
      <c r="BV10" s="14"/>
      <c r="BW10" s="14">
        <v>0.24602377448245399</v>
      </c>
      <c r="BX10" s="14">
        <v>0.34174211088561501</v>
      </c>
      <c r="BY10" s="14">
        <v>0.203481606583891</v>
      </c>
      <c r="BZ10" s="14">
        <v>0.22988862261187701</v>
      </c>
      <c r="CA10" s="14">
        <v>0.22717901667155899</v>
      </c>
      <c r="CB10" s="14">
        <v>0.37891128036683203</v>
      </c>
      <c r="CC10" s="14"/>
      <c r="CD10" s="14">
        <v>0.25141776387425802</v>
      </c>
      <c r="CE10" s="14">
        <v>0.240962490056015</v>
      </c>
      <c r="CF10" s="14">
        <v>0.220370626017039</v>
      </c>
      <c r="CG10" s="14">
        <v>0.29847448944770499</v>
      </c>
      <c r="CH10" s="14"/>
      <c r="CI10" s="14">
        <v>0.30451599509428601</v>
      </c>
      <c r="CJ10" s="14">
        <v>0.26093591714121001</v>
      </c>
      <c r="CK10" s="14">
        <v>0.25158952259717898</v>
      </c>
      <c r="CL10" s="14">
        <v>0.249483127979133</v>
      </c>
      <c r="CM10" s="14"/>
      <c r="CN10" s="14">
        <v>0.24534925600719901</v>
      </c>
      <c r="CO10" s="14">
        <v>0.26481678387525798</v>
      </c>
      <c r="CP10" s="14"/>
      <c r="CQ10" s="14">
        <v>0.226028118602739</v>
      </c>
      <c r="CR10" s="14">
        <v>0.26096137812008202</v>
      </c>
    </row>
    <row r="11" spans="2:96" x14ac:dyDescent="0.3">
      <c r="B11" s="15" t="s">
        <v>184</v>
      </c>
      <c r="C11" s="14">
        <v>0.29662011155930901</v>
      </c>
      <c r="D11" s="14">
        <v>0.29597120926890802</v>
      </c>
      <c r="E11" s="14">
        <v>0.29611720275329401</v>
      </c>
      <c r="F11" s="14"/>
      <c r="G11" s="14">
        <v>0.29301693674281298</v>
      </c>
      <c r="H11" s="14">
        <v>0.27986676764430002</v>
      </c>
      <c r="I11" s="14">
        <v>0.24153319847834501</v>
      </c>
      <c r="J11" s="14">
        <v>0.31237298995763702</v>
      </c>
      <c r="K11" s="14">
        <v>0.29816483534242999</v>
      </c>
      <c r="L11" s="14">
        <v>0.33538167184877699</v>
      </c>
      <c r="M11" s="14"/>
      <c r="N11" s="14">
        <v>0.32838498904659902</v>
      </c>
      <c r="O11" s="14">
        <v>0.28642847770324598</v>
      </c>
      <c r="P11" s="14">
        <v>0.246068021484359</v>
      </c>
      <c r="Q11" s="14">
        <v>0.31634434391979099</v>
      </c>
      <c r="R11" s="14"/>
      <c r="S11" s="14">
        <v>0.26470495995273502</v>
      </c>
      <c r="T11" s="14">
        <v>0.339057828170928</v>
      </c>
      <c r="U11" s="14">
        <v>0.24041983833091701</v>
      </c>
      <c r="V11" s="14">
        <v>0.31574995463544597</v>
      </c>
      <c r="W11" s="14">
        <v>0.33818258893979902</v>
      </c>
      <c r="X11" s="14">
        <v>0.30219033763390402</v>
      </c>
      <c r="Y11" s="14">
        <v>0.36475288938144801</v>
      </c>
      <c r="Z11" s="14">
        <v>0.30243059490597302</v>
      </c>
      <c r="AA11" s="14">
        <v>0.25616680064505598</v>
      </c>
      <c r="AB11" s="14">
        <v>0.25528490382814301</v>
      </c>
      <c r="AC11" s="14">
        <v>0.240371303500624</v>
      </c>
      <c r="AD11" s="14">
        <v>0.40518419224213198</v>
      </c>
      <c r="AE11" s="14"/>
      <c r="AF11" s="14">
        <v>0.269763530433133</v>
      </c>
      <c r="AG11" s="14">
        <v>0.36621883604580202</v>
      </c>
      <c r="AH11" s="14">
        <v>0.30576113002870903</v>
      </c>
      <c r="AI11" s="14">
        <v>0.21042439062329199</v>
      </c>
      <c r="AJ11" s="14">
        <v>0.28183475665908803</v>
      </c>
      <c r="AK11" s="14"/>
      <c r="AL11" s="14">
        <v>0.33093742296193401</v>
      </c>
      <c r="AM11" s="14">
        <v>0.26555342895863998</v>
      </c>
      <c r="AN11" s="14">
        <v>0.41456032745020499</v>
      </c>
      <c r="AO11" s="14">
        <v>0.225209948783263</v>
      </c>
      <c r="AP11" s="14">
        <v>0.29306801284372702</v>
      </c>
      <c r="AQ11" s="14">
        <v>0.33296025867408502</v>
      </c>
      <c r="AR11" s="14"/>
      <c r="AS11" s="14">
        <v>0.324394212532927</v>
      </c>
      <c r="AT11" s="14">
        <v>0.26037776285160602</v>
      </c>
      <c r="AU11" s="14">
        <v>0.30722697511142799</v>
      </c>
      <c r="AV11" s="14">
        <v>0.31196246895387197</v>
      </c>
      <c r="AW11" s="14">
        <v>0.25044922140283199</v>
      </c>
      <c r="AX11" s="14"/>
      <c r="AY11" s="14">
        <v>0.46018277229211302</v>
      </c>
      <c r="AZ11" s="14">
        <v>0.209563169501959</v>
      </c>
      <c r="BA11" s="14">
        <v>0.28116797072378602</v>
      </c>
      <c r="BB11" s="14">
        <v>0.33361504152590599</v>
      </c>
      <c r="BC11" s="14">
        <v>0.36470173965399599</v>
      </c>
      <c r="BD11" s="14">
        <v>0.36887638867044198</v>
      </c>
      <c r="BE11" s="14">
        <v>0.24130429873409701</v>
      </c>
      <c r="BF11" s="14">
        <v>0.34289262070484</v>
      </c>
      <c r="BG11" s="14">
        <v>0.24614984823913399</v>
      </c>
      <c r="BH11" s="14">
        <v>0.30474616427519502</v>
      </c>
      <c r="BI11" s="14">
        <v>0.282155682372906</v>
      </c>
      <c r="BJ11" s="14">
        <v>0.269573231460216</v>
      </c>
      <c r="BK11" s="14">
        <v>0.36726511569144299</v>
      </c>
      <c r="BL11" s="14">
        <v>0.23504661913837399</v>
      </c>
      <c r="BM11" s="14">
        <v>0.35609696458146201</v>
      </c>
      <c r="BN11" s="14">
        <v>0.22814110267207899</v>
      </c>
      <c r="BO11" s="14"/>
      <c r="BP11" s="14">
        <v>0.29208640011405301</v>
      </c>
      <c r="BQ11" s="14">
        <v>0.33851829271377598</v>
      </c>
      <c r="BR11" s="14">
        <v>0.27733408275035398</v>
      </c>
      <c r="BS11" s="14">
        <v>0.243982010235441</v>
      </c>
      <c r="BT11" s="14">
        <v>0.29326447900449898</v>
      </c>
      <c r="BU11" s="14">
        <v>0.331965481232874</v>
      </c>
      <c r="BV11" s="14"/>
      <c r="BW11" s="14">
        <v>0.321902752903793</v>
      </c>
      <c r="BX11" s="14">
        <v>0.25716426617649002</v>
      </c>
      <c r="BY11" s="14">
        <v>0.337231106530063</v>
      </c>
      <c r="BZ11" s="14">
        <v>0.266570996866204</v>
      </c>
      <c r="CA11" s="14">
        <v>0.30949483265307498</v>
      </c>
      <c r="CB11" s="14">
        <v>0.16031002583676901</v>
      </c>
      <c r="CC11" s="14"/>
      <c r="CD11" s="14">
        <v>0.27589648267497702</v>
      </c>
      <c r="CE11" s="14">
        <v>0.29863651707233901</v>
      </c>
      <c r="CF11" s="14">
        <v>0.29715267347660601</v>
      </c>
      <c r="CG11" s="14">
        <v>0.29764808188747</v>
      </c>
      <c r="CH11" s="14"/>
      <c r="CI11" s="14">
        <v>0.248879237880167</v>
      </c>
      <c r="CJ11" s="14">
        <v>0.33795056794491601</v>
      </c>
      <c r="CK11" s="14">
        <v>0.30050291802332701</v>
      </c>
      <c r="CL11" s="14">
        <v>0.27215665456916499</v>
      </c>
      <c r="CM11" s="14"/>
      <c r="CN11" s="14">
        <v>0.28221016715074598</v>
      </c>
      <c r="CO11" s="14">
        <v>0.30096585590853098</v>
      </c>
      <c r="CP11" s="14"/>
      <c r="CQ11" s="14">
        <v>0.28307734209166002</v>
      </c>
      <c r="CR11" s="14">
        <v>0.29972534247761701</v>
      </c>
    </row>
    <row r="12" spans="2:96" x14ac:dyDescent="0.3">
      <c r="B12" s="15" t="s">
        <v>185</v>
      </c>
      <c r="C12" s="14">
        <v>0.150364588848826</v>
      </c>
      <c r="D12" s="14">
        <v>0.17272736672887101</v>
      </c>
      <c r="E12" s="14">
        <v>0.128481246055732</v>
      </c>
      <c r="F12" s="14"/>
      <c r="G12" s="14">
        <v>0.25211587570653998</v>
      </c>
      <c r="H12" s="14">
        <v>0.27382700063618098</v>
      </c>
      <c r="I12" s="14">
        <v>0.20208945961952099</v>
      </c>
      <c r="J12" s="14">
        <v>0.12573156833621099</v>
      </c>
      <c r="K12" s="14">
        <v>5.6652807131923402E-2</v>
      </c>
      <c r="L12" s="14">
        <v>5.0086540082822997E-2</v>
      </c>
      <c r="M12" s="14"/>
      <c r="N12" s="14">
        <v>0.20670435251923699</v>
      </c>
      <c r="O12" s="14">
        <v>0.12968098287528701</v>
      </c>
      <c r="P12" s="14">
        <v>0.12868978830750599</v>
      </c>
      <c r="Q12" s="14">
        <v>0.12934409378744499</v>
      </c>
      <c r="R12" s="14"/>
      <c r="S12" s="14">
        <v>0.271140940507336</v>
      </c>
      <c r="T12" s="14">
        <v>8.9648559131208005E-2</v>
      </c>
      <c r="U12" s="14">
        <v>8.3926695126689294E-2</v>
      </c>
      <c r="V12" s="14">
        <v>0.193723345553202</v>
      </c>
      <c r="W12" s="14">
        <v>9.0711333681662107E-2</v>
      </c>
      <c r="X12" s="14">
        <v>0.111905700094463</v>
      </c>
      <c r="Y12" s="14">
        <v>0.13192669022018499</v>
      </c>
      <c r="Z12" s="14">
        <v>0.17809343122069099</v>
      </c>
      <c r="AA12" s="14">
        <v>0.21626966957487501</v>
      </c>
      <c r="AB12" s="14">
        <v>9.8479960611696504E-2</v>
      </c>
      <c r="AC12" s="14">
        <v>0.126325868094601</v>
      </c>
      <c r="AD12" s="14">
        <v>7.3720643173771E-2</v>
      </c>
      <c r="AE12" s="14"/>
      <c r="AF12" s="14">
        <v>8.5807959246839496E-2</v>
      </c>
      <c r="AG12" s="14">
        <v>0.245311088558896</v>
      </c>
      <c r="AH12" s="14">
        <v>0.13931935564539799</v>
      </c>
      <c r="AI12" s="14">
        <v>9.0513062291531499E-2</v>
      </c>
      <c r="AJ12" s="14">
        <v>0.16439386124908001</v>
      </c>
      <c r="AK12" s="14"/>
      <c r="AL12" s="14">
        <v>0.33138680758693101</v>
      </c>
      <c r="AM12" s="14">
        <v>0.108823428021732</v>
      </c>
      <c r="AN12" s="14">
        <v>0.126480255657481</v>
      </c>
      <c r="AO12" s="14">
        <v>5.6285890992738903E-2</v>
      </c>
      <c r="AP12" s="14">
        <v>0.14536859159742899</v>
      </c>
      <c r="AQ12" s="14">
        <v>6.1872728431437103E-2</v>
      </c>
      <c r="AR12" s="14"/>
      <c r="AS12" s="14">
        <v>8.6850900306378098E-2</v>
      </c>
      <c r="AT12" s="14">
        <v>0.139807516797188</v>
      </c>
      <c r="AU12" s="14">
        <v>0.17959206724663301</v>
      </c>
      <c r="AV12" s="14">
        <v>0.24732230802381799</v>
      </c>
      <c r="AW12" s="14">
        <v>0.24802841938298001</v>
      </c>
      <c r="AX12" s="14"/>
      <c r="AY12" s="14">
        <v>0.151994379368799</v>
      </c>
      <c r="AZ12" s="14">
        <v>0.147486957426336</v>
      </c>
      <c r="BA12" s="14">
        <v>0.117767559497426</v>
      </c>
      <c r="BB12" s="14">
        <v>9.3329076127373997E-2</v>
      </c>
      <c r="BC12" s="14">
        <v>0.120920140857253</v>
      </c>
      <c r="BD12" s="14">
        <v>0.11761944226398</v>
      </c>
      <c r="BE12" s="14">
        <v>0.169802149474858</v>
      </c>
      <c r="BF12" s="14">
        <v>0.141426624890436</v>
      </c>
      <c r="BG12" s="14">
        <v>0.17675240750231799</v>
      </c>
      <c r="BH12" s="14">
        <v>0.222264405810434</v>
      </c>
      <c r="BI12" s="14">
        <v>0.18030624190838901</v>
      </c>
      <c r="BJ12" s="14">
        <v>0.148168461145536</v>
      </c>
      <c r="BK12" s="14">
        <v>6.3706399901209895E-2</v>
      </c>
      <c r="BL12" s="14">
        <v>0.17153834946903701</v>
      </c>
      <c r="BM12" s="14">
        <v>0.178786012465459</v>
      </c>
      <c r="BN12" s="14">
        <v>0.28805605196949402</v>
      </c>
      <c r="BO12" s="14"/>
      <c r="BP12" s="14">
        <v>0.27927727152299398</v>
      </c>
      <c r="BQ12" s="14">
        <v>0.13191226958713001</v>
      </c>
      <c r="BR12" s="14">
        <v>0.126326663181485</v>
      </c>
      <c r="BS12" s="14">
        <v>0.101267987677303</v>
      </c>
      <c r="BT12" s="14">
        <v>6.3541503615407696E-2</v>
      </c>
      <c r="BU12" s="14">
        <v>6.3491569865234507E-2</v>
      </c>
      <c r="BV12" s="14"/>
      <c r="BW12" s="14">
        <v>0.11855394534206699</v>
      </c>
      <c r="BX12" s="14">
        <v>0.13070275653355101</v>
      </c>
      <c r="BY12" s="14">
        <v>9.3529475082191907E-2</v>
      </c>
      <c r="BZ12" s="14">
        <v>0.16493775252440801</v>
      </c>
      <c r="CA12" s="14">
        <v>0.26213242767915201</v>
      </c>
      <c r="CB12" s="14">
        <v>9.5063316178300106E-2</v>
      </c>
      <c r="CC12" s="14"/>
      <c r="CD12" s="14">
        <v>0.28971824333896101</v>
      </c>
      <c r="CE12" s="14">
        <v>0.191551849498902</v>
      </c>
      <c r="CF12" s="14">
        <v>5.9984779554664303E-2</v>
      </c>
      <c r="CG12" s="14">
        <v>0.104128268510687</v>
      </c>
      <c r="CH12" s="14"/>
      <c r="CI12" s="14">
        <v>0.152295530118367</v>
      </c>
      <c r="CJ12" s="14">
        <v>0.17157668988175701</v>
      </c>
      <c r="CK12" s="14">
        <v>0.149882277100513</v>
      </c>
      <c r="CL12" s="14">
        <v>8.9181188708205503E-2</v>
      </c>
      <c r="CM12" s="14"/>
      <c r="CN12" s="14">
        <v>0.27559587661057999</v>
      </c>
      <c r="CO12" s="14">
        <v>0.132826515528253</v>
      </c>
      <c r="CP12" s="14"/>
      <c r="CQ12" s="14">
        <v>0.22244592417253101</v>
      </c>
      <c r="CR12" s="14">
        <v>0.14165851697465801</v>
      </c>
    </row>
    <row r="13" spans="2:96" x14ac:dyDescent="0.3">
      <c r="B13" s="15" t="s">
        <v>186</v>
      </c>
      <c r="C13" s="14">
        <v>3.0774639910043099E-2</v>
      </c>
      <c r="D13" s="14">
        <v>3.9569938620856102E-2</v>
      </c>
      <c r="E13" s="14">
        <v>2.2121731076426399E-2</v>
      </c>
      <c r="F13" s="14"/>
      <c r="G13" s="14">
        <v>4.5587611749507803E-2</v>
      </c>
      <c r="H13" s="14">
        <v>8.1036806295622502E-2</v>
      </c>
      <c r="I13" s="14">
        <v>3.3634931474403197E-2</v>
      </c>
      <c r="J13" s="14">
        <v>1.81366610233803E-2</v>
      </c>
      <c r="K13" s="14">
        <v>1.1889240251475501E-2</v>
      </c>
      <c r="L13" s="14">
        <v>7.30932250285955E-3</v>
      </c>
      <c r="M13" s="14"/>
      <c r="N13" s="14">
        <v>5.3801407289684799E-2</v>
      </c>
      <c r="O13" s="14">
        <v>3.4904294341921001E-2</v>
      </c>
      <c r="P13" s="14">
        <v>1.9680743351373702E-2</v>
      </c>
      <c r="Q13" s="14">
        <v>1.02927072000163E-2</v>
      </c>
      <c r="R13" s="14"/>
      <c r="S13" s="14">
        <v>5.07887383344982E-2</v>
      </c>
      <c r="T13" s="14">
        <v>2.0557245779667398E-2</v>
      </c>
      <c r="U13" s="14">
        <v>4.3402412196688799E-2</v>
      </c>
      <c r="V13" s="14">
        <v>9.1323871389116795E-3</v>
      </c>
      <c r="W13" s="14">
        <v>6.4483213257482297E-2</v>
      </c>
      <c r="X13" s="14">
        <v>1.9434267966855899E-2</v>
      </c>
      <c r="Y13" s="14">
        <v>1.1540959506241099E-2</v>
      </c>
      <c r="Z13" s="14">
        <v>5.0682949134782898E-2</v>
      </c>
      <c r="AA13" s="14">
        <v>3.9946791483787103E-2</v>
      </c>
      <c r="AB13" s="14">
        <v>1.10585121653076E-2</v>
      </c>
      <c r="AC13" s="14">
        <v>4.0704253605769597E-2</v>
      </c>
      <c r="AD13" s="14">
        <v>0</v>
      </c>
      <c r="AE13" s="14"/>
      <c r="AF13" s="14">
        <v>3.1439759601871703E-2</v>
      </c>
      <c r="AG13" s="14">
        <v>5.5573109851445597E-2</v>
      </c>
      <c r="AH13" s="14">
        <v>1.02320248152284E-2</v>
      </c>
      <c r="AI13" s="14">
        <v>1.55970377697871E-2</v>
      </c>
      <c r="AJ13" s="14">
        <v>2.77340894777869E-2</v>
      </c>
      <c r="AK13" s="14"/>
      <c r="AL13" s="14">
        <v>8.2077687979410299E-2</v>
      </c>
      <c r="AM13" s="14">
        <v>3.8667648281355597E-2</v>
      </c>
      <c r="AN13" s="14">
        <v>9.9095241097506108E-3</v>
      </c>
      <c r="AO13" s="14">
        <v>3.8202130812802302E-3</v>
      </c>
      <c r="AP13" s="14">
        <v>2.6211259355947401E-2</v>
      </c>
      <c r="AQ13" s="14">
        <v>0</v>
      </c>
      <c r="AR13" s="14"/>
      <c r="AS13" s="14">
        <v>1.9237115758155801E-2</v>
      </c>
      <c r="AT13" s="14">
        <v>2.5201197608191801E-2</v>
      </c>
      <c r="AU13" s="14">
        <v>2.5282577488193798E-2</v>
      </c>
      <c r="AV13" s="14">
        <v>6.6710056184386093E-2</v>
      </c>
      <c r="AW13" s="14">
        <v>0.20756493745441301</v>
      </c>
      <c r="AX13" s="14"/>
      <c r="AY13" s="14">
        <v>0</v>
      </c>
      <c r="AZ13" s="14">
        <v>6.0203545350309903E-2</v>
      </c>
      <c r="BA13" s="14">
        <v>1.3054587885437599E-2</v>
      </c>
      <c r="BB13" s="14">
        <v>1.51611025706079E-2</v>
      </c>
      <c r="BC13" s="14">
        <v>3.4348218420494299E-2</v>
      </c>
      <c r="BD13" s="14">
        <v>2.5700485222120401E-2</v>
      </c>
      <c r="BE13" s="14">
        <v>2.2082163862396999E-2</v>
      </c>
      <c r="BF13" s="14">
        <v>0</v>
      </c>
      <c r="BG13" s="14">
        <v>1.32949594946183E-2</v>
      </c>
      <c r="BH13" s="14">
        <v>2.7649494378203E-2</v>
      </c>
      <c r="BI13" s="14">
        <v>4.1477399985361603E-2</v>
      </c>
      <c r="BJ13" s="14">
        <v>1.40822937508982E-2</v>
      </c>
      <c r="BK13" s="14">
        <v>4.3312887418993799E-2</v>
      </c>
      <c r="BL13" s="14">
        <v>4.6508379808404401E-2</v>
      </c>
      <c r="BM13" s="14">
        <v>6.2320868276757202E-2</v>
      </c>
      <c r="BN13" s="14">
        <v>0.109355542320086</v>
      </c>
      <c r="BO13" s="14"/>
      <c r="BP13" s="14">
        <v>7.7423054630778296E-2</v>
      </c>
      <c r="BQ13" s="14">
        <v>2.0702532116346099E-2</v>
      </c>
      <c r="BR13" s="14">
        <v>2.0182966744167401E-2</v>
      </c>
      <c r="BS13" s="14">
        <v>1.01042579369491E-2</v>
      </c>
      <c r="BT13" s="14">
        <v>1.7030492832240202E-2</v>
      </c>
      <c r="BU13" s="14">
        <v>0</v>
      </c>
      <c r="BV13" s="14"/>
      <c r="BW13" s="14">
        <v>2.5573508877700001E-2</v>
      </c>
      <c r="BX13" s="14">
        <v>4.0972298156681401E-2</v>
      </c>
      <c r="BY13" s="14">
        <v>1.3705960424537899E-2</v>
      </c>
      <c r="BZ13" s="14">
        <v>5.6474166432753201E-2</v>
      </c>
      <c r="CA13" s="14">
        <v>2.4645831447163799E-2</v>
      </c>
      <c r="CB13" s="14">
        <v>3.8718244256544902E-2</v>
      </c>
      <c r="CC13" s="14"/>
      <c r="CD13" s="14">
        <v>3.8483487348032398E-2</v>
      </c>
      <c r="CE13" s="14">
        <v>5.4787490562589497E-2</v>
      </c>
      <c r="CF13" s="14">
        <v>1.65324673562618E-2</v>
      </c>
      <c r="CG13" s="14">
        <v>2.5213359780325299E-2</v>
      </c>
      <c r="CH13" s="14"/>
      <c r="CI13" s="14">
        <v>1.9364088454855301E-2</v>
      </c>
      <c r="CJ13" s="14">
        <v>2.8199676109189501E-2</v>
      </c>
      <c r="CK13" s="14">
        <v>3.6269885379037498E-2</v>
      </c>
      <c r="CL13" s="14">
        <v>2.2979824977849998E-2</v>
      </c>
      <c r="CM13" s="14"/>
      <c r="CN13" s="14">
        <v>3.50259744000627E-2</v>
      </c>
      <c r="CO13" s="14">
        <v>3.07584248093348E-2</v>
      </c>
      <c r="CP13" s="14"/>
      <c r="CQ13" s="14">
        <v>6.2585831973507006E-2</v>
      </c>
      <c r="CR13" s="14">
        <v>3.0080109652230302E-2</v>
      </c>
    </row>
    <row r="14" spans="2:96" x14ac:dyDescent="0.3">
      <c r="B14" s="15" t="s">
        <v>92</v>
      </c>
      <c r="C14" s="20">
        <v>8.3948698110983599E-2</v>
      </c>
      <c r="D14" s="20">
        <v>5.6062272395496403E-2</v>
      </c>
      <c r="E14" s="20">
        <v>0.111679155050995</v>
      </c>
      <c r="F14" s="20"/>
      <c r="G14" s="20">
        <v>4.8961431017283799E-2</v>
      </c>
      <c r="H14" s="20">
        <v>5.6474383766775799E-2</v>
      </c>
      <c r="I14" s="20">
        <v>8.2534257152816301E-2</v>
      </c>
      <c r="J14" s="20">
        <v>6.7762132578811807E-2</v>
      </c>
      <c r="K14" s="20">
        <v>0.11051535707556</v>
      </c>
      <c r="L14" s="20">
        <v>0.120161632976848</v>
      </c>
      <c r="M14" s="20"/>
      <c r="N14" s="20">
        <v>5.8205702691405403E-2</v>
      </c>
      <c r="O14" s="20">
        <v>7.6578261069631406E-2</v>
      </c>
      <c r="P14" s="20">
        <v>9.0798441210687406E-2</v>
      </c>
      <c r="Q14" s="20">
        <v>0.116486288707093</v>
      </c>
      <c r="R14" s="20"/>
      <c r="S14" s="20">
        <v>7.2266675384251203E-2</v>
      </c>
      <c r="T14" s="20">
        <v>0.123919530473503</v>
      </c>
      <c r="U14" s="20">
        <v>0.100904262791688</v>
      </c>
      <c r="V14" s="20">
        <v>6.4599175669171005E-2</v>
      </c>
      <c r="W14" s="20">
        <v>7.7250554110713798E-2</v>
      </c>
      <c r="X14" s="20">
        <v>0.116512238208773</v>
      </c>
      <c r="Y14" s="20">
        <v>5.1016713057859903E-2</v>
      </c>
      <c r="Z14" s="20">
        <v>7.0691559333305204E-2</v>
      </c>
      <c r="AA14" s="20">
        <v>6.7787581291712598E-2</v>
      </c>
      <c r="AB14" s="20">
        <v>6.5490470736380604E-2</v>
      </c>
      <c r="AC14" s="20">
        <v>9.7149611456350801E-2</v>
      </c>
      <c r="AD14" s="20">
        <v>9.6375865812853595E-2</v>
      </c>
      <c r="AE14" s="20"/>
      <c r="AF14" s="20">
        <v>5.488407975252E-2</v>
      </c>
      <c r="AG14" s="20">
        <v>5.3520611474369401E-2</v>
      </c>
      <c r="AH14" s="20">
        <v>0.135691424851999</v>
      </c>
      <c r="AI14" s="20">
        <v>7.0444397059155894E-2</v>
      </c>
      <c r="AJ14" s="20">
        <v>5.0041028765532403E-2</v>
      </c>
      <c r="AK14" s="20"/>
      <c r="AL14" s="20">
        <v>6.8234547650847702E-2</v>
      </c>
      <c r="AM14" s="20">
        <v>6.7789945728482903E-2</v>
      </c>
      <c r="AN14" s="20">
        <v>7.0460385401172401E-2</v>
      </c>
      <c r="AO14" s="20">
        <v>4.4151689092805001E-2</v>
      </c>
      <c r="AP14" s="20">
        <v>7.8913697572852007E-2</v>
      </c>
      <c r="AQ14" s="20">
        <v>0.17367032634375601</v>
      </c>
      <c r="AR14" s="20"/>
      <c r="AS14" s="20">
        <v>9.4131979306625299E-2</v>
      </c>
      <c r="AT14" s="20">
        <v>9.2793659019691499E-2</v>
      </c>
      <c r="AU14" s="20">
        <v>8.5248447923999396E-2</v>
      </c>
      <c r="AV14" s="20">
        <v>7.2050852079448599E-2</v>
      </c>
      <c r="AW14" s="20">
        <v>4.5872137876599099E-2</v>
      </c>
      <c r="AX14" s="20"/>
      <c r="AY14" s="20">
        <v>0</v>
      </c>
      <c r="AZ14" s="20">
        <v>0.16142303978058301</v>
      </c>
      <c r="BA14" s="20">
        <v>0.100925197288372</v>
      </c>
      <c r="BB14" s="20">
        <v>0.109387895677627</v>
      </c>
      <c r="BC14" s="20">
        <v>6.9380000490694094E-2</v>
      </c>
      <c r="BD14" s="20">
        <v>5.82980888163845E-2</v>
      </c>
      <c r="BE14" s="20">
        <v>1.8331160880647901E-2</v>
      </c>
      <c r="BF14" s="20">
        <v>0.103479661572895</v>
      </c>
      <c r="BG14" s="20">
        <v>7.3837170163382898E-2</v>
      </c>
      <c r="BH14" s="20">
        <v>4.0943371196104299E-2</v>
      </c>
      <c r="BI14" s="20">
        <v>7.0434022456894896E-2</v>
      </c>
      <c r="BJ14" s="20">
        <v>0.162985194262561</v>
      </c>
      <c r="BK14" s="20">
        <v>8.8422139140475906E-2</v>
      </c>
      <c r="BL14" s="20">
        <v>4.4383428416336003E-2</v>
      </c>
      <c r="BM14" s="20">
        <v>3.6036693185067102E-2</v>
      </c>
      <c r="BN14" s="20">
        <v>3.7603905183335597E-2</v>
      </c>
      <c r="BO14" s="20"/>
      <c r="BP14" s="20">
        <v>4.6535858950092802E-2</v>
      </c>
      <c r="BQ14" s="20">
        <v>7.9132288951182697E-2</v>
      </c>
      <c r="BR14" s="20">
        <v>0.118830658420035</v>
      </c>
      <c r="BS14" s="20">
        <v>0.100966504355455</v>
      </c>
      <c r="BT14" s="20">
        <v>8.6739091957689501E-2</v>
      </c>
      <c r="BU14" s="20">
        <v>0.12459471675292</v>
      </c>
      <c r="BV14" s="20"/>
      <c r="BW14" s="20">
        <v>9.7186356590436895E-2</v>
      </c>
      <c r="BX14" s="20">
        <v>5.7554378964049802E-2</v>
      </c>
      <c r="BY14" s="20">
        <v>0.116610039806407</v>
      </c>
      <c r="BZ14" s="20">
        <v>6.9554018670029194E-2</v>
      </c>
      <c r="CA14" s="20">
        <v>6.9747402496868297E-2</v>
      </c>
      <c r="CB14" s="20">
        <v>0.13443086443553401</v>
      </c>
      <c r="CC14" s="20"/>
      <c r="CD14" s="20">
        <v>3.6499186491463401E-2</v>
      </c>
      <c r="CE14" s="20">
        <v>6.4531726257459607E-2</v>
      </c>
      <c r="CF14" s="20">
        <v>0.15235316011062999</v>
      </c>
      <c r="CG14" s="20">
        <v>6.0398955525536299E-2</v>
      </c>
      <c r="CH14" s="20"/>
      <c r="CI14" s="20">
        <v>9.7224342094000105E-2</v>
      </c>
      <c r="CJ14" s="20">
        <v>5.1063924966555298E-2</v>
      </c>
      <c r="CK14" s="20">
        <v>7.8685702721876694E-2</v>
      </c>
      <c r="CL14" s="20">
        <v>0.18544451328575001</v>
      </c>
      <c r="CM14" s="20"/>
      <c r="CN14" s="20">
        <v>4.3660853211057699E-2</v>
      </c>
      <c r="CO14" s="20">
        <v>8.9071628304730296E-2</v>
      </c>
      <c r="CP14" s="20"/>
      <c r="CQ14" s="20">
        <v>4.7878717389377698E-2</v>
      </c>
      <c r="CR14" s="20">
        <v>8.8138990762556005E-2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1124</v>
      </c>
      <c r="D7" s="10">
        <v>559</v>
      </c>
      <c r="E7" s="10">
        <v>564</v>
      </c>
      <c r="F7" s="10"/>
      <c r="G7" s="10">
        <v>117</v>
      </c>
      <c r="H7" s="10">
        <v>173</v>
      </c>
      <c r="I7" s="10">
        <v>176</v>
      </c>
      <c r="J7" s="10">
        <v>213</v>
      </c>
      <c r="K7" s="10">
        <v>174</v>
      </c>
      <c r="L7" s="10">
        <v>271</v>
      </c>
      <c r="M7" s="10"/>
      <c r="N7" s="10">
        <v>312</v>
      </c>
      <c r="O7" s="10">
        <v>274</v>
      </c>
      <c r="P7" s="10">
        <v>247</v>
      </c>
      <c r="Q7" s="10">
        <v>287</v>
      </c>
      <c r="R7" s="10"/>
      <c r="S7" s="10">
        <v>171</v>
      </c>
      <c r="T7" s="10">
        <v>150</v>
      </c>
      <c r="U7" s="10">
        <v>94</v>
      </c>
      <c r="V7" s="10">
        <v>108</v>
      </c>
      <c r="W7" s="10">
        <v>82</v>
      </c>
      <c r="X7" s="10">
        <v>98</v>
      </c>
      <c r="Y7" s="10">
        <v>94</v>
      </c>
      <c r="Z7" s="10">
        <v>40</v>
      </c>
      <c r="AA7" s="10">
        <v>116</v>
      </c>
      <c r="AB7" s="10">
        <v>91</v>
      </c>
      <c r="AC7" s="10">
        <v>50</v>
      </c>
      <c r="AD7" s="10">
        <v>30</v>
      </c>
      <c r="AE7" s="10"/>
      <c r="AF7" s="10">
        <v>226</v>
      </c>
      <c r="AG7" s="10">
        <v>364</v>
      </c>
      <c r="AH7" s="10">
        <v>106</v>
      </c>
      <c r="AI7" s="10">
        <v>139</v>
      </c>
      <c r="AJ7" s="10">
        <v>76</v>
      </c>
      <c r="AK7" s="10"/>
      <c r="AL7" s="10">
        <v>267</v>
      </c>
      <c r="AM7" s="10">
        <v>211</v>
      </c>
      <c r="AN7" s="10">
        <v>109</v>
      </c>
      <c r="AO7" s="10">
        <v>241</v>
      </c>
      <c r="AP7" s="10">
        <v>82</v>
      </c>
      <c r="AQ7" s="10">
        <v>94</v>
      </c>
      <c r="AR7" s="10"/>
      <c r="AS7" s="10">
        <v>259</v>
      </c>
      <c r="AT7" s="10">
        <v>263</v>
      </c>
      <c r="AU7" s="10">
        <v>278</v>
      </c>
      <c r="AV7" s="10">
        <v>143</v>
      </c>
      <c r="AW7" s="10">
        <v>20</v>
      </c>
      <c r="AX7" s="10"/>
      <c r="AY7" s="10">
        <v>9</v>
      </c>
      <c r="AZ7" s="10">
        <v>46</v>
      </c>
      <c r="BA7" s="10">
        <v>81</v>
      </c>
      <c r="BB7" s="10">
        <v>61</v>
      </c>
      <c r="BC7" s="10">
        <v>94</v>
      </c>
      <c r="BD7" s="10">
        <v>112</v>
      </c>
      <c r="BE7" s="10">
        <v>92</v>
      </c>
      <c r="BF7" s="10">
        <v>85</v>
      </c>
      <c r="BG7" s="10">
        <v>80</v>
      </c>
      <c r="BH7" s="10">
        <v>70</v>
      </c>
      <c r="BI7" s="10">
        <v>95</v>
      </c>
      <c r="BJ7" s="10">
        <v>69</v>
      </c>
      <c r="BK7" s="10">
        <v>47</v>
      </c>
      <c r="BL7" s="10">
        <v>24</v>
      </c>
      <c r="BM7" s="10">
        <v>27</v>
      </c>
      <c r="BN7" s="10">
        <v>72</v>
      </c>
      <c r="BO7" s="10"/>
      <c r="BP7" s="10">
        <v>260</v>
      </c>
      <c r="BQ7" s="10">
        <v>326</v>
      </c>
      <c r="BR7" s="10">
        <v>160</v>
      </c>
      <c r="BS7" s="10">
        <v>210</v>
      </c>
      <c r="BT7" s="10">
        <v>115</v>
      </c>
      <c r="BU7" s="10">
        <v>53</v>
      </c>
      <c r="BV7" s="10"/>
      <c r="BW7" s="10">
        <v>469</v>
      </c>
      <c r="BX7" s="10">
        <v>220</v>
      </c>
      <c r="BY7" s="10">
        <v>76</v>
      </c>
      <c r="BZ7" s="10">
        <v>101</v>
      </c>
      <c r="CA7" s="10">
        <v>205</v>
      </c>
      <c r="CB7" s="10">
        <v>45</v>
      </c>
      <c r="CC7" s="10"/>
      <c r="CD7" s="10">
        <v>228</v>
      </c>
      <c r="CE7" s="10">
        <v>199</v>
      </c>
      <c r="CF7" s="10">
        <v>165</v>
      </c>
      <c r="CG7" s="10">
        <v>311</v>
      </c>
      <c r="CH7" s="10"/>
      <c r="CI7" s="10">
        <v>198</v>
      </c>
      <c r="CJ7" s="10">
        <v>218</v>
      </c>
      <c r="CK7" s="10">
        <v>633</v>
      </c>
      <c r="CL7" s="10">
        <v>75</v>
      </c>
      <c r="CM7" s="10"/>
      <c r="CN7" s="10">
        <v>130</v>
      </c>
      <c r="CO7" s="10">
        <v>977</v>
      </c>
      <c r="CP7" s="10"/>
      <c r="CQ7" s="10">
        <v>104</v>
      </c>
      <c r="CR7" s="10">
        <v>931</v>
      </c>
    </row>
    <row r="8" spans="2:96" ht="30" customHeight="1" x14ac:dyDescent="0.3">
      <c r="B8" s="11" t="s">
        <v>19</v>
      </c>
      <c r="C8" s="11">
        <v>1122</v>
      </c>
      <c r="D8" s="11">
        <v>558</v>
      </c>
      <c r="E8" s="11">
        <v>564</v>
      </c>
      <c r="F8" s="11"/>
      <c r="G8" s="11">
        <v>145</v>
      </c>
      <c r="H8" s="11">
        <v>179</v>
      </c>
      <c r="I8" s="11">
        <v>176</v>
      </c>
      <c r="J8" s="11">
        <v>204</v>
      </c>
      <c r="K8" s="11">
        <v>168</v>
      </c>
      <c r="L8" s="11">
        <v>251</v>
      </c>
      <c r="M8" s="11"/>
      <c r="N8" s="11">
        <v>313</v>
      </c>
      <c r="O8" s="11">
        <v>291</v>
      </c>
      <c r="P8" s="11">
        <v>242</v>
      </c>
      <c r="Q8" s="11">
        <v>273</v>
      </c>
      <c r="R8" s="11"/>
      <c r="S8" s="11">
        <v>171</v>
      </c>
      <c r="T8" s="11">
        <v>144</v>
      </c>
      <c r="U8" s="11">
        <v>90</v>
      </c>
      <c r="V8" s="11">
        <v>105</v>
      </c>
      <c r="W8" s="11">
        <v>80</v>
      </c>
      <c r="X8" s="11">
        <v>98</v>
      </c>
      <c r="Y8" s="11">
        <v>88</v>
      </c>
      <c r="Z8" s="11">
        <v>37</v>
      </c>
      <c r="AA8" s="11">
        <v>121</v>
      </c>
      <c r="AB8" s="11">
        <v>96</v>
      </c>
      <c r="AC8" s="11">
        <v>55</v>
      </c>
      <c r="AD8" s="11">
        <v>39</v>
      </c>
      <c r="AE8" s="11"/>
      <c r="AF8" s="11">
        <v>217</v>
      </c>
      <c r="AG8" s="11">
        <v>366</v>
      </c>
      <c r="AH8" s="11">
        <v>104</v>
      </c>
      <c r="AI8" s="11">
        <v>134</v>
      </c>
      <c r="AJ8" s="11">
        <v>77</v>
      </c>
      <c r="AK8" s="11"/>
      <c r="AL8" s="11">
        <v>273</v>
      </c>
      <c r="AM8" s="11">
        <v>205</v>
      </c>
      <c r="AN8" s="11">
        <v>108</v>
      </c>
      <c r="AO8" s="11">
        <v>232</v>
      </c>
      <c r="AP8" s="11">
        <v>85</v>
      </c>
      <c r="AQ8" s="11">
        <v>94</v>
      </c>
      <c r="AR8" s="11"/>
      <c r="AS8" s="11">
        <v>249</v>
      </c>
      <c r="AT8" s="11">
        <v>269</v>
      </c>
      <c r="AU8" s="11">
        <v>284</v>
      </c>
      <c r="AV8" s="11">
        <v>146</v>
      </c>
      <c r="AW8" s="11">
        <v>20</v>
      </c>
      <c r="AX8" s="11"/>
      <c r="AY8" s="11">
        <v>10</v>
      </c>
      <c r="AZ8" s="11">
        <v>45</v>
      </c>
      <c r="BA8" s="11">
        <v>78</v>
      </c>
      <c r="BB8" s="11">
        <v>58</v>
      </c>
      <c r="BC8" s="11">
        <v>93</v>
      </c>
      <c r="BD8" s="11">
        <v>113</v>
      </c>
      <c r="BE8" s="11">
        <v>92</v>
      </c>
      <c r="BF8" s="11">
        <v>83</v>
      </c>
      <c r="BG8" s="11">
        <v>81</v>
      </c>
      <c r="BH8" s="11">
        <v>72</v>
      </c>
      <c r="BI8" s="11">
        <v>95</v>
      </c>
      <c r="BJ8" s="11">
        <v>71</v>
      </c>
      <c r="BK8" s="11">
        <v>47</v>
      </c>
      <c r="BL8" s="11">
        <v>24</v>
      </c>
      <c r="BM8" s="11">
        <v>28</v>
      </c>
      <c r="BN8" s="11">
        <v>74</v>
      </c>
      <c r="BO8" s="11"/>
      <c r="BP8" s="11">
        <v>266</v>
      </c>
      <c r="BQ8" s="11">
        <v>325</v>
      </c>
      <c r="BR8" s="11">
        <v>158</v>
      </c>
      <c r="BS8" s="11">
        <v>207</v>
      </c>
      <c r="BT8" s="11">
        <v>111</v>
      </c>
      <c r="BU8" s="11">
        <v>54</v>
      </c>
      <c r="BV8" s="11"/>
      <c r="BW8" s="11">
        <v>456</v>
      </c>
      <c r="BX8" s="11">
        <v>221</v>
      </c>
      <c r="BY8" s="11">
        <v>75</v>
      </c>
      <c r="BZ8" s="11">
        <v>100</v>
      </c>
      <c r="CA8" s="11">
        <v>210</v>
      </c>
      <c r="CB8" s="11">
        <v>51</v>
      </c>
      <c r="CC8" s="11"/>
      <c r="CD8" s="11">
        <v>241</v>
      </c>
      <c r="CE8" s="11">
        <v>202</v>
      </c>
      <c r="CF8" s="11">
        <v>163</v>
      </c>
      <c r="CG8" s="11">
        <v>302</v>
      </c>
      <c r="CH8" s="11"/>
      <c r="CI8" s="11">
        <v>200</v>
      </c>
      <c r="CJ8" s="11">
        <v>218</v>
      </c>
      <c r="CK8" s="11">
        <v>627</v>
      </c>
      <c r="CL8" s="11">
        <v>77</v>
      </c>
      <c r="CM8" s="11"/>
      <c r="CN8" s="11">
        <v>134</v>
      </c>
      <c r="CO8" s="11">
        <v>971</v>
      </c>
      <c r="CP8" s="11"/>
      <c r="CQ8" s="11">
        <v>107</v>
      </c>
      <c r="CR8" s="11">
        <v>926</v>
      </c>
    </row>
    <row r="9" spans="2:96" x14ac:dyDescent="0.3">
      <c r="B9" s="15" t="s">
        <v>182</v>
      </c>
      <c r="C9" s="14">
        <v>0.17888562231334701</v>
      </c>
      <c r="D9" s="14">
        <v>0.17541474903833101</v>
      </c>
      <c r="E9" s="14">
        <v>0.18261127430823601</v>
      </c>
      <c r="F9" s="14"/>
      <c r="G9" s="14">
        <v>6.8924213687871605E-2</v>
      </c>
      <c r="H9" s="14">
        <v>8.5420068338252206E-2</v>
      </c>
      <c r="I9" s="14">
        <v>0.15746310836315</v>
      </c>
      <c r="J9" s="14">
        <v>0.18023743223580299</v>
      </c>
      <c r="K9" s="14">
        <v>0.268282229797151</v>
      </c>
      <c r="L9" s="14">
        <v>0.26316031460582301</v>
      </c>
      <c r="M9" s="14"/>
      <c r="N9" s="14">
        <v>0.11584803596950501</v>
      </c>
      <c r="O9" s="14">
        <v>0.18486974940005499</v>
      </c>
      <c r="P9" s="14">
        <v>0.23943743055144701</v>
      </c>
      <c r="Q9" s="14">
        <v>0.18268900450532899</v>
      </c>
      <c r="R9" s="14"/>
      <c r="S9" s="14">
        <v>0.10389595217327501</v>
      </c>
      <c r="T9" s="14">
        <v>0.147617382364813</v>
      </c>
      <c r="U9" s="14">
        <v>0.19406605718196601</v>
      </c>
      <c r="V9" s="14">
        <v>0.261045474152452</v>
      </c>
      <c r="W9" s="14">
        <v>0.16267646406634201</v>
      </c>
      <c r="X9" s="14">
        <v>0.217686082410989</v>
      </c>
      <c r="Y9" s="14">
        <v>0.17266655573158299</v>
      </c>
      <c r="Z9" s="14">
        <v>0.22541783756846701</v>
      </c>
      <c r="AA9" s="14">
        <v>0.150960835649774</v>
      </c>
      <c r="AB9" s="14">
        <v>0.24069832049541501</v>
      </c>
      <c r="AC9" s="14">
        <v>0.25795016988123098</v>
      </c>
      <c r="AD9" s="14">
        <v>9.5122982519352098E-2</v>
      </c>
      <c r="AE9" s="14"/>
      <c r="AF9" s="14">
        <v>0.25693400869835598</v>
      </c>
      <c r="AG9" s="14">
        <v>6.8455126292629995E-2</v>
      </c>
      <c r="AH9" s="14">
        <v>0.139474341274783</v>
      </c>
      <c r="AI9" s="14">
        <v>0.42574586372981799</v>
      </c>
      <c r="AJ9" s="14">
        <v>0.181806380855841</v>
      </c>
      <c r="AK9" s="14"/>
      <c r="AL9" s="14">
        <v>3.3166271031252401E-2</v>
      </c>
      <c r="AM9" s="14">
        <v>0.22158732815330501</v>
      </c>
      <c r="AN9" s="14">
        <v>8.1820433609995205E-2</v>
      </c>
      <c r="AO9" s="14">
        <v>0.38389425894979501</v>
      </c>
      <c r="AP9" s="14">
        <v>0.14595765024735199</v>
      </c>
      <c r="AQ9" s="14">
        <v>0.12334706360332801</v>
      </c>
      <c r="AR9" s="14"/>
      <c r="AS9" s="14">
        <v>0.19992656244370099</v>
      </c>
      <c r="AT9" s="14">
        <v>0.18192948221910499</v>
      </c>
      <c r="AU9" s="14">
        <v>0.15345771098363301</v>
      </c>
      <c r="AV9" s="14">
        <v>0.125474869793431</v>
      </c>
      <c r="AW9" s="14">
        <v>0</v>
      </c>
      <c r="AX9" s="14"/>
      <c r="AY9" s="14">
        <v>0.193091328989031</v>
      </c>
      <c r="AZ9" s="14">
        <v>0.18633583083284</v>
      </c>
      <c r="BA9" s="14">
        <v>0.23799959945520299</v>
      </c>
      <c r="BB9" s="14">
        <v>0.18939476268387401</v>
      </c>
      <c r="BC9" s="14">
        <v>0.182266882878105</v>
      </c>
      <c r="BD9" s="14">
        <v>0.189500382939569</v>
      </c>
      <c r="BE9" s="14">
        <v>0.188619336847827</v>
      </c>
      <c r="BF9" s="14">
        <v>0.20161806274594499</v>
      </c>
      <c r="BG9" s="14">
        <v>0.14060444111927101</v>
      </c>
      <c r="BH9" s="14">
        <v>0.14818904848471301</v>
      </c>
      <c r="BI9" s="14">
        <v>0.16689532301906601</v>
      </c>
      <c r="BJ9" s="14">
        <v>0.22952935855089299</v>
      </c>
      <c r="BK9" s="14">
        <v>0.223887303244863</v>
      </c>
      <c r="BL9" s="14">
        <v>0.16960565253958801</v>
      </c>
      <c r="BM9" s="14">
        <v>0.123807287539187</v>
      </c>
      <c r="BN9" s="14">
        <v>8.0425485209267303E-2</v>
      </c>
      <c r="BO9" s="14"/>
      <c r="BP9" s="14">
        <v>0.111732693344226</v>
      </c>
      <c r="BQ9" s="14">
        <v>0.18480334532930301</v>
      </c>
      <c r="BR9" s="14">
        <v>0.170957409250342</v>
      </c>
      <c r="BS9" s="14">
        <v>0.21830616463963601</v>
      </c>
      <c r="BT9" s="14">
        <v>0.210623106100229</v>
      </c>
      <c r="BU9" s="14">
        <v>0.28090007243197601</v>
      </c>
      <c r="BV9" s="14"/>
      <c r="BW9" s="14">
        <v>0.22115070097648201</v>
      </c>
      <c r="BX9" s="14">
        <v>0.16307878992306399</v>
      </c>
      <c r="BY9" s="14">
        <v>0.24855073518248</v>
      </c>
      <c r="BZ9" s="14">
        <v>0.18030364682039399</v>
      </c>
      <c r="CA9" s="14">
        <v>8.7974750494556705E-2</v>
      </c>
      <c r="CB9" s="14">
        <v>0.17341321441181701</v>
      </c>
      <c r="CC9" s="14"/>
      <c r="CD9" s="14">
        <v>9.7094075867520599E-2</v>
      </c>
      <c r="CE9" s="14">
        <v>0.147992442658747</v>
      </c>
      <c r="CF9" s="14">
        <v>0.21913226232906899</v>
      </c>
      <c r="CG9" s="14">
        <v>0.22967993095928799</v>
      </c>
      <c r="CH9" s="14"/>
      <c r="CI9" s="14">
        <v>0.158578084430258</v>
      </c>
      <c r="CJ9" s="14">
        <v>0.175313425895328</v>
      </c>
      <c r="CK9" s="14">
        <v>0.18630861038365201</v>
      </c>
      <c r="CL9" s="14">
        <v>0.181361146799877</v>
      </c>
      <c r="CM9" s="14"/>
      <c r="CN9" s="14">
        <v>0.15541056531613301</v>
      </c>
      <c r="CO9" s="14">
        <v>0.18244974282395601</v>
      </c>
      <c r="CP9" s="14"/>
      <c r="CQ9" s="14">
        <v>0.15529180212493099</v>
      </c>
      <c r="CR9" s="14">
        <v>0.18142455935264301</v>
      </c>
    </row>
    <row r="10" spans="2:96" x14ac:dyDescent="0.3">
      <c r="B10" s="15" t="s">
        <v>183</v>
      </c>
      <c r="C10" s="14">
        <v>0.21685588356260699</v>
      </c>
      <c r="D10" s="14">
        <v>0.22299945401327101</v>
      </c>
      <c r="E10" s="14">
        <v>0.21112979082151201</v>
      </c>
      <c r="F10" s="14"/>
      <c r="G10" s="14">
        <v>0.19204882847851201</v>
      </c>
      <c r="H10" s="14">
        <v>0.156871359227514</v>
      </c>
      <c r="I10" s="14">
        <v>0.26707618567343699</v>
      </c>
      <c r="J10" s="14">
        <v>0.22027799488990499</v>
      </c>
      <c r="K10" s="14">
        <v>0.23424462402310101</v>
      </c>
      <c r="L10" s="14">
        <v>0.22437863969549901</v>
      </c>
      <c r="M10" s="14"/>
      <c r="N10" s="14">
        <v>0.17636701390582599</v>
      </c>
      <c r="O10" s="14">
        <v>0.24885584745832201</v>
      </c>
      <c r="P10" s="14">
        <v>0.23138067140986701</v>
      </c>
      <c r="Q10" s="14">
        <v>0.21953984013795799</v>
      </c>
      <c r="R10" s="14"/>
      <c r="S10" s="14">
        <v>0.17921622339660201</v>
      </c>
      <c r="T10" s="14">
        <v>0.233110822679784</v>
      </c>
      <c r="U10" s="14">
        <v>0.23442437642067601</v>
      </c>
      <c r="V10" s="14">
        <v>0.165648255572897</v>
      </c>
      <c r="W10" s="14">
        <v>0.22319009538055501</v>
      </c>
      <c r="X10" s="14">
        <v>0.206333183542699</v>
      </c>
      <c r="Y10" s="14">
        <v>0.18551578827302101</v>
      </c>
      <c r="Z10" s="14">
        <v>0.20052679654139299</v>
      </c>
      <c r="AA10" s="14">
        <v>0.259588287004834</v>
      </c>
      <c r="AB10" s="14">
        <v>0.286190408824404</v>
      </c>
      <c r="AC10" s="14">
        <v>0.161835232352464</v>
      </c>
      <c r="AD10" s="14">
        <v>0.29369660058395097</v>
      </c>
      <c r="AE10" s="14"/>
      <c r="AF10" s="14">
        <v>0.27156111392625898</v>
      </c>
      <c r="AG10" s="14">
        <v>0.152025654762667</v>
      </c>
      <c r="AH10" s="14">
        <v>0.22836152820831701</v>
      </c>
      <c r="AI10" s="14">
        <v>0.1831611920356</v>
      </c>
      <c r="AJ10" s="14">
        <v>0.19152329555703801</v>
      </c>
      <c r="AK10" s="14"/>
      <c r="AL10" s="14">
        <v>0.11223758035482199</v>
      </c>
      <c r="AM10" s="14">
        <v>0.27858133267526702</v>
      </c>
      <c r="AN10" s="14">
        <v>0.21501549870247599</v>
      </c>
      <c r="AO10" s="14">
        <v>0.24915909499302899</v>
      </c>
      <c r="AP10" s="14">
        <v>0.18732959949561701</v>
      </c>
      <c r="AQ10" s="14">
        <v>0.26520102059718897</v>
      </c>
      <c r="AR10" s="14"/>
      <c r="AS10" s="14">
        <v>0.26465961320303999</v>
      </c>
      <c r="AT10" s="14">
        <v>0.22333495917112001</v>
      </c>
      <c r="AU10" s="14">
        <v>0.214658950108821</v>
      </c>
      <c r="AV10" s="14">
        <v>0.12647872367697099</v>
      </c>
      <c r="AW10" s="14">
        <v>0.104172177786023</v>
      </c>
      <c r="AX10" s="14"/>
      <c r="AY10" s="14">
        <v>0.52833168154597998</v>
      </c>
      <c r="AZ10" s="14">
        <v>0.12962295503000301</v>
      </c>
      <c r="BA10" s="14">
        <v>0.22717062058628201</v>
      </c>
      <c r="BB10" s="14">
        <v>0.16219185013856499</v>
      </c>
      <c r="BC10" s="14">
        <v>0.29671439029726399</v>
      </c>
      <c r="BD10" s="14">
        <v>0.171704838188589</v>
      </c>
      <c r="BE10" s="14">
        <v>0.202362052629765</v>
      </c>
      <c r="BF10" s="14">
        <v>0.211156764675484</v>
      </c>
      <c r="BG10" s="14">
        <v>0.33417159405820501</v>
      </c>
      <c r="BH10" s="14">
        <v>0.207048925851955</v>
      </c>
      <c r="BI10" s="14">
        <v>0.20228251982133</v>
      </c>
      <c r="BJ10" s="14">
        <v>0.24527244240426399</v>
      </c>
      <c r="BK10" s="14">
        <v>0.171372234987824</v>
      </c>
      <c r="BL10" s="14">
        <v>0.19438361878643501</v>
      </c>
      <c r="BM10" s="14">
        <v>0.248629962540209</v>
      </c>
      <c r="BN10" s="14">
        <v>0.15709504417706499</v>
      </c>
      <c r="BO10" s="14"/>
      <c r="BP10" s="14">
        <v>0.143204777990358</v>
      </c>
      <c r="BQ10" s="14">
        <v>0.231533584334327</v>
      </c>
      <c r="BR10" s="14">
        <v>0.230160686916629</v>
      </c>
      <c r="BS10" s="14">
        <v>0.24572340126849401</v>
      </c>
      <c r="BT10" s="14">
        <v>0.28438491307403502</v>
      </c>
      <c r="BU10" s="14">
        <v>0.20257573087959499</v>
      </c>
      <c r="BV10" s="14"/>
      <c r="BW10" s="14">
        <v>0.208408688060227</v>
      </c>
      <c r="BX10" s="14">
        <v>0.23823508740656299</v>
      </c>
      <c r="BY10" s="14">
        <v>0.16602832215792299</v>
      </c>
      <c r="BZ10" s="14">
        <v>0.22711601294504599</v>
      </c>
      <c r="CA10" s="14">
        <v>0.20649360694024699</v>
      </c>
      <c r="CB10" s="14">
        <v>0.23493965164168501</v>
      </c>
      <c r="CC10" s="14"/>
      <c r="CD10" s="14">
        <v>0.19003363188087399</v>
      </c>
      <c r="CE10" s="14">
        <v>0.17399938753992999</v>
      </c>
      <c r="CF10" s="14">
        <v>0.224918405428049</v>
      </c>
      <c r="CG10" s="14">
        <v>0.23058762351170101</v>
      </c>
      <c r="CH10" s="14"/>
      <c r="CI10" s="14">
        <v>0.21535679219352</v>
      </c>
      <c r="CJ10" s="14">
        <v>0.18388553361197199</v>
      </c>
      <c r="CK10" s="14">
        <v>0.224446171854917</v>
      </c>
      <c r="CL10" s="14">
        <v>0.252289925647741</v>
      </c>
      <c r="CM10" s="14"/>
      <c r="CN10" s="14">
        <v>0.176673967377318</v>
      </c>
      <c r="CO10" s="14">
        <v>0.22022336831598299</v>
      </c>
      <c r="CP10" s="14"/>
      <c r="CQ10" s="14">
        <v>0.17933660088981099</v>
      </c>
      <c r="CR10" s="14">
        <v>0.22165959085309</v>
      </c>
    </row>
    <row r="11" spans="2:96" x14ac:dyDescent="0.3">
      <c r="B11" s="15" t="s">
        <v>184</v>
      </c>
      <c r="C11" s="14">
        <v>0.29709309094848602</v>
      </c>
      <c r="D11" s="14">
        <v>0.29198363281883699</v>
      </c>
      <c r="E11" s="14">
        <v>0.30100470123512102</v>
      </c>
      <c r="F11" s="14"/>
      <c r="G11" s="14">
        <v>0.33313320569848198</v>
      </c>
      <c r="H11" s="14">
        <v>0.21997901196366601</v>
      </c>
      <c r="I11" s="14">
        <v>0.235656442358748</v>
      </c>
      <c r="J11" s="14">
        <v>0.36320567119374197</v>
      </c>
      <c r="K11" s="14">
        <v>0.32361125364007398</v>
      </c>
      <c r="L11" s="14">
        <v>0.30257686443310999</v>
      </c>
      <c r="M11" s="14"/>
      <c r="N11" s="14">
        <v>0.30659739269573999</v>
      </c>
      <c r="O11" s="14">
        <v>0.301134611515677</v>
      </c>
      <c r="P11" s="14">
        <v>0.27515421390712702</v>
      </c>
      <c r="Q11" s="14">
        <v>0.305820660967276</v>
      </c>
      <c r="R11" s="14"/>
      <c r="S11" s="14">
        <v>0.221605748875947</v>
      </c>
      <c r="T11" s="14">
        <v>0.32640411859933999</v>
      </c>
      <c r="U11" s="14">
        <v>0.31453924187177801</v>
      </c>
      <c r="V11" s="14">
        <v>0.23126919013869701</v>
      </c>
      <c r="W11" s="14">
        <v>0.35812629002820601</v>
      </c>
      <c r="X11" s="14">
        <v>0.330425546930459</v>
      </c>
      <c r="Y11" s="14">
        <v>0.34201600511659602</v>
      </c>
      <c r="Z11" s="14">
        <v>0.22528701561710601</v>
      </c>
      <c r="AA11" s="14">
        <v>0.29206458144270397</v>
      </c>
      <c r="AB11" s="14">
        <v>0.29506959537787902</v>
      </c>
      <c r="AC11" s="14">
        <v>0.29451186078424302</v>
      </c>
      <c r="AD11" s="14">
        <v>0.43912633806847901</v>
      </c>
      <c r="AE11" s="14"/>
      <c r="AF11" s="14">
        <v>0.24483885307775999</v>
      </c>
      <c r="AG11" s="14">
        <v>0.34498808900107197</v>
      </c>
      <c r="AH11" s="14">
        <v>0.355460731244648</v>
      </c>
      <c r="AI11" s="14">
        <v>0.19774938164873199</v>
      </c>
      <c r="AJ11" s="14">
        <v>0.36106059542692098</v>
      </c>
      <c r="AK11" s="14"/>
      <c r="AL11" s="14">
        <v>0.30750333794495399</v>
      </c>
      <c r="AM11" s="14">
        <v>0.23823156798519701</v>
      </c>
      <c r="AN11" s="14">
        <v>0.46083260768190398</v>
      </c>
      <c r="AO11" s="14">
        <v>0.23220949522904799</v>
      </c>
      <c r="AP11" s="14">
        <v>0.37160396409929702</v>
      </c>
      <c r="AQ11" s="14">
        <v>0.32826341502498302</v>
      </c>
      <c r="AR11" s="14"/>
      <c r="AS11" s="14">
        <v>0.32326769805098299</v>
      </c>
      <c r="AT11" s="14">
        <v>0.31663039970533902</v>
      </c>
      <c r="AU11" s="14">
        <v>0.28061156961998002</v>
      </c>
      <c r="AV11" s="14">
        <v>0.263930849665101</v>
      </c>
      <c r="AW11" s="14">
        <v>0.29415534780622099</v>
      </c>
      <c r="AX11" s="14"/>
      <c r="AY11" s="14">
        <v>9.8698974932759101E-2</v>
      </c>
      <c r="AZ11" s="14">
        <v>0.27215999455964102</v>
      </c>
      <c r="BA11" s="14">
        <v>0.29657704324337603</v>
      </c>
      <c r="BB11" s="14">
        <v>0.35190849050523398</v>
      </c>
      <c r="BC11" s="14">
        <v>0.27320486031991598</v>
      </c>
      <c r="BD11" s="14">
        <v>0.354229645289589</v>
      </c>
      <c r="BE11" s="14">
        <v>0.30228649399685398</v>
      </c>
      <c r="BF11" s="14">
        <v>0.31772225357030798</v>
      </c>
      <c r="BG11" s="14">
        <v>0.25636945792555299</v>
      </c>
      <c r="BH11" s="14">
        <v>0.348711502395742</v>
      </c>
      <c r="BI11" s="14">
        <v>0.25092319385407102</v>
      </c>
      <c r="BJ11" s="14">
        <v>0.20368332518926799</v>
      </c>
      <c r="BK11" s="14">
        <v>0.38216630901992299</v>
      </c>
      <c r="BL11" s="14">
        <v>0.249402300970927</v>
      </c>
      <c r="BM11" s="14">
        <v>0.346982719060273</v>
      </c>
      <c r="BN11" s="14">
        <v>0.25571116468658101</v>
      </c>
      <c r="BO11" s="14"/>
      <c r="BP11" s="14">
        <v>0.238604079761598</v>
      </c>
      <c r="BQ11" s="14">
        <v>0.32442965202771601</v>
      </c>
      <c r="BR11" s="14">
        <v>0.320426476800794</v>
      </c>
      <c r="BS11" s="14">
        <v>0.262610913200784</v>
      </c>
      <c r="BT11" s="14">
        <v>0.31713132443257103</v>
      </c>
      <c r="BU11" s="14">
        <v>0.44402951666650797</v>
      </c>
      <c r="BV11" s="14"/>
      <c r="BW11" s="14">
        <v>0.31318874727185397</v>
      </c>
      <c r="BX11" s="14">
        <v>0.30308616256826099</v>
      </c>
      <c r="BY11" s="14">
        <v>0.342924232205774</v>
      </c>
      <c r="BZ11" s="14">
        <v>0.23853641104280399</v>
      </c>
      <c r="CA11" s="14">
        <v>0.257802844407587</v>
      </c>
      <c r="CB11" s="14">
        <v>0.343901717964331</v>
      </c>
      <c r="CC11" s="14"/>
      <c r="CD11" s="14">
        <v>0.257813387012094</v>
      </c>
      <c r="CE11" s="14">
        <v>0.31381689781116601</v>
      </c>
      <c r="CF11" s="14">
        <v>0.283159228061379</v>
      </c>
      <c r="CG11" s="14">
        <v>0.30111226629086502</v>
      </c>
      <c r="CH11" s="14"/>
      <c r="CI11" s="14">
        <v>0.28467734106138698</v>
      </c>
      <c r="CJ11" s="14">
        <v>0.30676174742289902</v>
      </c>
      <c r="CK11" s="14">
        <v>0.30701778055323298</v>
      </c>
      <c r="CL11" s="14">
        <v>0.22112943084905001</v>
      </c>
      <c r="CM11" s="14"/>
      <c r="CN11" s="14">
        <v>0.216211973679141</v>
      </c>
      <c r="CO11" s="14">
        <v>0.30941286852372402</v>
      </c>
      <c r="CP11" s="14"/>
      <c r="CQ11" s="14">
        <v>0.31967976835010098</v>
      </c>
      <c r="CR11" s="14">
        <v>0.29624577813967301</v>
      </c>
    </row>
    <row r="12" spans="2:96" x14ac:dyDescent="0.3">
      <c r="B12" s="15" t="s">
        <v>185</v>
      </c>
      <c r="C12" s="14">
        <v>0.16375292727887999</v>
      </c>
      <c r="D12" s="14">
        <v>0.16717584779747499</v>
      </c>
      <c r="E12" s="14">
        <v>0.160632491405134</v>
      </c>
      <c r="F12" s="14"/>
      <c r="G12" s="14">
        <v>0.28264165199008201</v>
      </c>
      <c r="H12" s="14">
        <v>0.32360709228336798</v>
      </c>
      <c r="I12" s="14">
        <v>0.17910170540364401</v>
      </c>
      <c r="J12" s="14">
        <v>0.13394607584111401</v>
      </c>
      <c r="K12" s="14">
        <v>6.0408659063960202E-2</v>
      </c>
      <c r="L12" s="14">
        <v>6.3747229712141806E-2</v>
      </c>
      <c r="M12" s="14"/>
      <c r="N12" s="14">
        <v>0.24028519228634501</v>
      </c>
      <c r="O12" s="14">
        <v>0.129713875723412</v>
      </c>
      <c r="P12" s="14">
        <v>0.118694561779552</v>
      </c>
      <c r="Q12" s="14">
        <v>0.15073876919090901</v>
      </c>
      <c r="R12" s="14"/>
      <c r="S12" s="14">
        <v>0.30006232134947902</v>
      </c>
      <c r="T12" s="14">
        <v>0.15209430515098701</v>
      </c>
      <c r="U12" s="14">
        <v>0.109219100653048</v>
      </c>
      <c r="V12" s="14">
        <v>0.24239114846627399</v>
      </c>
      <c r="W12" s="14">
        <v>7.92470741947775E-2</v>
      </c>
      <c r="X12" s="14">
        <v>0.120789277534154</v>
      </c>
      <c r="Y12" s="14">
        <v>0.114240170774071</v>
      </c>
      <c r="Z12" s="14">
        <v>0.25289497463714899</v>
      </c>
      <c r="AA12" s="14">
        <v>0.19973082206256701</v>
      </c>
      <c r="AB12" s="14">
        <v>6.7437188527305306E-2</v>
      </c>
      <c r="AC12" s="14">
        <v>8.4263029968084505E-2</v>
      </c>
      <c r="AD12" s="14">
        <v>6.91697637779152E-2</v>
      </c>
      <c r="AE12" s="14"/>
      <c r="AF12" s="14">
        <v>0.103411798001999</v>
      </c>
      <c r="AG12" s="14">
        <v>0.28066042858661899</v>
      </c>
      <c r="AH12" s="14">
        <v>0.13136451848684899</v>
      </c>
      <c r="AI12" s="14">
        <v>8.1166087421464903E-2</v>
      </c>
      <c r="AJ12" s="14">
        <v>0.136543107728826</v>
      </c>
      <c r="AK12" s="14"/>
      <c r="AL12" s="14">
        <v>0.38974091922877802</v>
      </c>
      <c r="AM12" s="14">
        <v>0.106260781253221</v>
      </c>
      <c r="AN12" s="14">
        <v>0.125171073931996</v>
      </c>
      <c r="AO12" s="14">
        <v>5.2584869987895001E-2</v>
      </c>
      <c r="AP12" s="14">
        <v>0.142805640505726</v>
      </c>
      <c r="AQ12" s="14">
        <v>7.3027544324324206E-2</v>
      </c>
      <c r="AR12" s="14"/>
      <c r="AS12" s="14">
        <v>0.101522241254608</v>
      </c>
      <c r="AT12" s="14">
        <v>0.14917308192488299</v>
      </c>
      <c r="AU12" s="14">
        <v>0.189353548655745</v>
      </c>
      <c r="AV12" s="14">
        <v>0.30005222643676099</v>
      </c>
      <c r="AW12" s="14">
        <v>0.19743792390090101</v>
      </c>
      <c r="AX12" s="14"/>
      <c r="AY12" s="14">
        <v>0</v>
      </c>
      <c r="AZ12" s="14">
        <v>0.21171040437880501</v>
      </c>
      <c r="BA12" s="14">
        <v>7.9917827180540094E-2</v>
      </c>
      <c r="BB12" s="14">
        <v>0.13791244539442901</v>
      </c>
      <c r="BC12" s="14">
        <v>0.11899304775368701</v>
      </c>
      <c r="BD12" s="14">
        <v>0.174501437481342</v>
      </c>
      <c r="BE12" s="14">
        <v>0.206857350650483</v>
      </c>
      <c r="BF12" s="14">
        <v>0.15477431451193999</v>
      </c>
      <c r="BG12" s="14">
        <v>0.199344313538387</v>
      </c>
      <c r="BH12" s="14">
        <v>0.18263163195270499</v>
      </c>
      <c r="BI12" s="14">
        <v>0.18377341644436901</v>
      </c>
      <c r="BJ12" s="14">
        <v>0.13216429572348001</v>
      </c>
      <c r="BK12" s="14">
        <v>0.12238240993614299</v>
      </c>
      <c r="BL12" s="14">
        <v>0.21110054144561999</v>
      </c>
      <c r="BM12" s="14">
        <v>0.10770687253735001</v>
      </c>
      <c r="BN12" s="14">
        <v>0.30424892133625397</v>
      </c>
      <c r="BO12" s="14"/>
      <c r="BP12" s="14">
        <v>0.32546768984943603</v>
      </c>
      <c r="BQ12" s="14">
        <v>0.11958434605829101</v>
      </c>
      <c r="BR12" s="14">
        <v>0.135325685908048</v>
      </c>
      <c r="BS12" s="14">
        <v>0.155489491721263</v>
      </c>
      <c r="BT12" s="14">
        <v>4.1041603646090198E-2</v>
      </c>
      <c r="BU12" s="14">
        <v>0</v>
      </c>
      <c r="BV12" s="14"/>
      <c r="BW12" s="14">
        <v>0.106237044746961</v>
      </c>
      <c r="BX12" s="14">
        <v>0.16694954000009801</v>
      </c>
      <c r="BY12" s="14">
        <v>0.14035239020784801</v>
      </c>
      <c r="BZ12" s="14">
        <v>0.20002087816043099</v>
      </c>
      <c r="CA12" s="14">
        <v>0.27725599899949399</v>
      </c>
      <c r="CB12" s="14">
        <v>0.15198544518005599</v>
      </c>
      <c r="CC12" s="14"/>
      <c r="CD12" s="14">
        <v>0.31130053683867998</v>
      </c>
      <c r="CE12" s="14">
        <v>0.20123449837316701</v>
      </c>
      <c r="CF12" s="14">
        <v>0.115213200155266</v>
      </c>
      <c r="CG12" s="14">
        <v>0.118043794376592</v>
      </c>
      <c r="CH12" s="14"/>
      <c r="CI12" s="14">
        <v>0.18594764578902101</v>
      </c>
      <c r="CJ12" s="14">
        <v>0.198039897006209</v>
      </c>
      <c r="CK12" s="14">
        <v>0.14809553408360701</v>
      </c>
      <c r="CL12" s="14">
        <v>0.136472571154898</v>
      </c>
      <c r="CM12" s="14"/>
      <c r="CN12" s="14">
        <v>0.238677947266875</v>
      </c>
      <c r="CO12" s="14">
        <v>0.15547106845084299</v>
      </c>
      <c r="CP12" s="14"/>
      <c r="CQ12" s="14">
        <v>0.21957556464592701</v>
      </c>
      <c r="CR12" s="14">
        <v>0.15640966024448799</v>
      </c>
    </row>
    <row r="13" spans="2:96" x14ac:dyDescent="0.3">
      <c r="B13" s="15" t="s">
        <v>186</v>
      </c>
      <c r="C13" s="14">
        <v>4.95887366294211E-2</v>
      </c>
      <c r="D13" s="14">
        <v>7.0957017306436804E-2</v>
      </c>
      <c r="E13" s="14">
        <v>2.85254066424631E-2</v>
      </c>
      <c r="F13" s="14"/>
      <c r="G13" s="14">
        <v>6.8881694224598403E-2</v>
      </c>
      <c r="H13" s="14">
        <v>0.121956386901477</v>
      </c>
      <c r="I13" s="14">
        <v>9.4265089252740006E-2</v>
      </c>
      <c r="J13" s="14">
        <v>2.2515023045427501E-2</v>
      </c>
      <c r="K13" s="14">
        <v>0</v>
      </c>
      <c r="L13" s="14">
        <v>1.0849787377477899E-2</v>
      </c>
      <c r="M13" s="14"/>
      <c r="N13" s="14">
        <v>9.60026399561386E-2</v>
      </c>
      <c r="O13" s="14">
        <v>3.3963201640052003E-2</v>
      </c>
      <c r="P13" s="14">
        <v>4.20670153216888E-2</v>
      </c>
      <c r="Q13" s="14">
        <v>2.0488265356135901E-2</v>
      </c>
      <c r="R13" s="14"/>
      <c r="S13" s="14">
        <v>0.119130677905116</v>
      </c>
      <c r="T13" s="14">
        <v>1.8919601028599999E-2</v>
      </c>
      <c r="U13" s="14">
        <v>6.5782700284773704E-2</v>
      </c>
      <c r="V13" s="14">
        <v>1.8829250963012401E-2</v>
      </c>
      <c r="W13" s="14">
        <v>8.9171454135185693E-2</v>
      </c>
      <c r="X13" s="14">
        <v>2.0070957092100099E-2</v>
      </c>
      <c r="Y13" s="14">
        <v>4.9551402888084101E-2</v>
      </c>
      <c r="Z13" s="14">
        <v>2.5181816302580099E-2</v>
      </c>
      <c r="AA13" s="14">
        <v>4.6819137411926601E-2</v>
      </c>
      <c r="AB13" s="14">
        <v>2.1252485668283701E-2</v>
      </c>
      <c r="AC13" s="14">
        <v>2.2013924852389798E-2</v>
      </c>
      <c r="AD13" s="14">
        <v>3.7576130426595501E-2</v>
      </c>
      <c r="AE13" s="14"/>
      <c r="AF13" s="14">
        <v>6.2864057677089497E-2</v>
      </c>
      <c r="AG13" s="14">
        <v>8.0169296642084401E-2</v>
      </c>
      <c r="AH13" s="14">
        <v>1.91068262101813E-2</v>
      </c>
      <c r="AI13" s="14">
        <v>3.00878619452188E-2</v>
      </c>
      <c r="AJ13" s="14">
        <v>2.77340894777869E-2</v>
      </c>
      <c r="AK13" s="14"/>
      <c r="AL13" s="14">
        <v>0.107433829285949</v>
      </c>
      <c r="AM13" s="14">
        <v>8.0188851465714694E-2</v>
      </c>
      <c r="AN13" s="14">
        <v>9.66363442231165E-3</v>
      </c>
      <c r="AO13" s="14">
        <v>1.63087611987578E-2</v>
      </c>
      <c r="AP13" s="14">
        <v>4.7813863499566601E-2</v>
      </c>
      <c r="AQ13" s="14">
        <v>0</v>
      </c>
      <c r="AR13" s="14"/>
      <c r="AS13" s="14">
        <v>1.4913388599066499E-2</v>
      </c>
      <c r="AT13" s="14">
        <v>2.0840134099652002E-2</v>
      </c>
      <c r="AU13" s="14">
        <v>6.4844354973334101E-2</v>
      </c>
      <c r="AV13" s="14">
        <v>0.13589336147682299</v>
      </c>
      <c r="AW13" s="14">
        <v>0.26103461039051501</v>
      </c>
      <c r="AX13" s="14"/>
      <c r="AY13" s="14">
        <v>0</v>
      </c>
      <c r="AZ13" s="14">
        <v>2.0577848072640102E-2</v>
      </c>
      <c r="BA13" s="14">
        <v>4.3313625823432997E-2</v>
      </c>
      <c r="BB13" s="14">
        <v>3.2950135768219202E-2</v>
      </c>
      <c r="BC13" s="14">
        <v>4.5003739867873302E-2</v>
      </c>
      <c r="BD13" s="14">
        <v>1.6945201548577E-2</v>
      </c>
      <c r="BE13" s="14">
        <v>3.0690802309835102E-2</v>
      </c>
      <c r="BF13" s="14">
        <v>2.2875072403760299E-2</v>
      </c>
      <c r="BG13" s="14">
        <v>2.0395572504263399E-2</v>
      </c>
      <c r="BH13" s="14">
        <v>6.9538366695619802E-2</v>
      </c>
      <c r="BI13" s="14">
        <v>0.107641905515224</v>
      </c>
      <c r="BJ13" s="14">
        <v>1.4674345094253E-2</v>
      </c>
      <c r="BK13" s="14">
        <v>5.9534065087004998E-2</v>
      </c>
      <c r="BL13" s="14">
        <v>4.6508379808404401E-2</v>
      </c>
      <c r="BM13" s="14">
        <v>0.136836465137915</v>
      </c>
      <c r="BN13" s="14">
        <v>0.16481344280563301</v>
      </c>
      <c r="BO13" s="14"/>
      <c r="BP13" s="14">
        <v>0.124769141959235</v>
      </c>
      <c r="BQ13" s="14">
        <v>4.0897468181126703E-2</v>
      </c>
      <c r="BR13" s="14">
        <v>2.0182966744167401E-2</v>
      </c>
      <c r="BS13" s="14">
        <v>1.44847046774514E-2</v>
      </c>
      <c r="BT13" s="14">
        <v>2.6204335315540599E-2</v>
      </c>
      <c r="BU13" s="14">
        <v>0</v>
      </c>
      <c r="BV13" s="14"/>
      <c r="BW13" s="14">
        <v>4.34003271913284E-2</v>
      </c>
      <c r="BX13" s="14">
        <v>5.3459918644627902E-2</v>
      </c>
      <c r="BY13" s="14">
        <v>2.5803503427198001E-2</v>
      </c>
      <c r="BZ13" s="14">
        <v>4.8319371787009097E-2</v>
      </c>
      <c r="CA13" s="14">
        <v>7.8154544893072997E-2</v>
      </c>
      <c r="CB13" s="14">
        <v>1.78356482651842E-2</v>
      </c>
      <c r="CC13" s="14"/>
      <c r="CD13" s="14">
        <v>9.2670598564425902E-2</v>
      </c>
      <c r="CE13" s="14">
        <v>8.6557446947230707E-2</v>
      </c>
      <c r="CF13" s="14">
        <v>5.6508732092683299E-3</v>
      </c>
      <c r="CG13" s="14">
        <v>3.99693901529675E-2</v>
      </c>
      <c r="CH13" s="14"/>
      <c r="CI13" s="14">
        <v>4.9947549362884702E-2</v>
      </c>
      <c r="CJ13" s="14">
        <v>7.1330902539693306E-2</v>
      </c>
      <c r="CK13" s="14">
        <v>4.6508992773088398E-2</v>
      </c>
      <c r="CL13" s="14">
        <v>1.2166141084139E-2</v>
      </c>
      <c r="CM13" s="14"/>
      <c r="CN13" s="14">
        <v>0.14000940636020601</v>
      </c>
      <c r="CO13" s="14">
        <v>3.7050832083852299E-2</v>
      </c>
      <c r="CP13" s="14"/>
      <c r="CQ13" s="14">
        <v>0.106935863949278</v>
      </c>
      <c r="CR13" s="14">
        <v>4.5756774602944798E-2</v>
      </c>
    </row>
    <row r="14" spans="2:96" x14ac:dyDescent="0.3">
      <c r="B14" s="15" t="s">
        <v>92</v>
      </c>
      <c r="C14" s="20">
        <v>9.3823739267258593E-2</v>
      </c>
      <c r="D14" s="20">
        <v>7.1469299025649399E-2</v>
      </c>
      <c r="E14" s="20">
        <v>0.116096335587534</v>
      </c>
      <c r="F14" s="20"/>
      <c r="G14" s="20">
        <v>5.4370405920454799E-2</v>
      </c>
      <c r="H14" s="20">
        <v>9.2166081285722901E-2</v>
      </c>
      <c r="I14" s="20">
        <v>6.6437468948280398E-2</v>
      </c>
      <c r="J14" s="20">
        <v>7.9817802794008894E-2</v>
      </c>
      <c r="K14" s="20">
        <v>0.113453233475713</v>
      </c>
      <c r="L14" s="20">
        <v>0.13528716417594799</v>
      </c>
      <c r="M14" s="20"/>
      <c r="N14" s="20">
        <v>6.4899725186445101E-2</v>
      </c>
      <c r="O14" s="20">
        <v>0.101462714262482</v>
      </c>
      <c r="P14" s="20">
        <v>9.3266107030318596E-2</v>
      </c>
      <c r="Q14" s="20">
        <v>0.12072345984239199</v>
      </c>
      <c r="R14" s="20"/>
      <c r="S14" s="20">
        <v>7.6089076299580893E-2</v>
      </c>
      <c r="T14" s="20">
        <v>0.121853770176475</v>
      </c>
      <c r="U14" s="20">
        <v>8.1968523587759107E-2</v>
      </c>
      <c r="V14" s="20">
        <v>8.0816680706668101E-2</v>
      </c>
      <c r="W14" s="20">
        <v>8.7588622194934102E-2</v>
      </c>
      <c r="X14" s="20">
        <v>0.10469495248959899</v>
      </c>
      <c r="Y14" s="20">
        <v>0.13601007721664399</v>
      </c>
      <c r="Z14" s="20">
        <v>7.0691559333305204E-2</v>
      </c>
      <c r="AA14" s="20">
        <v>5.0836336428194497E-2</v>
      </c>
      <c r="AB14" s="20">
        <v>8.9352001106713305E-2</v>
      </c>
      <c r="AC14" s="20">
        <v>0.179425782161587</v>
      </c>
      <c r="AD14" s="20">
        <v>6.5308184623707105E-2</v>
      </c>
      <c r="AE14" s="20"/>
      <c r="AF14" s="20">
        <v>6.0390168618537597E-2</v>
      </c>
      <c r="AG14" s="20">
        <v>7.3701404714928406E-2</v>
      </c>
      <c r="AH14" s="20">
        <v>0.12623205457522099</v>
      </c>
      <c r="AI14" s="20">
        <v>8.2089613219166399E-2</v>
      </c>
      <c r="AJ14" s="20">
        <v>0.10133253095358701</v>
      </c>
      <c r="AK14" s="20"/>
      <c r="AL14" s="20">
        <v>4.9918062154245303E-2</v>
      </c>
      <c r="AM14" s="20">
        <v>7.5150138467296096E-2</v>
      </c>
      <c r="AN14" s="20">
        <v>0.107496751651317</v>
      </c>
      <c r="AO14" s="20">
        <v>6.5843519641474904E-2</v>
      </c>
      <c r="AP14" s="20">
        <v>0.10448928215244099</v>
      </c>
      <c r="AQ14" s="20">
        <v>0.21016095645017499</v>
      </c>
      <c r="AR14" s="20"/>
      <c r="AS14" s="20">
        <v>9.5710496448600899E-2</v>
      </c>
      <c r="AT14" s="20">
        <v>0.108091942879901</v>
      </c>
      <c r="AU14" s="20">
        <v>9.7073865658485997E-2</v>
      </c>
      <c r="AV14" s="20">
        <v>4.8169968950912197E-2</v>
      </c>
      <c r="AW14" s="20">
        <v>0.14319994011633999</v>
      </c>
      <c r="AX14" s="20"/>
      <c r="AY14" s="20">
        <v>0.17987801453223001</v>
      </c>
      <c r="AZ14" s="20">
        <v>0.17959296712607101</v>
      </c>
      <c r="BA14" s="20">
        <v>0.115021283711166</v>
      </c>
      <c r="BB14" s="20">
        <v>0.125642315509678</v>
      </c>
      <c r="BC14" s="20">
        <v>8.38170788831544E-2</v>
      </c>
      <c r="BD14" s="20">
        <v>9.3118494552333703E-2</v>
      </c>
      <c r="BE14" s="20">
        <v>6.9183963565236206E-2</v>
      </c>
      <c r="BF14" s="20">
        <v>9.1853532092562695E-2</v>
      </c>
      <c r="BG14" s="20">
        <v>4.9114620854320397E-2</v>
      </c>
      <c r="BH14" s="20">
        <v>4.3880524619263998E-2</v>
      </c>
      <c r="BI14" s="20">
        <v>8.8483641345940695E-2</v>
      </c>
      <c r="BJ14" s="20">
        <v>0.17467623303784199</v>
      </c>
      <c r="BK14" s="20">
        <v>4.0657677724241899E-2</v>
      </c>
      <c r="BL14" s="20">
        <v>0.128999506449026</v>
      </c>
      <c r="BM14" s="20">
        <v>3.6036693185067102E-2</v>
      </c>
      <c r="BN14" s="20">
        <v>3.77059417852003E-2</v>
      </c>
      <c r="BO14" s="20"/>
      <c r="BP14" s="20">
        <v>5.6221617095146302E-2</v>
      </c>
      <c r="BQ14" s="20">
        <v>9.8751604069236304E-2</v>
      </c>
      <c r="BR14" s="20">
        <v>0.12294677438002</v>
      </c>
      <c r="BS14" s="20">
        <v>0.103385324492373</v>
      </c>
      <c r="BT14" s="20">
        <v>0.120614717431534</v>
      </c>
      <c r="BU14" s="20">
        <v>7.2494680021920999E-2</v>
      </c>
      <c r="BV14" s="20"/>
      <c r="BW14" s="20">
        <v>0.10761449175314799</v>
      </c>
      <c r="BX14" s="20">
        <v>7.5190501457386094E-2</v>
      </c>
      <c r="BY14" s="20">
        <v>7.63408168187759E-2</v>
      </c>
      <c r="BZ14" s="20">
        <v>0.10570367924431601</v>
      </c>
      <c r="CA14" s="20">
        <v>9.2318254265041505E-2</v>
      </c>
      <c r="CB14" s="20">
        <v>7.7924322536926299E-2</v>
      </c>
      <c r="CC14" s="20"/>
      <c r="CD14" s="20">
        <v>5.1087769836405103E-2</v>
      </c>
      <c r="CE14" s="20">
        <v>7.6399326669760001E-2</v>
      </c>
      <c r="CF14" s="20">
        <v>0.15192603081696901</v>
      </c>
      <c r="CG14" s="20">
        <v>8.0606994708587607E-2</v>
      </c>
      <c r="CH14" s="20"/>
      <c r="CI14" s="20">
        <v>0.10549258716293</v>
      </c>
      <c r="CJ14" s="20">
        <v>6.46684935239E-2</v>
      </c>
      <c r="CK14" s="20">
        <v>8.7622910351502103E-2</v>
      </c>
      <c r="CL14" s="20">
        <v>0.196580784464296</v>
      </c>
      <c r="CM14" s="20"/>
      <c r="CN14" s="20">
        <v>7.3016140000326898E-2</v>
      </c>
      <c r="CO14" s="20">
        <v>9.5392119801640904E-2</v>
      </c>
      <c r="CP14" s="20"/>
      <c r="CQ14" s="20">
        <v>1.9180400039951199E-2</v>
      </c>
      <c r="CR14" s="20">
        <v>9.8503636807161593E-2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1124</v>
      </c>
      <c r="D7" s="10">
        <v>559</v>
      </c>
      <c r="E7" s="10">
        <v>564</v>
      </c>
      <c r="F7" s="10"/>
      <c r="G7" s="10">
        <v>117</v>
      </c>
      <c r="H7" s="10">
        <v>173</v>
      </c>
      <c r="I7" s="10">
        <v>176</v>
      </c>
      <c r="J7" s="10">
        <v>213</v>
      </c>
      <c r="K7" s="10">
        <v>174</v>
      </c>
      <c r="L7" s="10">
        <v>271</v>
      </c>
      <c r="M7" s="10"/>
      <c r="N7" s="10">
        <v>312</v>
      </c>
      <c r="O7" s="10">
        <v>274</v>
      </c>
      <c r="P7" s="10">
        <v>247</v>
      </c>
      <c r="Q7" s="10">
        <v>287</v>
      </c>
      <c r="R7" s="10"/>
      <c r="S7" s="10">
        <v>171</v>
      </c>
      <c r="T7" s="10">
        <v>150</v>
      </c>
      <c r="U7" s="10">
        <v>94</v>
      </c>
      <c r="V7" s="10">
        <v>108</v>
      </c>
      <c r="W7" s="10">
        <v>82</v>
      </c>
      <c r="X7" s="10">
        <v>98</v>
      </c>
      <c r="Y7" s="10">
        <v>94</v>
      </c>
      <c r="Z7" s="10">
        <v>40</v>
      </c>
      <c r="AA7" s="10">
        <v>116</v>
      </c>
      <c r="AB7" s="10">
        <v>91</v>
      </c>
      <c r="AC7" s="10">
        <v>50</v>
      </c>
      <c r="AD7" s="10">
        <v>30</v>
      </c>
      <c r="AE7" s="10"/>
      <c r="AF7" s="10">
        <v>226</v>
      </c>
      <c r="AG7" s="10">
        <v>364</v>
      </c>
      <c r="AH7" s="10">
        <v>106</v>
      </c>
      <c r="AI7" s="10">
        <v>139</v>
      </c>
      <c r="AJ7" s="10">
        <v>76</v>
      </c>
      <c r="AK7" s="10"/>
      <c r="AL7" s="10">
        <v>267</v>
      </c>
      <c r="AM7" s="10">
        <v>211</v>
      </c>
      <c r="AN7" s="10">
        <v>109</v>
      </c>
      <c r="AO7" s="10">
        <v>241</v>
      </c>
      <c r="AP7" s="10">
        <v>82</v>
      </c>
      <c r="AQ7" s="10">
        <v>94</v>
      </c>
      <c r="AR7" s="10"/>
      <c r="AS7" s="10">
        <v>259</v>
      </c>
      <c r="AT7" s="10">
        <v>263</v>
      </c>
      <c r="AU7" s="10">
        <v>278</v>
      </c>
      <c r="AV7" s="10">
        <v>143</v>
      </c>
      <c r="AW7" s="10">
        <v>20</v>
      </c>
      <c r="AX7" s="10"/>
      <c r="AY7" s="10">
        <v>9</v>
      </c>
      <c r="AZ7" s="10">
        <v>46</v>
      </c>
      <c r="BA7" s="10">
        <v>81</v>
      </c>
      <c r="BB7" s="10">
        <v>61</v>
      </c>
      <c r="BC7" s="10">
        <v>94</v>
      </c>
      <c r="BD7" s="10">
        <v>112</v>
      </c>
      <c r="BE7" s="10">
        <v>92</v>
      </c>
      <c r="BF7" s="10">
        <v>85</v>
      </c>
      <c r="BG7" s="10">
        <v>80</v>
      </c>
      <c r="BH7" s="10">
        <v>70</v>
      </c>
      <c r="BI7" s="10">
        <v>95</v>
      </c>
      <c r="BJ7" s="10">
        <v>69</v>
      </c>
      <c r="BK7" s="10">
        <v>47</v>
      </c>
      <c r="BL7" s="10">
        <v>24</v>
      </c>
      <c r="BM7" s="10">
        <v>27</v>
      </c>
      <c r="BN7" s="10">
        <v>72</v>
      </c>
      <c r="BO7" s="10"/>
      <c r="BP7" s="10">
        <v>260</v>
      </c>
      <c r="BQ7" s="10">
        <v>326</v>
      </c>
      <c r="BR7" s="10">
        <v>160</v>
      </c>
      <c r="BS7" s="10">
        <v>210</v>
      </c>
      <c r="BT7" s="10">
        <v>115</v>
      </c>
      <c r="BU7" s="10">
        <v>53</v>
      </c>
      <c r="BV7" s="10"/>
      <c r="BW7" s="10">
        <v>469</v>
      </c>
      <c r="BX7" s="10">
        <v>220</v>
      </c>
      <c r="BY7" s="10">
        <v>76</v>
      </c>
      <c r="BZ7" s="10">
        <v>101</v>
      </c>
      <c r="CA7" s="10">
        <v>205</v>
      </c>
      <c r="CB7" s="10">
        <v>45</v>
      </c>
      <c r="CC7" s="10"/>
      <c r="CD7" s="10">
        <v>228</v>
      </c>
      <c r="CE7" s="10">
        <v>199</v>
      </c>
      <c r="CF7" s="10">
        <v>165</v>
      </c>
      <c r="CG7" s="10">
        <v>311</v>
      </c>
      <c r="CH7" s="10"/>
      <c r="CI7" s="10">
        <v>198</v>
      </c>
      <c r="CJ7" s="10">
        <v>218</v>
      </c>
      <c r="CK7" s="10">
        <v>633</v>
      </c>
      <c r="CL7" s="10">
        <v>75</v>
      </c>
      <c r="CM7" s="10"/>
      <c r="CN7" s="10">
        <v>130</v>
      </c>
      <c r="CO7" s="10">
        <v>977</v>
      </c>
      <c r="CP7" s="10"/>
      <c r="CQ7" s="10">
        <v>104</v>
      </c>
      <c r="CR7" s="10">
        <v>931</v>
      </c>
    </row>
    <row r="8" spans="2:96" ht="30" customHeight="1" x14ac:dyDescent="0.3">
      <c r="B8" s="11" t="s">
        <v>19</v>
      </c>
      <c r="C8" s="11">
        <v>1122</v>
      </c>
      <c r="D8" s="11">
        <v>558</v>
      </c>
      <c r="E8" s="11">
        <v>564</v>
      </c>
      <c r="F8" s="11"/>
      <c r="G8" s="11">
        <v>145</v>
      </c>
      <c r="H8" s="11">
        <v>179</v>
      </c>
      <c r="I8" s="11">
        <v>176</v>
      </c>
      <c r="J8" s="11">
        <v>204</v>
      </c>
      <c r="K8" s="11">
        <v>168</v>
      </c>
      <c r="L8" s="11">
        <v>251</v>
      </c>
      <c r="M8" s="11"/>
      <c r="N8" s="11">
        <v>313</v>
      </c>
      <c r="O8" s="11">
        <v>291</v>
      </c>
      <c r="P8" s="11">
        <v>242</v>
      </c>
      <c r="Q8" s="11">
        <v>273</v>
      </c>
      <c r="R8" s="11"/>
      <c r="S8" s="11">
        <v>171</v>
      </c>
      <c r="T8" s="11">
        <v>144</v>
      </c>
      <c r="U8" s="11">
        <v>90</v>
      </c>
      <c r="V8" s="11">
        <v>105</v>
      </c>
      <c r="W8" s="11">
        <v>80</v>
      </c>
      <c r="X8" s="11">
        <v>98</v>
      </c>
      <c r="Y8" s="11">
        <v>88</v>
      </c>
      <c r="Z8" s="11">
        <v>37</v>
      </c>
      <c r="AA8" s="11">
        <v>121</v>
      </c>
      <c r="AB8" s="11">
        <v>96</v>
      </c>
      <c r="AC8" s="11">
        <v>55</v>
      </c>
      <c r="AD8" s="11">
        <v>39</v>
      </c>
      <c r="AE8" s="11"/>
      <c r="AF8" s="11">
        <v>217</v>
      </c>
      <c r="AG8" s="11">
        <v>366</v>
      </c>
      <c r="AH8" s="11">
        <v>104</v>
      </c>
      <c r="AI8" s="11">
        <v>134</v>
      </c>
      <c r="AJ8" s="11">
        <v>77</v>
      </c>
      <c r="AK8" s="11"/>
      <c r="AL8" s="11">
        <v>273</v>
      </c>
      <c r="AM8" s="11">
        <v>205</v>
      </c>
      <c r="AN8" s="11">
        <v>108</v>
      </c>
      <c r="AO8" s="11">
        <v>232</v>
      </c>
      <c r="AP8" s="11">
        <v>85</v>
      </c>
      <c r="AQ8" s="11">
        <v>94</v>
      </c>
      <c r="AR8" s="11"/>
      <c r="AS8" s="11">
        <v>249</v>
      </c>
      <c r="AT8" s="11">
        <v>269</v>
      </c>
      <c r="AU8" s="11">
        <v>284</v>
      </c>
      <c r="AV8" s="11">
        <v>146</v>
      </c>
      <c r="AW8" s="11">
        <v>20</v>
      </c>
      <c r="AX8" s="11"/>
      <c r="AY8" s="11">
        <v>10</v>
      </c>
      <c r="AZ8" s="11">
        <v>45</v>
      </c>
      <c r="BA8" s="11">
        <v>78</v>
      </c>
      <c r="BB8" s="11">
        <v>58</v>
      </c>
      <c r="BC8" s="11">
        <v>93</v>
      </c>
      <c r="BD8" s="11">
        <v>113</v>
      </c>
      <c r="BE8" s="11">
        <v>92</v>
      </c>
      <c r="BF8" s="11">
        <v>83</v>
      </c>
      <c r="BG8" s="11">
        <v>81</v>
      </c>
      <c r="BH8" s="11">
        <v>72</v>
      </c>
      <c r="BI8" s="11">
        <v>95</v>
      </c>
      <c r="BJ8" s="11">
        <v>71</v>
      </c>
      <c r="BK8" s="11">
        <v>47</v>
      </c>
      <c r="BL8" s="11">
        <v>24</v>
      </c>
      <c r="BM8" s="11">
        <v>28</v>
      </c>
      <c r="BN8" s="11">
        <v>74</v>
      </c>
      <c r="BO8" s="11"/>
      <c r="BP8" s="11">
        <v>266</v>
      </c>
      <c r="BQ8" s="11">
        <v>325</v>
      </c>
      <c r="BR8" s="11">
        <v>158</v>
      </c>
      <c r="BS8" s="11">
        <v>207</v>
      </c>
      <c r="BT8" s="11">
        <v>111</v>
      </c>
      <c r="BU8" s="11">
        <v>54</v>
      </c>
      <c r="BV8" s="11"/>
      <c r="BW8" s="11">
        <v>456</v>
      </c>
      <c r="BX8" s="11">
        <v>221</v>
      </c>
      <c r="BY8" s="11">
        <v>75</v>
      </c>
      <c r="BZ8" s="11">
        <v>100</v>
      </c>
      <c r="CA8" s="11">
        <v>210</v>
      </c>
      <c r="CB8" s="11">
        <v>51</v>
      </c>
      <c r="CC8" s="11"/>
      <c r="CD8" s="11">
        <v>241</v>
      </c>
      <c r="CE8" s="11">
        <v>202</v>
      </c>
      <c r="CF8" s="11">
        <v>163</v>
      </c>
      <c r="CG8" s="11">
        <v>302</v>
      </c>
      <c r="CH8" s="11"/>
      <c r="CI8" s="11">
        <v>200</v>
      </c>
      <c r="CJ8" s="11">
        <v>218</v>
      </c>
      <c r="CK8" s="11">
        <v>627</v>
      </c>
      <c r="CL8" s="11">
        <v>77</v>
      </c>
      <c r="CM8" s="11"/>
      <c r="CN8" s="11">
        <v>134</v>
      </c>
      <c r="CO8" s="11">
        <v>971</v>
      </c>
      <c r="CP8" s="11"/>
      <c r="CQ8" s="11">
        <v>107</v>
      </c>
      <c r="CR8" s="11">
        <v>926</v>
      </c>
    </row>
    <row r="9" spans="2:96" x14ac:dyDescent="0.3">
      <c r="B9" s="15" t="s">
        <v>182</v>
      </c>
      <c r="C9" s="14">
        <v>0.15183981774706801</v>
      </c>
      <c r="D9" s="14">
        <v>0.14018470514825199</v>
      </c>
      <c r="E9" s="14">
        <v>0.16361980132988799</v>
      </c>
      <c r="F9" s="14"/>
      <c r="G9" s="14">
        <v>0.1011837838924</v>
      </c>
      <c r="H9" s="14">
        <v>8.1439613707058794E-2</v>
      </c>
      <c r="I9" s="14">
        <v>0.131258993696895</v>
      </c>
      <c r="J9" s="14">
        <v>0.157597644253053</v>
      </c>
      <c r="K9" s="14">
        <v>0.19573828312485</v>
      </c>
      <c r="L9" s="14">
        <v>0.21166607024447501</v>
      </c>
      <c r="M9" s="14"/>
      <c r="N9" s="14">
        <v>0.105342855508038</v>
      </c>
      <c r="O9" s="14">
        <v>0.16165254678501301</v>
      </c>
      <c r="P9" s="14">
        <v>0.18021142997366499</v>
      </c>
      <c r="Q9" s="14">
        <v>0.16433477712370201</v>
      </c>
      <c r="R9" s="14"/>
      <c r="S9" s="14">
        <v>0.10697787363432899</v>
      </c>
      <c r="T9" s="14">
        <v>0.12871416279772799</v>
      </c>
      <c r="U9" s="14">
        <v>0.111020094227355</v>
      </c>
      <c r="V9" s="14">
        <v>0.244043275842662</v>
      </c>
      <c r="W9" s="14">
        <v>0.13977065713600101</v>
      </c>
      <c r="X9" s="14">
        <v>0.15935518950156199</v>
      </c>
      <c r="Y9" s="14">
        <v>0.12173820646054601</v>
      </c>
      <c r="Z9" s="14">
        <v>0.14569702844669</v>
      </c>
      <c r="AA9" s="14">
        <v>0.12642200708623</v>
      </c>
      <c r="AB9" s="14">
        <v>0.238703680226999</v>
      </c>
      <c r="AC9" s="14">
        <v>0.19662094776993599</v>
      </c>
      <c r="AD9" s="14">
        <v>0.162440744097571</v>
      </c>
      <c r="AE9" s="14"/>
      <c r="AF9" s="14">
        <v>0.19779674119417801</v>
      </c>
      <c r="AG9" s="14">
        <v>6.9897068538601101E-2</v>
      </c>
      <c r="AH9" s="14">
        <v>0.10231747154640899</v>
      </c>
      <c r="AI9" s="14">
        <v>0.29985238634214101</v>
      </c>
      <c r="AJ9" s="14">
        <v>0.244429267529716</v>
      </c>
      <c r="AK9" s="14"/>
      <c r="AL9" s="14">
        <v>5.0411656977646199E-2</v>
      </c>
      <c r="AM9" s="14">
        <v>0.207005978250865</v>
      </c>
      <c r="AN9" s="14">
        <v>8.98244397504145E-2</v>
      </c>
      <c r="AO9" s="14">
        <v>0.26674630110730002</v>
      </c>
      <c r="AP9" s="14">
        <v>0.22832380049558301</v>
      </c>
      <c r="AQ9" s="14">
        <v>9.67312746541963E-2</v>
      </c>
      <c r="AR9" s="14"/>
      <c r="AS9" s="14">
        <v>0.18221700590148601</v>
      </c>
      <c r="AT9" s="14">
        <v>0.166710607844514</v>
      </c>
      <c r="AU9" s="14">
        <v>0.12703693007151801</v>
      </c>
      <c r="AV9" s="14">
        <v>0.11757244081594601</v>
      </c>
      <c r="AW9" s="14">
        <v>0</v>
      </c>
      <c r="AX9" s="14"/>
      <c r="AY9" s="14">
        <v>9.5592993289957795E-2</v>
      </c>
      <c r="AZ9" s="14">
        <v>0.25243201671041099</v>
      </c>
      <c r="BA9" s="14">
        <v>0.23238651765476201</v>
      </c>
      <c r="BB9" s="14">
        <v>0.125092909015731</v>
      </c>
      <c r="BC9" s="14">
        <v>0.13056363025408199</v>
      </c>
      <c r="BD9" s="14">
        <v>0.1676672943792</v>
      </c>
      <c r="BE9" s="14">
        <v>0.14573350775015401</v>
      </c>
      <c r="BF9" s="14">
        <v>0.165944066935793</v>
      </c>
      <c r="BG9" s="14">
        <v>0.150326168775054</v>
      </c>
      <c r="BH9" s="14">
        <v>0.17562897593406401</v>
      </c>
      <c r="BI9" s="14">
        <v>0.12476035916693499</v>
      </c>
      <c r="BJ9" s="14">
        <v>0.17412903466045501</v>
      </c>
      <c r="BK9" s="14">
        <v>0.142258902033055</v>
      </c>
      <c r="BL9" s="14">
        <v>0.12907886090155901</v>
      </c>
      <c r="BM9" s="14">
        <v>0.121205275412481</v>
      </c>
      <c r="BN9" s="14">
        <v>9.3578222171013095E-2</v>
      </c>
      <c r="BO9" s="14"/>
      <c r="BP9" s="14">
        <v>0.12563625062366901</v>
      </c>
      <c r="BQ9" s="14">
        <v>0.157500316839047</v>
      </c>
      <c r="BR9" s="14">
        <v>0.114095025329638</v>
      </c>
      <c r="BS9" s="14">
        <v>0.18620522318858701</v>
      </c>
      <c r="BT9" s="14">
        <v>0.12793633421787201</v>
      </c>
      <c r="BU9" s="14">
        <v>0.27479583588445999</v>
      </c>
      <c r="BV9" s="14"/>
      <c r="BW9" s="14">
        <v>0.189623718390979</v>
      </c>
      <c r="BX9" s="14">
        <v>0.13632239177632499</v>
      </c>
      <c r="BY9" s="14">
        <v>0.20811578837122299</v>
      </c>
      <c r="BZ9" s="14">
        <v>0.117508400108345</v>
      </c>
      <c r="CA9" s="14">
        <v>8.2778943439126396E-2</v>
      </c>
      <c r="CB9" s="14">
        <v>0.15986977160326499</v>
      </c>
      <c r="CC9" s="14"/>
      <c r="CD9" s="14">
        <v>8.3028259016414099E-2</v>
      </c>
      <c r="CE9" s="14">
        <v>0.13345478674990899</v>
      </c>
      <c r="CF9" s="14">
        <v>0.18396398541876399</v>
      </c>
      <c r="CG9" s="14">
        <v>0.20824615860030199</v>
      </c>
      <c r="CH9" s="14"/>
      <c r="CI9" s="14">
        <v>0.15825984492460901</v>
      </c>
      <c r="CJ9" s="14">
        <v>0.14042660483014999</v>
      </c>
      <c r="CK9" s="14">
        <v>0.156494494262096</v>
      </c>
      <c r="CL9" s="14">
        <v>0.12952235649110799</v>
      </c>
      <c r="CM9" s="14"/>
      <c r="CN9" s="14">
        <v>0.130428472187437</v>
      </c>
      <c r="CO9" s="14">
        <v>0.153609243468769</v>
      </c>
      <c r="CP9" s="14"/>
      <c r="CQ9" s="14">
        <v>0.10796353324505401</v>
      </c>
      <c r="CR9" s="14">
        <v>0.15824771244844199</v>
      </c>
    </row>
    <row r="10" spans="2:96" x14ac:dyDescent="0.3">
      <c r="B10" s="15" t="s">
        <v>183</v>
      </c>
      <c r="C10" s="14">
        <v>0.19620815113263601</v>
      </c>
      <c r="D10" s="14">
        <v>0.206904389626555</v>
      </c>
      <c r="E10" s="14">
        <v>0.184315695076332</v>
      </c>
      <c r="F10" s="14"/>
      <c r="G10" s="14">
        <v>0.198295127066798</v>
      </c>
      <c r="H10" s="14">
        <v>0.10093990830494901</v>
      </c>
      <c r="I10" s="14">
        <v>0.189880672831472</v>
      </c>
      <c r="J10" s="14">
        <v>0.25684383525729698</v>
      </c>
      <c r="K10" s="14">
        <v>0.247290284072401</v>
      </c>
      <c r="L10" s="14">
        <v>0.183678902604754</v>
      </c>
      <c r="M10" s="14"/>
      <c r="N10" s="14">
        <v>0.16574300667419001</v>
      </c>
      <c r="O10" s="14">
        <v>0.23031645521706001</v>
      </c>
      <c r="P10" s="14">
        <v>0.20487525902101</v>
      </c>
      <c r="Q10" s="14">
        <v>0.19004243871208801</v>
      </c>
      <c r="R10" s="14"/>
      <c r="S10" s="14">
        <v>0.15791702081838599</v>
      </c>
      <c r="T10" s="14">
        <v>0.217839991238236</v>
      </c>
      <c r="U10" s="14">
        <v>0.20571926383174899</v>
      </c>
      <c r="V10" s="14">
        <v>0.176282930502388</v>
      </c>
      <c r="W10" s="14">
        <v>0.216597537079145</v>
      </c>
      <c r="X10" s="14">
        <v>0.16358294512955801</v>
      </c>
      <c r="Y10" s="14">
        <v>0.25859308738503001</v>
      </c>
      <c r="Z10" s="14">
        <v>0.32760477441990998</v>
      </c>
      <c r="AA10" s="14">
        <v>0.16975123323626001</v>
      </c>
      <c r="AB10" s="14">
        <v>0.174075830093819</v>
      </c>
      <c r="AC10" s="14">
        <v>0.14673008155425199</v>
      </c>
      <c r="AD10" s="14">
        <v>0.294909727985457</v>
      </c>
      <c r="AE10" s="14"/>
      <c r="AF10" s="14">
        <v>0.222748676460057</v>
      </c>
      <c r="AG10" s="14">
        <v>0.138191112875479</v>
      </c>
      <c r="AH10" s="14">
        <v>0.21736545746094399</v>
      </c>
      <c r="AI10" s="14">
        <v>0.194299436459934</v>
      </c>
      <c r="AJ10" s="14">
        <v>0.27062857706292198</v>
      </c>
      <c r="AK10" s="14"/>
      <c r="AL10" s="14">
        <v>8.9346350777060601E-2</v>
      </c>
      <c r="AM10" s="14">
        <v>0.22104307261396999</v>
      </c>
      <c r="AN10" s="14">
        <v>0.23980773640227701</v>
      </c>
      <c r="AO10" s="14">
        <v>0.20703018942571</v>
      </c>
      <c r="AP10" s="14">
        <v>0.25814274979480401</v>
      </c>
      <c r="AQ10" s="14">
        <v>0.18307985789936099</v>
      </c>
      <c r="AR10" s="14"/>
      <c r="AS10" s="14">
        <v>0.23075128519197</v>
      </c>
      <c r="AT10" s="14">
        <v>0.19497321714392099</v>
      </c>
      <c r="AU10" s="14">
        <v>0.20321743018229599</v>
      </c>
      <c r="AV10" s="14">
        <v>0.12333343123174099</v>
      </c>
      <c r="AW10" s="14">
        <v>0.15344292889171701</v>
      </c>
      <c r="AX10" s="14"/>
      <c r="AY10" s="14">
        <v>0.20401056629204101</v>
      </c>
      <c r="AZ10" s="14">
        <v>0.105722797034792</v>
      </c>
      <c r="BA10" s="14">
        <v>0.21264337705449801</v>
      </c>
      <c r="BB10" s="14">
        <v>0.18264506625700899</v>
      </c>
      <c r="BC10" s="14">
        <v>0.18357936601196001</v>
      </c>
      <c r="BD10" s="14">
        <v>0.218582803053744</v>
      </c>
      <c r="BE10" s="14">
        <v>0.19466499239063301</v>
      </c>
      <c r="BF10" s="14">
        <v>0.14195532769001201</v>
      </c>
      <c r="BG10" s="14">
        <v>0.201373590824062</v>
      </c>
      <c r="BH10" s="14">
        <v>0.238957913573657</v>
      </c>
      <c r="BI10" s="14">
        <v>0.165848573624016</v>
      </c>
      <c r="BJ10" s="14">
        <v>0.18514021420920099</v>
      </c>
      <c r="BK10" s="14">
        <v>0.29925179819914299</v>
      </c>
      <c r="BL10" s="14">
        <v>0.24475711808484399</v>
      </c>
      <c r="BM10" s="14">
        <v>0.25562396374956797</v>
      </c>
      <c r="BN10" s="14">
        <v>0.154521599340324</v>
      </c>
      <c r="BO10" s="14"/>
      <c r="BP10" s="14">
        <v>0.133969785186319</v>
      </c>
      <c r="BQ10" s="14">
        <v>0.21012161214290001</v>
      </c>
      <c r="BR10" s="14">
        <v>0.209098510783081</v>
      </c>
      <c r="BS10" s="14">
        <v>0.193526953572009</v>
      </c>
      <c r="BT10" s="14">
        <v>0.27606231146898302</v>
      </c>
      <c r="BU10" s="14">
        <v>0.22724022685421699</v>
      </c>
      <c r="BV10" s="14"/>
      <c r="BW10" s="14">
        <v>0.19522668379512201</v>
      </c>
      <c r="BX10" s="14">
        <v>0.20114037771815499</v>
      </c>
      <c r="BY10" s="14">
        <v>0.192664310128319</v>
      </c>
      <c r="BZ10" s="14">
        <v>0.15944062528097999</v>
      </c>
      <c r="CA10" s="14">
        <v>0.204949871677543</v>
      </c>
      <c r="CB10" s="14">
        <v>0.19477610996953201</v>
      </c>
      <c r="CC10" s="14"/>
      <c r="CD10" s="14">
        <v>0.20765024503754301</v>
      </c>
      <c r="CE10" s="14">
        <v>0.14506229876665899</v>
      </c>
      <c r="CF10" s="14">
        <v>0.19451253642771199</v>
      </c>
      <c r="CG10" s="14">
        <v>0.196043748658669</v>
      </c>
      <c r="CH10" s="14"/>
      <c r="CI10" s="14">
        <v>0.19887356565727299</v>
      </c>
      <c r="CJ10" s="14">
        <v>0.21558989339461801</v>
      </c>
      <c r="CK10" s="14">
        <v>0.19186765137794901</v>
      </c>
      <c r="CL10" s="14">
        <v>0.16974409031217799</v>
      </c>
      <c r="CM10" s="14"/>
      <c r="CN10" s="14">
        <v>0.26235355264455101</v>
      </c>
      <c r="CO10" s="14">
        <v>0.18556957153838699</v>
      </c>
      <c r="CP10" s="14"/>
      <c r="CQ10" s="14">
        <v>0.195242147804781</v>
      </c>
      <c r="CR10" s="14">
        <v>0.19570316230940599</v>
      </c>
    </row>
    <row r="11" spans="2:96" x14ac:dyDescent="0.3">
      <c r="B11" s="15" t="s">
        <v>184</v>
      </c>
      <c r="C11" s="14">
        <v>0.33927568791601898</v>
      </c>
      <c r="D11" s="14">
        <v>0.33070073906986303</v>
      </c>
      <c r="E11" s="14">
        <v>0.34831294812862501</v>
      </c>
      <c r="F11" s="14"/>
      <c r="G11" s="14">
        <v>0.32960607663480301</v>
      </c>
      <c r="H11" s="14">
        <v>0.33906036109695897</v>
      </c>
      <c r="I11" s="14">
        <v>0.28919377438643101</v>
      </c>
      <c r="J11" s="14">
        <v>0.33257537271779303</v>
      </c>
      <c r="K11" s="14">
        <v>0.36172404126328001</v>
      </c>
      <c r="L11" s="14">
        <v>0.370496952364257</v>
      </c>
      <c r="M11" s="14"/>
      <c r="N11" s="14">
        <v>0.313908158667976</v>
      </c>
      <c r="O11" s="14">
        <v>0.33289382173598597</v>
      </c>
      <c r="P11" s="14">
        <v>0.37704780004162503</v>
      </c>
      <c r="Q11" s="14">
        <v>0.34277465046551397</v>
      </c>
      <c r="R11" s="14"/>
      <c r="S11" s="14">
        <v>0.27662934310026499</v>
      </c>
      <c r="T11" s="14">
        <v>0.33809274202837802</v>
      </c>
      <c r="U11" s="14">
        <v>0.39194563248515302</v>
      </c>
      <c r="V11" s="14">
        <v>0.28484795835753202</v>
      </c>
      <c r="W11" s="14">
        <v>0.39002346995765103</v>
      </c>
      <c r="X11" s="14">
        <v>0.361058314201607</v>
      </c>
      <c r="Y11" s="14">
        <v>0.36341046784350201</v>
      </c>
      <c r="Z11" s="14">
        <v>0.24954882999772501</v>
      </c>
      <c r="AA11" s="14">
        <v>0.37592132623313002</v>
      </c>
      <c r="AB11" s="14">
        <v>0.35104610371304101</v>
      </c>
      <c r="AC11" s="14">
        <v>0.33694990810998399</v>
      </c>
      <c r="AD11" s="14">
        <v>0.37642927160208201</v>
      </c>
      <c r="AE11" s="14"/>
      <c r="AF11" s="14">
        <v>0.32738540722856102</v>
      </c>
      <c r="AG11" s="14">
        <v>0.35998517811448799</v>
      </c>
      <c r="AH11" s="14">
        <v>0.381273491241784</v>
      </c>
      <c r="AI11" s="14">
        <v>0.30757716680525299</v>
      </c>
      <c r="AJ11" s="14">
        <v>0.26649543606981002</v>
      </c>
      <c r="AK11" s="14"/>
      <c r="AL11" s="14">
        <v>0.34697237583402202</v>
      </c>
      <c r="AM11" s="14">
        <v>0.28967298199862102</v>
      </c>
      <c r="AN11" s="14">
        <v>0.42358747698810101</v>
      </c>
      <c r="AO11" s="14">
        <v>0.34594709778613397</v>
      </c>
      <c r="AP11" s="14">
        <v>0.27253423958686701</v>
      </c>
      <c r="AQ11" s="14">
        <v>0.40141834356322698</v>
      </c>
      <c r="AR11" s="14"/>
      <c r="AS11" s="14">
        <v>0.35835146719333899</v>
      </c>
      <c r="AT11" s="14">
        <v>0.34669334609095098</v>
      </c>
      <c r="AU11" s="14">
        <v>0.32755420029757998</v>
      </c>
      <c r="AV11" s="14">
        <v>0.31933096751935902</v>
      </c>
      <c r="AW11" s="14">
        <v>0.14559187135629301</v>
      </c>
      <c r="AX11" s="14"/>
      <c r="AY11" s="14">
        <v>0.248323050303183</v>
      </c>
      <c r="AZ11" s="14">
        <v>0.37678477156705198</v>
      </c>
      <c r="BA11" s="14">
        <v>0.35975849797935999</v>
      </c>
      <c r="BB11" s="14">
        <v>0.43260974666791302</v>
      </c>
      <c r="BC11" s="14">
        <v>0.330014609434928</v>
      </c>
      <c r="BD11" s="14">
        <v>0.36032953016414399</v>
      </c>
      <c r="BE11" s="14">
        <v>0.33665650284546</v>
      </c>
      <c r="BF11" s="14">
        <v>0.42420414556867297</v>
      </c>
      <c r="BG11" s="14">
        <v>0.35291263079539298</v>
      </c>
      <c r="BH11" s="14">
        <v>0.311634209361488</v>
      </c>
      <c r="BI11" s="14">
        <v>0.37265557731472898</v>
      </c>
      <c r="BJ11" s="14">
        <v>0.27000959670022701</v>
      </c>
      <c r="BK11" s="14">
        <v>0.37053599549694</v>
      </c>
      <c r="BL11" s="14">
        <v>0.160549358069456</v>
      </c>
      <c r="BM11" s="14">
        <v>0.27136197481909402</v>
      </c>
      <c r="BN11" s="14">
        <v>0.23955571028447201</v>
      </c>
      <c r="BO11" s="14"/>
      <c r="BP11" s="14">
        <v>0.30435087769036601</v>
      </c>
      <c r="BQ11" s="14">
        <v>0.36607929644523401</v>
      </c>
      <c r="BR11" s="14">
        <v>0.34891545690681602</v>
      </c>
      <c r="BS11" s="14">
        <v>0.330995220656148</v>
      </c>
      <c r="BT11" s="14">
        <v>0.35943969420002803</v>
      </c>
      <c r="BU11" s="14">
        <v>0.31200917333141598</v>
      </c>
      <c r="BV11" s="14"/>
      <c r="BW11" s="14">
        <v>0.33008012274130699</v>
      </c>
      <c r="BX11" s="14">
        <v>0.34682193350814799</v>
      </c>
      <c r="BY11" s="14">
        <v>0.28955238823726598</v>
      </c>
      <c r="BZ11" s="14">
        <v>0.472130696625079</v>
      </c>
      <c r="CA11" s="14">
        <v>0.34390412456507502</v>
      </c>
      <c r="CB11" s="14">
        <v>0.217977028651583</v>
      </c>
      <c r="CC11" s="14"/>
      <c r="CD11" s="14">
        <v>0.34861436877484198</v>
      </c>
      <c r="CE11" s="14">
        <v>0.324637305783948</v>
      </c>
      <c r="CF11" s="14">
        <v>0.30644783477522203</v>
      </c>
      <c r="CG11" s="14">
        <v>0.31982015245649797</v>
      </c>
      <c r="CH11" s="14"/>
      <c r="CI11" s="14">
        <v>0.33104865548776802</v>
      </c>
      <c r="CJ11" s="14">
        <v>0.27960522230852303</v>
      </c>
      <c r="CK11" s="14">
        <v>0.36358794519043802</v>
      </c>
      <c r="CL11" s="14">
        <v>0.33156401049981199</v>
      </c>
      <c r="CM11" s="14"/>
      <c r="CN11" s="14">
        <v>0.19688654710314599</v>
      </c>
      <c r="CO11" s="14">
        <v>0.35980617637731099</v>
      </c>
      <c r="CP11" s="14"/>
      <c r="CQ11" s="14">
        <v>0.28549775861593901</v>
      </c>
      <c r="CR11" s="14">
        <v>0.35007111632629501</v>
      </c>
    </row>
    <row r="12" spans="2:96" x14ac:dyDescent="0.3">
      <c r="B12" s="15" t="s">
        <v>185</v>
      </c>
      <c r="C12" s="14">
        <v>0.15449540196763201</v>
      </c>
      <c r="D12" s="14">
        <v>0.18781167613505001</v>
      </c>
      <c r="E12" s="14">
        <v>0.12178022739698301</v>
      </c>
      <c r="F12" s="14"/>
      <c r="G12" s="14">
        <v>0.26801713817088202</v>
      </c>
      <c r="H12" s="14">
        <v>0.27659159949470702</v>
      </c>
      <c r="I12" s="14">
        <v>0.200188054535021</v>
      </c>
      <c r="J12" s="14">
        <v>0.10370739853425399</v>
      </c>
      <c r="K12" s="14">
        <v>8.5033020226061296E-2</v>
      </c>
      <c r="L12" s="14">
        <v>5.7609079761985003E-2</v>
      </c>
      <c r="M12" s="14"/>
      <c r="N12" s="14">
        <v>0.244886264110902</v>
      </c>
      <c r="O12" s="14">
        <v>0.12514204990932101</v>
      </c>
      <c r="P12" s="14">
        <v>0.10586712753040101</v>
      </c>
      <c r="Q12" s="14">
        <v>0.12765203487731899</v>
      </c>
      <c r="R12" s="14"/>
      <c r="S12" s="14">
        <v>0.28961952574274202</v>
      </c>
      <c r="T12" s="14">
        <v>0.16587750478251501</v>
      </c>
      <c r="U12" s="14">
        <v>9.81129980934696E-2</v>
      </c>
      <c r="V12" s="14">
        <v>0.17511237236008101</v>
      </c>
      <c r="W12" s="14">
        <v>5.9096182745542097E-2</v>
      </c>
      <c r="X12" s="14">
        <v>0.13772617501009901</v>
      </c>
      <c r="Y12" s="14">
        <v>0.12073759323189701</v>
      </c>
      <c r="Z12" s="14">
        <v>0.102230231507474</v>
      </c>
      <c r="AA12" s="14">
        <v>0.174971155724435</v>
      </c>
      <c r="AB12" s="14">
        <v>9.2767582136762505E-2</v>
      </c>
      <c r="AC12" s="14">
        <v>0.138848170606066</v>
      </c>
      <c r="AD12" s="14">
        <v>6.9153905826280102E-2</v>
      </c>
      <c r="AE12" s="14"/>
      <c r="AF12" s="14">
        <v>0.12129055648822799</v>
      </c>
      <c r="AG12" s="14">
        <v>0.27456036921455401</v>
      </c>
      <c r="AH12" s="14">
        <v>0.12452817053913599</v>
      </c>
      <c r="AI12" s="14">
        <v>8.0370810552009397E-2</v>
      </c>
      <c r="AJ12" s="14">
        <v>9.8784497895415796E-2</v>
      </c>
      <c r="AK12" s="14"/>
      <c r="AL12" s="14">
        <v>0.33523033043290201</v>
      </c>
      <c r="AM12" s="14">
        <v>0.12706141961091999</v>
      </c>
      <c r="AN12" s="14">
        <v>0.14718207980456299</v>
      </c>
      <c r="AO12" s="14">
        <v>6.5623026716533597E-2</v>
      </c>
      <c r="AP12" s="14">
        <v>0.118958331088513</v>
      </c>
      <c r="AQ12" s="14">
        <v>6.8436913319742707E-2</v>
      </c>
      <c r="AR12" s="14"/>
      <c r="AS12" s="14">
        <v>9.3837264579007595E-2</v>
      </c>
      <c r="AT12" s="14">
        <v>0.15133901619239501</v>
      </c>
      <c r="AU12" s="14">
        <v>0.15989626891690301</v>
      </c>
      <c r="AV12" s="14">
        <v>0.27414501967135602</v>
      </c>
      <c r="AW12" s="14">
        <v>0.501509807618436</v>
      </c>
      <c r="AX12" s="14"/>
      <c r="AY12" s="14">
        <v>0.17469703988351501</v>
      </c>
      <c r="AZ12" s="14">
        <v>0.10606067675116899</v>
      </c>
      <c r="BA12" s="14">
        <v>7.1245990694829398E-2</v>
      </c>
      <c r="BB12" s="14">
        <v>0.11654890134814901</v>
      </c>
      <c r="BC12" s="14">
        <v>0.14845333475479799</v>
      </c>
      <c r="BD12" s="14">
        <v>0.14326337814524601</v>
      </c>
      <c r="BE12" s="14">
        <v>0.186844650278154</v>
      </c>
      <c r="BF12" s="14">
        <v>0.103775884648671</v>
      </c>
      <c r="BG12" s="14">
        <v>0.16491647321279501</v>
      </c>
      <c r="BH12" s="14">
        <v>0.15744352284583901</v>
      </c>
      <c r="BI12" s="14">
        <v>0.21450709836607099</v>
      </c>
      <c r="BJ12" s="14">
        <v>0.158681515082117</v>
      </c>
      <c r="BK12" s="14">
        <v>6.3572715832493201E-2</v>
      </c>
      <c r="BL12" s="14">
        <v>0.22098532064437901</v>
      </c>
      <c r="BM12" s="14">
        <v>0.20703047667007199</v>
      </c>
      <c r="BN12" s="14">
        <v>0.32041082246722502</v>
      </c>
      <c r="BO12" s="14"/>
      <c r="BP12" s="14">
        <v>0.27035546434014002</v>
      </c>
      <c r="BQ12" s="14">
        <v>0.13033634636615099</v>
      </c>
      <c r="BR12" s="14">
        <v>0.139023439400834</v>
      </c>
      <c r="BS12" s="14">
        <v>0.136130092355848</v>
      </c>
      <c r="BT12" s="14">
        <v>4.2774680789356298E-2</v>
      </c>
      <c r="BU12" s="14">
        <v>7.4763546134012995E-2</v>
      </c>
      <c r="BV12" s="14"/>
      <c r="BW12" s="14">
        <v>0.13480690450716601</v>
      </c>
      <c r="BX12" s="14">
        <v>0.12874664415172099</v>
      </c>
      <c r="BY12" s="14">
        <v>0.16996789904280599</v>
      </c>
      <c r="BZ12" s="14">
        <v>0.104947994531116</v>
      </c>
      <c r="CA12" s="14">
        <v>0.21905493252042799</v>
      </c>
      <c r="CB12" s="14">
        <v>0.22606943396804499</v>
      </c>
      <c r="CC12" s="14"/>
      <c r="CD12" s="14">
        <v>0.25428535805071001</v>
      </c>
      <c r="CE12" s="14">
        <v>0.22118799754825799</v>
      </c>
      <c r="CF12" s="14">
        <v>0.101649168676295</v>
      </c>
      <c r="CG12" s="14">
        <v>0.12935635834772</v>
      </c>
      <c r="CH12" s="14"/>
      <c r="CI12" s="14">
        <v>0.163288293273571</v>
      </c>
      <c r="CJ12" s="14">
        <v>0.22143007452022501</v>
      </c>
      <c r="CK12" s="14">
        <v>0.136120432479128</v>
      </c>
      <c r="CL12" s="14">
        <v>9.1764777987489402E-2</v>
      </c>
      <c r="CM12" s="14"/>
      <c r="CN12" s="14">
        <v>0.25078333012897702</v>
      </c>
      <c r="CO12" s="14">
        <v>0.143096506270596</v>
      </c>
      <c r="CP12" s="14"/>
      <c r="CQ12" s="14">
        <v>0.26423048635641899</v>
      </c>
      <c r="CR12" s="14">
        <v>0.138587474759061</v>
      </c>
    </row>
    <row r="13" spans="2:96" x14ac:dyDescent="0.3">
      <c r="B13" s="15" t="s">
        <v>186</v>
      </c>
      <c r="C13" s="14">
        <v>4.0947985928085198E-2</v>
      </c>
      <c r="D13" s="14">
        <v>5.4974141991719197E-2</v>
      </c>
      <c r="E13" s="14">
        <v>2.71356703158524E-2</v>
      </c>
      <c r="F13" s="14"/>
      <c r="G13" s="14">
        <v>4.3069837057987802E-2</v>
      </c>
      <c r="H13" s="14">
        <v>7.7123757381075006E-2</v>
      </c>
      <c r="I13" s="14">
        <v>8.4263399827050001E-2</v>
      </c>
      <c r="J13" s="14">
        <v>3.1429011722856601E-2</v>
      </c>
      <c r="K13" s="14">
        <v>1.1878837001585801E-2</v>
      </c>
      <c r="L13" s="14">
        <v>1.0849787377477899E-2</v>
      </c>
      <c r="M13" s="14"/>
      <c r="N13" s="14">
        <v>8.4269825991499805E-2</v>
      </c>
      <c r="O13" s="14">
        <v>3.95719379942025E-2</v>
      </c>
      <c r="P13" s="14">
        <v>1.7995393456586899E-2</v>
      </c>
      <c r="Q13" s="14">
        <v>1.3746202915754201E-2</v>
      </c>
      <c r="R13" s="14"/>
      <c r="S13" s="14">
        <v>8.7386341487473596E-2</v>
      </c>
      <c r="T13" s="14">
        <v>1.9062416216709E-2</v>
      </c>
      <c r="U13" s="14">
        <v>2.8221133249381102E-2</v>
      </c>
      <c r="V13" s="14">
        <v>1.8470143232911101E-2</v>
      </c>
      <c r="W13" s="14">
        <v>9.4123688133168307E-2</v>
      </c>
      <c r="X13" s="14">
        <v>4.9575635693498203E-2</v>
      </c>
      <c r="Y13" s="14">
        <v>9.67307504217816E-3</v>
      </c>
      <c r="Z13" s="14">
        <v>2.5181816302580099E-2</v>
      </c>
      <c r="AA13" s="14">
        <v>4.3679070337284097E-2</v>
      </c>
      <c r="AB13" s="14">
        <v>3.3193769323212503E-2</v>
      </c>
      <c r="AC13" s="14">
        <v>2.2633574838853799E-2</v>
      </c>
      <c r="AD13" s="14">
        <v>0</v>
      </c>
      <c r="AE13" s="14"/>
      <c r="AF13" s="14">
        <v>3.1459890533106397E-2</v>
      </c>
      <c r="AG13" s="14">
        <v>7.1509027032036002E-2</v>
      </c>
      <c r="AH13" s="14">
        <v>1.0994033758989601E-2</v>
      </c>
      <c r="AI13" s="14">
        <v>2.6033385608681101E-2</v>
      </c>
      <c r="AJ13" s="14">
        <v>2.79369827355825E-2</v>
      </c>
      <c r="AK13" s="14"/>
      <c r="AL13" s="14">
        <v>9.61520695505476E-2</v>
      </c>
      <c r="AM13" s="14">
        <v>4.95818896772151E-2</v>
      </c>
      <c r="AN13" s="14">
        <v>1.06475154786543E-2</v>
      </c>
      <c r="AO13" s="14">
        <v>1.6446673242070501E-2</v>
      </c>
      <c r="AP13" s="14">
        <v>4.1087319376018901E-2</v>
      </c>
      <c r="AQ13" s="14">
        <v>1.12843824512172E-2</v>
      </c>
      <c r="AR13" s="14"/>
      <c r="AS13" s="14">
        <v>2.02644317122464E-2</v>
      </c>
      <c r="AT13" s="14">
        <v>6.8842255834970804E-3</v>
      </c>
      <c r="AU13" s="14">
        <v>4.81575269676488E-2</v>
      </c>
      <c r="AV13" s="14">
        <v>0.119398563898408</v>
      </c>
      <c r="AW13" s="14">
        <v>0.15358325425695599</v>
      </c>
      <c r="AX13" s="14"/>
      <c r="AY13" s="14">
        <v>0</v>
      </c>
      <c r="AZ13" s="14">
        <v>2.01938061783902E-2</v>
      </c>
      <c r="BA13" s="14">
        <v>1.24399717941519E-2</v>
      </c>
      <c r="BB13" s="14">
        <v>0</v>
      </c>
      <c r="BC13" s="14">
        <v>5.7177022138834001E-2</v>
      </c>
      <c r="BD13" s="14">
        <v>3.4097325190012802E-2</v>
      </c>
      <c r="BE13" s="14">
        <v>2.0601890623492498E-2</v>
      </c>
      <c r="BF13" s="14">
        <v>1.27038179643534E-2</v>
      </c>
      <c r="BG13" s="14">
        <v>4.3493878474315101E-2</v>
      </c>
      <c r="BH13" s="14">
        <v>4.8565501314853501E-2</v>
      </c>
      <c r="BI13" s="14">
        <v>5.08547972456651E-2</v>
      </c>
      <c r="BJ13" s="14">
        <v>1.3838317611720901E-2</v>
      </c>
      <c r="BK13" s="14">
        <v>6.1661423409652701E-2</v>
      </c>
      <c r="BL13" s="14">
        <v>0</v>
      </c>
      <c r="BM13" s="14">
        <v>7.4515596861157399E-2</v>
      </c>
      <c r="BN13" s="14">
        <v>0.18013850879666701</v>
      </c>
      <c r="BO13" s="14"/>
      <c r="BP13" s="14">
        <v>0.11803204938684</v>
      </c>
      <c r="BQ13" s="14">
        <v>1.7796808211628198E-2</v>
      </c>
      <c r="BR13" s="14">
        <v>2.57539545190641E-2</v>
      </c>
      <c r="BS13" s="14">
        <v>7.41773028210069E-3</v>
      </c>
      <c r="BT13" s="14">
        <v>2.8012262940209601E-2</v>
      </c>
      <c r="BU13" s="14">
        <v>0</v>
      </c>
      <c r="BV13" s="14"/>
      <c r="BW13" s="14">
        <v>3.8426806902903503E-2</v>
      </c>
      <c r="BX13" s="14">
        <v>5.1324734642778203E-2</v>
      </c>
      <c r="BY13" s="14">
        <v>3.8019101111844499E-2</v>
      </c>
      <c r="BZ13" s="14">
        <v>2.0258320559017801E-2</v>
      </c>
      <c r="CA13" s="14">
        <v>5.3348391168573303E-2</v>
      </c>
      <c r="CB13" s="14">
        <v>0</v>
      </c>
      <c r="CC13" s="14"/>
      <c r="CD13" s="14">
        <v>5.38619682847696E-2</v>
      </c>
      <c r="CE13" s="14">
        <v>7.2232441414484302E-2</v>
      </c>
      <c r="CF13" s="14">
        <v>1.9155859248807802E-2</v>
      </c>
      <c r="CG13" s="14">
        <v>4.4115519755488601E-2</v>
      </c>
      <c r="CH13" s="14"/>
      <c r="CI13" s="14">
        <v>3.9443851390332102E-2</v>
      </c>
      <c r="CJ13" s="14">
        <v>5.7405329572873899E-2</v>
      </c>
      <c r="CK13" s="14">
        <v>4.0732478293400202E-2</v>
      </c>
      <c r="CL13" s="14">
        <v>0</v>
      </c>
      <c r="CM13" s="14"/>
      <c r="CN13" s="14">
        <v>0.100386190785565</v>
      </c>
      <c r="CO13" s="14">
        <v>3.3510863033547202E-2</v>
      </c>
      <c r="CP13" s="14"/>
      <c r="CQ13" s="14">
        <v>6.1938427139478898E-2</v>
      </c>
      <c r="CR13" s="14">
        <v>4.0514948704300398E-2</v>
      </c>
    </row>
    <row r="14" spans="2:96" x14ac:dyDescent="0.3">
      <c r="B14" s="15" t="s">
        <v>92</v>
      </c>
      <c r="C14" s="20">
        <v>0.11723295530856</v>
      </c>
      <c r="D14" s="20">
        <v>7.9424348028560895E-2</v>
      </c>
      <c r="E14" s="20">
        <v>0.15483565775232</v>
      </c>
      <c r="F14" s="20"/>
      <c r="G14" s="20">
        <v>5.9828037177129298E-2</v>
      </c>
      <c r="H14" s="20">
        <v>0.12484476001525099</v>
      </c>
      <c r="I14" s="20">
        <v>0.105215104723132</v>
      </c>
      <c r="J14" s="20">
        <v>0.117846737514746</v>
      </c>
      <c r="K14" s="20">
        <v>9.8335534311821501E-2</v>
      </c>
      <c r="L14" s="20">
        <v>0.16569920764705101</v>
      </c>
      <c r="M14" s="20"/>
      <c r="N14" s="20">
        <v>8.5849889047394601E-2</v>
      </c>
      <c r="O14" s="20">
        <v>0.110423188358417</v>
      </c>
      <c r="P14" s="20">
        <v>0.114002989976712</v>
      </c>
      <c r="Q14" s="20">
        <v>0.161449895905623</v>
      </c>
      <c r="R14" s="20"/>
      <c r="S14" s="20">
        <v>8.1469895216803506E-2</v>
      </c>
      <c r="T14" s="20">
        <v>0.130413182936434</v>
      </c>
      <c r="U14" s="20">
        <v>0.164980878112892</v>
      </c>
      <c r="V14" s="20">
        <v>0.101243319704425</v>
      </c>
      <c r="W14" s="20">
        <v>0.100388464948493</v>
      </c>
      <c r="X14" s="20">
        <v>0.128701740463675</v>
      </c>
      <c r="Y14" s="20">
        <v>0.12584757003684699</v>
      </c>
      <c r="Z14" s="20">
        <v>0.14973731932562101</v>
      </c>
      <c r="AA14" s="20">
        <v>0.10925520738266201</v>
      </c>
      <c r="AB14" s="20">
        <v>0.110213034506166</v>
      </c>
      <c r="AC14" s="20">
        <v>0.158217317120909</v>
      </c>
      <c r="AD14" s="20">
        <v>9.7066350488610606E-2</v>
      </c>
      <c r="AE14" s="20"/>
      <c r="AF14" s="20">
        <v>9.9318728095869502E-2</v>
      </c>
      <c r="AG14" s="20">
        <v>8.58572442248422E-2</v>
      </c>
      <c r="AH14" s="20">
        <v>0.16352137545273801</v>
      </c>
      <c r="AI14" s="20">
        <v>9.1866814231982494E-2</v>
      </c>
      <c r="AJ14" s="20">
        <v>9.1725238706554094E-2</v>
      </c>
      <c r="AK14" s="20"/>
      <c r="AL14" s="20">
        <v>8.1887216427822596E-2</v>
      </c>
      <c r="AM14" s="20">
        <v>0.105634657848409</v>
      </c>
      <c r="AN14" s="20">
        <v>8.8950751575989806E-2</v>
      </c>
      <c r="AO14" s="20">
        <v>9.8206711722251497E-2</v>
      </c>
      <c r="AP14" s="20">
        <v>8.0953559658214297E-2</v>
      </c>
      <c r="AQ14" s="20">
        <v>0.23904922811225601</v>
      </c>
      <c r="AR14" s="20"/>
      <c r="AS14" s="20">
        <v>0.11457854542195101</v>
      </c>
      <c r="AT14" s="20">
        <v>0.133399587144722</v>
      </c>
      <c r="AU14" s="20">
        <v>0.134137643564055</v>
      </c>
      <c r="AV14" s="20">
        <v>4.62195768631899E-2</v>
      </c>
      <c r="AW14" s="20">
        <v>4.5872137876599099E-2</v>
      </c>
      <c r="AX14" s="20"/>
      <c r="AY14" s="20">
        <v>0.27737635023130303</v>
      </c>
      <c r="AZ14" s="20">
        <v>0.13880593175818701</v>
      </c>
      <c r="BA14" s="20">
        <v>0.111525644822398</v>
      </c>
      <c r="BB14" s="20">
        <v>0.14310337671119799</v>
      </c>
      <c r="BC14" s="20">
        <v>0.15021203740539801</v>
      </c>
      <c r="BD14" s="20">
        <v>7.6059669067652894E-2</v>
      </c>
      <c r="BE14" s="20">
        <v>0.115498456112107</v>
      </c>
      <c r="BF14" s="20">
        <v>0.151416757192498</v>
      </c>
      <c r="BG14" s="20">
        <v>8.6977257918381401E-2</v>
      </c>
      <c r="BH14" s="20">
        <v>6.7769876970098702E-2</v>
      </c>
      <c r="BI14" s="20">
        <v>7.1373594282584704E-2</v>
      </c>
      <c r="BJ14" s="20">
        <v>0.198201321736279</v>
      </c>
      <c r="BK14" s="20">
        <v>6.2719165028716897E-2</v>
      </c>
      <c r="BL14" s="20">
        <v>0.24462934229976099</v>
      </c>
      <c r="BM14" s="20">
        <v>7.0262712487627998E-2</v>
      </c>
      <c r="BN14" s="20">
        <v>1.17951369402985E-2</v>
      </c>
      <c r="BO14" s="20"/>
      <c r="BP14" s="20">
        <v>4.7655572772665203E-2</v>
      </c>
      <c r="BQ14" s="20">
        <v>0.11816561999503999</v>
      </c>
      <c r="BR14" s="20">
        <v>0.16311361306056801</v>
      </c>
      <c r="BS14" s="20">
        <v>0.145724779945307</v>
      </c>
      <c r="BT14" s="20">
        <v>0.16577471638355101</v>
      </c>
      <c r="BU14" s="20">
        <v>0.111191217795893</v>
      </c>
      <c r="BV14" s="20"/>
      <c r="BW14" s="20">
        <v>0.111835763662521</v>
      </c>
      <c r="BX14" s="20">
        <v>0.135643918202873</v>
      </c>
      <c r="BY14" s="20">
        <v>0.101680513108541</v>
      </c>
      <c r="BZ14" s="20">
        <v>0.12571396289546299</v>
      </c>
      <c r="CA14" s="20">
        <v>9.5963736629254698E-2</v>
      </c>
      <c r="CB14" s="20">
        <v>0.20130765580757501</v>
      </c>
      <c r="CC14" s="20"/>
      <c r="CD14" s="20">
        <v>5.2559800835721503E-2</v>
      </c>
      <c r="CE14" s="20">
        <v>0.103425169736741</v>
      </c>
      <c r="CF14" s="20">
        <v>0.19427061545319901</v>
      </c>
      <c r="CG14" s="20">
        <v>0.102418062181322</v>
      </c>
      <c r="CH14" s="20"/>
      <c r="CI14" s="20">
        <v>0.10908578926644701</v>
      </c>
      <c r="CJ14" s="20">
        <v>8.5542875373610106E-2</v>
      </c>
      <c r="CK14" s="20">
        <v>0.11119699839699</v>
      </c>
      <c r="CL14" s="20">
        <v>0.277404764709413</v>
      </c>
      <c r="CM14" s="20"/>
      <c r="CN14" s="20">
        <v>5.9161907150324398E-2</v>
      </c>
      <c r="CO14" s="20">
        <v>0.124407639311389</v>
      </c>
      <c r="CP14" s="20"/>
      <c r="CQ14" s="20">
        <v>8.51276468383282E-2</v>
      </c>
      <c r="CR14" s="20">
        <v>0.116875585452496</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1124</v>
      </c>
      <c r="D7" s="10">
        <v>559</v>
      </c>
      <c r="E7" s="10">
        <v>564</v>
      </c>
      <c r="F7" s="10"/>
      <c r="G7" s="10">
        <v>117</v>
      </c>
      <c r="H7" s="10">
        <v>173</v>
      </c>
      <c r="I7" s="10">
        <v>176</v>
      </c>
      <c r="J7" s="10">
        <v>213</v>
      </c>
      <c r="K7" s="10">
        <v>174</v>
      </c>
      <c r="L7" s="10">
        <v>271</v>
      </c>
      <c r="M7" s="10"/>
      <c r="N7" s="10">
        <v>312</v>
      </c>
      <c r="O7" s="10">
        <v>274</v>
      </c>
      <c r="P7" s="10">
        <v>247</v>
      </c>
      <c r="Q7" s="10">
        <v>287</v>
      </c>
      <c r="R7" s="10"/>
      <c r="S7" s="10">
        <v>171</v>
      </c>
      <c r="T7" s="10">
        <v>150</v>
      </c>
      <c r="U7" s="10">
        <v>94</v>
      </c>
      <c r="V7" s="10">
        <v>108</v>
      </c>
      <c r="W7" s="10">
        <v>82</v>
      </c>
      <c r="X7" s="10">
        <v>98</v>
      </c>
      <c r="Y7" s="10">
        <v>94</v>
      </c>
      <c r="Z7" s="10">
        <v>40</v>
      </c>
      <c r="AA7" s="10">
        <v>116</v>
      </c>
      <c r="AB7" s="10">
        <v>91</v>
      </c>
      <c r="AC7" s="10">
        <v>50</v>
      </c>
      <c r="AD7" s="10">
        <v>30</v>
      </c>
      <c r="AE7" s="10"/>
      <c r="AF7" s="10">
        <v>226</v>
      </c>
      <c r="AG7" s="10">
        <v>364</v>
      </c>
      <c r="AH7" s="10">
        <v>106</v>
      </c>
      <c r="AI7" s="10">
        <v>139</v>
      </c>
      <c r="AJ7" s="10">
        <v>76</v>
      </c>
      <c r="AK7" s="10"/>
      <c r="AL7" s="10">
        <v>267</v>
      </c>
      <c r="AM7" s="10">
        <v>211</v>
      </c>
      <c r="AN7" s="10">
        <v>109</v>
      </c>
      <c r="AO7" s="10">
        <v>241</v>
      </c>
      <c r="AP7" s="10">
        <v>82</v>
      </c>
      <c r="AQ7" s="10">
        <v>94</v>
      </c>
      <c r="AR7" s="10"/>
      <c r="AS7" s="10">
        <v>259</v>
      </c>
      <c r="AT7" s="10">
        <v>263</v>
      </c>
      <c r="AU7" s="10">
        <v>278</v>
      </c>
      <c r="AV7" s="10">
        <v>143</v>
      </c>
      <c r="AW7" s="10">
        <v>20</v>
      </c>
      <c r="AX7" s="10"/>
      <c r="AY7" s="10">
        <v>9</v>
      </c>
      <c r="AZ7" s="10">
        <v>46</v>
      </c>
      <c r="BA7" s="10">
        <v>81</v>
      </c>
      <c r="BB7" s="10">
        <v>61</v>
      </c>
      <c r="BC7" s="10">
        <v>94</v>
      </c>
      <c r="BD7" s="10">
        <v>112</v>
      </c>
      <c r="BE7" s="10">
        <v>92</v>
      </c>
      <c r="BF7" s="10">
        <v>85</v>
      </c>
      <c r="BG7" s="10">
        <v>80</v>
      </c>
      <c r="BH7" s="10">
        <v>70</v>
      </c>
      <c r="BI7" s="10">
        <v>95</v>
      </c>
      <c r="BJ7" s="10">
        <v>69</v>
      </c>
      <c r="BK7" s="10">
        <v>47</v>
      </c>
      <c r="BL7" s="10">
        <v>24</v>
      </c>
      <c r="BM7" s="10">
        <v>27</v>
      </c>
      <c r="BN7" s="10">
        <v>72</v>
      </c>
      <c r="BO7" s="10"/>
      <c r="BP7" s="10">
        <v>260</v>
      </c>
      <c r="BQ7" s="10">
        <v>326</v>
      </c>
      <c r="BR7" s="10">
        <v>160</v>
      </c>
      <c r="BS7" s="10">
        <v>210</v>
      </c>
      <c r="BT7" s="10">
        <v>115</v>
      </c>
      <c r="BU7" s="10">
        <v>53</v>
      </c>
      <c r="BV7" s="10"/>
      <c r="BW7" s="10">
        <v>469</v>
      </c>
      <c r="BX7" s="10">
        <v>220</v>
      </c>
      <c r="BY7" s="10">
        <v>76</v>
      </c>
      <c r="BZ7" s="10">
        <v>101</v>
      </c>
      <c r="CA7" s="10">
        <v>205</v>
      </c>
      <c r="CB7" s="10">
        <v>45</v>
      </c>
      <c r="CC7" s="10"/>
      <c r="CD7" s="10">
        <v>228</v>
      </c>
      <c r="CE7" s="10">
        <v>199</v>
      </c>
      <c r="CF7" s="10">
        <v>165</v>
      </c>
      <c r="CG7" s="10">
        <v>311</v>
      </c>
      <c r="CH7" s="10"/>
      <c r="CI7" s="10">
        <v>198</v>
      </c>
      <c r="CJ7" s="10">
        <v>218</v>
      </c>
      <c r="CK7" s="10">
        <v>633</v>
      </c>
      <c r="CL7" s="10">
        <v>75</v>
      </c>
      <c r="CM7" s="10"/>
      <c r="CN7" s="10">
        <v>130</v>
      </c>
      <c r="CO7" s="10">
        <v>977</v>
      </c>
      <c r="CP7" s="10"/>
      <c r="CQ7" s="10">
        <v>104</v>
      </c>
      <c r="CR7" s="10">
        <v>931</v>
      </c>
    </row>
    <row r="8" spans="2:96" ht="30" customHeight="1" x14ac:dyDescent="0.3">
      <c r="B8" s="11" t="s">
        <v>19</v>
      </c>
      <c r="C8" s="11">
        <v>1122</v>
      </c>
      <c r="D8" s="11">
        <v>558</v>
      </c>
      <c r="E8" s="11">
        <v>564</v>
      </c>
      <c r="F8" s="11"/>
      <c r="G8" s="11">
        <v>145</v>
      </c>
      <c r="H8" s="11">
        <v>179</v>
      </c>
      <c r="I8" s="11">
        <v>176</v>
      </c>
      <c r="J8" s="11">
        <v>204</v>
      </c>
      <c r="K8" s="11">
        <v>168</v>
      </c>
      <c r="L8" s="11">
        <v>251</v>
      </c>
      <c r="M8" s="11"/>
      <c r="N8" s="11">
        <v>313</v>
      </c>
      <c r="O8" s="11">
        <v>291</v>
      </c>
      <c r="P8" s="11">
        <v>242</v>
      </c>
      <c r="Q8" s="11">
        <v>273</v>
      </c>
      <c r="R8" s="11"/>
      <c r="S8" s="11">
        <v>171</v>
      </c>
      <c r="T8" s="11">
        <v>144</v>
      </c>
      <c r="U8" s="11">
        <v>90</v>
      </c>
      <c r="V8" s="11">
        <v>105</v>
      </c>
      <c r="W8" s="11">
        <v>80</v>
      </c>
      <c r="X8" s="11">
        <v>98</v>
      </c>
      <c r="Y8" s="11">
        <v>88</v>
      </c>
      <c r="Z8" s="11">
        <v>37</v>
      </c>
      <c r="AA8" s="11">
        <v>121</v>
      </c>
      <c r="AB8" s="11">
        <v>96</v>
      </c>
      <c r="AC8" s="11">
        <v>55</v>
      </c>
      <c r="AD8" s="11">
        <v>39</v>
      </c>
      <c r="AE8" s="11"/>
      <c r="AF8" s="11">
        <v>217</v>
      </c>
      <c r="AG8" s="11">
        <v>366</v>
      </c>
      <c r="AH8" s="11">
        <v>104</v>
      </c>
      <c r="AI8" s="11">
        <v>134</v>
      </c>
      <c r="AJ8" s="11">
        <v>77</v>
      </c>
      <c r="AK8" s="11"/>
      <c r="AL8" s="11">
        <v>273</v>
      </c>
      <c r="AM8" s="11">
        <v>205</v>
      </c>
      <c r="AN8" s="11">
        <v>108</v>
      </c>
      <c r="AO8" s="11">
        <v>232</v>
      </c>
      <c r="AP8" s="11">
        <v>85</v>
      </c>
      <c r="AQ8" s="11">
        <v>94</v>
      </c>
      <c r="AR8" s="11"/>
      <c r="AS8" s="11">
        <v>249</v>
      </c>
      <c r="AT8" s="11">
        <v>269</v>
      </c>
      <c r="AU8" s="11">
        <v>284</v>
      </c>
      <c r="AV8" s="11">
        <v>146</v>
      </c>
      <c r="AW8" s="11">
        <v>20</v>
      </c>
      <c r="AX8" s="11"/>
      <c r="AY8" s="11">
        <v>10</v>
      </c>
      <c r="AZ8" s="11">
        <v>45</v>
      </c>
      <c r="BA8" s="11">
        <v>78</v>
      </c>
      <c r="BB8" s="11">
        <v>58</v>
      </c>
      <c r="BC8" s="11">
        <v>93</v>
      </c>
      <c r="BD8" s="11">
        <v>113</v>
      </c>
      <c r="BE8" s="11">
        <v>92</v>
      </c>
      <c r="BF8" s="11">
        <v>83</v>
      </c>
      <c r="BG8" s="11">
        <v>81</v>
      </c>
      <c r="BH8" s="11">
        <v>72</v>
      </c>
      <c r="BI8" s="11">
        <v>95</v>
      </c>
      <c r="BJ8" s="11">
        <v>71</v>
      </c>
      <c r="BK8" s="11">
        <v>47</v>
      </c>
      <c r="BL8" s="11">
        <v>24</v>
      </c>
      <c r="BM8" s="11">
        <v>28</v>
      </c>
      <c r="BN8" s="11">
        <v>74</v>
      </c>
      <c r="BO8" s="11"/>
      <c r="BP8" s="11">
        <v>266</v>
      </c>
      <c r="BQ8" s="11">
        <v>325</v>
      </c>
      <c r="BR8" s="11">
        <v>158</v>
      </c>
      <c r="BS8" s="11">
        <v>207</v>
      </c>
      <c r="BT8" s="11">
        <v>111</v>
      </c>
      <c r="BU8" s="11">
        <v>54</v>
      </c>
      <c r="BV8" s="11"/>
      <c r="BW8" s="11">
        <v>456</v>
      </c>
      <c r="BX8" s="11">
        <v>221</v>
      </c>
      <c r="BY8" s="11">
        <v>75</v>
      </c>
      <c r="BZ8" s="11">
        <v>100</v>
      </c>
      <c r="CA8" s="11">
        <v>210</v>
      </c>
      <c r="CB8" s="11">
        <v>51</v>
      </c>
      <c r="CC8" s="11"/>
      <c r="CD8" s="11">
        <v>241</v>
      </c>
      <c r="CE8" s="11">
        <v>202</v>
      </c>
      <c r="CF8" s="11">
        <v>163</v>
      </c>
      <c r="CG8" s="11">
        <v>302</v>
      </c>
      <c r="CH8" s="11"/>
      <c r="CI8" s="11">
        <v>200</v>
      </c>
      <c r="CJ8" s="11">
        <v>218</v>
      </c>
      <c r="CK8" s="11">
        <v>627</v>
      </c>
      <c r="CL8" s="11">
        <v>77</v>
      </c>
      <c r="CM8" s="11"/>
      <c r="CN8" s="11">
        <v>134</v>
      </c>
      <c r="CO8" s="11">
        <v>971</v>
      </c>
      <c r="CP8" s="11"/>
      <c r="CQ8" s="11">
        <v>107</v>
      </c>
      <c r="CR8" s="11">
        <v>926</v>
      </c>
    </row>
    <row r="9" spans="2:96" x14ac:dyDescent="0.3">
      <c r="B9" s="15" t="s">
        <v>182</v>
      </c>
      <c r="C9" s="14">
        <v>0.23927683492708199</v>
      </c>
      <c r="D9" s="14">
        <v>0.23794441186679699</v>
      </c>
      <c r="E9" s="14">
        <v>0.24098478471818999</v>
      </c>
      <c r="F9" s="14"/>
      <c r="G9" s="14">
        <v>0.14145256272818099</v>
      </c>
      <c r="H9" s="14">
        <v>0.103726748819953</v>
      </c>
      <c r="I9" s="14">
        <v>0.17412016117064999</v>
      </c>
      <c r="J9" s="14">
        <v>0.28433196939252597</v>
      </c>
      <c r="K9" s="14">
        <v>0.344983946285216</v>
      </c>
      <c r="L9" s="14">
        <v>0.33061516452062301</v>
      </c>
      <c r="M9" s="14"/>
      <c r="N9" s="14">
        <v>0.15770615445797301</v>
      </c>
      <c r="O9" s="14">
        <v>0.25902399607030102</v>
      </c>
      <c r="P9" s="14">
        <v>0.292361365877921</v>
      </c>
      <c r="Q9" s="14">
        <v>0.25716988786003298</v>
      </c>
      <c r="R9" s="14"/>
      <c r="S9" s="14">
        <v>0.16500223707490899</v>
      </c>
      <c r="T9" s="14">
        <v>0.213347598605758</v>
      </c>
      <c r="U9" s="14">
        <v>0.25365896332957599</v>
      </c>
      <c r="V9" s="14">
        <v>0.286690294987829</v>
      </c>
      <c r="W9" s="14">
        <v>0.23853015586616499</v>
      </c>
      <c r="X9" s="14">
        <v>0.305757207616565</v>
      </c>
      <c r="Y9" s="14">
        <v>0.250164109760245</v>
      </c>
      <c r="Z9" s="14">
        <v>0.25138842060580502</v>
      </c>
      <c r="AA9" s="14">
        <v>0.228937884933091</v>
      </c>
      <c r="AB9" s="14">
        <v>0.31070921756384901</v>
      </c>
      <c r="AC9" s="14">
        <v>0.29954764976707099</v>
      </c>
      <c r="AD9" s="14">
        <v>6.8300814799517495E-2</v>
      </c>
      <c r="AE9" s="14"/>
      <c r="AF9" s="14">
        <v>0.32728040398116998</v>
      </c>
      <c r="AG9" s="14">
        <v>7.8847953888791303E-2</v>
      </c>
      <c r="AH9" s="14">
        <v>0.168907060318401</v>
      </c>
      <c r="AI9" s="14">
        <v>0.56988824025519103</v>
      </c>
      <c r="AJ9" s="14">
        <v>0.28361040503653101</v>
      </c>
      <c r="AK9" s="14"/>
      <c r="AL9" s="14">
        <v>5.76412246730411E-2</v>
      </c>
      <c r="AM9" s="14">
        <v>0.27440461931311499</v>
      </c>
      <c r="AN9" s="14">
        <v>0.135756668440081</v>
      </c>
      <c r="AO9" s="14">
        <v>0.53580576731530705</v>
      </c>
      <c r="AP9" s="14">
        <v>0.257196232573915</v>
      </c>
      <c r="AQ9" s="14">
        <v>0.15476007568920599</v>
      </c>
      <c r="AR9" s="14"/>
      <c r="AS9" s="14">
        <v>0.306121011587768</v>
      </c>
      <c r="AT9" s="14">
        <v>0.23815367978450699</v>
      </c>
      <c r="AU9" s="14">
        <v>0.19134363057981199</v>
      </c>
      <c r="AV9" s="14">
        <v>0.13866831927354101</v>
      </c>
      <c r="AW9" s="14">
        <v>0</v>
      </c>
      <c r="AX9" s="14"/>
      <c r="AY9" s="14">
        <v>0.38121023191256598</v>
      </c>
      <c r="AZ9" s="14">
        <v>0.313737542102558</v>
      </c>
      <c r="BA9" s="14">
        <v>0.27532408974990502</v>
      </c>
      <c r="BB9" s="14">
        <v>0.18699798691576999</v>
      </c>
      <c r="BC9" s="14">
        <v>0.29769709137671202</v>
      </c>
      <c r="BD9" s="14">
        <v>0.269235461563746</v>
      </c>
      <c r="BE9" s="14">
        <v>0.27644131811593298</v>
      </c>
      <c r="BF9" s="14">
        <v>0.25369328022195498</v>
      </c>
      <c r="BG9" s="14">
        <v>0.22400834709133399</v>
      </c>
      <c r="BH9" s="14">
        <v>0.230618344912461</v>
      </c>
      <c r="BI9" s="14">
        <v>0.21079565677933401</v>
      </c>
      <c r="BJ9" s="14">
        <v>0.23712117956574999</v>
      </c>
      <c r="BK9" s="14">
        <v>0.29820180890659598</v>
      </c>
      <c r="BL9" s="14">
        <v>0.21296918283616301</v>
      </c>
      <c r="BM9" s="14">
        <v>0.148432656079791</v>
      </c>
      <c r="BN9" s="14">
        <v>7.9909867776982293E-2</v>
      </c>
      <c r="BO9" s="14"/>
      <c r="BP9" s="14">
        <v>0.15427853945884401</v>
      </c>
      <c r="BQ9" s="14">
        <v>0.219473782821031</v>
      </c>
      <c r="BR9" s="14">
        <v>0.29474668409531701</v>
      </c>
      <c r="BS9" s="14">
        <v>0.28738306507051198</v>
      </c>
      <c r="BT9" s="14">
        <v>0.316879532056762</v>
      </c>
      <c r="BU9" s="14">
        <v>0.27100089573531</v>
      </c>
      <c r="BV9" s="14"/>
      <c r="BW9" s="14">
        <v>0.27183974361316499</v>
      </c>
      <c r="BX9" s="14">
        <v>0.22508890462651701</v>
      </c>
      <c r="BY9" s="14">
        <v>0.33594413159247999</v>
      </c>
      <c r="BZ9" s="14">
        <v>0.27553216275127101</v>
      </c>
      <c r="CA9" s="14">
        <v>0.13655149461489799</v>
      </c>
      <c r="CB9" s="14">
        <v>0.245679532878219</v>
      </c>
      <c r="CC9" s="14"/>
      <c r="CD9" s="14">
        <v>0.14086839303459001</v>
      </c>
      <c r="CE9" s="14">
        <v>0.21114892707855701</v>
      </c>
      <c r="CF9" s="14">
        <v>0.310876071395499</v>
      </c>
      <c r="CG9" s="14">
        <v>0.28236568420651098</v>
      </c>
      <c r="CH9" s="14"/>
      <c r="CI9" s="14">
        <v>0.26443590647338</v>
      </c>
      <c r="CJ9" s="14">
        <v>0.20524432424076999</v>
      </c>
      <c r="CK9" s="14">
        <v>0.23660620174265001</v>
      </c>
      <c r="CL9" s="14">
        <v>0.29196416959049698</v>
      </c>
      <c r="CM9" s="14"/>
      <c r="CN9" s="14">
        <v>0.15355613048670599</v>
      </c>
      <c r="CO9" s="14">
        <v>0.25050713874436997</v>
      </c>
      <c r="CP9" s="14"/>
      <c r="CQ9" s="14">
        <v>0.20477193854411599</v>
      </c>
      <c r="CR9" s="14">
        <v>0.23909541792567901</v>
      </c>
    </row>
    <row r="10" spans="2:96" x14ac:dyDescent="0.3">
      <c r="B10" s="15" t="s">
        <v>183</v>
      </c>
      <c r="C10" s="14">
        <v>0.26790935346925399</v>
      </c>
      <c r="D10" s="14">
        <v>0.25920061660501598</v>
      </c>
      <c r="E10" s="14">
        <v>0.27696282361414998</v>
      </c>
      <c r="F10" s="14"/>
      <c r="G10" s="14">
        <v>0.28890748560248902</v>
      </c>
      <c r="H10" s="14">
        <v>0.21579512813016399</v>
      </c>
      <c r="I10" s="14">
        <v>0.27005288317903198</v>
      </c>
      <c r="J10" s="14">
        <v>0.260202681507816</v>
      </c>
      <c r="K10" s="14">
        <v>0.30844153376738298</v>
      </c>
      <c r="L10" s="14">
        <v>0.27045901079683898</v>
      </c>
      <c r="M10" s="14"/>
      <c r="N10" s="14">
        <v>0.21607740880558701</v>
      </c>
      <c r="O10" s="14">
        <v>0.31723128265537098</v>
      </c>
      <c r="P10" s="14">
        <v>0.27122257682170198</v>
      </c>
      <c r="Q10" s="14">
        <v>0.27583176491035499</v>
      </c>
      <c r="R10" s="14"/>
      <c r="S10" s="14">
        <v>0.29190075638919899</v>
      </c>
      <c r="T10" s="14">
        <v>0.31969210613196802</v>
      </c>
      <c r="U10" s="14">
        <v>0.31722779250145</v>
      </c>
      <c r="V10" s="14">
        <v>0.23821521051224001</v>
      </c>
      <c r="W10" s="14">
        <v>0.23482855598697999</v>
      </c>
      <c r="X10" s="14">
        <v>0.19924349403663999</v>
      </c>
      <c r="Y10" s="14">
        <v>0.24246660539986201</v>
      </c>
      <c r="Z10" s="14">
        <v>0.17996602343193499</v>
      </c>
      <c r="AA10" s="14">
        <v>0.253237963676334</v>
      </c>
      <c r="AB10" s="14">
        <v>0.249443068386491</v>
      </c>
      <c r="AC10" s="14">
        <v>0.30230583746960599</v>
      </c>
      <c r="AD10" s="14">
        <v>0.36275480690237999</v>
      </c>
      <c r="AE10" s="14"/>
      <c r="AF10" s="14">
        <v>0.312582747170909</v>
      </c>
      <c r="AG10" s="14">
        <v>0.24659952549204101</v>
      </c>
      <c r="AH10" s="14">
        <v>0.25857498751303098</v>
      </c>
      <c r="AI10" s="14">
        <v>0.25348346401356697</v>
      </c>
      <c r="AJ10" s="14">
        <v>0.193378012995301</v>
      </c>
      <c r="AK10" s="14"/>
      <c r="AL10" s="14">
        <v>0.150657230631008</v>
      </c>
      <c r="AM10" s="14">
        <v>0.31688488126143</v>
      </c>
      <c r="AN10" s="14">
        <v>0.28460546592205399</v>
      </c>
      <c r="AO10" s="14">
        <v>0.27805803381630601</v>
      </c>
      <c r="AP10" s="14">
        <v>0.23820065417931</v>
      </c>
      <c r="AQ10" s="14">
        <v>0.314955041375302</v>
      </c>
      <c r="AR10" s="14"/>
      <c r="AS10" s="14">
        <v>0.31379981812390201</v>
      </c>
      <c r="AT10" s="14">
        <v>0.29808337565325999</v>
      </c>
      <c r="AU10" s="14">
        <v>0.223027902993749</v>
      </c>
      <c r="AV10" s="14">
        <v>0.25325819813739597</v>
      </c>
      <c r="AW10" s="14">
        <v>0.151085224443401</v>
      </c>
      <c r="AX10" s="14"/>
      <c r="AY10" s="14">
        <v>0.43200301061159602</v>
      </c>
      <c r="AZ10" s="14">
        <v>0.16922251719056899</v>
      </c>
      <c r="BA10" s="14">
        <v>0.35232371560390602</v>
      </c>
      <c r="BB10" s="14">
        <v>0.29998477215694003</v>
      </c>
      <c r="BC10" s="14">
        <v>0.23944309754450999</v>
      </c>
      <c r="BD10" s="14">
        <v>0.279945054460153</v>
      </c>
      <c r="BE10" s="14">
        <v>0.200676742854345</v>
      </c>
      <c r="BF10" s="14">
        <v>0.26032787501780402</v>
      </c>
      <c r="BG10" s="14">
        <v>0.35707152002814502</v>
      </c>
      <c r="BH10" s="14">
        <v>0.27067818543116101</v>
      </c>
      <c r="BI10" s="14">
        <v>0.29387658057438498</v>
      </c>
      <c r="BJ10" s="14">
        <v>0.25774666376507599</v>
      </c>
      <c r="BK10" s="14">
        <v>0.22830424872591701</v>
      </c>
      <c r="BL10" s="14">
        <v>0.28650884582436398</v>
      </c>
      <c r="BM10" s="14">
        <v>0.224057265570759</v>
      </c>
      <c r="BN10" s="14">
        <v>0.22423969766035701</v>
      </c>
      <c r="BO10" s="14"/>
      <c r="BP10" s="14">
        <v>0.26876140845003099</v>
      </c>
      <c r="BQ10" s="14">
        <v>0.23849990882768601</v>
      </c>
      <c r="BR10" s="14">
        <v>0.26820291494139098</v>
      </c>
      <c r="BS10" s="14">
        <v>0.32613686888239402</v>
      </c>
      <c r="BT10" s="14">
        <v>0.26613493313297298</v>
      </c>
      <c r="BU10" s="14">
        <v>0.22004112252587299</v>
      </c>
      <c r="BV10" s="14"/>
      <c r="BW10" s="14">
        <v>0.27991087003665899</v>
      </c>
      <c r="BX10" s="14">
        <v>0.24623261999183499</v>
      </c>
      <c r="BY10" s="14">
        <v>0.26754574464114</v>
      </c>
      <c r="BZ10" s="14">
        <v>0.18875464931588701</v>
      </c>
      <c r="CA10" s="14">
        <v>0.26610656351017398</v>
      </c>
      <c r="CB10" s="14">
        <v>0.34519942225591899</v>
      </c>
      <c r="CC10" s="14"/>
      <c r="CD10" s="14">
        <v>0.25175021800344899</v>
      </c>
      <c r="CE10" s="14">
        <v>0.25161846693315298</v>
      </c>
      <c r="CF10" s="14">
        <v>0.26385177845302299</v>
      </c>
      <c r="CG10" s="14">
        <v>0.27051550112911998</v>
      </c>
      <c r="CH10" s="14"/>
      <c r="CI10" s="14">
        <v>0.247654782934082</v>
      </c>
      <c r="CJ10" s="14">
        <v>0.26437139502583001</v>
      </c>
      <c r="CK10" s="14">
        <v>0.27661608584123099</v>
      </c>
      <c r="CL10" s="14">
        <v>0.25968688245381</v>
      </c>
      <c r="CM10" s="14"/>
      <c r="CN10" s="14">
        <v>0.293202119020187</v>
      </c>
      <c r="CO10" s="14">
        <v>0.265262353773832</v>
      </c>
      <c r="CP10" s="14"/>
      <c r="CQ10" s="14">
        <v>0.30362330260214399</v>
      </c>
      <c r="CR10" s="14">
        <v>0.26653224652261998</v>
      </c>
    </row>
    <row r="11" spans="2:96" x14ac:dyDescent="0.3">
      <c r="B11" s="15" t="s">
        <v>184</v>
      </c>
      <c r="C11" s="14">
        <v>0.24155266287034799</v>
      </c>
      <c r="D11" s="14">
        <v>0.243705120046873</v>
      </c>
      <c r="E11" s="14">
        <v>0.239816005618052</v>
      </c>
      <c r="F11" s="14"/>
      <c r="G11" s="14">
        <v>0.222565832099026</v>
      </c>
      <c r="H11" s="14">
        <v>0.251648502244956</v>
      </c>
      <c r="I11" s="14">
        <v>0.25053182199275897</v>
      </c>
      <c r="J11" s="14">
        <v>0.224351924014145</v>
      </c>
      <c r="K11" s="14">
        <v>0.23465134262767501</v>
      </c>
      <c r="L11" s="14">
        <v>0.257716976762983</v>
      </c>
      <c r="M11" s="14"/>
      <c r="N11" s="14">
        <v>0.27850575210718198</v>
      </c>
      <c r="O11" s="14">
        <v>0.21721725447405099</v>
      </c>
      <c r="P11" s="14">
        <v>0.23882198539980801</v>
      </c>
      <c r="Q11" s="14">
        <v>0.22720770757051201</v>
      </c>
      <c r="R11" s="14"/>
      <c r="S11" s="14">
        <v>0.22417307104848699</v>
      </c>
      <c r="T11" s="14">
        <v>0.23211950052197</v>
      </c>
      <c r="U11" s="14">
        <v>0.26993561241611003</v>
      </c>
      <c r="V11" s="14">
        <v>0.17687908831489299</v>
      </c>
      <c r="W11" s="14">
        <v>0.28793720121447602</v>
      </c>
      <c r="X11" s="14">
        <v>0.26201258152316897</v>
      </c>
      <c r="Y11" s="14">
        <v>0.23491420237100399</v>
      </c>
      <c r="Z11" s="14">
        <v>0.26952306379208102</v>
      </c>
      <c r="AA11" s="14">
        <v>0.228522327604993</v>
      </c>
      <c r="AB11" s="14">
        <v>0.27353804064148801</v>
      </c>
      <c r="AC11" s="14">
        <v>0.193398720549284</v>
      </c>
      <c r="AD11" s="14">
        <v>0.33281322520163298</v>
      </c>
      <c r="AE11" s="14"/>
      <c r="AF11" s="14">
        <v>0.20653337722770099</v>
      </c>
      <c r="AG11" s="14">
        <v>0.276245524043431</v>
      </c>
      <c r="AH11" s="14">
        <v>0.25883254067004502</v>
      </c>
      <c r="AI11" s="14">
        <v>0.126820374010991</v>
      </c>
      <c r="AJ11" s="14">
        <v>0.32283563233745</v>
      </c>
      <c r="AK11" s="14"/>
      <c r="AL11" s="14">
        <v>0.28775275219218699</v>
      </c>
      <c r="AM11" s="14">
        <v>0.21712487338976899</v>
      </c>
      <c r="AN11" s="14">
        <v>0.31930022552388299</v>
      </c>
      <c r="AO11" s="14">
        <v>0.137602442511571</v>
      </c>
      <c r="AP11" s="14">
        <v>0.29721531289669001</v>
      </c>
      <c r="AQ11" s="14">
        <v>0.30430329716302301</v>
      </c>
      <c r="AR11" s="14"/>
      <c r="AS11" s="14">
        <v>0.213572310773019</v>
      </c>
      <c r="AT11" s="14">
        <v>0.23383690496257201</v>
      </c>
      <c r="AU11" s="14">
        <v>0.27398763201333398</v>
      </c>
      <c r="AV11" s="14">
        <v>0.24461516208675199</v>
      </c>
      <c r="AW11" s="14">
        <v>0.29591999932986002</v>
      </c>
      <c r="AX11" s="14"/>
      <c r="AY11" s="14">
        <v>0.186786757475839</v>
      </c>
      <c r="AZ11" s="14">
        <v>0.25191138903525001</v>
      </c>
      <c r="BA11" s="14">
        <v>0.19270597251566299</v>
      </c>
      <c r="BB11" s="14">
        <v>0.24367751881660801</v>
      </c>
      <c r="BC11" s="14">
        <v>0.22011901466141201</v>
      </c>
      <c r="BD11" s="14">
        <v>0.28581577159753302</v>
      </c>
      <c r="BE11" s="14">
        <v>0.30899840124558497</v>
      </c>
      <c r="BF11" s="14">
        <v>0.26671414897340101</v>
      </c>
      <c r="BG11" s="14">
        <v>0.19081864925561301</v>
      </c>
      <c r="BH11" s="14">
        <v>0.21778821019210901</v>
      </c>
      <c r="BI11" s="14">
        <v>0.19371743014919901</v>
      </c>
      <c r="BJ11" s="14">
        <v>0.218050246074661</v>
      </c>
      <c r="BK11" s="14">
        <v>0.22663815661596601</v>
      </c>
      <c r="BL11" s="14">
        <v>0.37413867551750302</v>
      </c>
      <c r="BM11" s="14">
        <v>0.27741842869345901</v>
      </c>
      <c r="BN11" s="14">
        <v>0.24382632885906999</v>
      </c>
      <c r="BO11" s="14"/>
      <c r="BP11" s="14">
        <v>0.19046784334262001</v>
      </c>
      <c r="BQ11" s="14">
        <v>0.29465363252900101</v>
      </c>
      <c r="BR11" s="14">
        <v>0.23312428989532899</v>
      </c>
      <c r="BS11" s="14">
        <v>0.196171114048006</v>
      </c>
      <c r="BT11" s="14">
        <v>0.27464288402454001</v>
      </c>
      <c r="BU11" s="14">
        <v>0.30425078628730201</v>
      </c>
      <c r="BV11" s="14"/>
      <c r="BW11" s="14">
        <v>0.22877627426510799</v>
      </c>
      <c r="BX11" s="14">
        <v>0.29195865545934502</v>
      </c>
      <c r="BY11" s="14">
        <v>0.201334059705744</v>
      </c>
      <c r="BZ11" s="14">
        <v>0.221222971595531</v>
      </c>
      <c r="CA11" s="14">
        <v>0.25195127179120802</v>
      </c>
      <c r="CB11" s="14">
        <v>0.19150116045757001</v>
      </c>
      <c r="CC11" s="14"/>
      <c r="CD11" s="14">
        <v>0.23907955438718001</v>
      </c>
      <c r="CE11" s="14">
        <v>0.252254167632814</v>
      </c>
      <c r="CF11" s="14">
        <v>0.21377925001432399</v>
      </c>
      <c r="CG11" s="14">
        <v>0.23025291422705199</v>
      </c>
      <c r="CH11" s="14"/>
      <c r="CI11" s="14">
        <v>0.21110268399447599</v>
      </c>
      <c r="CJ11" s="14">
        <v>0.24373444099479499</v>
      </c>
      <c r="CK11" s="14">
        <v>0.25470133553118901</v>
      </c>
      <c r="CL11" s="14">
        <v>0.20746070356319901</v>
      </c>
      <c r="CM11" s="14"/>
      <c r="CN11" s="14">
        <v>0.24102814206471199</v>
      </c>
      <c r="CO11" s="14">
        <v>0.240712534718034</v>
      </c>
      <c r="CP11" s="14"/>
      <c r="CQ11" s="14">
        <v>0.16716775657351701</v>
      </c>
      <c r="CR11" s="14">
        <v>0.24604340827798499</v>
      </c>
    </row>
    <row r="12" spans="2:96" x14ac:dyDescent="0.3">
      <c r="B12" s="15" t="s">
        <v>185</v>
      </c>
      <c r="C12" s="14">
        <v>0.15262378236861199</v>
      </c>
      <c r="D12" s="14">
        <v>0.16125238013863999</v>
      </c>
      <c r="E12" s="14">
        <v>0.14270632120031701</v>
      </c>
      <c r="F12" s="14"/>
      <c r="G12" s="14">
        <v>0.23049022579238901</v>
      </c>
      <c r="H12" s="14">
        <v>0.253705290735734</v>
      </c>
      <c r="I12" s="14">
        <v>0.1737835798539</v>
      </c>
      <c r="J12" s="14">
        <v>0.151264670238411</v>
      </c>
      <c r="K12" s="14">
        <v>6.4096186819539797E-2</v>
      </c>
      <c r="L12" s="14">
        <v>8.1129236488001105E-2</v>
      </c>
      <c r="M12" s="14"/>
      <c r="N12" s="14">
        <v>0.22357113094598599</v>
      </c>
      <c r="O12" s="14">
        <v>0.122940401843794</v>
      </c>
      <c r="P12" s="14">
        <v>0.107673095589212</v>
      </c>
      <c r="Q12" s="14">
        <v>0.145116066117326</v>
      </c>
      <c r="R12" s="14"/>
      <c r="S12" s="14">
        <v>0.20055979933512399</v>
      </c>
      <c r="T12" s="14">
        <v>0.14864377127072301</v>
      </c>
      <c r="U12" s="14">
        <v>8.3384146282164798E-2</v>
      </c>
      <c r="V12" s="14">
        <v>0.20867230122838501</v>
      </c>
      <c r="W12" s="14">
        <v>0.122878034384582</v>
      </c>
      <c r="X12" s="14">
        <v>0.126024607238298</v>
      </c>
      <c r="Y12" s="14">
        <v>0.17276529620265399</v>
      </c>
      <c r="Z12" s="14">
        <v>0.17681575375959699</v>
      </c>
      <c r="AA12" s="14">
        <v>0.19551349594171299</v>
      </c>
      <c r="AB12" s="14">
        <v>5.4748829212781201E-2</v>
      </c>
      <c r="AC12" s="14">
        <v>0.12612803053826499</v>
      </c>
      <c r="AD12" s="14">
        <v>0.17082296847276199</v>
      </c>
      <c r="AE12" s="14"/>
      <c r="AF12" s="14">
        <v>7.9678960948083397E-2</v>
      </c>
      <c r="AG12" s="14">
        <v>0.26710438937002101</v>
      </c>
      <c r="AH12" s="14">
        <v>0.195232664010976</v>
      </c>
      <c r="AI12" s="14">
        <v>2.2599058573673302E-2</v>
      </c>
      <c r="AJ12" s="14">
        <v>0.13945246397664701</v>
      </c>
      <c r="AK12" s="14"/>
      <c r="AL12" s="14">
        <v>0.34664727787625899</v>
      </c>
      <c r="AM12" s="14">
        <v>0.10337688698615401</v>
      </c>
      <c r="AN12" s="14">
        <v>0.18008005902794899</v>
      </c>
      <c r="AO12" s="14">
        <v>2.9161159269810302E-2</v>
      </c>
      <c r="AP12" s="14">
        <v>0.12969381756941101</v>
      </c>
      <c r="AQ12" s="14">
        <v>7.8725613228254498E-2</v>
      </c>
      <c r="AR12" s="14"/>
      <c r="AS12" s="14">
        <v>9.7996857487519101E-2</v>
      </c>
      <c r="AT12" s="14">
        <v>0.15739248547228499</v>
      </c>
      <c r="AU12" s="14">
        <v>0.158279208602707</v>
      </c>
      <c r="AV12" s="14">
        <v>0.26300747487849202</v>
      </c>
      <c r="AW12" s="14">
        <v>0.254260717067463</v>
      </c>
      <c r="AX12" s="14"/>
      <c r="AY12" s="14">
        <v>0</v>
      </c>
      <c r="AZ12" s="14">
        <v>0.10422043532536</v>
      </c>
      <c r="BA12" s="14">
        <v>0.11155042390953</v>
      </c>
      <c r="BB12" s="14">
        <v>0.158987281734977</v>
      </c>
      <c r="BC12" s="14">
        <v>0.17345348575597999</v>
      </c>
      <c r="BD12" s="14">
        <v>0.10271451132514101</v>
      </c>
      <c r="BE12" s="14">
        <v>0.17329574553344901</v>
      </c>
      <c r="BF12" s="14">
        <v>0.161630425552024</v>
      </c>
      <c r="BG12" s="14">
        <v>0.15402478993287799</v>
      </c>
      <c r="BH12" s="14">
        <v>0.16497766181221801</v>
      </c>
      <c r="BI12" s="14">
        <v>0.14671089440891899</v>
      </c>
      <c r="BJ12" s="14">
        <v>0.14941477244530499</v>
      </c>
      <c r="BK12" s="14">
        <v>0.122660651095701</v>
      </c>
      <c r="BL12" s="14">
        <v>3.9198393451123803E-2</v>
      </c>
      <c r="BM12" s="14">
        <v>0.27501000227106198</v>
      </c>
      <c r="BN12" s="14">
        <v>0.31799598126116702</v>
      </c>
      <c r="BO12" s="14"/>
      <c r="BP12" s="14">
        <v>0.262748353658461</v>
      </c>
      <c r="BQ12" s="14">
        <v>0.14843299068753901</v>
      </c>
      <c r="BR12" s="14">
        <v>8.5508994607668504E-2</v>
      </c>
      <c r="BS12" s="14">
        <v>0.118832500700342</v>
      </c>
      <c r="BT12" s="14">
        <v>6.1522596081925202E-2</v>
      </c>
      <c r="BU12" s="14">
        <v>0.14849210249424799</v>
      </c>
      <c r="BV12" s="14"/>
      <c r="BW12" s="14">
        <v>0.13958423743331999</v>
      </c>
      <c r="BX12" s="14">
        <v>0.111241636333323</v>
      </c>
      <c r="BY12" s="14">
        <v>8.3595678922870106E-2</v>
      </c>
      <c r="BZ12" s="14">
        <v>0.21325873889979799</v>
      </c>
      <c r="CA12" s="14">
        <v>0.23935952859284401</v>
      </c>
      <c r="CB12" s="14">
        <v>0.103127807871428</v>
      </c>
      <c r="CC12" s="14"/>
      <c r="CD12" s="14">
        <v>0.26490205111751097</v>
      </c>
      <c r="CE12" s="14">
        <v>0.17453658484683399</v>
      </c>
      <c r="CF12" s="14">
        <v>8.3375899679760807E-2</v>
      </c>
      <c r="CG12" s="14">
        <v>0.140125380621447</v>
      </c>
      <c r="CH12" s="14"/>
      <c r="CI12" s="14">
        <v>0.19880990239677199</v>
      </c>
      <c r="CJ12" s="14">
        <v>0.166614911539927</v>
      </c>
      <c r="CK12" s="14">
        <v>0.14137479583933901</v>
      </c>
      <c r="CL12" s="14">
        <v>8.4459872770530103E-2</v>
      </c>
      <c r="CM12" s="14"/>
      <c r="CN12" s="14">
        <v>0.20900644263271401</v>
      </c>
      <c r="CO12" s="14">
        <v>0.14668743027644399</v>
      </c>
      <c r="CP12" s="14"/>
      <c r="CQ12" s="14">
        <v>0.223045352301105</v>
      </c>
      <c r="CR12" s="14">
        <v>0.149616141951434</v>
      </c>
    </row>
    <row r="13" spans="2:96" x14ac:dyDescent="0.3">
      <c r="B13" s="15" t="s">
        <v>186</v>
      </c>
      <c r="C13" s="14">
        <v>4.6269691577656299E-2</v>
      </c>
      <c r="D13" s="14">
        <v>6.8508143579518094E-2</v>
      </c>
      <c r="E13" s="14">
        <v>2.4339918448081501E-2</v>
      </c>
      <c r="F13" s="14"/>
      <c r="G13" s="14">
        <v>5.59006220865488E-2</v>
      </c>
      <c r="H13" s="14">
        <v>0.11751035129977799</v>
      </c>
      <c r="I13" s="14">
        <v>7.1538929485874994E-2</v>
      </c>
      <c r="J13" s="14">
        <v>3.17134107160938E-2</v>
      </c>
      <c r="K13" s="14">
        <v>5.6660899667172098E-3</v>
      </c>
      <c r="L13" s="14">
        <v>1.1298012945263501E-2</v>
      </c>
      <c r="M13" s="14"/>
      <c r="N13" s="14">
        <v>8.7839698421101106E-2</v>
      </c>
      <c r="O13" s="14">
        <v>3.0253852731336E-2</v>
      </c>
      <c r="P13" s="14">
        <v>3.5530477628827099E-2</v>
      </c>
      <c r="Q13" s="14">
        <v>2.5933570492441899E-2</v>
      </c>
      <c r="R13" s="14"/>
      <c r="S13" s="14">
        <v>8.4824310925036506E-2</v>
      </c>
      <c r="T13" s="14">
        <v>3.3577717488663797E-2</v>
      </c>
      <c r="U13" s="14">
        <v>4.5351504849922702E-2</v>
      </c>
      <c r="V13" s="14">
        <v>5.3290546361179698E-2</v>
      </c>
      <c r="W13" s="14">
        <v>6.05152371254798E-2</v>
      </c>
      <c r="X13" s="14">
        <v>4.9596384680317199E-2</v>
      </c>
      <c r="Y13" s="14">
        <v>4.9394924125887002E-2</v>
      </c>
      <c r="Z13" s="14">
        <v>7.4827118362922898E-2</v>
      </c>
      <c r="AA13" s="14">
        <v>2.5739241819130999E-2</v>
      </c>
      <c r="AB13" s="14">
        <v>3.1673022024342398E-2</v>
      </c>
      <c r="AC13" s="14">
        <v>0</v>
      </c>
      <c r="AD13" s="14">
        <v>0</v>
      </c>
      <c r="AE13" s="14"/>
      <c r="AF13" s="14">
        <v>6.54136363092436E-2</v>
      </c>
      <c r="AG13" s="14">
        <v>8.9655507521902697E-2</v>
      </c>
      <c r="AH13" s="14">
        <v>9.1533741791459192E-3</v>
      </c>
      <c r="AI13" s="14">
        <v>1.43827734225234E-2</v>
      </c>
      <c r="AJ13" s="14">
        <v>1.3285377307712599E-2</v>
      </c>
      <c r="AK13" s="14"/>
      <c r="AL13" s="14">
        <v>0.116869213306068</v>
      </c>
      <c r="AM13" s="14">
        <v>6.45713664872479E-2</v>
      </c>
      <c r="AN13" s="14">
        <v>2.6948471721070899E-2</v>
      </c>
      <c r="AO13" s="14">
        <v>8.0105559334683208E-3</v>
      </c>
      <c r="AP13" s="14">
        <v>1.2055579396086801E-2</v>
      </c>
      <c r="AQ13" s="14">
        <v>0</v>
      </c>
      <c r="AR13" s="14"/>
      <c r="AS13" s="14">
        <v>3.2703372495579197E-2</v>
      </c>
      <c r="AT13" s="14">
        <v>7.53929268858181E-3</v>
      </c>
      <c r="AU13" s="14">
        <v>8.3913751387277802E-2</v>
      </c>
      <c r="AV13" s="14">
        <v>6.0597472544924098E-2</v>
      </c>
      <c r="AW13" s="14">
        <v>0.25286192128267598</v>
      </c>
      <c r="AX13" s="14"/>
      <c r="AY13" s="14">
        <v>0</v>
      </c>
      <c r="AZ13" s="14">
        <v>2.0577848072640102E-2</v>
      </c>
      <c r="BA13" s="14">
        <v>2.4715250702301898E-2</v>
      </c>
      <c r="BB13" s="14">
        <v>3.1824492163415603E-2</v>
      </c>
      <c r="BC13" s="14">
        <v>4.7724056817880202E-2</v>
      </c>
      <c r="BD13" s="14">
        <v>8.4082733009692209E-3</v>
      </c>
      <c r="BE13" s="14">
        <v>3.09514627248926E-2</v>
      </c>
      <c r="BF13" s="14">
        <v>3.4700009971399999E-2</v>
      </c>
      <c r="BG13" s="14">
        <v>2.4823305024692599E-2</v>
      </c>
      <c r="BH13" s="14">
        <v>5.3378612675181597E-2</v>
      </c>
      <c r="BI13" s="14">
        <v>0.100557229739635</v>
      </c>
      <c r="BJ13" s="14">
        <v>2.7218112991108E-2</v>
      </c>
      <c r="BK13" s="14">
        <v>8.3537456931578893E-2</v>
      </c>
      <c r="BL13" s="14">
        <v>8.7184902370846806E-2</v>
      </c>
      <c r="BM13" s="14">
        <v>3.9044954199861898E-2</v>
      </c>
      <c r="BN13" s="14">
        <v>0.121931402638878</v>
      </c>
      <c r="BO13" s="14"/>
      <c r="BP13" s="14">
        <v>9.5569572361344196E-2</v>
      </c>
      <c r="BQ13" s="14">
        <v>4.6660282163290802E-2</v>
      </c>
      <c r="BR13" s="14">
        <v>4.0341493508121398E-2</v>
      </c>
      <c r="BS13" s="14">
        <v>1.46632977654148E-2</v>
      </c>
      <c r="BT13" s="14">
        <v>1.6886556586563E-2</v>
      </c>
      <c r="BU13" s="14">
        <v>0</v>
      </c>
      <c r="BV13" s="14"/>
      <c r="BW13" s="14">
        <v>3.0151588023434199E-2</v>
      </c>
      <c r="BX13" s="14">
        <v>7.9881247133177805E-2</v>
      </c>
      <c r="BY13" s="14">
        <v>3.3195634945352999E-2</v>
      </c>
      <c r="BZ13" s="14">
        <v>3.95525675348678E-2</v>
      </c>
      <c r="CA13" s="14">
        <v>5.8307946129422902E-2</v>
      </c>
      <c r="CB13" s="14">
        <v>3.6780722910922797E-2</v>
      </c>
      <c r="CC13" s="14"/>
      <c r="CD13" s="14">
        <v>7.3981300152099902E-2</v>
      </c>
      <c r="CE13" s="14">
        <v>9.8067248991002803E-2</v>
      </c>
      <c r="CF13" s="14">
        <v>1.7123332415293301E-2</v>
      </c>
      <c r="CG13" s="14">
        <v>3.15863232562274E-2</v>
      </c>
      <c r="CH13" s="14"/>
      <c r="CI13" s="14">
        <v>2.5268562663610199E-2</v>
      </c>
      <c r="CJ13" s="14">
        <v>6.23775643128721E-2</v>
      </c>
      <c r="CK13" s="14">
        <v>4.90589719042187E-2</v>
      </c>
      <c r="CL13" s="14">
        <v>3.2568827967205803E-2</v>
      </c>
      <c r="CM13" s="14"/>
      <c r="CN13" s="14">
        <v>6.4671941036714503E-2</v>
      </c>
      <c r="CO13" s="14">
        <v>4.4589288027358301E-2</v>
      </c>
      <c r="CP13" s="14"/>
      <c r="CQ13" s="14">
        <v>7.2673352744515501E-2</v>
      </c>
      <c r="CR13" s="14">
        <v>4.5670281563332603E-2</v>
      </c>
    </row>
    <row r="14" spans="2:96" x14ac:dyDescent="0.3">
      <c r="B14" s="15" t="s">
        <v>92</v>
      </c>
      <c r="C14" s="20">
        <v>5.2367674787048103E-2</v>
      </c>
      <c r="D14" s="20">
        <v>2.93893277631565E-2</v>
      </c>
      <c r="E14" s="20">
        <v>7.5190146401209898E-2</v>
      </c>
      <c r="F14" s="20"/>
      <c r="G14" s="20">
        <v>6.0683271691367002E-2</v>
      </c>
      <c r="H14" s="20">
        <v>5.7613978769415E-2</v>
      </c>
      <c r="I14" s="20">
        <v>5.9972624317783801E-2</v>
      </c>
      <c r="J14" s="20">
        <v>4.8135344131009498E-2</v>
      </c>
      <c r="K14" s="20">
        <v>4.2160900533468701E-2</v>
      </c>
      <c r="L14" s="20">
        <v>4.8781598486290899E-2</v>
      </c>
      <c r="M14" s="20"/>
      <c r="N14" s="20">
        <v>3.6299855262170999E-2</v>
      </c>
      <c r="O14" s="20">
        <v>5.3333212225146802E-2</v>
      </c>
      <c r="P14" s="20">
        <v>5.4390498682529799E-2</v>
      </c>
      <c r="Q14" s="20">
        <v>6.8741003049332006E-2</v>
      </c>
      <c r="R14" s="20"/>
      <c r="S14" s="20">
        <v>3.3539825227244503E-2</v>
      </c>
      <c r="T14" s="20">
        <v>5.2619305980916499E-2</v>
      </c>
      <c r="U14" s="20">
        <v>3.0441980620776899E-2</v>
      </c>
      <c r="V14" s="20">
        <v>3.6252558595473799E-2</v>
      </c>
      <c r="W14" s="20">
        <v>5.5310815422317E-2</v>
      </c>
      <c r="X14" s="20">
        <v>5.7365724905010802E-2</v>
      </c>
      <c r="Y14" s="20">
        <v>5.0294862140348499E-2</v>
      </c>
      <c r="Z14" s="20">
        <v>4.7479620047659002E-2</v>
      </c>
      <c r="AA14" s="20">
        <v>6.8049086024737304E-2</v>
      </c>
      <c r="AB14" s="20">
        <v>7.9887822171048103E-2</v>
      </c>
      <c r="AC14" s="20">
        <v>7.8619761675774003E-2</v>
      </c>
      <c r="AD14" s="20">
        <v>6.5308184623707105E-2</v>
      </c>
      <c r="AE14" s="20"/>
      <c r="AF14" s="20">
        <v>8.5108743628920895E-3</v>
      </c>
      <c r="AG14" s="20">
        <v>4.15470996838131E-2</v>
      </c>
      <c r="AH14" s="20">
        <v>0.10929937330840001</v>
      </c>
      <c r="AI14" s="20">
        <v>1.28260897240541E-2</v>
      </c>
      <c r="AJ14" s="20">
        <v>4.7438108346357998E-2</v>
      </c>
      <c r="AK14" s="20"/>
      <c r="AL14" s="20">
        <v>4.0432301321437998E-2</v>
      </c>
      <c r="AM14" s="20">
        <v>2.3637372562283501E-2</v>
      </c>
      <c r="AN14" s="20">
        <v>5.3309109364962297E-2</v>
      </c>
      <c r="AO14" s="20">
        <v>1.13620411535369E-2</v>
      </c>
      <c r="AP14" s="20">
        <v>6.5638403384587596E-2</v>
      </c>
      <c r="AQ14" s="20">
        <v>0.14725597254421399</v>
      </c>
      <c r="AR14" s="20"/>
      <c r="AS14" s="20">
        <v>3.5806629532211802E-2</v>
      </c>
      <c r="AT14" s="20">
        <v>6.4994261438794304E-2</v>
      </c>
      <c r="AU14" s="20">
        <v>6.9447874423120906E-2</v>
      </c>
      <c r="AV14" s="20">
        <v>3.98533730788962E-2</v>
      </c>
      <c r="AW14" s="20">
        <v>4.5872137876599099E-2</v>
      </c>
      <c r="AX14" s="20"/>
      <c r="AY14" s="20">
        <v>0</v>
      </c>
      <c r="AZ14" s="20">
        <v>0.14033026827362299</v>
      </c>
      <c r="BA14" s="20">
        <v>4.3380547518693899E-2</v>
      </c>
      <c r="BB14" s="20">
        <v>7.8527948212289297E-2</v>
      </c>
      <c r="BC14" s="20">
        <v>2.15632538435056E-2</v>
      </c>
      <c r="BD14" s="20">
        <v>5.3880927752457397E-2</v>
      </c>
      <c r="BE14" s="20">
        <v>9.6363295257953906E-3</v>
      </c>
      <c r="BF14" s="20">
        <v>2.2934260263415902E-2</v>
      </c>
      <c r="BG14" s="20">
        <v>4.9253388667338402E-2</v>
      </c>
      <c r="BH14" s="20">
        <v>6.2558984976868903E-2</v>
      </c>
      <c r="BI14" s="20">
        <v>5.43422083485278E-2</v>
      </c>
      <c r="BJ14" s="20">
        <v>0.1104490251581</v>
      </c>
      <c r="BK14" s="20">
        <v>4.0657677724241899E-2</v>
      </c>
      <c r="BL14" s="20">
        <v>0</v>
      </c>
      <c r="BM14" s="20">
        <v>3.6036693185067102E-2</v>
      </c>
      <c r="BN14" s="20">
        <v>1.2096721803545299E-2</v>
      </c>
      <c r="BO14" s="20"/>
      <c r="BP14" s="20">
        <v>2.8174282728700199E-2</v>
      </c>
      <c r="BQ14" s="20">
        <v>5.2279402971451901E-2</v>
      </c>
      <c r="BR14" s="20">
        <v>7.8075622952173906E-2</v>
      </c>
      <c r="BS14" s="20">
        <v>5.6813153533331003E-2</v>
      </c>
      <c r="BT14" s="20">
        <v>6.3933498117237295E-2</v>
      </c>
      <c r="BU14" s="20">
        <v>5.62150929572676E-2</v>
      </c>
      <c r="BV14" s="20"/>
      <c r="BW14" s="20">
        <v>4.9737286628313802E-2</v>
      </c>
      <c r="BX14" s="20">
        <v>4.5596936455802498E-2</v>
      </c>
      <c r="BY14" s="20">
        <v>7.8384750192412395E-2</v>
      </c>
      <c r="BZ14" s="20">
        <v>6.1678909902645802E-2</v>
      </c>
      <c r="CA14" s="20">
        <v>4.7723195361452697E-2</v>
      </c>
      <c r="CB14" s="20">
        <v>7.7711353625942295E-2</v>
      </c>
      <c r="CC14" s="20"/>
      <c r="CD14" s="20">
        <v>2.9418483305170402E-2</v>
      </c>
      <c r="CE14" s="20">
        <v>1.23746045176386E-2</v>
      </c>
      <c r="CF14" s="20">
        <v>0.11099366804209999</v>
      </c>
      <c r="CG14" s="20">
        <v>4.51541965596432E-2</v>
      </c>
      <c r="CH14" s="20"/>
      <c r="CI14" s="20">
        <v>5.2728161537679598E-2</v>
      </c>
      <c r="CJ14" s="20">
        <v>5.7657363885806702E-2</v>
      </c>
      <c r="CK14" s="20">
        <v>4.1642609141372099E-2</v>
      </c>
      <c r="CL14" s="20">
        <v>0.123859543654758</v>
      </c>
      <c r="CM14" s="20"/>
      <c r="CN14" s="20">
        <v>3.8535224758966202E-2</v>
      </c>
      <c r="CO14" s="20">
        <v>5.2241254459962597E-2</v>
      </c>
      <c r="CP14" s="20"/>
      <c r="CQ14" s="20">
        <v>2.8718297234602699E-2</v>
      </c>
      <c r="CR14" s="20">
        <v>5.3042503758950199E-2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1124</v>
      </c>
      <c r="D7" s="10">
        <v>559</v>
      </c>
      <c r="E7" s="10">
        <v>564</v>
      </c>
      <c r="F7" s="10"/>
      <c r="G7" s="10">
        <v>117</v>
      </c>
      <c r="H7" s="10">
        <v>173</v>
      </c>
      <c r="I7" s="10">
        <v>176</v>
      </c>
      <c r="J7" s="10">
        <v>213</v>
      </c>
      <c r="K7" s="10">
        <v>174</v>
      </c>
      <c r="L7" s="10">
        <v>271</v>
      </c>
      <c r="M7" s="10"/>
      <c r="N7" s="10">
        <v>312</v>
      </c>
      <c r="O7" s="10">
        <v>274</v>
      </c>
      <c r="P7" s="10">
        <v>247</v>
      </c>
      <c r="Q7" s="10">
        <v>287</v>
      </c>
      <c r="R7" s="10"/>
      <c r="S7" s="10">
        <v>171</v>
      </c>
      <c r="T7" s="10">
        <v>150</v>
      </c>
      <c r="U7" s="10">
        <v>94</v>
      </c>
      <c r="V7" s="10">
        <v>108</v>
      </c>
      <c r="W7" s="10">
        <v>82</v>
      </c>
      <c r="X7" s="10">
        <v>98</v>
      </c>
      <c r="Y7" s="10">
        <v>94</v>
      </c>
      <c r="Z7" s="10">
        <v>40</v>
      </c>
      <c r="AA7" s="10">
        <v>116</v>
      </c>
      <c r="AB7" s="10">
        <v>91</v>
      </c>
      <c r="AC7" s="10">
        <v>50</v>
      </c>
      <c r="AD7" s="10">
        <v>30</v>
      </c>
      <c r="AE7" s="10"/>
      <c r="AF7" s="10">
        <v>226</v>
      </c>
      <c r="AG7" s="10">
        <v>364</v>
      </c>
      <c r="AH7" s="10">
        <v>106</v>
      </c>
      <c r="AI7" s="10">
        <v>139</v>
      </c>
      <c r="AJ7" s="10">
        <v>76</v>
      </c>
      <c r="AK7" s="10"/>
      <c r="AL7" s="10">
        <v>267</v>
      </c>
      <c r="AM7" s="10">
        <v>211</v>
      </c>
      <c r="AN7" s="10">
        <v>109</v>
      </c>
      <c r="AO7" s="10">
        <v>241</v>
      </c>
      <c r="AP7" s="10">
        <v>82</v>
      </c>
      <c r="AQ7" s="10">
        <v>94</v>
      </c>
      <c r="AR7" s="10"/>
      <c r="AS7" s="10">
        <v>259</v>
      </c>
      <c r="AT7" s="10">
        <v>263</v>
      </c>
      <c r="AU7" s="10">
        <v>278</v>
      </c>
      <c r="AV7" s="10">
        <v>143</v>
      </c>
      <c r="AW7" s="10">
        <v>20</v>
      </c>
      <c r="AX7" s="10"/>
      <c r="AY7" s="10">
        <v>9</v>
      </c>
      <c r="AZ7" s="10">
        <v>46</v>
      </c>
      <c r="BA7" s="10">
        <v>81</v>
      </c>
      <c r="BB7" s="10">
        <v>61</v>
      </c>
      <c r="BC7" s="10">
        <v>94</v>
      </c>
      <c r="BD7" s="10">
        <v>112</v>
      </c>
      <c r="BE7" s="10">
        <v>92</v>
      </c>
      <c r="BF7" s="10">
        <v>85</v>
      </c>
      <c r="BG7" s="10">
        <v>80</v>
      </c>
      <c r="BH7" s="10">
        <v>70</v>
      </c>
      <c r="BI7" s="10">
        <v>95</v>
      </c>
      <c r="BJ7" s="10">
        <v>69</v>
      </c>
      <c r="BK7" s="10">
        <v>47</v>
      </c>
      <c r="BL7" s="10">
        <v>24</v>
      </c>
      <c r="BM7" s="10">
        <v>27</v>
      </c>
      <c r="BN7" s="10">
        <v>72</v>
      </c>
      <c r="BO7" s="10"/>
      <c r="BP7" s="10">
        <v>260</v>
      </c>
      <c r="BQ7" s="10">
        <v>326</v>
      </c>
      <c r="BR7" s="10">
        <v>160</v>
      </c>
      <c r="BS7" s="10">
        <v>210</v>
      </c>
      <c r="BT7" s="10">
        <v>115</v>
      </c>
      <c r="BU7" s="10">
        <v>53</v>
      </c>
      <c r="BV7" s="10"/>
      <c r="BW7" s="10">
        <v>469</v>
      </c>
      <c r="BX7" s="10">
        <v>220</v>
      </c>
      <c r="BY7" s="10">
        <v>76</v>
      </c>
      <c r="BZ7" s="10">
        <v>101</v>
      </c>
      <c r="CA7" s="10">
        <v>205</v>
      </c>
      <c r="CB7" s="10">
        <v>45</v>
      </c>
      <c r="CC7" s="10"/>
      <c r="CD7" s="10">
        <v>228</v>
      </c>
      <c r="CE7" s="10">
        <v>199</v>
      </c>
      <c r="CF7" s="10">
        <v>165</v>
      </c>
      <c r="CG7" s="10">
        <v>311</v>
      </c>
      <c r="CH7" s="10"/>
      <c r="CI7" s="10">
        <v>198</v>
      </c>
      <c r="CJ7" s="10">
        <v>218</v>
      </c>
      <c r="CK7" s="10">
        <v>633</v>
      </c>
      <c r="CL7" s="10">
        <v>75</v>
      </c>
      <c r="CM7" s="10"/>
      <c r="CN7" s="10">
        <v>130</v>
      </c>
      <c r="CO7" s="10">
        <v>977</v>
      </c>
      <c r="CP7" s="10"/>
      <c r="CQ7" s="10">
        <v>104</v>
      </c>
      <c r="CR7" s="10">
        <v>931</v>
      </c>
    </row>
    <row r="8" spans="2:96" ht="30" customHeight="1" x14ac:dyDescent="0.3">
      <c r="B8" s="11" t="s">
        <v>19</v>
      </c>
      <c r="C8" s="11">
        <v>1122</v>
      </c>
      <c r="D8" s="11">
        <v>558</v>
      </c>
      <c r="E8" s="11">
        <v>564</v>
      </c>
      <c r="F8" s="11"/>
      <c r="G8" s="11">
        <v>145</v>
      </c>
      <c r="H8" s="11">
        <v>179</v>
      </c>
      <c r="I8" s="11">
        <v>176</v>
      </c>
      <c r="J8" s="11">
        <v>204</v>
      </c>
      <c r="K8" s="11">
        <v>168</v>
      </c>
      <c r="L8" s="11">
        <v>251</v>
      </c>
      <c r="M8" s="11"/>
      <c r="N8" s="11">
        <v>313</v>
      </c>
      <c r="O8" s="11">
        <v>291</v>
      </c>
      <c r="P8" s="11">
        <v>242</v>
      </c>
      <c r="Q8" s="11">
        <v>273</v>
      </c>
      <c r="R8" s="11"/>
      <c r="S8" s="11">
        <v>171</v>
      </c>
      <c r="T8" s="11">
        <v>144</v>
      </c>
      <c r="U8" s="11">
        <v>90</v>
      </c>
      <c r="V8" s="11">
        <v>105</v>
      </c>
      <c r="W8" s="11">
        <v>80</v>
      </c>
      <c r="X8" s="11">
        <v>98</v>
      </c>
      <c r="Y8" s="11">
        <v>88</v>
      </c>
      <c r="Z8" s="11">
        <v>37</v>
      </c>
      <c r="AA8" s="11">
        <v>121</v>
      </c>
      <c r="AB8" s="11">
        <v>96</v>
      </c>
      <c r="AC8" s="11">
        <v>55</v>
      </c>
      <c r="AD8" s="11">
        <v>39</v>
      </c>
      <c r="AE8" s="11"/>
      <c r="AF8" s="11">
        <v>217</v>
      </c>
      <c r="AG8" s="11">
        <v>366</v>
      </c>
      <c r="AH8" s="11">
        <v>104</v>
      </c>
      <c r="AI8" s="11">
        <v>134</v>
      </c>
      <c r="AJ8" s="11">
        <v>77</v>
      </c>
      <c r="AK8" s="11"/>
      <c r="AL8" s="11">
        <v>273</v>
      </c>
      <c r="AM8" s="11">
        <v>205</v>
      </c>
      <c r="AN8" s="11">
        <v>108</v>
      </c>
      <c r="AO8" s="11">
        <v>232</v>
      </c>
      <c r="AP8" s="11">
        <v>85</v>
      </c>
      <c r="AQ8" s="11">
        <v>94</v>
      </c>
      <c r="AR8" s="11"/>
      <c r="AS8" s="11">
        <v>249</v>
      </c>
      <c r="AT8" s="11">
        <v>269</v>
      </c>
      <c r="AU8" s="11">
        <v>284</v>
      </c>
      <c r="AV8" s="11">
        <v>146</v>
      </c>
      <c r="AW8" s="11">
        <v>20</v>
      </c>
      <c r="AX8" s="11"/>
      <c r="AY8" s="11">
        <v>10</v>
      </c>
      <c r="AZ8" s="11">
        <v>45</v>
      </c>
      <c r="BA8" s="11">
        <v>78</v>
      </c>
      <c r="BB8" s="11">
        <v>58</v>
      </c>
      <c r="BC8" s="11">
        <v>93</v>
      </c>
      <c r="BD8" s="11">
        <v>113</v>
      </c>
      <c r="BE8" s="11">
        <v>92</v>
      </c>
      <c r="BF8" s="11">
        <v>83</v>
      </c>
      <c r="BG8" s="11">
        <v>81</v>
      </c>
      <c r="BH8" s="11">
        <v>72</v>
      </c>
      <c r="BI8" s="11">
        <v>95</v>
      </c>
      <c r="BJ8" s="11">
        <v>71</v>
      </c>
      <c r="BK8" s="11">
        <v>47</v>
      </c>
      <c r="BL8" s="11">
        <v>24</v>
      </c>
      <c r="BM8" s="11">
        <v>28</v>
      </c>
      <c r="BN8" s="11">
        <v>74</v>
      </c>
      <c r="BO8" s="11"/>
      <c r="BP8" s="11">
        <v>266</v>
      </c>
      <c r="BQ8" s="11">
        <v>325</v>
      </c>
      <c r="BR8" s="11">
        <v>158</v>
      </c>
      <c r="BS8" s="11">
        <v>207</v>
      </c>
      <c r="BT8" s="11">
        <v>111</v>
      </c>
      <c r="BU8" s="11">
        <v>54</v>
      </c>
      <c r="BV8" s="11"/>
      <c r="BW8" s="11">
        <v>456</v>
      </c>
      <c r="BX8" s="11">
        <v>221</v>
      </c>
      <c r="BY8" s="11">
        <v>75</v>
      </c>
      <c r="BZ8" s="11">
        <v>100</v>
      </c>
      <c r="CA8" s="11">
        <v>210</v>
      </c>
      <c r="CB8" s="11">
        <v>51</v>
      </c>
      <c r="CC8" s="11"/>
      <c r="CD8" s="11">
        <v>241</v>
      </c>
      <c r="CE8" s="11">
        <v>202</v>
      </c>
      <c r="CF8" s="11">
        <v>163</v>
      </c>
      <c r="CG8" s="11">
        <v>302</v>
      </c>
      <c r="CH8" s="11"/>
      <c r="CI8" s="11">
        <v>200</v>
      </c>
      <c r="CJ8" s="11">
        <v>218</v>
      </c>
      <c r="CK8" s="11">
        <v>627</v>
      </c>
      <c r="CL8" s="11">
        <v>77</v>
      </c>
      <c r="CM8" s="11"/>
      <c r="CN8" s="11">
        <v>134</v>
      </c>
      <c r="CO8" s="11">
        <v>971</v>
      </c>
      <c r="CP8" s="11"/>
      <c r="CQ8" s="11">
        <v>107</v>
      </c>
      <c r="CR8" s="11">
        <v>926</v>
      </c>
    </row>
    <row r="9" spans="2:96" x14ac:dyDescent="0.3">
      <c r="B9" s="15" t="s">
        <v>182</v>
      </c>
      <c r="C9" s="14">
        <v>0.21997688773296101</v>
      </c>
      <c r="D9" s="14">
        <v>0.21731129342237901</v>
      </c>
      <c r="E9" s="14">
        <v>0.222972601633874</v>
      </c>
      <c r="F9" s="14"/>
      <c r="G9" s="14">
        <v>0.13614478102779601</v>
      </c>
      <c r="H9" s="14">
        <v>9.1784246891771906E-2</v>
      </c>
      <c r="I9" s="14">
        <v>0.181605049935326</v>
      </c>
      <c r="J9" s="14">
        <v>0.233036209169872</v>
      </c>
      <c r="K9" s="14">
        <v>0.29662728754011403</v>
      </c>
      <c r="L9" s="14">
        <v>0.32477766135733999</v>
      </c>
      <c r="M9" s="14"/>
      <c r="N9" s="14">
        <v>0.15249728531901499</v>
      </c>
      <c r="O9" s="14">
        <v>0.24365961070310199</v>
      </c>
      <c r="P9" s="14">
        <v>0.259239775512698</v>
      </c>
      <c r="Q9" s="14">
        <v>0.22949044016134701</v>
      </c>
      <c r="R9" s="14"/>
      <c r="S9" s="14">
        <v>0.14888835862097699</v>
      </c>
      <c r="T9" s="14">
        <v>0.177563683608808</v>
      </c>
      <c r="U9" s="14">
        <v>0.23263628043788001</v>
      </c>
      <c r="V9" s="14">
        <v>0.27029914121149201</v>
      </c>
      <c r="W9" s="14">
        <v>0.28087196048153601</v>
      </c>
      <c r="X9" s="14">
        <v>0.198423784506156</v>
      </c>
      <c r="Y9" s="14">
        <v>0.18924312906499999</v>
      </c>
      <c r="Z9" s="14">
        <v>0.170465272943881</v>
      </c>
      <c r="AA9" s="14">
        <v>0.16604968506857701</v>
      </c>
      <c r="AB9" s="14">
        <v>0.379277225983984</v>
      </c>
      <c r="AC9" s="14">
        <v>0.33269941773134798</v>
      </c>
      <c r="AD9" s="14">
        <v>0.18687074840826201</v>
      </c>
      <c r="AE9" s="14"/>
      <c r="AF9" s="14">
        <v>0.31613663527406799</v>
      </c>
      <c r="AG9" s="14">
        <v>9.34242360998781E-2</v>
      </c>
      <c r="AH9" s="14">
        <v>0.15768266819894899</v>
      </c>
      <c r="AI9" s="14">
        <v>0.40243902248756103</v>
      </c>
      <c r="AJ9" s="14">
        <v>0.22334759044255501</v>
      </c>
      <c r="AK9" s="14"/>
      <c r="AL9" s="14">
        <v>4.5192418790227201E-2</v>
      </c>
      <c r="AM9" s="14">
        <v>0.27925638353122201</v>
      </c>
      <c r="AN9" s="14">
        <v>0.14312251731544201</v>
      </c>
      <c r="AO9" s="14">
        <v>0.39021617816204601</v>
      </c>
      <c r="AP9" s="14">
        <v>0.21486381539501601</v>
      </c>
      <c r="AQ9" s="14">
        <v>0.20008028317260801</v>
      </c>
      <c r="AR9" s="14"/>
      <c r="AS9" s="14">
        <v>0.249699407218855</v>
      </c>
      <c r="AT9" s="14">
        <v>0.25352314310385698</v>
      </c>
      <c r="AU9" s="14">
        <v>0.18930253308678599</v>
      </c>
      <c r="AV9" s="14">
        <v>0.119672227568987</v>
      </c>
      <c r="AW9" s="14">
        <v>0</v>
      </c>
      <c r="AX9" s="14"/>
      <c r="AY9" s="14">
        <v>0.193091328989031</v>
      </c>
      <c r="AZ9" s="14">
        <v>0.29754181891914</v>
      </c>
      <c r="BA9" s="14">
        <v>0.349878697177396</v>
      </c>
      <c r="BB9" s="14">
        <v>0.24788663716232601</v>
      </c>
      <c r="BC9" s="14">
        <v>0.24508766751931399</v>
      </c>
      <c r="BD9" s="14">
        <v>0.23447811414077499</v>
      </c>
      <c r="BE9" s="14">
        <v>0.21229252814618499</v>
      </c>
      <c r="BF9" s="14">
        <v>0.23692351255112701</v>
      </c>
      <c r="BG9" s="14">
        <v>0.20243373171321999</v>
      </c>
      <c r="BH9" s="14">
        <v>0.17459594147303201</v>
      </c>
      <c r="BI9" s="14">
        <v>0.197191876892894</v>
      </c>
      <c r="BJ9" s="14">
        <v>0.21128892193394699</v>
      </c>
      <c r="BK9" s="14">
        <v>0.27013001693024202</v>
      </c>
      <c r="BL9" s="14">
        <v>0.13048365085508701</v>
      </c>
      <c r="BM9" s="14">
        <v>0.19922428360795899</v>
      </c>
      <c r="BN9" s="14">
        <v>0.11974506788467899</v>
      </c>
      <c r="BO9" s="14"/>
      <c r="BP9" s="14">
        <v>0.148820450807296</v>
      </c>
      <c r="BQ9" s="14">
        <v>0.20104739198062199</v>
      </c>
      <c r="BR9" s="14">
        <v>0.18601181575005599</v>
      </c>
      <c r="BS9" s="14">
        <v>0.31760547583520499</v>
      </c>
      <c r="BT9" s="14">
        <v>0.27579458771089499</v>
      </c>
      <c r="BU9" s="14">
        <v>0.2942259276243</v>
      </c>
      <c r="BV9" s="14"/>
      <c r="BW9" s="14">
        <v>0.27599476271144002</v>
      </c>
      <c r="BX9" s="14">
        <v>0.212054457620452</v>
      </c>
      <c r="BY9" s="14">
        <v>0.32246237660749999</v>
      </c>
      <c r="BZ9" s="14">
        <v>0.18455727388816801</v>
      </c>
      <c r="CA9" s="14">
        <v>0.105906974807569</v>
      </c>
      <c r="CB9" s="14">
        <v>0.18535878426907501</v>
      </c>
      <c r="CC9" s="14"/>
      <c r="CD9" s="14">
        <v>0.113278169493696</v>
      </c>
      <c r="CE9" s="14">
        <v>0.21356712734306099</v>
      </c>
      <c r="CF9" s="14">
        <v>0.25208337409653298</v>
      </c>
      <c r="CG9" s="14">
        <v>0.28610210788388302</v>
      </c>
      <c r="CH9" s="14"/>
      <c r="CI9" s="14">
        <v>0.214896655999613</v>
      </c>
      <c r="CJ9" s="14">
        <v>0.180271129555403</v>
      </c>
      <c r="CK9" s="14">
        <v>0.23256776792234199</v>
      </c>
      <c r="CL9" s="14">
        <v>0.243054532786979</v>
      </c>
      <c r="CM9" s="14"/>
      <c r="CN9" s="14">
        <v>0.141498725572307</v>
      </c>
      <c r="CO9" s="14">
        <v>0.22865059243973501</v>
      </c>
      <c r="CP9" s="14"/>
      <c r="CQ9" s="14">
        <v>0.18411547489785199</v>
      </c>
      <c r="CR9" s="14">
        <v>0.225456690602203</v>
      </c>
    </row>
    <row r="10" spans="2:96" x14ac:dyDescent="0.3">
      <c r="B10" s="15" t="s">
        <v>183</v>
      </c>
      <c r="C10" s="14">
        <v>0.25811126488161001</v>
      </c>
      <c r="D10" s="14">
        <v>0.25753408593124499</v>
      </c>
      <c r="E10" s="14">
        <v>0.25747469846702098</v>
      </c>
      <c r="F10" s="14"/>
      <c r="G10" s="14">
        <v>0.20114491296175699</v>
      </c>
      <c r="H10" s="14">
        <v>0.21701290009928301</v>
      </c>
      <c r="I10" s="14">
        <v>0.26827571825907998</v>
      </c>
      <c r="J10" s="14">
        <v>0.317615395618497</v>
      </c>
      <c r="K10" s="14">
        <v>0.271024828496855</v>
      </c>
      <c r="L10" s="14">
        <v>0.25618551466013301</v>
      </c>
      <c r="M10" s="14"/>
      <c r="N10" s="14">
        <v>0.21904996641020899</v>
      </c>
      <c r="O10" s="14">
        <v>0.26251216944183697</v>
      </c>
      <c r="P10" s="14">
        <v>0.28355980583073598</v>
      </c>
      <c r="Q10" s="14">
        <v>0.27549840592289099</v>
      </c>
      <c r="R10" s="14"/>
      <c r="S10" s="14">
        <v>0.17256804163863099</v>
      </c>
      <c r="T10" s="14">
        <v>0.285940848920546</v>
      </c>
      <c r="U10" s="14">
        <v>0.28948747627916999</v>
      </c>
      <c r="V10" s="14">
        <v>0.232523899331503</v>
      </c>
      <c r="W10" s="14">
        <v>0.252385414506267</v>
      </c>
      <c r="X10" s="14">
        <v>0.22281440469500399</v>
      </c>
      <c r="Y10" s="14">
        <v>0.34968990345763201</v>
      </c>
      <c r="Z10" s="14">
        <v>0.253996705623595</v>
      </c>
      <c r="AA10" s="14">
        <v>0.28737664884036401</v>
      </c>
      <c r="AB10" s="14">
        <v>0.27134446576543098</v>
      </c>
      <c r="AC10" s="14">
        <v>0.281236744537529</v>
      </c>
      <c r="AD10" s="14">
        <v>0.266824174938875</v>
      </c>
      <c r="AE10" s="14"/>
      <c r="AF10" s="14">
        <v>0.26523057335189298</v>
      </c>
      <c r="AG10" s="14">
        <v>0.21793520311616199</v>
      </c>
      <c r="AH10" s="14">
        <v>0.29540312062438001</v>
      </c>
      <c r="AI10" s="14">
        <v>0.23671267738429499</v>
      </c>
      <c r="AJ10" s="14">
        <v>0.330964010051228</v>
      </c>
      <c r="AK10" s="14"/>
      <c r="AL10" s="14">
        <v>0.135677242248155</v>
      </c>
      <c r="AM10" s="14">
        <v>0.27460828222457001</v>
      </c>
      <c r="AN10" s="14">
        <v>0.299137400021737</v>
      </c>
      <c r="AO10" s="14">
        <v>0.28882484093377397</v>
      </c>
      <c r="AP10" s="14">
        <v>0.34417972688401</v>
      </c>
      <c r="AQ10" s="14">
        <v>0.31364394333540402</v>
      </c>
      <c r="AR10" s="14"/>
      <c r="AS10" s="14">
        <v>0.29561678223693799</v>
      </c>
      <c r="AT10" s="14">
        <v>0.24666799187670299</v>
      </c>
      <c r="AU10" s="14">
        <v>0.25115507303585499</v>
      </c>
      <c r="AV10" s="14">
        <v>0.18637213521485599</v>
      </c>
      <c r="AW10" s="14">
        <v>0.24962672665478999</v>
      </c>
      <c r="AX10" s="14"/>
      <c r="AY10" s="14">
        <v>0.28000863124279701</v>
      </c>
      <c r="AZ10" s="14">
        <v>0.20809351860469499</v>
      </c>
      <c r="BA10" s="14">
        <v>0.26715201861173599</v>
      </c>
      <c r="BB10" s="14">
        <v>0.24830348202048699</v>
      </c>
      <c r="BC10" s="14">
        <v>0.27467212247213002</v>
      </c>
      <c r="BD10" s="14">
        <v>0.26466362011172401</v>
      </c>
      <c r="BE10" s="14">
        <v>0.332075010510888</v>
      </c>
      <c r="BF10" s="14">
        <v>0.19072292590492301</v>
      </c>
      <c r="BG10" s="14">
        <v>0.27651499690749598</v>
      </c>
      <c r="BH10" s="14">
        <v>0.231794868412767</v>
      </c>
      <c r="BI10" s="14">
        <v>0.29957475936106298</v>
      </c>
      <c r="BJ10" s="14">
        <v>0.27321601232568299</v>
      </c>
      <c r="BK10" s="14">
        <v>0.216388599301683</v>
      </c>
      <c r="BL10" s="14">
        <v>0.31578200546750401</v>
      </c>
      <c r="BM10" s="14">
        <v>0.14053404688745599</v>
      </c>
      <c r="BN10" s="14">
        <v>0.14201180555114201</v>
      </c>
      <c r="BO10" s="14"/>
      <c r="BP10" s="14">
        <v>0.19269941677358601</v>
      </c>
      <c r="BQ10" s="14">
        <v>0.27916531554979102</v>
      </c>
      <c r="BR10" s="14">
        <v>0.30458077917703902</v>
      </c>
      <c r="BS10" s="14">
        <v>0.260145620607729</v>
      </c>
      <c r="BT10" s="14">
        <v>0.28875214101302898</v>
      </c>
      <c r="BU10" s="14">
        <v>0.24709704791314599</v>
      </c>
      <c r="BV10" s="14"/>
      <c r="BW10" s="14">
        <v>0.234241105142241</v>
      </c>
      <c r="BX10" s="14">
        <v>0.27458345545449098</v>
      </c>
      <c r="BY10" s="14">
        <v>0.29952636845025099</v>
      </c>
      <c r="BZ10" s="14">
        <v>0.25263356248611402</v>
      </c>
      <c r="CA10" s="14">
        <v>0.25364593906174698</v>
      </c>
      <c r="CB10" s="14">
        <v>0.295225725415592</v>
      </c>
      <c r="CC10" s="14"/>
      <c r="CD10" s="14">
        <v>0.241227464987812</v>
      </c>
      <c r="CE10" s="14">
        <v>0.20059322130349</v>
      </c>
      <c r="CF10" s="14">
        <v>0.31268866471843298</v>
      </c>
      <c r="CG10" s="14">
        <v>0.235642093206262</v>
      </c>
      <c r="CH10" s="14"/>
      <c r="CI10" s="14">
        <v>0.30240329729176602</v>
      </c>
      <c r="CJ10" s="14">
        <v>0.26425399376911002</v>
      </c>
      <c r="CK10" s="14">
        <v>0.24197917193527299</v>
      </c>
      <c r="CL10" s="14">
        <v>0.25690960988105099</v>
      </c>
      <c r="CM10" s="14"/>
      <c r="CN10" s="14">
        <v>0.25095689446168901</v>
      </c>
      <c r="CO10" s="14">
        <v>0.26088959327288003</v>
      </c>
      <c r="CP10" s="14"/>
      <c r="CQ10" s="14">
        <v>0.211454667833789</v>
      </c>
      <c r="CR10" s="14">
        <v>0.264566565385981</v>
      </c>
    </row>
    <row r="11" spans="2:96" x14ac:dyDescent="0.3">
      <c r="B11" s="15" t="s">
        <v>184</v>
      </c>
      <c r="C11" s="14">
        <v>0.28735836417383898</v>
      </c>
      <c r="D11" s="14">
        <v>0.27584537803356501</v>
      </c>
      <c r="E11" s="14">
        <v>0.29921831750924299</v>
      </c>
      <c r="F11" s="14"/>
      <c r="G11" s="14">
        <v>0.33687751040161001</v>
      </c>
      <c r="H11" s="14">
        <v>0.256820838980787</v>
      </c>
      <c r="I11" s="14">
        <v>0.22796497244538699</v>
      </c>
      <c r="J11" s="14">
        <v>0.25595614284546597</v>
      </c>
      <c r="K11" s="14">
        <v>0.33642268877035902</v>
      </c>
      <c r="L11" s="14">
        <v>0.31466127978494002</v>
      </c>
      <c r="M11" s="14"/>
      <c r="N11" s="14">
        <v>0.28904559780035299</v>
      </c>
      <c r="O11" s="14">
        <v>0.29739535609080198</v>
      </c>
      <c r="P11" s="14">
        <v>0.27435679650262601</v>
      </c>
      <c r="Q11" s="14">
        <v>0.29058655233334602</v>
      </c>
      <c r="R11" s="14"/>
      <c r="S11" s="14">
        <v>0.27966616069933897</v>
      </c>
      <c r="T11" s="14">
        <v>0.35140793906281098</v>
      </c>
      <c r="U11" s="14">
        <v>0.280504006406322</v>
      </c>
      <c r="V11" s="14">
        <v>0.27842971516195802</v>
      </c>
      <c r="W11" s="14">
        <v>0.285701886788019</v>
      </c>
      <c r="X11" s="14">
        <v>0.354478020126689</v>
      </c>
      <c r="Y11" s="14">
        <v>0.28333298720027</v>
      </c>
      <c r="Z11" s="14">
        <v>0.30154182038778599</v>
      </c>
      <c r="AA11" s="14">
        <v>0.21899160907697801</v>
      </c>
      <c r="AB11" s="14">
        <v>0.26227276373087499</v>
      </c>
      <c r="AC11" s="14">
        <v>0.16027533187412901</v>
      </c>
      <c r="AD11" s="14">
        <v>0.40720683269293201</v>
      </c>
      <c r="AE11" s="14"/>
      <c r="AF11" s="14">
        <v>0.243359145689829</v>
      </c>
      <c r="AG11" s="14">
        <v>0.34121242721234502</v>
      </c>
      <c r="AH11" s="14">
        <v>0.37908689905359599</v>
      </c>
      <c r="AI11" s="14">
        <v>0.23224878992810899</v>
      </c>
      <c r="AJ11" s="14">
        <v>0.20287287007360399</v>
      </c>
      <c r="AK11" s="14"/>
      <c r="AL11" s="14">
        <v>0.350793202837897</v>
      </c>
      <c r="AM11" s="14">
        <v>0.25070303671830901</v>
      </c>
      <c r="AN11" s="14">
        <v>0.42931975466185002</v>
      </c>
      <c r="AO11" s="14">
        <v>0.236594486737258</v>
      </c>
      <c r="AP11" s="14">
        <v>0.183964813624163</v>
      </c>
      <c r="AQ11" s="14">
        <v>0.307073776035521</v>
      </c>
      <c r="AR11" s="14"/>
      <c r="AS11" s="14">
        <v>0.307423235462433</v>
      </c>
      <c r="AT11" s="14">
        <v>0.27116695173058503</v>
      </c>
      <c r="AU11" s="14">
        <v>0.29388481490385898</v>
      </c>
      <c r="AV11" s="14">
        <v>0.30948353448962201</v>
      </c>
      <c r="AW11" s="14">
        <v>0.24434212625395699</v>
      </c>
      <c r="AX11" s="14"/>
      <c r="AY11" s="14">
        <v>0.25069335430155798</v>
      </c>
      <c r="AZ11" s="14">
        <v>0.26578324052153701</v>
      </c>
      <c r="BA11" s="14">
        <v>0.208139995854113</v>
      </c>
      <c r="BB11" s="14">
        <v>0.32537796028337701</v>
      </c>
      <c r="BC11" s="14">
        <v>0.27839425624616598</v>
      </c>
      <c r="BD11" s="14">
        <v>0.37753031041087898</v>
      </c>
      <c r="BE11" s="14">
        <v>0.258339233997468</v>
      </c>
      <c r="BF11" s="14">
        <v>0.38841452785346697</v>
      </c>
      <c r="BG11" s="14">
        <v>0.29553803292146902</v>
      </c>
      <c r="BH11" s="14">
        <v>0.31403516943945903</v>
      </c>
      <c r="BI11" s="14">
        <v>0.244011451085026</v>
      </c>
      <c r="BJ11" s="14">
        <v>0.18864788380562</v>
      </c>
      <c r="BK11" s="14">
        <v>0.28514938437395698</v>
      </c>
      <c r="BL11" s="14">
        <v>0.21415968365301899</v>
      </c>
      <c r="BM11" s="14">
        <v>0.38242072200463001</v>
      </c>
      <c r="BN11" s="14">
        <v>0.30242912082453299</v>
      </c>
      <c r="BO11" s="14"/>
      <c r="BP11" s="14">
        <v>0.24575239986199901</v>
      </c>
      <c r="BQ11" s="14">
        <v>0.32748622132337701</v>
      </c>
      <c r="BR11" s="14">
        <v>0.25786631049233699</v>
      </c>
      <c r="BS11" s="14">
        <v>0.28088803003681001</v>
      </c>
      <c r="BT11" s="14">
        <v>0.30234750013860701</v>
      </c>
      <c r="BU11" s="14">
        <v>0.33089582408423102</v>
      </c>
      <c r="BV11" s="14"/>
      <c r="BW11" s="14">
        <v>0.30654098068465802</v>
      </c>
      <c r="BX11" s="14">
        <v>0.26999682391365798</v>
      </c>
      <c r="BY11" s="14">
        <v>0.247092867180048</v>
      </c>
      <c r="BZ11" s="14">
        <v>0.27253749878992101</v>
      </c>
      <c r="CA11" s="14">
        <v>0.29333108003293401</v>
      </c>
      <c r="CB11" s="14">
        <v>0.25938309666219</v>
      </c>
      <c r="CC11" s="14"/>
      <c r="CD11" s="14">
        <v>0.30399483982165199</v>
      </c>
      <c r="CE11" s="14">
        <v>0.30386468451610499</v>
      </c>
      <c r="CF11" s="14">
        <v>0.230598222784544</v>
      </c>
      <c r="CG11" s="14">
        <v>0.29032016230042601</v>
      </c>
      <c r="CH11" s="14"/>
      <c r="CI11" s="14">
        <v>0.26797126653560499</v>
      </c>
      <c r="CJ11" s="14">
        <v>0.28668889374983703</v>
      </c>
      <c r="CK11" s="14">
        <v>0.30511183478329801</v>
      </c>
      <c r="CL11" s="14">
        <v>0.19501696344523001</v>
      </c>
      <c r="CM11" s="14"/>
      <c r="CN11" s="14">
        <v>0.21652833990046499</v>
      </c>
      <c r="CO11" s="14">
        <v>0.29610641239817198</v>
      </c>
      <c r="CP11" s="14"/>
      <c r="CQ11" s="14">
        <v>0.273131543275002</v>
      </c>
      <c r="CR11" s="14">
        <v>0.29120348825943998</v>
      </c>
    </row>
    <row r="12" spans="2:96" x14ac:dyDescent="0.3">
      <c r="B12" s="15" t="s">
        <v>185</v>
      </c>
      <c r="C12" s="14">
        <v>0.13254601110316799</v>
      </c>
      <c r="D12" s="14">
        <v>0.14465490860389699</v>
      </c>
      <c r="E12" s="14">
        <v>0.120779943851839</v>
      </c>
      <c r="F12" s="14"/>
      <c r="G12" s="14">
        <v>0.199972748720295</v>
      </c>
      <c r="H12" s="14">
        <v>0.29224868605595999</v>
      </c>
      <c r="I12" s="14">
        <v>0.18388112266927401</v>
      </c>
      <c r="J12" s="14">
        <v>9.5187181643248506E-2</v>
      </c>
      <c r="K12" s="14">
        <v>4.1201197684476401E-2</v>
      </c>
      <c r="L12" s="14">
        <v>3.53636499013514E-2</v>
      </c>
      <c r="M12" s="14"/>
      <c r="N12" s="14">
        <v>0.21861023369976801</v>
      </c>
      <c r="O12" s="14">
        <v>9.4292943571506499E-2</v>
      </c>
      <c r="P12" s="14">
        <v>0.101008824084193</v>
      </c>
      <c r="Q12" s="14">
        <v>0.10466846601386399</v>
      </c>
      <c r="R12" s="14"/>
      <c r="S12" s="14">
        <v>0.26724613291782701</v>
      </c>
      <c r="T12" s="14">
        <v>0.10679035386103999</v>
      </c>
      <c r="U12" s="14">
        <v>9.9575295625366406E-2</v>
      </c>
      <c r="V12" s="14">
        <v>0.102725833440634</v>
      </c>
      <c r="W12" s="14">
        <v>8.6626815228548495E-2</v>
      </c>
      <c r="X12" s="14">
        <v>0.10720509592707</v>
      </c>
      <c r="Y12" s="14">
        <v>0.10691154991268</v>
      </c>
      <c r="Z12" s="14">
        <v>0.12671958052569299</v>
      </c>
      <c r="AA12" s="14">
        <v>0.21760116850966199</v>
      </c>
      <c r="AB12" s="14">
        <v>2.2294093125739701E-2</v>
      </c>
      <c r="AC12" s="14">
        <v>0.125180504350801</v>
      </c>
      <c r="AD12" s="14">
        <v>3.3009393079104499E-2</v>
      </c>
      <c r="AE12" s="14"/>
      <c r="AF12" s="14">
        <v>9.7542380929704006E-2</v>
      </c>
      <c r="AG12" s="14">
        <v>0.22955297124232099</v>
      </c>
      <c r="AH12" s="14">
        <v>9.40006031718994E-2</v>
      </c>
      <c r="AI12" s="14">
        <v>7.1745767552577E-2</v>
      </c>
      <c r="AJ12" s="14">
        <v>0.103771803167829</v>
      </c>
      <c r="AK12" s="14"/>
      <c r="AL12" s="14">
        <v>0.30238657451995998</v>
      </c>
      <c r="AM12" s="14">
        <v>0.107564939548087</v>
      </c>
      <c r="AN12" s="14">
        <v>6.2324424447279397E-2</v>
      </c>
      <c r="AO12" s="14">
        <v>4.41838866016213E-2</v>
      </c>
      <c r="AP12" s="14">
        <v>0.16824046888264599</v>
      </c>
      <c r="AQ12" s="14">
        <v>6.9685740634927704E-2</v>
      </c>
      <c r="AR12" s="14"/>
      <c r="AS12" s="14">
        <v>6.3711878963660401E-2</v>
      </c>
      <c r="AT12" s="14">
        <v>0.12514889205256099</v>
      </c>
      <c r="AU12" s="14">
        <v>0.158090659814277</v>
      </c>
      <c r="AV12" s="14">
        <v>0.259259927040698</v>
      </c>
      <c r="AW12" s="14">
        <v>0.303242916403971</v>
      </c>
      <c r="AX12" s="14"/>
      <c r="AY12" s="14">
        <v>9.6328670934384394E-2</v>
      </c>
      <c r="AZ12" s="14">
        <v>6.4338008063115001E-2</v>
      </c>
      <c r="BA12" s="14">
        <v>7.8508109144020399E-2</v>
      </c>
      <c r="BB12" s="14">
        <v>8.2392501226971906E-2</v>
      </c>
      <c r="BC12" s="14">
        <v>9.8860453938275306E-2</v>
      </c>
      <c r="BD12" s="14">
        <v>0.106643171980249</v>
      </c>
      <c r="BE12" s="14">
        <v>0.14539314793663299</v>
      </c>
      <c r="BF12" s="14">
        <v>6.9450569464948902E-2</v>
      </c>
      <c r="BG12" s="14">
        <v>0.17703970927654</v>
      </c>
      <c r="BH12" s="14">
        <v>0.15099787118807001</v>
      </c>
      <c r="BI12" s="14">
        <v>0.150901599165779</v>
      </c>
      <c r="BJ12" s="14">
        <v>0.20349538282740301</v>
      </c>
      <c r="BK12" s="14">
        <v>0.123560598418337</v>
      </c>
      <c r="BL12" s="14">
        <v>0.21322549283768799</v>
      </c>
      <c r="BM12" s="14">
        <v>0.14523736673557</v>
      </c>
      <c r="BN12" s="14">
        <v>0.25430668675942603</v>
      </c>
      <c r="BO12" s="14"/>
      <c r="BP12" s="14">
        <v>0.25130622732501601</v>
      </c>
      <c r="BQ12" s="14">
        <v>0.118062445893397</v>
      </c>
      <c r="BR12" s="14">
        <v>0.12759727043136199</v>
      </c>
      <c r="BS12" s="14">
        <v>6.8168182540104996E-2</v>
      </c>
      <c r="BT12" s="14">
        <v>4.70792783389892E-2</v>
      </c>
      <c r="BU12" s="14">
        <v>7.2012213704994402E-2</v>
      </c>
      <c r="BV12" s="14"/>
      <c r="BW12" s="14">
        <v>8.5829290990718204E-2</v>
      </c>
      <c r="BX12" s="14">
        <v>0.12906515538734201</v>
      </c>
      <c r="BY12" s="14">
        <v>7.1758585978056094E-2</v>
      </c>
      <c r="BZ12" s="14">
        <v>0.168516197986398</v>
      </c>
      <c r="CA12" s="14">
        <v>0.24520896911652099</v>
      </c>
      <c r="CB12" s="14">
        <v>0.12618830970279099</v>
      </c>
      <c r="CC12" s="14"/>
      <c r="CD12" s="14">
        <v>0.26049611549099</v>
      </c>
      <c r="CE12" s="14">
        <v>0.16230100435728501</v>
      </c>
      <c r="CF12" s="14">
        <v>7.6701239547591796E-2</v>
      </c>
      <c r="CG12" s="14">
        <v>8.8061478805053106E-2</v>
      </c>
      <c r="CH12" s="14"/>
      <c r="CI12" s="14">
        <v>0.122740596190687</v>
      </c>
      <c r="CJ12" s="14">
        <v>0.18107764428040299</v>
      </c>
      <c r="CK12" s="14">
        <v>0.12906947497440099</v>
      </c>
      <c r="CL12" s="14">
        <v>4.8925562331819203E-2</v>
      </c>
      <c r="CM12" s="14"/>
      <c r="CN12" s="14">
        <v>0.22694842954623801</v>
      </c>
      <c r="CO12" s="14">
        <v>0.121000574464163</v>
      </c>
      <c r="CP12" s="14"/>
      <c r="CQ12" s="14">
        <v>0.220048071766383</v>
      </c>
      <c r="CR12" s="14">
        <v>0.12617567433275201</v>
      </c>
    </row>
    <row r="13" spans="2:96" x14ac:dyDescent="0.3">
      <c r="B13" s="15" t="s">
        <v>186</v>
      </c>
      <c r="C13" s="14">
        <v>4.1572585364265502E-2</v>
      </c>
      <c r="D13" s="14">
        <v>5.8212089350429298E-2</v>
      </c>
      <c r="E13" s="14">
        <v>2.51753616646655E-2</v>
      </c>
      <c r="F13" s="14"/>
      <c r="G13" s="14">
        <v>7.9292585550756703E-2</v>
      </c>
      <c r="H13" s="14">
        <v>7.7947813336477906E-2</v>
      </c>
      <c r="I13" s="14">
        <v>7.8757062723751797E-2</v>
      </c>
      <c r="J13" s="14">
        <v>3.14152088423525E-2</v>
      </c>
      <c r="K13" s="14">
        <v>5.8189405950164396E-3</v>
      </c>
      <c r="L13" s="14">
        <v>0</v>
      </c>
      <c r="M13" s="14"/>
      <c r="N13" s="14">
        <v>7.6552684146359407E-2</v>
      </c>
      <c r="O13" s="14">
        <v>3.00720017293927E-2</v>
      </c>
      <c r="P13" s="14">
        <v>1.98874896855166E-2</v>
      </c>
      <c r="Q13" s="14">
        <v>3.3599668001946699E-2</v>
      </c>
      <c r="R13" s="14"/>
      <c r="S13" s="14">
        <v>6.9230688133907606E-2</v>
      </c>
      <c r="T13" s="14">
        <v>1.2771887683015201E-2</v>
      </c>
      <c r="U13" s="14">
        <v>3.8453086333877902E-2</v>
      </c>
      <c r="V13" s="14">
        <v>5.2647758128081097E-2</v>
      </c>
      <c r="W13" s="14">
        <v>6.2843400607104694E-2</v>
      </c>
      <c r="X13" s="14">
        <v>2.8973408621297599E-2</v>
      </c>
      <c r="Y13" s="14">
        <v>3.3066330595819399E-2</v>
      </c>
      <c r="Z13" s="14">
        <v>7.4495829267935201E-2</v>
      </c>
      <c r="AA13" s="14">
        <v>4.93823767781153E-2</v>
      </c>
      <c r="AB13" s="14">
        <v>3.2281180172708597E-2</v>
      </c>
      <c r="AC13" s="14">
        <v>0</v>
      </c>
      <c r="AD13" s="14">
        <v>3.7576130426595501E-2</v>
      </c>
      <c r="AE13" s="14"/>
      <c r="AF13" s="14">
        <v>3.7922497813849002E-2</v>
      </c>
      <c r="AG13" s="14">
        <v>7.7615873731683896E-2</v>
      </c>
      <c r="AH13" s="14">
        <v>0</v>
      </c>
      <c r="AI13" s="14">
        <v>1.3993378965673301E-2</v>
      </c>
      <c r="AJ13" s="14">
        <v>6.6360589086257304E-2</v>
      </c>
      <c r="AK13" s="14"/>
      <c r="AL13" s="14">
        <v>0.107567857661681</v>
      </c>
      <c r="AM13" s="14">
        <v>5.0668198358763898E-2</v>
      </c>
      <c r="AN13" s="14">
        <v>9.0697988002642407E-3</v>
      </c>
      <c r="AO13" s="14">
        <v>1.2138942769010201E-2</v>
      </c>
      <c r="AP13" s="14">
        <v>3.6264060713305797E-2</v>
      </c>
      <c r="AQ13" s="14">
        <v>0</v>
      </c>
      <c r="AR13" s="14"/>
      <c r="AS13" s="14">
        <v>3.2731277967539003E-2</v>
      </c>
      <c r="AT13" s="14">
        <v>2.81563581673068E-2</v>
      </c>
      <c r="AU13" s="14">
        <v>4.3662477612505898E-2</v>
      </c>
      <c r="AV13" s="14">
        <v>9.8216933857974906E-2</v>
      </c>
      <c r="AW13" s="14">
        <v>0.156916092810683</v>
      </c>
      <c r="AX13" s="14"/>
      <c r="AY13" s="14">
        <v>0</v>
      </c>
      <c r="AZ13" s="14">
        <v>0.10095681801197801</v>
      </c>
      <c r="BA13" s="14">
        <v>3.0331263662025001E-2</v>
      </c>
      <c r="BB13" s="14">
        <v>3.3012174188545101E-2</v>
      </c>
      <c r="BC13" s="14">
        <v>7.0189838849804398E-2</v>
      </c>
      <c r="BD13" s="14">
        <v>8.3915499231087595E-3</v>
      </c>
      <c r="BE13" s="14">
        <v>1.00889116863426E-2</v>
      </c>
      <c r="BF13" s="14">
        <v>3.4928015242498098E-2</v>
      </c>
      <c r="BG13" s="14">
        <v>1.21918802073621E-2</v>
      </c>
      <c r="BH13" s="14">
        <v>6.2368522785418698E-2</v>
      </c>
      <c r="BI13" s="14">
        <v>4.2161561513773302E-2</v>
      </c>
      <c r="BJ13" s="14">
        <v>1.3838317611720901E-2</v>
      </c>
      <c r="BK13" s="14">
        <v>0</v>
      </c>
      <c r="BL13" s="14">
        <v>0</v>
      </c>
      <c r="BM13" s="14">
        <v>6.2320868276757202E-2</v>
      </c>
      <c r="BN13" s="14">
        <v>0.18150731898022099</v>
      </c>
      <c r="BO13" s="14"/>
      <c r="BP13" s="14">
        <v>0.11396255947053099</v>
      </c>
      <c r="BQ13" s="14">
        <v>1.33364064979783E-2</v>
      </c>
      <c r="BR13" s="14">
        <v>3.4298243349372898E-2</v>
      </c>
      <c r="BS13" s="14">
        <v>2.18606815391757E-2</v>
      </c>
      <c r="BT13" s="14">
        <v>1.8086499667580701E-2</v>
      </c>
      <c r="BU13" s="14">
        <v>0</v>
      </c>
      <c r="BV13" s="14"/>
      <c r="BW13" s="14">
        <v>3.4288437190394802E-2</v>
      </c>
      <c r="BX13" s="14">
        <v>4.2484410268836398E-2</v>
      </c>
      <c r="BY13" s="14">
        <v>4.6175802597511799E-2</v>
      </c>
      <c r="BZ13" s="14">
        <v>4.6789525051465997E-2</v>
      </c>
      <c r="CA13" s="14">
        <v>5.5428120841067102E-2</v>
      </c>
      <c r="CB13" s="14">
        <v>3.6780722910922797E-2</v>
      </c>
      <c r="CC13" s="14"/>
      <c r="CD13" s="14">
        <v>4.7987399671256301E-2</v>
      </c>
      <c r="CE13" s="14">
        <v>7.4892302424823198E-2</v>
      </c>
      <c r="CF13" s="14">
        <v>5.66623830032277E-2</v>
      </c>
      <c r="CG13" s="14">
        <v>3.2644260454095499E-2</v>
      </c>
      <c r="CH13" s="14"/>
      <c r="CI13" s="14">
        <v>5.10741257281997E-2</v>
      </c>
      <c r="CJ13" s="14">
        <v>4.77255052843207E-2</v>
      </c>
      <c r="CK13" s="14">
        <v>3.6177738763682701E-2</v>
      </c>
      <c r="CL13" s="14">
        <v>4.3382511860916802E-2</v>
      </c>
      <c r="CM13" s="14"/>
      <c r="CN13" s="14">
        <v>0.12532184816342801</v>
      </c>
      <c r="CO13" s="14">
        <v>3.0794951086397002E-2</v>
      </c>
      <c r="CP13" s="14"/>
      <c r="CQ13" s="14">
        <v>8.1951791112275602E-2</v>
      </c>
      <c r="CR13" s="14">
        <v>3.5803667316527697E-2</v>
      </c>
    </row>
    <row r="14" spans="2:96" x14ac:dyDescent="0.3">
      <c r="B14" s="15" t="s">
        <v>92</v>
      </c>
      <c r="C14" s="20">
        <v>6.0434886744157E-2</v>
      </c>
      <c r="D14" s="20">
        <v>4.6442244658485003E-2</v>
      </c>
      <c r="E14" s="20">
        <v>7.4379076873358194E-2</v>
      </c>
      <c r="F14" s="20"/>
      <c r="G14" s="20">
        <v>4.6567461337785103E-2</v>
      </c>
      <c r="H14" s="20">
        <v>6.4185514635720198E-2</v>
      </c>
      <c r="I14" s="20">
        <v>5.9516073967182399E-2</v>
      </c>
      <c r="J14" s="20">
        <v>6.6789861880564599E-2</v>
      </c>
      <c r="K14" s="20">
        <v>4.8905056913178702E-2</v>
      </c>
      <c r="L14" s="20">
        <v>6.9011894296234902E-2</v>
      </c>
      <c r="M14" s="20"/>
      <c r="N14" s="20">
        <v>4.4244232624295901E-2</v>
      </c>
      <c r="O14" s="20">
        <v>7.20679184633604E-2</v>
      </c>
      <c r="P14" s="20">
        <v>6.1947308384229703E-2</v>
      </c>
      <c r="Q14" s="20">
        <v>6.6156467566606106E-2</v>
      </c>
      <c r="R14" s="20"/>
      <c r="S14" s="20">
        <v>6.24006179893178E-2</v>
      </c>
      <c r="T14" s="20">
        <v>6.5525286863780896E-2</v>
      </c>
      <c r="U14" s="20">
        <v>5.9343854917384101E-2</v>
      </c>
      <c r="V14" s="20">
        <v>6.3373652726332205E-2</v>
      </c>
      <c r="W14" s="20">
        <v>3.15705223885243E-2</v>
      </c>
      <c r="X14" s="20">
        <v>8.8105286123783003E-2</v>
      </c>
      <c r="Y14" s="20">
        <v>3.77560997685982E-2</v>
      </c>
      <c r="Z14" s="20">
        <v>7.2780791251109797E-2</v>
      </c>
      <c r="AA14" s="20">
        <v>6.0598511726302699E-2</v>
      </c>
      <c r="AB14" s="20">
        <v>3.25302712212623E-2</v>
      </c>
      <c r="AC14" s="20">
        <v>0.10060800150619199</v>
      </c>
      <c r="AD14" s="20">
        <v>6.8512720454231499E-2</v>
      </c>
      <c r="AE14" s="20"/>
      <c r="AF14" s="20">
        <v>3.9808766940656999E-2</v>
      </c>
      <c r="AG14" s="20">
        <v>4.0259288597609702E-2</v>
      </c>
      <c r="AH14" s="20">
        <v>7.3826708951175296E-2</v>
      </c>
      <c r="AI14" s="20">
        <v>4.2860363681785502E-2</v>
      </c>
      <c r="AJ14" s="20">
        <v>7.2683137178526994E-2</v>
      </c>
      <c r="AK14" s="20"/>
      <c r="AL14" s="20">
        <v>5.8382703942079901E-2</v>
      </c>
      <c r="AM14" s="20">
        <v>3.7199159619048197E-2</v>
      </c>
      <c r="AN14" s="20">
        <v>5.7026104753428099E-2</v>
      </c>
      <c r="AO14" s="20">
        <v>2.8041664796290802E-2</v>
      </c>
      <c r="AP14" s="20">
        <v>5.2487114500858197E-2</v>
      </c>
      <c r="AQ14" s="20">
        <v>0.10951625682154</v>
      </c>
      <c r="AR14" s="20"/>
      <c r="AS14" s="20">
        <v>5.0817418150574598E-2</v>
      </c>
      <c r="AT14" s="20">
        <v>7.5336663068986898E-2</v>
      </c>
      <c r="AU14" s="20">
        <v>6.3904441546715998E-2</v>
      </c>
      <c r="AV14" s="20">
        <v>2.69952418278625E-2</v>
      </c>
      <c r="AW14" s="20">
        <v>4.5872137876599099E-2</v>
      </c>
      <c r="AX14" s="20"/>
      <c r="AY14" s="20">
        <v>0.17987801453223001</v>
      </c>
      <c r="AZ14" s="20">
        <v>6.3286595879534793E-2</v>
      </c>
      <c r="BA14" s="20">
        <v>6.5989915550709002E-2</v>
      </c>
      <c r="BB14" s="20">
        <v>6.3027245118292802E-2</v>
      </c>
      <c r="BC14" s="20">
        <v>3.2795660974310803E-2</v>
      </c>
      <c r="BD14" s="20">
        <v>8.2932334332646903E-3</v>
      </c>
      <c r="BE14" s="20">
        <v>4.1811167722482903E-2</v>
      </c>
      <c r="BF14" s="20">
        <v>7.95604489830362E-2</v>
      </c>
      <c r="BG14" s="20">
        <v>3.62816489739115E-2</v>
      </c>
      <c r="BH14" s="20">
        <v>6.6207626701252104E-2</v>
      </c>
      <c r="BI14" s="20">
        <v>6.61587519814643E-2</v>
      </c>
      <c r="BJ14" s="20">
        <v>0.10951348149562599</v>
      </c>
      <c r="BK14" s="20">
        <v>0.104771400975781</v>
      </c>
      <c r="BL14" s="20">
        <v>0.126349167186702</v>
      </c>
      <c r="BM14" s="20">
        <v>7.0262712487627998E-2</v>
      </c>
      <c r="BN14" s="20">
        <v>0</v>
      </c>
      <c r="BO14" s="20"/>
      <c r="BP14" s="20">
        <v>4.7458945761572502E-2</v>
      </c>
      <c r="BQ14" s="20">
        <v>6.0902218754835299E-2</v>
      </c>
      <c r="BR14" s="20">
        <v>8.9645580799832605E-2</v>
      </c>
      <c r="BS14" s="20">
        <v>5.1332009440976101E-2</v>
      </c>
      <c r="BT14" s="20">
        <v>6.7939993130899101E-2</v>
      </c>
      <c r="BU14" s="20">
        <v>5.5768986673328198E-2</v>
      </c>
      <c r="BV14" s="20"/>
      <c r="BW14" s="20">
        <v>6.3105423280548495E-2</v>
      </c>
      <c r="BX14" s="20">
        <v>7.1815697355220101E-2</v>
      </c>
      <c r="BY14" s="20">
        <v>1.29839991866326E-2</v>
      </c>
      <c r="BZ14" s="20">
        <v>7.4965941797932506E-2</v>
      </c>
      <c r="CA14" s="20">
        <v>4.6478916140161197E-2</v>
      </c>
      <c r="CB14" s="20">
        <v>9.7063361039429197E-2</v>
      </c>
      <c r="CC14" s="20"/>
      <c r="CD14" s="20">
        <v>3.3016010534592799E-2</v>
      </c>
      <c r="CE14" s="20">
        <v>4.4781660055235498E-2</v>
      </c>
      <c r="CF14" s="20">
        <v>7.1266115849671102E-2</v>
      </c>
      <c r="CG14" s="20">
        <v>6.7229897350280898E-2</v>
      </c>
      <c r="CH14" s="20"/>
      <c r="CI14" s="20">
        <v>4.0914058254129103E-2</v>
      </c>
      <c r="CJ14" s="20">
        <v>3.99828333609255E-2</v>
      </c>
      <c r="CK14" s="20">
        <v>5.5094011621002997E-2</v>
      </c>
      <c r="CL14" s="20">
        <v>0.21271081969400399</v>
      </c>
      <c r="CM14" s="20"/>
      <c r="CN14" s="20">
        <v>3.8745762355874E-2</v>
      </c>
      <c r="CO14" s="20">
        <v>6.25578763386542E-2</v>
      </c>
      <c r="CP14" s="20"/>
      <c r="CQ14" s="20">
        <v>2.9298451114698299E-2</v>
      </c>
      <c r="CR14" s="20">
        <v>5.6793914103096498E-2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M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13" width="20.6640625" customWidth="1"/>
  </cols>
  <sheetData>
    <row r="2" spans="2:13" ht="40.049999999999997" customHeight="1" x14ac:dyDescent="0.3">
      <c r="D2" s="29" t="s">
        <v>205</v>
      </c>
      <c r="E2" s="26"/>
      <c r="F2" s="26"/>
      <c r="G2" s="26"/>
      <c r="H2" s="26"/>
      <c r="I2" s="26"/>
      <c r="J2" s="26"/>
      <c r="K2" s="26"/>
      <c r="L2" s="26"/>
      <c r="M2" s="26"/>
    </row>
    <row r="6" spans="2:13" ht="49.95" customHeight="1" x14ac:dyDescent="0.3">
      <c r="B6" s="17" t="s">
        <v>14</v>
      </c>
      <c r="C6" s="17" t="s">
        <v>172</v>
      </c>
      <c r="D6" s="17" t="s">
        <v>173</v>
      </c>
      <c r="E6" s="17" t="s">
        <v>174</v>
      </c>
      <c r="F6" s="17" t="s">
        <v>199</v>
      </c>
      <c r="G6" s="17" t="s">
        <v>176</v>
      </c>
      <c r="H6" s="17" t="s">
        <v>177</v>
      </c>
      <c r="I6" s="17" t="s">
        <v>178</v>
      </c>
      <c r="J6" s="17" t="s">
        <v>200</v>
      </c>
      <c r="K6" s="17" t="s">
        <v>180</v>
      </c>
      <c r="L6" s="17" t="s">
        <v>181</v>
      </c>
    </row>
    <row r="7" spans="2:13" x14ac:dyDescent="0.3">
      <c r="B7" s="15" t="s">
        <v>201</v>
      </c>
      <c r="C7" s="14">
        <v>3.7624294543752101E-2</v>
      </c>
      <c r="D7" s="14">
        <v>7.3997440409469706E-2</v>
      </c>
      <c r="E7" s="14">
        <v>7.6244356090405696E-2</v>
      </c>
      <c r="F7" s="14">
        <v>0</v>
      </c>
      <c r="G7" s="14">
        <v>3.9638785854463898E-2</v>
      </c>
      <c r="H7" s="14">
        <v>5.40205184407994E-2</v>
      </c>
      <c r="I7" s="14">
        <v>4.7728883439588699E-2</v>
      </c>
      <c r="J7" s="14">
        <v>6.8098027607283798E-2</v>
      </c>
      <c r="K7" s="14">
        <v>4.5354621772007199E-2</v>
      </c>
      <c r="L7" s="14">
        <v>0.12533227021070101</v>
      </c>
    </row>
    <row r="8" spans="2:13" x14ac:dyDescent="0.3">
      <c r="B8" s="15" t="s">
        <v>202</v>
      </c>
      <c r="C8" s="14">
        <v>8.0265770800005007E-2</v>
      </c>
      <c r="D8" s="14">
        <v>0.195276128163655</v>
      </c>
      <c r="E8" s="14">
        <v>0.205386549677396</v>
      </c>
      <c r="F8" s="14">
        <v>0</v>
      </c>
      <c r="G8" s="14">
        <v>6.6046708214045902E-2</v>
      </c>
      <c r="H8" s="14">
        <v>0.14440985245849799</v>
      </c>
      <c r="I8" s="14">
        <v>0.130138541984094</v>
      </c>
      <c r="J8" s="14">
        <v>0.19295009015994999</v>
      </c>
      <c r="K8" s="14">
        <v>0.119181373694566</v>
      </c>
      <c r="L8" s="14">
        <v>0.20775600244617601</v>
      </c>
    </row>
    <row r="9" spans="2:13" x14ac:dyDescent="0.3">
      <c r="B9" s="15" t="s">
        <v>203</v>
      </c>
      <c r="C9" s="14">
        <v>0.25557814141047402</v>
      </c>
      <c r="D9" s="14">
        <v>0.37788031473968697</v>
      </c>
      <c r="E9" s="14">
        <v>0.377377204763577</v>
      </c>
      <c r="F9" s="14">
        <v>0</v>
      </c>
      <c r="G9" s="14">
        <v>0.26257650508918501</v>
      </c>
      <c r="H9" s="14">
        <v>0.35663505134627199</v>
      </c>
      <c r="I9" s="14">
        <v>0.39358458790349099</v>
      </c>
      <c r="J9" s="14">
        <v>0.39548297561000201</v>
      </c>
      <c r="K9" s="14">
        <v>0.32037507327242598</v>
      </c>
      <c r="L9" s="14">
        <v>0.36177028253502003</v>
      </c>
    </row>
    <row r="10" spans="2:13" x14ac:dyDescent="0.3">
      <c r="B10" s="15" t="s">
        <v>204</v>
      </c>
      <c r="C10" s="14">
        <v>0.59205407973701196</v>
      </c>
      <c r="D10" s="14">
        <v>0.303047410564799</v>
      </c>
      <c r="E10" s="14">
        <v>0.29311559509559798</v>
      </c>
      <c r="F10" s="14">
        <v>1</v>
      </c>
      <c r="G10" s="14">
        <v>0.60585172127680798</v>
      </c>
      <c r="H10" s="14">
        <v>0.403695389624949</v>
      </c>
      <c r="I10" s="14">
        <v>0.38360087713336499</v>
      </c>
      <c r="J10" s="14">
        <v>0.29876772518404499</v>
      </c>
      <c r="K10" s="14">
        <v>0.48536518447742699</v>
      </c>
      <c r="L10" s="14">
        <v>0.267705117337589</v>
      </c>
    </row>
    <row r="11" spans="2:13" x14ac:dyDescent="0.3">
      <c r="B11" s="15" t="s">
        <v>92</v>
      </c>
      <c r="C11" s="14">
        <v>3.4477713508756801E-2</v>
      </c>
      <c r="D11" s="14">
        <v>4.9798706122389097E-2</v>
      </c>
      <c r="E11" s="14">
        <v>4.7876294373023202E-2</v>
      </c>
      <c r="F11" s="14">
        <v>0</v>
      </c>
      <c r="G11" s="14">
        <v>2.5886279565497199E-2</v>
      </c>
      <c r="H11" s="14">
        <v>4.1239188129480797E-2</v>
      </c>
      <c r="I11" s="14">
        <v>4.4947109539461003E-2</v>
      </c>
      <c r="J11" s="14">
        <v>4.4701181438719102E-2</v>
      </c>
      <c r="K11" s="14">
        <v>2.9723746783573399E-2</v>
      </c>
      <c r="L11" s="14">
        <v>3.7436327470514202E-2</v>
      </c>
    </row>
    <row r="12" spans="2:13" x14ac:dyDescent="0.3">
      <c r="B12" s="16" t="s">
        <v>188</v>
      </c>
      <c r="C12" s="16"/>
      <c r="D12" s="16"/>
      <c r="E12" s="16"/>
      <c r="F12" s="16"/>
      <c r="G12" s="16"/>
      <c r="H12" s="16"/>
      <c r="I12" s="16"/>
      <c r="J12" s="16"/>
      <c r="K12" s="16"/>
      <c r="L12" s="16"/>
    </row>
    <row r="13" spans="2:13" x14ac:dyDescent="0.3">
      <c r="B13" t="s">
        <v>116</v>
      </c>
    </row>
    <row r="14" spans="2:13" x14ac:dyDescent="0.3">
      <c r="B14" t="s">
        <v>117</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1110</v>
      </c>
      <c r="D7" s="10">
        <v>549</v>
      </c>
      <c r="E7" s="10">
        <v>559</v>
      </c>
      <c r="F7" s="10"/>
      <c r="G7" s="10">
        <v>113</v>
      </c>
      <c r="H7" s="10">
        <v>188</v>
      </c>
      <c r="I7" s="10">
        <v>196</v>
      </c>
      <c r="J7" s="10">
        <v>184</v>
      </c>
      <c r="K7" s="10">
        <v>166</v>
      </c>
      <c r="L7" s="10">
        <v>263</v>
      </c>
      <c r="M7" s="10"/>
      <c r="N7" s="10">
        <v>327</v>
      </c>
      <c r="O7" s="10">
        <v>278</v>
      </c>
      <c r="P7" s="10">
        <v>230</v>
      </c>
      <c r="Q7" s="10">
        <v>273</v>
      </c>
      <c r="R7" s="10"/>
      <c r="S7" s="10">
        <v>153</v>
      </c>
      <c r="T7" s="10">
        <v>146</v>
      </c>
      <c r="U7" s="10">
        <v>99</v>
      </c>
      <c r="V7" s="10">
        <v>103</v>
      </c>
      <c r="W7" s="10">
        <v>77</v>
      </c>
      <c r="X7" s="10">
        <v>102</v>
      </c>
      <c r="Y7" s="10">
        <v>95</v>
      </c>
      <c r="Z7" s="10">
        <v>55</v>
      </c>
      <c r="AA7" s="10">
        <v>116</v>
      </c>
      <c r="AB7" s="10">
        <v>96</v>
      </c>
      <c r="AC7" s="10">
        <v>48</v>
      </c>
      <c r="AD7" s="10">
        <v>20</v>
      </c>
      <c r="AE7" s="10"/>
      <c r="AF7" s="10">
        <v>226</v>
      </c>
      <c r="AG7" s="10">
        <v>366</v>
      </c>
      <c r="AH7" s="10">
        <v>86</v>
      </c>
      <c r="AI7" s="10">
        <v>176</v>
      </c>
      <c r="AJ7" s="10">
        <v>50</v>
      </c>
      <c r="AK7" s="10"/>
      <c r="AL7" s="10">
        <v>266</v>
      </c>
      <c r="AM7" s="10">
        <v>216</v>
      </c>
      <c r="AN7" s="10">
        <v>100</v>
      </c>
      <c r="AO7" s="10">
        <v>266</v>
      </c>
      <c r="AP7" s="10">
        <v>62</v>
      </c>
      <c r="AQ7" s="10">
        <v>97</v>
      </c>
      <c r="AR7" s="10"/>
      <c r="AS7" s="10">
        <v>266</v>
      </c>
      <c r="AT7" s="10">
        <v>244</v>
      </c>
      <c r="AU7" s="10">
        <v>265</v>
      </c>
      <c r="AV7" s="10">
        <v>145</v>
      </c>
      <c r="AW7" s="10">
        <v>29</v>
      </c>
      <c r="AX7" s="10"/>
      <c r="AY7" s="10">
        <v>6</v>
      </c>
      <c r="AZ7" s="10">
        <v>38</v>
      </c>
      <c r="BA7" s="10">
        <v>68</v>
      </c>
      <c r="BB7" s="10">
        <v>69</v>
      </c>
      <c r="BC7" s="10">
        <v>99</v>
      </c>
      <c r="BD7" s="10">
        <v>110</v>
      </c>
      <c r="BE7" s="10">
        <v>122</v>
      </c>
      <c r="BF7" s="10">
        <v>78</v>
      </c>
      <c r="BG7" s="10">
        <v>72</v>
      </c>
      <c r="BH7" s="10">
        <v>62</v>
      </c>
      <c r="BI7" s="10">
        <v>103</v>
      </c>
      <c r="BJ7" s="10">
        <v>76</v>
      </c>
      <c r="BK7" s="10">
        <v>41</v>
      </c>
      <c r="BL7" s="10">
        <v>28</v>
      </c>
      <c r="BM7" s="10">
        <v>32</v>
      </c>
      <c r="BN7" s="10">
        <v>63</v>
      </c>
      <c r="BO7" s="10"/>
      <c r="BP7" s="10">
        <v>259</v>
      </c>
      <c r="BQ7" s="10">
        <v>310</v>
      </c>
      <c r="BR7" s="10">
        <v>147</v>
      </c>
      <c r="BS7" s="10">
        <v>211</v>
      </c>
      <c r="BT7" s="10">
        <v>125</v>
      </c>
      <c r="BU7" s="10">
        <v>57</v>
      </c>
      <c r="BV7" s="10"/>
      <c r="BW7" s="10">
        <v>467</v>
      </c>
      <c r="BX7" s="10">
        <v>249</v>
      </c>
      <c r="BY7" s="10">
        <v>74</v>
      </c>
      <c r="BZ7" s="10">
        <v>92</v>
      </c>
      <c r="CA7" s="10">
        <v>190</v>
      </c>
      <c r="CB7" s="10">
        <v>33</v>
      </c>
      <c r="CC7" s="10"/>
      <c r="CD7" s="10">
        <v>217</v>
      </c>
      <c r="CE7" s="10">
        <v>213</v>
      </c>
      <c r="CF7" s="10">
        <v>151</v>
      </c>
      <c r="CG7" s="10">
        <v>333</v>
      </c>
      <c r="CH7" s="10"/>
      <c r="CI7" s="10">
        <v>189</v>
      </c>
      <c r="CJ7" s="10">
        <v>237</v>
      </c>
      <c r="CK7" s="10">
        <v>624</v>
      </c>
      <c r="CL7" s="10">
        <v>60</v>
      </c>
      <c r="CM7" s="10"/>
      <c r="CN7" s="10">
        <v>135</v>
      </c>
      <c r="CO7" s="10">
        <v>961</v>
      </c>
      <c r="CP7" s="10"/>
      <c r="CQ7" s="10">
        <v>105</v>
      </c>
      <c r="CR7" s="10">
        <v>928</v>
      </c>
    </row>
    <row r="8" spans="2:96" ht="30" customHeight="1" x14ac:dyDescent="0.3">
      <c r="B8" s="11" t="s">
        <v>19</v>
      </c>
      <c r="C8" s="11">
        <v>1106</v>
      </c>
      <c r="D8" s="11">
        <v>547</v>
      </c>
      <c r="E8" s="11">
        <v>556</v>
      </c>
      <c r="F8" s="11"/>
      <c r="G8" s="11">
        <v>139</v>
      </c>
      <c r="H8" s="11">
        <v>195</v>
      </c>
      <c r="I8" s="11">
        <v>196</v>
      </c>
      <c r="J8" s="11">
        <v>177</v>
      </c>
      <c r="K8" s="11">
        <v>159</v>
      </c>
      <c r="L8" s="11">
        <v>240</v>
      </c>
      <c r="M8" s="11"/>
      <c r="N8" s="11">
        <v>325</v>
      </c>
      <c r="O8" s="11">
        <v>295</v>
      </c>
      <c r="P8" s="11">
        <v>225</v>
      </c>
      <c r="Q8" s="11">
        <v>259</v>
      </c>
      <c r="R8" s="11"/>
      <c r="S8" s="11">
        <v>157</v>
      </c>
      <c r="T8" s="11">
        <v>140</v>
      </c>
      <c r="U8" s="11">
        <v>93</v>
      </c>
      <c r="V8" s="11">
        <v>100</v>
      </c>
      <c r="W8" s="11">
        <v>75</v>
      </c>
      <c r="X8" s="11">
        <v>103</v>
      </c>
      <c r="Y8" s="11">
        <v>88</v>
      </c>
      <c r="Z8" s="11">
        <v>53</v>
      </c>
      <c r="AA8" s="11">
        <v>120</v>
      </c>
      <c r="AB8" s="11">
        <v>98</v>
      </c>
      <c r="AC8" s="11">
        <v>54</v>
      </c>
      <c r="AD8" s="11">
        <v>27</v>
      </c>
      <c r="AE8" s="11"/>
      <c r="AF8" s="11">
        <v>218</v>
      </c>
      <c r="AG8" s="11">
        <v>372</v>
      </c>
      <c r="AH8" s="11">
        <v>85</v>
      </c>
      <c r="AI8" s="11">
        <v>167</v>
      </c>
      <c r="AJ8" s="11">
        <v>49</v>
      </c>
      <c r="AK8" s="11"/>
      <c r="AL8" s="11">
        <v>276</v>
      </c>
      <c r="AM8" s="11">
        <v>211</v>
      </c>
      <c r="AN8" s="11">
        <v>100</v>
      </c>
      <c r="AO8" s="11">
        <v>255</v>
      </c>
      <c r="AP8" s="11">
        <v>62</v>
      </c>
      <c r="AQ8" s="11">
        <v>95</v>
      </c>
      <c r="AR8" s="11"/>
      <c r="AS8" s="11">
        <v>257</v>
      </c>
      <c r="AT8" s="11">
        <v>245</v>
      </c>
      <c r="AU8" s="11">
        <v>266</v>
      </c>
      <c r="AV8" s="11">
        <v>148</v>
      </c>
      <c r="AW8" s="11">
        <v>31</v>
      </c>
      <c r="AX8" s="11"/>
      <c r="AY8" s="11">
        <v>6</v>
      </c>
      <c r="AZ8" s="11">
        <v>37</v>
      </c>
      <c r="BA8" s="11">
        <v>66</v>
      </c>
      <c r="BB8" s="11">
        <v>68</v>
      </c>
      <c r="BC8" s="11">
        <v>100</v>
      </c>
      <c r="BD8" s="11">
        <v>111</v>
      </c>
      <c r="BE8" s="11">
        <v>122</v>
      </c>
      <c r="BF8" s="11">
        <v>80</v>
      </c>
      <c r="BG8" s="11">
        <v>71</v>
      </c>
      <c r="BH8" s="11">
        <v>60</v>
      </c>
      <c r="BI8" s="11">
        <v>103</v>
      </c>
      <c r="BJ8" s="11">
        <v>76</v>
      </c>
      <c r="BK8" s="11">
        <v>40</v>
      </c>
      <c r="BL8" s="11">
        <v>28</v>
      </c>
      <c r="BM8" s="11">
        <v>33</v>
      </c>
      <c r="BN8" s="11">
        <v>65</v>
      </c>
      <c r="BO8" s="11"/>
      <c r="BP8" s="11">
        <v>273</v>
      </c>
      <c r="BQ8" s="11">
        <v>304</v>
      </c>
      <c r="BR8" s="11">
        <v>145</v>
      </c>
      <c r="BS8" s="11">
        <v>205</v>
      </c>
      <c r="BT8" s="11">
        <v>121</v>
      </c>
      <c r="BU8" s="11">
        <v>56</v>
      </c>
      <c r="BV8" s="11"/>
      <c r="BW8" s="11">
        <v>450</v>
      </c>
      <c r="BX8" s="11">
        <v>253</v>
      </c>
      <c r="BY8" s="11">
        <v>75</v>
      </c>
      <c r="BZ8" s="11">
        <v>92</v>
      </c>
      <c r="CA8" s="11">
        <v>195</v>
      </c>
      <c r="CB8" s="11">
        <v>37</v>
      </c>
      <c r="CC8" s="11"/>
      <c r="CD8" s="11">
        <v>232</v>
      </c>
      <c r="CE8" s="11">
        <v>213</v>
      </c>
      <c r="CF8" s="11">
        <v>146</v>
      </c>
      <c r="CG8" s="11">
        <v>328</v>
      </c>
      <c r="CH8" s="11"/>
      <c r="CI8" s="11">
        <v>193</v>
      </c>
      <c r="CJ8" s="11">
        <v>235</v>
      </c>
      <c r="CK8" s="11">
        <v>617</v>
      </c>
      <c r="CL8" s="11">
        <v>60</v>
      </c>
      <c r="CM8" s="11"/>
      <c r="CN8" s="11">
        <v>139</v>
      </c>
      <c r="CO8" s="11">
        <v>952</v>
      </c>
      <c r="CP8" s="11"/>
      <c r="CQ8" s="11">
        <v>111</v>
      </c>
      <c r="CR8" s="11">
        <v>918</v>
      </c>
    </row>
    <row r="9" spans="2:96" x14ac:dyDescent="0.3">
      <c r="B9" s="15" t="s">
        <v>201</v>
      </c>
      <c r="C9" s="14">
        <v>3.7624294543752101E-2</v>
      </c>
      <c r="D9" s="14">
        <v>3.2138355674389399E-2</v>
      </c>
      <c r="E9" s="14">
        <v>4.3162084143002502E-2</v>
      </c>
      <c r="F9" s="14"/>
      <c r="G9" s="14">
        <v>0</v>
      </c>
      <c r="H9" s="14">
        <v>4.1691127546138101E-2</v>
      </c>
      <c r="I9" s="14">
        <v>2.5253719104315699E-2</v>
      </c>
      <c r="J9" s="14">
        <v>6.0291923646380703E-2</v>
      </c>
      <c r="K9" s="14">
        <v>4.8115561574553302E-2</v>
      </c>
      <c r="L9" s="14">
        <v>4.2478061957703699E-2</v>
      </c>
      <c r="M9" s="14"/>
      <c r="N9" s="14">
        <v>3.8141347975845202E-2</v>
      </c>
      <c r="O9" s="14">
        <v>2.75057277776737E-2</v>
      </c>
      <c r="P9" s="14">
        <v>4.70813617834707E-2</v>
      </c>
      <c r="Q9" s="14">
        <v>4.05856039030306E-2</v>
      </c>
      <c r="R9" s="14"/>
      <c r="S9" s="14">
        <v>2.4124298295944702E-2</v>
      </c>
      <c r="T9" s="14">
        <v>5.8305505838825301E-2</v>
      </c>
      <c r="U9" s="14">
        <v>3.0050939930538499E-2</v>
      </c>
      <c r="V9" s="14">
        <v>2.7657548427345802E-2</v>
      </c>
      <c r="W9" s="14">
        <v>4.17413572481602E-2</v>
      </c>
      <c r="X9" s="14">
        <v>1.7996853475830101E-2</v>
      </c>
      <c r="Y9" s="14">
        <v>2.2066391094252499E-2</v>
      </c>
      <c r="Z9" s="14">
        <v>5.5857798710089397E-2</v>
      </c>
      <c r="AA9" s="14">
        <v>5.8524717134897097E-2</v>
      </c>
      <c r="AB9" s="14">
        <v>5.1828578709892201E-2</v>
      </c>
      <c r="AC9" s="14">
        <v>3.9752509630761802E-2</v>
      </c>
      <c r="AD9" s="14">
        <v>0</v>
      </c>
      <c r="AE9" s="14"/>
      <c r="AF9" s="14">
        <v>6.9318079219221604E-2</v>
      </c>
      <c r="AG9" s="14">
        <v>1.1091397825069699E-2</v>
      </c>
      <c r="AH9" s="14">
        <v>1.1662435542947399E-2</v>
      </c>
      <c r="AI9" s="14">
        <v>7.4955640682352997E-2</v>
      </c>
      <c r="AJ9" s="14">
        <v>1.92682337853202E-2</v>
      </c>
      <c r="AK9" s="14"/>
      <c r="AL9" s="14">
        <v>1.10433935002464E-2</v>
      </c>
      <c r="AM9" s="14">
        <v>5.3115544871609299E-2</v>
      </c>
      <c r="AN9" s="14">
        <v>3.7803151596006099E-2</v>
      </c>
      <c r="AO9" s="14">
        <v>6.8255633004023E-2</v>
      </c>
      <c r="AP9" s="14">
        <v>3.2620628225248798E-2</v>
      </c>
      <c r="AQ9" s="14">
        <v>2.2556117408426599E-2</v>
      </c>
      <c r="AR9" s="14"/>
      <c r="AS9" s="14">
        <v>3.7589204937657002E-2</v>
      </c>
      <c r="AT9" s="14">
        <v>5.1265353214170403E-2</v>
      </c>
      <c r="AU9" s="14">
        <v>2.8437684846349998E-2</v>
      </c>
      <c r="AV9" s="14">
        <v>4.0574561199543703E-2</v>
      </c>
      <c r="AW9" s="14">
        <v>0</v>
      </c>
      <c r="AX9" s="14"/>
      <c r="AY9" s="14">
        <v>0.16047331146060301</v>
      </c>
      <c r="AZ9" s="14">
        <v>0</v>
      </c>
      <c r="BA9" s="14">
        <v>5.3901361818630401E-2</v>
      </c>
      <c r="BB9" s="14">
        <v>2.7501420648230301E-2</v>
      </c>
      <c r="BC9" s="14">
        <v>5.1379065995675099E-2</v>
      </c>
      <c r="BD9" s="14">
        <v>2.6398673181244298E-2</v>
      </c>
      <c r="BE9" s="14">
        <v>3.9623098386382297E-2</v>
      </c>
      <c r="BF9" s="14">
        <v>1.30331484706407E-2</v>
      </c>
      <c r="BG9" s="14">
        <v>5.51032101505275E-2</v>
      </c>
      <c r="BH9" s="14">
        <v>4.7420669649636198E-2</v>
      </c>
      <c r="BI9" s="14">
        <v>5.6440277217463898E-2</v>
      </c>
      <c r="BJ9" s="14">
        <v>1.1307135667622E-2</v>
      </c>
      <c r="BK9" s="14">
        <v>2.3794453757399799E-2</v>
      </c>
      <c r="BL9" s="14">
        <v>0</v>
      </c>
      <c r="BM9" s="14">
        <v>3.1702905886398298E-2</v>
      </c>
      <c r="BN9" s="14">
        <v>4.6846151757608603E-2</v>
      </c>
      <c r="BO9" s="14"/>
      <c r="BP9" s="14">
        <v>2.49788519546199E-2</v>
      </c>
      <c r="BQ9" s="14">
        <v>2.9179321040452101E-2</v>
      </c>
      <c r="BR9" s="14">
        <v>7.7474889122376406E-2</v>
      </c>
      <c r="BS9" s="14">
        <v>2.37423988916831E-2</v>
      </c>
      <c r="BT9" s="14">
        <v>5.8462577831983498E-2</v>
      </c>
      <c r="BU9" s="14">
        <v>4.8665178291306697E-2</v>
      </c>
      <c r="BV9" s="14"/>
      <c r="BW9" s="14">
        <v>4.0632208275445302E-2</v>
      </c>
      <c r="BX9" s="14">
        <v>2.6691864253054198E-2</v>
      </c>
      <c r="BY9" s="14">
        <v>7.9016327965667599E-2</v>
      </c>
      <c r="BZ9" s="14">
        <v>2.9282099874913901E-2</v>
      </c>
      <c r="CA9" s="14">
        <v>2.98781454164566E-2</v>
      </c>
      <c r="CB9" s="14">
        <v>5.7514005972687403E-2</v>
      </c>
      <c r="CC9" s="14"/>
      <c r="CD9" s="14">
        <v>3.7335347178783299E-2</v>
      </c>
      <c r="CE9" s="14">
        <v>3.7110140252123898E-2</v>
      </c>
      <c r="CF9" s="14">
        <v>4.6704215165607202E-2</v>
      </c>
      <c r="CG9" s="14">
        <v>3.8254318925695099E-2</v>
      </c>
      <c r="CH9" s="14"/>
      <c r="CI9" s="14">
        <v>5.0777197572442001E-3</v>
      </c>
      <c r="CJ9" s="14">
        <v>3.1634623830486402E-2</v>
      </c>
      <c r="CK9" s="14">
        <v>5.0921018834135703E-2</v>
      </c>
      <c r="CL9" s="14">
        <v>2.9208308709744901E-2</v>
      </c>
      <c r="CM9" s="14"/>
      <c r="CN9" s="14">
        <v>5.2875042598832002E-2</v>
      </c>
      <c r="CO9" s="14">
        <v>3.5957003642235502E-2</v>
      </c>
      <c r="CP9" s="14"/>
      <c r="CQ9" s="14">
        <v>1.8244417421020301E-2</v>
      </c>
      <c r="CR9" s="14">
        <v>3.9161984509568003E-2</v>
      </c>
    </row>
    <row r="10" spans="2:96" x14ac:dyDescent="0.3">
      <c r="B10" s="15" t="s">
        <v>202</v>
      </c>
      <c r="C10" s="14">
        <v>8.0265770800005007E-2</v>
      </c>
      <c r="D10" s="14">
        <v>8.2314465043969304E-2</v>
      </c>
      <c r="E10" s="14">
        <v>7.8552033379599706E-2</v>
      </c>
      <c r="F10" s="14"/>
      <c r="G10" s="14">
        <v>0.102739798461866</v>
      </c>
      <c r="H10" s="14">
        <v>7.38555828286558E-2</v>
      </c>
      <c r="I10" s="14">
        <v>0.117456639899819</v>
      </c>
      <c r="J10" s="14">
        <v>5.4728147238369801E-2</v>
      </c>
      <c r="K10" s="14">
        <v>5.8385319072763502E-2</v>
      </c>
      <c r="L10" s="14">
        <v>7.5540370623436104E-2</v>
      </c>
      <c r="M10" s="14"/>
      <c r="N10" s="14">
        <v>7.5277043276092095E-2</v>
      </c>
      <c r="O10" s="14">
        <v>7.5067156648958605E-2</v>
      </c>
      <c r="P10" s="14">
        <v>0.109199753373053</v>
      </c>
      <c r="Q10" s="14">
        <v>6.7920843721861801E-2</v>
      </c>
      <c r="R10" s="14"/>
      <c r="S10" s="14">
        <v>8.2815175719992598E-2</v>
      </c>
      <c r="T10" s="14">
        <v>9.1065643517060799E-2</v>
      </c>
      <c r="U10" s="14">
        <v>9.6160321820396397E-2</v>
      </c>
      <c r="V10" s="14">
        <v>5.5455105614905603E-2</v>
      </c>
      <c r="W10" s="14">
        <v>9.84322421149504E-2</v>
      </c>
      <c r="X10" s="14">
        <v>9.7459024425498794E-2</v>
      </c>
      <c r="Y10" s="14">
        <v>4.15708198964524E-2</v>
      </c>
      <c r="Z10" s="14">
        <v>0.16389426165900101</v>
      </c>
      <c r="AA10" s="14">
        <v>3.9178841280021498E-2</v>
      </c>
      <c r="AB10" s="14">
        <v>7.3616642371589894E-2</v>
      </c>
      <c r="AC10" s="14">
        <v>8.0184235110469806E-2</v>
      </c>
      <c r="AD10" s="14">
        <v>0.100167746988053</v>
      </c>
      <c r="AE10" s="14"/>
      <c r="AF10" s="14">
        <v>7.4105696987611699E-2</v>
      </c>
      <c r="AG10" s="14">
        <v>3.7304916782727598E-2</v>
      </c>
      <c r="AH10" s="14">
        <v>0.11892820028692801</v>
      </c>
      <c r="AI10" s="14">
        <v>0.11526707584866699</v>
      </c>
      <c r="AJ10" s="14">
        <v>0.158764422157503</v>
      </c>
      <c r="AK10" s="14"/>
      <c r="AL10" s="14">
        <v>3.7742709047035E-2</v>
      </c>
      <c r="AM10" s="14">
        <v>6.6223095137291299E-2</v>
      </c>
      <c r="AN10" s="14">
        <v>6.2561672653694403E-2</v>
      </c>
      <c r="AO10" s="14">
        <v>0.114545350907562</v>
      </c>
      <c r="AP10" s="14">
        <v>0.17564650454004799</v>
      </c>
      <c r="AQ10" s="14">
        <v>8.0700207434611204E-2</v>
      </c>
      <c r="AR10" s="14"/>
      <c r="AS10" s="14">
        <v>8.7188505206133707E-2</v>
      </c>
      <c r="AT10" s="14">
        <v>9.5359877449306504E-2</v>
      </c>
      <c r="AU10" s="14">
        <v>7.9353524287192806E-2</v>
      </c>
      <c r="AV10" s="14">
        <v>5.7771153986140897E-2</v>
      </c>
      <c r="AW10" s="14">
        <v>2.9666489108518899E-2</v>
      </c>
      <c r="AX10" s="14"/>
      <c r="AY10" s="14">
        <v>0</v>
      </c>
      <c r="AZ10" s="14">
        <v>0</v>
      </c>
      <c r="BA10" s="14">
        <v>0.13060535413782701</v>
      </c>
      <c r="BB10" s="14">
        <v>6.9170336059162799E-2</v>
      </c>
      <c r="BC10" s="14">
        <v>7.38440473571913E-2</v>
      </c>
      <c r="BD10" s="14">
        <v>4.4129625096274001E-2</v>
      </c>
      <c r="BE10" s="14">
        <v>9.6853519798605403E-2</v>
      </c>
      <c r="BF10" s="14">
        <v>0.10276188312509101</v>
      </c>
      <c r="BG10" s="14">
        <v>0.18254655836974501</v>
      </c>
      <c r="BH10" s="14">
        <v>8.8996907095732006E-2</v>
      </c>
      <c r="BI10" s="14">
        <v>6.29234063197395E-2</v>
      </c>
      <c r="BJ10" s="14">
        <v>7.7590261634760502E-2</v>
      </c>
      <c r="BK10" s="14">
        <v>4.8736158682171397E-2</v>
      </c>
      <c r="BL10" s="14">
        <v>0.10187191899305401</v>
      </c>
      <c r="BM10" s="14">
        <v>8.9281258987709902E-2</v>
      </c>
      <c r="BN10" s="14">
        <v>2.94296738518906E-2</v>
      </c>
      <c r="BO10" s="14"/>
      <c r="BP10" s="14">
        <v>7.4644376352186001E-2</v>
      </c>
      <c r="BQ10" s="14">
        <v>7.67949310637525E-2</v>
      </c>
      <c r="BR10" s="14">
        <v>8.2853585459097795E-2</v>
      </c>
      <c r="BS10" s="14">
        <v>9.4546027872618205E-2</v>
      </c>
      <c r="BT10" s="14">
        <v>9.0068482473192796E-2</v>
      </c>
      <c r="BU10" s="14">
        <v>4.8785576422149E-2</v>
      </c>
      <c r="BV10" s="14"/>
      <c r="BW10" s="14">
        <v>7.1392255655874898E-2</v>
      </c>
      <c r="BX10" s="14">
        <v>5.9017400322038602E-2</v>
      </c>
      <c r="BY10" s="14">
        <v>7.66026550940372E-2</v>
      </c>
      <c r="BZ10" s="14">
        <v>8.7929601097438997E-2</v>
      </c>
      <c r="CA10" s="14">
        <v>8.3738215226933602E-2</v>
      </c>
      <c r="CB10" s="14">
        <v>0.31247560319213902</v>
      </c>
      <c r="CC10" s="14"/>
      <c r="CD10" s="14">
        <v>0.114369040759889</v>
      </c>
      <c r="CE10" s="14">
        <v>3.12352739013846E-2</v>
      </c>
      <c r="CF10" s="14">
        <v>7.7498133685545104E-2</v>
      </c>
      <c r="CG10" s="14">
        <v>8.2727037593309904E-2</v>
      </c>
      <c r="CH10" s="14"/>
      <c r="CI10" s="14">
        <v>0.103737778753138</v>
      </c>
      <c r="CJ10" s="14">
        <v>7.0893438853167207E-2</v>
      </c>
      <c r="CK10" s="14">
        <v>7.3303532207778299E-2</v>
      </c>
      <c r="CL10" s="14">
        <v>0.112857872939887</v>
      </c>
      <c r="CM10" s="14"/>
      <c r="CN10" s="14">
        <v>0.121021292931718</v>
      </c>
      <c r="CO10" s="14">
        <v>7.44870800957005E-2</v>
      </c>
      <c r="CP10" s="14"/>
      <c r="CQ10" s="14">
        <v>7.5621728208950495E-2</v>
      </c>
      <c r="CR10" s="14">
        <v>7.7607341044610298E-2</v>
      </c>
    </row>
    <row r="11" spans="2:96" x14ac:dyDescent="0.3">
      <c r="B11" s="15" t="s">
        <v>203</v>
      </c>
      <c r="C11" s="14">
        <v>0.25557814141047402</v>
      </c>
      <c r="D11" s="14">
        <v>0.23777137919194</v>
      </c>
      <c r="E11" s="14">
        <v>0.274054553955344</v>
      </c>
      <c r="F11" s="14"/>
      <c r="G11" s="14">
        <v>0.30396609898351201</v>
      </c>
      <c r="H11" s="14">
        <v>0.23955122045984301</v>
      </c>
      <c r="I11" s="14">
        <v>0.26702597171084902</v>
      </c>
      <c r="J11" s="14">
        <v>0.20519081435933201</v>
      </c>
      <c r="K11" s="14">
        <v>0.24910644096874601</v>
      </c>
      <c r="L11" s="14">
        <v>0.27269809131672301</v>
      </c>
      <c r="M11" s="14"/>
      <c r="N11" s="14">
        <v>0.23808922662491699</v>
      </c>
      <c r="O11" s="14">
        <v>0.230045057470049</v>
      </c>
      <c r="P11" s="14">
        <v>0.25620022800100001</v>
      </c>
      <c r="Q11" s="14">
        <v>0.30079730777430902</v>
      </c>
      <c r="R11" s="14"/>
      <c r="S11" s="14">
        <v>0.182633493701265</v>
      </c>
      <c r="T11" s="14">
        <v>0.24999105710820599</v>
      </c>
      <c r="U11" s="14">
        <v>0.20949362379266601</v>
      </c>
      <c r="V11" s="14">
        <v>0.16056057723936401</v>
      </c>
      <c r="W11" s="14">
        <v>0.29348809015127603</v>
      </c>
      <c r="X11" s="14">
        <v>0.27181251221913499</v>
      </c>
      <c r="Y11" s="14">
        <v>0.33422553739633398</v>
      </c>
      <c r="Z11" s="14">
        <v>0.31284846666579802</v>
      </c>
      <c r="AA11" s="14">
        <v>0.31577625517462199</v>
      </c>
      <c r="AB11" s="14">
        <v>0.31521495909798802</v>
      </c>
      <c r="AC11" s="14">
        <v>0.172755848252476</v>
      </c>
      <c r="AD11" s="14">
        <v>0.36369194726398202</v>
      </c>
      <c r="AE11" s="14"/>
      <c r="AF11" s="14">
        <v>0.25812420635602001</v>
      </c>
      <c r="AG11" s="14">
        <v>0.25173514015834397</v>
      </c>
      <c r="AH11" s="14">
        <v>0.23616263026516701</v>
      </c>
      <c r="AI11" s="14">
        <v>0.24164492390873399</v>
      </c>
      <c r="AJ11" s="14">
        <v>0.23658802282716199</v>
      </c>
      <c r="AK11" s="14"/>
      <c r="AL11" s="14">
        <v>0.20119852368820601</v>
      </c>
      <c r="AM11" s="14">
        <v>0.28930806729282199</v>
      </c>
      <c r="AN11" s="14">
        <v>0.30721813198787201</v>
      </c>
      <c r="AO11" s="14">
        <v>0.24779648033869001</v>
      </c>
      <c r="AP11" s="14">
        <v>0.218766577590364</v>
      </c>
      <c r="AQ11" s="14">
        <v>0.25355183025771</v>
      </c>
      <c r="AR11" s="14"/>
      <c r="AS11" s="14">
        <v>0.277880504013931</v>
      </c>
      <c r="AT11" s="14">
        <v>0.26576316763480201</v>
      </c>
      <c r="AU11" s="14">
        <v>0.22651625161744701</v>
      </c>
      <c r="AV11" s="14">
        <v>0.2616101729516</v>
      </c>
      <c r="AW11" s="14">
        <v>0.14922934524550899</v>
      </c>
      <c r="AX11" s="14"/>
      <c r="AY11" s="14">
        <v>0.32858815846594902</v>
      </c>
      <c r="AZ11" s="14">
        <v>0.31706786911392398</v>
      </c>
      <c r="BA11" s="14">
        <v>0.20704411417106799</v>
      </c>
      <c r="BB11" s="14">
        <v>0.31483922472937198</v>
      </c>
      <c r="BC11" s="14">
        <v>0.28629274538155097</v>
      </c>
      <c r="BD11" s="14">
        <v>0.316576663476138</v>
      </c>
      <c r="BE11" s="14">
        <v>0.278492014713629</v>
      </c>
      <c r="BF11" s="14">
        <v>0.21282239915246901</v>
      </c>
      <c r="BG11" s="14">
        <v>0.21614175968003799</v>
      </c>
      <c r="BH11" s="14">
        <v>0.15805822599851399</v>
      </c>
      <c r="BI11" s="14">
        <v>0.26963674183795799</v>
      </c>
      <c r="BJ11" s="14">
        <v>0.25920959527672999</v>
      </c>
      <c r="BK11" s="14">
        <v>0.269043687223123</v>
      </c>
      <c r="BL11" s="14">
        <v>0.15914094177233601</v>
      </c>
      <c r="BM11" s="14">
        <v>0.34152887531773901</v>
      </c>
      <c r="BN11" s="14">
        <v>0.19354123484115399</v>
      </c>
      <c r="BO11" s="14"/>
      <c r="BP11" s="14">
        <v>0.223197440614434</v>
      </c>
      <c r="BQ11" s="14">
        <v>0.276822248937588</v>
      </c>
      <c r="BR11" s="14">
        <v>0.28479747315645798</v>
      </c>
      <c r="BS11" s="14">
        <v>0.24502025878311701</v>
      </c>
      <c r="BT11" s="14">
        <v>0.23707958036075499</v>
      </c>
      <c r="BU11" s="14">
        <v>0.27879286358892003</v>
      </c>
      <c r="BV11" s="14"/>
      <c r="BW11" s="14">
        <v>0.240026631375653</v>
      </c>
      <c r="BX11" s="14">
        <v>0.29963268318141301</v>
      </c>
      <c r="BY11" s="14">
        <v>0.27023253933706398</v>
      </c>
      <c r="BZ11" s="14">
        <v>0.29588118097616201</v>
      </c>
      <c r="CA11" s="14">
        <v>0.22479741250283</v>
      </c>
      <c r="CB11" s="14">
        <v>0.131891518871039</v>
      </c>
      <c r="CC11" s="14"/>
      <c r="CD11" s="14">
        <v>0.22452175444068001</v>
      </c>
      <c r="CE11" s="14">
        <v>0.25617331088455397</v>
      </c>
      <c r="CF11" s="14">
        <v>0.28218308357125699</v>
      </c>
      <c r="CG11" s="14">
        <v>0.25699710809543003</v>
      </c>
      <c r="CH11" s="14"/>
      <c r="CI11" s="14">
        <v>0.295631554825174</v>
      </c>
      <c r="CJ11" s="14">
        <v>0.25203534961942903</v>
      </c>
      <c r="CK11" s="14">
        <v>0.24223755791519999</v>
      </c>
      <c r="CL11" s="14">
        <v>0.27756101398975103</v>
      </c>
      <c r="CM11" s="14"/>
      <c r="CN11" s="14">
        <v>0.21788273202611799</v>
      </c>
      <c r="CO11" s="14">
        <v>0.262920570915952</v>
      </c>
      <c r="CP11" s="14"/>
      <c r="CQ11" s="14">
        <v>0.27897790570304698</v>
      </c>
      <c r="CR11" s="14">
        <v>0.24695304141522301</v>
      </c>
    </row>
    <row r="12" spans="2:96" x14ac:dyDescent="0.3">
      <c r="B12" s="15" t="s">
        <v>204</v>
      </c>
      <c r="C12" s="14">
        <v>0.59205407973701196</v>
      </c>
      <c r="D12" s="14">
        <v>0.62722434089508605</v>
      </c>
      <c r="E12" s="14">
        <v>0.55592501936132399</v>
      </c>
      <c r="F12" s="14"/>
      <c r="G12" s="14">
        <v>0.546424470532618</v>
      </c>
      <c r="H12" s="14">
        <v>0.59145246725490597</v>
      </c>
      <c r="I12" s="14">
        <v>0.55857820182402895</v>
      </c>
      <c r="J12" s="14">
        <v>0.66373409728585497</v>
      </c>
      <c r="K12" s="14">
        <v>0.59701716537254901</v>
      </c>
      <c r="L12" s="14">
        <v>0.59008624170426605</v>
      </c>
      <c r="M12" s="14"/>
      <c r="N12" s="14">
        <v>0.61525775970039798</v>
      </c>
      <c r="O12" s="14">
        <v>0.63299585408674197</v>
      </c>
      <c r="P12" s="14">
        <v>0.55372441871049305</v>
      </c>
      <c r="Q12" s="14">
        <v>0.55370486216794901</v>
      </c>
      <c r="R12" s="14"/>
      <c r="S12" s="14">
        <v>0.65557556124333605</v>
      </c>
      <c r="T12" s="14">
        <v>0.57240919884006403</v>
      </c>
      <c r="U12" s="14">
        <v>0.62459346556700701</v>
      </c>
      <c r="V12" s="14">
        <v>0.72838498066233603</v>
      </c>
      <c r="W12" s="14">
        <v>0.55334948467120004</v>
      </c>
      <c r="X12" s="14">
        <v>0.55538354572736504</v>
      </c>
      <c r="Y12" s="14">
        <v>0.57048175425846004</v>
      </c>
      <c r="Z12" s="14">
        <v>0.44923911295795099</v>
      </c>
      <c r="AA12" s="14">
        <v>0.56172149856629305</v>
      </c>
      <c r="AB12" s="14">
        <v>0.52559950420583401</v>
      </c>
      <c r="AC12" s="14">
        <v>0.66598953846165498</v>
      </c>
      <c r="AD12" s="14">
        <v>0.53614030574796501</v>
      </c>
      <c r="AE12" s="14"/>
      <c r="AF12" s="14">
        <v>0.55909918759792698</v>
      </c>
      <c r="AG12" s="14">
        <v>0.67814851113839902</v>
      </c>
      <c r="AH12" s="14">
        <v>0.633246733904958</v>
      </c>
      <c r="AI12" s="14">
        <v>0.508704136699764</v>
      </c>
      <c r="AJ12" s="14">
        <v>0.56574396372430302</v>
      </c>
      <c r="AK12" s="14"/>
      <c r="AL12" s="14">
        <v>0.72068321109317701</v>
      </c>
      <c r="AM12" s="14">
        <v>0.55918381900783098</v>
      </c>
      <c r="AN12" s="14">
        <v>0.59241704376242799</v>
      </c>
      <c r="AO12" s="14">
        <v>0.52354003264031101</v>
      </c>
      <c r="AP12" s="14">
        <v>0.55768443413691005</v>
      </c>
      <c r="AQ12" s="14">
        <v>0.59613702093045495</v>
      </c>
      <c r="AR12" s="14"/>
      <c r="AS12" s="14">
        <v>0.55730797963871204</v>
      </c>
      <c r="AT12" s="14">
        <v>0.56665278004180397</v>
      </c>
      <c r="AU12" s="14">
        <v>0.61554947524689296</v>
      </c>
      <c r="AV12" s="14">
        <v>0.59184410437791801</v>
      </c>
      <c r="AW12" s="14">
        <v>0.821104165645972</v>
      </c>
      <c r="AX12" s="14"/>
      <c r="AY12" s="14">
        <v>0.51093853007344803</v>
      </c>
      <c r="AZ12" s="14">
        <v>0.68293213088607596</v>
      </c>
      <c r="BA12" s="14">
        <v>0.56468223440624599</v>
      </c>
      <c r="BB12" s="14">
        <v>0.55913874325005897</v>
      </c>
      <c r="BC12" s="14">
        <v>0.56767558582848898</v>
      </c>
      <c r="BD12" s="14">
        <v>0.56843648126927904</v>
      </c>
      <c r="BE12" s="14">
        <v>0.56132005352251502</v>
      </c>
      <c r="BF12" s="14">
        <v>0.619934469602197</v>
      </c>
      <c r="BG12" s="14">
        <v>0.52001538724403196</v>
      </c>
      <c r="BH12" s="14">
        <v>0.68941723054466497</v>
      </c>
      <c r="BI12" s="14">
        <v>0.57873794105808996</v>
      </c>
      <c r="BJ12" s="14">
        <v>0.639123124778329</v>
      </c>
      <c r="BK12" s="14">
        <v>0.63572919351824497</v>
      </c>
      <c r="BL12" s="14">
        <v>0.603966351297342</v>
      </c>
      <c r="BM12" s="14">
        <v>0.42756364558307303</v>
      </c>
      <c r="BN12" s="14">
        <v>0.700060919677851</v>
      </c>
      <c r="BO12" s="14"/>
      <c r="BP12" s="14">
        <v>0.65994314111282004</v>
      </c>
      <c r="BQ12" s="14">
        <v>0.57570851556096003</v>
      </c>
      <c r="BR12" s="14">
        <v>0.52742587413797204</v>
      </c>
      <c r="BS12" s="14">
        <v>0.59249498384862598</v>
      </c>
      <c r="BT12" s="14">
        <v>0.56776977109340099</v>
      </c>
      <c r="BU12" s="14">
        <v>0.58617214203688806</v>
      </c>
      <c r="BV12" s="14"/>
      <c r="BW12" s="14">
        <v>0.61968245302221903</v>
      </c>
      <c r="BX12" s="14">
        <v>0.57457089772437298</v>
      </c>
      <c r="BY12" s="14">
        <v>0.52336949688349599</v>
      </c>
      <c r="BZ12" s="14">
        <v>0.56581464155109895</v>
      </c>
      <c r="CA12" s="14">
        <v>0.61778617073613096</v>
      </c>
      <c r="CB12" s="14">
        <v>0.47101505895532197</v>
      </c>
      <c r="CC12" s="14"/>
      <c r="CD12" s="14">
        <v>0.58567642554108101</v>
      </c>
      <c r="CE12" s="14">
        <v>0.64618847431956195</v>
      </c>
      <c r="CF12" s="14">
        <v>0.56691881150087697</v>
      </c>
      <c r="CG12" s="14">
        <v>0.59754336095022398</v>
      </c>
      <c r="CH12" s="14"/>
      <c r="CI12" s="14">
        <v>0.55873097123165605</v>
      </c>
      <c r="CJ12" s="14">
        <v>0.61617684229561198</v>
      </c>
      <c r="CK12" s="14">
        <v>0.60559075779647298</v>
      </c>
      <c r="CL12" s="14">
        <v>0.46615467389399801</v>
      </c>
      <c r="CM12" s="14"/>
      <c r="CN12" s="14">
        <v>0.57948081937511697</v>
      </c>
      <c r="CO12" s="14">
        <v>0.59595302646010795</v>
      </c>
      <c r="CP12" s="14"/>
      <c r="CQ12" s="14">
        <v>0.58164010594792104</v>
      </c>
      <c r="CR12" s="14">
        <v>0.60335962577428603</v>
      </c>
    </row>
    <row r="13" spans="2:96" x14ac:dyDescent="0.3">
      <c r="B13" s="15" t="s">
        <v>92</v>
      </c>
      <c r="C13" s="20">
        <v>3.4477713508756801E-2</v>
      </c>
      <c r="D13" s="20">
        <v>2.0551459194615401E-2</v>
      </c>
      <c r="E13" s="20">
        <v>4.8306309160730199E-2</v>
      </c>
      <c r="F13" s="20"/>
      <c r="G13" s="20">
        <v>4.6869632022004303E-2</v>
      </c>
      <c r="H13" s="20">
        <v>5.3449601910456501E-2</v>
      </c>
      <c r="I13" s="20">
        <v>3.1685467460987403E-2</v>
      </c>
      <c r="J13" s="20">
        <v>1.60550174700619E-2</v>
      </c>
      <c r="K13" s="20">
        <v>4.7375513011388301E-2</v>
      </c>
      <c r="L13" s="20">
        <v>1.9197234397871299E-2</v>
      </c>
      <c r="M13" s="20"/>
      <c r="N13" s="20">
        <v>3.3234622422748501E-2</v>
      </c>
      <c r="O13" s="20">
        <v>3.4386204016577097E-2</v>
      </c>
      <c r="P13" s="20">
        <v>3.3794238131984497E-2</v>
      </c>
      <c r="Q13" s="20">
        <v>3.6991382432850099E-2</v>
      </c>
      <c r="R13" s="20"/>
      <c r="S13" s="20">
        <v>5.4851471039462203E-2</v>
      </c>
      <c r="T13" s="20">
        <v>2.8228594695843601E-2</v>
      </c>
      <c r="U13" s="20">
        <v>3.9701648889392899E-2</v>
      </c>
      <c r="V13" s="20">
        <v>2.79417880560488E-2</v>
      </c>
      <c r="W13" s="20">
        <v>1.2988825814414E-2</v>
      </c>
      <c r="X13" s="20">
        <v>5.7348064152171502E-2</v>
      </c>
      <c r="Y13" s="20">
        <v>3.1655497354501599E-2</v>
      </c>
      <c r="Z13" s="20">
        <v>1.8160360007160498E-2</v>
      </c>
      <c r="AA13" s="20">
        <v>2.47986878441665E-2</v>
      </c>
      <c r="AB13" s="20">
        <v>3.3740315614695898E-2</v>
      </c>
      <c r="AC13" s="20">
        <v>4.1317868544636899E-2</v>
      </c>
      <c r="AD13" s="20">
        <v>0</v>
      </c>
      <c r="AE13" s="20"/>
      <c r="AF13" s="20">
        <v>3.9352829839219797E-2</v>
      </c>
      <c r="AG13" s="20">
        <v>2.17200340954594E-2</v>
      </c>
      <c r="AH13" s="20">
        <v>0</v>
      </c>
      <c r="AI13" s="20">
        <v>5.9428222860482403E-2</v>
      </c>
      <c r="AJ13" s="20">
        <v>1.96353575057115E-2</v>
      </c>
      <c r="AK13" s="20"/>
      <c r="AL13" s="20">
        <v>2.93321626713355E-2</v>
      </c>
      <c r="AM13" s="20">
        <v>3.2169473690446197E-2</v>
      </c>
      <c r="AN13" s="20">
        <v>0</v>
      </c>
      <c r="AO13" s="20">
        <v>4.5862503109414102E-2</v>
      </c>
      <c r="AP13" s="20">
        <v>1.5281855507429901E-2</v>
      </c>
      <c r="AQ13" s="20">
        <v>4.7054823968797101E-2</v>
      </c>
      <c r="AR13" s="20"/>
      <c r="AS13" s="20">
        <v>4.0033806203566703E-2</v>
      </c>
      <c r="AT13" s="20">
        <v>2.0958821659917599E-2</v>
      </c>
      <c r="AU13" s="20">
        <v>5.0143064002117099E-2</v>
      </c>
      <c r="AV13" s="20">
        <v>4.8200007484798003E-2</v>
      </c>
      <c r="AW13" s="20">
        <v>0</v>
      </c>
      <c r="AX13" s="20"/>
      <c r="AY13" s="20">
        <v>0</v>
      </c>
      <c r="AZ13" s="20">
        <v>0</v>
      </c>
      <c r="BA13" s="20">
        <v>4.3766935466228202E-2</v>
      </c>
      <c r="BB13" s="20">
        <v>2.9350275313175599E-2</v>
      </c>
      <c r="BC13" s="20">
        <v>2.0808555437093298E-2</v>
      </c>
      <c r="BD13" s="20">
        <v>4.44585569770653E-2</v>
      </c>
      <c r="BE13" s="20">
        <v>2.3711313578867702E-2</v>
      </c>
      <c r="BF13" s="20">
        <v>5.1448099649602098E-2</v>
      </c>
      <c r="BG13" s="20">
        <v>2.6193084555657001E-2</v>
      </c>
      <c r="BH13" s="20">
        <v>1.61069667114528E-2</v>
      </c>
      <c r="BI13" s="20">
        <v>3.2261633566748903E-2</v>
      </c>
      <c r="BJ13" s="20">
        <v>1.2769882642558499E-2</v>
      </c>
      <c r="BK13" s="20">
        <v>2.2696506819060599E-2</v>
      </c>
      <c r="BL13" s="20">
        <v>0.13502078793726799</v>
      </c>
      <c r="BM13" s="20">
        <v>0.10992331422508</v>
      </c>
      <c r="BN13" s="20">
        <v>3.0122019871496399E-2</v>
      </c>
      <c r="BO13" s="20"/>
      <c r="BP13" s="20">
        <v>1.7236189965940198E-2</v>
      </c>
      <c r="BQ13" s="20">
        <v>4.14949833972472E-2</v>
      </c>
      <c r="BR13" s="20">
        <v>2.74481781240953E-2</v>
      </c>
      <c r="BS13" s="20">
        <v>4.4196330603956398E-2</v>
      </c>
      <c r="BT13" s="20">
        <v>4.6619588240667698E-2</v>
      </c>
      <c r="BU13" s="20">
        <v>3.7584239660735701E-2</v>
      </c>
      <c r="BV13" s="20"/>
      <c r="BW13" s="20">
        <v>2.82664516708078E-2</v>
      </c>
      <c r="BX13" s="20">
        <v>4.0087154519120698E-2</v>
      </c>
      <c r="BY13" s="20">
        <v>5.0778980719735599E-2</v>
      </c>
      <c r="BZ13" s="20">
        <v>2.10924765003861E-2</v>
      </c>
      <c r="CA13" s="20">
        <v>4.3800056117649103E-2</v>
      </c>
      <c r="CB13" s="20">
        <v>2.71038130088125E-2</v>
      </c>
      <c r="CC13" s="20"/>
      <c r="CD13" s="20">
        <v>3.8097432079566403E-2</v>
      </c>
      <c r="CE13" s="20">
        <v>2.9292800642376299E-2</v>
      </c>
      <c r="CF13" s="20">
        <v>2.6695756076712901E-2</v>
      </c>
      <c r="CG13" s="20">
        <v>2.4478174435341199E-2</v>
      </c>
      <c r="CH13" s="20"/>
      <c r="CI13" s="20">
        <v>3.6821975432788E-2</v>
      </c>
      <c r="CJ13" s="20">
        <v>2.9259745401304701E-2</v>
      </c>
      <c r="CK13" s="20">
        <v>2.7947133246413399E-2</v>
      </c>
      <c r="CL13" s="20">
        <v>0.11421813046661899</v>
      </c>
      <c r="CM13" s="20"/>
      <c r="CN13" s="20">
        <v>2.8740113068214699E-2</v>
      </c>
      <c r="CO13" s="20">
        <v>3.0682318886003999E-2</v>
      </c>
      <c r="CP13" s="20"/>
      <c r="CQ13" s="20">
        <v>4.5515842719060701E-2</v>
      </c>
      <c r="CR13" s="20">
        <v>3.2918007256311797E-2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1110</v>
      </c>
      <c r="D7" s="10">
        <v>549</v>
      </c>
      <c r="E7" s="10">
        <v>559</v>
      </c>
      <c r="F7" s="10"/>
      <c r="G7" s="10">
        <v>113</v>
      </c>
      <c r="H7" s="10">
        <v>188</v>
      </c>
      <c r="I7" s="10">
        <v>196</v>
      </c>
      <c r="J7" s="10">
        <v>184</v>
      </c>
      <c r="K7" s="10">
        <v>166</v>
      </c>
      <c r="L7" s="10">
        <v>263</v>
      </c>
      <c r="M7" s="10"/>
      <c r="N7" s="10">
        <v>327</v>
      </c>
      <c r="O7" s="10">
        <v>278</v>
      </c>
      <c r="P7" s="10">
        <v>230</v>
      </c>
      <c r="Q7" s="10">
        <v>273</v>
      </c>
      <c r="R7" s="10"/>
      <c r="S7" s="10">
        <v>153</v>
      </c>
      <c r="T7" s="10">
        <v>146</v>
      </c>
      <c r="U7" s="10">
        <v>99</v>
      </c>
      <c r="V7" s="10">
        <v>103</v>
      </c>
      <c r="W7" s="10">
        <v>77</v>
      </c>
      <c r="X7" s="10">
        <v>102</v>
      </c>
      <c r="Y7" s="10">
        <v>95</v>
      </c>
      <c r="Z7" s="10">
        <v>55</v>
      </c>
      <c r="AA7" s="10">
        <v>116</v>
      </c>
      <c r="AB7" s="10">
        <v>96</v>
      </c>
      <c r="AC7" s="10">
        <v>48</v>
      </c>
      <c r="AD7" s="10">
        <v>20</v>
      </c>
      <c r="AE7" s="10"/>
      <c r="AF7" s="10">
        <v>226</v>
      </c>
      <c r="AG7" s="10">
        <v>366</v>
      </c>
      <c r="AH7" s="10">
        <v>86</v>
      </c>
      <c r="AI7" s="10">
        <v>176</v>
      </c>
      <c r="AJ7" s="10">
        <v>50</v>
      </c>
      <c r="AK7" s="10"/>
      <c r="AL7" s="10">
        <v>266</v>
      </c>
      <c r="AM7" s="10">
        <v>216</v>
      </c>
      <c r="AN7" s="10">
        <v>100</v>
      </c>
      <c r="AO7" s="10">
        <v>266</v>
      </c>
      <c r="AP7" s="10">
        <v>62</v>
      </c>
      <c r="AQ7" s="10">
        <v>97</v>
      </c>
      <c r="AR7" s="10"/>
      <c r="AS7" s="10">
        <v>266</v>
      </c>
      <c r="AT7" s="10">
        <v>244</v>
      </c>
      <c r="AU7" s="10">
        <v>265</v>
      </c>
      <c r="AV7" s="10">
        <v>145</v>
      </c>
      <c r="AW7" s="10">
        <v>29</v>
      </c>
      <c r="AX7" s="10"/>
      <c r="AY7" s="10">
        <v>6</v>
      </c>
      <c r="AZ7" s="10">
        <v>38</v>
      </c>
      <c r="BA7" s="10">
        <v>68</v>
      </c>
      <c r="BB7" s="10">
        <v>69</v>
      </c>
      <c r="BC7" s="10">
        <v>99</v>
      </c>
      <c r="BD7" s="10">
        <v>110</v>
      </c>
      <c r="BE7" s="10">
        <v>122</v>
      </c>
      <c r="BF7" s="10">
        <v>78</v>
      </c>
      <c r="BG7" s="10">
        <v>72</v>
      </c>
      <c r="BH7" s="10">
        <v>62</v>
      </c>
      <c r="BI7" s="10">
        <v>103</v>
      </c>
      <c r="BJ7" s="10">
        <v>76</v>
      </c>
      <c r="BK7" s="10">
        <v>41</v>
      </c>
      <c r="BL7" s="10">
        <v>28</v>
      </c>
      <c r="BM7" s="10">
        <v>32</v>
      </c>
      <c r="BN7" s="10">
        <v>63</v>
      </c>
      <c r="BO7" s="10"/>
      <c r="BP7" s="10">
        <v>259</v>
      </c>
      <c r="BQ7" s="10">
        <v>310</v>
      </c>
      <c r="BR7" s="10">
        <v>147</v>
      </c>
      <c r="BS7" s="10">
        <v>211</v>
      </c>
      <c r="BT7" s="10">
        <v>125</v>
      </c>
      <c r="BU7" s="10">
        <v>57</v>
      </c>
      <c r="BV7" s="10"/>
      <c r="BW7" s="10">
        <v>467</v>
      </c>
      <c r="BX7" s="10">
        <v>249</v>
      </c>
      <c r="BY7" s="10">
        <v>74</v>
      </c>
      <c r="BZ7" s="10">
        <v>92</v>
      </c>
      <c r="CA7" s="10">
        <v>190</v>
      </c>
      <c r="CB7" s="10">
        <v>33</v>
      </c>
      <c r="CC7" s="10"/>
      <c r="CD7" s="10">
        <v>217</v>
      </c>
      <c r="CE7" s="10">
        <v>213</v>
      </c>
      <c r="CF7" s="10">
        <v>151</v>
      </c>
      <c r="CG7" s="10">
        <v>333</v>
      </c>
      <c r="CH7" s="10"/>
      <c r="CI7" s="10">
        <v>189</v>
      </c>
      <c r="CJ7" s="10">
        <v>237</v>
      </c>
      <c r="CK7" s="10">
        <v>624</v>
      </c>
      <c r="CL7" s="10">
        <v>60</v>
      </c>
      <c r="CM7" s="10"/>
      <c r="CN7" s="10">
        <v>135</v>
      </c>
      <c r="CO7" s="10">
        <v>961</v>
      </c>
      <c r="CP7" s="10"/>
      <c r="CQ7" s="10">
        <v>105</v>
      </c>
      <c r="CR7" s="10">
        <v>928</v>
      </c>
    </row>
    <row r="8" spans="2:96" ht="30" customHeight="1" x14ac:dyDescent="0.3">
      <c r="B8" s="11" t="s">
        <v>19</v>
      </c>
      <c r="C8" s="11">
        <v>1106</v>
      </c>
      <c r="D8" s="11">
        <v>547</v>
      </c>
      <c r="E8" s="11">
        <v>556</v>
      </c>
      <c r="F8" s="11"/>
      <c r="G8" s="11">
        <v>139</v>
      </c>
      <c r="H8" s="11">
        <v>195</v>
      </c>
      <c r="I8" s="11">
        <v>196</v>
      </c>
      <c r="J8" s="11">
        <v>177</v>
      </c>
      <c r="K8" s="11">
        <v>159</v>
      </c>
      <c r="L8" s="11">
        <v>240</v>
      </c>
      <c r="M8" s="11"/>
      <c r="N8" s="11">
        <v>325</v>
      </c>
      <c r="O8" s="11">
        <v>295</v>
      </c>
      <c r="P8" s="11">
        <v>225</v>
      </c>
      <c r="Q8" s="11">
        <v>259</v>
      </c>
      <c r="R8" s="11"/>
      <c r="S8" s="11">
        <v>157</v>
      </c>
      <c r="T8" s="11">
        <v>140</v>
      </c>
      <c r="U8" s="11">
        <v>93</v>
      </c>
      <c r="V8" s="11">
        <v>100</v>
      </c>
      <c r="W8" s="11">
        <v>75</v>
      </c>
      <c r="X8" s="11">
        <v>103</v>
      </c>
      <c r="Y8" s="11">
        <v>88</v>
      </c>
      <c r="Z8" s="11">
        <v>53</v>
      </c>
      <c r="AA8" s="11">
        <v>120</v>
      </c>
      <c r="AB8" s="11">
        <v>98</v>
      </c>
      <c r="AC8" s="11">
        <v>54</v>
      </c>
      <c r="AD8" s="11">
        <v>27</v>
      </c>
      <c r="AE8" s="11"/>
      <c r="AF8" s="11">
        <v>218</v>
      </c>
      <c r="AG8" s="11">
        <v>372</v>
      </c>
      <c r="AH8" s="11">
        <v>85</v>
      </c>
      <c r="AI8" s="11">
        <v>167</v>
      </c>
      <c r="AJ8" s="11">
        <v>49</v>
      </c>
      <c r="AK8" s="11"/>
      <c r="AL8" s="11">
        <v>276</v>
      </c>
      <c r="AM8" s="11">
        <v>211</v>
      </c>
      <c r="AN8" s="11">
        <v>100</v>
      </c>
      <c r="AO8" s="11">
        <v>255</v>
      </c>
      <c r="AP8" s="11">
        <v>62</v>
      </c>
      <c r="AQ8" s="11">
        <v>95</v>
      </c>
      <c r="AR8" s="11"/>
      <c r="AS8" s="11">
        <v>257</v>
      </c>
      <c r="AT8" s="11">
        <v>245</v>
      </c>
      <c r="AU8" s="11">
        <v>266</v>
      </c>
      <c r="AV8" s="11">
        <v>148</v>
      </c>
      <c r="AW8" s="11">
        <v>31</v>
      </c>
      <c r="AX8" s="11"/>
      <c r="AY8" s="11">
        <v>6</v>
      </c>
      <c r="AZ8" s="11">
        <v>37</v>
      </c>
      <c r="BA8" s="11">
        <v>66</v>
      </c>
      <c r="BB8" s="11">
        <v>68</v>
      </c>
      <c r="BC8" s="11">
        <v>100</v>
      </c>
      <c r="BD8" s="11">
        <v>111</v>
      </c>
      <c r="BE8" s="11">
        <v>122</v>
      </c>
      <c r="BF8" s="11">
        <v>80</v>
      </c>
      <c r="BG8" s="11">
        <v>71</v>
      </c>
      <c r="BH8" s="11">
        <v>60</v>
      </c>
      <c r="BI8" s="11">
        <v>103</v>
      </c>
      <c r="BJ8" s="11">
        <v>76</v>
      </c>
      <c r="BK8" s="11">
        <v>40</v>
      </c>
      <c r="BL8" s="11">
        <v>28</v>
      </c>
      <c r="BM8" s="11">
        <v>33</v>
      </c>
      <c r="BN8" s="11">
        <v>65</v>
      </c>
      <c r="BO8" s="11"/>
      <c r="BP8" s="11">
        <v>273</v>
      </c>
      <c r="BQ8" s="11">
        <v>304</v>
      </c>
      <c r="BR8" s="11">
        <v>145</v>
      </c>
      <c r="BS8" s="11">
        <v>205</v>
      </c>
      <c r="BT8" s="11">
        <v>121</v>
      </c>
      <c r="BU8" s="11">
        <v>56</v>
      </c>
      <c r="BV8" s="11"/>
      <c r="BW8" s="11">
        <v>450</v>
      </c>
      <c r="BX8" s="11">
        <v>253</v>
      </c>
      <c r="BY8" s="11">
        <v>75</v>
      </c>
      <c r="BZ8" s="11">
        <v>92</v>
      </c>
      <c r="CA8" s="11">
        <v>195</v>
      </c>
      <c r="CB8" s="11">
        <v>37</v>
      </c>
      <c r="CC8" s="11"/>
      <c r="CD8" s="11">
        <v>232</v>
      </c>
      <c r="CE8" s="11">
        <v>213</v>
      </c>
      <c r="CF8" s="11">
        <v>146</v>
      </c>
      <c r="CG8" s="11">
        <v>328</v>
      </c>
      <c r="CH8" s="11"/>
      <c r="CI8" s="11">
        <v>193</v>
      </c>
      <c r="CJ8" s="11">
        <v>235</v>
      </c>
      <c r="CK8" s="11">
        <v>617</v>
      </c>
      <c r="CL8" s="11">
        <v>60</v>
      </c>
      <c r="CM8" s="11"/>
      <c r="CN8" s="11">
        <v>139</v>
      </c>
      <c r="CO8" s="11">
        <v>952</v>
      </c>
      <c r="CP8" s="11"/>
      <c r="CQ8" s="11">
        <v>111</v>
      </c>
      <c r="CR8" s="11">
        <v>918</v>
      </c>
    </row>
    <row r="9" spans="2:96" x14ac:dyDescent="0.3">
      <c r="B9" s="15" t="s">
        <v>201</v>
      </c>
      <c r="C9" s="14">
        <v>7.3997440409469706E-2</v>
      </c>
      <c r="D9" s="14">
        <v>8.1047400183357002E-2</v>
      </c>
      <c r="E9" s="14">
        <v>6.7340475746726997E-2</v>
      </c>
      <c r="F9" s="14"/>
      <c r="G9" s="14">
        <v>3.1354103591032099E-2</v>
      </c>
      <c r="H9" s="14">
        <v>6.1712107123734102E-2</v>
      </c>
      <c r="I9" s="14">
        <v>7.9228988751541302E-2</v>
      </c>
      <c r="J9" s="14">
        <v>5.9930117762049699E-2</v>
      </c>
      <c r="K9" s="14">
        <v>0.104774169378819</v>
      </c>
      <c r="L9" s="14">
        <v>9.4273698285085694E-2</v>
      </c>
      <c r="M9" s="14"/>
      <c r="N9" s="14">
        <v>5.7352474600391203E-2</v>
      </c>
      <c r="O9" s="14">
        <v>6.0720571402986298E-2</v>
      </c>
      <c r="P9" s="14">
        <v>0.102275894970301</v>
      </c>
      <c r="Q9" s="14">
        <v>8.6072973264289504E-2</v>
      </c>
      <c r="R9" s="14"/>
      <c r="S9" s="14">
        <v>4.8492595741888501E-2</v>
      </c>
      <c r="T9" s="14">
        <v>0.12919642958431299</v>
      </c>
      <c r="U9" s="14">
        <v>2.0677746370310199E-2</v>
      </c>
      <c r="V9" s="14">
        <v>6.4204512539724506E-2</v>
      </c>
      <c r="W9" s="14">
        <v>6.5781787990642202E-2</v>
      </c>
      <c r="X9" s="14">
        <v>5.4341366681166903E-2</v>
      </c>
      <c r="Y9" s="14">
        <v>0.101277883672667</v>
      </c>
      <c r="Z9" s="14">
        <v>0.14644209241363601</v>
      </c>
      <c r="AA9" s="14">
        <v>8.6507906843613994E-2</v>
      </c>
      <c r="AB9" s="14">
        <v>9.3629672696382699E-2</v>
      </c>
      <c r="AC9" s="14">
        <v>2.01619962036119E-2</v>
      </c>
      <c r="AD9" s="14">
        <v>0</v>
      </c>
      <c r="AE9" s="14"/>
      <c r="AF9" s="14">
        <v>0.116044583332805</v>
      </c>
      <c r="AG9" s="14">
        <v>2.35256417551463E-2</v>
      </c>
      <c r="AH9" s="14">
        <v>6.6449798940970597E-2</v>
      </c>
      <c r="AI9" s="14">
        <v>0.153954758809079</v>
      </c>
      <c r="AJ9" s="14">
        <v>9.6121712508812907E-2</v>
      </c>
      <c r="AK9" s="14"/>
      <c r="AL9" s="14">
        <v>1.12350463670505E-2</v>
      </c>
      <c r="AM9" s="14">
        <v>0.102335971339841</v>
      </c>
      <c r="AN9" s="14">
        <v>4.5709736441992999E-2</v>
      </c>
      <c r="AO9" s="14">
        <v>0.14440856131291099</v>
      </c>
      <c r="AP9" s="14">
        <v>9.7046377534725906E-2</v>
      </c>
      <c r="AQ9" s="14">
        <v>2.0816456412170701E-2</v>
      </c>
      <c r="AR9" s="14"/>
      <c r="AS9" s="14">
        <v>0.104969620105219</v>
      </c>
      <c r="AT9" s="14">
        <v>0.101419563376887</v>
      </c>
      <c r="AU9" s="14">
        <v>5.38577475437454E-2</v>
      </c>
      <c r="AV9" s="14">
        <v>2.01160211619241E-2</v>
      </c>
      <c r="AW9" s="14">
        <v>2.9666489108518899E-2</v>
      </c>
      <c r="AX9" s="14"/>
      <c r="AY9" s="14">
        <v>0.16047331146060301</v>
      </c>
      <c r="AZ9" s="14">
        <v>4.9922998364519799E-2</v>
      </c>
      <c r="BA9" s="14">
        <v>9.7678950687441604E-2</v>
      </c>
      <c r="BB9" s="14">
        <v>9.1385243780287798E-2</v>
      </c>
      <c r="BC9" s="14">
        <v>3.03903705696539E-2</v>
      </c>
      <c r="BD9" s="14">
        <v>0.10408427863102</v>
      </c>
      <c r="BE9" s="14">
        <v>8.3442642121494395E-2</v>
      </c>
      <c r="BF9" s="14">
        <v>5.7980233353224803E-2</v>
      </c>
      <c r="BG9" s="14">
        <v>9.4188244154633199E-2</v>
      </c>
      <c r="BH9" s="14">
        <v>3.3983328015776602E-2</v>
      </c>
      <c r="BI9" s="14">
        <v>8.9477775707316395E-2</v>
      </c>
      <c r="BJ9" s="14">
        <v>0.111844665242797</v>
      </c>
      <c r="BK9" s="14">
        <v>2.3794453757399799E-2</v>
      </c>
      <c r="BL9" s="14">
        <v>3.7863869904238401E-2</v>
      </c>
      <c r="BM9" s="14">
        <v>6.06426348189881E-2</v>
      </c>
      <c r="BN9" s="14">
        <v>3.0183265427650999E-2</v>
      </c>
      <c r="BO9" s="14"/>
      <c r="BP9" s="14">
        <v>4.9388601150810799E-2</v>
      </c>
      <c r="BQ9" s="14">
        <v>7.4185263967203804E-2</v>
      </c>
      <c r="BR9" s="14">
        <v>9.03280396452322E-2</v>
      </c>
      <c r="BS9" s="14">
        <v>7.3911593605109405E-2</v>
      </c>
      <c r="BT9" s="14">
        <v>0.10720546835426201</v>
      </c>
      <c r="BU9" s="14">
        <v>8.1004292233368802E-2</v>
      </c>
      <c r="BV9" s="14"/>
      <c r="BW9" s="14">
        <v>9.0391736862208596E-2</v>
      </c>
      <c r="BX9" s="14">
        <v>5.7605831178347798E-2</v>
      </c>
      <c r="BY9" s="14">
        <v>8.8831541708125406E-2</v>
      </c>
      <c r="BZ9" s="14">
        <v>6.0289643700849799E-2</v>
      </c>
      <c r="CA9" s="14">
        <v>6.9193720633951405E-2</v>
      </c>
      <c r="CB9" s="14">
        <v>2.55745963796008E-2</v>
      </c>
      <c r="CC9" s="14"/>
      <c r="CD9" s="14">
        <v>5.0226837979512801E-2</v>
      </c>
      <c r="CE9" s="14">
        <v>6.6144256157049205E-2</v>
      </c>
      <c r="CF9" s="14">
        <v>9.6345945418171E-2</v>
      </c>
      <c r="CG9" s="14">
        <v>7.7478103059433895E-2</v>
      </c>
      <c r="CH9" s="14"/>
      <c r="CI9" s="14">
        <v>5.7833896869610997E-2</v>
      </c>
      <c r="CJ9" s="14">
        <v>5.52002927773853E-2</v>
      </c>
      <c r="CK9" s="14">
        <v>9.0343526347976905E-2</v>
      </c>
      <c r="CL9" s="14">
        <v>3.1766188461064097E-2</v>
      </c>
      <c r="CM9" s="14"/>
      <c r="CN9" s="14">
        <v>6.6290223892774405E-2</v>
      </c>
      <c r="CO9" s="14">
        <v>7.6242450423982505E-2</v>
      </c>
      <c r="CP9" s="14"/>
      <c r="CQ9" s="14">
        <v>4.30501038775176E-2</v>
      </c>
      <c r="CR9" s="14">
        <v>7.7004728401923198E-2</v>
      </c>
    </row>
    <row r="10" spans="2:96" x14ac:dyDescent="0.3">
      <c r="B10" s="15" t="s">
        <v>202</v>
      </c>
      <c r="C10" s="14">
        <v>0.195276128163655</v>
      </c>
      <c r="D10" s="14">
        <v>0.21263606027540599</v>
      </c>
      <c r="E10" s="14">
        <v>0.17893298994427101</v>
      </c>
      <c r="F10" s="14"/>
      <c r="G10" s="14">
        <v>0.17890620212130201</v>
      </c>
      <c r="H10" s="14">
        <v>0.13820722913644501</v>
      </c>
      <c r="I10" s="14">
        <v>0.21674876841944499</v>
      </c>
      <c r="J10" s="14">
        <v>0.19864906590012901</v>
      </c>
      <c r="K10" s="14">
        <v>0.16152278417524699</v>
      </c>
      <c r="L10" s="14">
        <v>0.25348638718111599</v>
      </c>
      <c r="M10" s="14"/>
      <c r="N10" s="14">
        <v>0.202748810853076</v>
      </c>
      <c r="O10" s="14">
        <v>0.213882413462714</v>
      </c>
      <c r="P10" s="14">
        <v>0.175592605156495</v>
      </c>
      <c r="Q10" s="14">
        <v>0.179658975966135</v>
      </c>
      <c r="R10" s="14"/>
      <c r="S10" s="14">
        <v>0.118967212511147</v>
      </c>
      <c r="T10" s="14">
        <v>0.17860517319303501</v>
      </c>
      <c r="U10" s="14">
        <v>0.26276116370001601</v>
      </c>
      <c r="V10" s="14">
        <v>0.19643861810865301</v>
      </c>
      <c r="W10" s="14">
        <v>0.28217942580435901</v>
      </c>
      <c r="X10" s="14">
        <v>0.18918891256182399</v>
      </c>
      <c r="Y10" s="14">
        <v>0.16427979919253299</v>
      </c>
      <c r="Z10" s="14">
        <v>0.25269090451131998</v>
      </c>
      <c r="AA10" s="14">
        <v>0.19097913507842501</v>
      </c>
      <c r="AB10" s="14">
        <v>0.20495989648945101</v>
      </c>
      <c r="AC10" s="14">
        <v>0.246466130377197</v>
      </c>
      <c r="AD10" s="14">
        <v>0.14169593859494301</v>
      </c>
      <c r="AE10" s="14"/>
      <c r="AF10" s="14">
        <v>0.23606287747749</v>
      </c>
      <c r="AG10" s="14">
        <v>0.14234852955441399</v>
      </c>
      <c r="AH10" s="14">
        <v>0.213123835831832</v>
      </c>
      <c r="AI10" s="14">
        <v>0.23907319622807699</v>
      </c>
      <c r="AJ10" s="14">
        <v>0.20072819713544299</v>
      </c>
      <c r="AK10" s="14"/>
      <c r="AL10" s="14">
        <v>0.12093956104268699</v>
      </c>
      <c r="AM10" s="14">
        <v>0.18067100648308501</v>
      </c>
      <c r="AN10" s="14">
        <v>0.247445808306575</v>
      </c>
      <c r="AO10" s="14">
        <v>0.25060584960375099</v>
      </c>
      <c r="AP10" s="14">
        <v>0.18936397590138401</v>
      </c>
      <c r="AQ10" s="14">
        <v>0.23094619599053301</v>
      </c>
      <c r="AR10" s="14"/>
      <c r="AS10" s="14">
        <v>0.194585246700404</v>
      </c>
      <c r="AT10" s="14">
        <v>0.179621858823798</v>
      </c>
      <c r="AU10" s="14">
        <v>0.22892565640512699</v>
      </c>
      <c r="AV10" s="14">
        <v>0.21207283467393601</v>
      </c>
      <c r="AW10" s="14">
        <v>9.3941128303541899E-2</v>
      </c>
      <c r="AX10" s="14"/>
      <c r="AY10" s="14">
        <v>0.16316303573929899</v>
      </c>
      <c r="AZ10" s="14">
        <v>4.8133438811293401E-2</v>
      </c>
      <c r="BA10" s="14">
        <v>0.230290717952462</v>
      </c>
      <c r="BB10" s="14">
        <v>0.21869442124337099</v>
      </c>
      <c r="BC10" s="14">
        <v>0.18477403254830099</v>
      </c>
      <c r="BD10" s="14">
        <v>0.184095567902022</v>
      </c>
      <c r="BE10" s="14">
        <v>0.175270345779383</v>
      </c>
      <c r="BF10" s="14">
        <v>0.21735895242914399</v>
      </c>
      <c r="BG10" s="14">
        <v>0.28491103346722402</v>
      </c>
      <c r="BH10" s="14">
        <v>0.228413446217029</v>
      </c>
      <c r="BI10" s="14">
        <v>0.18710861764575701</v>
      </c>
      <c r="BJ10" s="14">
        <v>0.17186836112513099</v>
      </c>
      <c r="BK10" s="14">
        <v>0.16596326561479799</v>
      </c>
      <c r="BL10" s="14">
        <v>0.31473879939096699</v>
      </c>
      <c r="BM10" s="14">
        <v>0.184790388210051</v>
      </c>
      <c r="BN10" s="14">
        <v>0.13649544302393701</v>
      </c>
      <c r="BO10" s="14"/>
      <c r="BP10" s="14">
        <v>0.157432443857353</v>
      </c>
      <c r="BQ10" s="14">
        <v>0.174754946392778</v>
      </c>
      <c r="BR10" s="14">
        <v>0.23450480652052599</v>
      </c>
      <c r="BS10" s="14">
        <v>0.220909534932065</v>
      </c>
      <c r="BT10" s="14">
        <v>0.245009152089774</v>
      </c>
      <c r="BU10" s="14">
        <v>0.19372029187627501</v>
      </c>
      <c r="BV10" s="14"/>
      <c r="BW10" s="14">
        <v>0.206816929054565</v>
      </c>
      <c r="BX10" s="14">
        <v>0.173855556352038</v>
      </c>
      <c r="BY10" s="14">
        <v>0.15538188939921099</v>
      </c>
      <c r="BZ10" s="14">
        <v>0.166264886752722</v>
      </c>
      <c r="CA10" s="14">
        <v>0.20091205806507401</v>
      </c>
      <c r="CB10" s="14">
        <v>0.32359117991064701</v>
      </c>
      <c r="CC10" s="14"/>
      <c r="CD10" s="14">
        <v>0.20407809930336501</v>
      </c>
      <c r="CE10" s="14">
        <v>0.203831355737673</v>
      </c>
      <c r="CF10" s="14">
        <v>0.19755764152212399</v>
      </c>
      <c r="CG10" s="14">
        <v>0.18489482111994099</v>
      </c>
      <c r="CH10" s="14"/>
      <c r="CI10" s="14">
        <v>0.22572622093442801</v>
      </c>
      <c r="CJ10" s="14">
        <v>0.16914752380839099</v>
      </c>
      <c r="CK10" s="14">
        <v>0.19316970969281599</v>
      </c>
      <c r="CL10" s="14">
        <v>0.22113192891099201</v>
      </c>
      <c r="CM10" s="14"/>
      <c r="CN10" s="14">
        <v>0.12544474017165699</v>
      </c>
      <c r="CO10" s="14">
        <v>0.20576041371164699</v>
      </c>
      <c r="CP10" s="14"/>
      <c r="CQ10" s="14">
        <v>0.13814376799096201</v>
      </c>
      <c r="CR10" s="14">
        <v>0.20509830847037899</v>
      </c>
    </row>
    <row r="11" spans="2:96" x14ac:dyDescent="0.3">
      <c r="B11" s="15" t="s">
        <v>203</v>
      </c>
      <c r="C11" s="14">
        <v>0.37788031473968697</v>
      </c>
      <c r="D11" s="14">
        <v>0.37955197020509301</v>
      </c>
      <c r="E11" s="14">
        <v>0.37765552002760799</v>
      </c>
      <c r="F11" s="14"/>
      <c r="G11" s="14">
        <v>0.40039766042025998</v>
      </c>
      <c r="H11" s="14">
        <v>0.36460887235886102</v>
      </c>
      <c r="I11" s="14">
        <v>0.39548258727592001</v>
      </c>
      <c r="J11" s="14">
        <v>0.340885276842605</v>
      </c>
      <c r="K11" s="14">
        <v>0.42931003916473798</v>
      </c>
      <c r="L11" s="14">
        <v>0.35441778861838302</v>
      </c>
      <c r="M11" s="14"/>
      <c r="N11" s="14">
        <v>0.41707289115808899</v>
      </c>
      <c r="O11" s="14">
        <v>0.36798225162482601</v>
      </c>
      <c r="P11" s="14">
        <v>0.40685513684964703</v>
      </c>
      <c r="Q11" s="14">
        <v>0.317428066686684</v>
      </c>
      <c r="R11" s="14"/>
      <c r="S11" s="14">
        <v>0.37176955635148401</v>
      </c>
      <c r="T11" s="14">
        <v>0.36643388070934801</v>
      </c>
      <c r="U11" s="14">
        <v>0.4284403172165</v>
      </c>
      <c r="V11" s="14">
        <v>0.35359100563325002</v>
      </c>
      <c r="W11" s="14">
        <v>0.29427609222460099</v>
      </c>
      <c r="X11" s="14">
        <v>0.46564381756339901</v>
      </c>
      <c r="Y11" s="14">
        <v>0.40402266063862002</v>
      </c>
      <c r="Z11" s="14">
        <v>0.34943223824825398</v>
      </c>
      <c r="AA11" s="14">
        <v>0.37769475320643098</v>
      </c>
      <c r="AB11" s="14">
        <v>0.40952092988382399</v>
      </c>
      <c r="AC11" s="14">
        <v>0.23239191261962699</v>
      </c>
      <c r="AD11" s="14">
        <v>0.43305289016109699</v>
      </c>
      <c r="AE11" s="14"/>
      <c r="AF11" s="14">
        <v>0.35540815712540702</v>
      </c>
      <c r="AG11" s="14">
        <v>0.40278060749615302</v>
      </c>
      <c r="AH11" s="14">
        <v>0.42933672516503602</v>
      </c>
      <c r="AI11" s="14">
        <v>0.30086386112249502</v>
      </c>
      <c r="AJ11" s="14">
        <v>0.35405046665444301</v>
      </c>
      <c r="AK11" s="14"/>
      <c r="AL11" s="14">
        <v>0.407697893837286</v>
      </c>
      <c r="AM11" s="14">
        <v>0.39181989144041501</v>
      </c>
      <c r="AN11" s="14">
        <v>0.38458872978283598</v>
      </c>
      <c r="AO11" s="14">
        <v>0.31971333015561199</v>
      </c>
      <c r="AP11" s="14">
        <v>0.43184276657846898</v>
      </c>
      <c r="AQ11" s="14">
        <v>0.38897066200882702</v>
      </c>
      <c r="AR11" s="14"/>
      <c r="AS11" s="14">
        <v>0.364024725299604</v>
      </c>
      <c r="AT11" s="14">
        <v>0.390503449560691</v>
      </c>
      <c r="AU11" s="14">
        <v>0.34502158248609799</v>
      </c>
      <c r="AV11" s="14">
        <v>0.38615637140602399</v>
      </c>
      <c r="AW11" s="14">
        <v>0.19469311725106</v>
      </c>
      <c r="AX11" s="14"/>
      <c r="AY11" s="14">
        <v>0.51017872876703496</v>
      </c>
      <c r="AZ11" s="14">
        <v>0.52060736581131095</v>
      </c>
      <c r="BA11" s="14">
        <v>0.306243845881774</v>
      </c>
      <c r="BB11" s="14">
        <v>0.34314851714254702</v>
      </c>
      <c r="BC11" s="14">
        <v>0.41933836648837403</v>
      </c>
      <c r="BD11" s="14">
        <v>0.35529429145080499</v>
      </c>
      <c r="BE11" s="14">
        <v>0.43117287190026299</v>
      </c>
      <c r="BF11" s="14">
        <v>0.31989845937920097</v>
      </c>
      <c r="BG11" s="14">
        <v>0.339319088464199</v>
      </c>
      <c r="BH11" s="14">
        <v>0.48186079276202298</v>
      </c>
      <c r="BI11" s="14">
        <v>0.38525901444542399</v>
      </c>
      <c r="BJ11" s="14">
        <v>0.38632862751215502</v>
      </c>
      <c r="BK11" s="14">
        <v>0.50199389698502594</v>
      </c>
      <c r="BL11" s="14">
        <v>0.25567101241009099</v>
      </c>
      <c r="BM11" s="14">
        <v>0.43716330491518801</v>
      </c>
      <c r="BN11" s="14">
        <v>0.33404661648289302</v>
      </c>
      <c r="BO11" s="14"/>
      <c r="BP11" s="14">
        <v>0.36320859171036901</v>
      </c>
      <c r="BQ11" s="14">
        <v>0.42225476493911701</v>
      </c>
      <c r="BR11" s="14">
        <v>0.36813408508033502</v>
      </c>
      <c r="BS11" s="14">
        <v>0.40545220810023502</v>
      </c>
      <c r="BT11" s="14">
        <v>0.292698794214798</v>
      </c>
      <c r="BU11" s="14">
        <v>0.32846237639797798</v>
      </c>
      <c r="BV11" s="14"/>
      <c r="BW11" s="14">
        <v>0.35501697843864499</v>
      </c>
      <c r="BX11" s="14">
        <v>0.41294845685416198</v>
      </c>
      <c r="BY11" s="14">
        <v>0.34838716073934201</v>
      </c>
      <c r="BZ11" s="14">
        <v>0.37735189072681702</v>
      </c>
      <c r="CA11" s="14">
        <v>0.37789471981829198</v>
      </c>
      <c r="CB11" s="14">
        <v>0.47315791900716098</v>
      </c>
      <c r="CC11" s="14"/>
      <c r="CD11" s="14">
        <v>0.391600510553125</v>
      </c>
      <c r="CE11" s="14">
        <v>0.38525251863487697</v>
      </c>
      <c r="CF11" s="14">
        <v>0.35381330122632798</v>
      </c>
      <c r="CG11" s="14">
        <v>0.38574009996451403</v>
      </c>
      <c r="CH11" s="14"/>
      <c r="CI11" s="14">
        <v>0.31299755712989902</v>
      </c>
      <c r="CJ11" s="14">
        <v>0.38403834429550598</v>
      </c>
      <c r="CK11" s="14">
        <v>0.39995368193633601</v>
      </c>
      <c r="CL11" s="14">
        <v>0.33589316703411198</v>
      </c>
      <c r="CM11" s="14"/>
      <c r="CN11" s="14">
        <v>0.390777018002536</v>
      </c>
      <c r="CO11" s="14">
        <v>0.37760339645483898</v>
      </c>
      <c r="CP11" s="14"/>
      <c r="CQ11" s="14">
        <v>0.45277911006434501</v>
      </c>
      <c r="CR11" s="14">
        <v>0.36071598330259202</v>
      </c>
    </row>
    <row r="12" spans="2:96" x14ac:dyDescent="0.3">
      <c r="B12" s="15" t="s">
        <v>204</v>
      </c>
      <c r="C12" s="14">
        <v>0.303047410564799</v>
      </c>
      <c r="D12" s="14">
        <v>0.291371773485194</v>
      </c>
      <c r="E12" s="14">
        <v>0.31191432458797302</v>
      </c>
      <c r="F12" s="14"/>
      <c r="G12" s="14">
        <v>0.33567095830962701</v>
      </c>
      <c r="H12" s="14">
        <v>0.371174488390075</v>
      </c>
      <c r="I12" s="14">
        <v>0.26832653437951298</v>
      </c>
      <c r="J12" s="14">
        <v>0.36269570535643503</v>
      </c>
      <c r="K12" s="14">
        <v>0.23276878682823199</v>
      </c>
      <c r="L12" s="14">
        <v>0.25990736067034598</v>
      </c>
      <c r="M12" s="14"/>
      <c r="N12" s="14">
        <v>0.280096264722973</v>
      </c>
      <c r="O12" s="14">
        <v>0.31530345269920801</v>
      </c>
      <c r="P12" s="14">
        <v>0.27227353758960399</v>
      </c>
      <c r="Q12" s="14">
        <v>0.346881179507746</v>
      </c>
      <c r="R12" s="14"/>
      <c r="S12" s="14">
        <v>0.411338115849752</v>
      </c>
      <c r="T12" s="14">
        <v>0.24960995995628699</v>
      </c>
      <c r="U12" s="14">
        <v>0.23743096951229101</v>
      </c>
      <c r="V12" s="14">
        <v>0.36678001605363397</v>
      </c>
      <c r="W12" s="14">
        <v>0.32450855922953298</v>
      </c>
      <c r="X12" s="14">
        <v>0.23329107066187699</v>
      </c>
      <c r="Y12" s="14">
        <v>0.25740329508793103</v>
      </c>
      <c r="Z12" s="14">
        <v>0.233264062137573</v>
      </c>
      <c r="AA12" s="14">
        <v>0.28879213664012299</v>
      </c>
      <c r="AB12" s="14">
        <v>0.268885647076123</v>
      </c>
      <c r="AC12" s="14">
        <v>0.402040753594131</v>
      </c>
      <c r="AD12" s="14">
        <v>0.42525117124396</v>
      </c>
      <c r="AE12" s="14"/>
      <c r="AF12" s="14">
        <v>0.24065309940351801</v>
      </c>
      <c r="AG12" s="14">
        <v>0.40489507419179299</v>
      </c>
      <c r="AH12" s="14">
        <v>0.23296268537960599</v>
      </c>
      <c r="AI12" s="14">
        <v>0.241634629291997</v>
      </c>
      <c r="AJ12" s="14">
        <v>0.31005718913553099</v>
      </c>
      <c r="AK12" s="14"/>
      <c r="AL12" s="14">
        <v>0.42510995257126499</v>
      </c>
      <c r="AM12" s="14">
        <v>0.27651907828516198</v>
      </c>
      <c r="AN12" s="14">
        <v>0.27409739051017701</v>
      </c>
      <c r="AO12" s="14">
        <v>0.23140191522408199</v>
      </c>
      <c r="AP12" s="14">
        <v>0.216416155649436</v>
      </c>
      <c r="AQ12" s="14">
        <v>0.29067074225996897</v>
      </c>
      <c r="AR12" s="14"/>
      <c r="AS12" s="14">
        <v>0.28495498587632401</v>
      </c>
      <c r="AT12" s="14">
        <v>0.26665717165341102</v>
      </c>
      <c r="AU12" s="14">
        <v>0.31032762946354397</v>
      </c>
      <c r="AV12" s="14">
        <v>0.34725560664952598</v>
      </c>
      <c r="AW12" s="14">
        <v>0.61425590215149295</v>
      </c>
      <c r="AX12" s="14"/>
      <c r="AY12" s="14">
        <v>0.16618492403306201</v>
      </c>
      <c r="AZ12" s="14">
        <v>0.35510035618484298</v>
      </c>
      <c r="BA12" s="14">
        <v>0.32304261290603797</v>
      </c>
      <c r="BB12" s="14">
        <v>0.28985324792318401</v>
      </c>
      <c r="BC12" s="14">
        <v>0.32915839616957299</v>
      </c>
      <c r="BD12" s="14">
        <v>0.276921382299119</v>
      </c>
      <c r="BE12" s="14">
        <v>0.25266914902868398</v>
      </c>
      <c r="BF12" s="14">
        <v>0.36618593764033103</v>
      </c>
      <c r="BG12" s="14">
        <v>0.18979474866721299</v>
      </c>
      <c r="BH12" s="14">
        <v>0.23955258230895499</v>
      </c>
      <c r="BI12" s="14">
        <v>0.31874336259031399</v>
      </c>
      <c r="BJ12" s="14">
        <v>0.30346332064853299</v>
      </c>
      <c r="BK12" s="14">
        <v>0.194083402675607</v>
      </c>
      <c r="BL12" s="14">
        <v>0.28959440285906402</v>
      </c>
      <c r="BM12" s="14">
        <v>0.228775701774144</v>
      </c>
      <c r="BN12" s="14">
        <v>0.48159681919615599</v>
      </c>
      <c r="BO12" s="14"/>
      <c r="BP12" s="14">
        <v>0.40653561670750099</v>
      </c>
      <c r="BQ12" s="14">
        <v>0.26259411531757698</v>
      </c>
      <c r="BR12" s="14">
        <v>0.25628246496111901</v>
      </c>
      <c r="BS12" s="14">
        <v>0.26688196162879801</v>
      </c>
      <c r="BT12" s="14">
        <v>0.26910869912607899</v>
      </c>
      <c r="BU12" s="14">
        <v>0.325354177115871</v>
      </c>
      <c r="BV12" s="14"/>
      <c r="BW12" s="14">
        <v>0.30180657152711599</v>
      </c>
      <c r="BX12" s="14">
        <v>0.31951539891723202</v>
      </c>
      <c r="BY12" s="14">
        <v>0.34291980851147302</v>
      </c>
      <c r="BZ12" s="14">
        <v>0.32387088362406202</v>
      </c>
      <c r="CA12" s="14">
        <v>0.29100470391837702</v>
      </c>
      <c r="CB12" s="14">
        <v>0.15123220567086099</v>
      </c>
      <c r="CC12" s="14"/>
      <c r="CD12" s="14">
        <v>0.29503290797570197</v>
      </c>
      <c r="CE12" s="14">
        <v>0.31064094076384602</v>
      </c>
      <c r="CF12" s="14">
        <v>0.29239138947002902</v>
      </c>
      <c r="CG12" s="14">
        <v>0.32321577868785401</v>
      </c>
      <c r="CH12" s="14"/>
      <c r="CI12" s="14">
        <v>0.36359691156684798</v>
      </c>
      <c r="CJ12" s="14">
        <v>0.36173606680631698</v>
      </c>
      <c r="CK12" s="14">
        <v>0.26530199937323901</v>
      </c>
      <c r="CL12" s="14">
        <v>0.2664069862799</v>
      </c>
      <c r="CM12" s="14"/>
      <c r="CN12" s="14">
        <v>0.38961790707704003</v>
      </c>
      <c r="CO12" s="14">
        <v>0.29078261718767701</v>
      </c>
      <c r="CP12" s="14"/>
      <c r="CQ12" s="14">
        <v>0.32747019858723903</v>
      </c>
      <c r="CR12" s="14">
        <v>0.30772700409145598</v>
      </c>
    </row>
    <row r="13" spans="2:96" x14ac:dyDescent="0.3">
      <c r="B13" s="15" t="s">
        <v>92</v>
      </c>
      <c r="C13" s="20">
        <v>4.9798706122389097E-2</v>
      </c>
      <c r="D13" s="20">
        <v>3.5392795850950599E-2</v>
      </c>
      <c r="E13" s="20">
        <v>6.4156689693421406E-2</v>
      </c>
      <c r="F13" s="20"/>
      <c r="G13" s="20">
        <v>5.3671075557778399E-2</v>
      </c>
      <c r="H13" s="20">
        <v>6.4297302990885499E-2</v>
      </c>
      <c r="I13" s="20">
        <v>4.0213121173581799E-2</v>
      </c>
      <c r="J13" s="20">
        <v>3.7839834138780302E-2</v>
      </c>
      <c r="K13" s="20">
        <v>7.1624220452964196E-2</v>
      </c>
      <c r="L13" s="20">
        <v>3.7914765245069197E-2</v>
      </c>
      <c r="M13" s="20"/>
      <c r="N13" s="20">
        <v>4.2729558665470901E-2</v>
      </c>
      <c r="O13" s="20">
        <v>4.2111310810266402E-2</v>
      </c>
      <c r="P13" s="20">
        <v>4.3002825433953E-2</v>
      </c>
      <c r="Q13" s="20">
        <v>6.9958804575146194E-2</v>
      </c>
      <c r="R13" s="20"/>
      <c r="S13" s="20">
        <v>4.9432519545729602E-2</v>
      </c>
      <c r="T13" s="20">
        <v>7.6154556557017805E-2</v>
      </c>
      <c r="U13" s="20">
        <v>5.0689803200882802E-2</v>
      </c>
      <c r="V13" s="20">
        <v>1.8985847664737598E-2</v>
      </c>
      <c r="W13" s="20">
        <v>3.3254134750864597E-2</v>
      </c>
      <c r="X13" s="20">
        <v>5.7534832531733103E-2</v>
      </c>
      <c r="Y13" s="20">
        <v>7.3016361408249394E-2</v>
      </c>
      <c r="Z13" s="20">
        <v>1.8170702689217201E-2</v>
      </c>
      <c r="AA13" s="20">
        <v>5.60260682314071E-2</v>
      </c>
      <c r="AB13" s="20">
        <v>2.30038538542192E-2</v>
      </c>
      <c r="AC13" s="20">
        <v>9.8939207205433602E-2</v>
      </c>
      <c r="AD13" s="20">
        <v>0</v>
      </c>
      <c r="AE13" s="20"/>
      <c r="AF13" s="20">
        <v>5.1831282660779299E-2</v>
      </c>
      <c r="AG13" s="20">
        <v>2.64501470024931E-2</v>
      </c>
      <c r="AH13" s="20">
        <v>5.8126954682555902E-2</v>
      </c>
      <c r="AI13" s="20">
        <v>6.4473554548352602E-2</v>
      </c>
      <c r="AJ13" s="20">
        <v>3.9042434565770799E-2</v>
      </c>
      <c r="AK13" s="20"/>
      <c r="AL13" s="20">
        <v>3.5017546181710803E-2</v>
      </c>
      <c r="AM13" s="20">
        <v>4.8654052451497697E-2</v>
      </c>
      <c r="AN13" s="20">
        <v>4.8158334958419202E-2</v>
      </c>
      <c r="AO13" s="20">
        <v>5.3870343703643499E-2</v>
      </c>
      <c r="AP13" s="20">
        <v>6.5330724335985593E-2</v>
      </c>
      <c r="AQ13" s="20">
        <v>6.8595943328500594E-2</v>
      </c>
      <c r="AR13" s="20"/>
      <c r="AS13" s="20">
        <v>5.1465422018449003E-2</v>
      </c>
      <c r="AT13" s="20">
        <v>6.17979565852129E-2</v>
      </c>
      <c r="AU13" s="20">
        <v>6.1867384101486199E-2</v>
      </c>
      <c r="AV13" s="20">
        <v>3.4399166108589702E-2</v>
      </c>
      <c r="AW13" s="20">
        <v>6.7443363185386795E-2</v>
      </c>
      <c r="AX13" s="20"/>
      <c r="AY13" s="20">
        <v>0</v>
      </c>
      <c r="AZ13" s="20">
        <v>2.62358408280331E-2</v>
      </c>
      <c r="BA13" s="20">
        <v>4.2743872572285103E-2</v>
      </c>
      <c r="BB13" s="20">
        <v>5.6918569910610201E-2</v>
      </c>
      <c r="BC13" s="20">
        <v>3.6338834224097602E-2</v>
      </c>
      <c r="BD13" s="20">
        <v>7.9604479717033397E-2</v>
      </c>
      <c r="BE13" s="20">
        <v>5.7444991170175999E-2</v>
      </c>
      <c r="BF13" s="20">
        <v>3.8576417198098602E-2</v>
      </c>
      <c r="BG13" s="20">
        <v>9.1786885246730898E-2</v>
      </c>
      <c r="BH13" s="20">
        <v>1.6189850696215799E-2</v>
      </c>
      <c r="BI13" s="20">
        <v>1.9411229611188199E-2</v>
      </c>
      <c r="BJ13" s="20">
        <v>2.6495025471383601E-2</v>
      </c>
      <c r="BK13" s="20">
        <v>0.114164980967169</v>
      </c>
      <c r="BL13" s="20">
        <v>0.10213191543564</v>
      </c>
      <c r="BM13" s="20">
        <v>8.86279702816299E-2</v>
      </c>
      <c r="BN13" s="20">
        <v>1.7677855869363199E-2</v>
      </c>
      <c r="BO13" s="20"/>
      <c r="BP13" s="20">
        <v>2.3434746573966901E-2</v>
      </c>
      <c r="BQ13" s="20">
        <v>6.6210909383323496E-2</v>
      </c>
      <c r="BR13" s="20">
        <v>5.0750603792787299E-2</v>
      </c>
      <c r="BS13" s="20">
        <v>3.2844701733792801E-2</v>
      </c>
      <c r="BT13" s="20">
        <v>8.5977886215086494E-2</v>
      </c>
      <c r="BU13" s="20">
        <v>7.1458862376507504E-2</v>
      </c>
      <c r="BV13" s="20"/>
      <c r="BW13" s="20">
        <v>4.5967784117465403E-2</v>
      </c>
      <c r="BX13" s="20">
        <v>3.6074756698220599E-2</v>
      </c>
      <c r="BY13" s="20">
        <v>6.4479599641849197E-2</v>
      </c>
      <c r="BZ13" s="20">
        <v>7.2222695195548803E-2</v>
      </c>
      <c r="CA13" s="20">
        <v>6.09947975643053E-2</v>
      </c>
      <c r="CB13" s="20">
        <v>2.6444099031729399E-2</v>
      </c>
      <c r="CC13" s="20"/>
      <c r="CD13" s="20">
        <v>5.9061644188295501E-2</v>
      </c>
      <c r="CE13" s="20">
        <v>3.4130928706554202E-2</v>
      </c>
      <c r="CF13" s="20">
        <v>5.9891722363349303E-2</v>
      </c>
      <c r="CG13" s="20">
        <v>2.8671197168257001E-2</v>
      </c>
      <c r="CH13" s="20"/>
      <c r="CI13" s="20">
        <v>3.9845413499214298E-2</v>
      </c>
      <c r="CJ13" s="20">
        <v>2.9877772312400502E-2</v>
      </c>
      <c r="CK13" s="20">
        <v>5.1231082649632699E-2</v>
      </c>
      <c r="CL13" s="20">
        <v>0.14480172931393201</v>
      </c>
      <c r="CM13" s="20"/>
      <c r="CN13" s="20">
        <v>2.7870110855992E-2</v>
      </c>
      <c r="CO13" s="20">
        <v>4.9611122221854299E-2</v>
      </c>
      <c r="CP13" s="20"/>
      <c r="CQ13" s="20">
        <v>3.8556819479936298E-2</v>
      </c>
      <c r="CR13" s="20">
        <v>4.94539757336507E-2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1110</v>
      </c>
      <c r="D7" s="10">
        <v>549</v>
      </c>
      <c r="E7" s="10">
        <v>559</v>
      </c>
      <c r="F7" s="10"/>
      <c r="G7" s="10">
        <v>113</v>
      </c>
      <c r="H7" s="10">
        <v>188</v>
      </c>
      <c r="I7" s="10">
        <v>196</v>
      </c>
      <c r="J7" s="10">
        <v>184</v>
      </c>
      <c r="K7" s="10">
        <v>166</v>
      </c>
      <c r="L7" s="10">
        <v>263</v>
      </c>
      <c r="M7" s="10"/>
      <c r="N7" s="10">
        <v>327</v>
      </c>
      <c r="O7" s="10">
        <v>278</v>
      </c>
      <c r="P7" s="10">
        <v>230</v>
      </c>
      <c r="Q7" s="10">
        <v>273</v>
      </c>
      <c r="R7" s="10"/>
      <c r="S7" s="10">
        <v>153</v>
      </c>
      <c r="T7" s="10">
        <v>146</v>
      </c>
      <c r="U7" s="10">
        <v>99</v>
      </c>
      <c r="V7" s="10">
        <v>103</v>
      </c>
      <c r="W7" s="10">
        <v>77</v>
      </c>
      <c r="X7" s="10">
        <v>102</v>
      </c>
      <c r="Y7" s="10">
        <v>95</v>
      </c>
      <c r="Z7" s="10">
        <v>55</v>
      </c>
      <c r="AA7" s="10">
        <v>116</v>
      </c>
      <c r="AB7" s="10">
        <v>96</v>
      </c>
      <c r="AC7" s="10">
        <v>48</v>
      </c>
      <c r="AD7" s="10">
        <v>20</v>
      </c>
      <c r="AE7" s="10"/>
      <c r="AF7" s="10">
        <v>226</v>
      </c>
      <c r="AG7" s="10">
        <v>366</v>
      </c>
      <c r="AH7" s="10">
        <v>86</v>
      </c>
      <c r="AI7" s="10">
        <v>176</v>
      </c>
      <c r="AJ7" s="10">
        <v>50</v>
      </c>
      <c r="AK7" s="10"/>
      <c r="AL7" s="10">
        <v>266</v>
      </c>
      <c r="AM7" s="10">
        <v>216</v>
      </c>
      <c r="AN7" s="10">
        <v>100</v>
      </c>
      <c r="AO7" s="10">
        <v>266</v>
      </c>
      <c r="AP7" s="10">
        <v>62</v>
      </c>
      <c r="AQ7" s="10">
        <v>97</v>
      </c>
      <c r="AR7" s="10"/>
      <c r="AS7" s="10">
        <v>266</v>
      </c>
      <c r="AT7" s="10">
        <v>244</v>
      </c>
      <c r="AU7" s="10">
        <v>265</v>
      </c>
      <c r="AV7" s="10">
        <v>145</v>
      </c>
      <c r="AW7" s="10">
        <v>29</v>
      </c>
      <c r="AX7" s="10"/>
      <c r="AY7" s="10">
        <v>6</v>
      </c>
      <c r="AZ7" s="10">
        <v>38</v>
      </c>
      <c r="BA7" s="10">
        <v>68</v>
      </c>
      <c r="BB7" s="10">
        <v>69</v>
      </c>
      <c r="BC7" s="10">
        <v>99</v>
      </c>
      <c r="BD7" s="10">
        <v>110</v>
      </c>
      <c r="BE7" s="10">
        <v>122</v>
      </c>
      <c r="BF7" s="10">
        <v>78</v>
      </c>
      <c r="BG7" s="10">
        <v>72</v>
      </c>
      <c r="BH7" s="10">
        <v>62</v>
      </c>
      <c r="BI7" s="10">
        <v>103</v>
      </c>
      <c r="BJ7" s="10">
        <v>76</v>
      </c>
      <c r="BK7" s="10">
        <v>41</v>
      </c>
      <c r="BL7" s="10">
        <v>28</v>
      </c>
      <c r="BM7" s="10">
        <v>32</v>
      </c>
      <c r="BN7" s="10">
        <v>63</v>
      </c>
      <c r="BO7" s="10"/>
      <c r="BP7" s="10">
        <v>259</v>
      </c>
      <c r="BQ7" s="10">
        <v>310</v>
      </c>
      <c r="BR7" s="10">
        <v>147</v>
      </c>
      <c r="BS7" s="10">
        <v>211</v>
      </c>
      <c r="BT7" s="10">
        <v>125</v>
      </c>
      <c r="BU7" s="10">
        <v>57</v>
      </c>
      <c r="BV7" s="10"/>
      <c r="BW7" s="10">
        <v>467</v>
      </c>
      <c r="BX7" s="10">
        <v>249</v>
      </c>
      <c r="BY7" s="10">
        <v>74</v>
      </c>
      <c r="BZ7" s="10">
        <v>92</v>
      </c>
      <c r="CA7" s="10">
        <v>190</v>
      </c>
      <c r="CB7" s="10">
        <v>33</v>
      </c>
      <c r="CC7" s="10"/>
      <c r="CD7" s="10">
        <v>217</v>
      </c>
      <c r="CE7" s="10">
        <v>213</v>
      </c>
      <c r="CF7" s="10">
        <v>151</v>
      </c>
      <c r="CG7" s="10">
        <v>333</v>
      </c>
      <c r="CH7" s="10"/>
      <c r="CI7" s="10">
        <v>189</v>
      </c>
      <c r="CJ7" s="10">
        <v>237</v>
      </c>
      <c r="CK7" s="10">
        <v>624</v>
      </c>
      <c r="CL7" s="10">
        <v>60</v>
      </c>
      <c r="CM7" s="10"/>
      <c r="CN7" s="10">
        <v>135</v>
      </c>
      <c r="CO7" s="10">
        <v>961</v>
      </c>
      <c r="CP7" s="10"/>
      <c r="CQ7" s="10">
        <v>105</v>
      </c>
      <c r="CR7" s="10">
        <v>928</v>
      </c>
    </row>
    <row r="8" spans="2:96" ht="30" customHeight="1" x14ac:dyDescent="0.3">
      <c r="B8" s="11" t="s">
        <v>19</v>
      </c>
      <c r="C8" s="11">
        <v>1106</v>
      </c>
      <c r="D8" s="11">
        <v>547</v>
      </c>
      <c r="E8" s="11">
        <v>556</v>
      </c>
      <c r="F8" s="11"/>
      <c r="G8" s="11">
        <v>139</v>
      </c>
      <c r="H8" s="11">
        <v>195</v>
      </c>
      <c r="I8" s="11">
        <v>196</v>
      </c>
      <c r="J8" s="11">
        <v>177</v>
      </c>
      <c r="K8" s="11">
        <v>159</v>
      </c>
      <c r="L8" s="11">
        <v>240</v>
      </c>
      <c r="M8" s="11"/>
      <c r="N8" s="11">
        <v>325</v>
      </c>
      <c r="O8" s="11">
        <v>295</v>
      </c>
      <c r="P8" s="11">
        <v>225</v>
      </c>
      <c r="Q8" s="11">
        <v>259</v>
      </c>
      <c r="R8" s="11"/>
      <c r="S8" s="11">
        <v>157</v>
      </c>
      <c r="T8" s="11">
        <v>140</v>
      </c>
      <c r="U8" s="11">
        <v>93</v>
      </c>
      <c r="V8" s="11">
        <v>100</v>
      </c>
      <c r="W8" s="11">
        <v>75</v>
      </c>
      <c r="X8" s="11">
        <v>103</v>
      </c>
      <c r="Y8" s="11">
        <v>88</v>
      </c>
      <c r="Z8" s="11">
        <v>53</v>
      </c>
      <c r="AA8" s="11">
        <v>120</v>
      </c>
      <c r="AB8" s="11">
        <v>98</v>
      </c>
      <c r="AC8" s="11">
        <v>54</v>
      </c>
      <c r="AD8" s="11">
        <v>27</v>
      </c>
      <c r="AE8" s="11"/>
      <c r="AF8" s="11">
        <v>218</v>
      </c>
      <c r="AG8" s="11">
        <v>372</v>
      </c>
      <c r="AH8" s="11">
        <v>85</v>
      </c>
      <c r="AI8" s="11">
        <v>167</v>
      </c>
      <c r="AJ8" s="11">
        <v>49</v>
      </c>
      <c r="AK8" s="11"/>
      <c r="AL8" s="11">
        <v>276</v>
      </c>
      <c r="AM8" s="11">
        <v>211</v>
      </c>
      <c r="AN8" s="11">
        <v>100</v>
      </c>
      <c r="AO8" s="11">
        <v>255</v>
      </c>
      <c r="AP8" s="11">
        <v>62</v>
      </c>
      <c r="AQ8" s="11">
        <v>95</v>
      </c>
      <c r="AR8" s="11"/>
      <c r="AS8" s="11">
        <v>257</v>
      </c>
      <c r="AT8" s="11">
        <v>245</v>
      </c>
      <c r="AU8" s="11">
        <v>266</v>
      </c>
      <c r="AV8" s="11">
        <v>148</v>
      </c>
      <c r="AW8" s="11">
        <v>31</v>
      </c>
      <c r="AX8" s="11"/>
      <c r="AY8" s="11">
        <v>6</v>
      </c>
      <c r="AZ8" s="11">
        <v>37</v>
      </c>
      <c r="BA8" s="11">
        <v>66</v>
      </c>
      <c r="BB8" s="11">
        <v>68</v>
      </c>
      <c r="BC8" s="11">
        <v>100</v>
      </c>
      <c r="BD8" s="11">
        <v>111</v>
      </c>
      <c r="BE8" s="11">
        <v>122</v>
      </c>
      <c r="BF8" s="11">
        <v>80</v>
      </c>
      <c r="BG8" s="11">
        <v>71</v>
      </c>
      <c r="BH8" s="11">
        <v>60</v>
      </c>
      <c r="BI8" s="11">
        <v>103</v>
      </c>
      <c r="BJ8" s="11">
        <v>76</v>
      </c>
      <c r="BK8" s="11">
        <v>40</v>
      </c>
      <c r="BL8" s="11">
        <v>28</v>
      </c>
      <c r="BM8" s="11">
        <v>33</v>
      </c>
      <c r="BN8" s="11">
        <v>65</v>
      </c>
      <c r="BO8" s="11"/>
      <c r="BP8" s="11">
        <v>273</v>
      </c>
      <c r="BQ8" s="11">
        <v>304</v>
      </c>
      <c r="BR8" s="11">
        <v>145</v>
      </c>
      <c r="BS8" s="11">
        <v>205</v>
      </c>
      <c r="BT8" s="11">
        <v>121</v>
      </c>
      <c r="BU8" s="11">
        <v>56</v>
      </c>
      <c r="BV8" s="11"/>
      <c r="BW8" s="11">
        <v>450</v>
      </c>
      <c r="BX8" s="11">
        <v>253</v>
      </c>
      <c r="BY8" s="11">
        <v>75</v>
      </c>
      <c r="BZ8" s="11">
        <v>92</v>
      </c>
      <c r="CA8" s="11">
        <v>195</v>
      </c>
      <c r="CB8" s="11">
        <v>37</v>
      </c>
      <c r="CC8" s="11"/>
      <c r="CD8" s="11">
        <v>232</v>
      </c>
      <c r="CE8" s="11">
        <v>213</v>
      </c>
      <c r="CF8" s="11">
        <v>146</v>
      </c>
      <c r="CG8" s="11">
        <v>328</v>
      </c>
      <c r="CH8" s="11"/>
      <c r="CI8" s="11">
        <v>193</v>
      </c>
      <c r="CJ8" s="11">
        <v>235</v>
      </c>
      <c r="CK8" s="11">
        <v>617</v>
      </c>
      <c r="CL8" s="11">
        <v>60</v>
      </c>
      <c r="CM8" s="11"/>
      <c r="CN8" s="11">
        <v>139</v>
      </c>
      <c r="CO8" s="11">
        <v>952</v>
      </c>
      <c r="CP8" s="11"/>
      <c r="CQ8" s="11">
        <v>111</v>
      </c>
      <c r="CR8" s="11">
        <v>918</v>
      </c>
    </row>
    <row r="9" spans="2:96" x14ac:dyDescent="0.3">
      <c r="B9" s="15" t="s">
        <v>201</v>
      </c>
      <c r="C9" s="14">
        <v>7.6244356090405696E-2</v>
      </c>
      <c r="D9" s="14">
        <v>8.24256727739658E-2</v>
      </c>
      <c r="E9" s="14">
        <v>7.0450305202262198E-2</v>
      </c>
      <c r="F9" s="14"/>
      <c r="G9" s="14">
        <v>4.0721573764082301E-2</v>
      </c>
      <c r="H9" s="14">
        <v>5.6247982751098199E-2</v>
      </c>
      <c r="I9" s="14">
        <v>9.3473738094495204E-2</v>
      </c>
      <c r="J9" s="14">
        <v>8.1375542246311702E-2</v>
      </c>
      <c r="K9" s="14">
        <v>0.111043987775384</v>
      </c>
      <c r="L9" s="14">
        <v>7.2100254776056E-2</v>
      </c>
      <c r="M9" s="14"/>
      <c r="N9" s="14">
        <v>8.3375560207366597E-2</v>
      </c>
      <c r="O9" s="14">
        <v>6.0357298303976098E-2</v>
      </c>
      <c r="P9" s="14">
        <v>8.0147111942867694E-2</v>
      </c>
      <c r="Q9" s="14">
        <v>8.2577809775215102E-2</v>
      </c>
      <c r="R9" s="14"/>
      <c r="S9" s="14">
        <v>4.7637435836510603E-2</v>
      </c>
      <c r="T9" s="14">
        <v>0.13656745128723199</v>
      </c>
      <c r="U9" s="14">
        <v>9.6895920588202806E-3</v>
      </c>
      <c r="V9" s="14">
        <v>6.7203081907452403E-2</v>
      </c>
      <c r="W9" s="14">
        <v>7.8771064172280497E-2</v>
      </c>
      <c r="X9" s="14">
        <v>0.11151574443554001</v>
      </c>
      <c r="Y9" s="14">
        <v>0.10327812387214801</v>
      </c>
      <c r="Z9" s="14">
        <v>0.11275414718729999</v>
      </c>
      <c r="AA9" s="14">
        <v>8.0835101417460101E-2</v>
      </c>
      <c r="AB9" s="14">
        <v>7.1258105638477801E-2</v>
      </c>
      <c r="AC9" s="14">
        <v>1.9345727828774601E-2</v>
      </c>
      <c r="AD9" s="14">
        <v>0</v>
      </c>
      <c r="AE9" s="14"/>
      <c r="AF9" s="14">
        <v>0.10879379552328</v>
      </c>
      <c r="AG9" s="14">
        <v>3.6726962646891799E-2</v>
      </c>
      <c r="AH9" s="14">
        <v>4.3927858768216803E-2</v>
      </c>
      <c r="AI9" s="14">
        <v>0.16189149137092801</v>
      </c>
      <c r="AJ9" s="14">
        <v>0.13627800946827401</v>
      </c>
      <c r="AK9" s="14"/>
      <c r="AL9" s="14">
        <v>3.1982120097592402E-2</v>
      </c>
      <c r="AM9" s="14">
        <v>8.4694742462970998E-2</v>
      </c>
      <c r="AN9" s="14">
        <v>6.7450421569225205E-2</v>
      </c>
      <c r="AO9" s="14">
        <v>0.146996967562635</v>
      </c>
      <c r="AP9" s="14">
        <v>8.0132126029450496E-2</v>
      </c>
      <c r="AQ9" s="14">
        <v>1.94174653860722E-2</v>
      </c>
      <c r="AR9" s="14"/>
      <c r="AS9" s="14">
        <v>9.8699347147578498E-2</v>
      </c>
      <c r="AT9" s="14">
        <v>9.1913938298036194E-2</v>
      </c>
      <c r="AU9" s="14">
        <v>7.6326718892847104E-2</v>
      </c>
      <c r="AV9" s="14">
        <v>3.36107410478617E-2</v>
      </c>
      <c r="AW9" s="14">
        <v>2.9666489108518899E-2</v>
      </c>
      <c r="AX9" s="14"/>
      <c r="AY9" s="14">
        <v>0.16047331146060301</v>
      </c>
      <c r="AZ9" s="14">
        <v>7.5331439960189303E-2</v>
      </c>
      <c r="BA9" s="14">
        <v>4.2724015591633899E-2</v>
      </c>
      <c r="BB9" s="14">
        <v>9.3324247379825101E-2</v>
      </c>
      <c r="BC9" s="14">
        <v>4.0327250398024601E-2</v>
      </c>
      <c r="BD9" s="14">
        <v>7.7921364817835098E-2</v>
      </c>
      <c r="BE9" s="14">
        <v>9.8979213952654299E-2</v>
      </c>
      <c r="BF9" s="14">
        <v>5.9433494492820697E-2</v>
      </c>
      <c r="BG9" s="14">
        <v>0.12292753979938401</v>
      </c>
      <c r="BH9" s="14">
        <v>4.9837720914898902E-2</v>
      </c>
      <c r="BI9" s="14">
        <v>7.4216692695266095E-2</v>
      </c>
      <c r="BJ9" s="14">
        <v>7.4319360140035401E-2</v>
      </c>
      <c r="BK9" s="14">
        <v>7.0957187598113397E-2</v>
      </c>
      <c r="BL9" s="14">
        <v>3.0981529778549299E-2</v>
      </c>
      <c r="BM9" s="14">
        <v>0.11999309437139601</v>
      </c>
      <c r="BN9" s="14">
        <v>5.8253149484361499E-2</v>
      </c>
      <c r="BO9" s="14"/>
      <c r="BP9" s="14">
        <v>5.6982427281803798E-2</v>
      </c>
      <c r="BQ9" s="14">
        <v>7.1530187822980804E-2</v>
      </c>
      <c r="BR9" s="14">
        <v>7.9438938847157498E-2</v>
      </c>
      <c r="BS9" s="14">
        <v>9.1889244864729894E-2</v>
      </c>
      <c r="BT9" s="14">
        <v>0.107573211853453</v>
      </c>
      <c r="BU9" s="14">
        <v>6.4506391938816701E-2</v>
      </c>
      <c r="BV9" s="14"/>
      <c r="BW9" s="14">
        <v>8.5008941475148106E-2</v>
      </c>
      <c r="BX9" s="14">
        <v>6.01516333666638E-2</v>
      </c>
      <c r="BY9" s="14">
        <v>7.7038661605515493E-2</v>
      </c>
      <c r="BZ9" s="14">
        <v>6.2369727397467101E-2</v>
      </c>
      <c r="CA9" s="14">
        <v>7.9180796623201002E-2</v>
      </c>
      <c r="CB9" s="14">
        <v>0.106650233551238</v>
      </c>
      <c r="CC9" s="14"/>
      <c r="CD9" s="14">
        <v>6.43518833741068E-2</v>
      </c>
      <c r="CE9" s="14">
        <v>8.0488912177875793E-2</v>
      </c>
      <c r="CF9" s="14">
        <v>0.103109932921907</v>
      </c>
      <c r="CG9" s="14">
        <v>7.0746596572416595E-2</v>
      </c>
      <c r="CH9" s="14"/>
      <c r="CI9" s="14">
        <v>6.9560555500344401E-2</v>
      </c>
      <c r="CJ9" s="14">
        <v>6.4270270251241907E-2</v>
      </c>
      <c r="CK9" s="14">
        <v>8.2673861576574803E-2</v>
      </c>
      <c r="CL9" s="14">
        <v>7.8555279325126501E-2</v>
      </c>
      <c r="CM9" s="14"/>
      <c r="CN9" s="14">
        <v>7.5492761226452806E-2</v>
      </c>
      <c r="CO9" s="14">
        <v>7.6486779652663206E-2</v>
      </c>
      <c r="CP9" s="14"/>
      <c r="CQ9" s="14">
        <v>2.6132772324295499E-2</v>
      </c>
      <c r="CR9" s="14">
        <v>8.4553799719950598E-2</v>
      </c>
    </row>
    <row r="10" spans="2:96" x14ac:dyDescent="0.3">
      <c r="B10" s="15" t="s">
        <v>202</v>
      </c>
      <c r="C10" s="14">
        <v>0.205386549677396</v>
      </c>
      <c r="D10" s="14">
        <v>0.21215078100632301</v>
      </c>
      <c r="E10" s="14">
        <v>0.19950424446579801</v>
      </c>
      <c r="F10" s="14"/>
      <c r="G10" s="14">
        <v>0.17772105317154199</v>
      </c>
      <c r="H10" s="14">
        <v>0.13028185581669599</v>
      </c>
      <c r="I10" s="14">
        <v>0.22873663060379801</v>
      </c>
      <c r="J10" s="14">
        <v>0.196368896702586</v>
      </c>
      <c r="K10" s="14">
        <v>0.19569902148703</v>
      </c>
      <c r="L10" s="14">
        <v>0.276378563751561</v>
      </c>
      <c r="M10" s="14"/>
      <c r="N10" s="14">
        <v>0.19025336259849199</v>
      </c>
      <c r="O10" s="14">
        <v>0.22477928206096201</v>
      </c>
      <c r="P10" s="14">
        <v>0.20531881831305299</v>
      </c>
      <c r="Q10" s="14">
        <v>0.20034801145703601</v>
      </c>
      <c r="R10" s="14"/>
      <c r="S10" s="14">
        <v>0.13568327359886401</v>
      </c>
      <c r="T10" s="14">
        <v>0.21081830217443401</v>
      </c>
      <c r="U10" s="14">
        <v>0.217519726474453</v>
      </c>
      <c r="V10" s="14">
        <v>0.17035609393494899</v>
      </c>
      <c r="W10" s="14">
        <v>0.24995048076510701</v>
      </c>
      <c r="X10" s="14">
        <v>0.16763309843770399</v>
      </c>
      <c r="Y10" s="14">
        <v>0.19198117243780399</v>
      </c>
      <c r="Z10" s="14">
        <v>0.28632567781116097</v>
      </c>
      <c r="AA10" s="14">
        <v>0.20877748001499299</v>
      </c>
      <c r="AB10" s="14">
        <v>0.25973149546423402</v>
      </c>
      <c r="AC10" s="14">
        <v>0.34048120744225002</v>
      </c>
      <c r="AD10" s="14">
        <v>9.1011176475148198E-2</v>
      </c>
      <c r="AE10" s="14"/>
      <c r="AF10" s="14">
        <v>0.25798471695393999</v>
      </c>
      <c r="AG10" s="14">
        <v>0.16076323686177801</v>
      </c>
      <c r="AH10" s="14">
        <v>0.18007954056474901</v>
      </c>
      <c r="AI10" s="14">
        <v>0.2013564701668</v>
      </c>
      <c r="AJ10" s="14">
        <v>0.17812354670091601</v>
      </c>
      <c r="AK10" s="14"/>
      <c r="AL10" s="14">
        <v>0.12172688760164101</v>
      </c>
      <c r="AM10" s="14">
        <v>0.216262157666856</v>
      </c>
      <c r="AN10" s="14">
        <v>0.22494328527757601</v>
      </c>
      <c r="AO10" s="14">
        <v>0.23995585295634</v>
      </c>
      <c r="AP10" s="14">
        <v>0.31440091034918699</v>
      </c>
      <c r="AQ10" s="14">
        <v>0.230422324679388</v>
      </c>
      <c r="AR10" s="14"/>
      <c r="AS10" s="14">
        <v>0.20857967371455199</v>
      </c>
      <c r="AT10" s="14">
        <v>0.229788661955452</v>
      </c>
      <c r="AU10" s="14">
        <v>0.22985902175166101</v>
      </c>
      <c r="AV10" s="14">
        <v>0.16089613167796199</v>
      </c>
      <c r="AW10" s="14">
        <v>3.27969748991261E-2</v>
      </c>
      <c r="AX10" s="14"/>
      <c r="AY10" s="14">
        <v>0.16618492403306201</v>
      </c>
      <c r="AZ10" s="14">
        <v>0.11942421943088299</v>
      </c>
      <c r="BA10" s="14">
        <v>0.20400391116022701</v>
      </c>
      <c r="BB10" s="14">
        <v>0.27216178669052499</v>
      </c>
      <c r="BC10" s="14">
        <v>0.251477556850836</v>
      </c>
      <c r="BD10" s="14">
        <v>0.18481689068281101</v>
      </c>
      <c r="BE10" s="14">
        <v>0.18383142352200399</v>
      </c>
      <c r="BF10" s="14">
        <v>0.19899182319545</v>
      </c>
      <c r="BG10" s="14">
        <v>0.25997514777258302</v>
      </c>
      <c r="BH10" s="14">
        <v>0.27545577884583999</v>
      </c>
      <c r="BI10" s="14">
        <v>0.23113437911860099</v>
      </c>
      <c r="BJ10" s="14">
        <v>0.19110323859415601</v>
      </c>
      <c r="BK10" s="14">
        <v>0.22219156211545299</v>
      </c>
      <c r="BL10" s="14">
        <v>0.19395808032703901</v>
      </c>
      <c r="BM10" s="14">
        <v>0.154222108140388</v>
      </c>
      <c r="BN10" s="14">
        <v>0.105489635488436</v>
      </c>
      <c r="BO10" s="14"/>
      <c r="BP10" s="14">
        <v>0.13220448864485401</v>
      </c>
      <c r="BQ10" s="14">
        <v>0.21035645305219899</v>
      </c>
      <c r="BR10" s="14">
        <v>0.26436635312879198</v>
      </c>
      <c r="BS10" s="14">
        <v>0.20677457615634101</v>
      </c>
      <c r="BT10" s="14">
        <v>0.28364288980902502</v>
      </c>
      <c r="BU10" s="14">
        <v>0.21333667530098299</v>
      </c>
      <c r="BV10" s="14"/>
      <c r="BW10" s="14">
        <v>0.22116208339464399</v>
      </c>
      <c r="BX10" s="14">
        <v>0.20331745173851301</v>
      </c>
      <c r="BY10" s="14">
        <v>0.21163149170222101</v>
      </c>
      <c r="BZ10" s="14">
        <v>0.168996278378552</v>
      </c>
      <c r="CA10" s="14">
        <v>0.183482774909875</v>
      </c>
      <c r="CB10" s="14">
        <v>0.246879432332963</v>
      </c>
      <c r="CC10" s="14"/>
      <c r="CD10" s="14">
        <v>0.19844279272983401</v>
      </c>
      <c r="CE10" s="14">
        <v>0.21665431770701099</v>
      </c>
      <c r="CF10" s="14">
        <v>0.168619759091787</v>
      </c>
      <c r="CG10" s="14">
        <v>0.20530827013075201</v>
      </c>
      <c r="CH10" s="14"/>
      <c r="CI10" s="14">
        <v>0.21004978626000201</v>
      </c>
      <c r="CJ10" s="14">
        <v>0.16498996099308</v>
      </c>
      <c r="CK10" s="14">
        <v>0.221986975169888</v>
      </c>
      <c r="CL10" s="14">
        <v>0.17802646068255701</v>
      </c>
      <c r="CM10" s="14"/>
      <c r="CN10" s="14">
        <v>0.169064336425509</v>
      </c>
      <c r="CO10" s="14">
        <v>0.212173163183841</v>
      </c>
      <c r="CP10" s="14"/>
      <c r="CQ10" s="14">
        <v>0.14628512270538399</v>
      </c>
      <c r="CR10" s="14">
        <v>0.21132419845606601</v>
      </c>
    </row>
    <row r="11" spans="2:96" x14ac:dyDescent="0.3">
      <c r="B11" s="15" t="s">
        <v>203</v>
      </c>
      <c r="C11" s="14">
        <v>0.377377204763577</v>
      </c>
      <c r="D11" s="14">
        <v>0.40784477287480397</v>
      </c>
      <c r="E11" s="14">
        <v>0.34882436088820701</v>
      </c>
      <c r="F11" s="14"/>
      <c r="G11" s="14">
        <v>0.46246107873515302</v>
      </c>
      <c r="H11" s="14">
        <v>0.39141045092377102</v>
      </c>
      <c r="I11" s="14">
        <v>0.38449943554530303</v>
      </c>
      <c r="J11" s="14">
        <v>0.36031292534805898</v>
      </c>
      <c r="K11" s="14">
        <v>0.37546054690050401</v>
      </c>
      <c r="L11" s="14">
        <v>0.324874753673282</v>
      </c>
      <c r="M11" s="14"/>
      <c r="N11" s="14">
        <v>0.42338482078645001</v>
      </c>
      <c r="O11" s="14">
        <v>0.362828239138271</v>
      </c>
      <c r="P11" s="14">
        <v>0.37413797663697401</v>
      </c>
      <c r="Q11" s="14">
        <v>0.341651619734679</v>
      </c>
      <c r="R11" s="14"/>
      <c r="S11" s="14">
        <v>0.41121099077949602</v>
      </c>
      <c r="T11" s="14">
        <v>0.35044686948853399</v>
      </c>
      <c r="U11" s="14">
        <v>0.43803457960733899</v>
      </c>
      <c r="V11" s="14">
        <v>0.37625994968336102</v>
      </c>
      <c r="W11" s="14">
        <v>0.311979999008068</v>
      </c>
      <c r="X11" s="14">
        <v>0.38308579160629802</v>
      </c>
      <c r="Y11" s="14">
        <v>0.35053797744451198</v>
      </c>
      <c r="Z11" s="14">
        <v>0.42190524815504699</v>
      </c>
      <c r="AA11" s="14">
        <v>0.369798935672285</v>
      </c>
      <c r="AB11" s="14">
        <v>0.41122570859531399</v>
      </c>
      <c r="AC11" s="14">
        <v>0.27389580639682998</v>
      </c>
      <c r="AD11" s="14">
        <v>0.39244524297146</v>
      </c>
      <c r="AE11" s="14"/>
      <c r="AF11" s="14">
        <v>0.32006440158487298</v>
      </c>
      <c r="AG11" s="14">
        <v>0.418868390188883</v>
      </c>
      <c r="AH11" s="14">
        <v>0.42510539330721198</v>
      </c>
      <c r="AI11" s="14">
        <v>0.33132613031542901</v>
      </c>
      <c r="AJ11" s="14">
        <v>0.252175382819609</v>
      </c>
      <c r="AK11" s="14"/>
      <c r="AL11" s="14">
        <v>0.453549970967284</v>
      </c>
      <c r="AM11" s="14">
        <v>0.33854365333629799</v>
      </c>
      <c r="AN11" s="14">
        <v>0.42963841675099901</v>
      </c>
      <c r="AO11" s="14">
        <v>0.32538163611236598</v>
      </c>
      <c r="AP11" s="14">
        <v>0.32315537490359197</v>
      </c>
      <c r="AQ11" s="14">
        <v>0.37630744127628901</v>
      </c>
      <c r="AR11" s="14"/>
      <c r="AS11" s="14">
        <v>0.34999642240402001</v>
      </c>
      <c r="AT11" s="14">
        <v>0.380774490517164</v>
      </c>
      <c r="AU11" s="14">
        <v>0.33638047709837399</v>
      </c>
      <c r="AV11" s="14">
        <v>0.43908998288114998</v>
      </c>
      <c r="AW11" s="14">
        <v>0.34717121045190402</v>
      </c>
      <c r="AX11" s="14"/>
      <c r="AY11" s="14">
        <v>0.67334176450633398</v>
      </c>
      <c r="AZ11" s="14">
        <v>0.41715274057729401</v>
      </c>
      <c r="BA11" s="14">
        <v>0.35311897146846</v>
      </c>
      <c r="BB11" s="14">
        <v>0.28082247969837298</v>
      </c>
      <c r="BC11" s="14">
        <v>0.36083707343877702</v>
      </c>
      <c r="BD11" s="14">
        <v>0.31693889618660098</v>
      </c>
      <c r="BE11" s="14">
        <v>0.38423742016590101</v>
      </c>
      <c r="BF11" s="14">
        <v>0.46302381013570099</v>
      </c>
      <c r="BG11" s="14">
        <v>0.35858050770253702</v>
      </c>
      <c r="BH11" s="14">
        <v>0.38883731006262101</v>
      </c>
      <c r="BI11" s="14">
        <v>0.33412035779819899</v>
      </c>
      <c r="BJ11" s="14">
        <v>0.429517237670406</v>
      </c>
      <c r="BK11" s="14">
        <v>0.43376300092571601</v>
      </c>
      <c r="BL11" s="14">
        <v>0.56276468538636204</v>
      </c>
      <c r="BM11" s="14">
        <v>0.43854468425457799</v>
      </c>
      <c r="BN11" s="14">
        <v>0.43255642299557501</v>
      </c>
      <c r="BO11" s="14"/>
      <c r="BP11" s="14">
        <v>0.419555862808209</v>
      </c>
      <c r="BQ11" s="14">
        <v>0.376603138724875</v>
      </c>
      <c r="BR11" s="14">
        <v>0.36229696619753998</v>
      </c>
      <c r="BS11" s="14">
        <v>0.418130265927738</v>
      </c>
      <c r="BT11" s="14">
        <v>0.24564596765237301</v>
      </c>
      <c r="BU11" s="14">
        <v>0.36296425183519798</v>
      </c>
      <c r="BV11" s="14"/>
      <c r="BW11" s="14">
        <v>0.34370300498179601</v>
      </c>
      <c r="BX11" s="14">
        <v>0.42162098282218302</v>
      </c>
      <c r="BY11" s="14">
        <v>0.27223727320679603</v>
      </c>
      <c r="BZ11" s="14">
        <v>0.41962223468953502</v>
      </c>
      <c r="CA11" s="14">
        <v>0.41452942558918299</v>
      </c>
      <c r="CB11" s="14">
        <v>0.39624519194199298</v>
      </c>
      <c r="CC11" s="14"/>
      <c r="CD11" s="14">
        <v>0.37943618821736502</v>
      </c>
      <c r="CE11" s="14">
        <v>0.40627969211491799</v>
      </c>
      <c r="CF11" s="14">
        <v>0.41550055626673299</v>
      </c>
      <c r="CG11" s="14">
        <v>0.368006437256511</v>
      </c>
      <c r="CH11" s="14"/>
      <c r="CI11" s="14">
        <v>0.37006926293590198</v>
      </c>
      <c r="CJ11" s="14">
        <v>0.34425081951032299</v>
      </c>
      <c r="CK11" s="14">
        <v>0.39672194046433801</v>
      </c>
      <c r="CL11" s="14">
        <v>0.33193880539506898</v>
      </c>
      <c r="CM11" s="14"/>
      <c r="CN11" s="14">
        <v>0.360735404980703</v>
      </c>
      <c r="CO11" s="14">
        <v>0.382411518307539</v>
      </c>
      <c r="CP11" s="14"/>
      <c r="CQ11" s="14">
        <v>0.43102738432998</v>
      </c>
      <c r="CR11" s="14">
        <v>0.37392293860640402</v>
      </c>
    </row>
    <row r="12" spans="2:96" x14ac:dyDescent="0.3">
      <c r="B12" s="15" t="s">
        <v>204</v>
      </c>
      <c r="C12" s="14">
        <v>0.29311559509559798</v>
      </c>
      <c r="D12" s="14">
        <v>0.26131161814394499</v>
      </c>
      <c r="E12" s="14">
        <v>0.321745180272</v>
      </c>
      <c r="F12" s="14"/>
      <c r="G12" s="14">
        <v>0.27943628860894099</v>
      </c>
      <c r="H12" s="14">
        <v>0.38559914238547099</v>
      </c>
      <c r="I12" s="14">
        <v>0.26620519306767099</v>
      </c>
      <c r="J12" s="14">
        <v>0.31806852098753702</v>
      </c>
      <c r="K12" s="14">
        <v>0.22049200679459799</v>
      </c>
      <c r="L12" s="14">
        <v>0.27769966961284298</v>
      </c>
      <c r="M12" s="14"/>
      <c r="N12" s="14">
        <v>0.262756680538765</v>
      </c>
      <c r="O12" s="14">
        <v>0.30859484490169198</v>
      </c>
      <c r="P12" s="14">
        <v>0.29087805858038301</v>
      </c>
      <c r="Q12" s="14">
        <v>0.31771950759319101</v>
      </c>
      <c r="R12" s="14"/>
      <c r="S12" s="14">
        <v>0.364004598659254</v>
      </c>
      <c r="T12" s="14">
        <v>0.24666200709344499</v>
      </c>
      <c r="U12" s="14">
        <v>0.27463591456942699</v>
      </c>
      <c r="V12" s="14">
        <v>0.34917917331892001</v>
      </c>
      <c r="W12" s="14">
        <v>0.33596124676703198</v>
      </c>
      <c r="X12" s="14">
        <v>0.24282088664929799</v>
      </c>
      <c r="Y12" s="14">
        <v>0.29083809420656798</v>
      </c>
      <c r="Z12" s="14">
        <v>0.17901492684649201</v>
      </c>
      <c r="AA12" s="14">
        <v>0.28502865018566997</v>
      </c>
      <c r="AB12" s="14">
        <v>0.24791402942933599</v>
      </c>
      <c r="AC12" s="14">
        <v>0.32753136995877702</v>
      </c>
      <c r="AD12" s="14">
        <v>0.41721351890899899</v>
      </c>
      <c r="AE12" s="14"/>
      <c r="AF12" s="14">
        <v>0.25059748019135197</v>
      </c>
      <c r="AG12" s="14">
        <v>0.36315723502828501</v>
      </c>
      <c r="AH12" s="14">
        <v>0.28233716625407301</v>
      </c>
      <c r="AI12" s="14">
        <v>0.24226056490308301</v>
      </c>
      <c r="AJ12" s="14">
        <v>0.355532184543562</v>
      </c>
      <c r="AK12" s="14"/>
      <c r="AL12" s="14">
        <v>0.36778999056746597</v>
      </c>
      <c r="AM12" s="14">
        <v>0.30101507430781099</v>
      </c>
      <c r="AN12" s="14">
        <v>0.230546096111855</v>
      </c>
      <c r="AO12" s="14">
        <v>0.23514405539383301</v>
      </c>
      <c r="AP12" s="14">
        <v>0.23620211936056301</v>
      </c>
      <c r="AQ12" s="14">
        <v>0.29984148105172298</v>
      </c>
      <c r="AR12" s="14"/>
      <c r="AS12" s="14">
        <v>0.28739456001212399</v>
      </c>
      <c r="AT12" s="14">
        <v>0.246969643355996</v>
      </c>
      <c r="AU12" s="14">
        <v>0.30050189393907401</v>
      </c>
      <c r="AV12" s="14">
        <v>0.34031993335350502</v>
      </c>
      <c r="AW12" s="14">
        <v>0.52891098150952998</v>
      </c>
      <c r="AX12" s="14"/>
      <c r="AY12" s="14">
        <v>0</v>
      </c>
      <c r="AZ12" s="14">
        <v>0.38809160003163401</v>
      </c>
      <c r="BA12" s="14">
        <v>0.32716278380488201</v>
      </c>
      <c r="BB12" s="14">
        <v>0.325138544221656</v>
      </c>
      <c r="BC12" s="14">
        <v>0.30130472892479199</v>
      </c>
      <c r="BD12" s="14">
        <v>0.327818037032994</v>
      </c>
      <c r="BE12" s="14">
        <v>0.30866752177362899</v>
      </c>
      <c r="BF12" s="14">
        <v>0.22959651813177201</v>
      </c>
      <c r="BG12" s="14">
        <v>0.218901005480166</v>
      </c>
      <c r="BH12" s="14">
        <v>0.254524221361765</v>
      </c>
      <c r="BI12" s="14">
        <v>0.30013991504530702</v>
      </c>
      <c r="BJ12" s="14">
        <v>0.27856513812401901</v>
      </c>
      <c r="BK12" s="14">
        <v>0.14616283945740799</v>
      </c>
      <c r="BL12" s="14">
        <v>0.15012739811634601</v>
      </c>
      <c r="BM12" s="14">
        <v>0.20007855152564</v>
      </c>
      <c r="BN12" s="14">
        <v>0.40370079203162701</v>
      </c>
      <c r="BO12" s="14"/>
      <c r="BP12" s="14">
        <v>0.380736190899639</v>
      </c>
      <c r="BQ12" s="14">
        <v>0.27422081726134301</v>
      </c>
      <c r="BR12" s="14">
        <v>0.24970063940534501</v>
      </c>
      <c r="BS12" s="14">
        <v>0.24442981110025699</v>
      </c>
      <c r="BT12" s="14">
        <v>0.26264588387964</v>
      </c>
      <c r="BU12" s="14">
        <v>0.30485054152622298</v>
      </c>
      <c r="BV12" s="14"/>
      <c r="BW12" s="14">
        <v>0.29421568770906997</v>
      </c>
      <c r="BX12" s="14">
        <v>0.26552006983433302</v>
      </c>
      <c r="BY12" s="14">
        <v>0.37362188502927401</v>
      </c>
      <c r="BZ12" s="14">
        <v>0.32780106729146402</v>
      </c>
      <c r="CA12" s="14">
        <v>0.287314371479578</v>
      </c>
      <c r="CB12" s="14">
        <v>0.208764493283181</v>
      </c>
      <c r="CC12" s="14"/>
      <c r="CD12" s="14">
        <v>0.32093861094923298</v>
      </c>
      <c r="CE12" s="14">
        <v>0.26236077330369001</v>
      </c>
      <c r="CF12" s="14">
        <v>0.27926432451130101</v>
      </c>
      <c r="CG12" s="14">
        <v>0.31780355331909099</v>
      </c>
      <c r="CH12" s="14"/>
      <c r="CI12" s="14">
        <v>0.28847520850039798</v>
      </c>
      <c r="CJ12" s="14">
        <v>0.40142027092631599</v>
      </c>
      <c r="CK12" s="14">
        <v>0.25254468059780599</v>
      </c>
      <c r="CL12" s="14">
        <v>0.30093259611294898</v>
      </c>
      <c r="CM12" s="14"/>
      <c r="CN12" s="14">
        <v>0.36474897121264199</v>
      </c>
      <c r="CO12" s="14">
        <v>0.28185649284432901</v>
      </c>
      <c r="CP12" s="14"/>
      <c r="CQ12" s="14">
        <v>0.37834005120308301</v>
      </c>
      <c r="CR12" s="14">
        <v>0.27995517985596102</v>
      </c>
    </row>
    <row r="13" spans="2:96" x14ac:dyDescent="0.3">
      <c r="B13" s="15" t="s">
        <v>92</v>
      </c>
      <c r="C13" s="20">
        <v>4.7876294373023202E-2</v>
      </c>
      <c r="D13" s="20">
        <v>3.6267155200962298E-2</v>
      </c>
      <c r="E13" s="20">
        <v>5.9475909171732899E-2</v>
      </c>
      <c r="F13" s="20"/>
      <c r="G13" s="20">
        <v>3.9660005720281603E-2</v>
      </c>
      <c r="H13" s="20">
        <v>3.6460568122963402E-2</v>
      </c>
      <c r="I13" s="20">
        <v>2.7085002688732599E-2</v>
      </c>
      <c r="J13" s="20">
        <v>4.3874114715506798E-2</v>
      </c>
      <c r="K13" s="20">
        <v>9.7304437042484496E-2</v>
      </c>
      <c r="L13" s="20">
        <v>4.8946758186258502E-2</v>
      </c>
      <c r="M13" s="20"/>
      <c r="N13" s="20">
        <v>4.0229575868926198E-2</v>
      </c>
      <c r="O13" s="20">
        <v>4.3440335595099099E-2</v>
      </c>
      <c r="P13" s="20">
        <v>4.9518034526722897E-2</v>
      </c>
      <c r="Q13" s="20">
        <v>5.7703051439879201E-2</v>
      </c>
      <c r="R13" s="20"/>
      <c r="S13" s="20">
        <v>4.1463701125875302E-2</v>
      </c>
      <c r="T13" s="20">
        <v>5.55053699563548E-2</v>
      </c>
      <c r="U13" s="20">
        <v>6.0120187289960401E-2</v>
      </c>
      <c r="V13" s="20">
        <v>3.7001701155317403E-2</v>
      </c>
      <c r="W13" s="20">
        <v>2.3337209287512602E-2</v>
      </c>
      <c r="X13" s="20">
        <v>9.4944478871161003E-2</v>
      </c>
      <c r="Y13" s="20">
        <v>6.3364632038967902E-2</v>
      </c>
      <c r="Z13" s="20">
        <v>0</v>
      </c>
      <c r="AA13" s="20">
        <v>5.5559832709592402E-2</v>
      </c>
      <c r="AB13" s="20">
        <v>9.8706608726380797E-3</v>
      </c>
      <c r="AC13" s="20">
        <v>3.8745888373367302E-2</v>
      </c>
      <c r="AD13" s="20">
        <v>9.9330061644391898E-2</v>
      </c>
      <c r="AE13" s="20"/>
      <c r="AF13" s="20">
        <v>6.25596057465546E-2</v>
      </c>
      <c r="AG13" s="20">
        <v>2.04841752741628E-2</v>
      </c>
      <c r="AH13" s="20">
        <v>6.8550041105748999E-2</v>
      </c>
      <c r="AI13" s="20">
        <v>6.3165343243760094E-2</v>
      </c>
      <c r="AJ13" s="20">
        <v>7.7890876467639203E-2</v>
      </c>
      <c r="AK13" s="20"/>
      <c r="AL13" s="20">
        <v>2.4951030766017401E-2</v>
      </c>
      <c r="AM13" s="20">
        <v>5.9484372226063703E-2</v>
      </c>
      <c r="AN13" s="20">
        <v>4.7421780290344898E-2</v>
      </c>
      <c r="AO13" s="20">
        <v>5.2521487974826399E-2</v>
      </c>
      <c r="AP13" s="20">
        <v>4.6109469357207299E-2</v>
      </c>
      <c r="AQ13" s="20">
        <v>7.4011287606527601E-2</v>
      </c>
      <c r="AR13" s="20"/>
      <c r="AS13" s="20">
        <v>5.5329996721724499E-2</v>
      </c>
      <c r="AT13" s="20">
        <v>5.05532658733523E-2</v>
      </c>
      <c r="AU13" s="20">
        <v>5.6931888318043897E-2</v>
      </c>
      <c r="AV13" s="20">
        <v>2.6083211039521499E-2</v>
      </c>
      <c r="AW13" s="20">
        <v>6.1454344030921003E-2</v>
      </c>
      <c r="AX13" s="20"/>
      <c r="AY13" s="20">
        <v>0</v>
      </c>
      <c r="AZ13" s="20">
        <v>0</v>
      </c>
      <c r="BA13" s="20">
        <v>7.2990317974798102E-2</v>
      </c>
      <c r="BB13" s="20">
        <v>2.8552942009620799E-2</v>
      </c>
      <c r="BC13" s="20">
        <v>4.60533903875711E-2</v>
      </c>
      <c r="BD13" s="20">
        <v>9.2504811279758903E-2</v>
      </c>
      <c r="BE13" s="20">
        <v>2.4284420585811199E-2</v>
      </c>
      <c r="BF13" s="20">
        <v>4.8954354044255903E-2</v>
      </c>
      <c r="BG13" s="20">
        <v>3.9615799245328903E-2</v>
      </c>
      <c r="BH13" s="20">
        <v>3.13449688148753E-2</v>
      </c>
      <c r="BI13" s="20">
        <v>6.0388655342626898E-2</v>
      </c>
      <c r="BJ13" s="20">
        <v>2.6495025471383601E-2</v>
      </c>
      <c r="BK13" s="20">
        <v>0.12692540990331</v>
      </c>
      <c r="BL13" s="20">
        <v>6.2168306391704002E-2</v>
      </c>
      <c r="BM13" s="20">
        <v>8.7161561707997395E-2</v>
      </c>
      <c r="BN13" s="20">
        <v>0</v>
      </c>
      <c r="BO13" s="20"/>
      <c r="BP13" s="20">
        <v>1.05210303654939E-2</v>
      </c>
      <c r="BQ13" s="20">
        <v>6.7289403138602599E-2</v>
      </c>
      <c r="BR13" s="20">
        <v>4.4197102421166201E-2</v>
      </c>
      <c r="BS13" s="20">
        <v>3.8776101950933999E-2</v>
      </c>
      <c r="BT13" s="20">
        <v>0.10049204680550899</v>
      </c>
      <c r="BU13" s="20">
        <v>5.4342139398779098E-2</v>
      </c>
      <c r="BV13" s="20"/>
      <c r="BW13" s="20">
        <v>5.59102824393427E-2</v>
      </c>
      <c r="BX13" s="20">
        <v>4.9389862238307602E-2</v>
      </c>
      <c r="BY13" s="20">
        <v>6.5470688456192694E-2</v>
      </c>
      <c r="BZ13" s="20">
        <v>2.1210692242981801E-2</v>
      </c>
      <c r="CA13" s="20">
        <v>3.5492631398162999E-2</v>
      </c>
      <c r="CB13" s="20">
        <v>4.1460648890625403E-2</v>
      </c>
      <c r="CC13" s="20"/>
      <c r="CD13" s="20">
        <v>3.68305247294613E-2</v>
      </c>
      <c r="CE13" s="20">
        <v>3.4216304696504898E-2</v>
      </c>
      <c r="CF13" s="20">
        <v>3.3505427208271397E-2</v>
      </c>
      <c r="CG13" s="20">
        <v>3.8135142721228699E-2</v>
      </c>
      <c r="CH13" s="20"/>
      <c r="CI13" s="20">
        <v>6.1845186803353498E-2</v>
      </c>
      <c r="CJ13" s="20">
        <v>2.5068678319039701E-2</v>
      </c>
      <c r="CK13" s="20">
        <v>4.6072542191392701E-2</v>
      </c>
      <c r="CL13" s="20">
        <v>0.110546858484299</v>
      </c>
      <c r="CM13" s="20"/>
      <c r="CN13" s="20">
        <v>2.99585261546929E-2</v>
      </c>
      <c r="CO13" s="20">
        <v>4.7072046011627899E-2</v>
      </c>
      <c r="CP13" s="20"/>
      <c r="CQ13" s="20">
        <v>1.8214669437257299E-2</v>
      </c>
      <c r="CR13" s="20">
        <v>5.0243883361618003E-2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887</v>
      </c>
      <c r="D7" s="10">
        <v>431</v>
      </c>
      <c r="E7" s="10">
        <v>454</v>
      </c>
      <c r="F7" s="10"/>
      <c r="G7" s="10">
        <v>109</v>
      </c>
      <c r="H7" s="10">
        <v>159</v>
      </c>
      <c r="I7" s="10">
        <v>168</v>
      </c>
      <c r="J7" s="10">
        <v>144</v>
      </c>
      <c r="K7" s="10">
        <v>120</v>
      </c>
      <c r="L7" s="10">
        <v>187</v>
      </c>
      <c r="M7" s="10"/>
      <c r="N7" s="10">
        <v>228</v>
      </c>
      <c r="O7" s="10">
        <v>215</v>
      </c>
      <c r="P7" s="10">
        <v>202</v>
      </c>
      <c r="Q7" s="10">
        <v>240</v>
      </c>
      <c r="R7" s="10"/>
      <c r="S7" s="10">
        <v>108</v>
      </c>
      <c r="T7" s="10">
        <v>121</v>
      </c>
      <c r="U7" s="10">
        <v>76</v>
      </c>
      <c r="V7" s="10">
        <v>78</v>
      </c>
      <c r="W7" s="10">
        <v>63</v>
      </c>
      <c r="X7" s="10">
        <v>82</v>
      </c>
      <c r="Y7" s="10">
        <v>78</v>
      </c>
      <c r="Z7" s="10">
        <v>44</v>
      </c>
      <c r="AA7" s="10">
        <v>97</v>
      </c>
      <c r="AB7" s="10">
        <v>83</v>
      </c>
      <c r="AC7" s="10">
        <v>41</v>
      </c>
      <c r="AD7" s="10">
        <v>16</v>
      </c>
      <c r="AE7" s="10"/>
      <c r="AF7" s="10">
        <v>167</v>
      </c>
      <c r="AG7" s="10">
        <v>296</v>
      </c>
      <c r="AH7" s="10">
        <v>72</v>
      </c>
      <c r="AI7" s="10">
        <v>139</v>
      </c>
      <c r="AJ7" s="10">
        <v>38</v>
      </c>
      <c r="AK7" s="10"/>
      <c r="AL7" s="10">
        <v>213</v>
      </c>
      <c r="AM7" s="10">
        <v>168</v>
      </c>
      <c r="AN7" s="10">
        <v>90</v>
      </c>
      <c r="AO7" s="10">
        <v>202</v>
      </c>
      <c r="AP7" s="10">
        <v>51</v>
      </c>
      <c r="AQ7" s="10">
        <v>76</v>
      </c>
      <c r="AR7" s="10"/>
      <c r="AS7" s="10">
        <v>223</v>
      </c>
      <c r="AT7" s="10">
        <v>194</v>
      </c>
      <c r="AU7" s="10">
        <v>213</v>
      </c>
      <c r="AV7" s="10">
        <v>106</v>
      </c>
      <c r="AW7" s="10">
        <v>18</v>
      </c>
      <c r="AX7" s="10"/>
      <c r="AY7" s="10">
        <v>4</v>
      </c>
      <c r="AZ7" s="10">
        <v>30</v>
      </c>
      <c r="BA7" s="10">
        <v>56</v>
      </c>
      <c r="BB7" s="10">
        <v>55</v>
      </c>
      <c r="BC7" s="10">
        <v>84</v>
      </c>
      <c r="BD7" s="10">
        <v>91</v>
      </c>
      <c r="BE7" s="10">
        <v>110</v>
      </c>
      <c r="BF7" s="10">
        <v>65</v>
      </c>
      <c r="BG7" s="10">
        <v>60</v>
      </c>
      <c r="BH7" s="10">
        <v>51</v>
      </c>
      <c r="BI7" s="10">
        <v>77</v>
      </c>
      <c r="BJ7" s="10">
        <v>60</v>
      </c>
      <c r="BK7" s="10">
        <v>30</v>
      </c>
      <c r="BL7" s="10">
        <v>23</v>
      </c>
      <c r="BM7" s="10">
        <v>23</v>
      </c>
      <c r="BN7" s="10">
        <v>35</v>
      </c>
      <c r="BO7" s="10"/>
      <c r="BP7" s="10">
        <v>207</v>
      </c>
      <c r="BQ7" s="10">
        <v>242</v>
      </c>
      <c r="BR7" s="10">
        <v>122</v>
      </c>
      <c r="BS7" s="10">
        <v>169</v>
      </c>
      <c r="BT7" s="10">
        <v>102</v>
      </c>
      <c r="BU7" s="10">
        <v>44</v>
      </c>
      <c r="BV7" s="10"/>
      <c r="BW7" s="10">
        <v>328</v>
      </c>
      <c r="BX7" s="10">
        <v>210</v>
      </c>
      <c r="BY7" s="10">
        <v>68</v>
      </c>
      <c r="BZ7" s="10">
        <v>83</v>
      </c>
      <c r="CA7" s="10">
        <v>162</v>
      </c>
      <c r="CB7" s="10">
        <v>31</v>
      </c>
      <c r="CC7" s="10"/>
      <c r="CD7" s="10">
        <v>192</v>
      </c>
      <c r="CE7" s="10">
        <v>163</v>
      </c>
      <c r="CF7" s="10">
        <v>135</v>
      </c>
      <c r="CG7" s="10">
        <v>248</v>
      </c>
      <c r="CH7" s="10"/>
      <c r="CI7" s="10">
        <v>147</v>
      </c>
      <c r="CJ7" s="10">
        <v>192</v>
      </c>
      <c r="CK7" s="10">
        <v>496</v>
      </c>
      <c r="CL7" s="10">
        <v>52</v>
      </c>
      <c r="CM7" s="10"/>
      <c r="CN7" s="10">
        <v>105</v>
      </c>
      <c r="CO7" s="10">
        <v>769</v>
      </c>
      <c r="CP7" s="10"/>
      <c r="CQ7" s="10">
        <v>81</v>
      </c>
      <c r="CR7" s="10">
        <v>742</v>
      </c>
    </row>
    <row r="8" spans="2:96" ht="30" customHeight="1" x14ac:dyDescent="0.3">
      <c r="B8" s="11" t="s">
        <v>19</v>
      </c>
      <c r="C8" s="11">
        <v>889</v>
      </c>
      <c r="D8" s="11">
        <v>435</v>
      </c>
      <c r="E8" s="11">
        <v>451</v>
      </c>
      <c r="F8" s="11"/>
      <c r="G8" s="11">
        <v>133</v>
      </c>
      <c r="H8" s="11">
        <v>164</v>
      </c>
      <c r="I8" s="11">
        <v>167</v>
      </c>
      <c r="J8" s="11">
        <v>138</v>
      </c>
      <c r="K8" s="11">
        <v>115</v>
      </c>
      <c r="L8" s="11">
        <v>171</v>
      </c>
      <c r="M8" s="11"/>
      <c r="N8" s="11">
        <v>228</v>
      </c>
      <c r="O8" s="11">
        <v>230</v>
      </c>
      <c r="P8" s="11">
        <v>199</v>
      </c>
      <c r="Q8" s="11">
        <v>229</v>
      </c>
      <c r="R8" s="11"/>
      <c r="S8" s="11">
        <v>112</v>
      </c>
      <c r="T8" s="11">
        <v>117</v>
      </c>
      <c r="U8" s="11">
        <v>71</v>
      </c>
      <c r="V8" s="11">
        <v>76</v>
      </c>
      <c r="W8" s="11">
        <v>61</v>
      </c>
      <c r="X8" s="11">
        <v>83</v>
      </c>
      <c r="Y8" s="11">
        <v>73</v>
      </c>
      <c r="Z8" s="11">
        <v>43</v>
      </c>
      <c r="AA8" s="11">
        <v>100</v>
      </c>
      <c r="AB8" s="11">
        <v>85</v>
      </c>
      <c r="AC8" s="11">
        <v>46</v>
      </c>
      <c r="AD8" s="11">
        <v>21</v>
      </c>
      <c r="AE8" s="11"/>
      <c r="AF8" s="11">
        <v>162</v>
      </c>
      <c r="AG8" s="11">
        <v>301</v>
      </c>
      <c r="AH8" s="11">
        <v>71</v>
      </c>
      <c r="AI8" s="11">
        <v>133</v>
      </c>
      <c r="AJ8" s="11">
        <v>38</v>
      </c>
      <c r="AK8" s="11"/>
      <c r="AL8" s="11">
        <v>222</v>
      </c>
      <c r="AM8" s="11">
        <v>165</v>
      </c>
      <c r="AN8" s="11">
        <v>90</v>
      </c>
      <c r="AO8" s="11">
        <v>196</v>
      </c>
      <c r="AP8" s="11">
        <v>51</v>
      </c>
      <c r="AQ8" s="11">
        <v>74</v>
      </c>
      <c r="AR8" s="11"/>
      <c r="AS8" s="11">
        <v>217</v>
      </c>
      <c r="AT8" s="11">
        <v>197</v>
      </c>
      <c r="AU8" s="11">
        <v>215</v>
      </c>
      <c r="AV8" s="11">
        <v>108</v>
      </c>
      <c r="AW8" s="11">
        <v>20</v>
      </c>
      <c r="AX8" s="11"/>
      <c r="AY8" s="11">
        <v>4</v>
      </c>
      <c r="AZ8" s="11">
        <v>30</v>
      </c>
      <c r="BA8" s="11">
        <v>55</v>
      </c>
      <c r="BB8" s="11">
        <v>55</v>
      </c>
      <c r="BC8" s="11">
        <v>85</v>
      </c>
      <c r="BD8" s="11">
        <v>93</v>
      </c>
      <c r="BE8" s="11">
        <v>111</v>
      </c>
      <c r="BF8" s="11">
        <v>67</v>
      </c>
      <c r="BG8" s="11">
        <v>59</v>
      </c>
      <c r="BH8" s="11">
        <v>50</v>
      </c>
      <c r="BI8" s="11">
        <v>76</v>
      </c>
      <c r="BJ8" s="11">
        <v>59</v>
      </c>
      <c r="BK8" s="11">
        <v>30</v>
      </c>
      <c r="BL8" s="11">
        <v>23</v>
      </c>
      <c r="BM8" s="11">
        <v>23</v>
      </c>
      <c r="BN8" s="11">
        <v>36</v>
      </c>
      <c r="BO8" s="11"/>
      <c r="BP8" s="11">
        <v>218</v>
      </c>
      <c r="BQ8" s="11">
        <v>240</v>
      </c>
      <c r="BR8" s="11">
        <v>121</v>
      </c>
      <c r="BS8" s="11">
        <v>165</v>
      </c>
      <c r="BT8" s="11">
        <v>100</v>
      </c>
      <c r="BU8" s="11">
        <v>43</v>
      </c>
      <c r="BV8" s="11"/>
      <c r="BW8" s="11">
        <v>315</v>
      </c>
      <c r="BX8" s="11">
        <v>214</v>
      </c>
      <c r="BY8" s="11">
        <v>70</v>
      </c>
      <c r="BZ8" s="11">
        <v>83</v>
      </c>
      <c r="CA8" s="11">
        <v>167</v>
      </c>
      <c r="CB8" s="11">
        <v>35</v>
      </c>
      <c r="CC8" s="11"/>
      <c r="CD8" s="11">
        <v>207</v>
      </c>
      <c r="CE8" s="11">
        <v>165</v>
      </c>
      <c r="CF8" s="11">
        <v>131</v>
      </c>
      <c r="CG8" s="11">
        <v>244</v>
      </c>
      <c r="CH8" s="11"/>
      <c r="CI8" s="11">
        <v>152</v>
      </c>
      <c r="CJ8" s="11">
        <v>191</v>
      </c>
      <c r="CK8" s="11">
        <v>493</v>
      </c>
      <c r="CL8" s="11">
        <v>53</v>
      </c>
      <c r="CM8" s="11"/>
      <c r="CN8" s="11">
        <v>108</v>
      </c>
      <c r="CO8" s="11">
        <v>767</v>
      </c>
      <c r="CP8" s="11"/>
      <c r="CQ8" s="11">
        <v>86</v>
      </c>
      <c r="CR8" s="11">
        <v>738</v>
      </c>
    </row>
    <row r="9" spans="2:96" x14ac:dyDescent="0.3">
      <c r="B9" s="15" t="s">
        <v>201</v>
      </c>
      <c r="C9" s="14">
        <v>0</v>
      </c>
      <c r="D9" s="14">
        <v>0</v>
      </c>
      <c r="E9" s="14">
        <v>0</v>
      </c>
      <c r="F9" s="14"/>
      <c r="G9" s="14">
        <v>0</v>
      </c>
      <c r="H9" s="14">
        <v>0</v>
      </c>
      <c r="I9" s="14">
        <v>0</v>
      </c>
      <c r="J9" s="14">
        <v>0</v>
      </c>
      <c r="K9" s="14">
        <v>0</v>
      </c>
      <c r="L9" s="14">
        <v>0</v>
      </c>
      <c r="M9" s="14"/>
      <c r="N9" s="14">
        <v>0</v>
      </c>
      <c r="O9" s="14">
        <v>0</v>
      </c>
      <c r="P9" s="14">
        <v>0</v>
      </c>
      <c r="Q9" s="14">
        <v>0</v>
      </c>
      <c r="R9" s="14"/>
      <c r="S9" s="14">
        <v>0</v>
      </c>
      <c r="T9" s="14">
        <v>0</v>
      </c>
      <c r="U9" s="14">
        <v>0</v>
      </c>
      <c r="V9" s="14">
        <v>0</v>
      </c>
      <c r="W9" s="14">
        <v>0</v>
      </c>
      <c r="X9" s="14">
        <v>0</v>
      </c>
      <c r="Y9" s="14">
        <v>0</v>
      </c>
      <c r="Z9" s="14">
        <v>0</v>
      </c>
      <c r="AA9" s="14">
        <v>0</v>
      </c>
      <c r="AB9" s="14">
        <v>0</v>
      </c>
      <c r="AC9" s="14">
        <v>0</v>
      </c>
      <c r="AD9" s="14">
        <v>0</v>
      </c>
      <c r="AE9" s="14"/>
      <c r="AF9" s="14">
        <v>0</v>
      </c>
      <c r="AG9" s="14">
        <v>0</v>
      </c>
      <c r="AH9" s="14">
        <v>0</v>
      </c>
      <c r="AI9" s="14">
        <v>0</v>
      </c>
      <c r="AJ9" s="14">
        <v>0</v>
      </c>
      <c r="AK9" s="14"/>
      <c r="AL9" s="14">
        <v>0</v>
      </c>
      <c r="AM9" s="14">
        <v>0</v>
      </c>
      <c r="AN9" s="14">
        <v>0</v>
      </c>
      <c r="AO9" s="14">
        <v>0</v>
      </c>
      <c r="AP9" s="14">
        <v>0</v>
      </c>
      <c r="AQ9" s="14">
        <v>0</v>
      </c>
      <c r="AR9" s="14"/>
      <c r="AS9" s="14">
        <v>0</v>
      </c>
      <c r="AT9" s="14">
        <v>0</v>
      </c>
      <c r="AU9" s="14">
        <v>0</v>
      </c>
      <c r="AV9" s="14">
        <v>0</v>
      </c>
      <c r="AW9" s="14">
        <v>0</v>
      </c>
      <c r="AX9" s="14"/>
      <c r="AY9" s="14">
        <v>0</v>
      </c>
      <c r="AZ9" s="14">
        <v>0</v>
      </c>
      <c r="BA9" s="14">
        <v>0</v>
      </c>
      <c r="BB9" s="14">
        <v>0</v>
      </c>
      <c r="BC9" s="14">
        <v>0</v>
      </c>
      <c r="BD9" s="14">
        <v>0</v>
      </c>
      <c r="BE9" s="14">
        <v>0</v>
      </c>
      <c r="BF9" s="14">
        <v>0</v>
      </c>
      <c r="BG9" s="14">
        <v>0</v>
      </c>
      <c r="BH9" s="14">
        <v>0</v>
      </c>
      <c r="BI9" s="14">
        <v>0</v>
      </c>
      <c r="BJ9" s="14">
        <v>0</v>
      </c>
      <c r="BK9" s="14">
        <v>0</v>
      </c>
      <c r="BL9" s="14">
        <v>0</v>
      </c>
      <c r="BM9" s="14">
        <v>0</v>
      </c>
      <c r="BN9" s="14">
        <v>0</v>
      </c>
      <c r="BO9" s="14"/>
      <c r="BP9" s="14">
        <v>0</v>
      </c>
      <c r="BQ9" s="14">
        <v>0</v>
      </c>
      <c r="BR9" s="14">
        <v>0</v>
      </c>
      <c r="BS9" s="14">
        <v>0</v>
      </c>
      <c r="BT9" s="14">
        <v>0</v>
      </c>
      <c r="BU9" s="14">
        <v>0</v>
      </c>
      <c r="BV9" s="14"/>
      <c r="BW9" s="14">
        <v>0</v>
      </c>
      <c r="BX9" s="14">
        <v>0</v>
      </c>
      <c r="BY9" s="14">
        <v>0</v>
      </c>
      <c r="BZ9" s="14">
        <v>0</v>
      </c>
      <c r="CA9" s="14">
        <v>0</v>
      </c>
      <c r="CB9" s="14">
        <v>0</v>
      </c>
      <c r="CC9" s="14"/>
      <c r="CD9" s="14">
        <v>0</v>
      </c>
      <c r="CE9" s="14">
        <v>0</v>
      </c>
      <c r="CF9" s="14">
        <v>0</v>
      </c>
      <c r="CG9" s="14">
        <v>0</v>
      </c>
      <c r="CH9" s="14"/>
      <c r="CI9" s="14">
        <v>0</v>
      </c>
      <c r="CJ9" s="14">
        <v>0</v>
      </c>
      <c r="CK9" s="14">
        <v>0</v>
      </c>
      <c r="CL9" s="14">
        <v>0</v>
      </c>
      <c r="CM9" s="14"/>
      <c r="CN9" s="14">
        <v>0</v>
      </c>
      <c r="CO9" s="14">
        <v>0</v>
      </c>
      <c r="CP9" s="14"/>
      <c r="CQ9" s="14">
        <v>0</v>
      </c>
      <c r="CR9" s="14">
        <v>0</v>
      </c>
    </row>
    <row r="10" spans="2:96" x14ac:dyDescent="0.3">
      <c r="B10" s="15" t="s">
        <v>202</v>
      </c>
      <c r="C10" s="14">
        <v>0</v>
      </c>
      <c r="D10" s="14">
        <v>0</v>
      </c>
      <c r="E10" s="14">
        <v>0</v>
      </c>
      <c r="F10" s="14"/>
      <c r="G10" s="14">
        <v>0</v>
      </c>
      <c r="H10" s="14">
        <v>0</v>
      </c>
      <c r="I10" s="14">
        <v>0</v>
      </c>
      <c r="J10" s="14">
        <v>0</v>
      </c>
      <c r="K10" s="14">
        <v>0</v>
      </c>
      <c r="L10" s="14">
        <v>0</v>
      </c>
      <c r="M10" s="14"/>
      <c r="N10" s="14">
        <v>0</v>
      </c>
      <c r="O10" s="14">
        <v>0</v>
      </c>
      <c r="P10" s="14">
        <v>0</v>
      </c>
      <c r="Q10" s="14">
        <v>0</v>
      </c>
      <c r="R10" s="14"/>
      <c r="S10" s="14">
        <v>0</v>
      </c>
      <c r="T10" s="14">
        <v>0</v>
      </c>
      <c r="U10" s="14">
        <v>0</v>
      </c>
      <c r="V10" s="14">
        <v>0</v>
      </c>
      <c r="W10" s="14">
        <v>0</v>
      </c>
      <c r="X10" s="14">
        <v>0</v>
      </c>
      <c r="Y10" s="14">
        <v>0</v>
      </c>
      <c r="Z10" s="14">
        <v>0</v>
      </c>
      <c r="AA10" s="14">
        <v>0</v>
      </c>
      <c r="AB10" s="14">
        <v>0</v>
      </c>
      <c r="AC10" s="14">
        <v>0</v>
      </c>
      <c r="AD10" s="14">
        <v>0</v>
      </c>
      <c r="AE10" s="14"/>
      <c r="AF10" s="14">
        <v>0</v>
      </c>
      <c r="AG10" s="14">
        <v>0</v>
      </c>
      <c r="AH10" s="14">
        <v>0</v>
      </c>
      <c r="AI10" s="14">
        <v>0</v>
      </c>
      <c r="AJ10" s="14">
        <v>0</v>
      </c>
      <c r="AK10" s="14"/>
      <c r="AL10" s="14">
        <v>0</v>
      </c>
      <c r="AM10" s="14">
        <v>0</v>
      </c>
      <c r="AN10" s="14">
        <v>0</v>
      </c>
      <c r="AO10" s="14">
        <v>0</v>
      </c>
      <c r="AP10" s="14">
        <v>0</v>
      </c>
      <c r="AQ10" s="14">
        <v>0</v>
      </c>
      <c r="AR10" s="14"/>
      <c r="AS10" s="14">
        <v>0</v>
      </c>
      <c r="AT10" s="14">
        <v>0</v>
      </c>
      <c r="AU10" s="14">
        <v>0</v>
      </c>
      <c r="AV10" s="14">
        <v>0</v>
      </c>
      <c r="AW10" s="14">
        <v>0</v>
      </c>
      <c r="AX10" s="14"/>
      <c r="AY10" s="14">
        <v>0</v>
      </c>
      <c r="AZ10" s="14">
        <v>0</v>
      </c>
      <c r="BA10" s="14">
        <v>0</v>
      </c>
      <c r="BB10" s="14">
        <v>0</v>
      </c>
      <c r="BC10" s="14">
        <v>0</v>
      </c>
      <c r="BD10" s="14">
        <v>0</v>
      </c>
      <c r="BE10" s="14">
        <v>0</v>
      </c>
      <c r="BF10" s="14">
        <v>0</v>
      </c>
      <c r="BG10" s="14">
        <v>0</v>
      </c>
      <c r="BH10" s="14">
        <v>0</v>
      </c>
      <c r="BI10" s="14">
        <v>0</v>
      </c>
      <c r="BJ10" s="14">
        <v>0</v>
      </c>
      <c r="BK10" s="14">
        <v>0</v>
      </c>
      <c r="BL10" s="14">
        <v>0</v>
      </c>
      <c r="BM10" s="14">
        <v>0</v>
      </c>
      <c r="BN10" s="14">
        <v>0</v>
      </c>
      <c r="BO10" s="14"/>
      <c r="BP10" s="14">
        <v>0</v>
      </c>
      <c r="BQ10" s="14">
        <v>0</v>
      </c>
      <c r="BR10" s="14">
        <v>0</v>
      </c>
      <c r="BS10" s="14">
        <v>0</v>
      </c>
      <c r="BT10" s="14">
        <v>0</v>
      </c>
      <c r="BU10" s="14">
        <v>0</v>
      </c>
      <c r="BV10" s="14"/>
      <c r="BW10" s="14">
        <v>0</v>
      </c>
      <c r="BX10" s="14">
        <v>0</v>
      </c>
      <c r="BY10" s="14">
        <v>0</v>
      </c>
      <c r="BZ10" s="14">
        <v>0</v>
      </c>
      <c r="CA10" s="14">
        <v>0</v>
      </c>
      <c r="CB10" s="14">
        <v>0</v>
      </c>
      <c r="CC10" s="14"/>
      <c r="CD10" s="14">
        <v>0</v>
      </c>
      <c r="CE10" s="14">
        <v>0</v>
      </c>
      <c r="CF10" s="14">
        <v>0</v>
      </c>
      <c r="CG10" s="14">
        <v>0</v>
      </c>
      <c r="CH10" s="14"/>
      <c r="CI10" s="14">
        <v>0</v>
      </c>
      <c r="CJ10" s="14">
        <v>0</v>
      </c>
      <c r="CK10" s="14">
        <v>0</v>
      </c>
      <c r="CL10" s="14">
        <v>0</v>
      </c>
      <c r="CM10" s="14"/>
      <c r="CN10" s="14">
        <v>0</v>
      </c>
      <c r="CO10" s="14">
        <v>0</v>
      </c>
      <c r="CP10" s="14"/>
      <c r="CQ10" s="14">
        <v>0</v>
      </c>
      <c r="CR10" s="14">
        <v>0</v>
      </c>
    </row>
    <row r="11" spans="2:96" x14ac:dyDescent="0.3">
      <c r="B11" s="15" t="s">
        <v>203</v>
      </c>
      <c r="C11" s="14">
        <v>0</v>
      </c>
      <c r="D11" s="14">
        <v>0</v>
      </c>
      <c r="E11" s="14">
        <v>0</v>
      </c>
      <c r="F11" s="14"/>
      <c r="G11" s="14">
        <v>0</v>
      </c>
      <c r="H11" s="14">
        <v>0</v>
      </c>
      <c r="I11" s="14">
        <v>0</v>
      </c>
      <c r="J11" s="14">
        <v>0</v>
      </c>
      <c r="K11" s="14">
        <v>0</v>
      </c>
      <c r="L11" s="14">
        <v>0</v>
      </c>
      <c r="M11" s="14"/>
      <c r="N11" s="14">
        <v>0</v>
      </c>
      <c r="O11" s="14">
        <v>0</v>
      </c>
      <c r="P11" s="14">
        <v>0</v>
      </c>
      <c r="Q11" s="14">
        <v>0</v>
      </c>
      <c r="R11" s="14"/>
      <c r="S11" s="14">
        <v>0</v>
      </c>
      <c r="T11" s="14">
        <v>0</v>
      </c>
      <c r="U11" s="14">
        <v>0</v>
      </c>
      <c r="V11" s="14">
        <v>0</v>
      </c>
      <c r="W11" s="14">
        <v>0</v>
      </c>
      <c r="X11" s="14">
        <v>0</v>
      </c>
      <c r="Y11" s="14">
        <v>0</v>
      </c>
      <c r="Z11" s="14">
        <v>0</v>
      </c>
      <c r="AA11" s="14">
        <v>0</v>
      </c>
      <c r="AB11" s="14">
        <v>0</v>
      </c>
      <c r="AC11" s="14">
        <v>0</v>
      </c>
      <c r="AD11" s="14">
        <v>0</v>
      </c>
      <c r="AE11" s="14"/>
      <c r="AF11" s="14">
        <v>0</v>
      </c>
      <c r="AG11" s="14">
        <v>0</v>
      </c>
      <c r="AH11" s="14">
        <v>0</v>
      </c>
      <c r="AI11" s="14">
        <v>0</v>
      </c>
      <c r="AJ11" s="14">
        <v>0</v>
      </c>
      <c r="AK11" s="14"/>
      <c r="AL11" s="14">
        <v>0</v>
      </c>
      <c r="AM11" s="14">
        <v>0</v>
      </c>
      <c r="AN11" s="14">
        <v>0</v>
      </c>
      <c r="AO11" s="14">
        <v>0</v>
      </c>
      <c r="AP11" s="14">
        <v>0</v>
      </c>
      <c r="AQ11" s="14">
        <v>0</v>
      </c>
      <c r="AR11" s="14"/>
      <c r="AS11" s="14">
        <v>0</v>
      </c>
      <c r="AT11" s="14">
        <v>0</v>
      </c>
      <c r="AU11" s="14">
        <v>0</v>
      </c>
      <c r="AV11" s="14">
        <v>0</v>
      </c>
      <c r="AW11" s="14">
        <v>0</v>
      </c>
      <c r="AX11" s="14"/>
      <c r="AY11" s="14">
        <v>0</v>
      </c>
      <c r="AZ11" s="14">
        <v>0</v>
      </c>
      <c r="BA11" s="14">
        <v>0</v>
      </c>
      <c r="BB11" s="14">
        <v>0</v>
      </c>
      <c r="BC11" s="14">
        <v>0</v>
      </c>
      <c r="BD11" s="14">
        <v>0</v>
      </c>
      <c r="BE11" s="14">
        <v>0</v>
      </c>
      <c r="BF11" s="14">
        <v>0</v>
      </c>
      <c r="BG11" s="14">
        <v>0</v>
      </c>
      <c r="BH11" s="14">
        <v>0</v>
      </c>
      <c r="BI11" s="14">
        <v>0</v>
      </c>
      <c r="BJ11" s="14">
        <v>0</v>
      </c>
      <c r="BK11" s="14">
        <v>0</v>
      </c>
      <c r="BL11" s="14">
        <v>0</v>
      </c>
      <c r="BM11" s="14">
        <v>0</v>
      </c>
      <c r="BN11" s="14">
        <v>0</v>
      </c>
      <c r="BO11" s="14"/>
      <c r="BP11" s="14">
        <v>0</v>
      </c>
      <c r="BQ11" s="14">
        <v>0</v>
      </c>
      <c r="BR11" s="14">
        <v>0</v>
      </c>
      <c r="BS11" s="14">
        <v>0</v>
      </c>
      <c r="BT11" s="14">
        <v>0</v>
      </c>
      <c r="BU11" s="14">
        <v>0</v>
      </c>
      <c r="BV11" s="14"/>
      <c r="BW11" s="14">
        <v>0</v>
      </c>
      <c r="BX11" s="14">
        <v>0</v>
      </c>
      <c r="BY11" s="14">
        <v>0</v>
      </c>
      <c r="BZ11" s="14">
        <v>0</v>
      </c>
      <c r="CA11" s="14">
        <v>0</v>
      </c>
      <c r="CB11" s="14">
        <v>0</v>
      </c>
      <c r="CC11" s="14"/>
      <c r="CD11" s="14">
        <v>0</v>
      </c>
      <c r="CE11" s="14">
        <v>0</v>
      </c>
      <c r="CF11" s="14">
        <v>0</v>
      </c>
      <c r="CG11" s="14">
        <v>0</v>
      </c>
      <c r="CH11" s="14"/>
      <c r="CI11" s="14">
        <v>0</v>
      </c>
      <c r="CJ11" s="14">
        <v>0</v>
      </c>
      <c r="CK11" s="14">
        <v>0</v>
      </c>
      <c r="CL11" s="14">
        <v>0</v>
      </c>
      <c r="CM11" s="14"/>
      <c r="CN11" s="14">
        <v>0</v>
      </c>
      <c r="CO11" s="14">
        <v>0</v>
      </c>
      <c r="CP11" s="14"/>
      <c r="CQ11" s="14">
        <v>0</v>
      </c>
      <c r="CR11" s="14">
        <v>0</v>
      </c>
    </row>
    <row r="12" spans="2:96" x14ac:dyDescent="0.3">
      <c r="B12" s="15" t="s">
        <v>204</v>
      </c>
      <c r="C12" s="14">
        <v>1</v>
      </c>
      <c r="D12" s="14">
        <v>1</v>
      </c>
      <c r="E12" s="14">
        <v>1</v>
      </c>
      <c r="F12" s="14"/>
      <c r="G12" s="14">
        <v>1</v>
      </c>
      <c r="H12" s="14">
        <v>1</v>
      </c>
      <c r="I12" s="14">
        <v>1</v>
      </c>
      <c r="J12" s="14">
        <v>1</v>
      </c>
      <c r="K12" s="14">
        <v>1</v>
      </c>
      <c r="L12" s="14">
        <v>1</v>
      </c>
      <c r="M12" s="14"/>
      <c r="N12" s="14">
        <v>1</v>
      </c>
      <c r="O12" s="14">
        <v>1</v>
      </c>
      <c r="P12" s="14">
        <v>1</v>
      </c>
      <c r="Q12" s="14">
        <v>1</v>
      </c>
      <c r="R12" s="14"/>
      <c r="S12" s="14">
        <v>1</v>
      </c>
      <c r="T12" s="14">
        <v>1</v>
      </c>
      <c r="U12" s="14">
        <v>1</v>
      </c>
      <c r="V12" s="14">
        <v>1</v>
      </c>
      <c r="W12" s="14">
        <v>1</v>
      </c>
      <c r="X12" s="14">
        <v>1</v>
      </c>
      <c r="Y12" s="14">
        <v>1</v>
      </c>
      <c r="Z12" s="14">
        <v>1</v>
      </c>
      <c r="AA12" s="14">
        <v>1</v>
      </c>
      <c r="AB12" s="14">
        <v>1</v>
      </c>
      <c r="AC12" s="14">
        <v>1</v>
      </c>
      <c r="AD12" s="14">
        <v>1</v>
      </c>
      <c r="AE12" s="14"/>
      <c r="AF12" s="14">
        <v>1</v>
      </c>
      <c r="AG12" s="14">
        <v>1</v>
      </c>
      <c r="AH12" s="14">
        <v>1</v>
      </c>
      <c r="AI12" s="14">
        <v>1</v>
      </c>
      <c r="AJ12" s="14">
        <v>1</v>
      </c>
      <c r="AK12" s="14"/>
      <c r="AL12" s="14">
        <v>1</v>
      </c>
      <c r="AM12" s="14">
        <v>1</v>
      </c>
      <c r="AN12" s="14">
        <v>1</v>
      </c>
      <c r="AO12" s="14">
        <v>1</v>
      </c>
      <c r="AP12" s="14">
        <v>1</v>
      </c>
      <c r="AQ12" s="14">
        <v>1</v>
      </c>
      <c r="AR12" s="14"/>
      <c r="AS12" s="14">
        <v>1</v>
      </c>
      <c r="AT12" s="14">
        <v>1</v>
      </c>
      <c r="AU12" s="14">
        <v>1</v>
      </c>
      <c r="AV12" s="14">
        <v>1</v>
      </c>
      <c r="AW12" s="14">
        <v>1</v>
      </c>
      <c r="AX12" s="14"/>
      <c r="AY12" s="14">
        <v>1</v>
      </c>
      <c r="AZ12" s="14">
        <v>1</v>
      </c>
      <c r="BA12" s="14">
        <v>1</v>
      </c>
      <c r="BB12" s="14">
        <v>1</v>
      </c>
      <c r="BC12" s="14">
        <v>1</v>
      </c>
      <c r="BD12" s="14">
        <v>1</v>
      </c>
      <c r="BE12" s="14">
        <v>1</v>
      </c>
      <c r="BF12" s="14">
        <v>1</v>
      </c>
      <c r="BG12" s="14">
        <v>1</v>
      </c>
      <c r="BH12" s="14">
        <v>1</v>
      </c>
      <c r="BI12" s="14">
        <v>1</v>
      </c>
      <c r="BJ12" s="14">
        <v>1</v>
      </c>
      <c r="BK12" s="14">
        <v>1</v>
      </c>
      <c r="BL12" s="14">
        <v>1</v>
      </c>
      <c r="BM12" s="14">
        <v>1</v>
      </c>
      <c r="BN12" s="14">
        <v>1</v>
      </c>
      <c r="BO12" s="14"/>
      <c r="BP12" s="14">
        <v>1</v>
      </c>
      <c r="BQ12" s="14">
        <v>1</v>
      </c>
      <c r="BR12" s="14">
        <v>1</v>
      </c>
      <c r="BS12" s="14">
        <v>1</v>
      </c>
      <c r="BT12" s="14">
        <v>1</v>
      </c>
      <c r="BU12" s="14">
        <v>1</v>
      </c>
      <c r="BV12" s="14"/>
      <c r="BW12" s="14">
        <v>1</v>
      </c>
      <c r="BX12" s="14">
        <v>1</v>
      </c>
      <c r="BY12" s="14">
        <v>1</v>
      </c>
      <c r="BZ12" s="14">
        <v>1</v>
      </c>
      <c r="CA12" s="14">
        <v>1</v>
      </c>
      <c r="CB12" s="14">
        <v>1</v>
      </c>
      <c r="CC12" s="14"/>
      <c r="CD12" s="14">
        <v>1</v>
      </c>
      <c r="CE12" s="14">
        <v>1</v>
      </c>
      <c r="CF12" s="14">
        <v>1</v>
      </c>
      <c r="CG12" s="14">
        <v>1</v>
      </c>
      <c r="CH12" s="14"/>
      <c r="CI12" s="14">
        <v>1</v>
      </c>
      <c r="CJ12" s="14">
        <v>1</v>
      </c>
      <c r="CK12" s="14">
        <v>1</v>
      </c>
      <c r="CL12" s="14">
        <v>1</v>
      </c>
      <c r="CM12" s="14"/>
      <c r="CN12" s="14">
        <v>1</v>
      </c>
      <c r="CO12" s="14">
        <v>1</v>
      </c>
      <c r="CP12" s="14"/>
      <c r="CQ12" s="14">
        <v>1</v>
      </c>
      <c r="CR12" s="14">
        <v>1</v>
      </c>
    </row>
    <row r="13" spans="2:96" x14ac:dyDescent="0.3">
      <c r="B13" s="15" t="s">
        <v>92</v>
      </c>
      <c r="C13" s="20">
        <v>0</v>
      </c>
      <c r="D13" s="20">
        <v>0</v>
      </c>
      <c r="E13" s="20">
        <v>0</v>
      </c>
      <c r="F13" s="20"/>
      <c r="G13" s="20">
        <v>0</v>
      </c>
      <c r="H13" s="20">
        <v>0</v>
      </c>
      <c r="I13" s="20">
        <v>0</v>
      </c>
      <c r="J13" s="20">
        <v>0</v>
      </c>
      <c r="K13" s="20">
        <v>0</v>
      </c>
      <c r="L13" s="20">
        <v>0</v>
      </c>
      <c r="M13" s="20"/>
      <c r="N13" s="20">
        <v>0</v>
      </c>
      <c r="O13" s="20">
        <v>0</v>
      </c>
      <c r="P13" s="20">
        <v>0</v>
      </c>
      <c r="Q13" s="20">
        <v>0</v>
      </c>
      <c r="R13" s="20"/>
      <c r="S13" s="20">
        <v>0</v>
      </c>
      <c r="T13" s="20">
        <v>0</v>
      </c>
      <c r="U13" s="20">
        <v>0</v>
      </c>
      <c r="V13" s="20">
        <v>0</v>
      </c>
      <c r="W13" s="20">
        <v>0</v>
      </c>
      <c r="X13" s="20">
        <v>0</v>
      </c>
      <c r="Y13" s="20">
        <v>0</v>
      </c>
      <c r="Z13" s="20">
        <v>0</v>
      </c>
      <c r="AA13" s="20">
        <v>0</v>
      </c>
      <c r="AB13" s="20">
        <v>0</v>
      </c>
      <c r="AC13" s="20">
        <v>0</v>
      </c>
      <c r="AD13" s="20">
        <v>0</v>
      </c>
      <c r="AE13" s="20"/>
      <c r="AF13" s="20">
        <v>0</v>
      </c>
      <c r="AG13" s="20">
        <v>0</v>
      </c>
      <c r="AH13" s="20">
        <v>0</v>
      </c>
      <c r="AI13" s="20">
        <v>0</v>
      </c>
      <c r="AJ13" s="20">
        <v>0</v>
      </c>
      <c r="AK13" s="20"/>
      <c r="AL13" s="20">
        <v>0</v>
      </c>
      <c r="AM13" s="20">
        <v>0</v>
      </c>
      <c r="AN13" s="20">
        <v>0</v>
      </c>
      <c r="AO13" s="20">
        <v>0</v>
      </c>
      <c r="AP13" s="20">
        <v>0</v>
      </c>
      <c r="AQ13" s="20">
        <v>0</v>
      </c>
      <c r="AR13" s="20"/>
      <c r="AS13" s="20">
        <v>0</v>
      </c>
      <c r="AT13" s="20">
        <v>0</v>
      </c>
      <c r="AU13" s="20">
        <v>0</v>
      </c>
      <c r="AV13" s="20">
        <v>0</v>
      </c>
      <c r="AW13" s="20">
        <v>0</v>
      </c>
      <c r="AX13" s="20"/>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0</v>
      </c>
      <c r="BO13" s="20"/>
      <c r="BP13" s="20">
        <v>0</v>
      </c>
      <c r="BQ13" s="20">
        <v>0</v>
      </c>
      <c r="BR13" s="20">
        <v>0</v>
      </c>
      <c r="BS13" s="20">
        <v>0</v>
      </c>
      <c r="BT13" s="20">
        <v>0</v>
      </c>
      <c r="BU13" s="20">
        <v>0</v>
      </c>
      <c r="BV13" s="20"/>
      <c r="BW13" s="20">
        <v>0</v>
      </c>
      <c r="BX13" s="20">
        <v>0</v>
      </c>
      <c r="BY13" s="20">
        <v>0</v>
      </c>
      <c r="BZ13" s="20">
        <v>0</v>
      </c>
      <c r="CA13" s="20">
        <v>0</v>
      </c>
      <c r="CB13" s="20">
        <v>0</v>
      </c>
      <c r="CC13" s="20"/>
      <c r="CD13" s="20">
        <v>0</v>
      </c>
      <c r="CE13" s="20">
        <v>0</v>
      </c>
      <c r="CF13" s="20">
        <v>0</v>
      </c>
      <c r="CG13" s="20">
        <v>0</v>
      </c>
      <c r="CH13" s="20"/>
      <c r="CI13" s="20">
        <v>0</v>
      </c>
      <c r="CJ13" s="20">
        <v>0</v>
      </c>
      <c r="CK13" s="20">
        <v>0</v>
      </c>
      <c r="CL13" s="20">
        <v>0</v>
      </c>
      <c r="CM13" s="20"/>
      <c r="CN13" s="20">
        <v>0</v>
      </c>
      <c r="CO13" s="20">
        <v>0</v>
      </c>
      <c r="CP13" s="20"/>
      <c r="CQ13" s="20">
        <v>0</v>
      </c>
      <c r="CR13" s="20">
        <v>0</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1110</v>
      </c>
      <c r="D7" s="10">
        <v>549</v>
      </c>
      <c r="E7" s="10">
        <v>559</v>
      </c>
      <c r="F7" s="10"/>
      <c r="G7" s="10">
        <v>113</v>
      </c>
      <c r="H7" s="10">
        <v>188</v>
      </c>
      <c r="I7" s="10">
        <v>196</v>
      </c>
      <c r="J7" s="10">
        <v>184</v>
      </c>
      <c r="K7" s="10">
        <v>166</v>
      </c>
      <c r="L7" s="10">
        <v>263</v>
      </c>
      <c r="M7" s="10"/>
      <c r="N7" s="10">
        <v>327</v>
      </c>
      <c r="O7" s="10">
        <v>278</v>
      </c>
      <c r="P7" s="10">
        <v>230</v>
      </c>
      <c r="Q7" s="10">
        <v>273</v>
      </c>
      <c r="R7" s="10"/>
      <c r="S7" s="10">
        <v>153</v>
      </c>
      <c r="T7" s="10">
        <v>146</v>
      </c>
      <c r="U7" s="10">
        <v>99</v>
      </c>
      <c r="V7" s="10">
        <v>103</v>
      </c>
      <c r="W7" s="10">
        <v>77</v>
      </c>
      <c r="X7" s="10">
        <v>102</v>
      </c>
      <c r="Y7" s="10">
        <v>95</v>
      </c>
      <c r="Z7" s="10">
        <v>55</v>
      </c>
      <c r="AA7" s="10">
        <v>116</v>
      </c>
      <c r="AB7" s="10">
        <v>96</v>
      </c>
      <c r="AC7" s="10">
        <v>48</v>
      </c>
      <c r="AD7" s="10">
        <v>20</v>
      </c>
      <c r="AE7" s="10"/>
      <c r="AF7" s="10">
        <v>226</v>
      </c>
      <c r="AG7" s="10">
        <v>366</v>
      </c>
      <c r="AH7" s="10">
        <v>86</v>
      </c>
      <c r="AI7" s="10">
        <v>176</v>
      </c>
      <c r="AJ7" s="10">
        <v>50</v>
      </c>
      <c r="AK7" s="10"/>
      <c r="AL7" s="10">
        <v>266</v>
      </c>
      <c r="AM7" s="10">
        <v>216</v>
      </c>
      <c r="AN7" s="10">
        <v>100</v>
      </c>
      <c r="AO7" s="10">
        <v>266</v>
      </c>
      <c r="AP7" s="10">
        <v>62</v>
      </c>
      <c r="AQ7" s="10">
        <v>97</v>
      </c>
      <c r="AR7" s="10"/>
      <c r="AS7" s="10">
        <v>266</v>
      </c>
      <c r="AT7" s="10">
        <v>244</v>
      </c>
      <c r="AU7" s="10">
        <v>265</v>
      </c>
      <c r="AV7" s="10">
        <v>145</v>
      </c>
      <c r="AW7" s="10">
        <v>29</v>
      </c>
      <c r="AX7" s="10"/>
      <c r="AY7" s="10">
        <v>6</v>
      </c>
      <c r="AZ7" s="10">
        <v>38</v>
      </c>
      <c r="BA7" s="10">
        <v>68</v>
      </c>
      <c r="BB7" s="10">
        <v>69</v>
      </c>
      <c r="BC7" s="10">
        <v>99</v>
      </c>
      <c r="BD7" s="10">
        <v>110</v>
      </c>
      <c r="BE7" s="10">
        <v>122</v>
      </c>
      <c r="BF7" s="10">
        <v>78</v>
      </c>
      <c r="BG7" s="10">
        <v>72</v>
      </c>
      <c r="BH7" s="10">
        <v>62</v>
      </c>
      <c r="BI7" s="10">
        <v>103</v>
      </c>
      <c r="BJ7" s="10">
        <v>76</v>
      </c>
      <c r="BK7" s="10">
        <v>41</v>
      </c>
      <c r="BL7" s="10">
        <v>28</v>
      </c>
      <c r="BM7" s="10">
        <v>32</v>
      </c>
      <c r="BN7" s="10">
        <v>63</v>
      </c>
      <c r="BO7" s="10"/>
      <c r="BP7" s="10">
        <v>259</v>
      </c>
      <c r="BQ7" s="10">
        <v>310</v>
      </c>
      <c r="BR7" s="10">
        <v>147</v>
      </c>
      <c r="BS7" s="10">
        <v>211</v>
      </c>
      <c r="BT7" s="10">
        <v>125</v>
      </c>
      <c r="BU7" s="10">
        <v>57</v>
      </c>
      <c r="BV7" s="10"/>
      <c r="BW7" s="10">
        <v>467</v>
      </c>
      <c r="BX7" s="10">
        <v>249</v>
      </c>
      <c r="BY7" s="10">
        <v>74</v>
      </c>
      <c r="BZ7" s="10">
        <v>92</v>
      </c>
      <c r="CA7" s="10">
        <v>190</v>
      </c>
      <c r="CB7" s="10">
        <v>33</v>
      </c>
      <c r="CC7" s="10"/>
      <c r="CD7" s="10">
        <v>217</v>
      </c>
      <c r="CE7" s="10">
        <v>213</v>
      </c>
      <c r="CF7" s="10">
        <v>151</v>
      </c>
      <c r="CG7" s="10">
        <v>333</v>
      </c>
      <c r="CH7" s="10"/>
      <c r="CI7" s="10">
        <v>189</v>
      </c>
      <c r="CJ7" s="10">
        <v>237</v>
      </c>
      <c r="CK7" s="10">
        <v>624</v>
      </c>
      <c r="CL7" s="10">
        <v>60</v>
      </c>
      <c r="CM7" s="10"/>
      <c r="CN7" s="10">
        <v>135</v>
      </c>
      <c r="CO7" s="10">
        <v>961</v>
      </c>
      <c r="CP7" s="10"/>
      <c r="CQ7" s="10">
        <v>105</v>
      </c>
      <c r="CR7" s="10">
        <v>928</v>
      </c>
    </row>
    <row r="8" spans="2:96" ht="30" customHeight="1" x14ac:dyDescent="0.3">
      <c r="B8" s="11" t="s">
        <v>19</v>
      </c>
      <c r="C8" s="11">
        <v>1106</v>
      </c>
      <c r="D8" s="11">
        <v>547</v>
      </c>
      <c r="E8" s="11">
        <v>556</v>
      </c>
      <c r="F8" s="11"/>
      <c r="G8" s="11">
        <v>139</v>
      </c>
      <c r="H8" s="11">
        <v>195</v>
      </c>
      <c r="I8" s="11">
        <v>196</v>
      </c>
      <c r="J8" s="11">
        <v>177</v>
      </c>
      <c r="K8" s="11">
        <v>159</v>
      </c>
      <c r="L8" s="11">
        <v>240</v>
      </c>
      <c r="M8" s="11"/>
      <c r="N8" s="11">
        <v>325</v>
      </c>
      <c r="O8" s="11">
        <v>295</v>
      </c>
      <c r="P8" s="11">
        <v>225</v>
      </c>
      <c r="Q8" s="11">
        <v>259</v>
      </c>
      <c r="R8" s="11"/>
      <c r="S8" s="11">
        <v>157</v>
      </c>
      <c r="T8" s="11">
        <v>140</v>
      </c>
      <c r="U8" s="11">
        <v>93</v>
      </c>
      <c r="V8" s="11">
        <v>100</v>
      </c>
      <c r="W8" s="11">
        <v>75</v>
      </c>
      <c r="X8" s="11">
        <v>103</v>
      </c>
      <c r="Y8" s="11">
        <v>88</v>
      </c>
      <c r="Z8" s="11">
        <v>53</v>
      </c>
      <c r="AA8" s="11">
        <v>120</v>
      </c>
      <c r="AB8" s="11">
        <v>98</v>
      </c>
      <c r="AC8" s="11">
        <v>54</v>
      </c>
      <c r="AD8" s="11">
        <v>27</v>
      </c>
      <c r="AE8" s="11"/>
      <c r="AF8" s="11">
        <v>218</v>
      </c>
      <c r="AG8" s="11">
        <v>372</v>
      </c>
      <c r="AH8" s="11">
        <v>85</v>
      </c>
      <c r="AI8" s="11">
        <v>167</v>
      </c>
      <c r="AJ8" s="11">
        <v>49</v>
      </c>
      <c r="AK8" s="11"/>
      <c r="AL8" s="11">
        <v>276</v>
      </c>
      <c r="AM8" s="11">
        <v>211</v>
      </c>
      <c r="AN8" s="11">
        <v>100</v>
      </c>
      <c r="AO8" s="11">
        <v>255</v>
      </c>
      <c r="AP8" s="11">
        <v>62</v>
      </c>
      <c r="AQ8" s="11">
        <v>95</v>
      </c>
      <c r="AR8" s="11"/>
      <c r="AS8" s="11">
        <v>257</v>
      </c>
      <c r="AT8" s="11">
        <v>245</v>
      </c>
      <c r="AU8" s="11">
        <v>266</v>
      </c>
      <c r="AV8" s="11">
        <v>148</v>
      </c>
      <c r="AW8" s="11">
        <v>31</v>
      </c>
      <c r="AX8" s="11"/>
      <c r="AY8" s="11">
        <v>6</v>
      </c>
      <c r="AZ8" s="11">
        <v>37</v>
      </c>
      <c r="BA8" s="11">
        <v>66</v>
      </c>
      <c r="BB8" s="11">
        <v>68</v>
      </c>
      <c r="BC8" s="11">
        <v>100</v>
      </c>
      <c r="BD8" s="11">
        <v>111</v>
      </c>
      <c r="BE8" s="11">
        <v>122</v>
      </c>
      <c r="BF8" s="11">
        <v>80</v>
      </c>
      <c r="BG8" s="11">
        <v>71</v>
      </c>
      <c r="BH8" s="11">
        <v>60</v>
      </c>
      <c r="BI8" s="11">
        <v>103</v>
      </c>
      <c r="BJ8" s="11">
        <v>76</v>
      </c>
      <c r="BK8" s="11">
        <v>40</v>
      </c>
      <c r="BL8" s="11">
        <v>28</v>
      </c>
      <c r="BM8" s="11">
        <v>33</v>
      </c>
      <c r="BN8" s="11">
        <v>65</v>
      </c>
      <c r="BO8" s="11"/>
      <c r="BP8" s="11">
        <v>273</v>
      </c>
      <c r="BQ8" s="11">
        <v>304</v>
      </c>
      <c r="BR8" s="11">
        <v>145</v>
      </c>
      <c r="BS8" s="11">
        <v>205</v>
      </c>
      <c r="BT8" s="11">
        <v>121</v>
      </c>
      <c r="BU8" s="11">
        <v>56</v>
      </c>
      <c r="BV8" s="11"/>
      <c r="BW8" s="11">
        <v>450</v>
      </c>
      <c r="BX8" s="11">
        <v>253</v>
      </c>
      <c r="BY8" s="11">
        <v>75</v>
      </c>
      <c r="BZ8" s="11">
        <v>92</v>
      </c>
      <c r="CA8" s="11">
        <v>195</v>
      </c>
      <c r="CB8" s="11">
        <v>37</v>
      </c>
      <c r="CC8" s="11"/>
      <c r="CD8" s="11">
        <v>232</v>
      </c>
      <c r="CE8" s="11">
        <v>213</v>
      </c>
      <c r="CF8" s="11">
        <v>146</v>
      </c>
      <c r="CG8" s="11">
        <v>328</v>
      </c>
      <c r="CH8" s="11"/>
      <c r="CI8" s="11">
        <v>193</v>
      </c>
      <c r="CJ8" s="11">
        <v>235</v>
      </c>
      <c r="CK8" s="11">
        <v>617</v>
      </c>
      <c r="CL8" s="11">
        <v>60</v>
      </c>
      <c r="CM8" s="11"/>
      <c r="CN8" s="11">
        <v>139</v>
      </c>
      <c r="CO8" s="11">
        <v>952</v>
      </c>
      <c r="CP8" s="11"/>
      <c r="CQ8" s="11">
        <v>111</v>
      </c>
      <c r="CR8" s="11">
        <v>918</v>
      </c>
    </row>
    <row r="9" spans="2:96" x14ac:dyDescent="0.3">
      <c r="B9" s="15" t="s">
        <v>201</v>
      </c>
      <c r="C9" s="14">
        <v>3.9638785854463898E-2</v>
      </c>
      <c r="D9" s="14">
        <v>3.6202112673767502E-2</v>
      </c>
      <c r="E9" s="14">
        <v>4.3168307729879001E-2</v>
      </c>
      <c r="F9" s="14"/>
      <c r="G9" s="14">
        <v>3.4449387850346798E-2</v>
      </c>
      <c r="H9" s="14">
        <v>4.22596418498698E-2</v>
      </c>
      <c r="I9" s="14">
        <v>3.0006061109198599E-2</v>
      </c>
      <c r="J9" s="14">
        <v>6.1333679862548E-2</v>
      </c>
      <c r="K9" s="14">
        <v>2.9873680775490501E-2</v>
      </c>
      <c r="L9" s="14">
        <v>3.8859798230467597E-2</v>
      </c>
      <c r="M9" s="14"/>
      <c r="N9" s="14">
        <v>3.4653697833473503E-2</v>
      </c>
      <c r="O9" s="14">
        <v>3.1348439899912803E-2</v>
      </c>
      <c r="P9" s="14">
        <v>4.7797306892908897E-2</v>
      </c>
      <c r="Q9" s="14">
        <v>4.8579731477365599E-2</v>
      </c>
      <c r="R9" s="14"/>
      <c r="S9" s="14">
        <v>3.6669803037795802E-2</v>
      </c>
      <c r="T9" s="14">
        <v>4.58583207910555E-2</v>
      </c>
      <c r="U9" s="14">
        <v>1.9970971216786801E-2</v>
      </c>
      <c r="V9" s="14">
        <v>9.9359073790175195E-3</v>
      </c>
      <c r="W9" s="14">
        <v>3.7900582160461403E-2</v>
      </c>
      <c r="X9" s="14">
        <v>3.7940457665569499E-2</v>
      </c>
      <c r="Y9" s="14">
        <v>1.13060955206083E-2</v>
      </c>
      <c r="Z9" s="14">
        <v>3.7311538380158098E-2</v>
      </c>
      <c r="AA9" s="14">
        <v>5.8524717134897097E-2</v>
      </c>
      <c r="AB9" s="14">
        <v>8.2905467062075702E-2</v>
      </c>
      <c r="AC9" s="14">
        <v>7.3424295801486295E-2</v>
      </c>
      <c r="AD9" s="14">
        <v>0</v>
      </c>
      <c r="AE9" s="14"/>
      <c r="AF9" s="14">
        <v>6.0076795361626301E-2</v>
      </c>
      <c r="AG9" s="14">
        <v>1.1037167809956699E-2</v>
      </c>
      <c r="AH9" s="14">
        <v>3.5014444368084298E-2</v>
      </c>
      <c r="AI9" s="14">
        <v>7.0393514440169905E-2</v>
      </c>
      <c r="AJ9" s="14">
        <v>7.9714913940032397E-2</v>
      </c>
      <c r="AK9" s="14"/>
      <c r="AL9" s="14">
        <v>1.1000579069731E-2</v>
      </c>
      <c r="AM9" s="14">
        <v>3.5728126139763901E-2</v>
      </c>
      <c r="AN9" s="14">
        <v>3.7598084768038401E-2</v>
      </c>
      <c r="AO9" s="14">
        <v>6.5319861507889806E-2</v>
      </c>
      <c r="AP9" s="14">
        <v>9.3174102560220004E-2</v>
      </c>
      <c r="AQ9" s="14">
        <v>4.2738087974143503E-2</v>
      </c>
      <c r="AR9" s="14"/>
      <c r="AS9" s="14">
        <v>5.1519896814724499E-2</v>
      </c>
      <c r="AT9" s="14">
        <v>4.3468622648602802E-2</v>
      </c>
      <c r="AU9" s="14">
        <v>3.70118433338886E-2</v>
      </c>
      <c r="AV9" s="14">
        <v>2.1021124039241602E-2</v>
      </c>
      <c r="AW9" s="14">
        <v>0</v>
      </c>
      <c r="AX9" s="14"/>
      <c r="AY9" s="14">
        <v>0.16047331146060301</v>
      </c>
      <c r="AZ9" s="14">
        <v>2.4584082548250102E-2</v>
      </c>
      <c r="BA9" s="14">
        <v>8.7256477951058398E-2</v>
      </c>
      <c r="BB9" s="14">
        <v>5.5053536769526699E-2</v>
      </c>
      <c r="BC9" s="14">
        <v>4.2361234190055899E-2</v>
      </c>
      <c r="BD9" s="14">
        <v>2.6683620165132701E-2</v>
      </c>
      <c r="BE9" s="14">
        <v>2.40164312430588E-2</v>
      </c>
      <c r="BF9" s="14">
        <v>3.79648003413805E-2</v>
      </c>
      <c r="BG9" s="14">
        <v>6.9001937499709204E-2</v>
      </c>
      <c r="BH9" s="14">
        <v>6.5205626646700904E-2</v>
      </c>
      <c r="BI9" s="14">
        <v>3.7623861834494197E-2</v>
      </c>
      <c r="BJ9" s="14">
        <v>1.3072388007895E-2</v>
      </c>
      <c r="BK9" s="14">
        <v>2.3794453757399799E-2</v>
      </c>
      <c r="BL9" s="14">
        <v>3.7863869904238401E-2</v>
      </c>
      <c r="BM9" s="14">
        <v>0</v>
      </c>
      <c r="BN9" s="14">
        <v>1.35747670003179E-2</v>
      </c>
      <c r="BO9" s="14"/>
      <c r="BP9" s="14">
        <v>3.8689905081770698E-2</v>
      </c>
      <c r="BQ9" s="14">
        <v>2.9242384223048298E-2</v>
      </c>
      <c r="BR9" s="14">
        <v>4.0013915670629702E-2</v>
      </c>
      <c r="BS9" s="14">
        <v>2.7801643609590799E-2</v>
      </c>
      <c r="BT9" s="14">
        <v>9.1238462968179807E-2</v>
      </c>
      <c r="BU9" s="14">
        <v>3.2433857017526699E-2</v>
      </c>
      <c r="BV9" s="14"/>
      <c r="BW9" s="14">
        <v>3.6046070223195802E-2</v>
      </c>
      <c r="BX9" s="14">
        <v>2.3709128958407599E-2</v>
      </c>
      <c r="BY9" s="14">
        <v>0.102054946738882</v>
      </c>
      <c r="BZ9" s="14">
        <v>3.2230468400591399E-2</v>
      </c>
      <c r="CA9" s="14">
        <v>4.5483033354720703E-2</v>
      </c>
      <c r="CB9" s="14">
        <v>5.7514005972687403E-2</v>
      </c>
      <c r="CC9" s="14"/>
      <c r="CD9" s="14">
        <v>6.3099886651751494E-2</v>
      </c>
      <c r="CE9" s="14">
        <v>2.35292571867248E-2</v>
      </c>
      <c r="CF9" s="14">
        <v>4.0288212871150503E-2</v>
      </c>
      <c r="CG9" s="14">
        <v>3.5425111122060302E-2</v>
      </c>
      <c r="CH9" s="14"/>
      <c r="CI9" s="14">
        <v>2.4933939915465199E-2</v>
      </c>
      <c r="CJ9" s="14">
        <v>4.8999668408403502E-2</v>
      </c>
      <c r="CK9" s="14">
        <v>4.3122181314648601E-2</v>
      </c>
      <c r="CL9" s="14">
        <v>1.4600647226507399E-2</v>
      </c>
      <c r="CM9" s="14"/>
      <c r="CN9" s="14">
        <v>5.4771304168818397E-2</v>
      </c>
      <c r="CO9" s="14">
        <v>3.8019192611655803E-2</v>
      </c>
      <c r="CP9" s="14"/>
      <c r="CQ9" s="14">
        <v>3.55472495914117E-2</v>
      </c>
      <c r="CR9" s="14">
        <v>3.9454207428790897E-2</v>
      </c>
    </row>
    <row r="10" spans="2:96" x14ac:dyDescent="0.3">
      <c r="B10" s="15" t="s">
        <v>202</v>
      </c>
      <c r="C10" s="14">
        <v>6.6046708214045902E-2</v>
      </c>
      <c r="D10" s="14">
        <v>6.2494241908346203E-2</v>
      </c>
      <c r="E10" s="14">
        <v>6.9789341439488201E-2</v>
      </c>
      <c r="F10" s="14"/>
      <c r="G10" s="14">
        <v>5.4281274139423297E-2</v>
      </c>
      <c r="H10" s="14">
        <v>5.8741086578294001E-2</v>
      </c>
      <c r="I10" s="14">
        <v>0.120719252774402</v>
      </c>
      <c r="J10" s="14">
        <v>7.6316633880959994E-2</v>
      </c>
      <c r="K10" s="14">
        <v>5.4668424995568198E-2</v>
      </c>
      <c r="L10" s="14">
        <v>3.4276308077399502E-2</v>
      </c>
      <c r="M10" s="14"/>
      <c r="N10" s="14">
        <v>3.4012695609835303E-2</v>
      </c>
      <c r="O10" s="14">
        <v>6.2990966261026196E-2</v>
      </c>
      <c r="P10" s="14">
        <v>0.103162239173391</v>
      </c>
      <c r="Q10" s="14">
        <v>7.4591149331853901E-2</v>
      </c>
      <c r="R10" s="14"/>
      <c r="S10" s="14">
        <v>4.1922746779628602E-2</v>
      </c>
      <c r="T10" s="14">
        <v>6.5743372550072093E-2</v>
      </c>
      <c r="U10" s="14">
        <v>7.8547031938258197E-2</v>
      </c>
      <c r="V10" s="14">
        <v>2.79935646088222E-2</v>
      </c>
      <c r="W10" s="14">
        <v>6.1317294473461799E-2</v>
      </c>
      <c r="X10" s="14">
        <v>8.7353707735397398E-2</v>
      </c>
      <c r="Y10" s="14">
        <v>4.8051757910732899E-2</v>
      </c>
      <c r="Z10" s="14">
        <v>0.12860701849352801</v>
      </c>
      <c r="AA10" s="14">
        <v>6.6537847247757007E-2</v>
      </c>
      <c r="AB10" s="14">
        <v>8.5818647690918001E-2</v>
      </c>
      <c r="AC10" s="14">
        <v>4.0330934304482501E-2</v>
      </c>
      <c r="AD10" s="14">
        <v>0.15136792952790601</v>
      </c>
      <c r="AE10" s="14"/>
      <c r="AF10" s="14">
        <v>8.5892165740713497E-2</v>
      </c>
      <c r="AG10" s="14">
        <v>2.83284809071985E-2</v>
      </c>
      <c r="AH10" s="14">
        <v>7.45687215184134E-2</v>
      </c>
      <c r="AI10" s="14">
        <v>8.02261710393085E-2</v>
      </c>
      <c r="AJ10" s="14">
        <v>7.9690708883501798E-2</v>
      </c>
      <c r="AK10" s="14"/>
      <c r="AL10" s="14">
        <v>2.1800597488681E-2</v>
      </c>
      <c r="AM10" s="14">
        <v>9.0982524129100406E-2</v>
      </c>
      <c r="AN10" s="14">
        <v>7.4236708375879895E-2</v>
      </c>
      <c r="AO10" s="14">
        <v>7.4964191124810606E-2</v>
      </c>
      <c r="AP10" s="14">
        <v>8.2222949063136097E-2</v>
      </c>
      <c r="AQ10" s="14">
        <v>8.9755111483348707E-2</v>
      </c>
      <c r="AR10" s="14"/>
      <c r="AS10" s="14">
        <v>0.106689735568007</v>
      </c>
      <c r="AT10" s="14">
        <v>7.1758873845012297E-2</v>
      </c>
      <c r="AU10" s="14">
        <v>5.6737149435026397E-2</v>
      </c>
      <c r="AV10" s="14">
        <v>5.4131164596599501E-2</v>
      </c>
      <c r="AW10" s="14">
        <v>3.0452438329519899E-2</v>
      </c>
      <c r="AX10" s="14"/>
      <c r="AY10" s="14">
        <v>0</v>
      </c>
      <c r="AZ10" s="14">
        <v>0</v>
      </c>
      <c r="BA10" s="14">
        <v>8.3316409333295802E-2</v>
      </c>
      <c r="BB10" s="14">
        <v>4.2779504587864003E-2</v>
      </c>
      <c r="BC10" s="14">
        <v>4.3214055562536199E-2</v>
      </c>
      <c r="BD10" s="14">
        <v>6.5295817924612906E-2</v>
      </c>
      <c r="BE10" s="14">
        <v>6.2794266954232403E-2</v>
      </c>
      <c r="BF10" s="14">
        <v>0.12304845941991301</v>
      </c>
      <c r="BG10" s="14">
        <v>0.132926631885146</v>
      </c>
      <c r="BH10" s="14">
        <v>3.1652669569719301E-2</v>
      </c>
      <c r="BI10" s="14">
        <v>5.9262328976844601E-2</v>
      </c>
      <c r="BJ10" s="14">
        <v>9.0944632193032907E-2</v>
      </c>
      <c r="BK10" s="14">
        <v>6.1962395584097198E-2</v>
      </c>
      <c r="BL10" s="14">
        <v>6.9857632012548396E-2</v>
      </c>
      <c r="BM10" s="14">
        <v>9.4695696930400197E-2</v>
      </c>
      <c r="BN10" s="14">
        <v>0</v>
      </c>
      <c r="BO10" s="14"/>
      <c r="BP10" s="14">
        <v>4.0457665384202403E-2</v>
      </c>
      <c r="BQ10" s="14">
        <v>7.9584569416341705E-2</v>
      </c>
      <c r="BR10" s="14">
        <v>7.8828005549735097E-2</v>
      </c>
      <c r="BS10" s="14">
        <v>9.1470192305764406E-2</v>
      </c>
      <c r="BT10" s="14">
        <v>4.7966962164538801E-2</v>
      </c>
      <c r="BU10" s="14">
        <v>3.2215356684313697E-2</v>
      </c>
      <c r="BV10" s="14"/>
      <c r="BW10" s="14">
        <v>4.8037703335845103E-2</v>
      </c>
      <c r="BX10" s="14">
        <v>0.112946845176174</v>
      </c>
      <c r="BY10" s="14">
        <v>4.9073045222789699E-2</v>
      </c>
      <c r="BZ10" s="14">
        <v>5.8466489840105898E-2</v>
      </c>
      <c r="CA10" s="14">
        <v>4.7744135578701101E-2</v>
      </c>
      <c r="CB10" s="14">
        <v>0.12259461271019099</v>
      </c>
      <c r="CC10" s="14"/>
      <c r="CD10" s="14">
        <v>6.6082562921223498E-2</v>
      </c>
      <c r="CE10" s="14">
        <v>6.3458644176168102E-2</v>
      </c>
      <c r="CF10" s="14">
        <v>4.5489696708410299E-2</v>
      </c>
      <c r="CG10" s="14">
        <v>8.1781999015067094E-2</v>
      </c>
      <c r="CH10" s="14"/>
      <c r="CI10" s="14">
        <v>9.2543440080491104E-2</v>
      </c>
      <c r="CJ10" s="14">
        <v>5.8222539103561802E-2</v>
      </c>
      <c r="CK10" s="14">
        <v>6.2521987699173998E-2</v>
      </c>
      <c r="CL10" s="14">
        <v>4.7679768744953402E-2</v>
      </c>
      <c r="CM10" s="14"/>
      <c r="CN10" s="14">
        <v>9.3161880318658699E-2</v>
      </c>
      <c r="CO10" s="14">
        <v>6.1437332746329502E-2</v>
      </c>
      <c r="CP10" s="14"/>
      <c r="CQ10" s="14">
        <v>8.5252578125153897E-2</v>
      </c>
      <c r="CR10" s="14">
        <v>6.5370288754975095E-2</v>
      </c>
    </row>
    <row r="11" spans="2:96" x14ac:dyDescent="0.3">
      <c r="B11" s="15" t="s">
        <v>203</v>
      </c>
      <c r="C11" s="14">
        <v>0.26257650508918501</v>
      </c>
      <c r="D11" s="14">
        <v>0.26446681733316901</v>
      </c>
      <c r="E11" s="14">
        <v>0.25956446379690301</v>
      </c>
      <c r="F11" s="14"/>
      <c r="G11" s="14">
        <v>0.27803148847857001</v>
      </c>
      <c r="H11" s="14">
        <v>0.27819014879399201</v>
      </c>
      <c r="I11" s="14">
        <v>0.29640924895222698</v>
      </c>
      <c r="J11" s="14">
        <v>0.21916358949776901</v>
      </c>
      <c r="K11" s="14">
        <v>0.235943284813356</v>
      </c>
      <c r="L11" s="14">
        <v>0.26307908584609802</v>
      </c>
      <c r="M11" s="14"/>
      <c r="N11" s="14">
        <v>0.306733438980965</v>
      </c>
      <c r="O11" s="14">
        <v>0.23611750306680701</v>
      </c>
      <c r="P11" s="14">
        <v>0.24337924761923099</v>
      </c>
      <c r="Q11" s="14">
        <v>0.25203163781052801</v>
      </c>
      <c r="R11" s="14"/>
      <c r="S11" s="14">
        <v>0.27679610367651503</v>
      </c>
      <c r="T11" s="14">
        <v>0.25690328110487298</v>
      </c>
      <c r="U11" s="14">
        <v>0.23458992810683499</v>
      </c>
      <c r="V11" s="14">
        <v>0.27771353015386702</v>
      </c>
      <c r="W11" s="14">
        <v>0.27240557382120301</v>
      </c>
      <c r="X11" s="14">
        <v>0.28086722249738</v>
      </c>
      <c r="Y11" s="14">
        <v>0.29479425550810601</v>
      </c>
      <c r="Z11" s="14">
        <v>0.26643413324537801</v>
      </c>
      <c r="AA11" s="14">
        <v>0.23647920646357601</v>
      </c>
      <c r="AB11" s="14">
        <v>0.20524664099435</v>
      </c>
      <c r="AC11" s="14">
        <v>0.28644123307925201</v>
      </c>
      <c r="AD11" s="14">
        <v>0.31884893581548301</v>
      </c>
      <c r="AE11" s="14"/>
      <c r="AF11" s="14">
        <v>0.26606984124691602</v>
      </c>
      <c r="AG11" s="14">
        <v>0.246872356593413</v>
      </c>
      <c r="AH11" s="14">
        <v>0.23530751617710499</v>
      </c>
      <c r="AI11" s="14">
        <v>0.30462884734749301</v>
      </c>
      <c r="AJ11" s="14">
        <v>0.29034180895786499</v>
      </c>
      <c r="AK11" s="14"/>
      <c r="AL11" s="14">
        <v>0.19015881182491901</v>
      </c>
      <c r="AM11" s="14">
        <v>0.30380963552125201</v>
      </c>
      <c r="AN11" s="14">
        <v>0.225891053865167</v>
      </c>
      <c r="AO11" s="14">
        <v>0.298833232599719</v>
      </c>
      <c r="AP11" s="14">
        <v>0.27566643565729898</v>
      </c>
      <c r="AQ11" s="14">
        <v>0.32443106815072598</v>
      </c>
      <c r="AR11" s="14"/>
      <c r="AS11" s="14">
        <v>0.22769952685314099</v>
      </c>
      <c r="AT11" s="14">
        <v>0.30522088234483002</v>
      </c>
      <c r="AU11" s="14">
        <v>0.24188684023308299</v>
      </c>
      <c r="AV11" s="14">
        <v>0.34052626032903299</v>
      </c>
      <c r="AW11" s="14">
        <v>0.35302047539768699</v>
      </c>
      <c r="AX11" s="14"/>
      <c r="AY11" s="14">
        <v>0.16618492403306201</v>
      </c>
      <c r="AZ11" s="14">
        <v>0.33488370121736</v>
      </c>
      <c r="BA11" s="14">
        <v>0.27133948072860198</v>
      </c>
      <c r="BB11" s="14">
        <v>0.22534033937560999</v>
      </c>
      <c r="BC11" s="14">
        <v>0.25016559620162898</v>
      </c>
      <c r="BD11" s="14">
        <v>0.31538411516339898</v>
      </c>
      <c r="BE11" s="14">
        <v>0.31594952119812603</v>
      </c>
      <c r="BF11" s="14">
        <v>0.13836451166928701</v>
      </c>
      <c r="BG11" s="14">
        <v>0.26014436701223098</v>
      </c>
      <c r="BH11" s="14">
        <v>0.18852287527071801</v>
      </c>
      <c r="BI11" s="14">
        <v>0.26800740029977899</v>
      </c>
      <c r="BJ11" s="14">
        <v>0.20726245443453301</v>
      </c>
      <c r="BK11" s="14">
        <v>0.32500286463897998</v>
      </c>
      <c r="BL11" s="14">
        <v>0.34944956029250002</v>
      </c>
      <c r="BM11" s="14">
        <v>0.29313059641571598</v>
      </c>
      <c r="BN11" s="14">
        <v>0.34107575261164402</v>
      </c>
      <c r="BO11" s="14"/>
      <c r="BP11" s="14">
        <v>0.25456929312705101</v>
      </c>
      <c r="BQ11" s="14">
        <v>0.24676457332945601</v>
      </c>
      <c r="BR11" s="14">
        <v>0.28443400575695699</v>
      </c>
      <c r="BS11" s="14">
        <v>0.23270380956791301</v>
      </c>
      <c r="BT11" s="14">
        <v>0.290037924185781</v>
      </c>
      <c r="BU11" s="14">
        <v>0.358577818753466</v>
      </c>
      <c r="BV11" s="14"/>
      <c r="BW11" s="14">
        <v>0.27941669032642102</v>
      </c>
      <c r="BX11" s="14">
        <v>0.25482795263496599</v>
      </c>
      <c r="BY11" s="14">
        <v>0.219305489969778</v>
      </c>
      <c r="BZ11" s="14">
        <v>0.312746376006589</v>
      </c>
      <c r="CA11" s="14">
        <v>0.25080808377716401</v>
      </c>
      <c r="CB11" s="14">
        <v>0.14482936386419701</v>
      </c>
      <c r="CC11" s="14"/>
      <c r="CD11" s="14">
        <v>0.23907180749001899</v>
      </c>
      <c r="CE11" s="14">
        <v>0.29745580516380199</v>
      </c>
      <c r="CF11" s="14">
        <v>0.269231556188326</v>
      </c>
      <c r="CG11" s="14">
        <v>0.26799190326797301</v>
      </c>
      <c r="CH11" s="14"/>
      <c r="CI11" s="14">
        <v>0.32138867659695203</v>
      </c>
      <c r="CJ11" s="14">
        <v>0.25053854700824202</v>
      </c>
      <c r="CK11" s="14">
        <v>0.249316507397007</v>
      </c>
      <c r="CL11" s="14">
        <v>0.25670444383075303</v>
      </c>
      <c r="CM11" s="14"/>
      <c r="CN11" s="14">
        <v>0.246594783811423</v>
      </c>
      <c r="CO11" s="14">
        <v>0.268877295039613</v>
      </c>
      <c r="CP11" s="14"/>
      <c r="CQ11" s="14">
        <v>0.25360298230963202</v>
      </c>
      <c r="CR11" s="14">
        <v>0.26264048040251903</v>
      </c>
    </row>
    <row r="12" spans="2:96" x14ac:dyDescent="0.3">
      <c r="B12" s="15" t="s">
        <v>204</v>
      </c>
      <c r="C12" s="14">
        <v>0.60585172127680798</v>
      </c>
      <c r="D12" s="14">
        <v>0.61597049484654598</v>
      </c>
      <c r="E12" s="14">
        <v>0.59655630502152202</v>
      </c>
      <c r="F12" s="14"/>
      <c r="G12" s="14">
        <v>0.58161721328286398</v>
      </c>
      <c r="H12" s="14">
        <v>0.60536354965392902</v>
      </c>
      <c r="I12" s="14">
        <v>0.532819421512297</v>
      </c>
      <c r="J12" s="14">
        <v>0.63083329347135897</v>
      </c>
      <c r="K12" s="14">
        <v>0.619865776474257</v>
      </c>
      <c r="L12" s="14">
        <v>0.65198580038008003</v>
      </c>
      <c r="M12" s="14"/>
      <c r="N12" s="14">
        <v>0.60392515314152595</v>
      </c>
      <c r="O12" s="14">
        <v>0.64110500566661299</v>
      </c>
      <c r="P12" s="14">
        <v>0.581896848834772</v>
      </c>
      <c r="Q12" s="14">
        <v>0.59323495283017103</v>
      </c>
      <c r="R12" s="14"/>
      <c r="S12" s="14">
        <v>0.61599891633825599</v>
      </c>
      <c r="T12" s="14">
        <v>0.60036715089405801</v>
      </c>
      <c r="U12" s="14">
        <v>0.63682020868537703</v>
      </c>
      <c r="V12" s="14">
        <v>0.66624565262601698</v>
      </c>
      <c r="W12" s="14">
        <v>0.61538772373045902</v>
      </c>
      <c r="X12" s="14">
        <v>0.56536286828390103</v>
      </c>
      <c r="Y12" s="14">
        <v>0.62424816525323301</v>
      </c>
      <c r="Z12" s="14">
        <v>0.549304851151872</v>
      </c>
      <c r="AA12" s="14">
        <v>0.61328744856302697</v>
      </c>
      <c r="AB12" s="14">
        <v>0.58175781926891501</v>
      </c>
      <c r="AC12" s="14">
        <v>0.58021302338762903</v>
      </c>
      <c r="AD12" s="14">
        <v>0.52978313465661098</v>
      </c>
      <c r="AE12" s="14"/>
      <c r="AF12" s="14">
        <v>0.55497983483305402</v>
      </c>
      <c r="AG12" s="14">
        <v>0.70021478606755205</v>
      </c>
      <c r="AH12" s="14">
        <v>0.65510931793639804</v>
      </c>
      <c r="AI12" s="14">
        <v>0.51672577559164001</v>
      </c>
      <c r="AJ12" s="14">
        <v>0.53061721071288903</v>
      </c>
      <c r="AK12" s="14"/>
      <c r="AL12" s="14">
        <v>0.76024626338977597</v>
      </c>
      <c r="AM12" s="14">
        <v>0.54895248669966301</v>
      </c>
      <c r="AN12" s="14">
        <v>0.64269873346182305</v>
      </c>
      <c r="AO12" s="14">
        <v>0.53135649716192201</v>
      </c>
      <c r="AP12" s="14">
        <v>0.53365465721191496</v>
      </c>
      <c r="AQ12" s="14">
        <v>0.52334064656651802</v>
      </c>
      <c r="AR12" s="14"/>
      <c r="AS12" s="14">
        <v>0.57496710124041295</v>
      </c>
      <c r="AT12" s="14">
        <v>0.55452626101956204</v>
      </c>
      <c r="AU12" s="14">
        <v>0.63110091104463295</v>
      </c>
      <c r="AV12" s="14">
        <v>0.57716517917990395</v>
      </c>
      <c r="AW12" s="14">
        <v>0.61652708627279296</v>
      </c>
      <c r="AX12" s="14"/>
      <c r="AY12" s="14">
        <v>0.67334176450633398</v>
      </c>
      <c r="AZ12" s="14">
        <v>0.64053221623439005</v>
      </c>
      <c r="BA12" s="14">
        <v>0.54301774302211803</v>
      </c>
      <c r="BB12" s="14">
        <v>0.63455738448091903</v>
      </c>
      <c r="BC12" s="14">
        <v>0.63974229423578599</v>
      </c>
      <c r="BD12" s="14">
        <v>0.55133582901499201</v>
      </c>
      <c r="BE12" s="14">
        <v>0.58188604196417804</v>
      </c>
      <c r="BF12" s="14">
        <v>0.67327955101979198</v>
      </c>
      <c r="BG12" s="14">
        <v>0.52483379943208197</v>
      </c>
      <c r="BH12" s="14">
        <v>0.67947881240117902</v>
      </c>
      <c r="BI12" s="14">
        <v>0.62393597651517896</v>
      </c>
      <c r="BJ12" s="14">
        <v>0.67589735010916796</v>
      </c>
      <c r="BK12" s="14">
        <v>0.56654377920046195</v>
      </c>
      <c r="BL12" s="14">
        <v>0.44284976021196498</v>
      </c>
      <c r="BM12" s="14">
        <v>0.52320849130718405</v>
      </c>
      <c r="BN12" s="14">
        <v>0.64534948038803797</v>
      </c>
      <c r="BO12" s="14"/>
      <c r="BP12" s="14">
        <v>0.64582839590243801</v>
      </c>
      <c r="BQ12" s="14">
        <v>0.61550609636819398</v>
      </c>
      <c r="BR12" s="14">
        <v>0.56649891437322897</v>
      </c>
      <c r="BS12" s="14">
        <v>0.62322632950642498</v>
      </c>
      <c r="BT12" s="14">
        <v>0.53991923464828195</v>
      </c>
      <c r="BU12" s="14">
        <v>0.55802754371635199</v>
      </c>
      <c r="BV12" s="14"/>
      <c r="BW12" s="14">
        <v>0.61258286534138195</v>
      </c>
      <c r="BX12" s="14">
        <v>0.59258565398651897</v>
      </c>
      <c r="BY12" s="14">
        <v>0.60177193619147296</v>
      </c>
      <c r="BZ12" s="14">
        <v>0.57556053100632398</v>
      </c>
      <c r="CA12" s="14">
        <v>0.63133289977409801</v>
      </c>
      <c r="CB12" s="14">
        <v>0.53974099393905794</v>
      </c>
      <c r="CC12" s="14"/>
      <c r="CD12" s="14">
        <v>0.58424076443635298</v>
      </c>
      <c r="CE12" s="14">
        <v>0.60098647540913197</v>
      </c>
      <c r="CF12" s="14">
        <v>0.63183129188267095</v>
      </c>
      <c r="CG12" s="14">
        <v>0.59954298965433594</v>
      </c>
      <c r="CH12" s="14"/>
      <c r="CI12" s="14">
        <v>0.561133943407092</v>
      </c>
      <c r="CJ12" s="14">
        <v>0.62915959822677203</v>
      </c>
      <c r="CK12" s="14">
        <v>0.61444839545163898</v>
      </c>
      <c r="CL12" s="14">
        <v>0.57029360174556398</v>
      </c>
      <c r="CM12" s="14"/>
      <c r="CN12" s="14">
        <v>0.56601329151121305</v>
      </c>
      <c r="CO12" s="14">
        <v>0.61150311005416602</v>
      </c>
      <c r="CP12" s="14"/>
      <c r="CQ12" s="14">
        <v>0.61710102977595005</v>
      </c>
      <c r="CR12" s="14">
        <v>0.60683251058253196</v>
      </c>
    </row>
    <row r="13" spans="2:96" x14ac:dyDescent="0.3">
      <c r="B13" s="15" t="s">
        <v>92</v>
      </c>
      <c r="C13" s="20">
        <v>2.5886279565497199E-2</v>
      </c>
      <c r="D13" s="20">
        <v>2.0866333238171102E-2</v>
      </c>
      <c r="E13" s="20">
        <v>3.0921582012208002E-2</v>
      </c>
      <c r="F13" s="20"/>
      <c r="G13" s="20">
        <v>5.1620636248796002E-2</v>
      </c>
      <c r="H13" s="20">
        <v>1.54455731239149E-2</v>
      </c>
      <c r="I13" s="20">
        <v>2.00460156518758E-2</v>
      </c>
      <c r="J13" s="20">
        <v>1.23528032873643E-2</v>
      </c>
      <c r="K13" s="20">
        <v>5.9648832941327903E-2</v>
      </c>
      <c r="L13" s="20">
        <v>1.17990074659547E-2</v>
      </c>
      <c r="M13" s="20"/>
      <c r="N13" s="20">
        <v>2.0675014434200199E-2</v>
      </c>
      <c r="O13" s="20">
        <v>2.84380851056408E-2</v>
      </c>
      <c r="P13" s="20">
        <v>2.3764357479696501E-2</v>
      </c>
      <c r="Q13" s="20">
        <v>3.1562528550081903E-2</v>
      </c>
      <c r="R13" s="20"/>
      <c r="S13" s="20">
        <v>2.8612430167804698E-2</v>
      </c>
      <c r="T13" s="20">
        <v>3.11278746599419E-2</v>
      </c>
      <c r="U13" s="20">
        <v>3.0071860052743201E-2</v>
      </c>
      <c r="V13" s="20">
        <v>1.8111345232276501E-2</v>
      </c>
      <c r="W13" s="20">
        <v>1.2988825814414E-2</v>
      </c>
      <c r="X13" s="20">
        <v>2.8475743817751899E-2</v>
      </c>
      <c r="Y13" s="20">
        <v>2.1599725807319801E-2</v>
      </c>
      <c r="Z13" s="20">
        <v>1.8342458729063E-2</v>
      </c>
      <c r="AA13" s="20">
        <v>2.5170780590743E-2</v>
      </c>
      <c r="AB13" s="20">
        <v>4.4271424983741203E-2</v>
      </c>
      <c r="AC13" s="20">
        <v>1.9590513427149799E-2</v>
      </c>
      <c r="AD13" s="20">
        <v>0</v>
      </c>
      <c r="AE13" s="20"/>
      <c r="AF13" s="20">
        <v>3.2981362817689999E-2</v>
      </c>
      <c r="AG13" s="20">
        <v>1.35472086218793E-2</v>
      </c>
      <c r="AH13" s="20">
        <v>0</v>
      </c>
      <c r="AI13" s="20">
        <v>2.8025691581389001E-2</v>
      </c>
      <c r="AJ13" s="20">
        <v>1.96353575057115E-2</v>
      </c>
      <c r="AK13" s="20"/>
      <c r="AL13" s="20">
        <v>1.6793748226892401E-2</v>
      </c>
      <c r="AM13" s="20">
        <v>2.05272275102205E-2</v>
      </c>
      <c r="AN13" s="20">
        <v>1.9575419529091798E-2</v>
      </c>
      <c r="AO13" s="20">
        <v>2.95262176056586E-2</v>
      </c>
      <c r="AP13" s="20">
        <v>1.5281855507429901E-2</v>
      </c>
      <c r="AQ13" s="20">
        <v>1.9735085825263999E-2</v>
      </c>
      <c r="AR13" s="20"/>
      <c r="AS13" s="20">
        <v>3.9123739523715E-2</v>
      </c>
      <c r="AT13" s="20">
        <v>2.5025360141992602E-2</v>
      </c>
      <c r="AU13" s="20">
        <v>3.3263255953368501E-2</v>
      </c>
      <c r="AV13" s="20">
        <v>7.1562718552224697E-3</v>
      </c>
      <c r="AW13" s="20">
        <v>0</v>
      </c>
      <c r="AX13" s="20"/>
      <c r="AY13" s="20">
        <v>0</v>
      </c>
      <c r="AZ13" s="20">
        <v>0</v>
      </c>
      <c r="BA13" s="20">
        <v>1.50698889649262E-2</v>
      </c>
      <c r="BB13" s="20">
        <v>4.2269234786080197E-2</v>
      </c>
      <c r="BC13" s="20">
        <v>2.4516819809993401E-2</v>
      </c>
      <c r="BD13" s="20">
        <v>4.1300617731863401E-2</v>
      </c>
      <c r="BE13" s="20">
        <v>1.53537386404049E-2</v>
      </c>
      <c r="BF13" s="20">
        <v>2.7342677549626999E-2</v>
      </c>
      <c r="BG13" s="20">
        <v>1.30932641708318E-2</v>
      </c>
      <c r="BH13" s="20">
        <v>3.5140016111682798E-2</v>
      </c>
      <c r="BI13" s="20">
        <v>1.11704323737035E-2</v>
      </c>
      <c r="BJ13" s="20">
        <v>1.28231752553717E-2</v>
      </c>
      <c r="BK13" s="20">
        <v>2.2696506819060599E-2</v>
      </c>
      <c r="BL13" s="20">
        <v>9.9979177578748302E-2</v>
      </c>
      <c r="BM13" s="20">
        <v>8.8965215346699503E-2</v>
      </c>
      <c r="BN13" s="20">
        <v>0</v>
      </c>
      <c r="BO13" s="20"/>
      <c r="BP13" s="20">
        <v>2.04547405045373E-2</v>
      </c>
      <c r="BQ13" s="20">
        <v>2.8902376662960201E-2</v>
      </c>
      <c r="BR13" s="20">
        <v>3.0225158649448601E-2</v>
      </c>
      <c r="BS13" s="20">
        <v>2.47980250103076E-2</v>
      </c>
      <c r="BT13" s="20">
        <v>3.0837416033218101E-2</v>
      </c>
      <c r="BU13" s="20">
        <v>1.8745423828342399E-2</v>
      </c>
      <c r="BV13" s="20"/>
      <c r="BW13" s="20">
        <v>2.3916670773156401E-2</v>
      </c>
      <c r="BX13" s="20">
        <v>1.59304192439325E-2</v>
      </c>
      <c r="BY13" s="20">
        <v>2.77945818770775E-2</v>
      </c>
      <c r="BZ13" s="20">
        <v>2.0996134746390501E-2</v>
      </c>
      <c r="CA13" s="20">
        <v>2.4631847515316201E-2</v>
      </c>
      <c r="CB13" s="20">
        <v>0.13532102351386599</v>
      </c>
      <c r="CC13" s="20"/>
      <c r="CD13" s="20">
        <v>4.7504978500652599E-2</v>
      </c>
      <c r="CE13" s="20">
        <v>1.4569818064172501E-2</v>
      </c>
      <c r="CF13" s="20">
        <v>1.31592423494423E-2</v>
      </c>
      <c r="CG13" s="20">
        <v>1.5257996940563E-2</v>
      </c>
      <c r="CH13" s="20"/>
      <c r="CI13" s="20">
        <v>0</v>
      </c>
      <c r="CJ13" s="20">
        <v>1.3079647253021199E-2</v>
      </c>
      <c r="CK13" s="20">
        <v>3.0590928137530699E-2</v>
      </c>
      <c r="CL13" s="20">
        <v>0.110721538452222</v>
      </c>
      <c r="CM13" s="20"/>
      <c r="CN13" s="20">
        <v>3.9458740189887001E-2</v>
      </c>
      <c r="CO13" s="20">
        <v>2.0163069548235799E-2</v>
      </c>
      <c r="CP13" s="20"/>
      <c r="CQ13" s="20">
        <v>8.4961601978527698E-3</v>
      </c>
      <c r="CR13" s="20">
        <v>2.5702512831182901E-2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1110</v>
      </c>
      <c r="D7" s="10">
        <v>549</v>
      </c>
      <c r="E7" s="10">
        <v>559</v>
      </c>
      <c r="F7" s="10"/>
      <c r="G7" s="10">
        <v>113</v>
      </c>
      <c r="H7" s="10">
        <v>188</v>
      </c>
      <c r="I7" s="10">
        <v>196</v>
      </c>
      <c r="J7" s="10">
        <v>184</v>
      </c>
      <c r="K7" s="10">
        <v>166</v>
      </c>
      <c r="L7" s="10">
        <v>263</v>
      </c>
      <c r="M7" s="10"/>
      <c r="N7" s="10">
        <v>327</v>
      </c>
      <c r="O7" s="10">
        <v>278</v>
      </c>
      <c r="P7" s="10">
        <v>230</v>
      </c>
      <c r="Q7" s="10">
        <v>273</v>
      </c>
      <c r="R7" s="10"/>
      <c r="S7" s="10">
        <v>153</v>
      </c>
      <c r="T7" s="10">
        <v>146</v>
      </c>
      <c r="U7" s="10">
        <v>99</v>
      </c>
      <c r="V7" s="10">
        <v>103</v>
      </c>
      <c r="W7" s="10">
        <v>77</v>
      </c>
      <c r="X7" s="10">
        <v>102</v>
      </c>
      <c r="Y7" s="10">
        <v>95</v>
      </c>
      <c r="Z7" s="10">
        <v>55</v>
      </c>
      <c r="AA7" s="10">
        <v>116</v>
      </c>
      <c r="AB7" s="10">
        <v>96</v>
      </c>
      <c r="AC7" s="10">
        <v>48</v>
      </c>
      <c r="AD7" s="10">
        <v>20</v>
      </c>
      <c r="AE7" s="10"/>
      <c r="AF7" s="10">
        <v>226</v>
      </c>
      <c r="AG7" s="10">
        <v>366</v>
      </c>
      <c r="AH7" s="10">
        <v>86</v>
      </c>
      <c r="AI7" s="10">
        <v>176</v>
      </c>
      <c r="AJ7" s="10">
        <v>50</v>
      </c>
      <c r="AK7" s="10"/>
      <c r="AL7" s="10">
        <v>266</v>
      </c>
      <c r="AM7" s="10">
        <v>216</v>
      </c>
      <c r="AN7" s="10">
        <v>100</v>
      </c>
      <c r="AO7" s="10">
        <v>266</v>
      </c>
      <c r="AP7" s="10">
        <v>62</v>
      </c>
      <c r="AQ7" s="10">
        <v>97</v>
      </c>
      <c r="AR7" s="10"/>
      <c r="AS7" s="10">
        <v>266</v>
      </c>
      <c r="AT7" s="10">
        <v>244</v>
      </c>
      <c r="AU7" s="10">
        <v>265</v>
      </c>
      <c r="AV7" s="10">
        <v>145</v>
      </c>
      <c r="AW7" s="10">
        <v>29</v>
      </c>
      <c r="AX7" s="10"/>
      <c r="AY7" s="10">
        <v>6</v>
      </c>
      <c r="AZ7" s="10">
        <v>38</v>
      </c>
      <c r="BA7" s="10">
        <v>68</v>
      </c>
      <c r="BB7" s="10">
        <v>69</v>
      </c>
      <c r="BC7" s="10">
        <v>99</v>
      </c>
      <c r="BD7" s="10">
        <v>110</v>
      </c>
      <c r="BE7" s="10">
        <v>122</v>
      </c>
      <c r="BF7" s="10">
        <v>78</v>
      </c>
      <c r="BG7" s="10">
        <v>72</v>
      </c>
      <c r="BH7" s="10">
        <v>62</v>
      </c>
      <c r="BI7" s="10">
        <v>103</v>
      </c>
      <c r="BJ7" s="10">
        <v>76</v>
      </c>
      <c r="BK7" s="10">
        <v>41</v>
      </c>
      <c r="BL7" s="10">
        <v>28</v>
      </c>
      <c r="BM7" s="10">
        <v>32</v>
      </c>
      <c r="BN7" s="10">
        <v>63</v>
      </c>
      <c r="BO7" s="10"/>
      <c r="BP7" s="10">
        <v>259</v>
      </c>
      <c r="BQ7" s="10">
        <v>310</v>
      </c>
      <c r="BR7" s="10">
        <v>147</v>
      </c>
      <c r="BS7" s="10">
        <v>211</v>
      </c>
      <c r="BT7" s="10">
        <v>125</v>
      </c>
      <c r="BU7" s="10">
        <v>57</v>
      </c>
      <c r="BV7" s="10"/>
      <c r="BW7" s="10">
        <v>467</v>
      </c>
      <c r="BX7" s="10">
        <v>249</v>
      </c>
      <c r="BY7" s="10">
        <v>74</v>
      </c>
      <c r="BZ7" s="10">
        <v>92</v>
      </c>
      <c r="CA7" s="10">
        <v>190</v>
      </c>
      <c r="CB7" s="10">
        <v>33</v>
      </c>
      <c r="CC7" s="10"/>
      <c r="CD7" s="10">
        <v>217</v>
      </c>
      <c r="CE7" s="10">
        <v>213</v>
      </c>
      <c r="CF7" s="10">
        <v>151</v>
      </c>
      <c r="CG7" s="10">
        <v>333</v>
      </c>
      <c r="CH7" s="10"/>
      <c r="CI7" s="10">
        <v>189</v>
      </c>
      <c r="CJ7" s="10">
        <v>237</v>
      </c>
      <c r="CK7" s="10">
        <v>624</v>
      </c>
      <c r="CL7" s="10">
        <v>60</v>
      </c>
      <c r="CM7" s="10"/>
      <c r="CN7" s="10">
        <v>135</v>
      </c>
      <c r="CO7" s="10">
        <v>961</v>
      </c>
      <c r="CP7" s="10"/>
      <c r="CQ7" s="10">
        <v>105</v>
      </c>
      <c r="CR7" s="10">
        <v>928</v>
      </c>
    </row>
    <row r="8" spans="2:96" ht="30" customHeight="1" x14ac:dyDescent="0.3">
      <c r="B8" s="11" t="s">
        <v>19</v>
      </c>
      <c r="C8" s="11">
        <v>1106</v>
      </c>
      <c r="D8" s="11">
        <v>547</v>
      </c>
      <c r="E8" s="11">
        <v>556</v>
      </c>
      <c r="F8" s="11"/>
      <c r="G8" s="11">
        <v>139</v>
      </c>
      <c r="H8" s="11">
        <v>195</v>
      </c>
      <c r="I8" s="11">
        <v>196</v>
      </c>
      <c r="J8" s="11">
        <v>177</v>
      </c>
      <c r="K8" s="11">
        <v>159</v>
      </c>
      <c r="L8" s="11">
        <v>240</v>
      </c>
      <c r="M8" s="11"/>
      <c r="N8" s="11">
        <v>325</v>
      </c>
      <c r="O8" s="11">
        <v>295</v>
      </c>
      <c r="P8" s="11">
        <v>225</v>
      </c>
      <c r="Q8" s="11">
        <v>259</v>
      </c>
      <c r="R8" s="11"/>
      <c r="S8" s="11">
        <v>157</v>
      </c>
      <c r="T8" s="11">
        <v>140</v>
      </c>
      <c r="U8" s="11">
        <v>93</v>
      </c>
      <c r="V8" s="11">
        <v>100</v>
      </c>
      <c r="W8" s="11">
        <v>75</v>
      </c>
      <c r="X8" s="11">
        <v>103</v>
      </c>
      <c r="Y8" s="11">
        <v>88</v>
      </c>
      <c r="Z8" s="11">
        <v>53</v>
      </c>
      <c r="AA8" s="11">
        <v>120</v>
      </c>
      <c r="AB8" s="11">
        <v>98</v>
      </c>
      <c r="AC8" s="11">
        <v>54</v>
      </c>
      <c r="AD8" s="11">
        <v>27</v>
      </c>
      <c r="AE8" s="11"/>
      <c r="AF8" s="11">
        <v>218</v>
      </c>
      <c r="AG8" s="11">
        <v>372</v>
      </c>
      <c r="AH8" s="11">
        <v>85</v>
      </c>
      <c r="AI8" s="11">
        <v>167</v>
      </c>
      <c r="AJ8" s="11">
        <v>49</v>
      </c>
      <c r="AK8" s="11"/>
      <c r="AL8" s="11">
        <v>276</v>
      </c>
      <c r="AM8" s="11">
        <v>211</v>
      </c>
      <c r="AN8" s="11">
        <v>100</v>
      </c>
      <c r="AO8" s="11">
        <v>255</v>
      </c>
      <c r="AP8" s="11">
        <v>62</v>
      </c>
      <c r="AQ8" s="11">
        <v>95</v>
      </c>
      <c r="AR8" s="11"/>
      <c r="AS8" s="11">
        <v>257</v>
      </c>
      <c r="AT8" s="11">
        <v>245</v>
      </c>
      <c r="AU8" s="11">
        <v>266</v>
      </c>
      <c r="AV8" s="11">
        <v>148</v>
      </c>
      <c r="AW8" s="11">
        <v>31</v>
      </c>
      <c r="AX8" s="11"/>
      <c r="AY8" s="11">
        <v>6</v>
      </c>
      <c r="AZ8" s="11">
        <v>37</v>
      </c>
      <c r="BA8" s="11">
        <v>66</v>
      </c>
      <c r="BB8" s="11">
        <v>68</v>
      </c>
      <c r="BC8" s="11">
        <v>100</v>
      </c>
      <c r="BD8" s="11">
        <v>111</v>
      </c>
      <c r="BE8" s="11">
        <v>122</v>
      </c>
      <c r="BF8" s="11">
        <v>80</v>
      </c>
      <c r="BG8" s="11">
        <v>71</v>
      </c>
      <c r="BH8" s="11">
        <v>60</v>
      </c>
      <c r="BI8" s="11">
        <v>103</v>
      </c>
      <c r="BJ8" s="11">
        <v>76</v>
      </c>
      <c r="BK8" s="11">
        <v>40</v>
      </c>
      <c r="BL8" s="11">
        <v>28</v>
      </c>
      <c r="BM8" s="11">
        <v>33</v>
      </c>
      <c r="BN8" s="11">
        <v>65</v>
      </c>
      <c r="BO8" s="11"/>
      <c r="BP8" s="11">
        <v>273</v>
      </c>
      <c r="BQ8" s="11">
        <v>304</v>
      </c>
      <c r="BR8" s="11">
        <v>145</v>
      </c>
      <c r="BS8" s="11">
        <v>205</v>
      </c>
      <c r="BT8" s="11">
        <v>121</v>
      </c>
      <c r="BU8" s="11">
        <v>56</v>
      </c>
      <c r="BV8" s="11"/>
      <c r="BW8" s="11">
        <v>450</v>
      </c>
      <c r="BX8" s="11">
        <v>253</v>
      </c>
      <c r="BY8" s="11">
        <v>75</v>
      </c>
      <c r="BZ8" s="11">
        <v>92</v>
      </c>
      <c r="CA8" s="11">
        <v>195</v>
      </c>
      <c r="CB8" s="11">
        <v>37</v>
      </c>
      <c r="CC8" s="11"/>
      <c r="CD8" s="11">
        <v>232</v>
      </c>
      <c r="CE8" s="11">
        <v>213</v>
      </c>
      <c r="CF8" s="11">
        <v>146</v>
      </c>
      <c r="CG8" s="11">
        <v>328</v>
      </c>
      <c r="CH8" s="11"/>
      <c r="CI8" s="11">
        <v>193</v>
      </c>
      <c r="CJ8" s="11">
        <v>235</v>
      </c>
      <c r="CK8" s="11">
        <v>617</v>
      </c>
      <c r="CL8" s="11">
        <v>60</v>
      </c>
      <c r="CM8" s="11"/>
      <c r="CN8" s="11">
        <v>139</v>
      </c>
      <c r="CO8" s="11">
        <v>952</v>
      </c>
      <c r="CP8" s="11"/>
      <c r="CQ8" s="11">
        <v>111</v>
      </c>
      <c r="CR8" s="11">
        <v>918</v>
      </c>
    </row>
    <row r="9" spans="2:96" x14ac:dyDescent="0.3">
      <c r="B9" s="15" t="s">
        <v>201</v>
      </c>
      <c r="C9" s="14">
        <v>5.40205184407994E-2</v>
      </c>
      <c r="D9" s="14">
        <v>5.25327460464204E-2</v>
      </c>
      <c r="E9" s="14">
        <v>5.5686960489890601E-2</v>
      </c>
      <c r="F9" s="14"/>
      <c r="G9" s="14">
        <v>1.80845821461783E-2</v>
      </c>
      <c r="H9" s="14">
        <v>5.8214012823974898E-2</v>
      </c>
      <c r="I9" s="14">
        <v>7.0050951177252699E-2</v>
      </c>
      <c r="J9" s="14">
        <v>4.9902209776058498E-2</v>
      </c>
      <c r="K9" s="14">
        <v>7.8454337207887401E-2</v>
      </c>
      <c r="L9" s="14">
        <v>4.51495830024011E-2</v>
      </c>
      <c r="M9" s="14"/>
      <c r="N9" s="14">
        <v>5.9670114404667102E-2</v>
      </c>
      <c r="O9" s="14">
        <v>3.5263361523936498E-2</v>
      </c>
      <c r="P9" s="14">
        <v>6.6295777350657406E-2</v>
      </c>
      <c r="Q9" s="14">
        <v>5.8059098688833903E-2</v>
      </c>
      <c r="R9" s="14"/>
      <c r="S9" s="14">
        <v>3.5733611926384898E-2</v>
      </c>
      <c r="T9" s="14">
        <v>7.1741262821753193E-2</v>
      </c>
      <c r="U9" s="14">
        <v>3.6397530418480303E-2</v>
      </c>
      <c r="V9" s="14">
        <v>1.9764975316264598E-2</v>
      </c>
      <c r="W9" s="14">
        <v>7.9763167843518001E-2</v>
      </c>
      <c r="X9" s="14">
        <v>2.75551190049995E-2</v>
      </c>
      <c r="Y9" s="14">
        <v>4.0611389287482903E-2</v>
      </c>
      <c r="Z9" s="14">
        <v>0.113388088777399</v>
      </c>
      <c r="AA9" s="14">
        <v>6.7631560322040998E-2</v>
      </c>
      <c r="AB9" s="14">
        <v>0.10271723307585599</v>
      </c>
      <c r="AC9" s="14">
        <v>4.0418560315365198E-2</v>
      </c>
      <c r="AD9" s="14">
        <v>0</v>
      </c>
      <c r="AE9" s="14"/>
      <c r="AF9" s="14">
        <v>6.9422286240971201E-2</v>
      </c>
      <c r="AG9" s="14">
        <v>1.8990984212014402E-2</v>
      </c>
      <c r="AH9" s="14">
        <v>6.4561768914307899E-2</v>
      </c>
      <c r="AI9" s="14">
        <v>9.7066509254284797E-2</v>
      </c>
      <c r="AJ9" s="14">
        <v>7.7146821599399201E-2</v>
      </c>
      <c r="AK9" s="14"/>
      <c r="AL9" s="14">
        <v>1.45770326639617E-2</v>
      </c>
      <c r="AM9" s="14">
        <v>6.7432698245314199E-2</v>
      </c>
      <c r="AN9" s="14">
        <v>5.3948369023569198E-2</v>
      </c>
      <c r="AO9" s="14">
        <v>8.5877006867865702E-2</v>
      </c>
      <c r="AP9" s="14">
        <v>9.9362281831050794E-2</v>
      </c>
      <c r="AQ9" s="14">
        <v>2.1232636638900199E-2</v>
      </c>
      <c r="AR9" s="14"/>
      <c r="AS9" s="14">
        <v>6.2589734832840194E-2</v>
      </c>
      <c r="AT9" s="14">
        <v>6.4876528282850093E-2</v>
      </c>
      <c r="AU9" s="14">
        <v>5.4120346306500103E-2</v>
      </c>
      <c r="AV9" s="14">
        <v>5.62590101226133E-2</v>
      </c>
      <c r="AW9" s="14">
        <v>0</v>
      </c>
      <c r="AX9" s="14"/>
      <c r="AY9" s="14">
        <v>0.16047331146060301</v>
      </c>
      <c r="AZ9" s="14">
        <v>2.4584082548250102E-2</v>
      </c>
      <c r="BA9" s="14">
        <v>5.4790255134856698E-2</v>
      </c>
      <c r="BB9" s="14">
        <v>8.4199890995268006E-2</v>
      </c>
      <c r="BC9" s="14">
        <v>6.2064135931141101E-2</v>
      </c>
      <c r="BD9" s="14">
        <v>3.4797664655423999E-2</v>
      </c>
      <c r="BE9" s="14">
        <v>4.6484333887607199E-2</v>
      </c>
      <c r="BF9" s="14">
        <v>3.2338877374729902E-2</v>
      </c>
      <c r="BG9" s="14">
        <v>0.109813891106916</v>
      </c>
      <c r="BH9" s="14">
        <v>6.5848455418040894E-2</v>
      </c>
      <c r="BI9" s="14">
        <v>7.4831884093514198E-2</v>
      </c>
      <c r="BJ9" s="14">
        <v>1.28231752553717E-2</v>
      </c>
      <c r="BK9" s="14">
        <v>2.3794453757399799E-2</v>
      </c>
      <c r="BL9" s="14">
        <v>0</v>
      </c>
      <c r="BM9" s="14">
        <v>9.1053365438806502E-2</v>
      </c>
      <c r="BN9" s="14">
        <v>4.6846151757608603E-2</v>
      </c>
      <c r="BO9" s="14"/>
      <c r="BP9" s="14">
        <v>4.6347313220574803E-2</v>
      </c>
      <c r="BQ9" s="14">
        <v>3.4750174520855701E-2</v>
      </c>
      <c r="BR9" s="14">
        <v>7.1236084915421397E-2</v>
      </c>
      <c r="BS9" s="14">
        <v>4.7012883672421298E-2</v>
      </c>
      <c r="BT9" s="14">
        <v>8.2833025938873997E-2</v>
      </c>
      <c r="BU9" s="14">
        <v>0.11612644986394199</v>
      </c>
      <c r="BV9" s="14"/>
      <c r="BW9" s="14">
        <v>5.7082622807644097E-2</v>
      </c>
      <c r="BX9" s="14">
        <v>4.26999320989115E-2</v>
      </c>
      <c r="BY9" s="14">
        <v>9.1506998437801204E-2</v>
      </c>
      <c r="BZ9" s="14">
        <v>4.3069516834619702E-2</v>
      </c>
      <c r="CA9" s="14">
        <v>4.0036699516366098E-2</v>
      </c>
      <c r="CB9" s="14">
        <v>0.124949867699574</v>
      </c>
      <c r="CC9" s="14"/>
      <c r="CD9" s="14">
        <v>6.2199041593260201E-2</v>
      </c>
      <c r="CE9" s="14">
        <v>4.6603416326477E-2</v>
      </c>
      <c r="CF9" s="14">
        <v>5.3040682802984199E-2</v>
      </c>
      <c r="CG9" s="14">
        <v>5.5085384233106799E-2</v>
      </c>
      <c r="CH9" s="14"/>
      <c r="CI9" s="14">
        <v>3.2127026554042697E-2</v>
      </c>
      <c r="CJ9" s="14">
        <v>6.1039655435596002E-2</v>
      </c>
      <c r="CK9" s="14">
        <v>5.4043533603244397E-2</v>
      </c>
      <c r="CL9" s="14">
        <v>9.6631521773903606E-2</v>
      </c>
      <c r="CM9" s="14"/>
      <c r="CN9" s="14">
        <v>5.69162025927889E-2</v>
      </c>
      <c r="CO9" s="14">
        <v>5.33934430363203E-2</v>
      </c>
      <c r="CP9" s="14"/>
      <c r="CQ9" s="14">
        <v>2.790970389818E-2</v>
      </c>
      <c r="CR9" s="14">
        <v>5.6660585062699699E-2</v>
      </c>
    </row>
    <row r="10" spans="2:96" x14ac:dyDescent="0.3">
      <c r="B10" s="15" t="s">
        <v>202</v>
      </c>
      <c r="C10" s="14">
        <v>0.14440985245849799</v>
      </c>
      <c r="D10" s="14">
        <v>0.123264726929459</v>
      </c>
      <c r="E10" s="14">
        <v>0.16575254073745799</v>
      </c>
      <c r="F10" s="14"/>
      <c r="G10" s="14">
        <v>0.12006228251390701</v>
      </c>
      <c r="H10" s="14">
        <v>7.0415757145697297E-2</v>
      </c>
      <c r="I10" s="14">
        <v>0.17360037560783401</v>
      </c>
      <c r="J10" s="14">
        <v>0.17298658268794301</v>
      </c>
      <c r="K10" s="14">
        <v>0.129246470561895</v>
      </c>
      <c r="L10" s="14">
        <v>0.18379348670746701</v>
      </c>
      <c r="M10" s="14"/>
      <c r="N10" s="14">
        <v>0.108041588817565</v>
      </c>
      <c r="O10" s="14">
        <v>0.170500392889742</v>
      </c>
      <c r="P10" s="14">
        <v>0.131433094924083</v>
      </c>
      <c r="Q10" s="14">
        <v>0.16922138457173599</v>
      </c>
      <c r="R10" s="14"/>
      <c r="S10" s="14">
        <v>7.8958095827662098E-2</v>
      </c>
      <c r="T10" s="14">
        <v>0.120831387445458</v>
      </c>
      <c r="U10" s="14">
        <v>0.209712228257908</v>
      </c>
      <c r="V10" s="14">
        <v>0.1045090480646</v>
      </c>
      <c r="W10" s="14">
        <v>0.145652813548656</v>
      </c>
      <c r="X10" s="14">
        <v>0.17420519477082</v>
      </c>
      <c r="Y10" s="14">
        <v>0.141860633707207</v>
      </c>
      <c r="Z10" s="14">
        <v>0.233786722597463</v>
      </c>
      <c r="AA10" s="14">
        <v>0.14497435029370301</v>
      </c>
      <c r="AB10" s="14">
        <v>0.176338397974174</v>
      </c>
      <c r="AC10" s="14">
        <v>0.157426711011175</v>
      </c>
      <c r="AD10" s="14">
        <v>0.14169593859494301</v>
      </c>
      <c r="AE10" s="14"/>
      <c r="AF10" s="14">
        <v>0.20156091483823499</v>
      </c>
      <c r="AG10" s="14">
        <v>9.3856526338690696E-2</v>
      </c>
      <c r="AH10" s="14">
        <v>0.15498332563841999</v>
      </c>
      <c r="AI10" s="14">
        <v>0.153395973362669</v>
      </c>
      <c r="AJ10" s="14">
        <v>0.213074095246886</v>
      </c>
      <c r="AK10" s="14"/>
      <c r="AL10" s="14">
        <v>5.2192186536436001E-2</v>
      </c>
      <c r="AM10" s="14">
        <v>0.174023022021597</v>
      </c>
      <c r="AN10" s="14">
        <v>0.14265917219777999</v>
      </c>
      <c r="AO10" s="14">
        <v>0.19259028825608901</v>
      </c>
      <c r="AP10" s="14">
        <v>0.184869406389323</v>
      </c>
      <c r="AQ10" s="14">
        <v>0.19210460912848701</v>
      </c>
      <c r="AR10" s="14"/>
      <c r="AS10" s="14">
        <v>0.18096804575466599</v>
      </c>
      <c r="AT10" s="14">
        <v>0.17668216996015401</v>
      </c>
      <c r="AU10" s="14">
        <v>0.13546833458315599</v>
      </c>
      <c r="AV10" s="14">
        <v>9.6824967631175193E-2</v>
      </c>
      <c r="AW10" s="14">
        <v>2.9666489108518899E-2</v>
      </c>
      <c r="AX10" s="14"/>
      <c r="AY10" s="14">
        <v>0</v>
      </c>
      <c r="AZ10" s="14">
        <v>4.7300436746533302E-2</v>
      </c>
      <c r="BA10" s="14">
        <v>0.17567021723454701</v>
      </c>
      <c r="BB10" s="14">
        <v>0.16086097140132999</v>
      </c>
      <c r="BC10" s="14">
        <v>0.156536575652376</v>
      </c>
      <c r="BD10" s="14">
        <v>0.13916529982277101</v>
      </c>
      <c r="BE10" s="14">
        <v>0.13265538650523101</v>
      </c>
      <c r="BF10" s="14">
        <v>0.11804341689466499</v>
      </c>
      <c r="BG10" s="14">
        <v>0.177727285070654</v>
      </c>
      <c r="BH10" s="14">
        <v>0.184007190061658</v>
      </c>
      <c r="BI10" s="14">
        <v>0.20218574424101701</v>
      </c>
      <c r="BJ10" s="14">
        <v>0.131595553213326</v>
      </c>
      <c r="BK10" s="14">
        <v>9.2624758088270004E-2</v>
      </c>
      <c r="BL10" s="14">
        <v>0.14199505257588199</v>
      </c>
      <c r="BM10" s="14">
        <v>0.10227737247700699</v>
      </c>
      <c r="BN10" s="14">
        <v>0.10500688242884899</v>
      </c>
      <c r="BO10" s="14"/>
      <c r="BP10" s="14">
        <v>0.116658221537857</v>
      </c>
      <c r="BQ10" s="14">
        <v>0.14470818378498401</v>
      </c>
      <c r="BR10" s="14">
        <v>0.1448645716775</v>
      </c>
      <c r="BS10" s="14">
        <v>0.149887617822689</v>
      </c>
      <c r="BT10" s="14">
        <v>0.18272661343687999</v>
      </c>
      <c r="BU10" s="14">
        <v>0.177748139972387</v>
      </c>
      <c r="BV10" s="14"/>
      <c r="BW10" s="14">
        <v>0.16103884035618299</v>
      </c>
      <c r="BX10" s="14">
        <v>0.140008800506085</v>
      </c>
      <c r="BY10" s="14">
        <v>0.13665552325705399</v>
      </c>
      <c r="BZ10" s="14">
        <v>0.11948504492927201</v>
      </c>
      <c r="CA10" s="14">
        <v>0.131940997310001</v>
      </c>
      <c r="CB10" s="14">
        <v>0.134344016378033</v>
      </c>
      <c r="CC10" s="14"/>
      <c r="CD10" s="14">
        <v>0.116870878602748</v>
      </c>
      <c r="CE10" s="14">
        <v>0.15748772087091001</v>
      </c>
      <c r="CF10" s="14">
        <v>0.151517991845037</v>
      </c>
      <c r="CG10" s="14">
        <v>0.15784944273408599</v>
      </c>
      <c r="CH10" s="14"/>
      <c r="CI10" s="14">
        <v>0.17374713174301301</v>
      </c>
      <c r="CJ10" s="14">
        <v>0.13010852777725401</v>
      </c>
      <c r="CK10" s="14">
        <v>0.14693905813427399</v>
      </c>
      <c r="CL10" s="14">
        <v>8.01924613522257E-2</v>
      </c>
      <c r="CM10" s="14"/>
      <c r="CN10" s="14">
        <v>0.10508875769485</v>
      </c>
      <c r="CO10" s="14">
        <v>0.15026479093577499</v>
      </c>
      <c r="CP10" s="14"/>
      <c r="CQ10" s="14">
        <v>0.110786765960288</v>
      </c>
      <c r="CR10" s="14">
        <v>0.146340023372066</v>
      </c>
    </row>
    <row r="11" spans="2:96" x14ac:dyDescent="0.3">
      <c r="B11" s="15" t="s">
        <v>203</v>
      </c>
      <c r="C11" s="14">
        <v>0.35663505134627199</v>
      </c>
      <c r="D11" s="14">
        <v>0.39568338186538998</v>
      </c>
      <c r="E11" s="14">
        <v>0.31956350229776698</v>
      </c>
      <c r="F11" s="14"/>
      <c r="G11" s="14">
        <v>0.35790471091889597</v>
      </c>
      <c r="H11" s="14">
        <v>0.30485209030301702</v>
      </c>
      <c r="I11" s="14">
        <v>0.36189230700168901</v>
      </c>
      <c r="J11" s="14">
        <v>0.29355974146924302</v>
      </c>
      <c r="K11" s="14">
        <v>0.44154615527055302</v>
      </c>
      <c r="L11" s="14">
        <v>0.38371916559577701</v>
      </c>
      <c r="M11" s="14"/>
      <c r="N11" s="14">
        <v>0.40314845071503003</v>
      </c>
      <c r="O11" s="14">
        <v>0.32412619344928301</v>
      </c>
      <c r="P11" s="14">
        <v>0.34277902895539097</v>
      </c>
      <c r="Q11" s="14">
        <v>0.34607662608171802</v>
      </c>
      <c r="R11" s="14"/>
      <c r="S11" s="14">
        <v>0.338024031016746</v>
      </c>
      <c r="T11" s="14">
        <v>0.36533116844214097</v>
      </c>
      <c r="U11" s="14">
        <v>0.45456968038781698</v>
      </c>
      <c r="V11" s="14">
        <v>0.346787363182883</v>
      </c>
      <c r="W11" s="14">
        <v>0.34952878920512198</v>
      </c>
      <c r="X11" s="14">
        <v>0.323284492578858</v>
      </c>
      <c r="Y11" s="14">
        <v>0.35639816122467499</v>
      </c>
      <c r="Z11" s="14">
        <v>0.33101846666922402</v>
      </c>
      <c r="AA11" s="14">
        <v>0.36049404680431402</v>
      </c>
      <c r="AB11" s="14">
        <v>0.29492201874068302</v>
      </c>
      <c r="AC11" s="14">
        <v>0.33919683603713602</v>
      </c>
      <c r="AD11" s="14">
        <v>0.56331529241471401</v>
      </c>
      <c r="AE11" s="14"/>
      <c r="AF11" s="14">
        <v>0.35898181828855702</v>
      </c>
      <c r="AG11" s="14">
        <v>0.37485890884182299</v>
      </c>
      <c r="AH11" s="14">
        <v>0.34686499954340699</v>
      </c>
      <c r="AI11" s="14">
        <v>0.32894809215982002</v>
      </c>
      <c r="AJ11" s="14">
        <v>0.37520190691595501</v>
      </c>
      <c r="AK11" s="14"/>
      <c r="AL11" s="14">
        <v>0.36913444885480001</v>
      </c>
      <c r="AM11" s="14">
        <v>0.34515257111439501</v>
      </c>
      <c r="AN11" s="14">
        <v>0.38662955867876297</v>
      </c>
      <c r="AO11" s="14">
        <v>0.344835428438035</v>
      </c>
      <c r="AP11" s="14">
        <v>0.43615816362319498</v>
      </c>
      <c r="AQ11" s="14">
        <v>0.32219811180338698</v>
      </c>
      <c r="AR11" s="14"/>
      <c r="AS11" s="14">
        <v>0.33913515953737</v>
      </c>
      <c r="AT11" s="14">
        <v>0.39056820584768098</v>
      </c>
      <c r="AU11" s="14">
        <v>0.36004412332404101</v>
      </c>
      <c r="AV11" s="14">
        <v>0.31546989019868399</v>
      </c>
      <c r="AW11" s="14">
        <v>0.226691475005457</v>
      </c>
      <c r="AX11" s="14"/>
      <c r="AY11" s="14">
        <v>0.49468151559128798</v>
      </c>
      <c r="AZ11" s="14">
        <v>0.43842300626121899</v>
      </c>
      <c r="BA11" s="14">
        <v>0.357362743201112</v>
      </c>
      <c r="BB11" s="14">
        <v>0.27581488855977498</v>
      </c>
      <c r="BC11" s="14">
        <v>0.29983039159332098</v>
      </c>
      <c r="BD11" s="14">
        <v>0.38361607604988102</v>
      </c>
      <c r="BE11" s="14">
        <v>0.33652794015628401</v>
      </c>
      <c r="BF11" s="14">
        <v>0.36337202059122198</v>
      </c>
      <c r="BG11" s="14">
        <v>0.37014453865359398</v>
      </c>
      <c r="BH11" s="14">
        <v>0.42826620403355797</v>
      </c>
      <c r="BI11" s="14">
        <v>0.26932584936020199</v>
      </c>
      <c r="BJ11" s="14">
        <v>0.43299735320312099</v>
      </c>
      <c r="BK11" s="14">
        <v>0.57672328900744296</v>
      </c>
      <c r="BL11" s="14">
        <v>0.36741860504923501</v>
      </c>
      <c r="BM11" s="14">
        <v>0.48775686654480099</v>
      </c>
      <c r="BN11" s="14">
        <v>0.28500862266978599</v>
      </c>
      <c r="BO11" s="14"/>
      <c r="BP11" s="14">
        <v>0.311448621192153</v>
      </c>
      <c r="BQ11" s="14">
        <v>0.36622885408990802</v>
      </c>
      <c r="BR11" s="14">
        <v>0.37166166735519002</v>
      </c>
      <c r="BS11" s="14">
        <v>0.39967571082605002</v>
      </c>
      <c r="BT11" s="14">
        <v>0.37983781080463402</v>
      </c>
      <c r="BU11" s="14">
        <v>0.288586794569484</v>
      </c>
      <c r="BV11" s="14"/>
      <c r="BW11" s="14">
        <v>0.36841189476339498</v>
      </c>
      <c r="BX11" s="14">
        <v>0.35991052639953097</v>
      </c>
      <c r="BY11" s="14">
        <v>0.25444341241389801</v>
      </c>
      <c r="BZ11" s="14">
        <v>0.38313841151235301</v>
      </c>
      <c r="CA11" s="14">
        <v>0.36294452945044398</v>
      </c>
      <c r="CB11" s="14">
        <v>0.26992661505492999</v>
      </c>
      <c r="CC11" s="14"/>
      <c r="CD11" s="14">
        <v>0.31188996137774899</v>
      </c>
      <c r="CE11" s="14">
        <v>0.36215191340446101</v>
      </c>
      <c r="CF11" s="14">
        <v>0.38525050584600101</v>
      </c>
      <c r="CG11" s="14">
        <v>0.35956756697207498</v>
      </c>
      <c r="CH11" s="14"/>
      <c r="CI11" s="14">
        <v>0.33830395080075498</v>
      </c>
      <c r="CJ11" s="14">
        <v>0.33465107247840398</v>
      </c>
      <c r="CK11" s="14">
        <v>0.37729143684473399</v>
      </c>
      <c r="CL11" s="14">
        <v>0.289641057231042</v>
      </c>
      <c r="CM11" s="14"/>
      <c r="CN11" s="14">
        <v>0.30748340474949498</v>
      </c>
      <c r="CO11" s="14">
        <v>0.367174957007528</v>
      </c>
      <c r="CP11" s="14"/>
      <c r="CQ11" s="14">
        <v>0.338700213933678</v>
      </c>
      <c r="CR11" s="14">
        <v>0.36239685452146397</v>
      </c>
    </row>
    <row r="12" spans="2:96" x14ac:dyDescent="0.3">
      <c r="B12" s="15" t="s">
        <v>204</v>
      </c>
      <c r="C12" s="14">
        <v>0.403695389624949</v>
      </c>
      <c r="D12" s="14">
        <v>0.40257206016705099</v>
      </c>
      <c r="E12" s="14">
        <v>0.40256024426699499</v>
      </c>
      <c r="F12" s="14"/>
      <c r="G12" s="14">
        <v>0.46709923541301401</v>
      </c>
      <c r="H12" s="14">
        <v>0.53188441048777502</v>
      </c>
      <c r="I12" s="14">
        <v>0.36895905235892001</v>
      </c>
      <c r="J12" s="14">
        <v>0.456593191775931</v>
      </c>
      <c r="K12" s="14">
        <v>0.29738482184773402</v>
      </c>
      <c r="L12" s="14">
        <v>0.322931048950373</v>
      </c>
      <c r="M12" s="14"/>
      <c r="N12" s="14">
        <v>0.39744140554676799</v>
      </c>
      <c r="O12" s="14">
        <v>0.437841433562496</v>
      </c>
      <c r="P12" s="14">
        <v>0.40964403944387101</v>
      </c>
      <c r="Q12" s="14">
        <v>0.37033212971415602</v>
      </c>
      <c r="R12" s="14"/>
      <c r="S12" s="14">
        <v>0.50962350026143299</v>
      </c>
      <c r="T12" s="14">
        <v>0.36363898876775502</v>
      </c>
      <c r="U12" s="14">
        <v>0.25012209616861902</v>
      </c>
      <c r="V12" s="14">
        <v>0.51048335625119201</v>
      </c>
      <c r="W12" s="14">
        <v>0.40081399642939203</v>
      </c>
      <c r="X12" s="14">
        <v>0.40280420746641399</v>
      </c>
      <c r="Y12" s="14">
        <v>0.43145591537568201</v>
      </c>
      <c r="Z12" s="14">
        <v>0.32180672195591398</v>
      </c>
      <c r="AA12" s="14">
        <v>0.378655284228335</v>
      </c>
      <c r="AB12" s="14">
        <v>0.41497739079214802</v>
      </c>
      <c r="AC12" s="14">
        <v>0.42258745989587199</v>
      </c>
      <c r="AD12" s="14">
        <v>0.24062388166065199</v>
      </c>
      <c r="AE12" s="14"/>
      <c r="AF12" s="14">
        <v>0.31911971516034898</v>
      </c>
      <c r="AG12" s="14">
        <v>0.50105716989521198</v>
      </c>
      <c r="AH12" s="14">
        <v>0.40026960590660599</v>
      </c>
      <c r="AI12" s="14">
        <v>0.34128631254644598</v>
      </c>
      <c r="AJ12" s="14">
        <v>0.31494181873204802</v>
      </c>
      <c r="AK12" s="14"/>
      <c r="AL12" s="14">
        <v>0.54602723719394497</v>
      </c>
      <c r="AM12" s="14">
        <v>0.370266198990166</v>
      </c>
      <c r="AN12" s="14">
        <v>0.37853866943539599</v>
      </c>
      <c r="AO12" s="14">
        <v>0.31751714116753799</v>
      </c>
      <c r="AP12" s="14">
        <v>0.26432829264900198</v>
      </c>
      <c r="AQ12" s="14">
        <v>0.40566021434718702</v>
      </c>
      <c r="AR12" s="14"/>
      <c r="AS12" s="14">
        <v>0.36432376312845</v>
      </c>
      <c r="AT12" s="14">
        <v>0.32868218847604003</v>
      </c>
      <c r="AU12" s="14">
        <v>0.39986318286926398</v>
      </c>
      <c r="AV12" s="14">
        <v>0.50819539084417698</v>
      </c>
      <c r="AW12" s="14">
        <v>0.68132515284765505</v>
      </c>
      <c r="AX12" s="14"/>
      <c r="AY12" s="14">
        <v>0.34484517294810901</v>
      </c>
      <c r="AZ12" s="14">
        <v>0.46428403284832798</v>
      </c>
      <c r="BA12" s="14">
        <v>0.327718107471002</v>
      </c>
      <c r="BB12" s="14">
        <v>0.43561712312600898</v>
      </c>
      <c r="BC12" s="14">
        <v>0.449108928435343</v>
      </c>
      <c r="BD12" s="14">
        <v>0.37556641403925201</v>
      </c>
      <c r="BE12" s="14">
        <v>0.44390899255570199</v>
      </c>
      <c r="BF12" s="14">
        <v>0.41665807313828901</v>
      </c>
      <c r="BG12" s="14">
        <v>0.30269848592350601</v>
      </c>
      <c r="BH12" s="14">
        <v>0.30618583581319703</v>
      </c>
      <c r="BI12" s="14">
        <v>0.44388555586022499</v>
      </c>
      <c r="BJ12" s="14">
        <v>0.39783681833002998</v>
      </c>
      <c r="BK12" s="14">
        <v>0.26214945450850102</v>
      </c>
      <c r="BL12" s="14">
        <v>0.38845442693924298</v>
      </c>
      <c r="BM12" s="14">
        <v>0.25970711471713498</v>
      </c>
      <c r="BN12" s="14">
        <v>0.56313834314375699</v>
      </c>
      <c r="BO12" s="14"/>
      <c r="BP12" s="14">
        <v>0.50685922879924605</v>
      </c>
      <c r="BQ12" s="14">
        <v>0.39354665202087102</v>
      </c>
      <c r="BR12" s="14">
        <v>0.37190519470193301</v>
      </c>
      <c r="BS12" s="14">
        <v>0.37540841745298897</v>
      </c>
      <c r="BT12" s="14">
        <v>0.30145732354312599</v>
      </c>
      <c r="BU12" s="14">
        <v>0.346619562997179</v>
      </c>
      <c r="BV12" s="14"/>
      <c r="BW12" s="14">
        <v>0.36799314497101698</v>
      </c>
      <c r="BX12" s="14">
        <v>0.41568323749253799</v>
      </c>
      <c r="BY12" s="14">
        <v>0.47909607041310698</v>
      </c>
      <c r="BZ12" s="14">
        <v>0.423722021314553</v>
      </c>
      <c r="CA12" s="14">
        <v>0.43211833958055801</v>
      </c>
      <c r="CB12" s="14">
        <v>0.40300096180522499</v>
      </c>
      <c r="CC12" s="14"/>
      <c r="CD12" s="14">
        <v>0.47460807675268701</v>
      </c>
      <c r="CE12" s="14">
        <v>0.40256151095402698</v>
      </c>
      <c r="CF12" s="14">
        <v>0.377696398675338</v>
      </c>
      <c r="CG12" s="14">
        <v>0.39904878573688002</v>
      </c>
      <c r="CH12" s="14"/>
      <c r="CI12" s="14">
        <v>0.420263401545937</v>
      </c>
      <c r="CJ12" s="14">
        <v>0.46168676439759099</v>
      </c>
      <c r="CK12" s="14">
        <v>0.380364631140507</v>
      </c>
      <c r="CL12" s="14">
        <v>0.36321909387144602</v>
      </c>
      <c r="CM12" s="14"/>
      <c r="CN12" s="14">
        <v>0.49991766195271697</v>
      </c>
      <c r="CO12" s="14">
        <v>0.38989753935520499</v>
      </c>
      <c r="CP12" s="14"/>
      <c r="CQ12" s="14">
        <v>0.51361085271694296</v>
      </c>
      <c r="CR12" s="14">
        <v>0.39393343275682302</v>
      </c>
    </row>
    <row r="13" spans="2:96" x14ac:dyDescent="0.3">
      <c r="B13" s="15" t="s">
        <v>92</v>
      </c>
      <c r="C13" s="20">
        <v>4.1239188129480797E-2</v>
      </c>
      <c r="D13" s="20">
        <v>2.5947084991679099E-2</v>
      </c>
      <c r="E13" s="20">
        <v>5.6436752207889601E-2</v>
      </c>
      <c r="F13" s="20"/>
      <c r="G13" s="20">
        <v>3.68491890080044E-2</v>
      </c>
      <c r="H13" s="20">
        <v>3.46337292395364E-2</v>
      </c>
      <c r="I13" s="20">
        <v>2.54973138543046E-2</v>
      </c>
      <c r="J13" s="20">
        <v>2.6958274290825202E-2</v>
      </c>
      <c r="K13" s="20">
        <v>5.3368215111930399E-2</v>
      </c>
      <c r="L13" s="20">
        <v>6.4406715743981796E-2</v>
      </c>
      <c r="M13" s="20"/>
      <c r="N13" s="20">
        <v>3.16984405159699E-2</v>
      </c>
      <c r="O13" s="20">
        <v>3.22686185745426E-2</v>
      </c>
      <c r="P13" s="20">
        <v>4.9848059325997597E-2</v>
      </c>
      <c r="Q13" s="20">
        <v>5.6310760943555402E-2</v>
      </c>
      <c r="R13" s="20"/>
      <c r="S13" s="20">
        <v>3.7660760967773002E-2</v>
      </c>
      <c r="T13" s="20">
        <v>7.8457192522893598E-2</v>
      </c>
      <c r="U13" s="20">
        <v>4.9198464767177097E-2</v>
      </c>
      <c r="V13" s="20">
        <v>1.8455257185059502E-2</v>
      </c>
      <c r="W13" s="20">
        <v>2.4241232973311998E-2</v>
      </c>
      <c r="X13" s="20">
        <v>7.2150986178908097E-2</v>
      </c>
      <c r="Y13" s="20">
        <v>2.9673900404953001E-2</v>
      </c>
      <c r="Z13" s="20">
        <v>0</v>
      </c>
      <c r="AA13" s="20">
        <v>4.8244758351607603E-2</v>
      </c>
      <c r="AB13" s="20">
        <v>1.10449594171386E-2</v>
      </c>
      <c r="AC13" s="20">
        <v>4.0370432740451399E-2</v>
      </c>
      <c r="AD13" s="20">
        <v>5.4364887329691497E-2</v>
      </c>
      <c r="AE13" s="20"/>
      <c r="AF13" s="20">
        <v>5.0915265471887801E-2</v>
      </c>
      <c r="AG13" s="20">
        <v>1.123641071226E-2</v>
      </c>
      <c r="AH13" s="20">
        <v>3.3320299997259002E-2</v>
      </c>
      <c r="AI13" s="20">
        <v>7.9303112676780002E-2</v>
      </c>
      <c r="AJ13" s="20">
        <v>1.96353575057115E-2</v>
      </c>
      <c r="AK13" s="20"/>
      <c r="AL13" s="20">
        <v>1.8069094750857401E-2</v>
      </c>
      <c r="AM13" s="20">
        <v>4.3125509628527701E-2</v>
      </c>
      <c r="AN13" s="20">
        <v>3.8224230664492299E-2</v>
      </c>
      <c r="AO13" s="20">
        <v>5.9180135270472702E-2</v>
      </c>
      <c r="AP13" s="20">
        <v>1.5281855507429901E-2</v>
      </c>
      <c r="AQ13" s="20">
        <v>5.8804428082039097E-2</v>
      </c>
      <c r="AR13" s="20"/>
      <c r="AS13" s="20">
        <v>5.2983296746673E-2</v>
      </c>
      <c r="AT13" s="20">
        <v>3.9190907433275503E-2</v>
      </c>
      <c r="AU13" s="20">
        <v>5.0504012917038703E-2</v>
      </c>
      <c r="AV13" s="20">
        <v>2.3250741203350599E-2</v>
      </c>
      <c r="AW13" s="20">
        <v>6.2316883038369603E-2</v>
      </c>
      <c r="AX13" s="20"/>
      <c r="AY13" s="20">
        <v>0</v>
      </c>
      <c r="AZ13" s="20">
        <v>2.54084415956695E-2</v>
      </c>
      <c r="BA13" s="20">
        <v>8.4458676958482998E-2</v>
      </c>
      <c r="BB13" s="20">
        <v>4.3507125917617899E-2</v>
      </c>
      <c r="BC13" s="20">
        <v>3.2459968387819303E-2</v>
      </c>
      <c r="BD13" s="20">
        <v>6.6854545432672594E-2</v>
      </c>
      <c r="BE13" s="20">
        <v>4.0423346895175898E-2</v>
      </c>
      <c r="BF13" s="20">
        <v>6.9587612001093202E-2</v>
      </c>
      <c r="BG13" s="20">
        <v>3.9615799245328903E-2</v>
      </c>
      <c r="BH13" s="20">
        <v>1.5692314673545898E-2</v>
      </c>
      <c r="BI13" s="20">
        <v>9.7709664450413708E-3</v>
      </c>
      <c r="BJ13" s="20">
        <v>2.4747099998151501E-2</v>
      </c>
      <c r="BK13" s="20">
        <v>4.47080446383862E-2</v>
      </c>
      <c r="BL13" s="20">
        <v>0.10213191543564</v>
      </c>
      <c r="BM13" s="20">
        <v>5.9205280822250801E-2</v>
      </c>
      <c r="BN13" s="20">
        <v>0</v>
      </c>
      <c r="BO13" s="20"/>
      <c r="BP13" s="20">
        <v>1.8686615250168601E-2</v>
      </c>
      <c r="BQ13" s="20">
        <v>6.0766135583380801E-2</v>
      </c>
      <c r="BR13" s="20">
        <v>4.0332481349955498E-2</v>
      </c>
      <c r="BS13" s="20">
        <v>2.80153702258506E-2</v>
      </c>
      <c r="BT13" s="20">
        <v>5.3145226276486497E-2</v>
      </c>
      <c r="BU13" s="20">
        <v>7.0919052597008397E-2</v>
      </c>
      <c r="BV13" s="20"/>
      <c r="BW13" s="20">
        <v>4.5473497101761601E-2</v>
      </c>
      <c r="BX13" s="20">
        <v>4.1697503502933803E-2</v>
      </c>
      <c r="BY13" s="20">
        <v>3.8297995478140098E-2</v>
      </c>
      <c r="BZ13" s="20">
        <v>3.0585005409202101E-2</v>
      </c>
      <c r="CA13" s="20">
        <v>3.2959434142630299E-2</v>
      </c>
      <c r="CB13" s="20">
        <v>6.7778539062238505E-2</v>
      </c>
      <c r="CC13" s="20"/>
      <c r="CD13" s="20">
        <v>3.44320416735555E-2</v>
      </c>
      <c r="CE13" s="20">
        <v>3.1195438444124701E-2</v>
      </c>
      <c r="CF13" s="20">
        <v>3.2494420830640303E-2</v>
      </c>
      <c r="CG13" s="20">
        <v>2.8448820323852798E-2</v>
      </c>
      <c r="CH13" s="20"/>
      <c r="CI13" s="20">
        <v>3.55584893562522E-2</v>
      </c>
      <c r="CJ13" s="20">
        <v>1.25139799111555E-2</v>
      </c>
      <c r="CK13" s="20">
        <v>4.1361340277241698E-2</v>
      </c>
      <c r="CL13" s="20">
        <v>0.170315865771382</v>
      </c>
      <c r="CM13" s="20"/>
      <c r="CN13" s="20">
        <v>3.0593973010149201E-2</v>
      </c>
      <c r="CO13" s="20">
        <v>3.92692696651714E-2</v>
      </c>
      <c r="CP13" s="20"/>
      <c r="CQ13" s="20">
        <v>8.9924634909109204E-3</v>
      </c>
      <c r="CR13" s="20">
        <v>4.0669104286947602E-2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1110</v>
      </c>
      <c r="D7" s="10">
        <v>549</v>
      </c>
      <c r="E7" s="10">
        <v>559</v>
      </c>
      <c r="F7" s="10"/>
      <c r="G7" s="10">
        <v>113</v>
      </c>
      <c r="H7" s="10">
        <v>188</v>
      </c>
      <c r="I7" s="10">
        <v>196</v>
      </c>
      <c r="J7" s="10">
        <v>184</v>
      </c>
      <c r="K7" s="10">
        <v>166</v>
      </c>
      <c r="L7" s="10">
        <v>263</v>
      </c>
      <c r="M7" s="10"/>
      <c r="N7" s="10">
        <v>327</v>
      </c>
      <c r="O7" s="10">
        <v>278</v>
      </c>
      <c r="P7" s="10">
        <v>230</v>
      </c>
      <c r="Q7" s="10">
        <v>273</v>
      </c>
      <c r="R7" s="10"/>
      <c r="S7" s="10">
        <v>153</v>
      </c>
      <c r="T7" s="10">
        <v>146</v>
      </c>
      <c r="U7" s="10">
        <v>99</v>
      </c>
      <c r="V7" s="10">
        <v>103</v>
      </c>
      <c r="W7" s="10">
        <v>77</v>
      </c>
      <c r="X7" s="10">
        <v>102</v>
      </c>
      <c r="Y7" s="10">
        <v>95</v>
      </c>
      <c r="Z7" s="10">
        <v>55</v>
      </c>
      <c r="AA7" s="10">
        <v>116</v>
      </c>
      <c r="AB7" s="10">
        <v>96</v>
      </c>
      <c r="AC7" s="10">
        <v>48</v>
      </c>
      <c r="AD7" s="10">
        <v>20</v>
      </c>
      <c r="AE7" s="10"/>
      <c r="AF7" s="10">
        <v>226</v>
      </c>
      <c r="AG7" s="10">
        <v>366</v>
      </c>
      <c r="AH7" s="10">
        <v>86</v>
      </c>
      <c r="AI7" s="10">
        <v>176</v>
      </c>
      <c r="AJ7" s="10">
        <v>50</v>
      </c>
      <c r="AK7" s="10"/>
      <c r="AL7" s="10">
        <v>266</v>
      </c>
      <c r="AM7" s="10">
        <v>216</v>
      </c>
      <c r="AN7" s="10">
        <v>100</v>
      </c>
      <c r="AO7" s="10">
        <v>266</v>
      </c>
      <c r="AP7" s="10">
        <v>62</v>
      </c>
      <c r="AQ7" s="10">
        <v>97</v>
      </c>
      <c r="AR7" s="10"/>
      <c r="AS7" s="10">
        <v>266</v>
      </c>
      <c r="AT7" s="10">
        <v>244</v>
      </c>
      <c r="AU7" s="10">
        <v>265</v>
      </c>
      <c r="AV7" s="10">
        <v>145</v>
      </c>
      <c r="AW7" s="10">
        <v>29</v>
      </c>
      <c r="AX7" s="10"/>
      <c r="AY7" s="10">
        <v>6</v>
      </c>
      <c r="AZ7" s="10">
        <v>38</v>
      </c>
      <c r="BA7" s="10">
        <v>68</v>
      </c>
      <c r="BB7" s="10">
        <v>69</v>
      </c>
      <c r="BC7" s="10">
        <v>99</v>
      </c>
      <c r="BD7" s="10">
        <v>110</v>
      </c>
      <c r="BE7" s="10">
        <v>122</v>
      </c>
      <c r="BF7" s="10">
        <v>78</v>
      </c>
      <c r="BG7" s="10">
        <v>72</v>
      </c>
      <c r="BH7" s="10">
        <v>62</v>
      </c>
      <c r="BI7" s="10">
        <v>103</v>
      </c>
      <c r="BJ7" s="10">
        <v>76</v>
      </c>
      <c r="BK7" s="10">
        <v>41</v>
      </c>
      <c r="BL7" s="10">
        <v>28</v>
      </c>
      <c r="BM7" s="10">
        <v>32</v>
      </c>
      <c r="BN7" s="10">
        <v>63</v>
      </c>
      <c r="BO7" s="10"/>
      <c r="BP7" s="10">
        <v>259</v>
      </c>
      <c r="BQ7" s="10">
        <v>310</v>
      </c>
      <c r="BR7" s="10">
        <v>147</v>
      </c>
      <c r="BS7" s="10">
        <v>211</v>
      </c>
      <c r="BT7" s="10">
        <v>125</v>
      </c>
      <c r="BU7" s="10">
        <v>57</v>
      </c>
      <c r="BV7" s="10"/>
      <c r="BW7" s="10">
        <v>467</v>
      </c>
      <c r="BX7" s="10">
        <v>249</v>
      </c>
      <c r="BY7" s="10">
        <v>74</v>
      </c>
      <c r="BZ7" s="10">
        <v>92</v>
      </c>
      <c r="CA7" s="10">
        <v>190</v>
      </c>
      <c r="CB7" s="10">
        <v>33</v>
      </c>
      <c r="CC7" s="10"/>
      <c r="CD7" s="10">
        <v>217</v>
      </c>
      <c r="CE7" s="10">
        <v>213</v>
      </c>
      <c r="CF7" s="10">
        <v>151</v>
      </c>
      <c r="CG7" s="10">
        <v>333</v>
      </c>
      <c r="CH7" s="10"/>
      <c r="CI7" s="10">
        <v>189</v>
      </c>
      <c r="CJ7" s="10">
        <v>237</v>
      </c>
      <c r="CK7" s="10">
        <v>624</v>
      </c>
      <c r="CL7" s="10">
        <v>60</v>
      </c>
      <c r="CM7" s="10"/>
      <c r="CN7" s="10">
        <v>135</v>
      </c>
      <c r="CO7" s="10">
        <v>961</v>
      </c>
      <c r="CP7" s="10"/>
      <c r="CQ7" s="10">
        <v>105</v>
      </c>
      <c r="CR7" s="10">
        <v>928</v>
      </c>
    </row>
    <row r="8" spans="2:96" ht="30" customHeight="1" x14ac:dyDescent="0.3">
      <c r="B8" s="11" t="s">
        <v>19</v>
      </c>
      <c r="C8" s="11">
        <v>1106</v>
      </c>
      <c r="D8" s="11">
        <v>547</v>
      </c>
      <c r="E8" s="11">
        <v>556</v>
      </c>
      <c r="F8" s="11"/>
      <c r="G8" s="11">
        <v>139</v>
      </c>
      <c r="H8" s="11">
        <v>195</v>
      </c>
      <c r="I8" s="11">
        <v>196</v>
      </c>
      <c r="J8" s="11">
        <v>177</v>
      </c>
      <c r="K8" s="11">
        <v>159</v>
      </c>
      <c r="L8" s="11">
        <v>240</v>
      </c>
      <c r="M8" s="11"/>
      <c r="N8" s="11">
        <v>325</v>
      </c>
      <c r="O8" s="11">
        <v>295</v>
      </c>
      <c r="P8" s="11">
        <v>225</v>
      </c>
      <c r="Q8" s="11">
        <v>259</v>
      </c>
      <c r="R8" s="11"/>
      <c r="S8" s="11">
        <v>157</v>
      </c>
      <c r="T8" s="11">
        <v>140</v>
      </c>
      <c r="U8" s="11">
        <v>93</v>
      </c>
      <c r="V8" s="11">
        <v>100</v>
      </c>
      <c r="W8" s="11">
        <v>75</v>
      </c>
      <c r="X8" s="11">
        <v>103</v>
      </c>
      <c r="Y8" s="11">
        <v>88</v>
      </c>
      <c r="Z8" s="11">
        <v>53</v>
      </c>
      <c r="AA8" s="11">
        <v>120</v>
      </c>
      <c r="AB8" s="11">
        <v>98</v>
      </c>
      <c r="AC8" s="11">
        <v>54</v>
      </c>
      <c r="AD8" s="11">
        <v>27</v>
      </c>
      <c r="AE8" s="11"/>
      <c r="AF8" s="11">
        <v>218</v>
      </c>
      <c r="AG8" s="11">
        <v>372</v>
      </c>
      <c r="AH8" s="11">
        <v>85</v>
      </c>
      <c r="AI8" s="11">
        <v>167</v>
      </c>
      <c r="AJ8" s="11">
        <v>49</v>
      </c>
      <c r="AK8" s="11"/>
      <c r="AL8" s="11">
        <v>276</v>
      </c>
      <c r="AM8" s="11">
        <v>211</v>
      </c>
      <c r="AN8" s="11">
        <v>100</v>
      </c>
      <c r="AO8" s="11">
        <v>255</v>
      </c>
      <c r="AP8" s="11">
        <v>62</v>
      </c>
      <c r="AQ8" s="11">
        <v>95</v>
      </c>
      <c r="AR8" s="11"/>
      <c r="AS8" s="11">
        <v>257</v>
      </c>
      <c r="AT8" s="11">
        <v>245</v>
      </c>
      <c r="AU8" s="11">
        <v>266</v>
      </c>
      <c r="AV8" s="11">
        <v>148</v>
      </c>
      <c r="AW8" s="11">
        <v>31</v>
      </c>
      <c r="AX8" s="11"/>
      <c r="AY8" s="11">
        <v>6</v>
      </c>
      <c r="AZ8" s="11">
        <v>37</v>
      </c>
      <c r="BA8" s="11">
        <v>66</v>
      </c>
      <c r="BB8" s="11">
        <v>68</v>
      </c>
      <c r="BC8" s="11">
        <v>100</v>
      </c>
      <c r="BD8" s="11">
        <v>111</v>
      </c>
      <c r="BE8" s="11">
        <v>122</v>
      </c>
      <c r="BF8" s="11">
        <v>80</v>
      </c>
      <c r="BG8" s="11">
        <v>71</v>
      </c>
      <c r="BH8" s="11">
        <v>60</v>
      </c>
      <c r="BI8" s="11">
        <v>103</v>
      </c>
      <c r="BJ8" s="11">
        <v>76</v>
      </c>
      <c r="BK8" s="11">
        <v>40</v>
      </c>
      <c r="BL8" s="11">
        <v>28</v>
      </c>
      <c r="BM8" s="11">
        <v>33</v>
      </c>
      <c r="BN8" s="11">
        <v>65</v>
      </c>
      <c r="BO8" s="11"/>
      <c r="BP8" s="11">
        <v>273</v>
      </c>
      <c r="BQ8" s="11">
        <v>304</v>
      </c>
      <c r="BR8" s="11">
        <v>145</v>
      </c>
      <c r="BS8" s="11">
        <v>205</v>
      </c>
      <c r="BT8" s="11">
        <v>121</v>
      </c>
      <c r="BU8" s="11">
        <v>56</v>
      </c>
      <c r="BV8" s="11"/>
      <c r="BW8" s="11">
        <v>450</v>
      </c>
      <c r="BX8" s="11">
        <v>253</v>
      </c>
      <c r="BY8" s="11">
        <v>75</v>
      </c>
      <c r="BZ8" s="11">
        <v>92</v>
      </c>
      <c r="CA8" s="11">
        <v>195</v>
      </c>
      <c r="CB8" s="11">
        <v>37</v>
      </c>
      <c r="CC8" s="11"/>
      <c r="CD8" s="11">
        <v>232</v>
      </c>
      <c r="CE8" s="11">
        <v>213</v>
      </c>
      <c r="CF8" s="11">
        <v>146</v>
      </c>
      <c r="CG8" s="11">
        <v>328</v>
      </c>
      <c r="CH8" s="11"/>
      <c r="CI8" s="11">
        <v>193</v>
      </c>
      <c r="CJ8" s="11">
        <v>235</v>
      </c>
      <c r="CK8" s="11">
        <v>617</v>
      </c>
      <c r="CL8" s="11">
        <v>60</v>
      </c>
      <c r="CM8" s="11"/>
      <c r="CN8" s="11">
        <v>139</v>
      </c>
      <c r="CO8" s="11">
        <v>952</v>
      </c>
      <c r="CP8" s="11"/>
      <c r="CQ8" s="11">
        <v>111</v>
      </c>
      <c r="CR8" s="11">
        <v>918</v>
      </c>
    </row>
    <row r="9" spans="2:96" x14ac:dyDescent="0.3">
      <c r="B9" s="15" t="s">
        <v>201</v>
      </c>
      <c r="C9" s="14">
        <v>4.7728883439588699E-2</v>
      </c>
      <c r="D9" s="14">
        <v>4.59048117572292E-2</v>
      </c>
      <c r="E9" s="14">
        <v>4.9702502744816697E-2</v>
      </c>
      <c r="F9" s="14"/>
      <c r="G9" s="14">
        <v>7.1515992988140601E-3</v>
      </c>
      <c r="H9" s="14">
        <v>4.1326606482539101E-2</v>
      </c>
      <c r="I9" s="14">
        <v>3.92838240118287E-2</v>
      </c>
      <c r="J9" s="14">
        <v>5.0257356614526898E-2</v>
      </c>
      <c r="K9" s="14">
        <v>8.4305746691355696E-2</v>
      </c>
      <c r="L9" s="14">
        <v>5.7101569855377003E-2</v>
      </c>
      <c r="M9" s="14"/>
      <c r="N9" s="14">
        <v>4.6446638372125398E-2</v>
      </c>
      <c r="O9" s="14">
        <v>3.0417701416146699E-2</v>
      </c>
      <c r="P9" s="14">
        <v>6.4285196641523101E-2</v>
      </c>
      <c r="Q9" s="14">
        <v>5.5073725018477897E-2</v>
      </c>
      <c r="R9" s="14"/>
      <c r="S9" s="14">
        <v>4.2216382425795597E-2</v>
      </c>
      <c r="T9" s="14">
        <v>8.5781044653826799E-2</v>
      </c>
      <c r="U9" s="14">
        <v>1.9869807271098001E-2</v>
      </c>
      <c r="V9" s="14">
        <v>9.8290679372470893E-3</v>
      </c>
      <c r="W9" s="14">
        <v>0</v>
      </c>
      <c r="X9" s="14">
        <v>4.6331229550898703E-2</v>
      </c>
      <c r="Y9" s="14">
        <v>5.1313647503868902E-2</v>
      </c>
      <c r="Z9" s="14">
        <v>5.5277562627443502E-2</v>
      </c>
      <c r="AA9" s="14">
        <v>7.4587699232932195E-2</v>
      </c>
      <c r="AB9" s="14">
        <v>9.2438555469204306E-2</v>
      </c>
      <c r="AC9" s="14">
        <v>2.01619962036119E-2</v>
      </c>
      <c r="AD9" s="14">
        <v>0</v>
      </c>
      <c r="AE9" s="14"/>
      <c r="AF9" s="14">
        <v>6.0441994522675797E-2</v>
      </c>
      <c r="AG9" s="14">
        <v>2.14057192396894E-2</v>
      </c>
      <c r="AH9" s="14">
        <v>4.45070651318763E-2</v>
      </c>
      <c r="AI9" s="14">
        <v>0.103290581271721</v>
      </c>
      <c r="AJ9" s="14">
        <v>0.112424574656423</v>
      </c>
      <c r="AK9" s="14"/>
      <c r="AL9" s="14">
        <v>7.0221105656402601E-3</v>
      </c>
      <c r="AM9" s="14">
        <v>6.4079441667662301E-2</v>
      </c>
      <c r="AN9" s="14">
        <v>1.8683695853722201E-2</v>
      </c>
      <c r="AO9" s="14">
        <v>9.7261328087223597E-2</v>
      </c>
      <c r="AP9" s="14">
        <v>7.6877021181184502E-2</v>
      </c>
      <c r="AQ9" s="14">
        <v>4.1219260882851397E-2</v>
      </c>
      <c r="AR9" s="14"/>
      <c r="AS9" s="14">
        <v>6.5885095662730694E-2</v>
      </c>
      <c r="AT9" s="14">
        <v>4.7041201845901097E-2</v>
      </c>
      <c r="AU9" s="14">
        <v>4.64585486755415E-2</v>
      </c>
      <c r="AV9" s="14">
        <v>2.6995289940703601E-2</v>
      </c>
      <c r="AW9" s="14">
        <v>2.9666489108518899E-2</v>
      </c>
      <c r="AX9" s="14"/>
      <c r="AY9" s="14">
        <v>0.16047331146060301</v>
      </c>
      <c r="AZ9" s="14">
        <v>2.54084415956695E-2</v>
      </c>
      <c r="BA9" s="14">
        <v>8.4508876219361304E-2</v>
      </c>
      <c r="BB9" s="14">
        <v>5.5221792378109799E-2</v>
      </c>
      <c r="BC9" s="14">
        <v>6.0801426919548499E-2</v>
      </c>
      <c r="BD9" s="14">
        <v>6.21877080401207E-2</v>
      </c>
      <c r="BE9" s="14">
        <v>3.1199384038669498E-2</v>
      </c>
      <c r="BF9" s="14">
        <v>3.5621811686633503E-2</v>
      </c>
      <c r="BG9" s="14">
        <v>8.1768460101096604E-2</v>
      </c>
      <c r="BH9" s="14">
        <v>6.4126338378380804E-2</v>
      </c>
      <c r="BI9" s="14">
        <v>4.5803119167978301E-2</v>
      </c>
      <c r="BJ9" s="14">
        <v>1.2347964273210801E-2</v>
      </c>
      <c r="BK9" s="14">
        <v>7.5138215124076299E-2</v>
      </c>
      <c r="BL9" s="14">
        <v>0</v>
      </c>
      <c r="BM9" s="14">
        <v>0</v>
      </c>
      <c r="BN9" s="14">
        <v>2.8606602667618601E-2</v>
      </c>
      <c r="BO9" s="14"/>
      <c r="BP9" s="14">
        <v>4.1842790712307801E-2</v>
      </c>
      <c r="BQ9" s="14">
        <v>4.0523090448733402E-2</v>
      </c>
      <c r="BR9" s="14">
        <v>3.3452616383381803E-2</v>
      </c>
      <c r="BS9" s="14">
        <v>4.7005670890920601E-2</v>
      </c>
      <c r="BT9" s="14">
        <v>7.4027596269539794E-2</v>
      </c>
      <c r="BU9" s="14">
        <v>9.9346000519865002E-2</v>
      </c>
      <c r="BV9" s="14"/>
      <c r="BW9" s="14">
        <v>5.86420864636596E-2</v>
      </c>
      <c r="BX9" s="14">
        <v>3.05856004752155E-2</v>
      </c>
      <c r="BY9" s="14">
        <v>7.9672995418271997E-2</v>
      </c>
      <c r="BZ9" s="14">
        <v>4.11896588689157E-2</v>
      </c>
      <c r="CA9" s="14">
        <v>3.9962055935661198E-2</v>
      </c>
      <c r="CB9" s="14">
        <v>3.03939253702297E-2</v>
      </c>
      <c r="CC9" s="14"/>
      <c r="CD9" s="14">
        <v>3.7960716336804701E-2</v>
      </c>
      <c r="CE9" s="14">
        <v>4.53086432571225E-2</v>
      </c>
      <c r="CF9" s="14">
        <v>5.3252593340182203E-2</v>
      </c>
      <c r="CG9" s="14">
        <v>4.8807951583115801E-2</v>
      </c>
      <c r="CH9" s="14"/>
      <c r="CI9" s="14">
        <v>1.9007197074746698E-2</v>
      </c>
      <c r="CJ9" s="14">
        <v>4.0150822590025198E-2</v>
      </c>
      <c r="CK9" s="14">
        <v>6.2845243603858597E-2</v>
      </c>
      <c r="CL9" s="14">
        <v>1.4600647226507399E-2</v>
      </c>
      <c r="CM9" s="14"/>
      <c r="CN9" s="14">
        <v>3.3574172261622501E-2</v>
      </c>
      <c r="CO9" s="14">
        <v>4.9478573869279903E-2</v>
      </c>
      <c r="CP9" s="14"/>
      <c r="CQ9" s="14">
        <v>2.6464598644139099E-2</v>
      </c>
      <c r="CR9" s="14">
        <v>5.1277488620883202E-2</v>
      </c>
    </row>
    <row r="10" spans="2:96" x14ac:dyDescent="0.3">
      <c r="B10" s="15" t="s">
        <v>202</v>
      </c>
      <c r="C10" s="14">
        <v>0.130138541984094</v>
      </c>
      <c r="D10" s="14">
        <v>0.123724936164405</v>
      </c>
      <c r="E10" s="14">
        <v>0.13693641547976701</v>
      </c>
      <c r="F10" s="14"/>
      <c r="G10" s="14">
        <v>7.2295476819491902E-2</v>
      </c>
      <c r="H10" s="14">
        <v>7.6989711893560797E-2</v>
      </c>
      <c r="I10" s="14">
        <v>0.171615335731162</v>
      </c>
      <c r="J10" s="14">
        <v>0.15131752926116199</v>
      </c>
      <c r="K10" s="14">
        <v>0.100111975750069</v>
      </c>
      <c r="L10" s="14">
        <v>0.17726948112871399</v>
      </c>
      <c r="M10" s="14"/>
      <c r="N10" s="14">
        <v>0.116654700919695</v>
      </c>
      <c r="O10" s="14">
        <v>0.12257007441185599</v>
      </c>
      <c r="P10" s="14">
        <v>0.15643607196179801</v>
      </c>
      <c r="Q10" s="14">
        <v>0.130358563434085</v>
      </c>
      <c r="R10" s="14"/>
      <c r="S10" s="14">
        <v>8.9516912727820599E-2</v>
      </c>
      <c r="T10" s="14">
        <v>7.97292895859954E-2</v>
      </c>
      <c r="U10" s="14">
        <v>0.179402548828696</v>
      </c>
      <c r="V10" s="14">
        <v>9.4311447615962204E-2</v>
      </c>
      <c r="W10" s="14">
        <v>0.22984794195425301</v>
      </c>
      <c r="X10" s="14">
        <v>0.133368118463906</v>
      </c>
      <c r="Y10" s="14">
        <v>0.106552052537842</v>
      </c>
      <c r="Z10" s="14">
        <v>0.25057753495694701</v>
      </c>
      <c r="AA10" s="14">
        <v>0.13012372524546201</v>
      </c>
      <c r="AB10" s="14">
        <v>0.11284049147189799</v>
      </c>
      <c r="AC10" s="14">
        <v>0.162831588447262</v>
      </c>
      <c r="AD10" s="14">
        <v>0.14221135901500101</v>
      </c>
      <c r="AE10" s="14"/>
      <c r="AF10" s="14">
        <v>0.17455103588557899</v>
      </c>
      <c r="AG10" s="14">
        <v>7.3124343490029997E-2</v>
      </c>
      <c r="AH10" s="14">
        <v>0.131732611194084</v>
      </c>
      <c r="AI10" s="14">
        <v>0.15298961519888701</v>
      </c>
      <c r="AJ10" s="14">
        <v>0.14027256155666001</v>
      </c>
      <c r="AK10" s="14"/>
      <c r="AL10" s="14">
        <v>4.4080924884000797E-2</v>
      </c>
      <c r="AM10" s="14">
        <v>0.16279726202532399</v>
      </c>
      <c r="AN10" s="14">
        <v>0.160236198686843</v>
      </c>
      <c r="AO10" s="14">
        <v>0.15929493087505101</v>
      </c>
      <c r="AP10" s="14">
        <v>0.11221942021553701</v>
      </c>
      <c r="AQ10" s="14">
        <v>0.19215216428250201</v>
      </c>
      <c r="AR10" s="14"/>
      <c r="AS10" s="14">
        <v>0.14728215790177701</v>
      </c>
      <c r="AT10" s="14">
        <v>0.157536633889238</v>
      </c>
      <c r="AU10" s="14">
        <v>0.13173391855653299</v>
      </c>
      <c r="AV10" s="14">
        <v>0.11178832194207799</v>
      </c>
      <c r="AW10" s="14">
        <v>0</v>
      </c>
      <c r="AX10" s="14"/>
      <c r="AY10" s="14">
        <v>0</v>
      </c>
      <c r="AZ10" s="14">
        <v>2.3549356263043299E-2</v>
      </c>
      <c r="BA10" s="14">
        <v>0.19165787595378</v>
      </c>
      <c r="BB10" s="14">
        <v>9.7372401023232094E-2</v>
      </c>
      <c r="BC10" s="14">
        <v>0.111580221146123</v>
      </c>
      <c r="BD10" s="14">
        <v>0.13845270960458</v>
      </c>
      <c r="BE10" s="14">
        <v>0.149004573472969</v>
      </c>
      <c r="BF10" s="14">
        <v>0.11534276099108801</v>
      </c>
      <c r="BG10" s="14">
        <v>0.178143377001378</v>
      </c>
      <c r="BH10" s="14">
        <v>0.14249411636951501</v>
      </c>
      <c r="BI10" s="14">
        <v>0.142941478596042</v>
      </c>
      <c r="BJ10" s="14">
        <v>0.141174014789649</v>
      </c>
      <c r="BK10" s="14">
        <v>7.53822963385265E-2</v>
      </c>
      <c r="BL10" s="14">
        <v>0.12736678292116099</v>
      </c>
      <c r="BM10" s="14">
        <v>0.18880493682913299</v>
      </c>
      <c r="BN10" s="14">
        <v>6.1365028654828499E-2</v>
      </c>
      <c r="BO10" s="14"/>
      <c r="BP10" s="14">
        <v>8.0758799158102398E-2</v>
      </c>
      <c r="BQ10" s="14">
        <v>0.16553465158500699</v>
      </c>
      <c r="BR10" s="14">
        <v>0.133415585368232</v>
      </c>
      <c r="BS10" s="14">
        <v>0.13843866388608</v>
      </c>
      <c r="BT10" s="14">
        <v>0.14331603244830099</v>
      </c>
      <c r="BU10" s="14">
        <v>0.114616479964968</v>
      </c>
      <c r="BV10" s="14"/>
      <c r="BW10" s="14">
        <v>0.155240869085148</v>
      </c>
      <c r="BX10" s="14">
        <v>0.145973791688284</v>
      </c>
      <c r="BY10" s="14">
        <v>0.10153818969572199</v>
      </c>
      <c r="BZ10" s="14">
        <v>6.2180163177713701E-2</v>
      </c>
      <c r="CA10" s="14">
        <v>0.10769959190744501</v>
      </c>
      <c r="CB10" s="14">
        <v>7.8772719526402593E-2</v>
      </c>
      <c r="CC10" s="14"/>
      <c r="CD10" s="14">
        <v>9.1982651520900197E-2</v>
      </c>
      <c r="CE10" s="14">
        <v>0.13911421720524</v>
      </c>
      <c r="CF10" s="14">
        <v>9.5332499498997206E-2</v>
      </c>
      <c r="CG10" s="14">
        <v>0.162176714465704</v>
      </c>
      <c r="CH10" s="14"/>
      <c r="CI10" s="14">
        <v>0.16861123114541199</v>
      </c>
      <c r="CJ10" s="14">
        <v>0.10679598750682601</v>
      </c>
      <c r="CK10" s="14">
        <v>0.127085729189854</v>
      </c>
      <c r="CL10" s="14">
        <v>0.12907772211391599</v>
      </c>
      <c r="CM10" s="14"/>
      <c r="CN10" s="14">
        <v>0.113158422571927</v>
      </c>
      <c r="CO10" s="14">
        <v>0.133571428807157</v>
      </c>
      <c r="CP10" s="14"/>
      <c r="CQ10" s="14">
        <v>8.4541904290276595E-2</v>
      </c>
      <c r="CR10" s="14">
        <v>0.13749012256794599</v>
      </c>
    </row>
    <row r="11" spans="2:96" x14ac:dyDescent="0.3">
      <c r="B11" s="15" t="s">
        <v>203</v>
      </c>
      <c r="C11" s="14">
        <v>0.39358458790349099</v>
      </c>
      <c r="D11" s="14">
        <v>0.41706308005053799</v>
      </c>
      <c r="E11" s="14">
        <v>0.37034996457446401</v>
      </c>
      <c r="F11" s="14"/>
      <c r="G11" s="14">
        <v>0.459383364519864</v>
      </c>
      <c r="H11" s="14">
        <v>0.32117394784071301</v>
      </c>
      <c r="I11" s="14">
        <v>0.43959159252841601</v>
      </c>
      <c r="J11" s="14">
        <v>0.34704083690831999</v>
      </c>
      <c r="K11" s="14">
        <v>0.41161823646958301</v>
      </c>
      <c r="L11" s="14">
        <v>0.39918551744596098</v>
      </c>
      <c r="M11" s="14"/>
      <c r="N11" s="14">
        <v>0.40182394386252401</v>
      </c>
      <c r="O11" s="14">
        <v>0.39488733814834898</v>
      </c>
      <c r="P11" s="14">
        <v>0.361569292940981</v>
      </c>
      <c r="Q11" s="14">
        <v>0.41241172480355298</v>
      </c>
      <c r="R11" s="14"/>
      <c r="S11" s="14">
        <v>0.353713028493092</v>
      </c>
      <c r="T11" s="14">
        <v>0.38831287721084701</v>
      </c>
      <c r="U11" s="14">
        <v>0.37808880955916402</v>
      </c>
      <c r="V11" s="14">
        <v>0.41635692124557599</v>
      </c>
      <c r="W11" s="14">
        <v>0.31869462998356202</v>
      </c>
      <c r="X11" s="14">
        <v>0.39694523474430199</v>
      </c>
      <c r="Y11" s="14">
        <v>0.46639483547379801</v>
      </c>
      <c r="Z11" s="14">
        <v>0.35632075287115</v>
      </c>
      <c r="AA11" s="14">
        <v>0.45809968057108003</v>
      </c>
      <c r="AB11" s="14">
        <v>0.37189071120202299</v>
      </c>
      <c r="AC11" s="14">
        <v>0.31076706601875398</v>
      </c>
      <c r="AD11" s="14">
        <v>0.61225393719812804</v>
      </c>
      <c r="AE11" s="14"/>
      <c r="AF11" s="14">
        <v>0.42085621774026699</v>
      </c>
      <c r="AG11" s="14">
        <v>0.42016645833989802</v>
      </c>
      <c r="AH11" s="14">
        <v>0.39818916494185702</v>
      </c>
      <c r="AI11" s="14">
        <v>0.35733031288915001</v>
      </c>
      <c r="AJ11" s="14">
        <v>0.41398743170931301</v>
      </c>
      <c r="AK11" s="14"/>
      <c r="AL11" s="14">
        <v>0.39776255141476402</v>
      </c>
      <c r="AM11" s="14">
        <v>0.43439280272158498</v>
      </c>
      <c r="AN11" s="14">
        <v>0.419170425675573</v>
      </c>
      <c r="AO11" s="14">
        <v>0.350820904296198</v>
      </c>
      <c r="AP11" s="14">
        <v>0.52255518746979002</v>
      </c>
      <c r="AQ11" s="14">
        <v>0.35109068679975802</v>
      </c>
      <c r="AR11" s="14"/>
      <c r="AS11" s="14">
        <v>0.438135734309201</v>
      </c>
      <c r="AT11" s="14">
        <v>0.40857267970926398</v>
      </c>
      <c r="AU11" s="14">
        <v>0.400111903329671</v>
      </c>
      <c r="AV11" s="14">
        <v>0.34737947381556999</v>
      </c>
      <c r="AW11" s="14">
        <v>0.30743095670078502</v>
      </c>
      <c r="AX11" s="14"/>
      <c r="AY11" s="14">
        <v>0.32556627017218498</v>
      </c>
      <c r="AZ11" s="14">
        <v>0.50635603230307902</v>
      </c>
      <c r="BA11" s="14">
        <v>0.32490291522704101</v>
      </c>
      <c r="BB11" s="14">
        <v>0.39694946285874599</v>
      </c>
      <c r="BC11" s="14">
        <v>0.46061708337748197</v>
      </c>
      <c r="BD11" s="14">
        <v>0.45626057803463099</v>
      </c>
      <c r="BE11" s="14">
        <v>0.32062319592709398</v>
      </c>
      <c r="BF11" s="14">
        <v>0.41584816922705198</v>
      </c>
      <c r="BG11" s="14">
        <v>0.39043014934621101</v>
      </c>
      <c r="BH11" s="14">
        <v>0.42437020955715699</v>
      </c>
      <c r="BI11" s="14">
        <v>0.41087164663110898</v>
      </c>
      <c r="BJ11" s="14">
        <v>0.40086571933345799</v>
      </c>
      <c r="BK11" s="14">
        <v>0.41638013792866302</v>
      </c>
      <c r="BL11" s="14">
        <v>0.27237187957992198</v>
      </c>
      <c r="BM11" s="14">
        <v>0.37759936641542702</v>
      </c>
      <c r="BN11" s="14">
        <v>0.314326088925522</v>
      </c>
      <c r="BO11" s="14"/>
      <c r="BP11" s="14">
        <v>0.361483561636818</v>
      </c>
      <c r="BQ11" s="14">
        <v>0.36340840000799901</v>
      </c>
      <c r="BR11" s="14">
        <v>0.44695823205169599</v>
      </c>
      <c r="BS11" s="14">
        <v>0.43206493221292502</v>
      </c>
      <c r="BT11" s="14">
        <v>0.43067215507940099</v>
      </c>
      <c r="BU11" s="14">
        <v>0.33687152955857402</v>
      </c>
      <c r="BV11" s="14"/>
      <c r="BW11" s="14">
        <v>0.38674261316938202</v>
      </c>
      <c r="BX11" s="14">
        <v>0.36167554497278198</v>
      </c>
      <c r="BY11" s="14">
        <v>0.34703064684321999</v>
      </c>
      <c r="BZ11" s="14">
        <v>0.45775474199373201</v>
      </c>
      <c r="CA11" s="14">
        <v>0.412013758828709</v>
      </c>
      <c r="CB11" s="14">
        <v>0.55820298653831302</v>
      </c>
      <c r="CC11" s="14"/>
      <c r="CD11" s="14">
        <v>0.423567766770165</v>
      </c>
      <c r="CE11" s="14">
        <v>0.363582198442087</v>
      </c>
      <c r="CF11" s="14">
        <v>0.43954888617405502</v>
      </c>
      <c r="CG11" s="14">
        <v>0.380343105906159</v>
      </c>
      <c r="CH11" s="14"/>
      <c r="CI11" s="14">
        <v>0.33817576130926902</v>
      </c>
      <c r="CJ11" s="14">
        <v>0.43256569372732101</v>
      </c>
      <c r="CK11" s="14">
        <v>0.40295836693402498</v>
      </c>
      <c r="CL11" s="14">
        <v>0.323199163540692</v>
      </c>
      <c r="CM11" s="14"/>
      <c r="CN11" s="14">
        <v>0.37191034182476301</v>
      </c>
      <c r="CO11" s="14">
        <v>0.39860714207456299</v>
      </c>
      <c r="CP11" s="14"/>
      <c r="CQ11" s="14">
        <v>0.445155520964364</v>
      </c>
      <c r="CR11" s="14">
        <v>0.38246541869826001</v>
      </c>
    </row>
    <row r="12" spans="2:96" x14ac:dyDescent="0.3">
      <c r="B12" s="15" t="s">
        <v>204</v>
      </c>
      <c r="C12" s="14">
        <v>0.38360087713336499</v>
      </c>
      <c r="D12" s="14">
        <v>0.37623451831922899</v>
      </c>
      <c r="E12" s="14">
        <v>0.39014915569053299</v>
      </c>
      <c r="F12" s="14"/>
      <c r="G12" s="14">
        <v>0.42348494369919898</v>
      </c>
      <c r="H12" s="14">
        <v>0.522616742896446</v>
      </c>
      <c r="I12" s="14">
        <v>0.32391318758759902</v>
      </c>
      <c r="J12" s="14">
        <v>0.40285931767976801</v>
      </c>
      <c r="K12" s="14">
        <v>0.33289107397404899</v>
      </c>
      <c r="L12" s="14">
        <v>0.31580283900099099</v>
      </c>
      <c r="M12" s="14"/>
      <c r="N12" s="14">
        <v>0.39633411877936298</v>
      </c>
      <c r="O12" s="14">
        <v>0.40897915335246898</v>
      </c>
      <c r="P12" s="14">
        <v>0.36865661717446802</v>
      </c>
      <c r="Q12" s="14">
        <v>0.35436635199976602</v>
      </c>
      <c r="R12" s="14"/>
      <c r="S12" s="14">
        <v>0.46592297866481902</v>
      </c>
      <c r="T12" s="14">
        <v>0.36747625898727998</v>
      </c>
      <c r="U12" s="14">
        <v>0.372865837049277</v>
      </c>
      <c r="V12" s="14">
        <v>0.43162570848257698</v>
      </c>
      <c r="W12" s="14">
        <v>0.43879573391029097</v>
      </c>
      <c r="X12" s="14">
        <v>0.35069441369571702</v>
      </c>
      <c r="Y12" s="14">
        <v>0.35413973867717102</v>
      </c>
      <c r="Z12" s="14">
        <v>0.337824149544459</v>
      </c>
      <c r="AA12" s="14">
        <v>0.29572066818072801</v>
      </c>
      <c r="AB12" s="14">
        <v>0.39093978133184198</v>
      </c>
      <c r="AC12" s="14">
        <v>0.44561235247816799</v>
      </c>
      <c r="AD12" s="14">
        <v>0.24553470378687101</v>
      </c>
      <c r="AE12" s="14"/>
      <c r="AF12" s="14">
        <v>0.28744375166727898</v>
      </c>
      <c r="AG12" s="14">
        <v>0.47501649626154502</v>
      </c>
      <c r="AH12" s="14">
        <v>0.39347183703810001</v>
      </c>
      <c r="AI12" s="14">
        <v>0.312720474717745</v>
      </c>
      <c r="AJ12" s="14">
        <v>0.27515479530860298</v>
      </c>
      <c r="AK12" s="14"/>
      <c r="AL12" s="14">
        <v>0.54005571872190605</v>
      </c>
      <c r="AM12" s="14">
        <v>0.29379347247888998</v>
      </c>
      <c r="AN12" s="14">
        <v>0.37436911302095399</v>
      </c>
      <c r="AO12" s="14">
        <v>0.32984161627806802</v>
      </c>
      <c r="AP12" s="14">
        <v>0.242429068790049</v>
      </c>
      <c r="AQ12" s="14">
        <v>0.33767407279254802</v>
      </c>
      <c r="AR12" s="14"/>
      <c r="AS12" s="14">
        <v>0.312476111245376</v>
      </c>
      <c r="AT12" s="14">
        <v>0.33197282137504103</v>
      </c>
      <c r="AU12" s="14">
        <v>0.37830453440626</v>
      </c>
      <c r="AV12" s="14">
        <v>0.48757845519536902</v>
      </c>
      <c r="AW12" s="14">
        <v>0.63103810948184702</v>
      </c>
      <c r="AX12" s="14"/>
      <c r="AY12" s="14">
        <v>0.51396041836721096</v>
      </c>
      <c r="AZ12" s="14">
        <v>0.393007354748246</v>
      </c>
      <c r="BA12" s="14">
        <v>0.34143547226566101</v>
      </c>
      <c r="BB12" s="14">
        <v>0.39481612969396102</v>
      </c>
      <c r="BC12" s="14">
        <v>0.33834347507865697</v>
      </c>
      <c r="BD12" s="14">
        <v>0.28304825481762202</v>
      </c>
      <c r="BE12" s="14">
        <v>0.46702427703023403</v>
      </c>
      <c r="BF12" s="14">
        <v>0.36969505976144401</v>
      </c>
      <c r="BG12" s="14">
        <v>0.28019707323898702</v>
      </c>
      <c r="BH12" s="14">
        <v>0.353317021021402</v>
      </c>
      <c r="BI12" s="14">
        <v>0.37308633900687999</v>
      </c>
      <c r="BJ12" s="14">
        <v>0.40841011803739202</v>
      </c>
      <c r="BK12" s="14">
        <v>0.41040284378967401</v>
      </c>
      <c r="BL12" s="14">
        <v>0.49812942206327698</v>
      </c>
      <c r="BM12" s="14">
        <v>0.29473265359777101</v>
      </c>
      <c r="BN12" s="14">
        <v>0.59570227975203005</v>
      </c>
      <c r="BO12" s="14"/>
      <c r="BP12" s="14">
        <v>0.48376924036726499</v>
      </c>
      <c r="BQ12" s="14">
        <v>0.36568912652876401</v>
      </c>
      <c r="BR12" s="14">
        <v>0.35447938809387203</v>
      </c>
      <c r="BS12" s="14">
        <v>0.35789555290342001</v>
      </c>
      <c r="BT12" s="14">
        <v>0.29671772562333298</v>
      </c>
      <c r="BU12" s="14">
        <v>0.362493376297159</v>
      </c>
      <c r="BV12" s="14"/>
      <c r="BW12" s="14">
        <v>0.35465799895146199</v>
      </c>
      <c r="BX12" s="14">
        <v>0.408051657144268</v>
      </c>
      <c r="BY12" s="14">
        <v>0.42184465293704998</v>
      </c>
      <c r="BZ12" s="14">
        <v>0.40780096505163099</v>
      </c>
      <c r="CA12" s="14">
        <v>0.39684223491114301</v>
      </c>
      <c r="CB12" s="14">
        <v>0.30682408454084398</v>
      </c>
      <c r="CC12" s="14"/>
      <c r="CD12" s="14">
        <v>0.41726268239645098</v>
      </c>
      <c r="CE12" s="14">
        <v>0.40205479484248502</v>
      </c>
      <c r="CF12" s="14">
        <v>0.36596135435084698</v>
      </c>
      <c r="CG12" s="14">
        <v>0.37634734027502798</v>
      </c>
      <c r="CH12" s="14"/>
      <c r="CI12" s="14">
        <v>0.42861714532260797</v>
      </c>
      <c r="CJ12" s="14">
        <v>0.40418672648007598</v>
      </c>
      <c r="CK12" s="14">
        <v>0.36690335615075798</v>
      </c>
      <c r="CL12" s="14">
        <v>0.32988503035313399</v>
      </c>
      <c r="CM12" s="14"/>
      <c r="CN12" s="14">
        <v>0.45337619060830397</v>
      </c>
      <c r="CO12" s="14">
        <v>0.37333962961519901</v>
      </c>
      <c r="CP12" s="14"/>
      <c r="CQ12" s="14">
        <v>0.43429426953037298</v>
      </c>
      <c r="CR12" s="14">
        <v>0.38377511135605602</v>
      </c>
    </row>
    <row r="13" spans="2:96" x14ac:dyDescent="0.3">
      <c r="B13" s="15" t="s">
        <v>92</v>
      </c>
      <c r="C13" s="20">
        <v>4.4947109539461003E-2</v>
      </c>
      <c r="D13" s="20">
        <v>3.7072653708598302E-2</v>
      </c>
      <c r="E13" s="20">
        <v>5.2861961510420101E-2</v>
      </c>
      <c r="F13" s="20"/>
      <c r="G13" s="20">
        <v>3.7684615662631003E-2</v>
      </c>
      <c r="H13" s="20">
        <v>3.78929908867413E-2</v>
      </c>
      <c r="I13" s="20">
        <v>2.55960601409937E-2</v>
      </c>
      <c r="J13" s="20">
        <v>4.8524959536222503E-2</v>
      </c>
      <c r="K13" s="20">
        <v>7.1072967114943E-2</v>
      </c>
      <c r="L13" s="20">
        <v>5.0640592568957497E-2</v>
      </c>
      <c r="M13" s="20"/>
      <c r="N13" s="20">
        <v>3.8740598066292098E-2</v>
      </c>
      <c r="O13" s="20">
        <v>4.31457326711783E-2</v>
      </c>
      <c r="P13" s="20">
        <v>4.9052821281229599E-2</v>
      </c>
      <c r="Q13" s="20">
        <v>4.77896347441185E-2</v>
      </c>
      <c r="R13" s="20"/>
      <c r="S13" s="20">
        <v>4.8630697688473702E-2</v>
      </c>
      <c r="T13" s="20">
        <v>7.8700529562050994E-2</v>
      </c>
      <c r="U13" s="20">
        <v>4.9772997291765202E-2</v>
      </c>
      <c r="V13" s="20">
        <v>4.7876854718637799E-2</v>
      </c>
      <c r="W13" s="20">
        <v>1.2661694151894699E-2</v>
      </c>
      <c r="X13" s="20">
        <v>7.2661003545176794E-2</v>
      </c>
      <c r="Y13" s="20">
        <v>2.1599725807319801E-2</v>
      </c>
      <c r="Z13" s="20">
        <v>0</v>
      </c>
      <c r="AA13" s="20">
        <v>4.1468226769798097E-2</v>
      </c>
      <c r="AB13" s="20">
        <v>3.1890460525032797E-2</v>
      </c>
      <c r="AC13" s="20">
        <v>6.0626996852204601E-2</v>
      </c>
      <c r="AD13" s="20">
        <v>0</v>
      </c>
      <c r="AE13" s="20"/>
      <c r="AF13" s="20">
        <v>5.6707000184199198E-2</v>
      </c>
      <c r="AG13" s="20">
        <v>1.0286982668837701E-2</v>
      </c>
      <c r="AH13" s="20">
        <v>3.2099321694081702E-2</v>
      </c>
      <c r="AI13" s="20">
        <v>7.3669015922497902E-2</v>
      </c>
      <c r="AJ13" s="20">
        <v>5.8160636769000802E-2</v>
      </c>
      <c r="AK13" s="20"/>
      <c r="AL13" s="20">
        <v>1.10786944136888E-2</v>
      </c>
      <c r="AM13" s="20">
        <v>4.4937021106538397E-2</v>
      </c>
      <c r="AN13" s="20">
        <v>2.7540566762907202E-2</v>
      </c>
      <c r="AO13" s="20">
        <v>6.27812204634592E-2</v>
      </c>
      <c r="AP13" s="20">
        <v>4.5919302343439501E-2</v>
      </c>
      <c r="AQ13" s="20">
        <v>7.7863815242340498E-2</v>
      </c>
      <c r="AR13" s="20"/>
      <c r="AS13" s="20">
        <v>3.6220900880915501E-2</v>
      </c>
      <c r="AT13" s="20">
        <v>5.4876663180556097E-2</v>
      </c>
      <c r="AU13" s="20">
        <v>4.3391095031994599E-2</v>
      </c>
      <c r="AV13" s="20">
        <v>2.6258459106278699E-2</v>
      </c>
      <c r="AW13" s="20">
        <v>3.18644447088497E-2</v>
      </c>
      <c r="AX13" s="20"/>
      <c r="AY13" s="20">
        <v>0</v>
      </c>
      <c r="AZ13" s="20">
        <v>5.1678815089962603E-2</v>
      </c>
      <c r="BA13" s="20">
        <v>5.74948603341561E-2</v>
      </c>
      <c r="BB13" s="20">
        <v>5.5640214045950702E-2</v>
      </c>
      <c r="BC13" s="20">
        <v>2.8657793478189902E-2</v>
      </c>
      <c r="BD13" s="20">
        <v>6.0050749503046001E-2</v>
      </c>
      <c r="BE13" s="20">
        <v>3.2148569531033899E-2</v>
      </c>
      <c r="BF13" s="20">
        <v>6.3492198333783306E-2</v>
      </c>
      <c r="BG13" s="20">
        <v>6.9460940312327801E-2</v>
      </c>
      <c r="BH13" s="20">
        <v>1.5692314673545898E-2</v>
      </c>
      <c r="BI13" s="20">
        <v>2.7297416597990499E-2</v>
      </c>
      <c r="BJ13" s="20">
        <v>3.7202183566290403E-2</v>
      </c>
      <c r="BK13" s="20">
        <v>2.2696506819060599E-2</v>
      </c>
      <c r="BL13" s="20">
        <v>0.10213191543564</v>
      </c>
      <c r="BM13" s="20">
        <v>0.13886304315767001</v>
      </c>
      <c r="BN13" s="20">
        <v>0</v>
      </c>
      <c r="BO13" s="20"/>
      <c r="BP13" s="20">
        <v>3.2145608125506903E-2</v>
      </c>
      <c r="BQ13" s="20">
        <v>6.4844731429496899E-2</v>
      </c>
      <c r="BR13" s="20">
        <v>3.16941781028173E-2</v>
      </c>
      <c r="BS13" s="20">
        <v>2.4595180106653802E-2</v>
      </c>
      <c r="BT13" s="20">
        <v>5.52664905794251E-2</v>
      </c>
      <c r="BU13" s="20">
        <v>8.6672613659434405E-2</v>
      </c>
      <c r="BV13" s="20"/>
      <c r="BW13" s="20">
        <v>4.4716432330348103E-2</v>
      </c>
      <c r="BX13" s="20">
        <v>5.3713405719449797E-2</v>
      </c>
      <c r="BY13" s="20">
        <v>4.9913515105736203E-2</v>
      </c>
      <c r="BZ13" s="20">
        <v>3.1074470908007801E-2</v>
      </c>
      <c r="CA13" s="20">
        <v>4.3482358417041303E-2</v>
      </c>
      <c r="CB13" s="20">
        <v>2.5806284024211E-2</v>
      </c>
      <c r="CC13" s="20"/>
      <c r="CD13" s="20">
        <v>2.92261829756792E-2</v>
      </c>
      <c r="CE13" s="20">
        <v>4.9940146253065601E-2</v>
      </c>
      <c r="CF13" s="20">
        <v>4.5904666635917697E-2</v>
      </c>
      <c r="CG13" s="20">
        <v>3.2324887769993503E-2</v>
      </c>
      <c r="CH13" s="20"/>
      <c r="CI13" s="20">
        <v>4.55886651479636E-2</v>
      </c>
      <c r="CJ13" s="20">
        <v>1.63007696957525E-2</v>
      </c>
      <c r="CK13" s="20">
        <v>4.0207304121505298E-2</v>
      </c>
      <c r="CL13" s="20">
        <v>0.20323743676575101</v>
      </c>
      <c r="CM13" s="20"/>
      <c r="CN13" s="20">
        <v>2.7980872733383299E-2</v>
      </c>
      <c r="CO13" s="20">
        <v>4.5003225633800402E-2</v>
      </c>
      <c r="CP13" s="20"/>
      <c r="CQ13" s="20">
        <v>9.5437065708466398E-3</v>
      </c>
      <c r="CR13" s="20">
        <v>4.4991858756855303E-2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1110</v>
      </c>
      <c r="D7" s="10">
        <v>549</v>
      </c>
      <c r="E7" s="10">
        <v>559</v>
      </c>
      <c r="F7" s="10"/>
      <c r="G7" s="10">
        <v>113</v>
      </c>
      <c r="H7" s="10">
        <v>188</v>
      </c>
      <c r="I7" s="10">
        <v>196</v>
      </c>
      <c r="J7" s="10">
        <v>184</v>
      </c>
      <c r="K7" s="10">
        <v>166</v>
      </c>
      <c r="L7" s="10">
        <v>263</v>
      </c>
      <c r="M7" s="10"/>
      <c r="N7" s="10">
        <v>327</v>
      </c>
      <c r="O7" s="10">
        <v>278</v>
      </c>
      <c r="P7" s="10">
        <v>230</v>
      </c>
      <c r="Q7" s="10">
        <v>273</v>
      </c>
      <c r="R7" s="10"/>
      <c r="S7" s="10">
        <v>153</v>
      </c>
      <c r="T7" s="10">
        <v>146</v>
      </c>
      <c r="U7" s="10">
        <v>99</v>
      </c>
      <c r="V7" s="10">
        <v>103</v>
      </c>
      <c r="W7" s="10">
        <v>77</v>
      </c>
      <c r="X7" s="10">
        <v>102</v>
      </c>
      <c r="Y7" s="10">
        <v>95</v>
      </c>
      <c r="Z7" s="10">
        <v>55</v>
      </c>
      <c r="AA7" s="10">
        <v>116</v>
      </c>
      <c r="AB7" s="10">
        <v>96</v>
      </c>
      <c r="AC7" s="10">
        <v>48</v>
      </c>
      <c r="AD7" s="10">
        <v>20</v>
      </c>
      <c r="AE7" s="10"/>
      <c r="AF7" s="10">
        <v>226</v>
      </c>
      <c r="AG7" s="10">
        <v>366</v>
      </c>
      <c r="AH7" s="10">
        <v>86</v>
      </c>
      <c r="AI7" s="10">
        <v>176</v>
      </c>
      <c r="AJ7" s="10">
        <v>50</v>
      </c>
      <c r="AK7" s="10"/>
      <c r="AL7" s="10">
        <v>266</v>
      </c>
      <c r="AM7" s="10">
        <v>216</v>
      </c>
      <c r="AN7" s="10">
        <v>100</v>
      </c>
      <c r="AO7" s="10">
        <v>266</v>
      </c>
      <c r="AP7" s="10">
        <v>62</v>
      </c>
      <c r="AQ7" s="10">
        <v>97</v>
      </c>
      <c r="AR7" s="10"/>
      <c r="AS7" s="10">
        <v>266</v>
      </c>
      <c r="AT7" s="10">
        <v>244</v>
      </c>
      <c r="AU7" s="10">
        <v>265</v>
      </c>
      <c r="AV7" s="10">
        <v>145</v>
      </c>
      <c r="AW7" s="10">
        <v>29</v>
      </c>
      <c r="AX7" s="10"/>
      <c r="AY7" s="10">
        <v>6</v>
      </c>
      <c r="AZ7" s="10">
        <v>38</v>
      </c>
      <c r="BA7" s="10">
        <v>68</v>
      </c>
      <c r="BB7" s="10">
        <v>69</v>
      </c>
      <c r="BC7" s="10">
        <v>99</v>
      </c>
      <c r="BD7" s="10">
        <v>110</v>
      </c>
      <c r="BE7" s="10">
        <v>122</v>
      </c>
      <c r="BF7" s="10">
        <v>78</v>
      </c>
      <c r="BG7" s="10">
        <v>72</v>
      </c>
      <c r="BH7" s="10">
        <v>62</v>
      </c>
      <c r="BI7" s="10">
        <v>103</v>
      </c>
      <c r="BJ7" s="10">
        <v>76</v>
      </c>
      <c r="BK7" s="10">
        <v>41</v>
      </c>
      <c r="BL7" s="10">
        <v>28</v>
      </c>
      <c r="BM7" s="10">
        <v>32</v>
      </c>
      <c r="BN7" s="10">
        <v>63</v>
      </c>
      <c r="BO7" s="10"/>
      <c r="BP7" s="10">
        <v>259</v>
      </c>
      <c r="BQ7" s="10">
        <v>310</v>
      </c>
      <c r="BR7" s="10">
        <v>147</v>
      </c>
      <c r="BS7" s="10">
        <v>211</v>
      </c>
      <c r="BT7" s="10">
        <v>125</v>
      </c>
      <c r="BU7" s="10">
        <v>57</v>
      </c>
      <c r="BV7" s="10"/>
      <c r="BW7" s="10">
        <v>467</v>
      </c>
      <c r="BX7" s="10">
        <v>249</v>
      </c>
      <c r="BY7" s="10">
        <v>74</v>
      </c>
      <c r="BZ7" s="10">
        <v>92</v>
      </c>
      <c r="CA7" s="10">
        <v>190</v>
      </c>
      <c r="CB7" s="10">
        <v>33</v>
      </c>
      <c r="CC7" s="10"/>
      <c r="CD7" s="10">
        <v>217</v>
      </c>
      <c r="CE7" s="10">
        <v>213</v>
      </c>
      <c r="CF7" s="10">
        <v>151</v>
      </c>
      <c r="CG7" s="10">
        <v>333</v>
      </c>
      <c r="CH7" s="10"/>
      <c r="CI7" s="10">
        <v>189</v>
      </c>
      <c r="CJ7" s="10">
        <v>237</v>
      </c>
      <c r="CK7" s="10">
        <v>624</v>
      </c>
      <c r="CL7" s="10">
        <v>60</v>
      </c>
      <c r="CM7" s="10"/>
      <c r="CN7" s="10">
        <v>135</v>
      </c>
      <c r="CO7" s="10">
        <v>961</v>
      </c>
      <c r="CP7" s="10"/>
      <c r="CQ7" s="10">
        <v>105</v>
      </c>
      <c r="CR7" s="10">
        <v>928</v>
      </c>
    </row>
    <row r="8" spans="2:96" ht="30" customHeight="1" x14ac:dyDescent="0.3">
      <c r="B8" s="11" t="s">
        <v>19</v>
      </c>
      <c r="C8" s="11">
        <v>1106</v>
      </c>
      <c r="D8" s="11">
        <v>547</v>
      </c>
      <c r="E8" s="11">
        <v>556</v>
      </c>
      <c r="F8" s="11"/>
      <c r="G8" s="11">
        <v>139</v>
      </c>
      <c r="H8" s="11">
        <v>195</v>
      </c>
      <c r="I8" s="11">
        <v>196</v>
      </c>
      <c r="J8" s="11">
        <v>177</v>
      </c>
      <c r="K8" s="11">
        <v>159</v>
      </c>
      <c r="L8" s="11">
        <v>240</v>
      </c>
      <c r="M8" s="11"/>
      <c r="N8" s="11">
        <v>325</v>
      </c>
      <c r="O8" s="11">
        <v>295</v>
      </c>
      <c r="P8" s="11">
        <v>225</v>
      </c>
      <c r="Q8" s="11">
        <v>259</v>
      </c>
      <c r="R8" s="11"/>
      <c r="S8" s="11">
        <v>157</v>
      </c>
      <c r="T8" s="11">
        <v>140</v>
      </c>
      <c r="U8" s="11">
        <v>93</v>
      </c>
      <c r="V8" s="11">
        <v>100</v>
      </c>
      <c r="W8" s="11">
        <v>75</v>
      </c>
      <c r="X8" s="11">
        <v>103</v>
      </c>
      <c r="Y8" s="11">
        <v>88</v>
      </c>
      <c r="Z8" s="11">
        <v>53</v>
      </c>
      <c r="AA8" s="11">
        <v>120</v>
      </c>
      <c r="AB8" s="11">
        <v>98</v>
      </c>
      <c r="AC8" s="11">
        <v>54</v>
      </c>
      <c r="AD8" s="11">
        <v>27</v>
      </c>
      <c r="AE8" s="11"/>
      <c r="AF8" s="11">
        <v>218</v>
      </c>
      <c r="AG8" s="11">
        <v>372</v>
      </c>
      <c r="AH8" s="11">
        <v>85</v>
      </c>
      <c r="AI8" s="11">
        <v>167</v>
      </c>
      <c r="AJ8" s="11">
        <v>49</v>
      </c>
      <c r="AK8" s="11"/>
      <c r="AL8" s="11">
        <v>276</v>
      </c>
      <c r="AM8" s="11">
        <v>211</v>
      </c>
      <c r="AN8" s="11">
        <v>100</v>
      </c>
      <c r="AO8" s="11">
        <v>255</v>
      </c>
      <c r="AP8" s="11">
        <v>62</v>
      </c>
      <c r="AQ8" s="11">
        <v>95</v>
      </c>
      <c r="AR8" s="11"/>
      <c r="AS8" s="11">
        <v>257</v>
      </c>
      <c r="AT8" s="11">
        <v>245</v>
      </c>
      <c r="AU8" s="11">
        <v>266</v>
      </c>
      <c r="AV8" s="11">
        <v>148</v>
      </c>
      <c r="AW8" s="11">
        <v>31</v>
      </c>
      <c r="AX8" s="11"/>
      <c r="AY8" s="11">
        <v>6</v>
      </c>
      <c r="AZ8" s="11">
        <v>37</v>
      </c>
      <c r="BA8" s="11">
        <v>66</v>
      </c>
      <c r="BB8" s="11">
        <v>68</v>
      </c>
      <c r="BC8" s="11">
        <v>100</v>
      </c>
      <c r="BD8" s="11">
        <v>111</v>
      </c>
      <c r="BE8" s="11">
        <v>122</v>
      </c>
      <c r="BF8" s="11">
        <v>80</v>
      </c>
      <c r="BG8" s="11">
        <v>71</v>
      </c>
      <c r="BH8" s="11">
        <v>60</v>
      </c>
      <c r="BI8" s="11">
        <v>103</v>
      </c>
      <c r="BJ8" s="11">
        <v>76</v>
      </c>
      <c r="BK8" s="11">
        <v>40</v>
      </c>
      <c r="BL8" s="11">
        <v>28</v>
      </c>
      <c r="BM8" s="11">
        <v>33</v>
      </c>
      <c r="BN8" s="11">
        <v>65</v>
      </c>
      <c r="BO8" s="11"/>
      <c r="BP8" s="11">
        <v>273</v>
      </c>
      <c r="BQ8" s="11">
        <v>304</v>
      </c>
      <c r="BR8" s="11">
        <v>145</v>
      </c>
      <c r="BS8" s="11">
        <v>205</v>
      </c>
      <c r="BT8" s="11">
        <v>121</v>
      </c>
      <c r="BU8" s="11">
        <v>56</v>
      </c>
      <c r="BV8" s="11"/>
      <c r="BW8" s="11">
        <v>450</v>
      </c>
      <c r="BX8" s="11">
        <v>253</v>
      </c>
      <c r="BY8" s="11">
        <v>75</v>
      </c>
      <c r="BZ8" s="11">
        <v>92</v>
      </c>
      <c r="CA8" s="11">
        <v>195</v>
      </c>
      <c r="CB8" s="11">
        <v>37</v>
      </c>
      <c r="CC8" s="11"/>
      <c r="CD8" s="11">
        <v>232</v>
      </c>
      <c r="CE8" s="11">
        <v>213</v>
      </c>
      <c r="CF8" s="11">
        <v>146</v>
      </c>
      <c r="CG8" s="11">
        <v>328</v>
      </c>
      <c r="CH8" s="11"/>
      <c r="CI8" s="11">
        <v>193</v>
      </c>
      <c r="CJ8" s="11">
        <v>235</v>
      </c>
      <c r="CK8" s="11">
        <v>617</v>
      </c>
      <c r="CL8" s="11">
        <v>60</v>
      </c>
      <c r="CM8" s="11"/>
      <c r="CN8" s="11">
        <v>139</v>
      </c>
      <c r="CO8" s="11">
        <v>952</v>
      </c>
      <c r="CP8" s="11"/>
      <c r="CQ8" s="11">
        <v>111</v>
      </c>
      <c r="CR8" s="11">
        <v>918</v>
      </c>
    </row>
    <row r="9" spans="2:96" x14ac:dyDescent="0.3">
      <c r="B9" s="15" t="s">
        <v>201</v>
      </c>
      <c r="C9" s="14">
        <v>6.8098027607283798E-2</v>
      </c>
      <c r="D9" s="14">
        <v>7.7817069814141507E-2</v>
      </c>
      <c r="E9" s="14">
        <v>5.8793359346548002E-2</v>
      </c>
      <c r="F9" s="14"/>
      <c r="G9" s="14">
        <v>3.7976037014832299E-2</v>
      </c>
      <c r="H9" s="14">
        <v>4.6787677667205103E-2</v>
      </c>
      <c r="I9" s="14">
        <v>7.0243054365587101E-2</v>
      </c>
      <c r="J9" s="14">
        <v>6.92644351908457E-2</v>
      </c>
      <c r="K9" s="14">
        <v>0.114756869783827</v>
      </c>
      <c r="L9" s="14">
        <v>6.9222280524310897E-2</v>
      </c>
      <c r="M9" s="14"/>
      <c r="N9" s="14">
        <v>5.3169766472325998E-2</v>
      </c>
      <c r="O9" s="14">
        <v>6.3658639185507696E-2</v>
      </c>
      <c r="P9" s="14">
        <v>8.82251535690525E-2</v>
      </c>
      <c r="Q9" s="14">
        <v>7.4960160656242406E-2</v>
      </c>
      <c r="R9" s="14"/>
      <c r="S9" s="14">
        <v>3.58682166243178E-2</v>
      </c>
      <c r="T9" s="14">
        <v>0.105214768505507</v>
      </c>
      <c r="U9" s="14">
        <v>1.9374531402598701E-2</v>
      </c>
      <c r="V9" s="14">
        <v>6.7020445544887397E-2</v>
      </c>
      <c r="W9" s="14">
        <v>7.4673649705623305E-2</v>
      </c>
      <c r="X9" s="14">
        <v>7.11408339108099E-2</v>
      </c>
      <c r="Y9" s="14">
        <v>6.03874143862086E-2</v>
      </c>
      <c r="Z9" s="14">
        <v>0.11297241986251901</v>
      </c>
      <c r="AA9" s="14">
        <v>8.0763863281742607E-2</v>
      </c>
      <c r="AB9" s="14">
        <v>8.47131655056583E-2</v>
      </c>
      <c r="AC9" s="14">
        <v>7.9627765653004098E-2</v>
      </c>
      <c r="AD9" s="14">
        <v>0</v>
      </c>
      <c r="AE9" s="14"/>
      <c r="AF9" s="14">
        <v>9.9108887845190494E-2</v>
      </c>
      <c r="AG9" s="14">
        <v>4.1179016285982001E-2</v>
      </c>
      <c r="AH9" s="14">
        <v>4.4840416676686597E-2</v>
      </c>
      <c r="AI9" s="14">
        <v>0.13884971503804699</v>
      </c>
      <c r="AJ9" s="14">
        <v>3.8981887791588898E-2</v>
      </c>
      <c r="AK9" s="14"/>
      <c r="AL9" s="14">
        <v>2.43504238767231E-2</v>
      </c>
      <c r="AM9" s="14">
        <v>8.3262920514970806E-2</v>
      </c>
      <c r="AN9" s="14">
        <v>3.8441847393003097E-2</v>
      </c>
      <c r="AO9" s="14">
        <v>0.13592885442744801</v>
      </c>
      <c r="AP9" s="14">
        <v>9.6682523647865296E-2</v>
      </c>
      <c r="AQ9" s="14">
        <v>2.97311103886841E-2</v>
      </c>
      <c r="AR9" s="14"/>
      <c r="AS9" s="14">
        <v>8.0006724438474605E-2</v>
      </c>
      <c r="AT9" s="14">
        <v>8.9671103351761303E-2</v>
      </c>
      <c r="AU9" s="14">
        <v>6.5343396456710001E-2</v>
      </c>
      <c r="AV9" s="14">
        <v>1.5090861341302501E-2</v>
      </c>
      <c r="AW9" s="14">
        <v>5.8082687401165498E-2</v>
      </c>
      <c r="AX9" s="14"/>
      <c r="AY9" s="14">
        <v>0.16047331146060301</v>
      </c>
      <c r="AZ9" s="14">
        <v>5.4535421791693198E-2</v>
      </c>
      <c r="BA9" s="14">
        <v>6.9930158934836298E-2</v>
      </c>
      <c r="BB9" s="14">
        <v>0.109222960100634</v>
      </c>
      <c r="BC9" s="14">
        <v>7.5964650454435206E-2</v>
      </c>
      <c r="BD9" s="14">
        <v>8.6332178676490706E-2</v>
      </c>
      <c r="BE9" s="14">
        <v>7.7907865115001002E-2</v>
      </c>
      <c r="BF9" s="14">
        <v>3.3726833156340202E-2</v>
      </c>
      <c r="BG9" s="14">
        <v>0.11168428525061901</v>
      </c>
      <c r="BH9" s="14">
        <v>6.4579045429761797E-2</v>
      </c>
      <c r="BI9" s="14">
        <v>3.7629813946738901E-2</v>
      </c>
      <c r="BJ9" s="14">
        <v>7.7048869709906806E-2</v>
      </c>
      <c r="BK9" s="14">
        <v>4.8219247783803897E-2</v>
      </c>
      <c r="BL9" s="14">
        <v>3.5300748944678703E-2</v>
      </c>
      <c r="BM9" s="14">
        <v>8.8025074610126902E-2</v>
      </c>
      <c r="BN9" s="14">
        <v>1.4440729153768201E-2</v>
      </c>
      <c r="BO9" s="14"/>
      <c r="BP9" s="14">
        <v>4.28672718608707E-2</v>
      </c>
      <c r="BQ9" s="14">
        <v>5.4681291483531597E-2</v>
      </c>
      <c r="BR9" s="14">
        <v>7.6882965365880102E-2</v>
      </c>
      <c r="BS9" s="14">
        <v>8.7578039395594706E-2</v>
      </c>
      <c r="BT9" s="14">
        <v>0.108520316155268</v>
      </c>
      <c r="BU9" s="14">
        <v>8.4170822450357702E-2</v>
      </c>
      <c r="BV9" s="14"/>
      <c r="BW9" s="14">
        <v>8.0218151147202696E-2</v>
      </c>
      <c r="BX9" s="14">
        <v>7.2433242570011297E-2</v>
      </c>
      <c r="BY9" s="14">
        <v>4.4668866822381102E-2</v>
      </c>
      <c r="BZ9" s="14">
        <v>6.6789844441783403E-2</v>
      </c>
      <c r="CA9" s="14">
        <v>5.88736975403635E-2</v>
      </c>
      <c r="CB9" s="14">
        <v>0</v>
      </c>
      <c r="CC9" s="14"/>
      <c r="CD9" s="14">
        <v>5.1231759032645902E-2</v>
      </c>
      <c r="CE9" s="14">
        <v>8.6685830711699705E-2</v>
      </c>
      <c r="CF9" s="14">
        <v>6.21747110378639E-2</v>
      </c>
      <c r="CG9" s="14">
        <v>7.5574436682174603E-2</v>
      </c>
      <c r="CH9" s="14"/>
      <c r="CI9" s="14">
        <v>7.4549332642089502E-2</v>
      </c>
      <c r="CJ9" s="14">
        <v>5.1565772086075302E-2</v>
      </c>
      <c r="CK9" s="14">
        <v>7.9023637197301697E-2</v>
      </c>
      <c r="CL9" s="14">
        <v>0</v>
      </c>
      <c r="CM9" s="14"/>
      <c r="CN9" s="14">
        <v>3.33385841785293E-2</v>
      </c>
      <c r="CO9" s="14">
        <v>7.3109914811844298E-2</v>
      </c>
      <c r="CP9" s="14"/>
      <c r="CQ9" s="14">
        <v>5.2837146886874103E-2</v>
      </c>
      <c r="CR9" s="14">
        <v>6.8360668794068602E-2</v>
      </c>
    </row>
    <row r="10" spans="2:96" x14ac:dyDescent="0.3">
      <c r="B10" s="15" t="s">
        <v>202</v>
      </c>
      <c r="C10" s="14">
        <v>0.19295009015994999</v>
      </c>
      <c r="D10" s="14">
        <v>0.21370377565384999</v>
      </c>
      <c r="E10" s="14">
        <v>0.17325982326675901</v>
      </c>
      <c r="F10" s="14"/>
      <c r="G10" s="14">
        <v>0.142507167371039</v>
      </c>
      <c r="H10" s="14">
        <v>0.151779101070737</v>
      </c>
      <c r="I10" s="14">
        <v>0.20971871881177201</v>
      </c>
      <c r="J10" s="14">
        <v>0.200017495121244</v>
      </c>
      <c r="K10" s="14">
        <v>0.21657910179550299</v>
      </c>
      <c r="L10" s="14">
        <v>0.220970330308843</v>
      </c>
      <c r="M10" s="14"/>
      <c r="N10" s="14">
        <v>0.20554045951156899</v>
      </c>
      <c r="O10" s="14">
        <v>0.19585070653129</v>
      </c>
      <c r="P10" s="14">
        <v>0.21850775045850501</v>
      </c>
      <c r="Q10" s="14">
        <v>0.152984312749223</v>
      </c>
      <c r="R10" s="14"/>
      <c r="S10" s="14">
        <v>0.123672270933446</v>
      </c>
      <c r="T10" s="14">
        <v>0.195865910227422</v>
      </c>
      <c r="U10" s="14">
        <v>0.218037955182003</v>
      </c>
      <c r="V10" s="14">
        <v>0.146279773728098</v>
      </c>
      <c r="W10" s="14">
        <v>0.247509847744146</v>
      </c>
      <c r="X10" s="14">
        <v>0.19864499956271101</v>
      </c>
      <c r="Y10" s="14">
        <v>0.20517819847139401</v>
      </c>
      <c r="Z10" s="14">
        <v>0.163039640605603</v>
      </c>
      <c r="AA10" s="14">
        <v>0.22046735479452401</v>
      </c>
      <c r="AB10" s="14">
        <v>0.26773131895595598</v>
      </c>
      <c r="AC10" s="14">
        <v>0.178481109560609</v>
      </c>
      <c r="AD10" s="14">
        <v>0.14592578330009401</v>
      </c>
      <c r="AE10" s="14"/>
      <c r="AF10" s="14">
        <v>0.26223283905486999</v>
      </c>
      <c r="AG10" s="14">
        <v>0.124698941120476</v>
      </c>
      <c r="AH10" s="14">
        <v>0.20637762619762101</v>
      </c>
      <c r="AI10" s="14">
        <v>0.225481429038561</v>
      </c>
      <c r="AJ10" s="14">
        <v>0.15723423627400199</v>
      </c>
      <c r="AK10" s="14"/>
      <c r="AL10" s="14">
        <v>0.122412310513283</v>
      </c>
      <c r="AM10" s="14">
        <v>0.22472973919730199</v>
      </c>
      <c r="AN10" s="14">
        <v>0.171119500529236</v>
      </c>
      <c r="AO10" s="14">
        <v>0.22579739792727299</v>
      </c>
      <c r="AP10" s="14">
        <v>0.204750781198277</v>
      </c>
      <c r="AQ10" s="14">
        <v>0.21368650059962599</v>
      </c>
      <c r="AR10" s="14"/>
      <c r="AS10" s="14">
        <v>0.17557480327789701</v>
      </c>
      <c r="AT10" s="14">
        <v>0.21490690247674399</v>
      </c>
      <c r="AU10" s="14">
        <v>0.20525693371782699</v>
      </c>
      <c r="AV10" s="14">
        <v>0.201061650134153</v>
      </c>
      <c r="AW10" s="14">
        <v>6.5570058669293302E-2</v>
      </c>
      <c r="AX10" s="14"/>
      <c r="AY10" s="14">
        <v>0.18168213720880999</v>
      </c>
      <c r="AZ10" s="14">
        <v>0.191801689453616</v>
      </c>
      <c r="BA10" s="14">
        <v>0.15124719417280499</v>
      </c>
      <c r="BB10" s="14">
        <v>0.21195239043967701</v>
      </c>
      <c r="BC10" s="14">
        <v>0.15424495048678799</v>
      </c>
      <c r="BD10" s="14">
        <v>0.17737619190374601</v>
      </c>
      <c r="BE10" s="14">
        <v>0.21562258573239201</v>
      </c>
      <c r="BF10" s="14">
        <v>0.19184339977102899</v>
      </c>
      <c r="BG10" s="14">
        <v>0.26026177970901399</v>
      </c>
      <c r="BH10" s="14">
        <v>0.24695653020958599</v>
      </c>
      <c r="BI10" s="14">
        <v>0.157289374944415</v>
      </c>
      <c r="BJ10" s="14">
        <v>0.23541478277820599</v>
      </c>
      <c r="BK10" s="14">
        <v>0.26159223464362702</v>
      </c>
      <c r="BL10" s="14">
        <v>0.31299265382239999</v>
      </c>
      <c r="BM10" s="14">
        <v>0.20991666785555901</v>
      </c>
      <c r="BN10" s="14">
        <v>9.2865598186187406E-2</v>
      </c>
      <c r="BO10" s="14"/>
      <c r="BP10" s="14">
        <v>0.16161978253597101</v>
      </c>
      <c r="BQ10" s="14">
        <v>0.20206196148251099</v>
      </c>
      <c r="BR10" s="14">
        <v>0.17847936501228301</v>
      </c>
      <c r="BS10" s="14">
        <v>0.226434931609033</v>
      </c>
      <c r="BT10" s="14">
        <v>0.202309800651819</v>
      </c>
      <c r="BU10" s="14">
        <v>0.196271337073053</v>
      </c>
      <c r="BV10" s="14"/>
      <c r="BW10" s="14">
        <v>0.21909860034430101</v>
      </c>
      <c r="BX10" s="14">
        <v>0.17839556288973499</v>
      </c>
      <c r="BY10" s="14">
        <v>0.13978298770417999</v>
      </c>
      <c r="BZ10" s="14">
        <v>0.14182766935433599</v>
      </c>
      <c r="CA10" s="14">
        <v>0.187786247271718</v>
      </c>
      <c r="CB10" s="14">
        <v>0.26137428802991097</v>
      </c>
      <c r="CC10" s="14"/>
      <c r="CD10" s="14">
        <v>0.16717823593457701</v>
      </c>
      <c r="CE10" s="14">
        <v>0.17387177660810099</v>
      </c>
      <c r="CF10" s="14">
        <v>0.162348892514525</v>
      </c>
      <c r="CG10" s="14">
        <v>0.22905225883969699</v>
      </c>
      <c r="CH10" s="14"/>
      <c r="CI10" s="14">
        <v>0.17135157379177701</v>
      </c>
      <c r="CJ10" s="14">
        <v>0.16887346231890199</v>
      </c>
      <c r="CK10" s="14">
        <v>0.21194648941427399</v>
      </c>
      <c r="CL10" s="14">
        <v>0.16161003829960799</v>
      </c>
      <c r="CM10" s="14"/>
      <c r="CN10" s="14">
        <v>0.15017387453475101</v>
      </c>
      <c r="CO10" s="14">
        <v>0.201083119639652</v>
      </c>
      <c r="CP10" s="14"/>
      <c r="CQ10" s="14">
        <v>0.16711768381620301</v>
      </c>
      <c r="CR10" s="14">
        <v>0.19395206633093101</v>
      </c>
    </row>
    <row r="11" spans="2:96" x14ac:dyDescent="0.3">
      <c r="B11" s="15" t="s">
        <v>203</v>
      </c>
      <c r="C11" s="14">
        <v>0.39548297561000201</v>
      </c>
      <c r="D11" s="14">
        <v>0.39525306442064201</v>
      </c>
      <c r="E11" s="14">
        <v>0.39719485518846098</v>
      </c>
      <c r="F11" s="14"/>
      <c r="G11" s="14">
        <v>0.36525462174801099</v>
      </c>
      <c r="H11" s="14">
        <v>0.40316318419126501</v>
      </c>
      <c r="I11" s="14">
        <v>0.392950724428001</v>
      </c>
      <c r="J11" s="14">
        <v>0.38228536893866999</v>
      </c>
      <c r="K11" s="14">
        <v>0.37156517397160199</v>
      </c>
      <c r="L11" s="14">
        <v>0.43436160407385599</v>
      </c>
      <c r="M11" s="14"/>
      <c r="N11" s="14">
        <v>0.43485535684933901</v>
      </c>
      <c r="O11" s="14">
        <v>0.39289876302744797</v>
      </c>
      <c r="P11" s="14">
        <v>0.34962092066002098</v>
      </c>
      <c r="Q11" s="14">
        <v>0.38812790539685998</v>
      </c>
      <c r="R11" s="14"/>
      <c r="S11" s="14">
        <v>0.38966683881237701</v>
      </c>
      <c r="T11" s="14">
        <v>0.37394249951453701</v>
      </c>
      <c r="U11" s="14">
        <v>0.42518378500711701</v>
      </c>
      <c r="V11" s="14">
        <v>0.43658874550089</v>
      </c>
      <c r="W11" s="14">
        <v>0.31990388062707698</v>
      </c>
      <c r="X11" s="14">
        <v>0.41821224112515998</v>
      </c>
      <c r="Y11" s="14">
        <v>0.41002108253865299</v>
      </c>
      <c r="Z11" s="14">
        <v>0.44856898576203602</v>
      </c>
      <c r="AA11" s="14">
        <v>0.40154918497188002</v>
      </c>
      <c r="AB11" s="14">
        <v>0.35069122740970099</v>
      </c>
      <c r="AC11" s="14">
        <v>0.29284237572900401</v>
      </c>
      <c r="AD11" s="14">
        <v>0.60230450468788299</v>
      </c>
      <c r="AE11" s="14"/>
      <c r="AF11" s="14">
        <v>0.39819096770985601</v>
      </c>
      <c r="AG11" s="14">
        <v>0.41406380892842898</v>
      </c>
      <c r="AH11" s="14">
        <v>0.40468635493747401</v>
      </c>
      <c r="AI11" s="14">
        <v>0.31647969393465902</v>
      </c>
      <c r="AJ11" s="14">
        <v>0.31639535603625801</v>
      </c>
      <c r="AK11" s="14"/>
      <c r="AL11" s="14">
        <v>0.410594716974788</v>
      </c>
      <c r="AM11" s="14">
        <v>0.426588331581992</v>
      </c>
      <c r="AN11" s="14">
        <v>0.42045487005306198</v>
      </c>
      <c r="AO11" s="14">
        <v>0.32653306859292702</v>
      </c>
      <c r="AP11" s="14">
        <v>0.36000433136146998</v>
      </c>
      <c r="AQ11" s="14">
        <v>0.48073503965637399</v>
      </c>
      <c r="AR11" s="14"/>
      <c r="AS11" s="14">
        <v>0.38754165458227102</v>
      </c>
      <c r="AT11" s="14">
        <v>0.39370226842943701</v>
      </c>
      <c r="AU11" s="14">
        <v>0.397280688246823</v>
      </c>
      <c r="AV11" s="14">
        <v>0.33487764272531101</v>
      </c>
      <c r="AW11" s="14">
        <v>0.47438521650215398</v>
      </c>
      <c r="AX11" s="14"/>
      <c r="AY11" s="14">
        <v>0.49165962729752399</v>
      </c>
      <c r="AZ11" s="14">
        <v>0.36934123382020001</v>
      </c>
      <c r="BA11" s="14">
        <v>0.44050453602308698</v>
      </c>
      <c r="BB11" s="14">
        <v>0.36734275301439701</v>
      </c>
      <c r="BC11" s="14">
        <v>0.40135672484125101</v>
      </c>
      <c r="BD11" s="14">
        <v>0.41672891006243301</v>
      </c>
      <c r="BE11" s="14">
        <v>0.37030815549603102</v>
      </c>
      <c r="BF11" s="14">
        <v>0.35320180012700703</v>
      </c>
      <c r="BG11" s="14">
        <v>0.37502117729489898</v>
      </c>
      <c r="BH11" s="14">
        <v>0.30637335497461099</v>
      </c>
      <c r="BI11" s="14">
        <v>0.43720219947445199</v>
      </c>
      <c r="BJ11" s="14">
        <v>0.40413241364374403</v>
      </c>
      <c r="BK11" s="14">
        <v>0.40981323142750897</v>
      </c>
      <c r="BL11" s="14">
        <v>0.34155776120945602</v>
      </c>
      <c r="BM11" s="14">
        <v>0.39993192718005199</v>
      </c>
      <c r="BN11" s="14">
        <v>0.39529382497523902</v>
      </c>
      <c r="BO11" s="14"/>
      <c r="BP11" s="14">
        <v>0.38129108582614901</v>
      </c>
      <c r="BQ11" s="14">
        <v>0.39726769378614402</v>
      </c>
      <c r="BR11" s="14">
        <v>0.43924410642996298</v>
      </c>
      <c r="BS11" s="14">
        <v>0.39473012469670199</v>
      </c>
      <c r="BT11" s="14">
        <v>0.33814586662212698</v>
      </c>
      <c r="BU11" s="14">
        <v>0.45064901208563302</v>
      </c>
      <c r="BV11" s="14"/>
      <c r="BW11" s="14">
        <v>0.41112819371078202</v>
      </c>
      <c r="BX11" s="14">
        <v>0.38039538744212498</v>
      </c>
      <c r="BY11" s="14">
        <v>0.38258625883179997</v>
      </c>
      <c r="BZ11" s="14">
        <v>0.41873146875957201</v>
      </c>
      <c r="CA11" s="14">
        <v>0.37685607468904803</v>
      </c>
      <c r="CB11" s="14">
        <v>0.34826420229027899</v>
      </c>
      <c r="CC11" s="14"/>
      <c r="CD11" s="14">
        <v>0.38577677052137599</v>
      </c>
      <c r="CE11" s="14">
        <v>0.41532973997317701</v>
      </c>
      <c r="CF11" s="14">
        <v>0.38473887013059799</v>
      </c>
      <c r="CG11" s="14">
        <v>0.413294904945745</v>
      </c>
      <c r="CH11" s="14"/>
      <c r="CI11" s="14">
        <v>0.43017252702266601</v>
      </c>
      <c r="CJ11" s="14">
        <v>0.40617127548463</v>
      </c>
      <c r="CK11" s="14">
        <v>0.38127698501375401</v>
      </c>
      <c r="CL11" s="14">
        <v>0.38800122909322199</v>
      </c>
      <c r="CM11" s="14"/>
      <c r="CN11" s="14">
        <v>0.36588225052225098</v>
      </c>
      <c r="CO11" s="14">
        <v>0.40166978825377397</v>
      </c>
      <c r="CP11" s="14"/>
      <c r="CQ11" s="14">
        <v>0.40336729039110902</v>
      </c>
      <c r="CR11" s="14">
        <v>0.40411974646050097</v>
      </c>
    </row>
    <row r="12" spans="2:96" x14ac:dyDescent="0.3">
      <c r="B12" s="15" t="s">
        <v>204</v>
      </c>
      <c r="C12" s="14">
        <v>0.29876772518404499</v>
      </c>
      <c r="D12" s="14">
        <v>0.29512295057451099</v>
      </c>
      <c r="E12" s="14">
        <v>0.299718708233503</v>
      </c>
      <c r="F12" s="14"/>
      <c r="G12" s="14">
        <v>0.40866420934007402</v>
      </c>
      <c r="H12" s="14">
        <v>0.36068403718470898</v>
      </c>
      <c r="I12" s="14">
        <v>0.29110645399271101</v>
      </c>
      <c r="J12" s="14">
        <v>0.29871054403989999</v>
      </c>
      <c r="K12" s="14">
        <v>0.23655808921612501</v>
      </c>
      <c r="L12" s="14">
        <v>0.23260127674211001</v>
      </c>
      <c r="M12" s="14"/>
      <c r="N12" s="14">
        <v>0.286275165167173</v>
      </c>
      <c r="O12" s="14">
        <v>0.29918140019375999</v>
      </c>
      <c r="P12" s="14">
        <v>0.30540933262764802</v>
      </c>
      <c r="Q12" s="14">
        <v>0.31041830824148797</v>
      </c>
      <c r="R12" s="14"/>
      <c r="S12" s="14">
        <v>0.40703299442138802</v>
      </c>
      <c r="T12" s="14">
        <v>0.238854413960117</v>
      </c>
      <c r="U12" s="14">
        <v>0.28671392520739802</v>
      </c>
      <c r="V12" s="14">
        <v>0.32250228074658399</v>
      </c>
      <c r="W12" s="14">
        <v>0.33210855584485499</v>
      </c>
      <c r="X12" s="14">
        <v>0.24463759076465399</v>
      </c>
      <c r="Y12" s="14">
        <v>0.28193041003149599</v>
      </c>
      <c r="Z12" s="14">
        <v>0.27541895376984199</v>
      </c>
      <c r="AA12" s="14">
        <v>0.27296794773681499</v>
      </c>
      <c r="AB12" s="14">
        <v>0.26478066807064798</v>
      </c>
      <c r="AC12" s="14">
        <v>0.36677967395524502</v>
      </c>
      <c r="AD12" s="14">
        <v>0.25176971201202297</v>
      </c>
      <c r="AE12" s="14"/>
      <c r="AF12" s="14">
        <v>0.20562731439622001</v>
      </c>
      <c r="AG12" s="14">
        <v>0.39876147662156503</v>
      </c>
      <c r="AH12" s="14">
        <v>0.29697656840410303</v>
      </c>
      <c r="AI12" s="14">
        <v>0.26086211908382101</v>
      </c>
      <c r="AJ12" s="14">
        <v>0.38553717978426899</v>
      </c>
      <c r="AK12" s="14"/>
      <c r="AL12" s="14">
        <v>0.418970719402179</v>
      </c>
      <c r="AM12" s="14">
        <v>0.23832274685781099</v>
      </c>
      <c r="AN12" s="14">
        <v>0.33033989344960502</v>
      </c>
      <c r="AO12" s="14">
        <v>0.25109745696617197</v>
      </c>
      <c r="AP12" s="14">
        <v>0.28868005533258501</v>
      </c>
      <c r="AQ12" s="14">
        <v>0.225960296464014</v>
      </c>
      <c r="AR12" s="14"/>
      <c r="AS12" s="14">
        <v>0.29511898682943999</v>
      </c>
      <c r="AT12" s="14">
        <v>0.245497368596961</v>
      </c>
      <c r="AU12" s="14">
        <v>0.284725919169737</v>
      </c>
      <c r="AV12" s="14">
        <v>0.44181357394401199</v>
      </c>
      <c r="AW12" s="14">
        <v>0.36552057994340098</v>
      </c>
      <c r="AX12" s="14"/>
      <c r="AY12" s="14">
        <v>0.16618492403306201</v>
      </c>
      <c r="AZ12" s="14">
        <v>0.35864654421199899</v>
      </c>
      <c r="BA12" s="14">
        <v>0.27943321668340798</v>
      </c>
      <c r="BB12" s="14">
        <v>0.225713715397552</v>
      </c>
      <c r="BC12" s="14">
        <v>0.343916854407532</v>
      </c>
      <c r="BD12" s="14">
        <v>0.24922657286642499</v>
      </c>
      <c r="BE12" s="14">
        <v>0.27167992124531298</v>
      </c>
      <c r="BF12" s="14">
        <v>0.36977986729602202</v>
      </c>
      <c r="BG12" s="14">
        <v>0.23993949357463701</v>
      </c>
      <c r="BH12" s="14">
        <v>0.36475549787764</v>
      </c>
      <c r="BI12" s="14">
        <v>0.33791822107601699</v>
      </c>
      <c r="BJ12" s="14">
        <v>0.27063405122558498</v>
      </c>
      <c r="BK12" s="14">
        <v>0.25767877932599897</v>
      </c>
      <c r="BL12" s="14">
        <v>0.24798052963176101</v>
      </c>
      <c r="BM12" s="14">
        <v>0.24292104953201099</v>
      </c>
      <c r="BN12" s="14">
        <v>0.464676255319105</v>
      </c>
      <c r="BO12" s="14"/>
      <c r="BP12" s="14">
        <v>0.37601744708401202</v>
      </c>
      <c r="BQ12" s="14">
        <v>0.30832904623799701</v>
      </c>
      <c r="BR12" s="14">
        <v>0.25915432784096998</v>
      </c>
      <c r="BS12" s="14">
        <v>0.248307023777502</v>
      </c>
      <c r="BT12" s="14">
        <v>0.269057920857243</v>
      </c>
      <c r="BU12" s="14">
        <v>0.23132458873022099</v>
      </c>
      <c r="BV12" s="14"/>
      <c r="BW12" s="14">
        <v>0.25331007727770799</v>
      </c>
      <c r="BX12" s="14">
        <v>0.32487267585831198</v>
      </c>
      <c r="BY12" s="14">
        <v>0.35595965070236402</v>
      </c>
      <c r="BZ12" s="14">
        <v>0.30912587618906401</v>
      </c>
      <c r="CA12" s="14">
        <v>0.33589092777498097</v>
      </c>
      <c r="CB12" s="14">
        <v>0.32258297061757102</v>
      </c>
      <c r="CC12" s="14"/>
      <c r="CD12" s="14">
        <v>0.355524597478453</v>
      </c>
      <c r="CE12" s="14">
        <v>0.29176318265346102</v>
      </c>
      <c r="CF12" s="14">
        <v>0.31647794047377198</v>
      </c>
      <c r="CG12" s="14">
        <v>0.252799074627515</v>
      </c>
      <c r="CH12" s="14"/>
      <c r="CI12" s="14">
        <v>0.291744809065762</v>
      </c>
      <c r="CJ12" s="14">
        <v>0.33554504380775602</v>
      </c>
      <c r="CK12" s="14">
        <v>0.283079773410293</v>
      </c>
      <c r="CL12" s="14">
        <v>0.338475622204916</v>
      </c>
      <c r="CM12" s="14"/>
      <c r="CN12" s="14">
        <v>0.41161334165508301</v>
      </c>
      <c r="CO12" s="14">
        <v>0.28204700837654401</v>
      </c>
      <c r="CP12" s="14"/>
      <c r="CQ12" s="14">
        <v>0.34913477859145697</v>
      </c>
      <c r="CR12" s="14">
        <v>0.28932693455358099</v>
      </c>
    </row>
    <row r="13" spans="2:96" x14ac:dyDescent="0.3">
      <c r="B13" s="15" t="s">
        <v>92</v>
      </c>
      <c r="C13" s="20">
        <v>4.4701181438719102E-2</v>
      </c>
      <c r="D13" s="20">
        <v>1.81031395368547E-2</v>
      </c>
      <c r="E13" s="20">
        <v>7.1033253964728899E-2</v>
      </c>
      <c r="F13" s="20"/>
      <c r="G13" s="20">
        <v>4.5597964526043498E-2</v>
      </c>
      <c r="H13" s="20">
        <v>3.7585999886084201E-2</v>
      </c>
      <c r="I13" s="20">
        <v>3.5981048401929103E-2</v>
      </c>
      <c r="J13" s="20">
        <v>4.972215670934E-2</v>
      </c>
      <c r="K13" s="20">
        <v>6.0540765232942599E-2</v>
      </c>
      <c r="L13" s="20">
        <v>4.2844508350879398E-2</v>
      </c>
      <c r="M13" s="20"/>
      <c r="N13" s="20">
        <v>2.0159251999594199E-2</v>
      </c>
      <c r="O13" s="20">
        <v>4.8410491061995103E-2</v>
      </c>
      <c r="P13" s="20">
        <v>3.8236842684773197E-2</v>
      </c>
      <c r="Q13" s="20">
        <v>7.3509312956185693E-2</v>
      </c>
      <c r="R13" s="20"/>
      <c r="S13" s="20">
        <v>4.3759679208470799E-2</v>
      </c>
      <c r="T13" s="20">
        <v>8.61224077924167E-2</v>
      </c>
      <c r="U13" s="20">
        <v>5.0689803200882802E-2</v>
      </c>
      <c r="V13" s="20">
        <v>2.7608754479540299E-2</v>
      </c>
      <c r="W13" s="20">
        <v>2.5804066078298701E-2</v>
      </c>
      <c r="X13" s="20">
        <v>6.7364334636665593E-2</v>
      </c>
      <c r="Y13" s="20">
        <v>4.2482894572248603E-2</v>
      </c>
      <c r="Z13" s="20">
        <v>0</v>
      </c>
      <c r="AA13" s="20">
        <v>2.42516492150389E-2</v>
      </c>
      <c r="AB13" s="20">
        <v>3.2083620058037103E-2</v>
      </c>
      <c r="AC13" s="20">
        <v>8.2269075102137795E-2</v>
      </c>
      <c r="AD13" s="20">
        <v>0</v>
      </c>
      <c r="AE13" s="20"/>
      <c r="AF13" s="20">
        <v>3.4839990993863701E-2</v>
      </c>
      <c r="AG13" s="20">
        <v>2.1296757043547401E-2</v>
      </c>
      <c r="AH13" s="20">
        <v>4.7119033784115097E-2</v>
      </c>
      <c r="AI13" s="20">
        <v>5.8327042904911697E-2</v>
      </c>
      <c r="AJ13" s="20">
        <v>0.101851340113882</v>
      </c>
      <c r="AK13" s="20"/>
      <c r="AL13" s="20">
        <v>2.3671829233026801E-2</v>
      </c>
      <c r="AM13" s="20">
        <v>2.70962618479248E-2</v>
      </c>
      <c r="AN13" s="20">
        <v>3.9643888575093801E-2</v>
      </c>
      <c r="AO13" s="20">
        <v>6.06432220861804E-2</v>
      </c>
      <c r="AP13" s="20">
        <v>4.9882308459802099E-2</v>
      </c>
      <c r="AQ13" s="20">
        <v>4.9887052891301603E-2</v>
      </c>
      <c r="AR13" s="20"/>
      <c r="AS13" s="20">
        <v>6.1757830871917802E-2</v>
      </c>
      <c r="AT13" s="20">
        <v>5.6222357145097199E-2</v>
      </c>
      <c r="AU13" s="20">
        <v>4.7393062408903397E-2</v>
      </c>
      <c r="AV13" s="20">
        <v>7.1562718552224697E-3</v>
      </c>
      <c r="AW13" s="20">
        <v>3.6441457483985702E-2</v>
      </c>
      <c r="AX13" s="20"/>
      <c r="AY13" s="20">
        <v>0</v>
      </c>
      <c r="AZ13" s="20">
        <v>2.5675110722491099E-2</v>
      </c>
      <c r="BA13" s="20">
        <v>5.8884894185863297E-2</v>
      </c>
      <c r="BB13" s="20">
        <v>8.57681810477397E-2</v>
      </c>
      <c r="BC13" s="20">
        <v>2.4516819809993401E-2</v>
      </c>
      <c r="BD13" s="20">
        <v>7.0336146490905596E-2</v>
      </c>
      <c r="BE13" s="20">
        <v>6.4481472411262494E-2</v>
      </c>
      <c r="BF13" s="20">
        <v>5.1448099649602098E-2</v>
      </c>
      <c r="BG13" s="20">
        <v>1.30932641708318E-2</v>
      </c>
      <c r="BH13" s="20">
        <v>1.7335571508401499E-2</v>
      </c>
      <c r="BI13" s="20">
        <v>2.99603905583775E-2</v>
      </c>
      <c r="BJ13" s="20">
        <v>1.2769882642558499E-2</v>
      </c>
      <c r="BK13" s="20">
        <v>2.2696506819060599E-2</v>
      </c>
      <c r="BL13" s="20">
        <v>6.2168306391704002E-2</v>
      </c>
      <c r="BM13" s="20">
        <v>5.9205280822250801E-2</v>
      </c>
      <c r="BN13" s="20">
        <v>3.2723592365700702E-2</v>
      </c>
      <c r="BO13" s="20"/>
      <c r="BP13" s="20">
        <v>3.8204412692998402E-2</v>
      </c>
      <c r="BQ13" s="20">
        <v>3.7660007009816601E-2</v>
      </c>
      <c r="BR13" s="20">
        <v>4.62392353509039E-2</v>
      </c>
      <c r="BS13" s="20">
        <v>4.2949880521168798E-2</v>
      </c>
      <c r="BT13" s="20">
        <v>8.19660957135427E-2</v>
      </c>
      <c r="BU13" s="20">
        <v>3.7584239660735701E-2</v>
      </c>
      <c r="BV13" s="20"/>
      <c r="BW13" s="20">
        <v>3.6244977520006702E-2</v>
      </c>
      <c r="BX13" s="20">
        <v>4.39031312398169E-2</v>
      </c>
      <c r="BY13" s="20">
        <v>7.7002235939274993E-2</v>
      </c>
      <c r="BZ13" s="20">
        <v>6.3525141255244499E-2</v>
      </c>
      <c r="CA13" s="20">
        <v>4.0593052723889501E-2</v>
      </c>
      <c r="CB13" s="20">
        <v>6.7778539062238505E-2</v>
      </c>
      <c r="CC13" s="20"/>
      <c r="CD13" s="20">
        <v>4.0288637032947001E-2</v>
      </c>
      <c r="CE13" s="20">
        <v>3.2349470053560501E-2</v>
      </c>
      <c r="CF13" s="20">
        <v>7.4259585843241702E-2</v>
      </c>
      <c r="CG13" s="20">
        <v>2.92793249048676E-2</v>
      </c>
      <c r="CH13" s="20"/>
      <c r="CI13" s="20">
        <v>3.21817574777052E-2</v>
      </c>
      <c r="CJ13" s="20">
        <v>3.7844446302636399E-2</v>
      </c>
      <c r="CK13" s="20">
        <v>4.46731149643773E-2</v>
      </c>
      <c r="CL13" s="20">
        <v>0.111913110402255</v>
      </c>
      <c r="CM13" s="20"/>
      <c r="CN13" s="20">
        <v>3.8991949109385603E-2</v>
      </c>
      <c r="CO13" s="20">
        <v>4.2090168918186399E-2</v>
      </c>
      <c r="CP13" s="20"/>
      <c r="CQ13" s="20">
        <v>2.7543100314357399E-2</v>
      </c>
      <c r="CR13" s="20">
        <v>4.4240583860917997E-2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1110</v>
      </c>
      <c r="D7" s="10">
        <v>549</v>
      </c>
      <c r="E7" s="10">
        <v>559</v>
      </c>
      <c r="F7" s="10"/>
      <c r="G7" s="10">
        <v>113</v>
      </c>
      <c r="H7" s="10">
        <v>188</v>
      </c>
      <c r="I7" s="10">
        <v>196</v>
      </c>
      <c r="J7" s="10">
        <v>184</v>
      </c>
      <c r="K7" s="10">
        <v>166</v>
      </c>
      <c r="L7" s="10">
        <v>263</v>
      </c>
      <c r="M7" s="10"/>
      <c r="N7" s="10">
        <v>327</v>
      </c>
      <c r="O7" s="10">
        <v>278</v>
      </c>
      <c r="P7" s="10">
        <v>230</v>
      </c>
      <c r="Q7" s="10">
        <v>273</v>
      </c>
      <c r="R7" s="10"/>
      <c r="S7" s="10">
        <v>153</v>
      </c>
      <c r="T7" s="10">
        <v>146</v>
      </c>
      <c r="U7" s="10">
        <v>99</v>
      </c>
      <c r="V7" s="10">
        <v>103</v>
      </c>
      <c r="W7" s="10">
        <v>77</v>
      </c>
      <c r="X7" s="10">
        <v>102</v>
      </c>
      <c r="Y7" s="10">
        <v>95</v>
      </c>
      <c r="Z7" s="10">
        <v>55</v>
      </c>
      <c r="AA7" s="10">
        <v>116</v>
      </c>
      <c r="AB7" s="10">
        <v>96</v>
      </c>
      <c r="AC7" s="10">
        <v>48</v>
      </c>
      <c r="AD7" s="10">
        <v>20</v>
      </c>
      <c r="AE7" s="10"/>
      <c r="AF7" s="10">
        <v>226</v>
      </c>
      <c r="AG7" s="10">
        <v>366</v>
      </c>
      <c r="AH7" s="10">
        <v>86</v>
      </c>
      <c r="AI7" s="10">
        <v>176</v>
      </c>
      <c r="AJ7" s="10">
        <v>50</v>
      </c>
      <c r="AK7" s="10"/>
      <c r="AL7" s="10">
        <v>266</v>
      </c>
      <c r="AM7" s="10">
        <v>216</v>
      </c>
      <c r="AN7" s="10">
        <v>100</v>
      </c>
      <c r="AO7" s="10">
        <v>266</v>
      </c>
      <c r="AP7" s="10">
        <v>62</v>
      </c>
      <c r="AQ7" s="10">
        <v>97</v>
      </c>
      <c r="AR7" s="10"/>
      <c r="AS7" s="10">
        <v>266</v>
      </c>
      <c r="AT7" s="10">
        <v>244</v>
      </c>
      <c r="AU7" s="10">
        <v>265</v>
      </c>
      <c r="AV7" s="10">
        <v>145</v>
      </c>
      <c r="AW7" s="10">
        <v>29</v>
      </c>
      <c r="AX7" s="10"/>
      <c r="AY7" s="10">
        <v>6</v>
      </c>
      <c r="AZ7" s="10">
        <v>38</v>
      </c>
      <c r="BA7" s="10">
        <v>68</v>
      </c>
      <c r="BB7" s="10">
        <v>69</v>
      </c>
      <c r="BC7" s="10">
        <v>99</v>
      </c>
      <c r="BD7" s="10">
        <v>110</v>
      </c>
      <c r="BE7" s="10">
        <v>122</v>
      </c>
      <c r="BF7" s="10">
        <v>78</v>
      </c>
      <c r="BG7" s="10">
        <v>72</v>
      </c>
      <c r="BH7" s="10">
        <v>62</v>
      </c>
      <c r="BI7" s="10">
        <v>103</v>
      </c>
      <c r="BJ7" s="10">
        <v>76</v>
      </c>
      <c r="BK7" s="10">
        <v>41</v>
      </c>
      <c r="BL7" s="10">
        <v>28</v>
      </c>
      <c r="BM7" s="10">
        <v>32</v>
      </c>
      <c r="BN7" s="10">
        <v>63</v>
      </c>
      <c r="BO7" s="10"/>
      <c r="BP7" s="10">
        <v>259</v>
      </c>
      <c r="BQ7" s="10">
        <v>310</v>
      </c>
      <c r="BR7" s="10">
        <v>147</v>
      </c>
      <c r="BS7" s="10">
        <v>211</v>
      </c>
      <c r="BT7" s="10">
        <v>125</v>
      </c>
      <c r="BU7" s="10">
        <v>57</v>
      </c>
      <c r="BV7" s="10"/>
      <c r="BW7" s="10">
        <v>467</v>
      </c>
      <c r="BX7" s="10">
        <v>249</v>
      </c>
      <c r="BY7" s="10">
        <v>74</v>
      </c>
      <c r="BZ7" s="10">
        <v>92</v>
      </c>
      <c r="CA7" s="10">
        <v>190</v>
      </c>
      <c r="CB7" s="10">
        <v>33</v>
      </c>
      <c r="CC7" s="10"/>
      <c r="CD7" s="10">
        <v>217</v>
      </c>
      <c r="CE7" s="10">
        <v>213</v>
      </c>
      <c r="CF7" s="10">
        <v>151</v>
      </c>
      <c r="CG7" s="10">
        <v>333</v>
      </c>
      <c r="CH7" s="10"/>
      <c r="CI7" s="10">
        <v>189</v>
      </c>
      <c r="CJ7" s="10">
        <v>237</v>
      </c>
      <c r="CK7" s="10">
        <v>624</v>
      </c>
      <c r="CL7" s="10">
        <v>60</v>
      </c>
      <c r="CM7" s="10"/>
      <c r="CN7" s="10">
        <v>135</v>
      </c>
      <c r="CO7" s="10">
        <v>961</v>
      </c>
      <c r="CP7" s="10"/>
      <c r="CQ7" s="10">
        <v>105</v>
      </c>
      <c r="CR7" s="10">
        <v>928</v>
      </c>
    </row>
    <row r="8" spans="2:96" ht="30" customHeight="1" x14ac:dyDescent="0.3">
      <c r="B8" s="11" t="s">
        <v>19</v>
      </c>
      <c r="C8" s="11">
        <v>1106</v>
      </c>
      <c r="D8" s="11">
        <v>547</v>
      </c>
      <c r="E8" s="11">
        <v>556</v>
      </c>
      <c r="F8" s="11"/>
      <c r="G8" s="11">
        <v>139</v>
      </c>
      <c r="H8" s="11">
        <v>195</v>
      </c>
      <c r="I8" s="11">
        <v>196</v>
      </c>
      <c r="J8" s="11">
        <v>177</v>
      </c>
      <c r="K8" s="11">
        <v>159</v>
      </c>
      <c r="L8" s="11">
        <v>240</v>
      </c>
      <c r="M8" s="11"/>
      <c r="N8" s="11">
        <v>325</v>
      </c>
      <c r="O8" s="11">
        <v>295</v>
      </c>
      <c r="P8" s="11">
        <v>225</v>
      </c>
      <c r="Q8" s="11">
        <v>259</v>
      </c>
      <c r="R8" s="11"/>
      <c r="S8" s="11">
        <v>157</v>
      </c>
      <c r="T8" s="11">
        <v>140</v>
      </c>
      <c r="U8" s="11">
        <v>93</v>
      </c>
      <c r="V8" s="11">
        <v>100</v>
      </c>
      <c r="W8" s="11">
        <v>75</v>
      </c>
      <c r="X8" s="11">
        <v>103</v>
      </c>
      <c r="Y8" s="11">
        <v>88</v>
      </c>
      <c r="Z8" s="11">
        <v>53</v>
      </c>
      <c r="AA8" s="11">
        <v>120</v>
      </c>
      <c r="AB8" s="11">
        <v>98</v>
      </c>
      <c r="AC8" s="11">
        <v>54</v>
      </c>
      <c r="AD8" s="11">
        <v>27</v>
      </c>
      <c r="AE8" s="11"/>
      <c r="AF8" s="11">
        <v>218</v>
      </c>
      <c r="AG8" s="11">
        <v>372</v>
      </c>
      <c r="AH8" s="11">
        <v>85</v>
      </c>
      <c r="AI8" s="11">
        <v>167</v>
      </c>
      <c r="AJ8" s="11">
        <v>49</v>
      </c>
      <c r="AK8" s="11"/>
      <c r="AL8" s="11">
        <v>276</v>
      </c>
      <c r="AM8" s="11">
        <v>211</v>
      </c>
      <c r="AN8" s="11">
        <v>100</v>
      </c>
      <c r="AO8" s="11">
        <v>255</v>
      </c>
      <c r="AP8" s="11">
        <v>62</v>
      </c>
      <c r="AQ8" s="11">
        <v>95</v>
      </c>
      <c r="AR8" s="11"/>
      <c r="AS8" s="11">
        <v>257</v>
      </c>
      <c r="AT8" s="11">
        <v>245</v>
      </c>
      <c r="AU8" s="11">
        <v>266</v>
      </c>
      <c r="AV8" s="11">
        <v>148</v>
      </c>
      <c r="AW8" s="11">
        <v>31</v>
      </c>
      <c r="AX8" s="11"/>
      <c r="AY8" s="11">
        <v>6</v>
      </c>
      <c r="AZ8" s="11">
        <v>37</v>
      </c>
      <c r="BA8" s="11">
        <v>66</v>
      </c>
      <c r="BB8" s="11">
        <v>68</v>
      </c>
      <c r="BC8" s="11">
        <v>100</v>
      </c>
      <c r="BD8" s="11">
        <v>111</v>
      </c>
      <c r="BE8" s="11">
        <v>122</v>
      </c>
      <c r="BF8" s="11">
        <v>80</v>
      </c>
      <c r="BG8" s="11">
        <v>71</v>
      </c>
      <c r="BH8" s="11">
        <v>60</v>
      </c>
      <c r="BI8" s="11">
        <v>103</v>
      </c>
      <c r="BJ8" s="11">
        <v>76</v>
      </c>
      <c r="BK8" s="11">
        <v>40</v>
      </c>
      <c r="BL8" s="11">
        <v>28</v>
      </c>
      <c r="BM8" s="11">
        <v>33</v>
      </c>
      <c r="BN8" s="11">
        <v>65</v>
      </c>
      <c r="BO8" s="11"/>
      <c r="BP8" s="11">
        <v>273</v>
      </c>
      <c r="BQ8" s="11">
        <v>304</v>
      </c>
      <c r="BR8" s="11">
        <v>145</v>
      </c>
      <c r="BS8" s="11">
        <v>205</v>
      </c>
      <c r="BT8" s="11">
        <v>121</v>
      </c>
      <c r="BU8" s="11">
        <v>56</v>
      </c>
      <c r="BV8" s="11"/>
      <c r="BW8" s="11">
        <v>450</v>
      </c>
      <c r="BX8" s="11">
        <v>253</v>
      </c>
      <c r="BY8" s="11">
        <v>75</v>
      </c>
      <c r="BZ8" s="11">
        <v>92</v>
      </c>
      <c r="CA8" s="11">
        <v>195</v>
      </c>
      <c r="CB8" s="11">
        <v>37</v>
      </c>
      <c r="CC8" s="11"/>
      <c r="CD8" s="11">
        <v>232</v>
      </c>
      <c r="CE8" s="11">
        <v>213</v>
      </c>
      <c r="CF8" s="11">
        <v>146</v>
      </c>
      <c r="CG8" s="11">
        <v>328</v>
      </c>
      <c r="CH8" s="11"/>
      <c r="CI8" s="11">
        <v>193</v>
      </c>
      <c r="CJ8" s="11">
        <v>235</v>
      </c>
      <c r="CK8" s="11">
        <v>617</v>
      </c>
      <c r="CL8" s="11">
        <v>60</v>
      </c>
      <c r="CM8" s="11"/>
      <c r="CN8" s="11">
        <v>139</v>
      </c>
      <c r="CO8" s="11">
        <v>952</v>
      </c>
      <c r="CP8" s="11"/>
      <c r="CQ8" s="11">
        <v>111</v>
      </c>
      <c r="CR8" s="11">
        <v>918</v>
      </c>
    </row>
    <row r="9" spans="2:96" x14ac:dyDescent="0.3">
      <c r="B9" s="15" t="s">
        <v>201</v>
      </c>
      <c r="C9" s="14">
        <v>4.5354621772007199E-2</v>
      </c>
      <c r="D9" s="14">
        <v>4.0554902385358901E-2</v>
      </c>
      <c r="E9" s="14">
        <v>5.0246427003531803E-2</v>
      </c>
      <c r="F9" s="14"/>
      <c r="G9" s="14">
        <v>7.3946256729296401E-3</v>
      </c>
      <c r="H9" s="14">
        <v>3.2111076375365699E-2</v>
      </c>
      <c r="I9" s="14">
        <v>4.39565536562571E-2</v>
      </c>
      <c r="J9" s="14">
        <v>6.5094114694757094E-2</v>
      </c>
      <c r="K9" s="14">
        <v>7.9618645107250002E-2</v>
      </c>
      <c r="L9" s="14">
        <v>4.1898848052862002E-2</v>
      </c>
      <c r="M9" s="14"/>
      <c r="N9" s="14">
        <v>3.4630548177951401E-2</v>
      </c>
      <c r="O9" s="14">
        <v>3.21019030610529E-2</v>
      </c>
      <c r="P9" s="14">
        <v>4.7032507206386402E-2</v>
      </c>
      <c r="Q9" s="14">
        <v>7.2859539595575104E-2</v>
      </c>
      <c r="R9" s="14"/>
      <c r="S9" s="14">
        <v>4.25433355688647E-2</v>
      </c>
      <c r="T9" s="14">
        <v>6.4432760774555994E-2</v>
      </c>
      <c r="U9" s="14">
        <v>3.0667230170678E-2</v>
      </c>
      <c r="V9" s="14">
        <v>9.9359073790175195E-3</v>
      </c>
      <c r="W9" s="14">
        <v>5.0197610735987101E-2</v>
      </c>
      <c r="X9" s="14">
        <v>4.62975216602226E-2</v>
      </c>
      <c r="Y9" s="14">
        <v>1.1228937656993799E-2</v>
      </c>
      <c r="Z9" s="14">
        <v>3.5765697999449397E-2</v>
      </c>
      <c r="AA9" s="14">
        <v>9.2424130417990705E-2</v>
      </c>
      <c r="AB9" s="14">
        <v>7.1899512718413799E-2</v>
      </c>
      <c r="AC9" s="14">
        <v>2.01619962036119E-2</v>
      </c>
      <c r="AD9" s="14">
        <v>0</v>
      </c>
      <c r="AE9" s="14"/>
      <c r="AF9" s="14">
        <v>6.9482166630623204E-2</v>
      </c>
      <c r="AG9" s="14">
        <v>2.16437763199521E-2</v>
      </c>
      <c r="AH9" s="14">
        <v>4.7922279848222497E-2</v>
      </c>
      <c r="AI9" s="14">
        <v>8.9997079913762795E-2</v>
      </c>
      <c r="AJ9" s="14">
        <v>3.8759346596157297E-2</v>
      </c>
      <c r="AK9" s="14"/>
      <c r="AL9" s="14">
        <v>6.9376142756701004E-3</v>
      </c>
      <c r="AM9" s="14">
        <v>6.8621458360207901E-2</v>
      </c>
      <c r="AN9" s="14">
        <v>1.9341696618594899E-2</v>
      </c>
      <c r="AO9" s="14">
        <v>8.9876430050169001E-2</v>
      </c>
      <c r="AP9" s="14">
        <v>1.53231722004433E-2</v>
      </c>
      <c r="AQ9" s="14">
        <v>5.2316736922588397E-2</v>
      </c>
      <c r="AR9" s="14"/>
      <c r="AS9" s="14">
        <v>5.4528707925200703E-2</v>
      </c>
      <c r="AT9" s="14">
        <v>5.8696308200675201E-2</v>
      </c>
      <c r="AU9" s="14">
        <v>4.7441119521968098E-2</v>
      </c>
      <c r="AV9" s="14">
        <v>2.7279270531827601E-2</v>
      </c>
      <c r="AW9" s="14">
        <v>0</v>
      </c>
      <c r="AX9" s="14"/>
      <c r="AY9" s="14">
        <v>0.16047331146060301</v>
      </c>
      <c r="AZ9" s="14">
        <v>2.9958289248504699E-2</v>
      </c>
      <c r="BA9" s="14">
        <v>8.3008579622706594E-2</v>
      </c>
      <c r="BB9" s="14">
        <v>3.9695242459477101E-2</v>
      </c>
      <c r="BC9" s="14">
        <v>3.1255931797018903E-2</v>
      </c>
      <c r="BD9" s="14">
        <v>4.4214297349171199E-2</v>
      </c>
      <c r="BE9" s="14">
        <v>4.6856119922087602E-2</v>
      </c>
      <c r="BF9" s="14">
        <v>2.3971987332276599E-2</v>
      </c>
      <c r="BG9" s="14">
        <v>8.2136954100277604E-2</v>
      </c>
      <c r="BH9" s="14">
        <v>3.2703486549188102E-2</v>
      </c>
      <c r="BI9" s="14">
        <v>6.6323411055429701E-2</v>
      </c>
      <c r="BJ9" s="14">
        <v>0</v>
      </c>
      <c r="BK9" s="14">
        <v>5.1989185993740403E-2</v>
      </c>
      <c r="BL9" s="14">
        <v>3.7863869904238401E-2</v>
      </c>
      <c r="BM9" s="14">
        <v>2.8939728932589701E-2</v>
      </c>
      <c r="BN9" s="14">
        <v>2.8093643897537799E-2</v>
      </c>
      <c r="BO9" s="14"/>
      <c r="BP9" s="14">
        <v>4.64201172730897E-2</v>
      </c>
      <c r="BQ9" s="14">
        <v>4.7724302517840898E-2</v>
      </c>
      <c r="BR9" s="14">
        <v>3.93088599484296E-2</v>
      </c>
      <c r="BS9" s="14">
        <v>3.1771676456194303E-2</v>
      </c>
      <c r="BT9" s="14">
        <v>4.9415393570516802E-2</v>
      </c>
      <c r="BU9" s="14">
        <v>8.5021688428100303E-2</v>
      </c>
      <c r="BV9" s="14"/>
      <c r="BW9" s="14">
        <v>4.6190608505513903E-2</v>
      </c>
      <c r="BX9" s="14">
        <v>4.6333716221512597E-2</v>
      </c>
      <c r="BY9" s="14">
        <v>7.7224237083415706E-2</v>
      </c>
      <c r="BZ9" s="14">
        <v>3.0010660278556499E-2</v>
      </c>
      <c r="CA9" s="14">
        <v>3.5821142710775897E-2</v>
      </c>
      <c r="CB9" s="14">
        <v>5.7514005972687403E-2</v>
      </c>
      <c r="CC9" s="14"/>
      <c r="CD9" s="14">
        <v>3.2893894241940502E-2</v>
      </c>
      <c r="CE9" s="14">
        <v>4.5576255162250903E-2</v>
      </c>
      <c r="CF9" s="14">
        <v>6.1251027431053602E-2</v>
      </c>
      <c r="CG9" s="14">
        <v>4.1737608075246797E-2</v>
      </c>
      <c r="CH9" s="14"/>
      <c r="CI9" s="14">
        <v>1.5119264918741E-2</v>
      </c>
      <c r="CJ9" s="14">
        <v>3.9954189998209898E-2</v>
      </c>
      <c r="CK9" s="14">
        <v>5.8457649521310703E-2</v>
      </c>
      <c r="CL9" s="14">
        <v>2.9208308709744901E-2</v>
      </c>
      <c r="CM9" s="14"/>
      <c r="CN9" s="14">
        <v>3.36179061392484E-2</v>
      </c>
      <c r="CO9" s="14">
        <v>4.7758172953861103E-2</v>
      </c>
      <c r="CP9" s="14"/>
      <c r="CQ9" s="14">
        <v>1.8985340897203801E-2</v>
      </c>
      <c r="CR9" s="14">
        <v>4.7111340090487903E-2</v>
      </c>
    </row>
    <row r="10" spans="2:96" x14ac:dyDescent="0.3">
      <c r="B10" s="15" t="s">
        <v>202</v>
      </c>
      <c r="C10" s="14">
        <v>0.119181373694566</v>
      </c>
      <c r="D10" s="14">
        <v>0.115525826264854</v>
      </c>
      <c r="E10" s="14">
        <v>0.123225018544556</v>
      </c>
      <c r="F10" s="14"/>
      <c r="G10" s="14">
        <v>9.6563107681948396E-2</v>
      </c>
      <c r="H10" s="14">
        <v>7.3488885809694496E-2</v>
      </c>
      <c r="I10" s="14">
        <v>0.15471606828238299</v>
      </c>
      <c r="J10" s="14">
        <v>0.13180069931664401</v>
      </c>
      <c r="K10" s="14">
        <v>7.02652339905597E-2</v>
      </c>
      <c r="L10" s="14">
        <v>0.163584462464437</v>
      </c>
      <c r="M10" s="14"/>
      <c r="N10" s="14">
        <v>0.114922605510814</v>
      </c>
      <c r="O10" s="14">
        <v>0.124335883495708</v>
      </c>
      <c r="P10" s="14">
        <v>0.129129748410722</v>
      </c>
      <c r="Q10" s="14">
        <v>0.107388074028911</v>
      </c>
      <c r="R10" s="14"/>
      <c r="S10" s="14">
        <v>6.3023447652493805E-2</v>
      </c>
      <c r="T10" s="14">
        <v>0.130560244523661</v>
      </c>
      <c r="U10" s="14">
        <v>0.107992043927697</v>
      </c>
      <c r="V10" s="14">
        <v>0.103452558530277</v>
      </c>
      <c r="W10" s="14">
        <v>0.12468353322457</v>
      </c>
      <c r="X10" s="14">
        <v>0.120973405548938</v>
      </c>
      <c r="Y10" s="14">
        <v>0.13023975030541601</v>
      </c>
      <c r="Z10" s="14">
        <v>0.17881284512530299</v>
      </c>
      <c r="AA10" s="14">
        <v>0.12602316345878001</v>
      </c>
      <c r="AB10" s="14">
        <v>0.14833238082386699</v>
      </c>
      <c r="AC10" s="14">
        <v>0.18175541205149801</v>
      </c>
      <c r="AD10" s="14">
        <v>4.52462915555987E-2</v>
      </c>
      <c r="AE10" s="14"/>
      <c r="AF10" s="14">
        <v>0.14033282371946601</v>
      </c>
      <c r="AG10" s="14">
        <v>7.4477841898227204E-2</v>
      </c>
      <c r="AH10" s="14">
        <v>0.13263152609166501</v>
      </c>
      <c r="AI10" s="14">
        <v>0.15383075188987799</v>
      </c>
      <c r="AJ10" s="14">
        <v>0.19601480706527499</v>
      </c>
      <c r="AK10" s="14"/>
      <c r="AL10" s="14">
        <v>5.2568692480898502E-2</v>
      </c>
      <c r="AM10" s="14">
        <v>0.13150320589459799</v>
      </c>
      <c r="AN10" s="14">
        <v>0.10295229296932699</v>
      </c>
      <c r="AO10" s="14">
        <v>0.156285106319211</v>
      </c>
      <c r="AP10" s="14">
        <v>0.18369225394112501</v>
      </c>
      <c r="AQ10" s="14">
        <v>0.12284878529356</v>
      </c>
      <c r="AR10" s="14"/>
      <c r="AS10" s="14">
        <v>0.10932755960085699</v>
      </c>
      <c r="AT10" s="14">
        <v>0.120240192170794</v>
      </c>
      <c r="AU10" s="14">
        <v>0.128873682442741</v>
      </c>
      <c r="AV10" s="14">
        <v>0.13704862266381501</v>
      </c>
      <c r="AW10" s="14">
        <v>6.2463464007644999E-2</v>
      </c>
      <c r="AX10" s="14"/>
      <c r="AY10" s="14">
        <v>0</v>
      </c>
      <c r="AZ10" s="14">
        <v>0.10112868177685801</v>
      </c>
      <c r="BA10" s="14">
        <v>7.83104992952217E-2</v>
      </c>
      <c r="BB10" s="14">
        <v>0.137981184450786</v>
      </c>
      <c r="BC10" s="14">
        <v>0.14980058812757099</v>
      </c>
      <c r="BD10" s="14">
        <v>0.102336765508085</v>
      </c>
      <c r="BE10" s="14">
        <v>0.10510513626913801</v>
      </c>
      <c r="BF10" s="14">
        <v>0.11647249744474999</v>
      </c>
      <c r="BG10" s="14">
        <v>0.17769791321664399</v>
      </c>
      <c r="BH10" s="14">
        <v>0.11827409563741099</v>
      </c>
      <c r="BI10" s="14">
        <v>0.14453970043730199</v>
      </c>
      <c r="BJ10" s="14">
        <v>0.101512760964816</v>
      </c>
      <c r="BK10" s="14">
        <v>0.18834549259069799</v>
      </c>
      <c r="BL10" s="14">
        <v>0.12736678292116099</v>
      </c>
      <c r="BM10" s="14">
        <v>0.14968621675899099</v>
      </c>
      <c r="BN10" s="14">
        <v>4.7620084678684997E-2</v>
      </c>
      <c r="BO10" s="14"/>
      <c r="BP10" s="14">
        <v>8.4937826811157496E-2</v>
      </c>
      <c r="BQ10" s="14">
        <v>0.13527413769402399</v>
      </c>
      <c r="BR10" s="14">
        <v>0.103325978990344</v>
      </c>
      <c r="BS10" s="14">
        <v>0.117292673133488</v>
      </c>
      <c r="BT10" s="14">
        <v>0.189992946908177</v>
      </c>
      <c r="BU10" s="14">
        <v>9.6427517487210707E-2</v>
      </c>
      <c r="BV10" s="14"/>
      <c r="BW10" s="14">
        <v>0.140618266397707</v>
      </c>
      <c r="BX10" s="14">
        <v>0.124791925181524</v>
      </c>
      <c r="BY10" s="14">
        <v>9.2330602389974106E-2</v>
      </c>
      <c r="BZ10" s="14">
        <v>5.30941452948663E-2</v>
      </c>
      <c r="CA10" s="14">
        <v>0.101605654554679</v>
      </c>
      <c r="CB10" s="14">
        <v>0.14649035810524499</v>
      </c>
      <c r="CC10" s="14"/>
      <c r="CD10" s="14">
        <v>9.9686595173080303E-2</v>
      </c>
      <c r="CE10" s="14">
        <v>0.14364493868507799</v>
      </c>
      <c r="CF10" s="14">
        <v>8.2032145860251801E-2</v>
      </c>
      <c r="CG10" s="14">
        <v>0.11864189514741</v>
      </c>
      <c r="CH10" s="14"/>
      <c r="CI10" s="14">
        <v>0.13403575793758801</v>
      </c>
      <c r="CJ10" s="14">
        <v>8.7639605576360496E-2</v>
      </c>
      <c r="CK10" s="14">
        <v>0.12858967013640299</v>
      </c>
      <c r="CL10" s="14">
        <v>9.8243316626036803E-2</v>
      </c>
      <c r="CM10" s="14"/>
      <c r="CN10" s="14">
        <v>9.1314209516640502E-2</v>
      </c>
      <c r="CO10" s="14">
        <v>0.12506155878168099</v>
      </c>
      <c r="CP10" s="14"/>
      <c r="CQ10" s="14">
        <v>6.6491928875221804E-2</v>
      </c>
      <c r="CR10" s="14">
        <v>0.12814069594529501</v>
      </c>
    </row>
    <row r="11" spans="2:96" x14ac:dyDescent="0.3">
      <c r="B11" s="15" t="s">
        <v>203</v>
      </c>
      <c r="C11" s="14">
        <v>0.32037507327242598</v>
      </c>
      <c r="D11" s="14">
        <v>0.32345934392639097</v>
      </c>
      <c r="E11" s="14">
        <v>0.31854467653222202</v>
      </c>
      <c r="F11" s="14"/>
      <c r="G11" s="14">
        <v>0.30692587035889601</v>
      </c>
      <c r="H11" s="14">
        <v>0.32741902763734199</v>
      </c>
      <c r="I11" s="14">
        <v>0.33552914652266602</v>
      </c>
      <c r="J11" s="14">
        <v>0.260079680912777</v>
      </c>
      <c r="K11" s="14">
        <v>0.30810525272830103</v>
      </c>
      <c r="L11" s="14">
        <v>0.36262250259747197</v>
      </c>
      <c r="M11" s="14"/>
      <c r="N11" s="14">
        <v>0.39140039627128997</v>
      </c>
      <c r="O11" s="14">
        <v>0.28937336748178499</v>
      </c>
      <c r="P11" s="14">
        <v>0.29028308277026799</v>
      </c>
      <c r="Q11" s="14">
        <v>0.29487705863081798</v>
      </c>
      <c r="R11" s="14"/>
      <c r="S11" s="14">
        <v>0.20867922212377499</v>
      </c>
      <c r="T11" s="14">
        <v>0.336229717961602</v>
      </c>
      <c r="U11" s="14">
        <v>0.42977952269845099</v>
      </c>
      <c r="V11" s="14">
        <v>0.34576640839963402</v>
      </c>
      <c r="W11" s="14">
        <v>0.29868656857396803</v>
      </c>
      <c r="X11" s="14">
        <v>0.28791655700138702</v>
      </c>
      <c r="Y11" s="14">
        <v>0.280450201038555</v>
      </c>
      <c r="Z11" s="14">
        <v>0.29260567020383799</v>
      </c>
      <c r="AA11" s="14">
        <v>0.38535451443126101</v>
      </c>
      <c r="AB11" s="14">
        <v>0.327543053193939</v>
      </c>
      <c r="AC11" s="14">
        <v>0.31547018426319101</v>
      </c>
      <c r="AD11" s="14">
        <v>0.48259998306972501</v>
      </c>
      <c r="AE11" s="14"/>
      <c r="AF11" s="14">
        <v>0.29914882361849399</v>
      </c>
      <c r="AG11" s="14">
        <v>0.35357311496740701</v>
      </c>
      <c r="AH11" s="14">
        <v>0.36283551836887901</v>
      </c>
      <c r="AI11" s="14">
        <v>0.23674809060195001</v>
      </c>
      <c r="AJ11" s="14">
        <v>0.177903585066644</v>
      </c>
      <c r="AK11" s="14"/>
      <c r="AL11" s="14">
        <v>0.34057293516825299</v>
      </c>
      <c r="AM11" s="14">
        <v>0.34820106723855498</v>
      </c>
      <c r="AN11" s="14">
        <v>0.42889583343978099</v>
      </c>
      <c r="AO11" s="14">
        <v>0.234182651534246</v>
      </c>
      <c r="AP11" s="14">
        <v>0.25417196711185103</v>
      </c>
      <c r="AQ11" s="14">
        <v>0.345502105914124</v>
      </c>
      <c r="AR11" s="14"/>
      <c r="AS11" s="14">
        <v>0.314037868299686</v>
      </c>
      <c r="AT11" s="14">
        <v>0.31928416566149298</v>
      </c>
      <c r="AU11" s="14">
        <v>0.34149230216196103</v>
      </c>
      <c r="AV11" s="14">
        <v>0.28147607857312401</v>
      </c>
      <c r="AW11" s="14">
        <v>0.34772884456591602</v>
      </c>
      <c r="AX11" s="14"/>
      <c r="AY11" s="14">
        <v>0.32934795977236098</v>
      </c>
      <c r="AZ11" s="14">
        <v>0.31909691667882001</v>
      </c>
      <c r="BA11" s="14">
        <v>0.34714249908815198</v>
      </c>
      <c r="BB11" s="14">
        <v>0.334993531579383</v>
      </c>
      <c r="BC11" s="14">
        <v>0.291329887382551</v>
      </c>
      <c r="BD11" s="14">
        <v>0.38081682893519397</v>
      </c>
      <c r="BE11" s="14">
        <v>0.31807468797062999</v>
      </c>
      <c r="BF11" s="14">
        <v>0.225007746924761</v>
      </c>
      <c r="BG11" s="14">
        <v>0.37328700314206797</v>
      </c>
      <c r="BH11" s="14">
        <v>0.37161204864020297</v>
      </c>
      <c r="BI11" s="14">
        <v>0.25642135680997302</v>
      </c>
      <c r="BJ11" s="14">
        <v>0.382144999866187</v>
      </c>
      <c r="BK11" s="14">
        <v>0.306205908933186</v>
      </c>
      <c r="BL11" s="14">
        <v>0.31662891948143101</v>
      </c>
      <c r="BM11" s="14">
        <v>0.30065793722149697</v>
      </c>
      <c r="BN11" s="14">
        <v>0.36358399475299502</v>
      </c>
      <c r="BO11" s="14"/>
      <c r="BP11" s="14">
        <v>0.25097007992838999</v>
      </c>
      <c r="BQ11" s="14">
        <v>0.34887336320717399</v>
      </c>
      <c r="BR11" s="14">
        <v>0.370445297491651</v>
      </c>
      <c r="BS11" s="14">
        <v>0.31260655205162002</v>
      </c>
      <c r="BT11" s="14">
        <v>0.36594747178203502</v>
      </c>
      <c r="BU11" s="14">
        <v>0.312913751386872</v>
      </c>
      <c r="BV11" s="14"/>
      <c r="BW11" s="14">
        <v>0.33198986470306602</v>
      </c>
      <c r="BX11" s="14">
        <v>0.28443918433854698</v>
      </c>
      <c r="BY11" s="14">
        <v>0.210905059536803</v>
      </c>
      <c r="BZ11" s="14">
        <v>0.372410231887978</v>
      </c>
      <c r="CA11" s="14">
        <v>0.34927637996266098</v>
      </c>
      <c r="CB11" s="14">
        <v>0.35576962484765901</v>
      </c>
      <c r="CC11" s="14"/>
      <c r="CD11" s="14">
        <v>0.338755827131002</v>
      </c>
      <c r="CE11" s="14">
        <v>0.31191483938682102</v>
      </c>
      <c r="CF11" s="14">
        <v>0.32234363308279101</v>
      </c>
      <c r="CG11" s="14">
        <v>0.31477205800626701</v>
      </c>
      <c r="CH11" s="14"/>
      <c r="CI11" s="14">
        <v>0.340571087516719</v>
      </c>
      <c r="CJ11" s="14">
        <v>0.31694301617044002</v>
      </c>
      <c r="CK11" s="14">
        <v>0.31408659930258298</v>
      </c>
      <c r="CL11" s="14">
        <v>0.33339296893077702</v>
      </c>
      <c r="CM11" s="14"/>
      <c r="CN11" s="14">
        <v>0.38052004187059102</v>
      </c>
      <c r="CO11" s="14">
        <v>0.31426777721803001</v>
      </c>
      <c r="CP11" s="14"/>
      <c r="CQ11" s="14">
        <v>0.35375141051450498</v>
      </c>
      <c r="CR11" s="14">
        <v>0.31929788839363699</v>
      </c>
    </row>
    <row r="12" spans="2:96" x14ac:dyDescent="0.3">
      <c r="B12" s="15" t="s">
        <v>204</v>
      </c>
      <c r="C12" s="14">
        <v>0.48536518447742699</v>
      </c>
      <c r="D12" s="14">
        <v>0.50047306125253899</v>
      </c>
      <c r="E12" s="14">
        <v>0.46857042641206698</v>
      </c>
      <c r="F12" s="14"/>
      <c r="G12" s="14">
        <v>0.56272265928360299</v>
      </c>
      <c r="H12" s="14">
        <v>0.54026164273050503</v>
      </c>
      <c r="I12" s="14">
        <v>0.438843135223009</v>
      </c>
      <c r="J12" s="14">
        <v>0.50922735582688905</v>
      </c>
      <c r="K12" s="14">
        <v>0.49218208615083298</v>
      </c>
      <c r="L12" s="14">
        <v>0.41189774836528698</v>
      </c>
      <c r="M12" s="14"/>
      <c r="N12" s="14">
        <v>0.43853168463488501</v>
      </c>
      <c r="O12" s="14">
        <v>0.504613275494318</v>
      </c>
      <c r="P12" s="14">
        <v>0.503737006961126</v>
      </c>
      <c r="Q12" s="14">
        <v>0.50988598154752496</v>
      </c>
      <c r="R12" s="14"/>
      <c r="S12" s="14">
        <v>0.66248301515060803</v>
      </c>
      <c r="T12" s="14">
        <v>0.42745989995155997</v>
      </c>
      <c r="U12" s="14">
        <v>0.401356370191565</v>
      </c>
      <c r="V12" s="14">
        <v>0.52185927802633403</v>
      </c>
      <c r="W12" s="14">
        <v>0.51344346165106103</v>
      </c>
      <c r="X12" s="14">
        <v>0.496770606116616</v>
      </c>
      <c r="Y12" s="14">
        <v>0.53358603497368196</v>
      </c>
      <c r="Z12" s="14">
        <v>0.49281578667141002</v>
      </c>
      <c r="AA12" s="14">
        <v>0.37994821726684802</v>
      </c>
      <c r="AB12" s="14">
        <v>0.43011596310329497</v>
      </c>
      <c r="AC12" s="14">
        <v>0.442281473177216</v>
      </c>
      <c r="AD12" s="14">
        <v>0.37282366373028403</v>
      </c>
      <c r="AE12" s="14"/>
      <c r="AF12" s="14">
        <v>0.469301755421072</v>
      </c>
      <c r="AG12" s="14">
        <v>0.53887971256100198</v>
      </c>
      <c r="AH12" s="14">
        <v>0.43390640486756099</v>
      </c>
      <c r="AI12" s="14">
        <v>0.47280622353704099</v>
      </c>
      <c r="AJ12" s="14">
        <v>0.54762592127468601</v>
      </c>
      <c r="AK12" s="14"/>
      <c r="AL12" s="14">
        <v>0.59237475063365597</v>
      </c>
      <c r="AM12" s="14">
        <v>0.43344446450026197</v>
      </c>
      <c r="AN12" s="14">
        <v>0.419620666194153</v>
      </c>
      <c r="AO12" s="14">
        <v>0.489699260865603</v>
      </c>
      <c r="AP12" s="14">
        <v>0.496243715914928</v>
      </c>
      <c r="AQ12" s="14">
        <v>0.39784965549206103</v>
      </c>
      <c r="AR12" s="14"/>
      <c r="AS12" s="14">
        <v>0.49194046185173101</v>
      </c>
      <c r="AT12" s="14">
        <v>0.47012130231303201</v>
      </c>
      <c r="AU12" s="14">
        <v>0.44723958245265699</v>
      </c>
      <c r="AV12" s="14">
        <v>0.51945996483313694</v>
      </c>
      <c r="AW12" s="14">
        <v>0.55935525309691903</v>
      </c>
      <c r="AX12" s="14"/>
      <c r="AY12" s="14">
        <v>0.51017872876703496</v>
      </c>
      <c r="AZ12" s="14">
        <v>0.51939736138759596</v>
      </c>
      <c r="BA12" s="14">
        <v>0.461717545267123</v>
      </c>
      <c r="BB12" s="14">
        <v>0.47183031077124998</v>
      </c>
      <c r="BC12" s="14">
        <v>0.498723641445312</v>
      </c>
      <c r="BD12" s="14">
        <v>0.43652795429303498</v>
      </c>
      <c r="BE12" s="14">
        <v>0.51334024011866697</v>
      </c>
      <c r="BF12" s="14">
        <v>0.609246937334461</v>
      </c>
      <c r="BG12" s="14">
        <v>0.29706278326824298</v>
      </c>
      <c r="BH12" s="14">
        <v>0.461303402461745</v>
      </c>
      <c r="BI12" s="14">
        <v>0.51047739348195298</v>
      </c>
      <c r="BJ12" s="14">
        <v>0.50357235652643795</v>
      </c>
      <c r="BK12" s="14">
        <v>0.37169456952872698</v>
      </c>
      <c r="BL12" s="14">
        <v>0.45597212130146603</v>
      </c>
      <c r="BM12" s="14">
        <v>0.410792802861842</v>
      </c>
      <c r="BN12" s="14">
        <v>0.56070227667078198</v>
      </c>
      <c r="BO12" s="14"/>
      <c r="BP12" s="14">
        <v>0.60364549253042599</v>
      </c>
      <c r="BQ12" s="14">
        <v>0.42898291007748302</v>
      </c>
      <c r="BR12" s="14">
        <v>0.45981484903637598</v>
      </c>
      <c r="BS12" s="14">
        <v>0.507060755939444</v>
      </c>
      <c r="BT12" s="14">
        <v>0.34728871978252002</v>
      </c>
      <c r="BU12" s="14">
        <v>0.48689161886947502</v>
      </c>
      <c r="BV12" s="14"/>
      <c r="BW12" s="14">
        <v>0.45534295258456597</v>
      </c>
      <c r="BX12" s="14">
        <v>0.49892806316826999</v>
      </c>
      <c r="BY12" s="14">
        <v>0.61954010098980705</v>
      </c>
      <c r="BZ12" s="14">
        <v>0.51053795706181304</v>
      </c>
      <c r="CA12" s="14">
        <v>0.48996502889783</v>
      </c>
      <c r="CB12" s="14">
        <v>0.38382488485699501</v>
      </c>
      <c r="CC12" s="14"/>
      <c r="CD12" s="14">
        <v>0.501947052523943</v>
      </c>
      <c r="CE12" s="14">
        <v>0.47375390908033499</v>
      </c>
      <c r="CF12" s="14">
        <v>0.52761338988728101</v>
      </c>
      <c r="CG12" s="14">
        <v>0.49745287233083102</v>
      </c>
      <c r="CH12" s="14"/>
      <c r="CI12" s="14">
        <v>0.47401230963032798</v>
      </c>
      <c r="CJ12" s="14">
        <v>0.53431389200257895</v>
      </c>
      <c r="CK12" s="14">
        <v>0.474497781313514</v>
      </c>
      <c r="CL12" s="14">
        <v>0.442084028499796</v>
      </c>
      <c r="CM12" s="14"/>
      <c r="CN12" s="14">
        <v>0.47131217235031497</v>
      </c>
      <c r="CO12" s="14">
        <v>0.48389866248582603</v>
      </c>
      <c r="CP12" s="14"/>
      <c r="CQ12" s="14">
        <v>0.54135522089354804</v>
      </c>
      <c r="CR12" s="14">
        <v>0.47519089057693598</v>
      </c>
    </row>
    <row r="13" spans="2:96" x14ac:dyDescent="0.3">
      <c r="B13" s="15" t="s">
        <v>92</v>
      </c>
      <c r="C13" s="20">
        <v>2.9723746783573399E-2</v>
      </c>
      <c r="D13" s="20">
        <v>1.9986866170857098E-2</v>
      </c>
      <c r="E13" s="20">
        <v>3.94134515076228E-2</v>
      </c>
      <c r="F13" s="20"/>
      <c r="G13" s="20">
        <v>2.63937370026236E-2</v>
      </c>
      <c r="H13" s="20">
        <v>2.6719367447093099E-2</v>
      </c>
      <c r="I13" s="20">
        <v>2.6955096315685299E-2</v>
      </c>
      <c r="J13" s="20">
        <v>3.3798149248932798E-2</v>
      </c>
      <c r="K13" s="20">
        <v>4.9828782023056697E-2</v>
      </c>
      <c r="L13" s="20">
        <v>1.99964385199424E-2</v>
      </c>
      <c r="M13" s="20"/>
      <c r="N13" s="20">
        <v>2.0514765405059799E-2</v>
      </c>
      <c r="O13" s="20">
        <v>4.9575570467136197E-2</v>
      </c>
      <c r="P13" s="20">
        <v>2.9817654651496901E-2</v>
      </c>
      <c r="Q13" s="20">
        <v>1.49893461971714E-2</v>
      </c>
      <c r="R13" s="20"/>
      <c r="S13" s="20">
        <v>2.3270979504258899E-2</v>
      </c>
      <c r="T13" s="20">
        <v>4.1317376788621601E-2</v>
      </c>
      <c r="U13" s="20">
        <v>3.0204833011608801E-2</v>
      </c>
      <c r="V13" s="20">
        <v>1.8985847664737598E-2</v>
      </c>
      <c r="W13" s="20">
        <v>1.2988825814414E-2</v>
      </c>
      <c r="X13" s="20">
        <v>4.8041909672835399E-2</v>
      </c>
      <c r="Y13" s="20">
        <v>4.4495076025353797E-2</v>
      </c>
      <c r="Z13" s="20">
        <v>0</v>
      </c>
      <c r="AA13" s="20">
        <v>1.6249974425119801E-2</v>
      </c>
      <c r="AB13" s="20">
        <v>2.2109090160485501E-2</v>
      </c>
      <c r="AC13" s="20">
        <v>4.0330934304482501E-2</v>
      </c>
      <c r="AD13" s="20">
        <v>9.9330061644391898E-2</v>
      </c>
      <c r="AE13" s="20"/>
      <c r="AF13" s="20">
        <v>2.1734430610344701E-2</v>
      </c>
      <c r="AG13" s="20">
        <v>1.1425554253411799E-2</v>
      </c>
      <c r="AH13" s="20">
        <v>2.2704270823672001E-2</v>
      </c>
      <c r="AI13" s="20">
        <v>4.6617854057368097E-2</v>
      </c>
      <c r="AJ13" s="20">
        <v>3.9696339997237901E-2</v>
      </c>
      <c r="AK13" s="20"/>
      <c r="AL13" s="20">
        <v>7.5460074415225403E-3</v>
      </c>
      <c r="AM13" s="20">
        <v>1.8229804006376599E-2</v>
      </c>
      <c r="AN13" s="20">
        <v>2.91895107781442E-2</v>
      </c>
      <c r="AO13" s="20">
        <v>2.9956551230771299E-2</v>
      </c>
      <c r="AP13" s="20">
        <v>5.0568890831652301E-2</v>
      </c>
      <c r="AQ13" s="20">
        <v>8.1482716377666797E-2</v>
      </c>
      <c r="AR13" s="20"/>
      <c r="AS13" s="20">
        <v>3.0165402322525601E-2</v>
      </c>
      <c r="AT13" s="20">
        <v>3.1658031654005298E-2</v>
      </c>
      <c r="AU13" s="20">
        <v>3.4953313420672302E-2</v>
      </c>
      <c r="AV13" s="20">
        <v>3.4736063398096699E-2</v>
      </c>
      <c r="AW13" s="20">
        <v>3.0452438329519899E-2</v>
      </c>
      <c r="AX13" s="20"/>
      <c r="AY13" s="20">
        <v>0</v>
      </c>
      <c r="AZ13" s="20">
        <v>3.0418750908221E-2</v>
      </c>
      <c r="BA13" s="20">
        <v>2.9820876726797299E-2</v>
      </c>
      <c r="BB13" s="20">
        <v>1.5499730739104401E-2</v>
      </c>
      <c r="BC13" s="20">
        <v>2.8889951247546699E-2</v>
      </c>
      <c r="BD13" s="20">
        <v>3.6104153914514797E-2</v>
      </c>
      <c r="BE13" s="20">
        <v>1.6623815719478199E-2</v>
      </c>
      <c r="BF13" s="20">
        <v>2.5300830963751301E-2</v>
      </c>
      <c r="BG13" s="20">
        <v>6.9815346272767406E-2</v>
      </c>
      <c r="BH13" s="20">
        <v>1.61069667114528E-2</v>
      </c>
      <c r="BI13" s="20">
        <v>2.2238138215342498E-2</v>
      </c>
      <c r="BJ13" s="20">
        <v>1.2769882642558499E-2</v>
      </c>
      <c r="BK13" s="20">
        <v>8.1764842953648303E-2</v>
      </c>
      <c r="BL13" s="20">
        <v>6.2168306391704002E-2</v>
      </c>
      <c r="BM13" s="20">
        <v>0.10992331422508</v>
      </c>
      <c r="BN13" s="20">
        <v>0</v>
      </c>
      <c r="BO13" s="20"/>
      <c r="BP13" s="20">
        <v>1.40264834569365E-2</v>
      </c>
      <c r="BQ13" s="20">
        <v>3.9145286503477997E-2</v>
      </c>
      <c r="BR13" s="20">
        <v>2.71050145331997E-2</v>
      </c>
      <c r="BS13" s="20">
        <v>3.1268342419253498E-2</v>
      </c>
      <c r="BT13" s="20">
        <v>4.7355467956751503E-2</v>
      </c>
      <c r="BU13" s="20">
        <v>1.8745423828342399E-2</v>
      </c>
      <c r="BV13" s="20"/>
      <c r="BW13" s="20">
        <v>2.5858307809146198E-2</v>
      </c>
      <c r="BX13" s="20">
        <v>4.5507111090146497E-2</v>
      </c>
      <c r="BY13" s="20">
        <v>0</v>
      </c>
      <c r="BZ13" s="20">
        <v>3.3947005476786203E-2</v>
      </c>
      <c r="CA13" s="20">
        <v>2.33317938740536E-2</v>
      </c>
      <c r="CB13" s="20">
        <v>5.6401126217413E-2</v>
      </c>
      <c r="CC13" s="20"/>
      <c r="CD13" s="20">
        <v>2.6716630930034201E-2</v>
      </c>
      <c r="CE13" s="20">
        <v>2.5110057685514799E-2</v>
      </c>
      <c r="CF13" s="20">
        <v>6.7598037386219804E-3</v>
      </c>
      <c r="CG13" s="20">
        <v>2.7395566440245801E-2</v>
      </c>
      <c r="CH13" s="20"/>
      <c r="CI13" s="20">
        <v>3.6261579996623203E-2</v>
      </c>
      <c r="CJ13" s="20">
        <v>2.1149296252411499E-2</v>
      </c>
      <c r="CK13" s="20">
        <v>2.4368299726190298E-2</v>
      </c>
      <c r="CL13" s="20">
        <v>9.7071377233645506E-2</v>
      </c>
      <c r="CM13" s="20"/>
      <c r="CN13" s="20">
        <v>2.32356701232047E-2</v>
      </c>
      <c r="CO13" s="20">
        <v>2.90138285606019E-2</v>
      </c>
      <c r="CP13" s="20"/>
      <c r="CQ13" s="20">
        <v>1.9416098819521398E-2</v>
      </c>
      <c r="CR13" s="20">
        <v>3.0259184993645299E-2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1110</v>
      </c>
      <c r="D7" s="10">
        <v>549</v>
      </c>
      <c r="E7" s="10">
        <v>559</v>
      </c>
      <c r="F7" s="10"/>
      <c r="G7" s="10">
        <v>113</v>
      </c>
      <c r="H7" s="10">
        <v>188</v>
      </c>
      <c r="I7" s="10">
        <v>196</v>
      </c>
      <c r="J7" s="10">
        <v>184</v>
      </c>
      <c r="K7" s="10">
        <v>166</v>
      </c>
      <c r="L7" s="10">
        <v>263</v>
      </c>
      <c r="M7" s="10"/>
      <c r="N7" s="10">
        <v>327</v>
      </c>
      <c r="O7" s="10">
        <v>278</v>
      </c>
      <c r="P7" s="10">
        <v>230</v>
      </c>
      <c r="Q7" s="10">
        <v>273</v>
      </c>
      <c r="R7" s="10"/>
      <c r="S7" s="10">
        <v>153</v>
      </c>
      <c r="T7" s="10">
        <v>146</v>
      </c>
      <c r="U7" s="10">
        <v>99</v>
      </c>
      <c r="V7" s="10">
        <v>103</v>
      </c>
      <c r="W7" s="10">
        <v>77</v>
      </c>
      <c r="X7" s="10">
        <v>102</v>
      </c>
      <c r="Y7" s="10">
        <v>95</v>
      </c>
      <c r="Z7" s="10">
        <v>55</v>
      </c>
      <c r="AA7" s="10">
        <v>116</v>
      </c>
      <c r="AB7" s="10">
        <v>96</v>
      </c>
      <c r="AC7" s="10">
        <v>48</v>
      </c>
      <c r="AD7" s="10">
        <v>20</v>
      </c>
      <c r="AE7" s="10"/>
      <c r="AF7" s="10">
        <v>226</v>
      </c>
      <c r="AG7" s="10">
        <v>366</v>
      </c>
      <c r="AH7" s="10">
        <v>86</v>
      </c>
      <c r="AI7" s="10">
        <v>176</v>
      </c>
      <c r="AJ7" s="10">
        <v>50</v>
      </c>
      <c r="AK7" s="10"/>
      <c r="AL7" s="10">
        <v>266</v>
      </c>
      <c r="AM7" s="10">
        <v>216</v>
      </c>
      <c r="AN7" s="10">
        <v>100</v>
      </c>
      <c r="AO7" s="10">
        <v>266</v>
      </c>
      <c r="AP7" s="10">
        <v>62</v>
      </c>
      <c r="AQ7" s="10">
        <v>97</v>
      </c>
      <c r="AR7" s="10"/>
      <c r="AS7" s="10">
        <v>266</v>
      </c>
      <c r="AT7" s="10">
        <v>244</v>
      </c>
      <c r="AU7" s="10">
        <v>265</v>
      </c>
      <c r="AV7" s="10">
        <v>145</v>
      </c>
      <c r="AW7" s="10">
        <v>29</v>
      </c>
      <c r="AX7" s="10"/>
      <c r="AY7" s="10">
        <v>6</v>
      </c>
      <c r="AZ7" s="10">
        <v>38</v>
      </c>
      <c r="BA7" s="10">
        <v>68</v>
      </c>
      <c r="BB7" s="10">
        <v>69</v>
      </c>
      <c r="BC7" s="10">
        <v>99</v>
      </c>
      <c r="BD7" s="10">
        <v>110</v>
      </c>
      <c r="BE7" s="10">
        <v>122</v>
      </c>
      <c r="BF7" s="10">
        <v>78</v>
      </c>
      <c r="BG7" s="10">
        <v>72</v>
      </c>
      <c r="BH7" s="10">
        <v>62</v>
      </c>
      <c r="BI7" s="10">
        <v>103</v>
      </c>
      <c r="BJ7" s="10">
        <v>76</v>
      </c>
      <c r="BK7" s="10">
        <v>41</v>
      </c>
      <c r="BL7" s="10">
        <v>28</v>
      </c>
      <c r="BM7" s="10">
        <v>32</v>
      </c>
      <c r="BN7" s="10">
        <v>63</v>
      </c>
      <c r="BO7" s="10"/>
      <c r="BP7" s="10">
        <v>259</v>
      </c>
      <c r="BQ7" s="10">
        <v>310</v>
      </c>
      <c r="BR7" s="10">
        <v>147</v>
      </c>
      <c r="BS7" s="10">
        <v>211</v>
      </c>
      <c r="BT7" s="10">
        <v>125</v>
      </c>
      <c r="BU7" s="10">
        <v>57</v>
      </c>
      <c r="BV7" s="10"/>
      <c r="BW7" s="10">
        <v>467</v>
      </c>
      <c r="BX7" s="10">
        <v>249</v>
      </c>
      <c r="BY7" s="10">
        <v>74</v>
      </c>
      <c r="BZ7" s="10">
        <v>92</v>
      </c>
      <c r="CA7" s="10">
        <v>190</v>
      </c>
      <c r="CB7" s="10">
        <v>33</v>
      </c>
      <c r="CC7" s="10"/>
      <c r="CD7" s="10">
        <v>217</v>
      </c>
      <c r="CE7" s="10">
        <v>213</v>
      </c>
      <c r="CF7" s="10">
        <v>151</v>
      </c>
      <c r="CG7" s="10">
        <v>333</v>
      </c>
      <c r="CH7" s="10"/>
      <c r="CI7" s="10">
        <v>189</v>
      </c>
      <c r="CJ7" s="10">
        <v>237</v>
      </c>
      <c r="CK7" s="10">
        <v>624</v>
      </c>
      <c r="CL7" s="10">
        <v>60</v>
      </c>
      <c r="CM7" s="10"/>
      <c r="CN7" s="10">
        <v>135</v>
      </c>
      <c r="CO7" s="10">
        <v>961</v>
      </c>
      <c r="CP7" s="10"/>
      <c r="CQ7" s="10">
        <v>105</v>
      </c>
      <c r="CR7" s="10">
        <v>928</v>
      </c>
    </row>
    <row r="8" spans="2:96" ht="30" customHeight="1" x14ac:dyDescent="0.3">
      <c r="B8" s="11" t="s">
        <v>19</v>
      </c>
      <c r="C8" s="11">
        <v>1106</v>
      </c>
      <c r="D8" s="11">
        <v>547</v>
      </c>
      <c r="E8" s="11">
        <v>556</v>
      </c>
      <c r="F8" s="11"/>
      <c r="G8" s="11">
        <v>139</v>
      </c>
      <c r="H8" s="11">
        <v>195</v>
      </c>
      <c r="I8" s="11">
        <v>196</v>
      </c>
      <c r="J8" s="11">
        <v>177</v>
      </c>
      <c r="K8" s="11">
        <v>159</v>
      </c>
      <c r="L8" s="11">
        <v>240</v>
      </c>
      <c r="M8" s="11"/>
      <c r="N8" s="11">
        <v>325</v>
      </c>
      <c r="O8" s="11">
        <v>295</v>
      </c>
      <c r="P8" s="11">
        <v>225</v>
      </c>
      <c r="Q8" s="11">
        <v>259</v>
      </c>
      <c r="R8" s="11"/>
      <c r="S8" s="11">
        <v>157</v>
      </c>
      <c r="T8" s="11">
        <v>140</v>
      </c>
      <c r="U8" s="11">
        <v>93</v>
      </c>
      <c r="V8" s="11">
        <v>100</v>
      </c>
      <c r="W8" s="11">
        <v>75</v>
      </c>
      <c r="X8" s="11">
        <v>103</v>
      </c>
      <c r="Y8" s="11">
        <v>88</v>
      </c>
      <c r="Z8" s="11">
        <v>53</v>
      </c>
      <c r="AA8" s="11">
        <v>120</v>
      </c>
      <c r="AB8" s="11">
        <v>98</v>
      </c>
      <c r="AC8" s="11">
        <v>54</v>
      </c>
      <c r="AD8" s="11">
        <v>27</v>
      </c>
      <c r="AE8" s="11"/>
      <c r="AF8" s="11">
        <v>218</v>
      </c>
      <c r="AG8" s="11">
        <v>372</v>
      </c>
      <c r="AH8" s="11">
        <v>85</v>
      </c>
      <c r="AI8" s="11">
        <v>167</v>
      </c>
      <c r="AJ8" s="11">
        <v>49</v>
      </c>
      <c r="AK8" s="11"/>
      <c r="AL8" s="11">
        <v>276</v>
      </c>
      <c r="AM8" s="11">
        <v>211</v>
      </c>
      <c r="AN8" s="11">
        <v>100</v>
      </c>
      <c r="AO8" s="11">
        <v>255</v>
      </c>
      <c r="AP8" s="11">
        <v>62</v>
      </c>
      <c r="AQ8" s="11">
        <v>95</v>
      </c>
      <c r="AR8" s="11"/>
      <c r="AS8" s="11">
        <v>257</v>
      </c>
      <c r="AT8" s="11">
        <v>245</v>
      </c>
      <c r="AU8" s="11">
        <v>266</v>
      </c>
      <c r="AV8" s="11">
        <v>148</v>
      </c>
      <c r="AW8" s="11">
        <v>31</v>
      </c>
      <c r="AX8" s="11"/>
      <c r="AY8" s="11">
        <v>6</v>
      </c>
      <c r="AZ8" s="11">
        <v>37</v>
      </c>
      <c r="BA8" s="11">
        <v>66</v>
      </c>
      <c r="BB8" s="11">
        <v>68</v>
      </c>
      <c r="BC8" s="11">
        <v>100</v>
      </c>
      <c r="BD8" s="11">
        <v>111</v>
      </c>
      <c r="BE8" s="11">
        <v>122</v>
      </c>
      <c r="BF8" s="11">
        <v>80</v>
      </c>
      <c r="BG8" s="11">
        <v>71</v>
      </c>
      <c r="BH8" s="11">
        <v>60</v>
      </c>
      <c r="BI8" s="11">
        <v>103</v>
      </c>
      <c r="BJ8" s="11">
        <v>76</v>
      </c>
      <c r="BK8" s="11">
        <v>40</v>
      </c>
      <c r="BL8" s="11">
        <v>28</v>
      </c>
      <c r="BM8" s="11">
        <v>33</v>
      </c>
      <c r="BN8" s="11">
        <v>65</v>
      </c>
      <c r="BO8" s="11"/>
      <c r="BP8" s="11">
        <v>273</v>
      </c>
      <c r="BQ8" s="11">
        <v>304</v>
      </c>
      <c r="BR8" s="11">
        <v>145</v>
      </c>
      <c r="BS8" s="11">
        <v>205</v>
      </c>
      <c r="BT8" s="11">
        <v>121</v>
      </c>
      <c r="BU8" s="11">
        <v>56</v>
      </c>
      <c r="BV8" s="11"/>
      <c r="BW8" s="11">
        <v>450</v>
      </c>
      <c r="BX8" s="11">
        <v>253</v>
      </c>
      <c r="BY8" s="11">
        <v>75</v>
      </c>
      <c r="BZ8" s="11">
        <v>92</v>
      </c>
      <c r="CA8" s="11">
        <v>195</v>
      </c>
      <c r="CB8" s="11">
        <v>37</v>
      </c>
      <c r="CC8" s="11"/>
      <c r="CD8" s="11">
        <v>232</v>
      </c>
      <c r="CE8" s="11">
        <v>213</v>
      </c>
      <c r="CF8" s="11">
        <v>146</v>
      </c>
      <c r="CG8" s="11">
        <v>328</v>
      </c>
      <c r="CH8" s="11"/>
      <c r="CI8" s="11">
        <v>193</v>
      </c>
      <c r="CJ8" s="11">
        <v>235</v>
      </c>
      <c r="CK8" s="11">
        <v>617</v>
      </c>
      <c r="CL8" s="11">
        <v>60</v>
      </c>
      <c r="CM8" s="11"/>
      <c r="CN8" s="11">
        <v>139</v>
      </c>
      <c r="CO8" s="11">
        <v>952</v>
      </c>
      <c r="CP8" s="11"/>
      <c r="CQ8" s="11">
        <v>111</v>
      </c>
      <c r="CR8" s="11">
        <v>918</v>
      </c>
    </row>
    <row r="9" spans="2:96" x14ac:dyDescent="0.3">
      <c r="B9" s="15" t="s">
        <v>201</v>
      </c>
      <c r="C9" s="14">
        <v>0.12533227021070101</v>
      </c>
      <c r="D9" s="14">
        <v>0.110619008577703</v>
      </c>
      <c r="E9" s="14">
        <v>0.140276349742426</v>
      </c>
      <c r="F9" s="14"/>
      <c r="G9" s="14">
        <v>6.2412720690640203E-2</v>
      </c>
      <c r="H9" s="14">
        <v>6.6943003117797703E-2</v>
      </c>
      <c r="I9" s="14">
        <v>0.12945738467412099</v>
      </c>
      <c r="J9" s="14">
        <v>0.115026119212221</v>
      </c>
      <c r="K9" s="14">
        <v>0.14516789604886199</v>
      </c>
      <c r="L9" s="14">
        <v>0.20012549535271301</v>
      </c>
      <c r="M9" s="14"/>
      <c r="N9" s="14">
        <v>0.121008744733596</v>
      </c>
      <c r="O9" s="14">
        <v>0.109171412222724</v>
      </c>
      <c r="P9" s="14">
        <v>0.145345896532316</v>
      </c>
      <c r="Q9" s="14">
        <v>0.13275059476598799</v>
      </c>
      <c r="R9" s="14"/>
      <c r="S9" s="14">
        <v>7.0195550901948803E-2</v>
      </c>
      <c r="T9" s="14">
        <v>0.15828941479422401</v>
      </c>
      <c r="U9" s="14">
        <v>0.10807729787478899</v>
      </c>
      <c r="V9" s="14">
        <v>8.4498203367740193E-2</v>
      </c>
      <c r="W9" s="14">
        <v>0.114238391647087</v>
      </c>
      <c r="X9" s="14">
        <v>0.11076832668777099</v>
      </c>
      <c r="Y9" s="14">
        <v>0.11150683308722301</v>
      </c>
      <c r="Z9" s="14">
        <v>0.18096766806662401</v>
      </c>
      <c r="AA9" s="14">
        <v>0.18603704987008601</v>
      </c>
      <c r="AB9" s="14">
        <v>0.186247344908788</v>
      </c>
      <c r="AC9" s="14">
        <v>8.3780985233231395E-2</v>
      </c>
      <c r="AD9" s="14">
        <v>9.6446474095451998E-2</v>
      </c>
      <c r="AE9" s="14"/>
      <c r="AF9" s="14">
        <v>0.180455556971436</v>
      </c>
      <c r="AG9" s="14">
        <v>5.2046898639542698E-2</v>
      </c>
      <c r="AH9" s="14">
        <v>0.121437465850236</v>
      </c>
      <c r="AI9" s="14">
        <v>0.18759077020075099</v>
      </c>
      <c r="AJ9" s="14">
        <v>0.178295752040143</v>
      </c>
      <c r="AK9" s="14"/>
      <c r="AL9" s="14">
        <v>2.1231688813458299E-2</v>
      </c>
      <c r="AM9" s="14">
        <v>0.15502444118980199</v>
      </c>
      <c r="AN9" s="14">
        <v>0.105528805649866</v>
      </c>
      <c r="AO9" s="14">
        <v>0.20054530608266399</v>
      </c>
      <c r="AP9" s="14">
        <v>0.18607829643512599</v>
      </c>
      <c r="AQ9" s="14">
        <v>0.111896477582784</v>
      </c>
      <c r="AR9" s="14"/>
      <c r="AS9" s="14">
        <v>0.12983319758598799</v>
      </c>
      <c r="AT9" s="14">
        <v>0.15782601585140699</v>
      </c>
      <c r="AU9" s="14">
        <v>0.13496529022546</v>
      </c>
      <c r="AV9" s="14">
        <v>6.0140863897472301E-2</v>
      </c>
      <c r="AW9" s="14">
        <v>9.3131287953581998E-2</v>
      </c>
      <c r="AX9" s="14"/>
      <c r="AY9" s="14">
        <v>0.16047331146060301</v>
      </c>
      <c r="AZ9" s="14">
        <v>7.5598109087010895E-2</v>
      </c>
      <c r="BA9" s="14">
        <v>0.13053840878169401</v>
      </c>
      <c r="BB9" s="14">
        <v>0.139451354042856</v>
      </c>
      <c r="BC9" s="14">
        <v>0.149988839063604</v>
      </c>
      <c r="BD9" s="14">
        <v>0.14391942665229801</v>
      </c>
      <c r="BE9" s="14">
        <v>0.116927791604245</v>
      </c>
      <c r="BF9" s="14">
        <v>0.10864288159063699</v>
      </c>
      <c r="BG9" s="14">
        <v>0.16212345029873099</v>
      </c>
      <c r="BH9" s="14">
        <v>9.6379064802128905E-2</v>
      </c>
      <c r="BI9" s="14">
        <v>0.148723031851379</v>
      </c>
      <c r="BJ9" s="14">
        <v>0.11231688266468801</v>
      </c>
      <c r="BK9" s="14">
        <v>9.4542150258896895E-2</v>
      </c>
      <c r="BL9" s="14">
        <v>3.0981529778549299E-2</v>
      </c>
      <c r="BM9" s="14">
        <v>0.122741191084024</v>
      </c>
      <c r="BN9" s="14">
        <v>8.8615955705653698E-2</v>
      </c>
      <c r="BO9" s="14"/>
      <c r="BP9" s="14">
        <v>5.5346885281215299E-2</v>
      </c>
      <c r="BQ9" s="14">
        <v>0.14397392103485701</v>
      </c>
      <c r="BR9" s="14">
        <v>0.13845742043713699</v>
      </c>
      <c r="BS9" s="14">
        <v>0.129455497208052</v>
      </c>
      <c r="BT9" s="14">
        <v>0.19004630161639899</v>
      </c>
      <c r="BU9" s="14">
        <v>0.178874530171685</v>
      </c>
      <c r="BV9" s="14"/>
      <c r="BW9" s="14">
        <v>0.17493334020033199</v>
      </c>
      <c r="BX9" s="14">
        <v>9.6047987018291703E-2</v>
      </c>
      <c r="BY9" s="14">
        <v>0.101931551102858</v>
      </c>
      <c r="BZ9" s="14">
        <v>4.8670869151367299E-2</v>
      </c>
      <c r="CA9" s="14">
        <v>8.19301611263306E-2</v>
      </c>
      <c r="CB9" s="14">
        <v>0.20402954883876601</v>
      </c>
      <c r="CC9" s="14"/>
      <c r="CD9" s="14">
        <v>7.9393799754904001E-2</v>
      </c>
      <c r="CE9" s="14">
        <v>0.13531188824211099</v>
      </c>
      <c r="CF9" s="14">
        <v>9.7389823501360995E-2</v>
      </c>
      <c r="CG9" s="14">
        <v>0.14417089605153399</v>
      </c>
      <c r="CH9" s="14"/>
      <c r="CI9" s="14">
        <v>0.120454705623967</v>
      </c>
      <c r="CJ9" s="14">
        <v>8.4509667615644796E-2</v>
      </c>
      <c r="CK9" s="14">
        <v>0.14366651714340301</v>
      </c>
      <c r="CL9" s="14">
        <v>0.112483080289287</v>
      </c>
      <c r="CM9" s="14"/>
      <c r="CN9" s="14">
        <v>5.2588913857751197E-2</v>
      </c>
      <c r="CO9" s="14">
        <v>0.13683664201924201</v>
      </c>
      <c r="CP9" s="14"/>
      <c r="CQ9" s="14">
        <v>5.06762967999431E-2</v>
      </c>
      <c r="CR9" s="14">
        <v>0.13498334640728399</v>
      </c>
    </row>
    <row r="10" spans="2:96" x14ac:dyDescent="0.3">
      <c r="B10" s="15" t="s">
        <v>202</v>
      </c>
      <c r="C10" s="14">
        <v>0.20775600244617601</v>
      </c>
      <c r="D10" s="14">
        <v>0.19607239645003899</v>
      </c>
      <c r="E10" s="14">
        <v>0.22002949264331501</v>
      </c>
      <c r="F10" s="14"/>
      <c r="G10" s="14">
        <v>0.12666996258469099</v>
      </c>
      <c r="H10" s="14">
        <v>0.145292962465847</v>
      </c>
      <c r="I10" s="14">
        <v>0.257325927084055</v>
      </c>
      <c r="J10" s="14">
        <v>0.19744809013027201</v>
      </c>
      <c r="K10" s="14">
        <v>0.226892542387054</v>
      </c>
      <c r="L10" s="14">
        <v>0.25983627512394603</v>
      </c>
      <c r="M10" s="14"/>
      <c r="N10" s="14">
        <v>0.20567708392567599</v>
      </c>
      <c r="O10" s="14">
        <v>0.23331108306586801</v>
      </c>
      <c r="P10" s="14">
        <v>0.235409561547302</v>
      </c>
      <c r="Q10" s="14">
        <v>0.15517630061639601</v>
      </c>
      <c r="R10" s="14"/>
      <c r="S10" s="14">
        <v>0.17441945417419499</v>
      </c>
      <c r="T10" s="14">
        <v>0.24307903315998899</v>
      </c>
      <c r="U10" s="14">
        <v>0.303244135010244</v>
      </c>
      <c r="V10" s="14">
        <v>0.21928042270551501</v>
      </c>
      <c r="W10" s="14">
        <v>0.22925768103992999</v>
      </c>
      <c r="X10" s="14">
        <v>0.14276919403927399</v>
      </c>
      <c r="Y10" s="14">
        <v>0.21263938023772999</v>
      </c>
      <c r="Z10" s="14">
        <v>0.23444830733265601</v>
      </c>
      <c r="AA10" s="14">
        <v>0.15789828324815999</v>
      </c>
      <c r="AB10" s="14">
        <v>0.195816157305165</v>
      </c>
      <c r="AC10" s="14">
        <v>0.179813532761813</v>
      </c>
      <c r="AD10" s="14">
        <v>0.28964065051782301</v>
      </c>
      <c r="AE10" s="14"/>
      <c r="AF10" s="14">
        <v>0.23951559142859699</v>
      </c>
      <c r="AG10" s="14">
        <v>0.169412818937201</v>
      </c>
      <c r="AH10" s="14">
        <v>0.17953793258432699</v>
      </c>
      <c r="AI10" s="14">
        <v>0.20610093160689699</v>
      </c>
      <c r="AJ10" s="14">
        <v>0.239264824302891</v>
      </c>
      <c r="AK10" s="14"/>
      <c r="AL10" s="14">
        <v>0.14619618007259899</v>
      </c>
      <c r="AM10" s="14">
        <v>0.270295192267894</v>
      </c>
      <c r="AN10" s="14">
        <v>0.245697812894349</v>
      </c>
      <c r="AO10" s="14">
        <v>0.169492175279082</v>
      </c>
      <c r="AP10" s="14">
        <v>0.23624762519183401</v>
      </c>
      <c r="AQ10" s="14">
        <v>0.26276353554384602</v>
      </c>
      <c r="AR10" s="14"/>
      <c r="AS10" s="14">
        <v>0.179208383598746</v>
      </c>
      <c r="AT10" s="14">
        <v>0.25361168273566898</v>
      </c>
      <c r="AU10" s="14">
        <v>0.215855275752942</v>
      </c>
      <c r="AV10" s="14">
        <v>0.20851067861629</v>
      </c>
      <c r="AW10" s="14">
        <v>0.18234391288034499</v>
      </c>
      <c r="AX10" s="14"/>
      <c r="AY10" s="14">
        <v>0.16316303573929899</v>
      </c>
      <c r="AZ10" s="14">
        <v>9.7319651070872898E-2</v>
      </c>
      <c r="BA10" s="14">
        <v>0.14071913447218901</v>
      </c>
      <c r="BB10" s="14">
        <v>0.21546349178976601</v>
      </c>
      <c r="BC10" s="14">
        <v>0.12415341191033299</v>
      </c>
      <c r="BD10" s="14">
        <v>0.19154341931927699</v>
      </c>
      <c r="BE10" s="14">
        <v>0.186860257602146</v>
      </c>
      <c r="BF10" s="14">
        <v>0.24855469986273901</v>
      </c>
      <c r="BG10" s="14">
        <v>0.32154028513284499</v>
      </c>
      <c r="BH10" s="14">
        <v>0.323524898832452</v>
      </c>
      <c r="BI10" s="14">
        <v>0.175825617619358</v>
      </c>
      <c r="BJ10" s="14">
        <v>0.24841471309464999</v>
      </c>
      <c r="BK10" s="14">
        <v>0.34424767077920598</v>
      </c>
      <c r="BL10" s="14">
        <v>0.44056320434646801</v>
      </c>
      <c r="BM10" s="14">
        <v>0.18363780850062</v>
      </c>
      <c r="BN10" s="14">
        <v>0.14005506685768701</v>
      </c>
      <c r="BO10" s="14"/>
      <c r="BP10" s="14">
        <v>0.141712113780249</v>
      </c>
      <c r="BQ10" s="14">
        <v>0.20122923349268501</v>
      </c>
      <c r="BR10" s="14">
        <v>0.19365626968772601</v>
      </c>
      <c r="BS10" s="14">
        <v>0.257489522583569</v>
      </c>
      <c r="BT10" s="14">
        <v>0.28156171710514799</v>
      </c>
      <c r="BU10" s="14">
        <v>0.235743587065702</v>
      </c>
      <c r="BV10" s="14"/>
      <c r="BW10" s="14">
        <v>0.22555663228560399</v>
      </c>
      <c r="BX10" s="14">
        <v>0.227490157180126</v>
      </c>
      <c r="BY10" s="14">
        <v>0.110248291062753</v>
      </c>
      <c r="BZ10" s="14">
        <v>0.19124022740486099</v>
      </c>
      <c r="CA10" s="14">
        <v>0.192897639535345</v>
      </c>
      <c r="CB10" s="14">
        <v>0.150096333081675</v>
      </c>
      <c r="CC10" s="14"/>
      <c r="CD10" s="14">
        <v>0.144876229070486</v>
      </c>
      <c r="CE10" s="14">
        <v>0.23865259451352</v>
      </c>
      <c r="CF10" s="14">
        <v>0.21759990896865</v>
      </c>
      <c r="CG10" s="14">
        <v>0.21457841730551799</v>
      </c>
      <c r="CH10" s="14"/>
      <c r="CI10" s="14">
        <v>0.19984987499610399</v>
      </c>
      <c r="CJ10" s="14">
        <v>0.191620824253838</v>
      </c>
      <c r="CK10" s="14">
        <v>0.22410169814189901</v>
      </c>
      <c r="CL10" s="14">
        <v>0.12864836089489301</v>
      </c>
      <c r="CM10" s="14"/>
      <c r="CN10" s="14">
        <v>0.14998905353424499</v>
      </c>
      <c r="CO10" s="14">
        <v>0.21935271321778901</v>
      </c>
      <c r="CP10" s="14"/>
      <c r="CQ10" s="14">
        <v>0.18597902046935799</v>
      </c>
      <c r="CR10" s="14">
        <v>0.21384269376861001</v>
      </c>
    </row>
    <row r="11" spans="2:96" x14ac:dyDescent="0.3">
      <c r="B11" s="15" t="s">
        <v>203</v>
      </c>
      <c r="C11" s="14">
        <v>0.36177028253502003</v>
      </c>
      <c r="D11" s="14">
        <v>0.37935641571747503</v>
      </c>
      <c r="E11" s="14">
        <v>0.342073384864575</v>
      </c>
      <c r="F11" s="14"/>
      <c r="G11" s="14">
        <v>0.45278000638954802</v>
      </c>
      <c r="H11" s="14">
        <v>0.38075570753053301</v>
      </c>
      <c r="I11" s="14">
        <v>0.34279931740001401</v>
      </c>
      <c r="J11" s="14">
        <v>0.31919423743425202</v>
      </c>
      <c r="K11" s="14">
        <v>0.386297894128181</v>
      </c>
      <c r="L11" s="14">
        <v>0.32428687745075702</v>
      </c>
      <c r="M11" s="14"/>
      <c r="N11" s="14">
        <v>0.37891583850320598</v>
      </c>
      <c r="O11" s="14">
        <v>0.370352020401157</v>
      </c>
      <c r="P11" s="14">
        <v>0.322144148585988</v>
      </c>
      <c r="Q11" s="14">
        <v>0.367457704123616</v>
      </c>
      <c r="R11" s="14"/>
      <c r="S11" s="14">
        <v>0.36065569543252102</v>
      </c>
      <c r="T11" s="14">
        <v>0.31285582785170601</v>
      </c>
      <c r="U11" s="14">
        <v>0.32251909801707501</v>
      </c>
      <c r="V11" s="14">
        <v>0.324460459109157</v>
      </c>
      <c r="W11" s="14">
        <v>0.33193348208961099</v>
      </c>
      <c r="X11" s="14">
        <v>0.44274121366560698</v>
      </c>
      <c r="Y11" s="14">
        <v>0.384097737243565</v>
      </c>
      <c r="Z11" s="14">
        <v>0.41425496266322698</v>
      </c>
      <c r="AA11" s="14">
        <v>0.409067727253216</v>
      </c>
      <c r="AB11" s="14">
        <v>0.33870902187375601</v>
      </c>
      <c r="AC11" s="14">
        <v>0.39616772864121602</v>
      </c>
      <c r="AD11" s="14">
        <v>0.29783824623924499</v>
      </c>
      <c r="AE11" s="14"/>
      <c r="AF11" s="14">
        <v>0.34979654538281002</v>
      </c>
      <c r="AG11" s="14">
        <v>0.41642555112410401</v>
      </c>
      <c r="AH11" s="14">
        <v>0.36718806398013698</v>
      </c>
      <c r="AI11" s="14">
        <v>0.314610837460088</v>
      </c>
      <c r="AJ11" s="14">
        <v>0.30881568713492402</v>
      </c>
      <c r="AK11" s="14"/>
      <c r="AL11" s="14">
        <v>0.44543096375431901</v>
      </c>
      <c r="AM11" s="14">
        <v>0.35777004127089901</v>
      </c>
      <c r="AN11" s="14">
        <v>0.33760241990814499</v>
      </c>
      <c r="AO11" s="14">
        <v>0.32906983756027902</v>
      </c>
      <c r="AP11" s="14">
        <v>0.31300700960625699</v>
      </c>
      <c r="AQ11" s="14">
        <v>0.36925618087409101</v>
      </c>
      <c r="AR11" s="14"/>
      <c r="AS11" s="14">
        <v>0.40089268783248599</v>
      </c>
      <c r="AT11" s="14">
        <v>0.34418089312533701</v>
      </c>
      <c r="AU11" s="14">
        <v>0.31351660460575398</v>
      </c>
      <c r="AV11" s="14">
        <v>0.37608593306868698</v>
      </c>
      <c r="AW11" s="14">
        <v>0.35822209946198402</v>
      </c>
      <c r="AX11" s="14"/>
      <c r="AY11" s="14">
        <v>0.16240323443288601</v>
      </c>
      <c r="AZ11" s="14">
        <v>0.46470521334238302</v>
      </c>
      <c r="BA11" s="14">
        <v>0.39020016506287702</v>
      </c>
      <c r="BB11" s="14">
        <v>0.26963996246097399</v>
      </c>
      <c r="BC11" s="14">
        <v>0.44546359880439901</v>
      </c>
      <c r="BD11" s="14">
        <v>0.399100218636532</v>
      </c>
      <c r="BE11" s="14">
        <v>0.394434871612175</v>
      </c>
      <c r="BF11" s="14">
        <v>0.324108140475518</v>
      </c>
      <c r="BG11" s="14">
        <v>0.25603177790696802</v>
      </c>
      <c r="BH11" s="14">
        <v>0.327678665977995</v>
      </c>
      <c r="BI11" s="14">
        <v>0.38426081863061101</v>
      </c>
      <c r="BJ11" s="14">
        <v>0.34880179278335499</v>
      </c>
      <c r="BK11" s="14">
        <v>0.33760399415856701</v>
      </c>
      <c r="BL11" s="14">
        <v>0.17890853760886599</v>
      </c>
      <c r="BM11" s="14">
        <v>0.28070465208110701</v>
      </c>
      <c r="BN11" s="14">
        <v>0.41544957227391999</v>
      </c>
      <c r="BO11" s="14"/>
      <c r="BP11" s="14">
        <v>0.394378489516022</v>
      </c>
      <c r="BQ11" s="14">
        <v>0.36570544366915603</v>
      </c>
      <c r="BR11" s="14">
        <v>0.36436826209518902</v>
      </c>
      <c r="BS11" s="14">
        <v>0.34447557552985503</v>
      </c>
      <c r="BT11" s="14">
        <v>0.31941297730753199</v>
      </c>
      <c r="BU11" s="14">
        <v>0.34078874416700999</v>
      </c>
      <c r="BV11" s="14"/>
      <c r="BW11" s="14">
        <v>0.36684213692708501</v>
      </c>
      <c r="BX11" s="14">
        <v>0.30340393884275701</v>
      </c>
      <c r="BY11" s="14">
        <v>0.40523067539188401</v>
      </c>
      <c r="BZ11" s="14">
        <v>0.394604669537861</v>
      </c>
      <c r="CA11" s="14">
        <v>0.39561674008043302</v>
      </c>
      <c r="CB11" s="14">
        <v>0.34623220473350103</v>
      </c>
      <c r="CC11" s="14"/>
      <c r="CD11" s="14">
        <v>0.42336632437086302</v>
      </c>
      <c r="CE11" s="14">
        <v>0.34753530723631598</v>
      </c>
      <c r="CF11" s="14">
        <v>0.35260292678242999</v>
      </c>
      <c r="CG11" s="14">
        <v>0.35067690189197398</v>
      </c>
      <c r="CH11" s="14"/>
      <c r="CI11" s="14">
        <v>0.319681296845572</v>
      </c>
      <c r="CJ11" s="14">
        <v>0.44053684261484</v>
      </c>
      <c r="CK11" s="14">
        <v>0.348405565272704</v>
      </c>
      <c r="CL11" s="14">
        <v>0.32631286032141699</v>
      </c>
      <c r="CM11" s="14"/>
      <c r="CN11" s="14">
        <v>0.35677115979080698</v>
      </c>
      <c r="CO11" s="14">
        <v>0.36326663612510401</v>
      </c>
      <c r="CP11" s="14"/>
      <c r="CQ11" s="14">
        <v>0.36162771279110201</v>
      </c>
      <c r="CR11" s="14">
        <v>0.35944054110087598</v>
      </c>
    </row>
    <row r="12" spans="2:96" x14ac:dyDescent="0.3">
      <c r="B12" s="15" t="s">
        <v>204</v>
      </c>
      <c r="C12" s="14">
        <v>0.267705117337589</v>
      </c>
      <c r="D12" s="14">
        <v>0.28488262107231699</v>
      </c>
      <c r="E12" s="14">
        <v>0.25181352696815801</v>
      </c>
      <c r="F12" s="14"/>
      <c r="G12" s="14">
        <v>0.32525144531154299</v>
      </c>
      <c r="H12" s="14">
        <v>0.38564523827455399</v>
      </c>
      <c r="I12" s="14">
        <v>0.23921517724892999</v>
      </c>
      <c r="J12" s="14">
        <v>0.32428649561109602</v>
      </c>
      <c r="K12" s="14">
        <v>0.176038628083763</v>
      </c>
      <c r="L12" s="14">
        <v>0.181128385298191</v>
      </c>
      <c r="M12" s="14"/>
      <c r="N12" s="14">
        <v>0.265326095763043</v>
      </c>
      <c r="O12" s="14">
        <v>0.24397579229974101</v>
      </c>
      <c r="P12" s="14">
        <v>0.28012422762584699</v>
      </c>
      <c r="Q12" s="14">
        <v>0.28895582277882098</v>
      </c>
      <c r="R12" s="14"/>
      <c r="S12" s="14">
        <v>0.356288813058381</v>
      </c>
      <c r="T12" s="14">
        <v>0.25158608973962598</v>
      </c>
      <c r="U12" s="14">
        <v>0.20639383935094599</v>
      </c>
      <c r="V12" s="14">
        <v>0.32422410957660203</v>
      </c>
      <c r="W12" s="14">
        <v>0.28994341028398302</v>
      </c>
      <c r="X12" s="14">
        <v>0.256404371492302</v>
      </c>
      <c r="Y12" s="14">
        <v>0.25102601571007999</v>
      </c>
      <c r="Z12" s="14">
        <v>0.170329061937493</v>
      </c>
      <c r="AA12" s="14">
        <v>0.2149639805337</v>
      </c>
      <c r="AB12" s="14">
        <v>0.25773120684037998</v>
      </c>
      <c r="AC12" s="14">
        <v>0.29990681905925698</v>
      </c>
      <c r="AD12" s="14">
        <v>0.27207441359892598</v>
      </c>
      <c r="AE12" s="14"/>
      <c r="AF12" s="14">
        <v>0.20452125352443801</v>
      </c>
      <c r="AG12" s="14">
        <v>0.33546300878352597</v>
      </c>
      <c r="AH12" s="14">
        <v>0.29886021657414102</v>
      </c>
      <c r="AI12" s="14">
        <v>0.24038497963661001</v>
      </c>
      <c r="AJ12" s="14">
        <v>0.25398837901633098</v>
      </c>
      <c r="AK12" s="14"/>
      <c r="AL12" s="14">
        <v>0.34889878340686198</v>
      </c>
      <c r="AM12" s="14">
        <v>0.19908887455782501</v>
      </c>
      <c r="AN12" s="14">
        <v>0.28310662427553002</v>
      </c>
      <c r="AO12" s="14">
        <v>0.25949053742662498</v>
      </c>
      <c r="AP12" s="14">
        <v>0.24938521325935301</v>
      </c>
      <c r="AQ12" s="14">
        <v>0.19832763995389699</v>
      </c>
      <c r="AR12" s="14"/>
      <c r="AS12" s="14">
        <v>0.24898872445476999</v>
      </c>
      <c r="AT12" s="14">
        <v>0.22471616959996699</v>
      </c>
      <c r="AU12" s="14">
        <v>0.28471577689424099</v>
      </c>
      <c r="AV12" s="14">
        <v>0.33042452311571702</v>
      </c>
      <c r="AW12" s="14">
        <v>0.33530079400268797</v>
      </c>
      <c r="AX12" s="14"/>
      <c r="AY12" s="14">
        <v>0.51396041836721096</v>
      </c>
      <c r="AZ12" s="14">
        <v>0.27544145361442302</v>
      </c>
      <c r="BA12" s="14">
        <v>0.28111122672203998</v>
      </c>
      <c r="BB12" s="14">
        <v>0.31953991049883401</v>
      </c>
      <c r="BC12" s="14">
        <v>0.25235845276791402</v>
      </c>
      <c r="BD12" s="14">
        <v>0.20294651333720001</v>
      </c>
      <c r="BE12" s="14">
        <v>0.26889876342789298</v>
      </c>
      <c r="BF12" s="14">
        <v>0.26851462459929099</v>
      </c>
      <c r="BG12" s="14">
        <v>0.24721122249062499</v>
      </c>
      <c r="BH12" s="14">
        <v>0.25241737038742401</v>
      </c>
      <c r="BI12" s="14">
        <v>0.282081554311713</v>
      </c>
      <c r="BJ12" s="14">
        <v>0.27730112571495402</v>
      </c>
      <c r="BK12" s="14">
        <v>0.11508924044233799</v>
      </c>
      <c r="BL12" s="14">
        <v>0.28737842187441198</v>
      </c>
      <c r="BM12" s="14">
        <v>0.35371106751199899</v>
      </c>
      <c r="BN12" s="14">
        <v>0.35587940516274003</v>
      </c>
      <c r="BO12" s="14"/>
      <c r="BP12" s="14">
        <v>0.37730224903186499</v>
      </c>
      <c r="BQ12" s="14">
        <v>0.24859074376423501</v>
      </c>
      <c r="BR12" s="14">
        <v>0.27003836064215903</v>
      </c>
      <c r="BS12" s="14">
        <v>0.22541314728147299</v>
      </c>
      <c r="BT12" s="14">
        <v>0.169863347140744</v>
      </c>
      <c r="BU12" s="14">
        <v>0.20700889893486701</v>
      </c>
      <c r="BV12" s="14"/>
      <c r="BW12" s="14">
        <v>0.19722900246310901</v>
      </c>
      <c r="BX12" s="14">
        <v>0.35317869197198898</v>
      </c>
      <c r="BY12" s="14">
        <v>0.33234086385783601</v>
      </c>
      <c r="BZ12" s="14">
        <v>0.303417599693936</v>
      </c>
      <c r="CA12" s="14">
        <v>0.28384635455775098</v>
      </c>
      <c r="CB12" s="14">
        <v>0.243878602136163</v>
      </c>
      <c r="CC12" s="14"/>
      <c r="CD12" s="14">
        <v>0.30197316674978097</v>
      </c>
      <c r="CE12" s="14">
        <v>0.26953366912374799</v>
      </c>
      <c r="CF12" s="14">
        <v>0.278560432443203</v>
      </c>
      <c r="CG12" s="14">
        <v>0.270458825100304</v>
      </c>
      <c r="CH12" s="14"/>
      <c r="CI12" s="14">
        <v>0.32964783697412697</v>
      </c>
      <c r="CJ12" s="14">
        <v>0.26664776848288302</v>
      </c>
      <c r="CK12" s="14">
        <v>0.24500068206089601</v>
      </c>
      <c r="CL12" s="14">
        <v>0.30568323249222901</v>
      </c>
      <c r="CM12" s="14"/>
      <c r="CN12" s="14">
        <v>0.42130363518268699</v>
      </c>
      <c r="CO12" s="14">
        <v>0.24300028798616399</v>
      </c>
      <c r="CP12" s="14"/>
      <c r="CQ12" s="14">
        <v>0.38395671991709202</v>
      </c>
      <c r="CR12" s="14">
        <v>0.25715163817807302</v>
      </c>
    </row>
    <row r="13" spans="2:96" x14ac:dyDescent="0.3">
      <c r="B13" s="15" t="s">
        <v>92</v>
      </c>
      <c r="C13" s="20">
        <v>3.7436327470514202E-2</v>
      </c>
      <c r="D13" s="20">
        <v>2.90695581824667E-2</v>
      </c>
      <c r="E13" s="20">
        <v>4.5807245781527298E-2</v>
      </c>
      <c r="F13" s="20"/>
      <c r="G13" s="20">
        <v>3.2885865023577598E-2</v>
      </c>
      <c r="H13" s="20">
        <v>2.1363088611268202E-2</v>
      </c>
      <c r="I13" s="20">
        <v>3.12021935928803E-2</v>
      </c>
      <c r="J13" s="20">
        <v>4.4045057612159301E-2</v>
      </c>
      <c r="K13" s="20">
        <v>6.5603039352141096E-2</v>
      </c>
      <c r="L13" s="20">
        <v>3.4622966774393298E-2</v>
      </c>
      <c r="M13" s="20"/>
      <c r="N13" s="20">
        <v>2.90722370744796E-2</v>
      </c>
      <c r="O13" s="20">
        <v>4.3189692010509199E-2</v>
      </c>
      <c r="P13" s="20">
        <v>1.69761657085469E-2</v>
      </c>
      <c r="Q13" s="20">
        <v>5.5659577715179001E-2</v>
      </c>
      <c r="R13" s="20"/>
      <c r="S13" s="20">
        <v>3.8440486432953898E-2</v>
      </c>
      <c r="T13" s="20">
        <v>3.4189634454454901E-2</v>
      </c>
      <c r="U13" s="20">
        <v>5.9765629746945798E-2</v>
      </c>
      <c r="V13" s="20">
        <v>4.7536805240984803E-2</v>
      </c>
      <c r="W13" s="20">
        <v>3.4627034939389102E-2</v>
      </c>
      <c r="X13" s="20">
        <v>4.73168941150457E-2</v>
      </c>
      <c r="Y13" s="20">
        <v>4.0730033721401201E-2</v>
      </c>
      <c r="Z13" s="20">
        <v>0</v>
      </c>
      <c r="AA13" s="20">
        <v>3.2032959094838401E-2</v>
      </c>
      <c r="AB13" s="20">
        <v>2.1496269071911302E-2</v>
      </c>
      <c r="AC13" s="20">
        <v>4.0330934304482501E-2</v>
      </c>
      <c r="AD13" s="20">
        <v>4.4000215548553698E-2</v>
      </c>
      <c r="AE13" s="20"/>
      <c r="AF13" s="20">
        <v>2.5711052692719599E-2</v>
      </c>
      <c r="AG13" s="20">
        <v>2.6651722515626398E-2</v>
      </c>
      <c r="AH13" s="20">
        <v>3.2976321011158098E-2</v>
      </c>
      <c r="AI13" s="20">
        <v>5.1312481095653298E-2</v>
      </c>
      <c r="AJ13" s="20">
        <v>1.96353575057115E-2</v>
      </c>
      <c r="AK13" s="20"/>
      <c r="AL13" s="20">
        <v>3.8242383952761999E-2</v>
      </c>
      <c r="AM13" s="20">
        <v>1.7821450713579601E-2</v>
      </c>
      <c r="AN13" s="20">
        <v>2.80643372721107E-2</v>
      </c>
      <c r="AO13" s="20">
        <v>4.1402143651350302E-2</v>
      </c>
      <c r="AP13" s="20">
        <v>1.5281855507429901E-2</v>
      </c>
      <c r="AQ13" s="20">
        <v>5.7756166045382203E-2</v>
      </c>
      <c r="AR13" s="20"/>
      <c r="AS13" s="20">
        <v>4.1077006528009601E-2</v>
      </c>
      <c r="AT13" s="20">
        <v>1.96652386876205E-2</v>
      </c>
      <c r="AU13" s="20">
        <v>5.0947052521602199E-2</v>
      </c>
      <c r="AV13" s="20">
        <v>2.4838001301834101E-2</v>
      </c>
      <c r="AW13" s="20">
        <v>3.10019057014011E-2</v>
      </c>
      <c r="AX13" s="20"/>
      <c r="AY13" s="20">
        <v>0</v>
      </c>
      <c r="AZ13" s="20">
        <v>8.6935572885309995E-2</v>
      </c>
      <c r="BA13" s="20">
        <v>5.7431064961200103E-2</v>
      </c>
      <c r="BB13" s="20">
        <v>5.5905281207569699E-2</v>
      </c>
      <c r="BC13" s="20">
        <v>2.80356974537503E-2</v>
      </c>
      <c r="BD13" s="20">
        <v>6.2490422054692699E-2</v>
      </c>
      <c r="BE13" s="20">
        <v>3.2878315753541699E-2</v>
      </c>
      <c r="BF13" s="20">
        <v>5.0179653471815203E-2</v>
      </c>
      <c r="BG13" s="20">
        <v>1.30932641708318E-2</v>
      </c>
      <c r="BH13" s="20">
        <v>0</v>
      </c>
      <c r="BI13" s="20">
        <v>9.1089775869392306E-3</v>
      </c>
      <c r="BJ13" s="20">
        <v>1.3165485742353201E-2</v>
      </c>
      <c r="BK13" s="20">
        <v>0.108516944360993</v>
      </c>
      <c r="BL13" s="20">
        <v>6.2168306391704002E-2</v>
      </c>
      <c r="BM13" s="20">
        <v>5.9205280822250801E-2</v>
      </c>
      <c r="BN13" s="20">
        <v>0</v>
      </c>
      <c r="BO13" s="20"/>
      <c r="BP13" s="20">
        <v>3.12602623906479E-2</v>
      </c>
      <c r="BQ13" s="20">
        <v>4.0500658039066599E-2</v>
      </c>
      <c r="BR13" s="20">
        <v>3.3479687137788303E-2</v>
      </c>
      <c r="BS13" s="20">
        <v>4.3166257397051398E-2</v>
      </c>
      <c r="BT13" s="20">
        <v>3.9115656830176398E-2</v>
      </c>
      <c r="BU13" s="20">
        <v>3.7584239660735701E-2</v>
      </c>
      <c r="BV13" s="20"/>
      <c r="BW13" s="20">
        <v>3.5438888123870499E-2</v>
      </c>
      <c r="BX13" s="20">
        <v>1.98792249868367E-2</v>
      </c>
      <c r="BY13" s="20">
        <v>5.0248618584668399E-2</v>
      </c>
      <c r="BZ13" s="20">
        <v>6.2066634211973899E-2</v>
      </c>
      <c r="CA13" s="20">
        <v>4.5709104700139801E-2</v>
      </c>
      <c r="CB13" s="20">
        <v>5.5763311209894598E-2</v>
      </c>
      <c r="CC13" s="20"/>
      <c r="CD13" s="20">
        <v>5.0390480053965798E-2</v>
      </c>
      <c r="CE13" s="20">
        <v>8.9665408843040608E-3</v>
      </c>
      <c r="CF13" s="20">
        <v>5.3846908304356698E-2</v>
      </c>
      <c r="CG13" s="20">
        <v>2.0114959650669902E-2</v>
      </c>
      <c r="CH13" s="20"/>
      <c r="CI13" s="20">
        <v>3.03662855602304E-2</v>
      </c>
      <c r="CJ13" s="20">
        <v>1.6684897032794101E-2</v>
      </c>
      <c r="CK13" s="20">
        <v>3.88255373810968E-2</v>
      </c>
      <c r="CL13" s="20">
        <v>0.126872466002173</v>
      </c>
      <c r="CM13" s="20"/>
      <c r="CN13" s="20">
        <v>1.93472376345095E-2</v>
      </c>
      <c r="CO13" s="20">
        <v>3.7543720651701598E-2</v>
      </c>
      <c r="CP13" s="20"/>
      <c r="CQ13" s="20">
        <v>1.7760250022505902E-2</v>
      </c>
      <c r="CR13" s="20">
        <v>3.4581780545157301E-2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L21"/>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12" width="20.6640625" customWidth="1"/>
  </cols>
  <sheetData>
    <row r="2" spans="2:12" ht="40.049999999999997" customHeight="1" x14ac:dyDescent="0.3">
      <c r="D2" s="29" t="s">
        <v>218</v>
      </c>
      <c r="E2" s="26"/>
      <c r="F2" s="26"/>
      <c r="G2" s="26"/>
      <c r="H2" s="26"/>
      <c r="I2" s="26"/>
      <c r="J2" s="26"/>
      <c r="K2" s="26"/>
      <c r="L2" s="26"/>
    </row>
    <row r="6" spans="2:12" ht="49.95" customHeight="1" x14ac:dyDescent="0.3">
      <c r="B6" s="17" t="s">
        <v>14</v>
      </c>
      <c r="C6" s="17" t="s">
        <v>172</v>
      </c>
      <c r="D6" s="17" t="s">
        <v>173</v>
      </c>
      <c r="E6" s="17" t="s">
        <v>174</v>
      </c>
      <c r="F6" s="17" t="s">
        <v>176</v>
      </c>
      <c r="G6" s="17" t="s">
        <v>177</v>
      </c>
      <c r="H6" s="17" t="s">
        <v>178</v>
      </c>
      <c r="I6" s="17" t="s">
        <v>200</v>
      </c>
      <c r="J6" s="17" t="s">
        <v>180</v>
      </c>
      <c r="K6" s="17" t="s">
        <v>181</v>
      </c>
    </row>
    <row r="7" spans="2:12" x14ac:dyDescent="0.3">
      <c r="B7" s="15" t="s">
        <v>47</v>
      </c>
      <c r="C7" s="14">
        <v>0.22706547555374201</v>
      </c>
      <c r="D7" s="14">
        <v>0.189642248004015</v>
      </c>
      <c r="E7" s="14">
        <v>0.192220824934659</v>
      </c>
      <c r="F7" s="14">
        <v>0.27586014932417102</v>
      </c>
      <c r="G7" s="14">
        <v>0.245416347471272</v>
      </c>
      <c r="H7" s="14">
        <v>0.25062830104647998</v>
      </c>
      <c r="I7" s="14">
        <v>0.195667642730802</v>
      </c>
      <c r="J7" s="14">
        <v>0.21364406825072299</v>
      </c>
      <c r="K7" s="14">
        <v>0.20761630968014599</v>
      </c>
    </row>
    <row r="8" spans="2:12" x14ac:dyDescent="0.3">
      <c r="B8" s="15" t="s">
        <v>48</v>
      </c>
      <c r="C8" s="14">
        <v>0.226236007435029</v>
      </c>
      <c r="D8" s="14">
        <v>0.14099015562388501</v>
      </c>
      <c r="E8" s="14">
        <v>0.122469495723411</v>
      </c>
      <c r="F8" s="14">
        <v>0.14115756487537701</v>
      </c>
      <c r="G8" s="14">
        <v>0.158248371729316</v>
      </c>
      <c r="H8" s="14">
        <v>0.170635074409862</v>
      </c>
      <c r="I8" s="14">
        <v>0.12674096395104101</v>
      </c>
      <c r="J8" s="14">
        <v>0.186203338573531</v>
      </c>
      <c r="K8" s="14">
        <v>0.14932692458454599</v>
      </c>
    </row>
    <row r="9" spans="2:12" x14ac:dyDescent="0.3">
      <c r="B9" s="15" t="s">
        <v>44</v>
      </c>
      <c r="C9" s="14">
        <v>6.3580761416534196E-2</v>
      </c>
      <c r="D9" s="14">
        <v>6.5643011044103694E-2</v>
      </c>
      <c r="E9" s="14">
        <v>5.7719478386224703E-2</v>
      </c>
      <c r="F9" s="14">
        <v>8.2444230037074004E-2</v>
      </c>
      <c r="G9" s="14">
        <v>9.0432093466359595E-2</v>
      </c>
      <c r="H9" s="14">
        <v>8.4445061412534703E-2</v>
      </c>
      <c r="I9" s="14">
        <v>6.3259153787888295E-2</v>
      </c>
      <c r="J9" s="14">
        <v>6.3916380668898196E-2</v>
      </c>
      <c r="K9" s="14">
        <v>8.2264596057002995E-2</v>
      </c>
    </row>
    <row r="10" spans="2:12" x14ac:dyDescent="0.3">
      <c r="B10" s="15" t="s">
        <v>49</v>
      </c>
      <c r="C10" s="14">
        <v>4.2063809722157897E-2</v>
      </c>
      <c r="D10" s="14">
        <v>0.15688719112555199</v>
      </c>
      <c r="E10" s="14">
        <v>0.16983445916703099</v>
      </c>
      <c r="F10" s="14">
        <v>3.9614774256744298E-2</v>
      </c>
      <c r="G10" s="14">
        <v>4.8744643614930201E-2</v>
      </c>
      <c r="H10" s="14">
        <v>4.4278783727832199E-2</v>
      </c>
      <c r="I10" s="14">
        <v>0.219678949561874</v>
      </c>
      <c r="J10" s="14">
        <v>4.1463273720267903E-2</v>
      </c>
      <c r="K10" s="14">
        <v>7.0893067287052497E-2</v>
      </c>
    </row>
    <row r="11" spans="2:12" x14ac:dyDescent="0.3">
      <c r="B11" s="15" t="s">
        <v>45</v>
      </c>
      <c r="C11" s="14">
        <v>0.16148199448483699</v>
      </c>
      <c r="D11" s="14">
        <v>0.10579953457909</v>
      </c>
      <c r="E11" s="14">
        <v>0.10802474357071599</v>
      </c>
      <c r="F11" s="14">
        <v>0.15413769776862299</v>
      </c>
      <c r="G11" s="14">
        <v>0.15284229312869399</v>
      </c>
      <c r="H11" s="14">
        <v>0.14256286443713301</v>
      </c>
      <c r="I11" s="14">
        <v>9.2296515931639803E-2</v>
      </c>
      <c r="J11" s="14">
        <v>0.202926492761241</v>
      </c>
      <c r="K11" s="14">
        <v>0.138633376208989</v>
      </c>
    </row>
    <row r="12" spans="2:12" x14ac:dyDescent="0.3">
      <c r="B12" s="15" t="s">
        <v>216</v>
      </c>
      <c r="C12" s="14">
        <v>1.35744656613737E-2</v>
      </c>
      <c r="D12" s="14">
        <v>1.6007287594208702E-2</v>
      </c>
      <c r="E12" s="14">
        <v>1.38666856798232E-2</v>
      </c>
      <c r="F12" s="14">
        <v>1.6521021170013701E-2</v>
      </c>
      <c r="G12" s="14">
        <v>1.9496459722105699E-2</v>
      </c>
      <c r="H12" s="14">
        <v>1.9806353969045998E-2</v>
      </c>
      <c r="I12" s="14">
        <v>1.37836004914076E-2</v>
      </c>
      <c r="J12" s="14">
        <v>1.38184535140488E-2</v>
      </c>
      <c r="K12" s="14">
        <v>2.4085612960993701E-2</v>
      </c>
    </row>
    <row r="13" spans="2:12" x14ac:dyDescent="0.3">
      <c r="B13" s="15" t="s">
        <v>217</v>
      </c>
      <c r="C13" s="14">
        <v>0.128650180464183</v>
      </c>
      <c r="D13" s="14">
        <v>0.15579167755961301</v>
      </c>
      <c r="E13" s="14">
        <v>0.16138926719400701</v>
      </c>
      <c r="F13" s="14">
        <v>0.15224570113969901</v>
      </c>
      <c r="G13" s="14">
        <v>0.13524687068196001</v>
      </c>
      <c r="H13" s="14">
        <v>0.133884610764124</v>
      </c>
      <c r="I13" s="14">
        <v>0.140231411018059</v>
      </c>
      <c r="J13" s="14">
        <v>0.13075698567371299</v>
      </c>
      <c r="K13" s="14">
        <v>0.166568020939169</v>
      </c>
    </row>
    <row r="14" spans="2:12" x14ac:dyDescent="0.3">
      <c r="B14" s="15" t="s">
        <v>92</v>
      </c>
      <c r="C14" s="14">
        <v>0.137347305262143</v>
      </c>
      <c r="D14" s="14">
        <v>0.169238894469532</v>
      </c>
      <c r="E14" s="14">
        <v>0.174475045344129</v>
      </c>
      <c r="F14" s="14">
        <v>0.138018861428299</v>
      </c>
      <c r="G14" s="14">
        <v>0.149572920185363</v>
      </c>
      <c r="H14" s="14">
        <v>0.153758950232988</v>
      </c>
      <c r="I14" s="14">
        <v>0.14834176252729001</v>
      </c>
      <c r="J14" s="14">
        <v>0.14727100683757599</v>
      </c>
      <c r="K14" s="14">
        <v>0.16061209228210099</v>
      </c>
    </row>
    <row r="15" spans="2:12" x14ac:dyDescent="0.3">
      <c r="B15" s="16"/>
      <c r="C15" s="16"/>
      <c r="D15" s="16"/>
      <c r="E15" s="16"/>
      <c r="F15" s="16"/>
      <c r="G15" s="16"/>
      <c r="H15" s="16"/>
      <c r="I15" s="16"/>
      <c r="J15" s="16"/>
      <c r="K15" s="16"/>
    </row>
    <row r="16" spans="2:12" x14ac:dyDescent="0.3">
      <c r="B16" t="s">
        <v>116</v>
      </c>
    </row>
    <row r="17" spans="2:2" x14ac:dyDescent="0.3">
      <c r="B17" t="s">
        <v>117</v>
      </c>
    </row>
    <row r="21" spans="2:2" x14ac:dyDescent="0.3">
      <c r="B21"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R21"/>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47</v>
      </c>
      <c r="C9" s="14">
        <v>0.22706547555374201</v>
      </c>
      <c r="D9" s="14">
        <v>0.24645763343038599</v>
      </c>
      <c r="E9" s="14">
        <v>0.208769201927581</v>
      </c>
      <c r="F9" s="14"/>
      <c r="G9" s="14">
        <v>0.35553277250767601</v>
      </c>
      <c r="H9" s="14">
        <v>0.307764706792029</v>
      </c>
      <c r="I9" s="14">
        <v>0.210507317295895</v>
      </c>
      <c r="J9" s="14">
        <v>0.20073793509558399</v>
      </c>
      <c r="K9" s="14">
        <v>0.18900537517899199</v>
      </c>
      <c r="L9" s="14">
        <v>0.13676917367764799</v>
      </c>
      <c r="M9" s="14"/>
      <c r="N9" s="14">
        <v>0.29089657882041198</v>
      </c>
      <c r="O9" s="14">
        <v>0.21989518395558599</v>
      </c>
      <c r="P9" s="14">
        <v>0.20572164242427399</v>
      </c>
      <c r="Q9" s="14">
        <v>0.18718124909714801</v>
      </c>
      <c r="R9" s="14"/>
      <c r="S9" s="14">
        <v>0.31981439508562998</v>
      </c>
      <c r="T9" s="14">
        <v>0.21334868888090799</v>
      </c>
      <c r="U9" s="14">
        <v>0.164343550948371</v>
      </c>
      <c r="V9" s="14">
        <v>0.166702850484029</v>
      </c>
      <c r="W9" s="14">
        <v>0.234098048040151</v>
      </c>
      <c r="X9" s="14">
        <v>0.16361593834018601</v>
      </c>
      <c r="Y9" s="14">
        <v>0.22888529733724899</v>
      </c>
      <c r="Z9" s="14">
        <v>0.30564171792216499</v>
      </c>
      <c r="AA9" s="14">
        <v>0.27285366945718598</v>
      </c>
      <c r="AB9" s="14">
        <v>0.19905677804288799</v>
      </c>
      <c r="AC9" s="14">
        <v>0.22606347143293201</v>
      </c>
      <c r="AD9" s="14">
        <v>0.183637548396273</v>
      </c>
      <c r="AE9" s="14"/>
      <c r="AF9" s="14">
        <v>2.7708594824525999E-2</v>
      </c>
      <c r="AG9" s="14">
        <v>0.51963898437297296</v>
      </c>
      <c r="AH9" s="14">
        <v>0.155394447920921</v>
      </c>
      <c r="AI9" s="14">
        <v>1.6515842035416499E-2</v>
      </c>
      <c r="AJ9" s="14">
        <v>0.121561237059893</v>
      </c>
      <c r="AK9" s="14"/>
      <c r="AL9" s="14">
        <v>0.73887963395009104</v>
      </c>
      <c r="AM9" s="14">
        <v>1.5912115560019001E-2</v>
      </c>
      <c r="AN9" s="14">
        <v>0.13602115452510699</v>
      </c>
      <c r="AO9" s="14">
        <v>2.1139175330442499E-2</v>
      </c>
      <c r="AP9" s="14">
        <v>0.141680946321315</v>
      </c>
      <c r="AQ9" s="14">
        <v>7.2730484609530799E-2</v>
      </c>
      <c r="AR9" s="14"/>
      <c r="AS9" s="14">
        <v>0.165157602416594</v>
      </c>
      <c r="AT9" s="14">
        <v>0.21156447641452</v>
      </c>
      <c r="AU9" s="14">
        <v>0.283174009118215</v>
      </c>
      <c r="AV9" s="14">
        <v>0.31782905411395901</v>
      </c>
      <c r="AW9" s="14">
        <v>0.39972012916372501</v>
      </c>
      <c r="AX9" s="14"/>
      <c r="AY9" s="14">
        <v>0.126775127720338</v>
      </c>
      <c r="AZ9" s="14">
        <v>0.166957303297318</v>
      </c>
      <c r="BA9" s="14">
        <v>0.184569254284386</v>
      </c>
      <c r="BB9" s="14">
        <v>0.18226944255031799</v>
      </c>
      <c r="BC9" s="14">
        <v>0.22923488126052299</v>
      </c>
      <c r="BD9" s="14">
        <v>0.19735635337634</v>
      </c>
      <c r="BE9" s="14">
        <v>0.240580490030951</v>
      </c>
      <c r="BF9" s="14">
        <v>0.164704654829815</v>
      </c>
      <c r="BG9" s="14">
        <v>0.20547481106545501</v>
      </c>
      <c r="BH9" s="14">
        <v>0.28111318196443802</v>
      </c>
      <c r="BI9" s="14">
        <v>0.23803476535259399</v>
      </c>
      <c r="BJ9" s="14">
        <v>0.24261083674335099</v>
      </c>
      <c r="BK9" s="14">
        <v>0.35700909299071998</v>
      </c>
      <c r="BL9" s="14">
        <v>0.22363834926593501</v>
      </c>
      <c r="BM9" s="14">
        <v>0.36820604554354303</v>
      </c>
      <c r="BN9" s="14">
        <v>0.34802206155503301</v>
      </c>
      <c r="BO9" s="14"/>
      <c r="BP9" s="14">
        <v>0.34310307714146199</v>
      </c>
      <c r="BQ9" s="14">
        <v>0.228013403931835</v>
      </c>
      <c r="BR9" s="14">
        <v>0.19210814765260301</v>
      </c>
      <c r="BS9" s="14">
        <v>0.185188219955121</v>
      </c>
      <c r="BT9" s="14">
        <v>0.12401083870027201</v>
      </c>
      <c r="BU9" s="14">
        <v>0.13107495684911899</v>
      </c>
      <c r="BV9" s="14"/>
      <c r="BW9" s="14">
        <v>0.19493384846105599</v>
      </c>
      <c r="BX9" s="14">
        <v>0.26117765374066299</v>
      </c>
      <c r="BY9" s="14">
        <v>0.17491403090014099</v>
      </c>
      <c r="BZ9" s="14">
        <v>0.21554087844543801</v>
      </c>
      <c r="CA9" s="14">
        <v>0.27073751818997399</v>
      </c>
      <c r="CB9" s="14">
        <v>0.24739786396240099</v>
      </c>
      <c r="CC9" s="14"/>
      <c r="CD9" s="14">
        <v>0.30581891014364199</v>
      </c>
      <c r="CE9" s="14">
        <v>0.26091777637645203</v>
      </c>
      <c r="CF9" s="14">
        <v>0.13560393505412699</v>
      </c>
      <c r="CG9" s="14">
        <v>0.22555809829892701</v>
      </c>
      <c r="CH9" s="14"/>
      <c r="CI9" s="14">
        <v>0.22522049388033799</v>
      </c>
      <c r="CJ9" s="14">
        <v>0.25621912495181698</v>
      </c>
      <c r="CK9" s="14">
        <v>0.22077386203124399</v>
      </c>
      <c r="CL9" s="14">
        <v>0.194384855197928</v>
      </c>
      <c r="CM9" s="14"/>
      <c r="CN9" s="14">
        <v>0.28968964935880998</v>
      </c>
      <c r="CO9" s="14">
        <v>0.220337147405714</v>
      </c>
      <c r="CP9" s="14"/>
      <c r="CQ9" s="14">
        <v>0.31320793261000002</v>
      </c>
      <c r="CR9" s="14">
        <v>0.22203966416116899</v>
      </c>
    </row>
    <row r="10" spans="2:96" x14ac:dyDescent="0.3">
      <c r="B10" s="15" t="s">
        <v>48</v>
      </c>
      <c r="C10" s="14">
        <v>0.226236007435029</v>
      </c>
      <c r="D10" s="14">
        <v>0.245627236690731</v>
      </c>
      <c r="E10" s="14">
        <v>0.20586165686116401</v>
      </c>
      <c r="F10" s="14"/>
      <c r="G10" s="14">
        <v>0.12223622262798201</v>
      </c>
      <c r="H10" s="14">
        <v>0.210800476243658</v>
      </c>
      <c r="I10" s="14">
        <v>0.20919425844218401</v>
      </c>
      <c r="J10" s="14">
        <v>0.19667394995656701</v>
      </c>
      <c r="K10" s="14">
        <v>0.24627637347959899</v>
      </c>
      <c r="L10" s="14">
        <v>0.33198244096489499</v>
      </c>
      <c r="M10" s="14"/>
      <c r="N10" s="14">
        <v>0.27092881913984601</v>
      </c>
      <c r="O10" s="14">
        <v>0.24163166536546399</v>
      </c>
      <c r="P10" s="14">
        <v>0.193302634545124</v>
      </c>
      <c r="Q10" s="14">
        <v>0.191852727688886</v>
      </c>
      <c r="R10" s="14"/>
      <c r="S10" s="14">
        <v>0.25180181844100102</v>
      </c>
      <c r="T10" s="14">
        <v>0.213287169918143</v>
      </c>
      <c r="U10" s="14">
        <v>0.25890446303273201</v>
      </c>
      <c r="V10" s="14">
        <v>0.22499465164254201</v>
      </c>
      <c r="W10" s="14">
        <v>0.18482660331023201</v>
      </c>
      <c r="X10" s="14">
        <v>0.272496988267806</v>
      </c>
      <c r="Y10" s="14">
        <v>0.24480509464549</v>
      </c>
      <c r="Z10" s="14">
        <v>0.16549929179967299</v>
      </c>
      <c r="AA10" s="14">
        <v>0.20313921039004601</v>
      </c>
      <c r="AB10" s="14">
        <v>0.205344841589545</v>
      </c>
      <c r="AC10" s="14">
        <v>0.19626614219558999</v>
      </c>
      <c r="AD10" s="14">
        <v>0.26586614043981899</v>
      </c>
      <c r="AE10" s="14"/>
      <c r="AF10" s="14">
        <v>0.704001059282372</v>
      </c>
      <c r="AG10" s="14">
        <v>9.1791337195401002E-2</v>
      </c>
      <c r="AH10" s="14">
        <v>0.184424333420283</v>
      </c>
      <c r="AI10" s="14">
        <v>0.112198507241169</v>
      </c>
      <c r="AJ10" s="14">
        <v>7.7747419035749304E-2</v>
      </c>
      <c r="AK10" s="14"/>
      <c r="AL10" s="14">
        <v>6.93088776588036E-2</v>
      </c>
      <c r="AM10" s="14">
        <v>0.80459091806800098</v>
      </c>
      <c r="AN10" s="14">
        <v>0.111030437506731</v>
      </c>
      <c r="AO10" s="14">
        <v>0.12950964613435301</v>
      </c>
      <c r="AP10" s="14">
        <v>3.8353212042738803E-2</v>
      </c>
      <c r="AQ10" s="14">
        <v>0.122542640675596</v>
      </c>
      <c r="AR10" s="14"/>
      <c r="AS10" s="14">
        <v>0.23368267527309999</v>
      </c>
      <c r="AT10" s="14">
        <v>0.204649877651671</v>
      </c>
      <c r="AU10" s="14">
        <v>0.217075579569694</v>
      </c>
      <c r="AV10" s="14">
        <v>0.23896579220460301</v>
      </c>
      <c r="AW10" s="14">
        <v>0.24289509163643699</v>
      </c>
      <c r="AX10" s="14"/>
      <c r="AY10" s="14">
        <v>0.143924893322318</v>
      </c>
      <c r="AZ10" s="14">
        <v>0.185404815041881</v>
      </c>
      <c r="BA10" s="14">
        <v>0.176307574256231</v>
      </c>
      <c r="BB10" s="14">
        <v>0.205411972364687</v>
      </c>
      <c r="BC10" s="14">
        <v>0.156051573307353</v>
      </c>
      <c r="BD10" s="14">
        <v>0.20914304462536501</v>
      </c>
      <c r="BE10" s="14">
        <v>0.20240079052198801</v>
      </c>
      <c r="BF10" s="14">
        <v>0.25391775586556098</v>
      </c>
      <c r="BG10" s="14">
        <v>0.27985307675938997</v>
      </c>
      <c r="BH10" s="14">
        <v>0.230844194326354</v>
      </c>
      <c r="BI10" s="14">
        <v>0.26471215925416802</v>
      </c>
      <c r="BJ10" s="14">
        <v>0.24606705072030199</v>
      </c>
      <c r="BK10" s="14">
        <v>0.29788948378174601</v>
      </c>
      <c r="BL10" s="14">
        <v>0.39376452978734</v>
      </c>
      <c r="BM10" s="14">
        <v>0.22704517610856001</v>
      </c>
      <c r="BN10" s="14">
        <v>0.289958295274032</v>
      </c>
      <c r="BO10" s="14"/>
      <c r="BP10" s="14">
        <v>0.19243436871313399</v>
      </c>
      <c r="BQ10" s="14">
        <v>0.23557320990522301</v>
      </c>
      <c r="BR10" s="14">
        <v>0.188208577684331</v>
      </c>
      <c r="BS10" s="14">
        <v>0.230705170281987</v>
      </c>
      <c r="BT10" s="14">
        <v>0.28043138196960898</v>
      </c>
      <c r="BU10" s="14">
        <v>0.30171322670612</v>
      </c>
      <c r="BV10" s="14"/>
      <c r="BW10" s="14">
        <v>0.30065219726209502</v>
      </c>
      <c r="BX10" s="14">
        <v>0.21822260652182801</v>
      </c>
      <c r="BY10" s="14">
        <v>0.14316976906085699</v>
      </c>
      <c r="BZ10" s="14">
        <v>0.12776785701958701</v>
      </c>
      <c r="CA10" s="14">
        <v>0.179422311861475</v>
      </c>
      <c r="CB10" s="14">
        <v>0.193214980003454</v>
      </c>
      <c r="CC10" s="14"/>
      <c r="CD10" s="14">
        <v>0.17647838122057599</v>
      </c>
      <c r="CE10" s="14">
        <v>0.247283979183818</v>
      </c>
      <c r="CF10" s="14">
        <v>0.15605844522072199</v>
      </c>
      <c r="CG10" s="14">
        <v>0.27613958368641101</v>
      </c>
      <c r="CH10" s="14"/>
      <c r="CI10" s="14">
        <v>0.20171792355295401</v>
      </c>
      <c r="CJ10" s="14">
        <v>0.207721209661099</v>
      </c>
      <c r="CK10" s="14">
        <v>0.247999426475563</v>
      </c>
      <c r="CL10" s="14">
        <v>0.16317127660103101</v>
      </c>
      <c r="CM10" s="14"/>
      <c r="CN10" s="14">
        <v>0.19634440472567999</v>
      </c>
      <c r="CO10" s="14">
        <v>0.23328122327071399</v>
      </c>
      <c r="CP10" s="14"/>
      <c r="CQ10" s="14">
        <v>0.185265740879864</v>
      </c>
      <c r="CR10" s="14">
        <v>0.236514495618252</v>
      </c>
    </row>
    <row r="11" spans="2:96" x14ac:dyDescent="0.3">
      <c r="B11" s="15" t="s">
        <v>44</v>
      </c>
      <c r="C11" s="14">
        <v>6.3580761416534196E-2</v>
      </c>
      <c r="D11" s="14">
        <v>6.0901415099172698E-2</v>
      </c>
      <c r="E11" s="14">
        <v>6.5503311132789399E-2</v>
      </c>
      <c r="F11" s="14"/>
      <c r="G11" s="14">
        <v>6.7699204047195205E-2</v>
      </c>
      <c r="H11" s="14">
        <v>7.9955822268428206E-2</v>
      </c>
      <c r="I11" s="14">
        <v>6.7700293211488696E-2</v>
      </c>
      <c r="J11" s="14">
        <v>5.5805561983862301E-2</v>
      </c>
      <c r="K11" s="14">
        <v>4.49980417581387E-2</v>
      </c>
      <c r="L11" s="14">
        <v>6.2955289275452506E-2</v>
      </c>
      <c r="M11" s="14"/>
      <c r="N11" s="14">
        <v>7.6940021559836397E-2</v>
      </c>
      <c r="O11" s="14">
        <v>6.9157264440021002E-2</v>
      </c>
      <c r="P11" s="14">
        <v>4.9398379413945301E-2</v>
      </c>
      <c r="Q11" s="14">
        <v>5.6615018824657401E-2</v>
      </c>
      <c r="R11" s="14"/>
      <c r="S11" s="14">
        <v>5.9473204711185099E-2</v>
      </c>
      <c r="T11" s="14">
        <v>9.9781574757400696E-2</v>
      </c>
      <c r="U11" s="14">
        <v>7.7931625363490895E-2</v>
      </c>
      <c r="V11" s="14">
        <v>7.3699594039844801E-2</v>
      </c>
      <c r="W11" s="14">
        <v>4.8428957700567099E-2</v>
      </c>
      <c r="X11" s="14">
        <v>5.0760836788163399E-2</v>
      </c>
      <c r="Y11" s="14">
        <v>4.9913002557325697E-2</v>
      </c>
      <c r="Z11" s="14">
        <v>3.5254126780850499E-2</v>
      </c>
      <c r="AA11" s="14">
        <v>5.8944000282942402E-2</v>
      </c>
      <c r="AB11" s="14">
        <v>8.0020658923494595E-2</v>
      </c>
      <c r="AC11" s="14">
        <v>1.1180890494351E-2</v>
      </c>
      <c r="AD11" s="14">
        <v>6.0785640013288803E-2</v>
      </c>
      <c r="AE11" s="14"/>
      <c r="AF11" s="14">
        <v>2.1020338297793598E-2</v>
      </c>
      <c r="AG11" s="14">
        <v>4.9877894839426097E-2</v>
      </c>
      <c r="AH11" s="14">
        <v>0.35333286987150098</v>
      </c>
      <c r="AI11" s="14">
        <v>1.7887805579236998E-2</v>
      </c>
      <c r="AJ11" s="14">
        <v>1.7108480311328701E-2</v>
      </c>
      <c r="AK11" s="14"/>
      <c r="AL11" s="14">
        <v>2.3461074274475201E-2</v>
      </c>
      <c r="AM11" s="14">
        <v>1.6254316526946599E-2</v>
      </c>
      <c r="AN11" s="14">
        <v>0.46337056276197802</v>
      </c>
      <c r="AO11" s="14">
        <v>1.13086500203323E-2</v>
      </c>
      <c r="AP11" s="14">
        <v>2.27091953942033E-2</v>
      </c>
      <c r="AQ11" s="14">
        <v>2.0993909634647201E-2</v>
      </c>
      <c r="AR11" s="14"/>
      <c r="AS11" s="14">
        <v>2.9126926141169501E-2</v>
      </c>
      <c r="AT11" s="14">
        <v>5.6581866411783803E-2</v>
      </c>
      <c r="AU11" s="14">
        <v>8.9350191561291301E-2</v>
      </c>
      <c r="AV11" s="14">
        <v>9.6198384464080494E-2</v>
      </c>
      <c r="AW11" s="14">
        <v>0.12639626480018401</v>
      </c>
      <c r="AX11" s="14"/>
      <c r="AY11" s="14">
        <v>0.110300133706337</v>
      </c>
      <c r="AZ11" s="14">
        <v>3.6975726181200402E-2</v>
      </c>
      <c r="BA11" s="14">
        <v>5.6758590182843897E-2</v>
      </c>
      <c r="BB11" s="14">
        <v>2.4153198750164001E-2</v>
      </c>
      <c r="BC11" s="14">
        <v>9.83810771660142E-2</v>
      </c>
      <c r="BD11" s="14">
        <v>5.8849439234455403E-2</v>
      </c>
      <c r="BE11" s="14">
        <v>8.8683388225592893E-2</v>
      </c>
      <c r="BF11" s="14">
        <v>6.4353243788251899E-2</v>
      </c>
      <c r="BG11" s="14">
        <v>7.4649192495796393E-2</v>
      </c>
      <c r="BH11" s="14">
        <v>8.1739711938372595E-2</v>
      </c>
      <c r="BI11" s="14">
        <v>5.4591314264305198E-2</v>
      </c>
      <c r="BJ11" s="14">
        <v>6.4449881063913805E-2</v>
      </c>
      <c r="BK11" s="14">
        <v>6.3114951555726898E-2</v>
      </c>
      <c r="BL11" s="14">
        <v>6.0140316503384597E-2</v>
      </c>
      <c r="BM11" s="14">
        <v>0</v>
      </c>
      <c r="BN11" s="14">
        <v>7.5239773544498401E-2</v>
      </c>
      <c r="BO11" s="14"/>
      <c r="BP11" s="14">
        <v>7.3707127281613202E-2</v>
      </c>
      <c r="BQ11" s="14">
        <v>6.0621396061599102E-2</v>
      </c>
      <c r="BR11" s="14">
        <v>6.3937279828704494E-2</v>
      </c>
      <c r="BS11" s="14">
        <v>5.1833955743559999E-2</v>
      </c>
      <c r="BT11" s="14">
        <v>6.8706744571524203E-2</v>
      </c>
      <c r="BU11" s="14">
        <v>6.4178950008015295E-2</v>
      </c>
      <c r="BV11" s="14"/>
      <c r="BW11" s="14">
        <v>5.23105096137867E-2</v>
      </c>
      <c r="BX11" s="14">
        <v>7.7231122272042305E-2</v>
      </c>
      <c r="BY11" s="14">
        <v>6.1243504342726802E-2</v>
      </c>
      <c r="BZ11" s="14">
        <v>6.7485453837605805E-2</v>
      </c>
      <c r="CA11" s="14">
        <v>6.3768927586098006E-2</v>
      </c>
      <c r="CB11" s="14">
        <v>8.3281415235749195E-2</v>
      </c>
      <c r="CC11" s="14"/>
      <c r="CD11" s="14">
        <v>6.2625612387708807E-2</v>
      </c>
      <c r="CE11" s="14">
        <v>7.0097044396514804E-2</v>
      </c>
      <c r="CF11" s="14">
        <v>7.6628397869313705E-2</v>
      </c>
      <c r="CG11" s="14">
        <v>6.9262290410012306E-2</v>
      </c>
      <c r="CH11" s="14"/>
      <c r="CI11" s="14">
        <v>6.0742352326699202E-2</v>
      </c>
      <c r="CJ11" s="14">
        <v>8.8264689506905705E-2</v>
      </c>
      <c r="CK11" s="14">
        <v>6.1168480254408998E-2</v>
      </c>
      <c r="CL11" s="14">
        <v>1.4168354289632101E-2</v>
      </c>
      <c r="CM11" s="14"/>
      <c r="CN11" s="14">
        <v>0.11368892522127</v>
      </c>
      <c r="CO11" s="14">
        <v>5.7209030874245101E-2</v>
      </c>
      <c r="CP11" s="14"/>
      <c r="CQ11" s="14">
        <v>8.0933707226968701E-2</v>
      </c>
      <c r="CR11" s="14">
        <v>6.1845631921202397E-2</v>
      </c>
    </row>
    <row r="12" spans="2:96" x14ac:dyDescent="0.3">
      <c r="B12" s="15" t="s">
        <v>49</v>
      </c>
      <c r="C12" s="14">
        <v>4.2063809722157897E-2</v>
      </c>
      <c r="D12" s="14">
        <v>3.4889766595664097E-2</v>
      </c>
      <c r="E12" s="14">
        <v>4.9206003718132003E-2</v>
      </c>
      <c r="F12" s="14"/>
      <c r="G12" s="14">
        <v>8.0698054340521005E-2</v>
      </c>
      <c r="H12" s="14">
        <v>6.3622197162307895E-2</v>
      </c>
      <c r="I12" s="14">
        <v>5.8746107390804901E-2</v>
      </c>
      <c r="J12" s="14">
        <v>2.7214893389038E-2</v>
      </c>
      <c r="K12" s="14">
        <v>1.9584819885709499E-2</v>
      </c>
      <c r="L12" s="14">
        <v>1.2524748870159899E-2</v>
      </c>
      <c r="M12" s="14"/>
      <c r="N12" s="14">
        <v>3.57941428314607E-2</v>
      </c>
      <c r="O12" s="14">
        <v>4.6234736574681599E-2</v>
      </c>
      <c r="P12" s="14">
        <v>4.23834824351575E-2</v>
      </c>
      <c r="Q12" s="14">
        <v>4.4713698346863902E-2</v>
      </c>
      <c r="R12" s="14"/>
      <c r="S12" s="14">
        <v>3.9820178117184198E-2</v>
      </c>
      <c r="T12" s="14">
        <v>3.4526502993758403E-2</v>
      </c>
      <c r="U12" s="14">
        <v>3.54513758404141E-2</v>
      </c>
      <c r="V12" s="14">
        <v>5.6663653937737701E-2</v>
      </c>
      <c r="W12" s="14">
        <v>4.8218615133838898E-2</v>
      </c>
      <c r="X12" s="14">
        <v>3.07372219169047E-2</v>
      </c>
      <c r="Y12" s="14">
        <v>6.4308667404350303E-2</v>
      </c>
      <c r="Z12" s="14">
        <v>2.2537908221654999E-2</v>
      </c>
      <c r="AA12" s="14">
        <v>5.0912293387372201E-2</v>
      </c>
      <c r="AB12" s="14">
        <v>5.5498982938936001E-2</v>
      </c>
      <c r="AC12" s="14">
        <v>1.11420156529883E-2</v>
      </c>
      <c r="AD12" s="14">
        <v>2.4089806751440599E-2</v>
      </c>
      <c r="AE12" s="14"/>
      <c r="AF12" s="14">
        <v>4.9711644210591998E-3</v>
      </c>
      <c r="AG12" s="14">
        <v>2.99565867157096E-2</v>
      </c>
      <c r="AH12" s="14">
        <v>1.23169651030932E-2</v>
      </c>
      <c r="AI12" s="14">
        <v>2.15877144450492E-2</v>
      </c>
      <c r="AJ12" s="14">
        <v>0.37276566156553498</v>
      </c>
      <c r="AK12" s="14"/>
      <c r="AL12" s="14">
        <v>2.1213145313487201E-2</v>
      </c>
      <c r="AM12" s="14">
        <v>7.6593715902908604E-3</v>
      </c>
      <c r="AN12" s="14">
        <v>2.58097759436434E-2</v>
      </c>
      <c r="AO12" s="14">
        <v>2.4581764402874701E-2</v>
      </c>
      <c r="AP12" s="14">
        <v>0.381402729719233</v>
      </c>
      <c r="AQ12" s="14">
        <v>1.03934379765742E-2</v>
      </c>
      <c r="AR12" s="14"/>
      <c r="AS12" s="14">
        <v>2.6667702537712099E-2</v>
      </c>
      <c r="AT12" s="14">
        <v>7.4951788270072497E-2</v>
      </c>
      <c r="AU12" s="14">
        <v>3.3115741530638301E-2</v>
      </c>
      <c r="AV12" s="14">
        <v>4.7067514088699497E-2</v>
      </c>
      <c r="AW12" s="14">
        <v>5.2793140331703001E-2</v>
      </c>
      <c r="AX12" s="14"/>
      <c r="AY12" s="14">
        <v>0</v>
      </c>
      <c r="AZ12" s="14">
        <v>5.0643672920420699E-2</v>
      </c>
      <c r="BA12" s="14">
        <v>7.24892302696723E-2</v>
      </c>
      <c r="BB12" s="14">
        <v>3.9765834823452702E-2</v>
      </c>
      <c r="BC12" s="14">
        <v>5.5096754809955101E-2</v>
      </c>
      <c r="BD12" s="14">
        <v>4.0163178340307401E-2</v>
      </c>
      <c r="BE12" s="14">
        <v>4.71184917116277E-2</v>
      </c>
      <c r="BF12" s="14">
        <v>3.4767040981981197E-2</v>
      </c>
      <c r="BG12" s="14">
        <v>4.06845589364319E-2</v>
      </c>
      <c r="BH12" s="14">
        <v>2.2846145854378299E-2</v>
      </c>
      <c r="BI12" s="14">
        <v>3.6115046382053997E-2</v>
      </c>
      <c r="BJ12" s="14">
        <v>2.4470113532466201E-2</v>
      </c>
      <c r="BK12" s="14">
        <v>1.2814852397997499E-2</v>
      </c>
      <c r="BL12" s="14">
        <v>4.2671138749468998E-2</v>
      </c>
      <c r="BM12" s="14">
        <v>3.9965531877794197E-2</v>
      </c>
      <c r="BN12" s="14">
        <v>4.67139328550948E-2</v>
      </c>
      <c r="BO12" s="14"/>
      <c r="BP12" s="14">
        <v>6.1931710675916997E-2</v>
      </c>
      <c r="BQ12" s="14">
        <v>3.4127332641816603E-2</v>
      </c>
      <c r="BR12" s="14">
        <v>5.6767751346060602E-2</v>
      </c>
      <c r="BS12" s="14">
        <v>3.9142338489940101E-2</v>
      </c>
      <c r="BT12" s="14">
        <v>1.8788951190030701E-2</v>
      </c>
      <c r="BU12" s="14">
        <v>9.3600064152029507E-3</v>
      </c>
      <c r="BV12" s="14"/>
      <c r="BW12" s="14">
        <v>1.8964637380165801E-2</v>
      </c>
      <c r="BX12" s="14">
        <v>5.5261902893875101E-2</v>
      </c>
      <c r="BY12" s="14">
        <v>3.7704097101365901E-2</v>
      </c>
      <c r="BZ12" s="14">
        <v>7.0153063945599003E-2</v>
      </c>
      <c r="CA12" s="14">
        <v>6.0177256608337698E-2</v>
      </c>
      <c r="CB12" s="14">
        <v>4.5938325712032699E-2</v>
      </c>
      <c r="CC12" s="14"/>
      <c r="CD12" s="14">
        <v>6.6295619919137599E-2</v>
      </c>
      <c r="CE12" s="14">
        <v>4.2386057679790298E-2</v>
      </c>
      <c r="CF12" s="14">
        <v>4.5498525008080402E-2</v>
      </c>
      <c r="CG12" s="14">
        <v>3.5598403709618399E-2</v>
      </c>
      <c r="CH12" s="14"/>
      <c r="CI12" s="14">
        <v>3.3244481465481299E-2</v>
      </c>
      <c r="CJ12" s="14">
        <v>6.5792575905501596E-2</v>
      </c>
      <c r="CK12" s="14">
        <v>3.9229259780191303E-2</v>
      </c>
      <c r="CL12" s="14">
        <v>1.5591969565312501E-2</v>
      </c>
      <c r="CM12" s="14"/>
      <c r="CN12" s="14">
        <v>7.0034883041300997E-2</v>
      </c>
      <c r="CO12" s="14">
        <v>3.7199100783989303E-2</v>
      </c>
      <c r="CP12" s="14"/>
      <c r="CQ12" s="14">
        <v>6.3797747762011206E-2</v>
      </c>
      <c r="CR12" s="14">
        <v>4.0575693217911803E-2</v>
      </c>
    </row>
    <row r="13" spans="2:96" x14ac:dyDescent="0.3">
      <c r="B13" s="15" t="s">
        <v>45</v>
      </c>
      <c r="C13" s="14">
        <v>0.16148199448483699</v>
      </c>
      <c r="D13" s="14">
        <v>0.19329298077642401</v>
      </c>
      <c r="E13" s="14">
        <v>0.13084345700091099</v>
      </c>
      <c r="F13" s="14"/>
      <c r="G13" s="14">
        <v>0.110365629943089</v>
      </c>
      <c r="H13" s="14">
        <v>0.13363781515791201</v>
      </c>
      <c r="I13" s="14">
        <v>0.15818909267499201</v>
      </c>
      <c r="J13" s="14">
        <v>0.19060009442679501</v>
      </c>
      <c r="K13" s="14">
        <v>0.204407477156063</v>
      </c>
      <c r="L13" s="14">
        <v>0.16819122753552501</v>
      </c>
      <c r="M13" s="14"/>
      <c r="N13" s="14">
        <v>0.10138570585145699</v>
      </c>
      <c r="O13" s="14">
        <v>0.104929072323537</v>
      </c>
      <c r="P13" s="14">
        <v>0.25387555377910997</v>
      </c>
      <c r="Q13" s="14">
        <v>0.20352141134177301</v>
      </c>
      <c r="R13" s="14"/>
      <c r="S13" s="14">
        <v>9.0187824113285006E-2</v>
      </c>
      <c r="T13" s="14">
        <v>0.18022402668587001</v>
      </c>
      <c r="U13" s="14">
        <v>0.17024676434586999</v>
      </c>
      <c r="V13" s="14">
        <v>0.21413507319924899</v>
      </c>
      <c r="W13" s="14">
        <v>0.19632714572496701</v>
      </c>
      <c r="X13" s="14">
        <v>0.17680553449142</v>
      </c>
      <c r="Y13" s="14">
        <v>0.123769317543765</v>
      </c>
      <c r="Z13" s="14">
        <v>0.19690075438985799</v>
      </c>
      <c r="AA13" s="14">
        <v>0.184103142483176</v>
      </c>
      <c r="AB13" s="14">
        <v>0.13276991761160301</v>
      </c>
      <c r="AC13" s="14">
        <v>0.22083323645664299</v>
      </c>
      <c r="AD13" s="14">
        <v>6.2225698725488297E-2</v>
      </c>
      <c r="AE13" s="14"/>
      <c r="AF13" s="14">
        <v>0.105934230122795</v>
      </c>
      <c r="AG13" s="14">
        <v>7.3903456186569794E-2</v>
      </c>
      <c r="AH13" s="14">
        <v>5.5788388811223701E-2</v>
      </c>
      <c r="AI13" s="14">
        <v>0.67268577231496895</v>
      </c>
      <c r="AJ13" s="14">
        <v>4.1692217718250699E-2</v>
      </c>
      <c r="AK13" s="14"/>
      <c r="AL13" s="14">
        <v>1.40227385893951E-2</v>
      </c>
      <c r="AM13" s="14">
        <v>2.8782130726410299E-2</v>
      </c>
      <c r="AN13" s="14">
        <v>2.5234519722118199E-2</v>
      </c>
      <c r="AO13" s="14">
        <v>0.65199531550530299</v>
      </c>
      <c r="AP13" s="14">
        <v>3.3874412324754501E-2</v>
      </c>
      <c r="AQ13" s="14">
        <v>3.7744892821457501E-2</v>
      </c>
      <c r="AR13" s="14"/>
      <c r="AS13" s="14">
        <v>0.22189815009134101</v>
      </c>
      <c r="AT13" s="14">
        <v>0.15869735298613299</v>
      </c>
      <c r="AU13" s="14">
        <v>0.10650050523051301</v>
      </c>
      <c r="AV13" s="14">
        <v>0.110927186472194</v>
      </c>
      <c r="AW13" s="14">
        <v>7.9814528856699998E-2</v>
      </c>
      <c r="AX13" s="14"/>
      <c r="AY13" s="14">
        <v>0.13651518056999101</v>
      </c>
      <c r="AZ13" s="14">
        <v>0.18043063774616899</v>
      </c>
      <c r="BA13" s="14">
        <v>0.179218352606929</v>
      </c>
      <c r="BB13" s="14">
        <v>0.18625886953854801</v>
      </c>
      <c r="BC13" s="14">
        <v>0.190709884570264</v>
      </c>
      <c r="BD13" s="14">
        <v>0.14011636989079901</v>
      </c>
      <c r="BE13" s="14">
        <v>0.144565615536702</v>
      </c>
      <c r="BF13" s="14">
        <v>0.23120856499207601</v>
      </c>
      <c r="BG13" s="14">
        <v>0.17534725795390299</v>
      </c>
      <c r="BH13" s="14">
        <v>0.18029556876428399</v>
      </c>
      <c r="BI13" s="14">
        <v>0.15092814315309599</v>
      </c>
      <c r="BJ13" s="14">
        <v>0.186273701183575</v>
      </c>
      <c r="BK13" s="14">
        <v>9.7649763154246394E-2</v>
      </c>
      <c r="BL13" s="14">
        <v>0.16450754537930801</v>
      </c>
      <c r="BM13" s="14">
        <v>0.16286863188512599</v>
      </c>
      <c r="BN13" s="14">
        <v>7.4271913326341796E-2</v>
      </c>
      <c r="BO13" s="14"/>
      <c r="BP13" s="14">
        <v>0.118536214064107</v>
      </c>
      <c r="BQ13" s="14">
        <v>0.14153863808737799</v>
      </c>
      <c r="BR13" s="14">
        <v>0.22261575970984099</v>
      </c>
      <c r="BS13" s="14">
        <v>0.17610259489518201</v>
      </c>
      <c r="BT13" s="14">
        <v>0.173938109730287</v>
      </c>
      <c r="BU13" s="14">
        <v>0.23630827752772199</v>
      </c>
      <c r="BV13" s="14"/>
      <c r="BW13" s="14">
        <v>0.15471389764846899</v>
      </c>
      <c r="BX13" s="14">
        <v>0.152739707869849</v>
      </c>
      <c r="BY13" s="14">
        <v>0.230497132363604</v>
      </c>
      <c r="BZ13" s="14">
        <v>0.21002267266828201</v>
      </c>
      <c r="CA13" s="14">
        <v>0.13919501845291599</v>
      </c>
      <c r="CB13" s="14">
        <v>0.14928041920187299</v>
      </c>
      <c r="CC13" s="14"/>
      <c r="CD13" s="14">
        <v>0.14189644469850901</v>
      </c>
      <c r="CE13" s="14">
        <v>0.18587729368144601</v>
      </c>
      <c r="CF13" s="14">
        <v>0.208006510006014</v>
      </c>
      <c r="CG13" s="14">
        <v>0.14228960257072301</v>
      </c>
      <c r="CH13" s="14"/>
      <c r="CI13" s="14">
        <v>0.18300815330846201</v>
      </c>
      <c r="CJ13" s="14">
        <v>0.14394191569961701</v>
      </c>
      <c r="CK13" s="14">
        <v>0.16950947173069</v>
      </c>
      <c r="CL13" s="14">
        <v>8.8910517942892106E-2</v>
      </c>
      <c r="CM13" s="14"/>
      <c r="CN13" s="14">
        <v>0.188347350430773</v>
      </c>
      <c r="CO13" s="14">
        <v>0.15953438362870401</v>
      </c>
      <c r="CP13" s="14"/>
      <c r="CQ13" s="14">
        <v>0.18154091231618499</v>
      </c>
      <c r="CR13" s="14">
        <v>0.156451889320427</v>
      </c>
    </row>
    <row r="14" spans="2:96" x14ac:dyDescent="0.3">
      <c r="B14" s="15" t="s">
        <v>216</v>
      </c>
      <c r="C14" s="14">
        <v>1.35744656613737E-2</v>
      </c>
      <c r="D14" s="14">
        <v>1.51733643756734E-2</v>
      </c>
      <c r="E14" s="14">
        <v>1.2050670669287399E-2</v>
      </c>
      <c r="F14" s="14"/>
      <c r="G14" s="14">
        <v>1.4753990068391599E-2</v>
      </c>
      <c r="H14" s="14">
        <v>0</v>
      </c>
      <c r="I14" s="14">
        <v>2.3725823545255001E-2</v>
      </c>
      <c r="J14" s="14">
        <v>2.4267964055483801E-2</v>
      </c>
      <c r="K14" s="14">
        <v>7.1054482969909304E-3</v>
      </c>
      <c r="L14" s="14">
        <v>1.12589456702618E-2</v>
      </c>
      <c r="M14" s="14"/>
      <c r="N14" s="14">
        <v>7.3827155960018397E-3</v>
      </c>
      <c r="O14" s="14">
        <v>2.2940781566279801E-2</v>
      </c>
      <c r="P14" s="14">
        <v>1.7329322511945199E-2</v>
      </c>
      <c r="Q14" s="14">
        <v>7.3900854258682697E-3</v>
      </c>
      <c r="R14" s="14"/>
      <c r="S14" s="14">
        <v>0</v>
      </c>
      <c r="T14" s="14">
        <v>3.6662240987643002E-3</v>
      </c>
      <c r="U14" s="14">
        <v>1.7166946523661599E-2</v>
      </c>
      <c r="V14" s="14">
        <v>5.6860595370749403E-3</v>
      </c>
      <c r="W14" s="14">
        <v>1.7987182555055901E-2</v>
      </c>
      <c r="X14" s="14">
        <v>5.1342920498126396E-3</v>
      </c>
      <c r="Y14" s="14">
        <v>2.19888978971945E-2</v>
      </c>
      <c r="Z14" s="14">
        <v>0</v>
      </c>
      <c r="AA14" s="14">
        <v>0</v>
      </c>
      <c r="AB14" s="14">
        <v>7.9731240706032103E-2</v>
      </c>
      <c r="AC14" s="14">
        <v>1.1041184050198501E-2</v>
      </c>
      <c r="AD14" s="14">
        <v>0</v>
      </c>
      <c r="AE14" s="14"/>
      <c r="AF14" s="14">
        <v>5.0476230895358703E-3</v>
      </c>
      <c r="AG14" s="14">
        <v>6.0798293088730497E-3</v>
      </c>
      <c r="AH14" s="14">
        <v>5.05765529038081E-3</v>
      </c>
      <c r="AI14" s="14">
        <v>4.1766379374253799E-3</v>
      </c>
      <c r="AJ14" s="14">
        <v>2.1916943420568099E-2</v>
      </c>
      <c r="AK14" s="14"/>
      <c r="AL14" s="14">
        <v>0</v>
      </c>
      <c r="AM14" s="14">
        <v>2.6564661303191402E-3</v>
      </c>
      <c r="AN14" s="14">
        <v>5.3445026018002903E-3</v>
      </c>
      <c r="AO14" s="14">
        <v>4.7815373454155301E-3</v>
      </c>
      <c r="AP14" s="14">
        <v>2.5485197598639601E-2</v>
      </c>
      <c r="AQ14" s="14">
        <v>6.1003806990187802E-3</v>
      </c>
      <c r="AR14" s="14"/>
      <c r="AS14" s="14">
        <v>1.09712864640466E-2</v>
      </c>
      <c r="AT14" s="14">
        <v>2.02718702531966E-2</v>
      </c>
      <c r="AU14" s="14">
        <v>1.37571261803708E-2</v>
      </c>
      <c r="AV14" s="14">
        <v>1.1739723700880901E-2</v>
      </c>
      <c r="AW14" s="14">
        <v>2.5367572812828799E-2</v>
      </c>
      <c r="AX14" s="14"/>
      <c r="AY14" s="14">
        <v>0</v>
      </c>
      <c r="AZ14" s="14">
        <v>1.3040122445980001E-2</v>
      </c>
      <c r="BA14" s="14">
        <v>6.9751519342976798E-3</v>
      </c>
      <c r="BB14" s="14">
        <v>0</v>
      </c>
      <c r="BC14" s="14">
        <v>1.12829615855643E-2</v>
      </c>
      <c r="BD14" s="14">
        <v>1.2034808659505901E-2</v>
      </c>
      <c r="BE14" s="14">
        <v>2.0059279950960799E-2</v>
      </c>
      <c r="BF14" s="14">
        <v>4.0244863709468101E-2</v>
      </c>
      <c r="BG14" s="14">
        <v>2.2492072026426099E-2</v>
      </c>
      <c r="BH14" s="14">
        <v>0</v>
      </c>
      <c r="BI14" s="14">
        <v>1.22744673665086E-2</v>
      </c>
      <c r="BJ14" s="14">
        <v>2.2645199484235198E-2</v>
      </c>
      <c r="BK14" s="14">
        <v>0</v>
      </c>
      <c r="BL14" s="14">
        <v>0</v>
      </c>
      <c r="BM14" s="14">
        <v>0</v>
      </c>
      <c r="BN14" s="14">
        <v>9.3803530650216904E-3</v>
      </c>
      <c r="BO14" s="14"/>
      <c r="BP14" s="14">
        <v>9.6514000762724893E-3</v>
      </c>
      <c r="BQ14" s="14">
        <v>1.0872464389789701E-2</v>
      </c>
      <c r="BR14" s="14">
        <v>6.6320224220525496E-3</v>
      </c>
      <c r="BS14" s="14">
        <v>2.1549105980892901E-2</v>
      </c>
      <c r="BT14" s="14">
        <v>1.88152180471087E-2</v>
      </c>
      <c r="BU14" s="14">
        <v>2.71185129448775E-2</v>
      </c>
      <c r="BV14" s="14"/>
      <c r="BW14" s="14">
        <v>1.0388130874805199E-2</v>
      </c>
      <c r="BX14" s="14">
        <v>1.0052092187574699E-2</v>
      </c>
      <c r="BY14" s="14">
        <v>2.0585910937292898E-2</v>
      </c>
      <c r="BZ14" s="14">
        <v>1.60883827753424E-2</v>
      </c>
      <c r="CA14" s="14">
        <v>1.9732950909191301E-2</v>
      </c>
      <c r="CB14" s="14">
        <v>0</v>
      </c>
      <c r="CC14" s="14"/>
      <c r="CD14" s="14">
        <v>1.8989994061438999E-2</v>
      </c>
      <c r="CE14" s="14">
        <v>5.7698856159000304E-3</v>
      </c>
      <c r="CF14" s="14">
        <v>1.30571283682611E-2</v>
      </c>
      <c r="CG14" s="14">
        <v>9.05362518647072E-3</v>
      </c>
      <c r="CH14" s="14"/>
      <c r="CI14" s="14">
        <v>5.9114177447554201E-3</v>
      </c>
      <c r="CJ14" s="14">
        <v>4.6157221280635303E-3</v>
      </c>
      <c r="CK14" s="14">
        <v>1.7653612662192002E-2</v>
      </c>
      <c r="CL14" s="14">
        <v>2.7442270229484499E-2</v>
      </c>
      <c r="CM14" s="14"/>
      <c r="CN14" s="14">
        <v>1.2057516093083E-2</v>
      </c>
      <c r="CO14" s="14">
        <v>1.40303251268001E-2</v>
      </c>
      <c r="CP14" s="14"/>
      <c r="CQ14" s="14">
        <v>4.8079856577947404E-3</v>
      </c>
      <c r="CR14" s="14">
        <v>1.34964346428264E-2</v>
      </c>
    </row>
    <row r="15" spans="2:96" x14ac:dyDescent="0.3">
      <c r="B15" s="15" t="s">
        <v>217</v>
      </c>
      <c r="C15" s="14">
        <v>0.128650180464183</v>
      </c>
      <c r="D15" s="14">
        <v>0.116643035489601</v>
      </c>
      <c r="E15" s="14">
        <v>0.140776625973314</v>
      </c>
      <c r="F15" s="14"/>
      <c r="G15" s="14">
        <v>6.8284545471710895E-2</v>
      </c>
      <c r="H15" s="14">
        <v>9.6764574099448705E-2</v>
      </c>
      <c r="I15" s="14">
        <v>0.13739321387256101</v>
      </c>
      <c r="J15" s="14">
        <v>0.161829394780342</v>
      </c>
      <c r="K15" s="14">
        <v>0.148360954819</v>
      </c>
      <c r="L15" s="14">
        <v>0.147269584601359</v>
      </c>
      <c r="M15" s="14"/>
      <c r="N15" s="14">
        <v>0.106332126627946</v>
      </c>
      <c r="O15" s="14">
        <v>0.14822639788790901</v>
      </c>
      <c r="P15" s="14">
        <v>0.103053669814281</v>
      </c>
      <c r="Q15" s="14">
        <v>0.15461282051921599</v>
      </c>
      <c r="R15" s="14"/>
      <c r="S15" s="14">
        <v>9.3424491784171004E-2</v>
      </c>
      <c r="T15" s="14">
        <v>0.121678357114019</v>
      </c>
      <c r="U15" s="14">
        <v>0.14389361529285399</v>
      </c>
      <c r="V15" s="14">
        <v>0.12038584114528</v>
      </c>
      <c r="W15" s="14">
        <v>0.111370938868203</v>
      </c>
      <c r="X15" s="14">
        <v>0.13571161389512701</v>
      </c>
      <c r="Y15" s="14">
        <v>0.12851017747085</v>
      </c>
      <c r="Z15" s="14">
        <v>0.16389725897072999</v>
      </c>
      <c r="AA15" s="14">
        <v>9.8801665901130403E-2</v>
      </c>
      <c r="AB15" s="14">
        <v>0.13897416538386301</v>
      </c>
      <c r="AC15" s="14">
        <v>0.206628193595492</v>
      </c>
      <c r="AD15" s="14">
        <v>0.22886584910174601</v>
      </c>
      <c r="AE15" s="14"/>
      <c r="AF15" s="14">
        <v>7.0244564385023398E-2</v>
      </c>
      <c r="AG15" s="14">
        <v>0.111964558696956</v>
      </c>
      <c r="AH15" s="14">
        <v>0.127952211976265</v>
      </c>
      <c r="AI15" s="14">
        <v>5.9986266930512899E-2</v>
      </c>
      <c r="AJ15" s="14">
        <v>0.15935627489878501</v>
      </c>
      <c r="AK15" s="14"/>
      <c r="AL15" s="14">
        <v>5.9252304815907202E-2</v>
      </c>
      <c r="AM15" s="14">
        <v>7.4118566092113203E-2</v>
      </c>
      <c r="AN15" s="14">
        <v>0.127259793186279</v>
      </c>
      <c r="AO15" s="14">
        <v>5.5977524271966998E-2</v>
      </c>
      <c r="AP15" s="14">
        <v>0.16388614653031</v>
      </c>
      <c r="AQ15" s="14">
        <v>0.28373387074378198</v>
      </c>
      <c r="AR15" s="14"/>
      <c r="AS15" s="14">
        <v>0.152620985628662</v>
      </c>
      <c r="AT15" s="14">
        <v>0.13383988755516599</v>
      </c>
      <c r="AU15" s="14">
        <v>0.120789742411231</v>
      </c>
      <c r="AV15" s="14">
        <v>8.1171169487537304E-2</v>
      </c>
      <c r="AW15" s="14">
        <v>4.7627206972640702E-2</v>
      </c>
      <c r="AX15" s="14"/>
      <c r="AY15" s="14">
        <v>6.9370459520003397E-2</v>
      </c>
      <c r="AZ15" s="14">
        <v>0.197688194006365</v>
      </c>
      <c r="BA15" s="14">
        <v>0.20405959683161101</v>
      </c>
      <c r="BB15" s="14">
        <v>0.185156907908782</v>
      </c>
      <c r="BC15" s="14">
        <v>0.139718899409423</v>
      </c>
      <c r="BD15" s="14">
        <v>0.177292935551946</v>
      </c>
      <c r="BE15" s="14">
        <v>9.8849812504006498E-2</v>
      </c>
      <c r="BF15" s="14">
        <v>8.3469457075962095E-2</v>
      </c>
      <c r="BG15" s="14">
        <v>0.114786203284775</v>
      </c>
      <c r="BH15" s="14">
        <v>0.11966015197044</v>
      </c>
      <c r="BI15" s="14">
        <v>0.12905243454861301</v>
      </c>
      <c r="BJ15" s="14">
        <v>9.2386760013048297E-2</v>
      </c>
      <c r="BK15" s="14">
        <v>6.9919373848462293E-2</v>
      </c>
      <c r="BL15" s="14">
        <v>7.6964593269829101E-2</v>
      </c>
      <c r="BM15" s="14">
        <v>0.101887000641398</v>
      </c>
      <c r="BN15" s="14">
        <v>4.35821135967982E-2</v>
      </c>
      <c r="BO15" s="14"/>
      <c r="BP15" s="14">
        <v>0.103764975462598</v>
      </c>
      <c r="BQ15" s="14">
        <v>0.14273617374438299</v>
      </c>
      <c r="BR15" s="14">
        <v>0.124956419118731</v>
      </c>
      <c r="BS15" s="14">
        <v>0.13248063540167801</v>
      </c>
      <c r="BT15" s="14">
        <v>0.148966720137302</v>
      </c>
      <c r="BU15" s="14">
        <v>0.124743252357364</v>
      </c>
      <c r="BV15" s="14"/>
      <c r="BW15" s="14">
        <v>0.14655995151929399</v>
      </c>
      <c r="BX15" s="14">
        <v>9.7516017996487001E-2</v>
      </c>
      <c r="BY15" s="14">
        <v>0.146238061521098</v>
      </c>
      <c r="BZ15" s="14">
        <v>0.15150208772953599</v>
      </c>
      <c r="CA15" s="14">
        <v>0.118137105866102</v>
      </c>
      <c r="CB15" s="14">
        <v>0.103566251210336</v>
      </c>
      <c r="CC15" s="14"/>
      <c r="CD15" s="14">
        <v>0.10679391789547001</v>
      </c>
      <c r="CE15" s="14">
        <v>9.7208668352429695E-2</v>
      </c>
      <c r="CF15" s="14">
        <v>0.17310213540240299</v>
      </c>
      <c r="CG15" s="14">
        <v>0.139789104329792</v>
      </c>
      <c r="CH15" s="14"/>
      <c r="CI15" s="14">
        <v>0.13711061535073599</v>
      </c>
      <c r="CJ15" s="14">
        <v>0.114680163504115</v>
      </c>
      <c r="CK15" s="14">
        <v>0.12286381044328901</v>
      </c>
      <c r="CL15" s="14">
        <v>0.19983652878938299</v>
      </c>
      <c r="CM15" s="14"/>
      <c r="CN15" s="14">
        <v>6.0319472684042703E-2</v>
      </c>
      <c r="CO15" s="14">
        <v>0.13591281321479401</v>
      </c>
      <c r="CP15" s="14"/>
      <c r="CQ15" s="14">
        <v>9.1047055966818793E-2</v>
      </c>
      <c r="CR15" s="14">
        <v>0.13361638072606499</v>
      </c>
    </row>
    <row r="16" spans="2:96" x14ac:dyDescent="0.3">
      <c r="B16" s="15" t="s">
        <v>92</v>
      </c>
      <c r="C16" s="20">
        <v>0.137347305262143</v>
      </c>
      <c r="D16" s="20">
        <v>8.7014567542348695E-2</v>
      </c>
      <c r="E16" s="20">
        <v>0.186989072716821</v>
      </c>
      <c r="F16" s="20"/>
      <c r="G16" s="20">
        <v>0.18042958099343401</v>
      </c>
      <c r="H16" s="20">
        <v>0.107454408276216</v>
      </c>
      <c r="I16" s="20">
        <v>0.13454389356682001</v>
      </c>
      <c r="J16" s="20">
        <v>0.142870206312329</v>
      </c>
      <c r="K16" s="20">
        <v>0.140261509425508</v>
      </c>
      <c r="L16" s="20">
        <v>0.12904858940469899</v>
      </c>
      <c r="M16" s="20"/>
      <c r="N16" s="20">
        <v>0.11033988957304</v>
      </c>
      <c r="O16" s="20">
        <v>0.146984897886521</v>
      </c>
      <c r="P16" s="20">
        <v>0.13493531507616199</v>
      </c>
      <c r="Q16" s="20">
        <v>0.15411298875558799</v>
      </c>
      <c r="R16" s="20"/>
      <c r="S16" s="20">
        <v>0.145478087747544</v>
      </c>
      <c r="T16" s="20">
        <v>0.133487455551136</v>
      </c>
      <c r="U16" s="20">
        <v>0.132061658652605</v>
      </c>
      <c r="V16" s="20">
        <v>0.13773227601424301</v>
      </c>
      <c r="W16" s="20">
        <v>0.158742508666986</v>
      </c>
      <c r="X16" s="20">
        <v>0.16473757425058</v>
      </c>
      <c r="Y16" s="20">
        <v>0.13781954514377501</v>
      </c>
      <c r="Z16" s="20">
        <v>0.110268941915069</v>
      </c>
      <c r="AA16" s="20">
        <v>0.13124601809814801</v>
      </c>
      <c r="AB16" s="20">
        <v>0.108603414803638</v>
      </c>
      <c r="AC16" s="20">
        <v>0.116844866121806</v>
      </c>
      <c r="AD16" s="20">
        <v>0.17452931657194301</v>
      </c>
      <c r="AE16" s="20"/>
      <c r="AF16" s="20">
        <v>6.1072425576894997E-2</v>
      </c>
      <c r="AG16" s="20">
        <v>0.116787352684091</v>
      </c>
      <c r="AH16" s="20">
        <v>0.10573312760633299</v>
      </c>
      <c r="AI16" s="20">
        <v>9.4961453516221303E-2</v>
      </c>
      <c r="AJ16" s="20">
        <v>0.18785176598989001</v>
      </c>
      <c r="AK16" s="20"/>
      <c r="AL16" s="20">
        <v>7.38622253978405E-2</v>
      </c>
      <c r="AM16" s="20">
        <v>5.0026115305900301E-2</v>
      </c>
      <c r="AN16" s="20">
        <v>0.10592925375234299</v>
      </c>
      <c r="AO16" s="20">
        <v>0.100706386989312</v>
      </c>
      <c r="AP16" s="20">
        <v>0.19260816006880599</v>
      </c>
      <c r="AQ16" s="20">
        <v>0.44576038283939301</v>
      </c>
      <c r="AR16" s="20"/>
      <c r="AS16" s="20">
        <v>0.15987467144737399</v>
      </c>
      <c r="AT16" s="20">
        <v>0.13944288045745801</v>
      </c>
      <c r="AU16" s="20">
        <v>0.13623710439804701</v>
      </c>
      <c r="AV16" s="20">
        <v>9.6101175468047001E-2</v>
      </c>
      <c r="AW16" s="20">
        <v>2.5386065425781999E-2</v>
      </c>
      <c r="AX16" s="20"/>
      <c r="AY16" s="20">
        <v>0.41311420516101199</v>
      </c>
      <c r="AZ16" s="20">
        <v>0.16885952836066601</v>
      </c>
      <c r="BA16" s="20">
        <v>0.119622249634029</v>
      </c>
      <c r="BB16" s="20">
        <v>0.176983774064049</v>
      </c>
      <c r="BC16" s="20">
        <v>0.119523967890902</v>
      </c>
      <c r="BD16" s="20">
        <v>0.16504387032128101</v>
      </c>
      <c r="BE16" s="20">
        <v>0.15774213151817201</v>
      </c>
      <c r="BF16" s="20">
        <v>0.127334418756886</v>
      </c>
      <c r="BG16" s="20">
        <v>8.6712827477821802E-2</v>
      </c>
      <c r="BH16" s="20">
        <v>8.3501045181734096E-2</v>
      </c>
      <c r="BI16" s="20">
        <v>0.114291669678662</v>
      </c>
      <c r="BJ16" s="20">
        <v>0.12109645725911</v>
      </c>
      <c r="BK16" s="20">
        <v>0.1016024822711</v>
      </c>
      <c r="BL16" s="20">
        <v>3.8313527044734598E-2</v>
      </c>
      <c r="BM16" s="20">
        <v>0.10002761394357999</v>
      </c>
      <c r="BN16" s="20">
        <v>0.11283155678318001</v>
      </c>
      <c r="BO16" s="20"/>
      <c r="BP16" s="20">
        <v>9.6871126584896494E-2</v>
      </c>
      <c r="BQ16" s="20">
        <v>0.146517381237976</v>
      </c>
      <c r="BR16" s="20">
        <v>0.14477404223767601</v>
      </c>
      <c r="BS16" s="20">
        <v>0.162997979251639</v>
      </c>
      <c r="BT16" s="20">
        <v>0.16634203565386699</v>
      </c>
      <c r="BU16" s="20">
        <v>0.10550281719158</v>
      </c>
      <c r="BV16" s="20"/>
      <c r="BW16" s="20">
        <v>0.121476827240328</v>
      </c>
      <c r="BX16" s="20">
        <v>0.127798896517681</v>
      </c>
      <c r="BY16" s="20">
        <v>0.18564749377291401</v>
      </c>
      <c r="BZ16" s="20">
        <v>0.14143960357860999</v>
      </c>
      <c r="CA16" s="20">
        <v>0.14882891052590599</v>
      </c>
      <c r="CB16" s="20">
        <v>0.17732074467415501</v>
      </c>
      <c r="CC16" s="20"/>
      <c r="CD16" s="20">
        <v>0.121101119673518</v>
      </c>
      <c r="CE16" s="20">
        <v>9.0459294713649593E-2</v>
      </c>
      <c r="CF16" s="20">
        <v>0.19204492307107801</v>
      </c>
      <c r="CG16" s="20">
        <v>0.102309291808045</v>
      </c>
      <c r="CH16" s="20"/>
      <c r="CI16" s="20">
        <v>0.15304456237057401</v>
      </c>
      <c r="CJ16" s="20">
        <v>0.118764598642881</v>
      </c>
      <c r="CK16" s="20">
        <v>0.120802076622421</v>
      </c>
      <c r="CL16" s="20">
        <v>0.29649422738433701</v>
      </c>
      <c r="CM16" s="20"/>
      <c r="CN16" s="20">
        <v>6.9517798445038803E-2</v>
      </c>
      <c r="CO16" s="20">
        <v>0.14249597569503999</v>
      </c>
      <c r="CP16" s="20"/>
      <c r="CQ16" s="20">
        <v>7.9398917580357095E-2</v>
      </c>
      <c r="CR16" s="20">
        <v>0.135459810392146</v>
      </c>
    </row>
    <row r="17" spans="2:2" x14ac:dyDescent="0.3">
      <c r="B17" s="16"/>
    </row>
    <row r="18" spans="2:2" x14ac:dyDescent="0.3">
      <c r="B18" t="s">
        <v>116</v>
      </c>
    </row>
    <row r="19" spans="2:2" x14ac:dyDescent="0.3">
      <c r="B19" t="s">
        <v>117</v>
      </c>
    </row>
    <row r="21" spans="2:2" x14ac:dyDescent="0.3">
      <c r="B21"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R21"/>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47</v>
      </c>
      <c r="C9" s="14">
        <v>0.189642248004015</v>
      </c>
      <c r="D9" s="14">
        <v>0.21377716318075199</v>
      </c>
      <c r="E9" s="14">
        <v>0.16569174122337699</v>
      </c>
      <c r="F9" s="14"/>
      <c r="G9" s="14">
        <v>0.288611677484506</v>
      </c>
      <c r="H9" s="14">
        <v>0.28841450578605599</v>
      </c>
      <c r="I9" s="14">
        <v>0.223543233571766</v>
      </c>
      <c r="J9" s="14">
        <v>0.141058433050265</v>
      </c>
      <c r="K9" s="14">
        <v>0.128175995817458</v>
      </c>
      <c r="L9" s="14">
        <v>9.6852616710473599E-2</v>
      </c>
      <c r="M9" s="14"/>
      <c r="N9" s="14">
        <v>0.26138267583271801</v>
      </c>
      <c r="O9" s="14">
        <v>0.20017485460916201</v>
      </c>
      <c r="P9" s="14">
        <v>0.14320224429792999</v>
      </c>
      <c r="Q9" s="14">
        <v>0.144460645664967</v>
      </c>
      <c r="R9" s="14"/>
      <c r="S9" s="14">
        <v>0.29451938030959901</v>
      </c>
      <c r="T9" s="14">
        <v>0.16324946078924199</v>
      </c>
      <c r="U9" s="14">
        <v>0.115257388313108</v>
      </c>
      <c r="V9" s="14">
        <v>0.183174335397356</v>
      </c>
      <c r="W9" s="14">
        <v>0.152691945190087</v>
      </c>
      <c r="X9" s="14">
        <v>0.17062256014490701</v>
      </c>
      <c r="Y9" s="14">
        <v>0.17276122524911</v>
      </c>
      <c r="Z9" s="14">
        <v>0.27068253298459199</v>
      </c>
      <c r="AA9" s="14">
        <v>0.25638461752612002</v>
      </c>
      <c r="AB9" s="14">
        <v>0.124683717021734</v>
      </c>
      <c r="AC9" s="14">
        <v>0.127867532295593</v>
      </c>
      <c r="AD9" s="14">
        <v>0.16582713855956399</v>
      </c>
      <c r="AE9" s="14"/>
      <c r="AF9" s="14">
        <v>5.0440695358207097E-2</v>
      </c>
      <c r="AG9" s="14">
        <v>0.45782899450089298</v>
      </c>
      <c r="AH9" s="14">
        <v>0.114506246583925</v>
      </c>
      <c r="AI9" s="14">
        <v>1.42559145243751E-2</v>
      </c>
      <c r="AJ9" s="14">
        <v>4.2087736187919E-2</v>
      </c>
      <c r="AK9" s="14"/>
      <c r="AL9" s="14">
        <v>0.63219777688141499</v>
      </c>
      <c r="AM9" s="14">
        <v>4.3425477527694503E-2</v>
      </c>
      <c r="AN9" s="14">
        <v>0.117761396230865</v>
      </c>
      <c r="AO9" s="14">
        <v>1.5627021673774201E-2</v>
      </c>
      <c r="AP9" s="14">
        <v>5.6003211027511698E-2</v>
      </c>
      <c r="AQ9" s="14">
        <v>3.3795914727650603E-2</v>
      </c>
      <c r="AR9" s="14"/>
      <c r="AS9" s="14">
        <v>0.11767803336191</v>
      </c>
      <c r="AT9" s="14">
        <v>0.18716929340004701</v>
      </c>
      <c r="AU9" s="14">
        <v>0.21275377938110601</v>
      </c>
      <c r="AV9" s="14">
        <v>0.32047731101535498</v>
      </c>
      <c r="AW9" s="14">
        <v>0.27417141079297203</v>
      </c>
      <c r="AX9" s="14"/>
      <c r="AY9" s="14">
        <v>0.126775127720338</v>
      </c>
      <c r="AZ9" s="14">
        <v>0.17635970644176699</v>
      </c>
      <c r="BA9" s="14">
        <v>0.15368997883412899</v>
      </c>
      <c r="BB9" s="14">
        <v>0.16631470047709901</v>
      </c>
      <c r="BC9" s="14">
        <v>0.16505572451297401</v>
      </c>
      <c r="BD9" s="14">
        <v>0.18012523252073001</v>
      </c>
      <c r="BE9" s="14">
        <v>0.18887542281481001</v>
      </c>
      <c r="BF9" s="14">
        <v>0.15859453964025999</v>
      </c>
      <c r="BG9" s="14">
        <v>0.165989612724328</v>
      </c>
      <c r="BH9" s="14">
        <v>0.18360222673121801</v>
      </c>
      <c r="BI9" s="14">
        <v>0.20271003093724699</v>
      </c>
      <c r="BJ9" s="14">
        <v>0.198880689021881</v>
      </c>
      <c r="BK9" s="14">
        <v>0.30524974079300998</v>
      </c>
      <c r="BL9" s="14">
        <v>0.19589522464325701</v>
      </c>
      <c r="BM9" s="14">
        <v>0.28244112928572801</v>
      </c>
      <c r="BN9" s="14">
        <v>0.304304933997808</v>
      </c>
      <c r="BO9" s="14"/>
      <c r="BP9" s="14">
        <v>0.31552940038063299</v>
      </c>
      <c r="BQ9" s="14">
        <v>0.16832131978526099</v>
      </c>
      <c r="BR9" s="14">
        <v>0.19530052064157399</v>
      </c>
      <c r="BS9" s="14">
        <v>0.12650160366420399</v>
      </c>
      <c r="BT9" s="14">
        <v>9.7814367855961995E-2</v>
      </c>
      <c r="BU9" s="14">
        <v>0.11400323488101299</v>
      </c>
      <c r="BV9" s="14"/>
      <c r="BW9" s="14">
        <v>0.15228621329421199</v>
      </c>
      <c r="BX9" s="14">
        <v>0.22598121985049099</v>
      </c>
      <c r="BY9" s="14">
        <v>0.168624093690597</v>
      </c>
      <c r="BZ9" s="14">
        <v>0.20535492223217</v>
      </c>
      <c r="CA9" s="14">
        <v>0.231679315990972</v>
      </c>
      <c r="CB9" s="14">
        <v>0.159732365957412</v>
      </c>
      <c r="CC9" s="14"/>
      <c r="CD9" s="14">
        <v>0.28839845182806201</v>
      </c>
      <c r="CE9" s="14">
        <v>0.241377959477626</v>
      </c>
      <c r="CF9" s="14">
        <v>9.2135389156419598E-2</v>
      </c>
      <c r="CG9" s="14">
        <v>0.174788709248099</v>
      </c>
      <c r="CH9" s="14"/>
      <c r="CI9" s="14">
        <v>0.17725173713666001</v>
      </c>
      <c r="CJ9" s="14">
        <v>0.21973581837294101</v>
      </c>
      <c r="CK9" s="14">
        <v>0.182848050226258</v>
      </c>
      <c r="CL9" s="14">
        <v>0.18702524441479601</v>
      </c>
      <c r="CM9" s="14"/>
      <c r="CN9" s="14">
        <v>0.28545457363003901</v>
      </c>
      <c r="CO9" s="14">
        <v>0.17763896816567201</v>
      </c>
      <c r="CP9" s="14"/>
      <c r="CQ9" s="14">
        <v>0.275825571047494</v>
      </c>
      <c r="CR9" s="14">
        <v>0.181935624220911</v>
      </c>
    </row>
    <row r="10" spans="2:96" x14ac:dyDescent="0.3">
      <c r="B10" s="15" t="s">
        <v>48</v>
      </c>
      <c r="C10" s="14">
        <v>0.14099015562388501</v>
      </c>
      <c r="D10" s="14">
        <v>0.15582158334868901</v>
      </c>
      <c r="E10" s="14">
        <v>0.12572757015612801</v>
      </c>
      <c r="F10" s="14"/>
      <c r="G10" s="14">
        <v>0.111987272283818</v>
      </c>
      <c r="H10" s="14">
        <v>0.15580610501053299</v>
      </c>
      <c r="I10" s="14">
        <v>0.125935794942167</v>
      </c>
      <c r="J10" s="14">
        <v>0.14215415460199099</v>
      </c>
      <c r="K10" s="14">
        <v>0.138696088327428</v>
      </c>
      <c r="L10" s="14">
        <v>0.160947176382467</v>
      </c>
      <c r="M10" s="14"/>
      <c r="N10" s="14">
        <v>0.16331041534266</v>
      </c>
      <c r="O10" s="14">
        <v>0.137042102360491</v>
      </c>
      <c r="P10" s="14">
        <v>0.14667064296113</v>
      </c>
      <c r="Q10" s="14">
        <v>0.115852765689284</v>
      </c>
      <c r="R10" s="14"/>
      <c r="S10" s="14">
        <v>0.15237292062504301</v>
      </c>
      <c r="T10" s="14">
        <v>0.114027257536747</v>
      </c>
      <c r="U10" s="14">
        <v>0.15327744907618501</v>
      </c>
      <c r="V10" s="14">
        <v>0.167100761354148</v>
      </c>
      <c r="W10" s="14">
        <v>0.20476751438017601</v>
      </c>
      <c r="X10" s="14">
        <v>0.14361158457753601</v>
      </c>
      <c r="Y10" s="14">
        <v>0.15081219512897201</v>
      </c>
      <c r="Z10" s="14">
        <v>0.117908754394557</v>
      </c>
      <c r="AA10" s="14">
        <v>0.14237263292989399</v>
      </c>
      <c r="AB10" s="14">
        <v>0.105850483828657</v>
      </c>
      <c r="AC10" s="14">
        <v>8.7348312405652495E-2</v>
      </c>
      <c r="AD10" s="14">
        <v>0.13085140888435101</v>
      </c>
      <c r="AE10" s="14"/>
      <c r="AF10" s="14">
        <v>0.47983990064675802</v>
      </c>
      <c r="AG10" s="14">
        <v>6.01017886352525E-2</v>
      </c>
      <c r="AH10" s="14">
        <v>6.0045011076145398E-2</v>
      </c>
      <c r="AI10" s="14">
        <v>6.9315947359712804E-2</v>
      </c>
      <c r="AJ10" s="14">
        <v>2.47637766500476E-2</v>
      </c>
      <c r="AK10" s="14"/>
      <c r="AL10" s="14">
        <v>5.8048389061229402E-2</v>
      </c>
      <c r="AM10" s="14">
        <v>0.55893926627868296</v>
      </c>
      <c r="AN10" s="14">
        <v>2.37417552890355E-2</v>
      </c>
      <c r="AO10" s="14">
        <v>6.81043492840087E-2</v>
      </c>
      <c r="AP10" s="14">
        <v>2.8608238547770601E-2</v>
      </c>
      <c r="AQ10" s="14">
        <v>2.5717271797315401E-2</v>
      </c>
      <c r="AR10" s="14"/>
      <c r="AS10" s="14">
        <v>0.13140534092662501</v>
      </c>
      <c r="AT10" s="14">
        <v>0.13196033864231699</v>
      </c>
      <c r="AU10" s="14">
        <v>0.13051760174400601</v>
      </c>
      <c r="AV10" s="14">
        <v>0.17464107917670399</v>
      </c>
      <c r="AW10" s="14">
        <v>0.22639294141997199</v>
      </c>
      <c r="AX10" s="14"/>
      <c r="AY10" s="14">
        <v>6.7501787046979705E-2</v>
      </c>
      <c r="AZ10" s="14">
        <v>0.161298189094773</v>
      </c>
      <c r="BA10" s="14">
        <v>0.10426238256255201</v>
      </c>
      <c r="BB10" s="14">
        <v>0.145471910786553</v>
      </c>
      <c r="BC10" s="14">
        <v>9.9037356416560807E-2</v>
      </c>
      <c r="BD10" s="14">
        <v>0.13986018473987699</v>
      </c>
      <c r="BE10" s="14">
        <v>0.107879620332582</v>
      </c>
      <c r="BF10" s="14">
        <v>0.15476657758304799</v>
      </c>
      <c r="BG10" s="14">
        <v>0.15504534168263401</v>
      </c>
      <c r="BH10" s="14">
        <v>0.17453401667676499</v>
      </c>
      <c r="BI10" s="14">
        <v>0.13865063814842399</v>
      </c>
      <c r="BJ10" s="14">
        <v>0.16210919217490499</v>
      </c>
      <c r="BK10" s="14">
        <v>0.19392283176296399</v>
      </c>
      <c r="BL10" s="14">
        <v>0.19784957110953699</v>
      </c>
      <c r="BM10" s="14">
        <v>0.13181609076247899</v>
      </c>
      <c r="BN10" s="14">
        <v>0.20603431105305001</v>
      </c>
      <c r="BO10" s="14"/>
      <c r="BP10" s="14">
        <v>0.139142838552306</v>
      </c>
      <c r="BQ10" s="14">
        <v>0.14362015987212601</v>
      </c>
      <c r="BR10" s="14">
        <v>0.132862924288183</v>
      </c>
      <c r="BS10" s="14">
        <v>0.13088278002624201</v>
      </c>
      <c r="BT10" s="14">
        <v>0.13750425535379501</v>
      </c>
      <c r="BU10" s="14">
        <v>0.19008016393771601</v>
      </c>
      <c r="BV10" s="14"/>
      <c r="BW10" s="14">
        <v>0.17220650331616899</v>
      </c>
      <c r="BX10" s="14">
        <v>0.14053519325819699</v>
      </c>
      <c r="BY10" s="14">
        <v>5.0567473000390703E-2</v>
      </c>
      <c r="BZ10" s="14">
        <v>0.101281100495971</v>
      </c>
      <c r="CA10" s="14">
        <v>0.141175929965038</v>
      </c>
      <c r="CB10" s="14">
        <v>0.123665270920955</v>
      </c>
      <c r="CC10" s="14"/>
      <c r="CD10" s="14">
        <v>0.13283381814279699</v>
      </c>
      <c r="CE10" s="14">
        <v>0.15817950174242701</v>
      </c>
      <c r="CF10" s="14">
        <v>9.6738913276811903E-2</v>
      </c>
      <c r="CG10" s="14">
        <v>0.172812577503834</v>
      </c>
      <c r="CH10" s="14"/>
      <c r="CI10" s="14">
        <v>0.13886890797242701</v>
      </c>
      <c r="CJ10" s="14">
        <v>0.133525534252106</v>
      </c>
      <c r="CK10" s="14">
        <v>0.151117041959276</v>
      </c>
      <c r="CL10" s="14">
        <v>8.2745273310237705E-2</v>
      </c>
      <c r="CM10" s="14"/>
      <c r="CN10" s="14">
        <v>0.16457371411060201</v>
      </c>
      <c r="CO10" s="14">
        <v>0.13966695481462499</v>
      </c>
      <c r="CP10" s="14"/>
      <c r="CQ10" s="14">
        <v>0.15886320754232999</v>
      </c>
      <c r="CR10" s="14">
        <v>0.14578605614340101</v>
      </c>
    </row>
    <row r="11" spans="2:96" x14ac:dyDescent="0.3">
      <c r="B11" s="15" t="s">
        <v>44</v>
      </c>
      <c r="C11" s="14">
        <v>6.5643011044103694E-2</v>
      </c>
      <c r="D11" s="14">
        <v>6.9458885905494802E-2</v>
      </c>
      <c r="E11" s="14">
        <v>6.2104895392554899E-2</v>
      </c>
      <c r="F11" s="14"/>
      <c r="G11" s="14">
        <v>6.0841852585865198E-2</v>
      </c>
      <c r="H11" s="14">
        <v>7.5364095675100107E-2</v>
      </c>
      <c r="I11" s="14">
        <v>6.10666817294368E-2</v>
      </c>
      <c r="J11" s="14">
        <v>6.9794593711102595E-2</v>
      </c>
      <c r="K11" s="14">
        <v>5.4176398177976398E-2</v>
      </c>
      <c r="L11" s="14">
        <v>6.89550723660068E-2</v>
      </c>
      <c r="M11" s="14"/>
      <c r="N11" s="14">
        <v>7.0662969937965101E-2</v>
      </c>
      <c r="O11" s="14">
        <v>7.3262315912445405E-2</v>
      </c>
      <c r="P11" s="14">
        <v>5.7100330727243603E-2</v>
      </c>
      <c r="Q11" s="14">
        <v>6.06145737692328E-2</v>
      </c>
      <c r="R11" s="14"/>
      <c r="S11" s="14">
        <v>4.94959411158815E-2</v>
      </c>
      <c r="T11" s="14">
        <v>8.4599478793065105E-2</v>
      </c>
      <c r="U11" s="14">
        <v>8.4921338368079302E-2</v>
      </c>
      <c r="V11" s="14">
        <v>7.0140223220142905E-2</v>
      </c>
      <c r="W11" s="14">
        <v>6.8471797699142203E-2</v>
      </c>
      <c r="X11" s="14">
        <v>6.3239607366690404E-2</v>
      </c>
      <c r="Y11" s="14">
        <v>6.4161695614522604E-2</v>
      </c>
      <c r="Z11" s="14">
        <v>4.6456908371755701E-2</v>
      </c>
      <c r="AA11" s="14">
        <v>7.6510332303302203E-2</v>
      </c>
      <c r="AB11" s="14">
        <v>5.5502762628343201E-2</v>
      </c>
      <c r="AC11" s="14">
        <v>6.0819634574085499E-2</v>
      </c>
      <c r="AD11" s="14">
        <v>2.26874838449251E-2</v>
      </c>
      <c r="AE11" s="14"/>
      <c r="AF11" s="14">
        <v>4.1106571925974701E-2</v>
      </c>
      <c r="AG11" s="14">
        <v>5.7245512603054799E-2</v>
      </c>
      <c r="AH11" s="14">
        <v>0.32046643339018299</v>
      </c>
      <c r="AI11" s="14">
        <v>2.54187163681747E-2</v>
      </c>
      <c r="AJ11" s="14">
        <v>3.0896355832811698E-2</v>
      </c>
      <c r="AK11" s="14"/>
      <c r="AL11" s="14">
        <v>4.2637916026682203E-2</v>
      </c>
      <c r="AM11" s="14">
        <v>3.4449653066013601E-2</v>
      </c>
      <c r="AN11" s="14">
        <v>0.39375832281323497</v>
      </c>
      <c r="AO11" s="14">
        <v>2.1979402630421401E-2</v>
      </c>
      <c r="AP11" s="14">
        <v>3.9303567433072999E-2</v>
      </c>
      <c r="AQ11" s="14">
        <v>1.7945299931827099E-2</v>
      </c>
      <c r="AR11" s="14"/>
      <c r="AS11" s="14">
        <v>5.4962761811341798E-2</v>
      </c>
      <c r="AT11" s="14">
        <v>5.3492568894826197E-2</v>
      </c>
      <c r="AU11" s="14">
        <v>8.7378389538129903E-2</v>
      </c>
      <c r="AV11" s="14">
        <v>8.0944762917880206E-2</v>
      </c>
      <c r="AW11" s="14">
        <v>5.1407674202978003E-2</v>
      </c>
      <c r="AX11" s="14"/>
      <c r="AY11" s="14">
        <v>0.110300133706337</v>
      </c>
      <c r="AZ11" s="14">
        <v>5.0236961463189199E-2</v>
      </c>
      <c r="BA11" s="14">
        <v>2.05547479587583E-2</v>
      </c>
      <c r="BB11" s="14">
        <v>6.2895690840164303E-2</v>
      </c>
      <c r="BC11" s="14">
        <v>8.2450146472225802E-2</v>
      </c>
      <c r="BD11" s="14">
        <v>4.9364235557502599E-2</v>
      </c>
      <c r="BE11" s="14">
        <v>8.8035913525831594E-2</v>
      </c>
      <c r="BF11" s="14">
        <v>4.4378125204213997E-2</v>
      </c>
      <c r="BG11" s="14">
        <v>8.2578408869535394E-2</v>
      </c>
      <c r="BH11" s="14">
        <v>6.9794646762616305E-2</v>
      </c>
      <c r="BI11" s="14">
        <v>8.1902931870374701E-2</v>
      </c>
      <c r="BJ11" s="14">
        <v>8.9722411494347898E-2</v>
      </c>
      <c r="BK11" s="14">
        <v>5.1506067996681899E-2</v>
      </c>
      <c r="BL11" s="14">
        <v>2.2888936999715299E-2</v>
      </c>
      <c r="BM11" s="14">
        <v>5.6067607746264098E-2</v>
      </c>
      <c r="BN11" s="14">
        <v>0.10000740366163199</v>
      </c>
      <c r="BO11" s="14"/>
      <c r="BP11" s="14">
        <v>7.4067412061356197E-2</v>
      </c>
      <c r="BQ11" s="14">
        <v>5.9064354533969597E-2</v>
      </c>
      <c r="BR11" s="14">
        <v>5.7258661199912401E-2</v>
      </c>
      <c r="BS11" s="14">
        <v>6.9917377561260804E-2</v>
      </c>
      <c r="BT11" s="14">
        <v>7.0832167888116804E-2</v>
      </c>
      <c r="BU11" s="14">
        <v>5.9373388169017501E-2</v>
      </c>
      <c r="BV11" s="14"/>
      <c r="BW11" s="14">
        <v>6.2062531879193E-2</v>
      </c>
      <c r="BX11" s="14">
        <v>7.6623047091928506E-2</v>
      </c>
      <c r="BY11" s="14">
        <v>6.4301501058976099E-2</v>
      </c>
      <c r="BZ11" s="14">
        <v>4.7098523259398103E-2</v>
      </c>
      <c r="CA11" s="14">
        <v>6.8192276452226405E-2</v>
      </c>
      <c r="CB11" s="14">
        <v>6.6284831185731793E-2</v>
      </c>
      <c r="CC11" s="14"/>
      <c r="CD11" s="14">
        <v>5.91382373584073E-2</v>
      </c>
      <c r="CE11" s="14">
        <v>8.4228857425218795E-2</v>
      </c>
      <c r="CF11" s="14">
        <v>7.1514535859413697E-2</v>
      </c>
      <c r="CG11" s="14">
        <v>7.0133239913549E-2</v>
      </c>
      <c r="CH11" s="14"/>
      <c r="CI11" s="14">
        <v>8.1813695006620099E-2</v>
      </c>
      <c r="CJ11" s="14">
        <v>9.0456510863275996E-2</v>
      </c>
      <c r="CK11" s="14">
        <v>5.5594960912398697E-2</v>
      </c>
      <c r="CL11" s="14">
        <v>3.0166033251321799E-2</v>
      </c>
      <c r="CM11" s="14"/>
      <c r="CN11" s="14">
        <v>0.11282839861661401</v>
      </c>
      <c r="CO11" s="14">
        <v>5.7980702165882698E-2</v>
      </c>
      <c r="CP11" s="14"/>
      <c r="CQ11" s="14">
        <v>0.11854722508139</v>
      </c>
      <c r="CR11" s="14">
        <v>6.1296321758711303E-2</v>
      </c>
    </row>
    <row r="12" spans="2:96" x14ac:dyDescent="0.3">
      <c r="B12" s="15" t="s">
        <v>49</v>
      </c>
      <c r="C12" s="14">
        <v>0.15688719112555199</v>
      </c>
      <c r="D12" s="14">
        <v>0.13222827153099101</v>
      </c>
      <c r="E12" s="14">
        <v>0.180586340354671</v>
      </c>
      <c r="F12" s="14"/>
      <c r="G12" s="14">
        <v>0.2193754270095</v>
      </c>
      <c r="H12" s="14">
        <v>0.147952467028692</v>
      </c>
      <c r="I12" s="14">
        <v>0.18489823799938501</v>
      </c>
      <c r="J12" s="14">
        <v>0.131052053734796</v>
      </c>
      <c r="K12" s="14">
        <v>0.11986911969535401</v>
      </c>
      <c r="L12" s="14">
        <v>0.14587265996925</v>
      </c>
      <c r="M12" s="14"/>
      <c r="N12" s="14">
        <v>0.16005767525863701</v>
      </c>
      <c r="O12" s="14">
        <v>0.14714870048109999</v>
      </c>
      <c r="P12" s="14">
        <v>0.14550008415669499</v>
      </c>
      <c r="Q12" s="14">
        <v>0.17327334526326599</v>
      </c>
      <c r="R12" s="14"/>
      <c r="S12" s="14">
        <v>0.129081308019659</v>
      </c>
      <c r="T12" s="14">
        <v>0.190082477002182</v>
      </c>
      <c r="U12" s="14">
        <v>0.209810816359109</v>
      </c>
      <c r="V12" s="14">
        <v>0.150947580621969</v>
      </c>
      <c r="W12" s="14">
        <v>0.14264642985088799</v>
      </c>
      <c r="X12" s="14">
        <v>0.15738827797396299</v>
      </c>
      <c r="Y12" s="14">
        <v>0.19327175766504501</v>
      </c>
      <c r="Z12" s="14">
        <v>0.104449320716422</v>
      </c>
      <c r="AA12" s="14">
        <v>0.117610236514408</v>
      </c>
      <c r="AB12" s="14">
        <v>0.16330252255952599</v>
      </c>
      <c r="AC12" s="14">
        <v>0.106475479350299</v>
      </c>
      <c r="AD12" s="14">
        <v>0.23355920204557001</v>
      </c>
      <c r="AE12" s="14"/>
      <c r="AF12" s="14">
        <v>6.6343308601337095E-2</v>
      </c>
      <c r="AG12" s="14">
        <v>0.134155366240928</v>
      </c>
      <c r="AH12" s="14">
        <v>0.197797697905671</v>
      </c>
      <c r="AI12" s="14">
        <v>8.7691367558129299E-2</v>
      </c>
      <c r="AJ12" s="14">
        <v>0.61580189695249998</v>
      </c>
      <c r="AK12" s="14"/>
      <c r="AL12" s="14">
        <v>0.105846166040062</v>
      </c>
      <c r="AM12" s="14">
        <v>8.3819512908201901E-2</v>
      </c>
      <c r="AN12" s="14">
        <v>0.21514586836376101</v>
      </c>
      <c r="AO12" s="14">
        <v>0.115914545071842</v>
      </c>
      <c r="AP12" s="14">
        <v>0.62973402261688305</v>
      </c>
      <c r="AQ12" s="14">
        <v>0.104286725225281</v>
      </c>
      <c r="AR12" s="14"/>
      <c r="AS12" s="14">
        <v>0.13714681639972601</v>
      </c>
      <c r="AT12" s="14">
        <v>0.18809579715060901</v>
      </c>
      <c r="AU12" s="14">
        <v>0.185327840964646</v>
      </c>
      <c r="AV12" s="14">
        <v>0.115522237398808</v>
      </c>
      <c r="AW12" s="14">
        <v>0.15569076340541399</v>
      </c>
      <c r="AX12" s="14"/>
      <c r="AY12" s="14">
        <v>0.14206723786610201</v>
      </c>
      <c r="AZ12" s="14">
        <v>0.10005938479933101</v>
      </c>
      <c r="BA12" s="14">
        <v>0.188807995616706</v>
      </c>
      <c r="BB12" s="14">
        <v>0.103587083905511</v>
      </c>
      <c r="BC12" s="14">
        <v>0.164908526677541</v>
      </c>
      <c r="BD12" s="14">
        <v>0.18452411934483601</v>
      </c>
      <c r="BE12" s="14">
        <v>0.15869849507141301</v>
      </c>
      <c r="BF12" s="14">
        <v>0.19068897845508001</v>
      </c>
      <c r="BG12" s="14">
        <v>0.151343813864386</v>
      </c>
      <c r="BH12" s="14">
        <v>0.16776529965622899</v>
      </c>
      <c r="BI12" s="14">
        <v>0.128708124982194</v>
      </c>
      <c r="BJ12" s="14">
        <v>0.16896845991692799</v>
      </c>
      <c r="BK12" s="14">
        <v>0.17359507879262001</v>
      </c>
      <c r="BL12" s="14">
        <v>0.25879503081057498</v>
      </c>
      <c r="BM12" s="14">
        <v>0.12868507854255601</v>
      </c>
      <c r="BN12" s="14">
        <v>0.12746493439279899</v>
      </c>
      <c r="BO12" s="14"/>
      <c r="BP12" s="14">
        <v>0.14557307334585101</v>
      </c>
      <c r="BQ12" s="14">
        <v>0.17802020535743299</v>
      </c>
      <c r="BR12" s="14">
        <v>0.14232614709927199</v>
      </c>
      <c r="BS12" s="14">
        <v>0.16382536757827401</v>
      </c>
      <c r="BT12" s="14">
        <v>0.134904959120595</v>
      </c>
      <c r="BU12" s="14">
        <v>0.15608208260815201</v>
      </c>
      <c r="BV12" s="14"/>
      <c r="BW12" s="14">
        <v>0.13248390055075501</v>
      </c>
      <c r="BX12" s="14">
        <v>0.17752255963400099</v>
      </c>
      <c r="BY12" s="14">
        <v>0.142923589573586</v>
      </c>
      <c r="BZ12" s="14">
        <v>0.17182351474445501</v>
      </c>
      <c r="CA12" s="14">
        <v>0.16358142277407201</v>
      </c>
      <c r="CB12" s="14">
        <v>0.22551648507764199</v>
      </c>
      <c r="CC12" s="14"/>
      <c r="CD12" s="14">
        <v>0.18120114838517001</v>
      </c>
      <c r="CE12" s="14">
        <v>0.17244043457942901</v>
      </c>
      <c r="CF12" s="14">
        <v>0.15175172801379</v>
      </c>
      <c r="CG12" s="14">
        <v>0.14617000573798899</v>
      </c>
      <c r="CH12" s="14"/>
      <c r="CI12" s="14">
        <v>0.168271885744775</v>
      </c>
      <c r="CJ12" s="14">
        <v>0.16445092062303601</v>
      </c>
      <c r="CK12" s="14">
        <v>0.15598538530745701</v>
      </c>
      <c r="CL12" s="14">
        <v>0.10981813792857099</v>
      </c>
      <c r="CM12" s="14"/>
      <c r="CN12" s="14">
        <v>0.105204380618761</v>
      </c>
      <c r="CO12" s="14">
        <v>0.16356844922573299</v>
      </c>
      <c r="CP12" s="14"/>
      <c r="CQ12" s="14">
        <v>0.116854969460553</v>
      </c>
      <c r="CR12" s="14">
        <v>0.15987721271989</v>
      </c>
    </row>
    <row r="13" spans="2:96" x14ac:dyDescent="0.3">
      <c r="B13" s="15" t="s">
        <v>45</v>
      </c>
      <c r="C13" s="14">
        <v>0.10579953457909</v>
      </c>
      <c r="D13" s="14">
        <v>0.12992735291853999</v>
      </c>
      <c r="E13" s="14">
        <v>8.2511559802895595E-2</v>
      </c>
      <c r="F13" s="14"/>
      <c r="G13" s="14">
        <v>8.1122168191035404E-2</v>
      </c>
      <c r="H13" s="14">
        <v>9.7215662379949705E-2</v>
      </c>
      <c r="I13" s="14">
        <v>0.111903350024708</v>
      </c>
      <c r="J13" s="14">
        <v>0.125303455621457</v>
      </c>
      <c r="K13" s="14">
        <v>0.15159503438701299</v>
      </c>
      <c r="L13" s="14">
        <v>7.7563397983977503E-2</v>
      </c>
      <c r="M13" s="14"/>
      <c r="N13" s="14">
        <v>5.8298050809586097E-2</v>
      </c>
      <c r="O13" s="14">
        <v>8.2611168202463697E-2</v>
      </c>
      <c r="P13" s="14">
        <v>0.18347572355938899</v>
      </c>
      <c r="Q13" s="14">
        <v>0.114084473759741</v>
      </c>
      <c r="R13" s="14"/>
      <c r="S13" s="14">
        <v>7.1523637037641294E-2</v>
      </c>
      <c r="T13" s="14">
        <v>0.11989443637408299</v>
      </c>
      <c r="U13" s="14">
        <v>8.4258233736467E-2</v>
      </c>
      <c r="V13" s="14">
        <v>0.114637126399089</v>
      </c>
      <c r="W13" s="14">
        <v>0.12309180633971099</v>
      </c>
      <c r="X13" s="14">
        <v>0.13188940938352101</v>
      </c>
      <c r="Y13" s="14">
        <v>9.7281833070636897E-2</v>
      </c>
      <c r="Z13" s="14">
        <v>0.10471010210851101</v>
      </c>
      <c r="AA13" s="14">
        <v>0.122299772111904</v>
      </c>
      <c r="AB13" s="14">
        <v>0.10608647395806201</v>
      </c>
      <c r="AC13" s="14">
        <v>0.12983175522191401</v>
      </c>
      <c r="AD13" s="14">
        <v>3.9766604543907E-2</v>
      </c>
      <c r="AE13" s="14"/>
      <c r="AF13" s="14">
        <v>7.2898149659731001E-2</v>
      </c>
      <c r="AG13" s="14">
        <v>4.2779685111209803E-2</v>
      </c>
      <c r="AH13" s="14">
        <v>3.4060854876353498E-2</v>
      </c>
      <c r="AI13" s="14">
        <v>0.46063493671084299</v>
      </c>
      <c r="AJ13" s="14">
        <v>4.3204887235510497E-2</v>
      </c>
      <c r="AK13" s="14"/>
      <c r="AL13" s="14">
        <v>8.0891705118709099E-3</v>
      </c>
      <c r="AM13" s="14">
        <v>1.2697701041496199E-2</v>
      </c>
      <c r="AN13" s="14">
        <v>1.61188349489397E-2</v>
      </c>
      <c r="AO13" s="14">
        <v>0.44491958885442501</v>
      </c>
      <c r="AP13" s="14">
        <v>2.61422301041652E-2</v>
      </c>
      <c r="AQ13" s="14">
        <v>0</v>
      </c>
      <c r="AR13" s="14"/>
      <c r="AS13" s="14">
        <v>0.158764097138789</v>
      </c>
      <c r="AT13" s="14">
        <v>0.107324250615209</v>
      </c>
      <c r="AU13" s="14">
        <v>7.1141898179753499E-2</v>
      </c>
      <c r="AV13" s="14">
        <v>8.9474747769603805E-2</v>
      </c>
      <c r="AW13" s="14">
        <v>2.7278084968798799E-2</v>
      </c>
      <c r="AX13" s="14"/>
      <c r="AY13" s="14">
        <v>6.4890754871020195E-2</v>
      </c>
      <c r="AZ13" s="14">
        <v>0.128052845394309</v>
      </c>
      <c r="BA13" s="14">
        <v>0.16550245982414899</v>
      </c>
      <c r="BB13" s="14">
        <v>8.0037865019627397E-2</v>
      </c>
      <c r="BC13" s="14">
        <v>0.111604073836283</v>
      </c>
      <c r="BD13" s="14">
        <v>7.6254563752807203E-2</v>
      </c>
      <c r="BE13" s="14">
        <v>9.9307419246864398E-2</v>
      </c>
      <c r="BF13" s="14">
        <v>0.114292130432372</v>
      </c>
      <c r="BG13" s="14">
        <v>0.13484585750212499</v>
      </c>
      <c r="BH13" s="14">
        <v>0.124473235523598</v>
      </c>
      <c r="BI13" s="14">
        <v>0.134082400086943</v>
      </c>
      <c r="BJ13" s="14">
        <v>0.12623317450277199</v>
      </c>
      <c r="BK13" s="14">
        <v>3.8508757234012501E-2</v>
      </c>
      <c r="BL13" s="14">
        <v>9.9853993628368401E-2</v>
      </c>
      <c r="BM13" s="14">
        <v>0.12430543681728901</v>
      </c>
      <c r="BN13" s="14">
        <v>5.8256079797659302E-2</v>
      </c>
      <c r="BO13" s="14"/>
      <c r="BP13" s="14">
        <v>8.5573228967951803E-2</v>
      </c>
      <c r="BQ13" s="14">
        <v>0.114339570186148</v>
      </c>
      <c r="BR13" s="14">
        <v>0.12583818296259899</v>
      </c>
      <c r="BS13" s="14">
        <v>0.10404927811449299</v>
      </c>
      <c r="BT13" s="14">
        <v>9.9181078634200004E-2</v>
      </c>
      <c r="BU13" s="14">
        <v>0.12250278236897</v>
      </c>
      <c r="BV13" s="14"/>
      <c r="BW13" s="14">
        <v>9.6774009368026007E-2</v>
      </c>
      <c r="BX13" s="14">
        <v>0.11968395587858199</v>
      </c>
      <c r="BY13" s="14">
        <v>0.17175020678422101</v>
      </c>
      <c r="BZ13" s="14">
        <v>0.123359072931396</v>
      </c>
      <c r="CA13" s="14">
        <v>7.9855521678045993E-2</v>
      </c>
      <c r="CB13" s="14">
        <v>7.7475176834619505E-2</v>
      </c>
      <c r="CC13" s="14"/>
      <c r="CD13" s="14">
        <v>8.5133361555497097E-2</v>
      </c>
      <c r="CE13" s="14">
        <v>0.105190362747243</v>
      </c>
      <c r="CF13" s="14">
        <v>0.138017486210157</v>
      </c>
      <c r="CG13" s="14">
        <v>0.110689807928252</v>
      </c>
      <c r="CH13" s="14"/>
      <c r="CI13" s="14">
        <v>0.115565846994326</v>
      </c>
      <c r="CJ13" s="14">
        <v>0.10608309984884801</v>
      </c>
      <c r="CK13" s="14">
        <v>0.10720037863734801</v>
      </c>
      <c r="CL13" s="14">
        <v>6.6218889582193005E-2</v>
      </c>
      <c r="CM13" s="14"/>
      <c r="CN13" s="14">
        <v>0.13317668994828499</v>
      </c>
      <c r="CO13" s="14">
        <v>0.10332853965599199</v>
      </c>
      <c r="CP13" s="14"/>
      <c r="CQ13" s="14">
        <v>0.124233379354938</v>
      </c>
      <c r="CR13" s="14">
        <v>9.8411813235518203E-2</v>
      </c>
    </row>
    <row r="14" spans="2:96" x14ac:dyDescent="0.3">
      <c r="B14" s="15" t="s">
        <v>216</v>
      </c>
      <c r="C14" s="14">
        <v>1.6007287594208702E-2</v>
      </c>
      <c r="D14" s="14">
        <v>2.01269069068843E-2</v>
      </c>
      <c r="E14" s="14">
        <v>1.2024968695616299E-2</v>
      </c>
      <c r="F14" s="14"/>
      <c r="G14" s="14">
        <v>2.89367420054308E-2</v>
      </c>
      <c r="H14" s="14">
        <v>8.8414106859606798E-3</v>
      </c>
      <c r="I14" s="14">
        <v>2.0766314182021298E-2</v>
      </c>
      <c r="J14" s="14">
        <v>1.7758528037052398E-2</v>
      </c>
      <c r="K14" s="14">
        <v>3.6834914898795802E-3</v>
      </c>
      <c r="L14" s="14">
        <v>1.6276827275749799E-2</v>
      </c>
      <c r="M14" s="14"/>
      <c r="N14" s="14">
        <v>1.49091005938468E-2</v>
      </c>
      <c r="O14" s="14">
        <v>1.48882653185858E-2</v>
      </c>
      <c r="P14" s="14">
        <v>2.3239818861168798E-2</v>
      </c>
      <c r="Q14" s="14">
        <v>1.2189811916183201E-2</v>
      </c>
      <c r="R14" s="14"/>
      <c r="S14" s="14">
        <v>1.02340685596408E-2</v>
      </c>
      <c r="T14" s="14">
        <v>7.38298323801319E-3</v>
      </c>
      <c r="U14" s="14">
        <v>1.09109113745649E-2</v>
      </c>
      <c r="V14" s="14">
        <v>0</v>
      </c>
      <c r="W14" s="14">
        <v>2.4023011100840399E-2</v>
      </c>
      <c r="X14" s="14">
        <v>1.07822000665751E-2</v>
      </c>
      <c r="Y14" s="14">
        <v>1.58829173636694E-2</v>
      </c>
      <c r="Z14" s="14">
        <v>1.2187834857926599E-2</v>
      </c>
      <c r="AA14" s="14">
        <v>0</v>
      </c>
      <c r="AB14" s="14">
        <v>7.35560904464551E-2</v>
      </c>
      <c r="AC14" s="14">
        <v>2.15168615008062E-2</v>
      </c>
      <c r="AD14" s="14">
        <v>2.10792975261338E-2</v>
      </c>
      <c r="AE14" s="14"/>
      <c r="AF14" s="14">
        <v>2.4396985822243201E-3</v>
      </c>
      <c r="AG14" s="14">
        <v>7.0811744042271196E-3</v>
      </c>
      <c r="AH14" s="14">
        <v>0</v>
      </c>
      <c r="AI14" s="14">
        <v>1.0831711290349599E-2</v>
      </c>
      <c r="AJ14" s="14">
        <v>1.36099618709299E-2</v>
      </c>
      <c r="AK14" s="14"/>
      <c r="AL14" s="14">
        <v>0</v>
      </c>
      <c r="AM14" s="14">
        <v>5.3563980812738696E-3</v>
      </c>
      <c r="AN14" s="14">
        <v>9.8290038661894008E-3</v>
      </c>
      <c r="AO14" s="14">
        <v>8.7527515261745202E-3</v>
      </c>
      <c r="AP14" s="14">
        <v>1.8745814357596698E-2</v>
      </c>
      <c r="AQ14" s="14">
        <v>0</v>
      </c>
      <c r="AR14" s="14"/>
      <c r="AS14" s="14">
        <v>1.6677073419949399E-2</v>
      </c>
      <c r="AT14" s="14">
        <v>1.37477311496474E-2</v>
      </c>
      <c r="AU14" s="14">
        <v>1.9626383545499299E-2</v>
      </c>
      <c r="AV14" s="14">
        <v>2.0659988048326802E-2</v>
      </c>
      <c r="AW14" s="14">
        <v>2.5367572812828799E-2</v>
      </c>
      <c r="AX14" s="14"/>
      <c r="AY14" s="14">
        <v>0</v>
      </c>
      <c r="AZ14" s="14">
        <v>1.3040122445980001E-2</v>
      </c>
      <c r="BA14" s="14">
        <v>6.9751519342976798E-3</v>
      </c>
      <c r="BB14" s="14">
        <v>2.6464109455976999E-2</v>
      </c>
      <c r="BC14" s="14">
        <v>5.4595064233098102E-3</v>
      </c>
      <c r="BD14" s="14">
        <v>1.23872260196769E-2</v>
      </c>
      <c r="BE14" s="14">
        <v>3.7876680369579398E-2</v>
      </c>
      <c r="BF14" s="14">
        <v>2.64182688179193E-2</v>
      </c>
      <c r="BG14" s="14">
        <v>8.0828502022514404E-3</v>
      </c>
      <c r="BH14" s="14">
        <v>0</v>
      </c>
      <c r="BI14" s="14">
        <v>2.3955346584975199E-2</v>
      </c>
      <c r="BJ14" s="14">
        <v>7.6149215899712101E-3</v>
      </c>
      <c r="BK14" s="14">
        <v>0</v>
      </c>
      <c r="BL14" s="14">
        <v>0</v>
      </c>
      <c r="BM14" s="14">
        <v>2.5029596058541801E-2</v>
      </c>
      <c r="BN14" s="14">
        <v>1.90100758585258E-2</v>
      </c>
      <c r="BO14" s="14"/>
      <c r="BP14" s="14">
        <v>1.5909933541989298E-2</v>
      </c>
      <c r="BQ14" s="14">
        <v>1.53008962680545E-2</v>
      </c>
      <c r="BR14" s="14">
        <v>7.3542891615788596E-3</v>
      </c>
      <c r="BS14" s="14">
        <v>2.4009355125831602E-2</v>
      </c>
      <c r="BT14" s="14">
        <v>9.4967220090193608E-3</v>
      </c>
      <c r="BU14" s="14">
        <v>2.926763466678E-2</v>
      </c>
      <c r="BV14" s="14"/>
      <c r="BW14" s="14">
        <v>1.29347878478392E-2</v>
      </c>
      <c r="BX14" s="14">
        <v>1.21171516018673E-2</v>
      </c>
      <c r="BY14" s="14">
        <v>2.7472188415199099E-2</v>
      </c>
      <c r="BZ14" s="14">
        <v>1.57056633981895E-2</v>
      </c>
      <c r="CA14" s="14">
        <v>2.00815680018002E-2</v>
      </c>
      <c r="CB14" s="14">
        <v>1.12599249969947E-2</v>
      </c>
      <c r="CC14" s="14"/>
      <c r="CD14" s="14">
        <v>1.8904720899377701E-2</v>
      </c>
      <c r="CE14" s="14">
        <v>1.5828712748382701E-2</v>
      </c>
      <c r="CF14" s="14">
        <v>2.3624921831178699E-2</v>
      </c>
      <c r="CG14" s="14">
        <v>7.9410203870572404E-3</v>
      </c>
      <c r="CH14" s="14"/>
      <c r="CI14" s="14">
        <v>9.0080001233364005E-3</v>
      </c>
      <c r="CJ14" s="14">
        <v>1.48380776168381E-2</v>
      </c>
      <c r="CK14" s="14">
        <v>1.8089330981343101E-2</v>
      </c>
      <c r="CL14" s="14">
        <v>2.0730709106611001E-2</v>
      </c>
      <c r="CM14" s="14"/>
      <c r="CN14" s="14">
        <v>2.01918980807488E-2</v>
      </c>
      <c r="CO14" s="14">
        <v>1.51724852112834E-2</v>
      </c>
      <c r="CP14" s="14"/>
      <c r="CQ14" s="14">
        <v>2.6756282967848401E-2</v>
      </c>
      <c r="CR14" s="14">
        <v>1.6250128962129001E-2</v>
      </c>
    </row>
    <row r="15" spans="2:96" x14ac:dyDescent="0.3">
      <c r="B15" s="15" t="s">
        <v>217</v>
      </c>
      <c r="C15" s="14">
        <v>0.15579167755961301</v>
      </c>
      <c r="D15" s="14">
        <v>0.15140694196066101</v>
      </c>
      <c r="E15" s="14">
        <v>0.16054241855912799</v>
      </c>
      <c r="F15" s="14"/>
      <c r="G15" s="14">
        <v>6.0956620706878198E-2</v>
      </c>
      <c r="H15" s="14">
        <v>9.6999522800717497E-2</v>
      </c>
      <c r="I15" s="14">
        <v>0.15025382112579699</v>
      </c>
      <c r="J15" s="14">
        <v>0.18767593869141699</v>
      </c>
      <c r="K15" s="14">
        <v>0.19606960855611499</v>
      </c>
      <c r="L15" s="14">
        <v>0.21798224198396901</v>
      </c>
      <c r="M15" s="14"/>
      <c r="N15" s="14">
        <v>0.127209162497148</v>
      </c>
      <c r="O15" s="14">
        <v>0.16833618023460301</v>
      </c>
      <c r="P15" s="14">
        <v>0.140049599094902</v>
      </c>
      <c r="Q15" s="14">
        <v>0.18747073453971499</v>
      </c>
      <c r="R15" s="14"/>
      <c r="S15" s="14">
        <v>0.125685295385149</v>
      </c>
      <c r="T15" s="14">
        <v>0.12826717954361999</v>
      </c>
      <c r="U15" s="14">
        <v>0.159294404545374</v>
      </c>
      <c r="V15" s="14">
        <v>0.15367124015313999</v>
      </c>
      <c r="W15" s="14">
        <v>0.10906241830773</v>
      </c>
      <c r="X15" s="14">
        <v>0.16559417424560199</v>
      </c>
      <c r="Y15" s="14">
        <v>0.134989321070734</v>
      </c>
      <c r="Z15" s="14">
        <v>0.20986766251156599</v>
      </c>
      <c r="AA15" s="14">
        <v>0.12105111045762899</v>
      </c>
      <c r="AB15" s="14">
        <v>0.21625110232442599</v>
      </c>
      <c r="AC15" s="14">
        <v>0.27146365450473298</v>
      </c>
      <c r="AD15" s="14">
        <v>0.228931353696808</v>
      </c>
      <c r="AE15" s="14"/>
      <c r="AF15" s="14">
        <v>0.13715149349769301</v>
      </c>
      <c r="AG15" s="14">
        <v>0.106740693506872</v>
      </c>
      <c r="AH15" s="14">
        <v>0.144285034912878</v>
      </c>
      <c r="AI15" s="14">
        <v>0.15024273759523499</v>
      </c>
      <c r="AJ15" s="14">
        <v>0.110212547922975</v>
      </c>
      <c r="AK15" s="14"/>
      <c r="AL15" s="14">
        <v>6.7491411601586407E-2</v>
      </c>
      <c r="AM15" s="14">
        <v>0.134000779092185</v>
      </c>
      <c r="AN15" s="14">
        <v>0.11366091725097301</v>
      </c>
      <c r="AO15" s="14">
        <v>0.15895570466815601</v>
      </c>
      <c r="AP15" s="14">
        <v>7.7987712016829594E-2</v>
      </c>
      <c r="AQ15" s="14">
        <v>0.30367025982116402</v>
      </c>
      <c r="AR15" s="14"/>
      <c r="AS15" s="14">
        <v>0.17435736090704201</v>
      </c>
      <c r="AT15" s="14">
        <v>0.15526474476891799</v>
      </c>
      <c r="AU15" s="14">
        <v>0.14724687360841199</v>
      </c>
      <c r="AV15" s="14">
        <v>8.4139924192977306E-2</v>
      </c>
      <c r="AW15" s="14">
        <v>0.141519185270155</v>
      </c>
      <c r="AX15" s="14"/>
      <c r="AY15" s="14">
        <v>0.139274789719186</v>
      </c>
      <c r="AZ15" s="14">
        <v>0.19049847678165399</v>
      </c>
      <c r="BA15" s="14">
        <v>0.20863390312663899</v>
      </c>
      <c r="BB15" s="14">
        <v>0.20850379844706801</v>
      </c>
      <c r="BC15" s="14">
        <v>0.167488676865061</v>
      </c>
      <c r="BD15" s="14">
        <v>0.209787881569445</v>
      </c>
      <c r="BE15" s="14">
        <v>0.14657609180202799</v>
      </c>
      <c r="BF15" s="14">
        <v>0.164647585673697</v>
      </c>
      <c r="BG15" s="14">
        <v>0.142848309947466</v>
      </c>
      <c r="BH15" s="14">
        <v>0.104369356779899</v>
      </c>
      <c r="BI15" s="14">
        <v>0.14772093042541501</v>
      </c>
      <c r="BJ15" s="14">
        <v>9.0816903184728501E-2</v>
      </c>
      <c r="BK15" s="14">
        <v>0.12817311457019601</v>
      </c>
      <c r="BL15" s="14">
        <v>0.14390899963597001</v>
      </c>
      <c r="BM15" s="14">
        <v>0.154093255876699</v>
      </c>
      <c r="BN15" s="14">
        <v>6.8083020788334003E-2</v>
      </c>
      <c r="BO15" s="14"/>
      <c r="BP15" s="14">
        <v>0.114552987188005</v>
      </c>
      <c r="BQ15" s="14">
        <v>0.15681215578473201</v>
      </c>
      <c r="BR15" s="14">
        <v>0.14862002758969001</v>
      </c>
      <c r="BS15" s="14">
        <v>0.16522849357968999</v>
      </c>
      <c r="BT15" s="14">
        <v>0.21903797676609099</v>
      </c>
      <c r="BU15" s="14">
        <v>0.20524253169324</v>
      </c>
      <c r="BV15" s="14"/>
      <c r="BW15" s="14">
        <v>0.19667136344581099</v>
      </c>
      <c r="BX15" s="14">
        <v>0.11638088492007501</v>
      </c>
      <c r="BY15" s="14">
        <v>0.15558889643847801</v>
      </c>
      <c r="BZ15" s="14">
        <v>0.155944177040894</v>
      </c>
      <c r="CA15" s="14">
        <v>0.13740127799094901</v>
      </c>
      <c r="CB15" s="14">
        <v>9.5871163186420097E-2</v>
      </c>
      <c r="CC15" s="14"/>
      <c r="CD15" s="14">
        <v>9.8926828441281506E-2</v>
      </c>
      <c r="CE15" s="14">
        <v>0.12732103269968401</v>
      </c>
      <c r="CF15" s="14">
        <v>0.19885194482582999</v>
      </c>
      <c r="CG15" s="14">
        <v>0.17687070596231599</v>
      </c>
      <c r="CH15" s="14"/>
      <c r="CI15" s="14">
        <v>0.13625898745232201</v>
      </c>
      <c r="CJ15" s="14">
        <v>0.131567228163116</v>
      </c>
      <c r="CK15" s="14">
        <v>0.16236531050480801</v>
      </c>
      <c r="CL15" s="14">
        <v>0.228608320565694</v>
      </c>
      <c r="CM15" s="14"/>
      <c r="CN15" s="14">
        <v>9.8085673439522805E-2</v>
      </c>
      <c r="CO15" s="14">
        <v>0.16147769620224101</v>
      </c>
      <c r="CP15" s="14"/>
      <c r="CQ15" s="14">
        <v>9.2689106188231701E-2</v>
      </c>
      <c r="CR15" s="14">
        <v>0.16275922626639699</v>
      </c>
    </row>
    <row r="16" spans="2:96" x14ac:dyDescent="0.3">
      <c r="B16" s="15" t="s">
        <v>92</v>
      </c>
      <c r="C16" s="20">
        <v>0.169238894469532</v>
      </c>
      <c r="D16" s="20">
        <v>0.127252894247989</v>
      </c>
      <c r="E16" s="20">
        <v>0.21081050581562899</v>
      </c>
      <c r="F16" s="20"/>
      <c r="G16" s="20">
        <v>0.148168239732967</v>
      </c>
      <c r="H16" s="20">
        <v>0.129406230632991</v>
      </c>
      <c r="I16" s="20">
        <v>0.12163256642471899</v>
      </c>
      <c r="J16" s="20">
        <v>0.18520284255191799</v>
      </c>
      <c r="K16" s="20">
        <v>0.207734263548775</v>
      </c>
      <c r="L16" s="20">
        <v>0.215550007328107</v>
      </c>
      <c r="M16" s="20"/>
      <c r="N16" s="20">
        <v>0.14416994972743899</v>
      </c>
      <c r="O16" s="20">
        <v>0.17653641288114899</v>
      </c>
      <c r="P16" s="20">
        <v>0.16076155634154099</v>
      </c>
      <c r="Q16" s="20">
        <v>0.19205364939761099</v>
      </c>
      <c r="R16" s="20"/>
      <c r="S16" s="20">
        <v>0.167087448947387</v>
      </c>
      <c r="T16" s="20">
        <v>0.19249672672304699</v>
      </c>
      <c r="U16" s="20">
        <v>0.18226945822711299</v>
      </c>
      <c r="V16" s="20">
        <v>0.160328732854156</v>
      </c>
      <c r="W16" s="20">
        <v>0.17524507713142501</v>
      </c>
      <c r="X16" s="20">
        <v>0.156872186241206</v>
      </c>
      <c r="Y16" s="20">
        <v>0.17083905483731099</v>
      </c>
      <c r="Z16" s="20">
        <v>0.13373688405466899</v>
      </c>
      <c r="AA16" s="20">
        <v>0.16377129815674299</v>
      </c>
      <c r="AB16" s="20">
        <v>0.15476684723279699</v>
      </c>
      <c r="AC16" s="20">
        <v>0.19467677014691601</v>
      </c>
      <c r="AD16" s="20">
        <v>0.157297510898741</v>
      </c>
      <c r="AE16" s="20"/>
      <c r="AF16" s="20">
        <v>0.149780181728075</v>
      </c>
      <c r="AG16" s="20">
        <v>0.134066784997563</v>
      </c>
      <c r="AH16" s="20">
        <v>0.128838721254844</v>
      </c>
      <c r="AI16" s="20">
        <v>0.18160866859318001</v>
      </c>
      <c r="AJ16" s="20">
        <v>0.11942283734730701</v>
      </c>
      <c r="AK16" s="20"/>
      <c r="AL16" s="20">
        <v>8.5689169877154803E-2</v>
      </c>
      <c r="AM16" s="20">
        <v>0.127311212004451</v>
      </c>
      <c r="AN16" s="20">
        <v>0.109983901237001</v>
      </c>
      <c r="AO16" s="20">
        <v>0.16574663629119801</v>
      </c>
      <c r="AP16" s="20">
        <v>0.123475203896171</v>
      </c>
      <c r="AQ16" s="20">
        <v>0.51458452849676195</v>
      </c>
      <c r="AR16" s="20"/>
      <c r="AS16" s="20">
        <v>0.20900851603461801</v>
      </c>
      <c r="AT16" s="20">
        <v>0.16294527537842499</v>
      </c>
      <c r="AU16" s="20">
        <v>0.14600723303844701</v>
      </c>
      <c r="AV16" s="20">
        <v>0.11413994948034401</v>
      </c>
      <c r="AW16" s="20">
        <v>9.8172367126880794E-2</v>
      </c>
      <c r="AX16" s="20"/>
      <c r="AY16" s="20">
        <v>0.34919016907003803</v>
      </c>
      <c r="AZ16" s="20">
        <v>0.18045431357899699</v>
      </c>
      <c r="BA16" s="20">
        <v>0.151573380142768</v>
      </c>
      <c r="BB16" s="20">
        <v>0.20672484106799999</v>
      </c>
      <c r="BC16" s="20">
        <v>0.203995988796045</v>
      </c>
      <c r="BD16" s="20">
        <v>0.147696556495125</v>
      </c>
      <c r="BE16" s="20">
        <v>0.17275035683689099</v>
      </c>
      <c r="BF16" s="20">
        <v>0.14621379419340999</v>
      </c>
      <c r="BG16" s="20">
        <v>0.15926580520727401</v>
      </c>
      <c r="BH16" s="20">
        <v>0.175461217869675</v>
      </c>
      <c r="BI16" s="20">
        <v>0.14226959696442701</v>
      </c>
      <c r="BJ16" s="20">
        <v>0.15565424811446499</v>
      </c>
      <c r="BK16" s="20">
        <v>0.109044408850517</v>
      </c>
      <c r="BL16" s="20">
        <v>8.0808243172577301E-2</v>
      </c>
      <c r="BM16" s="20">
        <v>9.7561804910442307E-2</v>
      </c>
      <c r="BN16" s="20">
        <v>0.11683924045019201</v>
      </c>
      <c r="BO16" s="20"/>
      <c r="BP16" s="20">
        <v>0.109651125961907</v>
      </c>
      <c r="BQ16" s="20">
        <v>0.16452133821227699</v>
      </c>
      <c r="BR16" s="20">
        <v>0.19043924705719001</v>
      </c>
      <c r="BS16" s="20">
        <v>0.21558574435000499</v>
      </c>
      <c r="BT16" s="20">
        <v>0.23122847237222</v>
      </c>
      <c r="BU16" s="20">
        <v>0.12344818167511</v>
      </c>
      <c r="BV16" s="20"/>
      <c r="BW16" s="20">
        <v>0.174580690297993</v>
      </c>
      <c r="BX16" s="20">
        <v>0.13115598776485801</v>
      </c>
      <c r="BY16" s="20">
        <v>0.21877205103855299</v>
      </c>
      <c r="BZ16" s="20">
        <v>0.17943302589752699</v>
      </c>
      <c r="CA16" s="20">
        <v>0.158032687146897</v>
      </c>
      <c r="CB16" s="20">
        <v>0.240194781840226</v>
      </c>
      <c r="CC16" s="20"/>
      <c r="CD16" s="20">
        <v>0.135463433389407</v>
      </c>
      <c r="CE16" s="20">
        <v>9.5433138579989696E-2</v>
      </c>
      <c r="CF16" s="20">
        <v>0.227365080826399</v>
      </c>
      <c r="CG16" s="20">
        <v>0.14059393331890399</v>
      </c>
      <c r="CH16" s="20"/>
      <c r="CI16" s="20">
        <v>0.17296093956953401</v>
      </c>
      <c r="CJ16" s="20">
        <v>0.139342810259839</v>
      </c>
      <c r="CK16" s="20">
        <v>0.16679954147111101</v>
      </c>
      <c r="CL16" s="20">
        <v>0.274687391840575</v>
      </c>
      <c r="CM16" s="20"/>
      <c r="CN16" s="20">
        <v>8.04846715554276E-2</v>
      </c>
      <c r="CO16" s="20">
        <v>0.18116620455857099</v>
      </c>
      <c r="CP16" s="20"/>
      <c r="CQ16" s="20">
        <v>8.6230258357215803E-2</v>
      </c>
      <c r="CR16" s="20">
        <v>0.173683616693043</v>
      </c>
    </row>
    <row r="17" spans="2:2" x14ac:dyDescent="0.3">
      <c r="B17" s="16"/>
    </row>
    <row r="18" spans="2:2" x14ac:dyDescent="0.3">
      <c r="B18" t="s">
        <v>116</v>
      </c>
    </row>
    <row r="19" spans="2:2" x14ac:dyDescent="0.3">
      <c r="B19" t="s">
        <v>117</v>
      </c>
    </row>
    <row r="21" spans="2:2" x14ac:dyDescent="0.3">
      <c r="B21"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R21"/>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47</v>
      </c>
      <c r="C9" s="14">
        <v>0.192220824934659</v>
      </c>
      <c r="D9" s="14">
        <v>0.22013153891735401</v>
      </c>
      <c r="E9" s="14">
        <v>0.1645845265035</v>
      </c>
      <c r="F9" s="14"/>
      <c r="G9" s="14">
        <v>0.30345734521261702</v>
      </c>
      <c r="H9" s="14">
        <v>0.30468198612772102</v>
      </c>
      <c r="I9" s="14">
        <v>0.21209726019236599</v>
      </c>
      <c r="J9" s="14">
        <v>0.15178016294157701</v>
      </c>
      <c r="K9" s="14">
        <v>0.12033621719625801</v>
      </c>
      <c r="L9" s="14">
        <v>9.1968571405122407E-2</v>
      </c>
      <c r="M9" s="14"/>
      <c r="N9" s="14">
        <v>0.27469135099151998</v>
      </c>
      <c r="O9" s="14">
        <v>0.19225354200233599</v>
      </c>
      <c r="P9" s="14">
        <v>0.15854129223389599</v>
      </c>
      <c r="Q9" s="14">
        <v>0.135193730674944</v>
      </c>
      <c r="R9" s="14"/>
      <c r="S9" s="14">
        <v>0.31102794916291898</v>
      </c>
      <c r="T9" s="14">
        <v>0.16689677561329</v>
      </c>
      <c r="U9" s="14">
        <v>0.13595003840765801</v>
      </c>
      <c r="V9" s="14">
        <v>0.154439604605142</v>
      </c>
      <c r="W9" s="14">
        <v>0.18598051876313901</v>
      </c>
      <c r="X9" s="14">
        <v>0.173767714116878</v>
      </c>
      <c r="Y9" s="14">
        <v>0.18336744853562001</v>
      </c>
      <c r="Z9" s="14">
        <v>0.269873160518179</v>
      </c>
      <c r="AA9" s="14">
        <v>0.23343265431749399</v>
      </c>
      <c r="AB9" s="14">
        <v>0.118593187103177</v>
      </c>
      <c r="AC9" s="14">
        <v>0.14843340902260299</v>
      </c>
      <c r="AD9" s="14">
        <v>0.14313965471463799</v>
      </c>
      <c r="AE9" s="14"/>
      <c r="AF9" s="14">
        <v>5.3268068795190297E-2</v>
      </c>
      <c r="AG9" s="14">
        <v>0.46327451302303502</v>
      </c>
      <c r="AH9" s="14">
        <v>8.9314946721093899E-2</v>
      </c>
      <c r="AI9" s="14">
        <v>1.7715988213765101E-2</v>
      </c>
      <c r="AJ9" s="14">
        <v>4.95177551423195E-2</v>
      </c>
      <c r="AK9" s="14"/>
      <c r="AL9" s="14">
        <v>0.64349229287004195</v>
      </c>
      <c r="AM9" s="14">
        <v>5.6677000507554399E-2</v>
      </c>
      <c r="AN9" s="14">
        <v>9.7401910656535098E-2</v>
      </c>
      <c r="AO9" s="14">
        <v>6.3169542408309503E-3</v>
      </c>
      <c r="AP9" s="14">
        <v>6.97656075844654E-2</v>
      </c>
      <c r="AQ9" s="14">
        <v>3.9735739791836998E-2</v>
      </c>
      <c r="AR9" s="14"/>
      <c r="AS9" s="14">
        <v>0.13036482164952301</v>
      </c>
      <c r="AT9" s="14">
        <v>0.171516278317905</v>
      </c>
      <c r="AU9" s="14">
        <v>0.23280344463949099</v>
      </c>
      <c r="AV9" s="14">
        <v>0.317949824056315</v>
      </c>
      <c r="AW9" s="14">
        <v>0.27165865001415301</v>
      </c>
      <c r="AX9" s="14"/>
      <c r="AY9" s="14">
        <v>0.126775127720338</v>
      </c>
      <c r="AZ9" s="14">
        <v>0.154342213868671</v>
      </c>
      <c r="BA9" s="14">
        <v>0.17911808462852899</v>
      </c>
      <c r="BB9" s="14">
        <v>0.15738501942564101</v>
      </c>
      <c r="BC9" s="14">
        <v>0.129272493464684</v>
      </c>
      <c r="BD9" s="14">
        <v>0.18986840797056101</v>
      </c>
      <c r="BE9" s="14">
        <v>0.21552723936272</v>
      </c>
      <c r="BF9" s="14">
        <v>0.14455906236101501</v>
      </c>
      <c r="BG9" s="14">
        <v>0.15767277395781801</v>
      </c>
      <c r="BH9" s="14">
        <v>0.16867627784014899</v>
      </c>
      <c r="BI9" s="14">
        <v>0.236646143730806</v>
      </c>
      <c r="BJ9" s="14">
        <v>0.19995115051415599</v>
      </c>
      <c r="BK9" s="14">
        <v>0.26898279012125897</v>
      </c>
      <c r="BL9" s="14">
        <v>0.21951708551296301</v>
      </c>
      <c r="BM9" s="14">
        <v>0.24441411966002799</v>
      </c>
      <c r="BN9" s="14">
        <v>0.38053133101172898</v>
      </c>
      <c r="BO9" s="14"/>
      <c r="BP9" s="14">
        <v>0.34233201669397201</v>
      </c>
      <c r="BQ9" s="14">
        <v>0.16569805144569699</v>
      </c>
      <c r="BR9" s="14">
        <v>0.171928429035375</v>
      </c>
      <c r="BS9" s="14">
        <v>0.132019903990232</v>
      </c>
      <c r="BT9" s="14">
        <v>8.64599484257845E-2</v>
      </c>
      <c r="BU9" s="14">
        <v>0.119556766603288</v>
      </c>
      <c r="BV9" s="14"/>
      <c r="BW9" s="14">
        <v>0.15891151026539199</v>
      </c>
      <c r="BX9" s="14">
        <v>0.21845206750749099</v>
      </c>
      <c r="BY9" s="14">
        <v>0.168753636684733</v>
      </c>
      <c r="BZ9" s="14">
        <v>0.20300213228151101</v>
      </c>
      <c r="CA9" s="14">
        <v>0.236445435005815</v>
      </c>
      <c r="CB9" s="14">
        <v>0.17016135057850301</v>
      </c>
      <c r="CC9" s="14"/>
      <c r="CD9" s="14">
        <v>0.28764269089670502</v>
      </c>
      <c r="CE9" s="14">
        <v>0.244873525099636</v>
      </c>
      <c r="CF9" s="14">
        <v>9.4390905583849105E-2</v>
      </c>
      <c r="CG9" s="14">
        <v>0.18615314568713101</v>
      </c>
      <c r="CH9" s="14"/>
      <c r="CI9" s="14">
        <v>0.176693687385481</v>
      </c>
      <c r="CJ9" s="14">
        <v>0.22717302187350399</v>
      </c>
      <c r="CK9" s="14">
        <v>0.185660182551771</v>
      </c>
      <c r="CL9" s="14">
        <v>0.18076250256427301</v>
      </c>
      <c r="CM9" s="14"/>
      <c r="CN9" s="14">
        <v>0.28136910247292302</v>
      </c>
      <c r="CO9" s="14">
        <v>0.18000352015045301</v>
      </c>
      <c r="CP9" s="14"/>
      <c r="CQ9" s="14">
        <v>0.28435465943211702</v>
      </c>
      <c r="CR9" s="14">
        <v>0.18722749510568501</v>
      </c>
    </row>
    <row r="10" spans="2:96" x14ac:dyDescent="0.3">
      <c r="B10" s="15" t="s">
        <v>48</v>
      </c>
      <c r="C10" s="14">
        <v>0.122469495723411</v>
      </c>
      <c r="D10" s="14">
        <v>0.121102623225277</v>
      </c>
      <c r="E10" s="14">
        <v>0.122996975245382</v>
      </c>
      <c r="F10" s="14"/>
      <c r="G10" s="14">
        <v>8.1110916432229202E-2</v>
      </c>
      <c r="H10" s="14">
        <v>0.13450114763415999</v>
      </c>
      <c r="I10" s="14">
        <v>0.12496615523249401</v>
      </c>
      <c r="J10" s="14">
        <v>0.12039161846606999</v>
      </c>
      <c r="K10" s="14">
        <v>0.12738550034986501</v>
      </c>
      <c r="L10" s="14">
        <v>0.13637316431965801</v>
      </c>
      <c r="M10" s="14"/>
      <c r="N10" s="14">
        <v>0.13409611257840301</v>
      </c>
      <c r="O10" s="14">
        <v>0.12607983236432799</v>
      </c>
      <c r="P10" s="14">
        <v>0.118210300872211</v>
      </c>
      <c r="Q10" s="14">
        <v>0.109522574981762</v>
      </c>
      <c r="R10" s="14"/>
      <c r="S10" s="14">
        <v>0.12910338719095299</v>
      </c>
      <c r="T10" s="14">
        <v>0.101015023551177</v>
      </c>
      <c r="U10" s="14">
        <v>0.134548574201664</v>
      </c>
      <c r="V10" s="14">
        <v>0.127670484604232</v>
      </c>
      <c r="W10" s="14">
        <v>0.15339762894667</v>
      </c>
      <c r="X10" s="14">
        <v>0.129999304361021</v>
      </c>
      <c r="Y10" s="14">
        <v>0.13823715171515399</v>
      </c>
      <c r="Z10" s="14">
        <v>9.6790281896052502E-2</v>
      </c>
      <c r="AA10" s="14">
        <v>0.119085767341242</v>
      </c>
      <c r="AB10" s="14">
        <v>0.106284020063873</v>
      </c>
      <c r="AC10" s="14">
        <v>0.10022858141909601</v>
      </c>
      <c r="AD10" s="14">
        <v>0.13175525822400899</v>
      </c>
      <c r="AE10" s="14"/>
      <c r="AF10" s="14">
        <v>0.42764544949736399</v>
      </c>
      <c r="AG10" s="14">
        <v>4.8351997230760099E-2</v>
      </c>
      <c r="AH10" s="14">
        <v>7.4836063557877502E-2</v>
      </c>
      <c r="AI10" s="14">
        <v>5.3636501130857099E-2</v>
      </c>
      <c r="AJ10" s="14">
        <v>0</v>
      </c>
      <c r="AK10" s="14"/>
      <c r="AL10" s="14">
        <v>4.3819358157165103E-2</v>
      </c>
      <c r="AM10" s="14">
        <v>0.494810832430851</v>
      </c>
      <c r="AN10" s="14">
        <v>3.0887802717989001E-2</v>
      </c>
      <c r="AO10" s="14">
        <v>5.5972732206032001E-2</v>
      </c>
      <c r="AP10" s="14">
        <v>2.10764159544224E-2</v>
      </c>
      <c r="AQ10" s="14">
        <v>1.49700070592193E-2</v>
      </c>
      <c r="AR10" s="14"/>
      <c r="AS10" s="14">
        <v>0.110811299229942</v>
      </c>
      <c r="AT10" s="14">
        <v>0.112485532163225</v>
      </c>
      <c r="AU10" s="14">
        <v>0.12433669671570501</v>
      </c>
      <c r="AV10" s="14">
        <v>0.13279517635715399</v>
      </c>
      <c r="AW10" s="14">
        <v>0.227148007043769</v>
      </c>
      <c r="AX10" s="14"/>
      <c r="AY10" s="14">
        <v>0.143924893322318</v>
      </c>
      <c r="AZ10" s="14">
        <v>0.12453673300278301</v>
      </c>
      <c r="BA10" s="14">
        <v>9.6006655576983499E-2</v>
      </c>
      <c r="BB10" s="14">
        <v>0.122064739340044</v>
      </c>
      <c r="BC10" s="14">
        <v>0.114422301215386</v>
      </c>
      <c r="BD10" s="14">
        <v>9.7142281519096998E-2</v>
      </c>
      <c r="BE10" s="14">
        <v>9.9517673623035693E-2</v>
      </c>
      <c r="BF10" s="14">
        <v>0.114653353303819</v>
      </c>
      <c r="BG10" s="14">
        <v>0.169428251170928</v>
      </c>
      <c r="BH10" s="14">
        <v>0.12893861251439101</v>
      </c>
      <c r="BI10" s="14">
        <v>0.13505705194895001</v>
      </c>
      <c r="BJ10" s="14">
        <v>0.12138144348456199</v>
      </c>
      <c r="BK10" s="14">
        <v>0.17035984008427901</v>
      </c>
      <c r="BL10" s="14">
        <v>0.242311414711601</v>
      </c>
      <c r="BM10" s="14">
        <v>9.6220864915386006E-2</v>
      </c>
      <c r="BN10" s="14">
        <v>0.14965937909365201</v>
      </c>
      <c r="BO10" s="14"/>
      <c r="BP10" s="14">
        <v>0.11423891461748201</v>
      </c>
      <c r="BQ10" s="14">
        <v>0.12380936784103699</v>
      </c>
      <c r="BR10" s="14">
        <v>9.8521633653503707E-2</v>
      </c>
      <c r="BS10" s="14">
        <v>0.14043172282725999</v>
      </c>
      <c r="BT10" s="14">
        <v>0.11581017128568299</v>
      </c>
      <c r="BU10" s="14">
        <v>0.15531559409894</v>
      </c>
      <c r="BV10" s="14"/>
      <c r="BW10" s="14">
        <v>0.13873495680742201</v>
      </c>
      <c r="BX10" s="14">
        <v>0.14650972171160001</v>
      </c>
      <c r="BY10" s="14">
        <v>6.5708894917266905E-2</v>
      </c>
      <c r="BZ10" s="14">
        <v>7.8033414247294805E-2</v>
      </c>
      <c r="CA10" s="14">
        <v>0.114475984634689</v>
      </c>
      <c r="CB10" s="14">
        <v>0.10162112012635501</v>
      </c>
      <c r="CC10" s="14"/>
      <c r="CD10" s="14">
        <v>0.112176875804404</v>
      </c>
      <c r="CE10" s="14">
        <v>0.12702258972133201</v>
      </c>
      <c r="CF10" s="14">
        <v>8.0404196214185694E-2</v>
      </c>
      <c r="CG10" s="14">
        <v>0.161394598719795</v>
      </c>
      <c r="CH10" s="14"/>
      <c r="CI10" s="14">
        <v>0.132101696932898</v>
      </c>
      <c r="CJ10" s="14">
        <v>0.11939836177011701</v>
      </c>
      <c r="CK10" s="14">
        <v>0.12679448140512201</v>
      </c>
      <c r="CL10" s="14">
        <v>6.8559014224825104E-2</v>
      </c>
      <c r="CM10" s="14"/>
      <c r="CN10" s="14">
        <v>0.15641750378031499</v>
      </c>
      <c r="CO10" s="14">
        <v>0.11882120184511399</v>
      </c>
      <c r="CP10" s="14"/>
      <c r="CQ10" s="14">
        <v>0.120863329224039</v>
      </c>
      <c r="CR10" s="14">
        <v>0.12564131717339799</v>
      </c>
    </row>
    <row r="11" spans="2:96" x14ac:dyDescent="0.3">
      <c r="B11" s="15" t="s">
        <v>44</v>
      </c>
      <c r="C11" s="14">
        <v>5.7719478386224703E-2</v>
      </c>
      <c r="D11" s="14">
        <v>6.0404995461442797E-2</v>
      </c>
      <c r="E11" s="14">
        <v>5.52635829719424E-2</v>
      </c>
      <c r="F11" s="14"/>
      <c r="G11" s="14">
        <v>5.0702048887979703E-2</v>
      </c>
      <c r="H11" s="14">
        <v>6.6298079375657695E-2</v>
      </c>
      <c r="I11" s="14">
        <v>4.8582454823579403E-2</v>
      </c>
      <c r="J11" s="14">
        <v>6.3677372995488604E-2</v>
      </c>
      <c r="K11" s="14">
        <v>3.6916286621058302E-2</v>
      </c>
      <c r="L11" s="14">
        <v>7.1943208111457296E-2</v>
      </c>
      <c r="M11" s="14"/>
      <c r="N11" s="14">
        <v>6.0615014585732999E-2</v>
      </c>
      <c r="O11" s="14">
        <v>6.1349350933209403E-2</v>
      </c>
      <c r="P11" s="14">
        <v>5.5010363148088402E-2</v>
      </c>
      <c r="Q11" s="14">
        <v>5.3901526213759099E-2</v>
      </c>
      <c r="R11" s="14"/>
      <c r="S11" s="14">
        <v>6.2915941205129805E-2</v>
      </c>
      <c r="T11" s="14">
        <v>8.3544332466927704E-2</v>
      </c>
      <c r="U11" s="14">
        <v>5.5584335505765199E-2</v>
      </c>
      <c r="V11" s="14">
        <v>7.6111873273175604E-2</v>
      </c>
      <c r="W11" s="14">
        <v>4.7386381276708703E-2</v>
      </c>
      <c r="X11" s="14">
        <v>6.19387120791412E-2</v>
      </c>
      <c r="Y11" s="14">
        <v>3.8481497667067897E-2</v>
      </c>
      <c r="Z11" s="14">
        <v>4.6456908371755701E-2</v>
      </c>
      <c r="AA11" s="14">
        <v>4.9959596170631601E-2</v>
      </c>
      <c r="AB11" s="14">
        <v>6.2551279198113693E-2</v>
      </c>
      <c r="AC11" s="14">
        <v>2.1604912373711101E-2</v>
      </c>
      <c r="AD11" s="14">
        <v>2.4192087382501198E-2</v>
      </c>
      <c r="AE11" s="14"/>
      <c r="AF11" s="14">
        <v>3.0728130841320801E-2</v>
      </c>
      <c r="AG11" s="14">
        <v>4.0194988415685501E-2</v>
      </c>
      <c r="AH11" s="14">
        <v>0.31263109736314698</v>
      </c>
      <c r="AI11" s="14">
        <v>2.6929274233249E-2</v>
      </c>
      <c r="AJ11" s="14">
        <v>2.7820255136246998E-2</v>
      </c>
      <c r="AK11" s="14"/>
      <c r="AL11" s="14">
        <v>2.3474056622432501E-2</v>
      </c>
      <c r="AM11" s="14">
        <v>4.3088057291379003E-2</v>
      </c>
      <c r="AN11" s="14">
        <v>0.38418568778387702</v>
      </c>
      <c r="AO11" s="14">
        <v>1.8908874152447699E-2</v>
      </c>
      <c r="AP11" s="14">
        <v>7.5313683618146096E-3</v>
      </c>
      <c r="AQ11" s="14">
        <v>0</v>
      </c>
      <c r="AR11" s="14"/>
      <c r="AS11" s="14">
        <v>3.8867918190438597E-2</v>
      </c>
      <c r="AT11" s="14">
        <v>4.5387155918639503E-2</v>
      </c>
      <c r="AU11" s="14">
        <v>7.3800750067332596E-2</v>
      </c>
      <c r="AV11" s="14">
        <v>8.6390572053807596E-2</v>
      </c>
      <c r="AW11" s="14">
        <v>0.105707147696774</v>
      </c>
      <c r="AX11" s="14"/>
      <c r="AY11" s="14">
        <v>0.110300133706337</v>
      </c>
      <c r="AZ11" s="14">
        <v>4.9698096857094198E-2</v>
      </c>
      <c r="BA11" s="14">
        <v>3.8495222098467001E-2</v>
      </c>
      <c r="BB11" s="14">
        <v>6.5747466809183003E-2</v>
      </c>
      <c r="BC11" s="14">
        <v>0.105603762327661</v>
      </c>
      <c r="BD11" s="14">
        <v>6.4074801909220394E-2</v>
      </c>
      <c r="BE11" s="14">
        <v>5.6020397263647999E-2</v>
      </c>
      <c r="BF11" s="14">
        <v>3.1712455993176597E-2</v>
      </c>
      <c r="BG11" s="14">
        <v>4.0843069913884998E-2</v>
      </c>
      <c r="BH11" s="14">
        <v>6.3099283845452006E-2</v>
      </c>
      <c r="BI11" s="14">
        <v>5.5683880767889403E-2</v>
      </c>
      <c r="BJ11" s="14">
        <v>8.1342584175945698E-2</v>
      </c>
      <c r="BK11" s="14">
        <v>3.76736301906965E-2</v>
      </c>
      <c r="BL11" s="14">
        <v>1.9970122487585399E-2</v>
      </c>
      <c r="BM11" s="14">
        <v>3.7843562043539697E-2</v>
      </c>
      <c r="BN11" s="14">
        <v>7.3258115108458199E-2</v>
      </c>
      <c r="BO11" s="14"/>
      <c r="BP11" s="14">
        <v>6.0242849432495998E-2</v>
      </c>
      <c r="BQ11" s="14">
        <v>5.7496393179227799E-2</v>
      </c>
      <c r="BR11" s="14">
        <v>6.1362421098170798E-2</v>
      </c>
      <c r="BS11" s="14">
        <v>5.2579849606734098E-2</v>
      </c>
      <c r="BT11" s="14">
        <v>6.5940000708912899E-2</v>
      </c>
      <c r="BU11" s="14">
        <v>3.8685899352309601E-2</v>
      </c>
      <c r="BV11" s="14"/>
      <c r="BW11" s="14">
        <v>5.8225012626884003E-2</v>
      </c>
      <c r="BX11" s="14">
        <v>5.11883135705722E-2</v>
      </c>
      <c r="BY11" s="14">
        <v>4.58782414343002E-2</v>
      </c>
      <c r="BZ11" s="14">
        <v>5.7188471849428303E-2</v>
      </c>
      <c r="CA11" s="14">
        <v>7.3587516280454804E-2</v>
      </c>
      <c r="CB11" s="14">
        <v>2.9931948713550701E-2</v>
      </c>
      <c r="CC11" s="14"/>
      <c r="CD11" s="14">
        <v>5.2798290197437397E-2</v>
      </c>
      <c r="CE11" s="14">
        <v>7.4707440600756597E-2</v>
      </c>
      <c r="CF11" s="14">
        <v>7.4595321692812896E-2</v>
      </c>
      <c r="CG11" s="14">
        <v>5.2420889000750898E-2</v>
      </c>
      <c r="CH11" s="14"/>
      <c r="CI11" s="14">
        <v>5.4957243731664301E-2</v>
      </c>
      <c r="CJ11" s="14">
        <v>7.6054940104271399E-2</v>
      </c>
      <c r="CK11" s="14">
        <v>5.51063581992925E-2</v>
      </c>
      <c r="CL11" s="14">
        <v>2.9898354595659302E-2</v>
      </c>
      <c r="CM11" s="14"/>
      <c r="CN11" s="14">
        <v>8.2360596148362802E-2</v>
      </c>
      <c r="CO11" s="14">
        <v>5.42139273745251E-2</v>
      </c>
      <c r="CP11" s="14"/>
      <c r="CQ11" s="14">
        <v>7.8073781410627693E-2</v>
      </c>
      <c r="CR11" s="14">
        <v>5.4069068637244699E-2</v>
      </c>
    </row>
    <row r="12" spans="2:96" x14ac:dyDescent="0.3">
      <c r="B12" s="15" t="s">
        <v>49</v>
      </c>
      <c r="C12" s="14">
        <v>0.16983445916703099</v>
      </c>
      <c r="D12" s="14">
        <v>0.148263189853369</v>
      </c>
      <c r="E12" s="14">
        <v>0.19055167922461699</v>
      </c>
      <c r="F12" s="14"/>
      <c r="G12" s="14">
        <v>0.25530251133016502</v>
      </c>
      <c r="H12" s="14">
        <v>0.13554923103118999</v>
      </c>
      <c r="I12" s="14">
        <v>0.199614319309803</v>
      </c>
      <c r="J12" s="14">
        <v>0.15965541160323499</v>
      </c>
      <c r="K12" s="14">
        <v>0.14417184661503099</v>
      </c>
      <c r="L12" s="14">
        <v>0.14250339572571999</v>
      </c>
      <c r="M12" s="14"/>
      <c r="N12" s="14">
        <v>0.18186783256681499</v>
      </c>
      <c r="O12" s="14">
        <v>0.157173426705291</v>
      </c>
      <c r="P12" s="14">
        <v>0.14735697246658899</v>
      </c>
      <c r="Q12" s="14">
        <v>0.189599821000761</v>
      </c>
      <c r="R12" s="14"/>
      <c r="S12" s="14">
        <v>0.14436300953402401</v>
      </c>
      <c r="T12" s="14">
        <v>0.14622460757601499</v>
      </c>
      <c r="U12" s="14">
        <v>0.20842519889099601</v>
      </c>
      <c r="V12" s="14">
        <v>0.175890996994161</v>
      </c>
      <c r="W12" s="14">
        <v>0.202505962802251</v>
      </c>
      <c r="X12" s="14">
        <v>0.142876847422267</v>
      </c>
      <c r="Y12" s="14">
        <v>0.21328261918282301</v>
      </c>
      <c r="Z12" s="14">
        <v>0.12932654344406</v>
      </c>
      <c r="AA12" s="14">
        <v>0.18719181248560701</v>
      </c>
      <c r="AB12" s="14">
        <v>0.163280678169753</v>
      </c>
      <c r="AC12" s="14">
        <v>0.12796314299616801</v>
      </c>
      <c r="AD12" s="14">
        <v>0.238742727351339</v>
      </c>
      <c r="AE12" s="14"/>
      <c r="AF12" s="14">
        <v>8.8711573664419494E-2</v>
      </c>
      <c r="AG12" s="14">
        <v>0.159502683816624</v>
      </c>
      <c r="AH12" s="14">
        <v>0.18831559258335401</v>
      </c>
      <c r="AI12" s="14">
        <v>9.0242988407353994E-2</v>
      </c>
      <c r="AJ12" s="14">
        <v>0.63653273857027504</v>
      </c>
      <c r="AK12" s="14"/>
      <c r="AL12" s="14">
        <v>0.119828120174966</v>
      </c>
      <c r="AM12" s="14">
        <v>0.106813284281737</v>
      </c>
      <c r="AN12" s="14">
        <v>0.22999023230489299</v>
      </c>
      <c r="AO12" s="14">
        <v>0.12771246314106799</v>
      </c>
      <c r="AP12" s="14">
        <v>0.64246495870588705</v>
      </c>
      <c r="AQ12" s="14">
        <v>0.110191625466125</v>
      </c>
      <c r="AR12" s="14"/>
      <c r="AS12" s="14">
        <v>0.13305014878271801</v>
      </c>
      <c r="AT12" s="14">
        <v>0.20850699034530601</v>
      </c>
      <c r="AU12" s="14">
        <v>0.18481096887672299</v>
      </c>
      <c r="AV12" s="14">
        <v>0.165173586622856</v>
      </c>
      <c r="AW12" s="14">
        <v>0.15017213932898801</v>
      </c>
      <c r="AX12" s="14"/>
      <c r="AY12" s="14">
        <v>6.56441315907631E-2</v>
      </c>
      <c r="AZ12" s="14">
        <v>0.14610506754344399</v>
      </c>
      <c r="BA12" s="14">
        <v>0.17520972584253</v>
      </c>
      <c r="BB12" s="14">
        <v>0.12831872334477101</v>
      </c>
      <c r="BC12" s="14">
        <v>0.17538776513693799</v>
      </c>
      <c r="BD12" s="14">
        <v>0.17681067424068</v>
      </c>
      <c r="BE12" s="14">
        <v>0.143742309216016</v>
      </c>
      <c r="BF12" s="14">
        <v>0.23712609853073499</v>
      </c>
      <c r="BG12" s="14">
        <v>0.20807715594836301</v>
      </c>
      <c r="BH12" s="14">
        <v>0.203719113736062</v>
      </c>
      <c r="BI12" s="14">
        <v>0.12679078221319701</v>
      </c>
      <c r="BJ12" s="14">
        <v>0.173535426794409</v>
      </c>
      <c r="BK12" s="14">
        <v>0.233227078261767</v>
      </c>
      <c r="BL12" s="14">
        <v>0.21432983476436299</v>
      </c>
      <c r="BM12" s="14">
        <v>0.21744687516519201</v>
      </c>
      <c r="BN12" s="14">
        <v>0.109368752987858</v>
      </c>
      <c r="BO12" s="14"/>
      <c r="BP12" s="14">
        <v>0.13158398679887701</v>
      </c>
      <c r="BQ12" s="14">
        <v>0.20351898323513701</v>
      </c>
      <c r="BR12" s="14">
        <v>0.16878622461410001</v>
      </c>
      <c r="BS12" s="14">
        <v>0.184849432838258</v>
      </c>
      <c r="BT12" s="14">
        <v>0.15539813924138701</v>
      </c>
      <c r="BU12" s="14">
        <v>0.14439384155597701</v>
      </c>
      <c r="BV12" s="14"/>
      <c r="BW12" s="14">
        <v>0.15624472460713401</v>
      </c>
      <c r="BX12" s="14">
        <v>0.19488379450247401</v>
      </c>
      <c r="BY12" s="14">
        <v>0.16309923457069</v>
      </c>
      <c r="BZ12" s="14">
        <v>0.137323393631473</v>
      </c>
      <c r="CA12" s="14">
        <v>0.159590789269973</v>
      </c>
      <c r="CB12" s="14">
        <v>0.284344754282635</v>
      </c>
      <c r="CC12" s="14"/>
      <c r="CD12" s="14">
        <v>0.18947937635353801</v>
      </c>
      <c r="CE12" s="14">
        <v>0.19396527115331699</v>
      </c>
      <c r="CF12" s="14">
        <v>0.14035734268849101</v>
      </c>
      <c r="CG12" s="14">
        <v>0.16858349307978299</v>
      </c>
      <c r="CH12" s="14"/>
      <c r="CI12" s="14">
        <v>0.201961663065303</v>
      </c>
      <c r="CJ12" s="14">
        <v>0.180251482620053</v>
      </c>
      <c r="CK12" s="14">
        <v>0.16171485459947599</v>
      </c>
      <c r="CL12" s="14">
        <v>0.119762939448512</v>
      </c>
      <c r="CM12" s="14"/>
      <c r="CN12" s="14">
        <v>0.13295695449339001</v>
      </c>
      <c r="CO12" s="14">
        <v>0.174648557582057</v>
      </c>
      <c r="CP12" s="14"/>
      <c r="CQ12" s="14">
        <v>0.15144085981257199</v>
      </c>
      <c r="CR12" s="14">
        <v>0.172820746637526</v>
      </c>
    </row>
    <row r="13" spans="2:96" x14ac:dyDescent="0.3">
      <c r="B13" s="15" t="s">
        <v>45</v>
      </c>
      <c r="C13" s="14">
        <v>0.10802474357071599</v>
      </c>
      <c r="D13" s="14">
        <v>0.13571079133379099</v>
      </c>
      <c r="E13" s="14">
        <v>8.1262753290763004E-2</v>
      </c>
      <c r="F13" s="14"/>
      <c r="G13" s="14">
        <v>7.6448309463018005E-2</v>
      </c>
      <c r="H13" s="14">
        <v>0.103816166520841</v>
      </c>
      <c r="I13" s="14">
        <v>0.117200768153762</v>
      </c>
      <c r="J13" s="14">
        <v>0.119735676292198</v>
      </c>
      <c r="K13" s="14">
        <v>0.15797146841853299</v>
      </c>
      <c r="L13" s="14">
        <v>8.1823084559124806E-2</v>
      </c>
      <c r="M13" s="14"/>
      <c r="N13" s="14">
        <v>6.3298506228243706E-2</v>
      </c>
      <c r="O13" s="14">
        <v>8.2997129518596099E-2</v>
      </c>
      <c r="P13" s="14">
        <v>0.18922305136714901</v>
      </c>
      <c r="Q13" s="14">
        <v>0.112160154022169</v>
      </c>
      <c r="R13" s="14"/>
      <c r="S13" s="14">
        <v>7.36378619248865E-2</v>
      </c>
      <c r="T13" s="14">
        <v>0.12706581251509799</v>
      </c>
      <c r="U13" s="14">
        <v>9.9516518387127995E-2</v>
      </c>
      <c r="V13" s="14">
        <v>0.13640755133138699</v>
      </c>
      <c r="W13" s="14">
        <v>9.6534258283247298E-2</v>
      </c>
      <c r="X13" s="14">
        <v>0.13696654350464299</v>
      </c>
      <c r="Y13" s="14">
        <v>8.8534529360608696E-2</v>
      </c>
      <c r="Z13" s="14">
        <v>0.11689793696643801</v>
      </c>
      <c r="AA13" s="14">
        <v>0.114417114888132</v>
      </c>
      <c r="AB13" s="14">
        <v>0.111715856926169</v>
      </c>
      <c r="AC13" s="14">
        <v>0.125795465350412</v>
      </c>
      <c r="AD13" s="14">
        <v>3.9766604543907E-2</v>
      </c>
      <c r="AE13" s="14"/>
      <c r="AF13" s="14">
        <v>8.0313020081911199E-2</v>
      </c>
      <c r="AG13" s="14">
        <v>4.4388708495058E-2</v>
      </c>
      <c r="AH13" s="14">
        <v>3.29987922644625E-2</v>
      </c>
      <c r="AI13" s="14">
        <v>0.48794406390571599</v>
      </c>
      <c r="AJ13" s="14">
        <v>8.8605094642779693E-3</v>
      </c>
      <c r="AK13" s="14"/>
      <c r="AL13" s="14">
        <v>1.1552283418235901E-2</v>
      </c>
      <c r="AM13" s="14">
        <v>1.41196678252558E-2</v>
      </c>
      <c r="AN13" s="14">
        <v>9.5500725653520392E-3</v>
      </c>
      <c r="AO13" s="14">
        <v>0.45591096823770599</v>
      </c>
      <c r="AP13" s="14">
        <v>3.21334478821729E-2</v>
      </c>
      <c r="AQ13" s="14">
        <v>0</v>
      </c>
      <c r="AR13" s="14"/>
      <c r="AS13" s="14">
        <v>0.16686033715743301</v>
      </c>
      <c r="AT13" s="14">
        <v>0.11100211070043101</v>
      </c>
      <c r="AU13" s="14">
        <v>6.2653905954154404E-2</v>
      </c>
      <c r="AV13" s="14">
        <v>9.4220060784322004E-2</v>
      </c>
      <c r="AW13" s="14">
        <v>5.2793140331703001E-2</v>
      </c>
      <c r="AX13" s="14"/>
      <c r="AY13" s="14">
        <v>6.4890754871020195E-2</v>
      </c>
      <c r="AZ13" s="14">
        <v>0.11568835908606601</v>
      </c>
      <c r="BA13" s="14">
        <v>0.13612272604748499</v>
      </c>
      <c r="BB13" s="14">
        <v>8.8423459774927202E-2</v>
      </c>
      <c r="BC13" s="14">
        <v>0.12794943707220699</v>
      </c>
      <c r="BD13" s="14">
        <v>8.9024657486692901E-2</v>
      </c>
      <c r="BE13" s="14">
        <v>9.8202022277592102E-2</v>
      </c>
      <c r="BF13" s="14">
        <v>0.12636807175118001</v>
      </c>
      <c r="BG13" s="14">
        <v>0.137189025376069</v>
      </c>
      <c r="BH13" s="14">
        <v>0.12413489663209901</v>
      </c>
      <c r="BI13" s="14">
        <v>0.128328437126246</v>
      </c>
      <c r="BJ13" s="14">
        <v>9.6815685332932902E-2</v>
      </c>
      <c r="BK13" s="14">
        <v>5.1290654178673303E-2</v>
      </c>
      <c r="BL13" s="14">
        <v>9.8044234627844007E-2</v>
      </c>
      <c r="BM13" s="14">
        <v>0.14377745626567501</v>
      </c>
      <c r="BN13" s="14">
        <v>7.6641107395726493E-2</v>
      </c>
      <c r="BO13" s="14"/>
      <c r="BP13" s="14">
        <v>9.8287966984901401E-2</v>
      </c>
      <c r="BQ13" s="14">
        <v>0.106312716693425</v>
      </c>
      <c r="BR13" s="14">
        <v>0.13975977774846399</v>
      </c>
      <c r="BS13" s="14">
        <v>0.107053047253068</v>
      </c>
      <c r="BT13" s="14">
        <v>9.3548857511140407E-2</v>
      </c>
      <c r="BU13" s="14">
        <v>0.11259337838736901</v>
      </c>
      <c r="BV13" s="14"/>
      <c r="BW13" s="14">
        <v>9.7077089315988893E-2</v>
      </c>
      <c r="BX13" s="14">
        <v>0.11915171094587899</v>
      </c>
      <c r="BY13" s="14">
        <v>0.173908036177602</v>
      </c>
      <c r="BZ13" s="14">
        <v>0.135658845371222</v>
      </c>
      <c r="CA13" s="14">
        <v>8.4911272420417294E-2</v>
      </c>
      <c r="CB13" s="14">
        <v>7.7475176834619505E-2</v>
      </c>
      <c r="CC13" s="14"/>
      <c r="CD13" s="14">
        <v>8.6322461770736797E-2</v>
      </c>
      <c r="CE13" s="14">
        <v>0.116003309519137</v>
      </c>
      <c r="CF13" s="14">
        <v>0.15457862616703399</v>
      </c>
      <c r="CG13" s="14">
        <v>0.103705624713848</v>
      </c>
      <c r="CH13" s="14"/>
      <c r="CI13" s="14">
        <v>0.116371014711167</v>
      </c>
      <c r="CJ13" s="14">
        <v>0.11639309638880201</v>
      </c>
      <c r="CK13" s="14">
        <v>0.10807726331846999</v>
      </c>
      <c r="CL13" s="14">
        <v>5.8422797996777701E-2</v>
      </c>
      <c r="CM13" s="14"/>
      <c r="CN13" s="14">
        <v>0.14331118601359999</v>
      </c>
      <c r="CO13" s="14">
        <v>0.103941554889022</v>
      </c>
      <c r="CP13" s="14"/>
      <c r="CQ13" s="14">
        <v>0.141816534498998</v>
      </c>
      <c r="CR13" s="14">
        <v>0.10068499433037301</v>
      </c>
    </row>
    <row r="14" spans="2:96" x14ac:dyDescent="0.3">
      <c r="B14" s="15" t="s">
        <v>216</v>
      </c>
      <c r="C14" s="14">
        <v>1.38666856798232E-2</v>
      </c>
      <c r="D14" s="14">
        <v>1.7709856938408E-2</v>
      </c>
      <c r="E14" s="14">
        <v>1.0148441125760001E-2</v>
      </c>
      <c r="F14" s="14"/>
      <c r="G14" s="14">
        <v>1.8263155444315098E-2</v>
      </c>
      <c r="H14" s="14">
        <v>1.18285252227287E-2</v>
      </c>
      <c r="I14" s="14">
        <v>2.0860713878953101E-2</v>
      </c>
      <c r="J14" s="14">
        <v>1.4588237392115301E-2</v>
      </c>
      <c r="K14" s="14">
        <v>6.71913573816836E-3</v>
      </c>
      <c r="L14" s="14">
        <v>1.11430992034305E-2</v>
      </c>
      <c r="M14" s="14"/>
      <c r="N14" s="14">
        <v>1.25517251240547E-2</v>
      </c>
      <c r="O14" s="14">
        <v>1.29928515304814E-2</v>
      </c>
      <c r="P14" s="14">
        <v>2.3715725952715899E-2</v>
      </c>
      <c r="Q14" s="14">
        <v>7.7042048157017302E-3</v>
      </c>
      <c r="R14" s="14"/>
      <c r="S14" s="14">
        <v>3.4014649969111E-3</v>
      </c>
      <c r="T14" s="14">
        <v>1.50872872032492E-2</v>
      </c>
      <c r="U14" s="14">
        <v>1.1177030324717599E-2</v>
      </c>
      <c r="V14" s="14">
        <v>0</v>
      </c>
      <c r="W14" s="14">
        <v>2.3973455828664201E-2</v>
      </c>
      <c r="X14" s="14">
        <v>0</v>
      </c>
      <c r="Y14" s="14">
        <v>1.58829173636694E-2</v>
      </c>
      <c r="Z14" s="14">
        <v>0</v>
      </c>
      <c r="AA14" s="14">
        <v>4.5676122388691003E-3</v>
      </c>
      <c r="AB14" s="14">
        <v>7.8702873361942399E-2</v>
      </c>
      <c r="AC14" s="14">
        <v>0</v>
      </c>
      <c r="AD14" s="14">
        <v>0</v>
      </c>
      <c r="AE14" s="14"/>
      <c r="AF14" s="14">
        <v>4.9967251892100101E-3</v>
      </c>
      <c r="AG14" s="14">
        <v>7.1475923667846802E-3</v>
      </c>
      <c r="AH14" s="14">
        <v>5.8655763578051101E-3</v>
      </c>
      <c r="AI14" s="14">
        <v>3.7811080788547301E-3</v>
      </c>
      <c r="AJ14" s="14">
        <v>2.9724802345935001E-2</v>
      </c>
      <c r="AK14" s="14"/>
      <c r="AL14" s="14">
        <v>2.21440377804508E-3</v>
      </c>
      <c r="AM14" s="14">
        <v>2.4976490505631802E-3</v>
      </c>
      <c r="AN14" s="14">
        <v>1.5441840715968999E-2</v>
      </c>
      <c r="AO14" s="14">
        <v>8.69420618559524E-3</v>
      </c>
      <c r="AP14" s="14">
        <v>2.5125142840273899E-2</v>
      </c>
      <c r="AQ14" s="14">
        <v>0</v>
      </c>
      <c r="AR14" s="14"/>
      <c r="AS14" s="14">
        <v>1.22263767195014E-2</v>
      </c>
      <c r="AT14" s="14">
        <v>2.0274608167279499E-2</v>
      </c>
      <c r="AU14" s="14">
        <v>1.78729000288405E-2</v>
      </c>
      <c r="AV14" s="14">
        <v>3.3262877236610601E-3</v>
      </c>
      <c r="AW14" s="14">
        <v>2.5367572812828799E-2</v>
      </c>
      <c r="AX14" s="14"/>
      <c r="AY14" s="14">
        <v>0</v>
      </c>
      <c r="AZ14" s="14">
        <v>2.6304896395177101E-2</v>
      </c>
      <c r="BA14" s="14">
        <v>2.1381556528056001E-2</v>
      </c>
      <c r="BB14" s="14">
        <v>0</v>
      </c>
      <c r="BC14" s="14">
        <v>5.9235162824199401E-3</v>
      </c>
      <c r="BD14" s="14">
        <v>7.73212851298189E-3</v>
      </c>
      <c r="BE14" s="14">
        <v>2.8439150618810201E-2</v>
      </c>
      <c r="BF14" s="14">
        <v>1.9991798163651001E-2</v>
      </c>
      <c r="BG14" s="14">
        <v>1.5422451892307501E-2</v>
      </c>
      <c r="BH14" s="14">
        <v>9.0475863653312304E-3</v>
      </c>
      <c r="BI14" s="14">
        <v>1.74263399536447E-2</v>
      </c>
      <c r="BJ14" s="14">
        <v>2.1809143465451299E-2</v>
      </c>
      <c r="BK14" s="14">
        <v>0</v>
      </c>
      <c r="BL14" s="14">
        <v>0</v>
      </c>
      <c r="BM14" s="14">
        <v>0</v>
      </c>
      <c r="BN14" s="14">
        <v>9.3803530650216904E-3</v>
      </c>
      <c r="BO14" s="14"/>
      <c r="BP14" s="14">
        <v>1.5603636574397299E-2</v>
      </c>
      <c r="BQ14" s="14">
        <v>1.2299561620738199E-2</v>
      </c>
      <c r="BR14" s="14">
        <v>6.9785589153507502E-3</v>
      </c>
      <c r="BS14" s="14">
        <v>1.36110319659116E-2</v>
      </c>
      <c r="BT14" s="14">
        <v>9.2391335677987508E-3</v>
      </c>
      <c r="BU14" s="14">
        <v>4.54848147257534E-2</v>
      </c>
      <c r="BV14" s="14"/>
      <c r="BW14" s="14">
        <v>9.98910048238651E-3</v>
      </c>
      <c r="BX14" s="14">
        <v>9.6886984153934392E-3</v>
      </c>
      <c r="BY14" s="14">
        <v>1.3470934506736001E-2</v>
      </c>
      <c r="BZ14" s="14">
        <v>3.1581835301947699E-2</v>
      </c>
      <c r="CA14" s="14">
        <v>1.77104355758783E-2</v>
      </c>
      <c r="CB14" s="14">
        <v>0</v>
      </c>
      <c r="CC14" s="14"/>
      <c r="CD14" s="14">
        <v>2.3678155707555399E-2</v>
      </c>
      <c r="CE14" s="14">
        <v>1.3535072619718201E-2</v>
      </c>
      <c r="CF14" s="14">
        <v>1.30030276976561E-2</v>
      </c>
      <c r="CG14" s="14">
        <v>3.5414330328424701E-3</v>
      </c>
      <c r="CH14" s="14"/>
      <c r="CI14" s="14">
        <v>5.7912763921875304E-3</v>
      </c>
      <c r="CJ14" s="14">
        <v>1.2116897650774601E-2</v>
      </c>
      <c r="CK14" s="14">
        <v>1.5458190693890201E-2</v>
      </c>
      <c r="CL14" s="14">
        <v>2.7595450272782599E-2</v>
      </c>
      <c r="CM14" s="14"/>
      <c r="CN14" s="14">
        <v>2.8638623659567802E-2</v>
      </c>
      <c r="CO14" s="14">
        <v>1.1505045676905501E-2</v>
      </c>
      <c r="CP14" s="14"/>
      <c r="CQ14" s="14">
        <v>1.56011185991337E-2</v>
      </c>
      <c r="CR14" s="14">
        <v>1.3168360782041101E-2</v>
      </c>
    </row>
    <row r="15" spans="2:96" x14ac:dyDescent="0.3">
      <c r="B15" s="15" t="s">
        <v>217</v>
      </c>
      <c r="C15" s="14">
        <v>0.16138926719400701</v>
      </c>
      <c r="D15" s="14">
        <v>0.15588481154868999</v>
      </c>
      <c r="E15" s="14">
        <v>0.167251889669881</v>
      </c>
      <c r="F15" s="14"/>
      <c r="G15" s="14">
        <v>8.2163738075114401E-2</v>
      </c>
      <c r="H15" s="14">
        <v>9.0918680419202202E-2</v>
      </c>
      <c r="I15" s="14">
        <v>0.132987869072309</v>
      </c>
      <c r="J15" s="14">
        <v>0.18508354913703701</v>
      </c>
      <c r="K15" s="14">
        <v>0.212485358110823</v>
      </c>
      <c r="L15" s="14">
        <v>0.24075419955010999</v>
      </c>
      <c r="M15" s="14"/>
      <c r="N15" s="14">
        <v>0.13840569072088399</v>
      </c>
      <c r="O15" s="14">
        <v>0.17796355193301699</v>
      </c>
      <c r="P15" s="14">
        <v>0.14387062906558901</v>
      </c>
      <c r="Q15" s="14">
        <v>0.184479690941662</v>
      </c>
      <c r="R15" s="14"/>
      <c r="S15" s="14">
        <v>0.129012531978803</v>
      </c>
      <c r="T15" s="14">
        <v>0.15157849921908501</v>
      </c>
      <c r="U15" s="14">
        <v>0.13192164184251201</v>
      </c>
      <c r="V15" s="14">
        <v>0.153769788675584</v>
      </c>
      <c r="W15" s="14">
        <v>0.12202736741008099</v>
      </c>
      <c r="X15" s="14">
        <v>0.176468730724437</v>
      </c>
      <c r="Y15" s="14">
        <v>0.132875270917307</v>
      </c>
      <c r="Z15" s="14">
        <v>0.209991237145703</v>
      </c>
      <c r="AA15" s="14">
        <v>0.13406850424744199</v>
      </c>
      <c r="AB15" s="14">
        <v>0.209385062316473</v>
      </c>
      <c r="AC15" s="14">
        <v>0.28484432399371601</v>
      </c>
      <c r="AD15" s="14">
        <v>0.265106156884864</v>
      </c>
      <c r="AE15" s="14"/>
      <c r="AF15" s="14">
        <v>0.160263246811049</v>
      </c>
      <c r="AG15" s="14">
        <v>0.114583936541721</v>
      </c>
      <c r="AH15" s="14">
        <v>0.141839369613151</v>
      </c>
      <c r="AI15" s="14">
        <v>0.15254047770937201</v>
      </c>
      <c r="AJ15" s="14">
        <v>0.104718546934346</v>
      </c>
      <c r="AK15" s="14"/>
      <c r="AL15" s="14">
        <v>7.1394577321490696E-2</v>
      </c>
      <c r="AM15" s="14">
        <v>0.13483982767034999</v>
      </c>
      <c r="AN15" s="14">
        <v>0.111035956474914</v>
      </c>
      <c r="AO15" s="14">
        <v>0.15925013474253699</v>
      </c>
      <c r="AP15" s="14">
        <v>7.3159406926055506E-2</v>
      </c>
      <c r="AQ15" s="14">
        <v>0.33145703084817402</v>
      </c>
      <c r="AR15" s="14"/>
      <c r="AS15" s="14">
        <v>0.20630339325765401</v>
      </c>
      <c r="AT15" s="14">
        <v>0.15793501007993499</v>
      </c>
      <c r="AU15" s="14">
        <v>0.14242402534732099</v>
      </c>
      <c r="AV15" s="14">
        <v>9.3211899700186202E-2</v>
      </c>
      <c r="AW15" s="14">
        <v>0.117770661533711</v>
      </c>
      <c r="AX15" s="14"/>
      <c r="AY15" s="14">
        <v>6.9370459520003397E-2</v>
      </c>
      <c r="AZ15" s="14">
        <v>0.226443352806391</v>
      </c>
      <c r="BA15" s="14">
        <v>0.19497394049070299</v>
      </c>
      <c r="BB15" s="14">
        <v>0.14963778324030499</v>
      </c>
      <c r="BC15" s="14">
        <v>0.17426705414183699</v>
      </c>
      <c r="BD15" s="14">
        <v>0.22009520525043599</v>
      </c>
      <c r="BE15" s="14">
        <v>0.159976068993962</v>
      </c>
      <c r="BF15" s="14">
        <v>0.15422900019906</v>
      </c>
      <c r="BG15" s="14">
        <v>0.117030560966707</v>
      </c>
      <c r="BH15" s="14">
        <v>0.129615430688403</v>
      </c>
      <c r="BI15" s="14">
        <v>0.153130797470756</v>
      </c>
      <c r="BJ15" s="14">
        <v>0.128053348908962</v>
      </c>
      <c r="BK15" s="14">
        <v>0.117532809402868</v>
      </c>
      <c r="BL15" s="14">
        <v>0.12501906472306601</v>
      </c>
      <c r="BM15" s="14">
        <v>0.179122851935241</v>
      </c>
      <c r="BN15" s="14">
        <v>0.10272313363530799</v>
      </c>
      <c r="BO15" s="14"/>
      <c r="BP15" s="14">
        <v>0.11941905939450501</v>
      </c>
      <c r="BQ15" s="14">
        <v>0.15244725929493499</v>
      </c>
      <c r="BR15" s="14">
        <v>0.16485023342852401</v>
      </c>
      <c r="BS15" s="14">
        <v>0.155569171320556</v>
      </c>
      <c r="BT15" s="14">
        <v>0.24236847238748399</v>
      </c>
      <c r="BU15" s="14">
        <v>0.26208787373888198</v>
      </c>
      <c r="BV15" s="14"/>
      <c r="BW15" s="14">
        <v>0.20115362732296799</v>
      </c>
      <c r="BX15" s="14">
        <v>0.12504830113894699</v>
      </c>
      <c r="BY15" s="14">
        <v>0.15174560206828799</v>
      </c>
      <c r="BZ15" s="14">
        <v>0.17378223397347201</v>
      </c>
      <c r="CA15" s="14">
        <v>0.136363928344858</v>
      </c>
      <c r="CB15" s="14">
        <v>0.115614508604759</v>
      </c>
      <c r="CC15" s="14"/>
      <c r="CD15" s="14">
        <v>0.111899341599517</v>
      </c>
      <c r="CE15" s="14">
        <v>0.105601002505342</v>
      </c>
      <c r="CF15" s="14">
        <v>0.198958344369945</v>
      </c>
      <c r="CG15" s="14">
        <v>0.17833221888343301</v>
      </c>
      <c r="CH15" s="14"/>
      <c r="CI15" s="14">
        <v>0.133675992213973</v>
      </c>
      <c r="CJ15" s="14">
        <v>0.123913232362541</v>
      </c>
      <c r="CK15" s="14">
        <v>0.175444737406871</v>
      </c>
      <c r="CL15" s="14">
        <v>0.23361168886888201</v>
      </c>
      <c r="CM15" s="14"/>
      <c r="CN15" s="14">
        <v>8.0545026393644803E-2</v>
      </c>
      <c r="CO15" s="14">
        <v>0.171574351452767</v>
      </c>
      <c r="CP15" s="14"/>
      <c r="CQ15" s="14">
        <v>0.113887111716461</v>
      </c>
      <c r="CR15" s="14">
        <v>0.169508633711315</v>
      </c>
    </row>
    <row r="16" spans="2:96" x14ac:dyDescent="0.3">
      <c r="B16" s="15" t="s">
        <v>92</v>
      </c>
      <c r="C16" s="20">
        <v>0.174475045344129</v>
      </c>
      <c r="D16" s="20">
        <v>0.14079219272166801</v>
      </c>
      <c r="E16" s="20">
        <v>0.20794015196815399</v>
      </c>
      <c r="F16" s="20"/>
      <c r="G16" s="20">
        <v>0.13255197515456099</v>
      </c>
      <c r="H16" s="20">
        <v>0.15240618366849801</v>
      </c>
      <c r="I16" s="20">
        <v>0.14369045933673399</v>
      </c>
      <c r="J16" s="20">
        <v>0.18508797117227799</v>
      </c>
      <c r="K16" s="20">
        <v>0.19401418695026301</v>
      </c>
      <c r="L16" s="20">
        <v>0.223491277125378</v>
      </c>
      <c r="M16" s="20"/>
      <c r="N16" s="20">
        <v>0.13447376720434601</v>
      </c>
      <c r="O16" s="20">
        <v>0.189190315012741</v>
      </c>
      <c r="P16" s="20">
        <v>0.16407166489376199</v>
      </c>
      <c r="Q16" s="20">
        <v>0.20743829734924199</v>
      </c>
      <c r="R16" s="20"/>
      <c r="S16" s="20">
        <v>0.14653785400637301</v>
      </c>
      <c r="T16" s="20">
        <v>0.20858766185515701</v>
      </c>
      <c r="U16" s="20">
        <v>0.22287666243956</v>
      </c>
      <c r="V16" s="20">
        <v>0.17570970051631901</v>
      </c>
      <c r="W16" s="20">
        <v>0.16819442668923901</v>
      </c>
      <c r="X16" s="20">
        <v>0.177982147791613</v>
      </c>
      <c r="Y16" s="20">
        <v>0.18933856525775</v>
      </c>
      <c r="Z16" s="20">
        <v>0.13066393165781101</v>
      </c>
      <c r="AA16" s="20">
        <v>0.15727693831058301</v>
      </c>
      <c r="AB16" s="20">
        <v>0.14948704286049899</v>
      </c>
      <c r="AC16" s="20">
        <v>0.19113016484429399</v>
      </c>
      <c r="AD16" s="20">
        <v>0.157297510898741</v>
      </c>
      <c r="AE16" s="20"/>
      <c r="AF16" s="20">
        <v>0.15407378511953501</v>
      </c>
      <c r="AG16" s="20">
        <v>0.122555580110332</v>
      </c>
      <c r="AH16" s="20">
        <v>0.15419856153910899</v>
      </c>
      <c r="AI16" s="20">
        <v>0.16720959832083199</v>
      </c>
      <c r="AJ16" s="20">
        <v>0.142825392406599</v>
      </c>
      <c r="AK16" s="20"/>
      <c r="AL16" s="20">
        <v>8.4224907657622E-2</v>
      </c>
      <c r="AM16" s="20">
        <v>0.14715368094230999</v>
      </c>
      <c r="AN16" s="20">
        <v>0.121506496780471</v>
      </c>
      <c r="AO16" s="20">
        <v>0.16723366709378301</v>
      </c>
      <c r="AP16" s="20">
        <v>0.12874365174490801</v>
      </c>
      <c r="AQ16" s="20">
        <v>0.50364559683464505</v>
      </c>
      <c r="AR16" s="20"/>
      <c r="AS16" s="20">
        <v>0.20151570501279101</v>
      </c>
      <c r="AT16" s="20">
        <v>0.172892314307279</v>
      </c>
      <c r="AU16" s="20">
        <v>0.16129730837043299</v>
      </c>
      <c r="AV16" s="20">
        <v>0.106932592701698</v>
      </c>
      <c r="AW16" s="20">
        <v>4.9382681238073302E-2</v>
      </c>
      <c r="AX16" s="20"/>
      <c r="AY16" s="20">
        <v>0.41909449926921999</v>
      </c>
      <c r="AZ16" s="20">
        <v>0.156881280440374</v>
      </c>
      <c r="BA16" s="20">
        <v>0.158692088787248</v>
      </c>
      <c r="BB16" s="20">
        <v>0.28842280806512799</v>
      </c>
      <c r="BC16" s="20">
        <v>0.16717367035886699</v>
      </c>
      <c r="BD16" s="20">
        <v>0.15525184311033199</v>
      </c>
      <c r="BE16" s="20">
        <v>0.198575138644216</v>
      </c>
      <c r="BF16" s="20">
        <v>0.17136015969736401</v>
      </c>
      <c r="BG16" s="20">
        <v>0.154336710773923</v>
      </c>
      <c r="BH16" s="20">
        <v>0.17276879837811299</v>
      </c>
      <c r="BI16" s="20">
        <v>0.146936566788511</v>
      </c>
      <c r="BJ16" s="20">
        <v>0.17711121732358201</v>
      </c>
      <c r="BK16" s="20">
        <v>0.120933197760457</v>
      </c>
      <c r="BL16" s="20">
        <v>8.0808243172577301E-2</v>
      </c>
      <c r="BM16" s="20">
        <v>8.1174270014938002E-2</v>
      </c>
      <c r="BN16" s="20">
        <v>9.8437827702246003E-2</v>
      </c>
      <c r="BO16" s="20"/>
      <c r="BP16" s="20">
        <v>0.118291569503371</v>
      </c>
      <c r="BQ16" s="20">
        <v>0.178417666689803</v>
      </c>
      <c r="BR16" s="20">
        <v>0.18781272150651199</v>
      </c>
      <c r="BS16" s="20">
        <v>0.21388584019798099</v>
      </c>
      <c r="BT16" s="20">
        <v>0.231235276871809</v>
      </c>
      <c r="BU16" s="20">
        <v>0.12188183153748</v>
      </c>
      <c r="BV16" s="20"/>
      <c r="BW16" s="20">
        <v>0.17966397857182501</v>
      </c>
      <c r="BX16" s="20">
        <v>0.135077392207645</v>
      </c>
      <c r="BY16" s="20">
        <v>0.21743541964038399</v>
      </c>
      <c r="BZ16" s="20">
        <v>0.18342967334365101</v>
      </c>
      <c r="CA16" s="20">
        <v>0.176914638467915</v>
      </c>
      <c r="CB16" s="20">
        <v>0.22085114085957799</v>
      </c>
      <c r="CC16" s="20"/>
      <c r="CD16" s="20">
        <v>0.136002807670106</v>
      </c>
      <c r="CE16" s="20">
        <v>0.12429178878076</v>
      </c>
      <c r="CF16" s="20">
        <v>0.243712235586026</v>
      </c>
      <c r="CG16" s="20">
        <v>0.14586859688241699</v>
      </c>
      <c r="CH16" s="20"/>
      <c r="CI16" s="20">
        <v>0.17844742556732601</v>
      </c>
      <c r="CJ16" s="20">
        <v>0.144698967229937</v>
      </c>
      <c r="CK16" s="20">
        <v>0.171743931825107</v>
      </c>
      <c r="CL16" s="20">
        <v>0.28138725202828802</v>
      </c>
      <c r="CM16" s="20"/>
      <c r="CN16" s="20">
        <v>9.4401007038196802E-2</v>
      </c>
      <c r="CO16" s="20">
        <v>0.185291841029156</v>
      </c>
      <c r="CP16" s="20"/>
      <c r="CQ16" s="20">
        <v>9.39626053060513E-2</v>
      </c>
      <c r="CR16" s="20">
        <v>0.17687938362241801</v>
      </c>
    </row>
    <row r="17" spans="2:2" x14ac:dyDescent="0.3">
      <c r="B17" s="16"/>
    </row>
    <row r="18" spans="2:2" x14ac:dyDescent="0.3">
      <c r="B18" t="s">
        <v>116</v>
      </c>
    </row>
    <row r="19" spans="2:2" x14ac:dyDescent="0.3">
      <c r="B19" t="s">
        <v>117</v>
      </c>
    </row>
    <row r="21" spans="2:2" x14ac:dyDescent="0.3">
      <c r="B21"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R21"/>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47</v>
      </c>
      <c r="C9" s="14">
        <v>0.27586014932417102</v>
      </c>
      <c r="D9" s="14">
        <v>0.31306662644683098</v>
      </c>
      <c r="E9" s="14">
        <v>0.23937871462938701</v>
      </c>
      <c r="F9" s="14"/>
      <c r="G9" s="14">
        <v>0.34473685857751601</v>
      </c>
      <c r="H9" s="14">
        <v>0.38379910337149198</v>
      </c>
      <c r="I9" s="14">
        <v>0.26080851778766301</v>
      </c>
      <c r="J9" s="14">
        <v>0.243715306593873</v>
      </c>
      <c r="K9" s="14">
        <v>0.23017940765532499</v>
      </c>
      <c r="L9" s="14">
        <v>0.21139583047143601</v>
      </c>
      <c r="M9" s="14"/>
      <c r="N9" s="14">
        <v>0.38611263820055203</v>
      </c>
      <c r="O9" s="14">
        <v>0.26244634836645803</v>
      </c>
      <c r="P9" s="14">
        <v>0.22666158758407801</v>
      </c>
      <c r="Q9" s="14">
        <v>0.21748110637630599</v>
      </c>
      <c r="R9" s="14"/>
      <c r="S9" s="14">
        <v>0.36835599304767902</v>
      </c>
      <c r="T9" s="14">
        <v>0.26369294859693199</v>
      </c>
      <c r="U9" s="14">
        <v>0.210720688652558</v>
      </c>
      <c r="V9" s="14">
        <v>0.246588124055095</v>
      </c>
      <c r="W9" s="14">
        <v>0.27597231091604801</v>
      </c>
      <c r="X9" s="14">
        <v>0.231211901717259</v>
      </c>
      <c r="Y9" s="14">
        <v>0.31607936373937301</v>
      </c>
      <c r="Z9" s="14">
        <v>0.355587818068688</v>
      </c>
      <c r="AA9" s="14">
        <v>0.31567901856225999</v>
      </c>
      <c r="AB9" s="14">
        <v>0.22533548905093001</v>
      </c>
      <c r="AC9" s="14">
        <v>0.20166122370353001</v>
      </c>
      <c r="AD9" s="14">
        <v>0.20772735514771401</v>
      </c>
      <c r="AE9" s="14"/>
      <c r="AF9" s="14">
        <v>8.5604611336495898E-2</v>
      </c>
      <c r="AG9" s="14">
        <v>0.58533712028186302</v>
      </c>
      <c r="AH9" s="14">
        <v>0.20897864796157301</v>
      </c>
      <c r="AI9" s="14">
        <v>6.5548452842227795E-2</v>
      </c>
      <c r="AJ9" s="14">
        <v>0.16006179919133501</v>
      </c>
      <c r="AK9" s="14"/>
      <c r="AL9" s="14">
        <v>0.77493541438461899</v>
      </c>
      <c r="AM9" s="14">
        <v>9.8730233703453005E-2</v>
      </c>
      <c r="AN9" s="14">
        <v>0.181179004603163</v>
      </c>
      <c r="AO9" s="14">
        <v>6.9876222952533998E-2</v>
      </c>
      <c r="AP9" s="14">
        <v>0.17976526639544099</v>
      </c>
      <c r="AQ9" s="14">
        <v>0.14238056728312201</v>
      </c>
      <c r="AR9" s="14"/>
      <c r="AS9" s="14">
        <v>0.19487506088438999</v>
      </c>
      <c r="AT9" s="14">
        <v>0.24715754714427601</v>
      </c>
      <c r="AU9" s="14">
        <v>0.357633019885154</v>
      </c>
      <c r="AV9" s="14">
        <v>0.37860374407337699</v>
      </c>
      <c r="AW9" s="14">
        <v>0.448988231293525</v>
      </c>
      <c r="AX9" s="14"/>
      <c r="AY9" s="14">
        <v>0.19241925931110099</v>
      </c>
      <c r="AZ9" s="14">
        <v>0.17669860835145401</v>
      </c>
      <c r="BA9" s="14">
        <v>0.19703480718911601</v>
      </c>
      <c r="BB9" s="14">
        <v>0.24856229264649601</v>
      </c>
      <c r="BC9" s="14">
        <v>0.232212144601434</v>
      </c>
      <c r="BD9" s="14">
        <v>0.25184265114500498</v>
      </c>
      <c r="BE9" s="14">
        <v>0.29324359339431699</v>
      </c>
      <c r="BF9" s="14">
        <v>0.23783883421605001</v>
      </c>
      <c r="BG9" s="14">
        <v>0.26396480011850199</v>
      </c>
      <c r="BH9" s="14">
        <v>0.28204514522443702</v>
      </c>
      <c r="BI9" s="14">
        <v>0.343334081339224</v>
      </c>
      <c r="BJ9" s="14">
        <v>0.29746814424854301</v>
      </c>
      <c r="BK9" s="14">
        <v>0.41922890581910399</v>
      </c>
      <c r="BL9" s="14">
        <v>0.32985652563080697</v>
      </c>
      <c r="BM9" s="14">
        <v>0.280538106503048</v>
      </c>
      <c r="BN9" s="14">
        <v>0.43248726658973302</v>
      </c>
      <c r="BO9" s="14"/>
      <c r="BP9" s="14">
        <v>0.391527140664225</v>
      </c>
      <c r="BQ9" s="14">
        <v>0.29117929100152801</v>
      </c>
      <c r="BR9" s="14">
        <v>0.23637650567618701</v>
      </c>
      <c r="BS9" s="14">
        <v>0.204303069707335</v>
      </c>
      <c r="BT9" s="14">
        <v>0.18997237304503101</v>
      </c>
      <c r="BU9" s="14">
        <v>0.18828113252380599</v>
      </c>
      <c r="BV9" s="14"/>
      <c r="BW9" s="14">
        <v>0.25922959758202702</v>
      </c>
      <c r="BX9" s="14">
        <v>0.29853360071734603</v>
      </c>
      <c r="BY9" s="14">
        <v>0.212756012430033</v>
      </c>
      <c r="BZ9" s="14">
        <v>0.25319804899911202</v>
      </c>
      <c r="CA9" s="14">
        <v>0.30509990881798998</v>
      </c>
      <c r="CB9" s="14">
        <v>0.31697548269399001</v>
      </c>
      <c r="CC9" s="14"/>
      <c r="CD9" s="14">
        <v>0.355106902989757</v>
      </c>
      <c r="CE9" s="14">
        <v>0.32026839376331101</v>
      </c>
      <c r="CF9" s="14">
        <v>0.16623474914092601</v>
      </c>
      <c r="CG9" s="14">
        <v>0.26829438852597498</v>
      </c>
      <c r="CH9" s="14"/>
      <c r="CI9" s="14">
        <v>0.236481632327987</v>
      </c>
      <c r="CJ9" s="14">
        <v>0.31665243388393899</v>
      </c>
      <c r="CK9" s="14">
        <v>0.27464520218076299</v>
      </c>
      <c r="CL9" s="14">
        <v>0.26458480592976902</v>
      </c>
      <c r="CM9" s="14"/>
      <c r="CN9" s="14">
        <v>0.28532599994093999</v>
      </c>
      <c r="CO9" s="14">
        <v>0.274499631786562</v>
      </c>
      <c r="CP9" s="14"/>
      <c r="CQ9" s="14">
        <v>0.29326599672225601</v>
      </c>
      <c r="CR9" s="14">
        <v>0.27616592967742298</v>
      </c>
    </row>
    <row r="10" spans="2:96" x14ac:dyDescent="0.3">
      <c r="B10" s="15" t="s">
        <v>48</v>
      </c>
      <c r="C10" s="14">
        <v>0.14115756487537701</v>
      </c>
      <c r="D10" s="14">
        <v>0.139534319302937</v>
      </c>
      <c r="E10" s="14">
        <v>0.141991202949138</v>
      </c>
      <c r="F10" s="14"/>
      <c r="G10" s="14">
        <v>9.4344181905167399E-2</v>
      </c>
      <c r="H10" s="14">
        <v>0.14592547140808301</v>
      </c>
      <c r="I10" s="14">
        <v>0.13678571698820799</v>
      </c>
      <c r="J10" s="14">
        <v>0.13025958659806</v>
      </c>
      <c r="K10" s="14">
        <v>0.12651373833240401</v>
      </c>
      <c r="L10" s="14">
        <v>0.19046706295323801</v>
      </c>
      <c r="M10" s="14"/>
      <c r="N10" s="14">
        <v>0.16961055818784601</v>
      </c>
      <c r="O10" s="14">
        <v>0.13667211532610701</v>
      </c>
      <c r="P10" s="14">
        <v>0.128745856547094</v>
      </c>
      <c r="Q10" s="14">
        <v>0.12586447242037799</v>
      </c>
      <c r="R10" s="14"/>
      <c r="S10" s="14">
        <v>0.151570769858097</v>
      </c>
      <c r="T10" s="14">
        <v>0.12458947426503</v>
      </c>
      <c r="U10" s="14">
        <v>0.135559656800122</v>
      </c>
      <c r="V10" s="14">
        <v>0.129939444637686</v>
      </c>
      <c r="W10" s="14">
        <v>0.124237598261128</v>
      </c>
      <c r="X10" s="14">
        <v>0.16679313011886601</v>
      </c>
      <c r="Y10" s="14">
        <v>0.193443031705714</v>
      </c>
      <c r="Z10" s="14">
        <v>0.14248685425962601</v>
      </c>
      <c r="AA10" s="14">
        <v>0.137196089786215</v>
      </c>
      <c r="AB10" s="14">
        <v>0.123161785755998</v>
      </c>
      <c r="AC10" s="14">
        <v>0.110729808731985</v>
      </c>
      <c r="AD10" s="14">
        <v>0.15360975328626</v>
      </c>
      <c r="AE10" s="14"/>
      <c r="AF10" s="14">
        <v>0.48433952216908799</v>
      </c>
      <c r="AG10" s="14">
        <v>6.6621436511347706E-2</v>
      </c>
      <c r="AH10" s="14">
        <v>5.4555018703358597E-2</v>
      </c>
      <c r="AI10" s="14">
        <v>3.6679913974979099E-2</v>
      </c>
      <c r="AJ10" s="14">
        <v>7.5345544699095199E-2</v>
      </c>
      <c r="AK10" s="14"/>
      <c r="AL10" s="14">
        <v>5.2579843816571603E-2</v>
      </c>
      <c r="AM10" s="14">
        <v>0.56032904709753995</v>
      </c>
      <c r="AN10" s="14">
        <v>3.4019509653430799E-2</v>
      </c>
      <c r="AO10" s="14">
        <v>4.4756785468217701E-2</v>
      </c>
      <c r="AP10" s="14">
        <v>5.4836536198704301E-2</v>
      </c>
      <c r="AQ10" s="14">
        <v>2.2094226134025001E-2</v>
      </c>
      <c r="AR10" s="14"/>
      <c r="AS10" s="14">
        <v>0.131861885706446</v>
      </c>
      <c r="AT10" s="14">
        <v>0.12897841950375599</v>
      </c>
      <c r="AU10" s="14">
        <v>0.12647755338733399</v>
      </c>
      <c r="AV10" s="14">
        <v>0.171551838526976</v>
      </c>
      <c r="AW10" s="14">
        <v>0.224135440912132</v>
      </c>
      <c r="AX10" s="14"/>
      <c r="AY10" s="14">
        <v>6.7501787046979705E-2</v>
      </c>
      <c r="AZ10" s="14">
        <v>0.174522472837391</v>
      </c>
      <c r="BA10" s="14">
        <v>0.11711874379673901</v>
      </c>
      <c r="BB10" s="14">
        <v>0.148361215603555</v>
      </c>
      <c r="BC10" s="14">
        <v>0.134561660216441</v>
      </c>
      <c r="BD10" s="14">
        <v>0.14492977757693301</v>
      </c>
      <c r="BE10" s="14">
        <v>0.12991390090385599</v>
      </c>
      <c r="BF10" s="14">
        <v>0.13641653544388299</v>
      </c>
      <c r="BG10" s="14">
        <v>0.15327628633245599</v>
      </c>
      <c r="BH10" s="14">
        <v>0.15614771860365001</v>
      </c>
      <c r="BI10" s="14">
        <v>0.12208011310528501</v>
      </c>
      <c r="BJ10" s="14">
        <v>0.11448665440900301</v>
      </c>
      <c r="BK10" s="14">
        <v>0.17083533522173</v>
      </c>
      <c r="BL10" s="14">
        <v>0.25912370196968298</v>
      </c>
      <c r="BM10" s="14">
        <v>0.14963866445546001</v>
      </c>
      <c r="BN10" s="14">
        <v>0.17676241134527401</v>
      </c>
      <c r="BO10" s="14"/>
      <c r="BP10" s="14">
        <v>0.13470767700726999</v>
      </c>
      <c r="BQ10" s="14">
        <v>0.136702968662714</v>
      </c>
      <c r="BR10" s="14">
        <v>0.124950738775645</v>
      </c>
      <c r="BS10" s="14">
        <v>0.16385703474695201</v>
      </c>
      <c r="BT10" s="14">
        <v>0.13593045319324701</v>
      </c>
      <c r="BU10" s="14">
        <v>0.155610773567465</v>
      </c>
      <c r="BV10" s="14"/>
      <c r="BW10" s="14">
        <v>0.16547133452547999</v>
      </c>
      <c r="BX10" s="14">
        <v>0.145873499190733</v>
      </c>
      <c r="BY10" s="14">
        <v>0.100718618589903</v>
      </c>
      <c r="BZ10" s="14">
        <v>0.122604458690206</v>
      </c>
      <c r="CA10" s="14">
        <v>0.13341271241331801</v>
      </c>
      <c r="CB10" s="14">
        <v>6.5551302561173197E-2</v>
      </c>
      <c r="CC10" s="14"/>
      <c r="CD10" s="14">
        <v>0.12905350084745101</v>
      </c>
      <c r="CE10" s="14">
        <v>0.15530262782166801</v>
      </c>
      <c r="CF10" s="14">
        <v>0.107500317421794</v>
      </c>
      <c r="CG10" s="14">
        <v>0.17069440583367301</v>
      </c>
      <c r="CH10" s="14"/>
      <c r="CI10" s="14">
        <v>0.119576700316727</v>
      </c>
      <c r="CJ10" s="14">
        <v>0.149819445786913</v>
      </c>
      <c r="CK10" s="14">
        <v>0.148724798244116</v>
      </c>
      <c r="CL10" s="14">
        <v>0.107029835205633</v>
      </c>
      <c r="CM10" s="14"/>
      <c r="CN10" s="14">
        <v>0.17218641078016</v>
      </c>
      <c r="CO10" s="14">
        <v>0.13819496418704599</v>
      </c>
      <c r="CP10" s="14"/>
      <c r="CQ10" s="14">
        <v>0.183756572862384</v>
      </c>
      <c r="CR10" s="14">
        <v>0.13998747788982399</v>
      </c>
    </row>
    <row r="11" spans="2:96" x14ac:dyDescent="0.3">
      <c r="B11" s="15" t="s">
        <v>44</v>
      </c>
      <c r="C11" s="14">
        <v>8.2444230037074004E-2</v>
      </c>
      <c r="D11" s="14">
        <v>8.2885508786985904E-2</v>
      </c>
      <c r="E11" s="14">
        <v>8.1370126496943099E-2</v>
      </c>
      <c r="F11" s="14"/>
      <c r="G11" s="14">
        <v>0.109093009793808</v>
      </c>
      <c r="H11" s="14">
        <v>7.8879526576812894E-2</v>
      </c>
      <c r="I11" s="14">
        <v>8.4922621395580294E-2</v>
      </c>
      <c r="J11" s="14">
        <v>7.8463630228017195E-2</v>
      </c>
      <c r="K11" s="14">
        <v>6.7826791038747905E-2</v>
      </c>
      <c r="L11" s="14">
        <v>7.8754696283108203E-2</v>
      </c>
      <c r="M11" s="14"/>
      <c r="N11" s="14">
        <v>7.3888363133426199E-2</v>
      </c>
      <c r="O11" s="14">
        <v>0.115100311688976</v>
      </c>
      <c r="P11" s="14">
        <v>6.2224296380294301E-2</v>
      </c>
      <c r="Q11" s="14">
        <v>7.6521045927701203E-2</v>
      </c>
      <c r="R11" s="14"/>
      <c r="S11" s="14">
        <v>6.9777662513165001E-2</v>
      </c>
      <c r="T11" s="14">
        <v>0.107924423074107</v>
      </c>
      <c r="U11" s="14">
        <v>0.113792966770768</v>
      </c>
      <c r="V11" s="14">
        <v>5.4266067423312303E-2</v>
      </c>
      <c r="W11" s="14">
        <v>0.10048977446957399</v>
      </c>
      <c r="X11" s="14">
        <v>8.2415626189403193E-2</v>
      </c>
      <c r="Y11" s="14">
        <v>6.74216037579278E-2</v>
      </c>
      <c r="Z11" s="14">
        <v>5.8895062116612801E-2</v>
      </c>
      <c r="AA11" s="14">
        <v>7.9928497331908696E-2</v>
      </c>
      <c r="AB11" s="14">
        <v>9.6572468419163005E-2</v>
      </c>
      <c r="AC11" s="14">
        <v>2.1609920149358801E-2</v>
      </c>
      <c r="AD11" s="14">
        <v>0.13046168896747501</v>
      </c>
      <c r="AE11" s="14"/>
      <c r="AF11" s="14">
        <v>3.4083697675417503E-2</v>
      </c>
      <c r="AG11" s="14">
        <v>6.3267427911966503E-2</v>
      </c>
      <c r="AH11" s="14">
        <v>0.416293389480833</v>
      </c>
      <c r="AI11" s="14">
        <v>2.6941169942437199E-2</v>
      </c>
      <c r="AJ11" s="14">
        <v>4.2887425368121498E-2</v>
      </c>
      <c r="AK11" s="14"/>
      <c r="AL11" s="14">
        <v>3.3434232166978099E-2</v>
      </c>
      <c r="AM11" s="14">
        <v>4.1277332535058997E-2</v>
      </c>
      <c r="AN11" s="14">
        <v>0.51631248744781699</v>
      </c>
      <c r="AO11" s="14">
        <v>1.9945924235161699E-2</v>
      </c>
      <c r="AP11" s="14">
        <v>7.7472602426967296E-2</v>
      </c>
      <c r="AQ11" s="14">
        <v>2.3534365169199399E-2</v>
      </c>
      <c r="AR11" s="14"/>
      <c r="AS11" s="14">
        <v>6.0995116847448301E-2</v>
      </c>
      <c r="AT11" s="14">
        <v>6.9735565930900106E-2</v>
      </c>
      <c r="AU11" s="14">
        <v>9.2856972750518102E-2</v>
      </c>
      <c r="AV11" s="14">
        <v>0.138245542955099</v>
      </c>
      <c r="AW11" s="14">
        <v>7.4883699774118198E-2</v>
      </c>
      <c r="AX11" s="14"/>
      <c r="AY11" s="14">
        <v>0.110300133706337</v>
      </c>
      <c r="AZ11" s="14">
        <v>5.0236961463189199E-2</v>
      </c>
      <c r="BA11" s="14">
        <v>7.3584900681093704E-2</v>
      </c>
      <c r="BB11" s="14">
        <v>7.5489261631326507E-2</v>
      </c>
      <c r="BC11" s="14">
        <v>0.10792220188066499</v>
      </c>
      <c r="BD11" s="14">
        <v>8.49236616796024E-2</v>
      </c>
      <c r="BE11" s="14">
        <v>9.5769003996031596E-2</v>
      </c>
      <c r="BF11" s="14">
        <v>9.9110900759034004E-2</v>
      </c>
      <c r="BG11" s="14">
        <v>9.37547964985396E-2</v>
      </c>
      <c r="BH11" s="14">
        <v>5.6292229431412003E-2</v>
      </c>
      <c r="BI11" s="14">
        <v>7.5341577214321706E-2</v>
      </c>
      <c r="BJ11" s="14">
        <v>0.12071475590410199</v>
      </c>
      <c r="BK11" s="14">
        <v>5.2747409882250497E-2</v>
      </c>
      <c r="BL11" s="14">
        <v>2.0389436753292401E-2</v>
      </c>
      <c r="BM11" s="14">
        <v>7.6126513512891195E-2</v>
      </c>
      <c r="BN11" s="14">
        <v>8.9294316384056494E-2</v>
      </c>
      <c r="BO11" s="14"/>
      <c r="BP11" s="14">
        <v>8.9798198651482697E-2</v>
      </c>
      <c r="BQ11" s="14">
        <v>7.5425503755364706E-2</v>
      </c>
      <c r="BR11" s="14">
        <v>9.25412034213033E-2</v>
      </c>
      <c r="BS11" s="14">
        <v>7.4488157235934202E-2</v>
      </c>
      <c r="BT11" s="14">
        <v>9.0332574043066896E-2</v>
      </c>
      <c r="BU11" s="14">
        <v>7.2296740107204202E-2</v>
      </c>
      <c r="BV11" s="14"/>
      <c r="BW11" s="14">
        <v>8.3267974964739103E-2</v>
      </c>
      <c r="BX11" s="14">
        <v>8.0967412232342398E-2</v>
      </c>
      <c r="BY11" s="14">
        <v>7.3052761369420696E-2</v>
      </c>
      <c r="BZ11" s="14">
        <v>6.2399387607632299E-2</v>
      </c>
      <c r="CA11" s="14">
        <v>0.100062780860609</v>
      </c>
      <c r="CB11" s="14">
        <v>6.0325285764397399E-2</v>
      </c>
      <c r="CC11" s="14"/>
      <c r="CD11" s="14">
        <v>8.1637658988984299E-2</v>
      </c>
      <c r="CE11" s="14">
        <v>0.100493907265748</v>
      </c>
      <c r="CF11" s="14">
        <v>9.0205052652701095E-2</v>
      </c>
      <c r="CG11" s="14">
        <v>8.8276455446698002E-2</v>
      </c>
      <c r="CH11" s="14"/>
      <c r="CI11" s="14">
        <v>9.4121337123456106E-2</v>
      </c>
      <c r="CJ11" s="14">
        <v>8.8963294340349802E-2</v>
      </c>
      <c r="CK11" s="14">
        <v>7.9564679388538506E-2</v>
      </c>
      <c r="CL11" s="14">
        <v>5.4989501545636997E-2</v>
      </c>
      <c r="CM11" s="14"/>
      <c r="CN11" s="14">
        <v>0.119944174398792</v>
      </c>
      <c r="CO11" s="14">
        <v>7.7608074220018697E-2</v>
      </c>
      <c r="CP11" s="14"/>
      <c r="CQ11" s="14">
        <v>0.10047536110725599</v>
      </c>
      <c r="CR11" s="14">
        <v>8.1888226816413903E-2</v>
      </c>
    </row>
    <row r="12" spans="2:96" x14ac:dyDescent="0.3">
      <c r="B12" s="15" t="s">
        <v>49</v>
      </c>
      <c r="C12" s="14">
        <v>3.9614774256744298E-2</v>
      </c>
      <c r="D12" s="14">
        <v>3.37685296816281E-2</v>
      </c>
      <c r="E12" s="14">
        <v>4.5450877401388798E-2</v>
      </c>
      <c r="F12" s="14"/>
      <c r="G12" s="14">
        <v>8.7000878204402901E-2</v>
      </c>
      <c r="H12" s="14">
        <v>6.5623441760836398E-2</v>
      </c>
      <c r="I12" s="14">
        <v>4.4397188896983797E-2</v>
      </c>
      <c r="J12" s="14">
        <v>2.5452956458032201E-2</v>
      </c>
      <c r="K12" s="14">
        <v>1.9562370069573801E-2</v>
      </c>
      <c r="L12" s="14">
        <v>8.1584519658064892E-3</v>
      </c>
      <c r="M12" s="14"/>
      <c r="N12" s="14">
        <v>2.3471497504498701E-2</v>
      </c>
      <c r="O12" s="14">
        <v>4.9783006736965098E-2</v>
      </c>
      <c r="P12" s="14">
        <v>2.9871163472151799E-2</v>
      </c>
      <c r="Q12" s="14">
        <v>5.54922336239069E-2</v>
      </c>
      <c r="R12" s="14"/>
      <c r="S12" s="14">
        <v>3.0664177624974701E-2</v>
      </c>
      <c r="T12" s="14">
        <v>2.8448576113196501E-2</v>
      </c>
      <c r="U12" s="14">
        <v>3.5256548058241202E-2</v>
      </c>
      <c r="V12" s="14">
        <v>7.3163432159794803E-2</v>
      </c>
      <c r="W12" s="14">
        <v>4.1707932850221098E-2</v>
      </c>
      <c r="X12" s="14">
        <v>4.7109195591482703E-2</v>
      </c>
      <c r="Y12" s="14">
        <v>4.5814505878914398E-2</v>
      </c>
      <c r="Z12" s="14">
        <v>2.2537908221654999E-2</v>
      </c>
      <c r="AA12" s="14">
        <v>4.1117710139821101E-2</v>
      </c>
      <c r="AB12" s="14">
        <v>5.83291777024788E-2</v>
      </c>
      <c r="AC12" s="14">
        <v>0</v>
      </c>
      <c r="AD12" s="14">
        <v>2.4089806751440599E-2</v>
      </c>
      <c r="AE12" s="14"/>
      <c r="AF12" s="14">
        <v>2.2547182094228E-3</v>
      </c>
      <c r="AG12" s="14">
        <v>2.6717602131906801E-2</v>
      </c>
      <c r="AH12" s="14">
        <v>1.6744772591595802E-2</v>
      </c>
      <c r="AI12" s="14">
        <v>1.8606104398699998E-2</v>
      </c>
      <c r="AJ12" s="14">
        <v>0.335228620847009</v>
      </c>
      <c r="AK12" s="14"/>
      <c r="AL12" s="14">
        <v>1.8133033015792301E-2</v>
      </c>
      <c r="AM12" s="14">
        <v>1.07030413421191E-2</v>
      </c>
      <c r="AN12" s="14">
        <v>1.8654620023607599E-2</v>
      </c>
      <c r="AO12" s="14">
        <v>2.1713604371716901E-2</v>
      </c>
      <c r="AP12" s="14">
        <v>0.35726455823193498</v>
      </c>
      <c r="AQ12" s="14">
        <v>5.7169716836741004E-3</v>
      </c>
      <c r="AR12" s="14"/>
      <c r="AS12" s="14">
        <v>4.1594433935365903E-2</v>
      </c>
      <c r="AT12" s="14">
        <v>6.2456771584600099E-2</v>
      </c>
      <c r="AU12" s="14">
        <v>3.4642218289413697E-2</v>
      </c>
      <c r="AV12" s="14">
        <v>3.1579853623595701E-2</v>
      </c>
      <c r="AW12" s="14">
        <v>2.6779570555173899E-2</v>
      </c>
      <c r="AX12" s="14"/>
      <c r="AY12" s="14">
        <v>0</v>
      </c>
      <c r="AZ12" s="14">
        <v>4.9844207002241701E-2</v>
      </c>
      <c r="BA12" s="14">
        <v>8.2207535514294702E-2</v>
      </c>
      <c r="BB12" s="14">
        <v>3.8524570422466702E-2</v>
      </c>
      <c r="BC12" s="14">
        <v>7.1006083258213296E-2</v>
      </c>
      <c r="BD12" s="14">
        <v>3.3320172789721603E-2</v>
      </c>
      <c r="BE12" s="14">
        <v>3.3221290011845102E-2</v>
      </c>
      <c r="BF12" s="14">
        <v>3.2542862804686899E-2</v>
      </c>
      <c r="BG12" s="14">
        <v>2.4705491787365599E-2</v>
      </c>
      <c r="BH12" s="14">
        <v>5.3088352355875203E-2</v>
      </c>
      <c r="BI12" s="14">
        <v>3.1622580311218298E-2</v>
      </c>
      <c r="BJ12" s="14">
        <v>2.44206196732587E-2</v>
      </c>
      <c r="BK12" s="14">
        <v>1.2814852397997499E-2</v>
      </c>
      <c r="BL12" s="14">
        <v>6.5141774207123707E-2</v>
      </c>
      <c r="BM12" s="14">
        <v>3.9336233651877002E-2</v>
      </c>
      <c r="BN12" s="14">
        <v>2.81410479564046E-2</v>
      </c>
      <c r="BO12" s="14"/>
      <c r="BP12" s="14">
        <v>5.7145048912949803E-2</v>
      </c>
      <c r="BQ12" s="14">
        <v>2.6807370317810102E-2</v>
      </c>
      <c r="BR12" s="14">
        <v>4.0054779955137801E-2</v>
      </c>
      <c r="BS12" s="14">
        <v>5.1546707280606403E-2</v>
      </c>
      <c r="BT12" s="14">
        <v>2.1755625829071801E-2</v>
      </c>
      <c r="BU12" s="14">
        <v>1.91634396312509E-2</v>
      </c>
      <c r="BV12" s="14"/>
      <c r="BW12" s="14">
        <v>2.0152126817657701E-2</v>
      </c>
      <c r="BX12" s="14">
        <v>5.5473247547230403E-2</v>
      </c>
      <c r="BY12" s="14">
        <v>6.3635021264755606E-2</v>
      </c>
      <c r="BZ12" s="14">
        <v>4.8964563367091402E-2</v>
      </c>
      <c r="CA12" s="14">
        <v>3.6943270007163603E-2</v>
      </c>
      <c r="CB12" s="14">
        <v>7.9999588802608795E-2</v>
      </c>
      <c r="CC12" s="14"/>
      <c r="CD12" s="14">
        <v>7.0228637789044396E-2</v>
      </c>
      <c r="CE12" s="14">
        <v>4.3826742731841499E-2</v>
      </c>
      <c r="CF12" s="14">
        <v>2.59003726672602E-2</v>
      </c>
      <c r="CG12" s="14">
        <v>3.1481079379852901E-2</v>
      </c>
      <c r="CH12" s="14"/>
      <c r="CI12" s="14">
        <v>5.9112078747110497E-2</v>
      </c>
      <c r="CJ12" s="14">
        <v>5.5145317018917402E-2</v>
      </c>
      <c r="CK12" s="14">
        <v>3.05875587479911E-2</v>
      </c>
      <c r="CL12" s="14">
        <v>1.5591969565312501E-2</v>
      </c>
      <c r="CM12" s="14"/>
      <c r="CN12" s="14">
        <v>8.1254009974484995E-2</v>
      </c>
      <c r="CO12" s="14">
        <v>3.2257756044952103E-2</v>
      </c>
      <c r="CP12" s="14"/>
      <c r="CQ12" s="14">
        <v>6.4487035463102194E-2</v>
      </c>
      <c r="CR12" s="14">
        <v>3.7515108321134298E-2</v>
      </c>
    </row>
    <row r="13" spans="2:96" x14ac:dyDescent="0.3">
      <c r="B13" s="15" t="s">
        <v>45</v>
      </c>
      <c r="C13" s="14">
        <v>0.15413769776862299</v>
      </c>
      <c r="D13" s="14">
        <v>0.18218728525706299</v>
      </c>
      <c r="E13" s="14">
        <v>0.12715674387617401</v>
      </c>
      <c r="F13" s="14"/>
      <c r="G13" s="14">
        <v>0.110608000256037</v>
      </c>
      <c r="H13" s="14">
        <v>0.115928224013085</v>
      </c>
      <c r="I13" s="14">
        <v>0.162668462255459</v>
      </c>
      <c r="J13" s="14">
        <v>0.18656913424514601</v>
      </c>
      <c r="K13" s="14">
        <v>0.208414586417252</v>
      </c>
      <c r="L13" s="14">
        <v>0.14434043787872</v>
      </c>
      <c r="M13" s="14"/>
      <c r="N13" s="14">
        <v>8.7975417925535704E-2</v>
      </c>
      <c r="O13" s="14">
        <v>0.116306075909342</v>
      </c>
      <c r="P13" s="14">
        <v>0.25947604918291001</v>
      </c>
      <c r="Q13" s="14">
        <v>0.17182489287630801</v>
      </c>
      <c r="R13" s="14"/>
      <c r="S13" s="14">
        <v>0.106486270315667</v>
      </c>
      <c r="T13" s="14">
        <v>0.17353110661291299</v>
      </c>
      <c r="U13" s="14">
        <v>0.15588695497712199</v>
      </c>
      <c r="V13" s="14">
        <v>0.222315873363709</v>
      </c>
      <c r="W13" s="14">
        <v>0.15733380618975701</v>
      </c>
      <c r="X13" s="14">
        <v>0.14692513631013901</v>
      </c>
      <c r="Y13" s="14">
        <v>0.13551374793854401</v>
      </c>
      <c r="Z13" s="14">
        <v>0.16289127736912001</v>
      </c>
      <c r="AA13" s="14">
        <v>0.176449460143351</v>
      </c>
      <c r="AB13" s="14">
        <v>0.12694863258412001</v>
      </c>
      <c r="AC13" s="14">
        <v>0.19793876013314199</v>
      </c>
      <c r="AD13" s="14">
        <v>6.2225698725488297E-2</v>
      </c>
      <c r="AE13" s="14"/>
      <c r="AF13" s="14">
        <v>0.119689762489139</v>
      </c>
      <c r="AG13" s="14">
        <v>7.2162359475181195E-2</v>
      </c>
      <c r="AH13" s="14">
        <v>5.50952991045605E-2</v>
      </c>
      <c r="AI13" s="14">
        <v>0.64079603969158405</v>
      </c>
      <c r="AJ13" s="14">
        <v>3.4480868451468298E-2</v>
      </c>
      <c r="AK13" s="14"/>
      <c r="AL13" s="14">
        <v>1.9124155340953901E-2</v>
      </c>
      <c r="AM13" s="14">
        <v>2.8276136806913099E-2</v>
      </c>
      <c r="AN13" s="14">
        <v>9.9033118307586508E-3</v>
      </c>
      <c r="AO13" s="14">
        <v>0.6216013114308</v>
      </c>
      <c r="AP13" s="14">
        <v>5.9495208355888701E-2</v>
      </c>
      <c r="AQ13" s="14">
        <v>2.8085354471219799E-2</v>
      </c>
      <c r="AR13" s="14"/>
      <c r="AS13" s="14">
        <v>0.21425815324590899</v>
      </c>
      <c r="AT13" s="14">
        <v>0.171644005762666</v>
      </c>
      <c r="AU13" s="14">
        <v>9.9343538554629102E-2</v>
      </c>
      <c r="AV13" s="14">
        <v>9.0942033628283597E-2</v>
      </c>
      <c r="AW13" s="14">
        <v>7.8605069740491501E-2</v>
      </c>
      <c r="AX13" s="14"/>
      <c r="AY13" s="14">
        <v>6.4890754871020195E-2</v>
      </c>
      <c r="AZ13" s="14">
        <v>0.16774093157136299</v>
      </c>
      <c r="BA13" s="14">
        <v>0.193133008234422</v>
      </c>
      <c r="BB13" s="14">
        <v>0.114183036005084</v>
      </c>
      <c r="BC13" s="14">
        <v>0.179601853792696</v>
      </c>
      <c r="BD13" s="14">
        <v>0.14299930417822601</v>
      </c>
      <c r="BE13" s="14">
        <v>0.15560651229237801</v>
      </c>
      <c r="BF13" s="14">
        <v>0.17678267692156999</v>
      </c>
      <c r="BG13" s="14">
        <v>0.19815185086254</v>
      </c>
      <c r="BH13" s="14">
        <v>0.18814131242822699</v>
      </c>
      <c r="BI13" s="14">
        <v>0.135323942888224</v>
      </c>
      <c r="BJ13" s="14">
        <v>0.18854827198978899</v>
      </c>
      <c r="BK13" s="14">
        <v>7.6159603308768004E-2</v>
      </c>
      <c r="BL13" s="14">
        <v>7.5883856330325294E-2</v>
      </c>
      <c r="BM13" s="14">
        <v>0.19975657820402401</v>
      </c>
      <c r="BN13" s="14">
        <v>9.5081931832186606E-2</v>
      </c>
      <c r="BO13" s="14"/>
      <c r="BP13" s="14">
        <v>0.11112151887980699</v>
      </c>
      <c r="BQ13" s="14">
        <v>0.15800254787561899</v>
      </c>
      <c r="BR13" s="14">
        <v>0.183935659761192</v>
      </c>
      <c r="BS13" s="14">
        <v>0.158462926900208</v>
      </c>
      <c r="BT13" s="14">
        <v>0.15873608741654699</v>
      </c>
      <c r="BU13" s="14">
        <v>0.23713724440107001</v>
      </c>
      <c r="BV13" s="14"/>
      <c r="BW13" s="14">
        <v>0.148044468767565</v>
      </c>
      <c r="BX13" s="14">
        <v>0.15958413128621199</v>
      </c>
      <c r="BY13" s="14">
        <v>0.21303530213550301</v>
      </c>
      <c r="BZ13" s="14">
        <v>0.16967913714984101</v>
      </c>
      <c r="CA13" s="14">
        <v>0.13550536408630301</v>
      </c>
      <c r="CB13" s="14">
        <v>0.134489583378267</v>
      </c>
      <c r="CC13" s="14"/>
      <c r="CD13" s="14">
        <v>0.126375323524756</v>
      </c>
      <c r="CE13" s="14">
        <v>0.164184409977046</v>
      </c>
      <c r="CF13" s="14">
        <v>0.19940077284441901</v>
      </c>
      <c r="CG13" s="14">
        <v>0.146521063730738</v>
      </c>
      <c r="CH13" s="14"/>
      <c r="CI13" s="14">
        <v>0.15343944234618401</v>
      </c>
      <c r="CJ13" s="14">
        <v>0.140224252079138</v>
      </c>
      <c r="CK13" s="14">
        <v>0.16607018592602399</v>
      </c>
      <c r="CL13" s="14">
        <v>9.6780743429918395E-2</v>
      </c>
      <c r="CM13" s="14"/>
      <c r="CN13" s="14">
        <v>0.13798759573399</v>
      </c>
      <c r="CO13" s="14">
        <v>0.15747970765259001</v>
      </c>
      <c r="CP13" s="14"/>
      <c r="CQ13" s="14">
        <v>0.14703046234137801</v>
      </c>
      <c r="CR13" s="14">
        <v>0.154294935600924</v>
      </c>
    </row>
    <row r="14" spans="2:96" x14ac:dyDescent="0.3">
      <c r="B14" s="15" t="s">
        <v>216</v>
      </c>
      <c r="C14" s="14">
        <v>1.6521021170013701E-2</v>
      </c>
      <c r="D14" s="14">
        <v>1.9503869274356201E-2</v>
      </c>
      <c r="E14" s="14">
        <v>1.3652198042823201E-2</v>
      </c>
      <c r="F14" s="14"/>
      <c r="G14" s="14">
        <v>2.5256236241616801E-2</v>
      </c>
      <c r="H14" s="14">
        <v>1.20859121041054E-2</v>
      </c>
      <c r="I14" s="14">
        <v>1.81973651679589E-2</v>
      </c>
      <c r="J14" s="14">
        <v>2.1008180761049301E-2</v>
      </c>
      <c r="K14" s="14">
        <v>1.3552926441288299E-2</v>
      </c>
      <c r="L14" s="14">
        <v>1.1345142096581899E-2</v>
      </c>
      <c r="M14" s="14"/>
      <c r="N14" s="14">
        <v>1.28987561952187E-2</v>
      </c>
      <c r="O14" s="14">
        <v>1.9229049696690401E-2</v>
      </c>
      <c r="P14" s="14">
        <v>2.5652853256599901E-2</v>
      </c>
      <c r="Q14" s="14">
        <v>9.7894487911315397E-3</v>
      </c>
      <c r="R14" s="14"/>
      <c r="S14" s="14">
        <v>8.8494184666872699E-3</v>
      </c>
      <c r="T14" s="14">
        <v>3.80904731015384E-3</v>
      </c>
      <c r="U14" s="14">
        <v>5.7917137313453102E-3</v>
      </c>
      <c r="V14" s="14">
        <v>5.6860595370749403E-3</v>
      </c>
      <c r="W14" s="14">
        <v>1.7987182555055901E-2</v>
      </c>
      <c r="X14" s="14">
        <v>5.1342920498126396E-3</v>
      </c>
      <c r="Y14" s="14">
        <v>1.58829173636694E-2</v>
      </c>
      <c r="Z14" s="14">
        <v>1.1754767245765199E-2</v>
      </c>
      <c r="AA14" s="14">
        <v>4.7724783292327697E-3</v>
      </c>
      <c r="AB14" s="14">
        <v>8.3925804444747107E-2</v>
      </c>
      <c r="AC14" s="14">
        <v>4.5213819905686903E-2</v>
      </c>
      <c r="AD14" s="14">
        <v>0</v>
      </c>
      <c r="AE14" s="14"/>
      <c r="AF14" s="14">
        <v>7.3541840440935697E-3</v>
      </c>
      <c r="AG14" s="14">
        <v>3.25773948667505E-3</v>
      </c>
      <c r="AH14" s="14">
        <v>6.4110843679319098E-3</v>
      </c>
      <c r="AI14" s="14">
        <v>1.08173992353125E-2</v>
      </c>
      <c r="AJ14" s="14">
        <v>1.36099618709299E-2</v>
      </c>
      <c r="AK14" s="14"/>
      <c r="AL14" s="14">
        <v>0</v>
      </c>
      <c r="AM14" s="14">
        <v>6.6691069887964902E-3</v>
      </c>
      <c r="AN14" s="14">
        <v>1.1476157701736499E-2</v>
      </c>
      <c r="AO14" s="14">
        <v>1.11098705557419E-2</v>
      </c>
      <c r="AP14" s="14">
        <v>1.1503936412366401E-2</v>
      </c>
      <c r="AQ14" s="14">
        <v>6.1003806990187802E-3</v>
      </c>
      <c r="AR14" s="14"/>
      <c r="AS14" s="14">
        <v>1.0253201440875E-2</v>
      </c>
      <c r="AT14" s="14">
        <v>2.1829856784149199E-2</v>
      </c>
      <c r="AU14" s="14">
        <v>2.2551927997010002E-2</v>
      </c>
      <c r="AV14" s="14">
        <v>4.5155056893666301E-3</v>
      </c>
      <c r="AW14" s="14">
        <v>2.5367572812828799E-2</v>
      </c>
      <c r="AX14" s="14"/>
      <c r="AY14" s="14">
        <v>0</v>
      </c>
      <c r="AZ14" s="14">
        <v>1.3040122445980001E-2</v>
      </c>
      <c r="BA14" s="14">
        <v>1.44883710917489E-2</v>
      </c>
      <c r="BB14" s="14">
        <v>1.8913428434258299E-2</v>
      </c>
      <c r="BC14" s="14">
        <v>0</v>
      </c>
      <c r="BD14" s="14">
        <v>1.31862063106631E-2</v>
      </c>
      <c r="BE14" s="14">
        <v>3.7125152919793201E-2</v>
      </c>
      <c r="BF14" s="14">
        <v>2.7401220366042499E-2</v>
      </c>
      <c r="BG14" s="14">
        <v>2.1342809766118801E-2</v>
      </c>
      <c r="BH14" s="14">
        <v>7.9349316070071001E-3</v>
      </c>
      <c r="BI14" s="14">
        <v>1.186202414239E-2</v>
      </c>
      <c r="BJ14" s="14">
        <v>2.22488815061779E-2</v>
      </c>
      <c r="BK14" s="14">
        <v>0</v>
      </c>
      <c r="BL14" s="14">
        <v>0</v>
      </c>
      <c r="BM14" s="14">
        <v>0</v>
      </c>
      <c r="BN14" s="14">
        <v>1.9810672646816099E-2</v>
      </c>
      <c r="BO14" s="14"/>
      <c r="BP14" s="14">
        <v>1.8353695527429201E-2</v>
      </c>
      <c r="BQ14" s="14">
        <v>1.5020245041331801E-2</v>
      </c>
      <c r="BR14" s="14">
        <v>1.4865307604119801E-2</v>
      </c>
      <c r="BS14" s="14">
        <v>1.3789602206577E-2</v>
      </c>
      <c r="BT14" s="14">
        <v>1.7896283747450101E-2</v>
      </c>
      <c r="BU14" s="14">
        <v>2.8656227938879199E-2</v>
      </c>
      <c r="BV14" s="14"/>
      <c r="BW14" s="14">
        <v>1.43830071754455E-2</v>
      </c>
      <c r="BX14" s="14">
        <v>1.4259225968369199E-2</v>
      </c>
      <c r="BY14" s="14">
        <v>2.7458742768518299E-2</v>
      </c>
      <c r="BZ14" s="14">
        <v>2.2987776624354701E-2</v>
      </c>
      <c r="CA14" s="14">
        <v>1.2334847657501201E-2</v>
      </c>
      <c r="CB14" s="14">
        <v>1.7814394083566699E-2</v>
      </c>
      <c r="CC14" s="14"/>
      <c r="CD14" s="14">
        <v>2.3325270017385099E-2</v>
      </c>
      <c r="CE14" s="14">
        <v>1.0852865430118401E-2</v>
      </c>
      <c r="CF14" s="14">
        <v>9.9167964837495702E-3</v>
      </c>
      <c r="CG14" s="14">
        <v>1.6568186304429699E-2</v>
      </c>
      <c r="CH14" s="14"/>
      <c r="CI14" s="14">
        <v>1.2718473717489E-2</v>
      </c>
      <c r="CJ14" s="14">
        <v>1.45080867197069E-2</v>
      </c>
      <c r="CK14" s="14">
        <v>1.6217301459931499E-2</v>
      </c>
      <c r="CL14" s="14">
        <v>3.58529846631526E-2</v>
      </c>
      <c r="CM14" s="14"/>
      <c r="CN14" s="14">
        <v>2.2152446596737398E-2</v>
      </c>
      <c r="CO14" s="14">
        <v>1.6035812132727E-2</v>
      </c>
      <c r="CP14" s="14"/>
      <c r="CQ14" s="14">
        <v>9.8239925252542604E-3</v>
      </c>
      <c r="CR14" s="14">
        <v>1.6185129801178401E-2</v>
      </c>
    </row>
    <row r="15" spans="2:96" x14ac:dyDescent="0.3">
      <c r="B15" s="15" t="s">
        <v>217</v>
      </c>
      <c r="C15" s="14">
        <v>0.15224570113969901</v>
      </c>
      <c r="D15" s="14">
        <v>0.12991525623943301</v>
      </c>
      <c r="E15" s="14">
        <v>0.17454017208355099</v>
      </c>
      <c r="F15" s="14"/>
      <c r="G15" s="14">
        <v>7.3105371577921505E-2</v>
      </c>
      <c r="H15" s="14">
        <v>9.6199799234089306E-2</v>
      </c>
      <c r="I15" s="14">
        <v>0.135870505197353</v>
      </c>
      <c r="J15" s="14">
        <v>0.17245166625160299</v>
      </c>
      <c r="K15" s="14">
        <v>0.207369993410259</v>
      </c>
      <c r="L15" s="14">
        <v>0.21014423164983401</v>
      </c>
      <c r="M15" s="14"/>
      <c r="N15" s="14">
        <v>0.13159759887756101</v>
      </c>
      <c r="O15" s="14">
        <v>0.14496102058101701</v>
      </c>
      <c r="P15" s="14">
        <v>0.14609126563354299</v>
      </c>
      <c r="Q15" s="14">
        <v>0.18530593557772199</v>
      </c>
      <c r="R15" s="14"/>
      <c r="S15" s="14">
        <v>0.11372530211224199</v>
      </c>
      <c r="T15" s="14">
        <v>0.15988106850807399</v>
      </c>
      <c r="U15" s="14">
        <v>0.139832605306355</v>
      </c>
      <c r="V15" s="14">
        <v>0.12408943827822599</v>
      </c>
      <c r="W15" s="14">
        <v>0.13817694364358199</v>
      </c>
      <c r="X15" s="14">
        <v>0.17797986035982599</v>
      </c>
      <c r="Y15" s="14">
        <v>0.13428791030492099</v>
      </c>
      <c r="Z15" s="14">
        <v>0.172785653790161</v>
      </c>
      <c r="AA15" s="14">
        <v>0.116037290514305</v>
      </c>
      <c r="AB15" s="14">
        <v>0.171417496778283</v>
      </c>
      <c r="AC15" s="14">
        <v>0.26134786830043</v>
      </c>
      <c r="AD15" s="14">
        <v>0.28650133889786</v>
      </c>
      <c r="AE15" s="14"/>
      <c r="AF15" s="14">
        <v>0.15892141848677599</v>
      </c>
      <c r="AG15" s="14">
        <v>9.6540851043137005E-2</v>
      </c>
      <c r="AH15" s="14">
        <v>0.14809782298788399</v>
      </c>
      <c r="AI15" s="14">
        <v>9.6538934945739396E-2</v>
      </c>
      <c r="AJ15" s="14">
        <v>0.146284059951163</v>
      </c>
      <c r="AK15" s="14"/>
      <c r="AL15" s="14">
        <v>4.4575599111130799E-2</v>
      </c>
      <c r="AM15" s="14">
        <v>0.161470737552287</v>
      </c>
      <c r="AN15" s="14">
        <v>0.15486566505907701</v>
      </c>
      <c r="AO15" s="14">
        <v>9.4908586431075498E-2</v>
      </c>
      <c r="AP15" s="14">
        <v>9.5046610298041401E-2</v>
      </c>
      <c r="AQ15" s="14">
        <v>0.32242545385551502</v>
      </c>
      <c r="AR15" s="14"/>
      <c r="AS15" s="14">
        <v>0.197349348307053</v>
      </c>
      <c r="AT15" s="14">
        <v>0.153233695104003</v>
      </c>
      <c r="AU15" s="14">
        <v>0.138431143844916</v>
      </c>
      <c r="AV15" s="14">
        <v>8.5326062053493398E-2</v>
      </c>
      <c r="AW15" s="14">
        <v>4.8148271431289302E-2</v>
      </c>
      <c r="AX15" s="14"/>
      <c r="AY15" s="14">
        <v>0.145793565795342</v>
      </c>
      <c r="AZ15" s="14">
        <v>0.185152013366191</v>
      </c>
      <c r="BA15" s="14">
        <v>0.20080849988281299</v>
      </c>
      <c r="BB15" s="14">
        <v>0.188583952318501</v>
      </c>
      <c r="BC15" s="14">
        <v>0.14574695537105301</v>
      </c>
      <c r="BD15" s="14">
        <v>0.19005662082142499</v>
      </c>
      <c r="BE15" s="14">
        <v>0.143643935942387</v>
      </c>
      <c r="BF15" s="14">
        <v>0.15235076676495299</v>
      </c>
      <c r="BG15" s="14">
        <v>0.11628409901617801</v>
      </c>
      <c r="BH15" s="14">
        <v>0.122898137762556</v>
      </c>
      <c r="BI15" s="14">
        <v>0.16637338774715901</v>
      </c>
      <c r="BJ15" s="14">
        <v>0.11992368469836701</v>
      </c>
      <c r="BK15" s="14">
        <v>0.12793142211325401</v>
      </c>
      <c r="BL15" s="14">
        <v>0.166176954601883</v>
      </c>
      <c r="BM15" s="14">
        <v>0.103346865542001</v>
      </c>
      <c r="BN15" s="14">
        <v>7.0185452332368503E-2</v>
      </c>
      <c r="BO15" s="14"/>
      <c r="BP15" s="14">
        <v>9.9106426898953201E-2</v>
      </c>
      <c r="BQ15" s="14">
        <v>0.15477144856698399</v>
      </c>
      <c r="BR15" s="14">
        <v>0.158086255093077</v>
      </c>
      <c r="BS15" s="14">
        <v>0.15841544962691001</v>
      </c>
      <c r="BT15" s="14">
        <v>0.21622098069287499</v>
      </c>
      <c r="BU15" s="14">
        <v>0.22593838869800401</v>
      </c>
      <c r="BV15" s="14"/>
      <c r="BW15" s="14">
        <v>0.183353927058235</v>
      </c>
      <c r="BX15" s="14">
        <v>0.113896584401508</v>
      </c>
      <c r="BY15" s="14">
        <v>0.16472567483242501</v>
      </c>
      <c r="BZ15" s="14">
        <v>0.156786438731327</v>
      </c>
      <c r="CA15" s="14">
        <v>0.13646954265198699</v>
      </c>
      <c r="CB15" s="14">
        <v>0.13152724156110199</v>
      </c>
      <c r="CC15" s="14"/>
      <c r="CD15" s="14">
        <v>0.104669193332645</v>
      </c>
      <c r="CE15" s="14">
        <v>0.10847017302494399</v>
      </c>
      <c r="CF15" s="14">
        <v>0.207792685617671</v>
      </c>
      <c r="CG15" s="14">
        <v>0.16850179091461401</v>
      </c>
      <c r="CH15" s="14"/>
      <c r="CI15" s="14">
        <v>0.16205121930734201</v>
      </c>
      <c r="CJ15" s="14">
        <v>0.118088971573777</v>
      </c>
      <c r="CK15" s="14">
        <v>0.158350448050531</v>
      </c>
      <c r="CL15" s="14">
        <v>0.18069814878037799</v>
      </c>
      <c r="CM15" s="14"/>
      <c r="CN15" s="14">
        <v>0.103326778315307</v>
      </c>
      <c r="CO15" s="14">
        <v>0.16069460281558301</v>
      </c>
      <c r="CP15" s="14"/>
      <c r="CQ15" s="14">
        <v>0.103912566911863</v>
      </c>
      <c r="CR15" s="14">
        <v>0.15979876926584399</v>
      </c>
    </row>
    <row r="16" spans="2:96" x14ac:dyDescent="0.3">
      <c r="B16" s="15" t="s">
        <v>92</v>
      </c>
      <c r="C16" s="20">
        <v>0.138018861428299</v>
      </c>
      <c r="D16" s="20">
        <v>9.9138605010765199E-2</v>
      </c>
      <c r="E16" s="20">
        <v>0.17645996452059501</v>
      </c>
      <c r="F16" s="20"/>
      <c r="G16" s="20">
        <v>0.15585546344353099</v>
      </c>
      <c r="H16" s="20">
        <v>0.101558521531496</v>
      </c>
      <c r="I16" s="20">
        <v>0.156349622310794</v>
      </c>
      <c r="J16" s="20">
        <v>0.14207953886421901</v>
      </c>
      <c r="K16" s="20">
        <v>0.12658018663515</v>
      </c>
      <c r="L16" s="20">
        <v>0.14539414670127501</v>
      </c>
      <c r="M16" s="20"/>
      <c r="N16" s="20">
        <v>0.114445169975362</v>
      </c>
      <c r="O16" s="20">
        <v>0.15550207169444499</v>
      </c>
      <c r="P16" s="20">
        <v>0.12127692794333</v>
      </c>
      <c r="Q16" s="20">
        <v>0.15772086440654601</v>
      </c>
      <c r="R16" s="20"/>
      <c r="S16" s="20">
        <v>0.150570406061487</v>
      </c>
      <c r="T16" s="20">
        <v>0.13812335551959401</v>
      </c>
      <c r="U16" s="20">
        <v>0.20315886570348901</v>
      </c>
      <c r="V16" s="20">
        <v>0.143951560545103</v>
      </c>
      <c r="W16" s="20">
        <v>0.14409445111463501</v>
      </c>
      <c r="X16" s="20">
        <v>0.14243085766321101</v>
      </c>
      <c r="Y16" s="20">
        <v>9.1556919310936902E-2</v>
      </c>
      <c r="Z16" s="20">
        <v>7.3060658928372102E-2</v>
      </c>
      <c r="AA16" s="20">
        <v>0.128819455192906</v>
      </c>
      <c r="AB16" s="20">
        <v>0.114309145264279</v>
      </c>
      <c r="AC16" s="20">
        <v>0.161498599075867</v>
      </c>
      <c r="AD16" s="20">
        <v>0.13538435822376199</v>
      </c>
      <c r="AE16" s="20"/>
      <c r="AF16" s="20">
        <v>0.107752085589568</v>
      </c>
      <c r="AG16" s="20">
        <v>8.6095463157922603E-2</v>
      </c>
      <c r="AH16" s="20">
        <v>9.3823964802263696E-2</v>
      </c>
      <c r="AI16" s="20">
        <v>0.10407198496902</v>
      </c>
      <c r="AJ16" s="20">
        <v>0.19210171962087799</v>
      </c>
      <c r="AK16" s="20"/>
      <c r="AL16" s="20">
        <v>5.7217722163954002E-2</v>
      </c>
      <c r="AM16" s="20">
        <v>9.2544363973831603E-2</v>
      </c>
      <c r="AN16" s="20">
        <v>7.3589243680409297E-2</v>
      </c>
      <c r="AO16" s="20">
        <v>0.116087694554752</v>
      </c>
      <c r="AP16" s="20">
        <v>0.16461528168065601</v>
      </c>
      <c r="AQ16" s="20">
        <v>0.44966268070422599</v>
      </c>
      <c r="AR16" s="20"/>
      <c r="AS16" s="20">
        <v>0.14881279963251301</v>
      </c>
      <c r="AT16" s="20">
        <v>0.14496413818564999</v>
      </c>
      <c r="AU16" s="20">
        <v>0.128063625291024</v>
      </c>
      <c r="AV16" s="20">
        <v>9.9235419449807502E-2</v>
      </c>
      <c r="AW16" s="20">
        <v>7.3092143480441504E-2</v>
      </c>
      <c r="AX16" s="20"/>
      <c r="AY16" s="20">
        <v>0.41909449926921999</v>
      </c>
      <c r="AZ16" s="20">
        <v>0.18276468296219101</v>
      </c>
      <c r="BA16" s="20">
        <v>0.12162413360977301</v>
      </c>
      <c r="BB16" s="20">
        <v>0.167382242938313</v>
      </c>
      <c r="BC16" s="20">
        <v>0.12894910087949801</v>
      </c>
      <c r="BD16" s="20">
        <v>0.13874160549842399</v>
      </c>
      <c r="BE16" s="20">
        <v>0.11147661053939199</v>
      </c>
      <c r="BF16" s="20">
        <v>0.137556202723781</v>
      </c>
      <c r="BG16" s="20">
        <v>0.12851986561829901</v>
      </c>
      <c r="BH16" s="20">
        <v>0.133452172586836</v>
      </c>
      <c r="BI16" s="20">
        <v>0.114062293252177</v>
      </c>
      <c r="BJ16" s="20">
        <v>0.112188987570761</v>
      </c>
      <c r="BK16" s="20">
        <v>0.140282471256895</v>
      </c>
      <c r="BL16" s="20">
        <v>8.3427750506885695E-2</v>
      </c>
      <c r="BM16" s="20">
        <v>0.15125703813069899</v>
      </c>
      <c r="BN16" s="20">
        <v>8.8236900913160596E-2</v>
      </c>
      <c r="BO16" s="20"/>
      <c r="BP16" s="20">
        <v>9.8240293457882599E-2</v>
      </c>
      <c r="BQ16" s="20">
        <v>0.14209062477864901</v>
      </c>
      <c r="BR16" s="20">
        <v>0.149189549713339</v>
      </c>
      <c r="BS16" s="20">
        <v>0.17513705229547799</v>
      </c>
      <c r="BT16" s="20">
        <v>0.16915562203271101</v>
      </c>
      <c r="BU16" s="20">
        <v>7.2916053132321398E-2</v>
      </c>
      <c r="BV16" s="20"/>
      <c r="BW16" s="20">
        <v>0.12609756310885001</v>
      </c>
      <c r="BX16" s="20">
        <v>0.131412298656259</v>
      </c>
      <c r="BY16" s="20">
        <v>0.14461786660944201</v>
      </c>
      <c r="BZ16" s="20">
        <v>0.16338018883043501</v>
      </c>
      <c r="CA16" s="20">
        <v>0.14017157350512799</v>
      </c>
      <c r="CB16" s="20">
        <v>0.19331712115489399</v>
      </c>
      <c r="CC16" s="20"/>
      <c r="CD16" s="20">
        <v>0.10960351250997701</v>
      </c>
      <c r="CE16" s="20">
        <v>9.6600879985323296E-2</v>
      </c>
      <c r="CF16" s="20">
        <v>0.19304925317148</v>
      </c>
      <c r="CG16" s="20">
        <v>0.10966262986401901</v>
      </c>
      <c r="CH16" s="20"/>
      <c r="CI16" s="20">
        <v>0.16249911611370499</v>
      </c>
      <c r="CJ16" s="20">
        <v>0.11659819859725901</v>
      </c>
      <c r="CK16" s="20">
        <v>0.125839826002105</v>
      </c>
      <c r="CL16" s="20">
        <v>0.24447201088019899</v>
      </c>
      <c r="CM16" s="20"/>
      <c r="CN16" s="20">
        <v>7.7822584259588906E-2</v>
      </c>
      <c r="CO16" s="20">
        <v>0.14322945116052099</v>
      </c>
      <c r="CP16" s="20"/>
      <c r="CQ16" s="20">
        <v>9.7248012066506101E-2</v>
      </c>
      <c r="CR16" s="20">
        <v>0.134164422627258</v>
      </c>
    </row>
    <row r="17" spans="2:2" x14ac:dyDescent="0.3">
      <c r="B17" s="16"/>
    </row>
    <row r="18" spans="2:2" x14ac:dyDescent="0.3">
      <c r="B18" t="s">
        <v>116</v>
      </c>
    </row>
    <row r="19" spans="2:2" x14ac:dyDescent="0.3">
      <c r="B19" t="s">
        <v>117</v>
      </c>
    </row>
    <row r="21" spans="2:2" x14ac:dyDescent="0.3">
      <c r="B21"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R21"/>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47</v>
      </c>
      <c r="C9" s="14">
        <v>0.245416347471272</v>
      </c>
      <c r="D9" s="14">
        <v>0.26513844222786898</v>
      </c>
      <c r="E9" s="14">
        <v>0.22596495651847801</v>
      </c>
      <c r="F9" s="14"/>
      <c r="G9" s="14">
        <v>0.39826732304177398</v>
      </c>
      <c r="H9" s="14">
        <v>0.35303816965371898</v>
      </c>
      <c r="I9" s="14">
        <v>0.235028820274293</v>
      </c>
      <c r="J9" s="14">
        <v>0.19355903496190299</v>
      </c>
      <c r="K9" s="14">
        <v>0.18456708711244299</v>
      </c>
      <c r="L9" s="14">
        <v>0.148064057374823</v>
      </c>
      <c r="M9" s="14"/>
      <c r="N9" s="14">
        <v>0.32830492780503201</v>
      </c>
      <c r="O9" s="14">
        <v>0.237637823137136</v>
      </c>
      <c r="P9" s="14">
        <v>0.20656271138693</v>
      </c>
      <c r="Q9" s="14">
        <v>0.19904409879178001</v>
      </c>
      <c r="R9" s="14"/>
      <c r="S9" s="14">
        <v>0.35786120838288799</v>
      </c>
      <c r="T9" s="14">
        <v>0.20746965314961599</v>
      </c>
      <c r="U9" s="14">
        <v>0.18474855452792499</v>
      </c>
      <c r="V9" s="14">
        <v>0.21751594042630601</v>
      </c>
      <c r="W9" s="14">
        <v>0.24077794500577401</v>
      </c>
      <c r="X9" s="14">
        <v>0.19685228633823901</v>
      </c>
      <c r="Y9" s="14">
        <v>0.24093928795182501</v>
      </c>
      <c r="Z9" s="14">
        <v>0.32872098140391798</v>
      </c>
      <c r="AA9" s="14">
        <v>0.30742942568567799</v>
      </c>
      <c r="AB9" s="14">
        <v>0.175653197063453</v>
      </c>
      <c r="AC9" s="14">
        <v>0.22232930290056199</v>
      </c>
      <c r="AD9" s="14">
        <v>0.20779218495009499</v>
      </c>
      <c r="AE9" s="14"/>
      <c r="AF9" s="14">
        <v>4.8738842198002702E-2</v>
      </c>
      <c r="AG9" s="14">
        <v>0.55025201081678998</v>
      </c>
      <c r="AH9" s="14">
        <v>0.161669519665255</v>
      </c>
      <c r="AI9" s="14">
        <v>5.2524597140803903E-2</v>
      </c>
      <c r="AJ9" s="14">
        <v>0.14104501658381099</v>
      </c>
      <c r="AK9" s="14"/>
      <c r="AL9" s="14">
        <v>0.75394774063615499</v>
      </c>
      <c r="AM9" s="14">
        <v>4.90627155326777E-2</v>
      </c>
      <c r="AN9" s="14">
        <v>0.143090139087409</v>
      </c>
      <c r="AO9" s="14">
        <v>3.9168316320946701E-2</v>
      </c>
      <c r="AP9" s="14">
        <v>0.16075136267932699</v>
      </c>
      <c r="AQ9" s="14">
        <v>0.111464846540115</v>
      </c>
      <c r="AR9" s="14"/>
      <c r="AS9" s="14">
        <v>0.176860440123292</v>
      </c>
      <c r="AT9" s="14">
        <v>0.24921566296682099</v>
      </c>
      <c r="AU9" s="14">
        <v>0.28828163394561601</v>
      </c>
      <c r="AV9" s="14">
        <v>0.37075386884749501</v>
      </c>
      <c r="AW9" s="14">
        <v>0.37716061132508499</v>
      </c>
      <c r="AX9" s="14"/>
      <c r="AY9" s="14">
        <v>0.126775127720338</v>
      </c>
      <c r="AZ9" s="14">
        <v>0.20150793664368</v>
      </c>
      <c r="BA9" s="14">
        <v>0.18754110644335001</v>
      </c>
      <c r="BB9" s="14">
        <v>0.22940435221990399</v>
      </c>
      <c r="BC9" s="14">
        <v>0.20815755187791599</v>
      </c>
      <c r="BD9" s="14">
        <v>0.21989764664175601</v>
      </c>
      <c r="BE9" s="14">
        <v>0.26472778748013898</v>
      </c>
      <c r="BF9" s="14">
        <v>0.222892977642415</v>
      </c>
      <c r="BG9" s="14">
        <v>0.212272988426943</v>
      </c>
      <c r="BH9" s="14">
        <v>0.25084145187596901</v>
      </c>
      <c r="BI9" s="14">
        <v>0.25451515009214098</v>
      </c>
      <c r="BJ9" s="14">
        <v>0.28862373840934802</v>
      </c>
      <c r="BK9" s="14">
        <v>0.334013150213542</v>
      </c>
      <c r="BL9" s="14">
        <v>0.24154297490264701</v>
      </c>
      <c r="BM9" s="14">
        <v>0.41179407659985201</v>
      </c>
      <c r="BN9" s="14">
        <v>0.37487194346557401</v>
      </c>
      <c r="BO9" s="14"/>
      <c r="BP9" s="14">
        <v>0.390874078591605</v>
      </c>
      <c r="BQ9" s="14">
        <v>0.24371679911491601</v>
      </c>
      <c r="BR9" s="14">
        <v>0.20815201385006599</v>
      </c>
      <c r="BS9" s="14">
        <v>0.17323577195546999</v>
      </c>
      <c r="BT9" s="14">
        <v>0.152080484006102</v>
      </c>
      <c r="BU9" s="14">
        <v>0.11979161374439801</v>
      </c>
      <c r="BV9" s="14"/>
      <c r="BW9" s="14">
        <v>0.21447867789677999</v>
      </c>
      <c r="BX9" s="14">
        <v>0.258092022737544</v>
      </c>
      <c r="BY9" s="14">
        <v>0.175151653826538</v>
      </c>
      <c r="BZ9" s="14">
        <v>0.24812772162161401</v>
      </c>
      <c r="CA9" s="14">
        <v>0.30420189804393699</v>
      </c>
      <c r="CB9" s="14">
        <v>0.28863353521285101</v>
      </c>
      <c r="CC9" s="14"/>
      <c r="CD9" s="14">
        <v>0.36768138267768802</v>
      </c>
      <c r="CE9" s="14">
        <v>0.26985016014838398</v>
      </c>
      <c r="CF9" s="14">
        <v>0.11686001355064</v>
      </c>
      <c r="CG9" s="14">
        <v>0.23944899126925701</v>
      </c>
      <c r="CH9" s="14"/>
      <c r="CI9" s="14">
        <v>0.22449254505087399</v>
      </c>
      <c r="CJ9" s="14">
        <v>0.26966361866897498</v>
      </c>
      <c r="CK9" s="14">
        <v>0.24894531966192199</v>
      </c>
      <c r="CL9" s="14">
        <v>0.195184755174242</v>
      </c>
      <c r="CM9" s="14"/>
      <c r="CN9" s="14">
        <v>0.30933036301760902</v>
      </c>
      <c r="CO9" s="14">
        <v>0.23825916292942301</v>
      </c>
      <c r="CP9" s="14"/>
      <c r="CQ9" s="14">
        <v>0.34630294587822502</v>
      </c>
      <c r="CR9" s="14">
        <v>0.238376996463732</v>
      </c>
    </row>
    <row r="10" spans="2:96" x14ac:dyDescent="0.3">
      <c r="B10" s="15" t="s">
        <v>48</v>
      </c>
      <c r="C10" s="14">
        <v>0.158248371729316</v>
      </c>
      <c r="D10" s="14">
        <v>0.16482325898511499</v>
      </c>
      <c r="E10" s="14">
        <v>0.150209318001051</v>
      </c>
      <c r="F10" s="14"/>
      <c r="G10" s="14">
        <v>9.1661465063388306E-2</v>
      </c>
      <c r="H10" s="14">
        <v>0.15254078171420399</v>
      </c>
      <c r="I10" s="14">
        <v>0.15221425256246501</v>
      </c>
      <c r="J10" s="14">
        <v>0.13364896162029899</v>
      </c>
      <c r="K10" s="14">
        <v>0.17348106369094299</v>
      </c>
      <c r="L10" s="14">
        <v>0.22157395087130899</v>
      </c>
      <c r="M10" s="14"/>
      <c r="N10" s="14">
        <v>0.18290619090776999</v>
      </c>
      <c r="O10" s="14">
        <v>0.162309009460256</v>
      </c>
      <c r="P10" s="14">
        <v>0.134457982005626</v>
      </c>
      <c r="Q10" s="14">
        <v>0.14837603837792501</v>
      </c>
      <c r="R10" s="14"/>
      <c r="S10" s="14">
        <v>0.14649817463643899</v>
      </c>
      <c r="T10" s="14">
        <v>0.13528812665048001</v>
      </c>
      <c r="U10" s="14">
        <v>0.151681330034168</v>
      </c>
      <c r="V10" s="14">
        <v>0.17503108149972199</v>
      </c>
      <c r="W10" s="14">
        <v>0.17403197159962</v>
      </c>
      <c r="X10" s="14">
        <v>0.20607855506079301</v>
      </c>
      <c r="Y10" s="14">
        <v>0.19501904968262801</v>
      </c>
      <c r="Z10" s="14">
        <v>0.14641163144915201</v>
      </c>
      <c r="AA10" s="14">
        <v>0.166530185014376</v>
      </c>
      <c r="AB10" s="14">
        <v>0.12391221325962</v>
      </c>
      <c r="AC10" s="14">
        <v>0.131521822904939</v>
      </c>
      <c r="AD10" s="14">
        <v>0.134249164618989</v>
      </c>
      <c r="AE10" s="14"/>
      <c r="AF10" s="14">
        <v>0.57440482328966203</v>
      </c>
      <c r="AG10" s="14">
        <v>6.1639248546818001E-2</v>
      </c>
      <c r="AH10" s="14">
        <v>6.65266114100726E-2</v>
      </c>
      <c r="AI10" s="14">
        <v>4.4326488005055197E-2</v>
      </c>
      <c r="AJ10" s="14">
        <v>5.0568446800840501E-2</v>
      </c>
      <c r="AK10" s="14"/>
      <c r="AL10" s="14">
        <v>4.4389711138919402E-2</v>
      </c>
      <c r="AM10" s="14">
        <v>0.64148419129252698</v>
      </c>
      <c r="AN10" s="14">
        <v>2.3454123102113401E-2</v>
      </c>
      <c r="AO10" s="14">
        <v>8.2597808583005597E-2</v>
      </c>
      <c r="AP10" s="14">
        <v>4.9678821669255697E-2</v>
      </c>
      <c r="AQ10" s="14">
        <v>4.4822130634485403E-2</v>
      </c>
      <c r="AR10" s="14"/>
      <c r="AS10" s="14">
        <v>0.16109468140053099</v>
      </c>
      <c r="AT10" s="14">
        <v>0.12691931397032599</v>
      </c>
      <c r="AU10" s="14">
        <v>0.149204409611054</v>
      </c>
      <c r="AV10" s="14">
        <v>0.15382284834565599</v>
      </c>
      <c r="AW10" s="14">
        <v>0.296376995122896</v>
      </c>
      <c r="AX10" s="14"/>
      <c r="AY10" s="14">
        <v>0.143924893322318</v>
      </c>
      <c r="AZ10" s="14">
        <v>0.18643415396194499</v>
      </c>
      <c r="BA10" s="14">
        <v>0.119314177222016</v>
      </c>
      <c r="BB10" s="14">
        <v>0.184069090261302</v>
      </c>
      <c r="BC10" s="14">
        <v>0.13752285620951199</v>
      </c>
      <c r="BD10" s="14">
        <v>0.14845766716727701</v>
      </c>
      <c r="BE10" s="14">
        <v>0.11600237299553499</v>
      </c>
      <c r="BF10" s="14">
        <v>0.123457138722604</v>
      </c>
      <c r="BG10" s="14">
        <v>0.21656272517379299</v>
      </c>
      <c r="BH10" s="14">
        <v>0.17260059750567</v>
      </c>
      <c r="BI10" s="14">
        <v>0.16718871015761699</v>
      </c>
      <c r="BJ10" s="14">
        <v>0.15293158514198599</v>
      </c>
      <c r="BK10" s="14">
        <v>0.23207770603511599</v>
      </c>
      <c r="BL10" s="14">
        <v>0.30706512901959299</v>
      </c>
      <c r="BM10" s="14">
        <v>0.12774712322499901</v>
      </c>
      <c r="BN10" s="14">
        <v>0.19518419955087599</v>
      </c>
      <c r="BO10" s="14"/>
      <c r="BP10" s="14">
        <v>0.15027848011091399</v>
      </c>
      <c r="BQ10" s="14">
        <v>0.15563466750333299</v>
      </c>
      <c r="BR10" s="14">
        <v>0.11440286139613</v>
      </c>
      <c r="BS10" s="14">
        <v>0.17036988818229801</v>
      </c>
      <c r="BT10" s="14">
        <v>0.18274576212697799</v>
      </c>
      <c r="BU10" s="14">
        <v>0.22519494619284899</v>
      </c>
      <c r="BV10" s="14"/>
      <c r="BW10" s="14">
        <v>0.197907316575231</v>
      </c>
      <c r="BX10" s="14">
        <v>0.16101455950250201</v>
      </c>
      <c r="BY10" s="14">
        <v>0.13259813797653</v>
      </c>
      <c r="BZ10" s="14">
        <v>9.40512626798089E-2</v>
      </c>
      <c r="CA10" s="14">
        <v>0.135883065525645</v>
      </c>
      <c r="CB10" s="14">
        <v>9.4283948900601003E-2</v>
      </c>
      <c r="CC10" s="14"/>
      <c r="CD10" s="14">
        <v>0.13158434564119501</v>
      </c>
      <c r="CE10" s="14">
        <v>0.17682600935405901</v>
      </c>
      <c r="CF10" s="14">
        <v>0.110633300646705</v>
      </c>
      <c r="CG10" s="14">
        <v>0.19849882696117099</v>
      </c>
      <c r="CH10" s="14"/>
      <c r="CI10" s="14">
        <v>0.13351592363509901</v>
      </c>
      <c r="CJ10" s="14">
        <v>0.15139998973687599</v>
      </c>
      <c r="CK10" s="14">
        <v>0.17397116272351401</v>
      </c>
      <c r="CL10" s="14">
        <v>0.111155794761422</v>
      </c>
      <c r="CM10" s="14"/>
      <c r="CN10" s="14">
        <v>0.187871854539894</v>
      </c>
      <c r="CO10" s="14">
        <v>0.15637604481584799</v>
      </c>
      <c r="CP10" s="14"/>
      <c r="CQ10" s="14">
        <v>0.136928523019647</v>
      </c>
      <c r="CR10" s="14">
        <v>0.16613313858851</v>
      </c>
    </row>
    <row r="11" spans="2:96" x14ac:dyDescent="0.3">
      <c r="B11" s="15" t="s">
        <v>44</v>
      </c>
      <c r="C11" s="14">
        <v>9.0432093466359595E-2</v>
      </c>
      <c r="D11" s="14">
        <v>9.5133631665990495E-2</v>
      </c>
      <c r="E11" s="14">
        <v>8.6101091620584297E-2</v>
      </c>
      <c r="F11" s="14"/>
      <c r="G11" s="14">
        <v>9.1015657714991705E-2</v>
      </c>
      <c r="H11" s="14">
        <v>9.3018230612814001E-2</v>
      </c>
      <c r="I11" s="14">
        <v>0.106900261575071</v>
      </c>
      <c r="J11" s="14">
        <v>9.1250132021799393E-2</v>
      </c>
      <c r="K11" s="14">
        <v>5.5510759650335702E-2</v>
      </c>
      <c r="L11" s="14">
        <v>9.7327990955479005E-2</v>
      </c>
      <c r="M11" s="14"/>
      <c r="N11" s="14">
        <v>0.113052693415718</v>
      </c>
      <c r="O11" s="14">
        <v>0.101581736267748</v>
      </c>
      <c r="P11" s="14">
        <v>7.5592666036711706E-2</v>
      </c>
      <c r="Q11" s="14">
        <v>6.8599566743544504E-2</v>
      </c>
      <c r="R11" s="14"/>
      <c r="S11" s="14">
        <v>8.0233440586870805E-2</v>
      </c>
      <c r="T11" s="14">
        <v>0.154450843182003</v>
      </c>
      <c r="U11" s="14">
        <v>9.6985246957962498E-2</v>
      </c>
      <c r="V11" s="14">
        <v>8.8313969352626406E-2</v>
      </c>
      <c r="W11" s="14">
        <v>4.6997580426955197E-2</v>
      </c>
      <c r="X11" s="14">
        <v>7.8491680468992395E-2</v>
      </c>
      <c r="Y11" s="14">
        <v>8.69818267074014E-2</v>
      </c>
      <c r="Z11" s="14">
        <v>4.7568594495661101E-2</v>
      </c>
      <c r="AA11" s="14">
        <v>7.7728464825691096E-2</v>
      </c>
      <c r="AB11" s="14">
        <v>0.113101539429489</v>
      </c>
      <c r="AC11" s="14">
        <v>3.4246007534656897E-2</v>
      </c>
      <c r="AD11" s="14">
        <v>0.12616245593942099</v>
      </c>
      <c r="AE11" s="14"/>
      <c r="AF11" s="14">
        <v>5.03198992278747E-2</v>
      </c>
      <c r="AG11" s="14">
        <v>6.3242912278665298E-2</v>
      </c>
      <c r="AH11" s="14">
        <v>0.42819289209030698</v>
      </c>
      <c r="AI11" s="14">
        <v>3.5410647838560697E-2</v>
      </c>
      <c r="AJ11" s="14">
        <v>4.09312443316458E-2</v>
      </c>
      <c r="AK11" s="14"/>
      <c r="AL11" s="14">
        <v>4.28392698551293E-2</v>
      </c>
      <c r="AM11" s="14">
        <v>5.9899251309818498E-2</v>
      </c>
      <c r="AN11" s="14">
        <v>0.52456194692953295</v>
      </c>
      <c r="AO11" s="14">
        <v>2.0286390945321999E-2</v>
      </c>
      <c r="AP11" s="14">
        <v>3.4878268929828697E-2</v>
      </c>
      <c r="AQ11" s="14">
        <v>3.5941462602982303E-2</v>
      </c>
      <c r="AR11" s="14"/>
      <c r="AS11" s="14">
        <v>5.5663394206598701E-2</v>
      </c>
      <c r="AT11" s="14">
        <v>7.9063579784749802E-2</v>
      </c>
      <c r="AU11" s="14">
        <v>0.11807903285532</v>
      </c>
      <c r="AV11" s="14">
        <v>0.130259192714619</v>
      </c>
      <c r="AW11" s="14">
        <v>0.127475199738081</v>
      </c>
      <c r="AX11" s="14"/>
      <c r="AY11" s="14">
        <v>0.110300133706337</v>
      </c>
      <c r="AZ11" s="14">
        <v>3.7557057735423699E-2</v>
      </c>
      <c r="BA11" s="14">
        <v>5.6634544164311101E-2</v>
      </c>
      <c r="BB11" s="14">
        <v>4.9959731592899501E-2</v>
      </c>
      <c r="BC11" s="14">
        <v>0.102505817420583</v>
      </c>
      <c r="BD11" s="14">
        <v>9.9289872136489293E-2</v>
      </c>
      <c r="BE11" s="14">
        <v>0.127355602494021</v>
      </c>
      <c r="BF11" s="14">
        <v>7.2429583825764504E-2</v>
      </c>
      <c r="BG11" s="14">
        <v>0.116447692077449</v>
      </c>
      <c r="BH11" s="14">
        <v>9.4099565892712997E-2</v>
      </c>
      <c r="BI11" s="14">
        <v>7.5670194777263999E-2</v>
      </c>
      <c r="BJ11" s="14">
        <v>9.2075380960814399E-2</v>
      </c>
      <c r="BK11" s="14">
        <v>8.9236658959448503E-2</v>
      </c>
      <c r="BL11" s="14">
        <v>0.124314694912429</v>
      </c>
      <c r="BM11" s="14">
        <v>0.111023024313194</v>
      </c>
      <c r="BN11" s="14">
        <v>0.11928335218175901</v>
      </c>
      <c r="BO11" s="14"/>
      <c r="BP11" s="14">
        <v>8.8164042196743994E-2</v>
      </c>
      <c r="BQ11" s="14">
        <v>8.5763342027108197E-2</v>
      </c>
      <c r="BR11" s="14">
        <v>9.0576258512905503E-2</v>
      </c>
      <c r="BS11" s="14">
        <v>0.105538588033216</v>
      </c>
      <c r="BT11" s="14">
        <v>8.1138467258025607E-2</v>
      </c>
      <c r="BU11" s="14">
        <v>9.2405213265729702E-2</v>
      </c>
      <c r="BV11" s="14"/>
      <c r="BW11" s="14">
        <v>8.8987658987389598E-2</v>
      </c>
      <c r="BX11" s="14">
        <v>0.102577188515834</v>
      </c>
      <c r="BY11" s="14">
        <v>4.69785704486093E-2</v>
      </c>
      <c r="BZ11" s="14">
        <v>7.3693395815225798E-2</v>
      </c>
      <c r="CA11" s="14">
        <v>9.7928891009487595E-2</v>
      </c>
      <c r="CB11" s="14">
        <v>0.115417580612435</v>
      </c>
      <c r="CC11" s="14"/>
      <c r="CD11" s="14">
        <v>8.6108833811894103E-2</v>
      </c>
      <c r="CE11" s="14">
        <v>0.110527357929618</v>
      </c>
      <c r="CF11" s="14">
        <v>9.0975124691738907E-2</v>
      </c>
      <c r="CG11" s="14">
        <v>0.10748177710682599</v>
      </c>
      <c r="CH11" s="14"/>
      <c r="CI11" s="14">
        <v>0.103868847728374</v>
      </c>
      <c r="CJ11" s="14">
        <v>0.12152040008185901</v>
      </c>
      <c r="CK11" s="14">
        <v>8.1721230879364601E-2</v>
      </c>
      <c r="CL11" s="14">
        <v>3.0996207995773399E-2</v>
      </c>
      <c r="CM11" s="14"/>
      <c r="CN11" s="14">
        <v>0.107762446455422</v>
      </c>
      <c r="CO11" s="14">
        <v>8.9653071568133097E-2</v>
      </c>
      <c r="CP11" s="14"/>
      <c r="CQ11" s="14">
        <v>8.8582712078448506E-2</v>
      </c>
      <c r="CR11" s="14">
        <v>9.3162106702192896E-2</v>
      </c>
    </row>
    <row r="12" spans="2:96" x14ac:dyDescent="0.3">
      <c r="B12" s="15" t="s">
        <v>49</v>
      </c>
      <c r="C12" s="14">
        <v>4.8744643614930201E-2</v>
      </c>
      <c r="D12" s="14">
        <v>4.5212766407624498E-2</v>
      </c>
      <c r="E12" s="14">
        <v>5.2343919902467097E-2</v>
      </c>
      <c r="F12" s="14"/>
      <c r="G12" s="14">
        <v>0.11836402814468799</v>
      </c>
      <c r="H12" s="14">
        <v>5.5802143024477099E-2</v>
      </c>
      <c r="I12" s="14">
        <v>5.5461158455999998E-2</v>
      </c>
      <c r="J12" s="14">
        <v>3.1531764598787398E-2</v>
      </c>
      <c r="K12" s="14">
        <v>2.61934116566028E-2</v>
      </c>
      <c r="L12" s="14">
        <v>2.06023289105563E-2</v>
      </c>
      <c r="M12" s="14"/>
      <c r="N12" s="14">
        <v>3.42015885162337E-2</v>
      </c>
      <c r="O12" s="14">
        <v>5.4012666188757399E-2</v>
      </c>
      <c r="P12" s="14">
        <v>5.9456496949215197E-2</v>
      </c>
      <c r="Q12" s="14">
        <v>5.0122519289632697E-2</v>
      </c>
      <c r="R12" s="14"/>
      <c r="S12" s="14">
        <v>5.91913178009945E-2</v>
      </c>
      <c r="T12" s="14">
        <v>3.4367913392984201E-2</v>
      </c>
      <c r="U12" s="14">
        <v>6.3117150133288197E-2</v>
      </c>
      <c r="V12" s="14">
        <v>5.2435832278657099E-2</v>
      </c>
      <c r="W12" s="14">
        <v>5.4166140537240601E-2</v>
      </c>
      <c r="X12" s="14">
        <v>4.2179677166147601E-2</v>
      </c>
      <c r="Y12" s="14">
        <v>8.5446116560590202E-2</v>
      </c>
      <c r="Z12" s="14">
        <v>2.2537908221654999E-2</v>
      </c>
      <c r="AA12" s="14">
        <v>4.0935903842062402E-2</v>
      </c>
      <c r="AB12" s="14">
        <v>4.6181463652593402E-2</v>
      </c>
      <c r="AC12" s="14">
        <v>3.1655837873784801E-2</v>
      </c>
      <c r="AD12" s="14">
        <v>2.1262161635441201E-2</v>
      </c>
      <c r="AE12" s="14"/>
      <c r="AF12" s="14">
        <v>9.5162019806211799E-3</v>
      </c>
      <c r="AG12" s="14">
        <v>3.1989890236513101E-2</v>
      </c>
      <c r="AH12" s="14">
        <v>1.23169651030932E-2</v>
      </c>
      <c r="AI12" s="14">
        <v>3.4874261561385497E-2</v>
      </c>
      <c r="AJ12" s="14">
        <v>0.40148649899540001</v>
      </c>
      <c r="AK12" s="14"/>
      <c r="AL12" s="14">
        <v>1.9974250365017501E-2</v>
      </c>
      <c r="AM12" s="14">
        <v>7.37822064047048E-3</v>
      </c>
      <c r="AN12" s="14">
        <v>1.1046237289453901E-2</v>
      </c>
      <c r="AO12" s="14">
        <v>3.2654266776024801E-2</v>
      </c>
      <c r="AP12" s="14">
        <v>0.46976470793041503</v>
      </c>
      <c r="AQ12" s="14">
        <v>1.1043369107154E-2</v>
      </c>
      <c r="AR12" s="14"/>
      <c r="AS12" s="14">
        <v>3.17973702981433E-2</v>
      </c>
      <c r="AT12" s="14">
        <v>7.7600006935324498E-2</v>
      </c>
      <c r="AU12" s="14">
        <v>5.0539995145091797E-2</v>
      </c>
      <c r="AV12" s="14">
        <v>3.1408226240377597E-2</v>
      </c>
      <c r="AW12" s="14">
        <v>2.5515055362904101E-2</v>
      </c>
      <c r="AX12" s="14"/>
      <c r="AY12" s="14">
        <v>0</v>
      </c>
      <c r="AZ12" s="14">
        <v>4.9524604235442103E-2</v>
      </c>
      <c r="BA12" s="14">
        <v>5.65280921063002E-2</v>
      </c>
      <c r="BB12" s="14">
        <v>2.4245875747842802E-2</v>
      </c>
      <c r="BC12" s="14">
        <v>7.0851094400441905E-2</v>
      </c>
      <c r="BD12" s="14">
        <v>5.6369911903121399E-2</v>
      </c>
      <c r="BE12" s="14">
        <v>6.02874314521991E-2</v>
      </c>
      <c r="BF12" s="14">
        <v>5.2922508904949497E-2</v>
      </c>
      <c r="BG12" s="14">
        <v>4.1068356718200499E-2</v>
      </c>
      <c r="BH12" s="14">
        <v>2.8624594063739701E-2</v>
      </c>
      <c r="BI12" s="14">
        <v>5.9212925417764503E-2</v>
      </c>
      <c r="BJ12" s="14">
        <v>4.6676449142167599E-2</v>
      </c>
      <c r="BK12" s="14">
        <v>2.61419720541867E-2</v>
      </c>
      <c r="BL12" s="14">
        <v>0.110119751247354</v>
      </c>
      <c r="BM12" s="14">
        <v>3.9965531877794197E-2</v>
      </c>
      <c r="BN12" s="14">
        <v>2.8545469934693798E-2</v>
      </c>
      <c r="BO12" s="14"/>
      <c r="BP12" s="14">
        <v>6.4936133982877203E-2</v>
      </c>
      <c r="BQ12" s="14">
        <v>4.9456640005483499E-2</v>
      </c>
      <c r="BR12" s="14">
        <v>5.8800871214109297E-2</v>
      </c>
      <c r="BS12" s="14">
        <v>4.6521588904152901E-2</v>
      </c>
      <c r="BT12" s="14">
        <v>2.3069672523880601E-2</v>
      </c>
      <c r="BU12" s="14">
        <v>0</v>
      </c>
      <c r="BV12" s="14"/>
      <c r="BW12" s="14">
        <v>2.60423415072891E-2</v>
      </c>
      <c r="BX12" s="14">
        <v>6.4603456796294603E-2</v>
      </c>
      <c r="BY12" s="14">
        <v>5.4744183953226097E-2</v>
      </c>
      <c r="BZ12" s="14">
        <v>5.1106869042905297E-2</v>
      </c>
      <c r="CA12" s="14">
        <v>6.8494816732272298E-2</v>
      </c>
      <c r="CB12" s="14">
        <v>6.6978253851566402E-2</v>
      </c>
      <c r="CC12" s="14"/>
      <c r="CD12" s="14">
        <v>7.1640503118247406E-2</v>
      </c>
      <c r="CE12" s="14">
        <v>5.8665748073662503E-2</v>
      </c>
      <c r="CF12" s="14">
        <v>5.0716824437345598E-2</v>
      </c>
      <c r="CG12" s="14">
        <v>3.1867342384792698E-2</v>
      </c>
      <c r="CH12" s="14"/>
      <c r="CI12" s="14">
        <v>4.1300277393974301E-2</v>
      </c>
      <c r="CJ12" s="14">
        <v>7.0395666054718406E-2</v>
      </c>
      <c r="CK12" s="14">
        <v>4.2922154580593001E-2</v>
      </c>
      <c r="CL12" s="14">
        <v>5.0945634580732001E-2</v>
      </c>
      <c r="CM12" s="14"/>
      <c r="CN12" s="14">
        <v>4.5643007679976901E-2</v>
      </c>
      <c r="CO12" s="14">
        <v>4.67161337777766E-2</v>
      </c>
      <c r="CP12" s="14"/>
      <c r="CQ12" s="14">
        <v>3.9687875744708702E-2</v>
      </c>
      <c r="CR12" s="14">
        <v>4.6939975672581701E-2</v>
      </c>
    </row>
    <row r="13" spans="2:96" x14ac:dyDescent="0.3">
      <c r="B13" s="15" t="s">
        <v>45</v>
      </c>
      <c r="C13" s="14">
        <v>0.15284229312869399</v>
      </c>
      <c r="D13" s="14">
        <v>0.19138184453939699</v>
      </c>
      <c r="E13" s="14">
        <v>0.115596367026105</v>
      </c>
      <c r="F13" s="14"/>
      <c r="G13" s="14">
        <v>9.5883810638984907E-2</v>
      </c>
      <c r="H13" s="14">
        <v>0.114201331960624</v>
      </c>
      <c r="I13" s="14">
        <v>0.15730340938988599</v>
      </c>
      <c r="J13" s="14">
        <v>0.18322234758025199</v>
      </c>
      <c r="K13" s="14">
        <v>0.20389329848840601</v>
      </c>
      <c r="L13" s="14">
        <v>0.159419595151436</v>
      </c>
      <c r="M13" s="14"/>
      <c r="N13" s="14">
        <v>9.3793015847476097E-2</v>
      </c>
      <c r="O13" s="14">
        <v>0.102986946170374</v>
      </c>
      <c r="P13" s="14">
        <v>0.241296340535536</v>
      </c>
      <c r="Q13" s="14">
        <v>0.19015983092576499</v>
      </c>
      <c r="R13" s="14"/>
      <c r="S13" s="14">
        <v>9.5827689692477E-2</v>
      </c>
      <c r="T13" s="14">
        <v>0.16203941932491001</v>
      </c>
      <c r="U13" s="14">
        <v>0.122296529203794</v>
      </c>
      <c r="V13" s="14">
        <v>0.18312239873847899</v>
      </c>
      <c r="W13" s="14">
        <v>0.221068638481691</v>
      </c>
      <c r="X13" s="14">
        <v>0.16592284242538999</v>
      </c>
      <c r="Y13" s="14">
        <v>0.13581244146441299</v>
      </c>
      <c r="Z13" s="14">
        <v>0.18624258494109699</v>
      </c>
      <c r="AA13" s="14">
        <v>0.15299933670876001</v>
      </c>
      <c r="AB13" s="14">
        <v>0.180162118667264</v>
      </c>
      <c r="AC13" s="14">
        <v>0.17068086645092001</v>
      </c>
      <c r="AD13" s="14">
        <v>6.0045635511598403E-2</v>
      </c>
      <c r="AE13" s="14"/>
      <c r="AF13" s="14">
        <v>0.107472942842394</v>
      </c>
      <c r="AG13" s="14">
        <v>7.0311243985577004E-2</v>
      </c>
      <c r="AH13" s="14">
        <v>6.2736904299534296E-2</v>
      </c>
      <c r="AI13" s="14">
        <v>0.63269045712354899</v>
      </c>
      <c r="AJ13" s="14">
        <v>1.64479855364149E-2</v>
      </c>
      <c r="AK13" s="14"/>
      <c r="AL13" s="14">
        <v>1.37455592591283E-2</v>
      </c>
      <c r="AM13" s="14">
        <v>2.9709271871898601E-2</v>
      </c>
      <c r="AN13" s="14">
        <v>1.78694238029782E-2</v>
      </c>
      <c r="AO13" s="14">
        <v>0.62037274941076404</v>
      </c>
      <c r="AP13" s="14">
        <v>2.66172590442884E-2</v>
      </c>
      <c r="AQ13" s="14">
        <v>4.8033691056346001E-2</v>
      </c>
      <c r="AR13" s="14"/>
      <c r="AS13" s="14">
        <v>0.21655541817545201</v>
      </c>
      <c r="AT13" s="14">
        <v>0.16001757300286501</v>
      </c>
      <c r="AU13" s="14">
        <v>9.2105402197533895E-2</v>
      </c>
      <c r="AV13" s="14">
        <v>0.119831692987245</v>
      </c>
      <c r="AW13" s="14">
        <v>5.1034601821867698E-2</v>
      </c>
      <c r="AX13" s="14"/>
      <c r="AY13" s="14">
        <v>6.4890754871020195E-2</v>
      </c>
      <c r="AZ13" s="14">
        <v>0.12729396158283299</v>
      </c>
      <c r="BA13" s="14">
        <v>0.229600833096923</v>
      </c>
      <c r="BB13" s="14">
        <v>0.12846816915760101</v>
      </c>
      <c r="BC13" s="14">
        <v>0.197015527834667</v>
      </c>
      <c r="BD13" s="14">
        <v>0.137514176507227</v>
      </c>
      <c r="BE13" s="14">
        <v>0.153362116278637</v>
      </c>
      <c r="BF13" s="14">
        <v>0.18335415413606401</v>
      </c>
      <c r="BG13" s="14">
        <v>0.187583308416085</v>
      </c>
      <c r="BH13" s="14">
        <v>0.19605957868688201</v>
      </c>
      <c r="BI13" s="14">
        <v>0.13359110600589</v>
      </c>
      <c r="BJ13" s="14">
        <v>0.19062866607850401</v>
      </c>
      <c r="BK13" s="14">
        <v>6.3678910999161495E-2</v>
      </c>
      <c r="BL13" s="14">
        <v>9.6987594624419596E-2</v>
      </c>
      <c r="BM13" s="14">
        <v>0.12430543681728901</v>
      </c>
      <c r="BN13" s="14">
        <v>8.2199597689355197E-2</v>
      </c>
      <c r="BO13" s="14"/>
      <c r="BP13" s="14">
        <v>9.6832392628637701E-2</v>
      </c>
      <c r="BQ13" s="14">
        <v>0.16987807898464299</v>
      </c>
      <c r="BR13" s="14">
        <v>0.20231572907557499</v>
      </c>
      <c r="BS13" s="14">
        <v>0.147284276909981</v>
      </c>
      <c r="BT13" s="14">
        <v>0.169903247233264</v>
      </c>
      <c r="BU13" s="14">
        <v>0.178086904715681</v>
      </c>
      <c r="BV13" s="14"/>
      <c r="BW13" s="14">
        <v>0.152487581591744</v>
      </c>
      <c r="BX13" s="14">
        <v>0.14802933643628499</v>
      </c>
      <c r="BY13" s="14">
        <v>0.21879205006751901</v>
      </c>
      <c r="BZ13" s="14">
        <v>0.171799975211018</v>
      </c>
      <c r="CA13" s="14">
        <v>0.125194087700053</v>
      </c>
      <c r="CB13" s="14">
        <v>0.15349207139887699</v>
      </c>
      <c r="CC13" s="14"/>
      <c r="CD13" s="14">
        <v>0.11161251826391699</v>
      </c>
      <c r="CE13" s="14">
        <v>0.158278605204621</v>
      </c>
      <c r="CF13" s="14">
        <v>0.22125005562841099</v>
      </c>
      <c r="CG13" s="14">
        <v>0.14527668864333901</v>
      </c>
      <c r="CH13" s="14"/>
      <c r="CI13" s="14">
        <v>0.16671045237354501</v>
      </c>
      <c r="CJ13" s="14">
        <v>0.137600571703031</v>
      </c>
      <c r="CK13" s="14">
        <v>0.162279478850406</v>
      </c>
      <c r="CL13" s="14">
        <v>8.1644659556257201E-2</v>
      </c>
      <c r="CM13" s="14"/>
      <c r="CN13" s="14">
        <v>0.16478041734993201</v>
      </c>
      <c r="CO13" s="14">
        <v>0.15281156979013999</v>
      </c>
      <c r="CP13" s="14"/>
      <c r="CQ13" s="14">
        <v>0.16373293498813801</v>
      </c>
      <c r="CR13" s="14">
        <v>0.149315013420564</v>
      </c>
    </row>
    <row r="14" spans="2:96" x14ac:dyDescent="0.3">
      <c r="B14" s="15" t="s">
        <v>216</v>
      </c>
      <c r="C14" s="14">
        <v>1.9496459722105699E-2</v>
      </c>
      <c r="D14" s="14">
        <v>2.26688330168635E-2</v>
      </c>
      <c r="E14" s="14">
        <v>1.6451062817754401E-2</v>
      </c>
      <c r="F14" s="14"/>
      <c r="G14" s="14">
        <v>2.1201212237942399E-2</v>
      </c>
      <c r="H14" s="14">
        <v>1.48155035118657E-2</v>
      </c>
      <c r="I14" s="14">
        <v>2.6417537514148302E-2</v>
      </c>
      <c r="J14" s="14">
        <v>2.9714672506655802E-2</v>
      </c>
      <c r="K14" s="14">
        <v>1.6976860220320598E-2</v>
      </c>
      <c r="L14" s="14">
        <v>9.9509897358662606E-3</v>
      </c>
      <c r="M14" s="14"/>
      <c r="N14" s="14">
        <v>1.33428458205324E-2</v>
      </c>
      <c r="O14" s="14">
        <v>2.3561276419950199E-2</v>
      </c>
      <c r="P14" s="14">
        <v>2.4006925564598901E-2</v>
      </c>
      <c r="Q14" s="14">
        <v>1.8180122955108301E-2</v>
      </c>
      <c r="R14" s="14"/>
      <c r="S14" s="14">
        <v>3.3470865536787599E-3</v>
      </c>
      <c r="T14" s="14">
        <v>2.40019940394063E-2</v>
      </c>
      <c r="U14" s="14">
        <v>1.15470408397811E-2</v>
      </c>
      <c r="V14" s="14">
        <v>5.6860595370749403E-3</v>
      </c>
      <c r="W14" s="14">
        <v>3.1660241966759602E-2</v>
      </c>
      <c r="X14" s="14">
        <v>5.3578088064515899E-3</v>
      </c>
      <c r="Y14" s="14">
        <v>1.58829173636694E-2</v>
      </c>
      <c r="Z14" s="14">
        <v>0</v>
      </c>
      <c r="AA14" s="14">
        <v>4.7277895560324697E-3</v>
      </c>
      <c r="AB14" s="14">
        <v>9.7274498039478699E-2</v>
      </c>
      <c r="AC14" s="14">
        <v>1.19452778468788E-2</v>
      </c>
      <c r="AD14" s="14">
        <v>2.10792975261338E-2</v>
      </c>
      <c r="AE14" s="14"/>
      <c r="AF14" s="14">
        <v>2.5570266069857E-3</v>
      </c>
      <c r="AG14" s="14">
        <v>7.7459885382768099E-3</v>
      </c>
      <c r="AH14" s="14">
        <v>4.9648909854579804E-3</v>
      </c>
      <c r="AI14" s="14">
        <v>7.0817239890467801E-3</v>
      </c>
      <c r="AJ14" s="14">
        <v>2.1916943420568099E-2</v>
      </c>
      <c r="AK14" s="14"/>
      <c r="AL14" s="14">
        <v>9.5033730766755902E-3</v>
      </c>
      <c r="AM14" s="14">
        <v>0</v>
      </c>
      <c r="AN14" s="14">
        <v>1.9911414669927699E-2</v>
      </c>
      <c r="AO14" s="14">
        <v>4.3575542610823602E-3</v>
      </c>
      <c r="AP14" s="14">
        <v>1.8525483455040799E-2</v>
      </c>
      <c r="AQ14" s="14">
        <v>1.1650115200945299E-2</v>
      </c>
      <c r="AR14" s="14"/>
      <c r="AS14" s="14">
        <v>2.4066545495689502E-2</v>
      </c>
      <c r="AT14" s="14">
        <v>1.8684185701825701E-2</v>
      </c>
      <c r="AU14" s="14">
        <v>2.0601057361412298E-2</v>
      </c>
      <c r="AV14" s="14">
        <v>1.6154530641175099E-2</v>
      </c>
      <c r="AW14" s="14">
        <v>2.5367572812828799E-2</v>
      </c>
      <c r="AX14" s="14"/>
      <c r="AY14" s="14">
        <v>0</v>
      </c>
      <c r="AZ14" s="14">
        <v>2.5591934979442101E-2</v>
      </c>
      <c r="BA14" s="14">
        <v>2.1230649534960198E-2</v>
      </c>
      <c r="BB14" s="14">
        <v>8.5526206534146196E-3</v>
      </c>
      <c r="BC14" s="14">
        <v>2.57536213381718E-2</v>
      </c>
      <c r="BD14" s="14">
        <v>1.19558916297398E-2</v>
      </c>
      <c r="BE14" s="14">
        <v>3.0054520525621999E-2</v>
      </c>
      <c r="BF14" s="14">
        <v>4.0527927073277799E-2</v>
      </c>
      <c r="BG14" s="14">
        <v>1.45424738635276E-2</v>
      </c>
      <c r="BH14" s="14">
        <v>1.6982517972338299E-2</v>
      </c>
      <c r="BI14" s="14">
        <v>1.26938629810099E-2</v>
      </c>
      <c r="BJ14" s="14">
        <v>2.2553377448739701E-2</v>
      </c>
      <c r="BK14" s="14">
        <v>0</v>
      </c>
      <c r="BL14" s="14">
        <v>0</v>
      </c>
      <c r="BM14" s="14">
        <v>2.5029596058541801E-2</v>
      </c>
      <c r="BN14" s="14">
        <v>9.3803530650216904E-3</v>
      </c>
      <c r="BO14" s="14"/>
      <c r="BP14" s="14">
        <v>1.4822800735475899E-2</v>
      </c>
      <c r="BQ14" s="14">
        <v>1.5859955736145299E-2</v>
      </c>
      <c r="BR14" s="14">
        <v>1.8004708439200101E-2</v>
      </c>
      <c r="BS14" s="14">
        <v>2.1502312252159199E-2</v>
      </c>
      <c r="BT14" s="14">
        <v>1.44015716237269E-2</v>
      </c>
      <c r="BU14" s="14">
        <v>7.2185400085603299E-2</v>
      </c>
      <c r="BV14" s="14"/>
      <c r="BW14" s="14">
        <v>1.05479469354803E-2</v>
      </c>
      <c r="BX14" s="14">
        <v>2.3671211646248198E-2</v>
      </c>
      <c r="BY14" s="14">
        <v>2.7115743005690401E-2</v>
      </c>
      <c r="BZ14" s="14">
        <v>4.40366679646172E-2</v>
      </c>
      <c r="CA14" s="14">
        <v>1.5109977536218899E-2</v>
      </c>
      <c r="CB14" s="14">
        <v>1.77601659315452E-2</v>
      </c>
      <c r="CC14" s="14"/>
      <c r="CD14" s="14">
        <v>2.9741818796919301E-2</v>
      </c>
      <c r="CE14" s="14">
        <v>1.1220997594097899E-2</v>
      </c>
      <c r="CF14" s="14">
        <v>1.6672811519689398E-2</v>
      </c>
      <c r="CG14" s="14">
        <v>1.8343592772409999E-2</v>
      </c>
      <c r="CH14" s="14"/>
      <c r="CI14" s="14">
        <v>1.1946206506780299E-2</v>
      </c>
      <c r="CJ14" s="14">
        <v>2.0021486908756801E-2</v>
      </c>
      <c r="CK14" s="14">
        <v>2.0725112531384399E-2</v>
      </c>
      <c r="CL14" s="14">
        <v>2.7747158064703101E-2</v>
      </c>
      <c r="CM14" s="14"/>
      <c r="CN14" s="14">
        <v>3.5378493268892801E-2</v>
      </c>
      <c r="CO14" s="14">
        <v>1.70819817008801E-2</v>
      </c>
      <c r="CP14" s="14"/>
      <c r="CQ14" s="14">
        <v>3.6944468020932597E-2</v>
      </c>
      <c r="CR14" s="14">
        <v>1.6924971872798001E-2</v>
      </c>
    </row>
    <row r="15" spans="2:96" x14ac:dyDescent="0.3">
      <c r="B15" s="15" t="s">
        <v>217</v>
      </c>
      <c r="C15" s="14">
        <v>0.13524687068196001</v>
      </c>
      <c r="D15" s="14">
        <v>0.12041046758443701</v>
      </c>
      <c r="E15" s="14">
        <v>0.15016040412581599</v>
      </c>
      <c r="F15" s="14"/>
      <c r="G15" s="14">
        <v>7.5380170747838496E-2</v>
      </c>
      <c r="H15" s="14">
        <v>0.10070892372382</v>
      </c>
      <c r="I15" s="14">
        <v>0.12734223960645999</v>
      </c>
      <c r="J15" s="14">
        <v>0.17032236332599099</v>
      </c>
      <c r="K15" s="14">
        <v>0.181034264015907</v>
      </c>
      <c r="L15" s="14">
        <v>0.15019177910943901</v>
      </c>
      <c r="M15" s="14"/>
      <c r="N15" s="14">
        <v>0.117200912092364</v>
      </c>
      <c r="O15" s="14">
        <v>0.14944738985632999</v>
      </c>
      <c r="P15" s="14">
        <v>0.112856778325733</v>
      </c>
      <c r="Q15" s="14">
        <v>0.15944673171961701</v>
      </c>
      <c r="R15" s="14"/>
      <c r="S15" s="14">
        <v>0.10678942418003499</v>
      </c>
      <c r="T15" s="14">
        <v>0.12166840152813301</v>
      </c>
      <c r="U15" s="14">
        <v>0.15742799211054001</v>
      </c>
      <c r="V15" s="14">
        <v>0.124602417603149</v>
      </c>
      <c r="W15" s="14">
        <v>9.1097718885287393E-2</v>
      </c>
      <c r="X15" s="14">
        <v>0.15161121239848099</v>
      </c>
      <c r="Y15" s="14">
        <v>0.10691676619551101</v>
      </c>
      <c r="Z15" s="14">
        <v>0.16022783967674001</v>
      </c>
      <c r="AA15" s="14">
        <v>0.119351210305693</v>
      </c>
      <c r="AB15" s="14">
        <v>0.15425431201053599</v>
      </c>
      <c r="AC15" s="14">
        <v>0.22477252320158</v>
      </c>
      <c r="AD15" s="14">
        <v>0.24829200233089599</v>
      </c>
      <c r="AE15" s="14"/>
      <c r="AF15" s="14">
        <v>9.7340553531222104E-2</v>
      </c>
      <c r="AG15" s="14">
        <v>9.9938463535848399E-2</v>
      </c>
      <c r="AH15" s="14">
        <v>0.13264155487743101</v>
      </c>
      <c r="AI15" s="14">
        <v>6.9542380348080995E-2</v>
      </c>
      <c r="AJ15" s="14">
        <v>0.14865496789823801</v>
      </c>
      <c r="AK15" s="14"/>
      <c r="AL15" s="14">
        <v>4.6036600637241298E-2</v>
      </c>
      <c r="AM15" s="14">
        <v>0.108236374244849</v>
      </c>
      <c r="AN15" s="14">
        <v>0.129198439859328</v>
      </c>
      <c r="AO15" s="14">
        <v>8.4582675326260501E-2</v>
      </c>
      <c r="AP15" s="14">
        <v>0.110231625519308</v>
      </c>
      <c r="AQ15" s="14">
        <v>0.27085441167980401</v>
      </c>
      <c r="AR15" s="14"/>
      <c r="AS15" s="14">
        <v>0.14461456491187699</v>
      </c>
      <c r="AT15" s="14">
        <v>0.14705139024869901</v>
      </c>
      <c r="AU15" s="14">
        <v>0.14407546613781699</v>
      </c>
      <c r="AV15" s="14">
        <v>7.84998557366441E-2</v>
      </c>
      <c r="AW15" s="14">
        <v>2.29629542291163E-2</v>
      </c>
      <c r="AX15" s="14"/>
      <c r="AY15" s="14">
        <v>0.135014591110767</v>
      </c>
      <c r="AZ15" s="14">
        <v>0.19107091370524401</v>
      </c>
      <c r="BA15" s="14">
        <v>0.190772344039804</v>
      </c>
      <c r="BB15" s="14">
        <v>0.19414832740496099</v>
      </c>
      <c r="BC15" s="14">
        <v>0.101845554420167</v>
      </c>
      <c r="BD15" s="14">
        <v>0.19623618810499499</v>
      </c>
      <c r="BE15" s="14">
        <v>0.107342709231824</v>
      </c>
      <c r="BF15" s="14">
        <v>0.146324024901756</v>
      </c>
      <c r="BG15" s="14">
        <v>0.114946766357283</v>
      </c>
      <c r="BH15" s="14">
        <v>9.02282855755355E-2</v>
      </c>
      <c r="BI15" s="14">
        <v>0.14662111047931001</v>
      </c>
      <c r="BJ15" s="14">
        <v>8.4485225080555101E-2</v>
      </c>
      <c r="BK15" s="14">
        <v>0.13609490537671601</v>
      </c>
      <c r="BL15" s="14">
        <v>7.8933860142749807E-2</v>
      </c>
      <c r="BM15" s="14">
        <v>5.8506902398496603E-2</v>
      </c>
      <c r="BN15" s="14">
        <v>7.5975803770735706E-2</v>
      </c>
      <c r="BO15" s="14"/>
      <c r="BP15" s="14">
        <v>0.100713507446893</v>
      </c>
      <c r="BQ15" s="14">
        <v>0.13684758863354601</v>
      </c>
      <c r="BR15" s="14">
        <v>0.14594789761798799</v>
      </c>
      <c r="BS15" s="14">
        <v>0.12910293669745401</v>
      </c>
      <c r="BT15" s="14">
        <v>0.17374202512037701</v>
      </c>
      <c r="BU15" s="14">
        <v>0.20987425579975</v>
      </c>
      <c r="BV15" s="14"/>
      <c r="BW15" s="14">
        <v>0.15225955465310401</v>
      </c>
      <c r="BX15" s="14">
        <v>0.11398321091757101</v>
      </c>
      <c r="BY15" s="14">
        <v>0.17238073566602199</v>
      </c>
      <c r="BZ15" s="14">
        <v>0.151478975563684</v>
      </c>
      <c r="CA15" s="14">
        <v>0.111444820659043</v>
      </c>
      <c r="CB15" s="14">
        <v>0.120383166148014</v>
      </c>
      <c r="CC15" s="14"/>
      <c r="CD15" s="14">
        <v>0.10224776908835501</v>
      </c>
      <c r="CE15" s="14">
        <v>0.101135596135897</v>
      </c>
      <c r="CF15" s="14">
        <v>0.18516207868821499</v>
      </c>
      <c r="CG15" s="14">
        <v>0.14938862346319501</v>
      </c>
      <c r="CH15" s="14"/>
      <c r="CI15" s="14">
        <v>0.131959080323553</v>
      </c>
      <c r="CJ15" s="14">
        <v>0.103199745330092</v>
      </c>
      <c r="CK15" s="14">
        <v>0.14152405006294499</v>
      </c>
      <c r="CL15" s="14">
        <v>0.19115797642810101</v>
      </c>
      <c r="CM15" s="14"/>
      <c r="CN15" s="14">
        <v>8.2666358044738694E-2</v>
      </c>
      <c r="CO15" s="14">
        <v>0.13990240621612601</v>
      </c>
      <c r="CP15" s="14"/>
      <c r="CQ15" s="14">
        <v>9.8846243077474E-2</v>
      </c>
      <c r="CR15" s="14">
        <v>0.139256848397109</v>
      </c>
    </row>
    <row r="16" spans="2:96" x14ac:dyDescent="0.3">
      <c r="B16" s="15" t="s">
        <v>92</v>
      </c>
      <c r="C16" s="20">
        <v>0.149572920185363</v>
      </c>
      <c r="D16" s="20">
        <v>9.5230755572702705E-2</v>
      </c>
      <c r="E16" s="20">
        <v>0.203172879987744</v>
      </c>
      <c r="F16" s="20"/>
      <c r="G16" s="20">
        <v>0.10822633241039201</v>
      </c>
      <c r="H16" s="20">
        <v>0.115874915798476</v>
      </c>
      <c r="I16" s="20">
        <v>0.139332320621676</v>
      </c>
      <c r="J16" s="20">
        <v>0.16675072338431199</v>
      </c>
      <c r="K16" s="20">
        <v>0.158343255165042</v>
      </c>
      <c r="L16" s="20">
        <v>0.192869307891092</v>
      </c>
      <c r="M16" s="20"/>
      <c r="N16" s="20">
        <v>0.117197825594874</v>
      </c>
      <c r="O16" s="20">
        <v>0.16846315249944899</v>
      </c>
      <c r="P16" s="20">
        <v>0.14577009919565001</v>
      </c>
      <c r="Q16" s="20">
        <v>0.166071091196628</v>
      </c>
      <c r="R16" s="20"/>
      <c r="S16" s="20">
        <v>0.15025165816661701</v>
      </c>
      <c r="T16" s="20">
        <v>0.16071364873246799</v>
      </c>
      <c r="U16" s="20">
        <v>0.21219615619254101</v>
      </c>
      <c r="V16" s="20">
        <v>0.15329230056398499</v>
      </c>
      <c r="W16" s="20">
        <v>0.14019976309667201</v>
      </c>
      <c r="X16" s="20">
        <v>0.15350593733550499</v>
      </c>
      <c r="Y16" s="20">
        <v>0.133001594073962</v>
      </c>
      <c r="Z16" s="20">
        <v>0.108290459811776</v>
      </c>
      <c r="AA16" s="20">
        <v>0.130297684061709</v>
      </c>
      <c r="AB16" s="20">
        <v>0.10946065787756699</v>
      </c>
      <c r="AC16" s="20">
        <v>0.17284836128667799</v>
      </c>
      <c r="AD16" s="20">
        <v>0.18111709748742499</v>
      </c>
      <c r="AE16" s="20"/>
      <c r="AF16" s="20">
        <v>0.109649710323237</v>
      </c>
      <c r="AG16" s="20">
        <v>0.114880242061511</v>
      </c>
      <c r="AH16" s="20">
        <v>0.13095066156884799</v>
      </c>
      <c r="AI16" s="20">
        <v>0.123549443993518</v>
      </c>
      <c r="AJ16" s="20">
        <v>0.17894889643308201</v>
      </c>
      <c r="AK16" s="20"/>
      <c r="AL16" s="20">
        <v>6.9563495031733494E-2</v>
      </c>
      <c r="AM16" s="20">
        <v>0.104229975107759</v>
      </c>
      <c r="AN16" s="20">
        <v>0.13086827525925601</v>
      </c>
      <c r="AO16" s="20">
        <v>0.11598023837659401</v>
      </c>
      <c r="AP16" s="20">
        <v>0.12955247077253701</v>
      </c>
      <c r="AQ16" s="20">
        <v>0.46618997317816802</v>
      </c>
      <c r="AR16" s="20"/>
      <c r="AS16" s="20">
        <v>0.18934758538841601</v>
      </c>
      <c r="AT16" s="20">
        <v>0.14144828738939</v>
      </c>
      <c r="AU16" s="20">
        <v>0.13711300274615401</v>
      </c>
      <c r="AV16" s="20">
        <v>9.9269784486787804E-2</v>
      </c>
      <c r="AW16" s="20">
        <v>7.41070095872218E-2</v>
      </c>
      <c r="AX16" s="20"/>
      <c r="AY16" s="20">
        <v>0.41909449926921999</v>
      </c>
      <c r="AZ16" s="20">
        <v>0.18101943715599</v>
      </c>
      <c r="BA16" s="20">
        <v>0.138378253392335</v>
      </c>
      <c r="BB16" s="20">
        <v>0.18115183296207599</v>
      </c>
      <c r="BC16" s="20">
        <v>0.15634797649854101</v>
      </c>
      <c r="BD16" s="20">
        <v>0.130278645909395</v>
      </c>
      <c r="BE16" s="20">
        <v>0.14086745954202401</v>
      </c>
      <c r="BF16" s="20">
        <v>0.15809168479316801</v>
      </c>
      <c r="BG16" s="20">
        <v>9.6575688966718795E-2</v>
      </c>
      <c r="BH16" s="20">
        <v>0.15056340842715099</v>
      </c>
      <c r="BI16" s="20">
        <v>0.150506940089004</v>
      </c>
      <c r="BJ16" s="20">
        <v>0.122025577737885</v>
      </c>
      <c r="BK16" s="20">
        <v>0.11875669636183001</v>
      </c>
      <c r="BL16" s="20">
        <v>4.1035995150806699E-2</v>
      </c>
      <c r="BM16" s="20">
        <v>0.101628308709833</v>
      </c>
      <c r="BN16" s="20">
        <v>0.114559280341984</v>
      </c>
      <c r="BO16" s="20"/>
      <c r="BP16" s="20">
        <v>9.3378564306853304E-2</v>
      </c>
      <c r="BQ16" s="20">
        <v>0.14284292799482601</v>
      </c>
      <c r="BR16" s="20">
        <v>0.161799659894026</v>
      </c>
      <c r="BS16" s="20">
        <v>0.206444637065268</v>
      </c>
      <c r="BT16" s="20">
        <v>0.202918770107646</v>
      </c>
      <c r="BU16" s="20">
        <v>0.102461666195989</v>
      </c>
      <c r="BV16" s="20"/>
      <c r="BW16" s="20">
        <v>0.15728892185298199</v>
      </c>
      <c r="BX16" s="20">
        <v>0.128029013447721</v>
      </c>
      <c r="BY16" s="20">
        <v>0.17223892505586499</v>
      </c>
      <c r="BZ16" s="20">
        <v>0.165705132101126</v>
      </c>
      <c r="CA16" s="20">
        <v>0.141742442793344</v>
      </c>
      <c r="CB16" s="20">
        <v>0.14305127794410999</v>
      </c>
      <c r="CC16" s="20"/>
      <c r="CD16" s="20">
        <v>9.9382828601784406E-2</v>
      </c>
      <c r="CE16" s="20">
        <v>0.113495525559662</v>
      </c>
      <c r="CF16" s="20">
        <v>0.20772979083725601</v>
      </c>
      <c r="CG16" s="20">
        <v>0.10969415739901001</v>
      </c>
      <c r="CH16" s="20"/>
      <c r="CI16" s="20">
        <v>0.186206666987801</v>
      </c>
      <c r="CJ16" s="20">
        <v>0.126198521515692</v>
      </c>
      <c r="CK16" s="20">
        <v>0.12791149070987201</v>
      </c>
      <c r="CL16" s="20">
        <v>0.31116781343876898</v>
      </c>
      <c r="CM16" s="20"/>
      <c r="CN16" s="20">
        <v>6.6567059643535403E-2</v>
      </c>
      <c r="CO16" s="20">
        <v>0.15919962920167399</v>
      </c>
      <c r="CP16" s="20"/>
      <c r="CQ16" s="20">
        <v>8.8974297192425306E-2</v>
      </c>
      <c r="CR16" s="20">
        <v>0.149890948882512</v>
      </c>
    </row>
    <row r="17" spans="2:2" x14ac:dyDescent="0.3">
      <c r="B17" s="16"/>
    </row>
    <row r="18" spans="2:2" x14ac:dyDescent="0.3">
      <c r="B18" t="s">
        <v>116</v>
      </c>
    </row>
    <row r="19" spans="2:2" x14ac:dyDescent="0.3">
      <c r="B19" t="s">
        <v>117</v>
      </c>
    </row>
    <row r="21" spans="2:2" x14ac:dyDescent="0.3">
      <c r="B21"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R21"/>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47</v>
      </c>
      <c r="C9" s="14">
        <v>0.25062830104647998</v>
      </c>
      <c r="D9" s="14">
        <v>0.27239746278004001</v>
      </c>
      <c r="E9" s="14">
        <v>0.22918994278129601</v>
      </c>
      <c r="F9" s="14"/>
      <c r="G9" s="14">
        <v>0.37082901653619099</v>
      </c>
      <c r="H9" s="14">
        <v>0.34484882945423501</v>
      </c>
      <c r="I9" s="14">
        <v>0.25220795377399702</v>
      </c>
      <c r="J9" s="14">
        <v>0.20783314197611999</v>
      </c>
      <c r="K9" s="14">
        <v>0.19626204990299301</v>
      </c>
      <c r="L9" s="14">
        <v>0.164339721869388</v>
      </c>
      <c r="M9" s="14"/>
      <c r="N9" s="14">
        <v>0.33589054237807697</v>
      </c>
      <c r="O9" s="14">
        <v>0.25215649573146898</v>
      </c>
      <c r="P9" s="14">
        <v>0.20830620473377801</v>
      </c>
      <c r="Q9" s="14">
        <v>0.19514830629799301</v>
      </c>
      <c r="R9" s="14"/>
      <c r="S9" s="14">
        <v>0.32826277880647298</v>
      </c>
      <c r="T9" s="14">
        <v>0.21823788719116599</v>
      </c>
      <c r="U9" s="14">
        <v>0.20379732334808801</v>
      </c>
      <c r="V9" s="14">
        <v>0.21487378439638499</v>
      </c>
      <c r="W9" s="14">
        <v>0.25271347065154898</v>
      </c>
      <c r="X9" s="14">
        <v>0.21738372996942101</v>
      </c>
      <c r="Y9" s="14">
        <v>0.28846512549638897</v>
      </c>
      <c r="Z9" s="14">
        <v>0.34120681479902698</v>
      </c>
      <c r="AA9" s="14">
        <v>0.30405773160753402</v>
      </c>
      <c r="AB9" s="14">
        <v>0.19467583268192901</v>
      </c>
      <c r="AC9" s="14">
        <v>0.20224876438525999</v>
      </c>
      <c r="AD9" s="14">
        <v>0.186465193512273</v>
      </c>
      <c r="AE9" s="14"/>
      <c r="AF9" s="14">
        <v>5.1864483761150798E-2</v>
      </c>
      <c r="AG9" s="14">
        <v>0.56297973134741097</v>
      </c>
      <c r="AH9" s="14">
        <v>0.15607558884602499</v>
      </c>
      <c r="AI9" s="14">
        <v>3.8099374952936298E-2</v>
      </c>
      <c r="AJ9" s="14">
        <v>0.15980413368556501</v>
      </c>
      <c r="AK9" s="14"/>
      <c r="AL9" s="14">
        <v>0.76045784935138705</v>
      </c>
      <c r="AM9" s="14">
        <v>4.7473734236620199E-2</v>
      </c>
      <c r="AN9" s="14">
        <v>0.1697495676305</v>
      </c>
      <c r="AO9" s="14">
        <v>4.3739149846001399E-2</v>
      </c>
      <c r="AP9" s="14">
        <v>0.16054766763945499</v>
      </c>
      <c r="AQ9" s="14">
        <v>9.9936744785299195E-2</v>
      </c>
      <c r="AR9" s="14"/>
      <c r="AS9" s="14">
        <v>0.18729943872159299</v>
      </c>
      <c r="AT9" s="14">
        <v>0.24647546040983401</v>
      </c>
      <c r="AU9" s="14">
        <v>0.28776957789932101</v>
      </c>
      <c r="AV9" s="14">
        <v>0.36686968427153099</v>
      </c>
      <c r="AW9" s="14">
        <v>0.40204223905953301</v>
      </c>
      <c r="AX9" s="14"/>
      <c r="AY9" s="14">
        <v>0.126775127720338</v>
      </c>
      <c r="AZ9" s="14">
        <v>0.202576570239131</v>
      </c>
      <c r="BA9" s="14">
        <v>0.147675061490849</v>
      </c>
      <c r="BB9" s="14">
        <v>0.22139285585787499</v>
      </c>
      <c r="BC9" s="14">
        <v>0.232293829275138</v>
      </c>
      <c r="BD9" s="14">
        <v>0.24297390669277399</v>
      </c>
      <c r="BE9" s="14">
        <v>0.27164875194965798</v>
      </c>
      <c r="BF9" s="14">
        <v>0.21443294396024301</v>
      </c>
      <c r="BG9" s="14">
        <v>0.215958069176129</v>
      </c>
      <c r="BH9" s="14">
        <v>0.25698165580863103</v>
      </c>
      <c r="BI9" s="14">
        <v>0.286292930757375</v>
      </c>
      <c r="BJ9" s="14">
        <v>0.26670722767205202</v>
      </c>
      <c r="BK9" s="14">
        <v>0.39489201313575401</v>
      </c>
      <c r="BL9" s="14">
        <v>0.282857821434011</v>
      </c>
      <c r="BM9" s="14">
        <v>0.31851517099238802</v>
      </c>
      <c r="BN9" s="14">
        <v>0.374381034593749</v>
      </c>
      <c r="BO9" s="14"/>
      <c r="BP9" s="14">
        <v>0.38457967922681002</v>
      </c>
      <c r="BQ9" s="14">
        <v>0.24456706739899201</v>
      </c>
      <c r="BR9" s="14">
        <v>0.22484192110759599</v>
      </c>
      <c r="BS9" s="14">
        <v>0.19000780795310501</v>
      </c>
      <c r="BT9" s="14">
        <v>0.15144822001653199</v>
      </c>
      <c r="BU9" s="14">
        <v>0.14345315869896</v>
      </c>
      <c r="BV9" s="14"/>
      <c r="BW9" s="14">
        <v>0.218036936362869</v>
      </c>
      <c r="BX9" s="14">
        <v>0.27648762973972502</v>
      </c>
      <c r="BY9" s="14">
        <v>0.21252819316244401</v>
      </c>
      <c r="BZ9" s="14">
        <v>0.22740494196001801</v>
      </c>
      <c r="CA9" s="14">
        <v>0.30171878098861499</v>
      </c>
      <c r="CB9" s="14">
        <v>0.278036392827057</v>
      </c>
      <c r="CC9" s="14"/>
      <c r="CD9" s="14">
        <v>0.35901262317749899</v>
      </c>
      <c r="CE9" s="14">
        <v>0.28568770146808398</v>
      </c>
      <c r="CF9" s="14">
        <v>0.13537821785422899</v>
      </c>
      <c r="CG9" s="14">
        <v>0.242383260065547</v>
      </c>
      <c r="CH9" s="14"/>
      <c r="CI9" s="14">
        <v>0.229342836241445</v>
      </c>
      <c r="CJ9" s="14">
        <v>0.279965643661296</v>
      </c>
      <c r="CK9" s="14">
        <v>0.248848822333578</v>
      </c>
      <c r="CL9" s="14">
        <v>0.231217014883012</v>
      </c>
      <c r="CM9" s="14"/>
      <c r="CN9" s="14">
        <v>0.29920484036772599</v>
      </c>
      <c r="CO9" s="14">
        <v>0.24627883201475501</v>
      </c>
      <c r="CP9" s="14"/>
      <c r="CQ9" s="14">
        <v>0.30743968530859</v>
      </c>
      <c r="CR9" s="14">
        <v>0.24954138211000901</v>
      </c>
    </row>
    <row r="10" spans="2:96" x14ac:dyDescent="0.3">
      <c r="B10" s="15" t="s">
        <v>48</v>
      </c>
      <c r="C10" s="14">
        <v>0.170635074409862</v>
      </c>
      <c r="D10" s="14">
        <v>0.17540712870227401</v>
      </c>
      <c r="E10" s="14">
        <v>0.16530027131813699</v>
      </c>
      <c r="F10" s="14"/>
      <c r="G10" s="14">
        <v>0.121272962240323</v>
      </c>
      <c r="H10" s="14">
        <v>0.16656346753106899</v>
      </c>
      <c r="I10" s="14">
        <v>0.16021009699895</v>
      </c>
      <c r="J10" s="14">
        <v>0.15030290991100501</v>
      </c>
      <c r="K10" s="14">
        <v>0.15274990171105399</v>
      </c>
      <c r="L10" s="14">
        <v>0.24358799996191099</v>
      </c>
      <c r="M10" s="14"/>
      <c r="N10" s="14">
        <v>0.19526385913118299</v>
      </c>
      <c r="O10" s="14">
        <v>0.17694846254294899</v>
      </c>
      <c r="P10" s="14">
        <v>0.13929238550841899</v>
      </c>
      <c r="Q10" s="14">
        <v>0.165238655072938</v>
      </c>
      <c r="R10" s="14"/>
      <c r="S10" s="14">
        <v>0.185687608006121</v>
      </c>
      <c r="T10" s="14">
        <v>0.14148262394298899</v>
      </c>
      <c r="U10" s="14">
        <v>0.191501081164727</v>
      </c>
      <c r="V10" s="14">
        <v>0.18494659815037001</v>
      </c>
      <c r="W10" s="14">
        <v>0.16481130320613699</v>
      </c>
      <c r="X10" s="14">
        <v>0.18581467630918999</v>
      </c>
      <c r="Y10" s="14">
        <v>0.17964197187803899</v>
      </c>
      <c r="Z10" s="14">
        <v>0.13001868116424101</v>
      </c>
      <c r="AA10" s="14">
        <v>0.190106792736952</v>
      </c>
      <c r="AB10" s="14">
        <v>0.16539607545974</v>
      </c>
      <c r="AC10" s="14">
        <v>0.13215452141539999</v>
      </c>
      <c r="AD10" s="14">
        <v>0.134249164618989</v>
      </c>
      <c r="AE10" s="14"/>
      <c r="AF10" s="14">
        <v>0.57104842766071395</v>
      </c>
      <c r="AG10" s="14">
        <v>7.4241438313143199E-2</v>
      </c>
      <c r="AH10" s="14">
        <v>8.9236657898845897E-2</v>
      </c>
      <c r="AI10" s="14">
        <v>5.5576544893303798E-2</v>
      </c>
      <c r="AJ10" s="14">
        <v>2.68454397927105E-2</v>
      </c>
      <c r="AK10" s="14"/>
      <c r="AL10" s="14">
        <v>5.5701411841543397E-2</v>
      </c>
      <c r="AM10" s="14">
        <v>0.65908116568347697</v>
      </c>
      <c r="AN10" s="14">
        <v>6.4729607237215395E-2</v>
      </c>
      <c r="AO10" s="14">
        <v>8.1747032044388504E-2</v>
      </c>
      <c r="AP10" s="14">
        <v>4.56672250604922E-2</v>
      </c>
      <c r="AQ10" s="14">
        <v>5.9036533160619901E-2</v>
      </c>
      <c r="AR10" s="14"/>
      <c r="AS10" s="14">
        <v>0.171657416568542</v>
      </c>
      <c r="AT10" s="14">
        <v>0.14721779188960599</v>
      </c>
      <c r="AU10" s="14">
        <v>0.18033031662284699</v>
      </c>
      <c r="AV10" s="14">
        <v>0.16839293408387199</v>
      </c>
      <c r="AW10" s="14">
        <v>0.25203182672973301</v>
      </c>
      <c r="AX10" s="14"/>
      <c r="AY10" s="14">
        <v>6.7501787046979705E-2</v>
      </c>
      <c r="AZ10" s="14">
        <v>0.19944652740577201</v>
      </c>
      <c r="BA10" s="14">
        <v>0.120312785129834</v>
      </c>
      <c r="BB10" s="14">
        <v>0.16133831408207999</v>
      </c>
      <c r="BC10" s="14">
        <v>0.15372738281623499</v>
      </c>
      <c r="BD10" s="14">
        <v>0.15681456222332499</v>
      </c>
      <c r="BE10" s="14">
        <v>0.11204639757080299</v>
      </c>
      <c r="BF10" s="14">
        <v>0.17491228045792201</v>
      </c>
      <c r="BG10" s="14">
        <v>0.241166447760192</v>
      </c>
      <c r="BH10" s="14">
        <v>0.22191511817408399</v>
      </c>
      <c r="BI10" s="14">
        <v>0.18971637248517401</v>
      </c>
      <c r="BJ10" s="14">
        <v>0.171843966995711</v>
      </c>
      <c r="BK10" s="14">
        <v>0.20752387251184901</v>
      </c>
      <c r="BL10" s="14">
        <v>0.263961420051046</v>
      </c>
      <c r="BM10" s="14">
        <v>0.190135276790422</v>
      </c>
      <c r="BN10" s="14">
        <v>0.18787690767769999</v>
      </c>
      <c r="BO10" s="14"/>
      <c r="BP10" s="14">
        <v>0.15148941104494201</v>
      </c>
      <c r="BQ10" s="14">
        <v>0.17813941170869499</v>
      </c>
      <c r="BR10" s="14">
        <v>0.133932210807548</v>
      </c>
      <c r="BS10" s="14">
        <v>0.18373016072863099</v>
      </c>
      <c r="BT10" s="14">
        <v>0.20762285530716099</v>
      </c>
      <c r="BU10" s="14">
        <v>0.18307545136679901</v>
      </c>
      <c r="BV10" s="14"/>
      <c r="BW10" s="14">
        <v>0.21712760531962599</v>
      </c>
      <c r="BX10" s="14">
        <v>0.164418819444966</v>
      </c>
      <c r="BY10" s="14">
        <v>8.5251585147945702E-2</v>
      </c>
      <c r="BZ10" s="14">
        <v>0.123289026560778</v>
      </c>
      <c r="CA10" s="14">
        <v>0.14258437560163501</v>
      </c>
      <c r="CB10" s="14">
        <v>0.18171789375969699</v>
      </c>
      <c r="CC10" s="14"/>
      <c r="CD10" s="14">
        <v>0.14283236187118101</v>
      </c>
      <c r="CE10" s="14">
        <v>0.18921007145204199</v>
      </c>
      <c r="CF10" s="14">
        <v>0.119217271816335</v>
      </c>
      <c r="CG10" s="14">
        <v>0.21289235646482901</v>
      </c>
      <c r="CH10" s="14"/>
      <c r="CI10" s="14">
        <v>0.15870120852897701</v>
      </c>
      <c r="CJ10" s="14">
        <v>0.16360105123152499</v>
      </c>
      <c r="CK10" s="14">
        <v>0.184856470657284</v>
      </c>
      <c r="CL10" s="14">
        <v>0.10230212134912001</v>
      </c>
      <c r="CM10" s="14"/>
      <c r="CN10" s="14">
        <v>0.214897431733309</v>
      </c>
      <c r="CO10" s="14">
        <v>0.16639006702190301</v>
      </c>
      <c r="CP10" s="14"/>
      <c r="CQ10" s="14">
        <v>0.16370961938265199</v>
      </c>
      <c r="CR10" s="14">
        <v>0.17721210341516599</v>
      </c>
    </row>
    <row r="11" spans="2:96" x14ac:dyDescent="0.3">
      <c r="B11" s="15" t="s">
        <v>44</v>
      </c>
      <c r="C11" s="14">
        <v>8.4445061412534703E-2</v>
      </c>
      <c r="D11" s="14">
        <v>8.3896038527098496E-2</v>
      </c>
      <c r="E11" s="14">
        <v>8.5232342489533E-2</v>
      </c>
      <c r="F11" s="14"/>
      <c r="G11" s="14">
        <v>7.5224087626446307E-2</v>
      </c>
      <c r="H11" s="14">
        <v>8.0545440203965299E-2</v>
      </c>
      <c r="I11" s="14">
        <v>8.4140120675606403E-2</v>
      </c>
      <c r="J11" s="14">
        <v>8.1349752717293305E-2</v>
      </c>
      <c r="K11" s="14">
        <v>7.8720750825323996E-2</v>
      </c>
      <c r="L11" s="14">
        <v>0.100323652275566</v>
      </c>
      <c r="M11" s="14"/>
      <c r="N11" s="14">
        <v>8.6843784631711496E-2</v>
      </c>
      <c r="O11" s="14">
        <v>9.8681219721090493E-2</v>
      </c>
      <c r="P11" s="14">
        <v>7.8381396024452696E-2</v>
      </c>
      <c r="Q11" s="14">
        <v>7.3421155166094695E-2</v>
      </c>
      <c r="R11" s="14"/>
      <c r="S11" s="14">
        <v>6.9790169353584799E-2</v>
      </c>
      <c r="T11" s="14">
        <v>0.12146078749006201</v>
      </c>
      <c r="U11" s="14">
        <v>9.6061633877142602E-2</v>
      </c>
      <c r="V11" s="14">
        <v>7.4724311148171199E-2</v>
      </c>
      <c r="W11" s="14">
        <v>8.54638610565773E-2</v>
      </c>
      <c r="X11" s="14">
        <v>9.28430533792753E-2</v>
      </c>
      <c r="Y11" s="14">
        <v>6.0709435334852402E-2</v>
      </c>
      <c r="Z11" s="14">
        <v>7.0381080143667299E-2</v>
      </c>
      <c r="AA11" s="14">
        <v>7.6643389903387704E-2</v>
      </c>
      <c r="AB11" s="14">
        <v>9.6458196531539295E-2</v>
      </c>
      <c r="AC11" s="14">
        <v>4.5034790466617299E-2</v>
      </c>
      <c r="AD11" s="14">
        <v>0.104038333164748</v>
      </c>
      <c r="AE11" s="14"/>
      <c r="AF11" s="14">
        <v>4.03834466364646E-2</v>
      </c>
      <c r="AG11" s="14">
        <v>6.0692910698220102E-2</v>
      </c>
      <c r="AH11" s="14">
        <v>0.41855248262645001</v>
      </c>
      <c r="AI11" s="14">
        <v>3.0711948664961301E-2</v>
      </c>
      <c r="AJ11" s="14">
        <v>6.8507209582818501E-2</v>
      </c>
      <c r="AK11" s="14"/>
      <c r="AL11" s="14">
        <v>2.5353061407287301E-2</v>
      </c>
      <c r="AM11" s="14">
        <v>4.3715027928694597E-2</v>
      </c>
      <c r="AN11" s="14">
        <v>0.50341084542869496</v>
      </c>
      <c r="AO11" s="14">
        <v>3.5610963576310002E-2</v>
      </c>
      <c r="AP11" s="14">
        <v>4.4470313837701898E-2</v>
      </c>
      <c r="AQ11" s="14">
        <v>3.6919776610027398E-2</v>
      </c>
      <c r="AR11" s="14"/>
      <c r="AS11" s="14">
        <v>7.11934991497611E-2</v>
      </c>
      <c r="AT11" s="14">
        <v>7.8730263197449593E-2</v>
      </c>
      <c r="AU11" s="14">
        <v>9.6839245652633604E-2</v>
      </c>
      <c r="AV11" s="14">
        <v>0.113540145008984</v>
      </c>
      <c r="AW11" s="14">
        <v>0.123757691487329</v>
      </c>
      <c r="AX11" s="14"/>
      <c r="AY11" s="14">
        <v>0.186723239981675</v>
      </c>
      <c r="AZ11" s="14">
        <v>6.2381644384051402E-2</v>
      </c>
      <c r="BA11" s="14">
        <v>8.9624358397268206E-2</v>
      </c>
      <c r="BB11" s="14">
        <v>6.7145863434531397E-2</v>
      </c>
      <c r="BC11" s="14">
        <v>9.1542503557397598E-2</v>
      </c>
      <c r="BD11" s="14">
        <v>0.109659848026377</v>
      </c>
      <c r="BE11" s="14">
        <v>9.3604393202568706E-2</v>
      </c>
      <c r="BF11" s="14">
        <v>6.5654089955121203E-2</v>
      </c>
      <c r="BG11" s="14">
        <v>0.103299863204096</v>
      </c>
      <c r="BH11" s="14">
        <v>5.6573823323733799E-2</v>
      </c>
      <c r="BI11" s="14">
        <v>9.2197469743673099E-2</v>
      </c>
      <c r="BJ11" s="14">
        <v>0.107414358463592</v>
      </c>
      <c r="BK11" s="14">
        <v>6.3391263142059798E-2</v>
      </c>
      <c r="BL11" s="14">
        <v>2.0389436753292401E-2</v>
      </c>
      <c r="BM11" s="14">
        <v>3.5240878824145998E-2</v>
      </c>
      <c r="BN11" s="14">
        <v>0.124573297544009</v>
      </c>
      <c r="BO11" s="14"/>
      <c r="BP11" s="14">
        <v>8.0523329930603793E-2</v>
      </c>
      <c r="BQ11" s="14">
        <v>7.0168720467679205E-2</v>
      </c>
      <c r="BR11" s="14">
        <v>9.0442081805156505E-2</v>
      </c>
      <c r="BS11" s="14">
        <v>9.3600834314409395E-2</v>
      </c>
      <c r="BT11" s="14">
        <v>9.8288870529135597E-2</v>
      </c>
      <c r="BU11" s="14">
        <v>0.106193285307545</v>
      </c>
      <c r="BV11" s="14"/>
      <c r="BW11" s="14">
        <v>9.9366525975094197E-2</v>
      </c>
      <c r="BX11" s="14">
        <v>7.8559993830381397E-2</v>
      </c>
      <c r="BY11" s="14">
        <v>5.9498843317324301E-2</v>
      </c>
      <c r="BZ11" s="14">
        <v>7.1580214246559998E-2</v>
      </c>
      <c r="CA11" s="14">
        <v>7.7426605417726196E-2</v>
      </c>
      <c r="CB11" s="14">
        <v>7.7109656992846901E-2</v>
      </c>
      <c r="CC11" s="14"/>
      <c r="CD11" s="14">
        <v>6.7066638516748697E-2</v>
      </c>
      <c r="CE11" s="14">
        <v>9.0232474089013706E-2</v>
      </c>
      <c r="CF11" s="14">
        <v>8.7257158281036404E-2</v>
      </c>
      <c r="CG11" s="14">
        <v>0.10813288643480599</v>
      </c>
      <c r="CH11" s="14"/>
      <c r="CI11" s="14">
        <v>8.6880856288736694E-2</v>
      </c>
      <c r="CJ11" s="14">
        <v>0.107636243356039</v>
      </c>
      <c r="CK11" s="14">
        <v>8.1308241943957194E-2</v>
      </c>
      <c r="CL11" s="14">
        <v>3.1670414223679499E-2</v>
      </c>
      <c r="CM11" s="14"/>
      <c r="CN11" s="14">
        <v>7.9078228679026794E-2</v>
      </c>
      <c r="CO11" s="14">
        <v>8.4989443006244003E-2</v>
      </c>
      <c r="CP11" s="14"/>
      <c r="CQ11" s="14">
        <v>7.8150333235424099E-2</v>
      </c>
      <c r="CR11" s="14">
        <v>8.5759300111933501E-2</v>
      </c>
    </row>
    <row r="12" spans="2:96" x14ac:dyDescent="0.3">
      <c r="B12" s="15" t="s">
        <v>49</v>
      </c>
      <c r="C12" s="14">
        <v>4.4278783727832199E-2</v>
      </c>
      <c r="D12" s="14">
        <v>3.2772652838571302E-2</v>
      </c>
      <c r="E12" s="14">
        <v>5.5665127974983998E-2</v>
      </c>
      <c r="F12" s="14"/>
      <c r="G12" s="14">
        <v>8.5321964837875894E-2</v>
      </c>
      <c r="H12" s="14">
        <v>6.1701216770387299E-2</v>
      </c>
      <c r="I12" s="14">
        <v>5.7428991327935698E-2</v>
      </c>
      <c r="J12" s="14">
        <v>3.7393119657515198E-2</v>
      </c>
      <c r="K12" s="14">
        <v>2.2769810916644401E-2</v>
      </c>
      <c r="L12" s="14">
        <v>1.2276456123017299E-2</v>
      </c>
      <c r="M12" s="14"/>
      <c r="N12" s="14">
        <v>2.8473475887785701E-2</v>
      </c>
      <c r="O12" s="14">
        <v>5.0721253498528601E-2</v>
      </c>
      <c r="P12" s="14">
        <v>3.6945719699499398E-2</v>
      </c>
      <c r="Q12" s="14">
        <v>6.1596908687581498E-2</v>
      </c>
      <c r="R12" s="14"/>
      <c r="S12" s="14">
        <v>5.0081967331939897E-2</v>
      </c>
      <c r="T12" s="14">
        <v>3.7882793592507097E-2</v>
      </c>
      <c r="U12" s="14">
        <v>3.5556932326656202E-2</v>
      </c>
      <c r="V12" s="14">
        <v>6.1561881308574803E-2</v>
      </c>
      <c r="W12" s="14">
        <v>5.6467141086538698E-2</v>
      </c>
      <c r="X12" s="14">
        <v>2.8272402662002299E-2</v>
      </c>
      <c r="Y12" s="14">
        <v>4.6443668015726101E-2</v>
      </c>
      <c r="Z12" s="14">
        <v>4.4540615885193702E-2</v>
      </c>
      <c r="AA12" s="14">
        <v>4.1992290179862599E-2</v>
      </c>
      <c r="AB12" s="14">
        <v>5.7111147650569301E-2</v>
      </c>
      <c r="AC12" s="14">
        <v>1.7729982445719401E-2</v>
      </c>
      <c r="AD12" s="14">
        <v>4.3949645480366298E-2</v>
      </c>
      <c r="AE12" s="14"/>
      <c r="AF12" s="14">
        <v>9.9614356382740302E-3</v>
      </c>
      <c r="AG12" s="14">
        <v>3.7319417485050001E-2</v>
      </c>
      <c r="AH12" s="14">
        <v>2.2507066995869299E-2</v>
      </c>
      <c r="AI12" s="14">
        <v>7.6719887278318298E-3</v>
      </c>
      <c r="AJ12" s="14">
        <v>0.37173016394610597</v>
      </c>
      <c r="AK12" s="14"/>
      <c r="AL12" s="14">
        <v>2.3738024956656601E-2</v>
      </c>
      <c r="AM12" s="14">
        <v>7.9232362837672893E-3</v>
      </c>
      <c r="AN12" s="14">
        <v>1.0023002189342E-2</v>
      </c>
      <c r="AO12" s="14">
        <v>1.7630656826746902E-2</v>
      </c>
      <c r="AP12" s="14">
        <v>0.44393222253131398</v>
      </c>
      <c r="AQ12" s="14">
        <v>0</v>
      </c>
      <c r="AR12" s="14"/>
      <c r="AS12" s="14">
        <v>3.05140260219872E-2</v>
      </c>
      <c r="AT12" s="14">
        <v>6.9371932524537994E-2</v>
      </c>
      <c r="AU12" s="14">
        <v>4.0442962055985202E-2</v>
      </c>
      <c r="AV12" s="14">
        <v>5.3978240466591103E-2</v>
      </c>
      <c r="AW12" s="14">
        <v>0</v>
      </c>
      <c r="AX12" s="14"/>
      <c r="AY12" s="14">
        <v>0</v>
      </c>
      <c r="AZ12" s="14">
        <v>6.30340377113012E-2</v>
      </c>
      <c r="BA12" s="14">
        <v>8.2778390224671802E-2</v>
      </c>
      <c r="BB12" s="14">
        <v>5.4699003533235299E-2</v>
      </c>
      <c r="BC12" s="14">
        <v>6.1245250260652299E-2</v>
      </c>
      <c r="BD12" s="14">
        <v>2.2006360704527699E-2</v>
      </c>
      <c r="BE12" s="14">
        <v>5.2964681554634602E-2</v>
      </c>
      <c r="BF12" s="14">
        <v>6.7821040880648803E-2</v>
      </c>
      <c r="BG12" s="14">
        <v>2.06099404089874E-2</v>
      </c>
      <c r="BH12" s="14">
        <v>3.9192636478862099E-2</v>
      </c>
      <c r="BI12" s="14">
        <v>3.1034867268555599E-2</v>
      </c>
      <c r="BJ12" s="14">
        <v>3.9347397201841203E-2</v>
      </c>
      <c r="BK12" s="14">
        <v>2.61419720541867E-2</v>
      </c>
      <c r="BL12" s="14">
        <v>4.2671138749468998E-2</v>
      </c>
      <c r="BM12" s="14">
        <v>3.9965531877794197E-2</v>
      </c>
      <c r="BN12" s="14">
        <v>3.63152848461318E-2</v>
      </c>
      <c r="BO12" s="14"/>
      <c r="BP12" s="14">
        <v>5.96491063130868E-2</v>
      </c>
      <c r="BQ12" s="14">
        <v>3.13209262660262E-2</v>
      </c>
      <c r="BR12" s="14">
        <v>6.2102658199622601E-2</v>
      </c>
      <c r="BS12" s="14">
        <v>4.92961955774966E-2</v>
      </c>
      <c r="BT12" s="14">
        <v>2.3197080083704701E-2</v>
      </c>
      <c r="BU12" s="14">
        <v>1.91634396312509E-2</v>
      </c>
      <c r="BV12" s="14"/>
      <c r="BW12" s="14">
        <v>1.92599956547332E-2</v>
      </c>
      <c r="BX12" s="14">
        <v>5.4079732363748897E-2</v>
      </c>
      <c r="BY12" s="14">
        <v>0.10387770563601</v>
      </c>
      <c r="BZ12" s="14">
        <v>7.5209996983699304E-2</v>
      </c>
      <c r="CA12" s="14">
        <v>4.74667018484475E-2</v>
      </c>
      <c r="CB12" s="14">
        <v>3.4678400715037999E-2</v>
      </c>
      <c r="CC12" s="14"/>
      <c r="CD12" s="14">
        <v>8.3329645302877106E-2</v>
      </c>
      <c r="CE12" s="14">
        <v>3.61125720584154E-2</v>
      </c>
      <c r="CF12" s="14">
        <v>3.8797175605206902E-2</v>
      </c>
      <c r="CG12" s="14">
        <v>3.3711277190498101E-2</v>
      </c>
      <c r="CH12" s="14"/>
      <c r="CI12" s="14">
        <v>6.15555198772176E-2</v>
      </c>
      <c r="CJ12" s="14">
        <v>6.3385922963877794E-2</v>
      </c>
      <c r="CK12" s="14">
        <v>3.3330043271350203E-2</v>
      </c>
      <c r="CL12" s="14">
        <v>3.1616657643058398E-2</v>
      </c>
      <c r="CM12" s="14"/>
      <c r="CN12" s="14">
        <v>7.04909183342914E-2</v>
      </c>
      <c r="CO12" s="14">
        <v>3.9151561058145601E-2</v>
      </c>
      <c r="CP12" s="14"/>
      <c r="CQ12" s="14">
        <v>6.7782215296617196E-2</v>
      </c>
      <c r="CR12" s="14">
        <v>4.2091843835132398E-2</v>
      </c>
    </row>
    <row r="13" spans="2:96" x14ac:dyDescent="0.3">
      <c r="B13" s="15" t="s">
        <v>45</v>
      </c>
      <c r="C13" s="14">
        <v>0.14256286443713301</v>
      </c>
      <c r="D13" s="14">
        <v>0.17397453831245899</v>
      </c>
      <c r="E13" s="14">
        <v>0.11135482617878099</v>
      </c>
      <c r="F13" s="14"/>
      <c r="G13" s="14">
        <v>9.7884123274075696E-2</v>
      </c>
      <c r="H13" s="14">
        <v>0.11728142660808601</v>
      </c>
      <c r="I13" s="14">
        <v>0.151872951356335</v>
      </c>
      <c r="J13" s="14">
        <v>0.16866547386854699</v>
      </c>
      <c r="K13" s="14">
        <v>0.208385647401885</v>
      </c>
      <c r="L13" s="14">
        <v>0.119742235675104</v>
      </c>
      <c r="M13" s="14"/>
      <c r="N13" s="14">
        <v>9.3519894785972807E-2</v>
      </c>
      <c r="O13" s="14">
        <v>9.3628472391348805E-2</v>
      </c>
      <c r="P13" s="14">
        <v>0.23841927326298901</v>
      </c>
      <c r="Q13" s="14">
        <v>0.16369785593424499</v>
      </c>
      <c r="R13" s="14"/>
      <c r="S13" s="14">
        <v>0.10722887580667299</v>
      </c>
      <c r="T13" s="14">
        <v>0.17061946834401601</v>
      </c>
      <c r="U13" s="14">
        <v>0.15200607407161601</v>
      </c>
      <c r="V13" s="14">
        <v>0.179240788641923</v>
      </c>
      <c r="W13" s="14">
        <v>0.156446741097921</v>
      </c>
      <c r="X13" s="14">
        <v>0.15449998907936199</v>
      </c>
      <c r="Y13" s="14">
        <v>0.115988794047258</v>
      </c>
      <c r="Z13" s="14">
        <v>0.16482115271925801</v>
      </c>
      <c r="AA13" s="14">
        <v>0.15007466609467901</v>
      </c>
      <c r="AB13" s="14">
        <v>0.111012992485528</v>
      </c>
      <c r="AC13" s="14">
        <v>0.173168945620649</v>
      </c>
      <c r="AD13" s="14">
        <v>3.9766604543907E-2</v>
      </c>
      <c r="AE13" s="14"/>
      <c r="AF13" s="14">
        <v>0.105483818110332</v>
      </c>
      <c r="AG13" s="14">
        <v>5.81846649764058E-2</v>
      </c>
      <c r="AH13" s="14">
        <v>4.8382769033981997E-2</v>
      </c>
      <c r="AI13" s="14">
        <v>0.63460771169275199</v>
      </c>
      <c r="AJ13" s="14">
        <v>2.4610497607488901E-2</v>
      </c>
      <c r="AK13" s="14"/>
      <c r="AL13" s="14">
        <v>1.8717960180212798E-2</v>
      </c>
      <c r="AM13" s="14">
        <v>2.3189310267925201E-2</v>
      </c>
      <c r="AN13" s="14">
        <v>1.84867119475603E-2</v>
      </c>
      <c r="AO13" s="14">
        <v>0.59035659231996995</v>
      </c>
      <c r="AP13" s="14">
        <v>2.3350481372729499E-2</v>
      </c>
      <c r="AQ13" s="14">
        <v>2.1192987072694701E-2</v>
      </c>
      <c r="AR13" s="14"/>
      <c r="AS13" s="14">
        <v>0.21062988322677101</v>
      </c>
      <c r="AT13" s="14">
        <v>0.133575827109228</v>
      </c>
      <c r="AU13" s="14">
        <v>9.4612954769023802E-2</v>
      </c>
      <c r="AV13" s="14">
        <v>0.107953580247692</v>
      </c>
      <c r="AW13" s="14">
        <v>7.8308195694607105E-2</v>
      </c>
      <c r="AX13" s="14"/>
      <c r="AY13" s="14">
        <v>0.13651518056999101</v>
      </c>
      <c r="AZ13" s="14">
        <v>0.14282760140600101</v>
      </c>
      <c r="BA13" s="14">
        <v>0.17224182108094399</v>
      </c>
      <c r="BB13" s="14">
        <v>0.10289285161607301</v>
      </c>
      <c r="BC13" s="14">
        <v>0.186088417133558</v>
      </c>
      <c r="BD13" s="14">
        <v>0.115309721078384</v>
      </c>
      <c r="BE13" s="14">
        <v>0.14363981654854199</v>
      </c>
      <c r="BF13" s="14">
        <v>0.186123681219653</v>
      </c>
      <c r="BG13" s="14">
        <v>0.17213810646095401</v>
      </c>
      <c r="BH13" s="14">
        <v>0.164552281895469</v>
      </c>
      <c r="BI13" s="14">
        <v>0.13345756753646901</v>
      </c>
      <c r="BJ13" s="14">
        <v>0.14136842588495999</v>
      </c>
      <c r="BK13" s="14">
        <v>6.4084747237294903E-2</v>
      </c>
      <c r="BL13" s="14">
        <v>0.16463735985852801</v>
      </c>
      <c r="BM13" s="14">
        <v>0.23376580692294599</v>
      </c>
      <c r="BN13" s="14">
        <v>0.10167356027763499</v>
      </c>
      <c r="BO13" s="14"/>
      <c r="BP13" s="14">
        <v>0.10549020412888099</v>
      </c>
      <c r="BQ13" s="14">
        <v>0.144520628342134</v>
      </c>
      <c r="BR13" s="14">
        <v>0.170637265734987</v>
      </c>
      <c r="BS13" s="14">
        <v>0.15192621309143101</v>
      </c>
      <c r="BT13" s="14">
        <v>0.149141596967448</v>
      </c>
      <c r="BU13" s="14">
        <v>0.18800474800717301</v>
      </c>
      <c r="BV13" s="14"/>
      <c r="BW13" s="14">
        <v>0.133650931563953</v>
      </c>
      <c r="BX13" s="14">
        <v>0.15592745738546901</v>
      </c>
      <c r="BY13" s="14">
        <v>0.192698051302857</v>
      </c>
      <c r="BZ13" s="14">
        <v>0.16554347923700799</v>
      </c>
      <c r="CA13" s="14">
        <v>0.119628928517702</v>
      </c>
      <c r="CB13" s="14">
        <v>0.123907542455455</v>
      </c>
      <c r="CC13" s="14"/>
      <c r="CD13" s="14">
        <v>0.101179032490302</v>
      </c>
      <c r="CE13" s="14">
        <v>0.157166084457668</v>
      </c>
      <c r="CF13" s="14">
        <v>0.19535321010623</v>
      </c>
      <c r="CG13" s="14">
        <v>0.13709044005242799</v>
      </c>
      <c r="CH13" s="14"/>
      <c r="CI13" s="14">
        <v>0.16724235529874101</v>
      </c>
      <c r="CJ13" s="14">
        <v>0.129066363147121</v>
      </c>
      <c r="CK13" s="14">
        <v>0.14842978745094501</v>
      </c>
      <c r="CL13" s="14">
        <v>6.7325974199152497E-2</v>
      </c>
      <c r="CM13" s="14"/>
      <c r="CN13" s="14">
        <v>0.15045237593427599</v>
      </c>
      <c r="CO13" s="14">
        <v>0.142916012687032</v>
      </c>
      <c r="CP13" s="14"/>
      <c r="CQ13" s="14">
        <v>0.17056770312695799</v>
      </c>
      <c r="CR13" s="14">
        <v>0.13932986864373101</v>
      </c>
    </row>
    <row r="14" spans="2:96" x14ac:dyDescent="0.3">
      <c r="B14" s="15" t="s">
        <v>216</v>
      </c>
      <c r="C14" s="14">
        <v>1.9806353969045998E-2</v>
      </c>
      <c r="D14" s="14">
        <v>2.7428812820428E-2</v>
      </c>
      <c r="E14" s="14">
        <v>1.2408864950919999E-2</v>
      </c>
      <c r="F14" s="14"/>
      <c r="G14" s="14">
        <v>3.3634145451945603E-2</v>
      </c>
      <c r="H14" s="14">
        <v>1.21982842130473E-2</v>
      </c>
      <c r="I14" s="14">
        <v>2.65243702437408E-2</v>
      </c>
      <c r="J14" s="14">
        <v>2.4026732164659999E-2</v>
      </c>
      <c r="K14" s="14">
        <v>1.35884053165821E-2</v>
      </c>
      <c r="L14" s="14">
        <v>1.21439289003246E-2</v>
      </c>
      <c r="M14" s="14"/>
      <c r="N14" s="14">
        <v>1.7168680215373901E-2</v>
      </c>
      <c r="O14" s="14">
        <v>2.1332951783704E-2</v>
      </c>
      <c r="P14" s="14">
        <v>2.9510401874265599E-2</v>
      </c>
      <c r="Q14" s="14">
        <v>1.27764277477555E-2</v>
      </c>
      <c r="R14" s="14"/>
      <c r="S14" s="14">
        <v>1.5478441428373501E-2</v>
      </c>
      <c r="T14" s="14">
        <v>3.7029862952367102E-3</v>
      </c>
      <c r="U14" s="14">
        <v>1.1177030324717599E-2</v>
      </c>
      <c r="V14" s="14">
        <v>1.09647395605118E-2</v>
      </c>
      <c r="W14" s="14">
        <v>2.8996753826374601E-2</v>
      </c>
      <c r="X14" s="14">
        <v>0</v>
      </c>
      <c r="Y14" s="14">
        <v>2.19888978971945E-2</v>
      </c>
      <c r="Z14" s="14">
        <v>0</v>
      </c>
      <c r="AA14" s="14">
        <v>4.7724783292327697E-3</v>
      </c>
      <c r="AB14" s="14">
        <v>8.9888738304194402E-2</v>
      </c>
      <c r="AC14" s="14">
        <v>4.4529664796622397E-2</v>
      </c>
      <c r="AD14" s="14">
        <v>2.10792975261338E-2</v>
      </c>
      <c r="AE14" s="14"/>
      <c r="AF14" s="14">
        <v>7.4884119246048002E-3</v>
      </c>
      <c r="AG14" s="14">
        <v>5.3146639081247601E-3</v>
      </c>
      <c r="AH14" s="14">
        <v>0</v>
      </c>
      <c r="AI14" s="14">
        <v>7.75942955810675E-3</v>
      </c>
      <c r="AJ14" s="14">
        <v>3.0386048703885501E-2</v>
      </c>
      <c r="AK14" s="14"/>
      <c r="AL14" s="14">
        <v>3.1313825981589302E-3</v>
      </c>
      <c r="AM14" s="14">
        <v>1.44201616972331E-2</v>
      </c>
      <c r="AN14" s="14">
        <v>5.3594295526751398E-3</v>
      </c>
      <c r="AO14" s="14">
        <v>4.8459680439173602E-3</v>
      </c>
      <c r="AP14" s="14">
        <v>1.7901841173298499E-2</v>
      </c>
      <c r="AQ14" s="14">
        <v>6.1003806990187802E-3</v>
      </c>
      <c r="AR14" s="14"/>
      <c r="AS14" s="14">
        <v>1.7018941624386701E-2</v>
      </c>
      <c r="AT14" s="14">
        <v>2.1320099486831601E-2</v>
      </c>
      <c r="AU14" s="14">
        <v>2.74876022875736E-2</v>
      </c>
      <c r="AV14" s="14">
        <v>1.30426991077523E-2</v>
      </c>
      <c r="AW14" s="14">
        <v>2.5367572812828799E-2</v>
      </c>
      <c r="AX14" s="14"/>
      <c r="AY14" s="14">
        <v>0</v>
      </c>
      <c r="AZ14" s="14">
        <v>1.3040122445980001E-2</v>
      </c>
      <c r="BA14" s="14">
        <v>1.86489242546314E-2</v>
      </c>
      <c r="BB14" s="14">
        <v>2.7216867196464298E-2</v>
      </c>
      <c r="BC14" s="14">
        <v>0</v>
      </c>
      <c r="BD14" s="14">
        <v>1.23628575995083E-2</v>
      </c>
      <c r="BE14" s="14">
        <v>4.7396164402633598E-2</v>
      </c>
      <c r="BF14" s="14">
        <v>4.0893907474502403E-2</v>
      </c>
      <c r="BG14" s="14">
        <v>2.1342809766118801E-2</v>
      </c>
      <c r="BH14" s="14">
        <v>7.9349316070071001E-3</v>
      </c>
      <c r="BI14" s="14">
        <v>1.83429190162979E-2</v>
      </c>
      <c r="BJ14" s="14">
        <v>2.18080987455741E-2</v>
      </c>
      <c r="BK14" s="14">
        <v>0</v>
      </c>
      <c r="BL14" s="14">
        <v>0</v>
      </c>
      <c r="BM14" s="14">
        <v>2.5029596058541801E-2</v>
      </c>
      <c r="BN14" s="14">
        <v>9.3803530650216904E-3</v>
      </c>
      <c r="BO14" s="14"/>
      <c r="BP14" s="14">
        <v>1.8029247536675699E-2</v>
      </c>
      <c r="BQ14" s="14">
        <v>1.1629866047139E-2</v>
      </c>
      <c r="BR14" s="14">
        <v>1.1137749550695301E-2</v>
      </c>
      <c r="BS14" s="14">
        <v>2.65823308301938E-2</v>
      </c>
      <c r="BT14" s="14">
        <v>2.38982936327462E-2</v>
      </c>
      <c r="BU14" s="14">
        <v>6.6770816335393807E-2</v>
      </c>
      <c r="BV14" s="14"/>
      <c r="BW14" s="14">
        <v>1.06721107875755E-2</v>
      </c>
      <c r="BX14" s="14">
        <v>1.6807701615997098E-2</v>
      </c>
      <c r="BY14" s="14">
        <v>4.2314791285956499E-2</v>
      </c>
      <c r="BZ14" s="14">
        <v>3.79976010621845E-2</v>
      </c>
      <c r="CA14" s="14">
        <v>2.1520804017242198E-2</v>
      </c>
      <c r="CB14" s="14">
        <v>1.7814394083566699E-2</v>
      </c>
      <c r="CC14" s="14"/>
      <c r="CD14" s="14">
        <v>3.0830962421067001E-2</v>
      </c>
      <c r="CE14" s="14">
        <v>1.3459044183288801E-2</v>
      </c>
      <c r="CF14" s="14">
        <v>2.6969880516943101E-2</v>
      </c>
      <c r="CG14" s="14">
        <v>9.5716058746958699E-3</v>
      </c>
      <c r="CH14" s="14"/>
      <c r="CI14" s="14">
        <v>6.64385798054524E-3</v>
      </c>
      <c r="CJ14" s="14">
        <v>1.7622377035988901E-2</v>
      </c>
      <c r="CK14" s="14">
        <v>2.2864612186411299E-2</v>
      </c>
      <c r="CL14" s="14">
        <v>3.6056885289513597E-2</v>
      </c>
      <c r="CM14" s="14"/>
      <c r="CN14" s="14">
        <v>3.5354699392424797E-2</v>
      </c>
      <c r="CO14" s="14">
        <v>1.7459573841805801E-2</v>
      </c>
      <c r="CP14" s="14"/>
      <c r="CQ14" s="14">
        <v>3.4782865796873098E-2</v>
      </c>
      <c r="CR14" s="14">
        <v>1.7262398500465001E-2</v>
      </c>
    </row>
    <row r="15" spans="2:96" x14ac:dyDescent="0.3">
      <c r="B15" s="15" t="s">
        <v>217</v>
      </c>
      <c r="C15" s="14">
        <v>0.133884610764124</v>
      </c>
      <c r="D15" s="14">
        <v>0.12394727905141401</v>
      </c>
      <c r="E15" s="14">
        <v>0.1440019054733</v>
      </c>
      <c r="F15" s="14"/>
      <c r="G15" s="14">
        <v>5.1526921839775801E-2</v>
      </c>
      <c r="H15" s="14">
        <v>0.10815110812855699</v>
      </c>
      <c r="I15" s="14">
        <v>0.12960211948470099</v>
      </c>
      <c r="J15" s="14">
        <v>0.15499750255151001</v>
      </c>
      <c r="K15" s="14">
        <v>0.17858210930010401</v>
      </c>
      <c r="L15" s="14">
        <v>0.16564598578010201</v>
      </c>
      <c r="M15" s="14"/>
      <c r="N15" s="14">
        <v>0.11252770951360599</v>
      </c>
      <c r="O15" s="14">
        <v>0.150309147322993</v>
      </c>
      <c r="P15" s="14">
        <v>0.110400535685338</v>
      </c>
      <c r="Q15" s="14">
        <v>0.160289212326438</v>
      </c>
      <c r="R15" s="14"/>
      <c r="S15" s="14">
        <v>0.105484287085613</v>
      </c>
      <c r="T15" s="14">
        <v>0.13899706125792299</v>
      </c>
      <c r="U15" s="14">
        <v>0.104003730478557</v>
      </c>
      <c r="V15" s="14">
        <v>0.13355491985676901</v>
      </c>
      <c r="W15" s="14">
        <v>8.4749106189964493E-2</v>
      </c>
      <c r="X15" s="14">
        <v>0.17330666796872601</v>
      </c>
      <c r="Y15" s="14">
        <v>0.15312057414354099</v>
      </c>
      <c r="Z15" s="14">
        <v>0.139094341530482</v>
      </c>
      <c r="AA15" s="14">
        <v>6.7944934543839694E-2</v>
      </c>
      <c r="AB15" s="14">
        <v>0.180484996953368</v>
      </c>
      <c r="AC15" s="14">
        <v>0.204314327273833</v>
      </c>
      <c r="AD15" s="14">
        <v>0.248114817873889</v>
      </c>
      <c r="AE15" s="14"/>
      <c r="AF15" s="14">
        <v>0.108767256270904</v>
      </c>
      <c r="AG15" s="14">
        <v>9.7429694432416003E-2</v>
      </c>
      <c r="AH15" s="14">
        <v>0.136104500421347</v>
      </c>
      <c r="AI15" s="14">
        <v>8.2322322480479201E-2</v>
      </c>
      <c r="AJ15" s="14">
        <v>0.134851576270205</v>
      </c>
      <c r="AK15" s="14"/>
      <c r="AL15" s="14">
        <v>5.2397659993130501E-2</v>
      </c>
      <c r="AM15" s="14">
        <v>0.101929250276211</v>
      </c>
      <c r="AN15" s="14">
        <v>0.119431913516547</v>
      </c>
      <c r="AO15" s="14">
        <v>8.7776081050189095E-2</v>
      </c>
      <c r="AP15" s="14">
        <v>0.104172044579755</v>
      </c>
      <c r="AQ15" s="14">
        <v>0.281233415842159</v>
      </c>
      <c r="AR15" s="14"/>
      <c r="AS15" s="14">
        <v>0.14654513734256799</v>
      </c>
      <c r="AT15" s="14">
        <v>0.142313905991623</v>
      </c>
      <c r="AU15" s="14">
        <v>0.13256927723406101</v>
      </c>
      <c r="AV15" s="14">
        <v>7.0495034436404994E-2</v>
      </c>
      <c r="AW15" s="14">
        <v>9.3106408790187001E-2</v>
      </c>
      <c r="AX15" s="14"/>
      <c r="AY15" s="14">
        <v>6.9370459520003397E-2</v>
      </c>
      <c r="AZ15" s="14">
        <v>0.150325117561348</v>
      </c>
      <c r="BA15" s="14">
        <v>0.216567757055767</v>
      </c>
      <c r="BB15" s="14">
        <v>0.20781479489544</v>
      </c>
      <c r="BC15" s="14">
        <v>0.111420732840686</v>
      </c>
      <c r="BD15" s="14">
        <v>0.18288840923431601</v>
      </c>
      <c r="BE15" s="14">
        <v>0.109847810855994</v>
      </c>
      <c r="BF15" s="14">
        <v>0.10472365525757001</v>
      </c>
      <c r="BG15" s="14">
        <v>8.61488263220134E-2</v>
      </c>
      <c r="BH15" s="14">
        <v>9.4435193515835306E-2</v>
      </c>
      <c r="BI15" s="14">
        <v>0.159068495404253</v>
      </c>
      <c r="BJ15" s="14">
        <v>0.100308173440059</v>
      </c>
      <c r="BK15" s="14">
        <v>0.12752344487393499</v>
      </c>
      <c r="BL15" s="14">
        <v>0.12207203830336601</v>
      </c>
      <c r="BM15" s="14">
        <v>7.6173468518824006E-2</v>
      </c>
      <c r="BN15" s="14">
        <v>6.7986383287099203E-2</v>
      </c>
      <c r="BO15" s="14"/>
      <c r="BP15" s="14">
        <v>8.80316952216737E-2</v>
      </c>
      <c r="BQ15" s="14">
        <v>0.14692641825529801</v>
      </c>
      <c r="BR15" s="14">
        <v>0.14103033674111901</v>
      </c>
      <c r="BS15" s="14">
        <v>0.13009925709453601</v>
      </c>
      <c r="BT15" s="14">
        <v>0.18096081442892301</v>
      </c>
      <c r="BU15" s="14">
        <v>0.180786558635841</v>
      </c>
      <c r="BV15" s="14"/>
      <c r="BW15" s="14">
        <v>0.154912965730677</v>
      </c>
      <c r="BX15" s="14">
        <v>0.11183204204191501</v>
      </c>
      <c r="BY15" s="14">
        <v>0.138158141854691</v>
      </c>
      <c r="BZ15" s="14">
        <v>0.141042559153568</v>
      </c>
      <c r="CA15" s="14">
        <v>0.13546095641874201</v>
      </c>
      <c r="CB15" s="14">
        <v>5.0834263353079202E-2</v>
      </c>
      <c r="CC15" s="14"/>
      <c r="CD15" s="14">
        <v>9.2958161189667099E-2</v>
      </c>
      <c r="CE15" s="14">
        <v>9.8283825786803794E-2</v>
      </c>
      <c r="CF15" s="14">
        <v>0.186715776664623</v>
      </c>
      <c r="CG15" s="14">
        <v>0.136236201387755</v>
      </c>
      <c r="CH15" s="14"/>
      <c r="CI15" s="14">
        <v>0.12517807450222301</v>
      </c>
      <c r="CJ15" s="14">
        <v>0.117289280101329</v>
      </c>
      <c r="CK15" s="14">
        <v>0.13334999659282001</v>
      </c>
      <c r="CL15" s="14">
        <v>0.21463415547812201</v>
      </c>
      <c r="CM15" s="14"/>
      <c r="CN15" s="14">
        <v>8.6587455932131296E-2</v>
      </c>
      <c r="CO15" s="14">
        <v>0.13831450884643701</v>
      </c>
      <c r="CP15" s="14"/>
      <c r="CQ15" s="14">
        <v>8.4035642813018605E-2</v>
      </c>
      <c r="CR15" s="14">
        <v>0.138789560227076</v>
      </c>
    </row>
    <row r="16" spans="2:96" x14ac:dyDescent="0.3">
      <c r="B16" s="15" t="s">
        <v>92</v>
      </c>
      <c r="C16" s="20">
        <v>0.153758950232988</v>
      </c>
      <c r="D16" s="20">
        <v>0.110176086967716</v>
      </c>
      <c r="E16" s="20">
        <v>0.19684671883304899</v>
      </c>
      <c r="F16" s="20"/>
      <c r="G16" s="20">
        <v>0.164306778193367</v>
      </c>
      <c r="H16" s="20">
        <v>0.10871022709065301</v>
      </c>
      <c r="I16" s="20">
        <v>0.13801339613873301</v>
      </c>
      <c r="J16" s="20">
        <v>0.175431367153349</v>
      </c>
      <c r="K16" s="20">
        <v>0.14894132462541401</v>
      </c>
      <c r="L16" s="20">
        <v>0.18194001941458701</v>
      </c>
      <c r="M16" s="20"/>
      <c r="N16" s="20">
        <v>0.13031205345628999</v>
      </c>
      <c r="O16" s="20">
        <v>0.156221997007916</v>
      </c>
      <c r="P16" s="20">
        <v>0.15874408321125799</v>
      </c>
      <c r="Q16" s="20">
        <v>0.16783147876695401</v>
      </c>
      <c r="R16" s="20"/>
      <c r="S16" s="20">
        <v>0.13798587218122199</v>
      </c>
      <c r="T16" s="20">
        <v>0.1676163918861</v>
      </c>
      <c r="U16" s="20">
        <v>0.20589619440849599</v>
      </c>
      <c r="V16" s="20">
        <v>0.14013297693729601</v>
      </c>
      <c r="W16" s="20">
        <v>0.17035162288493699</v>
      </c>
      <c r="X16" s="20">
        <v>0.147879480632024</v>
      </c>
      <c r="Y16" s="20">
        <v>0.13364153318699901</v>
      </c>
      <c r="Z16" s="20">
        <v>0.109937313758131</v>
      </c>
      <c r="AA16" s="20">
        <v>0.16440771660451101</v>
      </c>
      <c r="AB16" s="20">
        <v>0.104972019933132</v>
      </c>
      <c r="AC16" s="20">
        <v>0.180819003595899</v>
      </c>
      <c r="AD16" s="20">
        <v>0.222336943279695</v>
      </c>
      <c r="AE16" s="20"/>
      <c r="AF16" s="20">
        <v>0.10500271999755501</v>
      </c>
      <c r="AG16" s="20">
        <v>0.103837478839229</v>
      </c>
      <c r="AH16" s="20">
        <v>0.12914093417748099</v>
      </c>
      <c r="AI16" s="20">
        <v>0.14325067902962901</v>
      </c>
      <c r="AJ16" s="20">
        <v>0.18326493041122099</v>
      </c>
      <c r="AK16" s="20"/>
      <c r="AL16" s="20">
        <v>6.0502649671623498E-2</v>
      </c>
      <c r="AM16" s="20">
        <v>0.10226811362607199</v>
      </c>
      <c r="AN16" s="20">
        <v>0.108808922497465</v>
      </c>
      <c r="AO16" s="20">
        <v>0.138293556292477</v>
      </c>
      <c r="AP16" s="20">
        <v>0.159958203805254</v>
      </c>
      <c r="AQ16" s="20">
        <v>0.495580161830181</v>
      </c>
      <c r="AR16" s="20"/>
      <c r="AS16" s="20">
        <v>0.16514165734439101</v>
      </c>
      <c r="AT16" s="20">
        <v>0.16099471939089</v>
      </c>
      <c r="AU16" s="20">
        <v>0.13994806347855501</v>
      </c>
      <c r="AV16" s="20">
        <v>0.105727682377174</v>
      </c>
      <c r="AW16" s="20">
        <v>2.5386065425781999E-2</v>
      </c>
      <c r="AX16" s="20"/>
      <c r="AY16" s="20">
        <v>0.41311420516101199</v>
      </c>
      <c r="AZ16" s="20">
        <v>0.166368378846415</v>
      </c>
      <c r="BA16" s="20">
        <v>0.15215090236603501</v>
      </c>
      <c r="BB16" s="20">
        <v>0.15749944938430099</v>
      </c>
      <c r="BC16" s="20">
        <v>0.163681884116333</v>
      </c>
      <c r="BD16" s="20">
        <v>0.15798433444078799</v>
      </c>
      <c r="BE16" s="20">
        <v>0.16885198391516601</v>
      </c>
      <c r="BF16" s="20">
        <v>0.14543840079433901</v>
      </c>
      <c r="BG16" s="20">
        <v>0.139335936901509</v>
      </c>
      <c r="BH16" s="20">
        <v>0.158414359196378</v>
      </c>
      <c r="BI16" s="20">
        <v>8.9889377788203106E-2</v>
      </c>
      <c r="BJ16" s="20">
        <v>0.15120235159621001</v>
      </c>
      <c r="BK16" s="20">
        <v>0.116442687044921</v>
      </c>
      <c r="BL16" s="20">
        <v>0.103410784850289</v>
      </c>
      <c r="BM16" s="20">
        <v>8.1174270014938002E-2</v>
      </c>
      <c r="BN16" s="20">
        <v>9.7813178708655496E-2</v>
      </c>
      <c r="BO16" s="20"/>
      <c r="BP16" s="20">
        <v>0.112207326597326</v>
      </c>
      <c r="BQ16" s="20">
        <v>0.17272696151403699</v>
      </c>
      <c r="BR16" s="20">
        <v>0.165875776053275</v>
      </c>
      <c r="BS16" s="20">
        <v>0.17475720041019799</v>
      </c>
      <c r="BT16" s="20">
        <v>0.16544226903435</v>
      </c>
      <c r="BU16" s="20">
        <v>0.112552542017037</v>
      </c>
      <c r="BV16" s="20"/>
      <c r="BW16" s="20">
        <v>0.14697292860547201</v>
      </c>
      <c r="BX16" s="20">
        <v>0.14188662357779699</v>
      </c>
      <c r="BY16" s="20">
        <v>0.16567268829277201</v>
      </c>
      <c r="BZ16" s="20">
        <v>0.15793218079618501</v>
      </c>
      <c r="CA16" s="20">
        <v>0.15419284718988899</v>
      </c>
      <c r="CB16" s="20">
        <v>0.23590145581326</v>
      </c>
      <c r="CC16" s="20"/>
      <c r="CD16" s="20">
        <v>0.122790575030657</v>
      </c>
      <c r="CE16" s="20">
        <v>0.129848226504685</v>
      </c>
      <c r="CF16" s="20">
        <v>0.210311309155396</v>
      </c>
      <c r="CG16" s="20">
        <v>0.119981972529441</v>
      </c>
      <c r="CH16" s="20"/>
      <c r="CI16" s="20">
        <v>0.164455291282114</v>
      </c>
      <c r="CJ16" s="20">
        <v>0.121433118502822</v>
      </c>
      <c r="CK16" s="20">
        <v>0.147012025563654</v>
      </c>
      <c r="CL16" s="20">
        <v>0.28517677693434201</v>
      </c>
      <c r="CM16" s="20"/>
      <c r="CN16" s="20">
        <v>6.3934049626814496E-2</v>
      </c>
      <c r="CO16" s="20">
        <v>0.164500001523678</v>
      </c>
      <c r="CP16" s="20"/>
      <c r="CQ16" s="20">
        <v>9.3531935039865705E-2</v>
      </c>
      <c r="CR16" s="20">
        <v>0.15001354315648799</v>
      </c>
    </row>
    <row r="17" spans="2:2" x14ac:dyDescent="0.3">
      <c r="B17" s="16"/>
    </row>
    <row r="18" spans="2:2" x14ac:dyDescent="0.3">
      <c r="B18" t="s">
        <v>116</v>
      </c>
    </row>
    <row r="19" spans="2:2" x14ac:dyDescent="0.3">
      <c r="B19" t="s">
        <v>117</v>
      </c>
    </row>
    <row r="21" spans="2:2" x14ac:dyDescent="0.3">
      <c r="B21"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R21"/>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47</v>
      </c>
      <c r="C9" s="14">
        <v>0.195667642730802</v>
      </c>
      <c r="D9" s="14">
        <v>0.221015071743041</v>
      </c>
      <c r="E9" s="14">
        <v>0.170548927111869</v>
      </c>
      <c r="F9" s="14"/>
      <c r="G9" s="14">
        <v>0.312806240512436</v>
      </c>
      <c r="H9" s="14">
        <v>0.28251273433766799</v>
      </c>
      <c r="I9" s="14">
        <v>0.21503070534458199</v>
      </c>
      <c r="J9" s="14">
        <v>0.137458334619383</v>
      </c>
      <c r="K9" s="14">
        <v>0.15126896056261799</v>
      </c>
      <c r="L9" s="14">
        <v>0.10875578836452</v>
      </c>
      <c r="M9" s="14"/>
      <c r="N9" s="14">
        <v>0.27067438486928402</v>
      </c>
      <c r="O9" s="14">
        <v>0.201189516189552</v>
      </c>
      <c r="P9" s="14">
        <v>0.149996513313811</v>
      </c>
      <c r="Q9" s="14">
        <v>0.15156292233309199</v>
      </c>
      <c r="R9" s="14"/>
      <c r="S9" s="14">
        <v>0.30645280281154302</v>
      </c>
      <c r="T9" s="14">
        <v>0.15807434628914699</v>
      </c>
      <c r="U9" s="14">
        <v>0.144382545888014</v>
      </c>
      <c r="V9" s="14">
        <v>0.16282933855415599</v>
      </c>
      <c r="W9" s="14">
        <v>0.20336136638107399</v>
      </c>
      <c r="X9" s="14">
        <v>0.16956728541703001</v>
      </c>
      <c r="Y9" s="14">
        <v>0.203760533852793</v>
      </c>
      <c r="Z9" s="14">
        <v>0.25846659177207798</v>
      </c>
      <c r="AA9" s="14">
        <v>0.23803236798674199</v>
      </c>
      <c r="AB9" s="14">
        <v>0.12093546322121899</v>
      </c>
      <c r="AC9" s="14">
        <v>0.15793296879829499</v>
      </c>
      <c r="AD9" s="14">
        <v>0.16293837266671701</v>
      </c>
      <c r="AE9" s="14"/>
      <c r="AF9" s="14">
        <v>5.1841930707532298E-2</v>
      </c>
      <c r="AG9" s="14">
        <v>0.45925554097834498</v>
      </c>
      <c r="AH9" s="14">
        <v>0.10729911514714</v>
      </c>
      <c r="AI9" s="14">
        <v>2.05183013675653E-2</v>
      </c>
      <c r="AJ9" s="14">
        <v>4.9190481823579303E-2</v>
      </c>
      <c r="AK9" s="14"/>
      <c r="AL9" s="14">
        <v>0.61051427526457702</v>
      </c>
      <c r="AM9" s="14">
        <v>6.2069071136895901E-2</v>
      </c>
      <c r="AN9" s="14">
        <v>0.113772635977126</v>
      </c>
      <c r="AO9" s="14">
        <v>2.3910771040314801E-2</v>
      </c>
      <c r="AP9" s="14">
        <v>6.8248900095242898E-2</v>
      </c>
      <c r="AQ9" s="14">
        <v>7.0554634282078699E-2</v>
      </c>
      <c r="AR9" s="14"/>
      <c r="AS9" s="14">
        <v>0.133623864262741</v>
      </c>
      <c r="AT9" s="14">
        <v>0.174365968324807</v>
      </c>
      <c r="AU9" s="14">
        <v>0.226883223518832</v>
      </c>
      <c r="AV9" s="14">
        <v>0.314887639982871</v>
      </c>
      <c r="AW9" s="14">
        <v>0.27365225948426403</v>
      </c>
      <c r="AX9" s="14"/>
      <c r="AY9" s="14">
        <v>0.126775127720338</v>
      </c>
      <c r="AZ9" s="14">
        <v>0.14034451336251</v>
      </c>
      <c r="BA9" s="14">
        <v>0.18201005458125799</v>
      </c>
      <c r="BB9" s="14">
        <v>0.165357811347597</v>
      </c>
      <c r="BC9" s="14">
        <v>0.17588219864746699</v>
      </c>
      <c r="BD9" s="14">
        <v>0.17554197432312901</v>
      </c>
      <c r="BE9" s="14">
        <v>0.195811845617615</v>
      </c>
      <c r="BF9" s="14">
        <v>0.145712496254538</v>
      </c>
      <c r="BG9" s="14">
        <v>0.212434999043428</v>
      </c>
      <c r="BH9" s="14">
        <v>0.17813916722013501</v>
      </c>
      <c r="BI9" s="14">
        <v>0.25855442623791403</v>
      </c>
      <c r="BJ9" s="14">
        <v>0.23328186567287901</v>
      </c>
      <c r="BK9" s="14">
        <v>0.25800030588899697</v>
      </c>
      <c r="BL9" s="14">
        <v>0.152096677787284</v>
      </c>
      <c r="BM9" s="14">
        <v>0.24441411966002799</v>
      </c>
      <c r="BN9" s="14">
        <v>0.31631985188397499</v>
      </c>
      <c r="BO9" s="14"/>
      <c r="BP9" s="14">
        <v>0.31795985208896499</v>
      </c>
      <c r="BQ9" s="14">
        <v>0.17830175834600301</v>
      </c>
      <c r="BR9" s="14">
        <v>0.203180976082103</v>
      </c>
      <c r="BS9" s="14">
        <v>0.14149747666366899</v>
      </c>
      <c r="BT9" s="14">
        <v>9.5948054114773904E-2</v>
      </c>
      <c r="BU9" s="14">
        <v>9.2442385533574506E-2</v>
      </c>
      <c r="BV9" s="14"/>
      <c r="BW9" s="14">
        <v>0.16403273880618599</v>
      </c>
      <c r="BX9" s="14">
        <v>0.21980441751348001</v>
      </c>
      <c r="BY9" s="14">
        <v>0.16040186594771599</v>
      </c>
      <c r="BZ9" s="14">
        <v>0.187409665293721</v>
      </c>
      <c r="CA9" s="14">
        <v>0.25683392274490002</v>
      </c>
      <c r="CB9" s="14">
        <v>0.17957157350841699</v>
      </c>
      <c r="CC9" s="14"/>
      <c r="CD9" s="14">
        <v>0.30211440895478398</v>
      </c>
      <c r="CE9" s="14">
        <v>0.24035926025100501</v>
      </c>
      <c r="CF9" s="14">
        <v>9.1324168212699397E-2</v>
      </c>
      <c r="CG9" s="14">
        <v>0.175350487882586</v>
      </c>
      <c r="CH9" s="14"/>
      <c r="CI9" s="14">
        <v>0.17768325062411799</v>
      </c>
      <c r="CJ9" s="14">
        <v>0.228715375512346</v>
      </c>
      <c r="CK9" s="14">
        <v>0.187414486723466</v>
      </c>
      <c r="CL9" s="14">
        <v>0.21155288412943701</v>
      </c>
      <c r="CM9" s="14"/>
      <c r="CN9" s="14">
        <v>0.28360460611778499</v>
      </c>
      <c r="CO9" s="14">
        <v>0.18286043807833499</v>
      </c>
      <c r="CP9" s="14"/>
      <c r="CQ9" s="14">
        <v>0.29191589653129102</v>
      </c>
      <c r="CR9" s="14">
        <v>0.18890136056750401</v>
      </c>
    </row>
    <row r="10" spans="2:96" x14ac:dyDescent="0.3">
      <c r="B10" s="15" t="s">
        <v>48</v>
      </c>
      <c r="C10" s="14">
        <v>0.12674096395104101</v>
      </c>
      <c r="D10" s="14">
        <v>0.12575106040702799</v>
      </c>
      <c r="E10" s="14">
        <v>0.12691235537530299</v>
      </c>
      <c r="F10" s="14"/>
      <c r="G10" s="14">
        <v>9.2695944680173503E-2</v>
      </c>
      <c r="H10" s="14">
        <v>0.14889030499613001</v>
      </c>
      <c r="I10" s="14">
        <v>0.118971823952849</v>
      </c>
      <c r="J10" s="14">
        <v>0.121772186880119</v>
      </c>
      <c r="K10" s="14">
        <v>0.14200627372903199</v>
      </c>
      <c r="L10" s="14">
        <v>0.13131513166845099</v>
      </c>
      <c r="M10" s="14"/>
      <c r="N10" s="14">
        <v>0.14788979388776699</v>
      </c>
      <c r="O10" s="14">
        <v>0.12282320753614499</v>
      </c>
      <c r="P10" s="14">
        <v>0.11805303901168</v>
      </c>
      <c r="Q10" s="14">
        <v>0.115286708514381</v>
      </c>
      <c r="R10" s="14"/>
      <c r="S10" s="14">
        <v>0.164352541019677</v>
      </c>
      <c r="T10" s="14">
        <v>6.82703802459141E-2</v>
      </c>
      <c r="U10" s="14">
        <v>0.124871616128252</v>
      </c>
      <c r="V10" s="14">
        <v>0.15697100881317</v>
      </c>
      <c r="W10" s="14">
        <v>0.13270881491976799</v>
      </c>
      <c r="X10" s="14">
        <v>0.16034032718146901</v>
      </c>
      <c r="Y10" s="14">
        <v>0.13738837425546699</v>
      </c>
      <c r="Z10" s="14">
        <v>8.48420576633135E-2</v>
      </c>
      <c r="AA10" s="14">
        <v>0.12155696570229101</v>
      </c>
      <c r="AB10" s="14">
        <v>0.108260189139759</v>
      </c>
      <c r="AC10" s="14">
        <v>0.110716074961832</v>
      </c>
      <c r="AD10" s="14">
        <v>0.13175525822400899</v>
      </c>
      <c r="AE10" s="14"/>
      <c r="AF10" s="14">
        <v>0.43838080641399302</v>
      </c>
      <c r="AG10" s="14">
        <v>5.9214659090962803E-2</v>
      </c>
      <c r="AH10" s="14">
        <v>3.9739459395278898E-2</v>
      </c>
      <c r="AI10" s="14">
        <v>5.6400369341743001E-2</v>
      </c>
      <c r="AJ10" s="14">
        <v>1.68796525316019E-2</v>
      </c>
      <c r="AK10" s="14"/>
      <c r="AL10" s="14">
        <v>5.7732731164645203E-2</v>
      </c>
      <c r="AM10" s="14">
        <v>0.49220354790647203</v>
      </c>
      <c r="AN10" s="14">
        <v>1.9137342482704399E-2</v>
      </c>
      <c r="AO10" s="14">
        <v>5.7187597656061497E-2</v>
      </c>
      <c r="AP10" s="14">
        <v>2.1283516219444201E-2</v>
      </c>
      <c r="AQ10" s="14">
        <v>3.5730468692416903E-2</v>
      </c>
      <c r="AR10" s="14"/>
      <c r="AS10" s="14">
        <v>0.115175543831633</v>
      </c>
      <c r="AT10" s="14">
        <v>0.118768152414873</v>
      </c>
      <c r="AU10" s="14">
        <v>0.121896348531432</v>
      </c>
      <c r="AV10" s="14">
        <v>0.15265807604639001</v>
      </c>
      <c r="AW10" s="14">
        <v>0.25153235553256897</v>
      </c>
      <c r="AX10" s="14"/>
      <c r="AY10" s="14">
        <v>6.7501787046979705E-2</v>
      </c>
      <c r="AZ10" s="14">
        <v>0.163797558267051</v>
      </c>
      <c r="BA10" s="14">
        <v>0.104576800332468</v>
      </c>
      <c r="BB10" s="14">
        <v>0.112276176237369</v>
      </c>
      <c r="BC10" s="14">
        <v>0.12164483604908</v>
      </c>
      <c r="BD10" s="14">
        <v>0.12315046137989399</v>
      </c>
      <c r="BE10" s="14">
        <v>8.6681176347783301E-2</v>
      </c>
      <c r="BF10" s="14">
        <v>0.124670092000254</v>
      </c>
      <c r="BG10" s="14">
        <v>0.148758501288554</v>
      </c>
      <c r="BH10" s="14">
        <v>0.16649268437996401</v>
      </c>
      <c r="BI10" s="14">
        <v>0.117321492580378</v>
      </c>
      <c r="BJ10" s="14">
        <v>0.115707606452686</v>
      </c>
      <c r="BK10" s="14">
        <v>0.13412714888830701</v>
      </c>
      <c r="BL10" s="14">
        <v>0.15618113741865</v>
      </c>
      <c r="BM10" s="14">
        <v>0.12738927224316099</v>
      </c>
      <c r="BN10" s="14">
        <v>0.19332463102504799</v>
      </c>
      <c r="BO10" s="14"/>
      <c r="BP10" s="14">
        <v>0.12913912703427799</v>
      </c>
      <c r="BQ10" s="14">
        <v>0.131329185036309</v>
      </c>
      <c r="BR10" s="14">
        <v>8.0899876646820607E-2</v>
      </c>
      <c r="BS10" s="14">
        <v>0.12692885073665999</v>
      </c>
      <c r="BT10" s="14">
        <v>0.157852911876708</v>
      </c>
      <c r="BU10" s="14">
        <v>0.136347321727668</v>
      </c>
      <c r="BV10" s="14"/>
      <c r="BW10" s="14">
        <v>0.150593611272276</v>
      </c>
      <c r="BX10" s="14">
        <v>0.119293812422594</v>
      </c>
      <c r="BY10" s="14">
        <v>6.64228338833842E-2</v>
      </c>
      <c r="BZ10" s="14">
        <v>9.5245784125626204E-2</v>
      </c>
      <c r="CA10" s="14">
        <v>0.13760183249570501</v>
      </c>
      <c r="CB10" s="14">
        <v>9.3531230336319798E-2</v>
      </c>
      <c r="CC10" s="14"/>
      <c r="CD10" s="14">
        <v>0.11160509949408</v>
      </c>
      <c r="CE10" s="14">
        <v>0.13931635296807901</v>
      </c>
      <c r="CF10" s="14">
        <v>0.108099452484221</v>
      </c>
      <c r="CG10" s="14">
        <v>0.153529923282539</v>
      </c>
      <c r="CH10" s="14"/>
      <c r="CI10" s="14">
        <v>0.139960451603965</v>
      </c>
      <c r="CJ10" s="14">
        <v>0.13082177094780201</v>
      </c>
      <c r="CK10" s="14">
        <v>0.128742968410685</v>
      </c>
      <c r="CL10" s="14">
        <v>6.05672907685815E-2</v>
      </c>
      <c r="CM10" s="14"/>
      <c r="CN10" s="14">
        <v>0.14705529070194301</v>
      </c>
      <c r="CO10" s="14">
        <v>0.125065948805514</v>
      </c>
      <c r="CP10" s="14"/>
      <c r="CQ10" s="14">
        <v>0.15166409067507899</v>
      </c>
      <c r="CR10" s="14">
        <v>0.127185341817209</v>
      </c>
    </row>
    <row r="11" spans="2:96" x14ac:dyDescent="0.3">
      <c r="B11" s="15" t="s">
        <v>44</v>
      </c>
      <c r="C11" s="14">
        <v>6.3259153787888295E-2</v>
      </c>
      <c r="D11" s="14">
        <v>6.6860217593046306E-2</v>
      </c>
      <c r="E11" s="14">
        <v>5.99240992112888E-2</v>
      </c>
      <c r="F11" s="14"/>
      <c r="G11" s="14">
        <v>6.0306299248833503E-2</v>
      </c>
      <c r="H11" s="14">
        <v>6.7191028579033599E-2</v>
      </c>
      <c r="I11" s="14">
        <v>5.4914905012003398E-2</v>
      </c>
      <c r="J11" s="14">
        <v>7.7324472981662298E-2</v>
      </c>
      <c r="K11" s="14">
        <v>4.4286900020360398E-2</v>
      </c>
      <c r="L11" s="14">
        <v>7.0126551264588902E-2</v>
      </c>
      <c r="M11" s="14"/>
      <c r="N11" s="14">
        <v>7.1378424285042999E-2</v>
      </c>
      <c r="O11" s="14">
        <v>6.8642281794607504E-2</v>
      </c>
      <c r="P11" s="14">
        <v>7.1786588894821701E-2</v>
      </c>
      <c r="Q11" s="14">
        <v>4.2187084086908799E-2</v>
      </c>
      <c r="R11" s="14"/>
      <c r="S11" s="14">
        <v>4.6219469633640597E-2</v>
      </c>
      <c r="T11" s="14">
        <v>0.105675452760047</v>
      </c>
      <c r="U11" s="14">
        <v>5.05744024504843E-2</v>
      </c>
      <c r="V11" s="14">
        <v>4.99354383481284E-2</v>
      </c>
      <c r="W11" s="14">
        <v>7.4552226292946E-2</v>
      </c>
      <c r="X11" s="14">
        <v>4.9389332752222598E-2</v>
      </c>
      <c r="Y11" s="14">
        <v>5.5130550585054797E-2</v>
      </c>
      <c r="Z11" s="14">
        <v>4.7608287709727602E-2</v>
      </c>
      <c r="AA11" s="14">
        <v>7.6540283652456603E-2</v>
      </c>
      <c r="AB11" s="14">
        <v>7.3064812214836003E-2</v>
      </c>
      <c r="AC11" s="14">
        <v>4.2888743786754203E-2</v>
      </c>
      <c r="AD11" s="14">
        <v>4.6879571227426302E-2</v>
      </c>
      <c r="AE11" s="14"/>
      <c r="AF11" s="14">
        <v>3.9248592184675198E-2</v>
      </c>
      <c r="AG11" s="14">
        <v>4.7255200840844398E-2</v>
      </c>
      <c r="AH11" s="14">
        <v>0.32502102727932403</v>
      </c>
      <c r="AI11" s="14">
        <v>2.8120758624819199E-2</v>
      </c>
      <c r="AJ11" s="14">
        <v>3.3148279976023098E-2</v>
      </c>
      <c r="AK11" s="14"/>
      <c r="AL11" s="14">
        <v>3.2680505623739101E-2</v>
      </c>
      <c r="AM11" s="14">
        <v>4.42683403559141E-2</v>
      </c>
      <c r="AN11" s="14">
        <v>0.39746199832982698</v>
      </c>
      <c r="AO11" s="14">
        <v>2.00552822222883E-2</v>
      </c>
      <c r="AP11" s="14">
        <v>7.2233016669754103E-3</v>
      </c>
      <c r="AQ11" s="14">
        <v>1.1740769837474199E-2</v>
      </c>
      <c r="AR11" s="14"/>
      <c r="AS11" s="14">
        <v>4.9165562660747203E-2</v>
      </c>
      <c r="AT11" s="14">
        <v>6.1215411147452499E-2</v>
      </c>
      <c r="AU11" s="14">
        <v>7.1515001193394004E-2</v>
      </c>
      <c r="AV11" s="14">
        <v>0.100361508952466</v>
      </c>
      <c r="AW11" s="14">
        <v>5.1407674202978003E-2</v>
      </c>
      <c r="AX11" s="14"/>
      <c r="AY11" s="14">
        <v>0.110300133706337</v>
      </c>
      <c r="AZ11" s="14">
        <v>8.7986219622857506E-2</v>
      </c>
      <c r="BA11" s="14">
        <v>3.8225675424270897E-2</v>
      </c>
      <c r="BB11" s="14">
        <v>4.23330320452849E-2</v>
      </c>
      <c r="BC11" s="14">
        <v>6.94159069482779E-2</v>
      </c>
      <c r="BD11" s="14">
        <v>6.78003700902097E-2</v>
      </c>
      <c r="BE11" s="14">
        <v>7.81417815110763E-2</v>
      </c>
      <c r="BF11" s="14">
        <v>4.9969829969971402E-2</v>
      </c>
      <c r="BG11" s="14">
        <v>4.7340976889519201E-2</v>
      </c>
      <c r="BH11" s="14">
        <v>7.7681301180136206E-2</v>
      </c>
      <c r="BI11" s="14">
        <v>7.6867852857611593E-2</v>
      </c>
      <c r="BJ11" s="14">
        <v>6.7775652551843493E-2</v>
      </c>
      <c r="BK11" s="14">
        <v>2.44661521449289E-2</v>
      </c>
      <c r="BL11" s="14">
        <v>4.1721182512387003E-2</v>
      </c>
      <c r="BM11" s="14">
        <v>3.8480479769896402E-2</v>
      </c>
      <c r="BN11" s="14">
        <v>0.108031426745253</v>
      </c>
      <c r="BO11" s="14"/>
      <c r="BP11" s="14">
        <v>6.8658158935031993E-2</v>
      </c>
      <c r="BQ11" s="14">
        <v>5.9913828069572198E-2</v>
      </c>
      <c r="BR11" s="14">
        <v>7.1396799256293705E-2</v>
      </c>
      <c r="BS11" s="14">
        <v>5.4129603480148801E-2</v>
      </c>
      <c r="BT11" s="14">
        <v>7.6222603580554105E-2</v>
      </c>
      <c r="BU11" s="14">
        <v>4.0190091051450098E-2</v>
      </c>
      <c r="BV11" s="14"/>
      <c r="BW11" s="14">
        <v>6.3110102926352593E-2</v>
      </c>
      <c r="BX11" s="14">
        <v>7.1618526711701797E-2</v>
      </c>
      <c r="BY11" s="14">
        <v>5.3215118125910801E-2</v>
      </c>
      <c r="BZ11" s="14">
        <v>6.7968493413121001E-2</v>
      </c>
      <c r="CA11" s="14">
        <v>5.8943188472674601E-2</v>
      </c>
      <c r="CB11" s="14">
        <v>4.1191873710545397E-2</v>
      </c>
      <c r="CC11" s="14"/>
      <c r="CD11" s="14">
        <v>5.1796874312832801E-2</v>
      </c>
      <c r="CE11" s="14">
        <v>7.9057929302121896E-2</v>
      </c>
      <c r="CF11" s="14">
        <v>6.7898876684558102E-2</v>
      </c>
      <c r="CG11" s="14">
        <v>6.85947818739579E-2</v>
      </c>
      <c r="CH11" s="14"/>
      <c r="CI11" s="14">
        <v>5.2596484192414701E-2</v>
      </c>
      <c r="CJ11" s="14">
        <v>8.5600133066660797E-2</v>
      </c>
      <c r="CK11" s="14">
        <v>6.1413382057341703E-2</v>
      </c>
      <c r="CL11" s="14">
        <v>3.7633509720694902E-2</v>
      </c>
      <c r="CM11" s="14"/>
      <c r="CN11" s="14">
        <v>9.8850988644913595E-2</v>
      </c>
      <c r="CO11" s="14">
        <v>5.8322848493420502E-2</v>
      </c>
      <c r="CP11" s="14"/>
      <c r="CQ11" s="14">
        <v>7.0395965135332306E-2</v>
      </c>
      <c r="CR11" s="14">
        <v>6.1075015163972797E-2</v>
      </c>
    </row>
    <row r="12" spans="2:96" x14ac:dyDescent="0.3">
      <c r="B12" s="15" t="s">
        <v>49</v>
      </c>
      <c r="C12" s="14">
        <v>0.219678949561874</v>
      </c>
      <c r="D12" s="14">
        <v>0.217007477334756</v>
      </c>
      <c r="E12" s="14">
        <v>0.22205636021342301</v>
      </c>
      <c r="F12" s="14"/>
      <c r="G12" s="14">
        <v>0.26824005812326601</v>
      </c>
      <c r="H12" s="14">
        <v>0.184307802650268</v>
      </c>
      <c r="I12" s="14">
        <v>0.23425188862759</v>
      </c>
      <c r="J12" s="14">
        <v>0.21617904471316399</v>
      </c>
      <c r="K12" s="14">
        <v>0.201917841138752</v>
      </c>
      <c r="L12" s="14">
        <v>0.21928703857398299</v>
      </c>
      <c r="M12" s="14"/>
      <c r="N12" s="14">
        <v>0.22134648857290701</v>
      </c>
      <c r="O12" s="14">
        <v>0.22513710437838599</v>
      </c>
      <c r="P12" s="14">
        <v>0.20581389716322199</v>
      </c>
      <c r="Q12" s="14">
        <v>0.224840333801229</v>
      </c>
      <c r="R12" s="14"/>
      <c r="S12" s="14">
        <v>0.13475978024611401</v>
      </c>
      <c r="T12" s="14">
        <v>0.27415169277374601</v>
      </c>
      <c r="U12" s="14">
        <v>0.29661379391276499</v>
      </c>
      <c r="V12" s="14">
        <v>0.23556766118938299</v>
      </c>
      <c r="W12" s="14">
        <v>0.25655874595189898</v>
      </c>
      <c r="X12" s="14">
        <v>0.15513412955179101</v>
      </c>
      <c r="Y12" s="14">
        <v>0.24518336932881701</v>
      </c>
      <c r="Z12" s="14">
        <v>0.198986042622743</v>
      </c>
      <c r="AA12" s="14">
        <v>0.186440922265659</v>
      </c>
      <c r="AB12" s="14">
        <v>0.26307571120182199</v>
      </c>
      <c r="AC12" s="14">
        <v>0.17823376775810301</v>
      </c>
      <c r="AD12" s="14">
        <v>0.25618610693303301</v>
      </c>
      <c r="AE12" s="14"/>
      <c r="AF12" s="14">
        <v>0.13917734226279399</v>
      </c>
      <c r="AG12" s="14">
        <v>0.191162474384244</v>
      </c>
      <c r="AH12" s="14">
        <v>0.267424299055946</v>
      </c>
      <c r="AI12" s="14">
        <v>0.16620479009625799</v>
      </c>
      <c r="AJ12" s="14">
        <v>0.67259922702458597</v>
      </c>
      <c r="AK12" s="14"/>
      <c r="AL12" s="14">
        <v>0.16458595058209999</v>
      </c>
      <c r="AM12" s="14">
        <v>0.13675989091339699</v>
      </c>
      <c r="AN12" s="14">
        <v>0.282954984662523</v>
      </c>
      <c r="AO12" s="14">
        <v>0.19891572981594899</v>
      </c>
      <c r="AP12" s="14">
        <v>0.72873508279372301</v>
      </c>
      <c r="AQ12" s="14">
        <v>0.17068105038543299</v>
      </c>
      <c r="AR12" s="14"/>
      <c r="AS12" s="14">
        <v>0.199308181032846</v>
      </c>
      <c r="AT12" s="14">
        <v>0.26760214744418098</v>
      </c>
      <c r="AU12" s="14">
        <v>0.23562628760171</v>
      </c>
      <c r="AV12" s="14">
        <v>0.18581364868640299</v>
      </c>
      <c r="AW12" s="14">
        <v>0.22778745976245601</v>
      </c>
      <c r="AX12" s="14"/>
      <c r="AY12" s="14">
        <v>7.6423106275338604E-2</v>
      </c>
      <c r="AZ12" s="14">
        <v>0.15730721428840899</v>
      </c>
      <c r="BA12" s="14">
        <v>0.20266756555555701</v>
      </c>
      <c r="BB12" s="14">
        <v>0.210313376456152</v>
      </c>
      <c r="BC12" s="14">
        <v>0.18681503063791699</v>
      </c>
      <c r="BD12" s="14">
        <v>0.25075307021419102</v>
      </c>
      <c r="BE12" s="14">
        <v>0.217298979117478</v>
      </c>
      <c r="BF12" s="14">
        <v>0.30561541423239003</v>
      </c>
      <c r="BG12" s="14">
        <v>0.237782471609228</v>
      </c>
      <c r="BH12" s="14">
        <v>0.24430761456848099</v>
      </c>
      <c r="BI12" s="14">
        <v>0.184479010083965</v>
      </c>
      <c r="BJ12" s="14">
        <v>0.227453669639923</v>
      </c>
      <c r="BK12" s="14">
        <v>0.25833584046166103</v>
      </c>
      <c r="BL12" s="14">
        <v>0.278741784308429</v>
      </c>
      <c r="BM12" s="14">
        <v>0.25500603261438898</v>
      </c>
      <c r="BN12" s="14">
        <v>0.17461659898305601</v>
      </c>
      <c r="BO12" s="14"/>
      <c r="BP12" s="14">
        <v>0.186950657270534</v>
      </c>
      <c r="BQ12" s="14">
        <v>0.24667146669811299</v>
      </c>
      <c r="BR12" s="14">
        <v>0.199413952872387</v>
      </c>
      <c r="BS12" s="14">
        <v>0.230815552357306</v>
      </c>
      <c r="BT12" s="14">
        <v>0.22553299941246799</v>
      </c>
      <c r="BU12" s="14">
        <v>0.232451702419327</v>
      </c>
      <c r="BV12" s="14"/>
      <c r="BW12" s="14">
        <v>0.209155649114108</v>
      </c>
      <c r="BX12" s="14">
        <v>0.25135293256902402</v>
      </c>
      <c r="BY12" s="14">
        <v>0.21071339863177499</v>
      </c>
      <c r="BZ12" s="14">
        <v>0.20631639673893101</v>
      </c>
      <c r="CA12" s="14">
        <v>0.18726976923341199</v>
      </c>
      <c r="CB12" s="14">
        <v>0.33052160210556503</v>
      </c>
      <c r="CC12" s="14"/>
      <c r="CD12" s="14">
        <v>0.22149809650427299</v>
      </c>
      <c r="CE12" s="14">
        <v>0.26197278018407599</v>
      </c>
      <c r="CF12" s="14">
        <v>0.197086406341416</v>
      </c>
      <c r="CG12" s="14">
        <v>0.211177584414529</v>
      </c>
      <c r="CH12" s="14"/>
      <c r="CI12" s="14">
        <v>0.236143806598441</v>
      </c>
      <c r="CJ12" s="14">
        <v>0.21223517149386301</v>
      </c>
      <c r="CK12" s="14">
        <v>0.222979514670338</v>
      </c>
      <c r="CL12" s="14">
        <v>0.16986151640706401</v>
      </c>
      <c r="CM12" s="14"/>
      <c r="CN12" s="14">
        <v>0.17863195649735</v>
      </c>
      <c r="CO12" s="14">
        <v>0.225126393759467</v>
      </c>
      <c r="CP12" s="14"/>
      <c r="CQ12" s="14">
        <v>0.17950619025598999</v>
      </c>
      <c r="CR12" s="14">
        <v>0.22456388044327899</v>
      </c>
    </row>
    <row r="13" spans="2:96" x14ac:dyDescent="0.3">
      <c r="B13" s="15" t="s">
        <v>45</v>
      </c>
      <c r="C13" s="14">
        <v>9.2296515931639803E-2</v>
      </c>
      <c r="D13" s="14">
        <v>0.10822309917838201</v>
      </c>
      <c r="E13" s="14">
        <v>7.6990859436073297E-2</v>
      </c>
      <c r="F13" s="14"/>
      <c r="G13" s="14">
        <v>7.3606502734527596E-2</v>
      </c>
      <c r="H13" s="14">
        <v>9.6401117487211405E-2</v>
      </c>
      <c r="I13" s="14">
        <v>0.101194202725923</v>
      </c>
      <c r="J13" s="14">
        <v>9.7157109015812995E-2</v>
      </c>
      <c r="K13" s="14">
        <v>0.11700884156475699</v>
      </c>
      <c r="L13" s="14">
        <v>7.3532998939711894E-2</v>
      </c>
      <c r="M13" s="14"/>
      <c r="N13" s="14">
        <v>5.7924106287591703E-2</v>
      </c>
      <c r="O13" s="14">
        <v>6.8546421226517606E-2</v>
      </c>
      <c r="P13" s="14">
        <v>0.15574018263301101</v>
      </c>
      <c r="Q13" s="14">
        <v>9.9357063818260899E-2</v>
      </c>
      <c r="R13" s="14"/>
      <c r="S13" s="14">
        <v>7.04164901775714E-2</v>
      </c>
      <c r="T13" s="14">
        <v>0.11605845272660401</v>
      </c>
      <c r="U13" s="14">
        <v>8.4874978260779096E-2</v>
      </c>
      <c r="V13" s="14">
        <v>0.123234516632809</v>
      </c>
      <c r="W13" s="14">
        <v>8.25050964627497E-2</v>
      </c>
      <c r="X13" s="14">
        <v>0.12164070379863499</v>
      </c>
      <c r="Y13" s="14">
        <v>6.6031438984774302E-2</v>
      </c>
      <c r="Z13" s="14">
        <v>7.0831067607201301E-2</v>
      </c>
      <c r="AA13" s="14">
        <v>0.122381402077494</v>
      </c>
      <c r="AB13" s="14">
        <v>6.2607966296223796E-2</v>
      </c>
      <c r="AC13" s="14">
        <v>8.67223859056903E-2</v>
      </c>
      <c r="AD13" s="14">
        <v>4.0162333239644903E-2</v>
      </c>
      <c r="AE13" s="14"/>
      <c r="AF13" s="14">
        <v>6.4054298154799696E-2</v>
      </c>
      <c r="AG13" s="14">
        <v>4.2160242262588001E-2</v>
      </c>
      <c r="AH13" s="14">
        <v>2.57236746331088E-2</v>
      </c>
      <c r="AI13" s="14">
        <v>0.40748433319701299</v>
      </c>
      <c r="AJ13" s="14">
        <v>1.5903449222795799E-2</v>
      </c>
      <c r="AK13" s="14"/>
      <c r="AL13" s="14">
        <v>8.2111873694399196E-3</v>
      </c>
      <c r="AM13" s="14">
        <v>2.7952700436406502E-2</v>
      </c>
      <c r="AN13" s="14">
        <v>7.9347352644987094E-3</v>
      </c>
      <c r="AO13" s="14">
        <v>0.37379375244958302</v>
      </c>
      <c r="AP13" s="14">
        <v>2.4946462580431199E-2</v>
      </c>
      <c r="AQ13" s="14">
        <v>0</v>
      </c>
      <c r="AR13" s="14"/>
      <c r="AS13" s="14">
        <v>0.12845826505379099</v>
      </c>
      <c r="AT13" s="14">
        <v>8.7634008402629804E-2</v>
      </c>
      <c r="AU13" s="14">
        <v>7.4137569626660502E-2</v>
      </c>
      <c r="AV13" s="14">
        <v>7.7814399164824799E-2</v>
      </c>
      <c r="AW13" s="14">
        <v>2.5515055362904101E-2</v>
      </c>
      <c r="AX13" s="14"/>
      <c r="AY13" s="14">
        <v>6.4890754871020195E-2</v>
      </c>
      <c r="AZ13" s="14">
        <v>0.13040325975508399</v>
      </c>
      <c r="BA13" s="14">
        <v>0.112744435938092</v>
      </c>
      <c r="BB13" s="14">
        <v>8.1770051083841694E-2</v>
      </c>
      <c r="BC13" s="14">
        <v>0.114477528184687</v>
      </c>
      <c r="BD13" s="14">
        <v>6.3546597969040594E-2</v>
      </c>
      <c r="BE13" s="14">
        <v>8.4348712902895404E-2</v>
      </c>
      <c r="BF13" s="14">
        <v>0.10991074620791801</v>
      </c>
      <c r="BG13" s="14">
        <v>0.114521126987881</v>
      </c>
      <c r="BH13" s="14">
        <v>9.9176956793960103E-2</v>
      </c>
      <c r="BI13" s="14">
        <v>0.106467248650801</v>
      </c>
      <c r="BJ13" s="14">
        <v>0.111355890833398</v>
      </c>
      <c r="BK13" s="14">
        <v>5.1290654178673303E-2</v>
      </c>
      <c r="BL13" s="14">
        <v>0.10186994220932</v>
      </c>
      <c r="BM13" s="14">
        <v>0.101272908896077</v>
      </c>
      <c r="BN13" s="14">
        <v>5.68163186351653E-2</v>
      </c>
      <c r="BO13" s="14"/>
      <c r="BP13" s="14">
        <v>7.4198977244524705E-2</v>
      </c>
      <c r="BQ13" s="14">
        <v>9.47611388786678E-2</v>
      </c>
      <c r="BR13" s="14">
        <v>0.121479349677521</v>
      </c>
      <c r="BS13" s="14">
        <v>9.7228684464243195E-2</v>
      </c>
      <c r="BT13" s="14">
        <v>7.2133958872865694E-2</v>
      </c>
      <c r="BU13" s="14">
        <v>0.111146488061082</v>
      </c>
      <c r="BV13" s="14"/>
      <c r="BW13" s="14">
        <v>8.4607229971749506E-2</v>
      </c>
      <c r="BX13" s="14">
        <v>9.9423070396470498E-2</v>
      </c>
      <c r="BY13" s="14">
        <v>0.14039979278819301</v>
      </c>
      <c r="BZ13" s="14">
        <v>0.109406798249055</v>
      </c>
      <c r="CA13" s="14">
        <v>7.6033918062856795E-2</v>
      </c>
      <c r="CB13" s="14">
        <v>7.2352180159221097E-2</v>
      </c>
      <c r="CC13" s="14"/>
      <c r="CD13" s="14">
        <v>7.3683376232525494E-2</v>
      </c>
      <c r="CE13" s="14">
        <v>0.10059619908567501</v>
      </c>
      <c r="CF13" s="14">
        <v>0.124449426962735</v>
      </c>
      <c r="CG13" s="14">
        <v>8.7443602454372202E-2</v>
      </c>
      <c r="CH13" s="14"/>
      <c r="CI13" s="14">
        <v>0.107352358786921</v>
      </c>
      <c r="CJ13" s="14">
        <v>9.7380754316456902E-2</v>
      </c>
      <c r="CK13" s="14">
        <v>9.04679030847617E-2</v>
      </c>
      <c r="CL13" s="14">
        <v>5.1093729873673097E-2</v>
      </c>
      <c r="CM13" s="14"/>
      <c r="CN13" s="14">
        <v>0.13755302909365799</v>
      </c>
      <c r="CO13" s="14">
        <v>8.7095205186293101E-2</v>
      </c>
      <c r="CP13" s="14"/>
      <c r="CQ13" s="14">
        <v>0.104037896300041</v>
      </c>
      <c r="CR13" s="14">
        <v>8.6692764058556401E-2</v>
      </c>
    </row>
    <row r="14" spans="2:96" x14ac:dyDescent="0.3">
      <c r="B14" s="15" t="s">
        <v>216</v>
      </c>
      <c r="C14" s="14">
        <v>1.37836004914076E-2</v>
      </c>
      <c r="D14" s="14">
        <v>2.0400390367439802E-2</v>
      </c>
      <c r="E14" s="14">
        <v>7.35199543714755E-3</v>
      </c>
      <c r="F14" s="14"/>
      <c r="G14" s="14">
        <v>3.0117062195810701E-2</v>
      </c>
      <c r="H14" s="14">
        <v>1.22935395206475E-2</v>
      </c>
      <c r="I14" s="14">
        <v>1.85415205600859E-2</v>
      </c>
      <c r="J14" s="14">
        <v>1.7225202193028501E-2</v>
      </c>
      <c r="K14" s="14">
        <v>0</v>
      </c>
      <c r="L14" s="14">
        <v>6.7882692043796803E-3</v>
      </c>
      <c r="M14" s="14"/>
      <c r="N14" s="14">
        <v>5.5906559294321197E-3</v>
      </c>
      <c r="O14" s="14">
        <v>1.3392827119250101E-2</v>
      </c>
      <c r="P14" s="14">
        <v>2.8014215091960299E-2</v>
      </c>
      <c r="Q14" s="14">
        <v>1.0681960051223099E-2</v>
      </c>
      <c r="R14" s="14"/>
      <c r="S14" s="14">
        <v>1.24285119415139E-2</v>
      </c>
      <c r="T14" s="14">
        <v>9.9962824701168192E-3</v>
      </c>
      <c r="U14" s="14">
        <v>0</v>
      </c>
      <c r="V14" s="14">
        <v>0</v>
      </c>
      <c r="W14" s="14">
        <v>1.7514046148123599E-2</v>
      </c>
      <c r="X14" s="14">
        <v>5.5757939918716602E-3</v>
      </c>
      <c r="Y14" s="14">
        <v>1.58829173636694E-2</v>
      </c>
      <c r="Z14" s="14">
        <v>0</v>
      </c>
      <c r="AA14" s="14">
        <v>0</v>
      </c>
      <c r="AB14" s="14">
        <v>6.7161165701153103E-2</v>
      </c>
      <c r="AC14" s="14">
        <v>3.3801586227776702E-2</v>
      </c>
      <c r="AD14" s="14">
        <v>0</v>
      </c>
      <c r="AE14" s="14"/>
      <c r="AF14" s="14">
        <v>2.4396985822243201E-3</v>
      </c>
      <c r="AG14" s="14">
        <v>2.9212607784147499E-3</v>
      </c>
      <c r="AH14" s="14">
        <v>0</v>
      </c>
      <c r="AI14" s="14">
        <v>1.9484184963304299E-2</v>
      </c>
      <c r="AJ14" s="14">
        <v>1.36099618709299E-2</v>
      </c>
      <c r="AK14" s="14"/>
      <c r="AL14" s="14">
        <v>5.1391343389010904E-3</v>
      </c>
      <c r="AM14" s="14">
        <v>6.6691069887964902E-3</v>
      </c>
      <c r="AN14" s="14">
        <v>5.3445026018002903E-3</v>
      </c>
      <c r="AO14" s="14">
        <v>1.43700377380621E-2</v>
      </c>
      <c r="AP14" s="14">
        <v>1.1503936412366401E-2</v>
      </c>
      <c r="AQ14" s="14">
        <v>0</v>
      </c>
      <c r="AR14" s="14"/>
      <c r="AS14" s="14">
        <v>1.65425545388623E-2</v>
      </c>
      <c r="AT14" s="14">
        <v>1.4877956715194001E-2</v>
      </c>
      <c r="AU14" s="14">
        <v>1.42337629137266E-2</v>
      </c>
      <c r="AV14" s="14">
        <v>4.03101766699074E-3</v>
      </c>
      <c r="AW14" s="14">
        <v>2.5367572812828799E-2</v>
      </c>
      <c r="AX14" s="14"/>
      <c r="AY14" s="14">
        <v>0</v>
      </c>
      <c r="AZ14" s="14">
        <v>2.5723669972937201E-2</v>
      </c>
      <c r="BA14" s="14">
        <v>7.5874620646892996E-3</v>
      </c>
      <c r="BB14" s="14">
        <v>0</v>
      </c>
      <c r="BC14" s="14">
        <v>1.45415079416189E-2</v>
      </c>
      <c r="BD14" s="14">
        <v>7.73212851298189E-3</v>
      </c>
      <c r="BE14" s="14">
        <v>2.76401862187486E-2</v>
      </c>
      <c r="BF14" s="14">
        <v>2.7425489200153499E-2</v>
      </c>
      <c r="BG14" s="14">
        <v>2.0970333631959999E-2</v>
      </c>
      <c r="BH14" s="14">
        <v>0</v>
      </c>
      <c r="BI14" s="14">
        <v>6.1816232021840497E-3</v>
      </c>
      <c r="BJ14" s="14">
        <v>7.6149215899712101E-3</v>
      </c>
      <c r="BK14" s="14">
        <v>0</v>
      </c>
      <c r="BL14" s="14">
        <v>2.2888936999715299E-2</v>
      </c>
      <c r="BM14" s="14">
        <v>0</v>
      </c>
      <c r="BN14" s="14">
        <v>1.8691558807842901E-2</v>
      </c>
      <c r="BO14" s="14"/>
      <c r="BP14" s="14">
        <v>1.94479027642687E-2</v>
      </c>
      <c r="BQ14" s="14">
        <v>9.9535371143642509E-3</v>
      </c>
      <c r="BR14" s="14">
        <v>3.4477659439782599E-3</v>
      </c>
      <c r="BS14" s="14">
        <v>1.3314752704785901E-2</v>
      </c>
      <c r="BT14" s="14">
        <v>4.3701265433897796E-3</v>
      </c>
      <c r="BU14" s="14">
        <v>6.0150351910083097E-2</v>
      </c>
      <c r="BV14" s="14"/>
      <c r="BW14" s="14">
        <v>6.2932569572080096E-3</v>
      </c>
      <c r="BX14" s="14">
        <v>1.2304059406412301E-2</v>
      </c>
      <c r="BY14" s="14">
        <v>2.7705581649170599E-2</v>
      </c>
      <c r="BZ14" s="14">
        <v>2.2987776624354701E-2</v>
      </c>
      <c r="CA14" s="14">
        <v>9.6709998592284206E-3</v>
      </c>
      <c r="CB14" s="14">
        <v>4.72202534382909E-2</v>
      </c>
      <c r="CC14" s="14"/>
      <c r="CD14" s="14">
        <v>2.4329906188103802E-2</v>
      </c>
      <c r="CE14" s="14">
        <v>1.3996525278929899E-2</v>
      </c>
      <c r="CF14" s="14">
        <v>1.72808290957484E-2</v>
      </c>
      <c r="CG14" s="14">
        <v>3.6513439609556901E-3</v>
      </c>
      <c r="CH14" s="14"/>
      <c r="CI14" s="14">
        <v>6.64385798054524E-3</v>
      </c>
      <c r="CJ14" s="14">
        <v>1.45461529709943E-2</v>
      </c>
      <c r="CK14" s="14">
        <v>1.5919367003773499E-2</v>
      </c>
      <c r="CL14" s="14">
        <v>1.23199946729429E-2</v>
      </c>
      <c r="CM14" s="14"/>
      <c r="CN14" s="14">
        <v>1.5586700132520099E-2</v>
      </c>
      <c r="CO14" s="14">
        <v>1.32009670191547E-2</v>
      </c>
      <c r="CP14" s="14"/>
      <c r="CQ14" s="14">
        <v>1.08498634358497E-2</v>
      </c>
      <c r="CR14" s="14">
        <v>1.27321597190517E-2</v>
      </c>
    </row>
    <row r="15" spans="2:96" x14ac:dyDescent="0.3">
      <c r="B15" s="15" t="s">
        <v>217</v>
      </c>
      <c r="C15" s="14">
        <v>0.140231411018059</v>
      </c>
      <c r="D15" s="14">
        <v>0.135042911349949</v>
      </c>
      <c r="E15" s="14">
        <v>0.14572227311340699</v>
      </c>
      <c r="F15" s="14"/>
      <c r="G15" s="14">
        <v>4.9757501683252499E-2</v>
      </c>
      <c r="H15" s="14">
        <v>9.8663639603145295E-2</v>
      </c>
      <c r="I15" s="14">
        <v>0.12616879340854301</v>
      </c>
      <c r="J15" s="14">
        <v>0.17487885860115801</v>
      </c>
      <c r="K15" s="14">
        <v>0.17918443189452901</v>
      </c>
      <c r="L15" s="14">
        <v>0.19109141426710899</v>
      </c>
      <c r="M15" s="14"/>
      <c r="N15" s="14">
        <v>0.108980669944706</v>
      </c>
      <c r="O15" s="14">
        <v>0.14840387919765999</v>
      </c>
      <c r="P15" s="14">
        <v>0.127654936504672</v>
      </c>
      <c r="Q15" s="14">
        <v>0.17635657816191599</v>
      </c>
      <c r="R15" s="14"/>
      <c r="S15" s="14">
        <v>0.103588661039428</v>
      </c>
      <c r="T15" s="14">
        <v>0.11041790121485399</v>
      </c>
      <c r="U15" s="14">
        <v>0.12763838700810001</v>
      </c>
      <c r="V15" s="14">
        <v>0.13341301576148601</v>
      </c>
      <c r="W15" s="14">
        <v>9.6354749039485002E-2</v>
      </c>
      <c r="X15" s="14">
        <v>0.18052103933132699</v>
      </c>
      <c r="Y15" s="14">
        <v>0.14407273060565001</v>
      </c>
      <c r="Z15" s="14">
        <v>0.20920172853243699</v>
      </c>
      <c r="AA15" s="14">
        <v>0.112899966489715</v>
      </c>
      <c r="AB15" s="14">
        <v>0.167844717137416</v>
      </c>
      <c r="AC15" s="14">
        <v>0.24005387934321501</v>
      </c>
      <c r="AD15" s="14">
        <v>0.22527610187678401</v>
      </c>
      <c r="AE15" s="14"/>
      <c r="AF15" s="14">
        <v>0.12968749898385401</v>
      </c>
      <c r="AG15" s="14">
        <v>9.7216339906581004E-2</v>
      </c>
      <c r="AH15" s="14">
        <v>0.113435939947473</v>
      </c>
      <c r="AI15" s="14">
        <v>0.134707977716546</v>
      </c>
      <c r="AJ15" s="14">
        <v>8.9849920424136198E-2</v>
      </c>
      <c r="AK15" s="14"/>
      <c r="AL15" s="14">
        <v>5.3092807726178401E-2</v>
      </c>
      <c r="AM15" s="14">
        <v>0.110352959797014</v>
      </c>
      <c r="AN15" s="14">
        <v>8.9646343991688804E-2</v>
      </c>
      <c r="AO15" s="14">
        <v>0.16333096746887399</v>
      </c>
      <c r="AP15" s="14">
        <v>5.86218974212196E-2</v>
      </c>
      <c r="AQ15" s="14">
        <v>0.25927865685944201</v>
      </c>
      <c r="AR15" s="14"/>
      <c r="AS15" s="14">
        <v>0.180507079062072</v>
      </c>
      <c r="AT15" s="14">
        <v>0.145954258881871</v>
      </c>
      <c r="AU15" s="14">
        <v>0.121052129932205</v>
      </c>
      <c r="AV15" s="14">
        <v>6.8593974512149603E-2</v>
      </c>
      <c r="AW15" s="14">
        <v>4.54712087009215E-2</v>
      </c>
      <c r="AX15" s="14"/>
      <c r="AY15" s="14">
        <v>0.14099488521897399</v>
      </c>
      <c r="AZ15" s="14">
        <v>0.18598048289604099</v>
      </c>
      <c r="BA15" s="14">
        <v>0.19581621838081001</v>
      </c>
      <c r="BB15" s="14">
        <v>0.189739643270979</v>
      </c>
      <c r="BC15" s="14">
        <v>0.169550483004277</v>
      </c>
      <c r="BD15" s="14">
        <v>0.16624369825895799</v>
      </c>
      <c r="BE15" s="14">
        <v>0.137991541878799</v>
      </c>
      <c r="BF15" s="14">
        <v>0.119140269122118</v>
      </c>
      <c r="BG15" s="14">
        <v>0.131159201196349</v>
      </c>
      <c r="BH15" s="14">
        <v>0.101483900052025</v>
      </c>
      <c r="BI15" s="14">
        <v>0.15079875640822499</v>
      </c>
      <c r="BJ15" s="14">
        <v>7.7346049390896898E-2</v>
      </c>
      <c r="BK15" s="14">
        <v>0.15359607565106001</v>
      </c>
      <c r="BL15" s="14">
        <v>0.12042703519013601</v>
      </c>
      <c r="BM15" s="14">
        <v>9.4448303390656005E-2</v>
      </c>
      <c r="BN15" s="14">
        <v>4.1795509464284397E-2</v>
      </c>
      <c r="BO15" s="14"/>
      <c r="BP15" s="14">
        <v>9.3753132619587606E-2</v>
      </c>
      <c r="BQ15" s="14">
        <v>0.13598483203223799</v>
      </c>
      <c r="BR15" s="14">
        <v>0.16096674104694</v>
      </c>
      <c r="BS15" s="14">
        <v>0.14028687635217199</v>
      </c>
      <c r="BT15" s="14">
        <v>0.210421282463507</v>
      </c>
      <c r="BU15" s="14">
        <v>0.18695109306771099</v>
      </c>
      <c r="BV15" s="14"/>
      <c r="BW15" s="14">
        <v>0.16616454266826799</v>
      </c>
      <c r="BX15" s="14">
        <v>0.11984107707637499</v>
      </c>
      <c r="BY15" s="14">
        <v>0.156899984168615</v>
      </c>
      <c r="BZ15" s="14">
        <v>0.13854815491154501</v>
      </c>
      <c r="CA15" s="14">
        <v>0.12717160510362299</v>
      </c>
      <c r="CB15" s="14">
        <v>6.7903695062844993E-2</v>
      </c>
      <c r="CC15" s="14"/>
      <c r="CD15" s="14">
        <v>9.9570633972745598E-2</v>
      </c>
      <c r="CE15" s="14">
        <v>8.7634863142166203E-2</v>
      </c>
      <c r="CF15" s="14">
        <v>0.181926003438595</v>
      </c>
      <c r="CG15" s="14">
        <v>0.173399024352001</v>
      </c>
      <c r="CH15" s="14"/>
      <c r="CI15" s="14">
        <v>0.14737450688017001</v>
      </c>
      <c r="CJ15" s="14">
        <v>0.11036744765294999</v>
      </c>
      <c r="CK15" s="14">
        <v>0.14407799386814199</v>
      </c>
      <c r="CL15" s="14">
        <v>0.181895501911018</v>
      </c>
      <c r="CM15" s="14"/>
      <c r="CN15" s="14">
        <v>8.5477707423818702E-2</v>
      </c>
      <c r="CO15" s="14">
        <v>0.14755074243001701</v>
      </c>
      <c r="CP15" s="14"/>
      <c r="CQ15" s="14">
        <v>0.100658003478798</v>
      </c>
      <c r="CR15" s="14">
        <v>0.14589193396126601</v>
      </c>
    </row>
    <row r="16" spans="2:96" x14ac:dyDescent="0.3">
      <c r="B16" s="15" t="s">
        <v>92</v>
      </c>
      <c r="C16" s="20">
        <v>0.14834176252729001</v>
      </c>
      <c r="D16" s="20">
        <v>0.105699772026359</v>
      </c>
      <c r="E16" s="20">
        <v>0.190493130101488</v>
      </c>
      <c r="F16" s="20"/>
      <c r="G16" s="20">
        <v>0.1124703908217</v>
      </c>
      <c r="H16" s="20">
        <v>0.109739832825896</v>
      </c>
      <c r="I16" s="20">
        <v>0.130926160368425</v>
      </c>
      <c r="J16" s="20">
        <v>0.158004790995672</v>
      </c>
      <c r="K16" s="20">
        <v>0.16432675108995101</v>
      </c>
      <c r="L16" s="20">
        <v>0.199102807717257</v>
      </c>
      <c r="M16" s="20"/>
      <c r="N16" s="20">
        <v>0.116215476223269</v>
      </c>
      <c r="O16" s="20">
        <v>0.15186476255788101</v>
      </c>
      <c r="P16" s="20">
        <v>0.142940627386823</v>
      </c>
      <c r="Q16" s="20">
        <v>0.179727349232989</v>
      </c>
      <c r="R16" s="20"/>
      <c r="S16" s="20">
        <v>0.161781743130512</v>
      </c>
      <c r="T16" s="20">
        <v>0.15735549151957101</v>
      </c>
      <c r="U16" s="20">
        <v>0.17104427635160499</v>
      </c>
      <c r="V16" s="20">
        <v>0.138049020700869</v>
      </c>
      <c r="W16" s="20">
        <v>0.13644495480395399</v>
      </c>
      <c r="X16" s="20">
        <v>0.15783138797565499</v>
      </c>
      <c r="Y16" s="20">
        <v>0.13255008502377499</v>
      </c>
      <c r="Z16" s="20">
        <v>0.13006422409249899</v>
      </c>
      <c r="AA16" s="20">
        <v>0.142148091825642</v>
      </c>
      <c r="AB16" s="20">
        <v>0.137049975087572</v>
      </c>
      <c r="AC16" s="20">
        <v>0.14965059321833299</v>
      </c>
      <c r="AD16" s="20">
        <v>0.136802255832387</v>
      </c>
      <c r="AE16" s="20"/>
      <c r="AF16" s="20">
        <v>0.135169832710127</v>
      </c>
      <c r="AG16" s="20">
        <v>0.10081428175802</v>
      </c>
      <c r="AH16" s="20">
        <v>0.121356484541729</v>
      </c>
      <c r="AI16" s="20">
        <v>0.16707928469275199</v>
      </c>
      <c r="AJ16" s="20">
        <v>0.108819027126348</v>
      </c>
      <c r="AK16" s="20"/>
      <c r="AL16" s="20">
        <v>6.8043407930419603E-2</v>
      </c>
      <c r="AM16" s="20">
        <v>0.119724382465103</v>
      </c>
      <c r="AN16" s="20">
        <v>8.3747456689832203E-2</v>
      </c>
      <c r="AO16" s="20">
        <v>0.14843586160886801</v>
      </c>
      <c r="AP16" s="20">
        <v>7.9436902810597398E-2</v>
      </c>
      <c r="AQ16" s="20">
        <v>0.452014419943156</v>
      </c>
      <c r="AR16" s="20"/>
      <c r="AS16" s="20">
        <v>0.17721894955730699</v>
      </c>
      <c r="AT16" s="20">
        <v>0.12958209666899101</v>
      </c>
      <c r="AU16" s="20">
        <v>0.13465567668204101</v>
      </c>
      <c r="AV16" s="20">
        <v>9.5839734987905906E-2</v>
      </c>
      <c r="AW16" s="20">
        <v>9.9266414141078202E-2</v>
      </c>
      <c r="AX16" s="20"/>
      <c r="AY16" s="20">
        <v>0.41311420516101199</v>
      </c>
      <c r="AZ16" s="20">
        <v>0.10845708183511001</v>
      </c>
      <c r="BA16" s="20">
        <v>0.15637178772285501</v>
      </c>
      <c r="BB16" s="20">
        <v>0.19820990955877599</v>
      </c>
      <c r="BC16" s="20">
        <v>0.147672508586674</v>
      </c>
      <c r="BD16" s="20">
        <v>0.14523169925159601</v>
      </c>
      <c r="BE16" s="20">
        <v>0.17208577640560499</v>
      </c>
      <c r="BF16" s="20">
        <v>0.11755566301265701</v>
      </c>
      <c r="BG16" s="20">
        <v>8.7032389353080705E-2</v>
      </c>
      <c r="BH16" s="20">
        <v>0.13271837580529899</v>
      </c>
      <c r="BI16" s="20">
        <v>9.9329589978921898E-2</v>
      </c>
      <c r="BJ16" s="20">
        <v>0.159464343868403</v>
      </c>
      <c r="BK16" s="20">
        <v>0.120183822786373</v>
      </c>
      <c r="BL16" s="20">
        <v>0.12607330357407801</v>
      </c>
      <c r="BM16" s="20">
        <v>0.13898888342579299</v>
      </c>
      <c r="BN16" s="20">
        <v>9.0404104455375306E-2</v>
      </c>
      <c r="BO16" s="20"/>
      <c r="BP16" s="20">
        <v>0.10989219204280901</v>
      </c>
      <c r="BQ16" s="20">
        <v>0.143084253824733</v>
      </c>
      <c r="BR16" s="20">
        <v>0.159214538473956</v>
      </c>
      <c r="BS16" s="20">
        <v>0.19579820324101399</v>
      </c>
      <c r="BT16" s="20">
        <v>0.15751806313573399</v>
      </c>
      <c r="BU16" s="20">
        <v>0.14032056622910499</v>
      </c>
      <c r="BV16" s="20"/>
      <c r="BW16" s="20">
        <v>0.156042868283854</v>
      </c>
      <c r="BX16" s="20">
        <v>0.106362103903941</v>
      </c>
      <c r="BY16" s="20">
        <v>0.184241424805235</v>
      </c>
      <c r="BZ16" s="20">
        <v>0.172116930643646</v>
      </c>
      <c r="CA16" s="20">
        <v>0.14647476402760001</v>
      </c>
      <c r="CB16" s="20">
        <v>0.16770759167879501</v>
      </c>
      <c r="CC16" s="20"/>
      <c r="CD16" s="20">
        <v>0.115401604340654</v>
      </c>
      <c r="CE16" s="20">
        <v>7.7066089787946906E-2</v>
      </c>
      <c r="CF16" s="20">
        <v>0.211934836780026</v>
      </c>
      <c r="CG16" s="20">
        <v>0.12685325177906001</v>
      </c>
      <c r="CH16" s="20"/>
      <c r="CI16" s="20">
        <v>0.132245283333425</v>
      </c>
      <c r="CJ16" s="20">
        <v>0.120333194038927</v>
      </c>
      <c r="CK16" s="20">
        <v>0.14898438418149201</v>
      </c>
      <c r="CL16" s="20">
        <v>0.27507557251658998</v>
      </c>
      <c r="CM16" s="20"/>
      <c r="CN16" s="20">
        <v>5.3239721388011203E-2</v>
      </c>
      <c r="CO16" s="20">
        <v>0.16077745622779799</v>
      </c>
      <c r="CP16" s="20"/>
      <c r="CQ16" s="20">
        <v>9.0972094187618105E-2</v>
      </c>
      <c r="CR16" s="20">
        <v>0.15295754426916</v>
      </c>
    </row>
    <row r="17" spans="2:2" x14ac:dyDescent="0.3">
      <c r="B17" s="16"/>
    </row>
    <row r="18" spans="2:2" x14ac:dyDescent="0.3">
      <c r="B18" t="s">
        <v>116</v>
      </c>
    </row>
    <row r="19" spans="2:2" x14ac:dyDescent="0.3">
      <c r="B19" t="s">
        <v>117</v>
      </c>
    </row>
    <row r="21" spans="2:2" x14ac:dyDescent="0.3">
      <c r="B21"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R21"/>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47</v>
      </c>
      <c r="C9" s="14">
        <v>0.21364406825072299</v>
      </c>
      <c r="D9" s="14">
        <v>0.230221761894774</v>
      </c>
      <c r="E9" s="14">
        <v>0.197157052330968</v>
      </c>
      <c r="F9" s="14"/>
      <c r="G9" s="14">
        <v>0.30886168863082503</v>
      </c>
      <c r="H9" s="14">
        <v>0.29282020949723903</v>
      </c>
      <c r="I9" s="14">
        <v>0.238302218296402</v>
      </c>
      <c r="J9" s="14">
        <v>0.174299812721248</v>
      </c>
      <c r="K9" s="14">
        <v>0.177844676952225</v>
      </c>
      <c r="L9" s="14">
        <v>0.122084226421694</v>
      </c>
      <c r="M9" s="14"/>
      <c r="N9" s="14">
        <v>0.295186036501497</v>
      </c>
      <c r="O9" s="14">
        <v>0.19382932065445299</v>
      </c>
      <c r="P9" s="14">
        <v>0.184913333395019</v>
      </c>
      <c r="Q9" s="14">
        <v>0.174124939077134</v>
      </c>
      <c r="R9" s="14"/>
      <c r="S9" s="14">
        <v>0.29686182895192798</v>
      </c>
      <c r="T9" s="14">
        <v>0.210262363351465</v>
      </c>
      <c r="U9" s="14">
        <v>0.188566901783075</v>
      </c>
      <c r="V9" s="14">
        <v>0.194227711104106</v>
      </c>
      <c r="W9" s="14">
        <v>0.195742446077972</v>
      </c>
      <c r="X9" s="14">
        <v>0.18012845530277799</v>
      </c>
      <c r="Y9" s="14">
        <v>0.208914049358498</v>
      </c>
      <c r="Z9" s="14">
        <v>0.32789612009567898</v>
      </c>
      <c r="AA9" s="14">
        <v>0.23584602494243401</v>
      </c>
      <c r="AB9" s="14">
        <v>0.15686127305716399</v>
      </c>
      <c r="AC9" s="14">
        <v>0.14843340902260299</v>
      </c>
      <c r="AD9" s="14">
        <v>0.16565944903115801</v>
      </c>
      <c r="AE9" s="14"/>
      <c r="AF9" s="14">
        <v>5.3605105435615502E-2</v>
      </c>
      <c r="AG9" s="14">
        <v>0.488225491851907</v>
      </c>
      <c r="AH9" s="14">
        <v>0.133534998582788</v>
      </c>
      <c r="AI9" s="14">
        <v>7.6407974906265302E-3</v>
      </c>
      <c r="AJ9" s="14">
        <v>0.117276621769605</v>
      </c>
      <c r="AK9" s="14"/>
      <c r="AL9" s="14">
        <v>0.67241307753623203</v>
      </c>
      <c r="AM9" s="14">
        <v>5.8930776350758801E-2</v>
      </c>
      <c r="AN9" s="14">
        <v>0.159712992807124</v>
      </c>
      <c r="AO9" s="14">
        <v>1.33796772972206E-2</v>
      </c>
      <c r="AP9" s="14">
        <v>0.13268028310160701</v>
      </c>
      <c r="AQ9" s="14">
        <v>3.7184754990091502E-2</v>
      </c>
      <c r="AR9" s="14"/>
      <c r="AS9" s="14">
        <v>0.15023646946244901</v>
      </c>
      <c r="AT9" s="14">
        <v>0.20918248613721499</v>
      </c>
      <c r="AU9" s="14">
        <v>0.24506980652503099</v>
      </c>
      <c r="AV9" s="14">
        <v>0.31438467965586703</v>
      </c>
      <c r="AW9" s="14">
        <v>0.35005884394664799</v>
      </c>
      <c r="AX9" s="14"/>
      <c r="AY9" s="14">
        <v>0.126775127720338</v>
      </c>
      <c r="AZ9" s="14">
        <v>0.14054615453460301</v>
      </c>
      <c r="BA9" s="14">
        <v>0.161625648269178</v>
      </c>
      <c r="BB9" s="14">
        <v>0.189947319274269</v>
      </c>
      <c r="BC9" s="14">
        <v>0.18138541887572701</v>
      </c>
      <c r="BD9" s="14">
        <v>0.17861193733534</v>
      </c>
      <c r="BE9" s="14">
        <v>0.23123265930835399</v>
      </c>
      <c r="BF9" s="14">
        <v>0.17894164075458899</v>
      </c>
      <c r="BG9" s="14">
        <v>0.19857687991273601</v>
      </c>
      <c r="BH9" s="14">
        <v>0.292657420175021</v>
      </c>
      <c r="BI9" s="14">
        <v>0.225062784137262</v>
      </c>
      <c r="BJ9" s="14">
        <v>0.25035420247377599</v>
      </c>
      <c r="BK9" s="14">
        <v>0.31941105148440302</v>
      </c>
      <c r="BL9" s="14">
        <v>0.24387286073442499</v>
      </c>
      <c r="BM9" s="14">
        <v>0.30041643053741801</v>
      </c>
      <c r="BN9" s="14">
        <v>0.32790468383073801</v>
      </c>
      <c r="BO9" s="14"/>
      <c r="BP9" s="14">
        <v>0.33509466089895401</v>
      </c>
      <c r="BQ9" s="14">
        <v>0.20433690736118501</v>
      </c>
      <c r="BR9" s="14">
        <v>0.19716357122963299</v>
      </c>
      <c r="BS9" s="14">
        <v>0.15177199527140101</v>
      </c>
      <c r="BT9" s="14">
        <v>0.13845253486109299</v>
      </c>
      <c r="BU9" s="14">
        <v>0.113012724484144</v>
      </c>
      <c r="BV9" s="14"/>
      <c r="BW9" s="14">
        <v>0.19671755748855299</v>
      </c>
      <c r="BX9" s="14">
        <v>0.21346253732605699</v>
      </c>
      <c r="BY9" s="14">
        <v>0.19403475309770199</v>
      </c>
      <c r="BZ9" s="14">
        <v>0.20194086698781499</v>
      </c>
      <c r="CA9" s="14">
        <v>0.25662261964852001</v>
      </c>
      <c r="CB9" s="14">
        <v>0.22961356449783399</v>
      </c>
      <c r="CC9" s="14"/>
      <c r="CD9" s="14">
        <v>0.30413575445070801</v>
      </c>
      <c r="CE9" s="14">
        <v>0.23968479861830699</v>
      </c>
      <c r="CF9" s="14">
        <v>0.12081140675586501</v>
      </c>
      <c r="CG9" s="14">
        <v>0.210603087973843</v>
      </c>
      <c r="CH9" s="14"/>
      <c r="CI9" s="14">
        <v>0.213358256581684</v>
      </c>
      <c r="CJ9" s="14">
        <v>0.23632661364504901</v>
      </c>
      <c r="CK9" s="14">
        <v>0.20518881838606701</v>
      </c>
      <c r="CL9" s="14">
        <v>0.215887504884442</v>
      </c>
      <c r="CM9" s="14"/>
      <c r="CN9" s="14">
        <v>0.27290436710327298</v>
      </c>
      <c r="CO9" s="14">
        <v>0.20601152120483501</v>
      </c>
      <c r="CP9" s="14"/>
      <c r="CQ9" s="14">
        <v>0.29071042117380302</v>
      </c>
      <c r="CR9" s="14">
        <v>0.20784332034479799</v>
      </c>
    </row>
    <row r="10" spans="2:96" x14ac:dyDescent="0.3">
      <c r="B10" s="15" t="s">
        <v>48</v>
      </c>
      <c r="C10" s="14">
        <v>0.186203338573531</v>
      </c>
      <c r="D10" s="14">
        <v>0.18994867449694999</v>
      </c>
      <c r="E10" s="14">
        <v>0.18191898997968001</v>
      </c>
      <c r="F10" s="14"/>
      <c r="G10" s="14">
        <v>0.118503135432656</v>
      </c>
      <c r="H10" s="14">
        <v>0.174598745852099</v>
      </c>
      <c r="I10" s="14">
        <v>0.16329876868162699</v>
      </c>
      <c r="J10" s="14">
        <v>0.16460972065960899</v>
      </c>
      <c r="K10" s="14">
        <v>0.217046089540684</v>
      </c>
      <c r="L10" s="14">
        <v>0.25587360019405397</v>
      </c>
      <c r="M10" s="14"/>
      <c r="N10" s="14">
        <v>0.21432389908746799</v>
      </c>
      <c r="O10" s="14">
        <v>0.20025931352044399</v>
      </c>
      <c r="P10" s="14">
        <v>0.14561364022012599</v>
      </c>
      <c r="Q10" s="14">
        <v>0.17731768082921401</v>
      </c>
      <c r="R10" s="14"/>
      <c r="S10" s="14">
        <v>0.17248291927340201</v>
      </c>
      <c r="T10" s="14">
        <v>0.181687592238228</v>
      </c>
      <c r="U10" s="14">
        <v>0.230909489689514</v>
      </c>
      <c r="V10" s="14">
        <v>0.16129311298208701</v>
      </c>
      <c r="W10" s="14">
        <v>0.16363902405217101</v>
      </c>
      <c r="X10" s="14">
        <v>0.22330348191957899</v>
      </c>
      <c r="Y10" s="14">
        <v>0.21312162471377299</v>
      </c>
      <c r="Z10" s="14">
        <v>0.157394430778553</v>
      </c>
      <c r="AA10" s="14">
        <v>0.18073532103972401</v>
      </c>
      <c r="AB10" s="14">
        <v>0.13845994665113601</v>
      </c>
      <c r="AC10" s="14">
        <v>0.209180538027296</v>
      </c>
      <c r="AD10" s="14">
        <v>0.25832400583388798</v>
      </c>
      <c r="AE10" s="14"/>
      <c r="AF10" s="14">
        <v>0.56383924236353999</v>
      </c>
      <c r="AG10" s="14">
        <v>9.7300732201568998E-2</v>
      </c>
      <c r="AH10" s="14">
        <v>0.16959559178723499</v>
      </c>
      <c r="AI10" s="14">
        <v>6.6783372588205103E-2</v>
      </c>
      <c r="AJ10" s="14">
        <v>4.2782195515768798E-2</v>
      </c>
      <c r="AK10" s="14"/>
      <c r="AL10" s="14">
        <v>9.5841046294467602E-2</v>
      </c>
      <c r="AM10" s="14">
        <v>0.66175735410603997</v>
      </c>
      <c r="AN10" s="14">
        <v>9.6514944092497099E-2</v>
      </c>
      <c r="AO10" s="14">
        <v>5.8172980803210497E-2</v>
      </c>
      <c r="AP10" s="14">
        <v>6.72713683169327E-2</v>
      </c>
      <c r="AQ10" s="14">
        <v>7.8722522619825805E-2</v>
      </c>
      <c r="AR10" s="14"/>
      <c r="AS10" s="14">
        <v>0.202066191496201</v>
      </c>
      <c r="AT10" s="14">
        <v>0.166791536831908</v>
      </c>
      <c r="AU10" s="14">
        <v>0.19513252592796199</v>
      </c>
      <c r="AV10" s="14">
        <v>0.18228131976905301</v>
      </c>
      <c r="AW10" s="14">
        <v>0.32316008210498298</v>
      </c>
      <c r="AX10" s="14"/>
      <c r="AY10" s="14">
        <v>0.143924893322318</v>
      </c>
      <c r="AZ10" s="14">
        <v>0.17543285563809399</v>
      </c>
      <c r="BA10" s="14">
        <v>0.14117266731228401</v>
      </c>
      <c r="BB10" s="14">
        <v>0.17744267069078801</v>
      </c>
      <c r="BC10" s="14">
        <v>0.225188147858811</v>
      </c>
      <c r="BD10" s="14">
        <v>0.151943743764935</v>
      </c>
      <c r="BE10" s="14">
        <v>0.133661093970843</v>
      </c>
      <c r="BF10" s="14">
        <v>0.18472285100441299</v>
      </c>
      <c r="BG10" s="14">
        <v>0.22628163522830599</v>
      </c>
      <c r="BH10" s="14">
        <v>0.20305648527765</v>
      </c>
      <c r="BI10" s="14">
        <v>0.19743354163488</v>
      </c>
      <c r="BJ10" s="14">
        <v>0.181557879339798</v>
      </c>
      <c r="BK10" s="14">
        <v>0.27133779138194303</v>
      </c>
      <c r="BL10" s="14">
        <v>0.30609343137440398</v>
      </c>
      <c r="BM10" s="14">
        <v>0.205237353753499</v>
      </c>
      <c r="BN10" s="14">
        <v>0.212661924133935</v>
      </c>
      <c r="BO10" s="14"/>
      <c r="BP10" s="14">
        <v>0.17000999473210801</v>
      </c>
      <c r="BQ10" s="14">
        <v>0.18556478213286201</v>
      </c>
      <c r="BR10" s="14">
        <v>0.127222568310811</v>
      </c>
      <c r="BS10" s="14">
        <v>0.19852380955137899</v>
      </c>
      <c r="BT10" s="14">
        <v>0.241979710618592</v>
      </c>
      <c r="BU10" s="14">
        <v>0.25777705991189598</v>
      </c>
      <c r="BV10" s="14"/>
      <c r="BW10" s="14">
        <v>0.24296301409332999</v>
      </c>
      <c r="BX10" s="14">
        <v>0.19991310296411099</v>
      </c>
      <c r="BY10" s="14">
        <v>7.6963099114993896E-2</v>
      </c>
      <c r="BZ10" s="14">
        <v>0.105821571492517</v>
      </c>
      <c r="CA10" s="14">
        <v>0.15982066081082799</v>
      </c>
      <c r="CB10" s="14">
        <v>0.11125353289148</v>
      </c>
      <c r="CC10" s="14"/>
      <c r="CD10" s="14">
        <v>0.14349871858725399</v>
      </c>
      <c r="CE10" s="14">
        <v>0.21371918216083799</v>
      </c>
      <c r="CF10" s="14">
        <v>0.110462425252551</v>
      </c>
      <c r="CG10" s="14">
        <v>0.24213266768231601</v>
      </c>
      <c r="CH10" s="14"/>
      <c r="CI10" s="14">
        <v>0.177885289262047</v>
      </c>
      <c r="CJ10" s="14">
        <v>0.19062191047274599</v>
      </c>
      <c r="CK10" s="14">
        <v>0.19577374457521299</v>
      </c>
      <c r="CL10" s="14">
        <v>0.112078136177784</v>
      </c>
      <c r="CM10" s="14"/>
      <c r="CN10" s="14">
        <v>0.19124646018864999</v>
      </c>
      <c r="CO10" s="14">
        <v>0.188274434097327</v>
      </c>
      <c r="CP10" s="14"/>
      <c r="CQ10" s="14">
        <v>0.15962118665877201</v>
      </c>
      <c r="CR10" s="14">
        <v>0.19547831138389099</v>
      </c>
    </row>
    <row r="11" spans="2:96" x14ac:dyDescent="0.3">
      <c r="B11" s="15" t="s">
        <v>44</v>
      </c>
      <c r="C11" s="14">
        <v>6.3916380668898196E-2</v>
      </c>
      <c r="D11" s="14">
        <v>6.4890972853218501E-2</v>
      </c>
      <c r="E11" s="14">
        <v>6.3152450837478794E-2</v>
      </c>
      <c r="F11" s="14"/>
      <c r="G11" s="14">
        <v>9.3264714103097696E-2</v>
      </c>
      <c r="H11" s="14">
        <v>8.18381832476789E-2</v>
      </c>
      <c r="I11" s="14">
        <v>7.6738126710896595E-2</v>
      </c>
      <c r="J11" s="14">
        <v>6.4073892182765699E-2</v>
      </c>
      <c r="K11" s="14">
        <v>1.3693119312896599E-2</v>
      </c>
      <c r="L11" s="14">
        <v>5.3076965959345197E-2</v>
      </c>
      <c r="M11" s="14"/>
      <c r="N11" s="14">
        <v>7.9402655434163305E-2</v>
      </c>
      <c r="O11" s="14">
        <v>6.4334266578649393E-2</v>
      </c>
      <c r="P11" s="14">
        <v>6.3635603332429305E-2</v>
      </c>
      <c r="Q11" s="14">
        <v>4.7803886410745601E-2</v>
      </c>
      <c r="R11" s="14"/>
      <c r="S11" s="14">
        <v>4.8935560152129E-2</v>
      </c>
      <c r="T11" s="14">
        <v>7.4469626501714903E-2</v>
      </c>
      <c r="U11" s="14">
        <v>5.6222280576501998E-2</v>
      </c>
      <c r="V11" s="14">
        <v>8.6007256225964598E-2</v>
      </c>
      <c r="W11" s="14">
        <v>4.1110589225940901E-2</v>
      </c>
      <c r="X11" s="14">
        <v>7.1192850141440694E-2</v>
      </c>
      <c r="Y11" s="14">
        <v>5.5857624857138098E-2</v>
      </c>
      <c r="Z11" s="14">
        <v>5.8583980813738203E-2</v>
      </c>
      <c r="AA11" s="14">
        <v>7.2497594780663296E-2</v>
      </c>
      <c r="AB11" s="14">
        <v>9.7121505619818596E-2</v>
      </c>
      <c r="AC11" s="14">
        <v>3.4604420776425601E-2</v>
      </c>
      <c r="AD11" s="14">
        <v>2.0446392829420498E-2</v>
      </c>
      <c r="AE11" s="14"/>
      <c r="AF11" s="14">
        <v>2.6116512748529299E-2</v>
      </c>
      <c r="AG11" s="14">
        <v>5.26496294814695E-2</v>
      </c>
      <c r="AH11" s="14">
        <v>0.33552458706995397</v>
      </c>
      <c r="AI11" s="14">
        <v>2.2000193638446301E-2</v>
      </c>
      <c r="AJ11" s="14">
        <v>3.1942835774293001E-2</v>
      </c>
      <c r="AK11" s="14"/>
      <c r="AL11" s="14">
        <v>3.4345018444643598E-2</v>
      </c>
      <c r="AM11" s="14">
        <v>2.6844100332948099E-2</v>
      </c>
      <c r="AN11" s="14">
        <v>0.42449129974039101</v>
      </c>
      <c r="AO11" s="14">
        <v>1.5819994801898701E-2</v>
      </c>
      <c r="AP11" s="14">
        <v>2.0388176400021201E-2</v>
      </c>
      <c r="AQ11" s="14">
        <v>1.2840874032343399E-2</v>
      </c>
      <c r="AR11" s="14"/>
      <c r="AS11" s="14">
        <v>3.1836730491321297E-2</v>
      </c>
      <c r="AT11" s="14">
        <v>4.8478015866723401E-2</v>
      </c>
      <c r="AU11" s="14">
        <v>9.4330923861877705E-2</v>
      </c>
      <c r="AV11" s="14">
        <v>0.108534818128006</v>
      </c>
      <c r="AW11" s="14">
        <v>5.1407674202978003E-2</v>
      </c>
      <c r="AX11" s="14"/>
      <c r="AY11" s="14">
        <v>0.110300133706337</v>
      </c>
      <c r="AZ11" s="14">
        <v>3.7553519068215503E-2</v>
      </c>
      <c r="BA11" s="14">
        <v>5.3543208896778403E-2</v>
      </c>
      <c r="BB11" s="14">
        <v>5.0955347055480701E-2</v>
      </c>
      <c r="BC11" s="14">
        <v>8.3132336082874403E-2</v>
      </c>
      <c r="BD11" s="14">
        <v>6.0984146615527701E-2</v>
      </c>
      <c r="BE11" s="14">
        <v>9.4265298156705299E-2</v>
      </c>
      <c r="BF11" s="14">
        <v>5.5322531394930499E-2</v>
      </c>
      <c r="BG11" s="14">
        <v>6.8114360098319393E-2</v>
      </c>
      <c r="BH11" s="14">
        <v>4.0532482563307902E-2</v>
      </c>
      <c r="BI11" s="14">
        <v>6.5256421894323305E-2</v>
      </c>
      <c r="BJ11" s="14">
        <v>7.8179473238941699E-2</v>
      </c>
      <c r="BK11" s="14">
        <v>4.8864750952062497E-2</v>
      </c>
      <c r="BL11" s="14">
        <v>3.9750879750092297E-2</v>
      </c>
      <c r="BM11" s="14">
        <v>3.9829411020110103E-2</v>
      </c>
      <c r="BN11" s="14">
        <v>0.101131762540418</v>
      </c>
      <c r="BO11" s="14"/>
      <c r="BP11" s="14">
        <v>8.1721412291107798E-2</v>
      </c>
      <c r="BQ11" s="14">
        <v>6.3501537916529099E-2</v>
      </c>
      <c r="BR11" s="14">
        <v>6.6711197703647696E-2</v>
      </c>
      <c r="BS11" s="14">
        <v>4.1624756576268199E-2</v>
      </c>
      <c r="BT11" s="14">
        <v>6.7224479023166403E-2</v>
      </c>
      <c r="BU11" s="14">
        <v>4.8696766564035203E-2</v>
      </c>
      <c r="BV11" s="14"/>
      <c r="BW11" s="14">
        <v>5.3067959661160902E-2</v>
      </c>
      <c r="BX11" s="14">
        <v>6.6587600919635295E-2</v>
      </c>
      <c r="BY11" s="14">
        <v>5.3899817036367002E-2</v>
      </c>
      <c r="BZ11" s="14">
        <v>7.8284697031625994E-2</v>
      </c>
      <c r="CA11" s="14">
        <v>7.8186349334133598E-2</v>
      </c>
      <c r="CB11" s="14">
        <v>6.4423603314218494E-2</v>
      </c>
      <c r="CC11" s="14"/>
      <c r="CD11" s="14">
        <v>7.0394471443943701E-2</v>
      </c>
      <c r="CE11" s="14">
        <v>7.6769516686778394E-2</v>
      </c>
      <c r="CF11" s="14">
        <v>8.4490778692504001E-2</v>
      </c>
      <c r="CG11" s="14">
        <v>6.2599946141676105E-2</v>
      </c>
      <c r="CH11" s="14"/>
      <c r="CI11" s="14">
        <v>5.7134576195582799E-2</v>
      </c>
      <c r="CJ11" s="14">
        <v>8.3838436455026893E-2</v>
      </c>
      <c r="CK11" s="14">
        <v>6.2592763671096799E-2</v>
      </c>
      <c r="CL11" s="14">
        <v>3.0860795037204201E-2</v>
      </c>
      <c r="CM11" s="14"/>
      <c r="CN11" s="14">
        <v>0.107593660410315</v>
      </c>
      <c r="CO11" s="14">
        <v>5.7268096357581802E-2</v>
      </c>
      <c r="CP11" s="14"/>
      <c r="CQ11" s="14">
        <v>8.7638331267806902E-2</v>
      </c>
      <c r="CR11" s="14">
        <v>6.2015566059559199E-2</v>
      </c>
    </row>
    <row r="12" spans="2:96" x14ac:dyDescent="0.3">
      <c r="B12" s="15" t="s">
        <v>49</v>
      </c>
      <c r="C12" s="14">
        <v>4.1463273720267903E-2</v>
      </c>
      <c r="D12" s="14">
        <v>3.7085088661480102E-2</v>
      </c>
      <c r="E12" s="14">
        <v>4.49820629419211E-2</v>
      </c>
      <c r="F12" s="14"/>
      <c r="G12" s="14">
        <v>9.1793174912788794E-2</v>
      </c>
      <c r="H12" s="14">
        <v>6.20429240940336E-2</v>
      </c>
      <c r="I12" s="14">
        <v>5.4901783710287803E-2</v>
      </c>
      <c r="J12" s="14">
        <v>2.0589060303085601E-2</v>
      </c>
      <c r="K12" s="14">
        <v>2.5850780049048599E-2</v>
      </c>
      <c r="L12" s="14">
        <v>7.9042536431247201E-3</v>
      </c>
      <c r="M12" s="14"/>
      <c r="N12" s="14">
        <v>2.9450928054274499E-2</v>
      </c>
      <c r="O12" s="14">
        <v>4.2846500686750701E-2</v>
      </c>
      <c r="P12" s="14">
        <v>4.0325184193294297E-2</v>
      </c>
      <c r="Q12" s="14">
        <v>5.4468642006088197E-2</v>
      </c>
      <c r="R12" s="14"/>
      <c r="S12" s="14">
        <v>4.4524195150386497E-2</v>
      </c>
      <c r="T12" s="14">
        <v>2.6798090776892498E-2</v>
      </c>
      <c r="U12" s="14">
        <v>4.5822467279863E-2</v>
      </c>
      <c r="V12" s="14">
        <v>4.6220529250674602E-2</v>
      </c>
      <c r="W12" s="14">
        <v>4.95495994478449E-2</v>
      </c>
      <c r="X12" s="14">
        <v>3.0803804370576601E-2</v>
      </c>
      <c r="Y12" s="14">
        <v>4.7052150372019999E-2</v>
      </c>
      <c r="Z12" s="14">
        <v>3.2514662529984702E-2</v>
      </c>
      <c r="AA12" s="14">
        <v>5.4805091143414503E-2</v>
      </c>
      <c r="AB12" s="14">
        <v>4.1145106873341802E-2</v>
      </c>
      <c r="AC12" s="14">
        <v>1.7729982445719401E-2</v>
      </c>
      <c r="AD12" s="14">
        <v>6.6637129325291394E-2</v>
      </c>
      <c r="AE12" s="14"/>
      <c r="AF12" s="14">
        <v>1.51162113535383E-2</v>
      </c>
      <c r="AG12" s="14">
        <v>2.7592775371429099E-2</v>
      </c>
      <c r="AH12" s="14">
        <v>1.13232368435187E-2</v>
      </c>
      <c r="AI12" s="14">
        <v>2.04377530948451E-2</v>
      </c>
      <c r="AJ12" s="14">
        <v>0.33363937935381299</v>
      </c>
      <c r="AK12" s="14"/>
      <c r="AL12" s="14">
        <v>1.8855357001332999E-2</v>
      </c>
      <c r="AM12" s="14">
        <v>1.8922917881468201E-2</v>
      </c>
      <c r="AN12" s="14">
        <v>1.8220483960064499E-2</v>
      </c>
      <c r="AO12" s="14">
        <v>2.13921319885911E-2</v>
      </c>
      <c r="AP12" s="14">
        <v>0.36767313731047502</v>
      </c>
      <c r="AQ12" s="14">
        <v>0</v>
      </c>
      <c r="AR12" s="14"/>
      <c r="AS12" s="14">
        <v>3.19904188171019E-2</v>
      </c>
      <c r="AT12" s="14">
        <v>6.5288512131318602E-2</v>
      </c>
      <c r="AU12" s="14">
        <v>3.5105743142970297E-2</v>
      </c>
      <c r="AV12" s="14">
        <v>3.5486252795495998E-2</v>
      </c>
      <c r="AW12" s="14">
        <v>5.2793140331703001E-2</v>
      </c>
      <c r="AX12" s="14"/>
      <c r="AY12" s="14">
        <v>0</v>
      </c>
      <c r="AZ12" s="14">
        <v>6.4096847631669507E-2</v>
      </c>
      <c r="BA12" s="14">
        <v>7.5053314317954103E-2</v>
      </c>
      <c r="BB12" s="14">
        <v>4.6206925743438702E-2</v>
      </c>
      <c r="BC12" s="14">
        <v>5.4322936957460898E-2</v>
      </c>
      <c r="BD12" s="14">
        <v>3.12555607373756E-2</v>
      </c>
      <c r="BE12" s="14">
        <v>3.1701792997361498E-2</v>
      </c>
      <c r="BF12" s="14">
        <v>6.6181876224493896E-2</v>
      </c>
      <c r="BG12" s="14">
        <v>4.12549616436554E-2</v>
      </c>
      <c r="BH12" s="14">
        <v>1.54756298750148E-2</v>
      </c>
      <c r="BI12" s="14">
        <v>1.8172497561286801E-2</v>
      </c>
      <c r="BJ12" s="14">
        <v>3.8668729529044703E-2</v>
      </c>
      <c r="BK12" s="14">
        <v>1.2814852397997499E-2</v>
      </c>
      <c r="BL12" s="14">
        <v>4.2671138749468998E-2</v>
      </c>
      <c r="BM12" s="14">
        <v>3.9965531877794197E-2</v>
      </c>
      <c r="BN12" s="14">
        <v>6.6175121119350602E-2</v>
      </c>
      <c r="BO12" s="14"/>
      <c r="BP12" s="14">
        <v>5.4166405143345198E-2</v>
      </c>
      <c r="BQ12" s="14">
        <v>3.4747442912424001E-2</v>
      </c>
      <c r="BR12" s="14">
        <v>5.5396098224873E-2</v>
      </c>
      <c r="BS12" s="14">
        <v>5.4107314942853202E-2</v>
      </c>
      <c r="BT12" s="14">
        <v>4.85181699065876E-3</v>
      </c>
      <c r="BU12" s="14">
        <v>9.0062953656729807E-3</v>
      </c>
      <c r="BV12" s="14"/>
      <c r="BW12" s="14">
        <v>1.8518743772454101E-2</v>
      </c>
      <c r="BX12" s="14">
        <v>6.4789766612216804E-2</v>
      </c>
      <c r="BY12" s="14">
        <v>8.1895802546464697E-2</v>
      </c>
      <c r="BZ12" s="14">
        <v>4.3427593409176499E-2</v>
      </c>
      <c r="CA12" s="14">
        <v>4.3029763855770398E-2</v>
      </c>
      <c r="CB12" s="14">
        <v>4.55442022306633E-2</v>
      </c>
      <c r="CC12" s="14"/>
      <c r="CD12" s="14">
        <v>6.4008846246416895E-2</v>
      </c>
      <c r="CE12" s="14">
        <v>4.9025798352534997E-2</v>
      </c>
      <c r="CF12" s="14">
        <v>3.5065428332632403E-2</v>
      </c>
      <c r="CG12" s="14">
        <v>3.2450237401235503E-2</v>
      </c>
      <c r="CH12" s="14"/>
      <c r="CI12" s="14">
        <v>5.4204524088052201E-2</v>
      </c>
      <c r="CJ12" s="14">
        <v>5.6030404801716199E-2</v>
      </c>
      <c r="CK12" s="14">
        <v>3.2788501761117798E-2</v>
      </c>
      <c r="CL12" s="14">
        <v>3.5813939789177601E-2</v>
      </c>
      <c r="CM12" s="14"/>
      <c r="CN12" s="14">
        <v>5.3978117749249897E-2</v>
      </c>
      <c r="CO12" s="14">
        <v>3.8749269116921801E-2</v>
      </c>
      <c r="CP12" s="14"/>
      <c r="CQ12" s="14">
        <v>6.4258201511369906E-2</v>
      </c>
      <c r="CR12" s="14">
        <v>3.9364279595097897E-2</v>
      </c>
    </row>
    <row r="13" spans="2:96" x14ac:dyDescent="0.3">
      <c r="B13" s="15" t="s">
        <v>45</v>
      </c>
      <c r="C13" s="14">
        <v>0.202926492761241</v>
      </c>
      <c r="D13" s="14">
        <v>0.24753679998149899</v>
      </c>
      <c r="E13" s="14">
        <v>0.15989065334797101</v>
      </c>
      <c r="F13" s="14"/>
      <c r="G13" s="14">
        <v>0.136905519428378</v>
      </c>
      <c r="H13" s="14">
        <v>0.15669730921062699</v>
      </c>
      <c r="I13" s="14">
        <v>0.18256037994329</v>
      </c>
      <c r="J13" s="14">
        <v>0.22453585285390501</v>
      </c>
      <c r="K13" s="14">
        <v>0.26293836114785601</v>
      </c>
      <c r="L13" s="14">
        <v>0.24297876398815099</v>
      </c>
      <c r="M13" s="14"/>
      <c r="N13" s="14">
        <v>0.132149600250896</v>
      </c>
      <c r="O13" s="14">
        <v>0.163762532093774</v>
      </c>
      <c r="P13" s="14">
        <v>0.31056415107167101</v>
      </c>
      <c r="Q13" s="14">
        <v>0.22553279623707301</v>
      </c>
      <c r="R13" s="14"/>
      <c r="S13" s="14">
        <v>0.156078936690832</v>
      </c>
      <c r="T13" s="14">
        <v>0.22963108368322699</v>
      </c>
      <c r="U13" s="14">
        <v>0.19979466913736199</v>
      </c>
      <c r="V13" s="14">
        <v>0.27449629921242702</v>
      </c>
      <c r="W13" s="14">
        <v>0.255867591409984</v>
      </c>
      <c r="X13" s="14">
        <v>0.204712824337932</v>
      </c>
      <c r="Y13" s="14">
        <v>0.17288301738022099</v>
      </c>
      <c r="Z13" s="14">
        <v>0.18551357798086501</v>
      </c>
      <c r="AA13" s="14">
        <v>0.20264026038347599</v>
      </c>
      <c r="AB13" s="14">
        <v>0.208116040706955</v>
      </c>
      <c r="AC13" s="14">
        <v>0.202373284754716</v>
      </c>
      <c r="AD13" s="14">
        <v>6.0045635511598403E-2</v>
      </c>
      <c r="AE13" s="14"/>
      <c r="AF13" s="14">
        <v>0.16905468674801499</v>
      </c>
      <c r="AG13" s="14">
        <v>9.8871458754443906E-2</v>
      </c>
      <c r="AH13" s="14">
        <v>8.39889131268131E-2</v>
      </c>
      <c r="AI13" s="14">
        <v>0.76545363897340402</v>
      </c>
      <c r="AJ13" s="14">
        <v>7.4070954599095407E-2</v>
      </c>
      <c r="AK13" s="14"/>
      <c r="AL13" s="14">
        <v>3.3216780594748502E-2</v>
      </c>
      <c r="AM13" s="14">
        <v>5.83021785675839E-2</v>
      </c>
      <c r="AN13" s="14">
        <v>5.6152976726603299E-2</v>
      </c>
      <c r="AO13" s="14">
        <v>0.75178316184661897</v>
      </c>
      <c r="AP13" s="14">
        <v>5.8070671072052001E-2</v>
      </c>
      <c r="AQ13" s="14">
        <v>8.1702062238116005E-2</v>
      </c>
      <c r="AR13" s="14"/>
      <c r="AS13" s="14">
        <v>0.26382808153737403</v>
      </c>
      <c r="AT13" s="14">
        <v>0.213436633245143</v>
      </c>
      <c r="AU13" s="14">
        <v>0.131432688157366</v>
      </c>
      <c r="AV13" s="14">
        <v>0.16966775849643401</v>
      </c>
      <c r="AW13" s="14">
        <v>9.9535161458911794E-2</v>
      </c>
      <c r="AX13" s="14"/>
      <c r="AY13" s="14">
        <v>0.20588564008999399</v>
      </c>
      <c r="AZ13" s="14">
        <v>0.22788215317455199</v>
      </c>
      <c r="BA13" s="14">
        <v>0.24529150334132599</v>
      </c>
      <c r="BB13" s="14">
        <v>0.17901722057439901</v>
      </c>
      <c r="BC13" s="14">
        <v>0.20439653592493001</v>
      </c>
      <c r="BD13" s="14">
        <v>0.22822173216901401</v>
      </c>
      <c r="BE13" s="14">
        <v>0.200117761336538</v>
      </c>
      <c r="BF13" s="14">
        <v>0.230992493460417</v>
      </c>
      <c r="BG13" s="14">
        <v>0.224445057756232</v>
      </c>
      <c r="BH13" s="14">
        <v>0.21129063799746201</v>
      </c>
      <c r="BI13" s="14">
        <v>0.20540537135305101</v>
      </c>
      <c r="BJ13" s="14">
        <v>0.22058655178178199</v>
      </c>
      <c r="BK13" s="14">
        <v>0.14944376791910999</v>
      </c>
      <c r="BL13" s="14">
        <v>0.183610838393824</v>
      </c>
      <c r="BM13" s="14">
        <v>0.21576274682893801</v>
      </c>
      <c r="BN13" s="14">
        <v>0.122752441342015</v>
      </c>
      <c r="BO13" s="14"/>
      <c r="BP13" s="14">
        <v>0.143192560721664</v>
      </c>
      <c r="BQ13" s="14">
        <v>0.20098221972395999</v>
      </c>
      <c r="BR13" s="14">
        <v>0.25333760377860598</v>
      </c>
      <c r="BS13" s="14">
        <v>0.20880602884260899</v>
      </c>
      <c r="BT13" s="14">
        <v>0.216575281017855</v>
      </c>
      <c r="BU13" s="14">
        <v>0.31930086050720102</v>
      </c>
      <c r="BV13" s="14"/>
      <c r="BW13" s="14">
        <v>0.199183992842239</v>
      </c>
      <c r="BX13" s="14">
        <v>0.20947504579809301</v>
      </c>
      <c r="BY13" s="14">
        <v>0.26689157140998598</v>
      </c>
      <c r="BZ13" s="14">
        <v>0.22960766101859401</v>
      </c>
      <c r="CA13" s="14">
        <v>0.156511408329434</v>
      </c>
      <c r="CB13" s="14">
        <v>0.253753937585108</v>
      </c>
      <c r="CC13" s="14"/>
      <c r="CD13" s="14">
        <v>0.15914545304044</v>
      </c>
      <c r="CE13" s="14">
        <v>0.22776765760890599</v>
      </c>
      <c r="CF13" s="14">
        <v>0.25661179220736102</v>
      </c>
      <c r="CG13" s="14">
        <v>0.18340168568965901</v>
      </c>
      <c r="CH13" s="14"/>
      <c r="CI13" s="14">
        <v>0.19505821119754599</v>
      </c>
      <c r="CJ13" s="14">
        <v>0.19030670858141799</v>
      </c>
      <c r="CK13" s="14">
        <v>0.22171382206315299</v>
      </c>
      <c r="CL13" s="14">
        <v>0.101687340143911</v>
      </c>
      <c r="CM13" s="14"/>
      <c r="CN13" s="14">
        <v>0.199424334522494</v>
      </c>
      <c r="CO13" s="14">
        <v>0.20595014745173101</v>
      </c>
      <c r="CP13" s="14"/>
      <c r="CQ13" s="14">
        <v>0.20906706439529901</v>
      </c>
      <c r="CR13" s="14">
        <v>0.20000982053126701</v>
      </c>
    </row>
    <row r="14" spans="2:96" x14ac:dyDescent="0.3">
      <c r="B14" s="15" t="s">
        <v>216</v>
      </c>
      <c r="C14" s="14">
        <v>1.38184535140488E-2</v>
      </c>
      <c r="D14" s="14">
        <v>1.7425958490214902E-2</v>
      </c>
      <c r="E14" s="14">
        <v>1.03305914410485E-2</v>
      </c>
      <c r="F14" s="14"/>
      <c r="G14" s="14">
        <v>2.44473371830491E-2</v>
      </c>
      <c r="H14" s="14">
        <v>8.6708734855564205E-3</v>
      </c>
      <c r="I14" s="14">
        <v>1.49898676088219E-2</v>
      </c>
      <c r="J14" s="14">
        <v>2.08564415197229E-2</v>
      </c>
      <c r="K14" s="14">
        <v>3.4219568071113498E-3</v>
      </c>
      <c r="L14" s="14">
        <v>1.1300278364706E-2</v>
      </c>
      <c r="M14" s="14"/>
      <c r="N14" s="14">
        <v>1.3038557051036201E-2</v>
      </c>
      <c r="O14" s="14">
        <v>1.8650820460088299E-2</v>
      </c>
      <c r="P14" s="14">
        <v>2.0735264632585099E-2</v>
      </c>
      <c r="Q14" s="14">
        <v>3.7325129272223101E-3</v>
      </c>
      <c r="R14" s="14"/>
      <c r="S14" s="14">
        <v>6.79083889348585E-3</v>
      </c>
      <c r="T14" s="14">
        <v>7.38298323801319E-3</v>
      </c>
      <c r="U14" s="14">
        <v>9.5619727154160495E-3</v>
      </c>
      <c r="V14" s="14">
        <v>5.6860595370749403E-3</v>
      </c>
      <c r="W14" s="14">
        <v>2.4407077388977998E-2</v>
      </c>
      <c r="X14" s="14">
        <v>1.08205375556359E-2</v>
      </c>
      <c r="Y14" s="14">
        <v>1.58829173636694E-2</v>
      </c>
      <c r="Z14" s="14">
        <v>0</v>
      </c>
      <c r="AA14" s="14">
        <v>5.1753330837454696E-3</v>
      </c>
      <c r="AB14" s="14">
        <v>6.7844413475846299E-2</v>
      </c>
      <c r="AC14" s="14">
        <v>0</v>
      </c>
      <c r="AD14" s="14">
        <v>0</v>
      </c>
      <c r="AE14" s="14"/>
      <c r="AF14" s="14">
        <v>7.6231504828907599E-3</v>
      </c>
      <c r="AG14" s="14">
        <v>4.4281343599920104E-3</v>
      </c>
      <c r="AH14" s="14">
        <v>0</v>
      </c>
      <c r="AI14" s="14">
        <v>5.76561864697509E-3</v>
      </c>
      <c r="AJ14" s="14">
        <v>1.36099618709299E-2</v>
      </c>
      <c r="AK14" s="14"/>
      <c r="AL14" s="14">
        <v>0</v>
      </c>
      <c r="AM14" s="14">
        <v>5.2931703509066699E-3</v>
      </c>
      <c r="AN14" s="14">
        <v>0</v>
      </c>
      <c r="AO14" s="14">
        <v>5.7738976321113702E-3</v>
      </c>
      <c r="AP14" s="14">
        <v>1.8146099929256899E-2</v>
      </c>
      <c r="AQ14" s="14">
        <v>1.1950169975865701E-2</v>
      </c>
      <c r="AR14" s="14"/>
      <c r="AS14" s="14">
        <v>7.3701944239816996E-3</v>
      </c>
      <c r="AT14" s="14">
        <v>1.6610512272204E-2</v>
      </c>
      <c r="AU14" s="14">
        <v>2.36825648165092E-2</v>
      </c>
      <c r="AV14" s="14">
        <v>0</v>
      </c>
      <c r="AW14" s="14">
        <v>2.5367572812828799E-2</v>
      </c>
      <c r="AX14" s="14"/>
      <c r="AY14" s="14">
        <v>0</v>
      </c>
      <c r="AZ14" s="14">
        <v>1.3040122445980001E-2</v>
      </c>
      <c r="BA14" s="14">
        <v>0</v>
      </c>
      <c r="BB14" s="14">
        <v>0</v>
      </c>
      <c r="BC14" s="14">
        <v>5.7629292831507702E-3</v>
      </c>
      <c r="BD14" s="14">
        <v>2.42352400267754E-2</v>
      </c>
      <c r="BE14" s="14">
        <v>2.46444087295381E-2</v>
      </c>
      <c r="BF14" s="14">
        <v>1.9991798163651001E-2</v>
      </c>
      <c r="BG14" s="14">
        <v>1.45424738635276E-2</v>
      </c>
      <c r="BH14" s="14">
        <v>8.1341317434421492E-3</v>
      </c>
      <c r="BI14" s="14">
        <v>1.83429190162979E-2</v>
      </c>
      <c r="BJ14" s="14">
        <v>2.22488815061779E-2</v>
      </c>
      <c r="BK14" s="14">
        <v>0</v>
      </c>
      <c r="BL14" s="14">
        <v>0</v>
      </c>
      <c r="BM14" s="14">
        <v>0</v>
      </c>
      <c r="BN14" s="14">
        <v>9.3803530650216904E-3</v>
      </c>
      <c r="BO14" s="14"/>
      <c r="BP14" s="14">
        <v>1.15685242204737E-2</v>
      </c>
      <c r="BQ14" s="14">
        <v>1.3426713667577399E-2</v>
      </c>
      <c r="BR14" s="14">
        <v>1.1241160183657201E-2</v>
      </c>
      <c r="BS14" s="14">
        <v>1.60454917650278E-2</v>
      </c>
      <c r="BT14" s="14">
        <v>1.8522947828814099E-2</v>
      </c>
      <c r="BU14" s="14">
        <v>1.6194028055928299E-2</v>
      </c>
      <c r="BV14" s="14"/>
      <c r="BW14" s="14">
        <v>6.2560116986733203E-3</v>
      </c>
      <c r="BX14" s="14">
        <v>1.44628811076327E-2</v>
      </c>
      <c r="BY14" s="14">
        <v>2.0585910937292898E-2</v>
      </c>
      <c r="BZ14" s="14">
        <v>2.6952342919867998E-2</v>
      </c>
      <c r="CA14" s="14">
        <v>1.91141535119209E-2</v>
      </c>
      <c r="CB14" s="14">
        <v>0</v>
      </c>
      <c r="CC14" s="14"/>
      <c r="CD14" s="14">
        <v>2.2885862154560201E-2</v>
      </c>
      <c r="CE14" s="14">
        <v>1.09394027610443E-2</v>
      </c>
      <c r="CF14" s="14">
        <v>1.31165041559175E-2</v>
      </c>
      <c r="CG14" s="14">
        <v>3.3575085304405499E-3</v>
      </c>
      <c r="CH14" s="14"/>
      <c r="CI14" s="14">
        <v>7.5890378800024397E-3</v>
      </c>
      <c r="CJ14" s="14">
        <v>1.18357393810607E-2</v>
      </c>
      <c r="CK14" s="14">
        <v>1.49266942866427E-2</v>
      </c>
      <c r="CL14" s="14">
        <v>2.7442270229484499E-2</v>
      </c>
      <c r="CM14" s="14"/>
      <c r="CN14" s="14">
        <v>1.42112398678106E-2</v>
      </c>
      <c r="CO14" s="14">
        <v>1.3445273439371E-2</v>
      </c>
      <c r="CP14" s="14"/>
      <c r="CQ14" s="14">
        <v>0</v>
      </c>
      <c r="CR14" s="14">
        <v>1.44260365540658E-2</v>
      </c>
    </row>
    <row r="15" spans="2:96" x14ac:dyDescent="0.3">
      <c r="B15" s="15" t="s">
        <v>217</v>
      </c>
      <c r="C15" s="14">
        <v>0.13075698567371299</v>
      </c>
      <c r="D15" s="14">
        <v>0.11333576801468601</v>
      </c>
      <c r="E15" s="14">
        <v>0.14818564316546101</v>
      </c>
      <c r="F15" s="14"/>
      <c r="G15" s="14">
        <v>5.6897149895643401E-2</v>
      </c>
      <c r="H15" s="14">
        <v>9.5843748387806904E-2</v>
      </c>
      <c r="I15" s="14">
        <v>0.13325950922316601</v>
      </c>
      <c r="J15" s="14">
        <v>0.16615342800085001</v>
      </c>
      <c r="K15" s="14">
        <v>0.164969301106489</v>
      </c>
      <c r="L15" s="14">
        <v>0.15430639678064001</v>
      </c>
      <c r="M15" s="14"/>
      <c r="N15" s="14">
        <v>0.11074289009327801</v>
      </c>
      <c r="O15" s="14">
        <v>0.14546011010597401</v>
      </c>
      <c r="P15" s="14">
        <v>0.111859180832057</v>
      </c>
      <c r="Q15" s="14">
        <v>0.153434668760589</v>
      </c>
      <c r="R15" s="14"/>
      <c r="S15" s="14">
        <v>0.128079422931524</v>
      </c>
      <c r="T15" s="14">
        <v>0.11146363424884501</v>
      </c>
      <c r="U15" s="14">
        <v>0.131134434575046</v>
      </c>
      <c r="V15" s="14">
        <v>8.2702855886462201E-2</v>
      </c>
      <c r="W15" s="14">
        <v>0.10515046366618599</v>
      </c>
      <c r="X15" s="14">
        <v>0.13579742569220499</v>
      </c>
      <c r="Y15" s="14">
        <v>0.138427759773989</v>
      </c>
      <c r="Z15" s="14">
        <v>0.11776811495573</v>
      </c>
      <c r="AA15" s="14">
        <v>0.10797192504754199</v>
      </c>
      <c r="AB15" s="14">
        <v>0.15988483963959599</v>
      </c>
      <c r="AC15" s="14">
        <v>0.25047929006030201</v>
      </c>
      <c r="AD15" s="14">
        <v>0.20742122020207199</v>
      </c>
      <c r="AE15" s="14"/>
      <c r="AF15" s="14">
        <v>6.6985078460455802E-2</v>
      </c>
      <c r="AG15" s="14">
        <v>0.11805548662610001</v>
      </c>
      <c r="AH15" s="14">
        <v>0.119681253050179</v>
      </c>
      <c r="AI15" s="14">
        <v>4.5806390518947297E-2</v>
      </c>
      <c r="AJ15" s="14">
        <v>0.164960774587394</v>
      </c>
      <c r="AK15" s="14"/>
      <c r="AL15" s="14">
        <v>6.3496918452638898E-2</v>
      </c>
      <c r="AM15" s="14">
        <v>9.44719556181121E-2</v>
      </c>
      <c r="AN15" s="14">
        <v>0.12540919581865401</v>
      </c>
      <c r="AO15" s="14">
        <v>5.9416046573118601E-2</v>
      </c>
      <c r="AP15" s="14">
        <v>0.133416037916261</v>
      </c>
      <c r="AQ15" s="14">
        <v>0.29590284819179902</v>
      </c>
      <c r="AR15" s="14"/>
      <c r="AS15" s="14">
        <v>0.153665323171607</v>
      </c>
      <c r="AT15" s="14">
        <v>0.132849287858887</v>
      </c>
      <c r="AU15" s="14">
        <v>0.13413592128770399</v>
      </c>
      <c r="AV15" s="14">
        <v>8.3036372437377395E-2</v>
      </c>
      <c r="AW15" s="14">
        <v>4.7627206972640702E-2</v>
      </c>
      <c r="AX15" s="14"/>
      <c r="AY15" s="14">
        <v>0</v>
      </c>
      <c r="AZ15" s="14">
        <v>0.17389008159113201</v>
      </c>
      <c r="BA15" s="14">
        <v>0.19493862750098601</v>
      </c>
      <c r="BB15" s="14">
        <v>0.16462794359034699</v>
      </c>
      <c r="BC15" s="14">
        <v>0.13000908354878099</v>
      </c>
      <c r="BD15" s="14">
        <v>0.16552652909356599</v>
      </c>
      <c r="BE15" s="14">
        <v>0.15657637279141801</v>
      </c>
      <c r="BF15" s="14">
        <v>9.6425149060565901E-2</v>
      </c>
      <c r="BG15" s="14">
        <v>0.120023159803478</v>
      </c>
      <c r="BH15" s="14">
        <v>9.6484269504025499E-2</v>
      </c>
      <c r="BI15" s="14">
        <v>0.14278524163214601</v>
      </c>
      <c r="BJ15" s="14">
        <v>6.9703689816333805E-2</v>
      </c>
      <c r="BK15" s="14">
        <v>6.8365513610991094E-2</v>
      </c>
      <c r="BL15" s="14">
        <v>0.12458286913193301</v>
      </c>
      <c r="BM15" s="14">
        <v>0.101226721071799</v>
      </c>
      <c r="BN15" s="14">
        <v>4.52522929304651E-2</v>
      </c>
      <c r="BO15" s="14"/>
      <c r="BP15" s="14">
        <v>0.101010287851783</v>
      </c>
      <c r="BQ15" s="14">
        <v>0.14509493205628701</v>
      </c>
      <c r="BR15" s="14">
        <v>0.12929146915077899</v>
      </c>
      <c r="BS15" s="14">
        <v>0.13122515105983101</v>
      </c>
      <c r="BT15" s="14">
        <v>0.16481573321894</v>
      </c>
      <c r="BU15" s="14">
        <v>0.12625482886459499</v>
      </c>
      <c r="BV15" s="14"/>
      <c r="BW15" s="14">
        <v>0.148700967867373</v>
      </c>
      <c r="BX15" s="14">
        <v>0.101629497236967</v>
      </c>
      <c r="BY15" s="14">
        <v>0.13297732796363201</v>
      </c>
      <c r="BZ15" s="14">
        <v>0.13942887309504101</v>
      </c>
      <c r="CA15" s="14">
        <v>0.13450003321168599</v>
      </c>
      <c r="CB15" s="14">
        <v>0.10089284533626899</v>
      </c>
      <c r="CC15" s="14"/>
      <c r="CD15" s="14">
        <v>9.9231765648936099E-2</v>
      </c>
      <c r="CE15" s="14">
        <v>8.4788084764949298E-2</v>
      </c>
      <c r="CF15" s="14">
        <v>0.18432568076849501</v>
      </c>
      <c r="CG15" s="14">
        <v>0.15021959520072101</v>
      </c>
      <c r="CH15" s="14"/>
      <c r="CI15" s="14">
        <v>0.128124155154445</v>
      </c>
      <c r="CJ15" s="14">
        <v>0.111020069615619</v>
      </c>
      <c r="CK15" s="14">
        <v>0.13277411505842199</v>
      </c>
      <c r="CL15" s="14">
        <v>0.18283810247231799</v>
      </c>
      <c r="CM15" s="14"/>
      <c r="CN15" s="14">
        <v>6.6345179055177797E-2</v>
      </c>
      <c r="CO15" s="14">
        <v>0.138094646396765</v>
      </c>
      <c r="CP15" s="14"/>
      <c r="CQ15" s="14">
        <v>0.109558725171936</v>
      </c>
      <c r="CR15" s="14">
        <v>0.13337162408541001</v>
      </c>
    </row>
    <row r="16" spans="2:96" x14ac:dyDescent="0.3">
      <c r="B16" s="15" t="s">
        <v>92</v>
      </c>
      <c r="C16" s="20">
        <v>0.14727100683757599</v>
      </c>
      <c r="D16" s="20">
        <v>9.9554975607177298E-2</v>
      </c>
      <c r="E16" s="20">
        <v>0.19438255595547099</v>
      </c>
      <c r="F16" s="20"/>
      <c r="G16" s="20">
        <v>0.16932728041356301</v>
      </c>
      <c r="H16" s="20">
        <v>0.12748800622495901</v>
      </c>
      <c r="I16" s="20">
        <v>0.13594934582550899</v>
      </c>
      <c r="J16" s="20">
        <v>0.16488179175881401</v>
      </c>
      <c r="K16" s="20">
        <v>0.13423571508368901</v>
      </c>
      <c r="L16" s="20">
        <v>0.15247551464828499</v>
      </c>
      <c r="M16" s="20"/>
      <c r="N16" s="20">
        <v>0.125705433527387</v>
      </c>
      <c r="O16" s="20">
        <v>0.17085713589986701</v>
      </c>
      <c r="P16" s="20">
        <v>0.12235364232281901</v>
      </c>
      <c r="Q16" s="20">
        <v>0.16358487375193401</v>
      </c>
      <c r="R16" s="20"/>
      <c r="S16" s="20">
        <v>0.146246297956313</v>
      </c>
      <c r="T16" s="20">
        <v>0.15830462596161399</v>
      </c>
      <c r="U16" s="20">
        <v>0.137987784243221</v>
      </c>
      <c r="V16" s="20">
        <v>0.14936617580120401</v>
      </c>
      <c r="W16" s="20">
        <v>0.164533208730923</v>
      </c>
      <c r="X16" s="20">
        <v>0.14324062067985299</v>
      </c>
      <c r="Y16" s="20">
        <v>0.147860856180691</v>
      </c>
      <c r="Z16" s="20">
        <v>0.120329112845449</v>
      </c>
      <c r="AA16" s="20">
        <v>0.14032844957900101</v>
      </c>
      <c r="AB16" s="20">
        <v>0.130566873976143</v>
      </c>
      <c r="AC16" s="20">
        <v>0.13719907491293801</v>
      </c>
      <c r="AD16" s="20">
        <v>0.22146616726657101</v>
      </c>
      <c r="AE16" s="20"/>
      <c r="AF16" s="20">
        <v>9.76600124074153E-2</v>
      </c>
      <c r="AG16" s="20">
        <v>0.11287629135309001</v>
      </c>
      <c r="AH16" s="20">
        <v>0.146351419539512</v>
      </c>
      <c r="AI16" s="20">
        <v>6.6112235048550294E-2</v>
      </c>
      <c r="AJ16" s="20">
        <v>0.221717276529101</v>
      </c>
      <c r="AK16" s="20"/>
      <c r="AL16" s="20">
        <v>8.1831801675936303E-2</v>
      </c>
      <c r="AM16" s="20">
        <v>7.5477546792182104E-2</v>
      </c>
      <c r="AN16" s="20">
        <v>0.119498106854665</v>
      </c>
      <c r="AO16" s="20">
        <v>7.4262109057230005E-2</v>
      </c>
      <c r="AP16" s="20">
        <v>0.202354225953395</v>
      </c>
      <c r="AQ16" s="20">
        <v>0.48169676795195898</v>
      </c>
      <c r="AR16" s="20"/>
      <c r="AS16" s="20">
        <v>0.159006590599964</v>
      </c>
      <c r="AT16" s="20">
        <v>0.14736301565660101</v>
      </c>
      <c r="AU16" s="20">
        <v>0.141109826280581</v>
      </c>
      <c r="AV16" s="20">
        <v>0.106608798717766</v>
      </c>
      <c r="AW16" s="20">
        <v>5.0050318169306302E-2</v>
      </c>
      <c r="AX16" s="20"/>
      <c r="AY16" s="20">
        <v>0.41311420516101199</v>
      </c>
      <c r="AZ16" s="20">
        <v>0.16755826591575501</v>
      </c>
      <c r="BA16" s="20">
        <v>0.128375030361493</v>
      </c>
      <c r="BB16" s="20">
        <v>0.19180257307127799</v>
      </c>
      <c r="BC16" s="20">
        <v>0.115802611468264</v>
      </c>
      <c r="BD16" s="20">
        <v>0.15922111025746499</v>
      </c>
      <c r="BE16" s="20">
        <v>0.12780061270924301</v>
      </c>
      <c r="BF16" s="20">
        <v>0.16742165993694</v>
      </c>
      <c r="BG16" s="20">
        <v>0.106761471693746</v>
      </c>
      <c r="BH16" s="20">
        <v>0.13236894286407699</v>
      </c>
      <c r="BI16" s="20">
        <v>0.127541222770752</v>
      </c>
      <c r="BJ16" s="20">
        <v>0.138700592314146</v>
      </c>
      <c r="BK16" s="20">
        <v>0.12976227225349299</v>
      </c>
      <c r="BL16" s="20">
        <v>5.9417981865853002E-2</v>
      </c>
      <c r="BM16" s="20">
        <v>9.7561804910442307E-2</v>
      </c>
      <c r="BN16" s="20">
        <v>0.114741421038057</v>
      </c>
      <c r="BO16" s="20"/>
      <c r="BP16" s="20">
        <v>0.103236154140565</v>
      </c>
      <c r="BQ16" s="20">
        <v>0.152345464229176</v>
      </c>
      <c r="BR16" s="20">
        <v>0.15963633141799399</v>
      </c>
      <c r="BS16" s="20">
        <v>0.19789545199063099</v>
      </c>
      <c r="BT16" s="20">
        <v>0.147577496440881</v>
      </c>
      <c r="BU16" s="20">
        <v>0.10975743624652699</v>
      </c>
      <c r="BV16" s="20"/>
      <c r="BW16" s="20">
        <v>0.134591752576215</v>
      </c>
      <c r="BX16" s="20">
        <v>0.12967956803528599</v>
      </c>
      <c r="BY16" s="20">
        <v>0.172751717893562</v>
      </c>
      <c r="BZ16" s="20">
        <v>0.174536394045363</v>
      </c>
      <c r="CA16" s="20">
        <v>0.15221501129770801</v>
      </c>
      <c r="CB16" s="20">
        <v>0.194518314144427</v>
      </c>
      <c r="CC16" s="20"/>
      <c r="CD16" s="20">
        <v>0.13669912842774001</v>
      </c>
      <c r="CE16" s="20">
        <v>9.7305559046642495E-2</v>
      </c>
      <c r="CF16" s="20">
        <v>0.19511598383467399</v>
      </c>
      <c r="CG16" s="20">
        <v>0.115235271380108</v>
      </c>
      <c r="CH16" s="20"/>
      <c r="CI16" s="20">
        <v>0.166645949640641</v>
      </c>
      <c r="CJ16" s="20">
        <v>0.120020117047364</v>
      </c>
      <c r="CK16" s="20">
        <v>0.13424154019828699</v>
      </c>
      <c r="CL16" s="20">
        <v>0.29339191126567898</v>
      </c>
      <c r="CM16" s="20"/>
      <c r="CN16" s="20">
        <v>9.4296641103030099E-2</v>
      </c>
      <c r="CO16" s="20">
        <v>0.152206611935467</v>
      </c>
      <c r="CP16" s="20"/>
      <c r="CQ16" s="20">
        <v>7.9146069821012605E-2</v>
      </c>
      <c r="CR16" s="20">
        <v>0.14749104144591099</v>
      </c>
    </row>
    <row r="17" spans="2:2" x14ac:dyDescent="0.3">
      <c r="B17" s="16"/>
    </row>
    <row r="18" spans="2:2" x14ac:dyDescent="0.3">
      <c r="B18" t="s">
        <v>116</v>
      </c>
    </row>
    <row r="19" spans="2:2" x14ac:dyDescent="0.3">
      <c r="B19" t="s">
        <v>117</v>
      </c>
    </row>
    <row r="21" spans="2:2" x14ac:dyDescent="0.3">
      <c r="B21"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R21"/>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47</v>
      </c>
      <c r="C9" s="14">
        <v>0.20761630968014599</v>
      </c>
      <c r="D9" s="14">
        <v>0.234777466482294</v>
      </c>
      <c r="E9" s="14">
        <v>0.18075883861863001</v>
      </c>
      <c r="F9" s="14"/>
      <c r="G9" s="14">
        <v>0.345798434762429</v>
      </c>
      <c r="H9" s="14">
        <v>0.31877550609905198</v>
      </c>
      <c r="I9" s="14">
        <v>0.23017529502959999</v>
      </c>
      <c r="J9" s="14">
        <v>0.16957387477232999</v>
      </c>
      <c r="K9" s="14">
        <v>0.139229603386756</v>
      </c>
      <c r="L9" s="14">
        <v>8.4127142449461303E-2</v>
      </c>
      <c r="M9" s="14"/>
      <c r="N9" s="14">
        <v>0.29085580788134802</v>
      </c>
      <c r="O9" s="14">
        <v>0.18747277857689501</v>
      </c>
      <c r="P9" s="14">
        <v>0.177472173658136</v>
      </c>
      <c r="Q9" s="14">
        <v>0.16777860653618201</v>
      </c>
      <c r="R9" s="14"/>
      <c r="S9" s="14">
        <v>0.31684148697450298</v>
      </c>
      <c r="T9" s="14">
        <v>0.15381136398812201</v>
      </c>
      <c r="U9" s="14">
        <v>0.165582310436724</v>
      </c>
      <c r="V9" s="14">
        <v>0.163603696567065</v>
      </c>
      <c r="W9" s="14">
        <v>0.17794973005257</v>
      </c>
      <c r="X9" s="14">
        <v>0.184278960506919</v>
      </c>
      <c r="Y9" s="14">
        <v>0.20367776155533701</v>
      </c>
      <c r="Z9" s="14">
        <v>0.32877092660794799</v>
      </c>
      <c r="AA9" s="14">
        <v>0.26904931669652099</v>
      </c>
      <c r="AB9" s="14">
        <v>0.149473018911357</v>
      </c>
      <c r="AC9" s="14">
        <v>0.16492699133536301</v>
      </c>
      <c r="AD9" s="14">
        <v>0.183637548396273</v>
      </c>
      <c r="AE9" s="14"/>
      <c r="AF9" s="14">
        <v>4.5452173173480798E-2</v>
      </c>
      <c r="AG9" s="14">
        <v>0.47994487067416097</v>
      </c>
      <c r="AH9" s="14">
        <v>0.10030773907214199</v>
      </c>
      <c r="AI9" s="14">
        <v>3.1299605240051397E-2</v>
      </c>
      <c r="AJ9" s="14">
        <v>0.10893580921922701</v>
      </c>
      <c r="AK9" s="14"/>
      <c r="AL9" s="14">
        <v>0.67031579958757204</v>
      </c>
      <c r="AM9" s="14">
        <v>4.2847482599297403E-2</v>
      </c>
      <c r="AN9" s="14">
        <v>0.11521631310734699</v>
      </c>
      <c r="AO9" s="14">
        <v>2.50944630158247E-2</v>
      </c>
      <c r="AP9" s="14">
        <v>0.10183980968329299</v>
      </c>
      <c r="AQ9" s="14">
        <v>5.0023572742799199E-2</v>
      </c>
      <c r="AR9" s="14"/>
      <c r="AS9" s="14">
        <v>0.14363510258982301</v>
      </c>
      <c r="AT9" s="14">
        <v>0.18652492682753999</v>
      </c>
      <c r="AU9" s="14">
        <v>0.24745825085644901</v>
      </c>
      <c r="AV9" s="14">
        <v>0.33441273087145501</v>
      </c>
      <c r="AW9" s="14">
        <v>0.40333262055465002</v>
      </c>
      <c r="AX9" s="14"/>
      <c r="AY9" s="14">
        <v>0.126775127720338</v>
      </c>
      <c r="AZ9" s="14">
        <v>0.179768870167585</v>
      </c>
      <c r="BA9" s="14">
        <v>0.13833008818630901</v>
      </c>
      <c r="BB9" s="14">
        <v>0.19035131920583601</v>
      </c>
      <c r="BC9" s="14">
        <v>0.17026197388968001</v>
      </c>
      <c r="BD9" s="14">
        <v>0.18854702967190501</v>
      </c>
      <c r="BE9" s="14">
        <v>0.212928684563083</v>
      </c>
      <c r="BF9" s="14">
        <v>0.19228056873052099</v>
      </c>
      <c r="BG9" s="14">
        <v>0.19069137749134801</v>
      </c>
      <c r="BH9" s="14">
        <v>0.234101561938346</v>
      </c>
      <c r="BI9" s="14">
        <v>0.21331902030408401</v>
      </c>
      <c r="BJ9" s="14">
        <v>0.23931470776456501</v>
      </c>
      <c r="BK9" s="14">
        <v>0.33441749054424202</v>
      </c>
      <c r="BL9" s="14">
        <v>0.24089163950826201</v>
      </c>
      <c r="BM9" s="14">
        <v>0.24822595534000999</v>
      </c>
      <c r="BN9" s="14">
        <v>0.33787376517996098</v>
      </c>
      <c r="BO9" s="14"/>
      <c r="BP9" s="14">
        <v>0.35343573438541198</v>
      </c>
      <c r="BQ9" s="14">
        <v>0.20987686742880299</v>
      </c>
      <c r="BR9" s="14">
        <v>0.15344900198658401</v>
      </c>
      <c r="BS9" s="14">
        <v>0.14274474167960799</v>
      </c>
      <c r="BT9" s="14">
        <v>0.101901448711048</v>
      </c>
      <c r="BU9" s="14">
        <v>0.104021902071862</v>
      </c>
      <c r="BV9" s="14"/>
      <c r="BW9" s="14">
        <v>0.167371731958564</v>
      </c>
      <c r="BX9" s="14">
        <v>0.24311402538051299</v>
      </c>
      <c r="BY9" s="14">
        <v>0.19157685153273701</v>
      </c>
      <c r="BZ9" s="14">
        <v>0.18762607143371299</v>
      </c>
      <c r="CA9" s="14">
        <v>0.25376789114621201</v>
      </c>
      <c r="CB9" s="14">
        <v>0.22530437519181701</v>
      </c>
      <c r="CC9" s="14"/>
      <c r="CD9" s="14">
        <v>0.29935520047881198</v>
      </c>
      <c r="CE9" s="14">
        <v>0.26441019935871801</v>
      </c>
      <c r="CF9" s="14">
        <v>0.11646095748713101</v>
      </c>
      <c r="CG9" s="14">
        <v>0.18775527732245001</v>
      </c>
      <c r="CH9" s="14"/>
      <c r="CI9" s="14">
        <v>0.19554583987708499</v>
      </c>
      <c r="CJ9" s="14">
        <v>0.238689073443379</v>
      </c>
      <c r="CK9" s="14">
        <v>0.20071452908662701</v>
      </c>
      <c r="CL9" s="14">
        <v>0.20196513097315699</v>
      </c>
      <c r="CM9" s="14"/>
      <c r="CN9" s="14">
        <v>0.28538361774462601</v>
      </c>
      <c r="CO9" s="14">
        <v>0.197859804271596</v>
      </c>
      <c r="CP9" s="14"/>
      <c r="CQ9" s="14">
        <v>0.30088286784470902</v>
      </c>
      <c r="CR9" s="14">
        <v>0.19837439383268801</v>
      </c>
    </row>
    <row r="10" spans="2:96" x14ac:dyDescent="0.3">
      <c r="B10" s="15" t="s">
        <v>48</v>
      </c>
      <c r="C10" s="14">
        <v>0.14932692458454599</v>
      </c>
      <c r="D10" s="14">
        <v>0.14893118831604199</v>
      </c>
      <c r="E10" s="14">
        <v>0.148984038643063</v>
      </c>
      <c r="F10" s="14"/>
      <c r="G10" s="14">
        <v>9.5691542497578899E-2</v>
      </c>
      <c r="H10" s="14">
        <v>0.16887002618301999</v>
      </c>
      <c r="I10" s="14">
        <v>0.12976807377153399</v>
      </c>
      <c r="J10" s="14">
        <v>0.14748378266745801</v>
      </c>
      <c r="K10" s="14">
        <v>0.12976935479794699</v>
      </c>
      <c r="L10" s="14">
        <v>0.199422234146792</v>
      </c>
      <c r="M10" s="14"/>
      <c r="N10" s="14">
        <v>0.18491578121980001</v>
      </c>
      <c r="O10" s="14">
        <v>0.15894107926001699</v>
      </c>
      <c r="P10" s="14">
        <v>0.12689810939680601</v>
      </c>
      <c r="Q10" s="14">
        <v>0.120607864847791</v>
      </c>
      <c r="R10" s="14"/>
      <c r="S10" s="14">
        <v>0.14980836672255299</v>
      </c>
      <c r="T10" s="14">
        <v>0.13184913684465999</v>
      </c>
      <c r="U10" s="14">
        <v>0.165684754018458</v>
      </c>
      <c r="V10" s="14">
        <v>0.13593133516792499</v>
      </c>
      <c r="W10" s="14">
        <v>0.1807941285089</v>
      </c>
      <c r="X10" s="14">
        <v>0.187451421366465</v>
      </c>
      <c r="Y10" s="14">
        <v>0.182164794976482</v>
      </c>
      <c r="Z10" s="14">
        <v>8.4990120455578702E-2</v>
      </c>
      <c r="AA10" s="14">
        <v>0.144840089418904</v>
      </c>
      <c r="AB10" s="14">
        <v>0.12956626757394299</v>
      </c>
      <c r="AC10" s="14">
        <v>0.131303175183139</v>
      </c>
      <c r="AD10" s="14">
        <v>0.13483532585614499</v>
      </c>
      <c r="AE10" s="14"/>
      <c r="AF10" s="14">
        <v>0.52160789262241203</v>
      </c>
      <c r="AG10" s="14">
        <v>7.4014612950475095E-2</v>
      </c>
      <c r="AH10" s="14">
        <v>5.07003440290765E-2</v>
      </c>
      <c r="AI10" s="14">
        <v>4.5350129334330198E-2</v>
      </c>
      <c r="AJ10" s="14">
        <v>8.3731227118029605E-3</v>
      </c>
      <c r="AK10" s="14"/>
      <c r="AL10" s="14">
        <v>6.0449851147542401E-2</v>
      </c>
      <c r="AM10" s="14">
        <v>0.60293501918390202</v>
      </c>
      <c r="AN10" s="14">
        <v>3.9994728870408301E-2</v>
      </c>
      <c r="AO10" s="14">
        <v>4.8595058171222699E-2</v>
      </c>
      <c r="AP10" s="14">
        <v>2.1012806931462E-2</v>
      </c>
      <c r="AQ10" s="14">
        <v>3.62505654438363E-2</v>
      </c>
      <c r="AR10" s="14"/>
      <c r="AS10" s="14">
        <v>0.145616350797378</v>
      </c>
      <c r="AT10" s="14">
        <v>0.11764145501781</v>
      </c>
      <c r="AU10" s="14">
        <v>0.16029246129154401</v>
      </c>
      <c r="AV10" s="14">
        <v>0.19042130840306401</v>
      </c>
      <c r="AW10" s="14">
        <v>0.215903250968463</v>
      </c>
      <c r="AX10" s="14"/>
      <c r="AY10" s="14">
        <v>6.7501787046979705E-2</v>
      </c>
      <c r="AZ10" s="14">
        <v>0.113061972492807</v>
      </c>
      <c r="BA10" s="14">
        <v>0.12751085192974801</v>
      </c>
      <c r="BB10" s="14">
        <v>0.16678681006903501</v>
      </c>
      <c r="BC10" s="14">
        <v>0.153407979495848</v>
      </c>
      <c r="BD10" s="14">
        <v>0.10593140520673699</v>
      </c>
      <c r="BE10" s="14">
        <v>0.122587833517354</v>
      </c>
      <c r="BF10" s="14">
        <v>0.14176244200267299</v>
      </c>
      <c r="BG10" s="14">
        <v>0.190173610228353</v>
      </c>
      <c r="BH10" s="14">
        <v>0.12105395616973599</v>
      </c>
      <c r="BI10" s="14">
        <v>0.153651768587134</v>
      </c>
      <c r="BJ10" s="14">
        <v>0.146392282743566</v>
      </c>
      <c r="BK10" s="14">
        <v>0.21911378630659201</v>
      </c>
      <c r="BL10" s="14">
        <v>0.24117708237806801</v>
      </c>
      <c r="BM10" s="14">
        <v>0.200313261510178</v>
      </c>
      <c r="BN10" s="14">
        <v>0.22246324276180801</v>
      </c>
      <c r="BO10" s="14"/>
      <c r="BP10" s="14">
        <v>0.15261079229759</v>
      </c>
      <c r="BQ10" s="14">
        <v>0.13277359953411499</v>
      </c>
      <c r="BR10" s="14">
        <v>0.14060261898634599</v>
      </c>
      <c r="BS10" s="14">
        <v>0.15239905396063499</v>
      </c>
      <c r="BT10" s="14">
        <v>0.15635567794824901</v>
      </c>
      <c r="BU10" s="14">
        <v>0.21297640827731701</v>
      </c>
      <c r="BV10" s="14"/>
      <c r="BW10" s="14">
        <v>0.181797494490266</v>
      </c>
      <c r="BX10" s="14">
        <v>0.147235459874268</v>
      </c>
      <c r="BY10" s="14">
        <v>8.1439869751838603E-2</v>
      </c>
      <c r="BZ10" s="14">
        <v>0.109304807461482</v>
      </c>
      <c r="CA10" s="14">
        <v>0.139827566726584</v>
      </c>
      <c r="CB10" s="14">
        <v>0.13557315879409099</v>
      </c>
      <c r="CC10" s="14"/>
      <c r="CD10" s="14">
        <v>0.13785701166285</v>
      </c>
      <c r="CE10" s="14">
        <v>0.16225904728087601</v>
      </c>
      <c r="CF10" s="14">
        <v>0.107984010397553</v>
      </c>
      <c r="CG10" s="14">
        <v>0.18144999434263701</v>
      </c>
      <c r="CH10" s="14"/>
      <c r="CI10" s="14">
        <v>0.160705810293547</v>
      </c>
      <c r="CJ10" s="14">
        <v>0.15343723876606399</v>
      </c>
      <c r="CK10" s="14">
        <v>0.150170580394303</v>
      </c>
      <c r="CL10" s="14">
        <v>9.8087216808560501E-2</v>
      </c>
      <c r="CM10" s="14"/>
      <c r="CN10" s="14">
        <v>0.2035983375098</v>
      </c>
      <c r="CO10" s="14">
        <v>0.142737477089426</v>
      </c>
      <c r="CP10" s="14"/>
      <c r="CQ10" s="14">
        <v>0.154331879296149</v>
      </c>
      <c r="CR10" s="14">
        <v>0.15298081965242799</v>
      </c>
    </row>
    <row r="11" spans="2:96" x14ac:dyDescent="0.3">
      <c r="B11" s="15" t="s">
        <v>44</v>
      </c>
      <c r="C11" s="14">
        <v>8.2264596057002995E-2</v>
      </c>
      <c r="D11" s="14">
        <v>9.0403060465043997E-2</v>
      </c>
      <c r="E11" s="14">
        <v>7.4547439247590996E-2</v>
      </c>
      <c r="F11" s="14"/>
      <c r="G11" s="14">
        <v>5.4047345876207901E-2</v>
      </c>
      <c r="H11" s="14">
        <v>6.8603068086891594E-2</v>
      </c>
      <c r="I11" s="14">
        <v>0.106988617235411</v>
      </c>
      <c r="J11" s="14">
        <v>8.25330022882792E-2</v>
      </c>
      <c r="K11" s="14">
        <v>6.3519333904809405E-2</v>
      </c>
      <c r="L11" s="14">
        <v>0.104306855766246</v>
      </c>
      <c r="M11" s="14"/>
      <c r="N11" s="14">
        <v>8.0289297999679002E-2</v>
      </c>
      <c r="O11" s="14">
        <v>9.7984266843455403E-2</v>
      </c>
      <c r="P11" s="14">
        <v>7.02066628829041E-2</v>
      </c>
      <c r="Q11" s="14">
        <v>7.9654683458178693E-2</v>
      </c>
      <c r="R11" s="14"/>
      <c r="S11" s="14">
        <v>7.3580226239426103E-2</v>
      </c>
      <c r="T11" s="14">
        <v>0.14980680488099499</v>
      </c>
      <c r="U11" s="14">
        <v>0.105186995498153</v>
      </c>
      <c r="V11" s="14">
        <v>8.2561498843918502E-2</v>
      </c>
      <c r="W11" s="14">
        <v>6.6178804410731595E-2</v>
      </c>
      <c r="X11" s="14">
        <v>8.5304795542640893E-2</v>
      </c>
      <c r="Y11" s="14">
        <v>7.0059623677470206E-2</v>
      </c>
      <c r="Z11" s="14">
        <v>4.7692478231117601E-2</v>
      </c>
      <c r="AA11" s="14">
        <v>7.1079117172718503E-2</v>
      </c>
      <c r="AB11" s="14">
        <v>6.7174554139536394E-2</v>
      </c>
      <c r="AC11" s="14">
        <v>3.3536252918359197E-2</v>
      </c>
      <c r="AD11" s="14">
        <v>4.3133876674345602E-2</v>
      </c>
      <c r="AE11" s="14"/>
      <c r="AF11" s="14">
        <v>4.6058493539487599E-2</v>
      </c>
      <c r="AG11" s="14">
        <v>5.35219487771154E-2</v>
      </c>
      <c r="AH11" s="14">
        <v>0.46051046742839602</v>
      </c>
      <c r="AI11" s="14">
        <v>9.8474591807999091E-3</v>
      </c>
      <c r="AJ11" s="14">
        <v>5.1878077119558198E-2</v>
      </c>
      <c r="AK11" s="14"/>
      <c r="AL11" s="14">
        <v>3.54983698289053E-2</v>
      </c>
      <c r="AM11" s="14">
        <v>4.6220378595638399E-2</v>
      </c>
      <c r="AN11" s="14">
        <v>0.50187020936208604</v>
      </c>
      <c r="AO11" s="14">
        <v>1.4992694624030099E-2</v>
      </c>
      <c r="AP11" s="14">
        <v>5.8884623578902902E-2</v>
      </c>
      <c r="AQ11" s="14">
        <v>5.6702183548757903E-2</v>
      </c>
      <c r="AR11" s="14"/>
      <c r="AS11" s="14">
        <v>6.5410128109603602E-2</v>
      </c>
      <c r="AT11" s="14">
        <v>7.05619717122285E-2</v>
      </c>
      <c r="AU11" s="14">
        <v>9.5253330154281904E-2</v>
      </c>
      <c r="AV11" s="14">
        <v>9.3769231053606503E-2</v>
      </c>
      <c r="AW11" s="14">
        <v>0.127475199738081</v>
      </c>
      <c r="AX11" s="14"/>
      <c r="AY11" s="14">
        <v>0.186723239981675</v>
      </c>
      <c r="AZ11" s="14">
        <v>8.8109117171292106E-2</v>
      </c>
      <c r="BA11" s="14">
        <v>6.3725792919206201E-2</v>
      </c>
      <c r="BB11" s="14">
        <v>5.0075457442901997E-2</v>
      </c>
      <c r="BC11" s="14">
        <v>9.7378477586834294E-2</v>
      </c>
      <c r="BD11" s="14">
        <v>6.9791195724492702E-2</v>
      </c>
      <c r="BE11" s="14">
        <v>0.13617636931178601</v>
      </c>
      <c r="BF11" s="14">
        <v>7.4431972334677299E-2</v>
      </c>
      <c r="BG11" s="14">
        <v>8.2271019811326507E-2</v>
      </c>
      <c r="BH11" s="14">
        <v>8.9530012489489594E-2</v>
      </c>
      <c r="BI11" s="14">
        <v>6.6993998952558906E-2</v>
      </c>
      <c r="BJ11" s="14">
        <v>7.5585762711000995E-2</v>
      </c>
      <c r="BK11" s="14">
        <v>3.7153199131892897E-2</v>
      </c>
      <c r="BL11" s="14">
        <v>7.8914499981831296E-2</v>
      </c>
      <c r="BM11" s="14">
        <v>9.3440264589088495E-2</v>
      </c>
      <c r="BN11" s="14">
        <v>0.12568119822120999</v>
      </c>
      <c r="BO11" s="14"/>
      <c r="BP11" s="14">
        <v>6.6900798166970393E-2</v>
      </c>
      <c r="BQ11" s="14">
        <v>8.0274297320341206E-2</v>
      </c>
      <c r="BR11" s="14">
        <v>8.1557773020000293E-2</v>
      </c>
      <c r="BS11" s="14">
        <v>8.9935009076045305E-2</v>
      </c>
      <c r="BT11" s="14">
        <v>0.109460325011893</v>
      </c>
      <c r="BU11" s="14">
        <v>8.5378103216030996E-2</v>
      </c>
      <c r="BV11" s="14"/>
      <c r="BW11" s="14">
        <v>9.0540210049679604E-2</v>
      </c>
      <c r="BX11" s="14">
        <v>7.3114024735033298E-2</v>
      </c>
      <c r="BY11" s="14">
        <v>6.7254950393944093E-2</v>
      </c>
      <c r="BZ11" s="14">
        <v>8.6647341284621204E-2</v>
      </c>
      <c r="CA11" s="14">
        <v>7.2682451632532702E-2</v>
      </c>
      <c r="CB11" s="14">
        <v>0.10807733768802399</v>
      </c>
      <c r="CC11" s="14"/>
      <c r="CD11" s="14">
        <v>6.7513302787587298E-2</v>
      </c>
      <c r="CE11" s="14">
        <v>9.4542991542869298E-2</v>
      </c>
      <c r="CF11" s="14">
        <v>9.3454490375780602E-2</v>
      </c>
      <c r="CG11" s="14">
        <v>9.48213320121475E-2</v>
      </c>
      <c r="CH11" s="14"/>
      <c r="CI11" s="14">
        <v>9.7958318788146606E-2</v>
      </c>
      <c r="CJ11" s="14">
        <v>0.112774656425206</v>
      </c>
      <c r="CK11" s="14">
        <v>7.0273561515255406E-2</v>
      </c>
      <c r="CL11" s="14">
        <v>4.68918680934787E-2</v>
      </c>
      <c r="CM11" s="14"/>
      <c r="CN11" s="14">
        <v>9.7686107677389E-2</v>
      </c>
      <c r="CO11" s="14">
        <v>7.9339713792328501E-2</v>
      </c>
      <c r="CP11" s="14"/>
      <c r="CQ11" s="14">
        <v>8.98292845300665E-2</v>
      </c>
      <c r="CR11" s="14">
        <v>8.2550292617843093E-2</v>
      </c>
    </row>
    <row r="12" spans="2:96" x14ac:dyDescent="0.3">
      <c r="B12" s="15" t="s">
        <v>49</v>
      </c>
      <c r="C12" s="14">
        <v>7.0893067287052497E-2</v>
      </c>
      <c r="D12" s="14">
        <v>5.7871443210960397E-2</v>
      </c>
      <c r="E12" s="14">
        <v>8.29539544950951E-2</v>
      </c>
      <c r="F12" s="14"/>
      <c r="G12" s="14">
        <v>0.13555716402774501</v>
      </c>
      <c r="H12" s="14">
        <v>0.10394994221831801</v>
      </c>
      <c r="I12" s="14">
        <v>7.1978652735495696E-2</v>
      </c>
      <c r="J12" s="14">
        <v>5.0824054916148297E-2</v>
      </c>
      <c r="K12" s="14">
        <v>4.9137680468487002E-2</v>
      </c>
      <c r="L12" s="14">
        <v>3.12143647091432E-2</v>
      </c>
      <c r="M12" s="14"/>
      <c r="N12" s="14">
        <v>4.4311522153483399E-2</v>
      </c>
      <c r="O12" s="14">
        <v>9.2955257738184194E-2</v>
      </c>
      <c r="P12" s="14">
        <v>6.6320150155717295E-2</v>
      </c>
      <c r="Q12" s="14">
        <v>8.1507070376419799E-2</v>
      </c>
      <c r="R12" s="14"/>
      <c r="S12" s="14">
        <v>4.81148826416474E-2</v>
      </c>
      <c r="T12" s="14">
        <v>7.0901974299015805E-2</v>
      </c>
      <c r="U12" s="14">
        <v>8.0400721200000899E-2</v>
      </c>
      <c r="V12" s="14">
        <v>8.0152299938732005E-2</v>
      </c>
      <c r="W12" s="14">
        <v>7.8404688221553304E-2</v>
      </c>
      <c r="X12" s="14">
        <v>5.42535834745623E-2</v>
      </c>
      <c r="Y12" s="14">
        <v>0.104097660901533</v>
      </c>
      <c r="Z12" s="14">
        <v>3.4237798256112902E-2</v>
      </c>
      <c r="AA12" s="14">
        <v>8.4041209072283699E-2</v>
      </c>
      <c r="AB12" s="14">
        <v>8.5009651453767002E-2</v>
      </c>
      <c r="AC12" s="14">
        <v>3.1625027676584899E-2</v>
      </c>
      <c r="AD12" s="14">
        <v>9.1923868622871996E-2</v>
      </c>
      <c r="AE12" s="14"/>
      <c r="AF12" s="14">
        <v>3.0019486505987899E-2</v>
      </c>
      <c r="AG12" s="14">
        <v>5.2990896840637798E-2</v>
      </c>
      <c r="AH12" s="14">
        <v>5.6999144028612399E-2</v>
      </c>
      <c r="AI12" s="14">
        <v>2.8865102772454399E-2</v>
      </c>
      <c r="AJ12" s="14">
        <v>0.47345039431151698</v>
      </c>
      <c r="AK12" s="14"/>
      <c r="AL12" s="14">
        <v>3.5191074115167899E-2</v>
      </c>
      <c r="AM12" s="14">
        <v>3.4277832040702803E-2</v>
      </c>
      <c r="AN12" s="14">
        <v>6.4255227071153401E-2</v>
      </c>
      <c r="AO12" s="14">
        <v>4.3808003739089801E-2</v>
      </c>
      <c r="AP12" s="14">
        <v>0.50240304084882204</v>
      </c>
      <c r="AQ12" s="14">
        <v>2.8640145053405099E-2</v>
      </c>
      <c r="AR12" s="14"/>
      <c r="AS12" s="14">
        <v>5.57733321572439E-2</v>
      </c>
      <c r="AT12" s="14">
        <v>0.105514550616266</v>
      </c>
      <c r="AU12" s="14">
        <v>7.7301023985643799E-2</v>
      </c>
      <c r="AV12" s="14">
        <v>5.5477562987842101E-2</v>
      </c>
      <c r="AW12" s="14">
        <v>5.3694173599258599E-2</v>
      </c>
      <c r="AX12" s="14"/>
      <c r="AY12" s="14">
        <v>0</v>
      </c>
      <c r="AZ12" s="14">
        <v>7.4799427052102699E-2</v>
      </c>
      <c r="BA12" s="14">
        <v>9.6009702737213806E-2</v>
      </c>
      <c r="BB12" s="14">
        <v>4.0710767883009397E-2</v>
      </c>
      <c r="BC12" s="14">
        <v>7.5641385234127903E-2</v>
      </c>
      <c r="BD12" s="14">
        <v>9.8972202485549901E-2</v>
      </c>
      <c r="BE12" s="14">
        <v>6.0712408433496498E-2</v>
      </c>
      <c r="BF12" s="14">
        <v>9.4908413862959895E-2</v>
      </c>
      <c r="BG12" s="14">
        <v>8.9485516248818606E-2</v>
      </c>
      <c r="BH12" s="14">
        <v>0.113622445905337</v>
      </c>
      <c r="BI12" s="14">
        <v>5.8791194638392698E-2</v>
      </c>
      <c r="BJ12" s="14">
        <v>8.1018761748093193E-2</v>
      </c>
      <c r="BK12" s="14">
        <v>2.5832035332990999E-2</v>
      </c>
      <c r="BL12" s="14">
        <v>6.5141774207123707E-2</v>
      </c>
      <c r="BM12" s="14">
        <v>1.9668116825938501E-2</v>
      </c>
      <c r="BN12" s="14">
        <v>3.8980818014036203E-2</v>
      </c>
      <c r="BO12" s="14"/>
      <c r="BP12" s="14">
        <v>8.8936023261525707E-2</v>
      </c>
      <c r="BQ12" s="14">
        <v>6.6020920777739203E-2</v>
      </c>
      <c r="BR12" s="14">
        <v>6.6584662012739396E-2</v>
      </c>
      <c r="BS12" s="14">
        <v>7.73500004466873E-2</v>
      </c>
      <c r="BT12" s="14">
        <v>5.1564037847893297E-2</v>
      </c>
      <c r="BU12" s="14">
        <v>4.0001391291203003E-2</v>
      </c>
      <c r="BV12" s="14"/>
      <c r="BW12" s="14">
        <v>5.0044323552858101E-2</v>
      </c>
      <c r="BX12" s="14">
        <v>9.8577298074456601E-2</v>
      </c>
      <c r="BY12" s="14">
        <v>6.4258398652840998E-2</v>
      </c>
      <c r="BZ12" s="14">
        <v>9.6081309470228998E-2</v>
      </c>
      <c r="CA12" s="14">
        <v>6.7614574285922102E-2</v>
      </c>
      <c r="CB12" s="14">
        <v>8.9905309401790298E-2</v>
      </c>
      <c r="CC12" s="14"/>
      <c r="CD12" s="14">
        <v>9.0153622278045104E-2</v>
      </c>
      <c r="CE12" s="14">
        <v>9.1889510768281599E-2</v>
      </c>
      <c r="CF12" s="14">
        <v>6.75712130814691E-2</v>
      </c>
      <c r="CG12" s="14">
        <v>6.4022734300485995E-2</v>
      </c>
      <c r="CH12" s="14"/>
      <c r="CI12" s="14">
        <v>8.6822179800178201E-2</v>
      </c>
      <c r="CJ12" s="14">
        <v>7.50634396436312E-2</v>
      </c>
      <c r="CK12" s="14">
        <v>6.73536810907545E-2</v>
      </c>
      <c r="CL12" s="14">
        <v>4.5001769279687402E-2</v>
      </c>
      <c r="CM12" s="14"/>
      <c r="CN12" s="14">
        <v>7.4042909615674501E-2</v>
      </c>
      <c r="CO12" s="14">
        <v>6.8955644092334706E-2</v>
      </c>
      <c r="CP12" s="14"/>
      <c r="CQ12" s="14">
        <v>8.5191923099435102E-2</v>
      </c>
      <c r="CR12" s="14">
        <v>6.9607965633112098E-2</v>
      </c>
    </row>
    <row r="13" spans="2:96" x14ac:dyDescent="0.3">
      <c r="B13" s="15" t="s">
        <v>45</v>
      </c>
      <c r="C13" s="14">
        <v>0.138633376208989</v>
      </c>
      <c r="D13" s="14">
        <v>0.17106063805725599</v>
      </c>
      <c r="E13" s="14">
        <v>0.10732429979373199</v>
      </c>
      <c r="F13" s="14"/>
      <c r="G13" s="14">
        <v>9.3718604032254599E-2</v>
      </c>
      <c r="H13" s="14">
        <v>0.118023340908468</v>
      </c>
      <c r="I13" s="14">
        <v>0.137451042602768</v>
      </c>
      <c r="J13" s="14">
        <v>0.16804465201954899</v>
      </c>
      <c r="K13" s="14">
        <v>0.20165216650014101</v>
      </c>
      <c r="L13" s="14">
        <v>0.119899400195775</v>
      </c>
      <c r="M13" s="14"/>
      <c r="N13" s="14">
        <v>8.3687452319858899E-2</v>
      </c>
      <c r="O13" s="14">
        <v>9.7251952987023799E-2</v>
      </c>
      <c r="P13" s="14">
        <v>0.22070030949746799</v>
      </c>
      <c r="Q13" s="14">
        <v>0.17035797580998199</v>
      </c>
      <c r="R13" s="14"/>
      <c r="S13" s="14">
        <v>0.10160287313937</v>
      </c>
      <c r="T13" s="14">
        <v>0.15674630022964001</v>
      </c>
      <c r="U13" s="14">
        <v>0.13029322868666501</v>
      </c>
      <c r="V13" s="14">
        <v>0.18103716019674501</v>
      </c>
      <c r="W13" s="14">
        <v>0.16342054184607399</v>
      </c>
      <c r="X13" s="14">
        <v>0.17040357638819201</v>
      </c>
      <c r="Y13" s="14">
        <v>0.11508734042112601</v>
      </c>
      <c r="Z13" s="14">
        <v>0.152055806389785</v>
      </c>
      <c r="AA13" s="14">
        <v>0.152876613375729</v>
      </c>
      <c r="AB13" s="14">
        <v>0.106858438585099</v>
      </c>
      <c r="AC13" s="14">
        <v>0.15251447204054699</v>
      </c>
      <c r="AD13" s="14">
        <v>3.9766604543907E-2</v>
      </c>
      <c r="AE13" s="14"/>
      <c r="AF13" s="14">
        <v>0.10642926232593899</v>
      </c>
      <c r="AG13" s="14">
        <v>5.82056826274856E-2</v>
      </c>
      <c r="AH13" s="14">
        <v>3.07813299234896E-2</v>
      </c>
      <c r="AI13" s="14">
        <v>0.59967504934607696</v>
      </c>
      <c r="AJ13" s="14">
        <v>4.7955238362152298E-2</v>
      </c>
      <c r="AK13" s="14"/>
      <c r="AL13" s="14">
        <v>1.4502682223100199E-2</v>
      </c>
      <c r="AM13" s="14">
        <v>1.7403072872230599E-2</v>
      </c>
      <c r="AN13" s="14">
        <v>1.85439497365842E-2</v>
      </c>
      <c r="AO13" s="14">
        <v>0.56930999035395602</v>
      </c>
      <c r="AP13" s="14">
        <v>4.9447193613698502E-2</v>
      </c>
      <c r="AQ13" s="14">
        <v>2.6510026129018899E-2</v>
      </c>
      <c r="AR13" s="14"/>
      <c r="AS13" s="14">
        <v>0.18876407458107999</v>
      </c>
      <c r="AT13" s="14">
        <v>0.15686898832153001</v>
      </c>
      <c r="AU13" s="14">
        <v>8.6648917090698899E-2</v>
      </c>
      <c r="AV13" s="14">
        <v>9.9311262194469396E-2</v>
      </c>
      <c r="AW13" s="14">
        <v>5.2793140331703001E-2</v>
      </c>
      <c r="AX13" s="14"/>
      <c r="AY13" s="14">
        <v>0.13651518056999101</v>
      </c>
      <c r="AZ13" s="14">
        <v>0.155192087714244</v>
      </c>
      <c r="BA13" s="14">
        <v>0.16596334836007401</v>
      </c>
      <c r="BB13" s="14">
        <v>0.134453512350001</v>
      </c>
      <c r="BC13" s="14">
        <v>0.192510474069361</v>
      </c>
      <c r="BD13" s="14">
        <v>9.8879566011129197E-2</v>
      </c>
      <c r="BE13" s="14">
        <v>0.13095168887193601</v>
      </c>
      <c r="BF13" s="14">
        <v>0.17036762309402301</v>
      </c>
      <c r="BG13" s="14">
        <v>0.18488333978226901</v>
      </c>
      <c r="BH13" s="14">
        <v>0.123771141869566</v>
      </c>
      <c r="BI13" s="14">
        <v>0.15497933061291999</v>
      </c>
      <c r="BJ13" s="14">
        <v>0.15095071550804501</v>
      </c>
      <c r="BK13" s="14">
        <v>7.6518758858764205E-2</v>
      </c>
      <c r="BL13" s="14">
        <v>0.14247698156100899</v>
      </c>
      <c r="BM13" s="14">
        <v>0.175832623438681</v>
      </c>
      <c r="BN13" s="14">
        <v>6.4224396678050799E-2</v>
      </c>
      <c r="BO13" s="14"/>
      <c r="BP13" s="14">
        <v>0.100290523814351</v>
      </c>
      <c r="BQ13" s="14">
        <v>0.13761286097382699</v>
      </c>
      <c r="BR13" s="14">
        <v>0.17291242499369799</v>
      </c>
      <c r="BS13" s="14">
        <v>0.149895409929797</v>
      </c>
      <c r="BT13" s="14">
        <v>0.15566286375212199</v>
      </c>
      <c r="BU13" s="14">
        <v>0.159767187223706</v>
      </c>
      <c r="BV13" s="14"/>
      <c r="BW13" s="14">
        <v>0.12596080770531801</v>
      </c>
      <c r="BX13" s="14">
        <v>0.14603647806203501</v>
      </c>
      <c r="BY13" s="14">
        <v>0.20802899688122001</v>
      </c>
      <c r="BZ13" s="14">
        <v>0.14532884358759099</v>
      </c>
      <c r="CA13" s="14">
        <v>0.13264077292519399</v>
      </c>
      <c r="CB13" s="14">
        <v>0.11139402298711699</v>
      </c>
      <c r="CC13" s="14"/>
      <c r="CD13" s="14">
        <v>0.117136462521283</v>
      </c>
      <c r="CE13" s="14">
        <v>0.14468241961516001</v>
      </c>
      <c r="CF13" s="14">
        <v>0.17868727997303399</v>
      </c>
      <c r="CG13" s="14">
        <v>0.128044914101105</v>
      </c>
      <c r="CH13" s="14"/>
      <c r="CI13" s="14">
        <v>0.12416529566272</v>
      </c>
      <c r="CJ13" s="14">
        <v>0.12604842005226299</v>
      </c>
      <c r="CK13" s="14">
        <v>0.15374445831536299</v>
      </c>
      <c r="CL13" s="14">
        <v>8.7038670757756606E-2</v>
      </c>
      <c r="CM13" s="14"/>
      <c r="CN13" s="14">
        <v>0.130393661450902</v>
      </c>
      <c r="CO13" s="14">
        <v>0.14115613311876199</v>
      </c>
      <c r="CP13" s="14"/>
      <c r="CQ13" s="14">
        <v>0.154681398499393</v>
      </c>
      <c r="CR13" s="14">
        <v>0.13483591256317001</v>
      </c>
    </row>
    <row r="14" spans="2:96" x14ac:dyDescent="0.3">
      <c r="B14" s="15" t="s">
        <v>216</v>
      </c>
      <c r="C14" s="14">
        <v>2.4085612960993701E-2</v>
      </c>
      <c r="D14" s="14">
        <v>2.7488507469351199E-2</v>
      </c>
      <c r="E14" s="14">
        <v>2.08283224473612E-2</v>
      </c>
      <c r="F14" s="14"/>
      <c r="G14" s="14">
        <v>2.4704390650097899E-2</v>
      </c>
      <c r="H14" s="14">
        <v>1.82518195459427E-2</v>
      </c>
      <c r="I14" s="14">
        <v>3.1256749347477401E-2</v>
      </c>
      <c r="J14" s="14">
        <v>2.9701673158208802E-2</v>
      </c>
      <c r="K14" s="14">
        <v>2.5161022430103E-2</v>
      </c>
      <c r="L14" s="14">
        <v>1.7314044451184299E-2</v>
      </c>
      <c r="M14" s="14"/>
      <c r="N14" s="14">
        <v>2.1542097723688002E-2</v>
      </c>
      <c r="O14" s="14">
        <v>3.8203794945172599E-2</v>
      </c>
      <c r="P14" s="14">
        <v>2.7159758092904499E-2</v>
      </c>
      <c r="Q14" s="14">
        <v>9.7614787064489502E-3</v>
      </c>
      <c r="R14" s="14"/>
      <c r="S14" s="14">
        <v>3.6240472468468299E-3</v>
      </c>
      <c r="T14" s="14">
        <v>1.51307072166875E-2</v>
      </c>
      <c r="U14" s="14">
        <v>9.5619727154160495E-3</v>
      </c>
      <c r="V14" s="14">
        <v>5.6860595370749403E-3</v>
      </c>
      <c r="W14" s="14">
        <v>3.7717797754956699E-2</v>
      </c>
      <c r="X14" s="14">
        <v>5.6862455058232699E-3</v>
      </c>
      <c r="Y14" s="14">
        <v>3.3800621692888701E-2</v>
      </c>
      <c r="Z14" s="14">
        <v>0</v>
      </c>
      <c r="AA14" s="14">
        <v>4.7724783292327697E-3</v>
      </c>
      <c r="AB14" s="14">
        <v>0.10128987332088001</v>
      </c>
      <c r="AC14" s="14">
        <v>4.5307327511085099E-2</v>
      </c>
      <c r="AD14" s="14">
        <v>8.5740958616930596E-2</v>
      </c>
      <c r="AE14" s="14"/>
      <c r="AF14" s="14">
        <v>5.3036629127799001E-3</v>
      </c>
      <c r="AG14" s="14">
        <v>4.4824593357180699E-3</v>
      </c>
      <c r="AH14" s="14">
        <v>1.16802580255561E-2</v>
      </c>
      <c r="AI14" s="14">
        <v>1.9781895923686801E-2</v>
      </c>
      <c r="AJ14" s="14">
        <v>3.0777452884846099E-2</v>
      </c>
      <c r="AK14" s="14"/>
      <c r="AL14" s="14">
        <v>4.3862004618141302E-3</v>
      </c>
      <c r="AM14" s="14">
        <v>1.0990568912126301E-2</v>
      </c>
      <c r="AN14" s="14">
        <v>1.5290429360240001E-2</v>
      </c>
      <c r="AO14" s="14">
        <v>1.2512781611759E-2</v>
      </c>
      <c r="AP14" s="14">
        <v>3.2657068207999698E-2</v>
      </c>
      <c r="AQ14" s="14">
        <v>1.1650115200945299E-2</v>
      </c>
      <c r="AR14" s="14"/>
      <c r="AS14" s="14">
        <v>1.80678414499446E-2</v>
      </c>
      <c r="AT14" s="14">
        <v>3.5129248545737499E-2</v>
      </c>
      <c r="AU14" s="14">
        <v>2.2317200738071599E-2</v>
      </c>
      <c r="AV14" s="14">
        <v>1.7925542473945101E-2</v>
      </c>
      <c r="AW14" s="14">
        <v>2.5367572812828799E-2</v>
      </c>
      <c r="AX14" s="14"/>
      <c r="AY14" s="14">
        <v>0</v>
      </c>
      <c r="AZ14" s="14">
        <v>2.51847002348588E-2</v>
      </c>
      <c r="BA14" s="14">
        <v>1.3855518334745499E-2</v>
      </c>
      <c r="BB14" s="14">
        <v>2.0796827394184699E-2</v>
      </c>
      <c r="BC14" s="14">
        <v>1.68389414942666E-2</v>
      </c>
      <c r="BD14" s="14">
        <v>2.4526844881898598E-2</v>
      </c>
      <c r="BE14" s="14">
        <v>4.4588798003835903E-2</v>
      </c>
      <c r="BF14" s="14">
        <v>4.24308003563586E-2</v>
      </c>
      <c r="BG14" s="14">
        <v>1.5422451892307501E-2</v>
      </c>
      <c r="BH14" s="14">
        <v>7.9349316070071001E-3</v>
      </c>
      <c r="BI14" s="14">
        <v>1.186202414239E-2</v>
      </c>
      <c r="BJ14" s="14">
        <v>1.50836271594169E-2</v>
      </c>
      <c r="BK14" s="14">
        <v>1.76880356401929E-2</v>
      </c>
      <c r="BL14" s="14">
        <v>7.1478723521273199E-2</v>
      </c>
      <c r="BM14" s="14">
        <v>2.5029596058541801E-2</v>
      </c>
      <c r="BN14" s="14">
        <v>1.8691558807842901E-2</v>
      </c>
      <c r="BO14" s="14"/>
      <c r="BP14" s="14">
        <v>1.8041288616645602E-2</v>
      </c>
      <c r="BQ14" s="14">
        <v>2.0774762682891499E-2</v>
      </c>
      <c r="BR14" s="14">
        <v>1.7672420909449899E-2</v>
      </c>
      <c r="BS14" s="14">
        <v>3.2120686899761199E-2</v>
      </c>
      <c r="BT14" s="14">
        <v>2.8933519910829299E-2</v>
      </c>
      <c r="BU14" s="14">
        <v>5.1089840964933797E-2</v>
      </c>
      <c r="BV14" s="14"/>
      <c r="BW14" s="14">
        <v>1.7357861581437199E-2</v>
      </c>
      <c r="BX14" s="14">
        <v>2.7684174758663398E-2</v>
      </c>
      <c r="BY14" s="14">
        <v>3.4310658037538598E-2</v>
      </c>
      <c r="BZ14" s="14">
        <v>4.5720769775316597E-2</v>
      </c>
      <c r="CA14" s="14">
        <v>1.8961837863822401E-2</v>
      </c>
      <c r="CB14" s="14">
        <v>1.12599249969947E-2</v>
      </c>
      <c r="CC14" s="14"/>
      <c r="CD14" s="14">
        <v>2.7733960638415499E-2</v>
      </c>
      <c r="CE14" s="14">
        <v>1.8201310858628101E-2</v>
      </c>
      <c r="CF14" s="14">
        <v>2.7360777416359599E-2</v>
      </c>
      <c r="CG14" s="14">
        <v>2.5156973479731198E-2</v>
      </c>
      <c r="CH14" s="14"/>
      <c r="CI14" s="14">
        <v>2.32834750029026E-2</v>
      </c>
      <c r="CJ14" s="14">
        <v>2.5584103976052701E-2</v>
      </c>
      <c r="CK14" s="14">
        <v>2.4231798022630001E-2</v>
      </c>
      <c r="CL14" s="14">
        <v>2.02677940502787E-2</v>
      </c>
      <c r="CM14" s="14"/>
      <c r="CN14" s="14">
        <v>3.7449071848981899E-2</v>
      </c>
      <c r="CO14" s="14">
        <v>2.2661465021157502E-2</v>
      </c>
      <c r="CP14" s="14"/>
      <c r="CQ14" s="14">
        <v>1.6852789808648901E-2</v>
      </c>
      <c r="CR14" s="14">
        <v>2.4897377471990698E-2</v>
      </c>
    </row>
    <row r="15" spans="2:96" x14ac:dyDescent="0.3">
      <c r="B15" s="15" t="s">
        <v>217</v>
      </c>
      <c r="C15" s="14">
        <v>0.166568020939169</v>
      </c>
      <c r="D15" s="14">
        <v>0.158486211802633</v>
      </c>
      <c r="E15" s="14">
        <v>0.17496712007228199</v>
      </c>
      <c r="F15" s="14"/>
      <c r="G15" s="14">
        <v>8.2561171012102599E-2</v>
      </c>
      <c r="H15" s="14">
        <v>0.10586437150185</v>
      </c>
      <c r="I15" s="14">
        <v>0.16722970862605599</v>
      </c>
      <c r="J15" s="14">
        <v>0.161375533678941</v>
      </c>
      <c r="K15" s="14">
        <v>0.22354738152447101</v>
      </c>
      <c r="L15" s="14">
        <v>0.23698012069610699</v>
      </c>
      <c r="M15" s="14"/>
      <c r="N15" s="14">
        <v>0.15042039219130901</v>
      </c>
      <c r="O15" s="14">
        <v>0.16542263427001699</v>
      </c>
      <c r="P15" s="14">
        <v>0.155332031254626</v>
      </c>
      <c r="Q15" s="14">
        <v>0.19522443202349499</v>
      </c>
      <c r="R15" s="14"/>
      <c r="S15" s="14">
        <v>0.122936329894338</v>
      </c>
      <c r="T15" s="14">
        <v>0.15749101321015799</v>
      </c>
      <c r="U15" s="14">
        <v>0.166254918259433</v>
      </c>
      <c r="V15" s="14">
        <v>0.16547950992169699</v>
      </c>
      <c r="W15" s="14">
        <v>0.12614803902482499</v>
      </c>
      <c r="X15" s="14">
        <v>0.17023909849520999</v>
      </c>
      <c r="Y15" s="14">
        <v>0.145009877955394</v>
      </c>
      <c r="Z15" s="14">
        <v>0.20821038702556299</v>
      </c>
      <c r="AA15" s="14">
        <v>0.14801464197929801</v>
      </c>
      <c r="AB15" s="14">
        <v>0.20838389329926199</v>
      </c>
      <c r="AC15" s="14">
        <v>0.25896799654180602</v>
      </c>
      <c r="AD15" s="14">
        <v>0.28821570758010501</v>
      </c>
      <c r="AE15" s="14"/>
      <c r="AF15" s="14">
        <v>0.12318596837689</v>
      </c>
      <c r="AG15" s="14">
        <v>0.143678704377629</v>
      </c>
      <c r="AH15" s="14">
        <v>0.15757220679975301</v>
      </c>
      <c r="AI15" s="14">
        <v>0.128524383110659</v>
      </c>
      <c r="AJ15" s="14">
        <v>0.134616625654949</v>
      </c>
      <c r="AK15" s="14"/>
      <c r="AL15" s="14">
        <v>8.4875866266027403E-2</v>
      </c>
      <c r="AM15" s="14">
        <v>0.131766111157747</v>
      </c>
      <c r="AN15" s="14">
        <v>0.13819441388524301</v>
      </c>
      <c r="AO15" s="14">
        <v>0.14136062370379199</v>
      </c>
      <c r="AP15" s="14">
        <v>0.12551454795341499</v>
      </c>
      <c r="AQ15" s="14">
        <v>0.31295769924241001</v>
      </c>
      <c r="AR15" s="14"/>
      <c r="AS15" s="14">
        <v>0.187555536797608</v>
      </c>
      <c r="AT15" s="14">
        <v>0.16229404334148301</v>
      </c>
      <c r="AU15" s="14">
        <v>0.16753951962646599</v>
      </c>
      <c r="AV15" s="14">
        <v>0.101496859649281</v>
      </c>
      <c r="AW15" s="14">
        <v>7.1383723825709497E-2</v>
      </c>
      <c r="AX15" s="14"/>
      <c r="AY15" s="14">
        <v>6.9370459520003397E-2</v>
      </c>
      <c r="AZ15" s="14">
        <v>0.182734577527429</v>
      </c>
      <c r="BA15" s="14">
        <v>0.240657362645018</v>
      </c>
      <c r="BB15" s="14">
        <v>0.17402148427099901</v>
      </c>
      <c r="BC15" s="14">
        <v>0.15574529101280599</v>
      </c>
      <c r="BD15" s="14">
        <v>0.23753879452224</v>
      </c>
      <c r="BE15" s="14">
        <v>0.14353032345907801</v>
      </c>
      <c r="BF15" s="14">
        <v>0.14634784233784401</v>
      </c>
      <c r="BG15" s="14">
        <v>0.12042860993773601</v>
      </c>
      <c r="BH15" s="14">
        <v>0.14711793917866101</v>
      </c>
      <c r="BI15" s="14">
        <v>0.20816694822944601</v>
      </c>
      <c r="BJ15" s="14">
        <v>0.14163664750101701</v>
      </c>
      <c r="BK15" s="14">
        <v>0.17930609723858301</v>
      </c>
      <c r="BL15" s="14">
        <v>7.8933860142749807E-2</v>
      </c>
      <c r="BM15" s="14">
        <v>0.13746256829398301</v>
      </c>
      <c r="BN15" s="14">
        <v>8.6581294851850801E-2</v>
      </c>
      <c r="BO15" s="14"/>
      <c r="BP15" s="14">
        <v>0.11892169580775901</v>
      </c>
      <c r="BQ15" s="14">
        <v>0.17403732496461599</v>
      </c>
      <c r="BR15" s="14">
        <v>0.17289036117786699</v>
      </c>
      <c r="BS15" s="14">
        <v>0.179862038916212</v>
      </c>
      <c r="BT15" s="14">
        <v>0.19972340350190501</v>
      </c>
      <c r="BU15" s="14">
        <v>0.22266513732658899</v>
      </c>
      <c r="BV15" s="14"/>
      <c r="BW15" s="14">
        <v>0.20443848973013001</v>
      </c>
      <c r="BX15" s="14">
        <v>0.13118270784057401</v>
      </c>
      <c r="BY15" s="14">
        <v>0.169112170475235</v>
      </c>
      <c r="BZ15" s="14">
        <v>0.14797796888196399</v>
      </c>
      <c r="CA15" s="14">
        <v>0.15648026614716601</v>
      </c>
      <c r="CB15" s="14">
        <v>0.114121748249851</v>
      </c>
      <c r="CC15" s="14"/>
      <c r="CD15" s="14">
        <v>0.12884358246097299</v>
      </c>
      <c r="CE15" s="14">
        <v>0.13314073284299099</v>
      </c>
      <c r="CF15" s="14">
        <v>0.197444852559644</v>
      </c>
      <c r="CG15" s="14">
        <v>0.179247963761376</v>
      </c>
      <c r="CH15" s="14"/>
      <c r="CI15" s="14">
        <v>0.15585755361262801</v>
      </c>
      <c r="CJ15" s="14">
        <v>0.13641117589920401</v>
      </c>
      <c r="CK15" s="14">
        <v>0.17737792961431001</v>
      </c>
      <c r="CL15" s="14">
        <v>0.19748646365561401</v>
      </c>
      <c r="CM15" s="14"/>
      <c r="CN15" s="14">
        <v>9.8882015907937298E-2</v>
      </c>
      <c r="CO15" s="14">
        <v>0.17496410657490499</v>
      </c>
      <c r="CP15" s="14"/>
      <c r="CQ15" s="14">
        <v>0.101003714263324</v>
      </c>
      <c r="CR15" s="14">
        <v>0.17649306932949399</v>
      </c>
    </row>
    <row r="16" spans="2:96" x14ac:dyDescent="0.3">
      <c r="B16" s="15" t="s">
        <v>92</v>
      </c>
      <c r="C16" s="20">
        <v>0.16061209228210099</v>
      </c>
      <c r="D16" s="20">
        <v>0.11098148419642</v>
      </c>
      <c r="E16" s="20">
        <v>0.20963598668224601</v>
      </c>
      <c r="F16" s="20"/>
      <c r="G16" s="20">
        <v>0.16792134714158399</v>
      </c>
      <c r="H16" s="20">
        <v>9.7661925456457799E-2</v>
      </c>
      <c r="I16" s="20">
        <v>0.12515186065165701</v>
      </c>
      <c r="J16" s="20">
        <v>0.19046342649908499</v>
      </c>
      <c r="K16" s="20">
        <v>0.16798345698728601</v>
      </c>
      <c r="L16" s="20">
        <v>0.20673583758529099</v>
      </c>
      <c r="M16" s="20"/>
      <c r="N16" s="20">
        <v>0.143977648510833</v>
      </c>
      <c r="O16" s="20">
        <v>0.16176823537923499</v>
      </c>
      <c r="P16" s="20">
        <v>0.15591080506143901</v>
      </c>
      <c r="Q16" s="20">
        <v>0.175107888241504</v>
      </c>
      <c r="R16" s="20"/>
      <c r="S16" s="20">
        <v>0.183491787141315</v>
      </c>
      <c r="T16" s="20">
        <v>0.16426269933072099</v>
      </c>
      <c r="U16" s="20">
        <v>0.17703509918515001</v>
      </c>
      <c r="V16" s="20">
        <v>0.18554843982684299</v>
      </c>
      <c r="W16" s="20">
        <v>0.16938627018038799</v>
      </c>
      <c r="X16" s="20">
        <v>0.142382318720188</v>
      </c>
      <c r="Y16" s="20">
        <v>0.14610231881977001</v>
      </c>
      <c r="Z16" s="20">
        <v>0.144042483033894</v>
      </c>
      <c r="AA16" s="20">
        <v>0.12532653395531301</v>
      </c>
      <c r="AB16" s="20">
        <v>0.15224430271615499</v>
      </c>
      <c r="AC16" s="20">
        <v>0.18181875679311599</v>
      </c>
      <c r="AD16" s="20">
        <v>0.13274610970942199</v>
      </c>
      <c r="AE16" s="20"/>
      <c r="AF16" s="20">
        <v>0.12194306054302299</v>
      </c>
      <c r="AG16" s="20">
        <v>0.13316082441677801</v>
      </c>
      <c r="AH16" s="20">
        <v>0.131448510692975</v>
      </c>
      <c r="AI16" s="20">
        <v>0.13665637509194201</v>
      </c>
      <c r="AJ16" s="20">
        <v>0.14401327973594699</v>
      </c>
      <c r="AK16" s="20"/>
      <c r="AL16" s="20">
        <v>9.4780156369870694E-2</v>
      </c>
      <c r="AM16" s="20">
        <v>0.113559534638355</v>
      </c>
      <c r="AN16" s="20">
        <v>0.106634728606937</v>
      </c>
      <c r="AO16" s="20">
        <v>0.144326384780326</v>
      </c>
      <c r="AP16" s="20">
        <v>0.108240909182406</v>
      </c>
      <c r="AQ16" s="20">
        <v>0.47726569263882801</v>
      </c>
      <c r="AR16" s="20"/>
      <c r="AS16" s="20">
        <v>0.19517763351731901</v>
      </c>
      <c r="AT16" s="20">
        <v>0.165464815617407</v>
      </c>
      <c r="AU16" s="20">
        <v>0.14318929625684501</v>
      </c>
      <c r="AV16" s="20">
        <v>0.107185502366337</v>
      </c>
      <c r="AW16" s="20">
        <v>5.0050318169306302E-2</v>
      </c>
      <c r="AX16" s="20"/>
      <c r="AY16" s="20">
        <v>0.41311420516101199</v>
      </c>
      <c r="AZ16" s="20">
        <v>0.18114924763968199</v>
      </c>
      <c r="BA16" s="20">
        <v>0.153947334887685</v>
      </c>
      <c r="BB16" s="20">
        <v>0.22280382138403201</v>
      </c>
      <c r="BC16" s="20">
        <v>0.138215477217076</v>
      </c>
      <c r="BD16" s="20">
        <v>0.175812961496048</v>
      </c>
      <c r="BE16" s="20">
        <v>0.14852389383943199</v>
      </c>
      <c r="BF16" s="20">
        <v>0.13747033728094299</v>
      </c>
      <c r="BG16" s="20">
        <v>0.126644074607841</v>
      </c>
      <c r="BH16" s="20">
        <v>0.16286801084185601</v>
      </c>
      <c r="BI16" s="20">
        <v>0.13223571453307501</v>
      </c>
      <c r="BJ16" s="20">
        <v>0.150017494864297</v>
      </c>
      <c r="BK16" s="20">
        <v>0.10997059694674199</v>
      </c>
      <c r="BL16" s="20">
        <v>8.0985438699682999E-2</v>
      </c>
      <c r="BM16" s="20">
        <v>0.10002761394357999</v>
      </c>
      <c r="BN16" s="20">
        <v>0.10550372548524101</v>
      </c>
      <c r="BO16" s="20"/>
      <c r="BP16" s="20">
        <v>0.100863143649745</v>
      </c>
      <c r="BQ16" s="20">
        <v>0.17862936631766699</v>
      </c>
      <c r="BR16" s="20">
        <v>0.19433073691331501</v>
      </c>
      <c r="BS16" s="20">
        <v>0.17569305909125499</v>
      </c>
      <c r="BT16" s="20">
        <v>0.19639872331606101</v>
      </c>
      <c r="BU16" s="20">
        <v>0.124100029628359</v>
      </c>
      <c r="BV16" s="20"/>
      <c r="BW16" s="20">
        <v>0.16248908093174599</v>
      </c>
      <c r="BX16" s="20">
        <v>0.133055831274457</v>
      </c>
      <c r="BY16" s="20">
        <v>0.18401810427464599</v>
      </c>
      <c r="BZ16" s="20">
        <v>0.181312888105083</v>
      </c>
      <c r="CA16" s="20">
        <v>0.15802463927256699</v>
      </c>
      <c r="CB16" s="20">
        <v>0.20436412269031501</v>
      </c>
      <c r="CC16" s="20"/>
      <c r="CD16" s="20">
        <v>0.13140685717203399</v>
      </c>
      <c r="CE16" s="20">
        <v>9.0873787732475897E-2</v>
      </c>
      <c r="CF16" s="20">
        <v>0.21103641870902801</v>
      </c>
      <c r="CG16" s="20">
        <v>0.139500810680068</v>
      </c>
      <c r="CH16" s="20"/>
      <c r="CI16" s="20">
        <v>0.15566152696279201</v>
      </c>
      <c r="CJ16" s="20">
        <v>0.13199189179419901</v>
      </c>
      <c r="CK16" s="20">
        <v>0.156133461960758</v>
      </c>
      <c r="CL16" s="20">
        <v>0.30326108638146698</v>
      </c>
      <c r="CM16" s="20"/>
      <c r="CN16" s="20">
        <v>7.2564278244689501E-2</v>
      </c>
      <c r="CO16" s="20">
        <v>0.17232565603948999</v>
      </c>
      <c r="CP16" s="20"/>
      <c r="CQ16" s="20">
        <v>9.7226142658275103E-2</v>
      </c>
      <c r="CR16" s="20">
        <v>0.160260168899274</v>
      </c>
    </row>
    <row r="17" spans="2:2" x14ac:dyDescent="0.3">
      <c r="B17" s="16"/>
    </row>
    <row r="18" spans="2:2" x14ac:dyDescent="0.3">
      <c r="B18" t="s">
        <v>116</v>
      </c>
    </row>
    <row r="19" spans="2:2" x14ac:dyDescent="0.3">
      <c r="B19" t="s">
        <v>117</v>
      </c>
    </row>
    <row r="21" spans="2:2" x14ac:dyDescent="0.3">
      <c r="B21"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E22"/>
  <sheetViews>
    <sheetView showGridLines="0" workbookViewId="0">
      <pane xSplit="2" topLeftCell="C1" activePane="topRight" state="frozen"/>
      <selection activeCell="B16" sqref="B16"/>
      <selection pane="topRight" activeCell="B15" sqref="B15"/>
    </sheetView>
  </sheetViews>
  <sheetFormatPr defaultColWidth="11.5546875" defaultRowHeight="14.4" x14ac:dyDescent="0.3"/>
  <cols>
    <col min="2" max="2" width="25.6640625" customWidth="1"/>
    <col min="3" max="5" width="20.6640625" customWidth="1"/>
  </cols>
  <sheetData>
    <row r="2" spans="2:5" ht="40.049999999999997" customHeight="1" x14ac:dyDescent="0.3">
      <c r="D2" s="29" t="s">
        <v>238</v>
      </c>
      <c r="E2" s="26"/>
    </row>
    <row r="6" spans="2:5" ht="49.95" customHeight="1" x14ac:dyDescent="0.3">
      <c r="B6" s="17" t="s">
        <v>14</v>
      </c>
      <c r="C6" s="17" t="s">
        <v>228</v>
      </c>
      <c r="D6" s="17" t="s">
        <v>229</v>
      </c>
    </row>
    <row r="7" spans="2:5" x14ac:dyDescent="0.3">
      <c r="B7" s="15" t="s">
        <v>230</v>
      </c>
      <c r="C7" s="14">
        <v>0.41299717293784499</v>
      </c>
      <c r="D7" s="14">
        <v>0.32976296438471198</v>
      </c>
    </row>
    <row r="8" spans="2:5" x14ac:dyDescent="0.3">
      <c r="B8" s="15" t="s">
        <v>231</v>
      </c>
      <c r="C8" s="14">
        <v>0.30806306355372098</v>
      </c>
      <c r="D8" s="14">
        <v>0.34903211440174597</v>
      </c>
    </row>
    <row r="9" spans="2:5" x14ac:dyDescent="0.3">
      <c r="B9" s="15" t="s">
        <v>232</v>
      </c>
      <c r="C9" s="14">
        <v>0.13340270151749101</v>
      </c>
      <c r="D9" s="14">
        <v>0.151882550762764</v>
      </c>
    </row>
    <row r="10" spans="2:5" x14ac:dyDescent="0.3">
      <c r="B10" s="15" t="s">
        <v>233</v>
      </c>
      <c r="C10" s="14">
        <v>7.8767728606853896E-2</v>
      </c>
      <c r="D10" s="14">
        <v>0.100918639051472</v>
      </c>
    </row>
    <row r="11" spans="2:5" x14ac:dyDescent="0.3">
      <c r="B11" s="15" t="s">
        <v>234</v>
      </c>
      <c r="C11" s="14">
        <v>4.0355126506221202E-2</v>
      </c>
      <c r="D11" s="14">
        <v>4.2092009469811002E-2</v>
      </c>
    </row>
    <row r="12" spans="2:5" x14ac:dyDescent="0.3">
      <c r="B12" s="15" t="s">
        <v>92</v>
      </c>
      <c r="C12" s="14">
        <v>2.64142068778681E-2</v>
      </c>
      <c r="D12" s="14">
        <v>2.6311721929495199E-2</v>
      </c>
    </row>
    <row r="13" spans="2:5" x14ac:dyDescent="0.3">
      <c r="B13" s="23" t="s">
        <v>235</v>
      </c>
      <c r="C13" s="21">
        <v>0.72106023649156603</v>
      </c>
      <c r="D13" s="21">
        <v>0.67879507878645795</v>
      </c>
    </row>
    <row r="14" spans="2:5" x14ac:dyDescent="0.3">
      <c r="B14" s="23" t="s">
        <v>236</v>
      </c>
      <c r="C14" s="21">
        <v>0.11912285511307499</v>
      </c>
      <c r="D14" s="21">
        <v>0.14301064852128301</v>
      </c>
    </row>
    <row r="15" spans="2:5" x14ac:dyDescent="0.3">
      <c r="B15" s="23" t="s">
        <v>237</v>
      </c>
      <c r="C15" s="22">
        <v>0.60193738137849095</v>
      </c>
      <c r="D15" s="22">
        <v>0.53578443026517597</v>
      </c>
    </row>
    <row r="16" spans="2:5" x14ac:dyDescent="0.3">
      <c r="B16" s="16"/>
      <c r="C16" s="16"/>
      <c r="D16" s="16"/>
    </row>
    <row r="17" spans="2:2" x14ac:dyDescent="0.3">
      <c r="B17" t="s">
        <v>116</v>
      </c>
    </row>
    <row r="18" spans="2:2" x14ac:dyDescent="0.3">
      <c r="B18" t="s">
        <v>117</v>
      </c>
    </row>
    <row r="22" spans="2:2" x14ac:dyDescent="0.3">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0.32976296438471198</v>
      </c>
      <c r="D9" s="14">
        <v>0.32305633865894701</v>
      </c>
      <c r="E9" s="14">
        <v>0.33550967526386899</v>
      </c>
      <c r="F9" s="14"/>
      <c r="G9" s="14">
        <v>0.21449236176685699</v>
      </c>
      <c r="H9" s="14">
        <v>0.25401083648973399</v>
      </c>
      <c r="I9" s="14">
        <v>0.33509197948064101</v>
      </c>
      <c r="J9" s="14">
        <v>0.36634335383915401</v>
      </c>
      <c r="K9" s="14">
        <v>0.39331320360796401</v>
      </c>
      <c r="L9" s="14">
        <v>0.39100119208696299</v>
      </c>
      <c r="M9" s="14"/>
      <c r="N9" s="14">
        <v>0.24591917174716901</v>
      </c>
      <c r="O9" s="14">
        <v>0.34323824934372299</v>
      </c>
      <c r="P9" s="14">
        <v>0.35192972542145701</v>
      </c>
      <c r="Q9" s="14">
        <v>0.382783280337749</v>
      </c>
      <c r="R9" s="14"/>
      <c r="S9" s="14">
        <v>0.26231613534179599</v>
      </c>
      <c r="T9" s="14">
        <v>0.34734524184826299</v>
      </c>
      <c r="U9" s="14">
        <v>0.31182570843753199</v>
      </c>
      <c r="V9" s="14">
        <v>0.33760375213895799</v>
      </c>
      <c r="W9" s="14">
        <v>0.34261053732683</v>
      </c>
      <c r="X9" s="14">
        <v>0.30485986824965799</v>
      </c>
      <c r="Y9" s="14">
        <v>0.35774278998109899</v>
      </c>
      <c r="Z9" s="14">
        <v>0.39351027123250198</v>
      </c>
      <c r="AA9" s="14">
        <v>0.35691802027235803</v>
      </c>
      <c r="AB9" s="14">
        <v>0.33072604349163398</v>
      </c>
      <c r="AC9" s="14">
        <v>0.39137078810700898</v>
      </c>
      <c r="AD9" s="14">
        <v>0.27325593543439902</v>
      </c>
      <c r="AE9" s="14"/>
      <c r="AF9" s="14">
        <v>0.363478066103674</v>
      </c>
      <c r="AG9" s="14">
        <v>0.22978628518889799</v>
      </c>
      <c r="AH9" s="14">
        <v>0.27862879376667199</v>
      </c>
      <c r="AI9" s="14">
        <v>0.56416784109357399</v>
      </c>
      <c r="AJ9" s="14">
        <v>0.37110390778677799</v>
      </c>
      <c r="AK9" s="14"/>
      <c r="AL9" s="14">
        <v>0.18209468569722001</v>
      </c>
      <c r="AM9" s="14">
        <v>0.33535465467590098</v>
      </c>
      <c r="AN9" s="14">
        <v>0.22835553954943899</v>
      </c>
      <c r="AO9" s="14">
        <v>0.541003784856671</v>
      </c>
      <c r="AP9" s="14">
        <v>0.35757604662477599</v>
      </c>
      <c r="AQ9" s="14">
        <v>0.27477165861550401</v>
      </c>
      <c r="AR9" s="14"/>
      <c r="AS9" s="14">
        <v>0.37966192342219302</v>
      </c>
      <c r="AT9" s="14">
        <v>0.36326486648545198</v>
      </c>
      <c r="AU9" s="14">
        <v>0.26824526823464601</v>
      </c>
      <c r="AV9" s="14">
        <v>0.24871659463474</v>
      </c>
      <c r="AW9" s="14">
        <v>0.285390865356559</v>
      </c>
      <c r="AX9" s="14"/>
      <c r="AY9" s="14">
        <v>0.47091569394319499</v>
      </c>
      <c r="AZ9" s="14">
        <v>0.30868001757829</v>
      </c>
      <c r="BA9" s="14">
        <v>0.43580454831148002</v>
      </c>
      <c r="BB9" s="14">
        <v>0.36309048806387401</v>
      </c>
      <c r="BC9" s="14">
        <v>0.329421375245882</v>
      </c>
      <c r="BD9" s="14">
        <v>0.324317312286932</v>
      </c>
      <c r="BE9" s="14">
        <v>0.32746086268577801</v>
      </c>
      <c r="BF9" s="14">
        <v>0.34533348876896602</v>
      </c>
      <c r="BG9" s="14">
        <v>0.355189279542934</v>
      </c>
      <c r="BH9" s="14">
        <v>0.28639553591510802</v>
      </c>
      <c r="BI9" s="14">
        <v>0.32919856451183899</v>
      </c>
      <c r="BJ9" s="14">
        <v>0.30508529971716097</v>
      </c>
      <c r="BK9" s="14">
        <v>0.31496691410476102</v>
      </c>
      <c r="BL9" s="14">
        <v>0.22391863428035999</v>
      </c>
      <c r="BM9" s="14">
        <v>0.25829152477668998</v>
      </c>
      <c r="BN9" s="14">
        <v>0.28131345860632301</v>
      </c>
      <c r="BO9" s="14"/>
      <c r="BP9" s="14">
        <v>0.29228280375426902</v>
      </c>
      <c r="BQ9" s="14">
        <v>0.29483821172575497</v>
      </c>
      <c r="BR9" s="14">
        <v>0.340643397649744</v>
      </c>
      <c r="BS9" s="14">
        <v>0.38048052686633899</v>
      </c>
      <c r="BT9" s="14">
        <v>0.37944804704574903</v>
      </c>
      <c r="BU9" s="14">
        <v>0.37511572638110502</v>
      </c>
      <c r="BV9" s="14"/>
      <c r="BW9" s="14">
        <v>0.35039827574516902</v>
      </c>
      <c r="BX9" s="14">
        <v>0.31963268395280497</v>
      </c>
      <c r="BY9" s="14">
        <v>0.389675318979742</v>
      </c>
      <c r="BZ9" s="14">
        <v>0.36767436102776901</v>
      </c>
      <c r="CA9" s="14">
        <v>0.276946947330865</v>
      </c>
      <c r="CB9" s="14">
        <v>0.25939984263368998</v>
      </c>
      <c r="CC9" s="14"/>
      <c r="CD9" s="14">
        <v>0.23137191179045</v>
      </c>
      <c r="CE9" s="14">
        <v>0.31507889995115601</v>
      </c>
      <c r="CF9" s="14">
        <v>0.434422330709541</v>
      </c>
      <c r="CG9" s="14">
        <v>0.34818457807674202</v>
      </c>
      <c r="CH9" s="14"/>
      <c r="CI9" s="14">
        <v>0.35480583172485702</v>
      </c>
      <c r="CJ9" s="14">
        <v>0.31614378999584097</v>
      </c>
      <c r="CK9" s="14">
        <v>0.315232072964649</v>
      </c>
      <c r="CL9" s="14">
        <v>0.43037790632911799</v>
      </c>
      <c r="CM9" s="14"/>
      <c r="CN9" s="14">
        <v>0.26624537643983398</v>
      </c>
      <c r="CO9" s="14">
        <v>0.33767958840815798</v>
      </c>
      <c r="CP9" s="14"/>
      <c r="CQ9" s="14">
        <v>0.325552543975272</v>
      </c>
      <c r="CR9" s="14">
        <v>0.32910471038208799</v>
      </c>
    </row>
    <row r="10" spans="2:96" x14ac:dyDescent="0.3">
      <c r="B10" s="15" t="s">
        <v>231</v>
      </c>
      <c r="C10" s="14">
        <v>0.34903211440174597</v>
      </c>
      <c r="D10" s="14">
        <v>0.34266046964982499</v>
      </c>
      <c r="E10" s="14">
        <v>0.35629904797256601</v>
      </c>
      <c r="F10" s="14"/>
      <c r="G10" s="14">
        <v>0.402575207201052</v>
      </c>
      <c r="H10" s="14">
        <v>0.33825484104334402</v>
      </c>
      <c r="I10" s="14">
        <v>0.32975956086115099</v>
      </c>
      <c r="J10" s="14">
        <v>0.34640360738437198</v>
      </c>
      <c r="K10" s="14">
        <v>0.32689787130995501</v>
      </c>
      <c r="L10" s="14">
        <v>0.35508132305553303</v>
      </c>
      <c r="M10" s="14"/>
      <c r="N10" s="14">
        <v>0.33624120600658403</v>
      </c>
      <c r="O10" s="14">
        <v>0.36873241711418903</v>
      </c>
      <c r="P10" s="14">
        <v>0.36415189930634501</v>
      </c>
      <c r="Q10" s="14">
        <v>0.32912792552929099</v>
      </c>
      <c r="R10" s="14"/>
      <c r="S10" s="14">
        <v>0.27071684084535802</v>
      </c>
      <c r="T10" s="14">
        <v>0.34783488272886198</v>
      </c>
      <c r="U10" s="14">
        <v>0.37145906973890502</v>
      </c>
      <c r="V10" s="14">
        <v>0.33178262022492599</v>
      </c>
      <c r="W10" s="14">
        <v>0.325268247414084</v>
      </c>
      <c r="X10" s="14">
        <v>0.42070089899594998</v>
      </c>
      <c r="Y10" s="14">
        <v>0.35546804431634299</v>
      </c>
      <c r="Z10" s="14">
        <v>0.25152580092368199</v>
      </c>
      <c r="AA10" s="14">
        <v>0.32191930925476098</v>
      </c>
      <c r="AB10" s="14">
        <v>0.45256944625881301</v>
      </c>
      <c r="AC10" s="14">
        <v>0.34110849378728603</v>
      </c>
      <c r="AD10" s="14">
        <v>0.46766224463963302</v>
      </c>
      <c r="AE10" s="14"/>
      <c r="AF10" s="14">
        <v>0.40346638886179198</v>
      </c>
      <c r="AG10" s="14">
        <v>0.32274481442824399</v>
      </c>
      <c r="AH10" s="14">
        <v>0.391412186146264</v>
      </c>
      <c r="AI10" s="14">
        <v>0.24199021516019101</v>
      </c>
      <c r="AJ10" s="14">
        <v>0.37335944120353398</v>
      </c>
      <c r="AK10" s="14"/>
      <c r="AL10" s="14">
        <v>0.28243305010531999</v>
      </c>
      <c r="AM10" s="14">
        <v>0.41506747770444602</v>
      </c>
      <c r="AN10" s="14">
        <v>0.41696299410986898</v>
      </c>
      <c r="AO10" s="14">
        <v>0.28754356619196703</v>
      </c>
      <c r="AP10" s="14">
        <v>0.395472786803096</v>
      </c>
      <c r="AQ10" s="14">
        <v>0.44098782896754801</v>
      </c>
      <c r="AR10" s="14"/>
      <c r="AS10" s="14">
        <v>0.362078134536091</v>
      </c>
      <c r="AT10" s="14">
        <v>0.36387689786037303</v>
      </c>
      <c r="AU10" s="14">
        <v>0.3510704532153</v>
      </c>
      <c r="AV10" s="14">
        <v>0.33656502724067899</v>
      </c>
      <c r="AW10" s="14">
        <v>0.121677607152403</v>
      </c>
      <c r="AX10" s="14"/>
      <c r="AY10" s="14">
        <v>0.418784172350468</v>
      </c>
      <c r="AZ10" s="14">
        <v>0.33812710566660997</v>
      </c>
      <c r="BA10" s="14">
        <v>0.27703706637292502</v>
      </c>
      <c r="BB10" s="14">
        <v>0.37008621376267797</v>
      </c>
      <c r="BC10" s="14">
        <v>0.41677744155507102</v>
      </c>
      <c r="BD10" s="14">
        <v>0.32305797907099398</v>
      </c>
      <c r="BE10" s="14">
        <v>0.37649833431600399</v>
      </c>
      <c r="BF10" s="14">
        <v>0.37305560219091599</v>
      </c>
      <c r="BG10" s="14">
        <v>0.37868090090268802</v>
      </c>
      <c r="BH10" s="14">
        <v>0.42384088374169598</v>
      </c>
      <c r="BI10" s="14">
        <v>0.31638384873548903</v>
      </c>
      <c r="BJ10" s="14">
        <v>0.35763035153056499</v>
      </c>
      <c r="BK10" s="14">
        <v>0.26231282411964302</v>
      </c>
      <c r="BL10" s="14">
        <v>0.38055587052614698</v>
      </c>
      <c r="BM10" s="14">
        <v>0.338079613604093</v>
      </c>
      <c r="BN10" s="14">
        <v>0.24489444558576201</v>
      </c>
      <c r="BO10" s="14"/>
      <c r="BP10" s="14">
        <v>0.26880199100656899</v>
      </c>
      <c r="BQ10" s="14">
        <v>0.40320771505958702</v>
      </c>
      <c r="BR10" s="14">
        <v>0.37211696028334801</v>
      </c>
      <c r="BS10" s="14">
        <v>0.33731772928626702</v>
      </c>
      <c r="BT10" s="14">
        <v>0.37769026150575602</v>
      </c>
      <c r="BU10" s="14">
        <v>0.35635676037497499</v>
      </c>
      <c r="BV10" s="14"/>
      <c r="BW10" s="14">
        <v>0.33622349733306001</v>
      </c>
      <c r="BX10" s="14">
        <v>0.38235435734138901</v>
      </c>
      <c r="BY10" s="14">
        <v>0.32582335383707001</v>
      </c>
      <c r="BZ10" s="14">
        <v>0.31753558630624001</v>
      </c>
      <c r="CA10" s="14">
        <v>0.361768096683733</v>
      </c>
      <c r="CB10" s="14">
        <v>0.34158344491592502</v>
      </c>
      <c r="CC10" s="14"/>
      <c r="CD10" s="14">
        <v>0.39752326030588903</v>
      </c>
      <c r="CE10" s="14">
        <v>0.36356802615892903</v>
      </c>
      <c r="CF10" s="14">
        <v>0.27894024021814801</v>
      </c>
      <c r="CG10" s="14">
        <v>0.357684602187957</v>
      </c>
      <c r="CH10" s="14"/>
      <c r="CI10" s="14">
        <v>0.35738919695279903</v>
      </c>
      <c r="CJ10" s="14">
        <v>0.314845417113646</v>
      </c>
      <c r="CK10" s="14">
        <v>0.37084279191548303</v>
      </c>
      <c r="CL10" s="14">
        <v>0.245654122740773</v>
      </c>
      <c r="CM10" s="14"/>
      <c r="CN10" s="14">
        <v>0.37125337849490098</v>
      </c>
      <c r="CO10" s="14">
        <v>0.34791007347490399</v>
      </c>
      <c r="CP10" s="14"/>
      <c r="CQ10" s="14">
        <v>0.32453687042366802</v>
      </c>
      <c r="CR10" s="14">
        <v>0.34711135900086298</v>
      </c>
    </row>
    <row r="11" spans="2:96" x14ac:dyDescent="0.3">
      <c r="B11" s="15" t="s">
        <v>232</v>
      </c>
      <c r="C11" s="14">
        <v>0.151882550762764</v>
      </c>
      <c r="D11" s="14">
        <v>0.15608216878172501</v>
      </c>
      <c r="E11" s="14">
        <v>0.148224615256175</v>
      </c>
      <c r="F11" s="14"/>
      <c r="G11" s="14">
        <v>0.16388341257133501</v>
      </c>
      <c r="H11" s="14">
        <v>0.14042888236093901</v>
      </c>
      <c r="I11" s="14">
        <v>0.15733314376803001</v>
      </c>
      <c r="J11" s="14">
        <v>0.15087260250147899</v>
      </c>
      <c r="K11" s="14">
        <v>0.174811791266447</v>
      </c>
      <c r="L11" s="14">
        <v>0.13426191812697399</v>
      </c>
      <c r="M11" s="14"/>
      <c r="N11" s="14">
        <v>0.179513819076172</v>
      </c>
      <c r="O11" s="14">
        <v>0.14843651302924299</v>
      </c>
      <c r="P11" s="14">
        <v>0.12705053318193199</v>
      </c>
      <c r="Q11" s="14">
        <v>0.149311006060242</v>
      </c>
      <c r="R11" s="14"/>
      <c r="S11" s="14">
        <v>0.17468985881355301</v>
      </c>
      <c r="T11" s="14">
        <v>0.16965642943383299</v>
      </c>
      <c r="U11" s="14">
        <v>0.140654651296756</v>
      </c>
      <c r="V11" s="14">
        <v>0.17591877189979199</v>
      </c>
      <c r="W11" s="14">
        <v>0.19229553484169201</v>
      </c>
      <c r="X11" s="14">
        <v>0.158956531083945</v>
      </c>
      <c r="Y11" s="14">
        <v>0.130317563430218</v>
      </c>
      <c r="Z11" s="14">
        <v>0.118099376396556</v>
      </c>
      <c r="AA11" s="14">
        <v>0.13888701888998101</v>
      </c>
      <c r="AB11" s="14">
        <v>0.12761415434551901</v>
      </c>
      <c r="AC11" s="14">
        <v>8.6021561955741205E-2</v>
      </c>
      <c r="AD11" s="14">
        <v>0.143443083772126</v>
      </c>
      <c r="AE11" s="14"/>
      <c r="AF11" s="14">
        <v>0.13295750121480299</v>
      </c>
      <c r="AG11" s="14">
        <v>0.17822947718298501</v>
      </c>
      <c r="AH11" s="14">
        <v>0.183348111904924</v>
      </c>
      <c r="AI11" s="14">
        <v>0.111637357319343</v>
      </c>
      <c r="AJ11" s="14">
        <v>0.102316162810178</v>
      </c>
      <c r="AK11" s="14"/>
      <c r="AL11" s="14">
        <v>0.19508395829907399</v>
      </c>
      <c r="AM11" s="14">
        <v>0.14798477875104701</v>
      </c>
      <c r="AN11" s="14">
        <v>0.20897922460280599</v>
      </c>
      <c r="AO11" s="14">
        <v>9.0196869053977904E-2</v>
      </c>
      <c r="AP11" s="14">
        <v>0.105305406943247</v>
      </c>
      <c r="AQ11" s="14">
        <v>0.14541555169803899</v>
      </c>
      <c r="AR11" s="14"/>
      <c r="AS11" s="14">
        <v>0.148917891976936</v>
      </c>
      <c r="AT11" s="14">
        <v>0.14382096082092899</v>
      </c>
      <c r="AU11" s="14">
        <v>0.164663067222064</v>
      </c>
      <c r="AV11" s="14">
        <v>0.171884734813016</v>
      </c>
      <c r="AW11" s="14">
        <v>0.20447417685316199</v>
      </c>
      <c r="AX11" s="14"/>
      <c r="AY11" s="14">
        <v>0.110300133706337</v>
      </c>
      <c r="AZ11" s="14">
        <v>0.20645024933062101</v>
      </c>
      <c r="BA11" s="14">
        <v>0.15855154655577899</v>
      </c>
      <c r="BB11" s="14">
        <v>0.15925952532881099</v>
      </c>
      <c r="BC11" s="14">
        <v>0.123027031001474</v>
      </c>
      <c r="BD11" s="14">
        <v>0.18589159326063501</v>
      </c>
      <c r="BE11" s="14">
        <v>0.14373961796542101</v>
      </c>
      <c r="BF11" s="14">
        <v>0.131843177751954</v>
      </c>
      <c r="BG11" s="14">
        <v>0.114167408448296</v>
      </c>
      <c r="BH11" s="14">
        <v>0.16311915611984101</v>
      </c>
      <c r="BI11" s="14">
        <v>0.14542404771086301</v>
      </c>
      <c r="BJ11" s="14">
        <v>0.124639889214729</v>
      </c>
      <c r="BK11" s="14">
        <v>0.162491606444508</v>
      </c>
      <c r="BL11" s="14">
        <v>0.205977640298104</v>
      </c>
      <c r="BM11" s="14">
        <v>0.16572413439134101</v>
      </c>
      <c r="BN11" s="14">
        <v>0.13317758225338799</v>
      </c>
      <c r="BO11" s="14"/>
      <c r="BP11" s="14">
        <v>0.172303474497842</v>
      </c>
      <c r="BQ11" s="14">
        <v>0.15631394611920699</v>
      </c>
      <c r="BR11" s="14">
        <v>0.15111447105121301</v>
      </c>
      <c r="BS11" s="14">
        <v>0.14640604574864199</v>
      </c>
      <c r="BT11" s="14">
        <v>0.12173247530541099</v>
      </c>
      <c r="BU11" s="14">
        <v>0.11545406598807099</v>
      </c>
      <c r="BV11" s="14"/>
      <c r="BW11" s="14">
        <v>0.14907634529946001</v>
      </c>
      <c r="BX11" s="14">
        <v>0.15291128489122399</v>
      </c>
      <c r="BY11" s="14">
        <v>0.150696622306499</v>
      </c>
      <c r="BZ11" s="14">
        <v>0.12617519919624701</v>
      </c>
      <c r="CA11" s="14">
        <v>0.166518788501369</v>
      </c>
      <c r="CB11" s="14">
        <v>0.138312231045121</v>
      </c>
      <c r="CC11" s="14"/>
      <c r="CD11" s="14">
        <v>0.14120968504418099</v>
      </c>
      <c r="CE11" s="14">
        <v>0.118785060833905</v>
      </c>
      <c r="CF11" s="14">
        <v>0.143386727140937</v>
      </c>
      <c r="CG11" s="14">
        <v>0.14443386306795999</v>
      </c>
      <c r="CH11" s="14"/>
      <c r="CI11" s="14">
        <v>0.14018103369437701</v>
      </c>
      <c r="CJ11" s="14">
        <v>0.17131459421542</v>
      </c>
      <c r="CK11" s="14">
        <v>0.14704108218099099</v>
      </c>
      <c r="CL11" s="14">
        <v>0.16418949457370599</v>
      </c>
      <c r="CM11" s="14"/>
      <c r="CN11" s="14">
        <v>0.16605534373365599</v>
      </c>
      <c r="CO11" s="14">
        <v>0.150858833721152</v>
      </c>
      <c r="CP11" s="14"/>
      <c r="CQ11" s="14">
        <v>0.182859970495001</v>
      </c>
      <c r="CR11" s="14">
        <v>0.150908713689412</v>
      </c>
    </row>
    <row r="12" spans="2:96" x14ac:dyDescent="0.3">
      <c r="B12" s="15" t="s">
        <v>233</v>
      </c>
      <c r="C12" s="14">
        <v>0.100918639051472</v>
      </c>
      <c r="D12" s="14">
        <v>0.111442225673061</v>
      </c>
      <c r="E12" s="14">
        <v>9.0923666831919603E-2</v>
      </c>
      <c r="F12" s="14"/>
      <c r="G12" s="14">
        <v>0.12897783591049899</v>
      </c>
      <c r="H12" s="14">
        <v>0.160515615451369</v>
      </c>
      <c r="I12" s="14">
        <v>0.106216242786684</v>
      </c>
      <c r="J12" s="14">
        <v>8.8101960830672593E-2</v>
      </c>
      <c r="K12" s="14">
        <v>5.9715630267754699E-2</v>
      </c>
      <c r="L12" s="14">
        <v>6.7576826765034695E-2</v>
      </c>
      <c r="M12" s="14"/>
      <c r="N12" s="14">
        <v>0.136919538322229</v>
      </c>
      <c r="O12" s="14">
        <v>8.6888684760127399E-2</v>
      </c>
      <c r="P12" s="14">
        <v>0.100067430306382</v>
      </c>
      <c r="Q12" s="14">
        <v>7.8635799551878396E-2</v>
      </c>
      <c r="R12" s="14"/>
      <c r="S12" s="14">
        <v>0.20190060938211099</v>
      </c>
      <c r="T12" s="14">
        <v>8.9810721761694301E-2</v>
      </c>
      <c r="U12" s="14">
        <v>0.117982473140366</v>
      </c>
      <c r="V12" s="14">
        <v>9.7312442638492896E-2</v>
      </c>
      <c r="W12" s="14">
        <v>5.0788170788980201E-2</v>
      </c>
      <c r="X12" s="14">
        <v>4.9899756737683397E-2</v>
      </c>
      <c r="Y12" s="14">
        <v>5.0108174390915299E-2</v>
      </c>
      <c r="Z12" s="14">
        <v>0.13066022575473399</v>
      </c>
      <c r="AA12" s="14">
        <v>0.123115712545059</v>
      </c>
      <c r="AB12" s="14">
        <v>4.8761792236281798E-2</v>
      </c>
      <c r="AC12" s="14">
        <v>9.6070118473124896E-2</v>
      </c>
      <c r="AD12" s="14">
        <v>9.1446648771340497E-2</v>
      </c>
      <c r="AE12" s="14"/>
      <c r="AF12" s="14">
        <v>5.9457870615593503E-2</v>
      </c>
      <c r="AG12" s="14">
        <v>0.17799871402214401</v>
      </c>
      <c r="AH12" s="14">
        <v>0.108000986070948</v>
      </c>
      <c r="AI12" s="14">
        <v>3.9907883321314598E-2</v>
      </c>
      <c r="AJ12" s="14">
        <v>6.7705719020428601E-2</v>
      </c>
      <c r="AK12" s="14"/>
      <c r="AL12" s="14">
        <v>0.22069927305515499</v>
      </c>
      <c r="AM12" s="14">
        <v>5.7748669496085099E-2</v>
      </c>
      <c r="AN12" s="14">
        <v>8.6387573571422002E-2</v>
      </c>
      <c r="AO12" s="14">
        <v>5.2615949609160002E-2</v>
      </c>
      <c r="AP12" s="14">
        <v>8.5779257113328497E-2</v>
      </c>
      <c r="AQ12" s="14">
        <v>4.4855683233188899E-2</v>
      </c>
      <c r="AR12" s="14"/>
      <c r="AS12" s="14">
        <v>6.3150683669556104E-2</v>
      </c>
      <c r="AT12" s="14">
        <v>7.0643052341442802E-2</v>
      </c>
      <c r="AU12" s="14">
        <v>0.13647147070847099</v>
      </c>
      <c r="AV12" s="14">
        <v>0.16278485016624999</v>
      </c>
      <c r="AW12" s="14">
        <v>0.25690368420557103</v>
      </c>
      <c r="AX12" s="14"/>
      <c r="AY12" s="14">
        <v>0</v>
      </c>
      <c r="AZ12" s="14">
        <v>7.9031497259109698E-2</v>
      </c>
      <c r="BA12" s="14">
        <v>7.08651239207784E-2</v>
      </c>
      <c r="BB12" s="14">
        <v>6.5961478088987002E-2</v>
      </c>
      <c r="BC12" s="14">
        <v>7.0584833938380304E-2</v>
      </c>
      <c r="BD12" s="14">
        <v>7.7191403810754594E-2</v>
      </c>
      <c r="BE12" s="14">
        <v>9.6331434226385598E-2</v>
      </c>
      <c r="BF12" s="14">
        <v>9.9678634713090797E-2</v>
      </c>
      <c r="BG12" s="14">
        <v>0.13413450180885</v>
      </c>
      <c r="BH12" s="14">
        <v>5.4816013538827403E-2</v>
      </c>
      <c r="BI12" s="14">
        <v>0.14981191963343499</v>
      </c>
      <c r="BJ12" s="14">
        <v>0.12899113444612001</v>
      </c>
      <c r="BK12" s="14">
        <v>0.16081654694151201</v>
      </c>
      <c r="BL12" s="14">
        <v>6.6734442219061704E-2</v>
      </c>
      <c r="BM12" s="14">
        <v>0.14464677114204699</v>
      </c>
      <c r="BN12" s="14">
        <v>0.20508302590025401</v>
      </c>
      <c r="BO12" s="14"/>
      <c r="BP12" s="14">
        <v>0.18468682132306299</v>
      </c>
      <c r="BQ12" s="14">
        <v>7.29307454502547E-2</v>
      </c>
      <c r="BR12" s="14">
        <v>6.8093555465175606E-2</v>
      </c>
      <c r="BS12" s="14">
        <v>7.4139947938550096E-2</v>
      </c>
      <c r="BT12" s="14">
        <v>7.5194443995708196E-2</v>
      </c>
      <c r="BU12" s="14">
        <v>0.10026602750413401</v>
      </c>
      <c r="BV12" s="14"/>
      <c r="BW12" s="14">
        <v>9.83864163393674E-2</v>
      </c>
      <c r="BX12" s="14">
        <v>9.3410695774305497E-2</v>
      </c>
      <c r="BY12" s="14">
        <v>8.0262792339043307E-2</v>
      </c>
      <c r="BZ12" s="14">
        <v>0.11115857890119001</v>
      </c>
      <c r="CA12" s="14">
        <v>0.11022664179679099</v>
      </c>
      <c r="CB12" s="14">
        <v>0.13926499888765501</v>
      </c>
      <c r="CC12" s="14"/>
      <c r="CD12" s="14">
        <v>0.13750793259142799</v>
      </c>
      <c r="CE12" s="14">
        <v>0.14169792874623199</v>
      </c>
      <c r="CF12" s="14">
        <v>7.1836490401781694E-2</v>
      </c>
      <c r="CG12" s="14">
        <v>8.3294809807646003E-2</v>
      </c>
      <c r="CH12" s="14"/>
      <c r="CI12" s="14">
        <v>9.3381782808555996E-2</v>
      </c>
      <c r="CJ12" s="14">
        <v>0.13736427505323701</v>
      </c>
      <c r="CK12" s="14">
        <v>9.4995761067790493E-2</v>
      </c>
      <c r="CL12" s="14">
        <v>5.7488737009075398E-2</v>
      </c>
      <c r="CM12" s="14"/>
      <c r="CN12" s="14">
        <v>0.13533782489077401</v>
      </c>
      <c r="CO12" s="14">
        <v>9.4584560178637395E-2</v>
      </c>
      <c r="CP12" s="14"/>
      <c r="CQ12" s="14">
        <v>0.114956943593495</v>
      </c>
      <c r="CR12" s="14">
        <v>0.102858682560991</v>
      </c>
    </row>
    <row r="13" spans="2:96" x14ac:dyDescent="0.3">
      <c r="B13" s="15" t="s">
        <v>234</v>
      </c>
      <c r="C13" s="14">
        <v>4.2092009469811002E-2</v>
      </c>
      <c r="D13" s="14">
        <v>4.81940290184322E-2</v>
      </c>
      <c r="E13" s="14">
        <v>3.5075343670853201E-2</v>
      </c>
      <c r="F13" s="14"/>
      <c r="G13" s="14">
        <v>4.4292508938692098E-2</v>
      </c>
      <c r="H13" s="14">
        <v>7.4246655835442099E-2</v>
      </c>
      <c r="I13" s="14">
        <v>3.9576649996303899E-2</v>
      </c>
      <c r="J13" s="14">
        <v>4.00081513525921E-2</v>
      </c>
      <c r="K13" s="14">
        <v>2.8932650525984299E-2</v>
      </c>
      <c r="L13" s="14">
        <v>2.7019599648772999E-2</v>
      </c>
      <c r="M13" s="14"/>
      <c r="N13" s="14">
        <v>6.4219935248153101E-2</v>
      </c>
      <c r="O13" s="14">
        <v>3.4958269501052797E-2</v>
      </c>
      <c r="P13" s="14">
        <v>3.1069803210023499E-2</v>
      </c>
      <c r="Q13" s="14">
        <v>3.5834670216872901E-2</v>
      </c>
      <c r="R13" s="14"/>
      <c r="S13" s="14">
        <v>6.3593017231597104E-2</v>
      </c>
      <c r="T13" s="14">
        <v>3.7913611807748E-2</v>
      </c>
      <c r="U13" s="14">
        <v>3.6329854719008299E-2</v>
      </c>
      <c r="V13" s="14">
        <v>3.1021725081658302E-2</v>
      </c>
      <c r="W13" s="14">
        <v>4.0444582781536703E-2</v>
      </c>
      <c r="X13" s="14">
        <v>2.1552833892581998E-2</v>
      </c>
      <c r="Y13" s="14">
        <v>6.7080746772618105E-2</v>
      </c>
      <c r="Z13" s="14">
        <v>5.8359822815795E-2</v>
      </c>
      <c r="AA13" s="14">
        <v>3.6915639948768099E-2</v>
      </c>
      <c r="AB13" s="14">
        <v>2.3249510483103E-2</v>
      </c>
      <c r="AC13" s="14">
        <v>6.3963510017969405E-2</v>
      </c>
      <c r="AD13" s="14">
        <v>2.4192087382501198E-2</v>
      </c>
      <c r="AE13" s="14"/>
      <c r="AF13" s="14">
        <v>3.3861050655299901E-2</v>
      </c>
      <c r="AG13" s="14">
        <v>6.8423957006198396E-2</v>
      </c>
      <c r="AH13" s="14">
        <v>2.31591358674746E-2</v>
      </c>
      <c r="AI13" s="14">
        <v>2.7590048425645702E-2</v>
      </c>
      <c r="AJ13" s="14">
        <v>3.5602292771065802E-2</v>
      </c>
      <c r="AK13" s="14"/>
      <c r="AL13" s="14">
        <v>9.7299163646563103E-2</v>
      </c>
      <c r="AM13" s="14">
        <v>3.11058013869836E-2</v>
      </c>
      <c r="AN13" s="14">
        <v>4.4993366194715001E-2</v>
      </c>
      <c r="AO13" s="14">
        <v>1.92542394575555E-2</v>
      </c>
      <c r="AP13" s="14">
        <v>2.1157019092182199E-2</v>
      </c>
      <c r="AQ13" s="14">
        <v>1.7578601544766499E-2</v>
      </c>
      <c r="AR13" s="14"/>
      <c r="AS13" s="14">
        <v>2.9950047731561801E-2</v>
      </c>
      <c r="AT13" s="14">
        <v>2.9369669539109598E-2</v>
      </c>
      <c r="AU13" s="14">
        <v>5.0473351803390701E-2</v>
      </c>
      <c r="AV13" s="14">
        <v>4.9456423631013602E-2</v>
      </c>
      <c r="AW13" s="14">
        <v>0.104774095877131</v>
      </c>
      <c r="AX13" s="14"/>
      <c r="AY13" s="14">
        <v>0</v>
      </c>
      <c r="AZ13" s="14">
        <v>3.9723304014172303E-2</v>
      </c>
      <c r="BA13" s="14">
        <v>3.8071231046319098E-2</v>
      </c>
      <c r="BB13" s="14">
        <v>1.6834505974224701E-2</v>
      </c>
      <c r="BC13" s="14">
        <v>4.8928177678517801E-2</v>
      </c>
      <c r="BD13" s="14">
        <v>5.3724458621787201E-2</v>
      </c>
      <c r="BE13" s="14">
        <v>3.3451972163674001E-2</v>
      </c>
      <c r="BF13" s="14">
        <v>3.0227713203083199E-2</v>
      </c>
      <c r="BG13" s="14">
        <v>6.6572869518624796E-3</v>
      </c>
      <c r="BH13" s="14">
        <v>4.6727755543974799E-2</v>
      </c>
      <c r="BI13" s="14">
        <v>4.7296226645554398E-2</v>
      </c>
      <c r="BJ13" s="14">
        <v>4.0815339571051101E-2</v>
      </c>
      <c r="BK13" s="14">
        <v>2.4795782798954401E-2</v>
      </c>
      <c r="BL13" s="14">
        <v>6.5854957755414598E-2</v>
      </c>
      <c r="BM13" s="14">
        <v>5.5377594361716499E-2</v>
      </c>
      <c r="BN13" s="14">
        <v>0.126742307201513</v>
      </c>
      <c r="BO13" s="14"/>
      <c r="BP13" s="14">
        <v>7.2521212362464602E-2</v>
      </c>
      <c r="BQ13" s="14">
        <v>4.29241331738099E-2</v>
      </c>
      <c r="BR13" s="14">
        <v>2.7913659080400999E-2</v>
      </c>
      <c r="BS13" s="14">
        <v>3.0431924068973801E-2</v>
      </c>
      <c r="BT13" s="14">
        <v>1.95199923806905E-2</v>
      </c>
      <c r="BU13" s="14">
        <v>2.0528101205496099E-2</v>
      </c>
      <c r="BV13" s="14"/>
      <c r="BW13" s="14">
        <v>4.4692541829879501E-2</v>
      </c>
      <c r="BX13" s="14">
        <v>3.8087251487178703E-2</v>
      </c>
      <c r="BY13" s="14">
        <v>2.7694970608060102E-2</v>
      </c>
      <c r="BZ13" s="14">
        <v>3.7705352553380901E-2</v>
      </c>
      <c r="CA13" s="14">
        <v>5.0786785359757197E-2</v>
      </c>
      <c r="CB13" s="14">
        <v>4.1711385098236797E-2</v>
      </c>
      <c r="CC13" s="14"/>
      <c r="CD13" s="14">
        <v>5.3367049303937097E-2</v>
      </c>
      <c r="CE13" s="14">
        <v>4.8719784428271899E-2</v>
      </c>
      <c r="CF13" s="14">
        <v>3.3314767650458502E-2</v>
      </c>
      <c r="CG13" s="14">
        <v>4.74520873809176E-2</v>
      </c>
      <c r="CH13" s="14"/>
      <c r="CI13" s="14">
        <v>2.72214246701795E-2</v>
      </c>
      <c r="CJ13" s="14">
        <v>4.4548632142974498E-2</v>
      </c>
      <c r="CK13" s="14">
        <v>4.6415646030005898E-2</v>
      </c>
      <c r="CL13" s="14">
        <v>3.7378400727876702E-2</v>
      </c>
      <c r="CM13" s="14"/>
      <c r="CN13" s="14">
        <v>4.0764018240849999E-2</v>
      </c>
      <c r="CO13" s="14">
        <v>4.1894019997530403E-2</v>
      </c>
      <c r="CP13" s="14"/>
      <c r="CQ13" s="14">
        <v>3.1265912897983202E-2</v>
      </c>
      <c r="CR13" s="14">
        <v>4.44408419616628E-2</v>
      </c>
    </row>
    <row r="14" spans="2:96" x14ac:dyDescent="0.3">
      <c r="B14" s="15" t="s">
        <v>92</v>
      </c>
      <c r="C14" s="14">
        <v>2.6311721929495199E-2</v>
      </c>
      <c r="D14" s="14">
        <v>1.8564768218009901E-2</v>
      </c>
      <c r="E14" s="14">
        <v>3.39676510046171E-2</v>
      </c>
      <c r="F14" s="14"/>
      <c r="G14" s="14">
        <v>4.5778673611564E-2</v>
      </c>
      <c r="H14" s="14">
        <v>3.2543168819171603E-2</v>
      </c>
      <c r="I14" s="14">
        <v>3.2022423107189397E-2</v>
      </c>
      <c r="J14" s="14">
        <v>8.2703240917298103E-3</v>
      </c>
      <c r="K14" s="14">
        <v>1.6328853021894501E-2</v>
      </c>
      <c r="L14" s="14">
        <v>2.5059140316721899E-2</v>
      </c>
      <c r="M14" s="14"/>
      <c r="N14" s="14">
        <v>3.7186329599693202E-2</v>
      </c>
      <c r="O14" s="14">
        <v>1.7745866251664699E-2</v>
      </c>
      <c r="P14" s="14">
        <v>2.5730608573859899E-2</v>
      </c>
      <c r="Q14" s="14">
        <v>2.43073183039666E-2</v>
      </c>
      <c r="R14" s="14"/>
      <c r="S14" s="14">
        <v>2.6783538385585001E-2</v>
      </c>
      <c r="T14" s="14">
        <v>7.4391124195991604E-3</v>
      </c>
      <c r="U14" s="14">
        <v>2.1748242667432399E-2</v>
      </c>
      <c r="V14" s="14">
        <v>2.6360688016172099E-2</v>
      </c>
      <c r="W14" s="14">
        <v>4.8592926846876598E-2</v>
      </c>
      <c r="X14" s="14">
        <v>4.4030111040181001E-2</v>
      </c>
      <c r="Y14" s="14">
        <v>3.9282681108806297E-2</v>
      </c>
      <c r="Z14" s="14">
        <v>4.7844502876731303E-2</v>
      </c>
      <c r="AA14" s="14">
        <v>2.2244299089073001E-2</v>
      </c>
      <c r="AB14" s="14">
        <v>1.7079053184649799E-2</v>
      </c>
      <c r="AC14" s="14">
        <v>2.1465527658869901E-2</v>
      </c>
      <c r="AD14" s="14">
        <v>0</v>
      </c>
      <c r="AE14" s="14"/>
      <c r="AF14" s="14">
        <v>6.77912254883803E-3</v>
      </c>
      <c r="AG14" s="14">
        <v>2.2816752171530699E-2</v>
      </c>
      <c r="AH14" s="14">
        <v>1.5450786243716701E-2</v>
      </c>
      <c r="AI14" s="14">
        <v>1.4706654679931101E-2</v>
      </c>
      <c r="AJ14" s="14">
        <v>4.9912476408016097E-2</v>
      </c>
      <c r="AK14" s="14"/>
      <c r="AL14" s="14">
        <v>2.2389869196668601E-2</v>
      </c>
      <c r="AM14" s="14">
        <v>1.27386179855375E-2</v>
      </c>
      <c r="AN14" s="14">
        <v>1.4321301971748799E-2</v>
      </c>
      <c r="AO14" s="14">
        <v>9.3855908306688003E-3</v>
      </c>
      <c r="AP14" s="14">
        <v>3.4709483423369998E-2</v>
      </c>
      <c r="AQ14" s="14">
        <v>7.6390675940953695E-2</v>
      </c>
      <c r="AR14" s="14"/>
      <c r="AS14" s="14">
        <v>1.6241318663662199E-2</v>
      </c>
      <c r="AT14" s="14">
        <v>2.9024552952693999E-2</v>
      </c>
      <c r="AU14" s="14">
        <v>2.90763888161285E-2</v>
      </c>
      <c r="AV14" s="14">
        <v>3.05923695143007E-2</v>
      </c>
      <c r="AW14" s="14">
        <v>2.6779570555173899E-2</v>
      </c>
      <c r="AX14" s="14"/>
      <c r="AY14" s="14">
        <v>0</v>
      </c>
      <c r="AZ14" s="14">
        <v>2.7987826151196799E-2</v>
      </c>
      <c r="BA14" s="14">
        <v>1.9670483792718099E-2</v>
      </c>
      <c r="BB14" s="14">
        <v>2.4767788781424299E-2</v>
      </c>
      <c r="BC14" s="14">
        <v>1.12611405806741E-2</v>
      </c>
      <c r="BD14" s="14">
        <v>3.5817252948897003E-2</v>
      </c>
      <c r="BE14" s="14">
        <v>2.25177786427374E-2</v>
      </c>
      <c r="BF14" s="14">
        <v>1.9861383371989699E-2</v>
      </c>
      <c r="BG14" s="14">
        <v>1.11706223453698E-2</v>
      </c>
      <c r="BH14" s="14">
        <v>2.5100655140553301E-2</v>
      </c>
      <c r="BI14" s="14">
        <v>1.1885392762819001E-2</v>
      </c>
      <c r="BJ14" s="14">
        <v>4.2837985520373802E-2</v>
      </c>
      <c r="BK14" s="14">
        <v>7.4616325590620994E-2</v>
      </c>
      <c r="BL14" s="14">
        <v>5.6958454920913601E-2</v>
      </c>
      <c r="BM14" s="14">
        <v>3.7880361724112903E-2</v>
      </c>
      <c r="BN14" s="14">
        <v>8.7891804527590704E-3</v>
      </c>
      <c r="BO14" s="14"/>
      <c r="BP14" s="14">
        <v>9.4036970557923195E-3</v>
      </c>
      <c r="BQ14" s="14">
        <v>2.97852484713854E-2</v>
      </c>
      <c r="BR14" s="14">
        <v>4.0117956470118697E-2</v>
      </c>
      <c r="BS14" s="14">
        <v>3.1223826091228101E-2</v>
      </c>
      <c r="BT14" s="14">
        <v>2.6414779766684899E-2</v>
      </c>
      <c r="BU14" s="14">
        <v>3.2279318546218898E-2</v>
      </c>
      <c r="BV14" s="14"/>
      <c r="BW14" s="14">
        <v>2.12229234530634E-2</v>
      </c>
      <c r="BX14" s="14">
        <v>1.36037265530967E-2</v>
      </c>
      <c r="BY14" s="14">
        <v>2.5846941929585299E-2</v>
      </c>
      <c r="BZ14" s="14">
        <v>3.9750922015172697E-2</v>
      </c>
      <c r="CA14" s="14">
        <v>3.3752740327485202E-2</v>
      </c>
      <c r="CB14" s="14">
        <v>7.9728097419371702E-2</v>
      </c>
      <c r="CC14" s="14"/>
      <c r="CD14" s="14">
        <v>3.9020160964114703E-2</v>
      </c>
      <c r="CE14" s="14">
        <v>1.21502998815065E-2</v>
      </c>
      <c r="CF14" s="14">
        <v>3.8099443879133797E-2</v>
      </c>
      <c r="CG14" s="14">
        <v>1.8950059478777301E-2</v>
      </c>
      <c r="CH14" s="14"/>
      <c r="CI14" s="14">
        <v>2.7020730149231901E-2</v>
      </c>
      <c r="CJ14" s="14">
        <v>1.5783291478882501E-2</v>
      </c>
      <c r="CK14" s="14">
        <v>2.5472645841080499E-2</v>
      </c>
      <c r="CL14" s="14">
        <v>6.4911338619451697E-2</v>
      </c>
      <c r="CM14" s="14"/>
      <c r="CN14" s="14">
        <v>2.03440581999852E-2</v>
      </c>
      <c r="CO14" s="14">
        <v>2.7072924219618901E-2</v>
      </c>
      <c r="CP14" s="14"/>
      <c r="CQ14" s="14">
        <v>2.08277586145817E-2</v>
      </c>
      <c r="CR14" s="14">
        <v>2.5575692404982E-2</v>
      </c>
    </row>
    <row r="15" spans="2:96" x14ac:dyDescent="0.3">
      <c r="B15" s="15" t="s">
        <v>235</v>
      </c>
      <c r="C15" s="21">
        <v>0.67879507878645795</v>
      </c>
      <c r="D15" s="21">
        <v>0.665716808308772</v>
      </c>
      <c r="E15" s="21">
        <v>0.69180872323643505</v>
      </c>
      <c r="F15" s="21"/>
      <c r="G15" s="21">
        <v>0.61706756896790904</v>
      </c>
      <c r="H15" s="21">
        <v>0.59226567753307902</v>
      </c>
      <c r="I15" s="21">
        <v>0.66485154034179295</v>
      </c>
      <c r="J15" s="21">
        <v>0.71274696122352599</v>
      </c>
      <c r="K15" s="21">
        <v>0.72021107491791903</v>
      </c>
      <c r="L15" s="21">
        <v>0.74608251514249602</v>
      </c>
      <c r="M15" s="21"/>
      <c r="N15" s="21">
        <v>0.58216037775375296</v>
      </c>
      <c r="O15" s="21">
        <v>0.71197066645791196</v>
      </c>
      <c r="P15" s="21">
        <v>0.71608162472780201</v>
      </c>
      <c r="Q15" s="21">
        <v>0.71191120586704004</v>
      </c>
      <c r="R15" s="21"/>
      <c r="S15" s="21">
        <v>0.53303297618715395</v>
      </c>
      <c r="T15" s="21">
        <v>0.69518012457712597</v>
      </c>
      <c r="U15" s="21">
        <v>0.68328477817643696</v>
      </c>
      <c r="V15" s="21">
        <v>0.66938637236388399</v>
      </c>
      <c r="W15" s="21">
        <v>0.667878784740914</v>
      </c>
      <c r="X15" s="21">
        <v>0.72556076724560803</v>
      </c>
      <c r="Y15" s="21">
        <v>0.71321083429744203</v>
      </c>
      <c r="Z15" s="21">
        <v>0.64503607215618497</v>
      </c>
      <c r="AA15" s="21">
        <v>0.67883732952711895</v>
      </c>
      <c r="AB15" s="21">
        <v>0.78329548975044705</v>
      </c>
      <c r="AC15" s="21">
        <v>0.73247928189429501</v>
      </c>
      <c r="AD15" s="21">
        <v>0.74091818007403198</v>
      </c>
      <c r="AE15" s="21"/>
      <c r="AF15" s="21">
        <v>0.76694445496546604</v>
      </c>
      <c r="AG15" s="21">
        <v>0.55253109961714097</v>
      </c>
      <c r="AH15" s="21">
        <v>0.67004097991293599</v>
      </c>
      <c r="AI15" s="21">
        <v>0.80615805625376502</v>
      </c>
      <c r="AJ15" s="21">
        <v>0.74446334899031197</v>
      </c>
      <c r="AK15" s="21"/>
      <c r="AL15" s="21">
        <v>0.46452773580253898</v>
      </c>
      <c r="AM15" s="21">
        <v>0.75042213238034705</v>
      </c>
      <c r="AN15" s="21">
        <v>0.64531853365930802</v>
      </c>
      <c r="AO15" s="21">
        <v>0.82854735104863797</v>
      </c>
      <c r="AP15" s="21">
        <v>0.75304883342787299</v>
      </c>
      <c r="AQ15" s="21">
        <v>0.71575948758305197</v>
      </c>
      <c r="AR15" s="21"/>
      <c r="AS15" s="21">
        <v>0.74174005795828402</v>
      </c>
      <c r="AT15" s="21">
        <v>0.727141764345825</v>
      </c>
      <c r="AU15" s="21">
        <v>0.61931572144994596</v>
      </c>
      <c r="AV15" s="21">
        <v>0.58528162187541999</v>
      </c>
      <c r="AW15" s="21">
        <v>0.407068472508962</v>
      </c>
      <c r="AX15" s="21"/>
      <c r="AY15" s="21">
        <v>0.88969986629366304</v>
      </c>
      <c r="AZ15" s="21">
        <v>0.64680712324489997</v>
      </c>
      <c r="BA15" s="21">
        <v>0.71284161468440499</v>
      </c>
      <c r="BB15" s="21">
        <v>0.73317670182655204</v>
      </c>
      <c r="BC15" s="21">
        <v>0.74619881680095301</v>
      </c>
      <c r="BD15" s="21">
        <v>0.64737529135792604</v>
      </c>
      <c r="BE15" s="21">
        <v>0.703959197001782</v>
      </c>
      <c r="BF15" s="21">
        <v>0.71838909095988202</v>
      </c>
      <c r="BG15" s="21">
        <v>0.73387018044562202</v>
      </c>
      <c r="BH15" s="21">
        <v>0.71023641965680395</v>
      </c>
      <c r="BI15" s="21">
        <v>0.64558241324732801</v>
      </c>
      <c r="BJ15" s="21">
        <v>0.66271565124772602</v>
      </c>
      <c r="BK15" s="21">
        <v>0.57727973822440504</v>
      </c>
      <c r="BL15" s="21">
        <v>0.604474504806507</v>
      </c>
      <c r="BM15" s="21">
        <v>0.59637113838078304</v>
      </c>
      <c r="BN15" s="21">
        <v>0.52620790419208496</v>
      </c>
      <c r="BO15" s="21"/>
      <c r="BP15" s="21">
        <v>0.56108479476083795</v>
      </c>
      <c r="BQ15" s="21">
        <v>0.69804592678534305</v>
      </c>
      <c r="BR15" s="21">
        <v>0.712760357933092</v>
      </c>
      <c r="BS15" s="21">
        <v>0.71779825615260595</v>
      </c>
      <c r="BT15" s="21">
        <v>0.75713830855150599</v>
      </c>
      <c r="BU15" s="21">
        <v>0.73147248675608001</v>
      </c>
      <c r="BV15" s="21"/>
      <c r="BW15" s="21">
        <v>0.68662177307823002</v>
      </c>
      <c r="BX15" s="21">
        <v>0.70198704129419498</v>
      </c>
      <c r="BY15" s="21">
        <v>0.71549867281681201</v>
      </c>
      <c r="BZ15" s="21">
        <v>0.68520994733400897</v>
      </c>
      <c r="CA15" s="21">
        <v>0.638715044014598</v>
      </c>
      <c r="CB15" s="21">
        <v>0.60098328754961505</v>
      </c>
      <c r="CC15" s="21"/>
      <c r="CD15" s="21">
        <v>0.62889517209633905</v>
      </c>
      <c r="CE15" s="21">
        <v>0.67864692611008404</v>
      </c>
      <c r="CF15" s="21">
        <v>0.71336257092768895</v>
      </c>
      <c r="CG15" s="21">
        <v>0.70586918026469903</v>
      </c>
      <c r="CH15" s="21"/>
      <c r="CI15" s="21">
        <v>0.71219502867765605</v>
      </c>
      <c r="CJ15" s="21">
        <v>0.63098920710948703</v>
      </c>
      <c r="CK15" s="21">
        <v>0.68607486488013203</v>
      </c>
      <c r="CL15" s="21">
        <v>0.67603202906989002</v>
      </c>
      <c r="CM15" s="21"/>
      <c r="CN15" s="21">
        <v>0.63749875493473496</v>
      </c>
      <c r="CO15" s="21">
        <v>0.68558966188306203</v>
      </c>
      <c r="CP15" s="21"/>
      <c r="CQ15" s="21">
        <v>0.65008941439893997</v>
      </c>
      <c r="CR15" s="21">
        <v>0.67621606938295098</v>
      </c>
    </row>
    <row r="16" spans="2:96" x14ac:dyDescent="0.3">
      <c r="B16" s="15" t="s">
        <v>236</v>
      </c>
      <c r="C16" s="21">
        <v>0.14301064852128301</v>
      </c>
      <c r="D16" s="21">
        <v>0.15963625469149301</v>
      </c>
      <c r="E16" s="21">
        <v>0.12599901050277301</v>
      </c>
      <c r="F16" s="21"/>
      <c r="G16" s="21">
        <v>0.17327034484919099</v>
      </c>
      <c r="H16" s="21">
        <v>0.23476227128681099</v>
      </c>
      <c r="I16" s="21">
        <v>0.14579289278298799</v>
      </c>
      <c r="J16" s="21">
        <v>0.12811011218326501</v>
      </c>
      <c r="K16" s="21">
        <v>8.8648280793739001E-2</v>
      </c>
      <c r="L16" s="21">
        <v>9.4596426413807694E-2</v>
      </c>
      <c r="M16" s="21"/>
      <c r="N16" s="21">
        <v>0.201139473570382</v>
      </c>
      <c r="O16" s="21">
        <v>0.12184695426118</v>
      </c>
      <c r="P16" s="21">
        <v>0.13113723351640599</v>
      </c>
      <c r="Q16" s="21">
        <v>0.114470469768751</v>
      </c>
      <c r="R16" s="21"/>
      <c r="S16" s="21">
        <v>0.26549362661370801</v>
      </c>
      <c r="T16" s="21">
        <v>0.12772433356944199</v>
      </c>
      <c r="U16" s="21">
        <v>0.15431232785937399</v>
      </c>
      <c r="V16" s="21">
        <v>0.12833416772015099</v>
      </c>
      <c r="W16" s="21">
        <v>9.1232753570516897E-2</v>
      </c>
      <c r="X16" s="21">
        <v>7.1452590630265295E-2</v>
      </c>
      <c r="Y16" s="21">
        <v>0.11718892116353299</v>
      </c>
      <c r="Z16" s="21">
        <v>0.18902004857052901</v>
      </c>
      <c r="AA16" s="21">
        <v>0.16003135249382699</v>
      </c>
      <c r="AB16" s="21">
        <v>7.2011302719384801E-2</v>
      </c>
      <c r="AC16" s="21">
        <v>0.16003362849109401</v>
      </c>
      <c r="AD16" s="21">
        <v>0.115638736153842</v>
      </c>
      <c r="AE16" s="21"/>
      <c r="AF16" s="21">
        <v>9.3318921270893404E-2</v>
      </c>
      <c r="AG16" s="21">
        <v>0.246422671028343</v>
      </c>
      <c r="AH16" s="21">
        <v>0.131160121938423</v>
      </c>
      <c r="AI16" s="21">
        <v>6.7497931746960199E-2</v>
      </c>
      <c r="AJ16" s="21">
        <v>0.103308011791494</v>
      </c>
      <c r="AK16" s="21"/>
      <c r="AL16" s="21">
        <v>0.31799843670171801</v>
      </c>
      <c r="AM16" s="21">
        <v>8.8854470883068706E-2</v>
      </c>
      <c r="AN16" s="21">
        <v>0.13138093976613699</v>
      </c>
      <c r="AO16" s="21">
        <v>7.1870189066715606E-2</v>
      </c>
      <c r="AP16" s="21">
        <v>0.10693627620551099</v>
      </c>
      <c r="AQ16" s="21">
        <v>6.2434284777955401E-2</v>
      </c>
      <c r="AR16" s="21"/>
      <c r="AS16" s="21">
        <v>9.3100731401117895E-2</v>
      </c>
      <c r="AT16" s="21">
        <v>0.10001272188055201</v>
      </c>
      <c r="AU16" s="21">
        <v>0.18694482251186201</v>
      </c>
      <c r="AV16" s="21">
        <v>0.21224127379726301</v>
      </c>
      <c r="AW16" s="21">
        <v>0.36167778008270302</v>
      </c>
      <c r="AX16" s="21"/>
      <c r="AY16" s="21">
        <v>0</v>
      </c>
      <c r="AZ16" s="21">
        <v>0.118754801273282</v>
      </c>
      <c r="BA16" s="21">
        <v>0.108936354967097</v>
      </c>
      <c r="BB16" s="21">
        <v>8.2795984063211703E-2</v>
      </c>
      <c r="BC16" s="21">
        <v>0.11951301161689799</v>
      </c>
      <c r="BD16" s="21">
        <v>0.130915862432542</v>
      </c>
      <c r="BE16" s="21">
        <v>0.12978340639006</v>
      </c>
      <c r="BF16" s="21">
        <v>0.129906347916174</v>
      </c>
      <c r="BG16" s="21">
        <v>0.14079178876071299</v>
      </c>
      <c r="BH16" s="21">
        <v>0.10154376908280199</v>
      </c>
      <c r="BI16" s="21">
        <v>0.19710814627898901</v>
      </c>
      <c r="BJ16" s="21">
        <v>0.169806474017171</v>
      </c>
      <c r="BK16" s="21">
        <v>0.18561232974046599</v>
      </c>
      <c r="BL16" s="21">
        <v>0.132589399974476</v>
      </c>
      <c r="BM16" s="21">
        <v>0.20002436550376301</v>
      </c>
      <c r="BN16" s="21">
        <v>0.33182533310176798</v>
      </c>
      <c r="BO16" s="21"/>
      <c r="BP16" s="21">
        <v>0.25720803368552803</v>
      </c>
      <c r="BQ16" s="21">
        <v>0.115854878624065</v>
      </c>
      <c r="BR16" s="21">
        <v>9.6007214545576605E-2</v>
      </c>
      <c r="BS16" s="21">
        <v>0.10457187200752401</v>
      </c>
      <c r="BT16" s="21">
        <v>9.4714436376398703E-2</v>
      </c>
      <c r="BU16" s="21">
        <v>0.12079412870962999</v>
      </c>
      <c r="BV16" s="21"/>
      <c r="BW16" s="21">
        <v>0.14307895816924701</v>
      </c>
      <c r="BX16" s="21">
        <v>0.13149794726148401</v>
      </c>
      <c r="BY16" s="21">
        <v>0.10795776294710301</v>
      </c>
      <c r="BZ16" s="21">
        <v>0.148863931454571</v>
      </c>
      <c r="CA16" s="21">
        <v>0.16101342715654801</v>
      </c>
      <c r="CB16" s="21">
        <v>0.180976383985892</v>
      </c>
      <c r="CC16" s="21"/>
      <c r="CD16" s="21">
        <v>0.190874981895365</v>
      </c>
      <c r="CE16" s="21">
        <v>0.19041771317450401</v>
      </c>
      <c r="CF16" s="21">
        <v>0.10515125805224</v>
      </c>
      <c r="CG16" s="21">
        <v>0.130746897188564</v>
      </c>
      <c r="CH16" s="21"/>
      <c r="CI16" s="21">
        <v>0.120603207478735</v>
      </c>
      <c r="CJ16" s="21">
        <v>0.181912907196211</v>
      </c>
      <c r="CK16" s="21">
        <v>0.14141140709779601</v>
      </c>
      <c r="CL16" s="21">
        <v>9.4867137736952101E-2</v>
      </c>
      <c r="CM16" s="21"/>
      <c r="CN16" s="21">
        <v>0.176101843131624</v>
      </c>
      <c r="CO16" s="21">
        <v>0.13647858017616801</v>
      </c>
      <c r="CP16" s="21"/>
      <c r="CQ16" s="21">
        <v>0.14622285649147801</v>
      </c>
      <c r="CR16" s="21">
        <v>0.14729952452265399</v>
      </c>
    </row>
    <row r="17" spans="2:96" x14ac:dyDescent="0.3">
      <c r="B17" s="15" t="s">
        <v>237</v>
      </c>
      <c r="C17" s="22">
        <v>0.53578443026517597</v>
      </c>
      <c r="D17" s="22">
        <v>0.50608055361727899</v>
      </c>
      <c r="E17" s="22">
        <v>0.56580971273366298</v>
      </c>
      <c r="F17" s="22"/>
      <c r="G17" s="22">
        <v>0.44379722411871803</v>
      </c>
      <c r="H17" s="22">
        <v>0.35750340624626797</v>
      </c>
      <c r="I17" s="22">
        <v>0.51905864755880504</v>
      </c>
      <c r="J17" s="22">
        <v>0.58463684904026103</v>
      </c>
      <c r="K17" s="22">
        <v>0.63156279412418004</v>
      </c>
      <c r="L17" s="22">
        <v>0.65148608872868896</v>
      </c>
      <c r="M17" s="22"/>
      <c r="N17" s="22">
        <v>0.38102090418337098</v>
      </c>
      <c r="O17" s="22">
        <v>0.59012371219673199</v>
      </c>
      <c r="P17" s="22">
        <v>0.58494439121139696</v>
      </c>
      <c r="Q17" s="22">
        <v>0.59744073609828896</v>
      </c>
      <c r="R17" s="22"/>
      <c r="S17" s="22">
        <v>0.26753934957344599</v>
      </c>
      <c r="T17" s="22">
        <v>0.56745579100768295</v>
      </c>
      <c r="U17" s="22">
        <v>0.52897245031706297</v>
      </c>
      <c r="V17" s="22">
        <v>0.54105220464373305</v>
      </c>
      <c r="W17" s="22">
        <v>0.57664603117039703</v>
      </c>
      <c r="X17" s="22">
        <v>0.65410817661534304</v>
      </c>
      <c r="Y17" s="22">
        <v>0.59602191313390895</v>
      </c>
      <c r="Z17" s="22">
        <v>0.45601602358565602</v>
      </c>
      <c r="AA17" s="22">
        <v>0.51880597703329201</v>
      </c>
      <c r="AB17" s="22">
        <v>0.711284187031062</v>
      </c>
      <c r="AC17" s="22">
        <v>0.57244565340319997</v>
      </c>
      <c r="AD17" s="22">
        <v>0.62527944392018997</v>
      </c>
      <c r="AE17" s="22"/>
      <c r="AF17" s="22">
        <v>0.67362553369457301</v>
      </c>
      <c r="AG17" s="22">
        <v>0.306108428588799</v>
      </c>
      <c r="AH17" s="22">
        <v>0.53888085797451302</v>
      </c>
      <c r="AI17" s="22">
        <v>0.73866012450680496</v>
      </c>
      <c r="AJ17" s="22">
        <v>0.64115533719881701</v>
      </c>
      <c r="AK17" s="22"/>
      <c r="AL17" s="22">
        <v>0.14652929910082099</v>
      </c>
      <c r="AM17" s="22">
        <v>0.66156766149727797</v>
      </c>
      <c r="AN17" s="22">
        <v>0.51393759389317095</v>
      </c>
      <c r="AO17" s="22">
        <v>0.75667716198192203</v>
      </c>
      <c r="AP17" s="22">
        <v>0.64611255722236205</v>
      </c>
      <c r="AQ17" s="22">
        <v>0.65332520280509598</v>
      </c>
      <c r="AR17" s="22"/>
      <c r="AS17" s="22">
        <v>0.64863932655716605</v>
      </c>
      <c r="AT17" s="22">
        <v>0.62712904246527201</v>
      </c>
      <c r="AU17" s="22">
        <v>0.432370898938083</v>
      </c>
      <c r="AV17" s="22">
        <v>0.373040348078156</v>
      </c>
      <c r="AW17" s="22">
        <v>4.5390692426259198E-2</v>
      </c>
      <c r="AX17" s="22"/>
      <c r="AY17" s="22">
        <v>0.88969986629366304</v>
      </c>
      <c r="AZ17" s="22">
        <v>0.528052321971618</v>
      </c>
      <c r="BA17" s="22">
        <v>0.60390525971730802</v>
      </c>
      <c r="BB17" s="22">
        <v>0.65038071776334105</v>
      </c>
      <c r="BC17" s="22">
        <v>0.62668580518405503</v>
      </c>
      <c r="BD17" s="22">
        <v>0.51645942892538499</v>
      </c>
      <c r="BE17" s="22">
        <v>0.57417579061172297</v>
      </c>
      <c r="BF17" s="22">
        <v>0.58848274304370796</v>
      </c>
      <c r="BG17" s="22">
        <v>0.59307839168490895</v>
      </c>
      <c r="BH17" s="22">
        <v>0.60869265057400102</v>
      </c>
      <c r="BI17" s="22">
        <v>0.44847426696833897</v>
      </c>
      <c r="BJ17" s="22">
        <v>0.492909177230555</v>
      </c>
      <c r="BK17" s="22">
        <v>0.39166740848393899</v>
      </c>
      <c r="BL17" s="22">
        <v>0.47188510483203</v>
      </c>
      <c r="BM17" s="22">
        <v>0.39634677287702003</v>
      </c>
      <c r="BN17" s="22">
        <v>0.19438257109031701</v>
      </c>
      <c r="BO17" s="22"/>
      <c r="BP17" s="22">
        <v>0.30387676107530998</v>
      </c>
      <c r="BQ17" s="22">
        <v>0.58219104816127798</v>
      </c>
      <c r="BR17" s="22">
        <v>0.61675314338751497</v>
      </c>
      <c r="BS17" s="22">
        <v>0.61322638414508202</v>
      </c>
      <c r="BT17" s="22">
        <v>0.66242387217510701</v>
      </c>
      <c r="BU17" s="22">
        <v>0.61067835804644999</v>
      </c>
      <c r="BV17" s="22"/>
      <c r="BW17" s="22">
        <v>0.54354281490898304</v>
      </c>
      <c r="BX17" s="22">
        <v>0.57048909403270998</v>
      </c>
      <c r="BY17" s="22">
        <v>0.60754090986970899</v>
      </c>
      <c r="BZ17" s="22">
        <v>0.53634601587943798</v>
      </c>
      <c r="CA17" s="22">
        <v>0.47770161685805002</v>
      </c>
      <c r="CB17" s="22">
        <v>0.420006903563723</v>
      </c>
      <c r="CC17" s="22"/>
      <c r="CD17" s="22">
        <v>0.43802019020097399</v>
      </c>
      <c r="CE17" s="22">
        <v>0.48822921293558103</v>
      </c>
      <c r="CF17" s="22">
        <v>0.60821131287544905</v>
      </c>
      <c r="CG17" s="22">
        <v>0.575122283076135</v>
      </c>
      <c r="CH17" s="22"/>
      <c r="CI17" s="22">
        <v>0.59159182119892095</v>
      </c>
      <c r="CJ17" s="22">
        <v>0.44907629991327602</v>
      </c>
      <c r="CK17" s="22">
        <v>0.54466345778233605</v>
      </c>
      <c r="CL17" s="22">
        <v>0.58116489133293803</v>
      </c>
      <c r="CM17" s="22"/>
      <c r="CN17" s="22">
        <v>0.46139691180310999</v>
      </c>
      <c r="CO17" s="22">
        <v>0.54911108170689404</v>
      </c>
      <c r="CP17" s="22"/>
      <c r="CQ17" s="22">
        <v>0.50386655790746204</v>
      </c>
      <c r="CR17" s="22">
        <v>0.52891654486029704</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0.41299717293784499</v>
      </c>
      <c r="D9" s="14">
        <v>0.41109294533789498</v>
      </c>
      <c r="E9" s="14">
        <v>0.41608368920258798</v>
      </c>
      <c r="F9" s="14"/>
      <c r="G9" s="14">
        <v>0.26948316392600802</v>
      </c>
      <c r="H9" s="14">
        <v>0.32892779576632403</v>
      </c>
      <c r="I9" s="14">
        <v>0.44460238997949802</v>
      </c>
      <c r="J9" s="14">
        <v>0.43827993048128699</v>
      </c>
      <c r="K9" s="14">
        <v>0.46890485641153101</v>
      </c>
      <c r="L9" s="14">
        <v>0.49260772929823998</v>
      </c>
      <c r="M9" s="14"/>
      <c r="N9" s="14">
        <v>0.32117318723754801</v>
      </c>
      <c r="O9" s="14">
        <v>0.42267800306098502</v>
      </c>
      <c r="P9" s="14">
        <v>0.46415117914945497</v>
      </c>
      <c r="Q9" s="14">
        <v>0.45408566726865401</v>
      </c>
      <c r="R9" s="14"/>
      <c r="S9" s="14">
        <v>0.33880462681740098</v>
      </c>
      <c r="T9" s="14">
        <v>0.43715316862318199</v>
      </c>
      <c r="U9" s="14">
        <v>0.386771465347101</v>
      </c>
      <c r="V9" s="14">
        <v>0.406069883357977</v>
      </c>
      <c r="W9" s="14">
        <v>0.41019944418488102</v>
      </c>
      <c r="X9" s="14">
        <v>0.38227156610991297</v>
      </c>
      <c r="Y9" s="14">
        <v>0.47518928339187699</v>
      </c>
      <c r="Z9" s="14">
        <v>0.40719467330280901</v>
      </c>
      <c r="AA9" s="14">
        <v>0.42259074254307399</v>
      </c>
      <c r="AB9" s="14">
        <v>0.45409080911774102</v>
      </c>
      <c r="AC9" s="14">
        <v>0.49971715471101302</v>
      </c>
      <c r="AD9" s="14">
        <v>0.38300880368450402</v>
      </c>
      <c r="AE9" s="14"/>
      <c r="AF9" s="14">
        <v>0.48783054125731501</v>
      </c>
      <c r="AG9" s="14">
        <v>0.27963161388771302</v>
      </c>
      <c r="AH9" s="14">
        <v>0.378079456047269</v>
      </c>
      <c r="AI9" s="14">
        <v>0.630914781165405</v>
      </c>
      <c r="AJ9" s="14">
        <v>0.46645338651816698</v>
      </c>
      <c r="AK9" s="14"/>
      <c r="AL9" s="14">
        <v>0.231177278936196</v>
      </c>
      <c r="AM9" s="14">
        <v>0.45289377460450703</v>
      </c>
      <c r="AN9" s="14">
        <v>0.33243016540959303</v>
      </c>
      <c r="AO9" s="14">
        <v>0.61787443307295997</v>
      </c>
      <c r="AP9" s="14">
        <v>0.39582260867006702</v>
      </c>
      <c r="AQ9" s="14">
        <v>0.37045574038062601</v>
      </c>
      <c r="AR9" s="14"/>
      <c r="AS9" s="14">
        <v>0.474993820325599</v>
      </c>
      <c r="AT9" s="14">
        <v>0.42900586392748102</v>
      </c>
      <c r="AU9" s="14">
        <v>0.34396922705879601</v>
      </c>
      <c r="AV9" s="14">
        <v>0.35466463231338402</v>
      </c>
      <c r="AW9" s="14">
        <v>0.21899200347004399</v>
      </c>
      <c r="AX9" s="14"/>
      <c r="AY9" s="14">
        <v>0.64685995924029505</v>
      </c>
      <c r="AZ9" s="14">
        <v>0.39632248832328998</v>
      </c>
      <c r="BA9" s="14">
        <v>0.47187128182582999</v>
      </c>
      <c r="BB9" s="14">
        <v>0.49550714960275899</v>
      </c>
      <c r="BC9" s="14">
        <v>0.43952991853032702</v>
      </c>
      <c r="BD9" s="14">
        <v>0.39986196380653599</v>
      </c>
      <c r="BE9" s="14">
        <v>0.39131388462238897</v>
      </c>
      <c r="BF9" s="14">
        <v>0.42712081358679899</v>
      </c>
      <c r="BG9" s="14">
        <v>0.45735921267331697</v>
      </c>
      <c r="BH9" s="14">
        <v>0.42631750749119801</v>
      </c>
      <c r="BI9" s="14">
        <v>0.39955502716617602</v>
      </c>
      <c r="BJ9" s="14">
        <v>0.33844851524149999</v>
      </c>
      <c r="BK9" s="14">
        <v>0.40800315320945002</v>
      </c>
      <c r="BL9" s="14">
        <v>0.36904549781337598</v>
      </c>
      <c r="BM9" s="14">
        <v>0.37301733303184298</v>
      </c>
      <c r="BN9" s="14">
        <v>0.30262144572701699</v>
      </c>
      <c r="BO9" s="14"/>
      <c r="BP9" s="14">
        <v>0.33565177840810501</v>
      </c>
      <c r="BQ9" s="14">
        <v>0.38036847072067198</v>
      </c>
      <c r="BR9" s="14">
        <v>0.43728098962900003</v>
      </c>
      <c r="BS9" s="14">
        <v>0.46879422586956299</v>
      </c>
      <c r="BT9" s="14">
        <v>0.51299369230098801</v>
      </c>
      <c r="BU9" s="14">
        <v>0.477985529474312</v>
      </c>
      <c r="BV9" s="14"/>
      <c r="BW9" s="14">
        <v>0.428861717478694</v>
      </c>
      <c r="BX9" s="14">
        <v>0.413610154578891</v>
      </c>
      <c r="BY9" s="14">
        <v>0.47109041294603399</v>
      </c>
      <c r="BZ9" s="14">
        <v>0.46108297668452602</v>
      </c>
      <c r="CA9" s="14">
        <v>0.37859838330766499</v>
      </c>
      <c r="CB9" s="14">
        <v>0.216987466077013</v>
      </c>
      <c r="CC9" s="14"/>
      <c r="CD9" s="14">
        <v>0.32451349415576303</v>
      </c>
      <c r="CE9" s="14">
        <v>0.37685632237007499</v>
      </c>
      <c r="CF9" s="14">
        <v>0.49029372379354902</v>
      </c>
      <c r="CG9" s="14">
        <v>0.442393874445147</v>
      </c>
      <c r="CH9" s="14"/>
      <c r="CI9" s="14">
        <v>0.43441727368882999</v>
      </c>
      <c r="CJ9" s="14">
        <v>0.37251225642194602</v>
      </c>
      <c r="CK9" s="14">
        <v>0.415428428571888</v>
      </c>
      <c r="CL9" s="14">
        <v>0.46163026013474401</v>
      </c>
      <c r="CM9" s="14"/>
      <c r="CN9" s="14">
        <v>0.37016916157776403</v>
      </c>
      <c r="CO9" s="14">
        <v>0.420708748619049</v>
      </c>
      <c r="CP9" s="14"/>
      <c r="CQ9" s="14">
        <v>0.36154660782371301</v>
      </c>
      <c r="CR9" s="14">
        <v>0.41880134118684098</v>
      </c>
    </row>
    <row r="10" spans="2:96" x14ac:dyDescent="0.3">
      <c r="B10" s="15" t="s">
        <v>231</v>
      </c>
      <c r="C10" s="14">
        <v>0.30806306355372098</v>
      </c>
      <c r="D10" s="14">
        <v>0.303646351673446</v>
      </c>
      <c r="E10" s="14">
        <v>0.31240955004753401</v>
      </c>
      <c r="F10" s="14"/>
      <c r="G10" s="14">
        <v>0.40894506380261803</v>
      </c>
      <c r="H10" s="14">
        <v>0.349208468288569</v>
      </c>
      <c r="I10" s="14">
        <v>0.29646190038230302</v>
      </c>
      <c r="J10" s="14">
        <v>0.29382015465523598</v>
      </c>
      <c r="K10" s="14">
        <v>0.26974070297684999</v>
      </c>
      <c r="L10" s="14">
        <v>0.25456540815164902</v>
      </c>
      <c r="M10" s="14"/>
      <c r="N10" s="14">
        <v>0.35301308387755498</v>
      </c>
      <c r="O10" s="14">
        <v>0.30344898792009001</v>
      </c>
      <c r="P10" s="14">
        <v>0.29602762809439398</v>
      </c>
      <c r="Q10" s="14">
        <v>0.27671524163222</v>
      </c>
      <c r="R10" s="14"/>
      <c r="S10" s="14">
        <v>0.31507389000691</v>
      </c>
      <c r="T10" s="14">
        <v>0.285015986196685</v>
      </c>
      <c r="U10" s="14">
        <v>0.33209618488058301</v>
      </c>
      <c r="V10" s="14">
        <v>0.30967533985679002</v>
      </c>
      <c r="W10" s="14">
        <v>0.328541285431659</v>
      </c>
      <c r="X10" s="14">
        <v>0.33707334380933901</v>
      </c>
      <c r="Y10" s="14">
        <v>0.26571677638926999</v>
      </c>
      <c r="Z10" s="14">
        <v>0.32181340803402297</v>
      </c>
      <c r="AA10" s="14">
        <v>0.28230459223083998</v>
      </c>
      <c r="AB10" s="14">
        <v>0.316330806542862</v>
      </c>
      <c r="AC10" s="14">
        <v>0.26554750028950302</v>
      </c>
      <c r="AD10" s="14">
        <v>0.40710162742068001</v>
      </c>
      <c r="AE10" s="14"/>
      <c r="AF10" s="14">
        <v>0.34150296280855702</v>
      </c>
      <c r="AG10" s="14">
        <v>0.31795331897678902</v>
      </c>
      <c r="AH10" s="14">
        <v>0.30198366036493302</v>
      </c>
      <c r="AI10" s="14">
        <v>0.20864600134352501</v>
      </c>
      <c r="AJ10" s="14">
        <v>0.26374392874181701</v>
      </c>
      <c r="AK10" s="14"/>
      <c r="AL10" s="14">
        <v>0.29984987107179101</v>
      </c>
      <c r="AM10" s="14">
        <v>0.35091356725362399</v>
      </c>
      <c r="AN10" s="14">
        <v>0.37899442345036599</v>
      </c>
      <c r="AO10" s="14">
        <v>0.22654253490535001</v>
      </c>
      <c r="AP10" s="14">
        <v>0.34077503570156198</v>
      </c>
      <c r="AQ10" s="14">
        <v>0.39891960977032898</v>
      </c>
      <c r="AR10" s="14"/>
      <c r="AS10" s="14">
        <v>0.30000604502040001</v>
      </c>
      <c r="AT10" s="14">
        <v>0.30325243334603902</v>
      </c>
      <c r="AU10" s="14">
        <v>0.32494552484068601</v>
      </c>
      <c r="AV10" s="14">
        <v>0.34037973097707702</v>
      </c>
      <c r="AW10" s="14">
        <v>0.35055618671963501</v>
      </c>
      <c r="AX10" s="14"/>
      <c r="AY10" s="14">
        <v>0.214602512976657</v>
      </c>
      <c r="AZ10" s="14">
        <v>0.331186041735334</v>
      </c>
      <c r="BA10" s="14">
        <v>0.32267342309698399</v>
      </c>
      <c r="BB10" s="14">
        <v>0.21278976398348601</v>
      </c>
      <c r="BC10" s="14">
        <v>0.31691554186698601</v>
      </c>
      <c r="BD10" s="14">
        <v>0.28780120217132898</v>
      </c>
      <c r="BE10" s="14">
        <v>0.33174212366292199</v>
      </c>
      <c r="BF10" s="14">
        <v>0.333508703374084</v>
      </c>
      <c r="BG10" s="14">
        <v>0.31797934548609702</v>
      </c>
      <c r="BH10" s="14">
        <v>0.30514220077717502</v>
      </c>
      <c r="BI10" s="14">
        <v>0.28389274664446401</v>
      </c>
      <c r="BJ10" s="14">
        <v>0.34098372114506598</v>
      </c>
      <c r="BK10" s="14">
        <v>0.35360830896094197</v>
      </c>
      <c r="BL10" s="14">
        <v>0.20694019673327499</v>
      </c>
      <c r="BM10" s="14">
        <v>0.32545362056517102</v>
      </c>
      <c r="BN10" s="14">
        <v>0.31778216426712502</v>
      </c>
      <c r="BO10" s="14"/>
      <c r="BP10" s="14">
        <v>0.35674877994266202</v>
      </c>
      <c r="BQ10" s="14">
        <v>0.31189720997222797</v>
      </c>
      <c r="BR10" s="14">
        <v>0.27848422944999002</v>
      </c>
      <c r="BS10" s="14">
        <v>0.28744997382140602</v>
      </c>
      <c r="BT10" s="14">
        <v>0.26816511862102399</v>
      </c>
      <c r="BU10" s="14">
        <v>0.29870240132138098</v>
      </c>
      <c r="BV10" s="14"/>
      <c r="BW10" s="14">
        <v>0.29233504844575597</v>
      </c>
      <c r="BX10" s="14">
        <v>0.29561149084476901</v>
      </c>
      <c r="BY10" s="14">
        <v>0.31598658104116201</v>
      </c>
      <c r="BZ10" s="14">
        <v>0.28353275070810702</v>
      </c>
      <c r="CA10" s="14">
        <v>0.34713701403567199</v>
      </c>
      <c r="CB10" s="14">
        <v>0.390384610974502</v>
      </c>
      <c r="CC10" s="14"/>
      <c r="CD10" s="14">
        <v>0.38703988567248099</v>
      </c>
      <c r="CE10" s="14">
        <v>0.331158953306596</v>
      </c>
      <c r="CF10" s="14">
        <v>0.26034167253590901</v>
      </c>
      <c r="CG10" s="14">
        <v>0.28352866434812302</v>
      </c>
      <c r="CH10" s="14"/>
      <c r="CI10" s="14">
        <v>0.32450424530980598</v>
      </c>
      <c r="CJ10" s="14">
        <v>0.32357816189337502</v>
      </c>
      <c r="CK10" s="14">
        <v>0.30323258874648901</v>
      </c>
      <c r="CL10" s="14">
        <v>0.25609819490628699</v>
      </c>
      <c r="CM10" s="14"/>
      <c r="CN10" s="14">
        <v>0.35136548000937601</v>
      </c>
      <c r="CO10" s="14">
        <v>0.30094820664030097</v>
      </c>
      <c r="CP10" s="14"/>
      <c r="CQ10" s="14">
        <v>0.37334511111528601</v>
      </c>
      <c r="CR10" s="14">
        <v>0.30135415492668299</v>
      </c>
    </row>
    <row r="11" spans="2:96" x14ac:dyDescent="0.3">
      <c r="B11" s="15" t="s">
        <v>232</v>
      </c>
      <c r="C11" s="14">
        <v>0.13340270151749101</v>
      </c>
      <c r="D11" s="14">
        <v>0.13086328843019801</v>
      </c>
      <c r="E11" s="14">
        <v>0.13628202937984599</v>
      </c>
      <c r="F11" s="14"/>
      <c r="G11" s="14">
        <v>0.16471358620781701</v>
      </c>
      <c r="H11" s="14">
        <v>0.148447603629182</v>
      </c>
      <c r="I11" s="14">
        <v>0.11389304986984999</v>
      </c>
      <c r="J11" s="14">
        <v>0.13573566588106101</v>
      </c>
      <c r="K11" s="14">
        <v>0.112808889017635</v>
      </c>
      <c r="L11" s="14">
        <v>0.12825287200396501</v>
      </c>
      <c r="M11" s="14"/>
      <c r="N11" s="14">
        <v>0.14765909673128999</v>
      </c>
      <c r="O11" s="14">
        <v>0.134939974762982</v>
      </c>
      <c r="P11" s="14">
        <v>0.108282311321678</v>
      </c>
      <c r="Q11" s="14">
        <v>0.13792295940841501</v>
      </c>
      <c r="R11" s="14"/>
      <c r="S11" s="14">
        <v>0.171062190155093</v>
      </c>
      <c r="T11" s="14">
        <v>0.14771434774897699</v>
      </c>
      <c r="U11" s="14">
        <v>0.12411301520998901</v>
      </c>
      <c r="V11" s="14">
        <v>0.14240866411172901</v>
      </c>
      <c r="W11" s="14">
        <v>0.125332811183932</v>
      </c>
      <c r="X11" s="14">
        <v>0.12728044114316001</v>
      </c>
      <c r="Y11" s="14">
        <v>0.11516755685183901</v>
      </c>
      <c r="Z11" s="14">
        <v>0.10583655958757</v>
      </c>
      <c r="AA11" s="14">
        <v>0.14240204332211301</v>
      </c>
      <c r="AB11" s="14">
        <v>9.1257122115792996E-2</v>
      </c>
      <c r="AC11" s="14">
        <v>7.33481678092405E-2</v>
      </c>
      <c r="AD11" s="14">
        <v>0.209889568894815</v>
      </c>
      <c r="AE11" s="14"/>
      <c r="AF11" s="14">
        <v>0.11132128977832401</v>
      </c>
      <c r="AG11" s="14">
        <v>0.15506668693239201</v>
      </c>
      <c r="AH11" s="14">
        <v>0.17700563334685901</v>
      </c>
      <c r="AI11" s="14">
        <v>0.101247880982849</v>
      </c>
      <c r="AJ11" s="14">
        <v>0.13947123607279599</v>
      </c>
      <c r="AK11" s="14"/>
      <c r="AL11" s="14">
        <v>0.170277126007124</v>
      </c>
      <c r="AM11" s="14">
        <v>0.13290896519568099</v>
      </c>
      <c r="AN11" s="14">
        <v>0.13819847842203101</v>
      </c>
      <c r="AO11" s="14">
        <v>9.9021533846585602E-2</v>
      </c>
      <c r="AP11" s="14">
        <v>0.139792151354935</v>
      </c>
      <c r="AQ11" s="14">
        <v>0.101491057568662</v>
      </c>
      <c r="AR11" s="14"/>
      <c r="AS11" s="14">
        <v>0.118794108640944</v>
      </c>
      <c r="AT11" s="14">
        <v>0.12618137561277001</v>
      </c>
      <c r="AU11" s="14">
        <v>0.15823422568526299</v>
      </c>
      <c r="AV11" s="14">
        <v>0.14308157398329899</v>
      </c>
      <c r="AW11" s="14">
        <v>0.14633569373157301</v>
      </c>
      <c r="AX11" s="14"/>
      <c r="AY11" s="14">
        <v>6.9904330199182393E-2</v>
      </c>
      <c r="AZ11" s="14">
        <v>0.12929774371567901</v>
      </c>
      <c r="BA11" s="14">
        <v>9.2277379541305202E-2</v>
      </c>
      <c r="BB11" s="14">
        <v>0.15214313438108101</v>
      </c>
      <c r="BC11" s="14">
        <v>0.13797564840146401</v>
      </c>
      <c r="BD11" s="14">
        <v>0.157892639982985</v>
      </c>
      <c r="BE11" s="14">
        <v>0.154123497802864</v>
      </c>
      <c r="BF11" s="14">
        <v>0.12368795081078</v>
      </c>
      <c r="BG11" s="14">
        <v>0.12298196846081801</v>
      </c>
      <c r="BH11" s="14">
        <v>0.134515409844193</v>
      </c>
      <c r="BI11" s="14">
        <v>0.101907819097508</v>
      </c>
      <c r="BJ11" s="14">
        <v>0.17715567613101299</v>
      </c>
      <c r="BK11" s="14">
        <v>7.7396736783864398E-2</v>
      </c>
      <c r="BL11" s="14">
        <v>0.19394049724661999</v>
      </c>
      <c r="BM11" s="14">
        <v>0.116811527215649</v>
      </c>
      <c r="BN11" s="14">
        <v>0.141963488258709</v>
      </c>
      <c r="BO11" s="14"/>
      <c r="BP11" s="14">
        <v>0.15756488302750599</v>
      </c>
      <c r="BQ11" s="14">
        <v>0.142540407394942</v>
      </c>
      <c r="BR11" s="14">
        <v>0.16498248010378799</v>
      </c>
      <c r="BS11" s="14">
        <v>0.104471531947646</v>
      </c>
      <c r="BT11" s="14">
        <v>7.7105404421013296E-2</v>
      </c>
      <c r="BU11" s="14">
        <v>0.104569613180389</v>
      </c>
      <c r="BV11" s="14"/>
      <c r="BW11" s="14">
        <v>0.12931348635703399</v>
      </c>
      <c r="BX11" s="14">
        <v>0.13837155053673</v>
      </c>
      <c r="BY11" s="14">
        <v>0.11539112816620101</v>
      </c>
      <c r="BZ11" s="14">
        <v>0.143976856106377</v>
      </c>
      <c r="CA11" s="14">
        <v>0.13786853388262801</v>
      </c>
      <c r="CB11" s="14">
        <v>0.15576459104640999</v>
      </c>
      <c r="CC11" s="14"/>
      <c r="CD11" s="14">
        <v>0.14020756131547499</v>
      </c>
      <c r="CE11" s="14">
        <v>0.133013716900058</v>
      </c>
      <c r="CF11" s="14">
        <v>0.13585588221204201</v>
      </c>
      <c r="CG11" s="14">
        <v>0.126781649795949</v>
      </c>
      <c r="CH11" s="14"/>
      <c r="CI11" s="14">
        <v>0.113106613325237</v>
      </c>
      <c r="CJ11" s="14">
        <v>0.14056566424840899</v>
      </c>
      <c r="CK11" s="14">
        <v>0.13587202473245599</v>
      </c>
      <c r="CL11" s="14">
        <v>0.144616486359531</v>
      </c>
      <c r="CM11" s="14"/>
      <c r="CN11" s="14">
        <v>0.13046630175642401</v>
      </c>
      <c r="CO11" s="14">
        <v>0.13279792416715899</v>
      </c>
      <c r="CP11" s="14"/>
      <c r="CQ11" s="14">
        <v>0.13547842231986101</v>
      </c>
      <c r="CR11" s="14">
        <v>0.13146357006777701</v>
      </c>
    </row>
    <row r="12" spans="2:96" x14ac:dyDescent="0.3">
      <c r="B12" s="15" t="s">
        <v>233</v>
      </c>
      <c r="C12" s="14">
        <v>7.8767728606853896E-2</v>
      </c>
      <c r="D12" s="14">
        <v>8.9071663893447506E-2</v>
      </c>
      <c r="E12" s="14">
        <v>6.6845449400375706E-2</v>
      </c>
      <c r="F12" s="14"/>
      <c r="G12" s="14">
        <v>8.5553922891506096E-2</v>
      </c>
      <c r="H12" s="14">
        <v>8.6032880774735296E-2</v>
      </c>
      <c r="I12" s="14">
        <v>8.05824395862237E-2</v>
      </c>
      <c r="J12" s="14">
        <v>7.0585296073969198E-2</v>
      </c>
      <c r="K12" s="14">
        <v>9.1145943817697597E-2</v>
      </c>
      <c r="L12" s="14">
        <v>6.5212146511009705E-2</v>
      </c>
      <c r="M12" s="14"/>
      <c r="N12" s="14">
        <v>0.103137118643926</v>
      </c>
      <c r="O12" s="14">
        <v>8.2863254020164603E-2</v>
      </c>
      <c r="P12" s="14">
        <v>6.6532962783639293E-2</v>
      </c>
      <c r="Q12" s="14">
        <v>5.9944081892287997E-2</v>
      </c>
      <c r="R12" s="14"/>
      <c r="S12" s="14">
        <v>9.1004445093742406E-2</v>
      </c>
      <c r="T12" s="14">
        <v>8.3562464767082206E-2</v>
      </c>
      <c r="U12" s="14">
        <v>0.10550194261788</v>
      </c>
      <c r="V12" s="14">
        <v>6.8828503403300503E-2</v>
      </c>
      <c r="W12" s="14">
        <v>7.1508846893909198E-2</v>
      </c>
      <c r="X12" s="14">
        <v>6.2814906986904395E-2</v>
      </c>
      <c r="Y12" s="14">
        <v>8.1278061121326198E-2</v>
      </c>
      <c r="Z12" s="14">
        <v>7.1413963254245399E-2</v>
      </c>
      <c r="AA12" s="14">
        <v>8.1960965253875404E-2</v>
      </c>
      <c r="AB12" s="14">
        <v>8.1316955279396003E-2</v>
      </c>
      <c r="AC12" s="14">
        <v>8.3191908931809597E-2</v>
      </c>
      <c r="AD12" s="14">
        <v>0</v>
      </c>
      <c r="AE12" s="14"/>
      <c r="AF12" s="14">
        <v>5.0099580447083999E-2</v>
      </c>
      <c r="AG12" s="14">
        <v>0.145971501416405</v>
      </c>
      <c r="AH12" s="14">
        <v>8.95946209841397E-2</v>
      </c>
      <c r="AI12" s="14">
        <v>2.6773467675203399E-2</v>
      </c>
      <c r="AJ12" s="14">
        <v>6.0466866819425397E-2</v>
      </c>
      <c r="AK12" s="14"/>
      <c r="AL12" s="14">
        <v>0.180748936461996</v>
      </c>
      <c r="AM12" s="14">
        <v>4.5742453726014001E-2</v>
      </c>
      <c r="AN12" s="14">
        <v>7.81511588417894E-2</v>
      </c>
      <c r="AO12" s="14">
        <v>2.7798338309011999E-2</v>
      </c>
      <c r="AP12" s="14">
        <v>6.5526840327621905E-2</v>
      </c>
      <c r="AQ12" s="14">
        <v>5.0439947359722903E-2</v>
      </c>
      <c r="AR12" s="14"/>
      <c r="AS12" s="14">
        <v>5.21168660944335E-2</v>
      </c>
      <c r="AT12" s="14">
        <v>7.0136587406910797E-2</v>
      </c>
      <c r="AU12" s="14">
        <v>9.5416070087743193E-2</v>
      </c>
      <c r="AV12" s="14">
        <v>0.102903215673867</v>
      </c>
      <c r="AW12" s="14">
        <v>0.18159052808211701</v>
      </c>
      <c r="AX12" s="14"/>
      <c r="AY12" s="14">
        <v>6.8633197583866198E-2</v>
      </c>
      <c r="AZ12" s="14">
        <v>7.5879575987975303E-2</v>
      </c>
      <c r="BA12" s="14">
        <v>5.7275502346807401E-2</v>
      </c>
      <c r="BB12" s="14">
        <v>7.49288586333101E-2</v>
      </c>
      <c r="BC12" s="14">
        <v>5.2300509879378697E-2</v>
      </c>
      <c r="BD12" s="14">
        <v>7.4182278484805894E-2</v>
      </c>
      <c r="BE12" s="14">
        <v>7.0912722975119996E-2</v>
      </c>
      <c r="BF12" s="14">
        <v>6.5086440032321405E-2</v>
      </c>
      <c r="BG12" s="14">
        <v>7.2888759362704905E-2</v>
      </c>
      <c r="BH12" s="14">
        <v>6.0960745385819901E-2</v>
      </c>
      <c r="BI12" s="14">
        <v>0.14103300571865099</v>
      </c>
      <c r="BJ12" s="14">
        <v>8.2829727258330696E-2</v>
      </c>
      <c r="BK12" s="14">
        <v>8.6275881588662201E-2</v>
      </c>
      <c r="BL12" s="14">
        <v>0.111093345602372</v>
      </c>
      <c r="BM12" s="14">
        <v>9.1756518125709396E-2</v>
      </c>
      <c r="BN12" s="14">
        <v>0.126489139525119</v>
      </c>
      <c r="BO12" s="14"/>
      <c r="BP12" s="14">
        <v>9.0451929384923593E-2</v>
      </c>
      <c r="BQ12" s="14">
        <v>8.9051572790957295E-2</v>
      </c>
      <c r="BR12" s="14">
        <v>6.8287221132033796E-2</v>
      </c>
      <c r="BS12" s="14">
        <v>6.9608274409289503E-2</v>
      </c>
      <c r="BT12" s="14">
        <v>6.9764478143284306E-2</v>
      </c>
      <c r="BU12" s="14">
        <v>4.66045989889309E-2</v>
      </c>
      <c r="BV12" s="14"/>
      <c r="BW12" s="14">
        <v>8.8560444546438105E-2</v>
      </c>
      <c r="BX12" s="14">
        <v>8.7437311803727102E-2</v>
      </c>
      <c r="BY12" s="14">
        <v>4.30044877754958E-2</v>
      </c>
      <c r="BZ12" s="14">
        <v>3.7673911183642099E-2</v>
      </c>
      <c r="CA12" s="14">
        <v>6.7573237283932594E-2</v>
      </c>
      <c r="CB12" s="14">
        <v>0.123327326085355</v>
      </c>
      <c r="CC12" s="14"/>
      <c r="CD12" s="14">
        <v>8.0257344401380201E-2</v>
      </c>
      <c r="CE12" s="14">
        <v>0.105249576593688</v>
      </c>
      <c r="CF12" s="14">
        <v>3.2316835781702503E-2</v>
      </c>
      <c r="CG12" s="14">
        <v>8.0312435503241505E-2</v>
      </c>
      <c r="CH12" s="14"/>
      <c r="CI12" s="14">
        <v>6.3662655022120596E-2</v>
      </c>
      <c r="CJ12" s="14">
        <v>0.12169620013440401</v>
      </c>
      <c r="CK12" s="14">
        <v>7.0225270297184103E-2</v>
      </c>
      <c r="CL12" s="14">
        <v>5.8100142061509902E-2</v>
      </c>
      <c r="CM12" s="14"/>
      <c r="CN12" s="14">
        <v>0.10206782534761601</v>
      </c>
      <c r="CO12" s="14">
        <v>7.5801272363988995E-2</v>
      </c>
      <c r="CP12" s="14"/>
      <c r="CQ12" s="14">
        <v>9.0464982206373598E-2</v>
      </c>
      <c r="CR12" s="14">
        <v>7.73457040857599E-2</v>
      </c>
    </row>
    <row r="13" spans="2:96" x14ac:dyDescent="0.3">
      <c r="B13" s="15" t="s">
        <v>234</v>
      </c>
      <c r="C13" s="14">
        <v>4.0355126506221202E-2</v>
      </c>
      <c r="D13" s="14">
        <v>4.8984125993613403E-2</v>
      </c>
      <c r="E13" s="14">
        <v>3.2033945597567601E-2</v>
      </c>
      <c r="F13" s="14"/>
      <c r="G13" s="14">
        <v>2.4416755617674101E-2</v>
      </c>
      <c r="H13" s="14">
        <v>5.4942224036492598E-2</v>
      </c>
      <c r="I13" s="14">
        <v>3.1405751943629802E-2</v>
      </c>
      <c r="J13" s="14">
        <v>5.0830279644059798E-2</v>
      </c>
      <c r="K13" s="14">
        <v>3.6996810529250697E-2</v>
      </c>
      <c r="L13" s="14">
        <v>4.0050424621763503E-2</v>
      </c>
      <c r="M13" s="14"/>
      <c r="N13" s="14">
        <v>4.3424473253692399E-2</v>
      </c>
      <c r="O13" s="14">
        <v>3.2293175345788301E-2</v>
      </c>
      <c r="P13" s="14">
        <v>4.1152739691259502E-2</v>
      </c>
      <c r="Q13" s="14">
        <v>4.51960494317971E-2</v>
      </c>
      <c r="R13" s="14"/>
      <c r="S13" s="14">
        <v>4.70970049629598E-2</v>
      </c>
      <c r="T13" s="14">
        <v>4.2851046368836902E-2</v>
      </c>
      <c r="U13" s="14">
        <v>4.0643270610731398E-2</v>
      </c>
      <c r="V13" s="14">
        <v>3.5490292027831799E-2</v>
      </c>
      <c r="W13" s="14">
        <v>2.69141835344088E-2</v>
      </c>
      <c r="X13" s="14">
        <v>4.0656388645386503E-2</v>
      </c>
      <c r="Y13" s="14">
        <v>2.9185346658262799E-2</v>
      </c>
      <c r="Z13" s="14">
        <v>5.8036519951257401E-2</v>
      </c>
      <c r="AA13" s="14">
        <v>5.2261307452693501E-2</v>
      </c>
      <c r="AB13" s="14">
        <v>4.0247507346991097E-2</v>
      </c>
      <c r="AC13" s="14">
        <v>4.3479680135284901E-2</v>
      </c>
      <c r="AD13" s="14">
        <v>0</v>
      </c>
      <c r="AE13" s="14"/>
      <c r="AF13" s="14">
        <v>7.0082721211247598E-3</v>
      </c>
      <c r="AG13" s="14">
        <v>8.2839579389254403E-2</v>
      </c>
      <c r="AH13" s="14">
        <v>3.7572422980249598E-2</v>
      </c>
      <c r="AI13" s="14">
        <v>2.1252498163646501E-2</v>
      </c>
      <c r="AJ13" s="14">
        <v>1.7151635538997199E-2</v>
      </c>
      <c r="AK13" s="14"/>
      <c r="AL13" s="14">
        <v>9.8247971177445298E-2</v>
      </c>
      <c r="AM13" s="14">
        <v>1.3105974936760601E-2</v>
      </c>
      <c r="AN13" s="14">
        <v>5.3338154015317003E-2</v>
      </c>
      <c r="AO13" s="14">
        <v>1.93775690354238E-2</v>
      </c>
      <c r="AP13" s="14">
        <v>2.10067594409265E-2</v>
      </c>
      <c r="AQ13" s="14">
        <v>6.0373931994339098E-3</v>
      </c>
      <c r="AR13" s="14"/>
      <c r="AS13" s="14">
        <v>3.84079332978376E-2</v>
      </c>
      <c r="AT13" s="14">
        <v>4.5234458256945803E-2</v>
      </c>
      <c r="AU13" s="14">
        <v>3.5649438444679597E-2</v>
      </c>
      <c r="AV13" s="14">
        <v>3.5523605219420197E-2</v>
      </c>
      <c r="AW13" s="14">
        <v>0.10252558799663</v>
      </c>
      <c r="AX13" s="14"/>
      <c r="AY13" s="14">
        <v>0</v>
      </c>
      <c r="AZ13" s="14">
        <v>5.3578964715953303E-2</v>
      </c>
      <c r="BA13" s="14">
        <v>4.9293993082333502E-2</v>
      </c>
      <c r="BB13" s="14">
        <v>4.7959454463559301E-2</v>
      </c>
      <c r="BC13" s="14">
        <v>2.73905992146753E-2</v>
      </c>
      <c r="BD13" s="14">
        <v>4.41730367331176E-2</v>
      </c>
      <c r="BE13" s="14">
        <v>2.80307129219949E-2</v>
      </c>
      <c r="BF13" s="14">
        <v>3.09563688951036E-2</v>
      </c>
      <c r="BG13" s="14">
        <v>2.12145729745679E-2</v>
      </c>
      <c r="BH13" s="14">
        <v>4.8491098159183302E-2</v>
      </c>
      <c r="BI13" s="14">
        <v>3.7411401964325498E-2</v>
      </c>
      <c r="BJ13" s="14">
        <v>2.4468846289874099E-2</v>
      </c>
      <c r="BK13" s="14">
        <v>3.7288833957295001E-2</v>
      </c>
      <c r="BL13" s="14">
        <v>3.8129874888235001E-2</v>
      </c>
      <c r="BM13" s="14">
        <v>7.4281114350809405E-2</v>
      </c>
      <c r="BN13" s="14">
        <v>9.3485471676417894E-2</v>
      </c>
      <c r="BO13" s="14"/>
      <c r="BP13" s="14">
        <v>4.1960297386144797E-2</v>
      </c>
      <c r="BQ13" s="14">
        <v>5.2251023317921703E-2</v>
      </c>
      <c r="BR13" s="14">
        <v>2.7391109422832599E-2</v>
      </c>
      <c r="BS13" s="14">
        <v>3.0263621470171399E-2</v>
      </c>
      <c r="BT13" s="14">
        <v>3.6144052361137297E-2</v>
      </c>
      <c r="BU13" s="14">
        <v>4.8864833854441597E-2</v>
      </c>
      <c r="BV13" s="14"/>
      <c r="BW13" s="14">
        <v>4.1863199057597299E-2</v>
      </c>
      <c r="BX13" s="14">
        <v>3.9405639949093497E-2</v>
      </c>
      <c r="BY13" s="14">
        <v>4.0627852788642199E-2</v>
      </c>
      <c r="BZ13" s="14">
        <v>4.7782858241322897E-2</v>
      </c>
      <c r="CA13" s="14">
        <v>3.2557379231847101E-2</v>
      </c>
      <c r="CB13" s="14">
        <v>4.5194828430181903E-2</v>
      </c>
      <c r="CC13" s="14"/>
      <c r="CD13" s="14">
        <v>3.7149925391870203E-2</v>
      </c>
      <c r="CE13" s="14">
        <v>4.1111113837707297E-2</v>
      </c>
      <c r="CF13" s="14">
        <v>4.5264153424377597E-2</v>
      </c>
      <c r="CG13" s="14">
        <v>4.4155176658258702E-2</v>
      </c>
      <c r="CH13" s="14"/>
      <c r="CI13" s="14">
        <v>3.5227152430013398E-2</v>
      </c>
      <c r="CJ13" s="14">
        <v>2.8132771327478899E-2</v>
      </c>
      <c r="CK13" s="14">
        <v>4.9383520090379399E-2</v>
      </c>
      <c r="CL13" s="14">
        <v>1.4826191730981399E-2</v>
      </c>
      <c r="CM13" s="14"/>
      <c r="CN13" s="14">
        <v>4.2102627146955798E-2</v>
      </c>
      <c r="CO13" s="14">
        <v>4.0840063395750803E-2</v>
      </c>
      <c r="CP13" s="14"/>
      <c r="CQ13" s="14">
        <v>2.39751816472893E-2</v>
      </c>
      <c r="CR13" s="14">
        <v>4.3229109157008103E-2</v>
      </c>
    </row>
    <row r="14" spans="2:96" x14ac:dyDescent="0.3">
      <c r="B14" s="15" t="s">
        <v>92</v>
      </c>
      <c r="C14" s="14">
        <v>2.64142068778681E-2</v>
      </c>
      <c r="D14" s="14">
        <v>1.63416246713999E-2</v>
      </c>
      <c r="E14" s="14">
        <v>3.6345336372089102E-2</v>
      </c>
      <c r="F14" s="14"/>
      <c r="G14" s="14">
        <v>4.6887507554376602E-2</v>
      </c>
      <c r="H14" s="14">
        <v>3.24410275046964E-2</v>
      </c>
      <c r="I14" s="14">
        <v>3.3054468238495303E-2</v>
      </c>
      <c r="J14" s="14">
        <v>1.0748673264387099E-2</v>
      </c>
      <c r="K14" s="14">
        <v>2.0402797247035899E-2</v>
      </c>
      <c r="L14" s="14">
        <v>1.9311419413372999E-2</v>
      </c>
      <c r="M14" s="14"/>
      <c r="N14" s="14">
        <v>3.1593040255987997E-2</v>
      </c>
      <c r="O14" s="14">
        <v>2.3776604889990199E-2</v>
      </c>
      <c r="P14" s="14">
        <v>2.3853178959574301E-2</v>
      </c>
      <c r="Q14" s="14">
        <v>2.6136000366625799E-2</v>
      </c>
      <c r="R14" s="14"/>
      <c r="S14" s="14">
        <v>3.6957842963892797E-2</v>
      </c>
      <c r="T14" s="14">
        <v>3.7029862952367102E-3</v>
      </c>
      <c r="U14" s="14">
        <v>1.0874121333716199E-2</v>
      </c>
      <c r="V14" s="14">
        <v>3.7527317242372397E-2</v>
      </c>
      <c r="W14" s="14">
        <v>3.7503428771209497E-2</v>
      </c>
      <c r="X14" s="14">
        <v>4.9903353305297903E-2</v>
      </c>
      <c r="Y14" s="14">
        <v>3.3462975587425503E-2</v>
      </c>
      <c r="Z14" s="14">
        <v>3.57048758700962E-2</v>
      </c>
      <c r="AA14" s="14">
        <v>1.8480349197404301E-2</v>
      </c>
      <c r="AB14" s="14">
        <v>1.6756799597217702E-2</v>
      </c>
      <c r="AC14" s="14">
        <v>3.4715588123149302E-2</v>
      </c>
      <c r="AD14" s="14">
        <v>0</v>
      </c>
      <c r="AE14" s="14"/>
      <c r="AF14" s="14">
        <v>2.2373535875952599E-3</v>
      </c>
      <c r="AG14" s="14">
        <v>1.8537299397446701E-2</v>
      </c>
      <c r="AH14" s="14">
        <v>1.5764206276549099E-2</v>
      </c>
      <c r="AI14" s="14">
        <v>1.1165370669371E-2</v>
      </c>
      <c r="AJ14" s="14">
        <v>5.2712946308796797E-2</v>
      </c>
      <c r="AK14" s="14"/>
      <c r="AL14" s="14">
        <v>1.9698816345446801E-2</v>
      </c>
      <c r="AM14" s="14">
        <v>4.4352642834138501E-3</v>
      </c>
      <c r="AN14" s="14">
        <v>1.88876198609042E-2</v>
      </c>
      <c r="AO14" s="14">
        <v>9.3855908306688003E-3</v>
      </c>
      <c r="AP14" s="14">
        <v>3.7076604504887402E-2</v>
      </c>
      <c r="AQ14" s="14">
        <v>7.2656251721226903E-2</v>
      </c>
      <c r="AR14" s="14"/>
      <c r="AS14" s="14">
        <v>1.5681226620785201E-2</v>
      </c>
      <c r="AT14" s="14">
        <v>2.6189281449853701E-2</v>
      </c>
      <c r="AU14" s="14">
        <v>4.1785513882831901E-2</v>
      </c>
      <c r="AV14" s="14">
        <v>2.3447241832952999E-2</v>
      </c>
      <c r="AW14" s="14">
        <v>0</v>
      </c>
      <c r="AX14" s="14"/>
      <c r="AY14" s="14">
        <v>0</v>
      </c>
      <c r="AZ14" s="14">
        <v>1.3735185521769E-2</v>
      </c>
      <c r="BA14" s="14">
        <v>6.6084201067405299E-3</v>
      </c>
      <c r="BB14" s="14">
        <v>1.66716389358052E-2</v>
      </c>
      <c r="BC14" s="14">
        <v>2.5887782107169102E-2</v>
      </c>
      <c r="BD14" s="14">
        <v>3.6088878821226897E-2</v>
      </c>
      <c r="BE14" s="14">
        <v>2.3877058014710101E-2</v>
      </c>
      <c r="BF14" s="14">
        <v>1.96397233009129E-2</v>
      </c>
      <c r="BG14" s="14">
        <v>7.5761410424939899E-3</v>
      </c>
      <c r="BH14" s="14">
        <v>2.4573038342431301E-2</v>
      </c>
      <c r="BI14" s="14">
        <v>3.6199999408875298E-2</v>
      </c>
      <c r="BJ14" s="14">
        <v>3.61135139342166E-2</v>
      </c>
      <c r="BK14" s="14">
        <v>3.7427085499786697E-2</v>
      </c>
      <c r="BL14" s="14">
        <v>8.0850587716122205E-2</v>
      </c>
      <c r="BM14" s="14">
        <v>1.86798867108189E-2</v>
      </c>
      <c r="BN14" s="14">
        <v>1.7658290545611601E-2</v>
      </c>
      <c r="BO14" s="14"/>
      <c r="BP14" s="14">
        <v>1.7622331850658202E-2</v>
      </c>
      <c r="BQ14" s="14">
        <v>2.3891315803278398E-2</v>
      </c>
      <c r="BR14" s="14">
        <v>2.3573970262354801E-2</v>
      </c>
      <c r="BS14" s="14">
        <v>3.9412372481924099E-2</v>
      </c>
      <c r="BT14" s="14">
        <v>3.58272541525528E-2</v>
      </c>
      <c r="BU14" s="14">
        <v>2.3273023180545901E-2</v>
      </c>
      <c r="BV14" s="14"/>
      <c r="BW14" s="14">
        <v>1.9066104114481099E-2</v>
      </c>
      <c r="BX14" s="14">
        <v>2.5563852286788102E-2</v>
      </c>
      <c r="BY14" s="14">
        <v>1.38995372824645E-2</v>
      </c>
      <c r="BZ14" s="14">
        <v>2.59506470760246E-2</v>
      </c>
      <c r="CA14" s="14">
        <v>3.6265452258255199E-2</v>
      </c>
      <c r="CB14" s="14">
        <v>6.8341177386538707E-2</v>
      </c>
      <c r="CC14" s="14"/>
      <c r="CD14" s="14">
        <v>3.0831789063030801E-2</v>
      </c>
      <c r="CE14" s="14">
        <v>1.26103169918766E-2</v>
      </c>
      <c r="CF14" s="14">
        <v>3.5927732252420297E-2</v>
      </c>
      <c r="CG14" s="14">
        <v>2.28281992492811E-2</v>
      </c>
      <c r="CH14" s="14"/>
      <c r="CI14" s="14">
        <v>2.9082060223992599E-2</v>
      </c>
      <c r="CJ14" s="14">
        <v>1.35149459743856E-2</v>
      </c>
      <c r="CK14" s="14">
        <v>2.5858167561604001E-2</v>
      </c>
      <c r="CL14" s="14">
        <v>6.4728724806946303E-2</v>
      </c>
      <c r="CM14" s="14"/>
      <c r="CN14" s="14">
        <v>3.82860416186341E-3</v>
      </c>
      <c r="CO14" s="14">
        <v>2.8903784813751401E-2</v>
      </c>
      <c r="CP14" s="14"/>
      <c r="CQ14" s="14">
        <v>1.51896948874768E-2</v>
      </c>
      <c r="CR14" s="14">
        <v>2.7806120575931001E-2</v>
      </c>
    </row>
    <row r="15" spans="2:96" x14ac:dyDescent="0.3">
      <c r="B15" s="15" t="s">
        <v>235</v>
      </c>
      <c r="C15" s="21">
        <v>0.72106023649156603</v>
      </c>
      <c r="D15" s="21">
        <v>0.71473929701134098</v>
      </c>
      <c r="E15" s="21">
        <v>0.72849323925012099</v>
      </c>
      <c r="F15" s="21"/>
      <c r="G15" s="21">
        <v>0.67842822772862599</v>
      </c>
      <c r="H15" s="21">
        <v>0.67813626405489402</v>
      </c>
      <c r="I15" s="21">
        <v>0.74106429036180199</v>
      </c>
      <c r="J15" s="21">
        <v>0.73210008513652303</v>
      </c>
      <c r="K15" s="21">
        <v>0.73864555938838095</v>
      </c>
      <c r="L15" s="21">
        <v>0.747173137449888</v>
      </c>
      <c r="M15" s="21"/>
      <c r="N15" s="21">
        <v>0.67418627111510399</v>
      </c>
      <c r="O15" s="21">
        <v>0.72612699098107503</v>
      </c>
      <c r="P15" s="21">
        <v>0.76017880724384901</v>
      </c>
      <c r="Q15" s="21">
        <v>0.73080090890087401</v>
      </c>
      <c r="R15" s="21"/>
      <c r="S15" s="21">
        <v>0.65387851682431197</v>
      </c>
      <c r="T15" s="21">
        <v>0.72216915481986699</v>
      </c>
      <c r="U15" s="21">
        <v>0.71886765022768295</v>
      </c>
      <c r="V15" s="21">
        <v>0.71574522321476597</v>
      </c>
      <c r="W15" s="21">
        <v>0.73874072961654003</v>
      </c>
      <c r="X15" s="21">
        <v>0.71934490991925104</v>
      </c>
      <c r="Y15" s="21">
        <v>0.74090605978114699</v>
      </c>
      <c r="Z15" s="21">
        <v>0.72900808133683104</v>
      </c>
      <c r="AA15" s="21">
        <v>0.70489533477391397</v>
      </c>
      <c r="AB15" s="21">
        <v>0.77042161566060197</v>
      </c>
      <c r="AC15" s="21">
        <v>0.76526465500051599</v>
      </c>
      <c r="AD15" s="21">
        <v>0.79011043110518497</v>
      </c>
      <c r="AE15" s="21"/>
      <c r="AF15" s="21">
        <v>0.82933350406587203</v>
      </c>
      <c r="AG15" s="21">
        <v>0.59758493286450198</v>
      </c>
      <c r="AH15" s="21">
        <v>0.68006311641220196</v>
      </c>
      <c r="AI15" s="21">
        <v>0.83956078250893096</v>
      </c>
      <c r="AJ15" s="21">
        <v>0.73019731525998499</v>
      </c>
      <c r="AK15" s="21"/>
      <c r="AL15" s="21">
        <v>0.53102715000798795</v>
      </c>
      <c r="AM15" s="21">
        <v>0.80380734185813096</v>
      </c>
      <c r="AN15" s="21">
        <v>0.71142458885995796</v>
      </c>
      <c r="AO15" s="21">
        <v>0.84441696797831001</v>
      </c>
      <c r="AP15" s="21">
        <v>0.736597644371629</v>
      </c>
      <c r="AQ15" s="21">
        <v>0.76937535015095504</v>
      </c>
      <c r="AR15" s="21"/>
      <c r="AS15" s="21">
        <v>0.77499986534599996</v>
      </c>
      <c r="AT15" s="21">
        <v>0.73225829727351999</v>
      </c>
      <c r="AU15" s="21">
        <v>0.66891475189948202</v>
      </c>
      <c r="AV15" s="21">
        <v>0.69504436329046104</v>
      </c>
      <c r="AW15" s="21">
        <v>0.56954819018967995</v>
      </c>
      <c r="AX15" s="21"/>
      <c r="AY15" s="21">
        <v>0.86146247221695105</v>
      </c>
      <c r="AZ15" s="21">
        <v>0.72750853005862304</v>
      </c>
      <c r="BA15" s="21">
        <v>0.79454470492281304</v>
      </c>
      <c r="BB15" s="21">
        <v>0.70829691358624502</v>
      </c>
      <c r="BC15" s="21">
        <v>0.75644546039731297</v>
      </c>
      <c r="BD15" s="21">
        <v>0.68766316597786503</v>
      </c>
      <c r="BE15" s="21">
        <v>0.72305600828531102</v>
      </c>
      <c r="BF15" s="21">
        <v>0.76062951696088199</v>
      </c>
      <c r="BG15" s="21">
        <v>0.77533855815941499</v>
      </c>
      <c r="BH15" s="21">
        <v>0.73145970826837303</v>
      </c>
      <c r="BI15" s="21">
        <v>0.68344777381064004</v>
      </c>
      <c r="BJ15" s="21">
        <v>0.67943223638656602</v>
      </c>
      <c r="BK15" s="21">
        <v>0.761611462170392</v>
      </c>
      <c r="BL15" s="21">
        <v>0.57598569454665105</v>
      </c>
      <c r="BM15" s="21">
        <v>0.69847095359701405</v>
      </c>
      <c r="BN15" s="21">
        <v>0.62040360999414201</v>
      </c>
      <c r="BO15" s="21"/>
      <c r="BP15" s="21">
        <v>0.69240055835076697</v>
      </c>
      <c r="BQ15" s="21">
        <v>0.69226568069290095</v>
      </c>
      <c r="BR15" s="21">
        <v>0.71576521907899004</v>
      </c>
      <c r="BS15" s="21">
        <v>0.75624419969096901</v>
      </c>
      <c r="BT15" s="21">
        <v>0.781158810922012</v>
      </c>
      <c r="BU15" s="21">
        <v>0.77668793079569298</v>
      </c>
      <c r="BV15" s="21"/>
      <c r="BW15" s="21">
        <v>0.72119676592445003</v>
      </c>
      <c r="BX15" s="21">
        <v>0.70922164542366095</v>
      </c>
      <c r="BY15" s="21">
        <v>0.78707699398719599</v>
      </c>
      <c r="BZ15" s="21">
        <v>0.74461572739263304</v>
      </c>
      <c r="CA15" s="21">
        <v>0.72573539734333703</v>
      </c>
      <c r="CB15" s="21">
        <v>0.60737207705151497</v>
      </c>
      <c r="CC15" s="21"/>
      <c r="CD15" s="21">
        <v>0.71155337982824296</v>
      </c>
      <c r="CE15" s="21">
        <v>0.70801527567667</v>
      </c>
      <c r="CF15" s="21">
        <v>0.75063539632945797</v>
      </c>
      <c r="CG15" s="21">
        <v>0.72592253879326996</v>
      </c>
      <c r="CH15" s="21"/>
      <c r="CI15" s="21">
        <v>0.75892151899863602</v>
      </c>
      <c r="CJ15" s="21">
        <v>0.69609041831532203</v>
      </c>
      <c r="CK15" s="21">
        <v>0.71866101731837695</v>
      </c>
      <c r="CL15" s="21">
        <v>0.717728455041031</v>
      </c>
      <c r="CM15" s="21"/>
      <c r="CN15" s="21">
        <v>0.72153464158713998</v>
      </c>
      <c r="CO15" s="21">
        <v>0.72165695525934903</v>
      </c>
      <c r="CP15" s="21"/>
      <c r="CQ15" s="21">
        <v>0.73489171893899896</v>
      </c>
      <c r="CR15" s="21">
        <v>0.72015549611352403</v>
      </c>
    </row>
    <row r="16" spans="2:96" x14ac:dyDescent="0.3">
      <c r="B16" s="15" t="s">
        <v>236</v>
      </c>
      <c r="C16" s="21">
        <v>0.11912285511307499</v>
      </c>
      <c r="D16" s="21">
        <v>0.13805578988706099</v>
      </c>
      <c r="E16" s="21">
        <v>9.8879394997943307E-2</v>
      </c>
      <c r="F16" s="21"/>
      <c r="G16" s="21">
        <v>0.10997067850918001</v>
      </c>
      <c r="H16" s="21">
        <v>0.14097510481122799</v>
      </c>
      <c r="I16" s="21">
        <v>0.111988191529853</v>
      </c>
      <c r="J16" s="21">
        <v>0.121415575718029</v>
      </c>
      <c r="K16" s="21">
        <v>0.128142754346948</v>
      </c>
      <c r="L16" s="21">
        <v>0.105262571132773</v>
      </c>
      <c r="M16" s="21"/>
      <c r="N16" s="21">
        <v>0.146561591897618</v>
      </c>
      <c r="O16" s="21">
        <v>0.11515642936595299</v>
      </c>
      <c r="P16" s="21">
        <v>0.107685702474899</v>
      </c>
      <c r="Q16" s="21">
        <v>0.10514013132408501</v>
      </c>
      <c r="R16" s="21"/>
      <c r="S16" s="21">
        <v>0.13810145005670199</v>
      </c>
      <c r="T16" s="21">
        <v>0.126413511135919</v>
      </c>
      <c r="U16" s="21">
        <v>0.14614521322861099</v>
      </c>
      <c r="V16" s="21">
        <v>0.104318795431132</v>
      </c>
      <c r="W16" s="21">
        <v>9.8423030428317904E-2</v>
      </c>
      <c r="X16" s="21">
        <v>0.103471295632291</v>
      </c>
      <c r="Y16" s="21">
        <v>0.110463407779589</v>
      </c>
      <c r="Z16" s="21">
        <v>0.12945048320550301</v>
      </c>
      <c r="AA16" s="21">
        <v>0.134222272706569</v>
      </c>
      <c r="AB16" s="21">
        <v>0.121564462626387</v>
      </c>
      <c r="AC16" s="21">
        <v>0.126671589067095</v>
      </c>
      <c r="AD16" s="21">
        <v>0</v>
      </c>
      <c r="AE16" s="21"/>
      <c r="AF16" s="21">
        <v>5.7107852568208703E-2</v>
      </c>
      <c r="AG16" s="21">
        <v>0.22881108080566001</v>
      </c>
      <c r="AH16" s="21">
        <v>0.12716704396438899</v>
      </c>
      <c r="AI16" s="21">
        <v>4.8025965838849903E-2</v>
      </c>
      <c r="AJ16" s="21">
        <v>7.7618502358422603E-2</v>
      </c>
      <c r="AK16" s="21"/>
      <c r="AL16" s="21">
        <v>0.27899690763944202</v>
      </c>
      <c r="AM16" s="21">
        <v>5.88484286627746E-2</v>
      </c>
      <c r="AN16" s="21">
        <v>0.13148931285710599</v>
      </c>
      <c r="AO16" s="21">
        <v>4.7175907344435698E-2</v>
      </c>
      <c r="AP16" s="21">
        <v>8.6533599768548394E-2</v>
      </c>
      <c r="AQ16" s="21">
        <v>5.6477340559156798E-2</v>
      </c>
      <c r="AR16" s="21"/>
      <c r="AS16" s="21">
        <v>9.0524799392271094E-2</v>
      </c>
      <c r="AT16" s="21">
        <v>0.115371045663857</v>
      </c>
      <c r="AU16" s="21">
        <v>0.13106550853242299</v>
      </c>
      <c r="AV16" s="21">
        <v>0.13842682089328701</v>
      </c>
      <c r="AW16" s="21">
        <v>0.28411611607874798</v>
      </c>
      <c r="AX16" s="21"/>
      <c r="AY16" s="21">
        <v>6.8633197583866198E-2</v>
      </c>
      <c r="AZ16" s="21">
        <v>0.12945854070392901</v>
      </c>
      <c r="BA16" s="21">
        <v>0.106569495429141</v>
      </c>
      <c r="BB16" s="21">
        <v>0.122888313096869</v>
      </c>
      <c r="BC16" s="21">
        <v>7.96911090940539E-2</v>
      </c>
      <c r="BD16" s="21">
        <v>0.118355315217924</v>
      </c>
      <c r="BE16" s="21">
        <v>9.8943435897114906E-2</v>
      </c>
      <c r="BF16" s="21">
        <v>9.6042808927425102E-2</v>
      </c>
      <c r="BG16" s="21">
        <v>9.4103332337272805E-2</v>
      </c>
      <c r="BH16" s="21">
        <v>0.10945184354500299</v>
      </c>
      <c r="BI16" s="21">
        <v>0.17844440768297601</v>
      </c>
      <c r="BJ16" s="21">
        <v>0.107298573548205</v>
      </c>
      <c r="BK16" s="21">
        <v>0.12356471554595699</v>
      </c>
      <c r="BL16" s="21">
        <v>0.14922322049060699</v>
      </c>
      <c r="BM16" s="21">
        <v>0.16603763247651901</v>
      </c>
      <c r="BN16" s="21">
        <v>0.219974611201537</v>
      </c>
      <c r="BO16" s="21"/>
      <c r="BP16" s="21">
        <v>0.13241222677106801</v>
      </c>
      <c r="BQ16" s="21">
        <v>0.14130259610887899</v>
      </c>
      <c r="BR16" s="21">
        <v>9.5678330554866395E-2</v>
      </c>
      <c r="BS16" s="21">
        <v>9.9871895879460895E-2</v>
      </c>
      <c r="BT16" s="21">
        <v>0.105908530504422</v>
      </c>
      <c r="BU16" s="21">
        <v>9.5469432843372504E-2</v>
      </c>
      <c r="BV16" s="21"/>
      <c r="BW16" s="21">
        <v>0.13042364360403499</v>
      </c>
      <c r="BX16" s="21">
        <v>0.12684295175282101</v>
      </c>
      <c r="BY16" s="21">
        <v>8.3632340564138E-2</v>
      </c>
      <c r="BZ16" s="21">
        <v>8.5456769424964996E-2</v>
      </c>
      <c r="CA16" s="21">
        <v>0.10013061651577999</v>
      </c>
      <c r="CB16" s="21">
        <v>0.16852215451553701</v>
      </c>
      <c r="CC16" s="21"/>
      <c r="CD16" s="21">
        <v>0.11740726979325</v>
      </c>
      <c r="CE16" s="21">
        <v>0.14636069043139499</v>
      </c>
      <c r="CF16" s="21">
        <v>7.7580989206080003E-2</v>
      </c>
      <c r="CG16" s="21">
        <v>0.1244676121615</v>
      </c>
      <c r="CH16" s="21"/>
      <c r="CI16" s="21">
        <v>9.8889807452134104E-2</v>
      </c>
      <c r="CJ16" s="21">
        <v>0.14982897146188301</v>
      </c>
      <c r="CK16" s="21">
        <v>0.119608790387564</v>
      </c>
      <c r="CL16" s="21">
        <v>7.2926333792491402E-2</v>
      </c>
      <c r="CM16" s="21"/>
      <c r="CN16" s="21">
        <v>0.144170452494572</v>
      </c>
      <c r="CO16" s="21">
        <v>0.11664133575974001</v>
      </c>
      <c r="CP16" s="21"/>
      <c r="CQ16" s="21">
        <v>0.114440163853663</v>
      </c>
      <c r="CR16" s="21">
        <v>0.120574813242768</v>
      </c>
    </row>
    <row r="17" spans="2:96" x14ac:dyDescent="0.3">
      <c r="B17" s="15" t="s">
        <v>237</v>
      </c>
      <c r="C17" s="22">
        <v>0.60193738137849095</v>
      </c>
      <c r="D17" s="22">
        <v>0.57668350712427996</v>
      </c>
      <c r="E17" s="22">
        <v>0.62961384425217803</v>
      </c>
      <c r="F17" s="22"/>
      <c r="G17" s="22">
        <v>0.56845754921944602</v>
      </c>
      <c r="H17" s="22">
        <v>0.53716115924366603</v>
      </c>
      <c r="I17" s="22">
        <v>0.62907609883194804</v>
      </c>
      <c r="J17" s="22">
        <v>0.61068450941849395</v>
      </c>
      <c r="K17" s="22">
        <v>0.61050280504143295</v>
      </c>
      <c r="L17" s="22">
        <v>0.64191056631711496</v>
      </c>
      <c r="M17" s="22"/>
      <c r="N17" s="22">
        <v>0.52762467921748502</v>
      </c>
      <c r="O17" s="22">
        <v>0.61097056161512198</v>
      </c>
      <c r="P17" s="22">
        <v>0.65249310476894995</v>
      </c>
      <c r="Q17" s="22">
        <v>0.62566077757678895</v>
      </c>
      <c r="R17" s="22"/>
      <c r="S17" s="22">
        <v>0.51577706676760904</v>
      </c>
      <c r="T17" s="22">
        <v>0.59575564368394796</v>
      </c>
      <c r="U17" s="22">
        <v>0.57272243699907199</v>
      </c>
      <c r="V17" s="22">
        <v>0.61142642778363399</v>
      </c>
      <c r="W17" s="22">
        <v>0.64031769918822201</v>
      </c>
      <c r="X17" s="22">
        <v>0.61587361428696097</v>
      </c>
      <c r="Y17" s="22">
        <v>0.63044265200155802</v>
      </c>
      <c r="Z17" s="22">
        <v>0.59955759813132803</v>
      </c>
      <c r="AA17" s="22">
        <v>0.57067306206734503</v>
      </c>
      <c r="AB17" s="22">
        <v>0.64885715303421498</v>
      </c>
      <c r="AC17" s="22">
        <v>0.63859306593342102</v>
      </c>
      <c r="AD17" s="22">
        <v>0.79011043110518497</v>
      </c>
      <c r="AE17" s="22"/>
      <c r="AF17" s="22">
        <v>0.77222565149766298</v>
      </c>
      <c r="AG17" s="22">
        <v>0.368773852058842</v>
      </c>
      <c r="AH17" s="22">
        <v>0.55289607244781303</v>
      </c>
      <c r="AI17" s="22">
        <v>0.79153481667008097</v>
      </c>
      <c r="AJ17" s="22">
        <v>0.65257881290156206</v>
      </c>
      <c r="AK17" s="22"/>
      <c r="AL17" s="22">
        <v>0.25203024236854599</v>
      </c>
      <c r="AM17" s="22">
        <v>0.74495891319535601</v>
      </c>
      <c r="AN17" s="22">
        <v>0.579935276002852</v>
      </c>
      <c r="AO17" s="22">
        <v>0.79724106063387401</v>
      </c>
      <c r="AP17" s="22">
        <v>0.65006404460308098</v>
      </c>
      <c r="AQ17" s="22">
        <v>0.71289800959179805</v>
      </c>
      <c r="AR17" s="22"/>
      <c r="AS17" s="22">
        <v>0.68447506595372898</v>
      </c>
      <c r="AT17" s="22">
        <v>0.61688725160966396</v>
      </c>
      <c r="AU17" s="22">
        <v>0.53784924336705897</v>
      </c>
      <c r="AV17" s="22">
        <v>0.55661754239717398</v>
      </c>
      <c r="AW17" s="22">
        <v>0.28543207411093202</v>
      </c>
      <c r="AX17" s="22"/>
      <c r="AY17" s="22">
        <v>0.79282927463308495</v>
      </c>
      <c r="AZ17" s="22">
        <v>0.598049989354695</v>
      </c>
      <c r="BA17" s="22">
        <v>0.68797520949367197</v>
      </c>
      <c r="BB17" s="22">
        <v>0.58540860048937504</v>
      </c>
      <c r="BC17" s="22">
        <v>0.67675435130325901</v>
      </c>
      <c r="BD17" s="22">
        <v>0.56930785075994095</v>
      </c>
      <c r="BE17" s="22">
        <v>0.62411257238819595</v>
      </c>
      <c r="BF17" s="22">
        <v>0.66458670803345699</v>
      </c>
      <c r="BG17" s="22">
        <v>0.68123522582214202</v>
      </c>
      <c r="BH17" s="22">
        <v>0.62200786472337</v>
      </c>
      <c r="BI17" s="22">
        <v>0.50500336612766406</v>
      </c>
      <c r="BJ17" s="22">
        <v>0.57213366283836098</v>
      </c>
      <c r="BK17" s="22">
        <v>0.63804674662443395</v>
      </c>
      <c r="BL17" s="22">
        <v>0.42676247405604401</v>
      </c>
      <c r="BM17" s="22">
        <v>0.53243332112049502</v>
      </c>
      <c r="BN17" s="22">
        <v>0.40042899879260502</v>
      </c>
      <c r="BO17" s="22"/>
      <c r="BP17" s="22">
        <v>0.55998833157969896</v>
      </c>
      <c r="BQ17" s="22">
        <v>0.55096308458402199</v>
      </c>
      <c r="BR17" s="22">
        <v>0.62008688852412397</v>
      </c>
      <c r="BS17" s="22">
        <v>0.65637230381150802</v>
      </c>
      <c r="BT17" s="22">
        <v>0.67525028041759105</v>
      </c>
      <c r="BU17" s="22">
        <v>0.68121849795232103</v>
      </c>
      <c r="BV17" s="22"/>
      <c r="BW17" s="22">
        <v>0.59077312232041401</v>
      </c>
      <c r="BX17" s="22">
        <v>0.58237869367084005</v>
      </c>
      <c r="BY17" s="22">
        <v>0.70344465342305795</v>
      </c>
      <c r="BZ17" s="22">
        <v>0.65915895796766799</v>
      </c>
      <c r="CA17" s="22">
        <v>0.62560478082755799</v>
      </c>
      <c r="CB17" s="22">
        <v>0.43884992253597799</v>
      </c>
      <c r="CC17" s="22"/>
      <c r="CD17" s="22">
        <v>0.59414611003499296</v>
      </c>
      <c r="CE17" s="22">
        <v>0.56165458524527501</v>
      </c>
      <c r="CF17" s="22">
        <v>0.67305440712337805</v>
      </c>
      <c r="CG17" s="22">
        <v>0.60145492663176903</v>
      </c>
      <c r="CH17" s="22"/>
      <c r="CI17" s="22">
        <v>0.66003171154650198</v>
      </c>
      <c r="CJ17" s="22">
        <v>0.54626144685343903</v>
      </c>
      <c r="CK17" s="22">
        <v>0.59905222693081295</v>
      </c>
      <c r="CL17" s="22">
        <v>0.64480212124853997</v>
      </c>
      <c r="CM17" s="22"/>
      <c r="CN17" s="22">
        <v>0.57736418909256804</v>
      </c>
      <c r="CO17" s="22">
        <v>0.60501561949961002</v>
      </c>
      <c r="CP17" s="22"/>
      <c r="CQ17" s="22">
        <v>0.620451555085336</v>
      </c>
      <c r="CR17" s="22">
        <v>0.59958068287075605</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1131</v>
      </c>
      <c r="D7" s="10">
        <v>558</v>
      </c>
      <c r="E7" s="10">
        <v>571</v>
      </c>
      <c r="F7" s="10"/>
      <c r="G7" s="10">
        <v>117</v>
      </c>
      <c r="H7" s="10">
        <v>169</v>
      </c>
      <c r="I7" s="10">
        <v>191</v>
      </c>
      <c r="J7" s="10">
        <v>207</v>
      </c>
      <c r="K7" s="10">
        <v>172</v>
      </c>
      <c r="L7" s="10">
        <v>275</v>
      </c>
      <c r="M7" s="10"/>
      <c r="N7" s="10">
        <v>318</v>
      </c>
      <c r="O7" s="10">
        <v>288</v>
      </c>
      <c r="P7" s="10">
        <v>241</v>
      </c>
      <c r="Q7" s="10">
        <v>280</v>
      </c>
      <c r="R7" s="10"/>
      <c r="S7" s="10">
        <v>162</v>
      </c>
      <c r="T7" s="10">
        <v>147</v>
      </c>
      <c r="U7" s="10">
        <v>99</v>
      </c>
      <c r="V7" s="10">
        <v>98</v>
      </c>
      <c r="W7" s="10">
        <v>83</v>
      </c>
      <c r="X7" s="10">
        <v>105</v>
      </c>
      <c r="Y7" s="10">
        <v>97</v>
      </c>
      <c r="Z7" s="10">
        <v>49</v>
      </c>
      <c r="AA7" s="10">
        <v>116</v>
      </c>
      <c r="AB7" s="10">
        <v>91</v>
      </c>
      <c r="AC7" s="10">
        <v>57</v>
      </c>
      <c r="AD7" s="10">
        <v>27</v>
      </c>
      <c r="AE7" s="10"/>
      <c r="AF7" s="10">
        <v>225</v>
      </c>
      <c r="AG7" s="10">
        <v>365</v>
      </c>
      <c r="AH7" s="10">
        <v>102</v>
      </c>
      <c r="AI7" s="10">
        <v>159</v>
      </c>
      <c r="AJ7" s="10">
        <v>64</v>
      </c>
      <c r="AK7" s="10"/>
      <c r="AL7" s="10">
        <v>268</v>
      </c>
      <c r="AM7" s="10">
        <v>215</v>
      </c>
      <c r="AN7" s="10">
        <v>101</v>
      </c>
      <c r="AO7" s="10">
        <v>255</v>
      </c>
      <c r="AP7" s="10">
        <v>72</v>
      </c>
      <c r="AQ7" s="10">
        <v>111</v>
      </c>
      <c r="AR7" s="10"/>
      <c r="AS7" s="10">
        <v>258</v>
      </c>
      <c r="AT7" s="10">
        <v>256</v>
      </c>
      <c r="AU7" s="10">
        <v>274</v>
      </c>
      <c r="AV7" s="10">
        <v>148</v>
      </c>
      <c r="AW7" s="10">
        <v>26</v>
      </c>
      <c r="AX7" s="10"/>
      <c r="AY7" s="10">
        <v>10</v>
      </c>
      <c r="AZ7" s="10">
        <v>44</v>
      </c>
      <c r="BA7" s="10">
        <v>72</v>
      </c>
      <c r="BB7" s="10">
        <v>65</v>
      </c>
      <c r="BC7" s="10">
        <v>104</v>
      </c>
      <c r="BD7" s="10">
        <v>107</v>
      </c>
      <c r="BE7" s="10">
        <v>114</v>
      </c>
      <c r="BF7" s="10">
        <v>95</v>
      </c>
      <c r="BG7" s="10">
        <v>64</v>
      </c>
      <c r="BH7" s="10">
        <v>61</v>
      </c>
      <c r="BI7" s="10">
        <v>96</v>
      </c>
      <c r="BJ7" s="10">
        <v>65</v>
      </c>
      <c r="BK7" s="10">
        <v>49</v>
      </c>
      <c r="BL7" s="10">
        <v>30</v>
      </c>
      <c r="BM7" s="10">
        <v>33</v>
      </c>
      <c r="BN7" s="10">
        <v>67</v>
      </c>
      <c r="BO7" s="10"/>
      <c r="BP7" s="10">
        <v>258</v>
      </c>
      <c r="BQ7" s="10">
        <v>320</v>
      </c>
      <c r="BR7" s="10">
        <v>150</v>
      </c>
      <c r="BS7" s="10">
        <v>212</v>
      </c>
      <c r="BT7" s="10">
        <v>133</v>
      </c>
      <c r="BU7" s="10">
        <v>57</v>
      </c>
      <c r="BV7" s="10"/>
      <c r="BW7" s="10">
        <v>483</v>
      </c>
      <c r="BX7" s="10">
        <v>240</v>
      </c>
      <c r="BY7" s="10">
        <v>70</v>
      </c>
      <c r="BZ7" s="10">
        <v>103</v>
      </c>
      <c r="CA7" s="10">
        <v>189</v>
      </c>
      <c r="CB7" s="10">
        <v>40</v>
      </c>
      <c r="CC7" s="10"/>
      <c r="CD7" s="10">
        <v>212</v>
      </c>
      <c r="CE7" s="10">
        <v>212</v>
      </c>
      <c r="CF7" s="10">
        <v>162</v>
      </c>
      <c r="CG7" s="10">
        <v>332</v>
      </c>
      <c r="CH7" s="10"/>
      <c r="CI7" s="10">
        <v>193</v>
      </c>
      <c r="CJ7" s="10">
        <v>224</v>
      </c>
      <c r="CK7" s="10">
        <v>644</v>
      </c>
      <c r="CL7" s="10">
        <v>70</v>
      </c>
      <c r="CM7" s="10"/>
      <c r="CN7" s="10">
        <v>136</v>
      </c>
      <c r="CO7" s="10">
        <v>979</v>
      </c>
      <c r="CP7" s="10"/>
      <c r="CQ7" s="10">
        <v>114</v>
      </c>
      <c r="CR7" s="10">
        <v>932</v>
      </c>
    </row>
    <row r="8" spans="2:96" ht="30" customHeight="1" x14ac:dyDescent="0.3">
      <c r="B8" s="11" t="s">
        <v>19</v>
      </c>
      <c r="C8" s="11">
        <v>1128</v>
      </c>
      <c r="D8" s="11">
        <v>556</v>
      </c>
      <c r="E8" s="11">
        <v>570</v>
      </c>
      <c r="F8" s="11"/>
      <c r="G8" s="11">
        <v>143</v>
      </c>
      <c r="H8" s="11">
        <v>177</v>
      </c>
      <c r="I8" s="11">
        <v>191</v>
      </c>
      <c r="J8" s="11">
        <v>199</v>
      </c>
      <c r="K8" s="11">
        <v>166</v>
      </c>
      <c r="L8" s="11">
        <v>253</v>
      </c>
      <c r="M8" s="11"/>
      <c r="N8" s="11">
        <v>318</v>
      </c>
      <c r="O8" s="11">
        <v>305</v>
      </c>
      <c r="P8" s="11">
        <v>236</v>
      </c>
      <c r="Q8" s="11">
        <v>266</v>
      </c>
      <c r="R8" s="11"/>
      <c r="S8" s="11">
        <v>165</v>
      </c>
      <c r="T8" s="11">
        <v>139</v>
      </c>
      <c r="U8" s="11">
        <v>93</v>
      </c>
      <c r="V8" s="11">
        <v>96</v>
      </c>
      <c r="W8" s="11">
        <v>81</v>
      </c>
      <c r="X8" s="11">
        <v>105</v>
      </c>
      <c r="Y8" s="11">
        <v>89</v>
      </c>
      <c r="Z8" s="11">
        <v>47</v>
      </c>
      <c r="AA8" s="11">
        <v>121</v>
      </c>
      <c r="AB8" s="11">
        <v>94</v>
      </c>
      <c r="AC8" s="11">
        <v>64</v>
      </c>
      <c r="AD8" s="11">
        <v>35</v>
      </c>
      <c r="AE8" s="11"/>
      <c r="AF8" s="11">
        <v>216</v>
      </c>
      <c r="AG8" s="11">
        <v>371</v>
      </c>
      <c r="AH8" s="11">
        <v>100</v>
      </c>
      <c r="AI8" s="11">
        <v>151</v>
      </c>
      <c r="AJ8" s="11">
        <v>63</v>
      </c>
      <c r="AK8" s="11"/>
      <c r="AL8" s="11">
        <v>279</v>
      </c>
      <c r="AM8" s="11">
        <v>209</v>
      </c>
      <c r="AN8" s="11">
        <v>101</v>
      </c>
      <c r="AO8" s="11">
        <v>245</v>
      </c>
      <c r="AP8" s="11">
        <v>73</v>
      </c>
      <c r="AQ8" s="11">
        <v>110</v>
      </c>
      <c r="AR8" s="11"/>
      <c r="AS8" s="11">
        <v>248</v>
      </c>
      <c r="AT8" s="11">
        <v>259</v>
      </c>
      <c r="AU8" s="11">
        <v>278</v>
      </c>
      <c r="AV8" s="11">
        <v>152</v>
      </c>
      <c r="AW8" s="11">
        <v>27</v>
      </c>
      <c r="AX8" s="11"/>
      <c r="AY8" s="11">
        <v>10</v>
      </c>
      <c r="AZ8" s="11">
        <v>42</v>
      </c>
      <c r="BA8" s="11">
        <v>69</v>
      </c>
      <c r="BB8" s="11">
        <v>63</v>
      </c>
      <c r="BC8" s="11">
        <v>106</v>
      </c>
      <c r="BD8" s="11">
        <v>108</v>
      </c>
      <c r="BE8" s="11">
        <v>113</v>
      </c>
      <c r="BF8" s="11">
        <v>93</v>
      </c>
      <c r="BG8" s="11">
        <v>65</v>
      </c>
      <c r="BH8" s="11">
        <v>60</v>
      </c>
      <c r="BI8" s="11">
        <v>96</v>
      </c>
      <c r="BJ8" s="11">
        <v>64</v>
      </c>
      <c r="BK8" s="11">
        <v>50</v>
      </c>
      <c r="BL8" s="11">
        <v>30</v>
      </c>
      <c r="BM8" s="11">
        <v>34</v>
      </c>
      <c r="BN8" s="11">
        <v>70</v>
      </c>
      <c r="BO8" s="11"/>
      <c r="BP8" s="11">
        <v>271</v>
      </c>
      <c r="BQ8" s="11">
        <v>316</v>
      </c>
      <c r="BR8" s="11">
        <v>147</v>
      </c>
      <c r="BS8" s="11">
        <v>205</v>
      </c>
      <c r="BT8" s="11">
        <v>129</v>
      </c>
      <c r="BU8" s="11">
        <v>58</v>
      </c>
      <c r="BV8" s="11"/>
      <c r="BW8" s="11">
        <v>467</v>
      </c>
      <c r="BX8" s="11">
        <v>241</v>
      </c>
      <c r="BY8" s="11">
        <v>70</v>
      </c>
      <c r="BZ8" s="11">
        <v>102</v>
      </c>
      <c r="CA8" s="11">
        <v>197</v>
      </c>
      <c r="CB8" s="11">
        <v>43</v>
      </c>
      <c r="CC8" s="11"/>
      <c r="CD8" s="11">
        <v>228</v>
      </c>
      <c r="CE8" s="11">
        <v>213</v>
      </c>
      <c r="CF8" s="11">
        <v>157</v>
      </c>
      <c r="CG8" s="11">
        <v>324</v>
      </c>
      <c r="CH8" s="11"/>
      <c r="CI8" s="11">
        <v>199</v>
      </c>
      <c r="CJ8" s="11">
        <v>224</v>
      </c>
      <c r="CK8" s="11">
        <v>636</v>
      </c>
      <c r="CL8" s="11">
        <v>69</v>
      </c>
      <c r="CM8" s="11"/>
      <c r="CN8" s="11">
        <v>138</v>
      </c>
      <c r="CO8" s="11">
        <v>974</v>
      </c>
      <c r="CP8" s="11"/>
      <c r="CQ8" s="11">
        <v>119</v>
      </c>
      <c r="CR8" s="11">
        <v>925</v>
      </c>
    </row>
    <row r="9" spans="2:96" ht="72" x14ac:dyDescent="0.3">
      <c r="B9" s="15" t="s">
        <v>241</v>
      </c>
      <c r="C9" s="14">
        <v>0.100915392112332</v>
      </c>
      <c r="D9" s="14">
        <v>0.109845385827315</v>
      </c>
      <c r="E9" s="14">
        <v>9.2583279156137399E-2</v>
      </c>
      <c r="F9" s="14"/>
      <c r="G9" s="14">
        <v>0.19019567467587101</v>
      </c>
      <c r="H9" s="14">
        <v>0.15059797786424101</v>
      </c>
      <c r="I9" s="14">
        <v>0.122514375144293</v>
      </c>
      <c r="J9" s="14">
        <v>7.1035472893986207E-2</v>
      </c>
      <c r="K9" s="14">
        <v>6.3103922068523499E-2</v>
      </c>
      <c r="L9" s="14">
        <v>4.7804120165682903E-2</v>
      </c>
      <c r="M9" s="14"/>
      <c r="N9" s="14">
        <v>0.12793728985879399</v>
      </c>
      <c r="O9" s="14">
        <v>7.5306253147547297E-2</v>
      </c>
      <c r="P9" s="14">
        <v>0.110701655069949</v>
      </c>
      <c r="Q9" s="14">
        <v>9.07747001911655E-2</v>
      </c>
      <c r="R9" s="14"/>
      <c r="S9" s="14">
        <v>0.19772896917768201</v>
      </c>
      <c r="T9" s="14">
        <v>6.0329113205682502E-2</v>
      </c>
      <c r="U9" s="14">
        <v>0.12853800137421501</v>
      </c>
      <c r="V9" s="14">
        <v>5.1060853222602301E-2</v>
      </c>
      <c r="W9" s="14">
        <v>0.12199552611528</v>
      </c>
      <c r="X9" s="14">
        <v>6.4352221099287898E-2</v>
      </c>
      <c r="Y9" s="14">
        <v>9.8506024774080603E-2</v>
      </c>
      <c r="Z9" s="14">
        <v>9.4216780357098504E-2</v>
      </c>
      <c r="AA9" s="14">
        <v>2.5452825057016602E-2</v>
      </c>
      <c r="AB9" s="14">
        <v>0.108798655510517</v>
      </c>
      <c r="AC9" s="14">
        <v>0.159392665086145</v>
      </c>
      <c r="AD9" s="14">
        <v>7.8358468593620306E-2</v>
      </c>
      <c r="AE9" s="14"/>
      <c r="AF9" s="14">
        <v>7.3565550540365496E-2</v>
      </c>
      <c r="AG9" s="14">
        <v>0.16080755391422699</v>
      </c>
      <c r="AH9" s="14">
        <v>2.8443557489327202E-2</v>
      </c>
      <c r="AI9" s="14">
        <v>8.5666985531877196E-2</v>
      </c>
      <c r="AJ9" s="14">
        <v>8.1373782792793697E-2</v>
      </c>
      <c r="AK9" s="14"/>
      <c r="AL9" s="14">
        <v>0.18893409272346801</v>
      </c>
      <c r="AM9" s="14">
        <v>8.9049989919942299E-2</v>
      </c>
      <c r="AN9" s="14">
        <v>5.7201930717981499E-2</v>
      </c>
      <c r="AO9" s="14">
        <v>9.9509994679077701E-2</v>
      </c>
      <c r="AP9" s="14">
        <v>5.2057917754972899E-2</v>
      </c>
      <c r="AQ9" s="14">
        <v>2.5111488989478702E-2</v>
      </c>
      <c r="AR9" s="14"/>
      <c r="AS9" s="14">
        <v>8.1422405668653303E-2</v>
      </c>
      <c r="AT9" s="14">
        <v>0.10019573508036</v>
      </c>
      <c r="AU9" s="14">
        <v>8.4435476172811899E-2</v>
      </c>
      <c r="AV9" s="14">
        <v>0.140783740582373</v>
      </c>
      <c r="AW9" s="14">
        <v>0.30566535331428402</v>
      </c>
      <c r="AX9" s="14"/>
      <c r="AY9" s="14">
        <v>0</v>
      </c>
      <c r="AZ9" s="14">
        <v>4.62500993557678E-2</v>
      </c>
      <c r="BA9" s="14">
        <v>3.0317239141608901E-2</v>
      </c>
      <c r="BB9" s="14">
        <v>7.3211801555329095E-2</v>
      </c>
      <c r="BC9" s="14">
        <v>0.10086997065323799</v>
      </c>
      <c r="BD9" s="14">
        <v>0.1056979160177</v>
      </c>
      <c r="BE9" s="14">
        <v>0.144905591326245</v>
      </c>
      <c r="BF9" s="14">
        <v>0.116013927692976</v>
      </c>
      <c r="BG9" s="14">
        <v>4.8506697649944502E-2</v>
      </c>
      <c r="BH9" s="14">
        <v>8.2765450927884995E-2</v>
      </c>
      <c r="BI9" s="14">
        <v>0.107054775150276</v>
      </c>
      <c r="BJ9" s="14">
        <v>6.7163400730027495E-2</v>
      </c>
      <c r="BK9" s="14">
        <v>9.6960407921179603E-2</v>
      </c>
      <c r="BL9" s="14">
        <v>9.9030477660718194E-2</v>
      </c>
      <c r="BM9" s="14">
        <v>0.13695625883829399</v>
      </c>
      <c r="BN9" s="14">
        <v>0.22413449591701801</v>
      </c>
      <c r="BO9" s="14"/>
      <c r="BP9" s="14">
        <v>0.18465191974975001</v>
      </c>
      <c r="BQ9" s="14">
        <v>8.4102706389650603E-2</v>
      </c>
      <c r="BR9" s="14">
        <v>5.1886766494005802E-2</v>
      </c>
      <c r="BS9" s="14">
        <v>6.1034899986405197E-2</v>
      </c>
      <c r="BT9" s="14">
        <v>8.4577645285733596E-2</v>
      </c>
      <c r="BU9" s="14">
        <v>0.105521435706593</v>
      </c>
      <c r="BV9" s="14"/>
      <c r="BW9" s="14">
        <v>8.0902857433313505E-2</v>
      </c>
      <c r="BX9" s="14">
        <v>9.4640420387131205E-2</v>
      </c>
      <c r="BY9" s="14">
        <v>0.17395372216743399</v>
      </c>
      <c r="BZ9" s="14">
        <v>8.7233728294555904E-2</v>
      </c>
      <c r="CA9" s="14">
        <v>0.152154887801385</v>
      </c>
      <c r="CB9" s="14">
        <v>4.9222993325693701E-2</v>
      </c>
      <c r="CC9" s="14"/>
      <c r="CD9" s="14">
        <v>0.17105695079070601</v>
      </c>
      <c r="CE9" s="14">
        <v>0.13960856434865099</v>
      </c>
      <c r="CF9" s="14">
        <v>6.7193000617887896E-2</v>
      </c>
      <c r="CG9" s="14">
        <v>7.1802786533749205E-2</v>
      </c>
      <c r="CH9" s="14"/>
      <c r="CI9" s="14">
        <v>0.12106568302312901</v>
      </c>
      <c r="CJ9" s="14">
        <v>0.130048883919331</v>
      </c>
      <c r="CK9" s="14">
        <v>9.0708001131831903E-2</v>
      </c>
      <c r="CL9" s="14">
        <v>4.2889322455084103E-2</v>
      </c>
      <c r="CM9" s="14"/>
      <c r="CN9" s="14">
        <v>0.17501934666967101</v>
      </c>
      <c r="CO9" s="14">
        <v>8.9937916980528498E-2</v>
      </c>
      <c r="CP9" s="14"/>
      <c r="CQ9" s="14">
        <v>0.174708123957179</v>
      </c>
      <c r="CR9" s="14">
        <v>9.18069438090829E-2</v>
      </c>
    </row>
    <row r="10" spans="2:96" ht="72" x14ac:dyDescent="0.3">
      <c r="B10" s="15" t="s">
        <v>242</v>
      </c>
      <c r="C10" s="14">
        <v>0.24925542030474299</v>
      </c>
      <c r="D10" s="14">
        <v>0.27098777064283303</v>
      </c>
      <c r="E10" s="14">
        <v>0.22899163654276</v>
      </c>
      <c r="F10" s="14"/>
      <c r="G10" s="14">
        <v>0.30469398018990601</v>
      </c>
      <c r="H10" s="14">
        <v>0.361442743794057</v>
      </c>
      <c r="I10" s="14">
        <v>0.29278197006098999</v>
      </c>
      <c r="J10" s="14">
        <v>0.22287634420496999</v>
      </c>
      <c r="K10" s="14">
        <v>0.231126178126804</v>
      </c>
      <c r="L10" s="14">
        <v>0.13951559995347701</v>
      </c>
      <c r="M10" s="14"/>
      <c r="N10" s="14">
        <v>0.24913392493681999</v>
      </c>
      <c r="O10" s="14">
        <v>0.26425358979914998</v>
      </c>
      <c r="P10" s="14">
        <v>0.26443424268870702</v>
      </c>
      <c r="Q10" s="14">
        <v>0.21456896500624001</v>
      </c>
      <c r="R10" s="14"/>
      <c r="S10" s="14">
        <v>0.234310522166119</v>
      </c>
      <c r="T10" s="14">
        <v>0.19414634288615601</v>
      </c>
      <c r="U10" s="14">
        <v>0.21656536995144701</v>
      </c>
      <c r="V10" s="14">
        <v>0.373222357558472</v>
      </c>
      <c r="W10" s="14">
        <v>0.25709101293370401</v>
      </c>
      <c r="X10" s="14">
        <v>0.242354105969279</v>
      </c>
      <c r="Y10" s="14">
        <v>0.30478832690448798</v>
      </c>
      <c r="Z10" s="14">
        <v>0.34771584424807001</v>
      </c>
      <c r="AA10" s="14">
        <v>0.22971848214434001</v>
      </c>
      <c r="AB10" s="14">
        <v>0.201629465019034</v>
      </c>
      <c r="AC10" s="14">
        <v>0.24146337399371301</v>
      </c>
      <c r="AD10" s="14">
        <v>0.22319526554376801</v>
      </c>
      <c r="AE10" s="14"/>
      <c r="AF10" s="14">
        <v>0.22484878856648999</v>
      </c>
      <c r="AG10" s="14">
        <v>0.305477425967424</v>
      </c>
      <c r="AH10" s="14">
        <v>0.29890709182907399</v>
      </c>
      <c r="AI10" s="14">
        <v>0.18407036231850299</v>
      </c>
      <c r="AJ10" s="14">
        <v>0.321965823678313</v>
      </c>
      <c r="AK10" s="14"/>
      <c r="AL10" s="14">
        <v>0.33158524215338098</v>
      </c>
      <c r="AM10" s="14">
        <v>0.223752965416847</v>
      </c>
      <c r="AN10" s="14">
        <v>0.279781038101233</v>
      </c>
      <c r="AO10" s="14">
        <v>0.17250727535765301</v>
      </c>
      <c r="AP10" s="14">
        <v>0.32973440280739302</v>
      </c>
      <c r="AQ10" s="14">
        <v>0.229349656128714</v>
      </c>
      <c r="AR10" s="14"/>
      <c r="AS10" s="14">
        <v>0.24940594230398999</v>
      </c>
      <c r="AT10" s="14">
        <v>0.25413410687460503</v>
      </c>
      <c r="AU10" s="14">
        <v>0.23384317247506201</v>
      </c>
      <c r="AV10" s="14">
        <v>0.34867135093454599</v>
      </c>
      <c r="AW10" s="14">
        <v>0.27916904022543398</v>
      </c>
      <c r="AX10" s="14"/>
      <c r="AY10" s="14">
        <v>0.18696189922581599</v>
      </c>
      <c r="AZ10" s="14">
        <v>0.24179009236004501</v>
      </c>
      <c r="BA10" s="14">
        <v>0.198384271924084</v>
      </c>
      <c r="BB10" s="14">
        <v>0.21146027730706299</v>
      </c>
      <c r="BC10" s="14">
        <v>0.33924192484598897</v>
      </c>
      <c r="BD10" s="14">
        <v>0.242771169401611</v>
      </c>
      <c r="BE10" s="14">
        <v>0.197538484114861</v>
      </c>
      <c r="BF10" s="14">
        <v>0.25576933237316102</v>
      </c>
      <c r="BG10" s="14">
        <v>0.30065833184472701</v>
      </c>
      <c r="BH10" s="14">
        <v>0.26860916795466599</v>
      </c>
      <c r="BI10" s="14">
        <v>0.29865212353750198</v>
      </c>
      <c r="BJ10" s="14">
        <v>0.28013661669108297</v>
      </c>
      <c r="BK10" s="14">
        <v>0.30611965489578002</v>
      </c>
      <c r="BL10" s="14">
        <v>0.177443387927193</v>
      </c>
      <c r="BM10" s="14">
        <v>0.26381645167717099</v>
      </c>
      <c r="BN10" s="14">
        <v>0.22894743396572401</v>
      </c>
      <c r="BO10" s="14"/>
      <c r="BP10" s="14">
        <v>0.28464874194515299</v>
      </c>
      <c r="BQ10" s="14">
        <v>0.23442427525896201</v>
      </c>
      <c r="BR10" s="14">
        <v>0.278713924795081</v>
      </c>
      <c r="BS10" s="14">
        <v>0.19433938227828701</v>
      </c>
      <c r="BT10" s="14">
        <v>0.25671568836540098</v>
      </c>
      <c r="BU10" s="14">
        <v>0.246580230010328</v>
      </c>
      <c r="BV10" s="14"/>
      <c r="BW10" s="14">
        <v>0.22869501809243001</v>
      </c>
      <c r="BX10" s="14">
        <v>0.27273530866006401</v>
      </c>
      <c r="BY10" s="14">
        <v>0.21911720084161199</v>
      </c>
      <c r="BZ10" s="14">
        <v>0.228485122654769</v>
      </c>
      <c r="CA10" s="14">
        <v>0.279610820979251</v>
      </c>
      <c r="CB10" s="14">
        <v>0.29605944399624401</v>
      </c>
      <c r="CC10" s="14"/>
      <c r="CD10" s="14">
        <v>0.28879813592273301</v>
      </c>
      <c r="CE10" s="14">
        <v>0.24624352960597001</v>
      </c>
      <c r="CF10" s="14">
        <v>0.22254820618107099</v>
      </c>
      <c r="CG10" s="14">
        <v>0.27667996378450099</v>
      </c>
      <c r="CH10" s="14"/>
      <c r="CI10" s="14">
        <v>0.24578634555428899</v>
      </c>
      <c r="CJ10" s="14">
        <v>0.29140318547823302</v>
      </c>
      <c r="CK10" s="14">
        <v>0.24465599858734499</v>
      </c>
      <c r="CL10" s="14">
        <v>0.16543577220886399</v>
      </c>
      <c r="CM10" s="14"/>
      <c r="CN10" s="14">
        <v>0.362825679618274</v>
      </c>
      <c r="CO10" s="14">
        <v>0.231065856993415</v>
      </c>
      <c r="CP10" s="14"/>
      <c r="CQ10" s="14">
        <v>0.33890592374631401</v>
      </c>
      <c r="CR10" s="14">
        <v>0.23781045675964099</v>
      </c>
    </row>
    <row r="11" spans="2:96" ht="43.2" x14ac:dyDescent="0.3">
      <c r="B11" s="15" t="s">
        <v>243</v>
      </c>
      <c r="C11" s="14">
        <v>0.14055258528238701</v>
      </c>
      <c r="D11" s="14">
        <v>0.15189120631151601</v>
      </c>
      <c r="E11" s="14">
        <v>0.127932090454102</v>
      </c>
      <c r="F11" s="14"/>
      <c r="G11" s="14">
        <v>0.19107976369688701</v>
      </c>
      <c r="H11" s="14">
        <v>0.17805035032288499</v>
      </c>
      <c r="I11" s="14">
        <v>0.1528510231314</v>
      </c>
      <c r="J11" s="14">
        <v>0.133088993977453</v>
      </c>
      <c r="K11" s="14">
        <v>0.13318799859862801</v>
      </c>
      <c r="L11" s="14">
        <v>8.7300675034993502E-2</v>
      </c>
      <c r="M11" s="14"/>
      <c r="N11" s="14">
        <v>0.174325156293197</v>
      </c>
      <c r="O11" s="14">
        <v>0.148105920241553</v>
      </c>
      <c r="P11" s="14">
        <v>0.116742136393434</v>
      </c>
      <c r="Q11" s="14">
        <v>0.11479022942956001</v>
      </c>
      <c r="R11" s="14"/>
      <c r="S11" s="14">
        <v>0.18994050722311001</v>
      </c>
      <c r="T11" s="14">
        <v>0.13010564112172601</v>
      </c>
      <c r="U11" s="14">
        <v>0.14126566396258899</v>
      </c>
      <c r="V11" s="14">
        <v>0.101066295622559</v>
      </c>
      <c r="W11" s="14">
        <v>0.13476604187288499</v>
      </c>
      <c r="X11" s="14">
        <v>0.14240901404433101</v>
      </c>
      <c r="Y11" s="14">
        <v>0.156821884482407</v>
      </c>
      <c r="Z11" s="14">
        <v>0.16423629267685699</v>
      </c>
      <c r="AA11" s="14">
        <v>0.19296527049327</v>
      </c>
      <c r="AB11" s="14">
        <v>0.106530184174667</v>
      </c>
      <c r="AC11" s="14">
        <v>6.4645068266216202E-2</v>
      </c>
      <c r="AD11" s="14">
        <v>3.9823373251995101E-2</v>
      </c>
      <c r="AE11" s="14"/>
      <c r="AF11" s="14">
        <v>9.5991535098461006E-2</v>
      </c>
      <c r="AG11" s="14">
        <v>0.240560762624627</v>
      </c>
      <c r="AH11" s="14">
        <v>0.106481590326411</v>
      </c>
      <c r="AI11" s="14">
        <v>6.8943785447811198E-2</v>
      </c>
      <c r="AJ11" s="14">
        <v>4.7252619369818699E-2</v>
      </c>
      <c r="AK11" s="14"/>
      <c r="AL11" s="14">
        <v>0.285161553230936</v>
      </c>
      <c r="AM11" s="14">
        <v>0.114822038076137</v>
      </c>
      <c r="AN11" s="14">
        <v>0.13139238180205301</v>
      </c>
      <c r="AO11" s="14">
        <v>5.9200408004144299E-2</v>
      </c>
      <c r="AP11" s="14">
        <v>0.12042278510002299</v>
      </c>
      <c r="AQ11" s="14">
        <v>0.10220971869610999</v>
      </c>
      <c r="AR11" s="14"/>
      <c r="AS11" s="14">
        <v>0.10908772211170099</v>
      </c>
      <c r="AT11" s="14">
        <v>0.112558816870796</v>
      </c>
      <c r="AU11" s="14">
        <v>0.18224557353882001</v>
      </c>
      <c r="AV11" s="14">
        <v>0.163861841399944</v>
      </c>
      <c r="AW11" s="14">
        <v>0.19646637827301</v>
      </c>
      <c r="AX11" s="14"/>
      <c r="AY11" s="14">
        <v>9.1227241862389799E-2</v>
      </c>
      <c r="AZ11" s="14">
        <v>0.11605291436602699</v>
      </c>
      <c r="BA11" s="14">
        <v>9.5371940461475499E-2</v>
      </c>
      <c r="BB11" s="14">
        <v>0.16759690001643501</v>
      </c>
      <c r="BC11" s="14">
        <v>0.147253528186889</v>
      </c>
      <c r="BD11" s="14">
        <v>0.14207260400691299</v>
      </c>
      <c r="BE11" s="14">
        <v>0.126452539859264</v>
      </c>
      <c r="BF11" s="14">
        <v>0.15243392729911401</v>
      </c>
      <c r="BG11" s="14">
        <v>7.4965936014627199E-2</v>
      </c>
      <c r="BH11" s="14">
        <v>0.15721423948604801</v>
      </c>
      <c r="BI11" s="14">
        <v>0.116116825032668</v>
      </c>
      <c r="BJ11" s="14">
        <v>0.104734689760865</v>
      </c>
      <c r="BK11" s="14">
        <v>0.11456693631904701</v>
      </c>
      <c r="BL11" s="14">
        <v>0.203451360973884</v>
      </c>
      <c r="BM11" s="14">
        <v>0.16234578154380799</v>
      </c>
      <c r="BN11" s="14">
        <v>0.28043650740708598</v>
      </c>
      <c r="BO11" s="14"/>
      <c r="BP11" s="14">
        <v>0.207050688843504</v>
      </c>
      <c r="BQ11" s="14">
        <v>0.13277826250734601</v>
      </c>
      <c r="BR11" s="14">
        <v>0.12871174897441601</v>
      </c>
      <c r="BS11" s="14">
        <v>0.12716830684833</v>
      </c>
      <c r="BT11" s="14">
        <v>7.5405697744709094E-2</v>
      </c>
      <c r="BU11" s="14">
        <v>9.85700301760251E-2</v>
      </c>
      <c r="BV11" s="14"/>
      <c r="BW11" s="14">
        <v>0.127166945910065</v>
      </c>
      <c r="BX11" s="14">
        <v>0.165662803936589</v>
      </c>
      <c r="BY11" s="14">
        <v>8.7714256699006093E-2</v>
      </c>
      <c r="BZ11" s="14">
        <v>0.119164611916001</v>
      </c>
      <c r="CA11" s="14">
        <v>0.192978839746307</v>
      </c>
      <c r="CB11" s="14">
        <v>4.51700261311117E-2</v>
      </c>
      <c r="CC11" s="14"/>
      <c r="CD11" s="14">
        <v>0.18745944956344901</v>
      </c>
      <c r="CE11" s="14">
        <v>0.14805040214287399</v>
      </c>
      <c r="CF11" s="14">
        <v>7.9907139885145403E-2</v>
      </c>
      <c r="CG11" s="14">
        <v>0.15331008418213399</v>
      </c>
      <c r="CH11" s="14"/>
      <c r="CI11" s="14">
        <v>0.13812587872101501</v>
      </c>
      <c r="CJ11" s="14">
        <v>0.136607675174518</v>
      </c>
      <c r="CK11" s="14">
        <v>0.150228204076855</v>
      </c>
      <c r="CL11" s="14">
        <v>7.1536869187052501E-2</v>
      </c>
      <c r="CM11" s="14"/>
      <c r="CN11" s="14">
        <v>0.16274841698690501</v>
      </c>
      <c r="CO11" s="14">
        <v>0.13661848596444601</v>
      </c>
      <c r="CP11" s="14"/>
      <c r="CQ11" s="14">
        <v>0.13324878731324799</v>
      </c>
      <c r="CR11" s="14">
        <v>0.14562863491789199</v>
      </c>
    </row>
    <row r="12" spans="2:96" ht="43.2" x14ac:dyDescent="0.3">
      <c r="B12" s="15" t="s">
        <v>244</v>
      </c>
      <c r="C12" s="14">
        <v>0.41451878109287998</v>
      </c>
      <c r="D12" s="14">
        <v>0.39377368742826502</v>
      </c>
      <c r="E12" s="14">
        <v>0.434664389302101</v>
      </c>
      <c r="F12" s="14"/>
      <c r="G12" s="14">
        <v>0.23615546585750499</v>
      </c>
      <c r="H12" s="14">
        <v>0.23827685779392899</v>
      </c>
      <c r="I12" s="14">
        <v>0.35290550570662799</v>
      </c>
      <c r="J12" s="14">
        <v>0.46994238940015098</v>
      </c>
      <c r="K12" s="14">
        <v>0.47493076312737997</v>
      </c>
      <c r="L12" s="14">
        <v>0.60145856293969002</v>
      </c>
      <c r="M12" s="14"/>
      <c r="N12" s="14">
        <v>0.37718570207479202</v>
      </c>
      <c r="O12" s="14">
        <v>0.43029021525629002</v>
      </c>
      <c r="P12" s="14">
        <v>0.40919264538486499</v>
      </c>
      <c r="Q12" s="14">
        <v>0.44491537101765899</v>
      </c>
      <c r="R12" s="14"/>
      <c r="S12" s="14">
        <v>0.31172623369188601</v>
      </c>
      <c r="T12" s="14">
        <v>0.48172684246784497</v>
      </c>
      <c r="U12" s="14">
        <v>0.42623650267900498</v>
      </c>
      <c r="V12" s="14">
        <v>0.34860437802919803</v>
      </c>
      <c r="W12" s="14">
        <v>0.365813652022977</v>
      </c>
      <c r="X12" s="14">
        <v>0.40494700064120598</v>
      </c>
      <c r="Y12" s="14">
        <v>0.36087441293527001</v>
      </c>
      <c r="Z12" s="14">
        <v>0.31834214291857099</v>
      </c>
      <c r="AA12" s="14">
        <v>0.49618326004781199</v>
      </c>
      <c r="AB12" s="14">
        <v>0.52685344216569296</v>
      </c>
      <c r="AC12" s="14">
        <v>0.44732721743624598</v>
      </c>
      <c r="AD12" s="14">
        <v>0.545344430736314</v>
      </c>
      <c r="AE12" s="14"/>
      <c r="AF12" s="14">
        <v>0.51347799378298897</v>
      </c>
      <c r="AG12" s="14">
        <v>0.23231315586304299</v>
      </c>
      <c r="AH12" s="14">
        <v>0.498711785696698</v>
      </c>
      <c r="AI12" s="14">
        <v>0.54420907681312103</v>
      </c>
      <c r="AJ12" s="14">
        <v>0.40031317940192201</v>
      </c>
      <c r="AK12" s="14"/>
      <c r="AL12" s="14">
        <v>0.14296553686659699</v>
      </c>
      <c r="AM12" s="14">
        <v>0.45991292430132802</v>
      </c>
      <c r="AN12" s="14">
        <v>0.48237264732873197</v>
      </c>
      <c r="AO12" s="14">
        <v>0.57128684432767995</v>
      </c>
      <c r="AP12" s="14">
        <v>0.38226900417134102</v>
      </c>
      <c r="AQ12" s="14">
        <v>0.51382848210663301</v>
      </c>
      <c r="AR12" s="14"/>
      <c r="AS12" s="14">
        <v>0.43672605288531602</v>
      </c>
      <c r="AT12" s="14">
        <v>0.46160419500182498</v>
      </c>
      <c r="AU12" s="14">
        <v>0.392378782510585</v>
      </c>
      <c r="AV12" s="14">
        <v>0.31037641976203201</v>
      </c>
      <c r="AW12" s="14">
        <v>0.218699228187272</v>
      </c>
      <c r="AX12" s="14"/>
      <c r="AY12" s="14">
        <v>0.63455668337728799</v>
      </c>
      <c r="AZ12" s="14">
        <v>0.42928954818301102</v>
      </c>
      <c r="BA12" s="14">
        <v>0.558691972167774</v>
      </c>
      <c r="BB12" s="14">
        <v>0.41704752966339997</v>
      </c>
      <c r="BC12" s="14">
        <v>0.35282819987401298</v>
      </c>
      <c r="BD12" s="14">
        <v>0.409430143107611</v>
      </c>
      <c r="BE12" s="14">
        <v>0.46171261793408302</v>
      </c>
      <c r="BF12" s="14">
        <v>0.39138481395179803</v>
      </c>
      <c r="BG12" s="14">
        <v>0.47367183403699797</v>
      </c>
      <c r="BH12" s="14">
        <v>0.37414669852045901</v>
      </c>
      <c r="BI12" s="14">
        <v>0.41572051883438699</v>
      </c>
      <c r="BJ12" s="14">
        <v>0.41752703763735</v>
      </c>
      <c r="BK12" s="14">
        <v>0.44481251162596602</v>
      </c>
      <c r="BL12" s="14">
        <v>0.36654025374224602</v>
      </c>
      <c r="BM12" s="14">
        <v>0.35114666394974797</v>
      </c>
      <c r="BN12" s="14">
        <v>0.20897330802393599</v>
      </c>
      <c r="BO12" s="14"/>
      <c r="BP12" s="14">
        <v>0.27745151993838002</v>
      </c>
      <c r="BQ12" s="14">
        <v>0.46096185984153198</v>
      </c>
      <c r="BR12" s="14">
        <v>0.40963062320935201</v>
      </c>
      <c r="BS12" s="14">
        <v>0.48856672344390301</v>
      </c>
      <c r="BT12" s="14">
        <v>0.47861227308475401</v>
      </c>
      <c r="BU12" s="14">
        <v>0.42140167907487802</v>
      </c>
      <c r="BV12" s="14"/>
      <c r="BW12" s="14">
        <v>0.47441583956841399</v>
      </c>
      <c r="BX12" s="14">
        <v>0.36144750169559697</v>
      </c>
      <c r="BY12" s="14">
        <v>0.39907228967177899</v>
      </c>
      <c r="BZ12" s="14">
        <v>0.470917399750993</v>
      </c>
      <c r="CA12" s="14">
        <v>0.30700214704581202</v>
      </c>
      <c r="CB12" s="14">
        <v>0.45017909388618199</v>
      </c>
      <c r="CC12" s="14"/>
      <c r="CD12" s="14">
        <v>0.28443265127644102</v>
      </c>
      <c r="CE12" s="14">
        <v>0.36249442167545598</v>
      </c>
      <c r="CF12" s="14">
        <v>0.51617143476266603</v>
      </c>
      <c r="CG12" s="14">
        <v>0.42504329710870498</v>
      </c>
      <c r="CH12" s="14"/>
      <c r="CI12" s="14">
        <v>0.40720321189421699</v>
      </c>
      <c r="CJ12" s="14">
        <v>0.37491857755276198</v>
      </c>
      <c r="CK12" s="14">
        <v>0.41843793627126102</v>
      </c>
      <c r="CL12" s="14">
        <v>0.52720945700109201</v>
      </c>
      <c r="CM12" s="14"/>
      <c r="CN12" s="14">
        <v>0.24403325957792299</v>
      </c>
      <c r="CO12" s="14">
        <v>0.44150108557359202</v>
      </c>
      <c r="CP12" s="14"/>
      <c r="CQ12" s="14">
        <v>0.26983785539916599</v>
      </c>
      <c r="CR12" s="14">
        <v>0.43173466913637298</v>
      </c>
    </row>
    <row r="13" spans="2:96" x14ac:dyDescent="0.3">
      <c r="B13" s="15" t="s">
        <v>92</v>
      </c>
      <c r="C13" s="20">
        <v>9.4757821207657605E-2</v>
      </c>
      <c r="D13" s="20">
        <v>7.3501949790070201E-2</v>
      </c>
      <c r="E13" s="20">
        <v>0.115828604544899</v>
      </c>
      <c r="F13" s="20"/>
      <c r="G13" s="20">
        <v>7.7875115579829707E-2</v>
      </c>
      <c r="H13" s="20">
        <v>7.1632070224887504E-2</v>
      </c>
      <c r="I13" s="20">
        <v>7.8947125956689304E-2</v>
      </c>
      <c r="J13" s="20">
        <v>0.103056799523439</v>
      </c>
      <c r="K13" s="20">
        <v>9.7651138078664407E-2</v>
      </c>
      <c r="L13" s="20">
        <v>0.12392104190615599</v>
      </c>
      <c r="M13" s="20"/>
      <c r="N13" s="20">
        <v>7.1417926836397694E-2</v>
      </c>
      <c r="O13" s="20">
        <v>8.2044021555460006E-2</v>
      </c>
      <c r="P13" s="20">
        <v>9.8929320463045797E-2</v>
      </c>
      <c r="Q13" s="20">
        <v>0.134950734355376</v>
      </c>
      <c r="R13" s="20"/>
      <c r="S13" s="20">
        <v>6.6293767741203394E-2</v>
      </c>
      <c r="T13" s="20">
        <v>0.13369206031859099</v>
      </c>
      <c r="U13" s="20">
        <v>8.7394462032744105E-2</v>
      </c>
      <c r="V13" s="20">
        <v>0.12604611556716799</v>
      </c>
      <c r="W13" s="20">
        <v>0.120333767055154</v>
      </c>
      <c r="X13" s="20">
        <v>0.145937658245896</v>
      </c>
      <c r="Y13" s="20">
        <v>7.90093509037533E-2</v>
      </c>
      <c r="Z13" s="20">
        <v>7.5488939799402993E-2</v>
      </c>
      <c r="AA13" s="20">
        <v>5.5680162257561498E-2</v>
      </c>
      <c r="AB13" s="20">
        <v>5.6188253130088101E-2</v>
      </c>
      <c r="AC13" s="20">
        <v>8.7171675217679406E-2</v>
      </c>
      <c r="AD13" s="20">
        <v>0.113278461874303</v>
      </c>
      <c r="AE13" s="20"/>
      <c r="AF13" s="20">
        <v>9.2116132011694093E-2</v>
      </c>
      <c r="AG13" s="20">
        <v>6.0841101630678997E-2</v>
      </c>
      <c r="AH13" s="20">
        <v>6.7455974658489098E-2</v>
      </c>
      <c r="AI13" s="20">
        <v>0.117109789888687</v>
      </c>
      <c r="AJ13" s="20">
        <v>0.149094594757153</v>
      </c>
      <c r="AK13" s="20"/>
      <c r="AL13" s="20">
        <v>5.13535750256187E-2</v>
      </c>
      <c r="AM13" s="20">
        <v>0.112462082285746</v>
      </c>
      <c r="AN13" s="20">
        <v>4.9252002050000999E-2</v>
      </c>
      <c r="AO13" s="20">
        <v>9.7495477631445407E-2</v>
      </c>
      <c r="AP13" s="20">
        <v>0.11551589016626999</v>
      </c>
      <c r="AQ13" s="20">
        <v>0.129500654079065</v>
      </c>
      <c r="AR13" s="20"/>
      <c r="AS13" s="20">
        <v>0.12335787703034</v>
      </c>
      <c r="AT13" s="20">
        <v>7.1507146172414798E-2</v>
      </c>
      <c r="AU13" s="20">
        <v>0.107096995302721</v>
      </c>
      <c r="AV13" s="20">
        <v>3.6306647321104703E-2</v>
      </c>
      <c r="AW13" s="20">
        <v>0</v>
      </c>
      <c r="AX13" s="20"/>
      <c r="AY13" s="20">
        <v>8.7254175534505901E-2</v>
      </c>
      <c r="AZ13" s="20">
        <v>0.166617345735149</v>
      </c>
      <c r="BA13" s="20">
        <v>0.117234576305057</v>
      </c>
      <c r="BB13" s="20">
        <v>0.130683491457773</v>
      </c>
      <c r="BC13" s="20">
        <v>5.9806376439870801E-2</v>
      </c>
      <c r="BD13" s="20">
        <v>0.100028167466165</v>
      </c>
      <c r="BE13" s="20">
        <v>6.9390766765547798E-2</v>
      </c>
      <c r="BF13" s="20">
        <v>8.4397998682950504E-2</v>
      </c>
      <c r="BG13" s="20">
        <v>0.10219720045370401</v>
      </c>
      <c r="BH13" s="20">
        <v>0.117264443110942</v>
      </c>
      <c r="BI13" s="20">
        <v>6.2455757445167501E-2</v>
      </c>
      <c r="BJ13" s="20">
        <v>0.13043825518067401</v>
      </c>
      <c r="BK13" s="20">
        <v>3.7540489238027101E-2</v>
      </c>
      <c r="BL13" s="20">
        <v>0.15353451969595899</v>
      </c>
      <c r="BM13" s="20">
        <v>8.5734843990978193E-2</v>
      </c>
      <c r="BN13" s="20">
        <v>5.7508254686236097E-2</v>
      </c>
      <c r="BO13" s="20"/>
      <c r="BP13" s="20">
        <v>4.61971295232141E-2</v>
      </c>
      <c r="BQ13" s="20">
        <v>8.7732896002509803E-2</v>
      </c>
      <c r="BR13" s="20">
        <v>0.13105693652714501</v>
      </c>
      <c r="BS13" s="20">
        <v>0.128890687443074</v>
      </c>
      <c r="BT13" s="20">
        <v>0.104688695519403</v>
      </c>
      <c r="BU13" s="20">
        <v>0.127926625032176</v>
      </c>
      <c r="BV13" s="20"/>
      <c r="BW13" s="20">
        <v>8.8819338995776806E-2</v>
      </c>
      <c r="BX13" s="20">
        <v>0.10551396532061801</v>
      </c>
      <c r="BY13" s="20">
        <v>0.120142530620169</v>
      </c>
      <c r="BZ13" s="20">
        <v>9.4199137383681103E-2</v>
      </c>
      <c r="CA13" s="20">
        <v>6.8253304427244199E-2</v>
      </c>
      <c r="CB13" s="20">
        <v>0.15936844266076799</v>
      </c>
      <c r="CC13" s="20"/>
      <c r="CD13" s="20">
        <v>6.8252812446671099E-2</v>
      </c>
      <c r="CE13" s="20">
        <v>0.10360308222705</v>
      </c>
      <c r="CF13" s="20">
        <v>0.11418021855323</v>
      </c>
      <c r="CG13" s="20">
        <v>7.3163868390911393E-2</v>
      </c>
      <c r="CH13" s="20"/>
      <c r="CI13" s="20">
        <v>8.7818880807349495E-2</v>
      </c>
      <c r="CJ13" s="20">
        <v>6.70216778751557E-2</v>
      </c>
      <c r="CK13" s="20">
        <v>9.5969859932706597E-2</v>
      </c>
      <c r="CL13" s="20">
        <v>0.19292857914790801</v>
      </c>
      <c r="CM13" s="20"/>
      <c r="CN13" s="20">
        <v>5.5373297147227302E-2</v>
      </c>
      <c r="CO13" s="20">
        <v>0.100876654488019</v>
      </c>
      <c r="CP13" s="20"/>
      <c r="CQ13" s="20">
        <v>8.3299309584093401E-2</v>
      </c>
      <c r="CR13" s="20">
        <v>9.3019295377011105E-2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R17"/>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1103</v>
      </c>
      <c r="D7" s="10">
        <v>550</v>
      </c>
      <c r="E7" s="10">
        <v>552</v>
      </c>
      <c r="F7" s="10"/>
      <c r="G7" s="10">
        <v>113</v>
      </c>
      <c r="H7" s="10">
        <v>192</v>
      </c>
      <c r="I7" s="10">
        <v>181</v>
      </c>
      <c r="J7" s="10">
        <v>190</v>
      </c>
      <c r="K7" s="10">
        <v>168</v>
      </c>
      <c r="L7" s="10">
        <v>259</v>
      </c>
      <c r="M7" s="10"/>
      <c r="N7" s="10">
        <v>321</v>
      </c>
      <c r="O7" s="10">
        <v>264</v>
      </c>
      <c r="P7" s="10">
        <v>236</v>
      </c>
      <c r="Q7" s="10">
        <v>280</v>
      </c>
      <c r="R7" s="10"/>
      <c r="S7" s="10">
        <v>162</v>
      </c>
      <c r="T7" s="10">
        <v>149</v>
      </c>
      <c r="U7" s="10">
        <v>94</v>
      </c>
      <c r="V7" s="10">
        <v>113</v>
      </c>
      <c r="W7" s="10">
        <v>76</v>
      </c>
      <c r="X7" s="10">
        <v>95</v>
      </c>
      <c r="Y7" s="10">
        <v>92</v>
      </c>
      <c r="Z7" s="10">
        <v>46</v>
      </c>
      <c r="AA7" s="10">
        <v>116</v>
      </c>
      <c r="AB7" s="10">
        <v>96</v>
      </c>
      <c r="AC7" s="10">
        <v>41</v>
      </c>
      <c r="AD7" s="10">
        <v>23</v>
      </c>
      <c r="AE7" s="10"/>
      <c r="AF7" s="10">
        <v>227</v>
      </c>
      <c r="AG7" s="10">
        <v>365</v>
      </c>
      <c r="AH7" s="10">
        <v>90</v>
      </c>
      <c r="AI7" s="10">
        <v>156</v>
      </c>
      <c r="AJ7" s="10">
        <v>62</v>
      </c>
      <c r="AK7" s="10"/>
      <c r="AL7" s="10">
        <v>265</v>
      </c>
      <c r="AM7" s="10">
        <v>212</v>
      </c>
      <c r="AN7" s="10">
        <v>108</v>
      </c>
      <c r="AO7" s="10">
        <v>252</v>
      </c>
      <c r="AP7" s="10">
        <v>72</v>
      </c>
      <c r="AQ7" s="10">
        <v>80</v>
      </c>
      <c r="AR7" s="10"/>
      <c r="AS7" s="10">
        <v>267</v>
      </c>
      <c r="AT7" s="10">
        <v>251</v>
      </c>
      <c r="AU7" s="10">
        <v>269</v>
      </c>
      <c r="AV7" s="10">
        <v>140</v>
      </c>
      <c r="AW7" s="10">
        <v>23</v>
      </c>
      <c r="AX7" s="10"/>
      <c r="AY7" s="10">
        <v>5</v>
      </c>
      <c r="AZ7" s="10">
        <v>40</v>
      </c>
      <c r="BA7" s="10">
        <v>77</v>
      </c>
      <c r="BB7" s="10">
        <v>65</v>
      </c>
      <c r="BC7" s="10">
        <v>89</v>
      </c>
      <c r="BD7" s="10">
        <v>115</v>
      </c>
      <c r="BE7" s="10">
        <v>100</v>
      </c>
      <c r="BF7" s="10">
        <v>68</v>
      </c>
      <c r="BG7" s="10">
        <v>88</v>
      </c>
      <c r="BH7" s="10">
        <v>71</v>
      </c>
      <c r="BI7" s="10">
        <v>102</v>
      </c>
      <c r="BJ7" s="10">
        <v>80</v>
      </c>
      <c r="BK7" s="10">
        <v>39</v>
      </c>
      <c r="BL7" s="10">
        <v>22</v>
      </c>
      <c r="BM7" s="10">
        <v>26</v>
      </c>
      <c r="BN7" s="10">
        <v>68</v>
      </c>
      <c r="BO7" s="10"/>
      <c r="BP7" s="10">
        <v>261</v>
      </c>
      <c r="BQ7" s="10">
        <v>316</v>
      </c>
      <c r="BR7" s="10">
        <v>157</v>
      </c>
      <c r="BS7" s="10">
        <v>209</v>
      </c>
      <c r="BT7" s="10">
        <v>107</v>
      </c>
      <c r="BU7" s="10">
        <v>53</v>
      </c>
      <c r="BV7" s="10"/>
      <c r="BW7" s="10">
        <v>453</v>
      </c>
      <c r="BX7" s="10">
        <v>229</v>
      </c>
      <c r="BY7" s="10">
        <v>80</v>
      </c>
      <c r="BZ7" s="10">
        <v>90</v>
      </c>
      <c r="CA7" s="10">
        <v>206</v>
      </c>
      <c r="CB7" s="10">
        <v>38</v>
      </c>
      <c r="CC7" s="10"/>
      <c r="CD7" s="10">
        <v>233</v>
      </c>
      <c r="CE7" s="10">
        <v>200</v>
      </c>
      <c r="CF7" s="10">
        <v>154</v>
      </c>
      <c r="CG7" s="10">
        <v>312</v>
      </c>
      <c r="CH7" s="10"/>
      <c r="CI7" s="10">
        <v>194</v>
      </c>
      <c r="CJ7" s="10">
        <v>231</v>
      </c>
      <c r="CK7" s="10">
        <v>613</v>
      </c>
      <c r="CL7" s="10">
        <v>65</v>
      </c>
      <c r="CM7" s="10"/>
      <c r="CN7" s="10">
        <v>129</v>
      </c>
      <c r="CO7" s="10">
        <v>959</v>
      </c>
      <c r="CP7" s="10"/>
      <c r="CQ7" s="10">
        <v>95</v>
      </c>
      <c r="CR7" s="10">
        <v>927</v>
      </c>
    </row>
    <row r="8" spans="2:96" ht="30" customHeight="1" x14ac:dyDescent="0.3">
      <c r="B8" s="11" t="s">
        <v>19</v>
      </c>
      <c r="C8" s="11">
        <v>1100</v>
      </c>
      <c r="D8" s="11">
        <v>549</v>
      </c>
      <c r="E8" s="11">
        <v>550</v>
      </c>
      <c r="F8" s="11"/>
      <c r="G8" s="11">
        <v>141</v>
      </c>
      <c r="H8" s="11">
        <v>197</v>
      </c>
      <c r="I8" s="11">
        <v>180</v>
      </c>
      <c r="J8" s="11">
        <v>182</v>
      </c>
      <c r="K8" s="11">
        <v>162</v>
      </c>
      <c r="L8" s="11">
        <v>237</v>
      </c>
      <c r="M8" s="11"/>
      <c r="N8" s="11">
        <v>320</v>
      </c>
      <c r="O8" s="11">
        <v>281</v>
      </c>
      <c r="P8" s="11">
        <v>230</v>
      </c>
      <c r="Q8" s="11">
        <v>266</v>
      </c>
      <c r="R8" s="11"/>
      <c r="S8" s="11">
        <v>163</v>
      </c>
      <c r="T8" s="11">
        <v>145</v>
      </c>
      <c r="U8" s="11">
        <v>89</v>
      </c>
      <c r="V8" s="11">
        <v>108</v>
      </c>
      <c r="W8" s="11">
        <v>73</v>
      </c>
      <c r="X8" s="11">
        <v>96</v>
      </c>
      <c r="Y8" s="11">
        <v>87</v>
      </c>
      <c r="Z8" s="11">
        <v>43</v>
      </c>
      <c r="AA8" s="11">
        <v>120</v>
      </c>
      <c r="AB8" s="11">
        <v>101</v>
      </c>
      <c r="AC8" s="11">
        <v>44</v>
      </c>
      <c r="AD8" s="11">
        <v>30</v>
      </c>
      <c r="AE8" s="11"/>
      <c r="AF8" s="11">
        <v>219</v>
      </c>
      <c r="AG8" s="11">
        <v>367</v>
      </c>
      <c r="AH8" s="11">
        <v>89</v>
      </c>
      <c r="AI8" s="11">
        <v>149</v>
      </c>
      <c r="AJ8" s="11">
        <v>64</v>
      </c>
      <c r="AK8" s="11"/>
      <c r="AL8" s="11">
        <v>271</v>
      </c>
      <c r="AM8" s="11">
        <v>207</v>
      </c>
      <c r="AN8" s="11">
        <v>107</v>
      </c>
      <c r="AO8" s="11">
        <v>242</v>
      </c>
      <c r="AP8" s="11">
        <v>75</v>
      </c>
      <c r="AQ8" s="11">
        <v>80</v>
      </c>
      <c r="AR8" s="11"/>
      <c r="AS8" s="11">
        <v>257</v>
      </c>
      <c r="AT8" s="11">
        <v>255</v>
      </c>
      <c r="AU8" s="11">
        <v>272</v>
      </c>
      <c r="AV8" s="11">
        <v>142</v>
      </c>
      <c r="AW8" s="11">
        <v>24</v>
      </c>
      <c r="AX8" s="11"/>
      <c r="AY8" s="11">
        <v>5</v>
      </c>
      <c r="AZ8" s="11">
        <v>40</v>
      </c>
      <c r="BA8" s="11">
        <v>74</v>
      </c>
      <c r="BB8" s="11">
        <v>63</v>
      </c>
      <c r="BC8" s="11">
        <v>87</v>
      </c>
      <c r="BD8" s="11">
        <v>116</v>
      </c>
      <c r="BE8" s="11">
        <v>101</v>
      </c>
      <c r="BF8" s="11">
        <v>70</v>
      </c>
      <c r="BG8" s="11">
        <v>87</v>
      </c>
      <c r="BH8" s="11">
        <v>72</v>
      </c>
      <c r="BI8" s="11">
        <v>101</v>
      </c>
      <c r="BJ8" s="11">
        <v>82</v>
      </c>
      <c r="BK8" s="11">
        <v>37</v>
      </c>
      <c r="BL8" s="11">
        <v>21</v>
      </c>
      <c r="BM8" s="11">
        <v>26</v>
      </c>
      <c r="BN8" s="11">
        <v>69</v>
      </c>
      <c r="BO8" s="11"/>
      <c r="BP8" s="11">
        <v>268</v>
      </c>
      <c r="BQ8" s="11">
        <v>314</v>
      </c>
      <c r="BR8" s="11">
        <v>156</v>
      </c>
      <c r="BS8" s="11">
        <v>207</v>
      </c>
      <c r="BT8" s="11">
        <v>104</v>
      </c>
      <c r="BU8" s="11">
        <v>52</v>
      </c>
      <c r="BV8" s="11"/>
      <c r="BW8" s="11">
        <v>438</v>
      </c>
      <c r="BX8" s="11">
        <v>233</v>
      </c>
      <c r="BY8" s="11">
        <v>80</v>
      </c>
      <c r="BZ8" s="11">
        <v>90</v>
      </c>
      <c r="CA8" s="11">
        <v>207</v>
      </c>
      <c r="CB8" s="11">
        <v>45</v>
      </c>
      <c r="CC8" s="11"/>
      <c r="CD8" s="11">
        <v>244</v>
      </c>
      <c r="CE8" s="11">
        <v>202</v>
      </c>
      <c r="CF8" s="11">
        <v>152</v>
      </c>
      <c r="CG8" s="11">
        <v>306</v>
      </c>
      <c r="CH8" s="11"/>
      <c r="CI8" s="11">
        <v>195</v>
      </c>
      <c r="CJ8" s="11">
        <v>229</v>
      </c>
      <c r="CK8" s="11">
        <v>608</v>
      </c>
      <c r="CL8" s="11">
        <v>68</v>
      </c>
      <c r="CM8" s="11"/>
      <c r="CN8" s="11">
        <v>135</v>
      </c>
      <c r="CO8" s="11">
        <v>949</v>
      </c>
      <c r="CP8" s="11"/>
      <c r="CQ8" s="11">
        <v>99</v>
      </c>
      <c r="CR8" s="11">
        <v>919</v>
      </c>
    </row>
    <row r="9" spans="2:96" ht="43.2" x14ac:dyDescent="0.3">
      <c r="B9" s="15" t="s">
        <v>246</v>
      </c>
      <c r="C9" s="14">
        <v>9.4892564121833903E-2</v>
      </c>
      <c r="D9" s="14">
        <v>0.108512426666293</v>
      </c>
      <c r="E9" s="14">
        <v>8.1443645890224001E-2</v>
      </c>
      <c r="F9" s="14"/>
      <c r="G9" s="14">
        <v>0.128661317382745</v>
      </c>
      <c r="H9" s="14">
        <v>0.11494300314266601</v>
      </c>
      <c r="I9" s="14">
        <v>8.7669465314680298E-2</v>
      </c>
      <c r="J9" s="14">
        <v>0.12830556365342599</v>
      </c>
      <c r="K9" s="14">
        <v>8.2983160591981603E-2</v>
      </c>
      <c r="L9" s="14">
        <v>4.6126259922072498E-2</v>
      </c>
      <c r="M9" s="14"/>
      <c r="N9" s="14">
        <v>9.5893975826599295E-2</v>
      </c>
      <c r="O9" s="14">
        <v>7.76813786318125E-2</v>
      </c>
      <c r="P9" s="14">
        <v>0.10046704335426</v>
      </c>
      <c r="Q9" s="14">
        <v>0.10780802758767501</v>
      </c>
      <c r="R9" s="14"/>
      <c r="S9" s="14">
        <v>0.13080584740731299</v>
      </c>
      <c r="T9" s="14">
        <v>0.103040050788646</v>
      </c>
      <c r="U9" s="14">
        <v>7.9756016920282197E-2</v>
      </c>
      <c r="V9" s="14">
        <v>8.0712416388212402E-2</v>
      </c>
      <c r="W9" s="14">
        <v>0.155096758158451</v>
      </c>
      <c r="X9" s="14">
        <v>7.0439536306054096E-2</v>
      </c>
      <c r="Y9" s="14">
        <v>9.33848353487952E-2</v>
      </c>
      <c r="Z9" s="14">
        <v>0.154539653744278</v>
      </c>
      <c r="AA9" s="14">
        <v>5.72184942359912E-2</v>
      </c>
      <c r="AB9" s="14">
        <v>7.8682279241404293E-2</v>
      </c>
      <c r="AC9" s="14">
        <v>7.6408590607625004E-2</v>
      </c>
      <c r="AD9" s="14">
        <v>3.9580788795323403E-2</v>
      </c>
      <c r="AE9" s="14"/>
      <c r="AF9" s="14">
        <v>9.4702587896873497E-2</v>
      </c>
      <c r="AG9" s="14">
        <v>0.113154895909063</v>
      </c>
      <c r="AH9" s="14">
        <v>0.120573027042438</v>
      </c>
      <c r="AI9" s="14">
        <v>4.4231246710469303E-2</v>
      </c>
      <c r="AJ9" s="14">
        <v>0.14893063815552901</v>
      </c>
      <c r="AK9" s="14"/>
      <c r="AL9" s="14">
        <v>0.122945281769338</v>
      </c>
      <c r="AM9" s="14">
        <v>9.9141277696907906E-2</v>
      </c>
      <c r="AN9" s="14">
        <v>0.109850835693818</v>
      </c>
      <c r="AO9" s="14">
        <v>5.0533844106665997E-2</v>
      </c>
      <c r="AP9" s="14">
        <v>0.118555560461558</v>
      </c>
      <c r="AQ9" s="14">
        <v>8.1991750232135105E-2</v>
      </c>
      <c r="AR9" s="14"/>
      <c r="AS9" s="14">
        <v>8.5735781961745194E-2</v>
      </c>
      <c r="AT9" s="14">
        <v>0.11079379870461099</v>
      </c>
      <c r="AU9" s="14">
        <v>7.4895078341382204E-2</v>
      </c>
      <c r="AV9" s="14">
        <v>0.11535037044102001</v>
      </c>
      <c r="AW9" s="14">
        <v>0.17313625309078801</v>
      </c>
      <c r="AX9" s="14"/>
      <c r="AY9" s="14">
        <v>0.45127944208704601</v>
      </c>
      <c r="AZ9" s="14">
        <v>0.118597246576869</v>
      </c>
      <c r="BA9" s="14">
        <v>5.26846759387967E-2</v>
      </c>
      <c r="BB9" s="14">
        <v>0.18054649078596799</v>
      </c>
      <c r="BC9" s="14">
        <v>0.104534845532004</v>
      </c>
      <c r="BD9" s="14">
        <v>5.8664583408649502E-2</v>
      </c>
      <c r="BE9" s="14">
        <v>0.10268996747176901</v>
      </c>
      <c r="BF9" s="14">
        <v>0.104862073928175</v>
      </c>
      <c r="BG9" s="14">
        <v>8.5809010691448195E-2</v>
      </c>
      <c r="BH9" s="14">
        <v>9.8824153070760201E-2</v>
      </c>
      <c r="BI9" s="14">
        <v>6.8183027979164895E-2</v>
      </c>
      <c r="BJ9" s="14">
        <v>6.7334770910221803E-2</v>
      </c>
      <c r="BK9" s="14">
        <v>0.124193629494617</v>
      </c>
      <c r="BL9" s="14">
        <v>8.5677355766223498E-2</v>
      </c>
      <c r="BM9" s="14">
        <v>0.17979623391225899</v>
      </c>
      <c r="BN9" s="14">
        <v>0.117336766620608</v>
      </c>
      <c r="BO9" s="14"/>
      <c r="BP9" s="14">
        <v>0.10406726457340799</v>
      </c>
      <c r="BQ9" s="14">
        <v>0.10715886105299199</v>
      </c>
      <c r="BR9" s="14">
        <v>0.100900377443391</v>
      </c>
      <c r="BS9" s="14">
        <v>6.7716861984645799E-2</v>
      </c>
      <c r="BT9" s="14">
        <v>7.5737467550444498E-2</v>
      </c>
      <c r="BU9" s="14">
        <v>0.10188172391587801</v>
      </c>
      <c r="BV9" s="14"/>
      <c r="BW9" s="14">
        <v>9.6289761560085799E-2</v>
      </c>
      <c r="BX9" s="14">
        <v>0.100774155156014</v>
      </c>
      <c r="BY9" s="14">
        <v>5.77470446793217E-2</v>
      </c>
      <c r="BZ9" s="14">
        <v>0.115330821821976</v>
      </c>
      <c r="CA9" s="14">
        <v>6.8912464480392802E-2</v>
      </c>
      <c r="CB9" s="14">
        <v>0.176416116460856</v>
      </c>
      <c r="CC9" s="14"/>
      <c r="CD9" s="14">
        <v>0.109171817065828</v>
      </c>
      <c r="CE9" s="14">
        <v>0.11621703615365001</v>
      </c>
      <c r="CF9" s="14">
        <v>5.79219169359248E-2</v>
      </c>
      <c r="CG9" s="14">
        <v>9.1063826677132698E-2</v>
      </c>
      <c r="CH9" s="14"/>
      <c r="CI9" s="14">
        <v>0.106445212102685</v>
      </c>
      <c r="CJ9" s="14">
        <v>0.113739949563137</v>
      </c>
      <c r="CK9" s="14">
        <v>8.7261991937240296E-2</v>
      </c>
      <c r="CL9" s="14">
        <v>6.6362200571756597E-2</v>
      </c>
      <c r="CM9" s="14"/>
      <c r="CN9" s="14">
        <v>0.170834732470662</v>
      </c>
      <c r="CO9" s="14">
        <v>8.4692311271008999E-2</v>
      </c>
      <c r="CP9" s="14"/>
      <c r="CQ9" s="14">
        <v>0.15847162097781001</v>
      </c>
      <c r="CR9" s="14">
        <v>9.0721728155891607E-2</v>
      </c>
    </row>
    <row r="10" spans="2:96" ht="43.2" x14ac:dyDescent="0.3">
      <c r="B10" s="15" t="s">
        <v>247</v>
      </c>
      <c r="C10" s="14">
        <v>0.46367307653419498</v>
      </c>
      <c r="D10" s="14">
        <v>0.49210710002061098</v>
      </c>
      <c r="E10" s="14">
        <v>0.43603068020552899</v>
      </c>
      <c r="F10" s="14"/>
      <c r="G10" s="14">
        <v>0.42659025628965602</v>
      </c>
      <c r="H10" s="14">
        <v>0.43179068738597298</v>
      </c>
      <c r="I10" s="14">
        <v>0.50348218914007703</v>
      </c>
      <c r="J10" s="14">
        <v>0.44593283273636802</v>
      </c>
      <c r="K10" s="14">
        <v>0.45777853096864402</v>
      </c>
      <c r="L10" s="14">
        <v>0.49960824708701201</v>
      </c>
      <c r="M10" s="14"/>
      <c r="N10" s="14">
        <v>0.420858937402665</v>
      </c>
      <c r="O10" s="14">
        <v>0.41306517312566199</v>
      </c>
      <c r="P10" s="14">
        <v>0.54473543381140599</v>
      </c>
      <c r="Q10" s="14">
        <v>0.49811033021110102</v>
      </c>
      <c r="R10" s="14"/>
      <c r="S10" s="14">
        <v>0.39433984051682702</v>
      </c>
      <c r="T10" s="14">
        <v>0.46163727017169398</v>
      </c>
      <c r="U10" s="14">
        <v>0.41711386596164501</v>
      </c>
      <c r="V10" s="14">
        <v>0.46551813755111399</v>
      </c>
      <c r="W10" s="14">
        <v>0.47602800570346399</v>
      </c>
      <c r="X10" s="14">
        <v>0.50777989547741298</v>
      </c>
      <c r="Y10" s="14">
        <v>0.48053764197906301</v>
      </c>
      <c r="Z10" s="14">
        <v>0.52512088067405605</v>
      </c>
      <c r="AA10" s="14">
        <v>0.47001827962508103</v>
      </c>
      <c r="AB10" s="14">
        <v>0.51604636772011303</v>
      </c>
      <c r="AC10" s="14">
        <v>0.54232924468482602</v>
      </c>
      <c r="AD10" s="14">
        <v>0.35623561458692299</v>
      </c>
      <c r="AE10" s="14"/>
      <c r="AF10" s="14">
        <v>0.49843403264012698</v>
      </c>
      <c r="AG10" s="14">
        <v>0.41671091575810498</v>
      </c>
      <c r="AH10" s="14">
        <v>0.394603537134191</v>
      </c>
      <c r="AI10" s="14">
        <v>0.62111026291687299</v>
      </c>
      <c r="AJ10" s="14">
        <v>0.34041493874582301</v>
      </c>
      <c r="AK10" s="14"/>
      <c r="AL10" s="14">
        <v>0.36354546096886797</v>
      </c>
      <c r="AM10" s="14">
        <v>0.525137725370593</v>
      </c>
      <c r="AN10" s="14">
        <v>0.38986224642959899</v>
      </c>
      <c r="AO10" s="14">
        <v>0.61731232172734796</v>
      </c>
      <c r="AP10" s="14">
        <v>0.374416555748604</v>
      </c>
      <c r="AQ10" s="14">
        <v>0.41098358706309002</v>
      </c>
      <c r="AR10" s="14"/>
      <c r="AS10" s="14">
        <v>0.57331001880106103</v>
      </c>
      <c r="AT10" s="14">
        <v>0.44176547967207602</v>
      </c>
      <c r="AU10" s="14">
        <v>0.43174014791410897</v>
      </c>
      <c r="AV10" s="14">
        <v>0.37594891173152301</v>
      </c>
      <c r="AW10" s="14">
        <v>0.35795319847277202</v>
      </c>
      <c r="AX10" s="14"/>
      <c r="AY10" s="14">
        <v>0.17732657288471501</v>
      </c>
      <c r="AZ10" s="14">
        <v>0.52338820237024697</v>
      </c>
      <c r="BA10" s="14">
        <v>0.470368930882478</v>
      </c>
      <c r="BB10" s="14">
        <v>0.47523477644906098</v>
      </c>
      <c r="BC10" s="14">
        <v>0.52810825695143004</v>
      </c>
      <c r="BD10" s="14">
        <v>0.51078895615744002</v>
      </c>
      <c r="BE10" s="14">
        <v>0.48145492202751999</v>
      </c>
      <c r="BF10" s="14">
        <v>0.43759098729139201</v>
      </c>
      <c r="BG10" s="14">
        <v>0.56345402654746801</v>
      </c>
      <c r="BH10" s="14">
        <v>0.443986511839084</v>
      </c>
      <c r="BI10" s="14">
        <v>0.53996390228281599</v>
      </c>
      <c r="BJ10" s="14">
        <v>0.36691753477605299</v>
      </c>
      <c r="BK10" s="14">
        <v>0.178506029618724</v>
      </c>
      <c r="BL10" s="14">
        <v>0.51061776722772001</v>
      </c>
      <c r="BM10" s="14">
        <v>0.32091916862939002</v>
      </c>
      <c r="BN10" s="14">
        <v>0.36364330141208501</v>
      </c>
      <c r="BO10" s="14"/>
      <c r="BP10" s="14">
        <v>0.40133525421204302</v>
      </c>
      <c r="BQ10" s="14">
        <v>0.44631841855785098</v>
      </c>
      <c r="BR10" s="14">
        <v>0.566795880778724</v>
      </c>
      <c r="BS10" s="14">
        <v>0.50559859530969598</v>
      </c>
      <c r="BT10" s="14">
        <v>0.46677083895890098</v>
      </c>
      <c r="BU10" s="14">
        <v>0.407247643176253</v>
      </c>
      <c r="BV10" s="14"/>
      <c r="BW10" s="14">
        <v>0.45609785879939502</v>
      </c>
      <c r="BX10" s="14">
        <v>0.40754888387230598</v>
      </c>
      <c r="BY10" s="14">
        <v>0.65442390232652303</v>
      </c>
      <c r="BZ10" s="14">
        <v>0.49061609150952801</v>
      </c>
      <c r="CA10" s="14">
        <v>0.47801856447727198</v>
      </c>
      <c r="CB10" s="14">
        <v>0.40358857111100799</v>
      </c>
      <c r="CC10" s="14"/>
      <c r="CD10" s="14">
        <v>0.47769653676233598</v>
      </c>
      <c r="CE10" s="14">
        <v>0.46547574022619498</v>
      </c>
      <c r="CF10" s="14">
        <v>0.565483054786869</v>
      </c>
      <c r="CG10" s="14">
        <v>0.435957234648083</v>
      </c>
      <c r="CH10" s="14"/>
      <c r="CI10" s="14">
        <v>0.42980509016829299</v>
      </c>
      <c r="CJ10" s="14">
        <v>0.45568361620025</v>
      </c>
      <c r="CK10" s="14">
        <v>0.48327903475830503</v>
      </c>
      <c r="CL10" s="14">
        <v>0.41223152409065</v>
      </c>
      <c r="CM10" s="14"/>
      <c r="CN10" s="14">
        <v>0.45139653451018003</v>
      </c>
      <c r="CO10" s="14">
        <v>0.46609352305956803</v>
      </c>
      <c r="CP10" s="14"/>
      <c r="CQ10" s="14">
        <v>0.53854157615362097</v>
      </c>
      <c r="CR10" s="14">
        <v>0.454952268987803</v>
      </c>
    </row>
    <row r="11" spans="2:96" ht="43.2" x14ac:dyDescent="0.3">
      <c r="B11" s="15" t="s">
        <v>248</v>
      </c>
      <c r="C11" s="14">
        <v>0.40961548396377601</v>
      </c>
      <c r="D11" s="14">
        <v>0.38118073389065998</v>
      </c>
      <c r="E11" s="14">
        <v>0.43705117198988702</v>
      </c>
      <c r="F11" s="14"/>
      <c r="G11" s="14">
        <v>0.39186898380740998</v>
      </c>
      <c r="H11" s="14">
        <v>0.41276549703527599</v>
      </c>
      <c r="I11" s="14">
        <v>0.375869043779682</v>
      </c>
      <c r="J11" s="14">
        <v>0.39821171075698603</v>
      </c>
      <c r="K11" s="14">
        <v>0.423030002366865</v>
      </c>
      <c r="L11" s="14">
        <v>0.44275514180609499</v>
      </c>
      <c r="M11" s="14"/>
      <c r="N11" s="14">
        <v>0.45888332627641099</v>
      </c>
      <c r="O11" s="14">
        <v>0.47567619479814399</v>
      </c>
      <c r="P11" s="14">
        <v>0.32580950463312303</v>
      </c>
      <c r="Q11" s="14">
        <v>0.35244606086628899</v>
      </c>
      <c r="R11" s="14"/>
      <c r="S11" s="14">
        <v>0.42323542307822898</v>
      </c>
      <c r="T11" s="14">
        <v>0.40809869260148901</v>
      </c>
      <c r="U11" s="14">
        <v>0.47267364711805698</v>
      </c>
      <c r="V11" s="14">
        <v>0.42744833379143299</v>
      </c>
      <c r="W11" s="14">
        <v>0.32909768646347698</v>
      </c>
      <c r="X11" s="14">
        <v>0.36956462234600002</v>
      </c>
      <c r="Y11" s="14">
        <v>0.41552683535836799</v>
      </c>
      <c r="Z11" s="14">
        <v>0.32033946558166598</v>
      </c>
      <c r="AA11" s="14">
        <v>0.43248904248832798</v>
      </c>
      <c r="AB11" s="14">
        <v>0.39467130753727298</v>
      </c>
      <c r="AC11" s="14">
        <v>0.35646884866798401</v>
      </c>
      <c r="AD11" s="14">
        <v>0.56271997027279497</v>
      </c>
      <c r="AE11" s="14"/>
      <c r="AF11" s="14">
        <v>0.39386014723646301</v>
      </c>
      <c r="AG11" s="14">
        <v>0.449432880646988</v>
      </c>
      <c r="AH11" s="14">
        <v>0.44528420138228297</v>
      </c>
      <c r="AI11" s="14">
        <v>0.320703772328924</v>
      </c>
      <c r="AJ11" s="14">
        <v>0.46427616451876902</v>
      </c>
      <c r="AK11" s="14"/>
      <c r="AL11" s="14">
        <v>0.484996088936754</v>
      </c>
      <c r="AM11" s="14">
        <v>0.36655724395549499</v>
      </c>
      <c r="AN11" s="14">
        <v>0.458296323962329</v>
      </c>
      <c r="AO11" s="14">
        <v>0.32354767990168298</v>
      </c>
      <c r="AP11" s="14">
        <v>0.454330509609779</v>
      </c>
      <c r="AQ11" s="14">
        <v>0.435174405762771</v>
      </c>
      <c r="AR11" s="14"/>
      <c r="AS11" s="14">
        <v>0.30033716807411898</v>
      </c>
      <c r="AT11" s="14">
        <v>0.40195895702628698</v>
      </c>
      <c r="AU11" s="14">
        <v>0.47766290352259799</v>
      </c>
      <c r="AV11" s="14">
        <v>0.481136751025039</v>
      </c>
      <c r="AW11" s="14">
        <v>0.46891054843643998</v>
      </c>
      <c r="AX11" s="14"/>
      <c r="AY11" s="14">
        <v>0.19396965238830499</v>
      </c>
      <c r="AZ11" s="14">
        <v>0.28769557809496299</v>
      </c>
      <c r="BA11" s="14">
        <v>0.44832665795915999</v>
      </c>
      <c r="BB11" s="14">
        <v>0.32890092263990101</v>
      </c>
      <c r="BC11" s="14">
        <v>0.32158695964311002</v>
      </c>
      <c r="BD11" s="14">
        <v>0.41264312403650599</v>
      </c>
      <c r="BE11" s="14">
        <v>0.36002552677677702</v>
      </c>
      <c r="BF11" s="14">
        <v>0.414515156553666</v>
      </c>
      <c r="BG11" s="14">
        <v>0.32880415242264899</v>
      </c>
      <c r="BH11" s="14">
        <v>0.45718933509015602</v>
      </c>
      <c r="BI11" s="14">
        <v>0.383037137187833</v>
      </c>
      <c r="BJ11" s="14">
        <v>0.49466276478399002</v>
      </c>
      <c r="BK11" s="14">
        <v>0.67276127320753698</v>
      </c>
      <c r="BL11" s="14">
        <v>0.40370487700605601</v>
      </c>
      <c r="BM11" s="14">
        <v>0.49928459745835102</v>
      </c>
      <c r="BN11" s="14">
        <v>0.50492597438081899</v>
      </c>
      <c r="BO11" s="14"/>
      <c r="BP11" s="14">
        <v>0.45877215451019998</v>
      </c>
      <c r="BQ11" s="14">
        <v>0.40282490504696999</v>
      </c>
      <c r="BR11" s="14">
        <v>0.299735027056859</v>
      </c>
      <c r="BS11" s="14">
        <v>0.41800576319299199</v>
      </c>
      <c r="BT11" s="14">
        <v>0.43002066763805202</v>
      </c>
      <c r="BU11" s="14">
        <v>0.45290421290602001</v>
      </c>
      <c r="BV11" s="14"/>
      <c r="BW11" s="14">
        <v>0.43815404416652298</v>
      </c>
      <c r="BX11" s="14">
        <v>0.44706058811162103</v>
      </c>
      <c r="BY11" s="14">
        <v>0.26224134533485799</v>
      </c>
      <c r="BZ11" s="14">
        <v>0.31032174322014699</v>
      </c>
      <c r="CA11" s="14">
        <v>0.4151015185361</v>
      </c>
      <c r="CB11" s="14">
        <v>0.37399225184622498</v>
      </c>
      <c r="CC11" s="14"/>
      <c r="CD11" s="14">
        <v>0.38383785436789702</v>
      </c>
      <c r="CE11" s="14">
        <v>0.40861648316789301</v>
      </c>
      <c r="CF11" s="14">
        <v>0.30129678825666301</v>
      </c>
      <c r="CG11" s="14">
        <v>0.45195726288563098</v>
      </c>
      <c r="CH11" s="14"/>
      <c r="CI11" s="14">
        <v>0.45402992881918902</v>
      </c>
      <c r="CJ11" s="14">
        <v>0.41444802927810098</v>
      </c>
      <c r="CK11" s="14">
        <v>0.39771187558012699</v>
      </c>
      <c r="CL11" s="14">
        <v>0.37228832139167101</v>
      </c>
      <c r="CM11" s="14"/>
      <c r="CN11" s="14">
        <v>0.37054483945495398</v>
      </c>
      <c r="CO11" s="14">
        <v>0.41755880125640799</v>
      </c>
      <c r="CP11" s="14"/>
      <c r="CQ11" s="14">
        <v>0.30298680286856799</v>
      </c>
      <c r="CR11" s="14">
        <v>0.42595302888506098</v>
      </c>
    </row>
    <row r="12" spans="2:96" x14ac:dyDescent="0.3">
      <c r="B12" s="15" t="s">
        <v>92</v>
      </c>
      <c r="C12" s="20">
        <v>3.1818875380194997E-2</v>
      </c>
      <c r="D12" s="20">
        <v>1.8199739422435902E-2</v>
      </c>
      <c r="E12" s="20">
        <v>4.5474501914360498E-2</v>
      </c>
      <c r="F12" s="20"/>
      <c r="G12" s="20">
        <v>5.2879442520189397E-2</v>
      </c>
      <c r="H12" s="20">
        <v>4.0500812436084797E-2</v>
      </c>
      <c r="I12" s="20">
        <v>3.2979301765560402E-2</v>
      </c>
      <c r="J12" s="20">
        <v>2.75498928532193E-2</v>
      </c>
      <c r="K12" s="20">
        <v>3.6208306072509397E-2</v>
      </c>
      <c r="L12" s="20">
        <v>1.15103511848201E-2</v>
      </c>
      <c r="M12" s="20"/>
      <c r="N12" s="20">
        <v>2.4363760494324201E-2</v>
      </c>
      <c r="O12" s="20">
        <v>3.3577253444380797E-2</v>
      </c>
      <c r="P12" s="20">
        <v>2.89880182012104E-2</v>
      </c>
      <c r="Q12" s="20">
        <v>4.1635581334934599E-2</v>
      </c>
      <c r="R12" s="20"/>
      <c r="S12" s="20">
        <v>5.1618888997630903E-2</v>
      </c>
      <c r="T12" s="20">
        <v>2.72239864381713E-2</v>
      </c>
      <c r="U12" s="20">
        <v>3.04564700000159E-2</v>
      </c>
      <c r="V12" s="20">
        <v>2.6321112269240301E-2</v>
      </c>
      <c r="W12" s="20">
        <v>3.9777549674607303E-2</v>
      </c>
      <c r="X12" s="20">
        <v>5.2215945870533E-2</v>
      </c>
      <c r="Y12" s="20">
        <v>1.0550687313773699E-2</v>
      </c>
      <c r="Z12" s="20">
        <v>0</v>
      </c>
      <c r="AA12" s="20">
        <v>4.0274183650600703E-2</v>
      </c>
      <c r="AB12" s="20">
        <v>1.0600045501209399E-2</v>
      </c>
      <c r="AC12" s="20">
        <v>2.4793316039565302E-2</v>
      </c>
      <c r="AD12" s="20">
        <v>4.14636263449586E-2</v>
      </c>
      <c r="AE12" s="20"/>
      <c r="AF12" s="20">
        <v>1.30032322265365E-2</v>
      </c>
      <c r="AG12" s="20">
        <v>2.0701307685842999E-2</v>
      </c>
      <c r="AH12" s="20">
        <v>3.9539234441087999E-2</v>
      </c>
      <c r="AI12" s="20">
        <v>1.39547180437334E-2</v>
      </c>
      <c r="AJ12" s="20">
        <v>4.6378258579878699E-2</v>
      </c>
      <c r="AK12" s="20"/>
      <c r="AL12" s="20">
        <v>2.8513168325039501E-2</v>
      </c>
      <c r="AM12" s="20">
        <v>9.1637529770047504E-3</v>
      </c>
      <c r="AN12" s="20">
        <v>4.1990593914254103E-2</v>
      </c>
      <c r="AO12" s="20">
        <v>8.6061542643030894E-3</v>
      </c>
      <c r="AP12" s="20">
        <v>5.2697374180058598E-2</v>
      </c>
      <c r="AQ12" s="20">
        <v>7.1850256942003601E-2</v>
      </c>
      <c r="AR12" s="20"/>
      <c r="AS12" s="20">
        <v>4.0617031163075197E-2</v>
      </c>
      <c r="AT12" s="20">
        <v>4.5481764597025902E-2</v>
      </c>
      <c r="AU12" s="20">
        <v>1.5701870221910899E-2</v>
      </c>
      <c r="AV12" s="20">
        <v>2.7563966802418301E-2</v>
      </c>
      <c r="AW12" s="20">
        <v>0</v>
      </c>
      <c r="AX12" s="20"/>
      <c r="AY12" s="20">
        <v>0.17742433263993401</v>
      </c>
      <c r="AZ12" s="20">
        <v>7.03189729579205E-2</v>
      </c>
      <c r="BA12" s="20">
        <v>2.8619735219565099E-2</v>
      </c>
      <c r="BB12" s="20">
        <v>1.5317810125071E-2</v>
      </c>
      <c r="BC12" s="20">
        <v>4.5769937873455797E-2</v>
      </c>
      <c r="BD12" s="20">
        <v>1.7903336397403598E-2</v>
      </c>
      <c r="BE12" s="20">
        <v>5.5829583723933499E-2</v>
      </c>
      <c r="BF12" s="20">
        <v>4.3031782226766797E-2</v>
      </c>
      <c r="BG12" s="20">
        <v>2.1932810338434999E-2</v>
      </c>
      <c r="BH12" s="20">
        <v>0</v>
      </c>
      <c r="BI12" s="20">
        <v>8.8159325501863395E-3</v>
      </c>
      <c r="BJ12" s="20">
        <v>7.1084929529734595E-2</v>
      </c>
      <c r="BK12" s="20">
        <v>2.4539067679121899E-2</v>
      </c>
      <c r="BL12" s="20">
        <v>0</v>
      </c>
      <c r="BM12" s="20">
        <v>0</v>
      </c>
      <c r="BN12" s="20">
        <v>1.40939575864881E-2</v>
      </c>
      <c r="BO12" s="20"/>
      <c r="BP12" s="20">
        <v>3.58253267043478E-2</v>
      </c>
      <c r="BQ12" s="20">
        <v>4.3697815342187502E-2</v>
      </c>
      <c r="BR12" s="20">
        <v>3.2568714721027098E-2</v>
      </c>
      <c r="BS12" s="20">
        <v>8.6787795126661797E-3</v>
      </c>
      <c r="BT12" s="20">
        <v>2.7471025852602301E-2</v>
      </c>
      <c r="BU12" s="20">
        <v>3.7966420001848598E-2</v>
      </c>
      <c r="BV12" s="20"/>
      <c r="BW12" s="20">
        <v>9.4583354739959796E-3</v>
      </c>
      <c r="BX12" s="20">
        <v>4.4616372860058401E-2</v>
      </c>
      <c r="BY12" s="20">
        <v>2.5587707659297E-2</v>
      </c>
      <c r="BZ12" s="20">
        <v>8.3731343448349593E-2</v>
      </c>
      <c r="CA12" s="20">
        <v>3.7967452506235601E-2</v>
      </c>
      <c r="CB12" s="20">
        <v>4.6003060581911399E-2</v>
      </c>
      <c r="CC12" s="20"/>
      <c r="CD12" s="20">
        <v>2.92937918039392E-2</v>
      </c>
      <c r="CE12" s="20">
        <v>9.6907404522621893E-3</v>
      </c>
      <c r="CF12" s="20">
        <v>7.5298240020543597E-2</v>
      </c>
      <c r="CG12" s="20">
        <v>2.1021675789153999E-2</v>
      </c>
      <c r="CH12" s="20"/>
      <c r="CI12" s="20">
        <v>9.7197689098328394E-3</v>
      </c>
      <c r="CJ12" s="20">
        <v>1.6128404958512799E-2</v>
      </c>
      <c r="CK12" s="20">
        <v>3.1747097724327301E-2</v>
      </c>
      <c r="CL12" s="20">
        <v>0.149117953945922</v>
      </c>
      <c r="CM12" s="20"/>
      <c r="CN12" s="20">
        <v>7.22389356420392E-3</v>
      </c>
      <c r="CO12" s="20">
        <v>3.1655364413015502E-2</v>
      </c>
      <c r="CP12" s="20"/>
      <c r="CQ12" s="20">
        <v>0</v>
      </c>
      <c r="CR12" s="20">
        <v>2.83729739712444E-2</v>
      </c>
    </row>
    <row r="13" spans="2:96" x14ac:dyDescent="0.3">
      <c r="B13" s="16" t="s">
        <v>188</v>
      </c>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K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262</v>
      </c>
      <c r="E2" s="26"/>
      <c r="F2" s="26"/>
      <c r="G2" s="26"/>
      <c r="H2" s="26"/>
      <c r="I2" s="26"/>
      <c r="J2" s="26"/>
      <c r="K2" s="26"/>
    </row>
    <row r="6" spans="2:11" ht="49.95" customHeight="1" x14ac:dyDescent="0.3">
      <c r="B6" s="17" t="s">
        <v>14</v>
      </c>
      <c r="C6" s="17" t="s">
        <v>249</v>
      </c>
      <c r="D6" s="17" t="s">
        <v>250</v>
      </c>
      <c r="E6" s="17" t="s">
        <v>251</v>
      </c>
      <c r="F6" s="17" t="s">
        <v>252</v>
      </c>
      <c r="G6" s="17" t="s">
        <v>253</v>
      </c>
      <c r="H6" s="17" t="s">
        <v>254</v>
      </c>
      <c r="I6" s="17" t="s">
        <v>255</v>
      </c>
      <c r="J6" s="17" t="s">
        <v>256</v>
      </c>
    </row>
    <row r="7" spans="2:11" x14ac:dyDescent="0.3">
      <c r="B7" s="15" t="s">
        <v>257</v>
      </c>
      <c r="C7" s="14">
        <v>4.8744824243391702E-2</v>
      </c>
      <c r="D7" s="14">
        <v>4.7868348015593302E-2</v>
      </c>
      <c r="E7" s="14">
        <v>7.5467394295525694E-2</v>
      </c>
      <c r="F7" s="14">
        <v>6.6843744575701303E-2</v>
      </c>
      <c r="G7" s="14">
        <v>6.4594219637874997E-2</v>
      </c>
      <c r="H7" s="14">
        <v>5.54048075355041E-2</v>
      </c>
      <c r="I7" s="14">
        <v>9.0787402466703596E-2</v>
      </c>
      <c r="J7" s="14">
        <v>0.20034592000433399</v>
      </c>
    </row>
    <row r="8" spans="2:11" x14ac:dyDescent="0.3">
      <c r="B8" s="15" t="s">
        <v>258</v>
      </c>
      <c r="C8" s="14">
        <v>0.14479918081151699</v>
      </c>
      <c r="D8" s="14">
        <v>0.20936151971123901</v>
      </c>
      <c r="E8" s="14">
        <v>0.197858449611615</v>
      </c>
      <c r="F8" s="14">
        <v>0.20296861667451799</v>
      </c>
      <c r="G8" s="14">
        <v>0.178890918506173</v>
      </c>
      <c r="H8" s="14">
        <v>0.13777596050194599</v>
      </c>
      <c r="I8" s="14">
        <v>0.20048407765392101</v>
      </c>
      <c r="J8" s="14">
        <v>0.39401697276069297</v>
      </c>
    </row>
    <row r="9" spans="2:11" x14ac:dyDescent="0.3">
      <c r="B9" s="15" t="s">
        <v>259</v>
      </c>
      <c r="C9" s="14">
        <v>0.31228959627115999</v>
      </c>
      <c r="D9" s="14">
        <v>0.31515794315764101</v>
      </c>
      <c r="E9" s="14">
        <v>0.41188935021760498</v>
      </c>
      <c r="F9" s="14">
        <v>0.28100529308446498</v>
      </c>
      <c r="G9" s="14">
        <v>0.196106268502304</v>
      </c>
      <c r="H9" s="14">
        <v>0.30441958252555801</v>
      </c>
      <c r="I9" s="14">
        <v>0.41506320529686103</v>
      </c>
      <c r="J9" s="14">
        <v>0.22656118777326201</v>
      </c>
    </row>
    <row r="10" spans="2:11" x14ac:dyDescent="0.3">
      <c r="B10" s="15" t="s">
        <v>260</v>
      </c>
      <c r="C10" s="14">
        <v>0.22815856823296399</v>
      </c>
      <c r="D10" s="14">
        <v>0.18589839788704501</v>
      </c>
      <c r="E10" s="14">
        <v>0.110373263645176</v>
      </c>
      <c r="F10" s="14">
        <v>0.22148353699085199</v>
      </c>
      <c r="G10" s="14">
        <v>0.267872654130695</v>
      </c>
      <c r="H10" s="14">
        <v>0.19922308398636501</v>
      </c>
      <c r="I10" s="14">
        <v>9.5017506479265504E-2</v>
      </c>
      <c r="J10" s="14">
        <v>6.8215536656561396E-2</v>
      </c>
    </row>
    <row r="11" spans="2:11" x14ac:dyDescent="0.3">
      <c r="B11" s="15" t="s">
        <v>261</v>
      </c>
      <c r="C11" s="14">
        <v>0.16561720179761</v>
      </c>
      <c r="D11" s="14">
        <v>0.135910517789498</v>
      </c>
      <c r="E11" s="14">
        <v>5.2072881939236197E-2</v>
      </c>
      <c r="F11" s="14">
        <v>0.15726287010179499</v>
      </c>
      <c r="G11" s="14">
        <v>0.24654675299054801</v>
      </c>
      <c r="H11" s="14">
        <v>0.19203231902690701</v>
      </c>
      <c r="I11" s="14">
        <v>5.4322415811565397E-2</v>
      </c>
      <c r="J11" s="14">
        <v>3.9728318631983603E-2</v>
      </c>
    </row>
    <row r="12" spans="2:11" x14ac:dyDescent="0.3">
      <c r="B12" s="15" t="s">
        <v>92</v>
      </c>
      <c r="C12" s="14">
        <v>0.100390628643357</v>
      </c>
      <c r="D12" s="14">
        <v>0.10580327343898401</v>
      </c>
      <c r="E12" s="14">
        <v>0.152338660290841</v>
      </c>
      <c r="F12" s="14">
        <v>7.0435938572668999E-2</v>
      </c>
      <c r="G12" s="14">
        <v>4.5989186232404403E-2</v>
      </c>
      <c r="H12" s="14">
        <v>0.111144246423721</v>
      </c>
      <c r="I12" s="14">
        <v>0.14432539229168301</v>
      </c>
      <c r="J12" s="14">
        <v>7.1132064173165394E-2</v>
      </c>
    </row>
    <row r="13" spans="2:11" x14ac:dyDescent="0.3">
      <c r="B13" s="16"/>
      <c r="C13" s="16"/>
      <c r="D13" s="16"/>
      <c r="E13" s="16"/>
      <c r="F13" s="16"/>
      <c r="G13" s="16"/>
      <c r="H13" s="16"/>
      <c r="I13" s="16"/>
      <c r="J13" s="16"/>
    </row>
    <row r="14" spans="2:11" x14ac:dyDescent="0.3">
      <c r="B14" t="s">
        <v>116</v>
      </c>
    </row>
    <row r="15" spans="2:11" x14ac:dyDescent="0.3">
      <c r="B15" t="s">
        <v>117</v>
      </c>
    </row>
    <row r="19" spans="2:2" x14ac:dyDescent="0.3">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257</v>
      </c>
      <c r="C9" s="14">
        <v>4.8744824243391702E-2</v>
      </c>
      <c r="D9" s="14">
        <v>5.1343654935984598E-2</v>
      </c>
      <c r="E9" s="14">
        <v>4.5174642153050899E-2</v>
      </c>
      <c r="F9" s="14"/>
      <c r="G9" s="14">
        <v>6.18848836982284E-2</v>
      </c>
      <c r="H9" s="14">
        <v>0.128357121953908</v>
      </c>
      <c r="I9" s="14">
        <v>6.6128789011287298E-2</v>
      </c>
      <c r="J9" s="14">
        <v>2.5516937224516301E-2</v>
      </c>
      <c r="K9" s="14">
        <v>3.0795099207116599E-3</v>
      </c>
      <c r="L9" s="14">
        <v>1.05758603903666E-2</v>
      </c>
      <c r="M9" s="14"/>
      <c r="N9" s="14">
        <v>9.0723368301115895E-2</v>
      </c>
      <c r="O9" s="14">
        <v>3.40129011783274E-2</v>
      </c>
      <c r="P9" s="14">
        <v>3.6883546688513999E-2</v>
      </c>
      <c r="Q9" s="14">
        <v>2.9797079081700699E-2</v>
      </c>
      <c r="R9" s="14"/>
      <c r="S9" s="14">
        <v>0.10311015749921</v>
      </c>
      <c r="T9" s="14">
        <v>2.3899151438107499E-2</v>
      </c>
      <c r="U9" s="14">
        <v>4.8087730598795203E-2</v>
      </c>
      <c r="V9" s="14">
        <v>3.3761228112434399E-2</v>
      </c>
      <c r="W9" s="14">
        <v>6.0411533857730598E-2</v>
      </c>
      <c r="X9" s="14">
        <v>4.0406441450480002E-2</v>
      </c>
      <c r="Y9" s="14">
        <v>3.3433843959699401E-2</v>
      </c>
      <c r="Z9" s="14">
        <v>5.51552917868866E-2</v>
      </c>
      <c r="AA9" s="14">
        <v>6.0504647306139303E-2</v>
      </c>
      <c r="AB9" s="14">
        <v>4.1513936180884899E-2</v>
      </c>
      <c r="AC9" s="14">
        <v>2.31275365018252E-2</v>
      </c>
      <c r="AD9" s="14">
        <v>0</v>
      </c>
      <c r="AE9" s="14"/>
      <c r="AF9" s="14">
        <v>5.2032648676096298E-2</v>
      </c>
      <c r="AG9" s="14">
        <v>8.0979426861884293E-2</v>
      </c>
      <c r="AH9" s="14">
        <v>3.44735326163393E-2</v>
      </c>
      <c r="AI9" s="14">
        <v>1.79092947881885E-2</v>
      </c>
      <c r="AJ9" s="14">
        <v>3.3063867579388999E-2</v>
      </c>
      <c r="AK9" s="14"/>
      <c r="AL9" s="14">
        <v>0.104959975044165</v>
      </c>
      <c r="AM9" s="14">
        <v>6.5213464109512204E-2</v>
      </c>
      <c r="AN9" s="14">
        <v>2.6664625339747401E-2</v>
      </c>
      <c r="AO9" s="14">
        <v>2.04131187168562E-2</v>
      </c>
      <c r="AP9" s="14">
        <v>1.4633087270561101E-2</v>
      </c>
      <c r="AQ9" s="14">
        <v>1.1753622137313201E-2</v>
      </c>
      <c r="AR9" s="14"/>
      <c r="AS9" s="14">
        <v>2.0255276684458302E-2</v>
      </c>
      <c r="AT9" s="14">
        <v>2.1625042579745301E-2</v>
      </c>
      <c r="AU9" s="14">
        <v>5.9322120561417897E-2</v>
      </c>
      <c r="AV9" s="14">
        <v>0.12630090844383801</v>
      </c>
      <c r="AW9" s="14">
        <v>0.26765043805087602</v>
      </c>
      <c r="AX9" s="14"/>
      <c r="AY9" s="14">
        <v>0</v>
      </c>
      <c r="AZ9" s="14">
        <v>3.8954513230959199E-2</v>
      </c>
      <c r="BA9" s="14">
        <v>1.4837828390017901E-2</v>
      </c>
      <c r="BB9" s="14">
        <v>5.7166181605066903E-2</v>
      </c>
      <c r="BC9" s="14">
        <v>3.4260711274129801E-2</v>
      </c>
      <c r="BD9" s="14">
        <v>3.3428771430585397E-2</v>
      </c>
      <c r="BE9" s="14">
        <v>3.3289705470417798E-2</v>
      </c>
      <c r="BF9" s="14">
        <v>3.31231254046239E-2</v>
      </c>
      <c r="BG9" s="14">
        <v>2.1809249679640999E-2</v>
      </c>
      <c r="BH9" s="14">
        <v>4.8278853636270297E-2</v>
      </c>
      <c r="BI9" s="14">
        <v>8.2658028800023695E-2</v>
      </c>
      <c r="BJ9" s="14">
        <v>3.7779443261960997E-2</v>
      </c>
      <c r="BK9" s="14">
        <v>3.8941075268299902E-2</v>
      </c>
      <c r="BL9" s="14">
        <v>0.13496203137481799</v>
      </c>
      <c r="BM9" s="14">
        <v>4.0669143999790901E-2</v>
      </c>
      <c r="BN9" s="14">
        <v>0.196580961156191</v>
      </c>
      <c r="BO9" s="14"/>
      <c r="BP9" s="14">
        <v>0.12684141957334899</v>
      </c>
      <c r="BQ9" s="14">
        <v>3.2194283720574E-2</v>
      </c>
      <c r="BR9" s="14">
        <v>3.29062073118516E-2</v>
      </c>
      <c r="BS9" s="14">
        <v>1.9418447894299098E-2</v>
      </c>
      <c r="BT9" s="14">
        <v>9.1414385713606203E-3</v>
      </c>
      <c r="BU9" s="14">
        <v>0</v>
      </c>
      <c r="BV9" s="14"/>
      <c r="BW9" s="14">
        <v>3.2276849963404901E-2</v>
      </c>
      <c r="BX9" s="14">
        <v>5.2373381289818298E-2</v>
      </c>
      <c r="BY9" s="14">
        <v>3.8587019228658898E-2</v>
      </c>
      <c r="BZ9" s="14">
        <v>7.2562230554461496E-2</v>
      </c>
      <c r="CA9" s="14">
        <v>8.1160861269106599E-2</v>
      </c>
      <c r="CB9" s="14">
        <v>0</v>
      </c>
      <c r="CC9" s="14"/>
      <c r="CD9" s="14">
        <v>9.5467713195286297E-2</v>
      </c>
      <c r="CE9" s="14">
        <v>6.9516262349168398E-2</v>
      </c>
      <c r="CF9" s="14">
        <v>1.9900391772204401E-2</v>
      </c>
      <c r="CG9" s="14">
        <v>3.2980857613863303E-2</v>
      </c>
      <c r="CH9" s="14"/>
      <c r="CI9" s="14">
        <v>5.0477646299462497E-2</v>
      </c>
      <c r="CJ9" s="14">
        <v>8.1120393236646104E-2</v>
      </c>
      <c r="CK9" s="14">
        <v>4.1025936220594798E-2</v>
      </c>
      <c r="CL9" s="14">
        <v>8.4972851941777002E-3</v>
      </c>
      <c r="CM9" s="14"/>
      <c r="CN9" s="14">
        <v>0.122539319468805</v>
      </c>
      <c r="CO9" s="14">
        <v>3.8799538369875097E-2</v>
      </c>
      <c r="CP9" s="14"/>
      <c r="CQ9" s="14">
        <v>7.4415115697612097E-2</v>
      </c>
      <c r="CR9" s="14">
        <v>4.5300158357661401E-2</v>
      </c>
    </row>
    <row r="10" spans="2:96" x14ac:dyDescent="0.3">
      <c r="B10" s="15" t="s">
        <v>258</v>
      </c>
      <c r="C10" s="14">
        <v>0.14479918081151699</v>
      </c>
      <c r="D10" s="14">
        <v>0.157414098297192</v>
      </c>
      <c r="E10" s="14">
        <v>0.13198448923433001</v>
      </c>
      <c r="F10" s="14"/>
      <c r="G10" s="14">
        <v>0.26813145629158103</v>
      </c>
      <c r="H10" s="14">
        <v>0.24874921391558499</v>
      </c>
      <c r="I10" s="14">
        <v>0.155503400888369</v>
      </c>
      <c r="J10" s="14">
        <v>8.6610938657261702E-2</v>
      </c>
      <c r="K10" s="14">
        <v>6.6164830354262294E-2</v>
      </c>
      <c r="L10" s="14">
        <v>6.9878205249561898E-2</v>
      </c>
      <c r="M10" s="14"/>
      <c r="N10" s="14">
        <v>0.19041818418422701</v>
      </c>
      <c r="O10" s="14">
        <v>0.123312524444416</v>
      </c>
      <c r="P10" s="14">
        <v>0.128269193102062</v>
      </c>
      <c r="Q10" s="14">
        <v>0.13418799915287599</v>
      </c>
      <c r="R10" s="14"/>
      <c r="S10" s="14">
        <v>0.22937150574415299</v>
      </c>
      <c r="T10" s="14">
        <v>0.12202494772509601</v>
      </c>
      <c r="U10" s="14">
        <v>0.11020492055239201</v>
      </c>
      <c r="V10" s="14">
        <v>0.154977944320496</v>
      </c>
      <c r="W10" s="14">
        <v>0.15388254741740701</v>
      </c>
      <c r="X10" s="14">
        <v>0.15125742070900899</v>
      </c>
      <c r="Y10" s="14">
        <v>0.14433484834743601</v>
      </c>
      <c r="Z10" s="14">
        <v>0.120979804351068</v>
      </c>
      <c r="AA10" s="14">
        <v>0.13509078156288001</v>
      </c>
      <c r="AB10" s="14">
        <v>0.11312172018891101</v>
      </c>
      <c r="AC10" s="14">
        <v>0.113907079306973</v>
      </c>
      <c r="AD10" s="14">
        <v>8.3748161702816903E-2</v>
      </c>
      <c r="AE10" s="14"/>
      <c r="AF10" s="14">
        <v>0.10680744391121499</v>
      </c>
      <c r="AG10" s="14">
        <v>0.22414677737146199</v>
      </c>
      <c r="AH10" s="14">
        <v>7.35875705221187E-2</v>
      </c>
      <c r="AI10" s="14">
        <v>9.9705026060230101E-2</v>
      </c>
      <c r="AJ10" s="14">
        <v>8.5441593764811197E-2</v>
      </c>
      <c r="AK10" s="14"/>
      <c r="AL10" s="14">
        <v>0.272286327276689</v>
      </c>
      <c r="AM10" s="14">
        <v>0.14273423124353399</v>
      </c>
      <c r="AN10" s="14">
        <v>0.10347984904615</v>
      </c>
      <c r="AO10" s="14">
        <v>8.6901392567272001E-2</v>
      </c>
      <c r="AP10" s="14">
        <v>0.116329104805082</v>
      </c>
      <c r="AQ10" s="14">
        <v>9.29706171708614E-2</v>
      </c>
      <c r="AR10" s="14"/>
      <c r="AS10" s="14">
        <v>0.105509857962372</v>
      </c>
      <c r="AT10" s="14">
        <v>0.13553954151695</v>
      </c>
      <c r="AU10" s="14">
        <v>0.148438192447191</v>
      </c>
      <c r="AV10" s="14">
        <v>0.253308149509478</v>
      </c>
      <c r="AW10" s="14">
        <v>0.27519001345773397</v>
      </c>
      <c r="AX10" s="14"/>
      <c r="AY10" s="14">
        <v>0.14632743647452101</v>
      </c>
      <c r="AZ10" s="14">
        <v>0.17817653910488501</v>
      </c>
      <c r="BA10" s="14">
        <v>0.12864073269623</v>
      </c>
      <c r="BB10" s="14">
        <v>7.4309604074740396E-2</v>
      </c>
      <c r="BC10" s="14">
        <v>0.15349602768193199</v>
      </c>
      <c r="BD10" s="14">
        <v>0.119605523757614</v>
      </c>
      <c r="BE10" s="14">
        <v>0.16613663432881101</v>
      </c>
      <c r="BF10" s="14">
        <v>0.14091347998378001</v>
      </c>
      <c r="BG10" s="14">
        <v>0.16713751520841399</v>
      </c>
      <c r="BH10" s="14">
        <v>0.11359308020687001</v>
      </c>
      <c r="BI10" s="14">
        <v>0.13023646222843099</v>
      </c>
      <c r="BJ10" s="14">
        <v>0.14727159918798399</v>
      </c>
      <c r="BK10" s="14">
        <v>0.14171439617631301</v>
      </c>
      <c r="BL10" s="14">
        <v>0.106747325628179</v>
      </c>
      <c r="BM10" s="14">
        <v>0.112712605530753</v>
      </c>
      <c r="BN10" s="14">
        <v>0.29490817837590699</v>
      </c>
      <c r="BO10" s="14"/>
      <c r="BP10" s="14">
        <v>0.25103250592176002</v>
      </c>
      <c r="BQ10" s="14">
        <v>0.12614929102786199</v>
      </c>
      <c r="BR10" s="14">
        <v>0.11727625432246</v>
      </c>
      <c r="BS10" s="14">
        <v>0.103812197531643</v>
      </c>
      <c r="BT10" s="14">
        <v>7.3271454510948505E-2</v>
      </c>
      <c r="BU10" s="14">
        <v>0.100169248283346</v>
      </c>
      <c r="BV10" s="14"/>
      <c r="BW10" s="14">
        <v>0.120052296104232</v>
      </c>
      <c r="BX10" s="14">
        <v>0.13433991611177301</v>
      </c>
      <c r="BY10" s="14">
        <v>0.14002273931766501</v>
      </c>
      <c r="BZ10" s="14">
        <v>0.132809205368566</v>
      </c>
      <c r="CA10" s="14">
        <v>0.21078436918298901</v>
      </c>
      <c r="CB10" s="14">
        <v>0.176398745091676</v>
      </c>
      <c r="CC10" s="14"/>
      <c r="CD10" s="14">
        <v>0.22717291675102999</v>
      </c>
      <c r="CE10" s="14">
        <v>0.175398582230858</v>
      </c>
      <c r="CF10" s="14">
        <v>0.10846307640481601</v>
      </c>
      <c r="CG10" s="14">
        <v>0.13398618751103999</v>
      </c>
      <c r="CH10" s="14"/>
      <c r="CI10" s="14">
        <v>0.18040371286465001</v>
      </c>
      <c r="CJ10" s="14">
        <v>0.168356988522746</v>
      </c>
      <c r="CK10" s="14">
        <v>0.128113673324662</v>
      </c>
      <c r="CL10" s="14">
        <v>0.117843672716458</v>
      </c>
      <c r="CM10" s="14"/>
      <c r="CN10" s="14">
        <v>0.26370912870672197</v>
      </c>
      <c r="CO10" s="14">
        <v>0.12737832833576099</v>
      </c>
      <c r="CP10" s="14"/>
      <c r="CQ10" s="14">
        <v>0.27878042361744299</v>
      </c>
      <c r="CR10" s="14">
        <v>0.13160160917250899</v>
      </c>
    </row>
    <row r="11" spans="2:96" x14ac:dyDescent="0.3">
      <c r="B11" s="15" t="s">
        <v>259</v>
      </c>
      <c r="C11" s="14">
        <v>0.31228959627115999</v>
      </c>
      <c r="D11" s="14">
        <v>0.33344213130981198</v>
      </c>
      <c r="E11" s="14">
        <v>0.29252389000549001</v>
      </c>
      <c r="F11" s="14"/>
      <c r="G11" s="14">
        <v>0.34607037304961702</v>
      </c>
      <c r="H11" s="14">
        <v>0.277631584218757</v>
      </c>
      <c r="I11" s="14">
        <v>0.35909139609760099</v>
      </c>
      <c r="J11" s="14">
        <v>0.32194577123733298</v>
      </c>
      <c r="K11" s="14">
        <v>0.31910470546488401</v>
      </c>
      <c r="L11" s="14">
        <v>0.26768707141572601</v>
      </c>
      <c r="M11" s="14"/>
      <c r="N11" s="14">
        <v>0.27421632794763501</v>
      </c>
      <c r="O11" s="14">
        <v>0.33498355813203601</v>
      </c>
      <c r="P11" s="14">
        <v>0.33208857909495199</v>
      </c>
      <c r="Q11" s="14">
        <v>0.31392457741298901</v>
      </c>
      <c r="R11" s="14"/>
      <c r="S11" s="14">
        <v>0.25320929771456502</v>
      </c>
      <c r="T11" s="14">
        <v>0.29972858160022497</v>
      </c>
      <c r="U11" s="14">
        <v>0.27476879537988802</v>
      </c>
      <c r="V11" s="14">
        <v>0.28787033453036998</v>
      </c>
      <c r="W11" s="14">
        <v>0.392682634366604</v>
      </c>
      <c r="X11" s="14">
        <v>0.30964533058712701</v>
      </c>
      <c r="Y11" s="14">
        <v>0.33308948411814598</v>
      </c>
      <c r="Z11" s="14">
        <v>0.329676338513051</v>
      </c>
      <c r="AA11" s="14">
        <v>0.313217133670248</v>
      </c>
      <c r="AB11" s="14">
        <v>0.34213447719644602</v>
      </c>
      <c r="AC11" s="14">
        <v>0.33522453000034502</v>
      </c>
      <c r="AD11" s="14">
        <v>0.42709311391983901</v>
      </c>
      <c r="AE11" s="14"/>
      <c r="AF11" s="14">
        <v>0.33155468413824501</v>
      </c>
      <c r="AG11" s="14">
        <v>0.28950195620566099</v>
      </c>
      <c r="AH11" s="14">
        <v>0.33634746225927198</v>
      </c>
      <c r="AI11" s="14">
        <v>0.28795808999564099</v>
      </c>
      <c r="AJ11" s="14">
        <v>0.29680399163486998</v>
      </c>
      <c r="AK11" s="14"/>
      <c r="AL11" s="14">
        <v>0.27865320936974902</v>
      </c>
      <c r="AM11" s="14">
        <v>0.34883205492953401</v>
      </c>
      <c r="AN11" s="14">
        <v>0.34035016017978997</v>
      </c>
      <c r="AO11" s="14">
        <v>0.28548424241208498</v>
      </c>
      <c r="AP11" s="14">
        <v>0.31561482793109502</v>
      </c>
      <c r="AQ11" s="14">
        <v>0.30079278888232902</v>
      </c>
      <c r="AR11" s="14"/>
      <c r="AS11" s="14">
        <v>0.32291404672798402</v>
      </c>
      <c r="AT11" s="14">
        <v>0.32667670224248702</v>
      </c>
      <c r="AU11" s="14">
        <v>0.32108077868979701</v>
      </c>
      <c r="AV11" s="14">
        <v>0.25139458898839601</v>
      </c>
      <c r="AW11" s="14">
        <v>0.26202387301754299</v>
      </c>
      <c r="AX11" s="14"/>
      <c r="AY11" s="14">
        <v>7.1624425698970803E-2</v>
      </c>
      <c r="AZ11" s="14">
        <v>0.36948359957988303</v>
      </c>
      <c r="BA11" s="14">
        <v>0.239340513469673</v>
      </c>
      <c r="BB11" s="14">
        <v>0.37014996936496503</v>
      </c>
      <c r="BC11" s="14">
        <v>0.37775123782861297</v>
      </c>
      <c r="BD11" s="14">
        <v>0.35500444629070299</v>
      </c>
      <c r="BE11" s="14">
        <v>0.27605900128910998</v>
      </c>
      <c r="BF11" s="14">
        <v>0.33101441642962498</v>
      </c>
      <c r="BG11" s="14">
        <v>0.32770247852494699</v>
      </c>
      <c r="BH11" s="14">
        <v>0.35852079680670101</v>
      </c>
      <c r="BI11" s="14">
        <v>0.27283447974170999</v>
      </c>
      <c r="BJ11" s="14">
        <v>0.29400427378432098</v>
      </c>
      <c r="BK11" s="14">
        <v>0.28698990488282999</v>
      </c>
      <c r="BL11" s="14">
        <v>0.27939559133035202</v>
      </c>
      <c r="BM11" s="14">
        <v>0.44707660130522497</v>
      </c>
      <c r="BN11" s="14">
        <v>0.24344708824188199</v>
      </c>
      <c r="BO11" s="14"/>
      <c r="BP11" s="14">
        <v>0.29203845090722602</v>
      </c>
      <c r="BQ11" s="14">
        <v>0.31683167931656903</v>
      </c>
      <c r="BR11" s="14">
        <v>0.293902239791904</v>
      </c>
      <c r="BS11" s="14">
        <v>0.34419847486502197</v>
      </c>
      <c r="BT11" s="14">
        <v>0.31181863507153501</v>
      </c>
      <c r="BU11" s="14">
        <v>0.32381657347423398</v>
      </c>
      <c r="BV11" s="14"/>
      <c r="BW11" s="14">
        <v>0.28508117037623798</v>
      </c>
      <c r="BX11" s="14">
        <v>0.352672767807717</v>
      </c>
      <c r="BY11" s="14">
        <v>0.29550369666404203</v>
      </c>
      <c r="BZ11" s="14">
        <v>0.33308741071903603</v>
      </c>
      <c r="CA11" s="14">
        <v>0.30204154469204197</v>
      </c>
      <c r="CB11" s="14">
        <v>0.392687070068998</v>
      </c>
      <c r="CC11" s="14"/>
      <c r="CD11" s="14">
        <v>0.33377593642328501</v>
      </c>
      <c r="CE11" s="14">
        <v>0.26437834595766202</v>
      </c>
      <c r="CF11" s="14">
        <v>0.30326398802145799</v>
      </c>
      <c r="CG11" s="14">
        <v>0.34040981184951202</v>
      </c>
      <c r="CH11" s="14"/>
      <c r="CI11" s="14">
        <v>0.26289493693586602</v>
      </c>
      <c r="CJ11" s="14">
        <v>0.29889603378663598</v>
      </c>
      <c r="CK11" s="14">
        <v>0.34790357474974798</v>
      </c>
      <c r="CL11" s="14">
        <v>0.180896276914395</v>
      </c>
      <c r="CM11" s="14"/>
      <c r="CN11" s="14">
        <v>0.29854407764130497</v>
      </c>
      <c r="CO11" s="14">
        <v>0.31665287752467802</v>
      </c>
      <c r="CP11" s="14"/>
      <c r="CQ11" s="14">
        <v>0.27699251408255499</v>
      </c>
      <c r="CR11" s="14">
        <v>0.32025709078452003</v>
      </c>
    </row>
    <row r="12" spans="2:96" x14ac:dyDescent="0.3">
      <c r="B12" s="15" t="s">
        <v>260</v>
      </c>
      <c r="C12" s="14">
        <v>0.22815856823296399</v>
      </c>
      <c r="D12" s="14">
        <v>0.229031296906125</v>
      </c>
      <c r="E12" s="14">
        <v>0.227980976081154</v>
      </c>
      <c r="F12" s="14"/>
      <c r="G12" s="14">
        <v>0.14492304435578199</v>
      </c>
      <c r="H12" s="14">
        <v>0.18681308928006199</v>
      </c>
      <c r="I12" s="14">
        <v>0.168632745035073</v>
      </c>
      <c r="J12" s="14">
        <v>0.26931795953598098</v>
      </c>
      <c r="K12" s="14">
        <v>0.27043767486999398</v>
      </c>
      <c r="L12" s="14">
        <v>0.30352542931058801</v>
      </c>
      <c r="M12" s="14"/>
      <c r="N12" s="14">
        <v>0.21158180593606099</v>
      </c>
      <c r="O12" s="14">
        <v>0.21207301255505001</v>
      </c>
      <c r="P12" s="14">
        <v>0.251364606420453</v>
      </c>
      <c r="Q12" s="14">
        <v>0.23708481514847801</v>
      </c>
      <c r="R12" s="14"/>
      <c r="S12" s="14">
        <v>0.19457906341190301</v>
      </c>
      <c r="T12" s="14">
        <v>0.25273274796244199</v>
      </c>
      <c r="U12" s="14">
        <v>0.30093098000844998</v>
      </c>
      <c r="V12" s="14">
        <v>0.25123460474022102</v>
      </c>
      <c r="W12" s="14">
        <v>0.23132555686456699</v>
      </c>
      <c r="X12" s="14">
        <v>0.18498074492441099</v>
      </c>
      <c r="Y12" s="14">
        <v>0.211389110743638</v>
      </c>
      <c r="Z12" s="14">
        <v>0.23216432217573901</v>
      </c>
      <c r="AA12" s="14">
        <v>0.217154477661438</v>
      </c>
      <c r="AB12" s="14">
        <v>0.17942350927164299</v>
      </c>
      <c r="AC12" s="14">
        <v>0.27884002893006499</v>
      </c>
      <c r="AD12" s="14">
        <v>0.27893885785575601</v>
      </c>
      <c r="AE12" s="14"/>
      <c r="AF12" s="14">
        <v>0.274184561129171</v>
      </c>
      <c r="AG12" s="14">
        <v>0.19947461272664399</v>
      </c>
      <c r="AH12" s="14">
        <v>0.243782466309999</v>
      </c>
      <c r="AI12" s="14">
        <v>0.25826119931924202</v>
      </c>
      <c r="AJ12" s="14">
        <v>0.23411937119603099</v>
      </c>
      <c r="AK12" s="14"/>
      <c r="AL12" s="14">
        <v>0.16673619329175801</v>
      </c>
      <c r="AM12" s="14">
        <v>0.22213737978471099</v>
      </c>
      <c r="AN12" s="14">
        <v>0.23964465297291099</v>
      </c>
      <c r="AO12" s="14">
        <v>0.29455957421580298</v>
      </c>
      <c r="AP12" s="14">
        <v>0.23479237961991201</v>
      </c>
      <c r="AQ12" s="14">
        <v>0.216839343890839</v>
      </c>
      <c r="AR12" s="14"/>
      <c r="AS12" s="14">
        <v>0.265959091782486</v>
      </c>
      <c r="AT12" s="14">
        <v>0.229608647886588</v>
      </c>
      <c r="AU12" s="14">
        <v>0.21409268914927401</v>
      </c>
      <c r="AV12" s="14">
        <v>0.18975508174676201</v>
      </c>
      <c r="AW12" s="14">
        <v>0.118267777862923</v>
      </c>
      <c r="AX12" s="14"/>
      <c r="AY12" s="14">
        <v>0.20656851950642899</v>
      </c>
      <c r="AZ12" s="14">
        <v>0.117575549215997</v>
      </c>
      <c r="BA12" s="14">
        <v>0.25622050488098103</v>
      </c>
      <c r="BB12" s="14">
        <v>0.237601532075086</v>
      </c>
      <c r="BC12" s="14">
        <v>0.17155369421533301</v>
      </c>
      <c r="BD12" s="14">
        <v>0.233241545479448</v>
      </c>
      <c r="BE12" s="14">
        <v>0.24672266265986501</v>
      </c>
      <c r="BF12" s="14">
        <v>0.27740784854467498</v>
      </c>
      <c r="BG12" s="14">
        <v>0.23303112256574501</v>
      </c>
      <c r="BH12" s="14">
        <v>0.23003405796729001</v>
      </c>
      <c r="BI12" s="14">
        <v>0.28051867758855098</v>
      </c>
      <c r="BJ12" s="14">
        <v>0.19378288001567401</v>
      </c>
      <c r="BK12" s="14">
        <v>0.28120783884197498</v>
      </c>
      <c r="BL12" s="14">
        <v>0.27936880186464502</v>
      </c>
      <c r="BM12" s="14">
        <v>0.167213175743256</v>
      </c>
      <c r="BN12" s="14">
        <v>0.114272978618589</v>
      </c>
      <c r="BO12" s="14"/>
      <c r="BP12" s="14">
        <v>0.15807706836966401</v>
      </c>
      <c r="BQ12" s="14">
        <v>0.22980657300702001</v>
      </c>
      <c r="BR12" s="14">
        <v>0.27054020771193699</v>
      </c>
      <c r="BS12" s="14">
        <v>0.210466882790075</v>
      </c>
      <c r="BT12" s="14">
        <v>0.32730279344802499</v>
      </c>
      <c r="BU12" s="14">
        <v>0.30281268694358898</v>
      </c>
      <c r="BV12" s="14"/>
      <c r="BW12" s="14">
        <v>0.26625390611444799</v>
      </c>
      <c r="BX12" s="14">
        <v>0.23036067026120299</v>
      </c>
      <c r="BY12" s="14">
        <v>0.20203126730703899</v>
      </c>
      <c r="BZ12" s="14">
        <v>0.19758696687122801</v>
      </c>
      <c r="CA12" s="14">
        <v>0.18707760577424701</v>
      </c>
      <c r="CB12" s="14">
        <v>0.18084518323450299</v>
      </c>
      <c r="CC12" s="14"/>
      <c r="CD12" s="14">
        <v>0.16120749077433799</v>
      </c>
      <c r="CE12" s="14">
        <v>0.26671056019655098</v>
      </c>
      <c r="CF12" s="14">
        <v>0.23781591629267099</v>
      </c>
      <c r="CG12" s="14">
        <v>0.22144420971133</v>
      </c>
      <c r="CH12" s="14"/>
      <c r="CI12" s="14">
        <v>0.22667493628031399</v>
      </c>
      <c r="CJ12" s="14">
        <v>0.198668363627827</v>
      </c>
      <c r="CK12" s="14">
        <v>0.23976074192049901</v>
      </c>
      <c r="CL12" s="14">
        <v>0.22501789816846701</v>
      </c>
      <c r="CM12" s="14"/>
      <c r="CN12" s="14">
        <v>0.14467388799685599</v>
      </c>
      <c r="CO12" s="14">
        <v>0.23877065604443401</v>
      </c>
      <c r="CP12" s="14"/>
      <c r="CQ12" s="14">
        <v>0.199150321982074</v>
      </c>
      <c r="CR12" s="14">
        <v>0.231931273710338</v>
      </c>
    </row>
    <row r="13" spans="2:96" x14ac:dyDescent="0.3">
      <c r="B13" s="15" t="s">
        <v>261</v>
      </c>
      <c r="C13" s="14">
        <v>0.16561720179761</v>
      </c>
      <c r="D13" s="14">
        <v>0.16940481673451299</v>
      </c>
      <c r="E13" s="14">
        <v>0.16151622491270001</v>
      </c>
      <c r="F13" s="14"/>
      <c r="G13" s="14">
        <v>6.2244089857018098E-2</v>
      </c>
      <c r="H13" s="14">
        <v>4.5594822875446299E-2</v>
      </c>
      <c r="I13" s="14">
        <v>0.14898731247979799</v>
      </c>
      <c r="J13" s="14">
        <v>0.20900976717347</v>
      </c>
      <c r="K13" s="14">
        <v>0.25918541760257902</v>
      </c>
      <c r="L13" s="14">
        <v>0.247229384997396</v>
      </c>
      <c r="M13" s="14"/>
      <c r="N13" s="14">
        <v>0.15017560545106801</v>
      </c>
      <c r="O13" s="14">
        <v>0.190724998607395</v>
      </c>
      <c r="P13" s="14">
        <v>0.17299893281329201</v>
      </c>
      <c r="Q13" s="14">
        <v>0.15169509287022201</v>
      </c>
      <c r="R13" s="14"/>
      <c r="S13" s="14">
        <v>0.120675786849907</v>
      </c>
      <c r="T13" s="14">
        <v>0.21998394575406799</v>
      </c>
      <c r="U13" s="14">
        <v>0.17275483924858101</v>
      </c>
      <c r="V13" s="14">
        <v>0.18257424198483099</v>
      </c>
      <c r="W13" s="14">
        <v>0.116060444060632</v>
      </c>
      <c r="X13" s="14">
        <v>0.16978472675622799</v>
      </c>
      <c r="Y13" s="14">
        <v>0.15015196591399199</v>
      </c>
      <c r="Z13" s="14">
        <v>0.15457682374941101</v>
      </c>
      <c r="AA13" s="14">
        <v>0.178609702715952</v>
      </c>
      <c r="AB13" s="14">
        <v>0.19337355586840399</v>
      </c>
      <c r="AC13" s="14">
        <v>0.16275581413425899</v>
      </c>
      <c r="AD13" s="14">
        <v>0.10355582439092501</v>
      </c>
      <c r="AE13" s="14"/>
      <c r="AF13" s="14">
        <v>0.17208860071864701</v>
      </c>
      <c r="AG13" s="14">
        <v>0.122177022773044</v>
      </c>
      <c r="AH13" s="14">
        <v>0.223317690679736</v>
      </c>
      <c r="AI13" s="14">
        <v>0.25553414323651003</v>
      </c>
      <c r="AJ13" s="14">
        <v>0.227723339803902</v>
      </c>
      <c r="AK13" s="14"/>
      <c r="AL13" s="14">
        <v>8.55169646960416E-2</v>
      </c>
      <c r="AM13" s="14">
        <v>0.154463870767272</v>
      </c>
      <c r="AN13" s="14">
        <v>0.19506632945527599</v>
      </c>
      <c r="AO13" s="14">
        <v>0.24540351702850299</v>
      </c>
      <c r="AP13" s="14">
        <v>0.21605002895078901</v>
      </c>
      <c r="AQ13" s="14">
        <v>0.17738692755598201</v>
      </c>
      <c r="AR13" s="14"/>
      <c r="AS13" s="14">
        <v>0.186720349615808</v>
      </c>
      <c r="AT13" s="14">
        <v>0.174100908517581</v>
      </c>
      <c r="AU13" s="14">
        <v>0.16309193074382</v>
      </c>
      <c r="AV13" s="14">
        <v>0.105316627891332</v>
      </c>
      <c r="AW13" s="14">
        <v>5.2871281798632798E-2</v>
      </c>
      <c r="AX13" s="14"/>
      <c r="AY13" s="14">
        <v>6.8633197583866198E-2</v>
      </c>
      <c r="AZ13" s="14">
        <v>0.150718263099753</v>
      </c>
      <c r="BA13" s="14">
        <v>0.22195960349105001</v>
      </c>
      <c r="BB13" s="14">
        <v>0.15195566221607301</v>
      </c>
      <c r="BC13" s="14">
        <v>0.148751390969103</v>
      </c>
      <c r="BD13" s="14">
        <v>0.15924375913764399</v>
      </c>
      <c r="BE13" s="14">
        <v>0.20066447836374901</v>
      </c>
      <c r="BF13" s="14">
        <v>0.15561806850604601</v>
      </c>
      <c r="BG13" s="14">
        <v>0.162430787489732</v>
      </c>
      <c r="BH13" s="14">
        <v>0.20050732227793699</v>
      </c>
      <c r="BI13" s="14">
        <v>0.18326773319051701</v>
      </c>
      <c r="BJ13" s="14">
        <v>0.156106473290435</v>
      </c>
      <c r="BK13" s="14">
        <v>0.17635999018349999</v>
      </c>
      <c r="BL13" s="14">
        <v>0.101516642181269</v>
      </c>
      <c r="BM13" s="14">
        <v>0.15636487284797801</v>
      </c>
      <c r="BN13" s="14">
        <v>0.11491268178922701</v>
      </c>
      <c r="BO13" s="14"/>
      <c r="BP13" s="14">
        <v>9.8402726544516095E-2</v>
      </c>
      <c r="BQ13" s="14">
        <v>0.18118524639498601</v>
      </c>
      <c r="BR13" s="14">
        <v>0.16075271012877901</v>
      </c>
      <c r="BS13" s="14">
        <v>0.22017503030896601</v>
      </c>
      <c r="BT13" s="14">
        <v>0.177184674602202</v>
      </c>
      <c r="BU13" s="14">
        <v>0.19311587569145899</v>
      </c>
      <c r="BV13" s="14"/>
      <c r="BW13" s="14">
        <v>0.21538345286739299</v>
      </c>
      <c r="BX13" s="14">
        <v>0.13976241841850801</v>
      </c>
      <c r="BY13" s="14">
        <v>0.22251575030846801</v>
      </c>
      <c r="BZ13" s="14">
        <v>0.11389261021575001</v>
      </c>
      <c r="CA13" s="14">
        <v>0.117664202756691</v>
      </c>
      <c r="CB13" s="14">
        <v>9.2288485477939594E-2</v>
      </c>
      <c r="CC13" s="14"/>
      <c r="CD13" s="14">
        <v>0.10209875753352</v>
      </c>
      <c r="CE13" s="14">
        <v>0.15955113712628499</v>
      </c>
      <c r="CF13" s="14">
        <v>0.17459390124499299</v>
      </c>
      <c r="CG13" s="14">
        <v>0.19615980143313999</v>
      </c>
      <c r="CH13" s="14"/>
      <c r="CI13" s="14">
        <v>0.207968097305363</v>
      </c>
      <c r="CJ13" s="14">
        <v>0.16854743328303801</v>
      </c>
      <c r="CK13" s="14">
        <v>0.15137918135730299</v>
      </c>
      <c r="CL13" s="14">
        <v>0.16432101525322901</v>
      </c>
      <c r="CM13" s="14"/>
      <c r="CN13" s="14">
        <v>0.115923775403135</v>
      </c>
      <c r="CO13" s="14">
        <v>0.17439744260235501</v>
      </c>
      <c r="CP13" s="14"/>
      <c r="CQ13" s="14">
        <v>0.119580688977323</v>
      </c>
      <c r="CR13" s="14">
        <v>0.174931505218239</v>
      </c>
    </row>
    <row r="14" spans="2:96" x14ac:dyDescent="0.3">
      <c r="B14" s="15" t="s">
        <v>92</v>
      </c>
      <c r="C14" s="20">
        <v>0.100390628643357</v>
      </c>
      <c r="D14" s="20">
        <v>5.9364001816373302E-2</v>
      </c>
      <c r="E14" s="20">
        <v>0.14081977761327499</v>
      </c>
      <c r="F14" s="20"/>
      <c r="G14" s="20">
        <v>0.116746152747774</v>
      </c>
      <c r="H14" s="20">
        <v>0.112854167756242</v>
      </c>
      <c r="I14" s="20">
        <v>0.101656356487872</v>
      </c>
      <c r="J14" s="20">
        <v>8.7598626171437405E-2</v>
      </c>
      <c r="K14" s="20">
        <v>8.20278617875696E-2</v>
      </c>
      <c r="L14" s="20">
        <v>0.10110404863636201</v>
      </c>
      <c r="M14" s="20"/>
      <c r="N14" s="20">
        <v>8.2884708179893005E-2</v>
      </c>
      <c r="O14" s="20">
        <v>0.10489300508277601</v>
      </c>
      <c r="P14" s="20">
        <v>7.8395141880727007E-2</v>
      </c>
      <c r="Q14" s="20">
        <v>0.13331043633373399</v>
      </c>
      <c r="R14" s="20"/>
      <c r="S14" s="20">
        <v>9.9054188780261995E-2</v>
      </c>
      <c r="T14" s="20">
        <v>8.1630625520061006E-2</v>
      </c>
      <c r="U14" s="20">
        <v>9.3252734211893895E-2</v>
      </c>
      <c r="V14" s="20">
        <v>8.9581646311647403E-2</v>
      </c>
      <c r="W14" s="20">
        <v>4.5637283433059103E-2</v>
      </c>
      <c r="X14" s="20">
        <v>0.14392533557274401</v>
      </c>
      <c r="Y14" s="20">
        <v>0.127600746917088</v>
      </c>
      <c r="Z14" s="20">
        <v>0.107447419423844</v>
      </c>
      <c r="AA14" s="20">
        <v>9.5423257083343205E-2</v>
      </c>
      <c r="AB14" s="20">
        <v>0.13043280129371199</v>
      </c>
      <c r="AC14" s="20">
        <v>8.6145011126532195E-2</v>
      </c>
      <c r="AD14" s="20">
        <v>0.10666404213066399</v>
      </c>
      <c r="AE14" s="20"/>
      <c r="AF14" s="20">
        <v>6.3332061426625605E-2</v>
      </c>
      <c r="AG14" s="20">
        <v>8.3720204061303705E-2</v>
      </c>
      <c r="AH14" s="20">
        <v>8.8491277612534502E-2</v>
      </c>
      <c r="AI14" s="20">
        <v>8.0632246600188501E-2</v>
      </c>
      <c r="AJ14" s="20">
        <v>0.122847836020996</v>
      </c>
      <c r="AK14" s="20"/>
      <c r="AL14" s="20">
        <v>9.1847330321597406E-2</v>
      </c>
      <c r="AM14" s="20">
        <v>6.6618999165437204E-2</v>
      </c>
      <c r="AN14" s="20">
        <v>9.4794383006125596E-2</v>
      </c>
      <c r="AO14" s="20">
        <v>6.7238155059481594E-2</v>
      </c>
      <c r="AP14" s="20">
        <v>0.102580571422561</v>
      </c>
      <c r="AQ14" s="20">
        <v>0.20025670036267601</v>
      </c>
      <c r="AR14" s="20"/>
      <c r="AS14" s="20">
        <v>9.8641377226891203E-2</v>
      </c>
      <c r="AT14" s="20">
        <v>0.112449157256648</v>
      </c>
      <c r="AU14" s="20">
        <v>9.3974288408499196E-2</v>
      </c>
      <c r="AV14" s="20">
        <v>7.3924643420193198E-2</v>
      </c>
      <c r="AW14" s="20">
        <v>2.3996615812291299E-2</v>
      </c>
      <c r="AX14" s="20"/>
      <c r="AY14" s="20">
        <v>0.506846420736213</v>
      </c>
      <c r="AZ14" s="20">
        <v>0.14509153576852299</v>
      </c>
      <c r="BA14" s="20">
        <v>0.13900081707204801</v>
      </c>
      <c r="BB14" s="20">
        <v>0.10881705066406901</v>
      </c>
      <c r="BC14" s="20">
        <v>0.114186938030889</v>
      </c>
      <c r="BD14" s="20">
        <v>9.9475953904005807E-2</v>
      </c>
      <c r="BE14" s="20">
        <v>7.7127517888047198E-2</v>
      </c>
      <c r="BF14" s="20">
        <v>6.1923061131250602E-2</v>
      </c>
      <c r="BG14" s="20">
        <v>8.7888846531520501E-2</v>
      </c>
      <c r="BH14" s="20">
        <v>4.9065889104931301E-2</v>
      </c>
      <c r="BI14" s="20">
        <v>5.04846184507673E-2</v>
      </c>
      <c r="BJ14" s="20">
        <v>0.17105533045962601</v>
      </c>
      <c r="BK14" s="20">
        <v>7.4786794647081795E-2</v>
      </c>
      <c r="BL14" s="20">
        <v>9.8009607620736502E-2</v>
      </c>
      <c r="BM14" s="20">
        <v>7.5963600572996406E-2</v>
      </c>
      <c r="BN14" s="20">
        <v>3.5878111818203003E-2</v>
      </c>
      <c r="BO14" s="20"/>
      <c r="BP14" s="20">
        <v>7.3607828683484894E-2</v>
      </c>
      <c r="BQ14" s="20">
        <v>0.11383292653299</v>
      </c>
      <c r="BR14" s="20">
        <v>0.124622380733069</v>
      </c>
      <c r="BS14" s="20">
        <v>0.10192896660999499</v>
      </c>
      <c r="BT14" s="20">
        <v>0.101281003795929</v>
      </c>
      <c r="BU14" s="20">
        <v>8.0085615607372401E-2</v>
      </c>
      <c r="BV14" s="20"/>
      <c r="BW14" s="20">
        <v>8.0952324574283793E-2</v>
      </c>
      <c r="BX14" s="20">
        <v>9.0490846110981099E-2</v>
      </c>
      <c r="BY14" s="20">
        <v>0.101339527174127</v>
      </c>
      <c r="BZ14" s="20">
        <v>0.15006157627095901</v>
      </c>
      <c r="CA14" s="20">
        <v>0.10127141632492501</v>
      </c>
      <c r="CB14" s="20">
        <v>0.15778051612688199</v>
      </c>
      <c r="CC14" s="20"/>
      <c r="CD14" s="20">
        <v>8.0277185322541397E-2</v>
      </c>
      <c r="CE14" s="20">
        <v>6.4445112139475694E-2</v>
      </c>
      <c r="CF14" s="20">
        <v>0.15596272626385699</v>
      </c>
      <c r="CG14" s="20">
        <v>7.5019131881114406E-2</v>
      </c>
      <c r="CH14" s="20"/>
      <c r="CI14" s="20">
        <v>7.15806703143443E-2</v>
      </c>
      <c r="CJ14" s="20">
        <v>8.4410787543106797E-2</v>
      </c>
      <c r="CK14" s="20">
        <v>9.1816892427193306E-2</v>
      </c>
      <c r="CL14" s="20">
        <v>0.30342385175327302</v>
      </c>
      <c r="CM14" s="20"/>
      <c r="CN14" s="20">
        <v>5.46098107831764E-2</v>
      </c>
      <c r="CO14" s="20">
        <v>0.10400115712289699</v>
      </c>
      <c r="CP14" s="20"/>
      <c r="CQ14" s="20">
        <v>5.10809356429935E-2</v>
      </c>
      <c r="CR14" s="20">
        <v>9.5978362756733104E-2</v>
      </c>
    </row>
    <row r="15" spans="2:96" x14ac:dyDescent="0.3">
      <c r="B15" s="16"/>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257</v>
      </c>
      <c r="C9" s="14">
        <v>4.7868348015593302E-2</v>
      </c>
      <c r="D9" s="14">
        <v>5.0931426401215001E-2</v>
      </c>
      <c r="E9" s="14">
        <v>4.5013935799091999E-2</v>
      </c>
      <c r="F9" s="14"/>
      <c r="G9" s="14">
        <v>5.9200639470329199E-2</v>
      </c>
      <c r="H9" s="14">
        <v>0.12998069270106699</v>
      </c>
      <c r="I9" s="14">
        <v>6.3790271043933103E-2</v>
      </c>
      <c r="J9" s="14">
        <v>2.26150268052547E-2</v>
      </c>
      <c r="K9" s="14">
        <v>7.2404775836172599E-3</v>
      </c>
      <c r="L9" s="14">
        <v>8.3086158931454605E-3</v>
      </c>
      <c r="M9" s="14"/>
      <c r="N9" s="14">
        <v>9.07442837783968E-2</v>
      </c>
      <c r="O9" s="14">
        <v>4.8006802383094897E-2</v>
      </c>
      <c r="P9" s="14">
        <v>2.4996711904114999E-2</v>
      </c>
      <c r="Q9" s="14">
        <v>2.2182263633343299E-2</v>
      </c>
      <c r="R9" s="14"/>
      <c r="S9" s="14">
        <v>0.10301434370580199</v>
      </c>
      <c r="T9" s="14">
        <v>3.3077925481142002E-2</v>
      </c>
      <c r="U9" s="14">
        <v>4.9935320919971098E-2</v>
      </c>
      <c r="V9" s="14">
        <v>5.0041083444472598E-2</v>
      </c>
      <c r="W9" s="14">
        <v>3.9884572485015299E-2</v>
      </c>
      <c r="X9" s="14">
        <v>2.28936156979925E-2</v>
      </c>
      <c r="Y9" s="14">
        <v>2.42727697659374E-2</v>
      </c>
      <c r="Z9" s="14">
        <v>6.0479740575978498E-2</v>
      </c>
      <c r="AA9" s="14">
        <v>6.0777645170948601E-2</v>
      </c>
      <c r="AB9" s="14">
        <v>3.0224953555435599E-2</v>
      </c>
      <c r="AC9" s="14">
        <v>1.22815146290864E-2</v>
      </c>
      <c r="AD9" s="14">
        <v>4.6879571227426302E-2</v>
      </c>
      <c r="AE9" s="14"/>
      <c r="AF9" s="14">
        <v>5.26161983380036E-2</v>
      </c>
      <c r="AG9" s="14">
        <v>7.9884928350204706E-2</v>
      </c>
      <c r="AH9" s="14">
        <v>2.9132415114771999E-2</v>
      </c>
      <c r="AI9" s="14">
        <v>1.07167108188403E-2</v>
      </c>
      <c r="AJ9" s="14">
        <v>1.89101192865705E-2</v>
      </c>
      <c r="AK9" s="14"/>
      <c r="AL9" s="14">
        <v>9.9734570410685994E-2</v>
      </c>
      <c r="AM9" s="14">
        <v>7.0358031110126895E-2</v>
      </c>
      <c r="AN9" s="14">
        <v>3.5944146074609898E-2</v>
      </c>
      <c r="AO9" s="14">
        <v>1.58431559524938E-2</v>
      </c>
      <c r="AP9" s="14">
        <v>6.9785307311913602E-3</v>
      </c>
      <c r="AQ9" s="14">
        <v>2.3679090805193401E-2</v>
      </c>
      <c r="AR9" s="14"/>
      <c r="AS9" s="14">
        <v>2.1051082829159101E-2</v>
      </c>
      <c r="AT9" s="14">
        <v>2.2271318076440401E-2</v>
      </c>
      <c r="AU9" s="14">
        <v>5.6383367509539498E-2</v>
      </c>
      <c r="AV9" s="14">
        <v>0.120851846094389</v>
      </c>
      <c r="AW9" s="14">
        <v>0.30220092876561999</v>
      </c>
      <c r="AX9" s="14"/>
      <c r="AY9" s="14">
        <v>6.8633197583866198E-2</v>
      </c>
      <c r="AZ9" s="14">
        <v>3.79402123571769E-2</v>
      </c>
      <c r="BA9" s="14">
        <v>5.3337860732006401E-2</v>
      </c>
      <c r="BB9" s="14">
        <v>8.3737318741802895E-3</v>
      </c>
      <c r="BC9" s="14">
        <v>2.8458075563933798E-2</v>
      </c>
      <c r="BD9" s="14">
        <v>2.1837137703327299E-2</v>
      </c>
      <c r="BE9" s="14">
        <v>3.4297950282849599E-2</v>
      </c>
      <c r="BF9" s="14">
        <v>6.9772641249984502E-2</v>
      </c>
      <c r="BG9" s="14">
        <v>2.02475987991684E-2</v>
      </c>
      <c r="BH9" s="14">
        <v>1.7697582776191101E-2</v>
      </c>
      <c r="BI9" s="14">
        <v>6.2742363197494905E-2</v>
      </c>
      <c r="BJ9" s="14">
        <v>4.5742075814427401E-2</v>
      </c>
      <c r="BK9" s="14">
        <v>2.5661451251457398E-2</v>
      </c>
      <c r="BL9" s="14">
        <v>6.58000787265621E-2</v>
      </c>
      <c r="BM9" s="14">
        <v>4.0955894511264003E-2</v>
      </c>
      <c r="BN9" s="14">
        <v>0.24196008253763401</v>
      </c>
      <c r="BO9" s="14"/>
      <c r="BP9" s="14">
        <v>0.11525862838052001</v>
      </c>
      <c r="BQ9" s="14">
        <v>3.2051316568768203E-2</v>
      </c>
      <c r="BR9" s="14">
        <v>3.6171399730790303E-2</v>
      </c>
      <c r="BS9" s="14">
        <v>2.49564417779033E-2</v>
      </c>
      <c r="BT9" s="14">
        <v>5.8660987015233404E-3</v>
      </c>
      <c r="BU9" s="14">
        <v>0</v>
      </c>
      <c r="BV9" s="14"/>
      <c r="BW9" s="14">
        <v>4.3982473290063398E-2</v>
      </c>
      <c r="BX9" s="14">
        <v>5.0113581844950399E-2</v>
      </c>
      <c r="BY9" s="14">
        <v>4.9412139186776602E-2</v>
      </c>
      <c r="BZ9" s="14">
        <v>3.1820868638681797E-2</v>
      </c>
      <c r="CA9" s="14">
        <v>6.8194512012750397E-2</v>
      </c>
      <c r="CB9" s="14">
        <v>1.1362234165192E-2</v>
      </c>
      <c r="CC9" s="14"/>
      <c r="CD9" s="14">
        <v>7.2862635594823505E-2</v>
      </c>
      <c r="CE9" s="14">
        <v>8.4307815189434795E-2</v>
      </c>
      <c r="CF9" s="14">
        <v>2.3971691917351101E-2</v>
      </c>
      <c r="CG9" s="14">
        <v>3.5257511296913402E-2</v>
      </c>
      <c r="CH9" s="14"/>
      <c r="CI9" s="14">
        <v>6.3202839902443506E-2</v>
      </c>
      <c r="CJ9" s="14">
        <v>5.8595602783241003E-2</v>
      </c>
      <c r="CK9" s="14">
        <v>4.3679009591393599E-2</v>
      </c>
      <c r="CL9" s="14">
        <v>8.4972851941777002E-3</v>
      </c>
      <c r="CM9" s="14"/>
      <c r="CN9" s="14">
        <v>0.110664716981448</v>
      </c>
      <c r="CO9" s="14">
        <v>3.9364768126648797E-2</v>
      </c>
      <c r="CP9" s="14"/>
      <c r="CQ9" s="14">
        <v>0.11017847471629599</v>
      </c>
      <c r="CR9" s="14">
        <v>4.1640552822727599E-2</v>
      </c>
    </row>
    <row r="10" spans="2:96" x14ac:dyDescent="0.3">
      <c r="B10" s="15" t="s">
        <v>258</v>
      </c>
      <c r="C10" s="14">
        <v>0.20936151971123901</v>
      </c>
      <c r="D10" s="14">
        <v>0.217853976206106</v>
      </c>
      <c r="E10" s="14">
        <v>0.20050222953772001</v>
      </c>
      <c r="F10" s="14"/>
      <c r="G10" s="14">
        <v>0.29356631235645703</v>
      </c>
      <c r="H10" s="14">
        <v>0.27536367496807701</v>
      </c>
      <c r="I10" s="14">
        <v>0.198178397842628</v>
      </c>
      <c r="J10" s="14">
        <v>0.15020370953491599</v>
      </c>
      <c r="K10" s="14">
        <v>0.161422587270004</v>
      </c>
      <c r="L10" s="14">
        <v>0.189209489229964</v>
      </c>
      <c r="M10" s="14"/>
      <c r="N10" s="14">
        <v>0.28052340433143902</v>
      </c>
      <c r="O10" s="14">
        <v>0.17452102834153299</v>
      </c>
      <c r="P10" s="14">
        <v>0.21016446835374</v>
      </c>
      <c r="Q10" s="14">
        <v>0.17062722726305701</v>
      </c>
      <c r="R10" s="14"/>
      <c r="S10" s="14">
        <v>0.29064207425355598</v>
      </c>
      <c r="T10" s="14">
        <v>0.15109331298067</v>
      </c>
      <c r="U10" s="14">
        <v>0.23016486738278999</v>
      </c>
      <c r="V10" s="14">
        <v>0.17024961185302101</v>
      </c>
      <c r="W10" s="14">
        <v>0.23258532016679401</v>
      </c>
      <c r="X10" s="14">
        <v>0.233890788860462</v>
      </c>
      <c r="Y10" s="14">
        <v>0.25954168671348898</v>
      </c>
      <c r="Z10" s="14">
        <v>0.205077742681608</v>
      </c>
      <c r="AA10" s="14">
        <v>0.18107372321173401</v>
      </c>
      <c r="AB10" s="14">
        <v>0.168922319645289</v>
      </c>
      <c r="AC10" s="14">
        <v>0.19702624844224501</v>
      </c>
      <c r="AD10" s="14">
        <v>0.132254191096879</v>
      </c>
      <c r="AE10" s="14"/>
      <c r="AF10" s="14">
        <v>0.24924260707548301</v>
      </c>
      <c r="AG10" s="14">
        <v>0.26605770990882599</v>
      </c>
      <c r="AH10" s="14">
        <v>0.152230756629569</v>
      </c>
      <c r="AI10" s="14">
        <v>0.157714293663136</v>
      </c>
      <c r="AJ10" s="14">
        <v>0.16216151794138001</v>
      </c>
      <c r="AK10" s="14"/>
      <c r="AL10" s="14">
        <v>0.30819784415292301</v>
      </c>
      <c r="AM10" s="14">
        <v>0.26039796121923903</v>
      </c>
      <c r="AN10" s="14">
        <v>0.185646446515187</v>
      </c>
      <c r="AO10" s="14">
        <v>0.16907860301793801</v>
      </c>
      <c r="AP10" s="14">
        <v>0.17228105469878999</v>
      </c>
      <c r="AQ10" s="14">
        <v>0.114825614407844</v>
      </c>
      <c r="AR10" s="14"/>
      <c r="AS10" s="14">
        <v>0.15908443486872001</v>
      </c>
      <c r="AT10" s="14">
        <v>0.20705122274173399</v>
      </c>
      <c r="AU10" s="14">
        <v>0.227605461869645</v>
      </c>
      <c r="AV10" s="14">
        <v>0.30419570098190601</v>
      </c>
      <c r="AW10" s="14">
        <v>0.360191451977183</v>
      </c>
      <c r="AX10" s="14"/>
      <c r="AY10" s="14">
        <v>6.9904330199182393E-2</v>
      </c>
      <c r="AZ10" s="14">
        <v>0.19208522309471701</v>
      </c>
      <c r="BA10" s="14">
        <v>0.115134101064161</v>
      </c>
      <c r="BB10" s="14">
        <v>0.173375850410774</v>
      </c>
      <c r="BC10" s="14">
        <v>0.21101979389375999</v>
      </c>
      <c r="BD10" s="14">
        <v>0.222081716089919</v>
      </c>
      <c r="BE10" s="14">
        <v>0.297040331768402</v>
      </c>
      <c r="BF10" s="14">
        <v>0.213551545833472</v>
      </c>
      <c r="BG10" s="14">
        <v>0.171993835378946</v>
      </c>
      <c r="BH10" s="14">
        <v>0.21726862617099199</v>
      </c>
      <c r="BI10" s="14">
        <v>0.214992455323712</v>
      </c>
      <c r="BJ10" s="14">
        <v>0.223034219801236</v>
      </c>
      <c r="BK10" s="14">
        <v>0.17819362892808799</v>
      </c>
      <c r="BL10" s="14">
        <v>0.26039973486006801</v>
      </c>
      <c r="BM10" s="14">
        <v>0.18801773918898701</v>
      </c>
      <c r="BN10" s="14">
        <v>0.29153124170619998</v>
      </c>
      <c r="BO10" s="14"/>
      <c r="BP10" s="14">
        <v>0.26631305685284901</v>
      </c>
      <c r="BQ10" s="14">
        <v>0.20382929836324601</v>
      </c>
      <c r="BR10" s="14">
        <v>0.20645417104365699</v>
      </c>
      <c r="BS10" s="14">
        <v>0.15617949428191299</v>
      </c>
      <c r="BT10" s="14">
        <v>0.18416825525109401</v>
      </c>
      <c r="BU10" s="14">
        <v>0.22791193966800899</v>
      </c>
      <c r="BV10" s="14"/>
      <c r="BW10" s="14">
        <v>0.20079511122488999</v>
      </c>
      <c r="BX10" s="14">
        <v>0.21219588479460499</v>
      </c>
      <c r="BY10" s="14">
        <v>0.138998467469028</v>
      </c>
      <c r="BZ10" s="14">
        <v>0.22438495086264401</v>
      </c>
      <c r="CA10" s="14">
        <v>0.23970716856077401</v>
      </c>
      <c r="CB10" s="14">
        <v>0.23738021752074301</v>
      </c>
      <c r="CC10" s="14"/>
      <c r="CD10" s="14">
        <v>0.27400198785276703</v>
      </c>
      <c r="CE10" s="14">
        <v>0.22788203358988901</v>
      </c>
      <c r="CF10" s="14">
        <v>0.13127879386932201</v>
      </c>
      <c r="CG10" s="14">
        <v>0.22400889580667399</v>
      </c>
      <c r="CH10" s="14"/>
      <c r="CI10" s="14">
        <v>0.22132108843835599</v>
      </c>
      <c r="CJ10" s="14">
        <v>0.275170796916622</v>
      </c>
      <c r="CK10" s="14">
        <v>0.18649299280073001</v>
      </c>
      <c r="CL10" s="14">
        <v>0.16669761561095001</v>
      </c>
      <c r="CM10" s="14"/>
      <c r="CN10" s="14">
        <v>0.30437207525497001</v>
      </c>
      <c r="CO10" s="14">
        <v>0.19586714085066001</v>
      </c>
      <c r="CP10" s="14"/>
      <c r="CQ10" s="14">
        <v>0.245062893861311</v>
      </c>
      <c r="CR10" s="14">
        <v>0.208838047588846</v>
      </c>
    </row>
    <row r="11" spans="2:96" x14ac:dyDescent="0.3">
      <c r="B11" s="15" t="s">
        <v>259</v>
      </c>
      <c r="C11" s="14">
        <v>0.31515794315764101</v>
      </c>
      <c r="D11" s="14">
        <v>0.33066022663890698</v>
      </c>
      <c r="E11" s="14">
        <v>0.30002369260659201</v>
      </c>
      <c r="F11" s="14"/>
      <c r="G11" s="14">
        <v>0.31314396337731598</v>
      </c>
      <c r="H11" s="14">
        <v>0.31997292767588797</v>
      </c>
      <c r="I11" s="14">
        <v>0.31505126949447099</v>
      </c>
      <c r="J11" s="14">
        <v>0.32641968794964599</v>
      </c>
      <c r="K11" s="14">
        <v>0.33622952180263299</v>
      </c>
      <c r="L11" s="14">
        <v>0.28936510314525599</v>
      </c>
      <c r="M11" s="14"/>
      <c r="N11" s="14">
        <v>0.27422426007525702</v>
      </c>
      <c r="O11" s="14">
        <v>0.34031870400780101</v>
      </c>
      <c r="P11" s="14">
        <v>0.33370435939857501</v>
      </c>
      <c r="Q11" s="14">
        <v>0.31875725238826302</v>
      </c>
      <c r="R11" s="14"/>
      <c r="S11" s="14">
        <v>0.28414148149469698</v>
      </c>
      <c r="T11" s="14">
        <v>0.342193961054991</v>
      </c>
      <c r="U11" s="14">
        <v>0.28753268997732201</v>
      </c>
      <c r="V11" s="14">
        <v>0.33296537232367202</v>
      </c>
      <c r="W11" s="14">
        <v>0.27983664316218299</v>
      </c>
      <c r="X11" s="14">
        <v>0.34693726404516401</v>
      </c>
      <c r="Y11" s="14">
        <v>0.28116874302298001</v>
      </c>
      <c r="Z11" s="14">
        <v>0.32748835295600998</v>
      </c>
      <c r="AA11" s="14">
        <v>0.29765728685056803</v>
      </c>
      <c r="AB11" s="14">
        <v>0.32471926142282997</v>
      </c>
      <c r="AC11" s="14">
        <v>0.35975325156252302</v>
      </c>
      <c r="AD11" s="14">
        <v>0.386254219473813</v>
      </c>
      <c r="AE11" s="14"/>
      <c r="AF11" s="14">
        <v>0.33032430087249398</v>
      </c>
      <c r="AG11" s="14">
        <v>0.30969735599639497</v>
      </c>
      <c r="AH11" s="14">
        <v>0.32926786062676799</v>
      </c>
      <c r="AI11" s="14">
        <v>0.32040248299534402</v>
      </c>
      <c r="AJ11" s="14">
        <v>0.252621329017509</v>
      </c>
      <c r="AK11" s="14"/>
      <c r="AL11" s="14">
        <v>0.29086120963551199</v>
      </c>
      <c r="AM11" s="14">
        <v>0.31095517194826799</v>
      </c>
      <c r="AN11" s="14">
        <v>0.32931927862903598</v>
      </c>
      <c r="AO11" s="14">
        <v>0.34300826440403898</v>
      </c>
      <c r="AP11" s="14">
        <v>0.28906295200825699</v>
      </c>
      <c r="AQ11" s="14">
        <v>0.33263817194145401</v>
      </c>
      <c r="AR11" s="14"/>
      <c r="AS11" s="14">
        <v>0.32028897026680497</v>
      </c>
      <c r="AT11" s="14">
        <v>0.34908507363282498</v>
      </c>
      <c r="AU11" s="14">
        <v>0.31132790565081703</v>
      </c>
      <c r="AV11" s="14">
        <v>0.262271392940158</v>
      </c>
      <c r="AW11" s="14">
        <v>0.21374740473471099</v>
      </c>
      <c r="AX11" s="14"/>
      <c r="AY11" s="14">
        <v>6.56441315907631E-2</v>
      </c>
      <c r="AZ11" s="14">
        <v>0.26679692963358298</v>
      </c>
      <c r="BA11" s="14">
        <v>0.326752165953825</v>
      </c>
      <c r="BB11" s="14">
        <v>0.34048736161987903</v>
      </c>
      <c r="BC11" s="14">
        <v>0.369377678972659</v>
      </c>
      <c r="BD11" s="14">
        <v>0.32155321889236999</v>
      </c>
      <c r="BE11" s="14">
        <v>0.25190446431792302</v>
      </c>
      <c r="BF11" s="14">
        <v>0.32777711632918399</v>
      </c>
      <c r="BG11" s="14">
        <v>0.37984517873208201</v>
      </c>
      <c r="BH11" s="14">
        <v>0.39100253002214702</v>
      </c>
      <c r="BI11" s="14">
        <v>0.31142172650175598</v>
      </c>
      <c r="BJ11" s="14">
        <v>0.32222718745094298</v>
      </c>
      <c r="BK11" s="14">
        <v>0.287017788457822</v>
      </c>
      <c r="BL11" s="14">
        <v>0.344260714419036</v>
      </c>
      <c r="BM11" s="14">
        <v>0.47360650946000799</v>
      </c>
      <c r="BN11" s="14">
        <v>0.16124269922853701</v>
      </c>
      <c r="BO11" s="14"/>
      <c r="BP11" s="14">
        <v>0.30474372326797999</v>
      </c>
      <c r="BQ11" s="14">
        <v>0.33619046329032698</v>
      </c>
      <c r="BR11" s="14">
        <v>0.29683881921844002</v>
      </c>
      <c r="BS11" s="14">
        <v>0.32644502232793599</v>
      </c>
      <c r="BT11" s="14">
        <v>0.30178985905099498</v>
      </c>
      <c r="BU11" s="14">
        <v>0.28842488377484798</v>
      </c>
      <c r="BV11" s="14"/>
      <c r="BW11" s="14">
        <v>0.30085754794091901</v>
      </c>
      <c r="BX11" s="14">
        <v>0.328739905916486</v>
      </c>
      <c r="BY11" s="14">
        <v>0.33906423364447202</v>
      </c>
      <c r="BZ11" s="14">
        <v>0.28720569203980401</v>
      </c>
      <c r="CA11" s="14">
        <v>0.32573175472861499</v>
      </c>
      <c r="CB11" s="14">
        <v>0.36038027033327902</v>
      </c>
      <c r="CC11" s="14"/>
      <c r="CD11" s="14">
        <v>0.31910364594824497</v>
      </c>
      <c r="CE11" s="14">
        <v>0.31002488977055198</v>
      </c>
      <c r="CF11" s="14">
        <v>0.33981213624300299</v>
      </c>
      <c r="CG11" s="14">
        <v>0.308674500379848</v>
      </c>
      <c r="CH11" s="14"/>
      <c r="CI11" s="14">
        <v>0.22847553173278101</v>
      </c>
      <c r="CJ11" s="14">
        <v>0.30790993879735401</v>
      </c>
      <c r="CK11" s="14">
        <v>0.35707497558231799</v>
      </c>
      <c r="CL11" s="14">
        <v>0.211250466845084</v>
      </c>
      <c r="CM11" s="14"/>
      <c r="CN11" s="14">
        <v>0.257710649854476</v>
      </c>
      <c r="CO11" s="14">
        <v>0.32563802641071699</v>
      </c>
      <c r="CP11" s="14"/>
      <c r="CQ11" s="14">
        <v>0.29142160244953802</v>
      </c>
      <c r="CR11" s="14">
        <v>0.32471525609363</v>
      </c>
    </row>
    <row r="12" spans="2:96" x14ac:dyDescent="0.3">
      <c r="B12" s="15" t="s">
        <v>260</v>
      </c>
      <c r="C12" s="14">
        <v>0.18589839788704501</v>
      </c>
      <c r="D12" s="14">
        <v>0.181574035892342</v>
      </c>
      <c r="E12" s="14">
        <v>0.18979254044059199</v>
      </c>
      <c r="F12" s="14"/>
      <c r="G12" s="14">
        <v>0.143430950997295</v>
      </c>
      <c r="H12" s="14">
        <v>0.12825326735630299</v>
      </c>
      <c r="I12" s="14">
        <v>0.17865771661866001</v>
      </c>
      <c r="J12" s="14">
        <v>0.23090329341461799</v>
      </c>
      <c r="K12" s="14">
        <v>0.21156290526052199</v>
      </c>
      <c r="L12" s="14">
        <v>0.21307575610027099</v>
      </c>
      <c r="M12" s="14"/>
      <c r="N12" s="14">
        <v>0.14526276591829501</v>
      </c>
      <c r="O12" s="14">
        <v>0.19614532115952801</v>
      </c>
      <c r="P12" s="14">
        <v>0.18894992170057801</v>
      </c>
      <c r="Q12" s="14">
        <v>0.21249934158285799</v>
      </c>
      <c r="R12" s="14"/>
      <c r="S12" s="14">
        <v>0.10517267052057699</v>
      </c>
      <c r="T12" s="14">
        <v>0.19084165597689101</v>
      </c>
      <c r="U12" s="14">
        <v>0.219460500550237</v>
      </c>
      <c r="V12" s="14">
        <v>0.222442127178201</v>
      </c>
      <c r="W12" s="14">
        <v>0.22788847591356901</v>
      </c>
      <c r="X12" s="14">
        <v>0.14289948495649801</v>
      </c>
      <c r="Y12" s="14">
        <v>0.18449519477427001</v>
      </c>
      <c r="Z12" s="14">
        <v>0.16434555854487901</v>
      </c>
      <c r="AA12" s="14">
        <v>0.17491998231873099</v>
      </c>
      <c r="AB12" s="14">
        <v>0.24779080344271701</v>
      </c>
      <c r="AC12" s="14">
        <v>0.18235879591736301</v>
      </c>
      <c r="AD12" s="14">
        <v>0.26692037232819499</v>
      </c>
      <c r="AE12" s="14"/>
      <c r="AF12" s="14">
        <v>0.17552469335559001</v>
      </c>
      <c r="AG12" s="14">
        <v>0.16618420513464999</v>
      </c>
      <c r="AH12" s="14">
        <v>0.23940776481484299</v>
      </c>
      <c r="AI12" s="14">
        <v>0.17067447289923601</v>
      </c>
      <c r="AJ12" s="14">
        <v>0.27055253912490201</v>
      </c>
      <c r="AK12" s="14"/>
      <c r="AL12" s="14">
        <v>0.126212415339337</v>
      </c>
      <c r="AM12" s="14">
        <v>0.18927260069403001</v>
      </c>
      <c r="AN12" s="14">
        <v>0.23712106765398799</v>
      </c>
      <c r="AO12" s="14">
        <v>0.16895406755196299</v>
      </c>
      <c r="AP12" s="14">
        <v>0.24464847017524499</v>
      </c>
      <c r="AQ12" s="14">
        <v>0.208742930569805</v>
      </c>
      <c r="AR12" s="14"/>
      <c r="AS12" s="14">
        <v>0.228824740526059</v>
      </c>
      <c r="AT12" s="14">
        <v>0.185535805006452</v>
      </c>
      <c r="AU12" s="14">
        <v>0.17531296998103599</v>
      </c>
      <c r="AV12" s="14">
        <v>0.15252557203349601</v>
      </c>
      <c r="AW12" s="14">
        <v>2.3041825311135199E-2</v>
      </c>
      <c r="AX12" s="14"/>
      <c r="AY12" s="14">
        <v>0.21467803240820099</v>
      </c>
      <c r="AZ12" s="14">
        <v>0.114768795631305</v>
      </c>
      <c r="BA12" s="14">
        <v>0.225302634862734</v>
      </c>
      <c r="BB12" s="14">
        <v>0.185695601746487</v>
      </c>
      <c r="BC12" s="14">
        <v>0.22037875205401899</v>
      </c>
      <c r="BD12" s="14">
        <v>0.188143205759076</v>
      </c>
      <c r="BE12" s="14">
        <v>0.188878276419014</v>
      </c>
      <c r="BF12" s="14">
        <v>0.18444577079367799</v>
      </c>
      <c r="BG12" s="14">
        <v>0.19565222574023899</v>
      </c>
      <c r="BH12" s="14">
        <v>0.20323841862817599</v>
      </c>
      <c r="BI12" s="14">
        <v>0.23555986951142499</v>
      </c>
      <c r="BJ12" s="14">
        <v>0.15489729031493299</v>
      </c>
      <c r="BK12" s="14">
        <v>0.22454402088400899</v>
      </c>
      <c r="BL12" s="14">
        <v>0.114340951272197</v>
      </c>
      <c r="BM12" s="14">
        <v>0.114686055026659</v>
      </c>
      <c r="BN12" s="14">
        <v>7.9086492147911594E-2</v>
      </c>
      <c r="BO12" s="14"/>
      <c r="BP12" s="14">
        <v>0.12969628737713501</v>
      </c>
      <c r="BQ12" s="14">
        <v>0.17150043422592301</v>
      </c>
      <c r="BR12" s="14">
        <v>0.210046820848241</v>
      </c>
      <c r="BS12" s="14">
        <v>0.21426949522407401</v>
      </c>
      <c r="BT12" s="14">
        <v>0.26858518993693598</v>
      </c>
      <c r="BU12" s="14">
        <v>0.19538746625803699</v>
      </c>
      <c r="BV12" s="14"/>
      <c r="BW12" s="14">
        <v>0.21172297463776199</v>
      </c>
      <c r="BX12" s="14">
        <v>0.176417187640103</v>
      </c>
      <c r="BY12" s="14">
        <v>0.192810179198495</v>
      </c>
      <c r="BZ12" s="14">
        <v>0.17693474595700101</v>
      </c>
      <c r="CA12" s="14">
        <v>0.17316122616763199</v>
      </c>
      <c r="CB12" s="14">
        <v>8.6823303174523303E-2</v>
      </c>
      <c r="CC12" s="14"/>
      <c r="CD12" s="14">
        <v>0.150001376934565</v>
      </c>
      <c r="CE12" s="14">
        <v>0.15702763348912399</v>
      </c>
      <c r="CF12" s="14">
        <v>0.19964008849210199</v>
      </c>
      <c r="CG12" s="14">
        <v>0.216651226233285</v>
      </c>
      <c r="CH12" s="14"/>
      <c r="CI12" s="14">
        <v>0.26216246677265898</v>
      </c>
      <c r="CJ12" s="14">
        <v>0.147040352792321</v>
      </c>
      <c r="CK12" s="14">
        <v>0.174588168156778</v>
      </c>
      <c r="CL12" s="14">
        <v>0.1990747363192</v>
      </c>
      <c r="CM12" s="14"/>
      <c r="CN12" s="14">
        <v>0.14986024739871201</v>
      </c>
      <c r="CO12" s="14">
        <v>0.189772734790704</v>
      </c>
      <c r="CP12" s="14"/>
      <c r="CQ12" s="14">
        <v>0.19337861166918899</v>
      </c>
      <c r="CR12" s="14">
        <v>0.183371761927062</v>
      </c>
    </row>
    <row r="13" spans="2:96" x14ac:dyDescent="0.3">
      <c r="B13" s="15" t="s">
        <v>261</v>
      </c>
      <c r="C13" s="14">
        <v>0.135910517789498</v>
      </c>
      <c r="D13" s="14">
        <v>0.14632799323425699</v>
      </c>
      <c r="E13" s="14">
        <v>0.12612303288767701</v>
      </c>
      <c r="F13" s="14"/>
      <c r="G13" s="14">
        <v>4.6082795688768698E-2</v>
      </c>
      <c r="H13" s="14">
        <v>4.4856716858834501E-2</v>
      </c>
      <c r="I13" s="14">
        <v>0.12877720790862801</v>
      </c>
      <c r="J13" s="14">
        <v>0.164173248236992</v>
      </c>
      <c r="K13" s="14">
        <v>0.19718248338570499</v>
      </c>
      <c r="L13" s="14">
        <v>0.211207008355183</v>
      </c>
      <c r="M13" s="14"/>
      <c r="N13" s="14">
        <v>0.121134391334955</v>
      </c>
      <c r="O13" s="14">
        <v>0.13777174886965601</v>
      </c>
      <c r="P13" s="14">
        <v>0.141694061540141</v>
      </c>
      <c r="Q13" s="14">
        <v>0.14426389165244799</v>
      </c>
      <c r="R13" s="14"/>
      <c r="S13" s="14">
        <v>0.103125383393388</v>
      </c>
      <c r="T13" s="14">
        <v>0.15546384452826001</v>
      </c>
      <c r="U13" s="14">
        <v>0.16297838661665201</v>
      </c>
      <c r="V13" s="14">
        <v>0.14403315364424299</v>
      </c>
      <c r="W13" s="14">
        <v>0.10896524430641</v>
      </c>
      <c r="X13" s="14">
        <v>0.117545872169757</v>
      </c>
      <c r="Y13" s="14">
        <v>9.9754374421064093E-2</v>
      </c>
      <c r="Z13" s="14">
        <v>0.16173324024274399</v>
      </c>
      <c r="AA13" s="14">
        <v>0.170170957093641</v>
      </c>
      <c r="AB13" s="14">
        <v>0.142314462545409</v>
      </c>
      <c r="AC13" s="14">
        <v>0.16059128388660601</v>
      </c>
      <c r="AD13" s="14">
        <v>0.102158027101586</v>
      </c>
      <c r="AE13" s="14"/>
      <c r="AF13" s="14">
        <v>0.129363874913073</v>
      </c>
      <c r="AG13" s="14">
        <v>9.4281435242314804E-2</v>
      </c>
      <c r="AH13" s="14">
        <v>0.15509331847000901</v>
      </c>
      <c r="AI13" s="14">
        <v>0.228381720915943</v>
      </c>
      <c r="AJ13" s="14">
        <v>0.140020954063727</v>
      </c>
      <c r="AK13" s="14"/>
      <c r="AL13" s="14">
        <v>9.0477131766974694E-2</v>
      </c>
      <c r="AM13" s="14">
        <v>0.10296761004949501</v>
      </c>
      <c r="AN13" s="14">
        <v>0.129752371099841</v>
      </c>
      <c r="AO13" s="14">
        <v>0.21211906486404999</v>
      </c>
      <c r="AP13" s="14">
        <v>0.138905228978529</v>
      </c>
      <c r="AQ13" s="14">
        <v>0.129925647662784</v>
      </c>
      <c r="AR13" s="14"/>
      <c r="AS13" s="14">
        <v>0.17383607485191699</v>
      </c>
      <c r="AT13" s="14">
        <v>0.119215506496381</v>
      </c>
      <c r="AU13" s="14">
        <v>0.110613272784452</v>
      </c>
      <c r="AV13" s="14">
        <v>8.8889002442044895E-2</v>
      </c>
      <c r="AW13" s="14">
        <v>7.7247081364041001E-2</v>
      </c>
      <c r="AX13" s="14"/>
      <c r="AY13" s="14">
        <v>0</v>
      </c>
      <c r="AZ13" s="14">
        <v>0.19174749774570199</v>
      </c>
      <c r="BA13" s="14">
        <v>0.171061414626481</v>
      </c>
      <c r="BB13" s="14">
        <v>0.179927355337552</v>
      </c>
      <c r="BC13" s="14">
        <v>8.8615811730871102E-2</v>
      </c>
      <c r="BD13" s="14">
        <v>0.108990326820773</v>
      </c>
      <c r="BE13" s="14">
        <v>0.154521881871753</v>
      </c>
      <c r="BF13" s="14">
        <v>0.110676466595379</v>
      </c>
      <c r="BG13" s="14">
        <v>0.122169175192767</v>
      </c>
      <c r="BH13" s="14">
        <v>0.12985249587966299</v>
      </c>
      <c r="BI13" s="14">
        <v>0.101231062263688</v>
      </c>
      <c r="BJ13" s="14">
        <v>0.13530689636773999</v>
      </c>
      <c r="BK13" s="14">
        <v>0.183918358414248</v>
      </c>
      <c r="BL13" s="14">
        <v>0.118384228512513</v>
      </c>
      <c r="BM13" s="14">
        <v>0.14465056296419901</v>
      </c>
      <c r="BN13" s="14">
        <v>0.13101215112672801</v>
      </c>
      <c r="BO13" s="14"/>
      <c r="BP13" s="14">
        <v>8.2460142848676907E-2</v>
      </c>
      <c r="BQ13" s="14">
        <v>0.14359144661518899</v>
      </c>
      <c r="BR13" s="14">
        <v>0.13659361470239201</v>
      </c>
      <c r="BS13" s="14">
        <v>0.171502593407652</v>
      </c>
      <c r="BT13" s="14">
        <v>0.13244636034887899</v>
      </c>
      <c r="BU13" s="14">
        <v>0.22980898790663601</v>
      </c>
      <c r="BV13" s="14"/>
      <c r="BW13" s="14">
        <v>0.16586004594343501</v>
      </c>
      <c r="BX13" s="14">
        <v>0.13943298166430901</v>
      </c>
      <c r="BY13" s="14">
        <v>0.156462090124212</v>
      </c>
      <c r="BZ13" s="14">
        <v>0.122705230747736</v>
      </c>
      <c r="CA13" s="14">
        <v>8.1511117835219304E-2</v>
      </c>
      <c r="CB13" s="14">
        <v>9.3056375591106799E-2</v>
      </c>
      <c r="CC13" s="14"/>
      <c r="CD13" s="14">
        <v>8.7618077914173004E-2</v>
      </c>
      <c r="CE13" s="14">
        <v>0.151258476212246</v>
      </c>
      <c r="CF13" s="14">
        <v>0.133179197434832</v>
      </c>
      <c r="CG13" s="14">
        <v>0.14679381141046999</v>
      </c>
      <c r="CH13" s="14"/>
      <c r="CI13" s="14">
        <v>0.15709218317781501</v>
      </c>
      <c r="CJ13" s="14">
        <v>0.13916653674084001</v>
      </c>
      <c r="CK13" s="14">
        <v>0.127174646715707</v>
      </c>
      <c r="CL13" s="14">
        <v>0.143573027943869</v>
      </c>
      <c r="CM13" s="14"/>
      <c r="CN13" s="14">
        <v>0.130145071321045</v>
      </c>
      <c r="CO13" s="14">
        <v>0.13576378533310501</v>
      </c>
      <c r="CP13" s="14"/>
      <c r="CQ13" s="14">
        <v>0.111787437614407</v>
      </c>
      <c r="CR13" s="14">
        <v>0.138444896186108</v>
      </c>
    </row>
    <row r="14" spans="2:96" x14ac:dyDescent="0.3">
      <c r="B14" s="15" t="s">
        <v>92</v>
      </c>
      <c r="C14" s="20">
        <v>0.10580327343898401</v>
      </c>
      <c r="D14" s="20">
        <v>7.2652341627173503E-2</v>
      </c>
      <c r="E14" s="20">
        <v>0.13854456872832699</v>
      </c>
      <c r="F14" s="20"/>
      <c r="G14" s="20">
        <v>0.144575338109834</v>
      </c>
      <c r="H14" s="20">
        <v>0.101572720439829</v>
      </c>
      <c r="I14" s="20">
        <v>0.115545137091679</v>
      </c>
      <c r="J14" s="20">
        <v>0.105685034058573</v>
      </c>
      <c r="K14" s="20">
        <v>8.6362024697519399E-2</v>
      </c>
      <c r="L14" s="20">
        <v>8.8834027276180005E-2</v>
      </c>
      <c r="M14" s="20"/>
      <c r="N14" s="20">
        <v>8.8110894561657493E-2</v>
      </c>
      <c r="O14" s="20">
        <v>0.103236395238386</v>
      </c>
      <c r="P14" s="20">
        <v>0.10049047710285</v>
      </c>
      <c r="Q14" s="20">
        <v>0.13167002348003101</v>
      </c>
      <c r="R14" s="20"/>
      <c r="S14" s="20">
        <v>0.113904046631982</v>
      </c>
      <c r="T14" s="20">
        <v>0.12732929997804501</v>
      </c>
      <c r="U14" s="20">
        <v>4.9928234553028299E-2</v>
      </c>
      <c r="V14" s="20">
        <v>8.02686515563905E-2</v>
      </c>
      <c r="W14" s="20">
        <v>0.11083974396603</v>
      </c>
      <c r="X14" s="20">
        <v>0.135832974270126</v>
      </c>
      <c r="Y14" s="20">
        <v>0.150767231302259</v>
      </c>
      <c r="Z14" s="20">
        <v>8.0875364998780994E-2</v>
      </c>
      <c r="AA14" s="20">
        <v>0.115400405354378</v>
      </c>
      <c r="AB14" s="20">
        <v>8.6028199388319807E-2</v>
      </c>
      <c r="AC14" s="20">
        <v>8.7988905562175507E-2</v>
      </c>
      <c r="AD14" s="20">
        <v>6.5533618772100302E-2</v>
      </c>
      <c r="AE14" s="20"/>
      <c r="AF14" s="20">
        <v>6.2928325445356301E-2</v>
      </c>
      <c r="AG14" s="20">
        <v>8.38943653676094E-2</v>
      </c>
      <c r="AH14" s="20">
        <v>9.4867884344038297E-2</v>
      </c>
      <c r="AI14" s="20">
        <v>0.1121103187075</v>
      </c>
      <c r="AJ14" s="20">
        <v>0.15573354056591199</v>
      </c>
      <c r="AK14" s="20"/>
      <c r="AL14" s="20">
        <v>8.4516828694567794E-2</v>
      </c>
      <c r="AM14" s="20">
        <v>6.6048624978841106E-2</v>
      </c>
      <c r="AN14" s="20">
        <v>8.2216690027337905E-2</v>
      </c>
      <c r="AO14" s="20">
        <v>9.0996844209516203E-2</v>
      </c>
      <c r="AP14" s="20">
        <v>0.148123763407987</v>
      </c>
      <c r="AQ14" s="20">
        <v>0.19018854461291901</v>
      </c>
      <c r="AR14" s="20"/>
      <c r="AS14" s="20">
        <v>9.69146966573394E-2</v>
      </c>
      <c r="AT14" s="20">
        <v>0.116841074046168</v>
      </c>
      <c r="AU14" s="20">
        <v>0.11875702220451</v>
      </c>
      <c r="AV14" s="20">
        <v>7.1266485508006294E-2</v>
      </c>
      <c r="AW14" s="20">
        <v>2.35713078473095E-2</v>
      </c>
      <c r="AX14" s="20"/>
      <c r="AY14" s="20">
        <v>0.58114030821798701</v>
      </c>
      <c r="AZ14" s="20">
        <v>0.19666134153751699</v>
      </c>
      <c r="BA14" s="20">
        <v>0.108411822760793</v>
      </c>
      <c r="BB14" s="20">
        <v>0.112140099011127</v>
      </c>
      <c r="BC14" s="20">
        <v>8.2149887784756404E-2</v>
      </c>
      <c r="BD14" s="20">
        <v>0.13739439473453599</v>
      </c>
      <c r="BE14" s="20">
        <v>7.3357095340057701E-2</v>
      </c>
      <c r="BF14" s="20">
        <v>9.3776459198301895E-2</v>
      </c>
      <c r="BG14" s="20">
        <v>0.11009198615679699</v>
      </c>
      <c r="BH14" s="20">
        <v>4.0940346522831399E-2</v>
      </c>
      <c r="BI14" s="20">
        <v>7.4052523201924597E-2</v>
      </c>
      <c r="BJ14" s="20">
        <v>0.118792330250721</v>
      </c>
      <c r="BK14" s="20">
        <v>0.100664752064376</v>
      </c>
      <c r="BL14" s="20">
        <v>9.6814292209624994E-2</v>
      </c>
      <c r="BM14" s="20">
        <v>3.8083238848883601E-2</v>
      </c>
      <c r="BN14" s="20">
        <v>9.5167333252989803E-2</v>
      </c>
      <c r="BO14" s="20"/>
      <c r="BP14" s="20">
        <v>0.10152816127283899</v>
      </c>
      <c r="BQ14" s="20">
        <v>0.11283704093654599</v>
      </c>
      <c r="BR14" s="20">
        <v>0.113895174456479</v>
      </c>
      <c r="BS14" s="20">
        <v>0.106646952980521</v>
      </c>
      <c r="BT14" s="20">
        <v>0.10714423671057199</v>
      </c>
      <c r="BU14" s="20">
        <v>5.8466722392469098E-2</v>
      </c>
      <c r="BV14" s="20"/>
      <c r="BW14" s="20">
        <v>7.6781846962930195E-2</v>
      </c>
      <c r="BX14" s="20">
        <v>9.3100458139546705E-2</v>
      </c>
      <c r="BY14" s="20">
        <v>0.123252890377018</v>
      </c>
      <c r="BZ14" s="20">
        <v>0.15694851175413399</v>
      </c>
      <c r="CA14" s="20">
        <v>0.11169422069500901</v>
      </c>
      <c r="CB14" s="20">
        <v>0.21099759921515601</v>
      </c>
      <c r="CC14" s="20"/>
      <c r="CD14" s="20">
        <v>9.6412275755427296E-2</v>
      </c>
      <c r="CE14" s="20">
        <v>6.9499151748754207E-2</v>
      </c>
      <c r="CF14" s="20">
        <v>0.17211809204339101</v>
      </c>
      <c r="CG14" s="20">
        <v>6.8614054872809194E-2</v>
      </c>
      <c r="CH14" s="20"/>
      <c r="CI14" s="20">
        <v>6.7745889975946105E-2</v>
      </c>
      <c r="CJ14" s="20">
        <v>7.2116771969622198E-2</v>
      </c>
      <c r="CK14" s="20">
        <v>0.11099020715307301</v>
      </c>
      <c r="CL14" s="20">
        <v>0.27090686808671899</v>
      </c>
      <c r="CM14" s="20"/>
      <c r="CN14" s="20">
        <v>4.7247239189349297E-2</v>
      </c>
      <c r="CO14" s="20">
        <v>0.113593544488166</v>
      </c>
      <c r="CP14" s="20"/>
      <c r="CQ14" s="20">
        <v>4.8170979689258799E-2</v>
      </c>
      <c r="CR14" s="20">
        <v>0.102989485381626</v>
      </c>
    </row>
    <row r="15" spans="2:96" x14ac:dyDescent="0.3">
      <c r="B15" s="16"/>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257</v>
      </c>
      <c r="C9" s="14">
        <v>7.5467394295525694E-2</v>
      </c>
      <c r="D9" s="14">
        <v>7.7395047629570404E-2</v>
      </c>
      <c r="E9" s="14">
        <v>7.2632934917681496E-2</v>
      </c>
      <c r="F9" s="14"/>
      <c r="G9" s="14">
        <v>0.115612689013632</v>
      </c>
      <c r="H9" s="14">
        <v>0.17995224029828</v>
      </c>
      <c r="I9" s="14">
        <v>9.0558472124462996E-2</v>
      </c>
      <c r="J9" s="14">
        <v>3.70430445728984E-2</v>
      </c>
      <c r="K9" s="14">
        <v>2.05811506637761E-2</v>
      </c>
      <c r="L9" s="14">
        <v>1.9568308532894301E-2</v>
      </c>
      <c r="M9" s="14"/>
      <c r="N9" s="14">
        <v>0.12923114540127401</v>
      </c>
      <c r="O9" s="14">
        <v>5.6426777429266398E-2</v>
      </c>
      <c r="P9" s="14">
        <v>6.2455312132534101E-2</v>
      </c>
      <c r="Q9" s="14">
        <v>4.9620989193461501E-2</v>
      </c>
      <c r="R9" s="14"/>
      <c r="S9" s="14">
        <v>0.14156310201310501</v>
      </c>
      <c r="T9" s="14">
        <v>6.9067573694051601E-2</v>
      </c>
      <c r="U9" s="14">
        <v>7.8554379616055603E-2</v>
      </c>
      <c r="V9" s="14">
        <v>3.7756012628997297E-2</v>
      </c>
      <c r="W9" s="14">
        <v>9.2774909798774396E-2</v>
      </c>
      <c r="X9" s="14">
        <v>5.5994875460839401E-2</v>
      </c>
      <c r="Y9" s="14">
        <v>3.2694775908131801E-2</v>
      </c>
      <c r="Z9" s="14">
        <v>7.1885566006176502E-2</v>
      </c>
      <c r="AA9" s="14">
        <v>8.7836661874394595E-2</v>
      </c>
      <c r="AB9" s="14">
        <v>6.3364589582894301E-2</v>
      </c>
      <c r="AC9" s="14">
        <v>6.3984509072677498E-2</v>
      </c>
      <c r="AD9" s="14">
        <v>4.5787987738961602E-2</v>
      </c>
      <c r="AE9" s="14"/>
      <c r="AF9" s="14">
        <v>6.83122289972488E-2</v>
      </c>
      <c r="AG9" s="14">
        <v>0.119940799087479</v>
      </c>
      <c r="AH9" s="14">
        <v>3.8454313566446199E-2</v>
      </c>
      <c r="AI9" s="14">
        <v>4.6957316092722801E-2</v>
      </c>
      <c r="AJ9" s="14">
        <v>5.88870006551898E-2</v>
      </c>
      <c r="AK9" s="14"/>
      <c r="AL9" s="14">
        <v>0.14371813650231399</v>
      </c>
      <c r="AM9" s="14">
        <v>9.3235840738412595E-2</v>
      </c>
      <c r="AN9" s="14">
        <v>4.9099808083118902E-2</v>
      </c>
      <c r="AO9" s="14">
        <v>5.0747226570310902E-2</v>
      </c>
      <c r="AP9" s="14">
        <v>4.3891485499531702E-2</v>
      </c>
      <c r="AQ9" s="14">
        <v>2.8207765255527699E-2</v>
      </c>
      <c r="AR9" s="14"/>
      <c r="AS9" s="14">
        <v>3.4338690275316303E-2</v>
      </c>
      <c r="AT9" s="14">
        <v>4.77423369894662E-2</v>
      </c>
      <c r="AU9" s="14">
        <v>8.7081529873888397E-2</v>
      </c>
      <c r="AV9" s="14">
        <v>0.17929723510439</v>
      </c>
      <c r="AW9" s="14">
        <v>0.34608064764886398</v>
      </c>
      <c r="AX9" s="14"/>
      <c r="AY9" s="14">
        <v>7.1624425698970803E-2</v>
      </c>
      <c r="AZ9" s="14">
        <v>3.7570291405003599E-2</v>
      </c>
      <c r="BA9" s="14">
        <v>4.5588192082182899E-2</v>
      </c>
      <c r="BB9" s="14">
        <v>5.5251833861041599E-2</v>
      </c>
      <c r="BC9" s="14">
        <v>7.5627247567184502E-2</v>
      </c>
      <c r="BD9" s="14">
        <v>5.4178237075601599E-2</v>
      </c>
      <c r="BE9" s="14">
        <v>7.3570490998239896E-2</v>
      </c>
      <c r="BF9" s="14">
        <v>9.5445869046125398E-2</v>
      </c>
      <c r="BG9" s="14">
        <v>3.5031751299242103E-2</v>
      </c>
      <c r="BH9" s="14">
        <v>4.4486509079121099E-2</v>
      </c>
      <c r="BI9" s="14">
        <v>8.2126330142904602E-2</v>
      </c>
      <c r="BJ9" s="14">
        <v>7.1243089237741697E-2</v>
      </c>
      <c r="BK9" s="14">
        <v>8.8037593152347798E-2</v>
      </c>
      <c r="BL9" s="14">
        <v>0.1138575765537</v>
      </c>
      <c r="BM9" s="14">
        <v>9.1998842311299997E-2</v>
      </c>
      <c r="BN9" s="14">
        <v>0.24777747407432499</v>
      </c>
      <c r="BO9" s="14"/>
      <c r="BP9" s="14">
        <v>0.157514265435518</v>
      </c>
      <c r="BQ9" s="14">
        <v>5.9801189547337999E-2</v>
      </c>
      <c r="BR9" s="14">
        <v>4.6719786419639898E-2</v>
      </c>
      <c r="BS9" s="14">
        <v>4.9993731227387699E-2</v>
      </c>
      <c r="BT9" s="14">
        <v>2.58643398793315E-2</v>
      </c>
      <c r="BU9" s="14">
        <v>2.9345047248462298E-2</v>
      </c>
      <c r="BV9" s="14"/>
      <c r="BW9" s="14">
        <v>6.8729878083081494E-2</v>
      </c>
      <c r="BX9" s="14">
        <v>6.4502258484822106E-2</v>
      </c>
      <c r="BY9" s="14">
        <v>6.5760320309814504E-2</v>
      </c>
      <c r="BZ9" s="14">
        <v>7.2215690649696795E-2</v>
      </c>
      <c r="CA9" s="14">
        <v>0.112755793041904</v>
      </c>
      <c r="CB9" s="14">
        <v>5.3233804286927103E-2</v>
      </c>
      <c r="CC9" s="14"/>
      <c r="CD9" s="14">
        <v>0.116099889720001</v>
      </c>
      <c r="CE9" s="14">
        <v>9.9182390118516997E-2</v>
      </c>
      <c r="CF9" s="14">
        <v>5.4573140775458003E-2</v>
      </c>
      <c r="CG9" s="14">
        <v>7.0267989323507599E-2</v>
      </c>
      <c r="CH9" s="14"/>
      <c r="CI9" s="14">
        <v>7.8425273590570999E-2</v>
      </c>
      <c r="CJ9" s="14">
        <v>0.10171930763166501</v>
      </c>
      <c r="CK9" s="14">
        <v>7.0069385837962503E-2</v>
      </c>
      <c r="CL9" s="14">
        <v>3.1161233541790598E-2</v>
      </c>
      <c r="CM9" s="14"/>
      <c r="CN9" s="14">
        <v>0.14507241015721301</v>
      </c>
      <c r="CO9" s="14">
        <v>6.53324790323324E-2</v>
      </c>
      <c r="CP9" s="14"/>
      <c r="CQ9" s="14">
        <v>0.145977253622561</v>
      </c>
      <c r="CR9" s="14">
        <v>6.6700433224008898E-2</v>
      </c>
    </row>
    <row r="10" spans="2:96" x14ac:dyDescent="0.3">
      <c r="B10" s="15" t="s">
        <v>258</v>
      </c>
      <c r="C10" s="14">
        <v>0.197858449611615</v>
      </c>
      <c r="D10" s="14">
        <v>0.21060569769914</v>
      </c>
      <c r="E10" s="14">
        <v>0.1859755835495</v>
      </c>
      <c r="F10" s="14"/>
      <c r="G10" s="14">
        <v>0.30583810058039501</v>
      </c>
      <c r="H10" s="14">
        <v>0.29812539160469897</v>
      </c>
      <c r="I10" s="14">
        <v>0.203076515846279</v>
      </c>
      <c r="J10" s="14">
        <v>0.155015232978919</v>
      </c>
      <c r="K10" s="14">
        <v>0.14356306252649001</v>
      </c>
      <c r="L10" s="14">
        <v>0.11175752649818101</v>
      </c>
      <c r="M10" s="14"/>
      <c r="N10" s="14">
        <v>0.220437637043638</v>
      </c>
      <c r="O10" s="14">
        <v>0.20809324034561399</v>
      </c>
      <c r="P10" s="14">
        <v>0.16510743050322399</v>
      </c>
      <c r="Q10" s="14">
        <v>0.19403909453458901</v>
      </c>
      <c r="R10" s="14"/>
      <c r="S10" s="14">
        <v>0.27664007762682602</v>
      </c>
      <c r="T10" s="14">
        <v>0.19631908976801399</v>
      </c>
      <c r="U10" s="14">
        <v>0.184447448275183</v>
      </c>
      <c r="V10" s="14">
        <v>0.20382831466809201</v>
      </c>
      <c r="W10" s="14">
        <v>0.19288861041001501</v>
      </c>
      <c r="X10" s="14">
        <v>0.12799465126833601</v>
      </c>
      <c r="Y10" s="14">
        <v>0.23536106163527701</v>
      </c>
      <c r="Z10" s="14">
        <v>0.21087280704609901</v>
      </c>
      <c r="AA10" s="14">
        <v>0.19550882357725199</v>
      </c>
      <c r="AB10" s="14">
        <v>0.148698147303124</v>
      </c>
      <c r="AC10" s="14">
        <v>0.12022190921206</v>
      </c>
      <c r="AD10" s="14">
        <v>0.24401336283552</v>
      </c>
      <c r="AE10" s="14"/>
      <c r="AF10" s="14">
        <v>0.180991554070487</v>
      </c>
      <c r="AG10" s="14">
        <v>0.26182783141345001</v>
      </c>
      <c r="AH10" s="14">
        <v>0.16978185397816001</v>
      </c>
      <c r="AI10" s="14">
        <v>0.12845890425190401</v>
      </c>
      <c r="AJ10" s="14">
        <v>0.112028735061849</v>
      </c>
      <c r="AK10" s="14"/>
      <c r="AL10" s="14">
        <v>0.29475285327974099</v>
      </c>
      <c r="AM10" s="14">
        <v>0.20754912491222499</v>
      </c>
      <c r="AN10" s="14">
        <v>0.17359631005433099</v>
      </c>
      <c r="AO10" s="14">
        <v>0.14629247584782501</v>
      </c>
      <c r="AP10" s="14">
        <v>0.136637869536687</v>
      </c>
      <c r="AQ10" s="14">
        <v>0.16346775729454199</v>
      </c>
      <c r="AR10" s="14"/>
      <c r="AS10" s="14">
        <v>0.16805191073133299</v>
      </c>
      <c r="AT10" s="14">
        <v>0.21658003793265199</v>
      </c>
      <c r="AU10" s="14">
        <v>0.192943655549564</v>
      </c>
      <c r="AV10" s="14">
        <v>0.26863132608791501</v>
      </c>
      <c r="AW10" s="14">
        <v>0.25788076560074102</v>
      </c>
      <c r="AX10" s="14"/>
      <c r="AY10" s="14">
        <v>0</v>
      </c>
      <c r="AZ10" s="14">
        <v>0.18573804563589</v>
      </c>
      <c r="BA10" s="14">
        <v>0.23541738748475199</v>
      </c>
      <c r="BB10" s="14">
        <v>0.105236227063163</v>
      </c>
      <c r="BC10" s="14">
        <v>0.19910282076986299</v>
      </c>
      <c r="BD10" s="14">
        <v>0.19686566773606801</v>
      </c>
      <c r="BE10" s="14">
        <v>0.20929380403547801</v>
      </c>
      <c r="BF10" s="14">
        <v>0.18773794591784501</v>
      </c>
      <c r="BG10" s="14">
        <v>0.199224146407606</v>
      </c>
      <c r="BH10" s="14">
        <v>0.23448372703026801</v>
      </c>
      <c r="BI10" s="14">
        <v>0.25066681350027098</v>
      </c>
      <c r="BJ10" s="14">
        <v>0.205601059102163</v>
      </c>
      <c r="BK10" s="14">
        <v>0.15225719225504</v>
      </c>
      <c r="BL10" s="14">
        <v>0.20649184965853501</v>
      </c>
      <c r="BM10" s="14">
        <v>0.18821440789058999</v>
      </c>
      <c r="BN10" s="14">
        <v>0.22013214845895099</v>
      </c>
      <c r="BO10" s="14"/>
      <c r="BP10" s="14">
        <v>0.26807301123885902</v>
      </c>
      <c r="BQ10" s="14">
        <v>0.179974016430406</v>
      </c>
      <c r="BR10" s="14">
        <v>0.21823294372244101</v>
      </c>
      <c r="BS10" s="14">
        <v>0.16470122811771601</v>
      </c>
      <c r="BT10" s="14">
        <v>0.103949491596104</v>
      </c>
      <c r="BU10" s="14">
        <v>0.22798199320222001</v>
      </c>
      <c r="BV10" s="14"/>
      <c r="BW10" s="14">
        <v>0.14092377951406301</v>
      </c>
      <c r="BX10" s="14">
        <v>0.225496206433144</v>
      </c>
      <c r="BY10" s="14">
        <v>0.19908541021510201</v>
      </c>
      <c r="BZ10" s="14">
        <v>0.19927909020120599</v>
      </c>
      <c r="CA10" s="14">
        <v>0.27289789553436999</v>
      </c>
      <c r="CB10" s="14">
        <v>0.256157595654328</v>
      </c>
      <c r="CC10" s="14"/>
      <c r="CD10" s="14">
        <v>0.31885548213047499</v>
      </c>
      <c r="CE10" s="14">
        <v>0.225873432355812</v>
      </c>
      <c r="CF10" s="14">
        <v>0.13667931515969101</v>
      </c>
      <c r="CG10" s="14">
        <v>0.17536735292484501</v>
      </c>
      <c r="CH10" s="14"/>
      <c r="CI10" s="14">
        <v>0.24085329587029899</v>
      </c>
      <c r="CJ10" s="14">
        <v>0.22789197175436099</v>
      </c>
      <c r="CK10" s="14">
        <v>0.18096239346141299</v>
      </c>
      <c r="CL10" s="14">
        <v>0.132157824799539</v>
      </c>
      <c r="CM10" s="14"/>
      <c r="CN10" s="14">
        <v>0.32811610148686299</v>
      </c>
      <c r="CO10" s="14">
        <v>0.17934745465604299</v>
      </c>
      <c r="CP10" s="14"/>
      <c r="CQ10" s="14">
        <v>0.24118569715975999</v>
      </c>
      <c r="CR10" s="14">
        <v>0.19496588424582501</v>
      </c>
    </row>
    <row r="11" spans="2:96" x14ac:dyDescent="0.3">
      <c r="B11" s="15" t="s">
        <v>259</v>
      </c>
      <c r="C11" s="14">
        <v>0.41188935021760498</v>
      </c>
      <c r="D11" s="14">
        <v>0.44940362233561398</v>
      </c>
      <c r="E11" s="14">
        <v>0.375527211126228</v>
      </c>
      <c r="F11" s="14"/>
      <c r="G11" s="14">
        <v>0.28724709622139499</v>
      </c>
      <c r="H11" s="14">
        <v>0.30026423571602201</v>
      </c>
      <c r="I11" s="14">
        <v>0.44251771410653501</v>
      </c>
      <c r="J11" s="14">
        <v>0.42685103543154301</v>
      </c>
      <c r="K11" s="14">
        <v>0.47334342698409798</v>
      </c>
      <c r="L11" s="14">
        <v>0.50691091757344098</v>
      </c>
      <c r="M11" s="14"/>
      <c r="N11" s="14">
        <v>0.38919170411730197</v>
      </c>
      <c r="O11" s="14">
        <v>0.42826328098308197</v>
      </c>
      <c r="P11" s="14">
        <v>0.44579059906686802</v>
      </c>
      <c r="Q11" s="14">
        <v>0.38849036391604502</v>
      </c>
      <c r="R11" s="14"/>
      <c r="S11" s="14">
        <v>0.31001264824130298</v>
      </c>
      <c r="T11" s="14">
        <v>0.436205007832422</v>
      </c>
      <c r="U11" s="14">
        <v>0.47243270717213798</v>
      </c>
      <c r="V11" s="14">
        <v>0.41657012614639499</v>
      </c>
      <c r="W11" s="14">
        <v>0.446737412978152</v>
      </c>
      <c r="X11" s="14">
        <v>0.43912245654278298</v>
      </c>
      <c r="Y11" s="14">
        <v>0.440869395838621</v>
      </c>
      <c r="Z11" s="14">
        <v>0.30978647434497902</v>
      </c>
      <c r="AA11" s="14">
        <v>0.33662815455748402</v>
      </c>
      <c r="AB11" s="14">
        <v>0.42718411601891099</v>
      </c>
      <c r="AC11" s="14">
        <v>0.57044709967127005</v>
      </c>
      <c r="AD11" s="14">
        <v>0.46719776688246401</v>
      </c>
      <c r="AE11" s="14"/>
      <c r="AF11" s="14">
        <v>0.49316188357881502</v>
      </c>
      <c r="AG11" s="14">
        <v>0.37094801927242299</v>
      </c>
      <c r="AH11" s="14">
        <v>0.46511318927621498</v>
      </c>
      <c r="AI11" s="14">
        <v>0.41764918646697802</v>
      </c>
      <c r="AJ11" s="14">
        <v>0.43386062292666799</v>
      </c>
      <c r="AK11" s="14"/>
      <c r="AL11" s="14">
        <v>0.32838604380432201</v>
      </c>
      <c r="AM11" s="14">
        <v>0.43203799671654802</v>
      </c>
      <c r="AN11" s="14">
        <v>0.47085176110584798</v>
      </c>
      <c r="AO11" s="14">
        <v>0.446036247129319</v>
      </c>
      <c r="AP11" s="14">
        <v>0.414654698499486</v>
      </c>
      <c r="AQ11" s="14">
        <v>0.44501934396602</v>
      </c>
      <c r="AR11" s="14"/>
      <c r="AS11" s="14">
        <v>0.46297490904712701</v>
      </c>
      <c r="AT11" s="14">
        <v>0.40674075324720399</v>
      </c>
      <c r="AU11" s="14">
        <v>0.39359230620221503</v>
      </c>
      <c r="AV11" s="14">
        <v>0.29910455417013998</v>
      </c>
      <c r="AW11" s="14">
        <v>0.32480143539727002</v>
      </c>
      <c r="AX11" s="14"/>
      <c r="AY11" s="14">
        <v>0.13853752778304901</v>
      </c>
      <c r="AZ11" s="14">
        <v>0.34806775002263102</v>
      </c>
      <c r="BA11" s="14">
        <v>0.40543509946272499</v>
      </c>
      <c r="BB11" s="14">
        <v>0.48884733879675901</v>
      </c>
      <c r="BC11" s="14">
        <v>0.414876337653592</v>
      </c>
      <c r="BD11" s="14">
        <v>0.41400775826650199</v>
      </c>
      <c r="BE11" s="14">
        <v>0.353723525778328</v>
      </c>
      <c r="BF11" s="14">
        <v>0.490612630603175</v>
      </c>
      <c r="BG11" s="14">
        <v>0.45201841621380201</v>
      </c>
      <c r="BH11" s="14">
        <v>0.44013133948650501</v>
      </c>
      <c r="BI11" s="14">
        <v>0.39829360574760803</v>
      </c>
      <c r="BJ11" s="14">
        <v>0.43778036361264</v>
      </c>
      <c r="BK11" s="14">
        <v>0.418391032546859</v>
      </c>
      <c r="BL11" s="14">
        <v>0.48300237953536101</v>
      </c>
      <c r="BM11" s="14">
        <v>0.43068702392976599</v>
      </c>
      <c r="BN11" s="14">
        <v>0.31959309989022899</v>
      </c>
      <c r="BO11" s="14"/>
      <c r="BP11" s="14">
        <v>0.325202080846615</v>
      </c>
      <c r="BQ11" s="14">
        <v>0.45140487168759402</v>
      </c>
      <c r="BR11" s="14">
        <v>0.36137730967891502</v>
      </c>
      <c r="BS11" s="14">
        <v>0.44651037407716399</v>
      </c>
      <c r="BT11" s="14">
        <v>0.50725552670893204</v>
      </c>
      <c r="BU11" s="14">
        <v>0.42633471286706798</v>
      </c>
      <c r="BV11" s="14"/>
      <c r="BW11" s="14">
        <v>0.45320759559285001</v>
      </c>
      <c r="BX11" s="14">
        <v>0.43371048011803298</v>
      </c>
      <c r="BY11" s="14">
        <v>0.35004931153895902</v>
      </c>
      <c r="BZ11" s="14">
        <v>0.40242378869765899</v>
      </c>
      <c r="CA11" s="14">
        <v>0.33448584156572703</v>
      </c>
      <c r="CB11" s="14">
        <v>0.42373580860396998</v>
      </c>
      <c r="CC11" s="14"/>
      <c r="CD11" s="14">
        <v>0.315698522609554</v>
      </c>
      <c r="CE11" s="14">
        <v>0.41417456193466101</v>
      </c>
      <c r="CF11" s="14">
        <v>0.44280316823015797</v>
      </c>
      <c r="CG11" s="14">
        <v>0.442047567784627</v>
      </c>
      <c r="CH11" s="14"/>
      <c r="CI11" s="14">
        <v>0.36808072973297701</v>
      </c>
      <c r="CJ11" s="14">
        <v>0.37025837770228698</v>
      </c>
      <c r="CK11" s="14">
        <v>0.45340186475531802</v>
      </c>
      <c r="CL11" s="14">
        <v>0.30350519597099801</v>
      </c>
      <c r="CM11" s="14"/>
      <c r="CN11" s="14">
        <v>0.29779380935174199</v>
      </c>
      <c r="CO11" s="14">
        <v>0.43202070034083401</v>
      </c>
      <c r="CP11" s="14"/>
      <c r="CQ11" s="14">
        <v>0.32648988915926103</v>
      </c>
      <c r="CR11" s="14">
        <v>0.42926449736294803</v>
      </c>
    </row>
    <row r="12" spans="2:96" x14ac:dyDescent="0.3">
      <c r="B12" s="15" t="s">
        <v>260</v>
      </c>
      <c r="C12" s="14">
        <v>0.110373263645176</v>
      </c>
      <c r="D12" s="14">
        <v>0.10736040760863499</v>
      </c>
      <c r="E12" s="14">
        <v>0.112743424157176</v>
      </c>
      <c r="F12" s="14"/>
      <c r="G12" s="14">
        <v>0.13473527863160001</v>
      </c>
      <c r="H12" s="14">
        <v>9.4679530434367803E-2</v>
      </c>
      <c r="I12" s="14">
        <v>7.0199088730213605E-2</v>
      </c>
      <c r="J12" s="14">
        <v>0.12922715483179101</v>
      </c>
      <c r="K12" s="14">
        <v>0.10302577119209499</v>
      </c>
      <c r="L12" s="14">
        <v>0.12937026666506499</v>
      </c>
      <c r="M12" s="14"/>
      <c r="N12" s="14">
        <v>0.104736561620868</v>
      </c>
      <c r="O12" s="14">
        <v>9.9418935190567506E-2</v>
      </c>
      <c r="P12" s="14">
        <v>0.12731172988116701</v>
      </c>
      <c r="Q12" s="14">
        <v>0.112289810373205</v>
      </c>
      <c r="R12" s="14"/>
      <c r="S12" s="14">
        <v>8.5916190817994495E-2</v>
      </c>
      <c r="T12" s="14">
        <v>7.7461570738963398E-2</v>
      </c>
      <c r="U12" s="14">
        <v>0.12629210314570499</v>
      </c>
      <c r="V12" s="14">
        <v>0.112621357715458</v>
      </c>
      <c r="W12" s="14">
        <v>0.13670286619743599</v>
      </c>
      <c r="X12" s="14">
        <v>0.121005528768308</v>
      </c>
      <c r="Y12" s="14">
        <v>9.0018913842915799E-2</v>
      </c>
      <c r="Z12" s="14">
        <v>0.13910855450554099</v>
      </c>
      <c r="AA12" s="14">
        <v>0.120523915403943</v>
      </c>
      <c r="AB12" s="14">
        <v>0.14547489555794901</v>
      </c>
      <c r="AC12" s="14">
        <v>8.7693290868867499E-2</v>
      </c>
      <c r="AD12" s="14">
        <v>0.136321799863559</v>
      </c>
      <c r="AE12" s="14"/>
      <c r="AF12" s="14">
        <v>9.5877129803833394E-2</v>
      </c>
      <c r="AG12" s="14">
        <v>9.43432926011121E-2</v>
      </c>
      <c r="AH12" s="14">
        <v>0.121885984176724</v>
      </c>
      <c r="AI12" s="14">
        <v>0.17596712072878601</v>
      </c>
      <c r="AJ12" s="14">
        <v>0.118332503998896</v>
      </c>
      <c r="AK12" s="14"/>
      <c r="AL12" s="14">
        <v>7.1929035542963093E-2</v>
      </c>
      <c r="AM12" s="14">
        <v>0.101693980563514</v>
      </c>
      <c r="AN12" s="14">
        <v>0.12744990617514601</v>
      </c>
      <c r="AO12" s="14">
        <v>0.14900418682095401</v>
      </c>
      <c r="AP12" s="14">
        <v>0.152771280367579</v>
      </c>
      <c r="AQ12" s="14">
        <v>6.3341956439685806E-2</v>
      </c>
      <c r="AR12" s="14"/>
      <c r="AS12" s="14">
        <v>0.11558549993777401</v>
      </c>
      <c r="AT12" s="14">
        <v>0.111282393218124</v>
      </c>
      <c r="AU12" s="14">
        <v>0.108173212821422</v>
      </c>
      <c r="AV12" s="14">
        <v>0.13353530549043</v>
      </c>
      <c r="AW12" s="14">
        <v>4.7240535540833697E-2</v>
      </c>
      <c r="AX12" s="14"/>
      <c r="AY12" s="14">
        <v>0.14717624536122101</v>
      </c>
      <c r="AZ12" s="14">
        <v>0.13028853555061801</v>
      </c>
      <c r="BA12" s="14">
        <v>9.9762712436792703E-2</v>
      </c>
      <c r="BB12" s="14">
        <v>0.11493728003017099</v>
      </c>
      <c r="BC12" s="14">
        <v>0.115040429695189</v>
      </c>
      <c r="BD12" s="14">
        <v>0.107214526168386</v>
      </c>
      <c r="BE12" s="14">
        <v>0.140213497665993</v>
      </c>
      <c r="BF12" s="14">
        <v>8.2366639208736603E-2</v>
      </c>
      <c r="BG12" s="14">
        <v>0.12463129811903401</v>
      </c>
      <c r="BH12" s="14">
        <v>0.14206888623378899</v>
      </c>
      <c r="BI12" s="14">
        <v>0.11037954269049299</v>
      </c>
      <c r="BJ12" s="14">
        <v>8.1177093161528296E-2</v>
      </c>
      <c r="BK12" s="14">
        <v>9.68861288787526E-2</v>
      </c>
      <c r="BL12" s="14">
        <v>7.8694415680564705E-2</v>
      </c>
      <c r="BM12" s="14">
        <v>9.5489357550960496E-2</v>
      </c>
      <c r="BN12" s="14">
        <v>6.2686984497809004E-2</v>
      </c>
      <c r="BO12" s="14"/>
      <c r="BP12" s="14">
        <v>9.9197701914516295E-2</v>
      </c>
      <c r="BQ12" s="14">
        <v>8.7061336699837705E-2</v>
      </c>
      <c r="BR12" s="14">
        <v>0.128836257810204</v>
      </c>
      <c r="BS12" s="14">
        <v>0.123818990006668</v>
      </c>
      <c r="BT12" s="14">
        <v>0.130489238129225</v>
      </c>
      <c r="BU12" s="14">
        <v>0.15556656505581201</v>
      </c>
      <c r="BV12" s="14"/>
      <c r="BW12" s="14">
        <v>0.126624814851137</v>
      </c>
      <c r="BX12" s="14">
        <v>0.101557785942284</v>
      </c>
      <c r="BY12" s="14">
        <v>0.14405160051134999</v>
      </c>
      <c r="BZ12" s="14">
        <v>8.7165817414730104E-2</v>
      </c>
      <c r="CA12" s="14">
        <v>9.9668181394059696E-2</v>
      </c>
      <c r="CB12" s="14">
        <v>3.3997431264944498E-2</v>
      </c>
      <c r="CC12" s="14"/>
      <c r="CD12" s="14">
        <v>8.9890205762435296E-2</v>
      </c>
      <c r="CE12" s="14">
        <v>0.111117449841342</v>
      </c>
      <c r="CF12" s="14">
        <v>9.9576139839254105E-2</v>
      </c>
      <c r="CG12" s="14">
        <v>0.129342281348023</v>
      </c>
      <c r="CH12" s="14"/>
      <c r="CI12" s="14">
        <v>0.119164549645755</v>
      </c>
      <c r="CJ12" s="14">
        <v>0.10907786263887299</v>
      </c>
      <c r="CK12" s="14">
        <v>0.108547876417741</v>
      </c>
      <c r="CL12" s="14">
        <v>0.106343155523797</v>
      </c>
      <c r="CM12" s="14"/>
      <c r="CN12" s="14">
        <v>0.123905887711781</v>
      </c>
      <c r="CO12" s="14">
        <v>0.109367789245222</v>
      </c>
      <c r="CP12" s="14"/>
      <c r="CQ12" s="14">
        <v>0.137645313558548</v>
      </c>
      <c r="CR12" s="14">
        <v>0.10673614103738099</v>
      </c>
    </row>
    <row r="13" spans="2:96" x14ac:dyDescent="0.3">
      <c r="B13" s="15" t="s">
        <v>261</v>
      </c>
      <c r="C13" s="14">
        <v>5.2072881939236197E-2</v>
      </c>
      <c r="D13" s="14">
        <v>5.4295424263428899E-2</v>
      </c>
      <c r="E13" s="14">
        <v>5.0053129374923698E-2</v>
      </c>
      <c r="F13" s="14"/>
      <c r="G13" s="14">
        <v>2.37791414486434E-2</v>
      </c>
      <c r="H13" s="14">
        <v>2.3663737794102399E-2</v>
      </c>
      <c r="I13" s="14">
        <v>5.55828907974193E-2</v>
      </c>
      <c r="J13" s="14">
        <v>6.7101119168776702E-2</v>
      </c>
      <c r="K13" s="14">
        <v>9.1587196210673502E-2</v>
      </c>
      <c r="L13" s="14">
        <v>5.2337992772207902E-2</v>
      </c>
      <c r="M13" s="14"/>
      <c r="N13" s="14">
        <v>3.7676497629000202E-2</v>
      </c>
      <c r="O13" s="14">
        <v>5.8331502292230601E-2</v>
      </c>
      <c r="P13" s="14">
        <v>5.9158704061590198E-2</v>
      </c>
      <c r="Q13" s="14">
        <v>5.5489799157572697E-2</v>
      </c>
      <c r="R13" s="14"/>
      <c r="S13" s="14">
        <v>4.33713123153147E-2</v>
      </c>
      <c r="T13" s="14">
        <v>3.9097081612127903E-2</v>
      </c>
      <c r="U13" s="14">
        <v>2.2383251678004201E-2</v>
      </c>
      <c r="V13" s="14">
        <v>8.8785137287882801E-2</v>
      </c>
      <c r="W13" s="14">
        <v>2.6418652319974201E-2</v>
      </c>
      <c r="X13" s="14">
        <v>5.8221012207978803E-2</v>
      </c>
      <c r="Y13" s="14">
        <v>3.9386156876504597E-2</v>
      </c>
      <c r="Z13" s="14">
        <v>7.9140878991153699E-2</v>
      </c>
      <c r="AA13" s="14">
        <v>7.5571284906189001E-2</v>
      </c>
      <c r="AB13" s="14">
        <v>7.0455592518364099E-2</v>
      </c>
      <c r="AC13" s="14">
        <v>4.9805655004796702E-2</v>
      </c>
      <c r="AD13" s="14">
        <v>1.98833022719535E-2</v>
      </c>
      <c r="AE13" s="14"/>
      <c r="AF13" s="14">
        <v>4.4684892636684799E-2</v>
      </c>
      <c r="AG13" s="14">
        <v>3.07076750773724E-2</v>
      </c>
      <c r="AH13" s="14">
        <v>5.34898337853714E-2</v>
      </c>
      <c r="AI13" s="14">
        <v>0.10732224519198499</v>
      </c>
      <c r="AJ13" s="14">
        <v>7.2560086910117699E-2</v>
      </c>
      <c r="AK13" s="14"/>
      <c r="AL13" s="14">
        <v>2.71084367645026E-2</v>
      </c>
      <c r="AM13" s="14">
        <v>3.9048723585287201E-2</v>
      </c>
      <c r="AN13" s="14">
        <v>2.88345832278534E-2</v>
      </c>
      <c r="AO13" s="14">
        <v>9.2957933319987002E-2</v>
      </c>
      <c r="AP13" s="14">
        <v>6.11309236005326E-2</v>
      </c>
      <c r="AQ13" s="14">
        <v>4.6698405331118999E-2</v>
      </c>
      <c r="AR13" s="14"/>
      <c r="AS13" s="14">
        <v>6.8545992348633997E-2</v>
      </c>
      <c r="AT13" s="14">
        <v>4.1290607241818697E-2</v>
      </c>
      <c r="AU13" s="14">
        <v>4.13841337867875E-2</v>
      </c>
      <c r="AV13" s="14">
        <v>4.2835330924425298E-2</v>
      </c>
      <c r="AW13" s="14">
        <v>0</v>
      </c>
      <c r="AX13" s="14"/>
      <c r="AY13" s="14">
        <v>0</v>
      </c>
      <c r="AZ13" s="14">
        <v>9.0748272618847006E-2</v>
      </c>
      <c r="BA13" s="14">
        <v>5.0462966810979303E-2</v>
      </c>
      <c r="BB13" s="14">
        <v>7.5255667229210496E-2</v>
      </c>
      <c r="BC13" s="14">
        <v>3.7870244018368797E-2</v>
      </c>
      <c r="BD13" s="14">
        <v>6.07802989215422E-2</v>
      </c>
      <c r="BE13" s="14">
        <v>6.7574109756043096E-2</v>
      </c>
      <c r="BF13" s="14">
        <v>2.55015663897224E-2</v>
      </c>
      <c r="BG13" s="14">
        <v>7.4612963585467901E-2</v>
      </c>
      <c r="BH13" s="14">
        <v>3.3852820506011697E-2</v>
      </c>
      <c r="BI13" s="14">
        <v>6.8429986680578994E-2</v>
      </c>
      <c r="BJ13" s="14">
        <v>5.1665854090968598E-2</v>
      </c>
      <c r="BK13" s="14">
        <v>4.9479776703739098E-2</v>
      </c>
      <c r="BL13" s="14">
        <v>2.0731980860188799E-2</v>
      </c>
      <c r="BM13" s="14">
        <v>4.2700644747151302E-2</v>
      </c>
      <c r="BN13" s="14">
        <v>3.6595684587167603E-2</v>
      </c>
      <c r="BO13" s="14"/>
      <c r="BP13" s="14">
        <v>3.9643909165067902E-2</v>
      </c>
      <c r="BQ13" s="14">
        <v>4.16366069117532E-2</v>
      </c>
      <c r="BR13" s="14">
        <v>6.8834154500663006E-2</v>
      </c>
      <c r="BS13" s="14">
        <v>6.1782270847154402E-2</v>
      </c>
      <c r="BT13" s="14">
        <v>6.9845522494550796E-2</v>
      </c>
      <c r="BU13" s="14">
        <v>5.1735697066151803E-2</v>
      </c>
      <c r="BV13" s="14"/>
      <c r="BW13" s="14">
        <v>6.4169168419877701E-2</v>
      </c>
      <c r="BX13" s="14">
        <v>5.1035225333480601E-2</v>
      </c>
      <c r="BY13" s="14">
        <v>5.9577100597153501E-2</v>
      </c>
      <c r="BZ13" s="14">
        <v>5.2162500159597697E-2</v>
      </c>
      <c r="CA13" s="14">
        <v>3.4233423822590502E-2</v>
      </c>
      <c r="CB13" s="14">
        <v>2.3245596778120999E-2</v>
      </c>
      <c r="CC13" s="14"/>
      <c r="CD13" s="14">
        <v>4.0064721221078702E-2</v>
      </c>
      <c r="CE13" s="14">
        <v>5.1544326767627102E-2</v>
      </c>
      <c r="CF13" s="14">
        <v>4.1557411458825001E-2</v>
      </c>
      <c r="CG13" s="14">
        <v>7.0280435514261497E-2</v>
      </c>
      <c r="CH13" s="14"/>
      <c r="CI13" s="14">
        <v>5.9353889298704901E-2</v>
      </c>
      <c r="CJ13" s="14">
        <v>5.6841799836958799E-2</v>
      </c>
      <c r="CK13" s="14">
        <v>4.6184640514796003E-2</v>
      </c>
      <c r="CL13" s="14">
        <v>6.8133830628491404E-2</v>
      </c>
      <c r="CM13" s="14"/>
      <c r="CN13" s="14">
        <v>3.7705486951400899E-2</v>
      </c>
      <c r="CO13" s="14">
        <v>5.2733976761084198E-2</v>
      </c>
      <c r="CP13" s="14"/>
      <c r="CQ13" s="14">
        <v>5.9878502657958001E-2</v>
      </c>
      <c r="CR13" s="14">
        <v>5.0801462648248703E-2</v>
      </c>
    </row>
    <row r="14" spans="2:96" x14ac:dyDescent="0.3">
      <c r="B14" s="15" t="s">
        <v>92</v>
      </c>
      <c r="C14" s="20">
        <v>0.152338660290841</v>
      </c>
      <c r="D14" s="20">
        <v>0.10093980046361101</v>
      </c>
      <c r="E14" s="20">
        <v>0.20306771687449099</v>
      </c>
      <c r="F14" s="20"/>
      <c r="G14" s="20">
        <v>0.132787694104335</v>
      </c>
      <c r="H14" s="20">
        <v>0.103314864152529</v>
      </c>
      <c r="I14" s="20">
        <v>0.13806531839509001</v>
      </c>
      <c r="J14" s="20">
        <v>0.18476241301607099</v>
      </c>
      <c r="K14" s="20">
        <v>0.167899392422868</v>
      </c>
      <c r="L14" s="20">
        <v>0.18005498795821101</v>
      </c>
      <c r="M14" s="20"/>
      <c r="N14" s="20">
        <v>0.118726454187918</v>
      </c>
      <c r="O14" s="20">
        <v>0.14946626375923899</v>
      </c>
      <c r="P14" s="20">
        <v>0.14017622435461599</v>
      </c>
      <c r="Q14" s="20">
        <v>0.200069942825126</v>
      </c>
      <c r="R14" s="20"/>
      <c r="S14" s="20">
        <v>0.14249666898545699</v>
      </c>
      <c r="T14" s="20">
        <v>0.18184967635442101</v>
      </c>
      <c r="U14" s="20">
        <v>0.115890110112914</v>
      </c>
      <c r="V14" s="20">
        <v>0.14043905155317499</v>
      </c>
      <c r="W14" s="20">
        <v>0.104477548295648</v>
      </c>
      <c r="X14" s="20">
        <v>0.19766147575175599</v>
      </c>
      <c r="Y14" s="20">
        <v>0.16166969589854999</v>
      </c>
      <c r="Z14" s="20">
        <v>0.18920571910605</v>
      </c>
      <c r="AA14" s="20">
        <v>0.183931159680738</v>
      </c>
      <c r="AB14" s="20">
        <v>0.14482265901875799</v>
      </c>
      <c r="AC14" s="20">
        <v>0.107847536170328</v>
      </c>
      <c r="AD14" s="20">
        <v>8.6795780407541503E-2</v>
      </c>
      <c r="AE14" s="20"/>
      <c r="AF14" s="20">
        <v>0.116972310912931</v>
      </c>
      <c r="AG14" s="20">
        <v>0.122232382548163</v>
      </c>
      <c r="AH14" s="20">
        <v>0.15127482521708399</v>
      </c>
      <c r="AI14" s="20">
        <v>0.123645227267624</v>
      </c>
      <c r="AJ14" s="20">
        <v>0.20433105044728</v>
      </c>
      <c r="AK14" s="20"/>
      <c r="AL14" s="20">
        <v>0.13410549410615699</v>
      </c>
      <c r="AM14" s="20">
        <v>0.12643433348401301</v>
      </c>
      <c r="AN14" s="20">
        <v>0.15016763135370301</v>
      </c>
      <c r="AO14" s="20">
        <v>0.114961930311604</v>
      </c>
      <c r="AP14" s="20">
        <v>0.19091374249618301</v>
      </c>
      <c r="AQ14" s="20">
        <v>0.25326477171310502</v>
      </c>
      <c r="AR14" s="20"/>
      <c r="AS14" s="20">
        <v>0.15050299765981601</v>
      </c>
      <c r="AT14" s="20">
        <v>0.176363871370734</v>
      </c>
      <c r="AU14" s="20">
        <v>0.17682516176612201</v>
      </c>
      <c r="AV14" s="20">
        <v>7.6596248222699406E-2</v>
      </c>
      <c r="AW14" s="20">
        <v>2.3996615812291299E-2</v>
      </c>
      <c r="AX14" s="20"/>
      <c r="AY14" s="20">
        <v>0.64266180115675897</v>
      </c>
      <c r="AZ14" s="20">
        <v>0.20758710476701001</v>
      </c>
      <c r="BA14" s="20">
        <v>0.16333364172256901</v>
      </c>
      <c r="BB14" s="20">
        <v>0.16047165301965499</v>
      </c>
      <c r="BC14" s="20">
        <v>0.15748292029580199</v>
      </c>
      <c r="BD14" s="20">
        <v>0.16695351183190099</v>
      </c>
      <c r="BE14" s="20">
        <v>0.15562457176591901</v>
      </c>
      <c r="BF14" s="20">
        <v>0.118335348834396</v>
      </c>
      <c r="BG14" s="20">
        <v>0.114481424374847</v>
      </c>
      <c r="BH14" s="20">
        <v>0.104976717664305</v>
      </c>
      <c r="BI14" s="20">
        <v>9.0103721238144502E-2</v>
      </c>
      <c r="BJ14" s="20">
        <v>0.15253254079495801</v>
      </c>
      <c r="BK14" s="20">
        <v>0.19494827646326199</v>
      </c>
      <c r="BL14" s="20">
        <v>9.7221797711651001E-2</v>
      </c>
      <c r="BM14" s="20">
        <v>0.150909723570232</v>
      </c>
      <c r="BN14" s="20">
        <v>0.11321460849152</v>
      </c>
      <c r="BO14" s="20"/>
      <c r="BP14" s="20">
        <v>0.110369031399425</v>
      </c>
      <c r="BQ14" s="20">
        <v>0.18012197872307101</v>
      </c>
      <c r="BR14" s="20">
        <v>0.17599954786813801</v>
      </c>
      <c r="BS14" s="20">
        <v>0.15319340572391099</v>
      </c>
      <c r="BT14" s="20">
        <v>0.162595881191856</v>
      </c>
      <c r="BU14" s="20">
        <v>0.109035984560286</v>
      </c>
      <c r="BV14" s="20"/>
      <c r="BW14" s="20">
        <v>0.14634476353899101</v>
      </c>
      <c r="BX14" s="20">
        <v>0.123698043688237</v>
      </c>
      <c r="BY14" s="20">
        <v>0.181476256827621</v>
      </c>
      <c r="BZ14" s="20">
        <v>0.18675311287710999</v>
      </c>
      <c r="CA14" s="20">
        <v>0.145958864641348</v>
      </c>
      <c r="CB14" s="20">
        <v>0.209629763411709</v>
      </c>
      <c r="CC14" s="20"/>
      <c r="CD14" s="20">
        <v>0.11939117855645499</v>
      </c>
      <c r="CE14" s="20">
        <v>9.8107838982040202E-2</v>
      </c>
      <c r="CF14" s="20">
        <v>0.224810824536614</v>
      </c>
      <c r="CG14" s="20">
        <v>0.112694373104736</v>
      </c>
      <c r="CH14" s="20"/>
      <c r="CI14" s="20">
        <v>0.13412226186169399</v>
      </c>
      <c r="CJ14" s="20">
        <v>0.13421068043585599</v>
      </c>
      <c r="CK14" s="20">
        <v>0.140833839012769</v>
      </c>
      <c r="CL14" s="20">
        <v>0.35869875953538499</v>
      </c>
      <c r="CM14" s="20"/>
      <c r="CN14" s="20">
        <v>6.7406304340999895E-2</v>
      </c>
      <c r="CO14" s="20">
        <v>0.16119759996448499</v>
      </c>
      <c r="CP14" s="20"/>
      <c r="CQ14" s="20">
        <v>8.88233438419124E-2</v>
      </c>
      <c r="CR14" s="20">
        <v>0.15153158148158899</v>
      </c>
    </row>
    <row r="15" spans="2:96" x14ac:dyDescent="0.3">
      <c r="B15" s="16"/>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257</v>
      </c>
      <c r="C9" s="14">
        <v>6.6843744575701303E-2</v>
      </c>
      <c r="D9" s="14">
        <v>7.2566547841780904E-2</v>
      </c>
      <c r="E9" s="14">
        <v>6.0271369172307299E-2</v>
      </c>
      <c r="F9" s="14"/>
      <c r="G9" s="14">
        <v>9.7454055546842402E-2</v>
      </c>
      <c r="H9" s="14">
        <v>0.18188189987147599</v>
      </c>
      <c r="I9" s="14">
        <v>7.6974664696302597E-2</v>
      </c>
      <c r="J9" s="14">
        <v>2.46629388487416E-2</v>
      </c>
      <c r="K9" s="14">
        <v>2.2418353265881201E-2</v>
      </c>
      <c r="L9" s="14">
        <v>8.7128796751382003E-3</v>
      </c>
      <c r="M9" s="14"/>
      <c r="N9" s="14">
        <v>0.120540811882895</v>
      </c>
      <c r="O9" s="14">
        <v>4.4928812542671802E-2</v>
      </c>
      <c r="P9" s="14">
        <v>3.81882322518197E-2</v>
      </c>
      <c r="Q9" s="14">
        <v>5.7691771624112403E-2</v>
      </c>
      <c r="R9" s="14"/>
      <c r="S9" s="14">
        <v>0.143741746994868</v>
      </c>
      <c r="T9" s="14">
        <v>5.4384385684272403E-2</v>
      </c>
      <c r="U9" s="14">
        <v>4.9183957598215297E-2</v>
      </c>
      <c r="V9" s="14">
        <v>1.8526887759958598E-2</v>
      </c>
      <c r="W9" s="14">
        <v>6.6436065989190898E-2</v>
      </c>
      <c r="X9" s="14">
        <v>6.7492708648952099E-2</v>
      </c>
      <c r="Y9" s="14">
        <v>5.5694624480372698E-2</v>
      </c>
      <c r="Z9" s="14">
        <v>8.3528081331324597E-2</v>
      </c>
      <c r="AA9" s="14">
        <v>8.6790457227122406E-2</v>
      </c>
      <c r="AB9" s="14">
        <v>3.8802952749541098E-2</v>
      </c>
      <c r="AC9" s="14">
        <v>2.27074695851084E-2</v>
      </c>
      <c r="AD9" s="14">
        <v>4.4597381466028402E-2</v>
      </c>
      <c r="AE9" s="14"/>
      <c r="AF9" s="14">
        <v>5.7943815509763297E-2</v>
      </c>
      <c r="AG9" s="14">
        <v>0.12608839293669299</v>
      </c>
      <c r="AH9" s="14">
        <v>2.7106319656364598E-2</v>
      </c>
      <c r="AI9" s="14">
        <v>1.47597617403941E-2</v>
      </c>
      <c r="AJ9" s="14">
        <v>4.0533452843424501E-2</v>
      </c>
      <c r="AK9" s="14"/>
      <c r="AL9" s="14">
        <v>0.15627343680811701</v>
      </c>
      <c r="AM9" s="14">
        <v>7.0657877307787095E-2</v>
      </c>
      <c r="AN9" s="14">
        <v>2.7953660419584501E-2</v>
      </c>
      <c r="AO9" s="14">
        <v>2.35433556074237E-2</v>
      </c>
      <c r="AP9" s="14">
        <v>2.9643890740493398E-2</v>
      </c>
      <c r="AQ9" s="14">
        <v>5.2462860493158001E-2</v>
      </c>
      <c r="AR9" s="14"/>
      <c r="AS9" s="14">
        <v>3.01873065162385E-2</v>
      </c>
      <c r="AT9" s="14">
        <v>4.4296864748680498E-2</v>
      </c>
      <c r="AU9" s="14">
        <v>7.8803846218373996E-2</v>
      </c>
      <c r="AV9" s="14">
        <v>0.15189658918166299</v>
      </c>
      <c r="AW9" s="14">
        <v>0.32778291748464</v>
      </c>
      <c r="AX9" s="14"/>
      <c r="AY9" s="14">
        <v>6.8633197583866198E-2</v>
      </c>
      <c r="AZ9" s="14">
        <v>6.3615809566782894E-2</v>
      </c>
      <c r="BA9" s="14">
        <v>6.3296411555272394E-2</v>
      </c>
      <c r="BB9" s="14">
        <v>7.3050576932762804E-2</v>
      </c>
      <c r="BC9" s="14">
        <v>5.76097769996846E-2</v>
      </c>
      <c r="BD9" s="14">
        <v>3.1210356643267E-2</v>
      </c>
      <c r="BE9" s="14">
        <v>6.09776047380923E-2</v>
      </c>
      <c r="BF9" s="14">
        <v>8.1906777377951795E-2</v>
      </c>
      <c r="BG9" s="14">
        <v>3.74790505997371E-2</v>
      </c>
      <c r="BH9" s="14">
        <v>3.2064768697046102E-2</v>
      </c>
      <c r="BI9" s="14">
        <v>7.8733927674392606E-2</v>
      </c>
      <c r="BJ9" s="14">
        <v>4.8193558769481303E-2</v>
      </c>
      <c r="BK9" s="14">
        <v>5.1846630783594298E-2</v>
      </c>
      <c r="BL9" s="14">
        <v>7.1527106927562104E-2</v>
      </c>
      <c r="BM9" s="14">
        <v>9.7346552218374696E-2</v>
      </c>
      <c r="BN9" s="14">
        <v>0.26882028162010202</v>
      </c>
      <c r="BO9" s="14"/>
      <c r="BP9" s="14">
        <v>0.16637056721678101</v>
      </c>
      <c r="BQ9" s="14">
        <v>4.5098331657815599E-2</v>
      </c>
      <c r="BR9" s="14">
        <v>4.9185294064899902E-2</v>
      </c>
      <c r="BS9" s="14">
        <v>2.73584667266129E-2</v>
      </c>
      <c r="BT9" s="14">
        <v>8.7836690988937292E-3</v>
      </c>
      <c r="BU9" s="14">
        <v>8.9470230132187301E-3</v>
      </c>
      <c r="BV9" s="14"/>
      <c r="BW9" s="14">
        <v>5.0580195548977101E-2</v>
      </c>
      <c r="BX9" s="14">
        <v>7.0319505296989604E-2</v>
      </c>
      <c r="BY9" s="14">
        <v>6.9451829051011604E-2</v>
      </c>
      <c r="BZ9" s="14">
        <v>4.7251962699610801E-2</v>
      </c>
      <c r="CA9" s="14">
        <v>0.106503293954442</v>
      </c>
      <c r="CB9" s="14">
        <v>3.5263756483452501E-2</v>
      </c>
      <c r="CC9" s="14"/>
      <c r="CD9" s="14">
        <v>0.12118421891826001</v>
      </c>
      <c r="CE9" s="14">
        <v>0.10098838910999999</v>
      </c>
      <c r="CF9" s="14">
        <v>2.27046683170118E-2</v>
      </c>
      <c r="CG9" s="14">
        <v>5.1340287285002902E-2</v>
      </c>
      <c r="CH9" s="14"/>
      <c r="CI9" s="14">
        <v>6.6247394793456496E-2</v>
      </c>
      <c r="CJ9" s="14">
        <v>0.108782733147701</v>
      </c>
      <c r="CK9" s="14">
        <v>5.5883455034435099E-2</v>
      </c>
      <c r="CL9" s="14">
        <v>3.0751657105248999E-2</v>
      </c>
      <c r="CM9" s="14"/>
      <c r="CN9" s="14">
        <v>0.15153384240185599</v>
      </c>
      <c r="CO9" s="14">
        <v>5.5690053779221801E-2</v>
      </c>
      <c r="CP9" s="14"/>
      <c r="CQ9" s="14">
        <v>0.11058579181096299</v>
      </c>
      <c r="CR9" s="14">
        <v>6.2072619786125098E-2</v>
      </c>
    </row>
    <row r="10" spans="2:96" x14ac:dyDescent="0.3">
      <c r="B10" s="15" t="s">
        <v>258</v>
      </c>
      <c r="C10" s="14">
        <v>0.20296861667451799</v>
      </c>
      <c r="D10" s="14">
        <v>0.22509698360397201</v>
      </c>
      <c r="E10" s="14">
        <v>0.181924416421787</v>
      </c>
      <c r="F10" s="14"/>
      <c r="G10" s="14">
        <v>0.31110857815272702</v>
      </c>
      <c r="H10" s="14">
        <v>0.29220185618176397</v>
      </c>
      <c r="I10" s="14">
        <v>0.20400616550105</v>
      </c>
      <c r="J10" s="14">
        <v>0.150080271700123</v>
      </c>
      <c r="K10" s="14">
        <v>0.144134768875048</v>
      </c>
      <c r="L10" s="14">
        <v>0.14035004960230099</v>
      </c>
      <c r="M10" s="14"/>
      <c r="N10" s="14">
        <v>0.22266826725234801</v>
      </c>
      <c r="O10" s="14">
        <v>0.21811287056395401</v>
      </c>
      <c r="P10" s="14">
        <v>0.19989911457158799</v>
      </c>
      <c r="Q10" s="14">
        <v>0.17114350689053001</v>
      </c>
      <c r="R10" s="14"/>
      <c r="S10" s="14">
        <v>0.34826487490839803</v>
      </c>
      <c r="T10" s="14">
        <v>0.13398007960572</v>
      </c>
      <c r="U10" s="14">
        <v>0.18292072711982801</v>
      </c>
      <c r="V10" s="14">
        <v>0.28581299352551998</v>
      </c>
      <c r="W10" s="14">
        <v>0.191483232867111</v>
      </c>
      <c r="X10" s="14">
        <v>0.16653868910153799</v>
      </c>
      <c r="Y10" s="14">
        <v>0.190887353263162</v>
      </c>
      <c r="Z10" s="14">
        <v>0.151909594687271</v>
      </c>
      <c r="AA10" s="14">
        <v>0.141685595793545</v>
      </c>
      <c r="AB10" s="14">
        <v>0.19259396286724501</v>
      </c>
      <c r="AC10" s="14">
        <v>0.12871082448010199</v>
      </c>
      <c r="AD10" s="14">
        <v>0.24291005702772001</v>
      </c>
      <c r="AE10" s="14"/>
      <c r="AF10" s="14">
        <v>0.20287618505883401</v>
      </c>
      <c r="AG10" s="14">
        <v>0.24440682653870099</v>
      </c>
      <c r="AH10" s="14">
        <v>0.158118548776923</v>
      </c>
      <c r="AI10" s="14">
        <v>0.131761167912433</v>
      </c>
      <c r="AJ10" s="14">
        <v>0.12543803710441401</v>
      </c>
      <c r="AK10" s="14"/>
      <c r="AL10" s="14">
        <v>0.26435178520000502</v>
      </c>
      <c r="AM10" s="14">
        <v>0.22873107223574601</v>
      </c>
      <c r="AN10" s="14">
        <v>0.209503247016949</v>
      </c>
      <c r="AO10" s="14">
        <v>0.147691060281613</v>
      </c>
      <c r="AP10" s="14">
        <v>0.16184153323179201</v>
      </c>
      <c r="AQ10" s="14">
        <v>0.12560065304080001</v>
      </c>
      <c r="AR10" s="14"/>
      <c r="AS10" s="14">
        <v>0.17562113354115899</v>
      </c>
      <c r="AT10" s="14">
        <v>0.223420258077975</v>
      </c>
      <c r="AU10" s="14">
        <v>0.20561074889841899</v>
      </c>
      <c r="AV10" s="14">
        <v>0.23962893670013299</v>
      </c>
      <c r="AW10" s="14">
        <v>0.30356457533263398</v>
      </c>
      <c r="AX10" s="14"/>
      <c r="AY10" s="14">
        <v>7.6423106275338604E-2</v>
      </c>
      <c r="AZ10" s="14">
        <v>0.14423258500834801</v>
      </c>
      <c r="BA10" s="14">
        <v>0.16864770346583899</v>
      </c>
      <c r="BB10" s="14">
        <v>0.122332579101971</v>
      </c>
      <c r="BC10" s="14">
        <v>0.202557097115211</v>
      </c>
      <c r="BD10" s="14">
        <v>0.197710192159506</v>
      </c>
      <c r="BE10" s="14">
        <v>0.25898004283931297</v>
      </c>
      <c r="BF10" s="14">
        <v>0.226324983869722</v>
      </c>
      <c r="BG10" s="14">
        <v>0.22781249112336199</v>
      </c>
      <c r="BH10" s="14">
        <v>0.15659978762828</v>
      </c>
      <c r="BI10" s="14">
        <v>0.222632118184586</v>
      </c>
      <c r="BJ10" s="14">
        <v>0.21097526573084899</v>
      </c>
      <c r="BK10" s="14">
        <v>0.212426620739574</v>
      </c>
      <c r="BL10" s="14">
        <v>0.30038467383149398</v>
      </c>
      <c r="BM10" s="14">
        <v>0.21734761233090899</v>
      </c>
      <c r="BN10" s="14">
        <v>0.20171881375458001</v>
      </c>
      <c r="BO10" s="14"/>
      <c r="BP10" s="14">
        <v>0.27269058676456498</v>
      </c>
      <c r="BQ10" s="14">
        <v>0.21049923537469301</v>
      </c>
      <c r="BR10" s="14">
        <v>0.20397268439622901</v>
      </c>
      <c r="BS10" s="14">
        <v>0.17602962702703501</v>
      </c>
      <c r="BT10" s="14">
        <v>0.11267542852010499</v>
      </c>
      <c r="BU10" s="14">
        <v>0.11119738358350301</v>
      </c>
      <c r="BV10" s="14"/>
      <c r="BW10" s="14">
        <v>0.14903119308465901</v>
      </c>
      <c r="BX10" s="14">
        <v>0.19159247960541601</v>
      </c>
      <c r="BY10" s="14">
        <v>0.21007254886657301</v>
      </c>
      <c r="BZ10" s="14">
        <v>0.26125508272509301</v>
      </c>
      <c r="CA10" s="14">
        <v>0.29511698437436001</v>
      </c>
      <c r="CB10" s="14">
        <v>0.216172771923863</v>
      </c>
      <c r="CC10" s="14"/>
      <c r="CD10" s="14">
        <v>0.32644694719864298</v>
      </c>
      <c r="CE10" s="14">
        <v>0.224230939880108</v>
      </c>
      <c r="CF10" s="14">
        <v>0.16949568510853399</v>
      </c>
      <c r="CG10" s="14">
        <v>0.150579862191909</v>
      </c>
      <c r="CH10" s="14"/>
      <c r="CI10" s="14">
        <v>0.216655904056098</v>
      </c>
      <c r="CJ10" s="14">
        <v>0.18510432492551801</v>
      </c>
      <c r="CK10" s="14">
        <v>0.20733437081855</v>
      </c>
      <c r="CL10" s="14">
        <v>0.18442105896389699</v>
      </c>
      <c r="CM10" s="14"/>
      <c r="CN10" s="14">
        <v>0.29486331526071102</v>
      </c>
      <c r="CO10" s="14">
        <v>0.18873855515482299</v>
      </c>
      <c r="CP10" s="14"/>
      <c r="CQ10" s="14">
        <v>0.26364779230916002</v>
      </c>
      <c r="CR10" s="14">
        <v>0.195493450933308</v>
      </c>
    </row>
    <row r="11" spans="2:96" x14ac:dyDescent="0.3">
      <c r="B11" s="15" t="s">
        <v>259</v>
      </c>
      <c r="C11" s="14">
        <v>0.28100529308446498</v>
      </c>
      <c r="D11" s="14">
        <v>0.27337208065521601</v>
      </c>
      <c r="E11" s="14">
        <v>0.28930469143075799</v>
      </c>
      <c r="F11" s="14"/>
      <c r="G11" s="14">
        <v>0.24754889318154399</v>
      </c>
      <c r="H11" s="14">
        <v>0.251799318515952</v>
      </c>
      <c r="I11" s="14">
        <v>0.28005546140551002</v>
      </c>
      <c r="J11" s="14">
        <v>0.27936577189184603</v>
      </c>
      <c r="K11" s="14">
        <v>0.32731100709036198</v>
      </c>
      <c r="L11" s="14">
        <v>0.29792671398752801</v>
      </c>
      <c r="M11" s="14"/>
      <c r="N11" s="14">
        <v>0.25559300355157699</v>
      </c>
      <c r="O11" s="14">
        <v>0.27673315610877203</v>
      </c>
      <c r="P11" s="14">
        <v>0.30436531997674998</v>
      </c>
      <c r="Q11" s="14">
        <v>0.293713475290102</v>
      </c>
      <c r="R11" s="14"/>
      <c r="S11" s="14">
        <v>0.195698111342235</v>
      </c>
      <c r="T11" s="14">
        <v>0.332962368717863</v>
      </c>
      <c r="U11" s="14">
        <v>0.28965973465655198</v>
      </c>
      <c r="V11" s="14">
        <v>0.27205039247496599</v>
      </c>
      <c r="W11" s="14">
        <v>0.32915877337927901</v>
      </c>
      <c r="X11" s="14">
        <v>0.32663696113845703</v>
      </c>
      <c r="Y11" s="14">
        <v>0.26142142758294801</v>
      </c>
      <c r="Z11" s="14">
        <v>0.26344023181124798</v>
      </c>
      <c r="AA11" s="14">
        <v>0.22705039772636801</v>
      </c>
      <c r="AB11" s="14">
        <v>0.27030131228916499</v>
      </c>
      <c r="AC11" s="14">
        <v>0.34058760596826598</v>
      </c>
      <c r="AD11" s="14">
        <v>0.41584009002254202</v>
      </c>
      <c r="AE11" s="14"/>
      <c r="AF11" s="14">
        <v>0.36551842562138698</v>
      </c>
      <c r="AG11" s="14">
        <v>0.252254785732485</v>
      </c>
      <c r="AH11" s="14">
        <v>0.26408023855158702</v>
      </c>
      <c r="AI11" s="14">
        <v>0.27617244115873801</v>
      </c>
      <c r="AJ11" s="14">
        <v>0.22852172357311501</v>
      </c>
      <c r="AK11" s="14"/>
      <c r="AL11" s="14">
        <v>0.25324104640459599</v>
      </c>
      <c r="AM11" s="14">
        <v>0.34780661654901102</v>
      </c>
      <c r="AN11" s="14">
        <v>0.21568410910933999</v>
      </c>
      <c r="AO11" s="14">
        <v>0.29326058882240902</v>
      </c>
      <c r="AP11" s="14">
        <v>0.22961918467082701</v>
      </c>
      <c r="AQ11" s="14">
        <v>0.314881220516254</v>
      </c>
      <c r="AR11" s="14"/>
      <c r="AS11" s="14">
        <v>0.30710297534394398</v>
      </c>
      <c r="AT11" s="14">
        <v>0.25932780754455598</v>
      </c>
      <c r="AU11" s="14">
        <v>0.28033495327630797</v>
      </c>
      <c r="AV11" s="14">
        <v>0.25827532477021398</v>
      </c>
      <c r="AW11" s="14">
        <v>0.21931838192367101</v>
      </c>
      <c r="AX11" s="14"/>
      <c r="AY11" s="14">
        <v>0.20727193057391299</v>
      </c>
      <c r="AZ11" s="14">
        <v>0.32402219171447599</v>
      </c>
      <c r="BA11" s="14">
        <v>0.31370339620363402</v>
      </c>
      <c r="BB11" s="14">
        <v>0.34403250210568198</v>
      </c>
      <c r="BC11" s="14">
        <v>0.31948151518599499</v>
      </c>
      <c r="BD11" s="14">
        <v>0.27578044701876803</v>
      </c>
      <c r="BE11" s="14">
        <v>0.22344843723326899</v>
      </c>
      <c r="BF11" s="14">
        <v>0.290839541571565</v>
      </c>
      <c r="BG11" s="14">
        <v>0.32767941254094501</v>
      </c>
      <c r="BH11" s="14">
        <v>0.30145130109164497</v>
      </c>
      <c r="BI11" s="14">
        <v>0.27787594551760397</v>
      </c>
      <c r="BJ11" s="14">
        <v>0.28214500503900602</v>
      </c>
      <c r="BK11" s="14">
        <v>0.27550364241054298</v>
      </c>
      <c r="BL11" s="14">
        <v>0.18937181962086999</v>
      </c>
      <c r="BM11" s="14">
        <v>0.31258306638569999</v>
      </c>
      <c r="BN11" s="14">
        <v>0.21268302493220001</v>
      </c>
      <c r="BO11" s="14"/>
      <c r="BP11" s="14">
        <v>0.24372033467811199</v>
      </c>
      <c r="BQ11" s="14">
        <v>0.29262563672690201</v>
      </c>
      <c r="BR11" s="14">
        <v>0.26971383958731598</v>
      </c>
      <c r="BS11" s="14">
        <v>0.29103164189530101</v>
      </c>
      <c r="BT11" s="14">
        <v>0.32258267806139901</v>
      </c>
      <c r="BU11" s="14">
        <v>0.307819305959734</v>
      </c>
      <c r="BV11" s="14"/>
      <c r="BW11" s="14">
        <v>0.29384902083030701</v>
      </c>
      <c r="BX11" s="14">
        <v>0.28958643492557501</v>
      </c>
      <c r="BY11" s="14">
        <v>0.28204402247046001</v>
      </c>
      <c r="BZ11" s="14">
        <v>0.298768891359317</v>
      </c>
      <c r="CA11" s="14">
        <v>0.238754755599073</v>
      </c>
      <c r="CB11" s="14">
        <v>0.293383628672858</v>
      </c>
      <c r="CC11" s="14"/>
      <c r="CD11" s="14">
        <v>0.241515900082581</v>
      </c>
      <c r="CE11" s="14">
        <v>0.24149995109914299</v>
      </c>
      <c r="CF11" s="14">
        <v>0.31608005085323299</v>
      </c>
      <c r="CG11" s="14">
        <v>0.30513964081598599</v>
      </c>
      <c r="CH11" s="14"/>
      <c r="CI11" s="14">
        <v>0.261634241383157</v>
      </c>
      <c r="CJ11" s="14">
        <v>0.25988016264952601</v>
      </c>
      <c r="CK11" s="14">
        <v>0.29929049074247599</v>
      </c>
      <c r="CL11" s="14">
        <v>0.242276743307027</v>
      </c>
      <c r="CM11" s="14"/>
      <c r="CN11" s="14">
        <v>0.24478599370763701</v>
      </c>
      <c r="CO11" s="14">
        <v>0.28711235791662698</v>
      </c>
      <c r="CP11" s="14"/>
      <c r="CQ11" s="14">
        <v>0.27138126216068897</v>
      </c>
      <c r="CR11" s="14">
        <v>0.28486761151412598</v>
      </c>
    </row>
    <row r="12" spans="2:96" x14ac:dyDescent="0.3">
      <c r="B12" s="15" t="s">
        <v>260</v>
      </c>
      <c r="C12" s="14">
        <v>0.22148353699085199</v>
      </c>
      <c r="D12" s="14">
        <v>0.218094673344358</v>
      </c>
      <c r="E12" s="14">
        <v>0.22366399748601401</v>
      </c>
      <c r="F12" s="14"/>
      <c r="G12" s="14">
        <v>0.17398354877439301</v>
      </c>
      <c r="H12" s="14">
        <v>0.11754223411012001</v>
      </c>
      <c r="I12" s="14">
        <v>0.21202378802174701</v>
      </c>
      <c r="J12" s="14">
        <v>0.25848223099298501</v>
      </c>
      <c r="K12" s="14">
        <v>0.26613091567257502</v>
      </c>
      <c r="L12" s="14">
        <v>0.28525448849053803</v>
      </c>
      <c r="M12" s="14"/>
      <c r="N12" s="14">
        <v>0.21581330430075699</v>
      </c>
      <c r="O12" s="14">
        <v>0.22567975815241001</v>
      </c>
      <c r="P12" s="14">
        <v>0.225639806405249</v>
      </c>
      <c r="Q12" s="14">
        <v>0.218177063704316</v>
      </c>
      <c r="R12" s="14"/>
      <c r="S12" s="14">
        <v>0.13891903235389799</v>
      </c>
      <c r="T12" s="14">
        <v>0.235466398933839</v>
      </c>
      <c r="U12" s="14">
        <v>0.304610020757207</v>
      </c>
      <c r="V12" s="14">
        <v>0.177123476062753</v>
      </c>
      <c r="W12" s="14">
        <v>0.21945055596586899</v>
      </c>
      <c r="X12" s="14">
        <v>0.19366077959733799</v>
      </c>
      <c r="Y12" s="14">
        <v>0.24828559968057601</v>
      </c>
      <c r="Z12" s="14">
        <v>0.27045296779473998</v>
      </c>
      <c r="AA12" s="14">
        <v>0.20278735185737901</v>
      </c>
      <c r="AB12" s="14">
        <v>0.284834915092472</v>
      </c>
      <c r="AC12" s="14">
        <v>0.305456157000282</v>
      </c>
      <c r="AD12" s="14">
        <v>0.14774290758006101</v>
      </c>
      <c r="AE12" s="14"/>
      <c r="AF12" s="14">
        <v>0.20310373626831399</v>
      </c>
      <c r="AG12" s="14">
        <v>0.18843874486880099</v>
      </c>
      <c r="AH12" s="14">
        <v>0.31792619915062298</v>
      </c>
      <c r="AI12" s="14">
        <v>0.24095817042006501</v>
      </c>
      <c r="AJ12" s="14">
        <v>0.29884691005453701</v>
      </c>
      <c r="AK12" s="14"/>
      <c r="AL12" s="14">
        <v>0.15596090682465699</v>
      </c>
      <c r="AM12" s="14">
        <v>0.195688068283905</v>
      </c>
      <c r="AN12" s="14">
        <v>0.314672321701299</v>
      </c>
      <c r="AO12" s="14">
        <v>0.23407125605909801</v>
      </c>
      <c r="AP12" s="14">
        <v>0.32252260306284503</v>
      </c>
      <c r="AQ12" s="14">
        <v>0.25113903847929098</v>
      </c>
      <c r="AR12" s="14"/>
      <c r="AS12" s="14">
        <v>0.25599917989349602</v>
      </c>
      <c r="AT12" s="14">
        <v>0.226734411896758</v>
      </c>
      <c r="AU12" s="14">
        <v>0.22392900306768401</v>
      </c>
      <c r="AV12" s="14">
        <v>0.18879847991693</v>
      </c>
      <c r="AW12" s="14">
        <v>0.125577608405986</v>
      </c>
      <c r="AX12" s="14"/>
      <c r="AY12" s="14">
        <v>6.8313593373566794E-2</v>
      </c>
      <c r="AZ12" s="14">
        <v>0.17236663791456999</v>
      </c>
      <c r="BA12" s="14">
        <v>0.23584392072373001</v>
      </c>
      <c r="BB12" s="14">
        <v>0.25519737176846302</v>
      </c>
      <c r="BC12" s="14">
        <v>0.18865973769484501</v>
      </c>
      <c r="BD12" s="14">
        <v>0.16640864306981401</v>
      </c>
      <c r="BE12" s="14">
        <v>0.25797326143106902</v>
      </c>
      <c r="BF12" s="14">
        <v>0.250031167649028</v>
      </c>
      <c r="BG12" s="14">
        <v>0.21479345010029699</v>
      </c>
      <c r="BH12" s="14">
        <v>0.30712310036964402</v>
      </c>
      <c r="BI12" s="14">
        <v>0.23103393136877801</v>
      </c>
      <c r="BJ12" s="14">
        <v>0.19574656385209799</v>
      </c>
      <c r="BK12" s="14">
        <v>0.20294554584531499</v>
      </c>
      <c r="BL12" s="14">
        <v>0.20667291862227</v>
      </c>
      <c r="BM12" s="14">
        <v>0.25293851684042701</v>
      </c>
      <c r="BN12" s="14">
        <v>0.16688568826496</v>
      </c>
      <c r="BO12" s="14"/>
      <c r="BP12" s="14">
        <v>0.145391413609568</v>
      </c>
      <c r="BQ12" s="14">
        <v>0.20786087227232999</v>
      </c>
      <c r="BR12" s="14">
        <v>0.23800866680570201</v>
      </c>
      <c r="BS12" s="14">
        <v>0.27131692930668599</v>
      </c>
      <c r="BT12" s="14">
        <v>0.27883671127381499</v>
      </c>
      <c r="BU12" s="14">
        <v>0.32143233708653601</v>
      </c>
      <c r="BV12" s="14"/>
      <c r="BW12" s="14">
        <v>0.26842874228112201</v>
      </c>
      <c r="BX12" s="14">
        <v>0.242902954939344</v>
      </c>
      <c r="BY12" s="14">
        <v>0.14737340213257499</v>
      </c>
      <c r="BZ12" s="14">
        <v>0.16815841147659399</v>
      </c>
      <c r="CA12" s="14">
        <v>0.16823428195456799</v>
      </c>
      <c r="CB12" s="14">
        <v>0.17278771054369299</v>
      </c>
      <c r="CC12" s="14"/>
      <c r="CD12" s="14">
        <v>0.141437270549128</v>
      </c>
      <c r="CE12" s="14">
        <v>0.23210242076764001</v>
      </c>
      <c r="CF12" s="14">
        <v>0.20319049051496399</v>
      </c>
      <c r="CG12" s="14">
        <v>0.26617945448187202</v>
      </c>
      <c r="CH12" s="14"/>
      <c r="CI12" s="14">
        <v>0.24131672148958</v>
      </c>
      <c r="CJ12" s="14">
        <v>0.21417147797693001</v>
      </c>
      <c r="CK12" s="14">
        <v>0.22338633043504999</v>
      </c>
      <c r="CL12" s="14">
        <v>0.174178808466708</v>
      </c>
      <c r="CM12" s="14"/>
      <c r="CN12" s="14">
        <v>0.16887294579311499</v>
      </c>
      <c r="CO12" s="14">
        <v>0.23017241578624401</v>
      </c>
      <c r="CP12" s="14"/>
      <c r="CQ12" s="14">
        <v>0.18123842306865301</v>
      </c>
      <c r="CR12" s="14">
        <v>0.229843609183639</v>
      </c>
    </row>
    <row r="13" spans="2:96" x14ac:dyDescent="0.3">
      <c r="B13" s="15" t="s">
        <v>261</v>
      </c>
      <c r="C13" s="14">
        <v>0.15726287010179499</v>
      </c>
      <c r="D13" s="14">
        <v>0.17316120407499999</v>
      </c>
      <c r="E13" s="14">
        <v>0.142177360399735</v>
      </c>
      <c r="F13" s="14"/>
      <c r="G13" s="14">
        <v>9.7165120395346097E-2</v>
      </c>
      <c r="H13" s="14">
        <v>9.1858467377358005E-2</v>
      </c>
      <c r="I13" s="14">
        <v>0.15301802758427299</v>
      </c>
      <c r="J13" s="14">
        <v>0.20534959101799399</v>
      </c>
      <c r="K13" s="14">
        <v>0.19190593727949301</v>
      </c>
      <c r="L13" s="14">
        <v>0.191451794473528</v>
      </c>
      <c r="M13" s="14"/>
      <c r="N13" s="14">
        <v>0.153197833566424</v>
      </c>
      <c r="O13" s="14">
        <v>0.15946556097176801</v>
      </c>
      <c r="P13" s="14">
        <v>0.15924410468163</v>
      </c>
      <c r="Q13" s="14">
        <v>0.15731411699549</v>
      </c>
      <c r="R13" s="14"/>
      <c r="S13" s="14">
        <v>0.11601576420092299</v>
      </c>
      <c r="T13" s="14">
        <v>0.179761851206272</v>
      </c>
      <c r="U13" s="14">
        <v>9.7637649523204806E-2</v>
      </c>
      <c r="V13" s="14">
        <v>0.17730724943076701</v>
      </c>
      <c r="W13" s="14">
        <v>0.12830735822011</v>
      </c>
      <c r="X13" s="14">
        <v>0.16575331275124999</v>
      </c>
      <c r="Y13" s="14">
        <v>0.15787563779250999</v>
      </c>
      <c r="Z13" s="14">
        <v>0.196215540619436</v>
      </c>
      <c r="AA13" s="14">
        <v>0.24723434142126199</v>
      </c>
      <c r="AB13" s="14">
        <v>0.13281392679416501</v>
      </c>
      <c r="AC13" s="14">
        <v>0.15917658980327101</v>
      </c>
      <c r="AD13" s="14">
        <v>8.09358205039932E-2</v>
      </c>
      <c r="AE13" s="14"/>
      <c r="AF13" s="14">
        <v>0.13511850522823399</v>
      </c>
      <c r="AG13" s="14">
        <v>0.13841856380312101</v>
      </c>
      <c r="AH13" s="14">
        <v>0.18922225569184301</v>
      </c>
      <c r="AI13" s="14">
        <v>0.25132897576542801</v>
      </c>
      <c r="AJ13" s="14">
        <v>0.18216785420516701</v>
      </c>
      <c r="AK13" s="14"/>
      <c r="AL13" s="14">
        <v>0.114181796794028</v>
      </c>
      <c r="AM13" s="14">
        <v>0.12291693315004</v>
      </c>
      <c r="AN13" s="14">
        <v>0.177495020247914</v>
      </c>
      <c r="AO13" s="14">
        <v>0.23370770633592799</v>
      </c>
      <c r="AP13" s="14">
        <v>0.175500224731649</v>
      </c>
      <c r="AQ13" s="14">
        <v>0.16941865431983999</v>
      </c>
      <c r="AR13" s="14"/>
      <c r="AS13" s="14">
        <v>0.158954207850488</v>
      </c>
      <c r="AT13" s="14">
        <v>0.16160245016246799</v>
      </c>
      <c r="AU13" s="14">
        <v>0.15572240288252601</v>
      </c>
      <c r="AV13" s="14">
        <v>0.115049563877832</v>
      </c>
      <c r="AW13" s="14">
        <v>2.3756516853068801E-2</v>
      </c>
      <c r="AX13" s="14"/>
      <c r="AY13" s="14">
        <v>7.1624425698970803E-2</v>
      </c>
      <c r="AZ13" s="14">
        <v>0.16428717830502201</v>
      </c>
      <c r="BA13" s="14">
        <v>0.15430013057139699</v>
      </c>
      <c r="BB13" s="14">
        <v>0.11803884636855901</v>
      </c>
      <c r="BC13" s="14">
        <v>0.149477082609386</v>
      </c>
      <c r="BD13" s="14">
        <v>0.237622551197123</v>
      </c>
      <c r="BE13" s="14">
        <v>0.14258010186823</v>
      </c>
      <c r="BF13" s="14">
        <v>0.11792185747846801</v>
      </c>
      <c r="BG13" s="14">
        <v>0.163578898154354</v>
      </c>
      <c r="BH13" s="14">
        <v>0.14166188692672901</v>
      </c>
      <c r="BI13" s="14">
        <v>0.139288847345962</v>
      </c>
      <c r="BJ13" s="14">
        <v>0.17562440848357599</v>
      </c>
      <c r="BK13" s="14">
        <v>0.19983449891930599</v>
      </c>
      <c r="BL13" s="14">
        <v>0.19905537196321599</v>
      </c>
      <c r="BM13" s="14">
        <v>0.10068390506602901</v>
      </c>
      <c r="BN13" s="14">
        <v>0.12109718154395201</v>
      </c>
      <c r="BO13" s="14"/>
      <c r="BP13" s="14">
        <v>0.121820362838178</v>
      </c>
      <c r="BQ13" s="14">
        <v>0.16913594004317101</v>
      </c>
      <c r="BR13" s="14">
        <v>0.156669709500728</v>
      </c>
      <c r="BS13" s="14">
        <v>0.15905717772547101</v>
      </c>
      <c r="BT13" s="14">
        <v>0.18563360139294</v>
      </c>
      <c r="BU13" s="14">
        <v>0.200946465566581</v>
      </c>
      <c r="BV13" s="14"/>
      <c r="BW13" s="14">
        <v>0.17543486788474899</v>
      </c>
      <c r="BX13" s="14">
        <v>0.158235176502764</v>
      </c>
      <c r="BY13" s="14">
        <v>0.18215105112857799</v>
      </c>
      <c r="BZ13" s="14">
        <v>9.9858737919798199E-2</v>
      </c>
      <c r="CA13" s="14">
        <v>0.134785508317461</v>
      </c>
      <c r="CB13" s="14">
        <v>0.17260333253788601</v>
      </c>
      <c r="CC13" s="14"/>
      <c r="CD13" s="14">
        <v>0.11961764386366899</v>
      </c>
      <c r="CE13" s="14">
        <v>0.163244520068382</v>
      </c>
      <c r="CF13" s="14">
        <v>0.159560606576373</v>
      </c>
      <c r="CG13" s="14">
        <v>0.17373662369090001</v>
      </c>
      <c r="CH13" s="14"/>
      <c r="CI13" s="14">
        <v>0.16132236728303301</v>
      </c>
      <c r="CJ13" s="14">
        <v>0.17901487501059701</v>
      </c>
      <c r="CK13" s="14">
        <v>0.14406937534700001</v>
      </c>
      <c r="CL13" s="14">
        <v>0.191615130840774</v>
      </c>
      <c r="CM13" s="14"/>
      <c r="CN13" s="14">
        <v>0.122758626989424</v>
      </c>
      <c r="CO13" s="14">
        <v>0.16093669341234601</v>
      </c>
      <c r="CP13" s="14"/>
      <c r="CQ13" s="14">
        <v>0.14836532941998201</v>
      </c>
      <c r="CR13" s="14">
        <v>0.16128343378682999</v>
      </c>
    </row>
    <row r="14" spans="2:96" x14ac:dyDescent="0.3">
      <c r="B14" s="15" t="s">
        <v>92</v>
      </c>
      <c r="C14" s="20">
        <v>7.0435938572668999E-2</v>
      </c>
      <c r="D14" s="20">
        <v>3.77085104796731E-2</v>
      </c>
      <c r="E14" s="20">
        <v>0.102658165089398</v>
      </c>
      <c r="F14" s="20"/>
      <c r="G14" s="20">
        <v>7.2739803949148002E-2</v>
      </c>
      <c r="H14" s="20">
        <v>6.4716223943330195E-2</v>
      </c>
      <c r="I14" s="20">
        <v>7.3921892791116897E-2</v>
      </c>
      <c r="J14" s="20">
        <v>8.2059195548309399E-2</v>
      </c>
      <c r="K14" s="20">
        <v>4.8099017816640499E-2</v>
      </c>
      <c r="L14" s="20">
        <v>7.6304073770966999E-2</v>
      </c>
      <c r="M14" s="20"/>
      <c r="N14" s="20">
        <v>3.2186779445998501E-2</v>
      </c>
      <c r="O14" s="20">
        <v>7.5079841660424695E-2</v>
      </c>
      <c r="P14" s="20">
        <v>7.2663422112962603E-2</v>
      </c>
      <c r="Q14" s="20">
        <v>0.10196006549545</v>
      </c>
      <c r="R14" s="20"/>
      <c r="S14" s="20">
        <v>5.7360470199678798E-2</v>
      </c>
      <c r="T14" s="20">
        <v>6.3444915852032296E-2</v>
      </c>
      <c r="U14" s="20">
        <v>7.5987910344992499E-2</v>
      </c>
      <c r="V14" s="20">
        <v>6.9179000746035099E-2</v>
      </c>
      <c r="W14" s="20">
        <v>6.5164013578440594E-2</v>
      </c>
      <c r="X14" s="20">
        <v>7.9917548762465304E-2</v>
      </c>
      <c r="Y14" s="20">
        <v>8.5835357200432699E-2</v>
      </c>
      <c r="Z14" s="20">
        <v>3.4453583755980399E-2</v>
      </c>
      <c r="AA14" s="20">
        <v>9.4451855974323498E-2</v>
      </c>
      <c r="AB14" s="20">
        <v>8.0652930207411003E-2</v>
      </c>
      <c r="AC14" s="20">
        <v>4.33613531629699E-2</v>
      </c>
      <c r="AD14" s="20">
        <v>6.7973743399654396E-2</v>
      </c>
      <c r="AE14" s="20"/>
      <c r="AF14" s="20">
        <v>3.5439332313467603E-2</v>
      </c>
      <c r="AG14" s="20">
        <v>5.0392686120198801E-2</v>
      </c>
      <c r="AH14" s="20">
        <v>4.3546438172659803E-2</v>
      </c>
      <c r="AI14" s="20">
        <v>8.5019483002941904E-2</v>
      </c>
      <c r="AJ14" s="20">
        <v>0.124492022219343</v>
      </c>
      <c r="AK14" s="20"/>
      <c r="AL14" s="20">
        <v>5.59910279685958E-2</v>
      </c>
      <c r="AM14" s="20">
        <v>3.4199432473510601E-2</v>
      </c>
      <c r="AN14" s="20">
        <v>5.4691641504913999E-2</v>
      </c>
      <c r="AO14" s="20">
        <v>6.7726032893528701E-2</v>
      </c>
      <c r="AP14" s="20">
        <v>8.0872563562393196E-2</v>
      </c>
      <c r="AQ14" s="20">
        <v>8.6497573150656995E-2</v>
      </c>
      <c r="AR14" s="20"/>
      <c r="AS14" s="20">
        <v>7.2135196854674996E-2</v>
      </c>
      <c r="AT14" s="20">
        <v>8.46182075695633E-2</v>
      </c>
      <c r="AU14" s="20">
        <v>5.5599045656689002E-2</v>
      </c>
      <c r="AV14" s="20">
        <v>4.6351105553228501E-2</v>
      </c>
      <c r="AW14" s="20">
        <v>0</v>
      </c>
      <c r="AX14" s="20"/>
      <c r="AY14" s="20">
        <v>0.507733746494344</v>
      </c>
      <c r="AZ14" s="20">
        <v>0.13147559749080101</v>
      </c>
      <c r="BA14" s="20">
        <v>6.4208437480127695E-2</v>
      </c>
      <c r="BB14" s="20">
        <v>8.7348123722561802E-2</v>
      </c>
      <c r="BC14" s="20">
        <v>8.2214790394878001E-2</v>
      </c>
      <c r="BD14" s="20">
        <v>9.1267809911521905E-2</v>
      </c>
      <c r="BE14" s="20">
        <v>5.6040551890026699E-2</v>
      </c>
      <c r="BF14" s="20">
        <v>3.2975672053265799E-2</v>
      </c>
      <c r="BG14" s="20">
        <v>2.86566974813053E-2</v>
      </c>
      <c r="BH14" s="20">
        <v>6.1099155286656999E-2</v>
      </c>
      <c r="BI14" s="20">
        <v>5.0435229908677499E-2</v>
      </c>
      <c r="BJ14" s="20">
        <v>8.7315198124989404E-2</v>
      </c>
      <c r="BK14" s="20">
        <v>5.74430613016675E-2</v>
      </c>
      <c r="BL14" s="20">
        <v>3.2988109034587099E-2</v>
      </c>
      <c r="BM14" s="20">
        <v>1.9100347158560401E-2</v>
      </c>
      <c r="BN14" s="20">
        <v>2.87950098842065E-2</v>
      </c>
      <c r="BO14" s="20"/>
      <c r="BP14" s="20">
        <v>5.0006734892796702E-2</v>
      </c>
      <c r="BQ14" s="20">
        <v>7.4779983925087501E-2</v>
      </c>
      <c r="BR14" s="20">
        <v>8.2449805645125204E-2</v>
      </c>
      <c r="BS14" s="20">
        <v>7.5206157318892894E-2</v>
      </c>
      <c r="BT14" s="20">
        <v>9.1487911652846601E-2</v>
      </c>
      <c r="BU14" s="20">
        <v>4.9657484790427302E-2</v>
      </c>
      <c r="BV14" s="20"/>
      <c r="BW14" s="20">
        <v>6.2675980370185597E-2</v>
      </c>
      <c r="BX14" s="20">
        <v>4.7363448729911203E-2</v>
      </c>
      <c r="BY14" s="20">
        <v>0.10890714635080199</v>
      </c>
      <c r="BZ14" s="20">
        <v>0.124706913819587</v>
      </c>
      <c r="CA14" s="20">
        <v>5.66051758000959E-2</v>
      </c>
      <c r="CB14" s="20">
        <v>0.10978879983824801</v>
      </c>
      <c r="CC14" s="20"/>
      <c r="CD14" s="20">
        <v>4.9798019387719397E-2</v>
      </c>
      <c r="CE14" s="20">
        <v>3.79337790747281E-2</v>
      </c>
      <c r="CF14" s="20">
        <v>0.12896849862988499</v>
      </c>
      <c r="CG14" s="20">
        <v>5.3024131534330297E-2</v>
      </c>
      <c r="CH14" s="20"/>
      <c r="CI14" s="20">
        <v>5.2823370994675399E-2</v>
      </c>
      <c r="CJ14" s="20">
        <v>5.3046426289727597E-2</v>
      </c>
      <c r="CK14" s="20">
        <v>7.0035977622488296E-2</v>
      </c>
      <c r="CL14" s="20">
        <v>0.17675660131634499</v>
      </c>
      <c r="CM14" s="20"/>
      <c r="CN14" s="20">
        <v>1.71852758472569E-2</v>
      </c>
      <c r="CO14" s="20">
        <v>7.7349923950737295E-2</v>
      </c>
      <c r="CP14" s="20"/>
      <c r="CQ14" s="20">
        <v>2.4781401230552402E-2</v>
      </c>
      <c r="CR14" s="20">
        <v>6.6439274795972295E-2</v>
      </c>
    </row>
    <row r="15" spans="2:96" x14ac:dyDescent="0.3">
      <c r="B15" s="16"/>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257</v>
      </c>
      <c r="C9" s="14">
        <v>6.4594219637874997E-2</v>
      </c>
      <c r="D9" s="14">
        <v>7.5597323548762405E-2</v>
      </c>
      <c r="E9" s="14">
        <v>5.2850063239930203E-2</v>
      </c>
      <c r="F9" s="14"/>
      <c r="G9" s="14">
        <v>0.103139956320143</v>
      </c>
      <c r="H9" s="14">
        <v>0.16965153544867501</v>
      </c>
      <c r="I9" s="14">
        <v>7.6742652691320606E-2</v>
      </c>
      <c r="J9" s="14">
        <v>2.2798360109963899E-2</v>
      </c>
      <c r="K9" s="14">
        <v>1.48742444139298E-2</v>
      </c>
      <c r="L9" s="14">
        <v>1.0947323066981599E-2</v>
      </c>
      <c r="M9" s="14"/>
      <c r="N9" s="14">
        <v>0.117300319862433</v>
      </c>
      <c r="O9" s="14">
        <v>4.1377714807228801E-2</v>
      </c>
      <c r="P9" s="14">
        <v>5.0184893008398103E-2</v>
      </c>
      <c r="Q9" s="14">
        <v>4.5319074531714403E-2</v>
      </c>
      <c r="R9" s="14"/>
      <c r="S9" s="14">
        <v>0.136153857613106</v>
      </c>
      <c r="T9" s="14">
        <v>3.8392061911454098E-2</v>
      </c>
      <c r="U9" s="14">
        <v>5.2363225273171402E-2</v>
      </c>
      <c r="V9" s="14">
        <v>3.8281504180114903E-2</v>
      </c>
      <c r="W9" s="14">
        <v>5.9882856165278102E-2</v>
      </c>
      <c r="X9" s="14">
        <v>3.9334906958426001E-2</v>
      </c>
      <c r="Y9" s="14">
        <v>5.4538215696850502E-2</v>
      </c>
      <c r="Z9" s="14">
        <v>8.5432597215058304E-2</v>
      </c>
      <c r="AA9" s="14">
        <v>6.2271719453419999E-2</v>
      </c>
      <c r="AB9" s="14">
        <v>6.8434910032914797E-2</v>
      </c>
      <c r="AC9" s="14">
        <v>5.8755091586306901E-2</v>
      </c>
      <c r="AD9" s="14">
        <v>4.7462477410706798E-2</v>
      </c>
      <c r="AE9" s="14"/>
      <c r="AF9" s="14">
        <v>8.0801013289800994E-2</v>
      </c>
      <c r="AG9" s="14">
        <v>0.108772324044771</v>
      </c>
      <c r="AH9" s="14">
        <v>2.7840584782421001E-2</v>
      </c>
      <c r="AI9" s="14">
        <v>9.3367303059171403E-3</v>
      </c>
      <c r="AJ9" s="14">
        <v>3.6256112813100302E-2</v>
      </c>
      <c r="AK9" s="14"/>
      <c r="AL9" s="14">
        <v>0.137553832968215</v>
      </c>
      <c r="AM9" s="14">
        <v>8.97407326159953E-2</v>
      </c>
      <c r="AN9" s="14">
        <v>3.9840640986321799E-2</v>
      </c>
      <c r="AO9" s="14">
        <v>1.9930002522639802E-2</v>
      </c>
      <c r="AP9" s="14">
        <v>2.7253495667382902E-2</v>
      </c>
      <c r="AQ9" s="14">
        <v>2.3445169261878802E-2</v>
      </c>
      <c r="AR9" s="14"/>
      <c r="AS9" s="14">
        <v>2.6217397602493E-2</v>
      </c>
      <c r="AT9" s="14">
        <v>2.8338766298553301E-2</v>
      </c>
      <c r="AU9" s="14">
        <v>7.8717022994685901E-2</v>
      </c>
      <c r="AV9" s="14">
        <v>0.16011297608053701</v>
      </c>
      <c r="AW9" s="14">
        <v>0.33142636126242198</v>
      </c>
      <c r="AX9" s="14"/>
      <c r="AY9" s="14">
        <v>0</v>
      </c>
      <c r="AZ9" s="14">
        <v>2.5281349848853701E-2</v>
      </c>
      <c r="BA9" s="14">
        <v>4.4567363736088397E-2</v>
      </c>
      <c r="BB9" s="14">
        <v>5.83603463003146E-2</v>
      </c>
      <c r="BC9" s="14">
        <v>5.5653748471082898E-2</v>
      </c>
      <c r="BD9" s="14">
        <v>5.1074937207455699E-2</v>
      </c>
      <c r="BE9" s="14">
        <v>5.40529869586878E-2</v>
      </c>
      <c r="BF9" s="14">
        <v>8.8722047785834701E-2</v>
      </c>
      <c r="BG9" s="14">
        <v>2.1063742214458302E-2</v>
      </c>
      <c r="BH9" s="14">
        <v>3.2247750576750098E-2</v>
      </c>
      <c r="BI9" s="14">
        <v>9.5177792409712594E-2</v>
      </c>
      <c r="BJ9" s="14">
        <v>4.5376660162939203E-2</v>
      </c>
      <c r="BK9" s="14">
        <v>5.0866188202221101E-2</v>
      </c>
      <c r="BL9" s="14">
        <v>9.0387967453274903E-2</v>
      </c>
      <c r="BM9" s="14">
        <v>1.9645928118883601E-2</v>
      </c>
      <c r="BN9" s="14">
        <v>0.258882756476014</v>
      </c>
      <c r="BO9" s="14"/>
      <c r="BP9" s="14">
        <v>0.16458187151392101</v>
      </c>
      <c r="BQ9" s="14">
        <v>4.9720609803162001E-2</v>
      </c>
      <c r="BR9" s="14">
        <v>4.3239722989486903E-2</v>
      </c>
      <c r="BS9" s="14">
        <v>1.6865867999100899E-2</v>
      </c>
      <c r="BT9" s="14">
        <v>5.0171728667764799E-3</v>
      </c>
      <c r="BU9" s="14">
        <v>9.8693889920580691E-3</v>
      </c>
      <c r="BV9" s="14"/>
      <c r="BW9" s="14">
        <v>5.3410814126231998E-2</v>
      </c>
      <c r="BX9" s="14">
        <v>5.64758887024253E-2</v>
      </c>
      <c r="BY9" s="14">
        <v>6.1695429692914097E-2</v>
      </c>
      <c r="BZ9" s="14">
        <v>6.3191954690413901E-2</v>
      </c>
      <c r="CA9" s="14">
        <v>0.110866005339289</v>
      </c>
      <c r="CB9" s="14">
        <v>2.25232179628225E-2</v>
      </c>
      <c r="CC9" s="14"/>
      <c r="CD9" s="14">
        <v>0.132534827634047</v>
      </c>
      <c r="CE9" s="14">
        <v>0.100843263395691</v>
      </c>
      <c r="CF9" s="14">
        <v>1.6667221531232099E-2</v>
      </c>
      <c r="CG9" s="14">
        <v>4.6664331777301199E-2</v>
      </c>
      <c r="CH9" s="14"/>
      <c r="CI9" s="14">
        <v>6.8793081327116104E-2</v>
      </c>
      <c r="CJ9" s="14">
        <v>9.2821479231795095E-2</v>
      </c>
      <c r="CK9" s="14">
        <v>5.6059458608178001E-2</v>
      </c>
      <c r="CL9" s="14">
        <v>3.7804919779869897E-2</v>
      </c>
      <c r="CM9" s="14"/>
      <c r="CN9" s="14">
        <v>0.16053403374162101</v>
      </c>
      <c r="CO9" s="14">
        <v>5.24157964490524E-2</v>
      </c>
      <c r="CP9" s="14"/>
      <c r="CQ9" s="14">
        <v>0.11477661128194</v>
      </c>
      <c r="CR9" s="14">
        <v>5.8889879116017702E-2</v>
      </c>
    </row>
    <row r="10" spans="2:96" x14ac:dyDescent="0.3">
      <c r="B10" s="15" t="s">
        <v>258</v>
      </c>
      <c r="C10" s="14">
        <v>0.178890918506173</v>
      </c>
      <c r="D10" s="14">
        <v>0.17673162773103801</v>
      </c>
      <c r="E10" s="14">
        <v>0.18153321063165501</v>
      </c>
      <c r="F10" s="14"/>
      <c r="G10" s="14">
        <v>0.26881338746049199</v>
      </c>
      <c r="H10" s="14">
        <v>0.30989263470747402</v>
      </c>
      <c r="I10" s="14">
        <v>0.17050944455830599</v>
      </c>
      <c r="J10" s="14">
        <v>0.138538057225182</v>
      </c>
      <c r="K10" s="14">
        <v>9.82141026995208E-2</v>
      </c>
      <c r="L10" s="14">
        <v>0.106457701625465</v>
      </c>
      <c r="M10" s="14"/>
      <c r="N10" s="14">
        <v>0.215838304123288</v>
      </c>
      <c r="O10" s="14">
        <v>0.188458743587574</v>
      </c>
      <c r="P10" s="14">
        <v>0.14771469141458701</v>
      </c>
      <c r="Q10" s="14">
        <v>0.15866918378935699</v>
      </c>
      <c r="R10" s="14"/>
      <c r="S10" s="14">
        <v>0.29013549242033199</v>
      </c>
      <c r="T10" s="14">
        <v>0.148021811394247</v>
      </c>
      <c r="U10" s="14">
        <v>0.16867908192171199</v>
      </c>
      <c r="V10" s="14">
        <v>0.20035367569328799</v>
      </c>
      <c r="W10" s="14">
        <v>0.174222948874936</v>
      </c>
      <c r="X10" s="14">
        <v>0.14568976114069301</v>
      </c>
      <c r="Y10" s="14">
        <v>0.223395239740833</v>
      </c>
      <c r="Z10" s="14">
        <v>0.14989242067754199</v>
      </c>
      <c r="AA10" s="14">
        <v>0.13347099954653599</v>
      </c>
      <c r="AB10" s="14">
        <v>0.12176703131135801</v>
      </c>
      <c r="AC10" s="14">
        <v>0.131423396256205</v>
      </c>
      <c r="AD10" s="14">
        <v>0.202477005692274</v>
      </c>
      <c r="AE10" s="14"/>
      <c r="AF10" s="14">
        <v>0.160114945841908</v>
      </c>
      <c r="AG10" s="14">
        <v>0.24226707275322201</v>
      </c>
      <c r="AH10" s="14">
        <v>0.13398151638374101</v>
      </c>
      <c r="AI10" s="14">
        <v>0.12031810500486501</v>
      </c>
      <c r="AJ10" s="14">
        <v>0.144771548319333</v>
      </c>
      <c r="AK10" s="14"/>
      <c r="AL10" s="14">
        <v>0.27701454364974898</v>
      </c>
      <c r="AM10" s="14">
        <v>0.198205152417503</v>
      </c>
      <c r="AN10" s="14">
        <v>0.143261592333255</v>
      </c>
      <c r="AO10" s="14">
        <v>0.112683110818486</v>
      </c>
      <c r="AP10" s="14">
        <v>0.154698359727132</v>
      </c>
      <c r="AQ10" s="14">
        <v>0.12768760725728701</v>
      </c>
      <c r="AR10" s="14"/>
      <c r="AS10" s="14">
        <v>0.123900094984093</v>
      </c>
      <c r="AT10" s="14">
        <v>0.17851984405749399</v>
      </c>
      <c r="AU10" s="14">
        <v>0.203005199485427</v>
      </c>
      <c r="AV10" s="14">
        <v>0.278739360311068</v>
      </c>
      <c r="AW10" s="14">
        <v>0.30264838813275802</v>
      </c>
      <c r="AX10" s="14"/>
      <c r="AY10" s="14">
        <v>6.56441315907631E-2</v>
      </c>
      <c r="AZ10" s="14">
        <v>0.104424252856332</v>
      </c>
      <c r="BA10" s="14">
        <v>0.134100431086424</v>
      </c>
      <c r="BB10" s="14">
        <v>0.130351098560718</v>
      </c>
      <c r="BC10" s="14">
        <v>0.160133667224474</v>
      </c>
      <c r="BD10" s="14">
        <v>0.18034791028237299</v>
      </c>
      <c r="BE10" s="14">
        <v>0.207400392044538</v>
      </c>
      <c r="BF10" s="14">
        <v>0.17480026807665899</v>
      </c>
      <c r="BG10" s="14">
        <v>0.17180942247367501</v>
      </c>
      <c r="BH10" s="14">
        <v>0.18636131007363799</v>
      </c>
      <c r="BI10" s="14">
        <v>0.18953908334125599</v>
      </c>
      <c r="BJ10" s="14">
        <v>0.19924192767160601</v>
      </c>
      <c r="BK10" s="14">
        <v>0.17331833453836601</v>
      </c>
      <c r="BL10" s="14">
        <v>0.25083960780627601</v>
      </c>
      <c r="BM10" s="14">
        <v>0.24792837193786099</v>
      </c>
      <c r="BN10" s="14">
        <v>0.26220334828234299</v>
      </c>
      <c r="BO10" s="14"/>
      <c r="BP10" s="14">
        <v>0.25573723094898998</v>
      </c>
      <c r="BQ10" s="14">
        <v>0.17737581041549899</v>
      </c>
      <c r="BR10" s="14">
        <v>0.19063649427982099</v>
      </c>
      <c r="BS10" s="14">
        <v>0.14922416640639899</v>
      </c>
      <c r="BT10" s="14">
        <v>8.3993556739798303E-2</v>
      </c>
      <c r="BU10" s="14">
        <v>9.3468231763056506E-2</v>
      </c>
      <c r="BV10" s="14"/>
      <c r="BW10" s="14">
        <v>0.13597242221227901</v>
      </c>
      <c r="BX10" s="14">
        <v>0.18634194344136801</v>
      </c>
      <c r="BY10" s="14">
        <v>0.17160526478187399</v>
      </c>
      <c r="BZ10" s="14">
        <v>0.18283672401325901</v>
      </c>
      <c r="CA10" s="14">
        <v>0.24624541025819799</v>
      </c>
      <c r="CB10" s="14">
        <v>0.24140571873497399</v>
      </c>
      <c r="CC10" s="14"/>
      <c r="CD10" s="14">
        <v>0.27235048053307598</v>
      </c>
      <c r="CE10" s="14">
        <v>0.20447191961681299</v>
      </c>
      <c r="CF10" s="14">
        <v>0.13195396692681099</v>
      </c>
      <c r="CG10" s="14">
        <v>0.15578910696498</v>
      </c>
      <c r="CH10" s="14"/>
      <c r="CI10" s="14">
        <v>0.21079593505514299</v>
      </c>
      <c r="CJ10" s="14">
        <v>0.20646248481294199</v>
      </c>
      <c r="CK10" s="14">
        <v>0.166672398071605</v>
      </c>
      <c r="CL10" s="14">
        <v>0.11067346815165301</v>
      </c>
      <c r="CM10" s="14"/>
      <c r="CN10" s="14">
        <v>0.249846887985755</v>
      </c>
      <c r="CO10" s="14">
        <v>0.168301058374214</v>
      </c>
      <c r="CP10" s="14"/>
      <c r="CQ10" s="14">
        <v>0.24493348969506201</v>
      </c>
      <c r="CR10" s="14">
        <v>0.17196587040943101</v>
      </c>
    </row>
    <row r="11" spans="2:96" x14ac:dyDescent="0.3">
      <c r="B11" s="15" t="s">
        <v>259</v>
      </c>
      <c r="C11" s="14">
        <v>0.196106268502304</v>
      </c>
      <c r="D11" s="14">
        <v>0.207608429096791</v>
      </c>
      <c r="E11" s="14">
        <v>0.185436137112545</v>
      </c>
      <c r="F11" s="14"/>
      <c r="G11" s="14">
        <v>0.23783902944545199</v>
      </c>
      <c r="H11" s="14">
        <v>0.184906753247678</v>
      </c>
      <c r="I11" s="14">
        <v>0.228155554125891</v>
      </c>
      <c r="J11" s="14">
        <v>0.199684040723552</v>
      </c>
      <c r="K11" s="14">
        <v>0.176358060659211</v>
      </c>
      <c r="L11" s="14">
        <v>0.161911628452588</v>
      </c>
      <c r="M11" s="14"/>
      <c r="N11" s="14">
        <v>0.19655887444369699</v>
      </c>
      <c r="O11" s="14">
        <v>0.190937167748296</v>
      </c>
      <c r="P11" s="14">
        <v>0.200100705729852</v>
      </c>
      <c r="Q11" s="14">
        <v>0.199818086176027</v>
      </c>
      <c r="R11" s="14"/>
      <c r="S11" s="14">
        <v>0.200866586914074</v>
      </c>
      <c r="T11" s="14">
        <v>0.18612844502827899</v>
      </c>
      <c r="U11" s="14">
        <v>0.19729674382148599</v>
      </c>
      <c r="V11" s="14">
        <v>0.23554083795459099</v>
      </c>
      <c r="W11" s="14">
        <v>0.16227277521182901</v>
      </c>
      <c r="X11" s="14">
        <v>0.22481540988892401</v>
      </c>
      <c r="Y11" s="14">
        <v>0.22428032833702799</v>
      </c>
      <c r="Z11" s="14">
        <v>0.16232578580963899</v>
      </c>
      <c r="AA11" s="14">
        <v>0.17033394587812201</v>
      </c>
      <c r="AB11" s="14">
        <v>0.142463536607987</v>
      </c>
      <c r="AC11" s="14">
        <v>0.23654849676313799</v>
      </c>
      <c r="AD11" s="14">
        <v>0.245970812075925</v>
      </c>
      <c r="AE11" s="14"/>
      <c r="AF11" s="14">
        <v>0.196827664764015</v>
      </c>
      <c r="AG11" s="14">
        <v>0.19123250935610001</v>
      </c>
      <c r="AH11" s="14">
        <v>0.22174604290862501</v>
      </c>
      <c r="AI11" s="14">
        <v>0.18160240881474601</v>
      </c>
      <c r="AJ11" s="14">
        <v>0.20845558021698399</v>
      </c>
      <c r="AK11" s="14"/>
      <c r="AL11" s="14">
        <v>0.19146413023480299</v>
      </c>
      <c r="AM11" s="14">
        <v>0.201644529648038</v>
      </c>
      <c r="AN11" s="14">
        <v>0.22024985356030199</v>
      </c>
      <c r="AO11" s="14">
        <v>0.18805273430115599</v>
      </c>
      <c r="AP11" s="14">
        <v>0.18211329347218699</v>
      </c>
      <c r="AQ11" s="14">
        <v>0.217614318638644</v>
      </c>
      <c r="AR11" s="14"/>
      <c r="AS11" s="14">
        <v>0.19541277826627801</v>
      </c>
      <c r="AT11" s="14">
        <v>0.194321643813814</v>
      </c>
      <c r="AU11" s="14">
        <v>0.21479753943074401</v>
      </c>
      <c r="AV11" s="14">
        <v>0.19532700071900999</v>
      </c>
      <c r="AW11" s="14">
        <v>7.4602161397553796E-2</v>
      </c>
      <c r="AX11" s="14"/>
      <c r="AY11" s="14">
        <v>6.9904330199182393E-2</v>
      </c>
      <c r="AZ11" s="14">
        <v>0.29799611231265699</v>
      </c>
      <c r="BA11" s="14">
        <v>0.19980692654912399</v>
      </c>
      <c r="BB11" s="14">
        <v>0.184913748778191</v>
      </c>
      <c r="BC11" s="14">
        <v>0.189245483668216</v>
      </c>
      <c r="BD11" s="14">
        <v>0.19022773177341101</v>
      </c>
      <c r="BE11" s="14">
        <v>0.21597995226582201</v>
      </c>
      <c r="BF11" s="14">
        <v>0.168616849170899</v>
      </c>
      <c r="BG11" s="14">
        <v>0.20480685777500501</v>
      </c>
      <c r="BH11" s="14">
        <v>0.210637128248056</v>
      </c>
      <c r="BI11" s="14">
        <v>0.18133183409991799</v>
      </c>
      <c r="BJ11" s="14">
        <v>0.22717270260522701</v>
      </c>
      <c r="BK11" s="14">
        <v>0.12573861924382601</v>
      </c>
      <c r="BL11" s="14">
        <v>0.21392016565368899</v>
      </c>
      <c r="BM11" s="14">
        <v>0.30768908751948898</v>
      </c>
      <c r="BN11" s="14">
        <v>0.17260615969405799</v>
      </c>
      <c r="BO11" s="14"/>
      <c r="BP11" s="14">
        <v>0.227145230770327</v>
      </c>
      <c r="BQ11" s="14">
        <v>0.19593222566483401</v>
      </c>
      <c r="BR11" s="14">
        <v>0.17316183590895401</v>
      </c>
      <c r="BS11" s="14">
        <v>0.210404077750594</v>
      </c>
      <c r="BT11" s="14">
        <v>0.16242160128837599</v>
      </c>
      <c r="BU11" s="14">
        <v>0.12971220521209501</v>
      </c>
      <c r="BV11" s="14"/>
      <c r="BW11" s="14">
        <v>0.16434860444643901</v>
      </c>
      <c r="BX11" s="14">
        <v>0.209367101696704</v>
      </c>
      <c r="BY11" s="14">
        <v>0.166503899870629</v>
      </c>
      <c r="BZ11" s="14">
        <v>0.26081585859593898</v>
      </c>
      <c r="CA11" s="14">
        <v>0.20471740299605001</v>
      </c>
      <c r="CB11" s="14">
        <v>0.29144509682138497</v>
      </c>
      <c r="CC11" s="14"/>
      <c r="CD11" s="14">
        <v>0.219055386399539</v>
      </c>
      <c r="CE11" s="14">
        <v>0.19654151553035901</v>
      </c>
      <c r="CF11" s="14">
        <v>0.221809818680233</v>
      </c>
      <c r="CG11" s="14">
        <v>0.17926750686430501</v>
      </c>
      <c r="CH11" s="14"/>
      <c r="CI11" s="14">
        <v>0.13121522332066901</v>
      </c>
      <c r="CJ11" s="14">
        <v>0.17187960014687101</v>
      </c>
      <c r="CK11" s="14">
        <v>0.22851002447832799</v>
      </c>
      <c r="CL11" s="14">
        <v>0.16886928083897201</v>
      </c>
      <c r="CM11" s="14"/>
      <c r="CN11" s="14">
        <v>0.20750431400987501</v>
      </c>
      <c r="CO11" s="14">
        <v>0.19514808733050101</v>
      </c>
      <c r="CP11" s="14"/>
      <c r="CQ11" s="14">
        <v>0.14087742506539699</v>
      </c>
      <c r="CR11" s="14">
        <v>0.20064404905685301</v>
      </c>
    </row>
    <row r="12" spans="2:96" x14ac:dyDescent="0.3">
      <c r="B12" s="15" t="s">
        <v>260</v>
      </c>
      <c r="C12" s="14">
        <v>0.267872654130695</v>
      </c>
      <c r="D12" s="14">
        <v>0.272014925193372</v>
      </c>
      <c r="E12" s="14">
        <v>0.26372776960876398</v>
      </c>
      <c r="F12" s="14"/>
      <c r="G12" s="14">
        <v>0.21433318583562899</v>
      </c>
      <c r="H12" s="14">
        <v>0.184638789755904</v>
      </c>
      <c r="I12" s="14">
        <v>0.24239166870156201</v>
      </c>
      <c r="J12" s="14">
        <v>0.29489376499356601</v>
      </c>
      <c r="K12" s="14">
        <v>0.33210888072970302</v>
      </c>
      <c r="L12" s="14">
        <v>0.32674720400657498</v>
      </c>
      <c r="M12" s="14"/>
      <c r="N12" s="14">
        <v>0.23080422996368799</v>
      </c>
      <c r="O12" s="14">
        <v>0.29256684260319599</v>
      </c>
      <c r="P12" s="14">
        <v>0.282495487874316</v>
      </c>
      <c r="Q12" s="14">
        <v>0.27254777668851499</v>
      </c>
      <c r="R12" s="14"/>
      <c r="S12" s="14">
        <v>0.19769225359152601</v>
      </c>
      <c r="T12" s="14">
        <v>0.31165602902747302</v>
      </c>
      <c r="U12" s="14">
        <v>0.31948023098422101</v>
      </c>
      <c r="V12" s="14">
        <v>0.25575664643517698</v>
      </c>
      <c r="W12" s="14">
        <v>0.30495569959729601</v>
      </c>
      <c r="X12" s="14">
        <v>0.23551632936373201</v>
      </c>
      <c r="Y12" s="14">
        <v>0.23635504325464099</v>
      </c>
      <c r="Z12" s="14">
        <v>0.34513651012653201</v>
      </c>
      <c r="AA12" s="14">
        <v>0.261852976625852</v>
      </c>
      <c r="AB12" s="14">
        <v>0.29194923180791499</v>
      </c>
      <c r="AC12" s="14">
        <v>0.216332010990019</v>
      </c>
      <c r="AD12" s="14">
        <v>0.33383638710823099</v>
      </c>
      <c r="AE12" s="14"/>
      <c r="AF12" s="14">
        <v>0.30931587237693098</v>
      </c>
      <c r="AG12" s="14">
        <v>0.25525174570979198</v>
      </c>
      <c r="AH12" s="14">
        <v>0.28820768880512099</v>
      </c>
      <c r="AI12" s="14">
        <v>0.22365838006955699</v>
      </c>
      <c r="AJ12" s="14">
        <v>0.29711110749997999</v>
      </c>
      <c r="AK12" s="14"/>
      <c r="AL12" s="14">
        <v>0.21470439998763899</v>
      </c>
      <c r="AM12" s="14">
        <v>0.26569106336341902</v>
      </c>
      <c r="AN12" s="14">
        <v>0.35122220456499398</v>
      </c>
      <c r="AO12" s="14">
        <v>0.26495727430124999</v>
      </c>
      <c r="AP12" s="14">
        <v>0.34977401867156899</v>
      </c>
      <c r="AQ12" s="14">
        <v>0.284772185256565</v>
      </c>
      <c r="AR12" s="14"/>
      <c r="AS12" s="14">
        <v>0.30833417178080103</v>
      </c>
      <c r="AT12" s="14">
        <v>0.27284762444580901</v>
      </c>
      <c r="AU12" s="14">
        <v>0.26126131571626199</v>
      </c>
      <c r="AV12" s="14">
        <v>0.18487822193466599</v>
      </c>
      <c r="AW12" s="14">
        <v>0.24157971682902901</v>
      </c>
      <c r="AX12" s="14"/>
      <c r="AY12" s="14">
        <v>0.206812604285184</v>
      </c>
      <c r="AZ12" s="14">
        <v>0.19655636171726701</v>
      </c>
      <c r="BA12" s="14">
        <v>0.25498527039564101</v>
      </c>
      <c r="BB12" s="14">
        <v>0.27649912100503499</v>
      </c>
      <c r="BC12" s="14">
        <v>0.322455446335914</v>
      </c>
      <c r="BD12" s="14">
        <v>0.26479330506690801</v>
      </c>
      <c r="BE12" s="14">
        <v>0.208471444829255</v>
      </c>
      <c r="BF12" s="14">
        <v>0.31576358307041302</v>
      </c>
      <c r="BG12" s="14">
        <v>0.30688583376610501</v>
      </c>
      <c r="BH12" s="14">
        <v>0.31214288225246301</v>
      </c>
      <c r="BI12" s="14">
        <v>0.252884885345108</v>
      </c>
      <c r="BJ12" s="14">
        <v>0.27284964096595699</v>
      </c>
      <c r="BK12" s="14">
        <v>0.46824582776741402</v>
      </c>
      <c r="BL12" s="14">
        <v>0.23016802925694499</v>
      </c>
      <c r="BM12" s="14">
        <v>0.20887512180607001</v>
      </c>
      <c r="BN12" s="14">
        <v>0.130601202753653</v>
      </c>
      <c r="BO12" s="14"/>
      <c r="BP12" s="14">
        <v>0.178275291537559</v>
      </c>
      <c r="BQ12" s="14">
        <v>0.281379545756754</v>
      </c>
      <c r="BR12" s="14">
        <v>0.27247796897712701</v>
      </c>
      <c r="BS12" s="14">
        <v>0.30047432653085498</v>
      </c>
      <c r="BT12" s="14">
        <v>0.31316433604615301</v>
      </c>
      <c r="BU12" s="14">
        <v>0.404732837953591</v>
      </c>
      <c r="BV12" s="14"/>
      <c r="BW12" s="14">
        <v>0.30487219260169302</v>
      </c>
      <c r="BX12" s="14">
        <v>0.27263003236599098</v>
      </c>
      <c r="BY12" s="14">
        <v>0.27258127584710301</v>
      </c>
      <c r="BZ12" s="14">
        <v>0.211326528778156</v>
      </c>
      <c r="CA12" s="14">
        <v>0.22243957639360401</v>
      </c>
      <c r="CB12" s="14">
        <v>0.22461120075773899</v>
      </c>
      <c r="CC12" s="14"/>
      <c r="CD12" s="14">
        <v>0.20700504849457399</v>
      </c>
      <c r="CE12" s="14">
        <v>0.26554188303853699</v>
      </c>
      <c r="CF12" s="14">
        <v>0.26432514179581601</v>
      </c>
      <c r="CG12" s="14">
        <v>0.30715971651373303</v>
      </c>
      <c r="CH12" s="14"/>
      <c r="CI12" s="14">
        <v>0.25310573332970399</v>
      </c>
      <c r="CJ12" s="14">
        <v>0.27507080146375201</v>
      </c>
      <c r="CK12" s="14">
        <v>0.27524000060687398</v>
      </c>
      <c r="CL12" s="14">
        <v>0.22156404711783301</v>
      </c>
      <c r="CM12" s="14"/>
      <c r="CN12" s="14">
        <v>0.20919656002746501</v>
      </c>
      <c r="CO12" s="14">
        <v>0.27661862522055503</v>
      </c>
      <c r="CP12" s="14"/>
      <c r="CQ12" s="14">
        <v>0.27120820510600602</v>
      </c>
      <c r="CR12" s="14">
        <v>0.268523706930761</v>
      </c>
    </row>
    <row r="13" spans="2:96" x14ac:dyDescent="0.3">
      <c r="B13" s="15" t="s">
        <v>261</v>
      </c>
      <c r="C13" s="14">
        <v>0.24654675299054801</v>
      </c>
      <c r="D13" s="14">
        <v>0.23211120842809399</v>
      </c>
      <c r="E13" s="14">
        <v>0.26049394572421802</v>
      </c>
      <c r="F13" s="14"/>
      <c r="G13" s="14">
        <v>0.10332008541398301</v>
      </c>
      <c r="H13" s="14">
        <v>0.10086027587817099</v>
      </c>
      <c r="I13" s="14">
        <v>0.22104218844114101</v>
      </c>
      <c r="J13" s="14">
        <v>0.29733763588579198</v>
      </c>
      <c r="K13" s="14">
        <v>0.34074749935242299</v>
      </c>
      <c r="L13" s="14">
        <v>0.37621301084465503</v>
      </c>
      <c r="M13" s="14"/>
      <c r="N13" s="14">
        <v>0.208414744620466</v>
      </c>
      <c r="O13" s="14">
        <v>0.23152310089494399</v>
      </c>
      <c r="P13" s="14">
        <v>0.28047202257699499</v>
      </c>
      <c r="Q13" s="14">
        <v>0.266221156814756</v>
      </c>
      <c r="R13" s="14"/>
      <c r="S13" s="14">
        <v>0.12909891810166299</v>
      </c>
      <c r="T13" s="14">
        <v>0.28773657537849001</v>
      </c>
      <c r="U13" s="14">
        <v>0.250004195130756</v>
      </c>
      <c r="V13" s="14">
        <v>0.23718035653751099</v>
      </c>
      <c r="W13" s="14">
        <v>0.26798625048457198</v>
      </c>
      <c r="X13" s="14">
        <v>0.29059397599044301</v>
      </c>
      <c r="Y13" s="14">
        <v>0.16579581578830699</v>
      </c>
      <c r="Z13" s="14">
        <v>0.22152540246517499</v>
      </c>
      <c r="AA13" s="14">
        <v>0.30532608325793797</v>
      </c>
      <c r="AB13" s="14">
        <v>0.328291973704044</v>
      </c>
      <c r="AC13" s="14">
        <v>0.30231481169371499</v>
      </c>
      <c r="AD13" s="14">
        <v>0.14859638059157099</v>
      </c>
      <c r="AE13" s="14"/>
      <c r="AF13" s="14">
        <v>0.246968205004994</v>
      </c>
      <c r="AG13" s="14">
        <v>0.169629138561667</v>
      </c>
      <c r="AH13" s="14">
        <v>0.30032268725599898</v>
      </c>
      <c r="AI13" s="14">
        <v>0.40959863827496801</v>
      </c>
      <c r="AJ13" s="14">
        <v>0.21963341664994801</v>
      </c>
      <c r="AK13" s="14"/>
      <c r="AL13" s="14">
        <v>0.12989664695709099</v>
      </c>
      <c r="AM13" s="14">
        <v>0.235981656761865</v>
      </c>
      <c r="AN13" s="14">
        <v>0.225630102095909</v>
      </c>
      <c r="AO13" s="14">
        <v>0.37783748248064097</v>
      </c>
      <c r="AP13" s="14">
        <v>0.20761949795257301</v>
      </c>
      <c r="AQ13" s="14">
        <v>0.27610612488929098</v>
      </c>
      <c r="AR13" s="14"/>
      <c r="AS13" s="14">
        <v>0.30931972792811502</v>
      </c>
      <c r="AT13" s="14">
        <v>0.26030822186911301</v>
      </c>
      <c r="AU13" s="14">
        <v>0.19592827062703899</v>
      </c>
      <c r="AV13" s="14">
        <v>0.14079820366784199</v>
      </c>
      <c r="AW13" s="14">
        <v>4.9743372378236998E-2</v>
      </c>
      <c r="AX13" s="14"/>
      <c r="AY13" s="14">
        <v>0.42056367249819598</v>
      </c>
      <c r="AZ13" s="14">
        <v>0.24298263348454599</v>
      </c>
      <c r="BA13" s="14">
        <v>0.30107727657826799</v>
      </c>
      <c r="BB13" s="14">
        <v>0.29886643428969201</v>
      </c>
      <c r="BC13" s="14">
        <v>0.21692810552618899</v>
      </c>
      <c r="BD13" s="14">
        <v>0.25891249675808897</v>
      </c>
      <c r="BE13" s="14">
        <v>0.26810130551866601</v>
      </c>
      <c r="BF13" s="14">
        <v>0.245883837555739</v>
      </c>
      <c r="BG13" s="14">
        <v>0.24976335191402799</v>
      </c>
      <c r="BH13" s="14">
        <v>0.22931374987602901</v>
      </c>
      <c r="BI13" s="14">
        <v>0.25711767758457799</v>
      </c>
      <c r="BJ13" s="14">
        <v>0.207792243151597</v>
      </c>
      <c r="BK13" s="14">
        <v>0.16962382550722599</v>
      </c>
      <c r="BL13" s="14">
        <v>0.18169612079522801</v>
      </c>
      <c r="BM13" s="14">
        <v>0.19676114345913601</v>
      </c>
      <c r="BN13" s="14">
        <v>0.166917352341172</v>
      </c>
      <c r="BO13" s="14"/>
      <c r="BP13" s="14">
        <v>0.130424470132781</v>
      </c>
      <c r="BQ13" s="14">
        <v>0.25187205740690899</v>
      </c>
      <c r="BR13" s="14">
        <v>0.25880918716144602</v>
      </c>
      <c r="BS13" s="14">
        <v>0.27970640552732701</v>
      </c>
      <c r="BT13" s="14">
        <v>0.38729747242565399</v>
      </c>
      <c r="BU13" s="14">
        <v>0.33095777399492599</v>
      </c>
      <c r="BV13" s="14"/>
      <c r="BW13" s="14">
        <v>0.30688268920713202</v>
      </c>
      <c r="BX13" s="14">
        <v>0.24735765446404001</v>
      </c>
      <c r="BY13" s="14">
        <v>0.262786170440515</v>
      </c>
      <c r="BZ13" s="14">
        <v>0.20981504833008</v>
      </c>
      <c r="CA13" s="14">
        <v>0.165211779197182</v>
      </c>
      <c r="CB13" s="14">
        <v>0.128986710001609</v>
      </c>
      <c r="CC13" s="14"/>
      <c r="CD13" s="14">
        <v>0.12343147947800601</v>
      </c>
      <c r="CE13" s="14">
        <v>0.204101788205827</v>
      </c>
      <c r="CF13" s="14">
        <v>0.29255508932378999</v>
      </c>
      <c r="CG13" s="14">
        <v>0.28760006468596699</v>
      </c>
      <c r="CH13" s="14"/>
      <c r="CI13" s="14">
        <v>0.3000129702546</v>
      </c>
      <c r="CJ13" s="14">
        <v>0.215826037020939</v>
      </c>
      <c r="CK13" s="14">
        <v>0.23529622897242899</v>
      </c>
      <c r="CL13" s="14">
        <v>0.29550777794009198</v>
      </c>
      <c r="CM13" s="14"/>
      <c r="CN13" s="14">
        <v>0.15295924647044501</v>
      </c>
      <c r="CO13" s="14">
        <v>0.26059512874191998</v>
      </c>
      <c r="CP13" s="14"/>
      <c r="CQ13" s="14">
        <v>0.20223275445206601</v>
      </c>
      <c r="CR13" s="14">
        <v>0.25506864334066398</v>
      </c>
    </row>
    <row r="14" spans="2:96" x14ac:dyDescent="0.3">
      <c r="B14" s="15" t="s">
        <v>92</v>
      </c>
      <c r="C14" s="20">
        <v>4.5989186232404403E-2</v>
      </c>
      <c r="D14" s="20">
        <v>3.5936486001941499E-2</v>
      </c>
      <c r="E14" s="20">
        <v>5.5958873682888099E-2</v>
      </c>
      <c r="F14" s="20"/>
      <c r="G14" s="20">
        <v>7.2554355524301201E-2</v>
      </c>
      <c r="H14" s="20">
        <v>5.0050010962097602E-2</v>
      </c>
      <c r="I14" s="20">
        <v>6.1158491481779598E-2</v>
      </c>
      <c r="J14" s="20">
        <v>4.6748141061943999E-2</v>
      </c>
      <c r="K14" s="20">
        <v>3.7697212145213502E-2</v>
      </c>
      <c r="L14" s="20">
        <v>1.7723132003734099E-2</v>
      </c>
      <c r="M14" s="20"/>
      <c r="N14" s="20">
        <v>3.1083526986427999E-2</v>
      </c>
      <c r="O14" s="20">
        <v>5.5136430358761201E-2</v>
      </c>
      <c r="P14" s="20">
        <v>3.9032199395851799E-2</v>
      </c>
      <c r="Q14" s="20">
        <v>5.7424721999630397E-2</v>
      </c>
      <c r="R14" s="20"/>
      <c r="S14" s="20">
        <v>4.6052891359297798E-2</v>
      </c>
      <c r="T14" s="20">
        <v>2.8065077260056401E-2</v>
      </c>
      <c r="U14" s="20">
        <v>1.2176522868653301E-2</v>
      </c>
      <c r="V14" s="20">
        <v>3.28869791993186E-2</v>
      </c>
      <c r="W14" s="20">
        <v>3.06794696660889E-2</v>
      </c>
      <c r="X14" s="20">
        <v>6.4049616657781194E-2</v>
      </c>
      <c r="Y14" s="20">
        <v>9.5635357182340494E-2</v>
      </c>
      <c r="Z14" s="20">
        <v>3.5687283706054201E-2</v>
      </c>
      <c r="AA14" s="20">
        <v>6.6744275238131298E-2</v>
      </c>
      <c r="AB14" s="20">
        <v>4.7093316535781402E-2</v>
      </c>
      <c r="AC14" s="20">
        <v>5.4626192710616001E-2</v>
      </c>
      <c r="AD14" s="20">
        <v>2.1656937121293501E-2</v>
      </c>
      <c r="AE14" s="20"/>
      <c r="AF14" s="20">
        <v>5.9722987223510401E-3</v>
      </c>
      <c r="AG14" s="20">
        <v>3.28472095744482E-2</v>
      </c>
      <c r="AH14" s="20">
        <v>2.7901479864092402E-2</v>
      </c>
      <c r="AI14" s="20">
        <v>5.5485737529946802E-2</v>
      </c>
      <c r="AJ14" s="20">
        <v>9.3772234500654E-2</v>
      </c>
      <c r="AK14" s="20"/>
      <c r="AL14" s="20">
        <v>4.9366446202502801E-2</v>
      </c>
      <c r="AM14" s="20">
        <v>8.7368651931797499E-3</v>
      </c>
      <c r="AN14" s="20">
        <v>1.97956064592185E-2</v>
      </c>
      <c r="AO14" s="20">
        <v>3.6539395575826999E-2</v>
      </c>
      <c r="AP14" s="20">
        <v>7.8541334509157498E-2</v>
      </c>
      <c r="AQ14" s="20">
        <v>7.0374594696335099E-2</v>
      </c>
      <c r="AR14" s="20"/>
      <c r="AS14" s="20">
        <v>3.6815829438220801E-2</v>
      </c>
      <c r="AT14" s="20">
        <v>6.5663899515217297E-2</v>
      </c>
      <c r="AU14" s="20">
        <v>4.62906517458418E-2</v>
      </c>
      <c r="AV14" s="20">
        <v>4.0144237286878201E-2</v>
      </c>
      <c r="AW14" s="20">
        <v>0</v>
      </c>
      <c r="AX14" s="20"/>
      <c r="AY14" s="20">
        <v>0.23707526142667501</v>
      </c>
      <c r="AZ14" s="20">
        <v>0.13275928978034399</v>
      </c>
      <c r="BA14" s="20">
        <v>6.5462731654455195E-2</v>
      </c>
      <c r="BB14" s="20">
        <v>5.1009251066049699E-2</v>
      </c>
      <c r="BC14" s="20">
        <v>5.5583548774123602E-2</v>
      </c>
      <c r="BD14" s="20">
        <v>5.4643618911763399E-2</v>
      </c>
      <c r="BE14" s="20">
        <v>4.5993918383031997E-2</v>
      </c>
      <c r="BF14" s="20">
        <v>6.2134143404557404E-3</v>
      </c>
      <c r="BG14" s="20">
        <v>4.5670791856728302E-2</v>
      </c>
      <c r="BH14" s="20">
        <v>2.9297178973063599E-2</v>
      </c>
      <c r="BI14" s="20">
        <v>2.39487272194264E-2</v>
      </c>
      <c r="BJ14" s="20">
        <v>4.7566825442673898E-2</v>
      </c>
      <c r="BK14" s="20">
        <v>1.22072047409462E-2</v>
      </c>
      <c r="BL14" s="20">
        <v>3.2988109034587099E-2</v>
      </c>
      <c r="BM14" s="20">
        <v>1.9100347158560401E-2</v>
      </c>
      <c r="BN14" s="20">
        <v>8.7891804527590704E-3</v>
      </c>
      <c r="BO14" s="20"/>
      <c r="BP14" s="20">
        <v>4.3835905096420998E-2</v>
      </c>
      <c r="BQ14" s="20">
        <v>4.3719750952841897E-2</v>
      </c>
      <c r="BR14" s="20">
        <v>6.1674790683165698E-2</v>
      </c>
      <c r="BS14" s="20">
        <v>4.3325155785723997E-2</v>
      </c>
      <c r="BT14" s="20">
        <v>4.8105860633242598E-2</v>
      </c>
      <c r="BU14" s="20">
        <v>3.1259562084273197E-2</v>
      </c>
      <c r="BV14" s="20"/>
      <c r="BW14" s="20">
        <v>3.4513277406223897E-2</v>
      </c>
      <c r="BX14" s="20">
        <v>2.78273793294712E-2</v>
      </c>
      <c r="BY14" s="20">
        <v>6.4827959366965102E-2</v>
      </c>
      <c r="BZ14" s="20">
        <v>7.2013885592151897E-2</v>
      </c>
      <c r="CA14" s="20">
        <v>5.0519825815677002E-2</v>
      </c>
      <c r="CB14" s="20">
        <v>9.1028055721470894E-2</v>
      </c>
      <c r="CC14" s="20"/>
      <c r="CD14" s="20">
        <v>4.5622777460757803E-2</v>
      </c>
      <c r="CE14" s="20">
        <v>2.8499630212772499E-2</v>
      </c>
      <c r="CF14" s="20">
        <v>7.2688761742118593E-2</v>
      </c>
      <c r="CG14" s="20">
        <v>2.3519273193714101E-2</v>
      </c>
      <c r="CH14" s="20"/>
      <c r="CI14" s="20">
        <v>3.6077056712767099E-2</v>
      </c>
      <c r="CJ14" s="20">
        <v>3.79395973237013E-2</v>
      </c>
      <c r="CK14" s="20">
        <v>3.8221889262585101E-2</v>
      </c>
      <c r="CL14" s="20">
        <v>0.16558050617157999</v>
      </c>
      <c r="CM14" s="20"/>
      <c r="CN14" s="20">
        <v>1.9958957764838001E-2</v>
      </c>
      <c r="CO14" s="20">
        <v>4.6921303883758002E-2</v>
      </c>
      <c r="CP14" s="20"/>
      <c r="CQ14" s="20">
        <v>2.5971514399528699E-2</v>
      </c>
      <c r="CR14" s="20">
        <v>4.4907851146273103E-2</v>
      </c>
    </row>
    <row r="15" spans="2:96" x14ac:dyDescent="0.3">
      <c r="B15" s="16"/>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257</v>
      </c>
      <c r="C9" s="14">
        <v>5.54048075355041E-2</v>
      </c>
      <c r="D9" s="14">
        <v>6.08196689435168E-2</v>
      </c>
      <c r="E9" s="14">
        <v>4.9099759660487199E-2</v>
      </c>
      <c r="F9" s="14"/>
      <c r="G9" s="14">
        <v>9.0638286616980604E-2</v>
      </c>
      <c r="H9" s="14">
        <v>0.12896016813236</v>
      </c>
      <c r="I9" s="14">
        <v>8.2810810769320606E-2</v>
      </c>
      <c r="J9" s="14">
        <v>2.0521900966928099E-2</v>
      </c>
      <c r="K9" s="14">
        <v>1.0062599470693399E-2</v>
      </c>
      <c r="L9" s="14">
        <v>8.6446322080981804E-3</v>
      </c>
      <c r="M9" s="14"/>
      <c r="N9" s="14">
        <v>0.106734605367204</v>
      </c>
      <c r="O9" s="14">
        <v>4.3017425207442499E-2</v>
      </c>
      <c r="P9" s="14">
        <v>3.3640387500593803E-2</v>
      </c>
      <c r="Q9" s="14">
        <v>3.2725412409167001E-2</v>
      </c>
      <c r="R9" s="14"/>
      <c r="S9" s="14">
        <v>0.157772597320566</v>
      </c>
      <c r="T9" s="14">
        <v>4.0063532639198297E-2</v>
      </c>
      <c r="U9" s="14">
        <v>5.1785369828647503E-2</v>
      </c>
      <c r="V9" s="14">
        <v>3.8597053980249402E-2</v>
      </c>
      <c r="W9" s="14">
        <v>4.5292609351528998E-2</v>
      </c>
      <c r="X9" s="14">
        <v>4.0006393892662299E-2</v>
      </c>
      <c r="Y9" s="14">
        <v>1.7608202250986998E-2</v>
      </c>
      <c r="Z9" s="14">
        <v>3.5400210845372898E-2</v>
      </c>
      <c r="AA9" s="14">
        <v>4.8384058402043101E-2</v>
      </c>
      <c r="AB9" s="14">
        <v>4.0915329857657001E-2</v>
      </c>
      <c r="AC9" s="14">
        <v>2.4066127136311299E-2</v>
      </c>
      <c r="AD9" s="14">
        <v>2.1698180987521E-2</v>
      </c>
      <c r="AE9" s="14"/>
      <c r="AF9" s="14">
        <v>5.4750335858367402E-2</v>
      </c>
      <c r="AG9" s="14">
        <v>9.8620374457385002E-2</v>
      </c>
      <c r="AH9" s="14">
        <v>2.84759816048849E-2</v>
      </c>
      <c r="AI9" s="14">
        <v>2.3345779221069899E-2</v>
      </c>
      <c r="AJ9" s="14">
        <v>2.62875923712808E-2</v>
      </c>
      <c r="AK9" s="14"/>
      <c r="AL9" s="14">
        <v>0.12779108253348401</v>
      </c>
      <c r="AM9" s="14">
        <v>6.2682237464972507E-2</v>
      </c>
      <c r="AN9" s="14">
        <v>2.4303798977348499E-2</v>
      </c>
      <c r="AO9" s="14">
        <v>2.4169586458776201E-2</v>
      </c>
      <c r="AP9" s="14">
        <v>3.6208400895854101E-2</v>
      </c>
      <c r="AQ9" s="14">
        <v>1.7268110937400698E-2</v>
      </c>
      <c r="AR9" s="14"/>
      <c r="AS9" s="14">
        <v>2.0118949604098001E-2</v>
      </c>
      <c r="AT9" s="14">
        <v>3.8525864082417802E-2</v>
      </c>
      <c r="AU9" s="14">
        <v>5.8755583663775403E-2</v>
      </c>
      <c r="AV9" s="14">
        <v>0.144389366499067</v>
      </c>
      <c r="AW9" s="14">
        <v>0.28057520704337702</v>
      </c>
      <c r="AX9" s="14"/>
      <c r="AY9" s="14">
        <v>0</v>
      </c>
      <c r="AZ9" s="14">
        <v>6.3781483858469906E-2</v>
      </c>
      <c r="BA9" s="14">
        <v>3.7978164104226102E-2</v>
      </c>
      <c r="BB9" s="14">
        <v>8.3737318741802895E-3</v>
      </c>
      <c r="BC9" s="14">
        <v>4.0356483170299197E-2</v>
      </c>
      <c r="BD9" s="14">
        <v>4.5922654264282603E-2</v>
      </c>
      <c r="BE9" s="14">
        <v>4.0726482564613198E-2</v>
      </c>
      <c r="BF9" s="14">
        <v>6.2957244532259898E-2</v>
      </c>
      <c r="BG9" s="14">
        <v>2.8431854727384E-2</v>
      </c>
      <c r="BH9" s="14">
        <v>3.2333849908010803E-2</v>
      </c>
      <c r="BI9" s="14">
        <v>7.5332788865294195E-2</v>
      </c>
      <c r="BJ9" s="14">
        <v>4.73170191796939E-2</v>
      </c>
      <c r="BK9" s="14">
        <v>4.9614123456776599E-2</v>
      </c>
      <c r="BL9" s="14">
        <v>9.2631561748680494E-2</v>
      </c>
      <c r="BM9" s="14">
        <v>5.50367173880075E-2</v>
      </c>
      <c r="BN9" s="14">
        <v>0.24066650443084001</v>
      </c>
      <c r="BO9" s="14"/>
      <c r="BP9" s="14">
        <v>0.14340923585797599</v>
      </c>
      <c r="BQ9" s="14">
        <v>3.16823146264772E-2</v>
      </c>
      <c r="BR9" s="14">
        <v>4.2495769097729001E-2</v>
      </c>
      <c r="BS9" s="14">
        <v>2.23310063997482E-2</v>
      </c>
      <c r="BT9" s="14">
        <v>5.8660987015233404E-3</v>
      </c>
      <c r="BU9" s="14">
        <v>9.6216766653220293E-3</v>
      </c>
      <c r="BV9" s="14"/>
      <c r="BW9" s="14">
        <v>4.2640843352117298E-2</v>
      </c>
      <c r="BX9" s="14">
        <v>6.2064705875102801E-2</v>
      </c>
      <c r="BY9" s="14">
        <v>7.5693447092768401E-2</v>
      </c>
      <c r="BZ9" s="14">
        <v>5.4028724708171397E-2</v>
      </c>
      <c r="CA9" s="14">
        <v>7.9101986682304296E-2</v>
      </c>
      <c r="CB9" s="14">
        <v>1.10795854094458E-2</v>
      </c>
      <c r="CC9" s="14"/>
      <c r="CD9" s="14">
        <v>9.6919068969189601E-2</v>
      </c>
      <c r="CE9" s="14">
        <v>9.0423652005852895E-2</v>
      </c>
      <c r="CF9" s="14">
        <v>2.4537272847100802E-2</v>
      </c>
      <c r="CG9" s="14">
        <v>4.4693514839481599E-2</v>
      </c>
      <c r="CH9" s="14"/>
      <c r="CI9" s="14">
        <v>7.4309975412986895E-2</v>
      </c>
      <c r="CJ9" s="14">
        <v>7.4801335946216505E-2</v>
      </c>
      <c r="CK9" s="14">
        <v>4.6419259730139703E-2</v>
      </c>
      <c r="CL9" s="14">
        <v>2.0415797557034401E-2</v>
      </c>
      <c r="CM9" s="14"/>
      <c r="CN9" s="14">
        <v>0.157771419493723</v>
      </c>
      <c r="CO9" s="14">
        <v>4.0431858162617101E-2</v>
      </c>
      <c r="CP9" s="14"/>
      <c r="CQ9" s="14">
        <v>0.1390343223004</v>
      </c>
      <c r="CR9" s="14">
        <v>4.72936041065379E-2</v>
      </c>
    </row>
    <row r="10" spans="2:96" x14ac:dyDescent="0.3">
      <c r="B10" s="15" t="s">
        <v>258</v>
      </c>
      <c r="C10" s="14">
        <v>0.13777596050194599</v>
      </c>
      <c r="D10" s="14">
        <v>0.14212055271448201</v>
      </c>
      <c r="E10" s="14">
        <v>0.13303037172006599</v>
      </c>
      <c r="F10" s="14"/>
      <c r="G10" s="14">
        <v>0.20870782681986499</v>
      </c>
      <c r="H10" s="14">
        <v>0.24992199807243701</v>
      </c>
      <c r="I10" s="14">
        <v>0.14239044135988699</v>
      </c>
      <c r="J10" s="14">
        <v>0.107028323813954</v>
      </c>
      <c r="K10" s="14">
        <v>6.27825878922008E-2</v>
      </c>
      <c r="L10" s="14">
        <v>7.10752668601531E-2</v>
      </c>
      <c r="M10" s="14"/>
      <c r="N10" s="14">
        <v>0.158582682545829</v>
      </c>
      <c r="O10" s="14">
        <v>0.113237996645514</v>
      </c>
      <c r="P10" s="14">
        <v>0.13692257599681501</v>
      </c>
      <c r="Q10" s="14">
        <v>0.143215882560181</v>
      </c>
      <c r="R10" s="14"/>
      <c r="S10" s="14">
        <v>0.204575557222585</v>
      </c>
      <c r="T10" s="14">
        <v>0.101017806384194</v>
      </c>
      <c r="U10" s="14">
        <v>0.13995295357960699</v>
      </c>
      <c r="V10" s="14">
        <v>0.143973336527905</v>
      </c>
      <c r="W10" s="14">
        <v>0.13301011026579099</v>
      </c>
      <c r="X10" s="14">
        <v>0.17077535909733399</v>
      </c>
      <c r="Y10" s="14">
        <v>0.148943918232365</v>
      </c>
      <c r="Z10" s="14">
        <v>0.102946417709119</v>
      </c>
      <c r="AA10" s="14">
        <v>0.12335750600652</v>
      </c>
      <c r="AB10" s="14">
        <v>0.105281990253431</v>
      </c>
      <c r="AC10" s="14">
        <v>0.107950049606199</v>
      </c>
      <c r="AD10" s="14">
        <v>8.8473336518023304E-2</v>
      </c>
      <c r="AE10" s="14"/>
      <c r="AF10" s="14">
        <v>0.12298347280311001</v>
      </c>
      <c r="AG10" s="14">
        <v>0.199610102355846</v>
      </c>
      <c r="AH10" s="14">
        <v>9.5478605932951904E-2</v>
      </c>
      <c r="AI10" s="14">
        <v>0.100866993931606</v>
      </c>
      <c r="AJ10" s="14">
        <v>0.10147798043032499</v>
      </c>
      <c r="AK10" s="14"/>
      <c r="AL10" s="14">
        <v>0.22107481131176199</v>
      </c>
      <c r="AM10" s="14">
        <v>0.154327184322468</v>
      </c>
      <c r="AN10" s="14">
        <v>0.11871033237268799</v>
      </c>
      <c r="AO10" s="14">
        <v>9.5592648135983296E-2</v>
      </c>
      <c r="AP10" s="14">
        <v>0.11893943912947399</v>
      </c>
      <c r="AQ10" s="14">
        <v>9.27848216507976E-2</v>
      </c>
      <c r="AR10" s="14"/>
      <c r="AS10" s="14">
        <v>0.112183947069354</v>
      </c>
      <c r="AT10" s="14">
        <v>0.12283213308876299</v>
      </c>
      <c r="AU10" s="14">
        <v>0.141358339871345</v>
      </c>
      <c r="AV10" s="14">
        <v>0.22189334906619201</v>
      </c>
      <c r="AW10" s="14">
        <v>0.32963911119575001</v>
      </c>
      <c r="AX10" s="14"/>
      <c r="AY10" s="14">
        <v>0</v>
      </c>
      <c r="AZ10" s="14">
        <v>0.12797796843287201</v>
      </c>
      <c r="BA10" s="14">
        <v>0.139363851670397</v>
      </c>
      <c r="BB10" s="14">
        <v>0.115969073584337</v>
      </c>
      <c r="BC10" s="14">
        <v>0.138148192715841</v>
      </c>
      <c r="BD10" s="14">
        <v>0.103264674628872</v>
      </c>
      <c r="BE10" s="14">
        <v>0.192544123561252</v>
      </c>
      <c r="BF10" s="14">
        <v>0.135461844071261</v>
      </c>
      <c r="BG10" s="14">
        <v>0.13159604496698299</v>
      </c>
      <c r="BH10" s="14">
        <v>0.118121003689796</v>
      </c>
      <c r="BI10" s="14">
        <v>0.13506465827361999</v>
      </c>
      <c r="BJ10" s="14">
        <v>0.12819338637553501</v>
      </c>
      <c r="BK10" s="14">
        <v>0.110966448562574</v>
      </c>
      <c r="BL10" s="14">
        <v>0.166581978698226</v>
      </c>
      <c r="BM10" s="14">
        <v>0.139008149663435</v>
      </c>
      <c r="BN10" s="14">
        <v>0.227941224647319</v>
      </c>
      <c r="BO10" s="14"/>
      <c r="BP10" s="14">
        <v>0.22988616434119399</v>
      </c>
      <c r="BQ10" s="14">
        <v>0.122885616768745</v>
      </c>
      <c r="BR10" s="14">
        <v>0.12491463922613</v>
      </c>
      <c r="BS10" s="14">
        <v>0.101637306130892</v>
      </c>
      <c r="BT10" s="14">
        <v>7.7639543724218302E-2</v>
      </c>
      <c r="BU10" s="14">
        <v>7.3143957268909696E-2</v>
      </c>
      <c r="BV10" s="14"/>
      <c r="BW10" s="14">
        <v>0.119638750525892</v>
      </c>
      <c r="BX10" s="14">
        <v>0.12734908352347599</v>
      </c>
      <c r="BY10" s="14">
        <v>0.140465860946166</v>
      </c>
      <c r="BZ10" s="14">
        <v>0.16133260063357599</v>
      </c>
      <c r="CA10" s="14">
        <v>0.186804528491293</v>
      </c>
      <c r="CB10" s="14">
        <v>9.5105955953534105E-2</v>
      </c>
      <c r="CC10" s="14"/>
      <c r="CD10" s="14">
        <v>0.20898679489931599</v>
      </c>
      <c r="CE10" s="14">
        <v>0.16970135239499101</v>
      </c>
      <c r="CF10" s="14">
        <v>9.8431204674351999E-2</v>
      </c>
      <c r="CG10" s="14">
        <v>0.124212347701927</v>
      </c>
      <c r="CH10" s="14"/>
      <c r="CI10" s="14">
        <v>0.14996259586204699</v>
      </c>
      <c r="CJ10" s="14">
        <v>0.159857017977036</v>
      </c>
      <c r="CK10" s="14">
        <v>0.12888298901877099</v>
      </c>
      <c r="CL10" s="14">
        <v>0.111778878018398</v>
      </c>
      <c r="CM10" s="14"/>
      <c r="CN10" s="14">
        <v>0.237233513598747</v>
      </c>
      <c r="CO10" s="14">
        <v>0.124729222409829</v>
      </c>
      <c r="CP10" s="14"/>
      <c r="CQ10" s="14">
        <v>0.21066961803572101</v>
      </c>
      <c r="CR10" s="14">
        <v>0.13319377183207001</v>
      </c>
    </row>
    <row r="11" spans="2:96" x14ac:dyDescent="0.3">
      <c r="B11" s="15" t="s">
        <v>259</v>
      </c>
      <c r="C11" s="14">
        <v>0.30441958252555801</v>
      </c>
      <c r="D11" s="14">
        <v>0.32960603809097899</v>
      </c>
      <c r="E11" s="14">
        <v>0.280684631470903</v>
      </c>
      <c r="F11" s="14"/>
      <c r="G11" s="14">
        <v>0.34312881323535399</v>
      </c>
      <c r="H11" s="14">
        <v>0.28603413538551198</v>
      </c>
      <c r="I11" s="14">
        <v>0.30556675324697502</v>
      </c>
      <c r="J11" s="14">
        <v>0.32057770409040198</v>
      </c>
      <c r="K11" s="14">
        <v>0.331372094851555</v>
      </c>
      <c r="L11" s="14">
        <v>0.26165134014430202</v>
      </c>
      <c r="M11" s="14"/>
      <c r="N11" s="14">
        <v>0.29221900580058402</v>
      </c>
      <c r="O11" s="14">
        <v>0.32322717637923298</v>
      </c>
      <c r="P11" s="14">
        <v>0.33203701669102997</v>
      </c>
      <c r="Q11" s="14">
        <v>0.27742552802082798</v>
      </c>
      <c r="R11" s="14"/>
      <c r="S11" s="14">
        <v>0.233715451857858</v>
      </c>
      <c r="T11" s="14">
        <v>0.279383211474594</v>
      </c>
      <c r="U11" s="14">
        <v>0.239454262996628</v>
      </c>
      <c r="V11" s="14">
        <v>0.28149555647302998</v>
      </c>
      <c r="W11" s="14">
        <v>0.36312893332810697</v>
      </c>
      <c r="X11" s="14">
        <v>0.32818553453222199</v>
      </c>
      <c r="Y11" s="14">
        <v>0.35913956560827598</v>
      </c>
      <c r="Z11" s="14">
        <v>0.32338937407988699</v>
      </c>
      <c r="AA11" s="14">
        <v>0.29207487591770898</v>
      </c>
      <c r="AB11" s="14">
        <v>0.35612417549889702</v>
      </c>
      <c r="AC11" s="14">
        <v>0.39564453996225901</v>
      </c>
      <c r="AD11" s="14">
        <v>0.34353883818604303</v>
      </c>
      <c r="AE11" s="14"/>
      <c r="AF11" s="14">
        <v>0.325501716830145</v>
      </c>
      <c r="AG11" s="14">
        <v>0.290358696639409</v>
      </c>
      <c r="AH11" s="14">
        <v>0.34215342382707897</v>
      </c>
      <c r="AI11" s="14">
        <v>0.276060116345133</v>
      </c>
      <c r="AJ11" s="14">
        <v>0.23048915407662199</v>
      </c>
      <c r="AK11" s="14"/>
      <c r="AL11" s="14">
        <v>0.28261678460588502</v>
      </c>
      <c r="AM11" s="14">
        <v>0.31668369908196498</v>
      </c>
      <c r="AN11" s="14">
        <v>0.362510074409154</v>
      </c>
      <c r="AO11" s="14">
        <v>0.30528768051043198</v>
      </c>
      <c r="AP11" s="14">
        <v>0.270513337986308</v>
      </c>
      <c r="AQ11" s="14">
        <v>0.28976595903930502</v>
      </c>
      <c r="AR11" s="14"/>
      <c r="AS11" s="14">
        <v>0.29342401127937301</v>
      </c>
      <c r="AT11" s="14">
        <v>0.33772012728088902</v>
      </c>
      <c r="AU11" s="14">
        <v>0.30874652487186499</v>
      </c>
      <c r="AV11" s="14">
        <v>0.27020017286679598</v>
      </c>
      <c r="AW11" s="14">
        <v>0.267501591955915</v>
      </c>
      <c r="AX11" s="14"/>
      <c r="AY11" s="14">
        <v>6.98658133277512E-2</v>
      </c>
      <c r="AZ11" s="14">
        <v>0.29677060231199798</v>
      </c>
      <c r="BA11" s="14">
        <v>0.22600320902827101</v>
      </c>
      <c r="BB11" s="14">
        <v>0.42323140692907102</v>
      </c>
      <c r="BC11" s="14">
        <v>0.35159573902420799</v>
      </c>
      <c r="BD11" s="14">
        <v>0.33009876527780202</v>
      </c>
      <c r="BE11" s="14">
        <v>0.32046163049590398</v>
      </c>
      <c r="BF11" s="14">
        <v>0.32384841883379301</v>
      </c>
      <c r="BG11" s="14">
        <v>0.30473331504364598</v>
      </c>
      <c r="BH11" s="14">
        <v>0.32287403022300398</v>
      </c>
      <c r="BI11" s="14">
        <v>0.268897069696171</v>
      </c>
      <c r="BJ11" s="14">
        <v>0.30219320952495998</v>
      </c>
      <c r="BK11" s="14">
        <v>0.25717621998871398</v>
      </c>
      <c r="BL11" s="14">
        <v>0.32413986801604</v>
      </c>
      <c r="BM11" s="14">
        <v>0.28545950965527001</v>
      </c>
      <c r="BN11" s="14">
        <v>0.238468955303765</v>
      </c>
      <c r="BO11" s="14"/>
      <c r="BP11" s="14">
        <v>0.28244917714794798</v>
      </c>
      <c r="BQ11" s="14">
        <v>0.32661069964662598</v>
      </c>
      <c r="BR11" s="14">
        <v>0.27761111766178997</v>
      </c>
      <c r="BS11" s="14">
        <v>0.32718823709432898</v>
      </c>
      <c r="BT11" s="14">
        <v>0.32477524456933599</v>
      </c>
      <c r="BU11" s="14">
        <v>0.23525266771127601</v>
      </c>
      <c r="BV11" s="14"/>
      <c r="BW11" s="14">
        <v>0.28050729982983003</v>
      </c>
      <c r="BX11" s="14">
        <v>0.32560545862913998</v>
      </c>
      <c r="BY11" s="14">
        <v>0.27787515860190898</v>
      </c>
      <c r="BZ11" s="14">
        <v>0.314507934627269</v>
      </c>
      <c r="CA11" s="14">
        <v>0.301805432119573</v>
      </c>
      <c r="CB11" s="14">
        <v>0.45651989613338201</v>
      </c>
      <c r="CC11" s="14"/>
      <c r="CD11" s="14">
        <v>0.33749840743679799</v>
      </c>
      <c r="CE11" s="14">
        <v>0.27396149836324701</v>
      </c>
      <c r="CF11" s="14">
        <v>0.29437611524795698</v>
      </c>
      <c r="CG11" s="14">
        <v>0.32576322650820699</v>
      </c>
      <c r="CH11" s="14"/>
      <c r="CI11" s="14">
        <v>0.26473741233921799</v>
      </c>
      <c r="CJ11" s="14">
        <v>0.28535228973034099</v>
      </c>
      <c r="CK11" s="14">
        <v>0.33774079459803502</v>
      </c>
      <c r="CL11" s="14">
        <v>0.18436887693050599</v>
      </c>
      <c r="CM11" s="14"/>
      <c r="CN11" s="14">
        <v>0.27057473609666</v>
      </c>
      <c r="CO11" s="14">
        <v>0.31194219604207601</v>
      </c>
      <c r="CP11" s="14"/>
      <c r="CQ11" s="14">
        <v>0.27051164395806498</v>
      </c>
      <c r="CR11" s="14">
        <v>0.30907086022070401</v>
      </c>
    </row>
    <row r="12" spans="2:96" x14ac:dyDescent="0.3">
      <c r="B12" s="15" t="s">
        <v>260</v>
      </c>
      <c r="C12" s="14">
        <v>0.19922308398636501</v>
      </c>
      <c r="D12" s="14">
        <v>0.19481043477708301</v>
      </c>
      <c r="E12" s="14">
        <v>0.20412982927300299</v>
      </c>
      <c r="F12" s="14"/>
      <c r="G12" s="14">
        <v>0.12661229884914799</v>
      </c>
      <c r="H12" s="14">
        <v>0.116944950736067</v>
      </c>
      <c r="I12" s="14">
        <v>0.194914316701364</v>
      </c>
      <c r="J12" s="14">
        <v>0.22467839913005599</v>
      </c>
      <c r="K12" s="14">
        <v>0.21481016377617901</v>
      </c>
      <c r="L12" s="14">
        <v>0.286645650667679</v>
      </c>
      <c r="M12" s="14"/>
      <c r="N12" s="14">
        <v>0.18942811641000601</v>
      </c>
      <c r="O12" s="14">
        <v>0.196242845394207</v>
      </c>
      <c r="P12" s="14">
        <v>0.21181608637422</v>
      </c>
      <c r="Q12" s="14">
        <v>0.20231494695178201</v>
      </c>
      <c r="R12" s="14"/>
      <c r="S12" s="14">
        <v>0.12707904191847499</v>
      </c>
      <c r="T12" s="14">
        <v>0.20347708478857701</v>
      </c>
      <c r="U12" s="14">
        <v>0.28566679829249497</v>
      </c>
      <c r="V12" s="14">
        <v>0.243907682872501</v>
      </c>
      <c r="W12" s="14">
        <v>0.24266799045354301</v>
      </c>
      <c r="X12" s="14">
        <v>0.15475985121893601</v>
      </c>
      <c r="Y12" s="14">
        <v>0.177321247100591</v>
      </c>
      <c r="Z12" s="14">
        <v>0.17423861698192</v>
      </c>
      <c r="AA12" s="14">
        <v>0.20398869849054199</v>
      </c>
      <c r="AB12" s="14">
        <v>0.16742835258788</v>
      </c>
      <c r="AC12" s="14">
        <v>0.236115030222011</v>
      </c>
      <c r="AD12" s="14">
        <v>0.293535942322243</v>
      </c>
      <c r="AE12" s="14"/>
      <c r="AF12" s="14">
        <v>0.23598176703865101</v>
      </c>
      <c r="AG12" s="14">
        <v>0.16949758628645101</v>
      </c>
      <c r="AH12" s="14">
        <v>0.20608072533229399</v>
      </c>
      <c r="AI12" s="14">
        <v>0.23618079784577301</v>
      </c>
      <c r="AJ12" s="14">
        <v>0.209382220922125</v>
      </c>
      <c r="AK12" s="14"/>
      <c r="AL12" s="14">
        <v>0.143272492605511</v>
      </c>
      <c r="AM12" s="14">
        <v>0.230665629879412</v>
      </c>
      <c r="AN12" s="14">
        <v>0.202414942252539</v>
      </c>
      <c r="AO12" s="14">
        <v>0.216055283952614</v>
      </c>
      <c r="AP12" s="14">
        <v>0.20634582861532899</v>
      </c>
      <c r="AQ12" s="14">
        <v>0.23731695153509999</v>
      </c>
      <c r="AR12" s="14"/>
      <c r="AS12" s="14">
        <v>0.22296053280798001</v>
      </c>
      <c r="AT12" s="14">
        <v>0.21257016273979401</v>
      </c>
      <c r="AU12" s="14">
        <v>0.191119233391635</v>
      </c>
      <c r="AV12" s="14">
        <v>0.130874077945276</v>
      </c>
      <c r="AW12" s="14">
        <v>7.1035235438713998E-2</v>
      </c>
      <c r="AX12" s="14"/>
      <c r="AY12" s="14">
        <v>0.21795186217349199</v>
      </c>
      <c r="AZ12" s="14">
        <v>0.13368625449430299</v>
      </c>
      <c r="BA12" s="14">
        <v>0.25884150113937798</v>
      </c>
      <c r="BB12" s="14">
        <v>0.146465038581295</v>
      </c>
      <c r="BC12" s="14">
        <v>0.157828656999149</v>
      </c>
      <c r="BD12" s="14">
        <v>0.18994621419476099</v>
      </c>
      <c r="BE12" s="14">
        <v>0.17402224581808701</v>
      </c>
      <c r="BF12" s="14">
        <v>0.25732023178069502</v>
      </c>
      <c r="BG12" s="14">
        <v>0.26817707964166299</v>
      </c>
      <c r="BH12" s="14">
        <v>0.234112696772524</v>
      </c>
      <c r="BI12" s="14">
        <v>0.24089292803971299</v>
      </c>
      <c r="BJ12" s="14">
        <v>0.17263210516327901</v>
      </c>
      <c r="BK12" s="14">
        <v>0.22736734553506299</v>
      </c>
      <c r="BL12" s="14">
        <v>0.196855516629454</v>
      </c>
      <c r="BM12" s="14">
        <v>0.28963448973600198</v>
      </c>
      <c r="BN12" s="14">
        <v>4.2557429870245002E-2</v>
      </c>
      <c r="BO12" s="14"/>
      <c r="BP12" s="14">
        <v>0.109612373582211</v>
      </c>
      <c r="BQ12" s="14">
        <v>0.20787202878637501</v>
      </c>
      <c r="BR12" s="14">
        <v>0.23046677491148401</v>
      </c>
      <c r="BS12" s="14">
        <v>0.20287577808313501</v>
      </c>
      <c r="BT12" s="14">
        <v>0.26541082091141799</v>
      </c>
      <c r="BU12" s="14">
        <v>0.352293918513092</v>
      </c>
      <c r="BV12" s="14"/>
      <c r="BW12" s="14">
        <v>0.24718854981796701</v>
      </c>
      <c r="BX12" s="14">
        <v>0.196370850174024</v>
      </c>
      <c r="BY12" s="14">
        <v>0.125709744064887</v>
      </c>
      <c r="BZ12" s="14">
        <v>0.15770753594747</v>
      </c>
      <c r="CA12" s="14">
        <v>0.18517706833733</v>
      </c>
      <c r="CB12" s="14">
        <v>6.9353407516362806E-2</v>
      </c>
      <c r="CC12" s="14"/>
      <c r="CD12" s="14">
        <v>0.13889747442634301</v>
      </c>
      <c r="CE12" s="14">
        <v>0.18766880753729501</v>
      </c>
      <c r="CF12" s="14">
        <v>0.19014729182942999</v>
      </c>
      <c r="CG12" s="14">
        <v>0.228341990894527</v>
      </c>
      <c r="CH12" s="14"/>
      <c r="CI12" s="14">
        <v>0.204629162357953</v>
      </c>
      <c r="CJ12" s="14">
        <v>0.171604936631095</v>
      </c>
      <c r="CK12" s="14">
        <v>0.205904572640802</v>
      </c>
      <c r="CL12" s="14">
        <v>0.21399193010460801</v>
      </c>
      <c r="CM12" s="14"/>
      <c r="CN12" s="14">
        <v>0.14933743040010899</v>
      </c>
      <c r="CO12" s="14">
        <v>0.207469811883675</v>
      </c>
      <c r="CP12" s="14"/>
      <c r="CQ12" s="14">
        <v>0.14408863545848599</v>
      </c>
      <c r="CR12" s="14">
        <v>0.20738370440607401</v>
      </c>
    </row>
    <row r="13" spans="2:96" x14ac:dyDescent="0.3">
      <c r="B13" s="15" t="s">
        <v>261</v>
      </c>
      <c r="C13" s="14">
        <v>0.19203231902690701</v>
      </c>
      <c r="D13" s="14">
        <v>0.204146586405617</v>
      </c>
      <c r="E13" s="14">
        <v>0.17986460460843701</v>
      </c>
      <c r="F13" s="14"/>
      <c r="G13" s="14">
        <v>7.49615179610085E-2</v>
      </c>
      <c r="H13" s="14">
        <v>8.6706144512929004E-2</v>
      </c>
      <c r="I13" s="14">
        <v>0.154154346312951</v>
      </c>
      <c r="J13" s="14">
        <v>0.239186706245684</v>
      </c>
      <c r="K13" s="14">
        <v>0.29012860506945498</v>
      </c>
      <c r="L13" s="14">
        <v>0.28192766240654599</v>
      </c>
      <c r="M13" s="14"/>
      <c r="N13" s="14">
        <v>0.18044998050925701</v>
      </c>
      <c r="O13" s="14">
        <v>0.198911434948114</v>
      </c>
      <c r="P13" s="14">
        <v>0.19685022438853</v>
      </c>
      <c r="Q13" s="14">
        <v>0.189122995628666</v>
      </c>
      <c r="R13" s="14"/>
      <c r="S13" s="14">
        <v>0.158058720420541</v>
      </c>
      <c r="T13" s="14">
        <v>0.287816258569699</v>
      </c>
      <c r="U13" s="14">
        <v>0.20675066688433699</v>
      </c>
      <c r="V13" s="14">
        <v>0.201476275106065</v>
      </c>
      <c r="W13" s="14">
        <v>0.143835618888287</v>
      </c>
      <c r="X13" s="14">
        <v>0.172319941650385</v>
      </c>
      <c r="Y13" s="14">
        <v>0.16398803464132</v>
      </c>
      <c r="Z13" s="14">
        <v>0.20856635266110601</v>
      </c>
      <c r="AA13" s="14">
        <v>0.177282779037403</v>
      </c>
      <c r="AB13" s="14">
        <v>0.194674931427648</v>
      </c>
      <c r="AC13" s="14">
        <v>0.202627009184429</v>
      </c>
      <c r="AD13" s="14">
        <v>0.121661244301105</v>
      </c>
      <c r="AE13" s="14"/>
      <c r="AF13" s="14">
        <v>0.181647998517937</v>
      </c>
      <c r="AG13" s="14">
        <v>0.156902858336253</v>
      </c>
      <c r="AH13" s="14">
        <v>0.20697441812892001</v>
      </c>
      <c r="AI13" s="14">
        <v>0.27506399929698999</v>
      </c>
      <c r="AJ13" s="14">
        <v>0.299972784059507</v>
      </c>
      <c r="AK13" s="14"/>
      <c r="AL13" s="14">
        <v>0.126802098306358</v>
      </c>
      <c r="AM13" s="14">
        <v>0.15068035801072799</v>
      </c>
      <c r="AN13" s="14">
        <v>0.17773756953759601</v>
      </c>
      <c r="AO13" s="14">
        <v>0.28644122152687101</v>
      </c>
      <c r="AP13" s="14">
        <v>0.24892652847593599</v>
      </c>
      <c r="AQ13" s="14">
        <v>0.19778866340586701</v>
      </c>
      <c r="AR13" s="14"/>
      <c r="AS13" s="14">
        <v>0.23517804332815001</v>
      </c>
      <c r="AT13" s="14">
        <v>0.18333335435572801</v>
      </c>
      <c r="AU13" s="14">
        <v>0.188540409097913</v>
      </c>
      <c r="AV13" s="14">
        <v>0.135152855448116</v>
      </c>
      <c r="AW13" s="14">
        <v>5.1248854366243601E-2</v>
      </c>
      <c r="AX13" s="14"/>
      <c r="AY13" s="14">
        <v>6.8633197583866198E-2</v>
      </c>
      <c r="AZ13" s="14">
        <v>0.165487846578173</v>
      </c>
      <c r="BA13" s="14">
        <v>0.237478280673592</v>
      </c>
      <c r="BB13" s="14">
        <v>0.19119788238438601</v>
      </c>
      <c r="BC13" s="14">
        <v>0.18666038496501799</v>
      </c>
      <c r="BD13" s="14">
        <v>0.201617064234828</v>
      </c>
      <c r="BE13" s="14">
        <v>0.19012121908167801</v>
      </c>
      <c r="BF13" s="14">
        <v>0.145032052815879</v>
      </c>
      <c r="BG13" s="14">
        <v>0.170493066329652</v>
      </c>
      <c r="BH13" s="14">
        <v>0.20596792721738899</v>
      </c>
      <c r="BI13" s="14">
        <v>0.21749004467248401</v>
      </c>
      <c r="BJ13" s="14">
        <v>0.18301039049669901</v>
      </c>
      <c r="BK13" s="14">
        <v>0.266311684224525</v>
      </c>
      <c r="BL13" s="14">
        <v>0.12440557918098399</v>
      </c>
      <c r="BM13" s="14">
        <v>0.17210627269053599</v>
      </c>
      <c r="BN13" s="14">
        <v>0.18041435875137901</v>
      </c>
      <c r="BO13" s="14"/>
      <c r="BP13" s="14">
        <v>0.13393480877432701</v>
      </c>
      <c r="BQ13" s="14">
        <v>0.20954880650991201</v>
      </c>
      <c r="BR13" s="14">
        <v>0.18336227059634999</v>
      </c>
      <c r="BS13" s="14">
        <v>0.21557851340152401</v>
      </c>
      <c r="BT13" s="14">
        <v>0.226890838508603</v>
      </c>
      <c r="BU13" s="14">
        <v>0.242265363442252</v>
      </c>
      <c r="BV13" s="14"/>
      <c r="BW13" s="14">
        <v>0.24004239360041901</v>
      </c>
      <c r="BX13" s="14">
        <v>0.178662414992039</v>
      </c>
      <c r="BY13" s="14">
        <v>0.23677437222716299</v>
      </c>
      <c r="BZ13" s="14">
        <v>0.15749757441350501</v>
      </c>
      <c r="CA13" s="14">
        <v>0.12547133239154101</v>
      </c>
      <c r="CB13" s="14">
        <v>0.11851400486680801</v>
      </c>
      <c r="CC13" s="14"/>
      <c r="CD13" s="14">
        <v>0.122627453538337</v>
      </c>
      <c r="CE13" s="14">
        <v>0.20146901666159001</v>
      </c>
      <c r="CF13" s="14">
        <v>0.18582477012884699</v>
      </c>
      <c r="CG13" s="14">
        <v>0.20555199861373399</v>
      </c>
      <c r="CH13" s="14"/>
      <c r="CI13" s="14">
        <v>0.21456950536504801</v>
      </c>
      <c r="CJ13" s="14">
        <v>0.203991255886045</v>
      </c>
      <c r="CK13" s="14">
        <v>0.17790297239296099</v>
      </c>
      <c r="CL13" s="14">
        <v>0.21516295866499199</v>
      </c>
      <c r="CM13" s="14"/>
      <c r="CN13" s="14">
        <v>0.13858618005817999</v>
      </c>
      <c r="CO13" s="14">
        <v>0.19773120774101199</v>
      </c>
      <c r="CP13" s="14"/>
      <c r="CQ13" s="14">
        <v>0.166659076214835</v>
      </c>
      <c r="CR13" s="14">
        <v>0.19792895103067601</v>
      </c>
    </row>
    <row r="14" spans="2:96" x14ac:dyDescent="0.3">
      <c r="B14" s="15" t="s">
        <v>92</v>
      </c>
      <c r="C14" s="20">
        <v>0.111144246423721</v>
      </c>
      <c r="D14" s="20">
        <v>6.8496719068322096E-2</v>
      </c>
      <c r="E14" s="20">
        <v>0.15319080326710399</v>
      </c>
      <c r="F14" s="20"/>
      <c r="G14" s="20">
        <v>0.15595125651764399</v>
      </c>
      <c r="H14" s="20">
        <v>0.13143260316069499</v>
      </c>
      <c r="I14" s="20">
        <v>0.120163331609503</v>
      </c>
      <c r="J14" s="20">
        <v>8.8006965752975799E-2</v>
      </c>
      <c r="K14" s="20">
        <v>9.0843948939917304E-2</v>
      </c>
      <c r="L14" s="20">
        <v>9.0055447713221395E-2</v>
      </c>
      <c r="M14" s="20"/>
      <c r="N14" s="20">
        <v>7.2585609367119594E-2</v>
      </c>
      <c r="O14" s="20">
        <v>0.125363121425489</v>
      </c>
      <c r="P14" s="20">
        <v>8.8733709048812004E-2</v>
      </c>
      <c r="Q14" s="20">
        <v>0.15519523442937599</v>
      </c>
      <c r="R14" s="20"/>
      <c r="S14" s="20">
        <v>0.118798631259974</v>
      </c>
      <c r="T14" s="20">
        <v>8.8242106143737495E-2</v>
      </c>
      <c r="U14" s="20">
        <v>7.63899484182856E-2</v>
      </c>
      <c r="V14" s="20">
        <v>9.0550095040249204E-2</v>
      </c>
      <c r="W14" s="20">
        <v>7.2064737712741897E-2</v>
      </c>
      <c r="X14" s="20">
        <v>0.13395291960846001</v>
      </c>
      <c r="Y14" s="20">
        <v>0.132999032166461</v>
      </c>
      <c r="Z14" s="20">
        <v>0.15545902772259501</v>
      </c>
      <c r="AA14" s="20">
        <v>0.154912082145783</v>
      </c>
      <c r="AB14" s="20">
        <v>0.13557522037448699</v>
      </c>
      <c r="AC14" s="20">
        <v>3.3597243888790498E-2</v>
      </c>
      <c r="AD14" s="20">
        <v>0.131092457685065</v>
      </c>
      <c r="AE14" s="20"/>
      <c r="AF14" s="20">
        <v>7.91347089517902E-2</v>
      </c>
      <c r="AG14" s="20">
        <v>8.5010381924657E-2</v>
      </c>
      <c r="AH14" s="20">
        <v>0.120836845173871</v>
      </c>
      <c r="AI14" s="20">
        <v>8.8482313359429798E-2</v>
      </c>
      <c r="AJ14" s="20">
        <v>0.13239026814014099</v>
      </c>
      <c r="AK14" s="20"/>
      <c r="AL14" s="20">
        <v>9.8442730637000306E-2</v>
      </c>
      <c r="AM14" s="20">
        <v>8.4960891240454403E-2</v>
      </c>
      <c r="AN14" s="20">
        <v>0.114323282450675</v>
      </c>
      <c r="AO14" s="20">
        <v>7.2453579415323294E-2</v>
      </c>
      <c r="AP14" s="20">
        <v>0.119066464897099</v>
      </c>
      <c r="AQ14" s="20">
        <v>0.165075493431529</v>
      </c>
      <c r="AR14" s="20"/>
      <c r="AS14" s="20">
        <v>0.116134515911044</v>
      </c>
      <c r="AT14" s="20">
        <v>0.10501835845240801</v>
      </c>
      <c r="AU14" s="20">
        <v>0.111479909103467</v>
      </c>
      <c r="AV14" s="20">
        <v>9.7490178174552106E-2</v>
      </c>
      <c r="AW14" s="20">
        <v>0</v>
      </c>
      <c r="AX14" s="20"/>
      <c r="AY14" s="20">
        <v>0.64354912691489097</v>
      </c>
      <c r="AZ14" s="20">
        <v>0.212295844324184</v>
      </c>
      <c r="BA14" s="20">
        <v>0.100334993384137</v>
      </c>
      <c r="BB14" s="20">
        <v>0.11476286664673099</v>
      </c>
      <c r="BC14" s="20">
        <v>0.125410543125485</v>
      </c>
      <c r="BD14" s="20">
        <v>0.12915062739945399</v>
      </c>
      <c r="BE14" s="20">
        <v>8.2124298478465294E-2</v>
      </c>
      <c r="BF14" s="20">
        <v>7.5380207966112306E-2</v>
      </c>
      <c r="BG14" s="20">
        <v>9.6568639290672095E-2</v>
      </c>
      <c r="BH14" s="20">
        <v>8.6590492189276599E-2</v>
      </c>
      <c r="BI14" s="20">
        <v>6.2322510452717E-2</v>
      </c>
      <c r="BJ14" s="20">
        <v>0.16665388925983399</v>
      </c>
      <c r="BK14" s="20">
        <v>8.8564178232346899E-2</v>
      </c>
      <c r="BL14" s="20">
        <v>9.5385495726615602E-2</v>
      </c>
      <c r="BM14" s="20">
        <v>5.8754860866748998E-2</v>
      </c>
      <c r="BN14" s="20">
        <v>6.9951526996451893E-2</v>
      </c>
      <c r="BO14" s="20"/>
      <c r="BP14" s="20">
        <v>0.100708240296343</v>
      </c>
      <c r="BQ14" s="20">
        <v>0.10140053366186599</v>
      </c>
      <c r="BR14" s="20">
        <v>0.14114942850651699</v>
      </c>
      <c r="BS14" s="20">
        <v>0.130389158890372</v>
      </c>
      <c r="BT14" s="20">
        <v>9.9417453584900894E-2</v>
      </c>
      <c r="BU14" s="20">
        <v>8.7422416399147496E-2</v>
      </c>
      <c r="BV14" s="20"/>
      <c r="BW14" s="20">
        <v>6.99821628737754E-2</v>
      </c>
      <c r="BX14" s="20">
        <v>0.10994748680621801</v>
      </c>
      <c r="BY14" s="20">
        <v>0.14348141706710599</v>
      </c>
      <c r="BZ14" s="20">
        <v>0.154925629670009</v>
      </c>
      <c r="CA14" s="20">
        <v>0.12163965197796001</v>
      </c>
      <c r="CB14" s="20">
        <v>0.24942715012046701</v>
      </c>
      <c r="CC14" s="20"/>
      <c r="CD14" s="20">
        <v>9.50708007300166E-2</v>
      </c>
      <c r="CE14" s="20">
        <v>7.6775673037024095E-2</v>
      </c>
      <c r="CF14" s="20">
        <v>0.206683345272313</v>
      </c>
      <c r="CG14" s="20">
        <v>7.1436921442123602E-2</v>
      </c>
      <c r="CH14" s="20"/>
      <c r="CI14" s="20">
        <v>9.1791348662746797E-2</v>
      </c>
      <c r="CJ14" s="20">
        <v>0.104393163829267</v>
      </c>
      <c r="CK14" s="20">
        <v>0.103149411619291</v>
      </c>
      <c r="CL14" s="20">
        <v>0.25428155872446101</v>
      </c>
      <c r="CM14" s="20"/>
      <c r="CN14" s="20">
        <v>4.64967203525809E-2</v>
      </c>
      <c r="CO14" s="20">
        <v>0.117695703760791</v>
      </c>
      <c r="CP14" s="20"/>
      <c r="CQ14" s="20">
        <v>6.9036704032492804E-2</v>
      </c>
      <c r="CR14" s="20">
        <v>0.10512910840393901</v>
      </c>
    </row>
    <row r="15" spans="2:96" x14ac:dyDescent="0.3">
      <c r="B15" s="16"/>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257</v>
      </c>
      <c r="C9" s="14">
        <v>9.0787402466703596E-2</v>
      </c>
      <c r="D9" s="14">
        <v>0.10486097732853</v>
      </c>
      <c r="E9" s="14">
        <v>7.61173728804663E-2</v>
      </c>
      <c r="F9" s="14"/>
      <c r="G9" s="14">
        <v>0.12147917095970701</v>
      </c>
      <c r="H9" s="14">
        <v>0.18375036686538801</v>
      </c>
      <c r="I9" s="14">
        <v>8.9529327748631093E-2</v>
      </c>
      <c r="J9" s="14">
        <v>5.1012617683758602E-2</v>
      </c>
      <c r="K9" s="14">
        <v>6.2082583328278401E-2</v>
      </c>
      <c r="L9" s="14">
        <v>4.7341697663318701E-2</v>
      </c>
      <c r="M9" s="14"/>
      <c r="N9" s="14">
        <v>0.147718954097355</v>
      </c>
      <c r="O9" s="14">
        <v>7.3735927679848795E-2</v>
      </c>
      <c r="P9" s="14">
        <v>6.3690452612655907E-2</v>
      </c>
      <c r="Q9" s="14">
        <v>7.2019132012926895E-2</v>
      </c>
      <c r="R9" s="14"/>
      <c r="S9" s="14">
        <v>0.163837259831983</v>
      </c>
      <c r="T9" s="14">
        <v>6.8973659706529702E-2</v>
      </c>
      <c r="U9" s="14">
        <v>7.7587271587515994E-2</v>
      </c>
      <c r="V9" s="14">
        <v>5.7041344453817998E-2</v>
      </c>
      <c r="W9" s="14">
        <v>0.116370049292967</v>
      </c>
      <c r="X9" s="14">
        <v>6.7031645536184598E-2</v>
      </c>
      <c r="Y9" s="14">
        <v>7.6544249172451895E-2</v>
      </c>
      <c r="Z9" s="14">
        <v>7.9900296419934805E-2</v>
      </c>
      <c r="AA9" s="14">
        <v>0.104705944563051</v>
      </c>
      <c r="AB9" s="14">
        <v>8.8395560151349695E-2</v>
      </c>
      <c r="AC9" s="14">
        <v>6.4369442812232003E-2</v>
      </c>
      <c r="AD9" s="14">
        <v>4.4014475282747899E-2</v>
      </c>
      <c r="AE9" s="14"/>
      <c r="AF9" s="14">
        <v>0.105762475696887</v>
      </c>
      <c r="AG9" s="14">
        <v>0.13873170032106799</v>
      </c>
      <c r="AH9" s="14">
        <v>5.1406038995006599E-2</v>
      </c>
      <c r="AI9" s="14">
        <v>4.8308878675046803E-2</v>
      </c>
      <c r="AJ9" s="14">
        <v>7.5435348937334196E-2</v>
      </c>
      <c r="AK9" s="14"/>
      <c r="AL9" s="14">
        <v>0.17333984236657901</v>
      </c>
      <c r="AM9" s="14">
        <v>0.111868131088185</v>
      </c>
      <c r="AN9" s="14">
        <v>4.5423419429160498E-2</v>
      </c>
      <c r="AO9" s="14">
        <v>5.76038589227112E-2</v>
      </c>
      <c r="AP9" s="14">
        <v>6.1113010168703401E-2</v>
      </c>
      <c r="AQ9" s="14">
        <v>4.4776937487011899E-2</v>
      </c>
      <c r="AR9" s="14"/>
      <c r="AS9" s="14">
        <v>4.9676176236763299E-2</v>
      </c>
      <c r="AT9" s="14">
        <v>6.6257979562019301E-2</v>
      </c>
      <c r="AU9" s="14">
        <v>0.100263336332389</v>
      </c>
      <c r="AV9" s="14">
        <v>0.18718759188928399</v>
      </c>
      <c r="AW9" s="14">
        <v>0.38661039606004799</v>
      </c>
      <c r="AX9" s="14"/>
      <c r="AY9" s="14">
        <v>7.1624425698970803E-2</v>
      </c>
      <c r="AZ9" s="14">
        <v>4.9541636852734099E-2</v>
      </c>
      <c r="BA9" s="14">
        <v>5.1200599338916297E-2</v>
      </c>
      <c r="BB9" s="14">
        <v>9.8022773140671204E-2</v>
      </c>
      <c r="BC9" s="14">
        <v>4.8363505592696497E-2</v>
      </c>
      <c r="BD9" s="14">
        <v>7.3294549369581505E-2</v>
      </c>
      <c r="BE9" s="14">
        <v>0.11327616476711599</v>
      </c>
      <c r="BF9" s="14">
        <v>0.12883944949375001</v>
      </c>
      <c r="BG9" s="14">
        <v>4.09424350142076E-2</v>
      </c>
      <c r="BH9" s="14">
        <v>7.1812509870713095E-2</v>
      </c>
      <c r="BI9" s="14">
        <v>0.115140219408044</v>
      </c>
      <c r="BJ9" s="14">
        <v>9.4358463300945494E-2</v>
      </c>
      <c r="BK9" s="14">
        <v>5.0687871562436898E-2</v>
      </c>
      <c r="BL9" s="14">
        <v>0.115374842884363</v>
      </c>
      <c r="BM9" s="14">
        <v>7.4682645506891104E-2</v>
      </c>
      <c r="BN9" s="14">
        <v>0.26973195256216498</v>
      </c>
      <c r="BO9" s="14"/>
      <c r="BP9" s="14">
        <v>0.179333387230249</v>
      </c>
      <c r="BQ9" s="14">
        <v>6.0791474316782397E-2</v>
      </c>
      <c r="BR9" s="14">
        <v>7.9654062189769601E-2</v>
      </c>
      <c r="BS9" s="14">
        <v>6.7499137499950804E-2</v>
      </c>
      <c r="BT9" s="14">
        <v>4.5560230662309201E-2</v>
      </c>
      <c r="BU9" s="14">
        <v>2.7380070633593399E-2</v>
      </c>
      <c r="BV9" s="14"/>
      <c r="BW9" s="14">
        <v>8.8981857353713598E-2</v>
      </c>
      <c r="BX9" s="14">
        <v>7.4022615090732199E-2</v>
      </c>
      <c r="BY9" s="14">
        <v>8.8815461318397904E-2</v>
      </c>
      <c r="BZ9" s="14">
        <v>7.9387936337241893E-2</v>
      </c>
      <c r="CA9" s="14">
        <v>0.12882511678920799</v>
      </c>
      <c r="CB9" s="14">
        <v>6.8449061325657604E-2</v>
      </c>
      <c r="CC9" s="14"/>
      <c r="CD9" s="14">
        <v>0.13919892388154301</v>
      </c>
      <c r="CE9" s="14">
        <v>0.12463540232645701</v>
      </c>
      <c r="CF9" s="14">
        <v>5.6162144915315897E-2</v>
      </c>
      <c r="CG9" s="14">
        <v>7.8829522007521399E-2</v>
      </c>
      <c r="CH9" s="14"/>
      <c r="CI9" s="14">
        <v>0.12138704534136199</v>
      </c>
      <c r="CJ9" s="14">
        <v>0.113589486664084</v>
      </c>
      <c r="CK9" s="14">
        <v>7.8082271990027596E-2</v>
      </c>
      <c r="CL9" s="14">
        <v>4.5401844150687501E-2</v>
      </c>
      <c r="CM9" s="14"/>
      <c r="CN9" s="14">
        <v>0.15092105321510199</v>
      </c>
      <c r="CO9" s="14">
        <v>8.1852467765200998E-2</v>
      </c>
      <c r="CP9" s="14"/>
      <c r="CQ9" s="14">
        <v>0.16320250006783499</v>
      </c>
      <c r="CR9" s="14">
        <v>8.1698288501014196E-2</v>
      </c>
    </row>
    <row r="10" spans="2:96" x14ac:dyDescent="0.3">
      <c r="B10" s="15" t="s">
        <v>258</v>
      </c>
      <c r="C10" s="14">
        <v>0.20048407765392101</v>
      </c>
      <c r="D10" s="14">
        <v>0.19099214329841199</v>
      </c>
      <c r="E10" s="14">
        <v>0.21036304413365101</v>
      </c>
      <c r="F10" s="14"/>
      <c r="G10" s="14">
        <v>0.23905544442791701</v>
      </c>
      <c r="H10" s="14">
        <v>0.24065906743224</v>
      </c>
      <c r="I10" s="14">
        <v>0.21283567100485001</v>
      </c>
      <c r="J10" s="14">
        <v>0.16791206491857699</v>
      </c>
      <c r="K10" s="14">
        <v>0.168025931476114</v>
      </c>
      <c r="L10" s="14">
        <v>0.18042899032829299</v>
      </c>
      <c r="M10" s="14"/>
      <c r="N10" s="14">
        <v>0.215811742596134</v>
      </c>
      <c r="O10" s="14">
        <v>0.212356414810558</v>
      </c>
      <c r="P10" s="14">
        <v>0.17117044489902999</v>
      </c>
      <c r="Q10" s="14">
        <v>0.197609082565949</v>
      </c>
      <c r="R10" s="14"/>
      <c r="S10" s="14">
        <v>0.24686639199250601</v>
      </c>
      <c r="T10" s="14">
        <v>0.16759167102089101</v>
      </c>
      <c r="U10" s="14">
        <v>0.15812382984777701</v>
      </c>
      <c r="V10" s="14">
        <v>0.24265580387214</v>
      </c>
      <c r="W10" s="14">
        <v>0.214353260861881</v>
      </c>
      <c r="X10" s="14">
        <v>0.221216351313447</v>
      </c>
      <c r="Y10" s="14">
        <v>0.216090916170249</v>
      </c>
      <c r="Z10" s="14">
        <v>0.176870236343701</v>
      </c>
      <c r="AA10" s="14">
        <v>0.201607689863747</v>
      </c>
      <c r="AB10" s="14">
        <v>0.14922484207853901</v>
      </c>
      <c r="AC10" s="14">
        <v>9.8468039355997294E-2</v>
      </c>
      <c r="AD10" s="14">
        <v>0.32846539777508299</v>
      </c>
      <c r="AE10" s="14"/>
      <c r="AF10" s="14">
        <v>0.17229621634692399</v>
      </c>
      <c r="AG10" s="14">
        <v>0.250192287340682</v>
      </c>
      <c r="AH10" s="14">
        <v>0.20817943314460499</v>
      </c>
      <c r="AI10" s="14">
        <v>0.19219541552658201</v>
      </c>
      <c r="AJ10" s="14">
        <v>9.8779653542323806E-2</v>
      </c>
      <c r="AK10" s="14"/>
      <c r="AL10" s="14">
        <v>0.244309013205147</v>
      </c>
      <c r="AM10" s="14">
        <v>0.18735105051520901</v>
      </c>
      <c r="AN10" s="14">
        <v>0.22809646115955101</v>
      </c>
      <c r="AO10" s="14">
        <v>0.19580335879062299</v>
      </c>
      <c r="AP10" s="14">
        <v>0.129560018170467</v>
      </c>
      <c r="AQ10" s="14">
        <v>0.174744128670176</v>
      </c>
      <c r="AR10" s="14"/>
      <c r="AS10" s="14">
        <v>0.204413541024657</v>
      </c>
      <c r="AT10" s="14">
        <v>0.17495335059644701</v>
      </c>
      <c r="AU10" s="14">
        <v>0.194326261262908</v>
      </c>
      <c r="AV10" s="14">
        <v>0.24916388875434201</v>
      </c>
      <c r="AW10" s="14">
        <v>0.219735098170977</v>
      </c>
      <c r="AX10" s="14"/>
      <c r="AY10" s="14">
        <v>0.210700435449968</v>
      </c>
      <c r="AZ10" s="14">
        <v>0.189195017724864</v>
      </c>
      <c r="BA10" s="14">
        <v>0.16948319696000699</v>
      </c>
      <c r="BB10" s="14">
        <v>0.144910637459394</v>
      </c>
      <c r="BC10" s="14">
        <v>0.28912210998854998</v>
      </c>
      <c r="BD10" s="14">
        <v>0.185013141878969</v>
      </c>
      <c r="BE10" s="14">
        <v>0.214642422169703</v>
      </c>
      <c r="BF10" s="14">
        <v>0.21364016150835499</v>
      </c>
      <c r="BG10" s="14">
        <v>0.16957914660503001</v>
      </c>
      <c r="BH10" s="14">
        <v>0.234702335014251</v>
      </c>
      <c r="BI10" s="14">
        <v>0.23270804606439599</v>
      </c>
      <c r="BJ10" s="14">
        <v>0.116480503779439</v>
      </c>
      <c r="BK10" s="14">
        <v>0.209074837931435</v>
      </c>
      <c r="BL10" s="14">
        <v>0.22717698361139399</v>
      </c>
      <c r="BM10" s="14">
        <v>0.171996077724443</v>
      </c>
      <c r="BN10" s="14">
        <v>0.23776070534472199</v>
      </c>
      <c r="BO10" s="14"/>
      <c r="BP10" s="14">
        <v>0.23005891041291501</v>
      </c>
      <c r="BQ10" s="14">
        <v>0.19183009182258401</v>
      </c>
      <c r="BR10" s="14">
        <v>0.20319838091683901</v>
      </c>
      <c r="BS10" s="14">
        <v>0.179360204172402</v>
      </c>
      <c r="BT10" s="14">
        <v>0.20529299777750801</v>
      </c>
      <c r="BU10" s="14">
        <v>0.16923747288176899</v>
      </c>
      <c r="BV10" s="14"/>
      <c r="BW10" s="14">
        <v>0.19445395026635001</v>
      </c>
      <c r="BX10" s="14">
        <v>0.177073521982828</v>
      </c>
      <c r="BY10" s="14">
        <v>0.23324828899599601</v>
      </c>
      <c r="BZ10" s="14">
        <v>0.228985328462215</v>
      </c>
      <c r="CA10" s="14">
        <v>0.20897169761456899</v>
      </c>
      <c r="CB10" s="14">
        <v>0.21890610701636101</v>
      </c>
      <c r="CC10" s="14"/>
      <c r="CD10" s="14">
        <v>0.244513791267397</v>
      </c>
      <c r="CE10" s="14">
        <v>0.197172652346771</v>
      </c>
      <c r="CF10" s="14">
        <v>0.165665986932054</v>
      </c>
      <c r="CG10" s="14">
        <v>0.20302961627161301</v>
      </c>
      <c r="CH10" s="14"/>
      <c r="CI10" s="14">
        <v>0.202846961887751</v>
      </c>
      <c r="CJ10" s="14">
        <v>0.21150326213474999</v>
      </c>
      <c r="CK10" s="14">
        <v>0.20077594548090899</v>
      </c>
      <c r="CL10" s="14">
        <v>0.156711129044454</v>
      </c>
      <c r="CM10" s="14"/>
      <c r="CN10" s="14">
        <v>0.23064210360749501</v>
      </c>
      <c r="CO10" s="14">
        <v>0.19754789346885801</v>
      </c>
      <c r="CP10" s="14"/>
      <c r="CQ10" s="14">
        <v>0.23706932884468701</v>
      </c>
      <c r="CR10" s="14">
        <v>0.197397982933431</v>
      </c>
    </row>
    <row r="11" spans="2:96" x14ac:dyDescent="0.3">
      <c r="B11" s="15" t="s">
        <v>259</v>
      </c>
      <c r="C11" s="14">
        <v>0.41506320529686103</v>
      </c>
      <c r="D11" s="14">
        <v>0.45432604055564502</v>
      </c>
      <c r="E11" s="14">
        <v>0.377000051636809</v>
      </c>
      <c r="F11" s="14"/>
      <c r="G11" s="14">
        <v>0.37758789319253</v>
      </c>
      <c r="H11" s="14">
        <v>0.34209495051612299</v>
      </c>
      <c r="I11" s="14">
        <v>0.40975048076137999</v>
      </c>
      <c r="J11" s="14">
        <v>0.42967004395991798</v>
      </c>
      <c r="K11" s="14">
        <v>0.48123279202918201</v>
      </c>
      <c r="L11" s="14">
        <v>0.44731681799421802</v>
      </c>
      <c r="M11" s="14"/>
      <c r="N11" s="14">
        <v>0.39523291176418601</v>
      </c>
      <c r="O11" s="14">
        <v>0.44236667287123899</v>
      </c>
      <c r="P11" s="14">
        <v>0.440153587462976</v>
      </c>
      <c r="Q11" s="14">
        <v>0.38883390895981601</v>
      </c>
      <c r="R11" s="14"/>
      <c r="S11" s="14">
        <v>0.32991476359870803</v>
      </c>
      <c r="T11" s="14">
        <v>0.46081413272664201</v>
      </c>
      <c r="U11" s="14">
        <v>0.47959247469477601</v>
      </c>
      <c r="V11" s="14">
        <v>0.37518392927100702</v>
      </c>
      <c r="W11" s="14">
        <v>0.45457081611517902</v>
      </c>
      <c r="X11" s="14">
        <v>0.418305833188585</v>
      </c>
      <c r="Y11" s="14">
        <v>0.40536388702016002</v>
      </c>
      <c r="Z11" s="14">
        <v>0.42892204062188199</v>
      </c>
      <c r="AA11" s="14">
        <v>0.34381933688294197</v>
      </c>
      <c r="AB11" s="14">
        <v>0.40940625088840998</v>
      </c>
      <c r="AC11" s="14">
        <v>0.59846778273506496</v>
      </c>
      <c r="AD11" s="14">
        <v>0.43937445662269797</v>
      </c>
      <c r="AE11" s="14"/>
      <c r="AF11" s="14">
        <v>0.49083903059927703</v>
      </c>
      <c r="AG11" s="14">
        <v>0.36925480217161599</v>
      </c>
      <c r="AH11" s="14">
        <v>0.439975025372628</v>
      </c>
      <c r="AI11" s="14">
        <v>0.43130977373510598</v>
      </c>
      <c r="AJ11" s="14">
        <v>0.38989865929008899</v>
      </c>
      <c r="AK11" s="14"/>
      <c r="AL11" s="14">
        <v>0.34698435202852301</v>
      </c>
      <c r="AM11" s="14">
        <v>0.46412914689276302</v>
      </c>
      <c r="AN11" s="14">
        <v>0.42755748033420599</v>
      </c>
      <c r="AO11" s="14">
        <v>0.44289852484343301</v>
      </c>
      <c r="AP11" s="14">
        <v>0.39392002222061401</v>
      </c>
      <c r="AQ11" s="14">
        <v>0.43538208691757102</v>
      </c>
      <c r="AR11" s="14"/>
      <c r="AS11" s="14">
        <v>0.44540706561327997</v>
      </c>
      <c r="AT11" s="14">
        <v>0.43398458488455199</v>
      </c>
      <c r="AU11" s="14">
        <v>0.40624837285846399</v>
      </c>
      <c r="AV11" s="14">
        <v>0.31713543908692399</v>
      </c>
      <c r="AW11" s="14">
        <v>0.29290127397199101</v>
      </c>
      <c r="AX11" s="14"/>
      <c r="AY11" s="14">
        <v>0.13977014352693401</v>
      </c>
      <c r="AZ11" s="14">
        <v>0.387101717529931</v>
      </c>
      <c r="BA11" s="14">
        <v>0.38171125487846602</v>
      </c>
      <c r="BB11" s="14">
        <v>0.40755021194659002</v>
      </c>
      <c r="BC11" s="14">
        <v>0.38250792487783503</v>
      </c>
      <c r="BD11" s="14">
        <v>0.421010749764475</v>
      </c>
      <c r="BE11" s="14">
        <v>0.39898090979676898</v>
      </c>
      <c r="BF11" s="14">
        <v>0.37161052144156798</v>
      </c>
      <c r="BG11" s="14">
        <v>0.48832981753488802</v>
      </c>
      <c r="BH11" s="14">
        <v>0.50705643909704601</v>
      </c>
      <c r="BI11" s="14">
        <v>0.38040577475700699</v>
      </c>
      <c r="BJ11" s="14">
        <v>0.48745990806933598</v>
      </c>
      <c r="BK11" s="14">
        <v>0.49407332395084902</v>
      </c>
      <c r="BL11" s="14">
        <v>0.45473457302723003</v>
      </c>
      <c r="BM11" s="14">
        <v>0.48562192758144601</v>
      </c>
      <c r="BN11" s="14">
        <v>0.34950367033358598</v>
      </c>
      <c r="BO11" s="14"/>
      <c r="BP11" s="14">
        <v>0.345957565238878</v>
      </c>
      <c r="BQ11" s="14">
        <v>0.457198836962249</v>
      </c>
      <c r="BR11" s="14">
        <v>0.40078582814286101</v>
      </c>
      <c r="BS11" s="14">
        <v>0.422022004258579</v>
      </c>
      <c r="BT11" s="14">
        <v>0.44866035235162299</v>
      </c>
      <c r="BU11" s="14">
        <v>0.46313595178772798</v>
      </c>
      <c r="BV11" s="14"/>
      <c r="BW11" s="14">
        <v>0.423337454925451</v>
      </c>
      <c r="BX11" s="14">
        <v>0.46369232604774802</v>
      </c>
      <c r="BY11" s="14">
        <v>0.35381720704854602</v>
      </c>
      <c r="BZ11" s="14">
        <v>0.37552200366502803</v>
      </c>
      <c r="CA11" s="14">
        <v>0.38245080792625902</v>
      </c>
      <c r="CB11" s="14">
        <v>0.45543047306607298</v>
      </c>
      <c r="CC11" s="14"/>
      <c r="CD11" s="14">
        <v>0.36332805445792798</v>
      </c>
      <c r="CE11" s="14">
        <v>0.406847357822819</v>
      </c>
      <c r="CF11" s="14">
        <v>0.445709043907839</v>
      </c>
      <c r="CG11" s="14">
        <v>0.44065546054481203</v>
      </c>
      <c r="CH11" s="14"/>
      <c r="CI11" s="14">
        <v>0.38773203834229403</v>
      </c>
      <c r="CJ11" s="14">
        <v>0.36857641635468802</v>
      </c>
      <c r="CK11" s="14">
        <v>0.45129180101410998</v>
      </c>
      <c r="CL11" s="14">
        <v>0.32291005484183199</v>
      </c>
      <c r="CM11" s="14"/>
      <c r="CN11" s="14">
        <v>0.36168783989851799</v>
      </c>
      <c r="CO11" s="14">
        <v>0.42450991216153</v>
      </c>
      <c r="CP11" s="14"/>
      <c r="CQ11" s="14">
        <v>0.33899834421110497</v>
      </c>
      <c r="CR11" s="14">
        <v>0.430508962235088</v>
      </c>
    </row>
    <row r="12" spans="2:96" x14ac:dyDescent="0.3">
      <c r="B12" s="15" t="s">
        <v>260</v>
      </c>
      <c r="C12" s="14">
        <v>9.5017506479265504E-2</v>
      </c>
      <c r="D12" s="14">
        <v>8.9427819515878901E-2</v>
      </c>
      <c r="E12" s="14">
        <v>9.98627828964819E-2</v>
      </c>
      <c r="F12" s="14"/>
      <c r="G12" s="14">
        <v>0.11606950995097599</v>
      </c>
      <c r="H12" s="14">
        <v>9.07357489384365E-2</v>
      </c>
      <c r="I12" s="14">
        <v>0.10557313252315299</v>
      </c>
      <c r="J12" s="14">
        <v>0.105414768700883</v>
      </c>
      <c r="K12" s="14">
        <v>7.1197045029609801E-2</v>
      </c>
      <c r="L12" s="14">
        <v>8.3554526353886202E-2</v>
      </c>
      <c r="M12" s="14"/>
      <c r="N12" s="14">
        <v>7.9563351535895804E-2</v>
      </c>
      <c r="O12" s="14">
        <v>7.1890913960483194E-2</v>
      </c>
      <c r="P12" s="14">
        <v>0.13822243619279201</v>
      </c>
      <c r="Q12" s="14">
        <v>9.5030072457140194E-2</v>
      </c>
      <c r="R12" s="14"/>
      <c r="S12" s="14">
        <v>9.3538798240886206E-2</v>
      </c>
      <c r="T12" s="14">
        <v>9.3720122107277704E-2</v>
      </c>
      <c r="U12" s="14">
        <v>0.102788766645147</v>
      </c>
      <c r="V12" s="14">
        <v>0.11625913751729899</v>
      </c>
      <c r="W12" s="14">
        <v>7.7059907526801696E-2</v>
      </c>
      <c r="X12" s="14">
        <v>5.83956843539555E-2</v>
      </c>
      <c r="Y12" s="14">
        <v>7.7743963919708503E-2</v>
      </c>
      <c r="Z12" s="14">
        <v>0.12814910974402599</v>
      </c>
      <c r="AA12" s="14">
        <v>0.121426704619258</v>
      </c>
      <c r="AB12" s="14">
        <v>0.104892132569069</v>
      </c>
      <c r="AC12" s="14">
        <v>7.6007899508718196E-2</v>
      </c>
      <c r="AD12" s="14">
        <v>8.2444276458296897E-2</v>
      </c>
      <c r="AE12" s="14"/>
      <c r="AF12" s="14">
        <v>6.2757555395255696E-2</v>
      </c>
      <c r="AG12" s="14">
        <v>9.2183998311440293E-2</v>
      </c>
      <c r="AH12" s="14">
        <v>9.6281336106229895E-2</v>
      </c>
      <c r="AI12" s="14">
        <v>0.10603728462121099</v>
      </c>
      <c r="AJ12" s="14">
        <v>0.15863578319885099</v>
      </c>
      <c r="AK12" s="14"/>
      <c r="AL12" s="14">
        <v>8.8645225286477294E-2</v>
      </c>
      <c r="AM12" s="14">
        <v>6.9766272119609604E-2</v>
      </c>
      <c r="AN12" s="14">
        <v>0.119903888257282</v>
      </c>
      <c r="AO12" s="14">
        <v>0.102903265354096</v>
      </c>
      <c r="AP12" s="14">
        <v>0.16148443546757901</v>
      </c>
      <c r="AQ12" s="14">
        <v>8.0275032912010699E-2</v>
      </c>
      <c r="AR12" s="14"/>
      <c r="AS12" s="14">
        <v>8.1066531654282195E-2</v>
      </c>
      <c r="AT12" s="14">
        <v>0.111080883614207</v>
      </c>
      <c r="AU12" s="14">
        <v>8.8261114731535403E-2</v>
      </c>
      <c r="AV12" s="14">
        <v>0.108021713003449</v>
      </c>
      <c r="AW12" s="14">
        <v>4.8489511323960899E-2</v>
      </c>
      <c r="AX12" s="14"/>
      <c r="AY12" s="14">
        <v>6.7501787046979705E-2</v>
      </c>
      <c r="AZ12" s="14">
        <v>6.6852914503303495E-2</v>
      </c>
      <c r="BA12" s="14">
        <v>0.14629099558764999</v>
      </c>
      <c r="BB12" s="14">
        <v>0.13300905399799401</v>
      </c>
      <c r="BC12" s="14">
        <v>8.7814863570278998E-2</v>
      </c>
      <c r="BD12" s="14">
        <v>9.9747479854109797E-2</v>
      </c>
      <c r="BE12" s="14">
        <v>0.101913264408629</v>
      </c>
      <c r="BF12" s="14">
        <v>9.7315249599442696E-2</v>
      </c>
      <c r="BG12" s="14">
        <v>0.103302801566677</v>
      </c>
      <c r="BH12" s="14">
        <v>6.4923009898565406E-2</v>
      </c>
      <c r="BI12" s="14">
        <v>8.5087748484424797E-2</v>
      </c>
      <c r="BJ12" s="14">
        <v>0.12392369154300301</v>
      </c>
      <c r="BK12" s="14">
        <v>6.3256443719835798E-2</v>
      </c>
      <c r="BL12" s="14">
        <v>8.0648446372471594E-2</v>
      </c>
      <c r="BM12" s="14">
        <v>7.6217382617536994E-2</v>
      </c>
      <c r="BN12" s="14">
        <v>3.7070674109025002E-2</v>
      </c>
      <c r="BO12" s="14"/>
      <c r="BP12" s="14">
        <v>8.9033229975812506E-2</v>
      </c>
      <c r="BQ12" s="14">
        <v>9.0793283838567995E-2</v>
      </c>
      <c r="BR12" s="14">
        <v>8.8035135825898905E-2</v>
      </c>
      <c r="BS12" s="14">
        <v>0.10978271795437899</v>
      </c>
      <c r="BT12" s="14">
        <v>8.7755106985945297E-2</v>
      </c>
      <c r="BU12" s="14">
        <v>0.130482580512849</v>
      </c>
      <c r="BV12" s="14"/>
      <c r="BW12" s="14">
        <v>8.7541581613718403E-2</v>
      </c>
      <c r="BX12" s="14">
        <v>0.109761330525232</v>
      </c>
      <c r="BY12" s="14">
        <v>0.10628565519580099</v>
      </c>
      <c r="BZ12" s="14">
        <v>0.11106923248252901</v>
      </c>
      <c r="CA12" s="14">
        <v>8.6570547552619101E-2</v>
      </c>
      <c r="CB12" s="14">
        <v>5.37904909859147E-2</v>
      </c>
      <c r="CC12" s="14"/>
      <c r="CD12" s="14">
        <v>0.10291717975376</v>
      </c>
      <c r="CE12" s="14">
        <v>0.122035135802606</v>
      </c>
      <c r="CF12" s="14">
        <v>7.8711844432013595E-2</v>
      </c>
      <c r="CG12" s="14">
        <v>9.0558860192770194E-2</v>
      </c>
      <c r="CH12" s="14"/>
      <c r="CI12" s="14">
        <v>0.10925609479932701</v>
      </c>
      <c r="CJ12" s="14">
        <v>0.12818016165103899</v>
      </c>
      <c r="CK12" s="14">
        <v>7.9443407470705205E-2</v>
      </c>
      <c r="CL12" s="14">
        <v>8.6216409775157696E-2</v>
      </c>
      <c r="CM12" s="14"/>
      <c r="CN12" s="14">
        <v>0.13388150482240299</v>
      </c>
      <c r="CO12" s="14">
        <v>8.8465201152152201E-2</v>
      </c>
      <c r="CP12" s="14"/>
      <c r="CQ12" s="14">
        <v>0.144976553890903</v>
      </c>
      <c r="CR12" s="14">
        <v>8.9325283634859406E-2</v>
      </c>
    </row>
    <row r="13" spans="2:96" x14ac:dyDescent="0.3">
      <c r="B13" s="15" t="s">
        <v>261</v>
      </c>
      <c r="C13" s="14">
        <v>5.4322415811565397E-2</v>
      </c>
      <c r="D13" s="14">
        <v>6.0301530938548002E-2</v>
      </c>
      <c r="E13" s="14">
        <v>4.8634703151648903E-2</v>
      </c>
      <c r="F13" s="14"/>
      <c r="G13" s="14">
        <v>3.9135063083307102E-2</v>
      </c>
      <c r="H13" s="14">
        <v>4.1038216355255799E-2</v>
      </c>
      <c r="I13" s="14">
        <v>4.6082752436015902E-2</v>
      </c>
      <c r="J13" s="14">
        <v>6.9992634067256004E-2</v>
      </c>
      <c r="K13" s="14">
        <v>7.1389060344012101E-2</v>
      </c>
      <c r="L13" s="14">
        <v>5.7714423166750697E-2</v>
      </c>
      <c r="M13" s="14"/>
      <c r="N13" s="14">
        <v>4.52745149717977E-2</v>
      </c>
      <c r="O13" s="14">
        <v>4.5197679611877602E-2</v>
      </c>
      <c r="P13" s="14">
        <v>5.67732392130001E-2</v>
      </c>
      <c r="Q13" s="14">
        <v>7.2039593678474498E-2</v>
      </c>
      <c r="R13" s="14"/>
      <c r="S13" s="14">
        <v>5.8606159545958297E-2</v>
      </c>
      <c r="T13" s="14">
        <v>6.4362046901597594E-2</v>
      </c>
      <c r="U13" s="14">
        <v>4.4350347675161599E-2</v>
      </c>
      <c r="V13" s="14">
        <v>8.6834362642588397E-2</v>
      </c>
      <c r="W13" s="14">
        <v>2.6928838523396899E-2</v>
      </c>
      <c r="X13" s="14">
        <v>5.2224403444966302E-2</v>
      </c>
      <c r="Y13" s="14">
        <v>2.8424416877387101E-2</v>
      </c>
      <c r="Z13" s="14">
        <v>4.6148462971092E-2</v>
      </c>
      <c r="AA13" s="14">
        <v>5.7870002005674201E-2</v>
      </c>
      <c r="AB13" s="14">
        <v>7.2252393390924E-2</v>
      </c>
      <c r="AC13" s="14">
        <v>4.43667586242803E-2</v>
      </c>
      <c r="AD13" s="14">
        <v>1.98833022719535E-2</v>
      </c>
      <c r="AE13" s="14"/>
      <c r="AF13" s="14">
        <v>3.7561416144272997E-2</v>
      </c>
      <c r="AG13" s="14">
        <v>4.78450304344668E-2</v>
      </c>
      <c r="AH13" s="14">
        <v>6.7647921380929593E-2</v>
      </c>
      <c r="AI13" s="14">
        <v>9.6122712881885203E-2</v>
      </c>
      <c r="AJ13" s="14">
        <v>7.0473668832021802E-2</v>
      </c>
      <c r="AK13" s="14"/>
      <c r="AL13" s="14">
        <v>4.0680300310540998E-2</v>
      </c>
      <c r="AM13" s="14">
        <v>3.6889998132430997E-2</v>
      </c>
      <c r="AN13" s="14">
        <v>5.5988273218057598E-2</v>
      </c>
      <c r="AO13" s="14">
        <v>7.9319031937057194E-2</v>
      </c>
      <c r="AP13" s="14">
        <v>5.9450730688335902E-2</v>
      </c>
      <c r="AQ13" s="14">
        <v>5.64562286041373E-2</v>
      </c>
      <c r="AR13" s="14"/>
      <c r="AS13" s="14">
        <v>7.5783504504091603E-2</v>
      </c>
      <c r="AT13" s="14">
        <v>4.3059040843220701E-2</v>
      </c>
      <c r="AU13" s="14">
        <v>5.1717563232826502E-2</v>
      </c>
      <c r="AV13" s="14">
        <v>4.1495834743449499E-2</v>
      </c>
      <c r="AW13" s="14">
        <v>2.8207029055108499E-2</v>
      </c>
      <c r="AX13" s="14"/>
      <c r="AY13" s="14">
        <v>0</v>
      </c>
      <c r="AZ13" s="14">
        <v>0.101086146486531</v>
      </c>
      <c r="BA13" s="14">
        <v>7.8362176070838799E-2</v>
      </c>
      <c r="BB13" s="14">
        <v>7.4060270173599299E-2</v>
      </c>
      <c r="BC13" s="14">
        <v>5.1090817515477602E-2</v>
      </c>
      <c r="BD13" s="14">
        <v>5.5105228827662701E-2</v>
      </c>
      <c r="BE13" s="14">
        <v>5.5645803943294797E-2</v>
      </c>
      <c r="BF13" s="14">
        <v>3.1511303185301001E-2</v>
      </c>
      <c r="BG13" s="14">
        <v>6.5912967343276799E-2</v>
      </c>
      <c r="BH13" s="14">
        <v>2.51713369790234E-2</v>
      </c>
      <c r="BI13" s="14">
        <v>5.03528998814433E-2</v>
      </c>
      <c r="BJ13" s="14">
        <v>4.6397719259162598E-2</v>
      </c>
      <c r="BK13" s="14">
        <v>7.4536357338662901E-2</v>
      </c>
      <c r="BL13" s="14">
        <v>2.0731980860188799E-2</v>
      </c>
      <c r="BM13" s="14">
        <v>9.5834801647633597E-2</v>
      </c>
      <c r="BN13" s="14">
        <v>2.7977757795437101E-2</v>
      </c>
      <c r="BO13" s="14"/>
      <c r="BP13" s="14">
        <v>4.7352446031890101E-2</v>
      </c>
      <c r="BQ13" s="14">
        <v>4.9356208862568599E-2</v>
      </c>
      <c r="BR13" s="14">
        <v>6.2224760079983503E-2</v>
      </c>
      <c r="BS13" s="14">
        <v>6.3366199710794005E-2</v>
      </c>
      <c r="BT13" s="14">
        <v>4.9473117563417997E-2</v>
      </c>
      <c r="BU13" s="14">
        <v>7.2222555946022601E-2</v>
      </c>
      <c r="BV13" s="14"/>
      <c r="BW13" s="14">
        <v>5.7188417250357802E-2</v>
      </c>
      <c r="BX13" s="14">
        <v>5.3320706988709998E-2</v>
      </c>
      <c r="BY13" s="14">
        <v>7.74210901737446E-2</v>
      </c>
      <c r="BZ13" s="14">
        <v>4.0875427002742902E-2</v>
      </c>
      <c r="CA13" s="14">
        <v>4.6166863513995397E-2</v>
      </c>
      <c r="CB13" s="14">
        <v>5.7315897502558298E-2</v>
      </c>
      <c r="CC13" s="14"/>
      <c r="CD13" s="14">
        <v>4.68338566040905E-2</v>
      </c>
      <c r="CE13" s="14">
        <v>5.3478281006574799E-2</v>
      </c>
      <c r="CF13" s="14">
        <v>5.85464405390645E-2</v>
      </c>
      <c r="CG13" s="14">
        <v>6.2192036804922898E-2</v>
      </c>
      <c r="CH13" s="14"/>
      <c r="CI13" s="14">
        <v>4.2863818690512499E-2</v>
      </c>
      <c r="CJ13" s="14">
        <v>6.2081879519364301E-2</v>
      </c>
      <c r="CK13" s="14">
        <v>5.2552220114567699E-2</v>
      </c>
      <c r="CL13" s="14">
        <v>7.6285610106383198E-2</v>
      </c>
      <c r="CM13" s="14"/>
      <c r="CN13" s="14">
        <v>5.4386704863334197E-2</v>
      </c>
      <c r="CO13" s="14">
        <v>5.3617214265243802E-2</v>
      </c>
      <c r="CP13" s="14"/>
      <c r="CQ13" s="14">
        <v>4.0577180643345701E-2</v>
      </c>
      <c r="CR13" s="14">
        <v>5.4529890185157498E-2</v>
      </c>
    </row>
    <row r="14" spans="2:96" x14ac:dyDescent="0.3">
      <c r="B14" s="15" t="s">
        <v>92</v>
      </c>
      <c r="C14" s="20">
        <v>0.14432539229168301</v>
      </c>
      <c r="D14" s="20">
        <v>0.10009148836298699</v>
      </c>
      <c r="E14" s="20">
        <v>0.18802204530094299</v>
      </c>
      <c r="F14" s="20"/>
      <c r="G14" s="20">
        <v>0.106672918385564</v>
      </c>
      <c r="H14" s="20">
        <v>0.101721649892557</v>
      </c>
      <c r="I14" s="20">
        <v>0.13622863552596901</v>
      </c>
      <c r="J14" s="20">
        <v>0.17599787066960701</v>
      </c>
      <c r="K14" s="20">
        <v>0.14607258779280399</v>
      </c>
      <c r="L14" s="20">
        <v>0.18364354449353301</v>
      </c>
      <c r="M14" s="20"/>
      <c r="N14" s="20">
        <v>0.11639852503463199</v>
      </c>
      <c r="O14" s="20">
        <v>0.15445239106599301</v>
      </c>
      <c r="P14" s="20">
        <v>0.12998983961954599</v>
      </c>
      <c r="Q14" s="20">
        <v>0.17446821032569401</v>
      </c>
      <c r="R14" s="20"/>
      <c r="S14" s="20">
        <v>0.107236626789958</v>
      </c>
      <c r="T14" s="20">
        <v>0.14453836753706201</v>
      </c>
      <c r="U14" s="20">
        <v>0.137557309549622</v>
      </c>
      <c r="V14" s="20">
        <v>0.122025422243148</v>
      </c>
      <c r="W14" s="20">
        <v>0.110717127679774</v>
      </c>
      <c r="X14" s="20">
        <v>0.182826082162862</v>
      </c>
      <c r="Y14" s="20">
        <v>0.19583256684004399</v>
      </c>
      <c r="Z14" s="20">
        <v>0.14000985389936499</v>
      </c>
      <c r="AA14" s="20">
        <v>0.17057032206532799</v>
      </c>
      <c r="AB14" s="20">
        <v>0.17582882092170801</v>
      </c>
      <c r="AC14" s="20">
        <v>0.118320076963707</v>
      </c>
      <c r="AD14" s="20">
        <v>8.5818091589220102E-2</v>
      </c>
      <c r="AE14" s="20"/>
      <c r="AF14" s="20">
        <v>0.13078330581738401</v>
      </c>
      <c r="AG14" s="20">
        <v>0.101792181420727</v>
      </c>
      <c r="AH14" s="20">
        <v>0.13651024500060099</v>
      </c>
      <c r="AI14" s="20">
        <v>0.126025934560169</v>
      </c>
      <c r="AJ14" s="20">
        <v>0.20677688619938001</v>
      </c>
      <c r="AK14" s="20"/>
      <c r="AL14" s="20">
        <v>0.106041266802733</v>
      </c>
      <c r="AM14" s="20">
        <v>0.12999540125180301</v>
      </c>
      <c r="AN14" s="20">
        <v>0.123030477601743</v>
      </c>
      <c r="AO14" s="20">
        <v>0.12147196015208001</v>
      </c>
      <c r="AP14" s="20">
        <v>0.19447178328430101</v>
      </c>
      <c r="AQ14" s="20">
        <v>0.208365585409093</v>
      </c>
      <c r="AR14" s="20"/>
      <c r="AS14" s="20">
        <v>0.143653180966926</v>
      </c>
      <c r="AT14" s="20">
        <v>0.17066416049955399</v>
      </c>
      <c r="AU14" s="20">
        <v>0.15918335158187699</v>
      </c>
      <c r="AV14" s="20">
        <v>9.6995532522551803E-2</v>
      </c>
      <c r="AW14" s="20">
        <v>2.4056691417915499E-2</v>
      </c>
      <c r="AX14" s="20"/>
      <c r="AY14" s="20">
        <v>0.51040320827714802</v>
      </c>
      <c r="AZ14" s="20">
        <v>0.20622256690263599</v>
      </c>
      <c r="BA14" s="20">
        <v>0.172951777164121</v>
      </c>
      <c r="BB14" s="20">
        <v>0.142447053281751</v>
      </c>
      <c r="BC14" s="20">
        <v>0.141100778455162</v>
      </c>
      <c r="BD14" s="20">
        <v>0.165828850305203</v>
      </c>
      <c r="BE14" s="20">
        <v>0.115541434914488</v>
      </c>
      <c r="BF14" s="20">
        <v>0.15708331477158299</v>
      </c>
      <c r="BG14" s="20">
        <v>0.13193283193592101</v>
      </c>
      <c r="BH14" s="20">
        <v>9.6334369140401499E-2</v>
      </c>
      <c r="BI14" s="20">
        <v>0.13630531140468499</v>
      </c>
      <c r="BJ14" s="20">
        <v>0.13137971404811499</v>
      </c>
      <c r="BK14" s="20">
        <v>0.108371165496781</v>
      </c>
      <c r="BL14" s="20">
        <v>0.10133317324435299</v>
      </c>
      <c r="BM14" s="20">
        <v>9.5647164922048999E-2</v>
      </c>
      <c r="BN14" s="20">
        <v>7.7955239855064196E-2</v>
      </c>
      <c r="BO14" s="20"/>
      <c r="BP14" s="20">
        <v>0.10826446111025501</v>
      </c>
      <c r="BQ14" s="20">
        <v>0.15003010419724799</v>
      </c>
      <c r="BR14" s="20">
        <v>0.166101832844647</v>
      </c>
      <c r="BS14" s="20">
        <v>0.157969736403895</v>
      </c>
      <c r="BT14" s="20">
        <v>0.163258194659196</v>
      </c>
      <c r="BU14" s="20">
        <v>0.137541368238039</v>
      </c>
      <c r="BV14" s="20"/>
      <c r="BW14" s="20">
        <v>0.14849673859040799</v>
      </c>
      <c r="BX14" s="20">
        <v>0.122129499364751</v>
      </c>
      <c r="BY14" s="20">
        <v>0.140412297267514</v>
      </c>
      <c r="BZ14" s="20">
        <v>0.16416007205024299</v>
      </c>
      <c r="CA14" s="20">
        <v>0.14701496660334901</v>
      </c>
      <c r="CB14" s="20">
        <v>0.14610797010343601</v>
      </c>
      <c r="CC14" s="20"/>
      <c r="CD14" s="20">
        <v>0.103208194035281</v>
      </c>
      <c r="CE14" s="20">
        <v>9.5831170694771498E-2</v>
      </c>
      <c r="CF14" s="20">
        <v>0.19520453927371301</v>
      </c>
      <c r="CG14" s="20">
        <v>0.124734504178361</v>
      </c>
      <c r="CH14" s="20"/>
      <c r="CI14" s="20">
        <v>0.135914040938754</v>
      </c>
      <c r="CJ14" s="20">
        <v>0.116068793676075</v>
      </c>
      <c r="CK14" s="20">
        <v>0.13785435392968101</v>
      </c>
      <c r="CL14" s="20">
        <v>0.31247495208148501</v>
      </c>
      <c r="CM14" s="20"/>
      <c r="CN14" s="20">
        <v>6.8480793593148306E-2</v>
      </c>
      <c r="CO14" s="20">
        <v>0.15400731118701599</v>
      </c>
      <c r="CP14" s="20"/>
      <c r="CQ14" s="20">
        <v>7.5176092342124801E-2</v>
      </c>
      <c r="CR14" s="20">
        <v>0.14653959251045001</v>
      </c>
    </row>
    <row r="15" spans="2:96" x14ac:dyDescent="0.3">
      <c r="B15" s="16"/>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257</v>
      </c>
      <c r="C9" s="14">
        <v>0.20034592000433399</v>
      </c>
      <c r="D9" s="14">
        <v>0.21876998923009799</v>
      </c>
      <c r="E9" s="14">
        <v>0.18174495168693999</v>
      </c>
      <c r="F9" s="14"/>
      <c r="G9" s="14">
        <v>0.15339797066548699</v>
      </c>
      <c r="H9" s="14">
        <v>0.19377198194446499</v>
      </c>
      <c r="I9" s="14">
        <v>0.210661754974522</v>
      </c>
      <c r="J9" s="14">
        <v>0.17011547537504099</v>
      </c>
      <c r="K9" s="14">
        <v>0.21861242533608</v>
      </c>
      <c r="L9" s="14">
        <v>0.240617848974615</v>
      </c>
      <c r="M9" s="14"/>
      <c r="N9" s="14">
        <v>0.25005150817796101</v>
      </c>
      <c r="O9" s="14">
        <v>0.195596977809531</v>
      </c>
      <c r="P9" s="14">
        <v>0.17861089152932799</v>
      </c>
      <c r="Q9" s="14">
        <v>0.17101322898125901</v>
      </c>
      <c r="R9" s="14"/>
      <c r="S9" s="14">
        <v>0.24167766685738301</v>
      </c>
      <c r="T9" s="14">
        <v>0.19596761618220601</v>
      </c>
      <c r="U9" s="14">
        <v>0.198504921964718</v>
      </c>
      <c r="V9" s="14">
        <v>0.17072549408849999</v>
      </c>
      <c r="W9" s="14">
        <v>0.18313950191453801</v>
      </c>
      <c r="X9" s="14">
        <v>0.187103183658098</v>
      </c>
      <c r="Y9" s="14">
        <v>0.21280295609067201</v>
      </c>
      <c r="Z9" s="14">
        <v>0.15307828446369101</v>
      </c>
      <c r="AA9" s="14">
        <v>0.20135855610092299</v>
      </c>
      <c r="AB9" s="14">
        <v>0.22570706128500101</v>
      </c>
      <c r="AC9" s="14">
        <v>0.18752970049245701</v>
      </c>
      <c r="AD9" s="14">
        <v>0.17061190452541</v>
      </c>
      <c r="AE9" s="14"/>
      <c r="AF9" s="14">
        <v>0.27900368265736097</v>
      </c>
      <c r="AG9" s="14">
        <v>0.218781053898885</v>
      </c>
      <c r="AH9" s="14">
        <v>0.160206510411734</v>
      </c>
      <c r="AI9" s="14">
        <v>0.11804591224963</v>
      </c>
      <c r="AJ9" s="14">
        <v>0.17446521419482</v>
      </c>
      <c r="AK9" s="14"/>
      <c r="AL9" s="14">
        <v>0.24844848318931401</v>
      </c>
      <c r="AM9" s="14">
        <v>0.26913364008227098</v>
      </c>
      <c r="AN9" s="14">
        <v>0.18542388784518199</v>
      </c>
      <c r="AO9" s="14">
        <v>0.16155889352414801</v>
      </c>
      <c r="AP9" s="14">
        <v>0.132178089496022</v>
      </c>
      <c r="AQ9" s="14">
        <v>0.12654382164010899</v>
      </c>
      <c r="AR9" s="14"/>
      <c r="AS9" s="14">
        <v>0.15880967845541999</v>
      </c>
      <c r="AT9" s="14">
        <v>0.17341616560588799</v>
      </c>
      <c r="AU9" s="14">
        <v>0.22241822604598799</v>
      </c>
      <c r="AV9" s="14">
        <v>0.25719215899090198</v>
      </c>
      <c r="AW9" s="14">
        <v>0.33936116251451598</v>
      </c>
      <c r="AX9" s="14"/>
      <c r="AY9" s="14">
        <v>0.21369166356507199</v>
      </c>
      <c r="AZ9" s="14">
        <v>9.0774948228906402E-2</v>
      </c>
      <c r="BA9" s="14">
        <v>0.17186150787534599</v>
      </c>
      <c r="BB9" s="14">
        <v>0.19324812569849001</v>
      </c>
      <c r="BC9" s="14">
        <v>0.200131368905308</v>
      </c>
      <c r="BD9" s="14">
        <v>0.213401991425165</v>
      </c>
      <c r="BE9" s="14">
        <v>0.18669620290644401</v>
      </c>
      <c r="BF9" s="14">
        <v>0.26476272291875702</v>
      </c>
      <c r="BG9" s="14">
        <v>0.159246200643269</v>
      </c>
      <c r="BH9" s="14">
        <v>0.19531795734756599</v>
      </c>
      <c r="BI9" s="14">
        <v>0.21510432611445501</v>
      </c>
      <c r="BJ9" s="14">
        <v>0.218385537160694</v>
      </c>
      <c r="BK9" s="14">
        <v>0.19407788468850001</v>
      </c>
      <c r="BL9" s="14">
        <v>0.28474828768198002</v>
      </c>
      <c r="BM9" s="14">
        <v>0.221253368781304</v>
      </c>
      <c r="BN9" s="14">
        <v>0.271689978932593</v>
      </c>
      <c r="BO9" s="14"/>
      <c r="BP9" s="14">
        <v>0.23070773861281399</v>
      </c>
      <c r="BQ9" s="14">
        <v>0.20546707569901401</v>
      </c>
      <c r="BR9" s="14">
        <v>0.165232550104596</v>
      </c>
      <c r="BS9" s="14">
        <v>0.166291369581854</v>
      </c>
      <c r="BT9" s="14">
        <v>0.208765074927275</v>
      </c>
      <c r="BU9" s="14">
        <v>0.21838400240539799</v>
      </c>
      <c r="BV9" s="14"/>
      <c r="BW9" s="14">
        <v>0.23793278028099599</v>
      </c>
      <c r="BX9" s="14">
        <v>0.19603244458239699</v>
      </c>
      <c r="BY9" s="14">
        <v>0.14824972425786401</v>
      </c>
      <c r="BZ9" s="14">
        <v>0.14096811203772799</v>
      </c>
      <c r="CA9" s="14">
        <v>0.194137331459276</v>
      </c>
      <c r="CB9" s="14">
        <v>0.149722840676449</v>
      </c>
      <c r="CC9" s="14"/>
      <c r="CD9" s="14">
        <v>0.181866750349062</v>
      </c>
      <c r="CE9" s="14">
        <v>0.231924183457307</v>
      </c>
      <c r="CF9" s="14">
        <v>0.154612561156869</v>
      </c>
      <c r="CG9" s="14">
        <v>0.24083969455538901</v>
      </c>
      <c r="CH9" s="14"/>
      <c r="CI9" s="14">
        <v>0.180969480546534</v>
      </c>
      <c r="CJ9" s="14">
        <v>0.19935163372247</v>
      </c>
      <c r="CK9" s="14">
        <v>0.215368928354704</v>
      </c>
      <c r="CL9" s="14">
        <v>0.126238441369527</v>
      </c>
      <c r="CM9" s="14"/>
      <c r="CN9" s="14">
        <v>0.18374249329731801</v>
      </c>
      <c r="CO9" s="14">
        <v>0.20289635512332799</v>
      </c>
      <c r="CP9" s="14"/>
      <c r="CQ9" s="14">
        <v>0.20353989376846299</v>
      </c>
      <c r="CR9" s="14">
        <v>0.20330326604044599</v>
      </c>
    </row>
    <row r="10" spans="2:96" x14ac:dyDescent="0.3">
      <c r="B10" s="15" t="s">
        <v>258</v>
      </c>
      <c r="C10" s="14">
        <v>0.39401697276069297</v>
      </c>
      <c r="D10" s="14">
        <v>0.41714340025788599</v>
      </c>
      <c r="E10" s="14">
        <v>0.37167585777578899</v>
      </c>
      <c r="F10" s="14"/>
      <c r="G10" s="14">
        <v>0.37186615212305402</v>
      </c>
      <c r="H10" s="14">
        <v>0.41655731914072602</v>
      </c>
      <c r="I10" s="14">
        <v>0.41620981383264199</v>
      </c>
      <c r="J10" s="14">
        <v>0.37623152563773099</v>
      </c>
      <c r="K10" s="14">
        <v>0.38836890135597901</v>
      </c>
      <c r="L10" s="14">
        <v>0.39047213622113602</v>
      </c>
      <c r="M10" s="14"/>
      <c r="N10" s="14">
        <v>0.456757628311252</v>
      </c>
      <c r="O10" s="14">
        <v>0.379452905538255</v>
      </c>
      <c r="P10" s="14">
        <v>0.37396235009513201</v>
      </c>
      <c r="Q10" s="14">
        <v>0.36189504122425498</v>
      </c>
      <c r="R10" s="14"/>
      <c r="S10" s="14">
        <v>0.402430447156018</v>
      </c>
      <c r="T10" s="14">
        <v>0.42246847703034501</v>
      </c>
      <c r="U10" s="14">
        <v>0.35290807974907801</v>
      </c>
      <c r="V10" s="14">
        <v>0.41308587579824102</v>
      </c>
      <c r="W10" s="14">
        <v>0.38007075553118802</v>
      </c>
      <c r="X10" s="14">
        <v>0.33405732607579602</v>
      </c>
      <c r="Y10" s="14">
        <v>0.39754335230864102</v>
      </c>
      <c r="Z10" s="14">
        <v>0.37428717924870503</v>
      </c>
      <c r="AA10" s="14">
        <v>0.38449521776427797</v>
      </c>
      <c r="AB10" s="14">
        <v>0.39049692689051901</v>
      </c>
      <c r="AC10" s="14">
        <v>0.37807016847691</v>
      </c>
      <c r="AD10" s="14">
        <v>0.586300191538634</v>
      </c>
      <c r="AE10" s="14"/>
      <c r="AF10" s="14">
        <v>0.32902734090194902</v>
      </c>
      <c r="AG10" s="14">
        <v>0.45932015852754798</v>
      </c>
      <c r="AH10" s="14">
        <v>0.44103310384414701</v>
      </c>
      <c r="AI10" s="14">
        <v>0.34792032056177302</v>
      </c>
      <c r="AJ10" s="14">
        <v>0.34770778845848299</v>
      </c>
      <c r="AK10" s="14"/>
      <c r="AL10" s="14">
        <v>0.455395154345695</v>
      </c>
      <c r="AM10" s="14">
        <v>0.35772536951424799</v>
      </c>
      <c r="AN10" s="14">
        <v>0.44594651403726798</v>
      </c>
      <c r="AO10" s="14">
        <v>0.35985859032766798</v>
      </c>
      <c r="AP10" s="14">
        <v>0.30974179972642701</v>
      </c>
      <c r="AQ10" s="14">
        <v>0.41876489682488399</v>
      </c>
      <c r="AR10" s="14"/>
      <c r="AS10" s="14">
        <v>0.38482118199996301</v>
      </c>
      <c r="AT10" s="14">
        <v>0.401484350069506</v>
      </c>
      <c r="AU10" s="14">
        <v>0.41770271089655198</v>
      </c>
      <c r="AV10" s="14">
        <v>0.392462170749315</v>
      </c>
      <c r="AW10" s="14">
        <v>0.41469753478653898</v>
      </c>
      <c r="AX10" s="14"/>
      <c r="AY10" s="14">
        <v>0.20790798730305199</v>
      </c>
      <c r="AZ10" s="14">
        <v>0.342756925218209</v>
      </c>
      <c r="BA10" s="14">
        <v>0.40060600304626598</v>
      </c>
      <c r="BB10" s="14">
        <v>0.39934277833682602</v>
      </c>
      <c r="BC10" s="14">
        <v>0.386246656067807</v>
      </c>
      <c r="BD10" s="14">
        <v>0.32347987880076801</v>
      </c>
      <c r="BE10" s="14">
        <v>0.41248937241672901</v>
      </c>
      <c r="BF10" s="14">
        <v>0.34611353171252901</v>
      </c>
      <c r="BG10" s="14">
        <v>0.45133177998756102</v>
      </c>
      <c r="BH10" s="14">
        <v>0.46490957054102799</v>
      </c>
      <c r="BI10" s="14">
        <v>0.41796167066844098</v>
      </c>
      <c r="BJ10" s="14">
        <v>0.35655011990720398</v>
      </c>
      <c r="BK10" s="14">
        <v>0.43101098196039</v>
      </c>
      <c r="BL10" s="14">
        <v>0.31118271551929599</v>
      </c>
      <c r="BM10" s="14">
        <v>0.4604050020703</v>
      </c>
      <c r="BN10" s="14">
        <v>0.44720312511786398</v>
      </c>
      <c r="BO10" s="14"/>
      <c r="BP10" s="14">
        <v>0.392321985385155</v>
      </c>
      <c r="BQ10" s="14">
        <v>0.40485229081611701</v>
      </c>
      <c r="BR10" s="14">
        <v>0.370955029170839</v>
      </c>
      <c r="BS10" s="14">
        <v>0.40985216684560899</v>
      </c>
      <c r="BT10" s="14">
        <v>0.369137853423887</v>
      </c>
      <c r="BU10" s="14">
        <v>0.40583416617358198</v>
      </c>
      <c r="BV10" s="14"/>
      <c r="BW10" s="14">
        <v>0.42367793423017103</v>
      </c>
      <c r="BX10" s="14">
        <v>0.364325705011462</v>
      </c>
      <c r="BY10" s="14">
        <v>0.39314238675135499</v>
      </c>
      <c r="BZ10" s="14">
        <v>0.353962355839542</v>
      </c>
      <c r="CA10" s="14">
        <v>0.39346809466954702</v>
      </c>
      <c r="CB10" s="14">
        <v>0.377795355930788</v>
      </c>
      <c r="CC10" s="14"/>
      <c r="CD10" s="14">
        <v>0.38167533323936198</v>
      </c>
      <c r="CE10" s="14">
        <v>0.43141402841788501</v>
      </c>
      <c r="CF10" s="14">
        <v>0.385406915315537</v>
      </c>
      <c r="CG10" s="14">
        <v>0.37770086393545099</v>
      </c>
      <c r="CH10" s="14"/>
      <c r="CI10" s="14">
        <v>0.393009261202448</v>
      </c>
      <c r="CJ10" s="14">
        <v>0.43446849852283698</v>
      </c>
      <c r="CK10" s="14">
        <v>0.38681202831342199</v>
      </c>
      <c r="CL10" s="14">
        <v>0.33125839155591302</v>
      </c>
      <c r="CM10" s="14"/>
      <c r="CN10" s="14">
        <v>0.40606238301570302</v>
      </c>
      <c r="CO10" s="14">
        <v>0.39505018686613502</v>
      </c>
      <c r="CP10" s="14"/>
      <c r="CQ10" s="14">
        <v>0.40027290079243899</v>
      </c>
      <c r="CR10" s="14">
        <v>0.39784436519364103</v>
      </c>
    </row>
    <row r="11" spans="2:96" x14ac:dyDescent="0.3">
      <c r="B11" s="15" t="s">
        <v>259</v>
      </c>
      <c r="C11" s="14">
        <v>0.22656118777326201</v>
      </c>
      <c r="D11" s="14">
        <v>0.209985539307076</v>
      </c>
      <c r="E11" s="14">
        <v>0.24344661655938701</v>
      </c>
      <c r="F11" s="14"/>
      <c r="G11" s="14">
        <v>0.231406706464865</v>
      </c>
      <c r="H11" s="14">
        <v>0.21467710185123701</v>
      </c>
      <c r="I11" s="14">
        <v>0.21384863073278501</v>
      </c>
      <c r="J11" s="14">
        <v>0.24923778753627901</v>
      </c>
      <c r="K11" s="14">
        <v>0.25506351353088902</v>
      </c>
      <c r="L11" s="14">
        <v>0.20583895717772399</v>
      </c>
      <c r="M11" s="14"/>
      <c r="N11" s="14">
        <v>0.16386204285764799</v>
      </c>
      <c r="O11" s="14">
        <v>0.241890045501398</v>
      </c>
      <c r="P11" s="14">
        <v>0.256299303387101</v>
      </c>
      <c r="Q11" s="14">
        <v>0.25074756228266099</v>
      </c>
      <c r="R11" s="14"/>
      <c r="S11" s="14">
        <v>0.188775166881302</v>
      </c>
      <c r="T11" s="14">
        <v>0.195185388777984</v>
      </c>
      <c r="U11" s="14">
        <v>0.26205049236002698</v>
      </c>
      <c r="V11" s="14">
        <v>0.25511861649689999</v>
      </c>
      <c r="W11" s="14">
        <v>0.29518022923309101</v>
      </c>
      <c r="X11" s="14">
        <v>0.29240715957807401</v>
      </c>
      <c r="Y11" s="14">
        <v>0.20056171970685099</v>
      </c>
      <c r="Z11" s="14">
        <v>0.282238899133396</v>
      </c>
      <c r="AA11" s="14">
        <v>0.197203822753721</v>
      </c>
      <c r="AB11" s="14">
        <v>0.19941353979312201</v>
      </c>
      <c r="AC11" s="14">
        <v>0.230845810955873</v>
      </c>
      <c r="AD11" s="14">
        <v>0.177951442662691</v>
      </c>
      <c r="AE11" s="14"/>
      <c r="AF11" s="14">
        <v>0.26527869431884898</v>
      </c>
      <c r="AG11" s="14">
        <v>0.190601980030254</v>
      </c>
      <c r="AH11" s="14">
        <v>0.25848689624620103</v>
      </c>
      <c r="AI11" s="14">
        <v>0.25966485609976803</v>
      </c>
      <c r="AJ11" s="14">
        <v>0.255056663840799</v>
      </c>
      <c r="AK11" s="14"/>
      <c r="AL11" s="14">
        <v>0.175898051561968</v>
      </c>
      <c r="AM11" s="14">
        <v>0.24463717197246901</v>
      </c>
      <c r="AN11" s="14">
        <v>0.22855495526039499</v>
      </c>
      <c r="AO11" s="14">
        <v>0.27480114061321897</v>
      </c>
      <c r="AP11" s="14">
        <v>0.24603099767505099</v>
      </c>
      <c r="AQ11" s="14">
        <v>0.23017546035596201</v>
      </c>
      <c r="AR11" s="14"/>
      <c r="AS11" s="14">
        <v>0.25008606758715701</v>
      </c>
      <c r="AT11" s="14">
        <v>0.235363278256253</v>
      </c>
      <c r="AU11" s="14">
        <v>0.192556804094452</v>
      </c>
      <c r="AV11" s="14">
        <v>0.215739456803093</v>
      </c>
      <c r="AW11" s="14">
        <v>0.21773427364383699</v>
      </c>
      <c r="AX11" s="14"/>
      <c r="AY11" s="14">
        <v>6.98658133277512E-2</v>
      </c>
      <c r="AZ11" s="14">
        <v>0.27112529059026702</v>
      </c>
      <c r="BA11" s="14">
        <v>0.26896715818484002</v>
      </c>
      <c r="BB11" s="14">
        <v>0.228869222162914</v>
      </c>
      <c r="BC11" s="14">
        <v>0.21285171567259301</v>
      </c>
      <c r="BD11" s="14">
        <v>0.27669755580414201</v>
      </c>
      <c r="BE11" s="14">
        <v>0.21042254400510699</v>
      </c>
      <c r="BF11" s="14">
        <v>0.245841783922947</v>
      </c>
      <c r="BG11" s="14">
        <v>0.240724948538762</v>
      </c>
      <c r="BH11" s="14">
        <v>0.18772856910139299</v>
      </c>
      <c r="BI11" s="14">
        <v>0.199822430223735</v>
      </c>
      <c r="BJ11" s="14">
        <v>0.22913164438712799</v>
      </c>
      <c r="BK11" s="14">
        <v>0.20371020587604999</v>
      </c>
      <c r="BL11" s="14">
        <v>0.24667299517750901</v>
      </c>
      <c r="BM11" s="14">
        <v>0.22333486414839299</v>
      </c>
      <c r="BN11" s="14">
        <v>0.18202987760807199</v>
      </c>
      <c r="BO11" s="14"/>
      <c r="BP11" s="14">
        <v>0.220910011174038</v>
      </c>
      <c r="BQ11" s="14">
        <v>0.20642672639081999</v>
      </c>
      <c r="BR11" s="14">
        <v>0.224920996310641</v>
      </c>
      <c r="BS11" s="14">
        <v>0.24026225627993</v>
      </c>
      <c r="BT11" s="14">
        <v>0.250153598322856</v>
      </c>
      <c r="BU11" s="14">
        <v>0.27683678088657798</v>
      </c>
      <c r="BV11" s="14"/>
      <c r="BW11" s="14">
        <v>0.186100781722919</v>
      </c>
      <c r="BX11" s="14">
        <v>0.25903969866189003</v>
      </c>
      <c r="BY11" s="14">
        <v>0.25759795881234498</v>
      </c>
      <c r="BZ11" s="14">
        <v>0.273778515422825</v>
      </c>
      <c r="CA11" s="14">
        <v>0.240708647304756</v>
      </c>
      <c r="CB11" s="14">
        <v>0.23080501033126299</v>
      </c>
      <c r="CC11" s="14"/>
      <c r="CD11" s="14">
        <v>0.257516169566954</v>
      </c>
      <c r="CE11" s="14">
        <v>0.19430724722672699</v>
      </c>
      <c r="CF11" s="14">
        <v>0.25323158682802099</v>
      </c>
      <c r="CG11" s="14">
        <v>0.217091903548882</v>
      </c>
      <c r="CH11" s="14"/>
      <c r="CI11" s="14">
        <v>0.23792993735694801</v>
      </c>
      <c r="CJ11" s="14">
        <v>0.207098972142751</v>
      </c>
      <c r="CK11" s="14">
        <v>0.23623539665762</v>
      </c>
      <c r="CL11" s="14">
        <v>0.17344884658249099</v>
      </c>
      <c r="CM11" s="14"/>
      <c r="CN11" s="14">
        <v>0.22417975377740301</v>
      </c>
      <c r="CO11" s="14">
        <v>0.228158478143202</v>
      </c>
      <c r="CP11" s="14"/>
      <c r="CQ11" s="14">
        <v>0.20361672085239599</v>
      </c>
      <c r="CR11" s="14">
        <v>0.23134832403432501</v>
      </c>
    </row>
    <row r="12" spans="2:96" x14ac:dyDescent="0.3">
      <c r="B12" s="15" t="s">
        <v>260</v>
      </c>
      <c r="C12" s="14">
        <v>6.8215536656561396E-2</v>
      </c>
      <c r="D12" s="14">
        <v>6.0922323256228199E-2</v>
      </c>
      <c r="E12" s="14">
        <v>7.4647756565497103E-2</v>
      </c>
      <c r="F12" s="14"/>
      <c r="G12" s="14">
        <v>0.115538318840275</v>
      </c>
      <c r="H12" s="14">
        <v>7.66812425570539E-2</v>
      </c>
      <c r="I12" s="14">
        <v>5.8234234110099502E-2</v>
      </c>
      <c r="J12" s="14">
        <v>8.0013214196988397E-2</v>
      </c>
      <c r="K12" s="14">
        <v>3.4260981798660599E-2</v>
      </c>
      <c r="L12" s="14">
        <v>5.1375438784741399E-2</v>
      </c>
      <c r="M12" s="14"/>
      <c r="N12" s="14">
        <v>5.6709283591316398E-2</v>
      </c>
      <c r="O12" s="14">
        <v>7.0420495959322302E-2</v>
      </c>
      <c r="P12" s="14">
        <v>7.3301497181431002E-2</v>
      </c>
      <c r="Q12" s="14">
        <v>7.4674667612798298E-2</v>
      </c>
      <c r="R12" s="14"/>
      <c r="S12" s="14">
        <v>7.4441553200629798E-2</v>
      </c>
      <c r="T12" s="14">
        <v>7.2499096655277304E-2</v>
      </c>
      <c r="U12" s="14">
        <v>6.8670985574240506E-2</v>
      </c>
      <c r="V12" s="14">
        <v>7.1036521279181697E-2</v>
      </c>
      <c r="W12" s="14">
        <v>5.7936273243035998E-2</v>
      </c>
      <c r="X12" s="14">
        <v>3.1229878598906202E-2</v>
      </c>
      <c r="Y12" s="14">
        <v>8.0726550900442201E-2</v>
      </c>
      <c r="Z12" s="14">
        <v>0.10490119097291099</v>
      </c>
      <c r="AA12" s="14">
        <v>8.3629831658427495E-2</v>
      </c>
      <c r="AB12" s="14">
        <v>5.7991887950612102E-2</v>
      </c>
      <c r="AC12" s="14">
        <v>7.78598948948626E-2</v>
      </c>
      <c r="AD12" s="14">
        <v>2.1656937121293501E-2</v>
      </c>
      <c r="AE12" s="14"/>
      <c r="AF12" s="14">
        <v>4.5963704750645901E-2</v>
      </c>
      <c r="AG12" s="14">
        <v>5.7414039046986297E-2</v>
      </c>
      <c r="AH12" s="14">
        <v>5.5293385805956601E-2</v>
      </c>
      <c r="AI12" s="14">
        <v>0.11168645099598</v>
      </c>
      <c r="AJ12" s="14">
        <v>6.51405424619107E-2</v>
      </c>
      <c r="AK12" s="14"/>
      <c r="AL12" s="14">
        <v>4.9728553788488998E-2</v>
      </c>
      <c r="AM12" s="14">
        <v>5.0973417900841998E-2</v>
      </c>
      <c r="AN12" s="14">
        <v>5.8678135695490297E-2</v>
      </c>
      <c r="AO12" s="14">
        <v>7.2082799716009699E-2</v>
      </c>
      <c r="AP12" s="14">
        <v>0.12952681057854701</v>
      </c>
      <c r="AQ12" s="14">
        <v>8.9247774333312102E-2</v>
      </c>
      <c r="AR12" s="14"/>
      <c r="AS12" s="14">
        <v>6.4459366972225707E-2</v>
      </c>
      <c r="AT12" s="14">
        <v>8.4887702905430504E-2</v>
      </c>
      <c r="AU12" s="14">
        <v>7.15503617596428E-2</v>
      </c>
      <c r="AV12" s="14">
        <v>5.8095659022380203E-2</v>
      </c>
      <c r="AW12" s="14">
        <v>0</v>
      </c>
      <c r="AX12" s="14"/>
      <c r="AY12" s="14">
        <v>0</v>
      </c>
      <c r="AZ12" s="14">
        <v>8.8204523212310093E-2</v>
      </c>
      <c r="BA12" s="14">
        <v>7.2940257595566105E-2</v>
      </c>
      <c r="BB12" s="14">
        <v>6.9824138061194904E-2</v>
      </c>
      <c r="BC12" s="14">
        <v>4.8680702408459599E-2</v>
      </c>
      <c r="BD12" s="14">
        <v>7.5699428099543706E-2</v>
      </c>
      <c r="BE12" s="14">
        <v>8.55566408904785E-2</v>
      </c>
      <c r="BF12" s="14">
        <v>4.8889288105236003E-2</v>
      </c>
      <c r="BG12" s="14">
        <v>7.4299237947381497E-2</v>
      </c>
      <c r="BH12" s="14">
        <v>8.5738307945013595E-2</v>
      </c>
      <c r="BI12" s="14">
        <v>8.2323109411019196E-2</v>
      </c>
      <c r="BJ12" s="14">
        <v>7.3806068029438204E-2</v>
      </c>
      <c r="BK12" s="14">
        <v>7.6047420335205299E-2</v>
      </c>
      <c r="BL12" s="14">
        <v>1.85222216255298E-2</v>
      </c>
      <c r="BM12" s="14">
        <v>1.8932512003650901E-2</v>
      </c>
      <c r="BN12" s="14">
        <v>1.7444525592121798E-2</v>
      </c>
      <c r="BO12" s="14"/>
      <c r="BP12" s="14">
        <v>8.6916856790383898E-2</v>
      </c>
      <c r="BQ12" s="14">
        <v>6.4452465198082801E-2</v>
      </c>
      <c r="BR12" s="14">
        <v>8.0119640666664702E-2</v>
      </c>
      <c r="BS12" s="14">
        <v>6.3496081284656197E-2</v>
      </c>
      <c r="BT12" s="14">
        <v>3.7125508020642198E-2</v>
      </c>
      <c r="BU12" s="14">
        <v>4.9473890225268498E-2</v>
      </c>
      <c r="BV12" s="14"/>
      <c r="BW12" s="14">
        <v>4.6567792057649597E-2</v>
      </c>
      <c r="BX12" s="14">
        <v>8.4850394541445495E-2</v>
      </c>
      <c r="BY12" s="14">
        <v>6.3152264619564302E-2</v>
      </c>
      <c r="BZ12" s="14">
        <v>9.3650879216794006E-2</v>
      </c>
      <c r="CA12" s="14">
        <v>8.3768613209201995E-2</v>
      </c>
      <c r="CB12" s="14">
        <v>5.3023913455816897E-2</v>
      </c>
      <c r="CC12" s="14"/>
      <c r="CD12" s="14">
        <v>7.4834860442746995E-2</v>
      </c>
      <c r="CE12" s="14">
        <v>6.3569932173055094E-2</v>
      </c>
      <c r="CF12" s="14">
        <v>9.1847399749651407E-2</v>
      </c>
      <c r="CG12" s="14">
        <v>6.6797449530561701E-2</v>
      </c>
      <c r="CH12" s="14"/>
      <c r="CI12" s="14">
        <v>7.2012597224447E-2</v>
      </c>
      <c r="CJ12" s="14">
        <v>6.5787460660581207E-2</v>
      </c>
      <c r="CK12" s="14">
        <v>6.4275979113218099E-2</v>
      </c>
      <c r="CL12" s="14">
        <v>9.9638821880592796E-2</v>
      </c>
      <c r="CM12" s="14"/>
      <c r="CN12" s="14">
        <v>0.105660307202516</v>
      </c>
      <c r="CO12" s="14">
        <v>6.2558744890126097E-2</v>
      </c>
      <c r="CP12" s="14"/>
      <c r="CQ12" s="14">
        <v>8.7591282845360094E-2</v>
      </c>
      <c r="CR12" s="14">
        <v>6.2715013524069593E-2</v>
      </c>
    </row>
    <row r="13" spans="2:96" x14ac:dyDescent="0.3">
      <c r="B13" s="15" t="s">
        <v>261</v>
      </c>
      <c r="C13" s="14">
        <v>3.9728318631983603E-2</v>
      </c>
      <c r="D13" s="14">
        <v>4.3080401467531601E-2</v>
      </c>
      <c r="E13" s="14">
        <v>3.6567085153168997E-2</v>
      </c>
      <c r="F13" s="14"/>
      <c r="G13" s="14">
        <v>3.0785721353137899E-2</v>
      </c>
      <c r="H13" s="14">
        <v>2.93967375124752E-2</v>
      </c>
      <c r="I13" s="14">
        <v>4.3664667590416699E-2</v>
      </c>
      <c r="J13" s="14">
        <v>5.6137209660044297E-2</v>
      </c>
      <c r="K13" s="14">
        <v>4.6502615694336502E-2</v>
      </c>
      <c r="L13" s="14">
        <v>3.29906562380144E-2</v>
      </c>
      <c r="M13" s="14"/>
      <c r="N13" s="14">
        <v>2.6829869164095001E-2</v>
      </c>
      <c r="O13" s="14">
        <v>3.3419243146993599E-2</v>
      </c>
      <c r="P13" s="14">
        <v>5.2650984307224098E-2</v>
      </c>
      <c r="Q13" s="14">
        <v>4.9299162932418698E-2</v>
      </c>
      <c r="R13" s="14"/>
      <c r="S13" s="14">
        <v>3.0019733584348601E-2</v>
      </c>
      <c r="T13" s="14">
        <v>3.5968322086836001E-2</v>
      </c>
      <c r="U13" s="14">
        <v>4.5500420688791003E-2</v>
      </c>
      <c r="V13" s="14">
        <v>5.2717544049687197E-2</v>
      </c>
      <c r="W13" s="14">
        <v>3.1969853591024798E-2</v>
      </c>
      <c r="X13" s="14">
        <v>5.8981440269956199E-2</v>
      </c>
      <c r="Y13" s="14">
        <v>2.20836149598631E-2</v>
      </c>
      <c r="Z13" s="14">
        <v>1.2668018465547401E-2</v>
      </c>
      <c r="AA13" s="14">
        <v>4.4379772733077097E-2</v>
      </c>
      <c r="AB13" s="14">
        <v>5.1323709578747399E-2</v>
      </c>
      <c r="AC13" s="14">
        <v>5.0719549344389103E-2</v>
      </c>
      <c r="AD13" s="14">
        <v>2.0049235330584801E-2</v>
      </c>
      <c r="AE13" s="14"/>
      <c r="AF13" s="14">
        <v>2.9476356103556201E-2</v>
      </c>
      <c r="AG13" s="14">
        <v>3.0800603955984301E-2</v>
      </c>
      <c r="AH13" s="14">
        <v>3.2666001183482299E-2</v>
      </c>
      <c r="AI13" s="14">
        <v>7.3756870947776304E-2</v>
      </c>
      <c r="AJ13" s="14">
        <v>6.8493965417475294E-2</v>
      </c>
      <c r="AK13" s="14"/>
      <c r="AL13" s="14">
        <v>1.98685353269373E-2</v>
      </c>
      <c r="AM13" s="14">
        <v>3.1079507124200101E-2</v>
      </c>
      <c r="AN13" s="14">
        <v>3.3828283316584502E-2</v>
      </c>
      <c r="AO13" s="14">
        <v>5.6503763968006597E-2</v>
      </c>
      <c r="AP13" s="14">
        <v>8.55457223888446E-2</v>
      </c>
      <c r="AQ13" s="14">
        <v>2.85882768471191E-2</v>
      </c>
      <c r="AR13" s="14"/>
      <c r="AS13" s="14">
        <v>6.7010631134119397E-2</v>
      </c>
      <c r="AT13" s="14">
        <v>2.4554526447336501E-2</v>
      </c>
      <c r="AU13" s="14">
        <v>3.6263974808664397E-2</v>
      </c>
      <c r="AV13" s="14">
        <v>2.2030007758500999E-2</v>
      </c>
      <c r="AW13" s="14">
        <v>2.8207029055108499E-2</v>
      </c>
      <c r="AX13" s="14"/>
      <c r="AY13" s="14">
        <v>0</v>
      </c>
      <c r="AZ13" s="14">
        <v>0.12805955487683901</v>
      </c>
      <c r="BA13" s="14">
        <v>3.5350148433797898E-2</v>
      </c>
      <c r="BB13" s="14">
        <v>5.9046010416289499E-2</v>
      </c>
      <c r="BC13" s="14">
        <v>4.3951097269340003E-2</v>
      </c>
      <c r="BD13" s="14">
        <v>9.4477864515126603E-3</v>
      </c>
      <c r="BE13" s="14">
        <v>4.6490352788275603E-2</v>
      </c>
      <c r="BF13" s="14">
        <v>1.9301292207344299E-2</v>
      </c>
      <c r="BG13" s="14">
        <v>3.9360451237709898E-2</v>
      </c>
      <c r="BH13" s="14">
        <v>2.51713369790234E-2</v>
      </c>
      <c r="BI13" s="14">
        <v>4.5118482137949001E-2</v>
      </c>
      <c r="BJ13" s="14">
        <v>2.9569017746026698E-2</v>
      </c>
      <c r="BK13" s="14">
        <v>4.9031060072608802E-2</v>
      </c>
      <c r="BL13" s="14">
        <v>6.0054380276609302E-2</v>
      </c>
      <c r="BM13" s="14">
        <v>1.9091175619450201E-2</v>
      </c>
      <c r="BN13" s="14">
        <v>4.55685768477418E-2</v>
      </c>
      <c r="BO13" s="14"/>
      <c r="BP13" s="14">
        <v>2.4153474160291202E-2</v>
      </c>
      <c r="BQ13" s="14">
        <v>4.5295216498095599E-2</v>
      </c>
      <c r="BR13" s="14">
        <v>5.3305976946373297E-2</v>
      </c>
      <c r="BS13" s="14">
        <v>3.65258676341806E-2</v>
      </c>
      <c r="BT13" s="14">
        <v>6.2627860541179095E-2</v>
      </c>
      <c r="BU13" s="14">
        <v>9.0871202295875995E-3</v>
      </c>
      <c r="BV13" s="14"/>
      <c r="BW13" s="14">
        <v>4.0449176004249097E-2</v>
      </c>
      <c r="BX13" s="14">
        <v>4.0487257562219901E-2</v>
      </c>
      <c r="BY13" s="14">
        <v>7.3186222822887906E-2</v>
      </c>
      <c r="BZ13" s="14">
        <v>4.2669447895198998E-2</v>
      </c>
      <c r="CA13" s="14">
        <v>1.8036137520021998E-2</v>
      </c>
      <c r="CB13" s="14">
        <v>5.7312198995925101E-2</v>
      </c>
      <c r="CC13" s="14"/>
      <c r="CD13" s="14">
        <v>4.3791898958472797E-2</v>
      </c>
      <c r="CE13" s="14">
        <v>3.7055108893786701E-2</v>
      </c>
      <c r="CF13" s="14">
        <v>2.89331687033084E-2</v>
      </c>
      <c r="CG13" s="14">
        <v>5.0383496823085898E-2</v>
      </c>
      <c r="CH13" s="14"/>
      <c r="CI13" s="14">
        <v>4.5466659424625397E-2</v>
      </c>
      <c r="CJ13" s="14">
        <v>3.5696771201343597E-2</v>
      </c>
      <c r="CK13" s="14">
        <v>3.87475200719401E-2</v>
      </c>
      <c r="CL13" s="14">
        <v>4.5342921951197997E-2</v>
      </c>
      <c r="CM13" s="14"/>
      <c r="CN13" s="14">
        <v>4.23443536160499E-2</v>
      </c>
      <c r="CO13" s="14">
        <v>3.8381691195116002E-2</v>
      </c>
      <c r="CP13" s="14"/>
      <c r="CQ13" s="14">
        <v>6.4753805773655304E-2</v>
      </c>
      <c r="CR13" s="14">
        <v>3.5763169216690503E-2</v>
      </c>
    </row>
    <row r="14" spans="2:96" x14ac:dyDescent="0.3">
      <c r="B14" s="15" t="s">
        <v>92</v>
      </c>
      <c r="C14" s="20">
        <v>7.1132064173165394E-2</v>
      </c>
      <c r="D14" s="20">
        <v>5.0098346481179501E-2</v>
      </c>
      <c r="E14" s="20">
        <v>9.1917732259218093E-2</v>
      </c>
      <c r="F14" s="20"/>
      <c r="G14" s="20">
        <v>9.7005130553180899E-2</v>
      </c>
      <c r="H14" s="20">
        <v>6.8915616994042597E-2</v>
      </c>
      <c r="I14" s="20">
        <v>5.7380898759534303E-2</v>
      </c>
      <c r="J14" s="20">
        <v>6.8264787593916507E-2</v>
      </c>
      <c r="K14" s="20">
        <v>5.7191562284054899E-2</v>
      </c>
      <c r="L14" s="20">
        <v>7.8704962603769094E-2</v>
      </c>
      <c r="M14" s="20"/>
      <c r="N14" s="20">
        <v>4.5789667897727399E-2</v>
      </c>
      <c r="O14" s="20">
        <v>7.9220332044500297E-2</v>
      </c>
      <c r="P14" s="20">
        <v>6.5174973499783698E-2</v>
      </c>
      <c r="Q14" s="20">
        <v>9.2370336966607999E-2</v>
      </c>
      <c r="R14" s="20"/>
      <c r="S14" s="20">
        <v>6.2655432320319004E-2</v>
      </c>
      <c r="T14" s="20">
        <v>7.7911099267352096E-2</v>
      </c>
      <c r="U14" s="20">
        <v>7.2365099663145194E-2</v>
      </c>
      <c r="V14" s="20">
        <v>3.7315948287490297E-2</v>
      </c>
      <c r="W14" s="20">
        <v>5.1703386487121403E-2</v>
      </c>
      <c r="X14" s="20">
        <v>9.6221011819170504E-2</v>
      </c>
      <c r="Y14" s="20">
        <v>8.6281806033530306E-2</v>
      </c>
      <c r="Z14" s="20">
        <v>7.28264277157505E-2</v>
      </c>
      <c r="AA14" s="20">
        <v>8.8932798989573403E-2</v>
      </c>
      <c r="AB14" s="20">
        <v>7.5066874501999101E-2</v>
      </c>
      <c r="AC14" s="20">
        <v>7.4974875835508104E-2</v>
      </c>
      <c r="AD14" s="20">
        <v>2.34302888213863E-2</v>
      </c>
      <c r="AE14" s="20"/>
      <c r="AF14" s="20">
        <v>5.1250221267638903E-2</v>
      </c>
      <c r="AG14" s="20">
        <v>4.3082164540341999E-2</v>
      </c>
      <c r="AH14" s="20">
        <v>5.2314102508479503E-2</v>
      </c>
      <c r="AI14" s="20">
        <v>8.8925589145072495E-2</v>
      </c>
      <c r="AJ14" s="20">
        <v>8.91358256265119E-2</v>
      </c>
      <c r="AK14" s="20"/>
      <c r="AL14" s="20">
        <v>5.0661221787597903E-2</v>
      </c>
      <c r="AM14" s="20">
        <v>4.6450893405969897E-2</v>
      </c>
      <c r="AN14" s="20">
        <v>4.7568223845080498E-2</v>
      </c>
      <c r="AO14" s="20">
        <v>7.5194811850948701E-2</v>
      </c>
      <c r="AP14" s="20">
        <v>9.6976580135109305E-2</v>
      </c>
      <c r="AQ14" s="20">
        <v>0.106679769998614</v>
      </c>
      <c r="AR14" s="20"/>
      <c r="AS14" s="20">
        <v>7.4813073851115103E-2</v>
      </c>
      <c r="AT14" s="20">
        <v>8.0293976715586496E-2</v>
      </c>
      <c r="AU14" s="20">
        <v>5.95079223947012E-2</v>
      </c>
      <c r="AV14" s="20">
        <v>5.4480546675809101E-2</v>
      </c>
      <c r="AW14" s="20">
        <v>0</v>
      </c>
      <c r="AX14" s="20"/>
      <c r="AY14" s="20">
        <v>0.508534535804124</v>
      </c>
      <c r="AZ14" s="20">
        <v>7.9078757873469005E-2</v>
      </c>
      <c r="BA14" s="20">
        <v>5.0274924864184001E-2</v>
      </c>
      <c r="BB14" s="20">
        <v>4.9669725324285097E-2</v>
      </c>
      <c r="BC14" s="20">
        <v>0.10813845967649199</v>
      </c>
      <c r="BD14" s="20">
        <v>0.101273359418868</v>
      </c>
      <c r="BE14" s="20">
        <v>5.8344886992965701E-2</v>
      </c>
      <c r="BF14" s="20">
        <v>7.5091381133186696E-2</v>
      </c>
      <c r="BG14" s="20">
        <v>3.5037381645316799E-2</v>
      </c>
      <c r="BH14" s="20">
        <v>4.11342580859754E-2</v>
      </c>
      <c r="BI14" s="20">
        <v>3.9669981444400003E-2</v>
      </c>
      <c r="BJ14" s="20">
        <v>9.2557612769509204E-2</v>
      </c>
      <c r="BK14" s="20">
        <v>4.61224470672464E-2</v>
      </c>
      <c r="BL14" s="20">
        <v>7.8819399719075894E-2</v>
      </c>
      <c r="BM14" s="20">
        <v>5.69830773769016E-2</v>
      </c>
      <c r="BN14" s="20">
        <v>3.6063915901607402E-2</v>
      </c>
      <c r="BO14" s="20"/>
      <c r="BP14" s="20">
        <v>4.4989933877317798E-2</v>
      </c>
      <c r="BQ14" s="20">
        <v>7.3506225397870106E-2</v>
      </c>
      <c r="BR14" s="20">
        <v>0.10546580680088601</v>
      </c>
      <c r="BS14" s="20">
        <v>8.3572258373769304E-2</v>
      </c>
      <c r="BT14" s="20">
        <v>7.21901047641611E-2</v>
      </c>
      <c r="BU14" s="20">
        <v>4.0384040079586202E-2</v>
      </c>
      <c r="BV14" s="20"/>
      <c r="BW14" s="20">
        <v>6.5271535704014602E-2</v>
      </c>
      <c r="BX14" s="20">
        <v>5.5264499640585399E-2</v>
      </c>
      <c r="BY14" s="20">
        <v>6.4671442735983797E-2</v>
      </c>
      <c r="BZ14" s="20">
        <v>9.4970689587912493E-2</v>
      </c>
      <c r="CA14" s="20">
        <v>6.9881175837197204E-2</v>
      </c>
      <c r="CB14" s="20">
        <v>0.13134068060975901</v>
      </c>
      <c r="CC14" s="20"/>
      <c r="CD14" s="20">
        <v>6.0314987443402003E-2</v>
      </c>
      <c r="CE14" s="20">
        <v>4.1729499831238803E-2</v>
      </c>
      <c r="CF14" s="20">
        <v>8.59683682466134E-2</v>
      </c>
      <c r="CG14" s="20">
        <v>4.7186591606629601E-2</v>
      </c>
      <c r="CH14" s="20"/>
      <c r="CI14" s="20">
        <v>7.0612064244997094E-2</v>
      </c>
      <c r="CJ14" s="20">
        <v>5.7596663750017499E-2</v>
      </c>
      <c r="CK14" s="20">
        <v>5.8560147489094903E-2</v>
      </c>
      <c r="CL14" s="20">
        <v>0.22407257666027899</v>
      </c>
      <c r="CM14" s="20"/>
      <c r="CN14" s="20">
        <v>3.8010709091009599E-2</v>
      </c>
      <c r="CO14" s="20">
        <v>7.29545437820939E-2</v>
      </c>
      <c r="CP14" s="20"/>
      <c r="CQ14" s="20">
        <v>4.02253959676869E-2</v>
      </c>
      <c r="CR14" s="20">
        <v>6.9025861990828302E-2</v>
      </c>
    </row>
    <row r="15" spans="2:96" x14ac:dyDescent="0.3">
      <c r="B15" s="16"/>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M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13" width="20.6640625" customWidth="1"/>
  </cols>
  <sheetData>
    <row r="2" spans="2:13" ht="40.049999999999997" customHeight="1" x14ac:dyDescent="0.3">
      <c r="D2" s="29" t="s">
        <v>285</v>
      </c>
      <c r="E2" s="26"/>
      <c r="F2" s="26"/>
      <c r="G2" s="26"/>
      <c r="H2" s="26"/>
      <c r="I2" s="26"/>
      <c r="J2" s="26"/>
      <c r="K2" s="26"/>
      <c r="L2" s="26"/>
      <c r="M2" s="26"/>
    </row>
    <row r="6" spans="2:13" ht="49.95" customHeight="1" x14ac:dyDescent="0.3">
      <c r="B6" s="17" t="s">
        <v>14</v>
      </c>
      <c r="C6" s="17" t="s">
        <v>271</v>
      </c>
      <c r="D6" s="17" t="s">
        <v>272</v>
      </c>
      <c r="E6" s="17" t="s">
        <v>273</v>
      </c>
      <c r="F6" s="17" t="s">
        <v>274</v>
      </c>
      <c r="G6" s="17" t="s">
        <v>275</v>
      </c>
      <c r="H6" s="17" t="s">
        <v>276</v>
      </c>
      <c r="I6" s="17" t="s">
        <v>277</v>
      </c>
      <c r="J6" s="17" t="s">
        <v>278</v>
      </c>
      <c r="K6" s="17" t="s">
        <v>279</v>
      </c>
      <c r="L6" s="17" t="s">
        <v>280</v>
      </c>
    </row>
    <row r="7" spans="2:13" x14ac:dyDescent="0.3">
      <c r="B7" s="15" t="s">
        <v>281</v>
      </c>
      <c r="C7" s="14">
        <v>5.0356111123303703E-2</v>
      </c>
      <c r="D7" s="14">
        <v>5.7819421517127698E-2</v>
      </c>
      <c r="E7" s="14">
        <v>5.3325057709589702E-2</v>
      </c>
      <c r="F7" s="14">
        <v>6.7921788086338294E-2</v>
      </c>
      <c r="G7" s="14">
        <v>6.3142746529801203E-2</v>
      </c>
      <c r="H7" s="14">
        <v>6.1619464968908001E-2</v>
      </c>
      <c r="I7" s="14">
        <v>5.6971925255371002E-2</v>
      </c>
      <c r="J7" s="14">
        <v>4.7292439428337503E-2</v>
      </c>
      <c r="K7" s="14">
        <v>6.0538102999728102E-2</v>
      </c>
      <c r="L7" s="14">
        <v>4.83764097991932E-2</v>
      </c>
    </row>
    <row r="8" spans="2:13" x14ac:dyDescent="0.3">
      <c r="B8" s="15" t="s">
        <v>282</v>
      </c>
      <c r="C8" s="14">
        <v>0.21662909180318601</v>
      </c>
      <c r="D8" s="14">
        <v>0.24591396802827201</v>
      </c>
      <c r="E8" s="14">
        <v>0.24265667007680899</v>
      </c>
      <c r="F8" s="14">
        <v>0.29511740256897001</v>
      </c>
      <c r="G8" s="14">
        <v>0.26223905471727199</v>
      </c>
      <c r="H8" s="14">
        <v>0.21969863931099101</v>
      </c>
      <c r="I8" s="14">
        <v>0.21666405513655099</v>
      </c>
      <c r="J8" s="14">
        <v>0.17690376854506601</v>
      </c>
      <c r="K8" s="14">
        <v>0.22178292104789701</v>
      </c>
      <c r="L8" s="14">
        <v>0.20098075195298401</v>
      </c>
    </row>
    <row r="9" spans="2:13" x14ac:dyDescent="0.3">
      <c r="B9" s="15" t="s">
        <v>283</v>
      </c>
      <c r="C9" s="14">
        <v>0.38993204273434101</v>
      </c>
      <c r="D9" s="14">
        <v>0.33982991816160202</v>
      </c>
      <c r="E9" s="14">
        <v>0.32565799187007499</v>
      </c>
      <c r="F9" s="14">
        <v>0.31288702759349601</v>
      </c>
      <c r="G9" s="14">
        <v>0.329586244189017</v>
      </c>
      <c r="H9" s="14">
        <v>0.35111336109880298</v>
      </c>
      <c r="I9" s="14">
        <v>0.344547614567566</v>
      </c>
      <c r="J9" s="14">
        <v>0.35734431051322102</v>
      </c>
      <c r="K9" s="14">
        <v>0.36241748524316802</v>
      </c>
      <c r="L9" s="14">
        <v>0.34282905903691302</v>
      </c>
    </row>
    <row r="10" spans="2:13" x14ac:dyDescent="0.3">
      <c r="B10" s="15" t="s">
        <v>284</v>
      </c>
      <c r="C10" s="14">
        <v>0.25813757081313199</v>
      </c>
      <c r="D10" s="14">
        <v>0.22010958718201201</v>
      </c>
      <c r="E10" s="14">
        <v>0.302615863858611</v>
      </c>
      <c r="F10" s="14">
        <v>0.229567746435588</v>
      </c>
      <c r="G10" s="14">
        <v>0.22965016618098799</v>
      </c>
      <c r="H10" s="14">
        <v>0.27776419123087698</v>
      </c>
      <c r="I10" s="14">
        <v>0.246481317453485</v>
      </c>
      <c r="J10" s="14">
        <v>0.23903140442703</v>
      </c>
      <c r="K10" s="14">
        <v>0.25211969050942701</v>
      </c>
      <c r="L10" s="14">
        <v>0.271888224415125</v>
      </c>
    </row>
    <row r="11" spans="2:13" x14ac:dyDescent="0.3">
      <c r="B11" s="15" t="s">
        <v>92</v>
      </c>
      <c r="C11" s="14">
        <v>8.4945183526037193E-2</v>
      </c>
      <c r="D11" s="14">
        <v>0.136327105110986</v>
      </c>
      <c r="E11" s="14">
        <v>7.5744416484915297E-2</v>
      </c>
      <c r="F11" s="14">
        <v>9.4506035315607098E-2</v>
      </c>
      <c r="G11" s="14">
        <v>0.115381788382922</v>
      </c>
      <c r="H11" s="14">
        <v>8.9804343390420593E-2</v>
      </c>
      <c r="I11" s="14">
        <v>0.135335087587027</v>
      </c>
      <c r="J11" s="14">
        <v>0.17942807708634601</v>
      </c>
      <c r="K11" s="14">
        <v>0.103141800199779</v>
      </c>
      <c r="L11" s="14">
        <v>0.135925554795785</v>
      </c>
    </row>
    <row r="12" spans="2:13" x14ac:dyDescent="0.3">
      <c r="B12" s="16"/>
      <c r="C12" s="16"/>
      <c r="D12" s="16"/>
      <c r="E12" s="16"/>
      <c r="F12" s="16"/>
      <c r="G12" s="16"/>
      <c r="H12" s="16"/>
      <c r="I12" s="16"/>
      <c r="J12" s="16"/>
      <c r="K12" s="16"/>
      <c r="L12" s="16"/>
    </row>
    <row r="13" spans="2:13" x14ac:dyDescent="0.3">
      <c r="B13" t="s">
        <v>116</v>
      </c>
    </row>
    <row r="14" spans="2:13" x14ac:dyDescent="0.3">
      <c r="B14" t="s">
        <v>117</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5.0356111123303703E-2</v>
      </c>
      <c r="D9" s="14">
        <v>6.3651317447021294E-2</v>
      </c>
      <c r="E9" s="14">
        <v>3.6327661176439097E-2</v>
      </c>
      <c r="F9" s="14"/>
      <c r="G9" s="14">
        <v>9.19110848212885E-2</v>
      </c>
      <c r="H9" s="14">
        <v>0.122722006046555</v>
      </c>
      <c r="I9" s="14">
        <v>6.2152547493961603E-2</v>
      </c>
      <c r="J9" s="14">
        <v>2.9850302314082498E-2</v>
      </c>
      <c r="K9" s="14">
        <v>7.1272306155566196E-3</v>
      </c>
      <c r="L9" s="14">
        <v>0</v>
      </c>
      <c r="M9" s="14"/>
      <c r="N9" s="14">
        <v>8.2467906100975097E-2</v>
      </c>
      <c r="O9" s="14">
        <v>3.7652096293134797E-2</v>
      </c>
      <c r="P9" s="14">
        <v>3.499535578139E-2</v>
      </c>
      <c r="Q9" s="14">
        <v>4.3030494422350601E-2</v>
      </c>
      <c r="R9" s="14"/>
      <c r="S9" s="14">
        <v>0.16585513860748799</v>
      </c>
      <c r="T9" s="14">
        <v>2.63972511985739E-2</v>
      </c>
      <c r="U9" s="14">
        <v>1.8417802672664602E-2</v>
      </c>
      <c r="V9" s="14">
        <v>2.87976712705021E-2</v>
      </c>
      <c r="W9" s="14">
        <v>3.9303464473448499E-2</v>
      </c>
      <c r="X9" s="14">
        <v>3.3775064548005697E-2</v>
      </c>
      <c r="Y9" s="14">
        <v>1.78784612348395E-2</v>
      </c>
      <c r="Z9" s="14">
        <v>7.1502127976115604E-2</v>
      </c>
      <c r="AA9" s="14">
        <v>4.1645614380335497E-2</v>
      </c>
      <c r="AB9" s="14">
        <v>2.3610906029625501E-2</v>
      </c>
      <c r="AC9" s="14">
        <v>4.1796109582030602E-2</v>
      </c>
      <c r="AD9" s="14">
        <v>2.4192087382501198E-2</v>
      </c>
      <c r="AE9" s="14"/>
      <c r="AF9" s="14">
        <v>6.8475657970418796E-2</v>
      </c>
      <c r="AG9" s="14">
        <v>7.9551713494597304E-2</v>
      </c>
      <c r="AH9" s="14">
        <v>1.4362665950451801E-2</v>
      </c>
      <c r="AI9" s="14">
        <v>1.82029680727675E-2</v>
      </c>
      <c r="AJ9" s="14">
        <v>3.1754974636553003E-2</v>
      </c>
      <c r="AK9" s="14"/>
      <c r="AL9" s="14">
        <v>0.10719593046084901</v>
      </c>
      <c r="AM9" s="14">
        <v>6.9283052912621101E-2</v>
      </c>
      <c r="AN9" s="14">
        <v>2.66399357754489E-2</v>
      </c>
      <c r="AO9" s="14">
        <v>2.0738982771188599E-2</v>
      </c>
      <c r="AP9" s="14">
        <v>3.49274903397334E-2</v>
      </c>
      <c r="AQ9" s="14">
        <v>1.5801638224275501E-2</v>
      </c>
      <c r="AR9" s="14"/>
      <c r="AS9" s="14">
        <v>2.7266894347611498E-2</v>
      </c>
      <c r="AT9" s="14">
        <v>2.5079584807049301E-2</v>
      </c>
      <c r="AU9" s="14">
        <v>5.0700494837576597E-2</v>
      </c>
      <c r="AV9" s="14">
        <v>0.12587752154156601</v>
      </c>
      <c r="AW9" s="14">
        <v>0.27126798180012801</v>
      </c>
      <c r="AX9" s="14"/>
      <c r="AY9" s="14">
        <v>0</v>
      </c>
      <c r="AZ9" s="14">
        <v>5.05167099092729E-2</v>
      </c>
      <c r="BA9" s="14">
        <v>5.6165643460680099E-2</v>
      </c>
      <c r="BB9" s="14">
        <v>3.8767691455197803E-2</v>
      </c>
      <c r="BC9" s="14">
        <v>4.2840790954903098E-2</v>
      </c>
      <c r="BD9" s="14">
        <v>3.3885944263386002E-2</v>
      </c>
      <c r="BE9" s="14">
        <v>2.45046169774117E-2</v>
      </c>
      <c r="BF9" s="14">
        <v>5.4091004267199497E-2</v>
      </c>
      <c r="BG9" s="14">
        <v>3.2839542832791099E-2</v>
      </c>
      <c r="BH9" s="14">
        <v>5.4209906393220902E-2</v>
      </c>
      <c r="BI9" s="14">
        <v>7.5225471752960099E-2</v>
      </c>
      <c r="BJ9" s="14">
        <v>1.65400804951839E-2</v>
      </c>
      <c r="BK9" s="14">
        <v>2.5204736950763699E-2</v>
      </c>
      <c r="BL9" s="14">
        <v>2.5452373387294901E-2</v>
      </c>
      <c r="BM9" s="14">
        <v>7.2069957648075098E-2</v>
      </c>
      <c r="BN9" s="14">
        <v>0.22711247280081401</v>
      </c>
      <c r="BO9" s="14"/>
      <c r="BP9" s="14">
        <v>0.127702843338384</v>
      </c>
      <c r="BQ9" s="14">
        <v>3.1674095985978298E-2</v>
      </c>
      <c r="BR9" s="14">
        <v>3.9569577690587401E-2</v>
      </c>
      <c r="BS9" s="14">
        <v>1.50878472269031E-2</v>
      </c>
      <c r="BT9" s="14">
        <v>1.0489462007809199E-2</v>
      </c>
      <c r="BU9" s="14">
        <v>9.6216766653220293E-3</v>
      </c>
      <c r="BV9" s="14"/>
      <c r="BW9" s="14">
        <v>4.5950029889640101E-2</v>
      </c>
      <c r="BX9" s="14">
        <v>4.7942225443814199E-2</v>
      </c>
      <c r="BY9" s="14">
        <v>7.7755712415921593E-2</v>
      </c>
      <c r="BZ9" s="14">
        <v>3.58616595504785E-2</v>
      </c>
      <c r="CA9" s="14">
        <v>6.9678439318979393E-2</v>
      </c>
      <c r="CB9" s="14">
        <v>1.1206580445284E-2</v>
      </c>
      <c r="CC9" s="14"/>
      <c r="CD9" s="14">
        <v>8.9223407814875103E-2</v>
      </c>
      <c r="CE9" s="14">
        <v>8.2602347154457204E-2</v>
      </c>
      <c r="CF9" s="14">
        <v>1.7373078364334701E-2</v>
      </c>
      <c r="CG9" s="14">
        <v>4.1376100817186102E-2</v>
      </c>
      <c r="CH9" s="14"/>
      <c r="CI9" s="14">
        <v>7.6910254184014398E-2</v>
      </c>
      <c r="CJ9" s="14">
        <v>4.8836446929126601E-2</v>
      </c>
      <c r="CK9" s="14">
        <v>4.48328360827785E-2</v>
      </c>
      <c r="CL9" s="14">
        <v>3.0704678355308799E-2</v>
      </c>
      <c r="CM9" s="14"/>
      <c r="CN9" s="14">
        <v>0.14203156487521801</v>
      </c>
      <c r="CO9" s="14">
        <v>3.6767872101965797E-2</v>
      </c>
      <c r="CP9" s="14"/>
      <c r="CQ9" s="14">
        <v>0.12789238177842899</v>
      </c>
      <c r="CR9" s="14">
        <v>4.3706855955333801E-2</v>
      </c>
    </row>
    <row r="10" spans="2:96" x14ac:dyDescent="0.3">
      <c r="B10" s="15" t="s">
        <v>282</v>
      </c>
      <c r="C10" s="14">
        <v>0.21662909180318601</v>
      </c>
      <c r="D10" s="14">
        <v>0.23527847170911001</v>
      </c>
      <c r="E10" s="14">
        <v>0.199028467058219</v>
      </c>
      <c r="F10" s="14"/>
      <c r="G10" s="14">
        <v>0.35388365283502798</v>
      </c>
      <c r="H10" s="14">
        <v>0.35238611305783302</v>
      </c>
      <c r="I10" s="14">
        <v>0.22130743790885199</v>
      </c>
      <c r="J10" s="14">
        <v>0.162405498665399</v>
      </c>
      <c r="K10" s="14">
        <v>0.13867083194677299</v>
      </c>
      <c r="L10" s="14">
        <v>0.10782400334297999</v>
      </c>
      <c r="M10" s="14"/>
      <c r="N10" s="14">
        <v>0.263541324509314</v>
      </c>
      <c r="O10" s="14">
        <v>0.22870961069742701</v>
      </c>
      <c r="P10" s="14">
        <v>0.19852200001847001</v>
      </c>
      <c r="Q10" s="14">
        <v>0.17203055353618399</v>
      </c>
      <c r="R10" s="14"/>
      <c r="S10" s="14">
        <v>0.25751030277368903</v>
      </c>
      <c r="T10" s="14">
        <v>0.189970664894512</v>
      </c>
      <c r="U10" s="14">
        <v>0.181509000439009</v>
      </c>
      <c r="V10" s="14">
        <v>0.26991241960103501</v>
      </c>
      <c r="W10" s="14">
        <v>0.15084264109360901</v>
      </c>
      <c r="X10" s="14">
        <v>0.24047477935084999</v>
      </c>
      <c r="Y10" s="14">
        <v>0.250043937017706</v>
      </c>
      <c r="Z10" s="14">
        <v>0.20127373662721601</v>
      </c>
      <c r="AA10" s="14">
        <v>0.230745366178841</v>
      </c>
      <c r="AB10" s="14">
        <v>0.1633931009647</v>
      </c>
      <c r="AC10" s="14">
        <v>0.214805574344274</v>
      </c>
      <c r="AD10" s="14">
        <v>0.198981930196138</v>
      </c>
      <c r="AE10" s="14"/>
      <c r="AF10" s="14">
        <v>0.14498430887784799</v>
      </c>
      <c r="AG10" s="14">
        <v>0.34700548099165501</v>
      </c>
      <c r="AH10" s="14">
        <v>0.23560962900687701</v>
      </c>
      <c r="AI10" s="14">
        <v>0.13451148673115601</v>
      </c>
      <c r="AJ10" s="14">
        <v>0.14041261867628499</v>
      </c>
      <c r="AK10" s="14"/>
      <c r="AL10" s="14">
        <v>0.42623607521078499</v>
      </c>
      <c r="AM10" s="14">
        <v>0.18013708381957</v>
      </c>
      <c r="AN10" s="14">
        <v>0.20446719403979399</v>
      </c>
      <c r="AO10" s="14">
        <v>0.13366495142342899</v>
      </c>
      <c r="AP10" s="14">
        <v>0.15509314669690299</v>
      </c>
      <c r="AQ10" s="14">
        <v>9.6766821956122406E-2</v>
      </c>
      <c r="AR10" s="14"/>
      <c r="AS10" s="14">
        <v>0.173453061015933</v>
      </c>
      <c r="AT10" s="14">
        <v>0.191202319583404</v>
      </c>
      <c r="AU10" s="14">
        <v>0.24335049769460099</v>
      </c>
      <c r="AV10" s="14">
        <v>0.33154867595557502</v>
      </c>
      <c r="AW10" s="14">
        <v>0.28441778516485899</v>
      </c>
      <c r="AX10" s="14"/>
      <c r="AY10" s="14">
        <v>0.30697959162585697</v>
      </c>
      <c r="AZ10" s="14">
        <v>0.24705567147141499</v>
      </c>
      <c r="BA10" s="14">
        <v>0.149768667442746</v>
      </c>
      <c r="BB10" s="14">
        <v>0.162341552186511</v>
      </c>
      <c r="BC10" s="14">
        <v>0.24648738344531401</v>
      </c>
      <c r="BD10" s="14">
        <v>0.14538241959656301</v>
      </c>
      <c r="BE10" s="14">
        <v>0.27881723646504297</v>
      </c>
      <c r="BF10" s="14">
        <v>0.28792739485044899</v>
      </c>
      <c r="BG10" s="14">
        <v>0.14807951383272799</v>
      </c>
      <c r="BH10" s="14">
        <v>0.17533612075932001</v>
      </c>
      <c r="BI10" s="14">
        <v>0.25432363419527698</v>
      </c>
      <c r="BJ10" s="14">
        <v>0.218389949368827</v>
      </c>
      <c r="BK10" s="14">
        <v>0.22230620131297599</v>
      </c>
      <c r="BL10" s="14">
        <v>0.30250408361529701</v>
      </c>
      <c r="BM10" s="14">
        <v>0.15559970497418399</v>
      </c>
      <c r="BN10" s="14">
        <v>0.320950477253165</v>
      </c>
      <c r="BO10" s="14"/>
      <c r="BP10" s="14">
        <v>0.34089872948120498</v>
      </c>
      <c r="BQ10" s="14">
        <v>0.18865890646467701</v>
      </c>
      <c r="BR10" s="14">
        <v>0.221477919146291</v>
      </c>
      <c r="BS10" s="14">
        <v>0.17231458544292699</v>
      </c>
      <c r="BT10" s="14">
        <v>0.11940305682060399</v>
      </c>
      <c r="BU10" s="14">
        <v>0.13012371722166</v>
      </c>
      <c r="BV10" s="14"/>
      <c r="BW10" s="14">
        <v>0.16441672238130201</v>
      </c>
      <c r="BX10" s="14">
        <v>0.23336412586518701</v>
      </c>
      <c r="BY10" s="14">
        <v>0.16303166806500799</v>
      </c>
      <c r="BZ10" s="14">
        <v>0.30936247731690197</v>
      </c>
      <c r="CA10" s="14">
        <v>0.26931384330061697</v>
      </c>
      <c r="CB10" s="14">
        <v>0.247779845981876</v>
      </c>
      <c r="CC10" s="14"/>
      <c r="CD10" s="14">
        <v>0.34773706363974199</v>
      </c>
      <c r="CE10" s="14">
        <v>0.27992725526968998</v>
      </c>
      <c r="CF10" s="14">
        <v>0.1254727484982</v>
      </c>
      <c r="CG10" s="14">
        <v>0.175617232034147</v>
      </c>
      <c r="CH10" s="14"/>
      <c r="CI10" s="14">
        <v>0.200364669786355</v>
      </c>
      <c r="CJ10" s="14">
        <v>0.27064318140480198</v>
      </c>
      <c r="CK10" s="14">
        <v>0.211419405543843</v>
      </c>
      <c r="CL10" s="14">
        <v>0.135254318773877</v>
      </c>
      <c r="CM10" s="14"/>
      <c r="CN10" s="14">
        <v>0.304702249289939</v>
      </c>
      <c r="CO10" s="14">
        <v>0.20393979379350499</v>
      </c>
      <c r="CP10" s="14"/>
      <c r="CQ10" s="14">
        <v>0.307585030814153</v>
      </c>
      <c r="CR10" s="14">
        <v>0.20887007475149599</v>
      </c>
    </row>
    <row r="11" spans="2:96" x14ac:dyDescent="0.3">
      <c r="B11" s="15" t="s">
        <v>283</v>
      </c>
      <c r="C11" s="14">
        <v>0.38993204273434101</v>
      </c>
      <c r="D11" s="14">
        <v>0.38520956498609399</v>
      </c>
      <c r="E11" s="14">
        <v>0.39480294294493601</v>
      </c>
      <c r="F11" s="14"/>
      <c r="G11" s="14">
        <v>0.32465796459061502</v>
      </c>
      <c r="H11" s="14">
        <v>0.31643734046538302</v>
      </c>
      <c r="I11" s="14">
        <v>0.38029477756026397</v>
      </c>
      <c r="J11" s="14">
        <v>0.41679522442294198</v>
      </c>
      <c r="K11" s="14">
        <v>0.426657857547592</v>
      </c>
      <c r="L11" s="14">
        <v>0.45434517026094501</v>
      </c>
      <c r="M11" s="14"/>
      <c r="N11" s="14">
        <v>0.37499921513388101</v>
      </c>
      <c r="O11" s="14">
        <v>0.417515529075833</v>
      </c>
      <c r="P11" s="14">
        <v>0.40340805379029099</v>
      </c>
      <c r="Q11" s="14">
        <v>0.366087502181769</v>
      </c>
      <c r="R11" s="14"/>
      <c r="S11" s="14">
        <v>0.31137888103845401</v>
      </c>
      <c r="T11" s="14">
        <v>0.42121481636492297</v>
      </c>
      <c r="U11" s="14">
        <v>0.40418600781945002</v>
      </c>
      <c r="V11" s="14">
        <v>0.35409020147739001</v>
      </c>
      <c r="W11" s="14">
        <v>0.45856405842411002</v>
      </c>
      <c r="X11" s="14">
        <v>0.35918742394615799</v>
      </c>
      <c r="Y11" s="14">
        <v>0.38739534161849398</v>
      </c>
      <c r="Z11" s="14">
        <v>0.34050936403302401</v>
      </c>
      <c r="AA11" s="14">
        <v>0.391270781347131</v>
      </c>
      <c r="AB11" s="14">
        <v>0.438540301580361</v>
      </c>
      <c r="AC11" s="14">
        <v>0.387484034252635</v>
      </c>
      <c r="AD11" s="14">
        <v>0.54976382465278095</v>
      </c>
      <c r="AE11" s="14"/>
      <c r="AF11" s="14">
        <v>0.39591078600546997</v>
      </c>
      <c r="AG11" s="14">
        <v>0.37722039567902499</v>
      </c>
      <c r="AH11" s="14">
        <v>0.42302456154111201</v>
      </c>
      <c r="AI11" s="14">
        <v>0.34598493428465799</v>
      </c>
      <c r="AJ11" s="14">
        <v>0.36150458963435</v>
      </c>
      <c r="AK11" s="14"/>
      <c r="AL11" s="14">
        <v>0.33054289539167903</v>
      </c>
      <c r="AM11" s="14">
        <v>0.40639051634596901</v>
      </c>
      <c r="AN11" s="14">
        <v>0.46121176214414</v>
      </c>
      <c r="AO11" s="14">
        <v>0.37133739552561001</v>
      </c>
      <c r="AP11" s="14">
        <v>0.39415311551929599</v>
      </c>
      <c r="AQ11" s="14">
        <v>0.45640236077694901</v>
      </c>
      <c r="AR11" s="14"/>
      <c r="AS11" s="14">
        <v>0.39239965715250702</v>
      </c>
      <c r="AT11" s="14">
        <v>0.42244597111955001</v>
      </c>
      <c r="AU11" s="14">
        <v>0.41068913532189899</v>
      </c>
      <c r="AV11" s="14">
        <v>0.301057406494047</v>
      </c>
      <c r="AW11" s="14">
        <v>0.344369496065834</v>
      </c>
      <c r="AX11" s="14"/>
      <c r="AY11" s="14">
        <v>0.14505630385920501</v>
      </c>
      <c r="AZ11" s="14">
        <v>0.29201458593483698</v>
      </c>
      <c r="BA11" s="14">
        <v>0.38259586833998299</v>
      </c>
      <c r="BB11" s="14">
        <v>0.40587770487104502</v>
      </c>
      <c r="BC11" s="14">
        <v>0.35728640072441997</v>
      </c>
      <c r="BD11" s="14">
        <v>0.44357846036812698</v>
      </c>
      <c r="BE11" s="14">
        <v>0.36072658455859302</v>
      </c>
      <c r="BF11" s="14">
        <v>0.37325047952260398</v>
      </c>
      <c r="BG11" s="14">
        <v>0.45379681111032799</v>
      </c>
      <c r="BH11" s="14">
        <v>0.46329872115112303</v>
      </c>
      <c r="BI11" s="14">
        <v>0.39859095490907298</v>
      </c>
      <c r="BJ11" s="14">
        <v>0.45217376499569001</v>
      </c>
      <c r="BK11" s="14">
        <v>0.365146938592879</v>
      </c>
      <c r="BL11" s="14">
        <v>0.32919656095074301</v>
      </c>
      <c r="BM11" s="14">
        <v>0.449474028182062</v>
      </c>
      <c r="BN11" s="14">
        <v>0.25799217699835097</v>
      </c>
      <c r="BO11" s="14"/>
      <c r="BP11" s="14">
        <v>0.31392096505950401</v>
      </c>
      <c r="BQ11" s="14">
        <v>0.40831570546071</v>
      </c>
      <c r="BR11" s="14">
        <v>0.37874679579306603</v>
      </c>
      <c r="BS11" s="14">
        <v>0.44189822462699302</v>
      </c>
      <c r="BT11" s="14">
        <v>0.41269602295556101</v>
      </c>
      <c r="BU11" s="14">
        <v>0.45258556905448299</v>
      </c>
      <c r="BV11" s="14"/>
      <c r="BW11" s="14">
        <v>0.40835048994602902</v>
      </c>
      <c r="BX11" s="14">
        <v>0.414652710060746</v>
      </c>
      <c r="BY11" s="14">
        <v>0.38027959254293697</v>
      </c>
      <c r="BZ11" s="14">
        <v>0.282601553799602</v>
      </c>
      <c r="CA11" s="14">
        <v>0.37598973354064702</v>
      </c>
      <c r="CB11" s="14">
        <v>0.416970286269569</v>
      </c>
      <c r="CC11" s="14"/>
      <c r="CD11" s="14">
        <v>0.31601546125616597</v>
      </c>
      <c r="CE11" s="14">
        <v>0.367526873854992</v>
      </c>
      <c r="CF11" s="14">
        <v>0.42661184319461198</v>
      </c>
      <c r="CG11" s="14">
        <v>0.42541960826788899</v>
      </c>
      <c r="CH11" s="14"/>
      <c r="CI11" s="14">
        <v>0.35688911105619903</v>
      </c>
      <c r="CJ11" s="14">
        <v>0.402084493032285</v>
      </c>
      <c r="CK11" s="14">
        <v>0.40575178928834699</v>
      </c>
      <c r="CL11" s="14">
        <v>0.30456452301320602</v>
      </c>
      <c r="CM11" s="14"/>
      <c r="CN11" s="14">
        <v>0.31651612037512</v>
      </c>
      <c r="CO11" s="14">
        <v>0.40316472150648303</v>
      </c>
      <c r="CP11" s="14"/>
      <c r="CQ11" s="14">
        <v>0.34997599606945501</v>
      </c>
      <c r="CR11" s="14">
        <v>0.39939646828009701</v>
      </c>
    </row>
    <row r="12" spans="2:96" x14ac:dyDescent="0.3">
      <c r="B12" s="15" t="s">
        <v>284</v>
      </c>
      <c r="C12" s="14">
        <v>0.25813757081313199</v>
      </c>
      <c r="D12" s="14">
        <v>0.24192770736744701</v>
      </c>
      <c r="E12" s="14">
        <v>0.27387200707632697</v>
      </c>
      <c r="F12" s="14"/>
      <c r="G12" s="14">
        <v>0.130632328134444</v>
      </c>
      <c r="H12" s="14">
        <v>0.126908170578481</v>
      </c>
      <c r="I12" s="14">
        <v>0.26884121680717699</v>
      </c>
      <c r="J12" s="14">
        <v>0.293240956230504</v>
      </c>
      <c r="K12" s="14">
        <v>0.32417578490794602</v>
      </c>
      <c r="L12" s="14">
        <v>0.36781138919117201</v>
      </c>
      <c r="M12" s="14"/>
      <c r="N12" s="14">
        <v>0.21026212267088801</v>
      </c>
      <c r="O12" s="14">
        <v>0.252271702036513</v>
      </c>
      <c r="P12" s="14">
        <v>0.27309835757162498</v>
      </c>
      <c r="Q12" s="14">
        <v>0.30209133120155501</v>
      </c>
      <c r="R12" s="14"/>
      <c r="S12" s="14">
        <v>0.188919179904152</v>
      </c>
      <c r="T12" s="14">
        <v>0.28034844420630201</v>
      </c>
      <c r="U12" s="14">
        <v>0.32373179280884801</v>
      </c>
      <c r="V12" s="14">
        <v>0.26867938580460998</v>
      </c>
      <c r="W12" s="14">
        <v>0.26437918479537598</v>
      </c>
      <c r="X12" s="14">
        <v>0.25989088766549001</v>
      </c>
      <c r="Y12" s="14">
        <v>0.20862770473002401</v>
      </c>
      <c r="Z12" s="14">
        <v>0.303599873608697</v>
      </c>
      <c r="AA12" s="14">
        <v>0.27012997611247203</v>
      </c>
      <c r="AB12" s="14">
        <v>0.284299129591291</v>
      </c>
      <c r="AC12" s="14">
        <v>0.25948157898403301</v>
      </c>
      <c r="AD12" s="14">
        <v>0.20622301067242599</v>
      </c>
      <c r="AE12" s="14"/>
      <c r="AF12" s="14">
        <v>0.33194815884296602</v>
      </c>
      <c r="AG12" s="14">
        <v>0.13920414379184001</v>
      </c>
      <c r="AH12" s="14">
        <v>0.24612318170299599</v>
      </c>
      <c r="AI12" s="14">
        <v>0.39386527767795898</v>
      </c>
      <c r="AJ12" s="14">
        <v>0.36318118713724201</v>
      </c>
      <c r="AK12" s="14"/>
      <c r="AL12" s="14">
        <v>8.0599177319198106E-2</v>
      </c>
      <c r="AM12" s="14">
        <v>0.29133164533371803</v>
      </c>
      <c r="AN12" s="14">
        <v>0.240750664535968</v>
      </c>
      <c r="AO12" s="14">
        <v>0.389776683337481</v>
      </c>
      <c r="AP12" s="14">
        <v>0.33615705020436898</v>
      </c>
      <c r="AQ12" s="14">
        <v>0.23996074325633199</v>
      </c>
      <c r="AR12" s="14"/>
      <c r="AS12" s="14">
        <v>0.31375094666509401</v>
      </c>
      <c r="AT12" s="14">
        <v>0.27867949870539899</v>
      </c>
      <c r="AU12" s="14">
        <v>0.21409787968173499</v>
      </c>
      <c r="AV12" s="14">
        <v>0.160522620411477</v>
      </c>
      <c r="AW12" s="14">
        <v>7.6981782740063703E-2</v>
      </c>
      <c r="AX12" s="14"/>
      <c r="AY12" s="14">
        <v>0.40889737205548898</v>
      </c>
      <c r="AZ12" s="14">
        <v>0.22442521220148501</v>
      </c>
      <c r="BA12" s="14">
        <v>0.31762822927237699</v>
      </c>
      <c r="BB12" s="14">
        <v>0.29452199370580201</v>
      </c>
      <c r="BC12" s="14">
        <v>0.27868672424791602</v>
      </c>
      <c r="BD12" s="14">
        <v>0.30109204378193699</v>
      </c>
      <c r="BE12" s="14">
        <v>0.23370317585914699</v>
      </c>
      <c r="BF12" s="14">
        <v>0.25300982888941997</v>
      </c>
      <c r="BG12" s="14">
        <v>0.25964511448530803</v>
      </c>
      <c r="BH12" s="14">
        <v>0.27474469359465797</v>
      </c>
      <c r="BI12" s="14">
        <v>0.20505711836693399</v>
      </c>
      <c r="BJ12" s="14">
        <v>0.20284006243920399</v>
      </c>
      <c r="BK12" s="14">
        <v>0.244065484583086</v>
      </c>
      <c r="BL12" s="14">
        <v>0.236369886866792</v>
      </c>
      <c r="BM12" s="14">
        <v>0.28420530067941702</v>
      </c>
      <c r="BN12" s="14">
        <v>0.17569368606170399</v>
      </c>
      <c r="BO12" s="14"/>
      <c r="BP12" s="14">
        <v>0.15661277307245899</v>
      </c>
      <c r="BQ12" s="14">
        <v>0.27428539222847997</v>
      </c>
      <c r="BR12" s="14">
        <v>0.26892601705172098</v>
      </c>
      <c r="BS12" s="14">
        <v>0.28876365021744699</v>
      </c>
      <c r="BT12" s="14">
        <v>0.34182770503170201</v>
      </c>
      <c r="BU12" s="14">
        <v>0.34505789757105598</v>
      </c>
      <c r="BV12" s="14"/>
      <c r="BW12" s="14">
        <v>0.31143837539172198</v>
      </c>
      <c r="BX12" s="14">
        <v>0.23760316742933499</v>
      </c>
      <c r="BY12" s="14">
        <v>0.26942590258674998</v>
      </c>
      <c r="BZ12" s="14">
        <v>0.228571205695936</v>
      </c>
      <c r="CA12" s="14">
        <v>0.201976801411691</v>
      </c>
      <c r="CB12" s="14">
        <v>0.16563862702861401</v>
      </c>
      <c r="CC12" s="14"/>
      <c r="CD12" s="14">
        <v>0.17093710039100801</v>
      </c>
      <c r="CE12" s="14">
        <v>0.22975878009779099</v>
      </c>
      <c r="CF12" s="14">
        <v>0.27861613920351003</v>
      </c>
      <c r="CG12" s="14">
        <v>0.30036004567123098</v>
      </c>
      <c r="CH12" s="14"/>
      <c r="CI12" s="14">
        <v>0.30512800706405502</v>
      </c>
      <c r="CJ12" s="14">
        <v>0.218604957221612</v>
      </c>
      <c r="CK12" s="14">
        <v>0.249514441842175</v>
      </c>
      <c r="CL12" s="14">
        <v>0.32983122147071697</v>
      </c>
      <c r="CM12" s="14"/>
      <c r="CN12" s="14">
        <v>0.20085425870232099</v>
      </c>
      <c r="CO12" s="14">
        <v>0.26571825691025902</v>
      </c>
      <c r="CP12" s="14"/>
      <c r="CQ12" s="14">
        <v>0.175386262778263</v>
      </c>
      <c r="CR12" s="14">
        <v>0.26831190375212099</v>
      </c>
    </row>
    <row r="13" spans="2:96" x14ac:dyDescent="0.3">
      <c r="B13" s="15" t="s">
        <v>92</v>
      </c>
      <c r="C13" s="20">
        <v>8.4945183526037193E-2</v>
      </c>
      <c r="D13" s="20">
        <v>7.3932938490327393E-2</v>
      </c>
      <c r="E13" s="20">
        <v>9.5968921744079103E-2</v>
      </c>
      <c r="F13" s="20"/>
      <c r="G13" s="20">
        <v>9.8914969618624005E-2</v>
      </c>
      <c r="H13" s="20">
        <v>8.1546369851748401E-2</v>
      </c>
      <c r="I13" s="20">
        <v>6.7404020229745898E-2</v>
      </c>
      <c r="J13" s="20">
        <v>9.77080183670722E-2</v>
      </c>
      <c r="K13" s="20">
        <v>0.103368294982132</v>
      </c>
      <c r="L13" s="20">
        <v>7.0019437204903001E-2</v>
      </c>
      <c r="M13" s="20"/>
      <c r="N13" s="20">
        <v>6.8729431584942199E-2</v>
      </c>
      <c r="O13" s="20">
        <v>6.3851061897092304E-2</v>
      </c>
      <c r="P13" s="20">
        <v>8.9976232838224507E-2</v>
      </c>
      <c r="Q13" s="20">
        <v>0.116760118658141</v>
      </c>
      <c r="R13" s="20"/>
      <c r="S13" s="20">
        <v>7.6336497676217696E-2</v>
      </c>
      <c r="T13" s="20">
        <v>8.2068823335689198E-2</v>
      </c>
      <c r="U13" s="20">
        <v>7.2155396260028801E-2</v>
      </c>
      <c r="V13" s="20">
        <v>7.8520321846463695E-2</v>
      </c>
      <c r="W13" s="20">
        <v>8.6910651213456605E-2</v>
      </c>
      <c r="X13" s="20">
        <v>0.106671844489496</v>
      </c>
      <c r="Y13" s="20">
        <v>0.13605455539893699</v>
      </c>
      <c r="Z13" s="20">
        <v>8.3114897754947903E-2</v>
      </c>
      <c r="AA13" s="20">
        <v>6.6208261981220498E-2</v>
      </c>
      <c r="AB13" s="20">
        <v>9.0156561834022902E-2</v>
      </c>
      <c r="AC13" s="20">
        <v>9.6432702837027998E-2</v>
      </c>
      <c r="AD13" s="20">
        <v>2.08391470961528E-2</v>
      </c>
      <c r="AE13" s="20"/>
      <c r="AF13" s="20">
        <v>5.86810883032974E-2</v>
      </c>
      <c r="AG13" s="20">
        <v>5.7018266042882397E-2</v>
      </c>
      <c r="AH13" s="20">
        <v>8.0879961798564007E-2</v>
      </c>
      <c r="AI13" s="20">
        <v>0.10743533323346</v>
      </c>
      <c r="AJ13" s="20">
        <v>0.10314662991557</v>
      </c>
      <c r="AK13" s="20"/>
      <c r="AL13" s="20">
        <v>5.5425921617489E-2</v>
      </c>
      <c r="AM13" s="20">
        <v>5.2857701588121302E-2</v>
      </c>
      <c r="AN13" s="20">
        <v>6.69304435046498E-2</v>
      </c>
      <c r="AO13" s="20">
        <v>8.4481986942291698E-2</v>
      </c>
      <c r="AP13" s="20">
        <v>7.9669197239698605E-2</v>
      </c>
      <c r="AQ13" s="20">
        <v>0.19106843578632099</v>
      </c>
      <c r="AR13" s="20"/>
      <c r="AS13" s="20">
        <v>9.3129440818854103E-2</v>
      </c>
      <c r="AT13" s="20">
        <v>8.2592625784598597E-2</v>
      </c>
      <c r="AU13" s="20">
        <v>8.1161992464188398E-2</v>
      </c>
      <c r="AV13" s="20">
        <v>8.0993775597334394E-2</v>
      </c>
      <c r="AW13" s="20">
        <v>2.29629542291163E-2</v>
      </c>
      <c r="AX13" s="20"/>
      <c r="AY13" s="20">
        <v>0.13906673245945</v>
      </c>
      <c r="AZ13" s="20">
        <v>0.18598782048299101</v>
      </c>
      <c r="BA13" s="20">
        <v>9.3841591484213602E-2</v>
      </c>
      <c r="BB13" s="20">
        <v>9.8491057781444E-2</v>
      </c>
      <c r="BC13" s="20">
        <v>7.4698700627446699E-2</v>
      </c>
      <c r="BD13" s="20">
        <v>7.6061131989986805E-2</v>
      </c>
      <c r="BE13" s="20">
        <v>0.102248386139805</v>
      </c>
      <c r="BF13" s="20">
        <v>3.1721292470327699E-2</v>
      </c>
      <c r="BG13" s="20">
        <v>0.105639017738845</v>
      </c>
      <c r="BH13" s="20">
        <v>3.2410558101677901E-2</v>
      </c>
      <c r="BI13" s="20">
        <v>6.6802820775755098E-2</v>
      </c>
      <c r="BJ13" s="20">
        <v>0.110056142701095</v>
      </c>
      <c r="BK13" s="20">
        <v>0.14327663856029499</v>
      </c>
      <c r="BL13" s="20">
        <v>0.106477095179873</v>
      </c>
      <c r="BM13" s="20">
        <v>3.8651008516261597E-2</v>
      </c>
      <c r="BN13" s="20">
        <v>1.8251186885966601E-2</v>
      </c>
      <c r="BO13" s="20"/>
      <c r="BP13" s="20">
        <v>6.0864689048447801E-2</v>
      </c>
      <c r="BQ13" s="20">
        <v>9.7065899860154195E-2</v>
      </c>
      <c r="BR13" s="20">
        <v>9.1279690318335396E-2</v>
      </c>
      <c r="BS13" s="20">
        <v>8.1935692485730197E-2</v>
      </c>
      <c r="BT13" s="20">
        <v>0.115583753184324</v>
      </c>
      <c r="BU13" s="20">
        <v>6.2611139487478901E-2</v>
      </c>
      <c r="BV13" s="20"/>
      <c r="BW13" s="20">
        <v>6.9844382391307094E-2</v>
      </c>
      <c r="BX13" s="20">
        <v>6.64377712009179E-2</v>
      </c>
      <c r="BY13" s="20">
        <v>0.109507124389383</v>
      </c>
      <c r="BZ13" s="20">
        <v>0.14360310363708201</v>
      </c>
      <c r="CA13" s="20">
        <v>8.3041182428066296E-2</v>
      </c>
      <c r="CB13" s="20">
        <v>0.15840466027465699</v>
      </c>
      <c r="CC13" s="20"/>
      <c r="CD13" s="20">
        <v>7.6086966898208194E-2</v>
      </c>
      <c r="CE13" s="20">
        <v>4.0184743623069202E-2</v>
      </c>
      <c r="CF13" s="20">
        <v>0.15192619073934299</v>
      </c>
      <c r="CG13" s="20">
        <v>5.7227013209546498E-2</v>
      </c>
      <c r="CH13" s="20"/>
      <c r="CI13" s="20">
        <v>6.0707957909375998E-2</v>
      </c>
      <c r="CJ13" s="20">
        <v>5.9830921412174998E-2</v>
      </c>
      <c r="CK13" s="20">
        <v>8.84815272428566E-2</v>
      </c>
      <c r="CL13" s="20">
        <v>0.19964525838689201</v>
      </c>
      <c r="CM13" s="20"/>
      <c r="CN13" s="20">
        <v>3.5895806757401699E-2</v>
      </c>
      <c r="CO13" s="20">
        <v>9.0409355687787393E-2</v>
      </c>
      <c r="CP13" s="20"/>
      <c r="CQ13" s="20">
        <v>3.9160328559700502E-2</v>
      </c>
      <c r="CR13" s="20">
        <v>7.9714697260951803E-2</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5.7819421517127698E-2</v>
      </c>
      <c r="D9" s="14">
        <v>6.8532044240890405E-2</v>
      </c>
      <c r="E9" s="14">
        <v>4.6339334035593399E-2</v>
      </c>
      <c r="F9" s="14"/>
      <c r="G9" s="14">
        <v>9.6925652707919904E-2</v>
      </c>
      <c r="H9" s="14">
        <v>0.13762562484485799</v>
      </c>
      <c r="I9" s="14">
        <v>7.0215189019166804E-2</v>
      </c>
      <c r="J9" s="14">
        <v>3.6141957471830598E-2</v>
      </c>
      <c r="K9" s="14">
        <v>1.05947262160594E-2</v>
      </c>
      <c r="L9" s="14">
        <v>6.16858443465409E-3</v>
      </c>
      <c r="M9" s="14"/>
      <c r="N9" s="14">
        <v>8.7701492046384999E-2</v>
      </c>
      <c r="O9" s="14">
        <v>4.9803016402440399E-2</v>
      </c>
      <c r="P9" s="14">
        <v>5.1233707463025802E-2</v>
      </c>
      <c r="Q9" s="14">
        <v>4.0412177165306297E-2</v>
      </c>
      <c r="R9" s="14"/>
      <c r="S9" s="14">
        <v>0.112378942225168</v>
      </c>
      <c r="T9" s="14">
        <v>3.0518739934477401E-2</v>
      </c>
      <c r="U9" s="14">
        <v>4.05418449958782E-2</v>
      </c>
      <c r="V9" s="14">
        <v>6.4234205116117604E-2</v>
      </c>
      <c r="W9" s="14">
        <v>7.5882100035290195E-2</v>
      </c>
      <c r="X9" s="14">
        <v>3.4074131044954797E-2</v>
      </c>
      <c r="Y9" s="14">
        <v>5.33929800437066E-2</v>
      </c>
      <c r="Z9" s="14">
        <v>8.4149731636234598E-2</v>
      </c>
      <c r="AA9" s="14">
        <v>6.2015415954995698E-2</v>
      </c>
      <c r="AB9" s="14">
        <v>3.02086331678777E-2</v>
      </c>
      <c r="AC9" s="14">
        <v>4.3782736648177598E-2</v>
      </c>
      <c r="AD9" s="14">
        <v>4.4385664832446103E-2</v>
      </c>
      <c r="AE9" s="14"/>
      <c r="AF9" s="14">
        <v>3.70340048698748E-2</v>
      </c>
      <c r="AG9" s="14">
        <v>9.83321289422842E-2</v>
      </c>
      <c r="AH9" s="14">
        <v>4.0331095577608098E-2</v>
      </c>
      <c r="AI9" s="14">
        <v>2.20639592330138E-2</v>
      </c>
      <c r="AJ9" s="14">
        <v>7.5622611054214403E-2</v>
      </c>
      <c r="AK9" s="14"/>
      <c r="AL9" s="14">
        <v>0.13223367960417101</v>
      </c>
      <c r="AM9" s="14">
        <v>5.0362515018798001E-2</v>
      </c>
      <c r="AN9" s="14">
        <v>4.0196168483025103E-2</v>
      </c>
      <c r="AO9" s="14">
        <v>1.53185577582755E-2</v>
      </c>
      <c r="AP9" s="14">
        <v>7.2922129840394798E-2</v>
      </c>
      <c r="AQ9" s="14">
        <v>2.1440845860662298E-2</v>
      </c>
      <c r="AR9" s="14"/>
      <c r="AS9" s="14">
        <v>3.2279855497790097E-2</v>
      </c>
      <c r="AT9" s="14">
        <v>3.8713488178390501E-2</v>
      </c>
      <c r="AU9" s="14">
        <v>5.5116330034181302E-2</v>
      </c>
      <c r="AV9" s="14">
        <v>0.144278250133485</v>
      </c>
      <c r="AW9" s="14">
        <v>0.32286176969692099</v>
      </c>
      <c r="AX9" s="14"/>
      <c r="AY9" s="14">
        <v>0</v>
      </c>
      <c r="AZ9" s="14">
        <v>5.0901527668325501E-2</v>
      </c>
      <c r="BA9" s="14">
        <v>3.0807795951725201E-2</v>
      </c>
      <c r="BB9" s="14">
        <v>6.3419498279496694E-2</v>
      </c>
      <c r="BC9" s="14">
        <v>4.6878233342963399E-2</v>
      </c>
      <c r="BD9" s="14">
        <v>4.5853722710425503E-2</v>
      </c>
      <c r="BE9" s="14">
        <v>4.41767650350086E-2</v>
      </c>
      <c r="BF9" s="14">
        <v>8.2501575250926995E-2</v>
      </c>
      <c r="BG9" s="14">
        <v>4.6077818579643597E-2</v>
      </c>
      <c r="BH9" s="14">
        <v>4.7857437943823598E-2</v>
      </c>
      <c r="BI9" s="14">
        <v>6.74017670128466E-2</v>
      </c>
      <c r="BJ9" s="14">
        <v>5.5076310188181897E-2</v>
      </c>
      <c r="BK9" s="14">
        <v>1.11079343657975E-2</v>
      </c>
      <c r="BL9" s="14">
        <v>4.8921982487719597E-2</v>
      </c>
      <c r="BM9" s="14">
        <v>3.85019092465647E-2</v>
      </c>
      <c r="BN9" s="14">
        <v>0.209368115596726</v>
      </c>
      <c r="BO9" s="14"/>
      <c r="BP9" s="14">
        <v>0.13303770623489999</v>
      </c>
      <c r="BQ9" s="14">
        <v>4.4684244908379703E-2</v>
      </c>
      <c r="BR9" s="14">
        <v>2.8599321709276201E-2</v>
      </c>
      <c r="BS9" s="14">
        <v>4.2539804395323698E-2</v>
      </c>
      <c r="BT9" s="14">
        <v>0</v>
      </c>
      <c r="BU9" s="14">
        <v>1.0924484888949201E-2</v>
      </c>
      <c r="BV9" s="14"/>
      <c r="BW9" s="14">
        <v>5.1827979055087403E-2</v>
      </c>
      <c r="BX9" s="14">
        <v>5.8896312617737298E-2</v>
      </c>
      <c r="BY9" s="14">
        <v>7.9330511617011004E-2</v>
      </c>
      <c r="BZ9" s="14">
        <v>6.8231638263592298E-2</v>
      </c>
      <c r="CA9" s="14">
        <v>6.8567595408191406E-2</v>
      </c>
      <c r="CB9" s="14">
        <v>1.0865801515625301E-2</v>
      </c>
      <c r="CC9" s="14"/>
      <c r="CD9" s="14">
        <v>9.8411789827862806E-2</v>
      </c>
      <c r="CE9" s="14">
        <v>7.6776220825388306E-2</v>
      </c>
      <c r="CF9" s="14">
        <v>1.6347868037708001E-2</v>
      </c>
      <c r="CG9" s="14">
        <v>5.8776470419975801E-2</v>
      </c>
      <c r="CH9" s="14"/>
      <c r="CI9" s="14">
        <v>7.3286853287899897E-2</v>
      </c>
      <c r="CJ9" s="14">
        <v>6.9225243903224307E-2</v>
      </c>
      <c r="CK9" s="14">
        <v>5.4490740935561603E-2</v>
      </c>
      <c r="CL9" s="14">
        <v>8.4972851941777002E-3</v>
      </c>
      <c r="CM9" s="14"/>
      <c r="CN9" s="14">
        <v>0.16792492812378701</v>
      </c>
      <c r="CO9" s="14">
        <v>4.1813675995879998E-2</v>
      </c>
      <c r="CP9" s="14"/>
      <c r="CQ9" s="14">
        <v>0.15088304543471201</v>
      </c>
      <c r="CR9" s="14">
        <v>4.8853184680546002E-2</v>
      </c>
    </row>
    <row r="10" spans="2:96" x14ac:dyDescent="0.3">
      <c r="B10" s="15" t="s">
        <v>282</v>
      </c>
      <c r="C10" s="14">
        <v>0.24591396802827201</v>
      </c>
      <c r="D10" s="14">
        <v>0.26433700423443401</v>
      </c>
      <c r="E10" s="14">
        <v>0.22771748912873299</v>
      </c>
      <c r="F10" s="14"/>
      <c r="G10" s="14">
        <v>0.32568621072371501</v>
      </c>
      <c r="H10" s="14">
        <v>0.32485241903112899</v>
      </c>
      <c r="I10" s="14">
        <v>0.27833341091136099</v>
      </c>
      <c r="J10" s="14">
        <v>0.20364658007764899</v>
      </c>
      <c r="K10" s="14">
        <v>0.21128395413280299</v>
      </c>
      <c r="L10" s="14">
        <v>0.16003346672046201</v>
      </c>
      <c r="M10" s="14"/>
      <c r="N10" s="14">
        <v>0.28904249570642798</v>
      </c>
      <c r="O10" s="14">
        <v>0.21810248474506799</v>
      </c>
      <c r="P10" s="14">
        <v>0.24707683142057399</v>
      </c>
      <c r="Q10" s="14">
        <v>0.23021657832475001</v>
      </c>
      <c r="R10" s="14"/>
      <c r="S10" s="14">
        <v>0.29177223531207602</v>
      </c>
      <c r="T10" s="14">
        <v>0.24298591874533501</v>
      </c>
      <c r="U10" s="14">
        <v>0.19884687428916401</v>
      </c>
      <c r="V10" s="14">
        <v>0.249451778725681</v>
      </c>
      <c r="W10" s="14">
        <v>0.17341801255532799</v>
      </c>
      <c r="X10" s="14">
        <v>0.29529871860828699</v>
      </c>
      <c r="Y10" s="14">
        <v>0.28269057834489802</v>
      </c>
      <c r="Z10" s="14">
        <v>0.26389138156512898</v>
      </c>
      <c r="AA10" s="14">
        <v>0.26317992178566801</v>
      </c>
      <c r="AB10" s="14">
        <v>0.225748416445581</v>
      </c>
      <c r="AC10" s="14">
        <v>0.15089223352655101</v>
      </c>
      <c r="AD10" s="14">
        <v>0.214582814091409</v>
      </c>
      <c r="AE10" s="14"/>
      <c r="AF10" s="14">
        <v>0.18264853905959599</v>
      </c>
      <c r="AG10" s="14">
        <v>0.33996856638661099</v>
      </c>
      <c r="AH10" s="14">
        <v>0.22512822284317199</v>
      </c>
      <c r="AI10" s="14">
        <v>0.19134623527089001</v>
      </c>
      <c r="AJ10" s="14">
        <v>0.161397316615805</v>
      </c>
      <c r="AK10" s="14"/>
      <c r="AL10" s="14">
        <v>0.40978194880705099</v>
      </c>
      <c r="AM10" s="14">
        <v>0.20478909692365199</v>
      </c>
      <c r="AN10" s="14">
        <v>0.229788653284314</v>
      </c>
      <c r="AO10" s="14">
        <v>0.18837876036227899</v>
      </c>
      <c r="AP10" s="14">
        <v>0.20350710009585199</v>
      </c>
      <c r="AQ10" s="14">
        <v>0.16894743892088801</v>
      </c>
      <c r="AR10" s="14"/>
      <c r="AS10" s="14">
        <v>0.177786189723803</v>
      </c>
      <c r="AT10" s="14">
        <v>0.248231252968938</v>
      </c>
      <c r="AU10" s="14">
        <v>0.28853303096935601</v>
      </c>
      <c r="AV10" s="14">
        <v>0.28479189649884801</v>
      </c>
      <c r="AW10" s="14">
        <v>0.22562833050242301</v>
      </c>
      <c r="AX10" s="14"/>
      <c r="AY10" s="14">
        <v>0.26531265550338701</v>
      </c>
      <c r="AZ10" s="14">
        <v>0.18726100579013599</v>
      </c>
      <c r="BA10" s="14">
        <v>0.18318261522875201</v>
      </c>
      <c r="BB10" s="14">
        <v>0.19107272727925501</v>
      </c>
      <c r="BC10" s="14">
        <v>0.26895202794942302</v>
      </c>
      <c r="BD10" s="14">
        <v>0.18742601345315801</v>
      </c>
      <c r="BE10" s="14">
        <v>0.26583596386520197</v>
      </c>
      <c r="BF10" s="14">
        <v>0.28392121677777299</v>
      </c>
      <c r="BG10" s="14">
        <v>0.24282778518107601</v>
      </c>
      <c r="BH10" s="14">
        <v>0.25454661225040798</v>
      </c>
      <c r="BI10" s="14">
        <v>0.26490992561710502</v>
      </c>
      <c r="BJ10" s="14">
        <v>0.23880118032418399</v>
      </c>
      <c r="BK10" s="14">
        <v>0.27791333536483198</v>
      </c>
      <c r="BL10" s="14">
        <v>0.39871420891849702</v>
      </c>
      <c r="BM10" s="14">
        <v>0.35042128325419503</v>
      </c>
      <c r="BN10" s="14">
        <v>0.29718143613538001</v>
      </c>
      <c r="BO10" s="14"/>
      <c r="BP10" s="14">
        <v>0.32841922745125601</v>
      </c>
      <c r="BQ10" s="14">
        <v>0.23978199218076399</v>
      </c>
      <c r="BR10" s="14">
        <v>0.25264806426533298</v>
      </c>
      <c r="BS10" s="14">
        <v>0.20415650296437199</v>
      </c>
      <c r="BT10" s="14">
        <v>0.17191487987833301</v>
      </c>
      <c r="BU10" s="14">
        <v>0.17553193098317499</v>
      </c>
      <c r="BV10" s="14"/>
      <c r="BW10" s="14">
        <v>0.20060188216671801</v>
      </c>
      <c r="BX10" s="14">
        <v>0.26789744154143602</v>
      </c>
      <c r="BY10" s="14">
        <v>0.245474682512999</v>
      </c>
      <c r="BZ10" s="14">
        <v>0.24992570368775199</v>
      </c>
      <c r="CA10" s="14">
        <v>0.30443094714795299</v>
      </c>
      <c r="CB10" s="14">
        <v>0.252774106526305</v>
      </c>
      <c r="CC10" s="14"/>
      <c r="CD10" s="14">
        <v>0.35865041028642802</v>
      </c>
      <c r="CE10" s="14">
        <v>0.27501066486860898</v>
      </c>
      <c r="CF10" s="14">
        <v>0.16121521115338899</v>
      </c>
      <c r="CG10" s="14">
        <v>0.216629019670702</v>
      </c>
      <c r="CH10" s="14"/>
      <c r="CI10" s="14">
        <v>0.243946052654129</v>
      </c>
      <c r="CJ10" s="14">
        <v>0.306093700872131</v>
      </c>
      <c r="CK10" s="14">
        <v>0.23402722815680499</v>
      </c>
      <c r="CL10" s="14">
        <v>0.163926492692375</v>
      </c>
      <c r="CM10" s="14"/>
      <c r="CN10" s="14">
        <v>0.31486070166716601</v>
      </c>
      <c r="CO10" s="14">
        <v>0.236443235956139</v>
      </c>
      <c r="CP10" s="14"/>
      <c r="CQ10" s="14">
        <v>0.31312806274192001</v>
      </c>
      <c r="CR10" s="14">
        <v>0.24118174998819999</v>
      </c>
    </row>
    <row r="11" spans="2:96" x14ac:dyDescent="0.3">
      <c r="B11" s="15" t="s">
        <v>283</v>
      </c>
      <c r="C11" s="14">
        <v>0.33982991816160202</v>
      </c>
      <c r="D11" s="14">
        <v>0.35788772243504702</v>
      </c>
      <c r="E11" s="14">
        <v>0.32228628671631099</v>
      </c>
      <c r="F11" s="14"/>
      <c r="G11" s="14">
        <v>0.34079884184770698</v>
      </c>
      <c r="H11" s="14">
        <v>0.31056757646529898</v>
      </c>
      <c r="I11" s="14">
        <v>0.31696517052108703</v>
      </c>
      <c r="J11" s="14">
        <v>0.37873588090530202</v>
      </c>
      <c r="K11" s="14">
        <v>0.32353795828152199</v>
      </c>
      <c r="L11" s="14">
        <v>0.36100092905315201</v>
      </c>
      <c r="M11" s="14"/>
      <c r="N11" s="14">
        <v>0.34043919415951301</v>
      </c>
      <c r="O11" s="14">
        <v>0.37331975663410699</v>
      </c>
      <c r="P11" s="14">
        <v>0.332120086647339</v>
      </c>
      <c r="Q11" s="14">
        <v>0.31111855752745599</v>
      </c>
      <c r="R11" s="14"/>
      <c r="S11" s="14">
        <v>0.30512855905470998</v>
      </c>
      <c r="T11" s="14">
        <v>0.32891827988799399</v>
      </c>
      <c r="U11" s="14">
        <v>0.41620284321622297</v>
      </c>
      <c r="V11" s="14">
        <v>0.32764805094006699</v>
      </c>
      <c r="W11" s="14">
        <v>0.41270526701952398</v>
      </c>
      <c r="X11" s="14">
        <v>0.30887484406784999</v>
      </c>
      <c r="Y11" s="14">
        <v>0.301219231219993</v>
      </c>
      <c r="Z11" s="14">
        <v>0.38066966380878697</v>
      </c>
      <c r="AA11" s="14">
        <v>0.28565822287325099</v>
      </c>
      <c r="AB11" s="14">
        <v>0.36424458563641399</v>
      </c>
      <c r="AC11" s="14">
        <v>0.36266224425328197</v>
      </c>
      <c r="AD11" s="14">
        <v>0.44098040549423601</v>
      </c>
      <c r="AE11" s="14"/>
      <c r="AF11" s="14">
        <v>0.36584015399532799</v>
      </c>
      <c r="AG11" s="14">
        <v>0.32468731545894203</v>
      </c>
      <c r="AH11" s="14">
        <v>0.44030192870770701</v>
      </c>
      <c r="AI11" s="14">
        <v>0.265475057139958</v>
      </c>
      <c r="AJ11" s="14">
        <v>0.37991959422251298</v>
      </c>
      <c r="AK11" s="14"/>
      <c r="AL11" s="14">
        <v>0.28824288180493901</v>
      </c>
      <c r="AM11" s="14">
        <v>0.36039559419482597</v>
      </c>
      <c r="AN11" s="14">
        <v>0.47677447020403702</v>
      </c>
      <c r="AO11" s="14">
        <v>0.31067293036758598</v>
      </c>
      <c r="AP11" s="14">
        <v>0.34055097526780398</v>
      </c>
      <c r="AQ11" s="14">
        <v>0.31563837051807297</v>
      </c>
      <c r="AR11" s="14"/>
      <c r="AS11" s="14">
        <v>0.34288865684205899</v>
      </c>
      <c r="AT11" s="14">
        <v>0.33908969270921102</v>
      </c>
      <c r="AU11" s="14">
        <v>0.365129958749002</v>
      </c>
      <c r="AV11" s="14">
        <v>0.33554027339321102</v>
      </c>
      <c r="AW11" s="14">
        <v>0.27933298642835003</v>
      </c>
      <c r="AX11" s="14"/>
      <c r="AY11" s="14">
        <v>0.32821347900839698</v>
      </c>
      <c r="AZ11" s="14">
        <v>0.25879566714755597</v>
      </c>
      <c r="BA11" s="14">
        <v>0.36077885216578798</v>
      </c>
      <c r="BB11" s="14">
        <v>0.40115369698362702</v>
      </c>
      <c r="BC11" s="14">
        <v>0.331922611839297</v>
      </c>
      <c r="BD11" s="14">
        <v>0.38236260819803802</v>
      </c>
      <c r="BE11" s="14">
        <v>0.32643276188173398</v>
      </c>
      <c r="BF11" s="14">
        <v>0.28985993724373699</v>
      </c>
      <c r="BG11" s="14">
        <v>0.352983468225601</v>
      </c>
      <c r="BH11" s="14">
        <v>0.42604834927110802</v>
      </c>
      <c r="BI11" s="14">
        <v>0.33155819442390699</v>
      </c>
      <c r="BJ11" s="14">
        <v>0.33814576693489501</v>
      </c>
      <c r="BK11" s="14">
        <v>0.34634769865250697</v>
      </c>
      <c r="BL11" s="14">
        <v>0.22405620386318101</v>
      </c>
      <c r="BM11" s="14">
        <v>0.342106966017721</v>
      </c>
      <c r="BN11" s="14">
        <v>0.26690282699071</v>
      </c>
      <c r="BO11" s="14"/>
      <c r="BP11" s="14">
        <v>0.314263861432939</v>
      </c>
      <c r="BQ11" s="14">
        <v>0.35739162655641099</v>
      </c>
      <c r="BR11" s="14">
        <v>0.31962998105051299</v>
      </c>
      <c r="BS11" s="14">
        <v>0.35225393116680198</v>
      </c>
      <c r="BT11" s="14">
        <v>0.336657348110254</v>
      </c>
      <c r="BU11" s="14">
        <v>0.38844437545792099</v>
      </c>
      <c r="BV11" s="14"/>
      <c r="BW11" s="14">
        <v>0.35165792370346799</v>
      </c>
      <c r="BX11" s="14">
        <v>0.32905771975660703</v>
      </c>
      <c r="BY11" s="14">
        <v>0.29803219927918101</v>
      </c>
      <c r="BZ11" s="14">
        <v>0.30623420798352002</v>
      </c>
      <c r="CA11" s="14">
        <v>0.35341776805685499</v>
      </c>
      <c r="CB11" s="14">
        <v>0.37663367772990303</v>
      </c>
      <c r="CC11" s="14"/>
      <c r="CD11" s="14">
        <v>0.32110025038664097</v>
      </c>
      <c r="CE11" s="14">
        <v>0.35585800552161401</v>
      </c>
      <c r="CF11" s="14">
        <v>0.34415529732565803</v>
      </c>
      <c r="CG11" s="14">
        <v>0.35508100783307101</v>
      </c>
      <c r="CH11" s="14"/>
      <c r="CI11" s="14">
        <v>0.33053481506261601</v>
      </c>
      <c r="CJ11" s="14">
        <v>0.31399545543131402</v>
      </c>
      <c r="CK11" s="14">
        <v>0.35534999499387099</v>
      </c>
      <c r="CL11" s="14">
        <v>0.31249393391589603</v>
      </c>
      <c r="CM11" s="14"/>
      <c r="CN11" s="14">
        <v>0.29057188543558099</v>
      </c>
      <c r="CO11" s="14">
        <v>0.34822100473150702</v>
      </c>
      <c r="CP11" s="14"/>
      <c r="CQ11" s="14">
        <v>0.28786245116730302</v>
      </c>
      <c r="CR11" s="14">
        <v>0.34717007503527297</v>
      </c>
    </row>
    <row r="12" spans="2:96" x14ac:dyDescent="0.3">
      <c r="B12" s="15" t="s">
        <v>284</v>
      </c>
      <c r="C12" s="14">
        <v>0.22010958718201201</v>
      </c>
      <c r="D12" s="14">
        <v>0.20196308481663899</v>
      </c>
      <c r="E12" s="14">
        <v>0.238512484992704</v>
      </c>
      <c r="F12" s="14"/>
      <c r="G12" s="14">
        <v>0.110648399921231</v>
      </c>
      <c r="H12" s="14">
        <v>0.115337340086999</v>
      </c>
      <c r="I12" s="14">
        <v>0.216232921590815</v>
      </c>
      <c r="J12" s="14">
        <v>0.25578888163457097</v>
      </c>
      <c r="K12" s="14">
        <v>0.27566391793290701</v>
      </c>
      <c r="L12" s="14">
        <v>0.31473640079716603</v>
      </c>
      <c r="M12" s="14"/>
      <c r="N12" s="14">
        <v>0.18428847519837999</v>
      </c>
      <c r="O12" s="14">
        <v>0.21437182420057199</v>
      </c>
      <c r="P12" s="14">
        <v>0.26057855356687698</v>
      </c>
      <c r="Q12" s="14">
        <v>0.228076466896902</v>
      </c>
      <c r="R12" s="14"/>
      <c r="S12" s="14">
        <v>0.15461068172091899</v>
      </c>
      <c r="T12" s="14">
        <v>0.26890759570926098</v>
      </c>
      <c r="U12" s="14">
        <v>0.21556582494763599</v>
      </c>
      <c r="V12" s="14">
        <v>0.232451481908305</v>
      </c>
      <c r="W12" s="14">
        <v>0.236776385903019</v>
      </c>
      <c r="X12" s="14">
        <v>0.221944675524025</v>
      </c>
      <c r="Y12" s="14">
        <v>0.19943699318640301</v>
      </c>
      <c r="Z12" s="14">
        <v>0.188216877912704</v>
      </c>
      <c r="AA12" s="14">
        <v>0.24098210451615501</v>
      </c>
      <c r="AB12" s="14">
        <v>0.244923473213179</v>
      </c>
      <c r="AC12" s="14">
        <v>0.27378812410942699</v>
      </c>
      <c r="AD12" s="14">
        <v>0.102117957348034</v>
      </c>
      <c r="AE12" s="14"/>
      <c r="AF12" s="14">
        <v>0.30890145152769299</v>
      </c>
      <c r="AG12" s="14">
        <v>0.115349598006387</v>
      </c>
      <c r="AH12" s="14">
        <v>0.18020687764767901</v>
      </c>
      <c r="AI12" s="14">
        <v>0.40951755863568801</v>
      </c>
      <c r="AJ12" s="14">
        <v>0.19454705486391899</v>
      </c>
      <c r="AK12" s="14"/>
      <c r="AL12" s="14">
        <v>8.3653564064437899E-2</v>
      </c>
      <c r="AM12" s="14">
        <v>0.26389436773279801</v>
      </c>
      <c r="AN12" s="14">
        <v>0.15803108529951901</v>
      </c>
      <c r="AO12" s="14">
        <v>0.39191234122283097</v>
      </c>
      <c r="AP12" s="14">
        <v>0.180899656465139</v>
      </c>
      <c r="AQ12" s="14">
        <v>0.16394877014183801</v>
      </c>
      <c r="AR12" s="14"/>
      <c r="AS12" s="14">
        <v>0.26833445377170001</v>
      </c>
      <c r="AT12" s="14">
        <v>0.25360094899054297</v>
      </c>
      <c r="AU12" s="14">
        <v>0.15906424156191501</v>
      </c>
      <c r="AV12" s="14">
        <v>0.14878533136541</v>
      </c>
      <c r="AW12" s="14">
        <v>0.101646035483588</v>
      </c>
      <c r="AX12" s="14"/>
      <c r="AY12" s="14">
        <v>0.20176300143800299</v>
      </c>
      <c r="AZ12" s="14">
        <v>0.23417224384091101</v>
      </c>
      <c r="BA12" s="14">
        <v>0.295027113602774</v>
      </c>
      <c r="BB12" s="14">
        <v>0.2101301250092</v>
      </c>
      <c r="BC12" s="14">
        <v>0.21506844432924299</v>
      </c>
      <c r="BD12" s="14">
        <v>0.234465047578264</v>
      </c>
      <c r="BE12" s="14">
        <v>0.23092512851680699</v>
      </c>
      <c r="BF12" s="14">
        <v>0.233432408291643</v>
      </c>
      <c r="BG12" s="14">
        <v>0.20499400521710001</v>
      </c>
      <c r="BH12" s="14">
        <v>0.18363825858887201</v>
      </c>
      <c r="BI12" s="14">
        <v>0.185830120137877</v>
      </c>
      <c r="BJ12" s="14">
        <v>0.23314459087248399</v>
      </c>
      <c r="BK12" s="14">
        <v>0.23064735450698801</v>
      </c>
      <c r="BL12" s="14">
        <v>0.22365234699890901</v>
      </c>
      <c r="BM12" s="14">
        <v>0.21163894625443999</v>
      </c>
      <c r="BN12" s="14">
        <v>0.161737631329083</v>
      </c>
      <c r="BO12" s="14"/>
      <c r="BP12" s="14">
        <v>0.13347773737496901</v>
      </c>
      <c r="BQ12" s="14">
        <v>0.20260630130058599</v>
      </c>
      <c r="BR12" s="14">
        <v>0.25470389024186402</v>
      </c>
      <c r="BS12" s="14">
        <v>0.23942428401277499</v>
      </c>
      <c r="BT12" s="14">
        <v>0.34185379170372299</v>
      </c>
      <c r="BU12" s="14">
        <v>0.32013680555755902</v>
      </c>
      <c r="BV12" s="14"/>
      <c r="BW12" s="14">
        <v>0.26190692115431502</v>
      </c>
      <c r="BX12" s="14">
        <v>0.21673113439785399</v>
      </c>
      <c r="BY12" s="14">
        <v>0.234560820868883</v>
      </c>
      <c r="BZ12" s="14">
        <v>0.19328184108893701</v>
      </c>
      <c r="CA12" s="14">
        <v>0.15888867774072599</v>
      </c>
      <c r="CB12" s="14">
        <v>0.17127018918133</v>
      </c>
      <c r="CC12" s="14"/>
      <c r="CD12" s="14">
        <v>0.123492808994749</v>
      </c>
      <c r="CE12" s="14">
        <v>0.200496279773376</v>
      </c>
      <c r="CF12" s="14">
        <v>0.27044694797594598</v>
      </c>
      <c r="CG12" s="14">
        <v>0.25540886094913101</v>
      </c>
      <c r="CH12" s="14"/>
      <c r="CI12" s="14">
        <v>0.230361506878345</v>
      </c>
      <c r="CJ12" s="14">
        <v>0.20631366163273701</v>
      </c>
      <c r="CK12" s="14">
        <v>0.21641309257592101</v>
      </c>
      <c r="CL12" s="14">
        <v>0.267793974621439</v>
      </c>
      <c r="CM12" s="14"/>
      <c r="CN12" s="14">
        <v>0.14515596505317399</v>
      </c>
      <c r="CO12" s="14">
        <v>0.23171640001655799</v>
      </c>
      <c r="CP12" s="14"/>
      <c r="CQ12" s="14">
        <v>0.16308036477551599</v>
      </c>
      <c r="CR12" s="14">
        <v>0.22424258483482601</v>
      </c>
    </row>
    <row r="13" spans="2:96" x14ac:dyDescent="0.3">
      <c r="B13" s="15" t="s">
        <v>92</v>
      </c>
      <c r="C13" s="20">
        <v>0.136327105110986</v>
      </c>
      <c r="D13" s="20">
        <v>0.10728014427299</v>
      </c>
      <c r="E13" s="20">
        <v>0.16514440512665801</v>
      </c>
      <c r="F13" s="20"/>
      <c r="G13" s="20">
        <v>0.12594089479942699</v>
      </c>
      <c r="H13" s="20">
        <v>0.111617039571715</v>
      </c>
      <c r="I13" s="20">
        <v>0.11825330795757</v>
      </c>
      <c r="J13" s="20">
        <v>0.12568669991064699</v>
      </c>
      <c r="K13" s="20">
        <v>0.17891944343670901</v>
      </c>
      <c r="L13" s="20">
        <v>0.158060618994566</v>
      </c>
      <c r="M13" s="20"/>
      <c r="N13" s="20">
        <v>9.8528342889293297E-2</v>
      </c>
      <c r="O13" s="20">
        <v>0.14440291801781199</v>
      </c>
      <c r="P13" s="20">
        <v>0.108990820902184</v>
      </c>
      <c r="Q13" s="20">
        <v>0.19017622008558499</v>
      </c>
      <c r="R13" s="20"/>
      <c r="S13" s="20">
        <v>0.136109581687127</v>
      </c>
      <c r="T13" s="20">
        <v>0.128669465722933</v>
      </c>
      <c r="U13" s="20">
        <v>0.128842612551098</v>
      </c>
      <c r="V13" s="20">
        <v>0.12621448330983001</v>
      </c>
      <c r="W13" s="20">
        <v>0.101218234486839</v>
      </c>
      <c r="X13" s="20">
        <v>0.139807630754884</v>
      </c>
      <c r="Y13" s="20">
        <v>0.163260217205</v>
      </c>
      <c r="Z13" s="20">
        <v>8.3072345077145199E-2</v>
      </c>
      <c r="AA13" s="20">
        <v>0.148164334869931</v>
      </c>
      <c r="AB13" s="20">
        <v>0.13487489153694801</v>
      </c>
      <c r="AC13" s="20">
        <v>0.168874661462563</v>
      </c>
      <c r="AD13" s="20">
        <v>0.197933158233875</v>
      </c>
      <c r="AE13" s="20"/>
      <c r="AF13" s="20">
        <v>0.105575850547508</v>
      </c>
      <c r="AG13" s="20">
        <v>0.121662391205776</v>
      </c>
      <c r="AH13" s="20">
        <v>0.114031875223834</v>
      </c>
      <c r="AI13" s="20">
        <v>0.11159718972045</v>
      </c>
      <c r="AJ13" s="20">
        <v>0.188513423243549</v>
      </c>
      <c r="AK13" s="20"/>
      <c r="AL13" s="20">
        <v>8.6087925719400896E-2</v>
      </c>
      <c r="AM13" s="20">
        <v>0.120558426129926</v>
      </c>
      <c r="AN13" s="20">
        <v>9.5209622729105797E-2</v>
      </c>
      <c r="AO13" s="20">
        <v>9.3717410289028497E-2</v>
      </c>
      <c r="AP13" s="20">
        <v>0.202120138330809</v>
      </c>
      <c r="AQ13" s="20">
        <v>0.33002457455853901</v>
      </c>
      <c r="AR13" s="20"/>
      <c r="AS13" s="20">
        <v>0.178710844164648</v>
      </c>
      <c r="AT13" s="20">
        <v>0.120364617152918</v>
      </c>
      <c r="AU13" s="20">
        <v>0.132156438685546</v>
      </c>
      <c r="AV13" s="20">
        <v>8.66042486090461E-2</v>
      </c>
      <c r="AW13" s="20">
        <v>7.0530877888717106E-2</v>
      </c>
      <c r="AX13" s="20"/>
      <c r="AY13" s="20">
        <v>0.20471086405021299</v>
      </c>
      <c r="AZ13" s="20">
        <v>0.26886955555307201</v>
      </c>
      <c r="BA13" s="20">
        <v>0.13020362305096</v>
      </c>
      <c r="BB13" s="20">
        <v>0.134223952448421</v>
      </c>
      <c r="BC13" s="20">
        <v>0.137178682539074</v>
      </c>
      <c r="BD13" s="20">
        <v>0.14989260806011501</v>
      </c>
      <c r="BE13" s="20">
        <v>0.13262938070124899</v>
      </c>
      <c r="BF13" s="20">
        <v>0.11028486243592001</v>
      </c>
      <c r="BG13" s="20">
        <v>0.15311692279657901</v>
      </c>
      <c r="BH13" s="20">
        <v>8.7909341945787894E-2</v>
      </c>
      <c r="BI13" s="20">
        <v>0.150299992808264</v>
      </c>
      <c r="BJ13" s="20">
        <v>0.134832151680255</v>
      </c>
      <c r="BK13" s="20">
        <v>0.13398367710987599</v>
      </c>
      <c r="BL13" s="20">
        <v>0.104655257731694</v>
      </c>
      <c r="BM13" s="20">
        <v>5.73308952270805E-2</v>
      </c>
      <c r="BN13" s="20">
        <v>6.4809989948101193E-2</v>
      </c>
      <c r="BO13" s="20"/>
      <c r="BP13" s="20">
        <v>9.0801467505936206E-2</v>
      </c>
      <c r="BQ13" s="20">
        <v>0.15553583505385901</v>
      </c>
      <c r="BR13" s="20">
        <v>0.144418742733013</v>
      </c>
      <c r="BS13" s="20">
        <v>0.161625477460727</v>
      </c>
      <c r="BT13" s="20">
        <v>0.14957398030769001</v>
      </c>
      <c r="BU13" s="20">
        <v>0.104962403112397</v>
      </c>
      <c r="BV13" s="20"/>
      <c r="BW13" s="20">
        <v>0.13400529392041199</v>
      </c>
      <c r="BX13" s="20">
        <v>0.12741739168636501</v>
      </c>
      <c r="BY13" s="20">
        <v>0.142601785721926</v>
      </c>
      <c r="BZ13" s="20">
        <v>0.18232660897619901</v>
      </c>
      <c r="CA13" s="20">
        <v>0.11469501164627401</v>
      </c>
      <c r="CB13" s="20">
        <v>0.18845622504683601</v>
      </c>
      <c r="CC13" s="20"/>
      <c r="CD13" s="20">
        <v>9.8344740504319697E-2</v>
      </c>
      <c r="CE13" s="20">
        <v>9.1858829011012499E-2</v>
      </c>
      <c r="CF13" s="20">
        <v>0.207834675507299</v>
      </c>
      <c r="CG13" s="20">
        <v>0.11410464112712</v>
      </c>
      <c r="CH13" s="20"/>
      <c r="CI13" s="20">
        <v>0.12187077211701</v>
      </c>
      <c r="CJ13" s="20">
        <v>0.10437193816059299</v>
      </c>
      <c r="CK13" s="20">
        <v>0.13971894333784099</v>
      </c>
      <c r="CL13" s="20">
        <v>0.247288313576113</v>
      </c>
      <c r="CM13" s="20"/>
      <c r="CN13" s="20">
        <v>8.1486519720291695E-2</v>
      </c>
      <c r="CO13" s="20">
        <v>0.141805683299915</v>
      </c>
      <c r="CP13" s="20"/>
      <c r="CQ13" s="20">
        <v>8.5046075880548494E-2</v>
      </c>
      <c r="CR13" s="20">
        <v>0.13855240546115499</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5.3325057709589702E-2</v>
      </c>
      <c r="D9" s="14">
        <v>6.0382344911436098E-2</v>
      </c>
      <c r="E9" s="14">
        <v>4.5407249386381403E-2</v>
      </c>
      <c r="F9" s="14"/>
      <c r="G9" s="14">
        <v>7.1239191261926404E-2</v>
      </c>
      <c r="H9" s="14">
        <v>0.13513816081713301</v>
      </c>
      <c r="I9" s="14">
        <v>7.1141467475423506E-2</v>
      </c>
      <c r="J9" s="14">
        <v>2.9479084534709401E-2</v>
      </c>
      <c r="K9" s="14">
        <v>6.5948316712114603E-3</v>
      </c>
      <c r="L9" s="14">
        <v>1.10710400239247E-2</v>
      </c>
      <c r="M9" s="14"/>
      <c r="N9" s="14">
        <v>8.36116445287855E-2</v>
      </c>
      <c r="O9" s="14">
        <v>4.2139014648421298E-2</v>
      </c>
      <c r="P9" s="14">
        <v>4.6214377279148698E-2</v>
      </c>
      <c r="Q9" s="14">
        <v>3.9178932972071499E-2</v>
      </c>
      <c r="R9" s="14"/>
      <c r="S9" s="14">
        <v>0.102314501027957</v>
      </c>
      <c r="T9" s="14">
        <v>3.4204677600399497E-2</v>
      </c>
      <c r="U9" s="14">
        <v>2.9468409446636399E-2</v>
      </c>
      <c r="V9" s="14">
        <v>5.8611077694573202E-2</v>
      </c>
      <c r="W9" s="14">
        <v>4.0163430217863103E-2</v>
      </c>
      <c r="X9" s="14">
        <v>5.6180649824103E-2</v>
      </c>
      <c r="Y9" s="14">
        <v>2.9233835220289502E-2</v>
      </c>
      <c r="Z9" s="14">
        <v>0.13789876802263601</v>
      </c>
      <c r="AA9" s="14">
        <v>6.3411613098178901E-2</v>
      </c>
      <c r="AB9" s="14">
        <v>1.8373772897917501E-2</v>
      </c>
      <c r="AC9" s="14">
        <v>5.1351522038310497E-2</v>
      </c>
      <c r="AD9" s="14">
        <v>0</v>
      </c>
      <c r="AE9" s="14"/>
      <c r="AF9" s="14">
        <v>4.6373141613213202E-2</v>
      </c>
      <c r="AG9" s="14">
        <v>9.4800547836467394E-2</v>
      </c>
      <c r="AH9" s="14">
        <v>1.81305100392299E-2</v>
      </c>
      <c r="AI9" s="14">
        <v>2.1224872511632398E-2</v>
      </c>
      <c r="AJ9" s="14">
        <v>4.8270138319564102E-2</v>
      </c>
      <c r="AK9" s="14"/>
      <c r="AL9" s="14">
        <v>0.132429586156003</v>
      </c>
      <c r="AM9" s="14">
        <v>5.8645758867818802E-2</v>
      </c>
      <c r="AN9" s="14">
        <v>2.18716098208044E-2</v>
      </c>
      <c r="AO9" s="14">
        <v>2.2914099063548701E-2</v>
      </c>
      <c r="AP9" s="14">
        <v>2.79888107640364E-2</v>
      </c>
      <c r="AQ9" s="14">
        <v>0</v>
      </c>
      <c r="AR9" s="14"/>
      <c r="AS9" s="14">
        <v>3.0051941219579902E-2</v>
      </c>
      <c r="AT9" s="14">
        <v>4.8512679711052498E-2</v>
      </c>
      <c r="AU9" s="14">
        <v>3.2161848557799799E-2</v>
      </c>
      <c r="AV9" s="14">
        <v>0.12371953268601001</v>
      </c>
      <c r="AW9" s="14">
        <v>0.29173842178600201</v>
      </c>
      <c r="AX9" s="14"/>
      <c r="AY9" s="14">
        <v>0</v>
      </c>
      <c r="AZ9" s="14">
        <v>6.1664101373014903E-2</v>
      </c>
      <c r="BA9" s="14">
        <v>5.2539162628432001E-2</v>
      </c>
      <c r="BB9" s="14">
        <v>3.9241919781414898E-2</v>
      </c>
      <c r="BC9" s="14">
        <v>4.6233983285887501E-2</v>
      </c>
      <c r="BD9" s="14">
        <v>3.6619746614606201E-2</v>
      </c>
      <c r="BE9" s="14">
        <v>3.8597576715731198E-2</v>
      </c>
      <c r="BF9" s="14">
        <v>5.1968490645445703E-2</v>
      </c>
      <c r="BG9" s="14">
        <v>5.4069044543779199E-2</v>
      </c>
      <c r="BH9" s="14">
        <v>3.2448646310379199E-2</v>
      </c>
      <c r="BI9" s="14">
        <v>4.4995439053585003E-2</v>
      </c>
      <c r="BJ9" s="14">
        <v>4.2896504541251199E-2</v>
      </c>
      <c r="BK9" s="14">
        <v>5.0203506761915498E-2</v>
      </c>
      <c r="BL9" s="14">
        <v>0.113104816903039</v>
      </c>
      <c r="BM9" s="14">
        <v>7.25154107536648E-2</v>
      </c>
      <c r="BN9" s="14">
        <v>0.20193700067126</v>
      </c>
      <c r="BO9" s="14"/>
      <c r="BP9" s="14">
        <v>0.13320764725901801</v>
      </c>
      <c r="BQ9" s="14">
        <v>4.0246214701664798E-2</v>
      </c>
      <c r="BR9" s="14">
        <v>2.7338512133789801E-2</v>
      </c>
      <c r="BS9" s="14">
        <v>2.5359986907141901E-2</v>
      </c>
      <c r="BT9" s="14">
        <v>4.9322709063314499E-3</v>
      </c>
      <c r="BU9" s="14">
        <v>1.8627972030995001E-2</v>
      </c>
      <c r="BV9" s="14"/>
      <c r="BW9" s="14">
        <v>4.86308965119093E-2</v>
      </c>
      <c r="BX9" s="14">
        <v>4.7551993727933901E-2</v>
      </c>
      <c r="BY9" s="14">
        <v>7.0068860892514295E-2</v>
      </c>
      <c r="BZ9" s="14">
        <v>7.5877492546757394E-2</v>
      </c>
      <c r="CA9" s="14">
        <v>5.6286957971291497E-2</v>
      </c>
      <c r="CB9" s="14">
        <v>4.4470091495737697E-2</v>
      </c>
      <c r="CC9" s="14"/>
      <c r="CD9" s="14">
        <v>8.6896745412533893E-2</v>
      </c>
      <c r="CE9" s="14">
        <v>8.6522068858033097E-2</v>
      </c>
      <c r="CF9" s="14">
        <v>3.1791424246921197E-2</v>
      </c>
      <c r="CG9" s="14">
        <v>4.2438123890892798E-2</v>
      </c>
      <c r="CH9" s="14"/>
      <c r="CI9" s="14">
        <v>6.1645884721079597E-2</v>
      </c>
      <c r="CJ9" s="14">
        <v>6.2933531447576102E-2</v>
      </c>
      <c r="CK9" s="14">
        <v>4.9400245380487401E-2</v>
      </c>
      <c r="CL9" s="14">
        <v>3.4279724874444403E-2</v>
      </c>
      <c r="CM9" s="14"/>
      <c r="CN9" s="14">
        <v>0.123616703548589</v>
      </c>
      <c r="CO9" s="14">
        <v>4.2747478855940699E-2</v>
      </c>
      <c r="CP9" s="14"/>
      <c r="CQ9" s="14">
        <v>0.105656749172525</v>
      </c>
      <c r="CR9" s="14">
        <v>4.9448893572925701E-2</v>
      </c>
    </row>
    <row r="10" spans="2:96" x14ac:dyDescent="0.3">
      <c r="B10" s="15" t="s">
        <v>282</v>
      </c>
      <c r="C10" s="14">
        <v>0.24265667007680899</v>
      </c>
      <c r="D10" s="14">
        <v>0.26860483090023402</v>
      </c>
      <c r="E10" s="14">
        <v>0.217993608720703</v>
      </c>
      <c r="F10" s="14"/>
      <c r="G10" s="14">
        <v>0.32427551732256599</v>
      </c>
      <c r="H10" s="14">
        <v>0.35042913878258303</v>
      </c>
      <c r="I10" s="14">
        <v>0.27137160387920201</v>
      </c>
      <c r="J10" s="14">
        <v>0.21716056315603</v>
      </c>
      <c r="K10" s="14">
        <v>0.18260080381664601</v>
      </c>
      <c r="L10" s="14">
        <v>0.138548036379603</v>
      </c>
      <c r="M10" s="14"/>
      <c r="N10" s="14">
        <v>0.27426753469524601</v>
      </c>
      <c r="O10" s="14">
        <v>0.251805876686792</v>
      </c>
      <c r="P10" s="14">
        <v>0.21900984197233</v>
      </c>
      <c r="Q10" s="14">
        <v>0.22276817767075399</v>
      </c>
      <c r="R10" s="14"/>
      <c r="S10" s="14">
        <v>0.28033729474743802</v>
      </c>
      <c r="T10" s="14">
        <v>0.20935412783474999</v>
      </c>
      <c r="U10" s="14">
        <v>0.259332765009813</v>
      </c>
      <c r="V10" s="14">
        <v>0.23862811113754101</v>
      </c>
      <c r="W10" s="14">
        <v>0.22542787134201001</v>
      </c>
      <c r="X10" s="14">
        <v>0.33229428907254399</v>
      </c>
      <c r="Y10" s="14">
        <v>0.270895573086603</v>
      </c>
      <c r="Z10" s="14">
        <v>0.14229086263561999</v>
      </c>
      <c r="AA10" s="14">
        <v>0.21859529058750801</v>
      </c>
      <c r="AB10" s="14">
        <v>0.20866522115509001</v>
      </c>
      <c r="AC10" s="14">
        <v>0.15239680084887899</v>
      </c>
      <c r="AD10" s="14">
        <v>0.348917226365835</v>
      </c>
      <c r="AE10" s="14"/>
      <c r="AF10" s="14">
        <v>0.16335304675353601</v>
      </c>
      <c r="AG10" s="14">
        <v>0.34490749120653402</v>
      </c>
      <c r="AH10" s="14">
        <v>0.23341545930941901</v>
      </c>
      <c r="AI10" s="14">
        <v>0.13136931879538399</v>
      </c>
      <c r="AJ10" s="14">
        <v>0.240888983625796</v>
      </c>
      <c r="AK10" s="14"/>
      <c r="AL10" s="14">
        <v>0.38421661743747798</v>
      </c>
      <c r="AM10" s="14">
        <v>0.18764467925974701</v>
      </c>
      <c r="AN10" s="14">
        <v>0.28782441586802399</v>
      </c>
      <c r="AO10" s="14">
        <v>0.14000240390301799</v>
      </c>
      <c r="AP10" s="14">
        <v>0.24319979810098599</v>
      </c>
      <c r="AQ10" s="14">
        <v>0.245626595313268</v>
      </c>
      <c r="AR10" s="14"/>
      <c r="AS10" s="14">
        <v>0.202076456996409</v>
      </c>
      <c r="AT10" s="14">
        <v>0.210521106750993</v>
      </c>
      <c r="AU10" s="14">
        <v>0.28169313605163099</v>
      </c>
      <c r="AV10" s="14">
        <v>0.32426149839992902</v>
      </c>
      <c r="AW10" s="14">
        <v>0.371370191347898</v>
      </c>
      <c r="AX10" s="14"/>
      <c r="AY10" s="14">
        <v>0.305708459010541</v>
      </c>
      <c r="AZ10" s="14">
        <v>0.21601208067277</v>
      </c>
      <c r="BA10" s="14">
        <v>0.25298790545092398</v>
      </c>
      <c r="BB10" s="14">
        <v>0.23963563190645701</v>
      </c>
      <c r="BC10" s="14">
        <v>0.24197370245227701</v>
      </c>
      <c r="BD10" s="14">
        <v>0.23668355971636201</v>
      </c>
      <c r="BE10" s="14">
        <v>0.24862929347583199</v>
      </c>
      <c r="BF10" s="14">
        <v>0.18889138768994099</v>
      </c>
      <c r="BG10" s="14">
        <v>0.22138524075236399</v>
      </c>
      <c r="BH10" s="14">
        <v>0.238590297286324</v>
      </c>
      <c r="BI10" s="14">
        <v>0.26419701917764199</v>
      </c>
      <c r="BJ10" s="14">
        <v>0.31414339704815197</v>
      </c>
      <c r="BK10" s="14">
        <v>0.24023237305669901</v>
      </c>
      <c r="BL10" s="14">
        <v>0.167733668919717</v>
      </c>
      <c r="BM10" s="14">
        <v>0.28923861030639603</v>
      </c>
      <c r="BN10" s="14">
        <v>0.333515495201056</v>
      </c>
      <c r="BO10" s="14"/>
      <c r="BP10" s="14">
        <v>0.30808203341948098</v>
      </c>
      <c r="BQ10" s="14">
        <v>0.22193091827950201</v>
      </c>
      <c r="BR10" s="14">
        <v>0.248169404998972</v>
      </c>
      <c r="BS10" s="14">
        <v>0.236205323659851</v>
      </c>
      <c r="BT10" s="14">
        <v>0.169575147021015</v>
      </c>
      <c r="BU10" s="14">
        <v>0.20875275947352401</v>
      </c>
      <c r="BV10" s="14"/>
      <c r="BW10" s="14">
        <v>0.19721194966005801</v>
      </c>
      <c r="BX10" s="14">
        <v>0.26065232683796902</v>
      </c>
      <c r="BY10" s="14">
        <v>0.20727488841594899</v>
      </c>
      <c r="BZ10" s="14">
        <v>0.29126023123264799</v>
      </c>
      <c r="CA10" s="14">
        <v>0.30216747949688</v>
      </c>
      <c r="CB10" s="14">
        <v>0.20106783048386601</v>
      </c>
      <c r="CC10" s="14"/>
      <c r="CD10" s="14">
        <v>0.33576294115260802</v>
      </c>
      <c r="CE10" s="14">
        <v>0.243316318114669</v>
      </c>
      <c r="CF10" s="14">
        <v>0.17666823100758899</v>
      </c>
      <c r="CG10" s="14">
        <v>0.23425550106138099</v>
      </c>
      <c r="CH10" s="14"/>
      <c r="CI10" s="14">
        <v>0.26330750428307298</v>
      </c>
      <c r="CJ10" s="14">
        <v>0.272194799295014</v>
      </c>
      <c r="CK10" s="14">
        <v>0.235171168675324</v>
      </c>
      <c r="CL10" s="14">
        <v>0.15789540903789401</v>
      </c>
      <c r="CM10" s="14"/>
      <c r="CN10" s="14">
        <v>0.33120990713926102</v>
      </c>
      <c r="CO10" s="14">
        <v>0.22979769397437499</v>
      </c>
      <c r="CP10" s="14"/>
      <c r="CQ10" s="14">
        <v>0.28247156768221598</v>
      </c>
      <c r="CR10" s="14">
        <v>0.24165973437393501</v>
      </c>
    </row>
    <row r="11" spans="2:96" x14ac:dyDescent="0.3">
      <c r="B11" s="15" t="s">
        <v>283</v>
      </c>
      <c r="C11" s="14">
        <v>0.32565799187007499</v>
      </c>
      <c r="D11" s="14">
        <v>0.34334213525730201</v>
      </c>
      <c r="E11" s="14">
        <v>0.30843787474884599</v>
      </c>
      <c r="F11" s="14"/>
      <c r="G11" s="14">
        <v>0.33225578309489001</v>
      </c>
      <c r="H11" s="14">
        <v>0.26118837211351398</v>
      </c>
      <c r="I11" s="14">
        <v>0.30567982724201098</v>
      </c>
      <c r="J11" s="14">
        <v>0.33886199680900497</v>
      </c>
      <c r="K11" s="14">
        <v>0.31809009093253998</v>
      </c>
      <c r="L11" s="14">
        <v>0.38443369561452501</v>
      </c>
      <c r="M11" s="14"/>
      <c r="N11" s="14">
        <v>0.34486244040451502</v>
      </c>
      <c r="O11" s="14">
        <v>0.33587799043095601</v>
      </c>
      <c r="P11" s="14">
        <v>0.30929231498441501</v>
      </c>
      <c r="Q11" s="14">
        <v>0.30879924706824002</v>
      </c>
      <c r="R11" s="14"/>
      <c r="S11" s="14">
        <v>0.29220756066655501</v>
      </c>
      <c r="T11" s="14">
        <v>0.34393573125948801</v>
      </c>
      <c r="U11" s="14">
        <v>0.34086288112853003</v>
      </c>
      <c r="V11" s="14">
        <v>0.32822554520885</v>
      </c>
      <c r="W11" s="14">
        <v>0.37231413943187802</v>
      </c>
      <c r="X11" s="14">
        <v>0.21499531983301801</v>
      </c>
      <c r="Y11" s="14">
        <v>0.34750419748974398</v>
      </c>
      <c r="Z11" s="14">
        <v>0.38765069659836399</v>
      </c>
      <c r="AA11" s="14">
        <v>0.34213004224112098</v>
      </c>
      <c r="AB11" s="14">
        <v>0.348490518347427</v>
      </c>
      <c r="AC11" s="14">
        <v>0.31090284661335599</v>
      </c>
      <c r="AD11" s="14">
        <v>0.33307379418059002</v>
      </c>
      <c r="AE11" s="14"/>
      <c r="AF11" s="14">
        <v>0.35397909183272203</v>
      </c>
      <c r="AG11" s="14">
        <v>0.32521396204824499</v>
      </c>
      <c r="AH11" s="14">
        <v>0.41398479677819899</v>
      </c>
      <c r="AI11" s="14">
        <v>0.28286344230046601</v>
      </c>
      <c r="AJ11" s="14">
        <v>0.30070148199345298</v>
      </c>
      <c r="AK11" s="14"/>
      <c r="AL11" s="14">
        <v>0.31879648326427801</v>
      </c>
      <c r="AM11" s="14">
        <v>0.386008039698017</v>
      </c>
      <c r="AN11" s="14">
        <v>0.39857010617459199</v>
      </c>
      <c r="AO11" s="14">
        <v>0.26146834227291899</v>
      </c>
      <c r="AP11" s="14">
        <v>0.33694207479046501</v>
      </c>
      <c r="AQ11" s="14">
        <v>0.31311802434992198</v>
      </c>
      <c r="AR11" s="14"/>
      <c r="AS11" s="14">
        <v>0.344430556954893</v>
      </c>
      <c r="AT11" s="14">
        <v>0.342809201337965</v>
      </c>
      <c r="AU11" s="14">
        <v>0.33231164416678699</v>
      </c>
      <c r="AV11" s="14">
        <v>0.30290442937357698</v>
      </c>
      <c r="AW11" s="14">
        <v>0.14005022075027099</v>
      </c>
      <c r="AX11" s="14"/>
      <c r="AY11" s="14">
        <v>0.14628891960309001</v>
      </c>
      <c r="AZ11" s="14">
        <v>0.25498178189238802</v>
      </c>
      <c r="BA11" s="14">
        <v>0.29048614106684401</v>
      </c>
      <c r="BB11" s="14">
        <v>0.29777448154976899</v>
      </c>
      <c r="BC11" s="14">
        <v>0.325085711885297</v>
      </c>
      <c r="BD11" s="14">
        <v>0.34475132898111999</v>
      </c>
      <c r="BE11" s="14">
        <v>0.35306634567609002</v>
      </c>
      <c r="BF11" s="14">
        <v>0.36646009569832699</v>
      </c>
      <c r="BG11" s="14">
        <v>0.32715547353706698</v>
      </c>
      <c r="BH11" s="14">
        <v>0.45702720751572301</v>
      </c>
      <c r="BI11" s="14">
        <v>0.32206340115806398</v>
      </c>
      <c r="BJ11" s="14">
        <v>0.28238072124349201</v>
      </c>
      <c r="BK11" s="14">
        <v>0.329979674361012</v>
      </c>
      <c r="BL11" s="14">
        <v>0.35536722820569</v>
      </c>
      <c r="BM11" s="14">
        <v>0.243399597717354</v>
      </c>
      <c r="BN11" s="14">
        <v>0.22832752903122</v>
      </c>
      <c r="BO11" s="14"/>
      <c r="BP11" s="14">
        <v>0.27388500356434198</v>
      </c>
      <c r="BQ11" s="14">
        <v>0.36138042102040102</v>
      </c>
      <c r="BR11" s="14">
        <v>0.33851337007233501</v>
      </c>
      <c r="BS11" s="14">
        <v>0.31040759785097299</v>
      </c>
      <c r="BT11" s="14">
        <v>0.32838989173786998</v>
      </c>
      <c r="BU11" s="14">
        <v>0.380431952311648</v>
      </c>
      <c r="BV11" s="14"/>
      <c r="BW11" s="14">
        <v>0.34127575741412097</v>
      </c>
      <c r="BX11" s="14">
        <v>0.34693658807250899</v>
      </c>
      <c r="BY11" s="14">
        <v>0.29460307957566001</v>
      </c>
      <c r="BZ11" s="14">
        <v>0.246889956771255</v>
      </c>
      <c r="CA11" s="14">
        <v>0.30870789730618198</v>
      </c>
      <c r="CB11" s="14">
        <v>0.38665813663079801</v>
      </c>
      <c r="CC11" s="14"/>
      <c r="CD11" s="14">
        <v>0.298724800502639</v>
      </c>
      <c r="CE11" s="14">
        <v>0.32048818444917299</v>
      </c>
      <c r="CF11" s="14">
        <v>0.30520157591744901</v>
      </c>
      <c r="CG11" s="14">
        <v>0.34859199177741101</v>
      </c>
      <c r="CH11" s="14"/>
      <c r="CI11" s="14">
        <v>0.279768744851844</v>
      </c>
      <c r="CJ11" s="14">
        <v>0.326478600073351</v>
      </c>
      <c r="CK11" s="14">
        <v>0.34696545651062299</v>
      </c>
      <c r="CL11" s="14">
        <v>0.26357192924269801</v>
      </c>
      <c r="CM11" s="14"/>
      <c r="CN11" s="14">
        <v>0.28820167427259902</v>
      </c>
      <c r="CO11" s="14">
        <v>0.33286405201606301</v>
      </c>
      <c r="CP11" s="14"/>
      <c r="CQ11" s="14">
        <v>0.24818394185283699</v>
      </c>
      <c r="CR11" s="14">
        <v>0.33925470313269201</v>
      </c>
    </row>
    <row r="12" spans="2:96" x14ac:dyDescent="0.3">
      <c r="B12" s="15" t="s">
        <v>284</v>
      </c>
      <c r="C12" s="14">
        <v>0.302615863858611</v>
      </c>
      <c r="D12" s="14">
        <v>0.282002255235618</v>
      </c>
      <c r="E12" s="14">
        <v>0.322772499711516</v>
      </c>
      <c r="F12" s="14"/>
      <c r="G12" s="14">
        <v>0.18415190189064001</v>
      </c>
      <c r="H12" s="14">
        <v>0.16700960873350401</v>
      </c>
      <c r="I12" s="14">
        <v>0.27819067474214498</v>
      </c>
      <c r="J12" s="14">
        <v>0.33639805087746899</v>
      </c>
      <c r="K12" s="14">
        <v>0.40386190698780899</v>
      </c>
      <c r="L12" s="14">
        <v>0.41588712676427197</v>
      </c>
      <c r="M12" s="14"/>
      <c r="N12" s="14">
        <v>0.23912194840911399</v>
      </c>
      <c r="O12" s="14">
        <v>0.31116657309380003</v>
      </c>
      <c r="P12" s="14">
        <v>0.33237603536465499</v>
      </c>
      <c r="Q12" s="14">
        <v>0.33566260454302199</v>
      </c>
      <c r="R12" s="14"/>
      <c r="S12" s="14">
        <v>0.23744234075248699</v>
      </c>
      <c r="T12" s="14">
        <v>0.33597484841661401</v>
      </c>
      <c r="U12" s="14">
        <v>0.31996323174061198</v>
      </c>
      <c r="V12" s="14">
        <v>0.30868309910220698</v>
      </c>
      <c r="W12" s="14">
        <v>0.29721945348696199</v>
      </c>
      <c r="X12" s="14">
        <v>0.29051154576843402</v>
      </c>
      <c r="Y12" s="14">
        <v>0.27768636273092401</v>
      </c>
      <c r="Z12" s="14">
        <v>0.27361382145021601</v>
      </c>
      <c r="AA12" s="14">
        <v>0.303233698874805</v>
      </c>
      <c r="AB12" s="14">
        <v>0.36156515038354597</v>
      </c>
      <c r="AC12" s="14">
        <v>0.40119930277789001</v>
      </c>
      <c r="AD12" s="14">
        <v>0.207934901213228</v>
      </c>
      <c r="AE12" s="14"/>
      <c r="AF12" s="14">
        <v>0.40212270275411399</v>
      </c>
      <c r="AG12" s="14">
        <v>0.17029599905413201</v>
      </c>
      <c r="AH12" s="14">
        <v>0.28479508790297298</v>
      </c>
      <c r="AI12" s="14">
        <v>0.50107625558142599</v>
      </c>
      <c r="AJ12" s="14">
        <v>0.29091001664396099</v>
      </c>
      <c r="AK12" s="14"/>
      <c r="AL12" s="14">
        <v>0.11741101648836499</v>
      </c>
      <c r="AM12" s="14">
        <v>0.31788567678027602</v>
      </c>
      <c r="AN12" s="14">
        <v>0.24815574146682401</v>
      </c>
      <c r="AO12" s="14">
        <v>0.52500006859979098</v>
      </c>
      <c r="AP12" s="14">
        <v>0.276230109680909</v>
      </c>
      <c r="AQ12" s="14">
        <v>0.24940253553868699</v>
      </c>
      <c r="AR12" s="14"/>
      <c r="AS12" s="14">
        <v>0.35336596531452003</v>
      </c>
      <c r="AT12" s="14">
        <v>0.32220230678450501</v>
      </c>
      <c r="AU12" s="14">
        <v>0.26354452694803399</v>
      </c>
      <c r="AV12" s="14">
        <v>0.209768830672693</v>
      </c>
      <c r="AW12" s="14">
        <v>0.12631028822711199</v>
      </c>
      <c r="AX12" s="14"/>
      <c r="AY12" s="14">
        <v>0.40893588892692001</v>
      </c>
      <c r="AZ12" s="14">
        <v>0.29091224025968099</v>
      </c>
      <c r="BA12" s="14">
        <v>0.35184741040143702</v>
      </c>
      <c r="BB12" s="14">
        <v>0.30451617989950902</v>
      </c>
      <c r="BC12" s="14">
        <v>0.306092719494507</v>
      </c>
      <c r="BD12" s="14">
        <v>0.30577424050278001</v>
      </c>
      <c r="BE12" s="14">
        <v>0.29302689814796401</v>
      </c>
      <c r="BF12" s="14">
        <v>0.33184191896182103</v>
      </c>
      <c r="BG12" s="14">
        <v>0.32799178458236999</v>
      </c>
      <c r="BH12" s="14">
        <v>0.23084836204607501</v>
      </c>
      <c r="BI12" s="14">
        <v>0.30089691384224099</v>
      </c>
      <c r="BJ12" s="14">
        <v>0.279810214883221</v>
      </c>
      <c r="BK12" s="14">
        <v>0.30408820947861598</v>
      </c>
      <c r="BL12" s="14">
        <v>0.27842092908577498</v>
      </c>
      <c r="BM12" s="14">
        <v>0.35649837768582698</v>
      </c>
      <c r="BN12" s="14">
        <v>0.18484177874090199</v>
      </c>
      <c r="BO12" s="14"/>
      <c r="BP12" s="14">
        <v>0.23425059749490701</v>
      </c>
      <c r="BQ12" s="14">
        <v>0.29012395480796699</v>
      </c>
      <c r="BR12" s="14">
        <v>0.30493375020869001</v>
      </c>
      <c r="BS12" s="14">
        <v>0.34752750849540598</v>
      </c>
      <c r="BT12" s="14">
        <v>0.39676477696180701</v>
      </c>
      <c r="BU12" s="14">
        <v>0.33811884360149702</v>
      </c>
      <c r="BV12" s="14"/>
      <c r="BW12" s="14">
        <v>0.34982758341345899</v>
      </c>
      <c r="BX12" s="14">
        <v>0.25824640088921702</v>
      </c>
      <c r="BY12" s="14">
        <v>0.30714185260093702</v>
      </c>
      <c r="BZ12" s="14">
        <v>0.32170880340806002</v>
      </c>
      <c r="CA12" s="14">
        <v>0.270198263079092</v>
      </c>
      <c r="CB12" s="14">
        <v>0.226194922879808</v>
      </c>
      <c r="CC12" s="14"/>
      <c r="CD12" s="14">
        <v>0.21568431122043299</v>
      </c>
      <c r="CE12" s="14">
        <v>0.29847909050218802</v>
      </c>
      <c r="CF12" s="14">
        <v>0.37260484388868997</v>
      </c>
      <c r="CG12" s="14">
        <v>0.312924885490727</v>
      </c>
      <c r="CH12" s="14"/>
      <c r="CI12" s="14">
        <v>0.31140138451816102</v>
      </c>
      <c r="CJ12" s="14">
        <v>0.28849652765371703</v>
      </c>
      <c r="CK12" s="14">
        <v>0.29686317728255501</v>
      </c>
      <c r="CL12" s="14">
        <v>0.37309837566787901</v>
      </c>
      <c r="CM12" s="14"/>
      <c r="CN12" s="14">
        <v>0.21923764635486201</v>
      </c>
      <c r="CO12" s="14">
        <v>0.31559226101870302</v>
      </c>
      <c r="CP12" s="14"/>
      <c r="CQ12" s="14">
        <v>0.301477013361241</v>
      </c>
      <c r="CR12" s="14">
        <v>0.297868261274501</v>
      </c>
    </row>
    <row r="13" spans="2:96" x14ac:dyDescent="0.3">
      <c r="B13" s="15" t="s">
        <v>92</v>
      </c>
      <c r="C13" s="20">
        <v>7.5744416484915297E-2</v>
      </c>
      <c r="D13" s="20">
        <v>4.5668433695409197E-2</v>
      </c>
      <c r="E13" s="20">
        <v>0.105388767432553</v>
      </c>
      <c r="F13" s="20"/>
      <c r="G13" s="20">
        <v>8.8077606429977098E-2</v>
      </c>
      <c r="H13" s="20">
        <v>8.6234719553265796E-2</v>
      </c>
      <c r="I13" s="20">
        <v>7.3616426661219106E-2</v>
      </c>
      <c r="J13" s="20">
        <v>7.8100304622786706E-2</v>
      </c>
      <c r="K13" s="20">
        <v>8.8852366591793006E-2</v>
      </c>
      <c r="L13" s="20">
        <v>5.00601012176764E-2</v>
      </c>
      <c r="M13" s="20"/>
      <c r="N13" s="20">
        <v>5.8136431962338302E-2</v>
      </c>
      <c r="O13" s="20">
        <v>5.9010545140029902E-2</v>
      </c>
      <c r="P13" s="20">
        <v>9.3107430399451394E-2</v>
      </c>
      <c r="Q13" s="20">
        <v>9.3591037745912001E-2</v>
      </c>
      <c r="R13" s="20"/>
      <c r="S13" s="20">
        <v>8.7698302805563302E-2</v>
      </c>
      <c r="T13" s="20">
        <v>7.6530614888748502E-2</v>
      </c>
      <c r="U13" s="20">
        <v>5.0372712674409299E-2</v>
      </c>
      <c r="V13" s="20">
        <v>6.5852166856829E-2</v>
      </c>
      <c r="W13" s="20">
        <v>6.4875105521286905E-2</v>
      </c>
      <c r="X13" s="20">
        <v>0.106018195501901</v>
      </c>
      <c r="Y13" s="20">
        <v>7.4680031472439096E-2</v>
      </c>
      <c r="Z13" s="20">
        <v>5.8545851293163899E-2</v>
      </c>
      <c r="AA13" s="20">
        <v>7.2629355198387993E-2</v>
      </c>
      <c r="AB13" s="20">
        <v>6.2905337216019597E-2</v>
      </c>
      <c r="AC13" s="20">
        <v>8.4149527721564504E-2</v>
      </c>
      <c r="AD13" s="20">
        <v>0.110074078240348</v>
      </c>
      <c r="AE13" s="20"/>
      <c r="AF13" s="20">
        <v>3.4172017046415502E-2</v>
      </c>
      <c r="AG13" s="20">
        <v>6.4781999854621103E-2</v>
      </c>
      <c r="AH13" s="20">
        <v>4.96741459701791E-2</v>
      </c>
      <c r="AI13" s="20">
        <v>6.3466110811091395E-2</v>
      </c>
      <c r="AJ13" s="20">
        <v>0.119229379417225</v>
      </c>
      <c r="AK13" s="20"/>
      <c r="AL13" s="20">
        <v>4.7146296653875298E-2</v>
      </c>
      <c r="AM13" s="20">
        <v>4.98158453941418E-2</v>
      </c>
      <c r="AN13" s="20">
        <v>4.3578126669755503E-2</v>
      </c>
      <c r="AO13" s="20">
        <v>5.0615086160723403E-2</v>
      </c>
      <c r="AP13" s="20">
        <v>0.115639206663603</v>
      </c>
      <c r="AQ13" s="20">
        <v>0.19185284479812401</v>
      </c>
      <c r="AR13" s="20"/>
      <c r="AS13" s="20">
        <v>7.0075079514597197E-2</v>
      </c>
      <c r="AT13" s="20">
        <v>7.5954705415484006E-2</v>
      </c>
      <c r="AU13" s="20">
        <v>9.0288844275748195E-2</v>
      </c>
      <c r="AV13" s="20">
        <v>3.9345708867791797E-2</v>
      </c>
      <c r="AW13" s="20">
        <v>7.0530877888717106E-2</v>
      </c>
      <c r="AX13" s="20"/>
      <c r="AY13" s="20">
        <v>0.13906673245945</v>
      </c>
      <c r="AZ13" s="20">
        <v>0.17642979580214599</v>
      </c>
      <c r="BA13" s="20">
        <v>5.2139380452363597E-2</v>
      </c>
      <c r="BB13" s="20">
        <v>0.11883178686284999</v>
      </c>
      <c r="BC13" s="20">
        <v>8.0613882882031501E-2</v>
      </c>
      <c r="BD13" s="20">
        <v>7.6171124185131903E-2</v>
      </c>
      <c r="BE13" s="20">
        <v>6.6679885984382806E-2</v>
      </c>
      <c r="BF13" s="20">
        <v>6.0838107004465597E-2</v>
      </c>
      <c r="BG13" s="20">
        <v>6.9398456584419899E-2</v>
      </c>
      <c r="BH13" s="20">
        <v>4.1085486841499097E-2</v>
      </c>
      <c r="BI13" s="20">
        <v>6.7847226768468494E-2</v>
      </c>
      <c r="BJ13" s="20">
        <v>8.0769162283883297E-2</v>
      </c>
      <c r="BK13" s="20">
        <v>7.5496236341758199E-2</v>
      </c>
      <c r="BL13" s="20">
        <v>8.5373356885778601E-2</v>
      </c>
      <c r="BM13" s="20">
        <v>3.8348003536757401E-2</v>
      </c>
      <c r="BN13" s="20">
        <v>5.13781963555624E-2</v>
      </c>
      <c r="BO13" s="20"/>
      <c r="BP13" s="20">
        <v>5.0574718262252197E-2</v>
      </c>
      <c r="BQ13" s="20">
        <v>8.6318491190465405E-2</v>
      </c>
      <c r="BR13" s="20">
        <v>8.1044962586213298E-2</v>
      </c>
      <c r="BS13" s="20">
        <v>8.0499583086627399E-2</v>
      </c>
      <c r="BT13" s="20">
        <v>0.100337913372977</v>
      </c>
      <c r="BU13" s="20">
        <v>5.4068472582336401E-2</v>
      </c>
      <c r="BV13" s="20"/>
      <c r="BW13" s="20">
        <v>6.3053813000453193E-2</v>
      </c>
      <c r="BX13" s="20">
        <v>8.6612690472370593E-2</v>
      </c>
      <c r="BY13" s="20">
        <v>0.120911318514939</v>
      </c>
      <c r="BZ13" s="20">
        <v>6.4263516041279306E-2</v>
      </c>
      <c r="CA13" s="20">
        <v>6.2639402146554807E-2</v>
      </c>
      <c r="CB13" s="20">
        <v>0.14160901850979099</v>
      </c>
      <c r="CC13" s="20"/>
      <c r="CD13" s="20">
        <v>6.2931201711785595E-2</v>
      </c>
      <c r="CE13" s="20">
        <v>5.1194338075937103E-2</v>
      </c>
      <c r="CF13" s="20">
        <v>0.11373392493935</v>
      </c>
      <c r="CG13" s="20">
        <v>6.1789497779588302E-2</v>
      </c>
      <c r="CH13" s="20"/>
      <c r="CI13" s="20">
        <v>8.3876481625841603E-2</v>
      </c>
      <c r="CJ13" s="20">
        <v>4.9896541530342002E-2</v>
      </c>
      <c r="CK13" s="20">
        <v>7.1599952151010102E-2</v>
      </c>
      <c r="CL13" s="20">
        <v>0.171154561177084</v>
      </c>
      <c r="CM13" s="20"/>
      <c r="CN13" s="20">
        <v>3.7734068684688302E-2</v>
      </c>
      <c r="CO13" s="20">
        <v>7.8998514134919401E-2</v>
      </c>
      <c r="CP13" s="20"/>
      <c r="CQ13" s="20">
        <v>6.2210727931181903E-2</v>
      </c>
      <c r="CR13" s="20">
        <v>7.1768407645945498E-2</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6.7921788086338294E-2</v>
      </c>
      <c r="D9" s="14">
        <v>7.5471278716012599E-2</v>
      </c>
      <c r="E9" s="14">
        <v>5.9565767625485398E-2</v>
      </c>
      <c r="F9" s="14"/>
      <c r="G9" s="14">
        <v>0.130875900817536</v>
      </c>
      <c r="H9" s="14">
        <v>0.148432168420499</v>
      </c>
      <c r="I9" s="14">
        <v>9.77592500142037E-2</v>
      </c>
      <c r="J9" s="14">
        <v>3.3012095791393699E-2</v>
      </c>
      <c r="K9" s="14">
        <v>3.0874295447026298E-3</v>
      </c>
      <c r="L9" s="14">
        <v>8.2977437301567196E-3</v>
      </c>
      <c r="M9" s="14"/>
      <c r="N9" s="14">
        <v>0.106622450255263</v>
      </c>
      <c r="O9" s="14">
        <v>5.2555678751623799E-2</v>
      </c>
      <c r="P9" s="14">
        <v>6.3674077291628606E-2</v>
      </c>
      <c r="Q9" s="14">
        <v>4.6705564817380502E-2</v>
      </c>
      <c r="R9" s="14"/>
      <c r="S9" s="14">
        <v>0.133529229381154</v>
      </c>
      <c r="T9" s="14">
        <v>4.6480594837739503E-2</v>
      </c>
      <c r="U9" s="14">
        <v>5.1367040370198402E-2</v>
      </c>
      <c r="V9" s="14">
        <v>6.0461642171113099E-2</v>
      </c>
      <c r="W9" s="14">
        <v>6.6932111743064696E-2</v>
      </c>
      <c r="X9" s="14">
        <v>7.6422884437919905E-2</v>
      </c>
      <c r="Y9" s="14">
        <v>3.7903500972808001E-2</v>
      </c>
      <c r="Z9" s="14">
        <v>9.0313735229436906E-2</v>
      </c>
      <c r="AA9" s="14">
        <v>6.8567131904842496E-2</v>
      </c>
      <c r="AB9" s="14">
        <v>3.6316260015298099E-2</v>
      </c>
      <c r="AC9" s="14">
        <v>6.5251901616552602E-2</v>
      </c>
      <c r="AD9" s="14">
        <v>4.4385664832446103E-2</v>
      </c>
      <c r="AE9" s="14"/>
      <c r="AF9" s="14">
        <v>4.98667531485249E-2</v>
      </c>
      <c r="AG9" s="14">
        <v>0.12549510114646001</v>
      </c>
      <c r="AH9" s="14">
        <v>4.3863831526920097E-2</v>
      </c>
      <c r="AI9" s="14">
        <v>1.8712891469272502E-2</v>
      </c>
      <c r="AJ9" s="14">
        <v>4.8343761222159498E-2</v>
      </c>
      <c r="AK9" s="14"/>
      <c r="AL9" s="14">
        <v>0.17285195825399199</v>
      </c>
      <c r="AM9" s="14">
        <v>5.0100559544443701E-2</v>
      </c>
      <c r="AN9" s="14">
        <v>6.3934210592564295E-2</v>
      </c>
      <c r="AO9" s="14">
        <v>2.0521472055139E-2</v>
      </c>
      <c r="AP9" s="14">
        <v>5.1355562925875002E-2</v>
      </c>
      <c r="AQ9" s="14">
        <v>1.1118641499902E-2</v>
      </c>
      <c r="AR9" s="14"/>
      <c r="AS9" s="14">
        <v>2.54478791715818E-2</v>
      </c>
      <c r="AT9" s="14">
        <v>5.1368909116391297E-2</v>
      </c>
      <c r="AU9" s="14">
        <v>8.2488218650603698E-2</v>
      </c>
      <c r="AV9" s="14">
        <v>0.14931092294460799</v>
      </c>
      <c r="AW9" s="14">
        <v>0.208001035399873</v>
      </c>
      <c r="AX9" s="14"/>
      <c r="AY9" s="14">
        <v>6.8633197583866198E-2</v>
      </c>
      <c r="AZ9" s="14">
        <v>6.4072947976176103E-2</v>
      </c>
      <c r="BA9" s="14">
        <v>6.3512068264146501E-2</v>
      </c>
      <c r="BB9" s="14">
        <v>7.3317253121718898E-2</v>
      </c>
      <c r="BC9" s="14">
        <v>5.30494441789819E-2</v>
      </c>
      <c r="BD9" s="14">
        <v>5.1147720533204301E-2</v>
      </c>
      <c r="BE9" s="14">
        <v>5.8782183607606397E-2</v>
      </c>
      <c r="BF9" s="14">
        <v>7.1636934563271498E-2</v>
      </c>
      <c r="BG9" s="14">
        <v>4.9180622431916302E-2</v>
      </c>
      <c r="BH9" s="14">
        <v>4.0438134057201001E-2</v>
      </c>
      <c r="BI9" s="14">
        <v>8.3955432962728505E-2</v>
      </c>
      <c r="BJ9" s="14">
        <v>9.0461683666282794E-2</v>
      </c>
      <c r="BK9" s="14">
        <v>3.7605136282033401E-2</v>
      </c>
      <c r="BL9" s="14">
        <v>7.1527106927562104E-2</v>
      </c>
      <c r="BM9" s="14">
        <v>3.7838872818004098E-2</v>
      </c>
      <c r="BN9" s="14">
        <v>0.21342292636697999</v>
      </c>
      <c r="BO9" s="14"/>
      <c r="BP9" s="14">
        <v>0.15600643716635801</v>
      </c>
      <c r="BQ9" s="14">
        <v>5.8898446442497102E-2</v>
      </c>
      <c r="BR9" s="14">
        <v>3.9858678605260801E-2</v>
      </c>
      <c r="BS9" s="14">
        <v>3.5843237999484003E-2</v>
      </c>
      <c r="BT9" s="14">
        <v>1.07789561836213E-2</v>
      </c>
      <c r="BU9" s="14">
        <v>9.6216766653220293E-3</v>
      </c>
      <c r="BV9" s="14"/>
      <c r="BW9" s="14">
        <v>4.2678871515406697E-2</v>
      </c>
      <c r="BX9" s="14">
        <v>7.0047355828055602E-2</v>
      </c>
      <c r="BY9" s="14">
        <v>7.2233116405302403E-2</v>
      </c>
      <c r="BZ9" s="14">
        <v>8.0342815486422206E-2</v>
      </c>
      <c r="CA9" s="14">
        <v>0.113156141359464</v>
      </c>
      <c r="CB9" s="14">
        <v>4.1236465619014701E-2</v>
      </c>
      <c r="CC9" s="14"/>
      <c r="CD9" s="14">
        <v>0.130764560856658</v>
      </c>
      <c r="CE9" s="14">
        <v>9.4287373748800807E-2</v>
      </c>
      <c r="CF9" s="14">
        <v>4.0285933866884602E-2</v>
      </c>
      <c r="CG9" s="14">
        <v>4.6580439025450802E-2</v>
      </c>
      <c r="CH9" s="14"/>
      <c r="CI9" s="14">
        <v>8.2387645513271698E-2</v>
      </c>
      <c r="CJ9" s="14">
        <v>8.4420548632084702E-2</v>
      </c>
      <c r="CK9" s="14">
        <v>6.3522384322553499E-2</v>
      </c>
      <c r="CL9" s="14">
        <v>1.4492853052686199E-2</v>
      </c>
      <c r="CM9" s="14"/>
      <c r="CN9" s="14">
        <v>0.146498338352401</v>
      </c>
      <c r="CO9" s="14">
        <v>5.7631839336282402E-2</v>
      </c>
      <c r="CP9" s="14"/>
      <c r="CQ9" s="14">
        <v>0.11393951725146</v>
      </c>
      <c r="CR9" s="14">
        <v>6.2756248801204603E-2</v>
      </c>
    </row>
    <row r="10" spans="2:96" x14ac:dyDescent="0.3">
      <c r="B10" s="15" t="s">
        <v>282</v>
      </c>
      <c r="C10" s="14">
        <v>0.29511740256897001</v>
      </c>
      <c r="D10" s="14">
        <v>0.30603381993529799</v>
      </c>
      <c r="E10" s="14">
        <v>0.28531363498293399</v>
      </c>
      <c r="F10" s="14"/>
      <c r="G10" s="14">
        <v>0.34430524602433199</v>
      </c>
      <c r="H10" s="14">
        <v>0.37772012471826799</v>
      </c>
      <c r="I10" s="14">
        <v>0.29483625702809602</v>
      </c>
      <c r="J10" s="14">
        <v>0.27365934512698897</v>
      </c>
      <c r="K10" s="14">
        <v>0.26841903190005301</v>
      </c>
      <c r="L10" s="14">
        <v>0.23087357060686101</v>
      </c>
      <c r="M10" s="14"/>
      <c r="N10" s="14">
        <v>0.34963735579601202</v>
      </c>
      <c r="O10" s="14">
        <v>0.30278013685438698</v>
      </c>
      <c r="P10" s="14">
        <v>0.26091381992339202</v>
      </c>
      <c r="Q10" s="14">
        <v>0.25980105884573201</v>
      </c>
      <c r="R10" s="14"/>
      <c r="S10" s="14">
        <v>0.36443731614481301</v>
      </c>
      <c r="T10" s="14">
        <v>0.24466754467754701</v>
      </c>
      <c r="U10" s="14">
        <v>0.26947946534440398</v>
      </c>
      <c r="V10" s="14">
        <v>0.272176615681331</v>
      </c>
      <c r="W10" s="14">
        <v>0.26504580599279998</v>
      </c>
      <c r="X10" s="14">
        <v>0.30018730859160703</v>
      </c>
      <c r="Y10" s="14">
        <v>0.324521188700997</v>
      </c>
      <c r="Z10" s="14">
        <v>0.26177743956753802</v>
      </c>
      <c r="AA10" s="14">
        <v>0.33149807570962397</v>
      </c>
      <c r="AB10" s="14">
        <v>0.27574472136813299</v>
      </c>
      <c r="AC10" s="14">
        <v>0.247748701907373</v>
      </c>
      <c r="AD10" s="14">
        <v>0.35159021827854198</v>
      </c>
      <c r="AE10" s="14"/>
      <c r="AF10" s="14">
        <v>0.225378056071008</v>
      </c>
      <c r="AG10" s="14">
        <v>0.410602939570477</v>
      </c>
      <c r="AH10" s="14">
        <v>0.27139001895783099</v>
      </c>
      <c r="AI10" s="14">
        <v>0.178491123010634</v>
      </c>
      <c r="AJ10" s="14">
        <v>0.225703126881937</v>
      </c>
      <c r="AK10" s="14"/>
      <c r="AL10" s="14">
        <v>0.46066187305367501</v>
      </c>
      <c r="AM10" s="14">
        <v>0.25029972492976699</v>
      </c>
      <c r="AN10" s="14">
        <v>0.28397662579167698</v>
      </c>
      <c r="AO10" s="14">
        <v>0.192625676398263</v>
      </c>
      <c r="AP10" s="14">
        <v>0.264017481648056</v>
      </c>
      <c r="AQ10" s="14">
        <v>0.26173820971969203</v>
      </c>
      <c r="AR10" s="14"/>
      <c r="AS10" s="14">
        <v>0.24575102101562299</v>
      </c>
      <c r="AT10" s="14">
        <v>0.28729533989214601</v>
      </c>
      <c r="AU10" s="14">
        <v>0.32473210929907498</v>
      </c>
      <c r="AV10" s="14">
        <v>0.36761946195856299</v>
      </c>
      <c r="AW10" s="14">
        <v>0.39719028596650502</v>
      </c>
      <c r="AX10" s="14"/>
      <c r="AY10" s="14">
        <v>0.26884236558643998</v>
      </c>
      <c r="AZ10" s="14">
        <v>0.223068136754837</v>
      </c>
      <c r="BA10" s="14">
        <v>0.16229277261587699</v>
      </c>
      <c r="BB10" s="14">
        <v>0.26817109582554</v>
      </c>
      <c r="BC10" s="14">
        <v>0.301306425621713</v>
      </c>
      <c r="BD10" s="14">
        <v>0.26403243489033601</v>
      </c>
      <c r="BE10" s="14">
        <v>0.31527457297797901</v>
      </c>
      <c r="BF10" s="14">
        <v>0.31657907658149298</v>
      </c>
      <c r="BG10" s="14">
        <v>0.252313424098984</v>
      </c>
      <c r="BH10" s="14">
        <v>0.35788867738055802</v>
      </c>
      <c r="BI10" s="14">
        <v>0.31506386730187202</v>
      </c>
      <c r="BJ10" s="14">
        <v>0.24834823655533</v>
      </c>
      <c r="BK10" s="14">
        <v>0.34633154668639499</v>
      </c>
      <c r="BL10" s="14">
        <v>0.38973538941094599</v>
      </c>
      <c r="BM10" s="14">
        <v>0.39062953733528999</v>
      </c>
      <c r="BN10" s="14">
        <v>0.39605228245207702</v>
      </c>
      <c r="BO10" s="14"/>
      <c r="BP10" s="14">
        <v>0.35087382867314099</v>
      </c>
      <c r="BQ10" s="14">
        <v>0.267438127689406</v>
      </c>
      <c r="BR10" s="14">
        <v>0.27852919928144598</v>
      </c>
      <c r="BS10" s="14">
        <v>0.30065623307775502</v>
      </c>
      <c r="BT10" s="14">
        <v>0.271107431936358</v>
      </c>
      <c r="BU10" s="14">
        <v>0.24441356440517001</v>
      </c>
      <c r="BV10" s="14"/>
      <c r="BW10" s="14">
        <v>0.28313391280473099</v>
      </c>
      <c r="BX10" s="14">
        <v>0.30841639868841902</v>
      </c>
      <c r="BY10" s="14">
        <v>0.31583847393686698</v>
      </c>
      <c r="BZ10" s="14">
        <v>0.29244991617597499</v>
      </c>
      <c r="CA10" s="14">
        <v>0.30402817412510802</v>
      </c>
      <c r="CB10" s="14">
        <v>0.26227683452494299</v>
      </c>
      <c r="CC10" s="14"/>
      <c r="CD10" s="14">
        <v>0.36497710927763199</v>
      </c>
      <c r="CE10" s="14">
        <v>0.32574699605716601</v>
      </c>
      <c r="CF10" s="14">
        <v>0.192463314562761</v>
      </c>
      <c r="CG10" s="14">
        <v>0.311701852364764</v>
      </c>
      <c r="CH10" s="14"/>
      <c r="CI10" s="14">
        <v>0.28893917896461502</v>
      </c>
      <c r="CJ10" s="14">
        <v>0.32703501295954501</v>
      </c>
      <c r="CK10" s="14">
        <v>0.29332047017394802</v>
      </c>
      <c r="CL10" s="14">
        <v>0.226608498059408</v>
      </c>
      <c r="CM10" s="14"/>
      <c r="CN10" s="14">
        <v>0.35872199929165599</v>
      </c>
      <c r="CO10" s="14">
        <v>0.28758258598058201</v>
      </c>
      <c r="CP10" s="14"/>
      <c r="CQ10" s="14">
        <v>0.35918062031821002</v>
      </c>
      <c r="CR10" s="14">
        <v>0.29467241459676102</v>
      </c>
    </row>
    <row r="11" spans="2:96" x14ac:dyDescent="0.3">
      <c r="B11" s="15" t="s">
        <v>283</v>
      </c>
      <c r="C11" s="14">
        <v>0.31288702759349601</v>
      </c>
      <c r="D11" s="14">
        <v>0.32419046583579603</v>
      </c>
      <c r="E11" s="14">
        <v>0.30096654178030002</v>
      </c>
      <c r="F11" s="14"/>
      <c r="G11" s="14">
        <v>0.32608670683320301</v>
      </c>
      <c r="H11" s="14">
        <v>0.25730588056961801</v>
      </c>
      <c r="I11" s="14">
        <v>0.28728265311774598</v>
      </c>
      <c r="J11" s="14">
        <v>0.34567659685056701</v>
      </c>
      <c r="K11" s="14">
        <v>0.29467781474191002</v>
      </c>
      <c r="L11" s="14">
        <v>0.35588808227150898</v>
      </c>
      <c r="M11" s="14"/>
      <c r="N11" s="14">
        <v>0.30625349473971702</v>
      </c>
      <c r="O11" s="14">
        <v>0.33030367614231398</v>
      </c>
      <c r="P11" s="14">
        <v>0.31558888222100501</v>
      </c>
      <c r="Q11" s="14">
        <v>0.301376842775533</v>
      </c>
      <c r="R11" s="14"/>
      <c r="S11" s="14">
        <v>0.27919647636252398</v>
      </c>
      <c r="T11" s="14">
        <v>0.32870702373787303</v>
      </c>
      <c r="U11" s="14">
        <v>0.401093473071439</v>
      </c>
      <c r="V11" s="14">
        <v>0.32519070894268398</v>
      </c>
      <c r="W11" s="14">
        <v>0.33735722901336901</v>
      </c>
      <c r="X11" s="14">
        <v>0.31019167569711198</v>
      </c>
      <c r="Y11" s="14">
        <v>0.29202435858360598</v>
      </c>
      <c r="Z11" s="14">
        <v>0.345434231395157</v>
      </c>
      <c r="AA11" s="14">
        <v>0.25272808183842299</v>
      </c>
      <c r="AB11" s="14">
        <v>0.30615112036735598</v>
      </c>
      <c r="AC11" s="14">
        <v>0.27764294528045702</v>
      </c>
      <c r="AD11" s="14">
        <v>0.39314277317652202</v>
      </c>
      <c r="AE11" s="14"/>
      <c r="AF11" s="14">
        <v>0.341778104820392</v>
      </c>
      <c r="AG11" s="14">
        <v>0.277737476938406</v>
      </c>
      <c r="AH11" s="14">
        <v>0.38937349971611501</v>
      </c>
      <c r="AI11" s="14">
        <v>0.32390734334777199</v>
      </c>
      <c r="AJ11" s="14">
        <v>0.34025671959513698</v>
      </c>
      <c r="AK11" s="14"/>
      <c r="AL11" s="14">
        <v>0.246177102108599</v>
      </c>
      <c r="AM11" s="14">
        <v>0.337821838003943</v>
      </c>
      <c r="AN11" s="14">
        <v>0.38371652116563099</v>
      </c>
      <c r="AO11" s="14">
        <v>0.31507655098412801</v>
      </c>
      <c r="AP11" s="14">
        <v>0.36497296548818697</v>
      </c>
      <c r="AQ11" s="14">
        <v>0.31383909631760498</v>
      </c>
      <c r="AR11" s="14"/>
      <c r="AS11" s="14">
        <v>0.33801933340663598</v>
      </c>
      <c r="AT11" s="14">
        <v>0.31037565054205102</v>
      </c>
      <c r="AU11" s="14">
        <v>0.33039538007534303</v>
      </c>
      <c r="AV11" s="14">
        <v>0.284191855968914</v>
      </c>
      <c r="AW11" s="14">
        <v>0.26923112552899903</v>
      </c>
      <c r="AX11" s="14"/>
      <c r="AY11" s="14">
        <v>0.13977014352693401</v>
      </c>
      <c r="AZ11" s="14">
        <v>0.26560585389550301</v>
      </c>
      <c r="BA11" s="14">
        <v>0.419302831078119</v>
      </c>
      <c r="BB11" s="14">
        <v>0.308336666312021</v>
      </c>
      <c r="BC11" s="14">
        <v>0.282143101065363</v>
      </c>
      <c r="BD11" s="14">
        <v>0.33031620020098801</v>
      </c>
      <c r="BE11" s="14">
        <v>0.29309604404461898</v>
      </c>
      <c r="BF11" s="14">
        <v>0.306303421980264</v>
      </c>
      <c r="BG11" s="14">
        <v>0.35425185211622101</v>
      </c>
      <c r="BH11" s="14">
        <v>0.33302766738100398</v>
      </c>
      <c r="BI11" s="14">
        <v>0.27906139453314599</v>
      </c>
      <c r="BJ11" s="14">
        <v>0.37227984094768002</v>
      </c>
      <c r="BK11" s="14">
        <v>0.30188164856609601</v>
      </c>
      <c r="BL11" s="14">
        <v>0.31196283880123898</v>
      </c>
      <c r="BM11" s="14">
        <v>0.340468819068518</v>
      </c>
      <c r="BN11" s="14">
        <v>0.23907092346199299</v>
      </c>
      <c r="BO11" s="14"/>
      <c r="BP11" s="14">
        <v>0.27484656401829899</v>
      </c>
      <c r="BQ11" s="14">
        <v>0.37332867086548199</v>
      </c>
      <c r="BR11" s="14">
        <v>0.29145872063969303</v>
      </c>
      <c r="BS11" s="14">
        <v>0.29236603743058598</v>
      </c>
      <c r="BT11" s="14">
        <v>0.27823373256669898</v>
      </c>
      <c r="BU11" s="14">
        <v>0.37205342958073401</v>
      </c>
      <c r="BV11" s="14"/>
      <c r="BW11" s="14">
        <v>0.31050716982847498</v>
      </c>
      <c r="BX11" s="14">
        <v>0.33469946158236102</v>
      </c>
      <c r="BY11" s="14">
        <v>0.25629337017187598</v>
      </c>
      <c r="BZ11" s="14">
        <v>0.27223962281072001</v>
      </c>
      <c r="CA11" s="14">
        <v>0.31870842911820002</v>
      </c>
      <c r="CB11" s="14">
        <v>0.41070979860631901</v>
      </c>
      <c r="CC11" s="14"/>
      <c r="CD11" s="14">
        <v>0.28861294306809798</v>
      </c>
      <c r="CE11" s="14">
        <v>0.31774868400184902</v>
      </c>
      <c r="CF11" s="14">
        <v>0.32508325358387102</v>
      </c>
      <c r="CG11" s="14">
        <v>0.31822243795437199</v>
      </c>
      <c r="CH11" s="14"/>
      <c r="CI11" s="14">
        <v>0.30281587470128601</v>
      </c>
      <c r="CJ11" s="14">
        <v>0.30815611429657602</v>
      </c>
      <c r="CK11" s="14">
        <v>0.32869859012874703</v>
      </c>
      <c r="CL11" s="14">
        <v>0.218453436509156</v>
      </c>
      <c r="CM11" s="14"/>
      <c r="CN11" s="14">
        <v>0.26562586934640398</v>
      </c>
      <c r="CO11" s="14">
        <v>0.32089595247395802</v>
      </c>
      <c r="CP11" s="14"/>
      <c r="CQ11" s="14">
        <v>0.29271257580069099</v>
      </c>
      <c r="CR11" s="14">
        <v>0.31908101958420099</v>
      </c>
    </row>
    <row r="12" spans="2:96" x14ac:dyDescent="0.3">
      <c r="B12" s="15" t="s">
        <v>284</v>
      </c>
      <c r="C12" s="14">
        <v>0.229567746435588</v>
      </c>
      <c r="D12" s="14">
        <v>0.21774796142793601</v>
      </c>
      <c r="E12" s="14">
        <v>0.24180996649439099</v>
      </c>
      <c r="F12" s="14"/>
      <c r="G12" s="14">
        <v>0.129717156419212</v>
      </c>
      <c r="H12" s="14">
        <v>0.13717306195138201</v>
      </c>
      <c r="I12" s="14">
        <v>0.249564243783617</v>
      </c>
      <c r="J12" s="14">
        <v>0.26041229832516399</v>
      </c>
      <c r="K12" s="14">
        <v>0.27700054425093201</v>
      </c>
      <c r="L12" s="14">
        <v>0.29770865101015298</v>
      </c>
      <c r="M12" s="14"/>
      <c r="N12" s="14">
        <v>0.16440774566827299</v>
      </c>
      <c r="O12" s="14">
        <v>0.22165875229433499</v>
      </c>
      <c r="P12" s="14">
        <v>0.26195991322047002</v>
      </c>
      <c r="Q12" s="14">
        <v>0.27643195322757202</v>
      </c>
      <c r="R12" s="14"/>
      <c r="S12" s="14">
        <v>0.13948734793210199</v>
      </c>
      <c r="T12" s="14">
        <v>0.268377370017924</v>
      </c>
      <c r="U12" s="14">
        <v>0.20527960929737399</v>
      </c>
      <c r="V12" s="14">
        <v>0.24685780676966501</v>
      </c>
      <c r="W12" s="14">
        <v>0.236478052692593</v>
      </c>
      <c r="X12" s="14">
        <v>0.20213763028767501</v>
      </c>
      <c r="Y12" s="14">
        <v>0.21657472187090901</v>
      </c>
      <c r="Z12" s="14">
        <v>0.25493167080685403</v>
      </c>
      <c r="AA12" s="14">
        <v>0.26240445577617399</v>
      </c>
      <c r="AB12" s="14">
        <v>0.29157926912554799</v>
      </c>
      <c r="AC12" s="14">
        <v>0.28316608184109898</v>
      </c>
      <c r="AD12" s="14">
        <v>0.16677180658813101</v>
      </c>
      <c r="AE12" s="14"/>
      <c r="AF12" s="14">
        <v>0.30367279414145798</v>
      </c>
      <c r="AG12" s="14">
        <v>0.12679435161250099</v>
      </c>
      <c r="AH12" s="14">
        <v>0.19647137637260201</v>
      </c>
      <c r="AI12" s="14">
        <v>0.37494420065066097</v>
      </c>
      <c r="AJ12" s="14">
        <v>0.239111995379784</v>
      </c>
      <c r="AK12" s="14"/>
      <c r="AL12" s="14">
        <v>7.9620558844131994E-2</v>
      </c>
      <c r="AM12" s="14">
        <v>0.27121785595662201</v>
      </c>
      <c r="AN12" s="14">
        <v>0.17664966767377999</v>
      </c>
      <c r="AO12" s="14">
        <v>0.37853683139021299</v>
      </c>
      <c r="AP12" s="14">
        <v>0.21711504568888701</v>
      </c>
      <c r="AQ12" s="14">
        <v>0.210345900061265</v>
      </c>
      <c r="AR12" s="14"/>
      <c r="AS12" s="14">
        <v>0.28828903065107198</v>
      </c>
      <c r="AT12" s="14">
        <v>0.26225738258706</v>
      </c>
      <c r="AU12" s="14">
        <v>0.16245417057711201</v>
      </c>
      <c r="AV12" s="14">
        <v>0.15847993180300299</v>
      </c>
      <c r="AW12" s="14">
        <v>5.4986599610282398E-2</v>
      </c>
      <c r="AX12" s="14"/>
      <c r="AY12" s="14">
        <v>0.31206313514433998</v>
      </c>
      <c r="AZ12" s="14">
        <v>0.24832740412750801</v>
      </c>
      <c r="BA12" s="14">
        <v>0.25997070469503097</v>
      </c>
      <c r="BB12" s="14">
        <v>0.25902207014606898</v>
      </c>
      <c r="BC12" s="14">
        <v>0.27355579935767899</v>
      </c>
      <c r="BD12" s="14">
        <v>0.27591486013764899</v>
      </c>
      <c r="BE12" s="14">
        <v>0.23067918833892601</v>
      </c>
      <c r="BF12" s="14">
        <v>0.23413529589792101</v>
      </c>
      <c r="BG12" s="14">
        <v>0.21201064394831401</v>
      </c>
      <c r="BH12" s="14">
        <v>0.22051742349162501</v>
      </c>
      <c r="BI12" s="14">
        <v>0.22786090469037101</v>
      </c>
      <c r="BJ12" s="14">
        <v>0.16228403769423499</v>
      </c>
      <c r="BK12" s="14">
        <v>0.20517392538026499</v>
      </c>
      <c r="BL12" s="14">
        <v>0.14421254423298099</v>
      </c>
      <c r="BM12" s="14">
        <v>0.21139465395224899</v>
      </c>
      <c r="BN12" s="14">
        <v>0.124895775107481</v>
      </c>
      <c r="BO12" s="14"/>
      <c r="BP12" s="14">
        <v>0.159438040910584</v>
      </c>
      <c r="BQ12" s="14">
        <v>0.20052846639368499</v>
      </c>
      <c r="BR12" s="14">
        <v>0.277357406798033</v>
      </c>
      <c r="BS12" s="14">
        <v>0.27382301074792798</v>
      </c>
      <c r="BT12" s="14">
        <v>0.31486963598758899</v>
      </c>
      <c r="BU12" s="14">
        <v>0.26019275108005602</v>
      </c>
      <c r="BV12" s="14"/>
      <c r="BW12" s="14">
        <v>0.26165403185935499</v>
      </c>
      <c r="BX12" s="14">
        <v>0.199372742541054</v>
      </c>
      <c r="BY12" s="14">
        <v>0.26250451497887001</v>
      </c>
      <c r="BZ12" s="14">
        <v>0.219066796153807</v>
      </c>
      <c r="CA12" s="14">
        <v>0.19713277810346799</v>
      </c>
      <c r="CB12" s="14">
        <v>0.17265525563543599</v>
      </c>
      <c r="CC12" s="14"/>
      <c r="CD12" s="14">
        <v>0.16562914441769799</v>
      </c>
      <c r="CE12" s="14">
        <v>0.19339528821476901</v>
      </c>
      <c r="CF12" s="14">
        <v>0.287646772354263</v>
      </c>
      <c r="CG12" s="14">
        <v>0.24956048822097801</v>
      </c>
      <c r="CH12" s="14"/>
      <c r="CI12" s="14">
        <v>0.26044518801319499</v>
      </c>
      <c r="CJ12" s="14">
        <v>0.19578336904893401</v>
      </c>
      <c r="CK12" s="14">
        <v>0.22411106436612999</v>
      </c>
      <c r="CL12" s="14">
        <v>0.29953627555144102</v>
      </c>
      <c r="CM12" s="14"/>
      <c r="CN12" s="14">
        <v>0.19707753668142799</v>
      </c>
      <c r="CO12" s="14">
        <v>0.233068417724384</v>
      </c>
      <c r="CP12" s="14"/>
      <c r="CQ12" s="14">
        <v>0.184850452619991</v>
      </c>
      <c r="CR12" s="14">
        <v>0.230087744271117</v>
      </c>
    </row>
    <row r="13" spans="2:96" x14ac:dyDescent="0.3">
      <c r="B13" s="15" t="s">
        <v>92</v>
      </c>
      <c r="C13" s="20">
        <v>9.4506035315607098E-2</v>
      </c>
      <c r="D13" s="20">
        <v>7.6556474084957499E-2</v>
      </c>
      <c r="E13" s="20">
        <v>0.11234408911688901</v>
      </c>
      <c r="F13" s="20"/>
      <c r="G13" s="20">
        <v>6.9014989905717597E-2</v>
      </c>
      <c r="H13" s="20">
        <v>7.9368764340234002E-2</v>
      </c>
      <c r="I13" s="20">
        <v>7.0557596056337393E-2</v>
      </c>
      <c r="J13" s="20">
        <v>8.7239663905885903E-2</v>
      </c>
      <c r="K13" s="20">
        <v>0.15681517956240201</v>
      </c>
      <c r="L13" s="20">
        <v>0.10723195238131999</v>
      </c>
      <c r="M13" s="20"/>
      <c r="N13" s="20">
        <v>7.3078953540734695E-2</v>
      </c>
      <c r="O13" s="20">
        <v>9.2701755957339704E-2</v>
      </c>
      <c r="P13" s="20">
        <v>9.7863307343504E-2</v>
      </c>
      <c r="Q13" s="20">
        <v>0.115684580333782</v>
      </c>
      <c r="R13" s="20"/>
      <c r="S13" s="20">
        <v>8.3349630179406498E-2</v>
      </c>
      <c r="T13" s="20">
        <v>0.11176746672891601</v>
      </c>
      <c r="U13" s="20">
        <v>7.2780411916584201E-2</v>
      </c>
      <c r="V13" s="20">
        <v>9.5313226435206899E-2</v>
      </c>
      <c r="W13" s="20">
        <v>9.4186800558173495E-2</v>
      </c>
      <c r="X13" s="20">
        <v>0.111060500985686</v>
      </c>
      <c r="Y13" s="20">
        <v>0.128976229871681</v>
      </c>
      <c r="Z13" s="20">
        <v>4.7542923001014398E-2</v>
      </c>
      <c r="AA13" s="20">
        <v>8.4802254770937099E-2</v>
      </c>
      <c r="AB13" s="20">
        <v>9.0208629123663994E-2</v>
      </c>
      <c r="AC13" s="20">
        <v>0.12619036935451799</v>
      </c>
      <c r="AD13" s="20">
        <v>4.4109537124358403E-2</v>
      </c>
      <c r="AE13" s="20"/>
      <c r="AF13" s="20">
        <v>7.9304291818616396E-2</v>
      </c>
      <c r="AG13" s="20">
        <v>5.9370130732156703E-2</v>
      </c>
      <c r="AH13" s="20">
        <v>9.8901273426532404E-2</v>
      </c>
      <c r="AI13" s="20">
        <v>0.103944441521661</v>
      </c>
      <c r="AJ13" s="20">
        <v>0.14658439692098199</v>
      </c>
      <c r="AK13" s="20"/>
      <c r="AL13" s="20">
        <v>4.06885077396014E-2</v>
      </c>
      <c r="AM13" s="20">
        <v>9.0560021565224302E-2</v>
      </c>
      <c r="AN13" s="20">
        <v>9.1722974776347596E-2</v>
      </c>
      <c r="AO13" s="20">
        <v>9.3239469172256298E-2</v>
      </c>
      <c r="AP13" s="20">
        <v>0.102538944248994</v>
      </c>
      <c r="AQ13" s="20">
        <v>0.202958152401537</v>
      </c>
      <c r="AR13" s="20"/>
      <c r="AS13" s="20">
        <v>0.10249273575508799</v>
      </c>
      <c r="AT13" s="20">
        <v>8.8702717862352107E-2</v>
      </c>
      <c r="AU13" s="20">
        <v>9.9930121397865501E-2</v>
      </c>
      <c r="AV13" s="20">
        <v>4.0397827324912698E-2</v>
      </c>
      <c r="AW13" s="20">
        <v>7.0590953494341302E-2</v>
      </c>
      <c r="AX13" s="20"/>
      <c r="AY13" s="20">
        <v>0.21069115815841999</v>
      </c>
      <c r="AZ13" s="20">
        <v>0.198925657245976</v>
      </c>
      <c r="BA13" s="20">
        <v>9.4921623346825898E-2</v>
      </c>
      <c r="BB13" s="20">
        <v>9.1152914594650705E-2</v>
      </c>
      <c r="BC13" s="20">
        <v>8.9945229776262903E-2</v>
      </c>
      <c r="BD13" s="20">
        <v>7.8588784237822396E-2</v>
      </c>
      <c r="BE13" s="20">
        <v>0.10216801103087</v>
      </c>
      <c r="BF13" s="20">
        <v>7.1345270977049402E-2</v>
      </c>
      <c r="BG13" s="20">
        <v>0.132243457404564</v>
      </c>
      <c r="BH13" s="20">
        <v>4.8128097689612299E-2</v>
      </c>
      <c r="BI13" s="20">
        <v>9.4058400511883494E-2</v>
      </c>
      <c r="BJ13" s="20">
        <v>0.12662620113647199</v>
      </c>
      <c r="BK13" s="20">
        <v>0.109007743085211</v>
      </c>
      <c r="BL13" s="20">
        <v>8.2562120627271696E-2</v>
      </c>
      <c r="BM13" s="20">
        <v>1.9668116825938501E-2</v>
      </c>
      <c r="BN13" s="20">
        <v>2.6558092611469401E-2</v>
      </c>
      <c r="BO13" s="20"/>
      <c r="BP13" s="20">
        <v>5.8835129231617198E-2</v>
      </c>
      <c r="BQ13" s="20">
        <v>9.9806288608929095E-2</v>
      </c>
      <c r="BR13" s="20">
        <v>0.112795994675567</v>
      </c>
      <c r="BS13" s="20">
        <v>9.7311480744245907E-2</v>
      </c>
      <c r="BT13" s="20">
        <v>0.12501024332573299</v>
      </c>
      <c r="BU13" s="20">
        <v>0.11371857826871801</v>
      </c>
      <c r="BV13" s="20"/>
      <c r="BW13" s="20">
        <v>0.102026013992032</v>
      </c>
      <c r="BX13" s="20">
        <v>8.7464041360110295E-2</v>
      </c>
      <c r="BY13" s="20">
        <v>9.3130524507085005E-2</v>
      </c>
      <c r="BZ13" s="20">
        <v>0.13590084937307501</v>
      </c>
      <c r="CA13" s="20">
        <v>6.6974477293759799E-2</v>
      </c>
      <c r="CB13" s="20">
        <v>0.113121645614288</v>
      </c>
      <c r="CC13" s="20"/>
      <c r="CD13" s="20">
        <v>5.0016242379913797E-2</v>
      </c>
      <c r="CE13" s="20">
        <v>6.8821657977415102E-2</v>
      </c>
      <c r="CF13" s="20">
        <v>0.15452072563222</v>
      </c>
      <c r="CG13" s="20">
        <v>7.3934782434434798E-2</v>
      </c>
      <c r="CH13" s="20"/>
      <c r="CI13" s="20">
        <v>6.5412112807632206E-2</v>
      </c>
      <c r="CJ13" s="20">
        <v>8.4604955062860698E-2</v>
      </c>
      <c r="CK13" s="20">
        <v>9.03474910086213E-2</v>
      </c>
      <c r="CL13" s="20">
        <v>0.24090893682730899</v>
      </c>
      <c r="CM13" s="20"/>
      <c r="CN13" s="20">
        <v>3.2076256328110703E-2</v>
      </c>
      <c r="CO13" s="20">
        <v>0.10082120448479399</v>
      </c>
      <c r="CP13" s="20"/>
      <c r="CQ13" s="20">
        <v>4.9316834009648702E-2</v>
      </c>
      <c r="CR13" s="20">
        <v>9.3402572746716095E-2</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6.3142746529801203E-2</v>
      </c>
      <c r="D9" s="14">
        <v>7.5901792143527297E-2</v>
      </c>
      <c r="E9" s="14">
        <v>4.9676651797815802E-2</v>
      </c>
      <c r="F9" s="14"/>
      <c r="G9" s="14">
        <v>0.117574613080233</v>
      </c>
      <c r="H9" s="14">
        <v>0.16547795483102501</v>
      </c>
      <c r="I9" s="14">
        <v>7.1465037346201701E-2</v>
      </c>
      <c r="J9" s="14">
        <v>2.46683691538978E-2</v>
      </c>
      <c r="K9" s="14">
        <v>6.7307410059477104E-3</v>
      </c>
      <c r="L9" s="14">
        <v>6.1196337923358603E-3</v>
      </c>
      <c r="M9" s="14"/>
      <c r="N9" s="14">
        <v>9.3510375329085293E-2</v>
      </c>
      <c r="O9" s="14">
        <v>4.6623023563043701E-2</v>
      </c>
      <c r="P9" s="14">
        <v>6.4315794895649897E-2</v>
      </c>
      <c r="Q9" s="14">
        <v>4.7285038631609003E-2</v>
      </c>
      <c r="R9" s="14"/>
      <c r="S9" s="14">
        <v>0.13146657711312601</v>
      </c>
      <c r="T9" s="14">
        <v>4.9299377173027202E-2</v>
      </c>
      <c r="U9" s="14">
        <v>3.71966241975491E-2</v>
      </c>
      <c r="V9" s="14">
        <v>6.7604588756261602E-2</v>
      </c>
      <c r="W9" s="14">
        <v>5.9312110432339797E-2</v>
      </c>
      <c r="X9" s="14">
        <v>7.0364672741887305E-2</v>
      </c>
      <c r="Y9" s="14">
        <v>4.1293143909138498E-2</v>
      </c>
      <c r="Z9" s="14">
        <v>6.7172028345844501E-2</v>
      </c>
      <c r="AA9" s="14">
        <v>6.0681178137576501E-2</v>
      </c>
      <c r="AB9" s="14">
        <v>3.0117915224411401E-2</v>
      </c>
      <c r="AC9" s="14">
        <v>5.3139033576630898E-2</v>
      </c>
      <c r="AD9" s="14">
        <v>2.4192087382501198E-2</v>
      </c>
      <c r="AE9" s="14"/>
      <c r="AF9" s="14">
        <v>5.6626711465982298E-2</v>
      </c>
      <c r="AG9" s="14">
        <v>0.11267940558980601</v>
      </c>
      <c r="AH9" s="14">
        <v>4.8673352151034299E-2</v>
      </c>
      <c r="AI9" s="14">
        <v>1.3415386083163601E-2</v>
      </c>
      <c r="AJ9" s="14">
        <v>5.0003847565173003E-2</v>
      </c>
      <c r="AK9" s="14"/>
      <c r="AL9" s="14">
        <v>0.15731695800914999</v>
      </c>
      <c r="AM9" s="14">
        <v>6.2863089192848498E-2</v>
      </c>
      <c r="AN9" s="14">
        <v>5.3544785465752802E-2</v>
      </c>
      <c r="AO9" s="14">
        <v>1.5619385802187601E-2</v>
      </c>
      <c r="AP9" s="14">
        <v>4.9682160368523499E-2</v>
      </c>
      <c r="AQ9" s="14">
        <v>1.00770550494532E-2</v>
      </c>
      <c r="AR9" s="14"/>
      <c r="AS9" s="14">
        <v>2.8221920726234199E-2</v>
      </c>
      <c r="AT9" s="14">
        <v>4.0238734349007897E-2</v>
      </c>
      <c r="AU9" s="14">
        <v>6.7348456668092804E-2</v>
      </c>
      <c r="AV9" s="14">
        <v>0.157182962775333</v>
      </c>
      <c r="AW9" s="14">
        <v>0.28025364173427098</v>
      </c>
      <c r="AX9" s="14"/>
      <c r="AY9" s="14">
        <v>0</v>
      </c>
      <c r="AZ9" s="14">
        <v>2.61386750318599E-2</v>
      </c>
      <c r="BA9" s="14">
        <v>7.7373405183142396E-2</v>
      </c>
      <c r="BB9" s="14">
        <v>6.4472339988752597E-2</v>
      </c>
      <c r="BC9" s="14">
        <v>5.1512642934160802E-2</v>
      </c>
      <c r="BD9" s="14">
        <v>3.86701718087301E-2</v>
      </c>
      <c r="BE9" s="14">
        <v>6.5074922869101201E-2</v>
      </c>
      <c r="BF9" s="14">
        <v>6.5810544560350098E-2</v>
      </c>
      <c r="BG9" s="14">
        <v>3.3775868049430502E-2</v>
      </c>
      <c r="BH9" s="14">
        <v>5.6896286546246198E-2</v>
      </c>
      <c r="BI9" s="14">
        <v>5.5314359336020601E-2</v>
      </c>
      <c r="BJ9" s="14">
        <v>5.5421195309162098E-2</v>
      </c>
      <c r="BK9" s="14">
        <v>4.0352058391430599E-2</v>
      </c>
      <c r="BL9" s="14">
        <v>6.8702739750226394E-2</v>
      </c>
      <c r="BM9" s="14">
        <v>9.3044488704814604E-2</v>
      </c>
      <c r="BN9" s="14">
        <v>0.24555903426612</v>
      </c>
      <c r="BO9" s="14"/>
      <c r="BP9" s="14">
        <v>0.15382534558775701</v>
      </c>
      <c r="BQ9" s="14">
        <v>4.9753675807119299E-2</v>
      </c>
      <c r="BR9" s="14">
        <v>2.84537223144102E-2</v>
      </c>
      <c r="BS9" s="14">
        <v>2.72923353240698E-2</v>
      </c>
      <c r="BT9" s="14">
        <v>1.08354512835392E-2</v>
      </c>
      <c r="BU9" s="14">
        <v>4.0268760650206202E-2</v>
      </c>
      <c r="BV9" s="14"/>
      <c r="BW9" s="14">
        <v>5.6705148932290297E-2</v>
      </c>
      <c r="BX9" s="14">
        <v>6.8255440945766702E-2</v>
      </c>
      <c r="BY9" s="14">
        <v>7.1490960741995693E-2</v>
      </c>
      <c r="BZ9" s="14">
        <v>5.9398151952041199E-2</v>
      </c>
      <c r="CA9" s="14">
        <v>7.9400707802673998E-2</v>
      </c>
      <c r="CB9" s="14">
        <v>2.8862241528063201E-2</v>
      </c>
      <c r="CC9" s="14"/>
      <c r="CD9" s="14">
        <v>0.106292090289462</v>
      </c>
      <c r="CE9" s="14">
        <v>9.7237522439825502E-2</v>
      </c>
      <c r="CF9" s="14">
        <v>1.7362134456078499E-2</v>
      </c>
      <c r="CG9" s="14">
        <v>6.3294338054148996E-2</v>
      </c>
      <c r="CH9" s="14"/>
      <c r="CI9" s="14">
        <v>9.7708028810287895E-2</v>
      </c>
      <c r="CJ9" s="14">
        <v>7.2396235152333496E-2</v>
      </c>
      <c r="CK9" s="14">
        <v>5.2089389161065897E-2</v>
      </c>
      <c r="CL9" s="14">
        <v>3.5494513310024699E-2</v>
      </c>
      <c r="CM9" s="14"/>
      <c r="CN9" s="14">
        <v>0.160921972915606</v>
      </c>
      <c r="CO9" s="14">
        <v>4.9499698466056903E-2</v>
      </c>
      <c r="CP9" s="14"/>
      <c r="CQ9" s="14">
        <v>0.156800030588825</v>
      </c>
      <c r="CR9" s="14">
        <v>5.1901159780320602E-2</v>
      </c>
    </row>
    <row r="10" spans="2:96" x14ac:dyDescent="0.3">
      <c r="B10" s="15" t="s">
        <v>282</v>
      </c>
      <c r="C10" s="14">
        <v>0.26223905471727199</v>
      </c>
      <c r="D10" s="14">
        <v>0.28834039909640902</v>
      </c>
      <c r="E10" s="14">
        <v>0.23748417955146001</v>
      </c>
      <c r="F10" s="14"/>
      <c r="G10" s="14">
        <v>0.386951492685222</v>
      </c>
      <c r="H10" s="14">
        <v>0.33202328698733102</v>
      </c>
      <c r="I10" s="14">
        <v>0.30439099204769099</v>
      </c>
      <c r="J10" s="14">
        <v>0.21807149324911401</v>
      </c>
      <c r="K10" s="14">
        <v>0.21008317665864101</v>
      </c>
      <c r="L10" s="14">
        <v>0.15948815825857601</v>
      </c>
      <c r="M10" s="14"/>
      <c r="N10" s="14">
        <v>0.31987192846466</v>
      </c>
      <c r="O10" s="14">
        <v>0.27099669170941998</v>
      </c>
      <c r="P10" s="14">
        <v>0.22631942944983699</v>
      </c>
      <c r="Q10" s="14">
        <v>0.22572884655192799</v>
      </c>
      <c r="R10" s="14"/>
      <c r="S10" s="14">
        <v>0.35754100418813201</v>
      </c>
      <c r="T10" s="14">
        <v>0.21043635437382999</v>
      </c>
      <c r="U10" s="14">
        <v>0.245329089994929</v>
      </c>
      <c r="V10" s="14">
        <v>0.27345371626298098</v>
      </c>
      <c r="W10" s="14">
        <v>0.23664228525025599</v>
      </c>
      <c r="X10" s="14">
        <v>0.24618531858569001</v>
      </c>
      <c r="Y10" s="14">
        <v>0.26749808048653401</v>
      </c>
      <c r="Z10" s="14">
        <v>0.26473297532368001</v>
      </c>
      <c r="AA10" s="14">
        <v>0.25480624704802202</v>
      </c>
      <c r="AB10" s="14">
        <v>0.22658051632154499</v>
      </c>
      <c r="AC10" s="14">
        <v>0.25267156215376702</v>
      </c>
      <c r="AD10" s="14">
        <v>0.29304665364976101</v>
      </c>
      <c r="AE10" s="14"/>
      <c r="AF10" s="14">
        <v>0.161047781824324</v>
      </c>
      <c r="AG10" s="14">
        <v>0.38632829135691799</v>
      </c>
      <c r="AH10" s="14">
        <v>0.24686733571903099</v>
      </c>
      <c r="AI10" s="14">
        <v>0.145058329818915</v>
      </c>
      <c r="AJ10" s="14">
        <v>0.28711605715418897</v>
      </c>
      <c r="AK10" s="14"/>
      <c r="AL10" s="14">
        <v>0.444329602642135</v>
      </c>
      <c r="AM10" s="14">
        <v>0.19122270760760701</v>
      </c>
      <c r="AN10" s="14">
        <v>0.30927260019469799</v>
      </c>
      <c r="AO10" s="14">
        <v>0.15571039517257701</v>
      </c>
      <c r="AP10" s="14">
        <v>0.30195374128380698</v>
      </c>
      <c r="AQ10" s="14">
        <v>0.18147089273315001</v>
      </c>
      <c r="AR10" s="14"/>
      <c r="AS10" s="14">
        <v>0.21309629439307301</v>
      </c>
      <c r="AT10" s="14">
        <v>0.265146350023516</v>
      </c>
      <c r="AU10" s="14">
        <v>0.30658157503244499</v>
      </c>
      <c r="AV10" s="14">
        <v>0.31524081534231801</v>
      </c>
      <c r="AW10" s="14">
        <v>0.37401509942151701</v>
      </c>
      <c r="AX10" s="14"/>
      <c r="AY10" s="14">
        <v>0.26105245689496698</v>
      </c>
      <c r="AZ10" s="14">
        <v>0.222804450933204</v>
      </c>
      <c r="BA10" s="14">
        <v>0.250240572940788</v>
      </c>
      <c r="BB10" s="14">
        <v>0.20270880469320299</v>
      </c>
      <c r="BC10" s="14">
        <v>0.31146611471652302</v>
      </c>
      <c r="BD10" s="14">
        <v>0.225174429319971</v>
      </c>
      <c r="BE10" s="14">
        <v>0.236156325095217</v>
      </c>
      <c r="BF10" s="14">
        <v>0.29416383469533303</v>
      </c>
      <c r="BG10" s="14">
        <v>0.18434725463559301</v>
      </c>
      <c r="BH10" s="14">
        <v>0.27808998128520701</v>
      </c>
      <c r="BI10" s="14">
        <v>0.359325958434073</v>
      </c>
      <c r="BJ10" s="14">
        <v>0.26318616373108</v>
      </c>
      <c r="BK10" s="14">
        <v>0.26777033014831297</v>
      </c>
      <c r="BL10" s="14">
        <v>0.25666763010721699</v>
      </c>
      <c r="BM10" s="14">
        <v>0.26270033454905301</v>
      </c>
      <c r="BN10" s="14">
        <v>0.31349287275084098</v>
      </c>
      <c r="BO10" s="14"/>
      <c r="BP10" s="14">
        <v>0.35686887848827797</v>
      </c>
      <c r="BQ10" s="14">
        <v>0.24731598545973099</v>
      </c>
      <c r="BR10" s="14">
        <v>0.26668177235507101</v>
      </c>
      <c r="BS10" s="14">
        <v>0.22156743566763701</v>
      </c>
      <c r="BT10" s="14">
        <v>0.174189880678318</v>
      </c>
      <c r="BU10" s="14">
        <v>0.19877891958571001</v>
      </c>
      <c r="BV10" s="14"/>
      <c r="BW10" s="14">
        <v>0.19965645105426499</v>
      </c>
      <c r="BX10" s="14">
        <v>0.29018961913511998</v>
      </c>
      <c r="BY10" s="14">
        <v>0.27056438037535302</v>
      </c>
      <c r="BZ10" s="14">
        <v>0.31093833403941201</v>
      </c>
      <c r="CA10" s="14">
        <v>0.31612980293013099</v>
      </c>
      <c r="CB10" s="14">
        <v>0.29524248178607099</v>
      </c>
      <c r="CC10" s="14"/>
      <c r="CD10" s="14">
        <v>0.39137794129959402</v>
      </c>
      <c r="CE10" s="14">
        <v>0.29169790492324299</v>
      </c>
      <c r="CF10" s="14">
        <v>0.19102777319538899</v>
      </c>
      <c r="CG10" s="14">
        <v>0.24168463504799001</v>
      </c>
      <c r="CH10" s="14"/>
      <c r="CI10" s="14">
        <v>0.233580967195643</v>
      </c>
      <c r="CJ10" s="14">
        <v>0.36084124477483698</v>
      </c>
      <c r="CK10" s="14">
        <v>0.24519925745648499</v>
      </c>
      <c r="CL10" s="14">
        <v>0.17601671635739199</v>
      </c>
      <c r="CM10" s="14"/>
      <c r="CN10" s="14">
        <v>0.36482188679188199</v>
      </c>
      <c r="CO10" s="14">
        <v>0.247177964101857</v>
      </c>
      <c r="CP10" s="14"/>
      <c r="CQ10" s="14">
        <v>0.32666504674486002</v>
      </c>
      <c r="CR10" s="14">
        <v>0.26402721471435298</v>
      </c>
    </row>
    <row r="11" spans="2:96" x14ac:dyDescent="0.3">
      <c r="B11" s="15" t="s">
        <v>283</v>
      </c>
      <c r="C11" s="14">
        <v>0.329586244189017</v>
      </c>
      <c r="D11" s="14">
        <v>0.33389778021090599</v>
      </c>
      <c r="E11" s="14">
        <v>0.32544137884143098</v>
      </c>
      <c r="F11" s="14"/>
      <c r="G11" s="14">
        <v>0.32758143933253198</v>
      </c>
      <c r="H11" s="14">
        <v>0.25549735162610998</v>
      </c>
      <c r="I11" s="14">
        <v>0.32260593704028701</v>
      </c>
      <c r="J11" s="14">
        <v>0.33444674271679498</v>
      </c>
      <c r="K11" s="14">
        <v>0.35443234861021</v>
      </c>
      <c r="L11" s="14">
        <v>0.37631256486981801</v>
      </c>
      <c r="M11" s="14"/>
      <c r="N11" s="14">
        <v>0.31872775339556098</v>
      </c>
      <c r="O11" s="14">
        <v>0.35223454901461998</v>
      </c>
      <c r="P11" s="14">
        <v>0.31887686240089802</v>
      </c>
      <c r="Q11" s="14">
        <v>0.32550931446479497</v>
      </c>
      <c r="R11" s="14"/>
      <c r="S11" s="14">
        <v>0.28258421696597902</v>
      </c>
      <c r="T11" s="14">
        <v>0.35303889808856298</v>
      </c>
      <c r="U11" s="14">
        <v>0.35238703263658699</v>
      </c>
      <c r="V11" s="14">
        <v>0.29221298264223</v>
      </c>
      <c r="W11" s="14">
        <v>0.36427908915517199</v>
      </c>
      <c r="X11" s="14">
        <v>0.35354087333134998</v>
      </c>
      <c r="Y11" s="14">
        <v>0.34320668191619802</v>
      </c>
      <c r="Z11" s="14">
        <v>0.32026543042033101</v>
      </c>
      <c r="AA11" s="14">
        <v>0.29429012729934401</v>
      </c>
      <c r="AB11" s="14">
        <v>0.35847032343730301</v>
      </c>
      <c r="AC11" s="14">
        <v>0.293028685704595</v>
      </c>
      <c r="AD11" s="14">
        <v>0.42667401909506503</v>
      </c>
      <c r="AE11" s="14"/>
      <c r="AF11" s="14">
        <v>0.38591987512793202</v>
      </c>
      <c r="AG11" s="14">
        <v>0.29211345546647099</v>
      </c>
      <c r="AH11" s="14">
        <v>0.39316752227796398</v>
      </c>
      <c r="AI11" s="14">
        <v>0.28037919619173501</v>
      </c>
      <c r="AJ11" s="14">
        <v>0.31776913542636198</v>
      </c>
      <c r="AK11" s="14"/>
      <c r="AL11" s="14">
        <v>0.25401530353898699</v>
      </c>
      <c r="AM11" s="14">
        <v>0.39527375828329703</v>
      </c>
      <c r="AN11" s="14">
        <v>0.41271018934006298</v>
      </c>
      <c r="AO11" s="14">
        <v>0.28900075674716902</v>
      </c>
      <c r="AP11" s="14">
        <v>0.342218960796703</v>
      </c>
      <c r="AQ11" s="14">
        <v>0.340486499725004</v>
      </c>
      <c r="AR11" s="14"/>
      <c r="AS11" s="14">
        <v>0.35646698248268099</v>
      </c>
      <c r="AT11" s="14">
        <v>0.31661302077041498</v>
      </c>
      <c r="AU11" s="14">
        <v>0.32856504390475899</v>
      </c>
      <c r="AV11" s="14">
        <v>0.32392131940602897</v>
      </c>
      <c r="AW11" s="14">
        <v>0.192355348604725</v>
      </c>
      <c r="AX11" s="14"/>
      <c r="AY11" s="14">
        <v>0.25007027723327102</v>
      </c>
      <c r="AZ11" s="14">
        <v>0.24965438968484599</v>
      </c>
      <c r="BA11" s="14">
        <v>0.292025624243477</v>
      </c>
      <c r="BB11" s="14">
        <v>0.35084928550349898</v>
      </c>
      <c r="BC11" s="14">
        <v>0.27648803608479899</v>
      </c>
      <c r="BD11" s="14">
        <v>0.36141392952012003</v>
      </c>
      <c r="BE11" s="14">
        <v>0.34054608641685702</v>
      </c>
      <c r="BF11" s="14">
        <v>0.27810748321379197</v>
      </c>
      <c r="BG11" s="14">
        <v>0.45086796100806198</v>
      </c>
      <c r="BH11" s="14">
        <v>0.381225594193767</v>
      </c>
      <c r="BI11" s="14">
        <v>0.28973640992993299</v>
      </c>
      <c r="BJ11" s="14">
        <v>0.34077776694481299</v>
      </c>
      <c r="BK11" s="14">
        <v>0.36570453230501898</v>
      </c>
      <c r="BL11" s="14">
        <v>0.37927929540687699</v>
      </c>
      <c r="BM11" s="14">
        <v>0.41288700919654803</v>
      </c>
      <c r="BN11" s="14">
        <v>0.26301750265791901</v>
      </c>
      <c r="BO11" s="14"/>
      <c r="BP11" s="14">
        <v>0.25523778146259002</v>
      </c>
      <c r="BQ11" s="14">
        <v>0.367807368375622</v>
      </c>
      <c r="BR11" s="14">
        <v>0.32232553983845302</v>
      </c>
      <c r="BS11" s="14">
        <v>0.37664456361965198</v>
      </c>
      <c r="BT11" s="14">
        <v>0.32930105072553101</v>
      </c>
      <c r="BU11" s="14">
        <v>0.324940940837456</v>
      </c>
      <c r="BV11" s="14"/>
      <c r="BW11" s="14">
        <v>0.34533932723732902</v>
      </c>
      <c r="BX11" s="14">
        <v>0.351885337575081</v>
      </c>
      <c r="BY11" s="14">
        <v>0.27472410548165199</v>
      </c>
      <c r="BZ11" s="14">
        <v>0.223207741085272</v>
      </c>
      <c r="CA11" s="14">
        <v>0.34840391299057599</v>
      </c>
      <c r="CB11" s="14">
        <v>0.30537842417938299</v>
      </c>
      <c r="CC11" s="14"/>
      <c r="CD11" s="14">
        <v>0.28600538866396102</v>
      </c>
      <c r="CE11" s="14">
        <v>0.34703517525921301</v>
      </c>
      <c r="CF11" s="14">
        <v>0.317274472793111</v>
      </c>
      <c r="CG11" s="14">
        <v>0.35066245593294998</v>
      </c>
      <c r="CH11" s="14"/>
      <c r="CI11" s="14">
        <v>0.32864301812212399</v>
      </c>
      <c r="CJ11" s="14">
        <v>0.30874603883815499</v>
      </c>
      <c r="CK11" s="14">
        <v>0.34503826564133</v>
      </c>
      <c r="CL11" s="14">
        <v>0.26433823351952201</v>
      </c>
      <c r="CM11" s="14"/>
      <c r="CN11" s="14">
        <v>0.249693813697699</v>
      </c>
      <c r="CO11" s="14">
        <v>0.34221295449583</v>
      </c>
      <c r="CP11" s="14"/>
      <c r="CQ11" s="14">
        <v>0.29228223865556002</v>
      </c>
      <c r="CR11" s="14">
        <v>0.33350687871728801</v>
      </c>
    </row>
    <row r="12" spans="2:96" x14ac:dyDescent="0.3">
      <c r="B12" s="15" t="s">
        <v>284</v>
      </c>
      <c r="C12" s="14">
        <v>0.22965016618098799</v>
      </c>
      <c r="D12" s="14">
        <v>0.214035688087263</v>
      </c>
      <c r="E12" s="14">
        <v>0.24471778868887201</v>
      </c>
      <c r="F12" s="14"/>
      <c r="G12" s="14">
        <v>9.3449773618071802E-2</v>
      </c>
      <c r="H12" s="14">
        <v>0.136552344669194</v>
      </c>
      <c r="I12" s="14">
        <v>0.21658203332367301</v>
      </c>
      <c r="J12" s="14">
        <v>0.27232819878042103</v>
      </c>
      <c r="K12" s="14">
        <v>0.29528350654289498</v>
      </c>
      <c r="L12" s="14">
        <v>0.32748147456400101</v>
      </c>
      <c r="M12" s="14"/>
      <c r="N12" s="14">
        <v>0.18534287522002299</v>
      </c>
      <c r="O12" s="14">
        <v>0.23099544440650799</v>
      </c>
      <c r="P12" s="14">
        <v>0.25285153525580101</v>
      </c>
      <c r="Q12" s="14">
        <v>0.256183516851965</v>
      </c>
      <c r="R12" s="14"/>
      <c r="S12" s="14">
        <v>0.15196417644810201</v>
      </c>
      <c r="T12" s="14">
        <v>0.238354385565483</v>
      </c>
      <c r="U12" s="14">
        <v>0.249589017559814</v>
      </c>
      <c r="V12" s="14">
        <v>0.24291427267537499</v>
      </c>
      <c r="W12" s="14">
        <v>0.242389382203339</v>
      </c>
      <c r="X12" s="14">
        <v>0.20692093811318699</v>
      </c>
      <c r="Y12" s="14">
        <v>0.23088297166736499</v>
      </c>
      <c r="Z12" s="14">
        <v>0.23320086867988801</v>
      </c>
      <c r="AA12" s="14">
        <v>0.27505513829800998</v>
      </c>
      <c r="AB12" s="14">
        <v>0.28406799429462098</v>
      </c>
      <c r="AC12" s="14">
        <v>0.25172758315497801</v>
      </c>
      <c r="AD12" s="14">
        <v>0.12572745108386199</v>
      </c>
      <c r="AE12" s="14"/>
      <c r="AF12" s="14">
        <v>0.32503954880456098</v>
      </c>
      <c r="AG12" s="14">
        <v>0.114452782090756</v>
      </c>
      <c r="AH12" s="14">
        <v>0.21441700714985801</v>
      </c>
      <c r="AI12" s="14">
        <v>0.42996128721373</v>
      </c>
      <c r="AJ12" s="14">
        <v>0.20317566603333501</v>
      </c>
      <c r="AK12" s="14"/>
      <c r="AL12" s="14">
        <v>6.3890433013481698E-2</v>
      </c>
      <c r="AM12" s="14">
        <v>0.27599474006347102</v>
      </c>
      <c r="AN12" s="14">
        <v>0.16278285272550699</v>
      </c>
      <c r="AO12" s="14">
        <v>0.43463910766040098</v>
      </c>
      <c r="AP12" s="14">
        <v>0.215482944157534</v>
      </c>
      <c r="AQ12" s="14">
        <v>0.18237528828126201</v>
      </c>
      <c r="AR12" s="14"/>
      <c r="AS12" s="14">
        <v>0.27039814396957201</v>
      </c>
      <c r="AT12" s="14">
        <v>0.26298211255436099</v>
      </c>
      <c r="AU12" s="14">
        <v>0.18767104321292299</v>
      </c>
      <c r="AV12" s="14">
        <v>0.15097633252782799</v>
      </c>
      <c r="AW12" s="14">
        <v>0.103134871041572</v>
      </c>
      <c r="AX12" s="14"/>
      <c r="AY12" s="14">
        <v>0.349810533412313</v>
      </c>
      <c r="AZ12" s="14">
        <v>0.23748822133849401</v>
      </c>
      <c r="BA12" s="14">
        <v>0.26780698999528701</v>
      </c>
      <c r="BB12" s="14">
        <v>0.21633723366792301</v>
      </c>
      <c r="BC12" s="14">
        <v>0.230222024521958</v>
      </c>
      <c r="BD12" s="14">
        <v>0.26189555979953499</v>
      </c>
      <c r="BE12" s="14">
        <v>0.25566831901842002</v>
      </c>
      <c r="BF12" s="14">
        <v>0.25694849991535801</v>
      </c>
      <c r="BG12" s="14">
        <v>0.25638817756353</v>
      </c>
      <c r="BH12" s="14">
        <v>0.19071419186394301</v>
      </c>
      <c r="BI12" s="14">
        <v>0.22155767386397501</v>
      </c>
      <c r="BJ12" s="14">
        <v>0.190357744366281</v>
      </c>
      <c r="BK12" s="14">
        <v>0.21355152398697699</v>
      </c>
      <c r="BL12" s="14">
        <v>0.191723019059724</v>
      </c>
      <c r="BM12" s="14">
        <v>0.19249957571035201</v>
      </c>
      <c r="BN12" s="14">
        <v>0.13481432570787399</v>
      </c>
      <c r="BO12" s="14"/>
      <c r="BP12" s="14">
        <v>0.15779797928137701</v>
      </c>
      <c r="BQ12" s="14">
        <v>0.206062177164092</v>
      </c>
      <c r="BR12" s="14">
        <v>0.241136736562274</v>
      </c>
      <c r="BS12" s="14">
        <v>0.25968177939315201</v>
      </c>
      <c r="BT12" s="14">
        <v>0.35280012581214698</v>
      </c>
      <c r="BU12" s="14">
        <v>0.31363200843891798</v>
      </c>
      <c r="BV12" s="14"/>
      <c r="BW12" s="14">
        <v>0.27677060163171702</v>
      </c>
      <c r="BX12" s="14">
        <v>0.20149225270495599</v>
      </c>
      <c r="BY12" s="14">
        <v>0.24538935270947801</v>
      </c>
      <c r="BZ12" s="14">
        <v>0.229460887395638</v>
      </c>
      <c r="CA12" s="14">
        <v>0.17351123077705399</v>
      </c>
      <c r="CB12" s="14">
        <v>0.19032870629273199</v>
      </c>
      <c r="CC12" s="14"/>
      <c r="CD12" s="14">
        <v>0.143495236067232</v>
      </c>
      <c r="CE12" s="14">
        <v>0.200057410158067</v>
      </c>
      <c r="CF12" s="14">
        <v>0.283365513790719</v>
      </c>
      <c r="CG12" s="14">
        <v>0.26134648495722101</v>
      </c>
      <c r="CH12" s="14"/>
      <c r="CI12" s="14">
        <v>0.24050367227417199</v>
      </c>
      <c r="CJ12" s="14">
        <v>0.19092406342073301</v>
      </c>
      <c r="CK12" s="14">
        <v>0.239188877531918</v>
      </c>
      <c r="CL12" s="14">
        <v>0.23998531931981101</v>
      </c>
      <c r="CM12" s="14"/>
      <c r="CN12" s="14">
        <v>0.15940545049757601</v>
      </c>
      <c r="CO12" s="14">
        <v>0.24012239561525001</v>
      </c>
      <c r="CP12" s="14"/>
      <c r="CQ12" s="14">
        <v>0.158569144050691</v>
      </c>
      <c r="CR12" s="14">
        <v>0.235079787905595</v>
      </c>
    </row>
    <row r="13" spans="2:96" x14ac:dyDescent="0.3">
      <c r="B13" s="15" t="s">
        <v>92</v>
      </c>
      <c r="C13" s="20">
        <v>0.115381788382922</v>
      </c>
      <c r="D13" s="20">
        <v>8.7824340461895301E-2</v>
      </c>
      <c r="E13" s="20">
        <v>0.14268000112042201</v>
      </c>
      <c r="F13" s="20"/>
      <c r="G13" s="20">
        <v>7.4442681283941506E-2</v>
      </c>
      <c r="H13" s="20">
        <v>0.110449061886339</v>
      </c>
      <c r="I13" s="20">
        <v>8.4956000242146501E-2</v>
      </c>
      <c r="J13" s="20">
        <v>0.15048519609977201</v>
      </c>
      <c r="K13" s="20">
        <v>0.133470227182306</v>
      </c>
      <c r="L13" s="20">
        <v>0.13059816851527001</v>
      </c>
      <c r="M13" s="20"/>
      <c r="N13" s="20">
        <v>8.2547067590669904E-2</v>
      </c>
      <c r="O13" s="20">
        <v>9.9150291306408497E-2</v>
      </c>
      <c r="P13" s="20">
        <v>0.137636377997814</v>
      </c>
      <c r="Q13" s="20">
        <v>0.145293283499703</v>
      </c>
      <c r="R13" s="20"/>
      <c r="S13" s="20">
        <v>7.6444025284660197E-2</v>
      </c>
      <c r="T13" s="20">
        <v>0.14887098479909699</v>
      </c>
      <c r="U13" s="20">
        <v>0.11549823561112101</v>
      </c>
      <c r="V13" s="20">
        <v>0.123814439663152</v>
      </c>
      <c r="W13" s="20">
        <v>9.7377132958893595E-2</v>
      </c>
      <c r="X13" s="20">
        <v>0.122988197227885</v>
      </c>
      <c r="Y13" s="20">
        <v>0.11711912202076399</v>
      </c>
      <c r="Z13" s="20">
        <v>0.114628697230257</v>
      </c>
      <c r="AA13" s="20">
        <v>0.115167309217048</v>
      </c>
      <c r="AB13" s="20">
        <v>0.100763250722119</v>
      </c>
      <c r="AC13" s="20">
        <v>0.14943313541002901</v>
      </c>
      <c r="AD13" s="20">
        <v>0.13035978878881099</v>
      </c>
      <c r="AE13" s="20"/>
      <c r="AF13" s="20">
        <v>7.1366082777201301E-2</v>
      </c>
      <c r="AG13" s="20">
        <v>9.4426065496048803E-2</v>
      </c>
      <c r="AH13" s="20">
        <v>9.6874782702112305E-2</v>
      </c>
      <c r="AI13" s="20">
        <v>0.131185800692457</v>
      </c>
      <c r="AJ13" s="20">
        <v>0.141935293820941</v>
      </c>
      <c r="AK13" s="20"/>
      <c r="AL13" s="20">
        <v>8.0447702796245801E-2</v>
      </c>
      <c r="AM13" s="20">
        <v>7.4645704852776606E-2</v>
      </c>
      <c r="AN13" s="20">
        <v>6.1689572273979497E-2</v>
      </c>
      <c r="AO13" s="20">
        <v>0.10503035461766499</v>
      </c>
      <c r="AP13" s="20">
        <v>9.0662193393433302E-2</v>
      </c>
      <c r="AQ13" s="20">
        <v>0.28559026421113098</v>
      </c>
      <c r="AR13" s="20"/>
      <c r="AS13" s="20">
        <v>0.13181665842844001</v>
      </c>
      <c r="AT13" s="20">
        <v>0.1150197823027</v>
      </c>
      <c r="AU13" s="20">
        <v>0.10983388118178</v>
      </c>
      <c r="AV13" s="20">
        <v>5.26785699484928E-2</v>
      </c>
      <c r="AW13" s="20">
        <v>5.0241039197915102E-2</v>
      </c>
      <c r="AX13" s="20"/>
      <c r="AY13" s="20">
        <v>0.13906673245945</v>
      </c>
      <c r="AZ13" s="20">
        <v>0.26391426301159598</v>
      </c>
      <c r="BA13" s="20">
        <v>0.11255340763730499</v>
      </c>
      <c r="BB13" s="20">
        <v>0.16563233614662301</v>
      </c>
      <c r="BC13" s="20">
        <v>0.13031118174255901</v>
      </c>
      <c r="BD13" s="20">
        <v>0.112845909551644</v>
      </c>
      <c r="BE13" s="20">
        <v>0.10255434660040499</v>
      </c>
      <c r="BF13" s="20">
        <v>0.10496963761516701</v>
      </c>
      <c r="BG13" s="20">
        <v>7.4620738743383999E-2</v>
      </c>
      <c r="BH13" s="20">
        <v>9.30739461108369E-2</v>
      </c>
      <c r="BI13" s="20">
        <v>7.40655984359984E-2</v>
      </c>
      <c r="BJ13" s="20">
        <v>0.150257129648664</v>
      </c>
      <c r="BK13" s="20">
        <v>0.112621555168261</v>
      </c>
      <c r="BL13" s="20">
        <v>0.103627315675955</v>
      </c>
      <c r="BM13" s="20">
        <v>3.88685918392324E-2</v>
      </c>
      <c r="BN13" s="20">
        <v>4.3116264617245999E-2</v>
      </c>
      <c r="BO13" s="20"/>
      <c r="BP13" s="20">
        <v>7.6270015179997694E-2</v>
      </c>
      <c r="BQ13" s="20">
        <v>0.129060793193435</v>
      </c>
      <c r="BR13" s="20">
        <v>0.14140222892979201</v>
      </c>
      <c r="BS13" s="20">
        <v>0.114813885995489</v>
      </c>
      <c r="BT13" s="20">
        <v>0.13287349150046401</v>
      </c>
      <c r="BU13" s="20">
        <v>0.12237937048771</v>
      </c>
      <c r="BV13" s="20"/>
      <c r="BW13" s="20">
        <v>0.12152847114439901</v>
      </c>
      <c r="BX13" s="20">
        <v>8.8177349639076405E-2</v>
      </c>
      <c r="BY13" s="20">
        <v>0.13783120069152099</v>
      </c>
      <c r="BZ13" s="20">
        <v>0.17699488552763601</v>
      </c>
      <c r="CA13" s="20">
        <v>8.2554345499565404E-2</v>
      </c>
      <c r="CB13" s="20">
        <v>0.18018814621375101</v>
      </c>
      <c r="CC13" s="20"/>
      <c r="CD13" s="20">
        <v>7.2829343679751704E-2</v>
      </c>
      <c r="CE13" s="20">
        <v>6.3971987219651902E-2</v>
      </c>
      <c r="CF13" s="20">
        <v>0.190970105764702</v>
      </c>
      <c r="CG13" s="20">
        <v>8.3012086007689598E-2</v>
      </c>
      <c r="CH13" s="20"/>
      <c r="CI13" s="20">
        <v>9.9564313597772902E-2</v>
      </c>
      <c r="CJ13" s="20">
        <v>6.7092417813940999E-2</v>
      </c>
      <c r="CK13" s="20">
        <v>0.118484210209201</v>
      </c>
      <c r="CL13" s="20">
        <v>0.28416521749325102</v>
      </c>
      <c r="CM13" s="20"/>
      <c r="CN13" s="20">
        <v>6.5156876097236804E-2</v>
      </c>
      <c r="CO13" s="20">
        <v>0.120986987321006</v>
      </c>
      <c r="CP13" s="20"/>
      <c r="CQ13" s="20">
        <v>6.5683539960064596E-2</v>
      </c>
      <c r="CR13" s="20">
        <v>0.11548495888244401</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6.1619464968908001E-2</v>
      </c>
      <c r="D9" s="14">
        <v>7.3979225776868898E-2</v>
      </c>
      <c r="E9" s="14">
        <v>4.8539431040905502E-2</v>
      </c>
      <c r="F9" s="14"/>
      <c r="G9" s="14">
        <v>0.107206481550081</v>
      </c>
      <c r="H9" s="14">
        <v>0.14021616808898299</v>
      </c>
      <c r="I9" s="14">
        <v>8.7789703184668305E-2</v>
      </c>
      <c r="J9" s="14">
        <v>3.0356155940974398E-2</v>
      </c>
      <c r="K9" s="14">
        <v>3.31160199468642E-3</v>
      </c>
      <c r="L9" s="14">
        <v>1.0681506529589701E-2</v>
      </c>
      <c r="M9" s="14"/>
      <c r="N9" s="14">
        <v>0.101806699016507</v>
      </c>
      <c r="O9" s="14">
        <v>4.5814796045322501E-2</v>
      </c>
      <c r="P9" s="14">
        <v>5.5867230888966501E-2</v>
      </c>
      <c r="Q9" s="14">
        <v>4.0502713790630702E-2</v>
      </c>
      <c r="R9" s="14"/>
      <c r="S9" s="14">
        <v>0.148285200577606</v>
      </c>
      <c r="T9" s="14">
        <v>5.0115392922244602E-2</v>
      </c>
      <c r="U9" s="14">
        <v>4.6567125559970002E-2</v>
      </c>
      <c r="V9" s="14">
        <v>3.2043112953829299E-2</v>
      </c>
      <c r="W9" s="14">
        <v>4.5945701404571798E-2</v>
      </c>
      <c r="X9" s="14">
        <v>4.4770784890190402E-2</v>
      </c>
      <c r="Y9" s="14">
        <v>2.63117853419064E-2</v>
      </c>
      <c r="Z9" s="14">
        <v>7.91175819109943E-2</v>
      </c>
      <c r="AA9" s="14">
        <v>7.6689619134286402E-2</v>
      </c>
      <c r="AB9" s="14">
        <v>2.9223853587554301E-2</v>
      </c>
      <c r="AC9" s="14">
        <v>4.1025109140587497E-2</v>
      </c>
      <c r="AD9" s="14">
        <v>6.9567055072351405E-2</v>
      </c>
      <c r="AE9" s="14"/>
      <c r="AF9" s="14">
        <v>5.7812773142179301E-2</v>
      </c>
      <c r="AG9" s="14">
        <v>0.113637748770247</v>
      </c>
      <c r="AH9" s="14">
        <v>3.7524837646748799E-2</v>
      </c>
      <c r="AI9" s="14">
        <v>1.8435055074336699E-2</v>
      </c>
      <c r="AJ9" s="14">
        <v>6.2380897960749901E-2</v>
      </c>
      <c r="AK9" s="14"/>
      <c r="AL9" s="14">
        <v>0.14506295653514101</v>
      </c>
      <c r="AM9" s="14">
        <v>6.3751108911237295E-2</v>
      </c>
      <c r="AN9" s="14">
        <v>3.7880617219497099E-2</v>
      </c>
      <c r="AO9" s="14">
        <v>2.0921337138476201E-2</v>
      </c>
      <c r="AP9" s="14">
        <v>5.8642974237987998E-2</v>
      </c>
      <c r="AQ9" s="14">
        <v>1.18845296194048E-2</v>
      </c>
      <c r="AR9" s="14"/>
      <c r="AS9" s="14">
        <v>1.22656969862331E-2</v>
      </c>
      <c r="AT9" s="14">
        <v>4.6312819735738101E-2</v>
      </c>
      <c r="AU9" s="14">
        <v>7.1946717388572598E-2</v>
      </c>
      <c r="AV9" s="14">
        <v>0.13896795294453701</v>
      </c>
      <c r="AW9" s="14">
        <v>0.35971712466019001</v>
      </c>
      <c r="AX9" s="14"/>
      <c r="AY9" s="14">
        <v>0</v>
      </c>
      <c r="AZ9" s="14">
        <v>3.97343718371026E-2</v>
      </c>
      <c r="BA9" s="14">
        <v>6.2138899621207298E-2</v>
      </c>
      <c r="BB9" s="14">
        <v>2.57039540587518E-2</v>
      </c>
      <c r="BC9" s="14">
        <v>4.2559791058664698E-2</v>
      </c>
      <c r="BD9" s="14">
        <v>3.7611488411629798E-2</v>
      </c>
      <c r="BE9" s="14">
        <v>6.0733177471359603E-2</v>
      </c>
      <c r="BF9" s="14">
        <v>5.7099819415809702E-2</v>
      </c>
      <c r="BG9" s="14">
        <v>3.3984979097000503E-2</v>
      </c>
      <c r="BH9" s="14">
        <v>6.9408076718322401E-2</v>
      </c>
      <c r="BI9" s="14">
        <v>9.8777327622104505E-2</v>
      </c>
      <c r="BJ9" s="14">
        <v>4.7029001631898E-2</v>
      </c>
      <c r="BK9" s="14">
        <v>3.5814944244379497E-2</v>
      </c>
      <c r="BL9" s="14">
        <v>6.8797898585778006E-2</v>
      </c>
      <c r="BM9" s="14">
        <v>7.9479992464883506E-2</v>
      </c>
      <c r="BN9" s="14">
        <v>0.239751885422822</v>
      </c>
      <c r="BO9" s="14"/>
      <c r="BP9" s="14">
        <v>0.15130029802205899</v>
      </c>
      <c r="BQ9" s="14">
        <v>4.6640258342287501E-2</v>
      </c>
      <c r="BR9" s="14">
        <v>3.5355224041117198E-2</v>
      </c>
      <c r="BS9" s="14">
        <v>2.6162399045428799E-2</v>
      </c>
      <c r="BT9" s="14">
        <v>1.3962147434708401E-2</v>
      </c>
      <c r="BU9" s="14">
        <v>0</v>
      </c>
      <c r="BV9" s="14"/>
      <c r="BW9" s="14">
        <v>4.8363135510478397E-2</v>
      </c>
      <c r="BX9" s="14">
        <v>8.3336245187511801E-2</v>
      </c>
      <c r="BY9" s="14">
        <v>5.8977185049286097E-2</v>
      </c>
      <c r="BZ9" s="14">
        <v>5.5949809435390997E-2</v>
      </c>
      <c r="CA9" s="14">
        <v>7.7455487600638404E-2</v>
      </c>
      <c r="CB9" s="14">
        <v>1.7768581504950198E-2</v>
      </c>
      <c r="CC9" s="14"/>
      <c r="CD9" s="14">
        <v>0.101793577482064</v>
      </c>
      <c r="CE9" s="14">
        <v>0.110548640246281</v>
      </c>
      <c r="CF9" s="14">
        <v>1.0124679395315399E-2</v>
      </c>
      <c r="CG9" s="14">
        <v>5.4670353194938598E-2</v>
      </c>
      <c r="CH9" s="14"/>
      <c r="CI9" s="14">
        <v>6.8038253400896004E-2</v>
      </c>
      <c r="CJ9" s="14">
        <v>8.6627603337499401E-2</v>
      </c>
      <c r="CK9" s="14">
        <v>5.52288517866436E-2</v>
      </c>
      <c r="CL9" s="14">
        <v>2.0415797557034401E-2</v>
      </c>
      <c r="CM9" s="14"/>
      <c r="CN9" s="14">
        <v>0.16848177682359999</v>
      </c>
      <c r="CO9" s="14">
        <v>4.6127135048640203E-2</v>
      </c>
      <c r="CP9" s="14"/>
      <c r="CQ9" s="14">
        <v>0.13259032511001301</v>
      </c>
      <c r="CR9" s="14">
        <v>5.41077495423379E-2</v>
      </c>
    </row>
    <row r="10" spans="2:96" x14ac:dyDescent="0.3">
      <c r="B10" s="15" t="s">
        <v>282</v>
      </c>
      <c r="C10" s="14">
        <v>0.21969863931099101</v>
      </c>
      <c r="D10" s="14">
        <v>0.24581171265085699</v>
      </c>
      <c r="E10" s="14">
        <v>0.19480623171158101</v>
      </c>
      <c r="F10" s="14"/>
      <c r="G10" s="14">
        <v>0.27713388051884702</v>
      </c>
      <c r="H10" s="14">
        <v>0.34036917221477597</v>
      </c>
      <c r="I10" s="14">
        <v>0.236936375169709</v>
      </c>
      <c r="J10" s="14">
        <v>0.17857701811197299</v>
      </c>
      <c r="K10" s="14">
        <v>0.17415628897966001</v>
      </c>
      <c r="L10" s="14">
        <v>0.13334796484686701</v>
      </c>
      <c r="M10" s="14"/>
      <c r="N10" s="14">
        <v>0.28260827253726201</v>
      </c>
      <c r="O10" s="14">
        <v>0.214833129565001</v>
      </c>
      <c r="P10" s="14">
        <v>0.17599839900202</v>
      </c>
      <c r="Q10" s="14">
        <v>0.19578451015107701</v>
      </c>
      <c r="R10" s="14"/>
      <c r="S10" s="14">
        <v>0.27392592033273599</v>
      </c>
      <c r="T10" s="14">
        <v>0.19516909843741401</v>
      </c>
      <c r="U10" s="14">
        <v>0.15441784770339301</v>
      </c>
      <c r="V10" s="14">
        <v>0.29135314662654699</v>
      </c>
      <c r="W10" s="14">
        <v>0.23428538249230901</v>
      </c>
      <c r="X10" s="14">
        <v>0.22950817016008501</v>
      </c>
      <c r="Y10" s="14">
        <v>0.21053769152078999</v>
      </c>
      <c r="Z10" s="14">
        <v>0.17833381465614001</v>
      </c>
      <c r="AA10" s="14">
        <v>0.21083036287548099</v>
      </c>
      <c r="AB10" s="14">
        <v>0.18642562208102001</v>
      </c>
      <c r="AC10" s="14">
        <v>0.183007401132187</v>
      </c>
      <c r="AD10" s="14">
        <v>0.24099049774329101</v>
      </c>
      <c r="AE10" s="14"/>
      <c r="AF10" s="14">
        <v>0.12884607023796199</v>
      </c>
      <c r="AG10" s="14">
        <v>0.346474423405152</v>
      </c>
      <c r="AH10" s="14">
        <v>0.211287133989642</v>
      </c>
      <c r="AI10" s="14">
        <v>0.123585595879098</v>
      </c>
      <c r="AJ10" s="14">
        <v>0.177886073169405</v>
      </c>
      <c r="AK10" s="14"/>
      <c r="AL10" s="14">
        <v>0.44043184232766303</v>
      </c>
      <c r="AM10" s="14">
        <v>0.168603483406885</v>
      </c>
      <c r="AN10" s="14">
        <v>0.23827115616651001</v>
      </c>
      <c r="AO10" s="14">
        <v>9.8786029349539506E-2</v>
      </c>
      <c r="AP10" s="14">
        <v>0.17018365722562201</v>
      </c>
      <c r="AQ10" s="14">
        <v>0.107015072402423</v>
      </c>
      <c r="AR10" s="14"/>
      <c r="AS10" s="14">
        <v>0.18538986971259</v>
      </c>
      <c r="AT10" s="14">
        <v>0.20901366922447201</v>
      </c>
      <c r="AU10" s="14">
        <v>0.25998964375933697</v>
      </c>
      <c r="AV10" s="14">
        <v>0.29334672541982798</v>
      </c>
      <c r="AW10" s="14">
        <v>0.20195642187018101</v>
      </c>
      <c r="AX10" s="14"/>
      <c r="AY10" s="14">
        <v>0.126775127720338</v>
      </c>
      <c r="AZ10" s="14">
        <v>0.18061986038489899</v>
      </c>
      <c r="BA10" s="14">
        <v>0.18227903047701899</v>
      </c>
      <c r="BB10" s="14">
        <v>0.19971023064576299</v>
      </c>
      <c r="BC10" s="14">
        <v>0.236637849755862</v>
      </c>
      <c r="BD10" s="14">
        <v>0.168130318254988</v>
      </c>
      <c r="BE10" s="14">
        <v>0.199915689631323</v>
      </c>
      <c r="BF10" s="14">
        <v>0.23697816747134301</v>
      </c>
      <c r="BG10" s="14">
        <v>0.18251681018215299</v>
      </c>
      <c r="BH10" s="14">
        <v>0.261092046621764</v>
      </c>
      <c r="BI10" s="14">
        <v>0.214731526689383</v>
      </c>
      <c r="BJ10" s="14">
        <v>0.24773065691215701</v>
      </c>
      <c r="BK10" s="14">
        <v>0.31638686535578298</v>
      </c>
      <c r="BL10" s="14">
        <v>0.232888093546919</v>
      </c>
      <c r="BM10" s="14">
        <v>0.29653144546141103</v>
      </c>
      <c r="BN10" s="14">
        <v>0.31599937253636701</v>
      </c>
      <c r="BO10" s="14"/>
      <c r="BP10" s="14">
        <v>0.31301478003454702</v>
      </c>
      <c r="BQ10" s="14">
        <v>0.20419176635893299</v>
      </c>
      <c r="BR10" s="14">
        <v>0.17482755502137801</v>
      </c>
      <c r="BS10" s="14">
        <v>0.19234739155143599</v>
      </c>
      <c r="BT10" s="14">
        <v>0.15231872302163901</v>
      </c>
      <c r="BU10" s="14">
        <v>0.22824765725086099</v>
      </c>
      <c r="BV10" s="14"/>
      <c r="BW10" s="14">
        <v>0.195570030400464</v>
      </c>
      <c r="BX10" s="14">
        <v>0.24803934395591001</v>
      </c>
      <c r="BY10" s="14">
        <v>0.18759999567493199</v>
      </c>
      <c r="BZ10" s="14">
        <v>0.22660227878716699</v>
      </c>
      <c r="CA10" s="14">
        <v>0.24710091357306199</v>
      </c>
      <c r="CB10" s="14">
        <v>0.20574587601348199</v>
      </c>
      <c r="CC10" s="14"/>
      <c r="CD10" s="14">
        <v>0.28296614761486399</v>
      </c>
      <c r="CE10" s="14">
        <v>0.237739480525574</v>
      </c>
      <c r="CF10" s="14">
        <v>0.15753315308377</v>
      </c>
      <c r="CG10" s="14">
        <v>0.225090413734791</v>
      </c>
      <c r="CH10" s="14"/>
      <c r="CI10" s="14">
        <v>0.22092549752906901</v>
      </c>
      <c r="CJ10" s="14">
        <v>0.25915366669450701</v>
      </c>
      <c r="CK10" s="14">
        <v>0.21525645162771201</v>
      </c>
      <c r="CL10" s="14">
        <v>0.13011106338229</v>
      </c>
      <c r="CM10" s="14"/>
      <c r="CN10" s="14">
        <v>0.314242604069287</v>
      </c>
      <c r="CO10" s="14">
        <v>0.20505513444791401</v>
      </c>
      <c r="CP10" s="14"/>
      <c r="CQ10" s="14">
        <v>0.31382224074711301</v>
      </c>
      <c r="CR10" s="14">
        <v>0.21475295636815001</v>
      </c>
    </row>
    <row r="11" spans="2:96" x14ac:dyDescent="0.3">
      <c r="B11" s="15" t="s">
        <v>283</v>
      </c>
      <c r="C11" s="14">
        <v>0.35111336109880298</v>
      </c>
      <c r="D11" s="14">
        <v>0.35373016927462397</v>
      </c>
      <c r="E11" s="14">
        <v>0.34780328878796801</v>
      </c>
      <c r="F11" s="14"/>
      <c r="G11" s="14">
        <v>0.377788399905849</v>
      </c>
      <c r="H11" s="14">
        <v>0.28290220338195499</v>
      </c>
      <c r="I11" s="14">
        <v>0.34168187586001297</v>
      </c>
      <c r="J11" s="14">
        <v>0.379129288836136</v>
      </c>
      <c r="K11" s="14">
        <v>0.33983783904162801</v>
      </c>
      <c r="L11" s="14">
        <v>0.38154850482943398</v>
      </c>
      <c r="M11" s="14"/>
      <c r="N11" s="14">
        <v>0.34078330382778599</v>
      </c>
      <c r="O11" s="14">
        <v>0.37718647415677697</v>
      </c>
      <c r="P11" s="14">
        <v>0.340681028384278</v>
      </c>
      <c r="Q11" s="14">
        <v>0.34659787014403698</v>
      </c>
      <c r="R11" s="14"/>
      <c r="S11" s="14">
        <v>0.30744281188745698</v>
      </c>
      <c r="T11" s="14">
        <v>0.40064934698106702</v>
      </c>
      <c r="U11" s="14">
        <v>0.389730111073749</v>
      </c>
      <c r="V11" s="14">
        <v>0.28263046996320002</v>
      </c>
      <c r="W11" s="14">
        <v>0.34978776325730898</v>
      </c>
      <c r="X11" s="14">
        <v>0.36109168833346</v>
      </c>
      <c r="Y11" s="14">
        <v>0.35753945370339901</v>
      </c>
      <c r="Z11" s="14">
        <v>0.29685149797593402</v>
      </c>
      <c r="AA11" s="14">
        <v>0.31591447523092903</v>
      </c>
      <c r="AB11" s="14">
        <v>0.43090726841205401</v>
      </c>
      <c r="AC11" s="14">
        <v>0.33145536874871301</v>
      </c>
      <c r="AD11" s="14">
        <v>0.394140807874168</v>
      </c>
      <c r="AE11" s="14"/>
      <c r="AF11" s="14">
        <v>0.35189061780081898</v>
      </c>
      <c r="AG11" s="14">
        <v>0.328807718582801</v>
      </c>
      <c r="AH11" s="14">
        <v>0.411312077826754</v>
      </c>
      <c r="AI11" s="14">
        <v>0.299712318230832</v>
      </c>
      <c r="AJ11" s="14">
        <v>0.327520172670071</v>
      </c>
      <c r="AK11" s="14"/>
      <c r="AL11" s="14">
        <v>0.28058304569737202</v>
      </c>
      <c r="AM11" s="14">
        <v>0.35706011257096198</v>
      </c>
      <c r="AN11" s="14">
        <v>0.43635350399026701</v>
      </c>
      <c r="AO11" s="14">
        <v>0.32715932584653401</v>
      </c>
      <c r="AP11" s="14">
        <v>0.381811822674057</v>
      </c>
      <c r="AQ11" s="14">
        <v>0.44144173836406098</v>
      </c>
      <c r="AR11" s="14"/>
      <c r="AS11" s="14">
        <v>0.37013063738088697</v>
      </c>
      <c r="AT11" s="14">
        <v>0.35173476401104298</v>
      </c>
      <c r="AU11" s="14">
        <v>0.36121924836304098</v>
      </c>
      <c r="AV11" s="14">
        <v>0.33279057801154299</v>
      </c>
      <c r="AW11" s="14">
        <v>0.28905321101339998</v>
      </c>
      <c r="AX11" s="14"/>
      <c r="AY11" s="14">
        <v>0.395126581092475</v>
      </c>
      <c r="AZ11" s="14">
        <v>0.29948030769690998</v>
      </c>
      <c r="BA11" s="14">
        <v>0.34817114878773098</v>
      </c>
      <c r="BB11" s="14">
        <v>0.372091994654835</v>
      </c>
      <c r="BC11" s="14">
        <v>0.33069215576101901</v>
      </c>
      <c r="BD11" s="14">
        <v>0.38463634649227302</v>
      </c>
      <c r="BE11" s="14">
        <v>0.38302470943129002</v>
      </c>
      <c r="BF11" s="14">
        <v>0.35170153239173602</v>
      </c>
      <c r="BG11" s="14">
        <v>0.371136009777363</v>
      </c>
      <c r="BH11" s="14">
        <v>0.37055236367842598</v>
      </c>
      <c r="BI11" s="14">
        <v>0.34730014621385003</v>
      </c>
      <c r="BJ11" s="14">
        <v>0.35272821710672703</v>
      </c>
      <c r="BK11" s="14">
        <v>0.27190013109392103</v>
      </c>
      <c r="BL11" s="14">
        <v>0.40855531966291098</v>
      </c>
      <c r="BM11" s="14">
        <v>0.336236205651333</v>
      </c>
      <c r="BN11" s="14">
        <v>0.23724547225373999</v>
      </c>
      <c r="BO11" s="14"/>
      <c r="BP11" s="14">
        <v>0.300251159194937</v>
      </c>
      <c r="BQ11" s="14">
        <v>0.38755037260550002</v>
      </c>
      <c r="BR11" s="14">
        <v>0.344308675464855</v>
      </c>
      <c r="BS11" s="14">
        <v>0.37301653927944001</v>
      </c>
      <c r="BT11" s="14">
        <v>0.34489673970321699</v>
      </c>
      <c r="BU11" s="14">
        <v>0.34799564742247002</v>
      </c>
      <c r="BV11" s="14"/>
      <c r="BW11" s="14">
        <v>0.349129105482823</v>
      </c>
      <c r="BX11" s="14">
        <v>0.34629782105103202</v>
      </c>
      <c r="BY11" s="14">
        <v>0.34133516364090699</v>
      </c>
      <c r="BZ11" s="14">
        <v>0.28561065499916</v>
      </c>
      <c r="CA11" s="14">
        <v>0.37280004102458397</v>
      </c>
      <c r="CB11" s="14">
        <v>0.42777238917231902</v>
      </c>
      <c r="CC11" s="14"/>
      <c r="CD11" s="14">
        <v>0.36205619075354301</v>
      </c>
      <c r="CE11" s="14">
        <v>0.36586007648854002</v>
      </c>
      <c r="CF11" s="14">
        <v>0.321361682913758</v>
      </c>
      <c r="CG11" s="14">
        <v>0.34849428921272202</v>
      </c>
      <c r="CH11" s="14"/>
      <c r="CI11" s="14">
        <v>0.31795924249639301</v>
      </c>
      <c r="CJ11" s="14">
        <v>0.358921890219839</v>
      </c>
      <c r="CK11" s="14">
        <v>0.35759401646958699</v>
      </c>
      <c r="CL11" s="14">
        <v>0.36056349233066198</v>
      </c>
      <c r="CM11" s="14"/>
      <c r="CN11" s="14">
        <v>0.29311556395229299</v>
      </c>
      <c r="CO11" s="14">
        <v>0.36328117486752198</v>
      </c>
      <c r="CP11" s="14"/>
      <c r="CQ11" s="14">
        <v>0.31466102740238999</v>
      </c>
      <c r="CR11" s="14">
        <v>0.355780541574991</v>
      </c>
    </row>
    <row r="12" spans="2:96" x14ac:dyDescent="0.3">
      <c r="B12" s="15" t="s">
        <v>284</v>
      </c>
      <c r="C12" s="14">
        <v>0.27776419123087698</v>
      </c>
      <c r="D12" s="14">
        <v>0.26300841640991401</v>
      </c>
      <c r="E12" s="14">
        <v>0.293021174532198</v>
      </c>
      <c r="F12" s="14"/>
      <c r="G12" s="14">
        <v>0.14795863905662199</v>
      </c>
      <c r="H12" s="14">
        <v>0.155267861278267</v>
      </c>
      <c r="I12" s="14">
        <v>0.25750407862830399</v>
      </c>
      <c r="J12" s="14">
        <v>0.33063241932713</v>
      </c>
      <c r="K12" s="14">
        <v>0.350479899961675</v>
      </c>
      <c r="L12" s="14">
        <v>0.38814050436106601</v>
      </c>
      <c r="M12" s="14"/>
      <c r="N12" s="14">
        <v>0.21181038311679201</v>
      </c>
      <c r="O12" s="14">
        <v>0.28058725529575101</v>
      </c>
      <c r="P12" s="14">
        <v>0.32456678828105301</v>
      </c>
      <c r="Q12" s="14">
        <v>0.302262315096542</v>
      </c>
      <c r="R12" s="14"/>
      <c r="S12" s="14">
        <v>0.184766585280704</v>
      </c>
      <c r="T12" s="14">
        <v>0.29110603041354</v>
      </c>
      <c r="U12" s="14">
        <v>0.31101251058293899</v>
      </c>
      <c r="V12" s="14">
        <v>0.31417401672175099</v>
      </c>
      <c r="W12" s="14">
        <v>0.27545462018362898</v>
      </c>
      <c r="X12" s="14">
        <v>0.25793988779874</v>
      </c>
      <c r="Y12" s="14">
        <v>0.26193858252825403</v>
      </c>
      <c r="Z12" s="14">
        <v>0.377632141607326</v>
      </c>
      <c r="AA12" s="14">
        <v>0.31600527464932698</v>
      </c>
      <c r="AB12" s="14">
        <v>0.28487767245039403</v>
      </c>
      <c r="AC12" s="14">
        <v>0.339150841395016</v>
      </c>
      <c r="AD12" s="14">
        <v>0.16704514790494199</v>
      </c>
      <c r="AE12" s="14"/>
      <c r="AF12" s="14">
        <v>0.41399840082235301</v>
      </c>
      <c r="AG12" s="14">
        <v>0.138281063921743</v>
      </c>
      <c r="AH12" s="14">
        <v>0.25474610772915701</v>
      </c>
      <c r="AI12" s="14">
        <v>0.48653960464691898</v>
      </c>
      <c r="AJ12" s="14">
        <v>0.29806939725660098</v>
      </c>
      <c r="AK12" s="14"/>
      <c r="AL12" s="14">
        <v>7.1501417096880807E-2</v>
      </c>
      <c r="AM12" s="14">
        <v>0.35745733590666701</v>
      </c>
      <c r="AN12" s="14">
        <v>0.221525068912963</v>
      </c>
      <c r="AO12" s="14">
        <v>0.49802903198005599</v>
      </c>
      <c r="AP12" s="14">
        <v>0.276539887271396</v>
      </c>
      <c r="AQ12" s="14">
        <v>0.216098152897445</v>
      </c>
      <c r="AR12" s="14"/>
      <c r="AS12" s="14">
        <v>0.329276696214715</v>
      </c>
      <c r="AT12" s="14">
        <v>0.30020677726404099</v>
      </c>
      <c r="AU12" s="14">
        <v>0.22828991405968699</v>
      </c>
      <c r="AV12" s="14">
        <v>0.19301569847307101</v>
      </c>
      <c r="AW12" s="14">
        <v>0.12631028822711199</v>
      </c>
      <c r="AX12" s="14"/>
      <c r="AY12" s="14">
        <v>0.273387427136974</v>
      </c>
      <c r="AZ12" s="14">
        <v>0.31408306396459001</v>
      </c>
      <c r="BA12" s="14">
        <v>0.33078178564954402</v>
      </c>
      <c r="BB12" s="14">
        <v>0.26253353597915702</v>
      </c>
      <c r="BC12" s="14">
        <v>0.28746680377219203</v>
      </c>
      <c r="BD12" s="14">
        <v>0.308160035684026</v>
      </c>
      <c r="BE12" s="14">
        <v>0.27970791698255698</v>
      </c>
      <c r="BF12" s="14">
        <v>0.29120256136947398</v>
      </c>
      <c r="BG12" s="14">
        <v>0.30021889550049102</v>
      </c>
      <c r="BH12" s="14">
        <v>0.22129212848881799</v>
      </c>
      <c r="BI12" s="14">
        <v>0.26825868909265799</v>
      </c>
      <c r="BJ12" s="14">
        <v>0.26927603724580601</v>
      </c>
      <c r="BK12" s="14">
        <v>0.300157293942593</v>
      </c>
      <c r="BL12" s="14">
        <v>0.185103430472699</v>
      </c>
      <c r="BM12" s="14">
        <v>0.249230895667793</v>
      </c>
      <c r="BN12" s="14">
        <v>0.188251332500881</v>
      </c>
      <c r="BO12" s="14"/>
      <c r="BP12" s="14">
        <v>0.185277623924792</v>
      </c>
      <c r="BQ12" s="14">
        <v>0.26202004682742602</v>
      </c>
      <c r="BR12" s="14">
        <v>0.32892250420236002</v>
      </c>
      <c r="BS12" s="14">
        <v>0.29681613266856399</v>
      </c>
      <c r="BT12" s="14">
        <v>0.39908035554725302</v>
      </c>
      <c r="BU12" s="14">
        <v>0.35206657015951898</v>
      </c>
      <c r="BV12" s="14"/>
      <c r="BW12" s="14">
        <v>0.32885692234108999</v>
      </c>
      <c r="BX12" s="14">
        <v>0.23559306080839701</v>
      </c>
      <c r="BY12" s="14">
        <v>0.31281099957397601</v>
      </c>
      <c r="BZ12" s="14">
        <v>0.28179470544914298</v>
      </c>
      <c r="CA12" s="14">
        <v>0.22966190548500001</v>
      </c>
      <c r="CB12" s="14">
        <v>0.194308669350931</v>
      </c>
      <c r="CC12" s="14"/>
      <c r="CD12" s="14">
        <v>0.18749149880444299</v>
      </c>
      <c r="CE12" s="14">
        <v>0.226199040654008</v>
      </c>
      <c r="CF12" s="14">
        <v>0.35812140130306902</v>
      </c>
      <c r="CG12" s="14">
        <v>0.30134696656292798</v>
      </c>
      <c r="CH12" s="14"/>
      <c r="CI12" s="14">
        <v>0.308506327318394</v>
      </c>
      <c r="CJ12" s="14">
        <v>0.239041617873438</v>
      </c>
      <c r="CK12" s="14">
        <v>0.281189089798842</v>
      </c>
      <c r="CL12" s="14">
        <v>0.28687475274089602</v>
      </c>
      <c r="CM12" s="14"/>
      <c r="CN12" s="14">
        <v>0.188878607343724</v>
      </c>
      <c r="CO12" s="14">
        <v>0.28943087176483301</v>
      </c>
      <c r="CP12" s="14"/>
      <c r="CQ12" s="14">
        <v>0.188959254445216</v>
      </c>
      <c r="CR12" s="14">
        <v>0.28689614988357898</v>
      </c>
    </row>
    <row r="13" spans="2:96" x14ac:dyDescent="0.3">
      <c r="B13" s="15" t="s">
        <v>92</v>
      </c>
      <c r="C13" s="20">
        <v>8.9804343390420593E-2</v>
      </c>
      <c r="D13" s="20">
        <v>6.3470475887735703E-2</v>
      </c>
      <c r="E13" s="20">
        <v>0.115829873927347</v>
      </c>
      <c r="F13" s="20"/>
      <c r="G13" s="20">
        <v>8.9912598968601098E-2</v>
      </c>
      <c r="H13" s="20">
        <v>8.1244595036019093E-2</v>
      </c>
      <c r="I13" s="20">
        <v>7.6087967157306299E-2</v>
      </c>
      <c r="J13" s="20">
        <v>8.1305117783787698E-2</v>
      </c>
      <c r="K13" s="20">
        <v>0.13221437002235101</v>
      </c>
      <c r="L13" s="20">
        <v>8.6281519433043699E-2</v>
      </c>
      <c r="M13" s="20"/>
      <c r="N13" s="20">
        <v>6.2991341501653197E-2</v>
      </c>
      <c r="O13" s="20">
        <v>8.15783449371483E-2</v>
      </c>
      <c r="P13" s="20">
        <v>0.102886553443683</v>
      </c>
      <c r="Q13" s="20">
        <v>0.114852590817714</v>
      </c>
      <c r="R13" s="20"/>
      <c r="S13" s="20">
        <v>8.5579481921495601E-2</v>
      </c>
      <c r="T13" s="20">
        <v>6.2960131245733894E-2</v>
      </c>
      <c r="U13" s="20">
        <v>9.8272405079948E-2</v>
      </c>
      <c r="V13" s="20">
        <v>7.9799253734672004E-2</v>
      </c>
      <c r="W13" s="20">
        <v>9.4526532662181306E-2</v>
      </c>
      <c r="X13" s="20">
        <v>0.106689468817525</v>
      </c>
      <c r="Y13" s="20">
        <v>0.14367248690565099</v>
      </c>
      <c r="Z13" s="20">
        <v>6.8064963849605795E-2</v>
      </c>
      <c r="AA13" s="20">
        <v>8.0560268109976796E-2</v>
      </c>
      <c r="AB13" s="20">
        <v>6.8565583468978605E-2</v>
      </c>
      <c r="AC13" s="20">
        <v>0.105361279583498</v>
      </c>
      <c r="AD13" s="20">
        <v>0.128256491405247</v>
      </c>
      <c r="AE13" s="20"/>
      <c r="AF13" s="20">
        <v>4.7452137996686697E-2</v>
      </c>
      <c r="AG13" s="20">
        <v>7.2799045320057307E-2</v>
      </c>
      <c r="AH13" s="20">
        <v>8.5129842807699002E-2</v>
      </c>
      <c r="AI13" s="20">
        <v>7.1727426168814196E-2</v>
      </c>
      <c r="AJ13" s="20">
        <v>0.134143458943174</v>
      </c>
      <c r="AK13" s="20"/>
      <c r="AL13" s="20">
        <v>6.2420738342943503E-2</v>
      </c>
      <c r="AM13" s="20">
        <v>5.31279592042486E-2</v>
      </c>
      <c r="AN13" s="20">
        <v>6.5969653710763701E-2</v>
      </c>
      <c r="AO13" s="20">
        <v>5.5104275685394499E-2</v>
      </c>
      <c r="AP13" s="20">
        <v>0.112821658590936</v>
      </c>
      <c r="AQ13" s="20">
        <v>0.223560506716667</v>
      </c>
      <c r="AR13" s="20"/>
      <c r="AS13" s="20">
        <v>0.10293709970557501</v>
      </c>
      <c r="AT13" s="20">
        <v>9.2731969764705199E-2</v>
      </c>
      <c r="AU13" s="20">
        <v>7.8554476429361406E-2</v>
      </c>
      <c r="AV13" s="20">
        <v>4.1879045151020797E-2</v>
      </c>
      <c r="AW13" s="20">
        <v>2.29629542291163E-2</v>
      </c>
      <c r="AX13" s="20"/>
      <c r="AY13" s="20">
        <v>0.20471086405021299</v>
      </c>
      <c r="AZ13" s="20">
        <v>0.166082396116498</v>
      </c>
      <c r="BA13" s="20">
        <v>7.6629135464498704E-2</v>
      </c>
      <c r="BB13" s="20">
        <v>0.13996028466149299</v>
      </c>
      <c r="BC13" s="20">
        <v>0.102643399652263</v>
      </c>
      <c r="BD13" s="20">
        <v>0.101461811157083</v>
      </c>
      <c r="BE13" s="20">
        <v>7.6618506483470405E-2</v>
      </c>
      <c r="BF13" s="20">
        <v>6.3017919351637502E-2</v>
      </c>
      <c r="BG13" s="20">
        <v>0.112143305442992</v>
      </c>
      <c r="BH13" s="20">
        <v>7.7655384492669094E-2</v>
      </c>
      <c r="BI13" s="20">
        <v>7.0932310382005204E-2</v>
      </c>
      <c r="BJ13" s="20">
        <v>8.3236087103412806E-2</v>
      </c>
      <c r="BK13" s="20">
        <v>7.5740765363322998E-2</v>
      </c>
      <c r="BL13" s="20">
        <v>0.104655257731694</v>
      </c>
      <c r="BM13" s="20">
        <v>3.85214607545801E-2</v>
      </c>
      <c r="BN13" s="20">
        <v>1.87519372861903E-2</v>
      </c>
      <c r="BO13" s="20"/>
      <c r="BP13" s="20">
        <v>5.0156138823664501E-2</v>
      </c>
      <c r="BQ13" s="20">
        <v>9.9597555865853393E-2</v>
      </c>
      <c r="BR13" s="20">
        <v>0.11658604127029</v>
      </c>
      <c r="BS13" s="20">
        <v>0.111657537455131</v>
      </c>
      <c r="BT13" s="20">
        <v>8.9742034293182796E-2</v>
      </c>
      <c r="BU13" s="20">
        <v>7.1690125167149496E-2</v>
      </c>
      <c r="BV13" s="20"/>
      <c r="BW13" s="20">
        <v>7.8080806265144395E-2</v>
      </c>
      <c r="BX13" s="20">
        <v>8.6733528997149603E-2</v>
      </c>
      <c r="BY13" s="20">
        <v>9.9276656060898597E-2</v>
      </c>
      <c r="BZ13" s="20">
        <v>0.15004255132913899</v>
      </c>
      <c r="CA13" s="20">
        <v>7.29816523167158E-2</v>
      </c>
      <c r="CB13" s="20">
        <v>0.15440448395831899</v>
      </c>
      <c r="CC13" s="20"/>
      <c r="CD13" s="20">
        <v>6.5692585345086402E-2</v>
      </c>
      <c r="CE13" s="20">
        <v>5.9652762085596403E-2</v>
      </c>
      <c r="CF13" s="20">
        <v>0.15285908330408801</v>
      </c>
      <c r="CG13" s="20">
        <v>7.0397977294620204E-2</v>
      </c>
      <c r="CH13" s="20"/>
      <c r="CI13" s="20">
        <v>8.4570679255248096E-2</v>
      </c>
      <c r="CJ13" s="20">
        <v>5.6255221874716599E-2</v>
      </c>
      <c r="CK13" s="20">
        <v>9.0731590317215297E-2</v>
      </c>
      <c r="CL13" s="20">
        <v>0.202034893989118</v>
      </c>
      <c r="CM13" s="20"/>
      <c r="CN13" s="20">
        <v>3.5281447811096898E-2</v>
      </c>
      <c r="CO13" s="20">
        <v>9.6105683871090405E-2</v>
      </c>
      <c r="CP13" s="20"/>
      <c r="CQ13" s="20">
        <v>4.9967152295268401E-2</v>
      </c>
      <c r="CR13" s="20">
        <v>8.8462602630941897E-2</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5.6971925255371002E-2</v>
      </c>
      <c r="D9" s="14">
        <v>7.0853689766181199E-2</v>
      </c>
      <c r="E9" s="14">
        <v>4.3561804580020597E-2</v>
      </c>
      <c r="F9" s="14"/>
      <c r="G9" s="14">
        <v>8.8345707144021193E-2</v>
      </c>
      <c r="H9" s="14">
        <v>0.119641708428359</v>
      </c>
      <c r="I9" s="14">
        <v>8.2903242001168997E-2</v>
      </c>
      <c r="J9" s="14">
        <v>3.2650635111737498E-2</v>
      </c>
      <c r="K9" s="14">
        <v>2.3630853878753199E-2</v>
      </c>
      <c r="L9" s="14">
        <v>6.2014121048139101E-3</v>
      </c>
      <c r="M9" s="14"/>
      <c r="N9" s="14">
        <v>7.4674636335951394E-2</v>
      </c>
      <c r="O9" s="14">
        <v>5.23599395145102E-2</v>
      </c>
      <c r="P9" s="14">
        <v>5.0634750399107899E-2</v>
      </c>
      <c r="Q9" s="14">
        <v>4.8928506011424198E-2</v>
      </c>
      <c r="R9" s="14"/>
      <c r="S9" s="14">
        <v>0.13284673383175699</v>
      </c>
      <c r="T9" s="14">
        <v>3.2407653780558203E-2</v>
      </c>
      <c r="U9" s="14">
        <v>1.8021322477150901E-2</v>
      </c>
      <c r="V9" s="14">
        <v>8.5757450247138794E-2</v>
      </c>
      <c r="W9" s="14">
        <v>6.6397909409236205E-2</v>
      </c>
      <c r="X9" s="14">
        <v>5.6923016237636903E-2</v>
      </c>
      <c r="Y9" s="14">
        <v>5.2774245437499902E-2</v>
      </c>
      <c r="Z9" s="14">
        <v>3.5726274166123902E-2</v>
      </c>
      <c r="AA9" s="14">
        <v>5.1125233192845003E-2</v>
      </c>
      <c r="AB9" s="14">
        <v>2.4094472891948299E-2</v>
      </c>
      <c r="AC9" s="14">
        <v>2.1484739754655001E-2</v>
      </c>
      <c r="AD9" s="14">
        <v>2.26874838449251E-2</v>
      </c>
      <c r="AE9" s="14"/>
      <c r="AF9" s="14">
        <v>3.6735007768987797E-2</v>
      </c>
      <c r="AG9" s="14">
        <v>0.10818271786593001</v>
      </c>
      <c r="AH9" s="14">
        <v>4.07629985473466E-2</v>
      </c>
      <c r="AI9" s="14">
        <v>3.1509141915841102E-2</v>
      </c>
      <c r="AJ9" s="14">
        <v>4.17400632958193E-2</v>
      </c>
      <c r="AK9" s="14"/>
      <c r="AL9" s="14">
        <v>0.14172633093103301</v>
      </c>
      <c r="AM9" s="14">
        <v>5.1900023428756097E-2</v>
      </c>
      <c r="AN9" s="14">
        <v>4.5864811500949898E-2</v>
      </c>
      <c r="AO9" s="14">
        <v>2.4507451092928401E-2</v>
      </c>
      <c r="AP9" s="14">
        <v>1.49378407638368E-2</v>
      </c>
      <c r="AQ9" s="14">
        <v>1.52339116454938E-2</v>
      </c>
      <c r="AR9" s="14"/>
      <c r="AS9" s="14">
        <v>2.7610499757039698E-2</v>
      </c>
      <c r="AT9" s="14">
        <v>3.3504049686647303E-2</v>
      </c>
      <c r="AU9" s="14">
        <v>6.2484086307571199E-2</v>
      </c>
      <c r="AV9" s="14">
        <v>0.14120979001733</v>
      </c>
      <c r="AW9" s="14">
        <v>0.34742809344203202</v>
      </c>
      <c r="AX9" s="14"/>
      <c r="AY9" s="14">
        <v>0</v>
      </c>
      <c r="AZ9" s="14">
        <v>7.3209501554005504E-2</v>
      </c>
      <c r="BA9" s="14">
        <v>7.4221087428987503E-2</v>
      </c>
      <c r="BB9" s="14">
        <v>4.9294473563783303E-2</v>
      </c>
      <c r="BC9" s="14">
        <v>4.1356123270618501E-2</v>
      </c>
      <c r="BD9" s="14">
        <v>4.5895571424003502E-2</v>
      </c>
      <c r="BE9" s="14">
        <v>4.7798960508037197E-2</v>
      </c>
      <c r="BF9" s="14">
        <v>7.1318070042227594E-2</v>
      </c>
      <c r="BG9" s="14">
        <v>3.3227412601869101E-2</v>
      </c>
      <c r="BH9" s="14">
        <v>4.0459289811681003E-2</v>
      </c>
      <c r="BI9" s="14">
        <v>4.6713810030631499E-2</v>
      </c>
      <c r="BJ9" s="14">
        <v>2.3592814649123901E-2</v>
      </c>
      <c r="BK9" s="14">
        <v>3.5521876022804898E-2</v>
      </c>
      <c r="BL9" s="14">
        <v>4.3345525198483101E-2</v>
      </c>
      <c r="BM9" s="14">
        <v>5.2869482634781202E-2</v>
      </c>
      <c r="BN9" s="14">
        <v>0.24964042017590099</v>
      </c>
      <c r="BO9" s="14"/>
      <c r="BP9" s="14">
        <v>0.128815495881165</v>
      </c>
      <c r="BQ9" s="14">
        <v>4.8253352783474E-2</v>
      </c>
      <c r="BR9" s="14">
        <v>3.3295022349799003E-2</v>
      </c>
      <c r="BS9" s="14">
        <v>2.1657363265318301E-2</v>
      </c>
      <c r="BT9" s="14">
        <v>1.43569296517316E-2</v>
      </c>
      <c r="BU9" s="14">
        <v>2.90258832290194E-2</v>
      </c>
      <c r="BV9" s="14"/>
      <c r="BW9" s="14">
        <v>4.5909671910667901E-2</v>
      </c>
      <c r="BX9" s="14">
        <v>5.0372667314476503E-2</v>
      </c>
      <c r="BY9" s="14">
        <v>6.5180058715515896E-2</v>
      </c>
      <c r="BZ9" s="14">
        <v>6.9271713420986897E-2</v>
      </c>
      <c r="CA9" s="14">
        <v>8.8157232268876007E-2</v>
      </c>
      <c r="CB9" s="14">
        <v>1.1160983797630499E-2</v>
      </c>
      <c r="CC9" s="14"/>
      <c r="CD9" s="14">
        <v>0.10688090747600699</v>
      </c>
      <c r="CE9" s="14">
        <v>8.19281220730253E-2</v>
      </c>
      <c r="CF9" s="14">
        <v>2.23240420450928E-2</v>
      </c>
      <c r="CG9" s="14">
        <v>4.0610560279487201E-2</v>
      </c>
      <c r="CH9" s="14"/>
      <c r="CI9" s="14">
        <v>9.17208501633274E-2</v>
      </c>
      <c r="CJ9" s="14">
        <v>6.6713246072477694E-2</v>
      </c>
      <c r="CK9" s="14">
        <v>4.7285513863763402E-2</v>
      </c>
      <c r="CL9" s="14">
        <v>1.5457739968954101E-2</v>
      </c>
      <c r="CM9" s="14"/>
      <c r="CN9" s="14">
        <v>0.14888642777760999</v>
      </c>
      <c r="CO9" s="14">
        <v>4.4033246565516701E-2</v>
      </c>
      <c r="CP9" s="14"/>
      <c r="CQ9" s="14">
        <v>0.14620599265130399</v>
      </c>
      <c r="CR9" s="14">
        <v>4.7905484135933103E-2</v>
      </c>
    </row>
    <row r="10" spans="2:96" x14ac:dyDescent="0.3">
      <c r="B10" s="15" t="s">
        <v>282</v>
      </c>
      <c r="C10" s="14">
        <v>0.21666405513655099</v>
      </c>
      <c r="D10" s="14">
        <v>0.24111112821481601</v>
      </c>
      <c r="E10" s="14">
        <v>0.19131578560863399</v>
      </c>
      <c r="F10" s="14"/>
      <c r="G10" s="14">
        <v>0.32859901602953201</v>
      </c>
      <c r="H10" s="14">
        <v>0.32492490004452801</v>
      </c>
      <c r="I10" s="14">
        <v>0.21886752718749899</v>
      </c>
      <c r="J10" s="14">
        <v>0.182730346453713</v>
      </c>
      <c r="K10" s="14">
        <v>0.134020916216706</v>
      </c>
      <c r="L10" s="14">
        <v>0.13569656532148</v>
      </c>
      <c r="M10" s="14"/>
      <c r="N10" s="14">
        <v>0.25890804522980498</v>
      </c>
      <c r="O10" s="14">
        <v>0.21328056757745201</v>
      </c>
      <c r="P10" s="14">
        <v>0.19055372361869199</v>
      </c>
      <c r="Q10" s="14">
        <v>0.20017688164658201</v>
      </c>
      <c r="R10" s="14"/>
      <c r="S10" s="14">
        <v>0.32479522063855998</v>
      </c>
      <c r="T10" s="14">
        <v>0.178162390477483</v>
      </c>
      <c r="U10" s="14">
        <v>0.20694994833088501</v>
      </c>
      <c r="V10" s="14">
        <v>0.202214606585017</v>
      </c>
      <c r="W10" s="14">
        <v>0.213068207496317</v>
      </c>
      <c r="X10" s="14">
        <v>0.203046480006532</v>
      </c>
      <c r="Y10" s="14">
        <v>0.26886794543356102</v>
      </c>
      <c r="Z10" s="14">
        <v>0.148020390992193</v>
      </c>
      <c r="AA10" s="14">
        <v>0.228282864675697</v>
      </c>
      <c r="AB10" s="14">
        <v>0.15807032888342101</v>
      </c>
      <c r="AC10" s="14">
        <v>0.16658966921802101</v>
      </c>
      <c r="AD10" s="14">
        <v>0.16446693816176999</v>
      </c>
      <c r="AE10" s="14"/>
      <c r="AF10" s="14">
        <v>0.166536499916074</v>
      </c>
      <c r="AG10" s="14">
        <v>0.34175999563481702</v>
      </c>
      <c r="AH10" s="14">
        <v>0.155873361347277</v>
      </c>
      <c r="AI10" s="14">
        <v>0.1220169588089</v>
      </c>
      <c r="AJ10" s="14">
        <v>0.18347135318621199</v>
      </c>
      <c r="AK10" s="14"/>
      <c r="AL10" s="14">
        <v>0.372282828976923</v>
      </c>
      <c r="AM10" s="14">
        <v>0.20738612328175501</v>
      </c>
      <c r="AN10" s="14">
        <v>0.230037047465252</v>
      </c>
      <c r="AO10" s="14">
        <v>0.13057267871370901</v>
      </c>
      <c r="AP10" s="14">
        <v>0.213674345586258</v>
      </c>
      <c r="AQ10" s="14">
        <v>0.13103009986862099</v>
      </c>
      <c r="AR10" s="14"/>
      <c r="AS10" s="14">
        <v>0.17085288986479499</v>
      </c>
      <c r="AT10" s="14">
        <v>0.217741193782444</v>
      </c>
      <c r="AU10" s="14">
        <v>0.25740985319036502</v>
      </c>
      <c r="AV10" s="14">
        <v>0.25378718629991498</v>
      </c>
      <c r="AW10" s="14">
        <v>0.22884129469908701</v>
      </c>
      <c r="AX10" s="14"/>
      <c r="AY10" s="14">
        <v>6.56441315907631E-2</v>
      </c>
      <c r="AZ10" s="14">
        <v>0.21042279670549799</v>
      </c>
      <c r="BA10" s="14">
        <v>0.16736571501282499</v>
      </c>
      <c r="BB10" s="14">
        <v>0.22586722565411099</v>
      </c>
      <c r="BC10" s="14">
        <v>0.237120897897107</v>
      </c>
      <c r="BD10" s="14">
        <v>0.19184185352674901</v>
      </c>
      <c r="BE10" s="14">
        <v>0.236064224842499</v>
      </c>
      <c r="BF10" s="14">
        <v>0.20704160762743301</v>
      </c>
      <c r="BG10" s="14">
        <v>0.18796545370419801</v>
      </c>
      <c r="BH10" s="14">
        <v>0.218881184734041</v>
      </c>
      <c r="BI10" s="14">
        <v>0.26167922146363998</v>
      </c>
      <c r="BJ10" s="14">
        <v>0.20412677261628601</v>
      </c>
      <c r="BK10" s="14">
        <v>0.29303970988227301</v>
      </c>
      <c r="BL10" s="14">
        <v>0.25002964083370099</v>
      </c>
      <c r="BM10" s="14">
        <v>0.244275691856467</v>
      </c>
      <c r="BN10" s="14">
        <v>0.27153276427169198</v>
      </c>
      <c r="BO10" s="14"/>
      <c r="BP10" s="14">
        <v>0.34467980404384502</v>
      </c>
      <c r="BQ10" s="14">
        <v>0.19865448269883099</v>
      </c>
      <c r="BR10" s="14">
        <v>0.199210527414931</v>
      </c>
      <c r="BS10" s="14">
        <v>0.158425041573134</v>
      </c>
      <c r="BT10" s="14">
        <v>0.12847559319843899</v>
      </c>
      <c r="BU10" s="14">
        <v>0.15125179877741601</v>
      </c>
      <c r="BV10" s="14"/>
      <c r="BW10" s="14">
        <v>0.18137342591962699</v>
      </c>
      <c r="BX10" s="14">
        <v>0.222750019905227</v>
      </c>
      <c r="BY10" s="14">
        <v>0.17244445198681899</v>
      </c>
      <c r="BZ10" s="14">
        <v>0.28294421614478599</v>
      </c>
      <c r="CA10" s="14">
        <v>0.26974782671575598</v>
      </c>
      <c r="CB10" s="14">
        <v>0.194022904445495</v>
      </c>
      <c r="CC10" s="14"/>
      <c r="CD10" s="14">
        <v>0.31582236550202097</v>
      </c>
      <c r="CE10" s="14">
        <v>0.26459444686635603</v>
      </c>
      <c r="CF10" s="14">
        <v>0.14921848266198401</v>
      </c>
      <c r="CG10" s="14">
        <v>0.177836864295109</v>
      </c>
      <c r="CH10" s="14"/>
      <c r="CI10" s="14">
        <v>0.18496726199723901</v>
      </c>
      <c r="CJ10" s="14">
        <v>0.27958800419976299</v>
      </c>
      <c r="CK10" s="14">
        <v>0.21246867715062401</v>
      </c>
      <c r="CL10" s="14">
        <v>0.14033922102398699</v>
      </c>
      <c r="CM10" s="14"/>
      <c r="CN10" s="14">
        <v>0.30341719526894401</v>
      </c>
      <c r="CO10" s="14">
        <v>0.206793275547169</v>
      </c>
      <c r="CP10" s="14"/>
      <c r="CQ10" s="14">
        <v>0.209528294021192</v>
      </c>
      <c r="CR10" s="14">
        <v>0.21786151847569299</v>
      </c>
    </row>
    <row r="11" spans="2:96" x14ac:dyDescent="0.3">
      <c r="B11" s="15" t="s">
        <v>283</v>
      </c>
      <c r="C11" s="14">
        <v>0.344547614567566</v>
      </c>
      <c r="D11" s="14">
        <v>0.34704305985907302</v>
      </c>
      <c r="E11" s="14">
        <v>0.34312759788720398</v>
      </c>
      <c r="F11" s="14"/>
      <c r="G11" s="14">
        <v>0.34816256097236697</v>
      </c>
      <c r="H11" s="14">
        <v>0.26866268562710599</v>
      </c>
      <c r="I11" s="14">
        <v>0.32675221013802402</v>
      </c>
      <c r="J11" s="14">
        <v>0.36658628944660798</v>
      </c>
      <c r="K11" s="14">
        <v>0.39872436951342999</v>
      </c>
      <c r="L11" s="14">
        <v>0.36418375375870099</v>
      </c>
      <c r="M11" s="14"/>
      <c r="N11" s="14">
        <v>0.35871600617612698</v>
      </c>
      <c r="O11" s="14">
        <v>0.34696017699277298</v>
      </c>
      <c r="P11" s="14">
        <v>0.35389862551638801</v>
      </c>
      <c r="Q11" s="14">
        <v>0.31456726878489599</v>
      </c>
      <c r="R11" s="14"/>
      <c r="S11" s="14">
        <v>0.302509673864158</v>
      </c>
      <c r="T11" s="14">
        <v>0.36932774051695699</v>
      </c>
      <c r="U11" s="14">
        <v>0.41893521433002801</v>
      </c>
      <c r="V11" s="14">
        <v>0.319710041972666</v>
      </c>
      <c r="W11" s="14">
        <v>0.34021672706873002</v>
      </c>
      <c r="X11" s="14">
        <v>0.30480622256161999</v>
      </c>
      <c r="Y11" s="14">
        <v>0.27871574916289898</v>
      </c>
      <c r="Z11" s="14">
        <v>0.407338362005295</v>
      </c>
      <c r="AA11" s="14">
        <v>0.33970373444879098</v>
      </c>
      <c r="AB11" s="14">
        <v>0.38333972372583303</v>
      </c>
      <c r="AC11" s="14">
        <v>0.34034034634208798</v>
      </c>
      <c r="AD11" s="14">
        <v>0.44058827942568002</v>
      </c>
      <c r="AE11" s="14"/>
      <c r="AF11" s="14">
        <v>0.38193975645932998</v>
      </c>
      <c r="AG11" s="14">
        <v>0.31559463067281301</v>
      </c>
      <c r="AH11" s="14">
        <v>0.42121361940442098</v>
      </c>
      <c r="AI11" s="14">
        <v>0.29863400960408498</v>
      </c>
      <c r="AJ11" s="14">
        <v>0.341715445621178</v>
      </c>
      <c r="AK11" s="14"/>
      <c r="AL11" s="14">
        <v>0.30207003867804</v>
      </c>
      <c r="AM11" s="14">
        <v>0.37406756443724898</v>
      </c>
      <c r="AN11" s="14">
        <v>0.39031835280289201</v>
      </c>
      <c r="AO11" s="14">
        <v>0.30724922824593498</v>
      </c>
      <c r="AP11" s="14">
        <v>0.37797318510259398</v>
      </c>
      <c r="AQ11" s="14">
        <v>0.373813617497323</v>
      </c>
      <c r="AR11" s="14"/>
      <c r="AS11" s="14">
        <v>0.38294237457382102</v>
      </c>
      <c r="AT11" s="14">
        <v>0.33198787068577801</v>
      </c>
      <c r="AU11" s="14">
        <v>0.34124201946529098</v>
      </c>
      <c r="AV11" s="14">
        <v>0.35794833303719498</v>
      </c>
      <c r="AW11" s="14">
        <v>0.32111680527595798</v>
      </c>
      <c r="AX11" s="14"/>
      <c r="AY11" s="14">
        <v>0.45203589548506201</v>
      </c>
      <c r="AZ11" s="14">
        <v>0.24874715747603801</v>
      </c>
      <c r="BA11" s="14">
        <v>0.33683709717536398</v>
      </c>
      <c r="BB11" s="14">
        <v>0.27658242069454803</v>
      </c>
      <c r="BC11" s="14">
        <v>0.30363294772663202</v>
      </c>
      <c r="BD11" s="14">
        <v>0.343921996998519</v>
      </c>
      <c r="BE11" s="14">
        <v>0.32249782688922601</v>
      </c>
      <c r="BF11" s="14">
        <v>0.33574084038267799</v>
      </c>
      <c r="BG11" s="14">
        <v>0.38830545076963702</v>
      </c>
      <c r="BH11" s="14">
        <v>0.44380958892255301</v>
      </c>
      <c r="BI11" s="14">
        <v>0.36092097073678397</v>
      </c>
      <c r="BJ11" s="14">
        <v>0.36789899663909298</v>
      </c>
      <c r="BK11" s="14">
        <v>0.27967930391100299</v>
      </c>
      <c r="BL11" s="14">
        <v>0.353121270929312</v>
      </c>
      <c r="BM11" s="14">
        <v>0.49355000477000199</v>
      </c>
      <c r="BN11" s="14">
        <v>0.30785725468312802</v>
      </c>
      <c r="BO11" s="14"/>
      <c r="BP11" s="14">
        <v>0.28230638904515098</v>
      </c>
      <c r="BQ11" s="14">
        <v>0.37704051556907497</v>
      </c>
      <c r="BR11" s="14">
        <v>0.33565179978290599</v>
      </c>
      <c r="BS11" s="14">
        <v>0.373594105477838</v>
      </c>
      <c r="BT11" s="14">
        <v>0.33132343034443401</v>
      </c>
      <c r="BU11" s="14">
        <v>0.41520155586804602</v>
      </c>
      <c r="BV11" s="14"/>
      <c r="BW11" s="14">
        <v>0.34938743781848702</v>
      </c>
      <c r="BX11" s="14">
        <v>0.39909943664069902</v>
      </c>
      <c r="BY11" s="14">
        <v>0.319173913052057</v>
      </c>
      <c r="BZ11" s="14">
        <v>0.22751656105695001</v>
      </c>
      <c r="CA11" s="14">
        <v>0.332513512845451</v>
      </c>
      <c r="CB11" s="14">
        <v>0.34607493315142501</v>
      </c>
      <c r="CC11" s="14"/>
      <c r="CD11" s="14">
        <v>0.293796325376106</v>
      </c>
      <c r="CE11" s="14">
        <v>0.34912356514714199</v>
      </c>
      <c r="CF11" s="14">
        <v>0.33151151758465403</v>
      </c>
      <c r="CG11" s="14">
        <v>0.393589836729408</v>
      </c>
      <c r="CH11" s="14"/>
      <c r="CI11" s="14">
        <v>0.31252210947707398</v>
      </c>
      <c r="CJ11" s="14">
        <v>0.33634709835024801</v>
      </c>
      <c r="CK11" s="14">
        <v>0.36571128044005802</v>
      </c>
      <c r="CL11" s="14">
        <v>0.27449982070073198</v>
      </c>
      <c r="CM11" s="14"/>
      <c r="CN11" s="14">
        <v>0.30469322313409403</v>
      </c>
      <c r="CO11" s="14">
        <v>0.35202527072944101</v>
      </c>
      <c r="CP11" s="14"/>
      <c r="CQ11" s="14">
        <v>0.362189392222869</v>
      </c>
      <c r="CR11" s="14">
        <v>0.35168049481828101</v>
      </c>
    </row>
    <row r="12" spans="2:96" x14ac:dyDescent="0.3">
      <c r="B12" s="15" t="s">
        <v>284</v>
      </c>
      <c r="C12" s="14">
        <v>0.246481317453485</v>
      </c>
      <c r="D12" s="14">
        <v>0.24091390893119299</v>
      </c>
      <c r="E12" s="14">
        <v>0.25177091484050301</v>
      </c>
      <c r="F12" s="14"/>
      <c r="G12" s="14">
        <v>0.141463518269037</v>
      </c>
      <c r="H12" s="14">
        <v>0.1714804175553</v>
      </c>
      <c r="I12" s="14">
        <v>0.25324940733011198</v>
      </c>
      <c r="J12" s="14">
        <v>0.26464422603207099</v>
      </c>
      <c r="K12" s="14">
        <v>0.28787907240084398</v>
      </c>
      <c r="L12" s="14">
        <v>0.32897811775945901</v>
      </c>
      <c r="M12" s="14"/>
      <c r="N12" s="14">
        <v>0.20524776224065799</v>
      </c>
      <c r="O12" s="14">
        <v>0.26375448754656</v>
      </c>
      <c r="P12" s="14">
        <v>0.26092285195328302</v>
      </c>
      <c r="Q12" s="14">
        <v>0.261375165928383</v>
      </c>
      <c r="R12" s="14"/>
      <c r="S12" s="14">
        <v>0.156330492487433</v>
      </c>
      <c r="T12" s="14">
        <v>0.28166874753162702</v>
      </c>
      <c r="U12" s="14">
        <v>0.19782583697348</v>
      </c>
      <c r="V12" s="14">
        <v>0.26524431845337398</v>
      </c>
      <c r="W12" s="14">
        <v>0.20717551854021701</v>
      </c>
      <c r="X12" s="14">
        <v>0.28348258619997901</v>
      </c>
      <c r="Y12" s="14">
        <v>0.25403646068990898</v>
      </c>
      <c r="Z12" s="14">
        <v>0.32770512143770397</v>
      </c>
      <c r="AA12" s="14">
        <v>0.25073440094777499</v>
      </c>
      <c r="AB12" s="14">
        <v>0.30486053090479398</v>
      </c>
      <c r="AC12" s="14">
        <v>0.29373123882950902</v>
      </c>
      <c r="AD12" s="14">
        <v>0.17236402907192</v>
      </c>
      <c r="AE12" s="14"/>
      <c r="AF12" s="14">
        <v>0.32228820600238001</v>
      </c>
      <c r="AG12" s="14">
        <v>0.12647332744253501</v>
      </c>
      <c r="AH12" s="14">
        <v>0.27269793108018803</v>
      </c>
      <c r="AI12" s="14">
        <v>0.40065099416629801</v>
      </c>
      <c r="AJ12" s="14">
        <v>0.28809844154485897</v>
      </c>
      <c r="AK12" s="14"/>
      <c r="AL12" s="14">
        <v>8.6687016789746496E-2</v>
      </c>
      <c r="AM12" s="14">
        <v>0.26776368977195603</v>
      </c>
      <c r="AN12" s="14">
        <v>0.24161096205464899</v>
      </c>
      <c r="AO12" s="14">
        <v>0.39920837640226398</v>
      </c>
      <c r="AP12" s="14">
        <v>0.29279889466245601</v>
      </c>
      <c r="AQ12" s="14">
        <v>0.18791828625385601</v>
      </c>
      <c r="AR12" s="14"/>
      <c r="AS12" s="14">
        <v>0.26554491164969601</v>
      </c>
      <c r="AT12" s="14">
        <v>0.267722549585513</v>
      </c>
      <c r="AU12" s="14">
        <v>0.21920747915730601</v>
      </c>
      <c r="AV12" s="14">
        <v>0.187423184781116</v>
      </c>
      <c r="AW12" s="14">
        <v>7.96508523538067E-2</v>
      </c>
      <c r="AX12" s="14"/>
      <c r="AY12" s="14">
        <v>0.20176300143800299</v>
      </c>
      <c r="AZ12" s="14">
        <v>0.22262728585062599</v>
      </c>
      <c r="BA12" s="14">
        <v>0.32057607516918402</v>
      </c>
      <c r="BB12" s="14">
        <v>0.27564072672456802</v>
      </c>
      <c r="BC12" s="14">
        <v>0.27694937013557103</v>
      </c>
      <c r="BD12" s="14">
        <v>0.30169182920850601</v>
      </c>
      <c r="BE12" s="14">
        <v>0.230348814405823</v>
      </c>
      <c r="BF12" s="14">
        <v>0.25849237465404201</v>
      </c>
      <c r="BG12" s="14">
        <v>0.251529691055006</v>
      </c>
      <c r="BH12" s="14">
        <v>0.214901519966404</v>
      </c>
      <c r="BI12" s="14">
        <v>0.21888165262887899</v>
      </c>
      <c r="BJ12" s="14">
        <v>0.25763141172758403</v>
      </c>
      <c r="BK12" s="14">
        <v>0.21786954867141101</v>
      </c>
      <c r="BL12" s="14">
        <v>0.18835957329650399</v>
      </c>
      <c r="BM12" s="14">
        <v>0.17038231716065999</v>
      </c>
      <c r="BN12" s="14">
        <v>0.152548695412904</v>
      </c>
      <c r="BO12" s="14"/>
      <c r="BP12" s="14">
        <v>0.17125620796698701</v>
      </c>
      <c r="BQ12" s="14">
        <v>0.230046509894031</v>
      </c>
      <c r="BR12" s="14">
        <v>0.27538438004023602</v>
      </c>
      <c r="BS12" s="14">
        <v>0.294461763550735</v>
      </c>
      <c r="BT12" s="14">
        <v>0.34494525137756699</v>
      </c>
      <c r="BU12" s="14">
        <v>0.24062025374617599</v>
      </c>
      <c r="BV12" s="14"/>
      <c r="BW12" s="14">
        <v>0.29033206554164598</v>
      </c>
      <c r="BX12" s="14">
        <v>0.20054324655560599</v>
      </c>
      <c r="BY12" s="14">
        <v>0.291648371001197</v>
      </c>
      <c r="BZ12" s="14">
        <v>0.233835841301852</v>
      </c>
      <c r="CA12" s="14">
        <v>0.19130404240176299</v>
      </c>
      <c r="CB12" s="14">
        <v>0.29027789205950799</v>
      </c>
      <c r="CC12" s="14"/>
      <c r="CD12" s="14">
        <v>0.18295868555782499</v>
      </c>
      <c r="CE12" s="14">
        <v>0.21671433452981301</v>
      </c>
      <c r="CF12" s="14">
        <v>0.30224606951551702</v>
      </c>
      <c r="CG12" s="14">
        <v>0.26654863257168399</v>
      </c>
      <c r="CH12" s="14"/>
      <c r="CI12" s="14">
        <v>0.27597233672736499</v>
      </c>
      <c r="CJ12" s="14">
        <v>0.217698806000961</v>
      </c>
      <c r="CK12" s="14">
        <v>0.241439235364452</v>
      </c>
      <c r="CL12" s="14">
        <v>0.30082881880513901</v>
      </c>
      <c r="CM12" s="14"/>
      <c r="CN12" s="14">
        <v>0.18175163666980501</v>
      </c>
      <c r="CO12" s="14">
        <v>0.25257357018968701</v>
      </c>
      <c r="CP12" s="14"/>
      <c r="CQ12" s="14">
        <v>0.211039565039675</v>
      </c>
      <c r="CR12" s="14">
        <v>0.248212724732677</v>
      </c>
    </row>
    <row r="13" spans="2:96" x14ac:dyDescent="0.3">
      <c r="B13" s="15" t="s">
        <v>92</v>
      </c>
      <c r="C13" s="20">
        <v>0.135335087587027</v>
      </c>
      <c r="D13" s="20">
        <v>0.100078213228737</v>
      </c>
      <c r="E13" s="20">
        <v>0.170223897083639</v>
      </c>
      <c r="F13" s="20"/>
      <c r="G13" s="20">
        <v>9.3429197585043797E-2</v>
      </c>
      <c r="H13" s="20">
        <v>0.115290288344707</v>
      </c>
      <c r="I13" s="20">
        <v>0.11822761334319599</v>
      </c>
      <c r="J13" s="20">
        <v>0.153388502955871</v>
      </c>
      <c r="K13" s="20">
        <v>0.155744787990267</v>
      </c>
      <c r="L13" s="20">
        <v>0.16494015105554699</v>
      </c>
      <c r="M13" s="20"/>
      <c r="N13" s="20">
        <v>0.102453550017458</v>
      </c>
      <c r="O13" s="20">
        <v>0.123644828368705</v>
      </c>
      <c r="P13" s="20">
        <v>0.143990048512529</v>
      </c>
      <c r="Q13" s="20">
        <v>0.17495217762871401</v>
      </c>
      <c r="R13" s="20"/>
      <c r="S13" s="20">
        <v>8.3517879178091406E-2</v>
      </c>
      <c r="T13" s="20">
        <v>0.138433467693375</v>
      </c>
      <c r="U13" s="20">
        <v>0.158267677888457</v>
      </c>
      <c r="V13" s="20">
        <v>0.127073582741804</v>
      </c>
      <c r="W13" s="20">
        <v>0.17314163748549899</v>
      </c>
      <c r="X13" s="20">
        <v>0.15174169499423201</v>
      </c>
      <c r="Y13" s="20">
        <v>0.14560559927613101</v>
      </c>
      <c r="Z13" s="20">
        <v>8.1209851398683197E-2</v>
      </c>
      <c r="AA13" s="20">
        <v>0.13015376673489201</v>
      </c>
      <c r="AB13" s="20">
        <v>0.12963494359400399</v>
      </c>
      <c r="AC13" s="20">
        <v>0.177854005855726</v>
      </c>
      <c r="AD13" s="20">
        <v>0.19989326949570499</v>
      </c>
      <c r="AE13" s="20"/>
      <c r="AF13" s="20">
        <v>9.2500529853228194E-2</v>
      </c>
      <c r="AG13" s="20">
        <v>0.107989328383904</v>
      </c>
      <c r="AH13" s="20">
        <v>0.10945208962076799</v>
      </c>
      <c r="AI13" s="20">
        <v>0.14718889550487599</v>
      </c>
      <c r="AJ13" s="20">
        <v>0.144974696351932</v>
      </c>
      <c r="AK13" s="20"/>
      <c r="AL13" s="20">
        <v>9.7233784624257497E-2</v>
      </c>
      <c r="AM13" s="20">
        <v>9.8882599080284295E-2</v>
      </c>
      <c r="AN13" s="20">
        <v>9.2168826176256602E-2</v>
      </c>
      <c r="AO13" s="20">
        <v>0.138462265545164</v>
      </c>
      <c r="AP13" s="20">
        <v>0.10061573388485601</v>
      </c>
      <c r="AQ13" s="20">
        <v>0.29200408473470701</v>
      </c>
      <c r="AR13" s="20"/>
      <c r="AS13" s="20">
        <v>0.153049324154647</v>
      </c>
      <c r="AT13" s="20">
        <v>0.14904433625961899</v>
      </c>
      <c r="AU13" s="20">
        <v>0.11965656187946699</v>
      </c>
      <c r="AV13" s="20">
        <v>5.9631505864443698E-2</v>
      </c>
      <c r="AW13" s="20">
        <v>2.29629542291163E-2</v>
      </c>
      <c r="AX13" s="20"/>
      <c r="AY13" s="20">
        <v>0.28055697148617198</v>
      </c>
      <c r="AZ13" s="20">
        <v>0.24499325841383199</v>
      </c>
      <c r="BA13" s="20">
        <v>0.10100002521364</v>
      </c>
      <c r="BB13" s="20">
        <v>0.17261515336298999</v>
      </c>
      <c r="BC13" s="20">
        <v>0.14094066097007099</v>
      </c>
      <c r="BD13" s="20">
        <v>0.116648748842223</v>
      </c>
      <c r="BE13" s="20">
        <v>0.16329017335441501</v>
      </c>
      <c r="BF13" s="20">
        <v>0.12740710729361901</v>
      </c>
      <c r="BG13" s="20">
        <v>0.13897199186928999</v>
      </c>
      <c r="BH13" s="20">
        <v>8.1948416565320703E-2</v>
      </c>
      <c r="BI13" s="20">
        <v>0.111804345140065</v>
      </c>
      <c r="BJ13" s="20">
        <v>0.146750004367913</v>
      </c>
      <c r="BK13" s="20">
        <v>0.17388956151250801</v>
      </c>
      <c r="BL13" s="20">
        <v>0.16514398974200101</v>
      </c>
      <c r="BM13" s="20">
        <v>3.89225035780894E-2</v>
      </c>
      <c r="BN13" s="20">
        <v>1.8420865456375699E-2</v>
      </c>
      <c r="BO13" s="20"/>
      <c r="BP13" s="20">
        <v>7.2942103062851399E-2</v>
      </c>
      <c r="BQ13" s="20">
        <v>0.14600513905459001</v>
      </c>
      <c r="BR13" s="20">
        <v>0.15645827041212801</v>
      </c>
      <c r="BS13" s="20">
        <v>0.15186172613297499</v>
      </c>
      <c r="BT13" s="20">
        <v>0.180898795427828</v>
      </c>
      <c r="BU13" s="20">
        <v>0.163900508379343</v>
      </c>
      <c r="BV13" s="20"/>
      <c r="BW13" s="20">
        <v>0.13299739880957201</v>
      </c>
      <c r="BX13" s="20">
        <v>0.12723462958399101</v>
      </c>
      <c r="BY13" s="20">
        <v>0.15155320524441099</v>
      </c>
      <c r="BZ13" s="20">
        <v>0.18643166807542499</v>
      </c>
      <c r="CA13" s="20">
        <v>0.118277385768153</v>
      </c>
      <c r="CB13" s="20">
        <v>0.15846328654594199</v>
      </c>
      <c r="CC13" s="20"/>
      <c r="CD13" s="20">
        <v>0.10054171608804199</v>
      </c>
      <c r="CE13" s="20">
        <v>8.7639531383662997E-2</v>
      </c>
      <c r="CF13" s="20">
        <v>0.194699888192753</v>
      </c>
      <c r="CG13" s="20">
        <v>0.121414106124313</v>
      </c>
      <c r="CH13" s="20"/>
      <c r="CI13" s="20">
        <v>0.13481744163499501</v>
      </c>
      <c r="CJ13" s="20">
        <v>9.9652845376550794E-2</v>
      </c>
      <c r="CK13" s="20">
        <v>0.133095293181103</v>
      </c>
      <c r="CL13" s="20">
        <v>0.26887439950118802</v>
      </c>
      <c r="CM13" s="20"/>
      <c r="CN13" s="20">
        <v>6.12515171495479E-2</v>
      </c>
      <c r="CO13" s="20">
        <v>0.14457463696818601</v>
      </c>
      <c r="CP13" s="20"/>
      <c r="CQ13" s="20">
        <v>7.10367560649596E-2</v>
      </c>
      <c r="CR13" s="20">
        <v>0.13433977783741499</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4.7292439428337503E-2</v>
      </c>
      <c r="D9" s="14">
        <v>5.0510350881647098E-2</v>
      </c>
      <c r="E9" s="14">
        <v>4.31123775115584E-2</v>
      </c>
      <c r="F9" s="14"/>
      <c r="G9" s="14">
        <v>7.8883803002630704E-2</v>
      </c>
      <c r="H9" s="14">
        <v>0.13753570203197801</v>
      </c>
      <c r="I9" s="14">
        <v>5.3814259826679298E-2</v>
      </c>
      <c r="J9" s="14">
        <v>1.6312187580373699E-2</v>
      </c>
      <c r="K9" s="14">
        <v>3.6133680767493899E-3</v>
      </c>
      <c r="L9" s="14">
        <v>2.0567437941249401E-3</v>
      </c>
      <c r="M9" s="14"/>
      <c r="N9" s="14">
        <v>7.7211749524979695E-2</v>
      </c>
      <c r="O9" s="14">
        <v>3.9399310097226602E-2</v>
      </c>
      <c r="P9" s="14">
        <v>4.3258565035660397E-2</v>
      </c>
      <c r="Q9" s="14">
        <v>2.73495447330507E-2</v>
      </c>
      <c r="R9" s="14"/>
      <c r="S9" s="14">
        <v>0.12552060731305001</v>
      </c>
      <c r="T9" s="14">
        <v>2.72936938379944E-2</v>
      </c>
      <c r="U9" s="14">
        <v>2.2329051165732101E-2</v>
      </c>
      <c r="V9" s="14">
        <v>3.9311678515894101E-2</v>
      </c>
      <c r="W9" s="14">
        <v>3.9820743430486999E-2</v>
      </c>
      <c r="X9" s="14">
        <v>4.5104571411489602E-2</v>
      </c>
      <c r="Y9" s="14">
        <v>4.3609203231879397E-2</v>
      </c>
      <c r="Z9" s="14">
        <v>4.74586780941159E-2</v>
      </c>
      <c r="AA9" s="14">
        <v>4.14259424440689E-2</v>
      </c>
      <c r="AB9" s="14">
        <v>1.8373772897917501E-2</v>
      </c>
      <c r="AC9" s="14">
        <v>4.7354328977790301E-2</v>
      </c>
      <c r="AD9" s="14">
        <v>0</v>
      </c>
      <c r="AE9" s="14"/>
      <c r="AF9" s="14">
        <v>3.7153373758010602E-2</v>
      </c>
      <c r="AG9" s="14">
        <v>8.3950024697936707E-2</v>
      </c>
      <c r="AH9" s="14">
        <v>3.7446424323722999E-2</v>
      </c>
      <c r="AI9" s="14">
        <v>2.3198648468852699E-2</v>
      </c>
      <c r="AJ9" s="14">
        <v>4.0468571219250897E-2</v>
      </c>
      <c r="AK9" s="14"/>
      <c r="AL9" s="14">
        <v>0.11475195409950301</v>
      </c>
      <c r="AM9" s="14">
        <v>4.45576349893404E-2</v>
      </c>
      <c r="AN9" s="14">
        <v>3.8574724767334798E-2</v>
      </c>
      <c r="AO9" s="14">
        <v>1.6466982451848002E-2</v>
      </c>
      <c r="AP9" s="14">
        <v>3.7946605183021599E-2</v>
      </c>
      <c r="AQ9" s="14">
        <v>0</v>
      </c>
      <c r="AR9" s="14"/>
      <c r="AS9" s="14">
        <v>1.29462802726312E-2</v>
      </c>
      <c r="AT9" s="14">
        <v>2.69543290516071E-2</v>
      </c>
      <c r="AU9" s="14">
        <v>4.6604195993914202E-2</v>
      </c>
      <c r="AV9" s="14">
        <v>0.14126673707642701</v>
      </c>
      <c r="AW9" s="14">
        <v>0.25799303949945901</v>
      </c>
      <c r="AX9" s="14"/>
      <c r="AY9" s="14">
        <v>0</v>
      </c>
      <c r="AZ9" s="14">
        <v>2.5281349848853701E-2</v>
      </c>
      <c r="BA9" s="14">
        <v>2.3142488274541202E-2</v>
      </c>
      <c r="BB9" s="14">
        <v>4.0094298146214999E-2</v>
      </c>
      <c r="BC9" s="14">
        <v>4.1036260604981299E-2</v>
      </c>
      <c r="BD9" s="14">
        <v>2.88615851139216E-2</v>
      </c>
      <c r="BE9" s="14">
        <v>3.8435205377701703E-2</v>
      </c>
      <c r="BF9" s="14">
        <v>6.1004432553954303E-2</v>
      </c>
      <c r="BG9" s="14">
        <v>2.0349851219457701E-2</v>
      </c>
      <c r="BH9" s="14">
        <v>5.7366229348982799E-2</v>
      </c>
      <c r="BI9" s="14">
        <v>6.4247705392043095E-2</v>
      </c>
      <c r="BJ9" s="14">
        <v>9.0703302058609998E-3</v>
      </c>
      <c r="BK9" s="14">
        <v>2.438755838264E-2</v>
      </c>
      <c r="BL9" s="14">
        <v>4.8921982487719597E-2</v>
      </c>
      <c r="BM9" s="14">
        <v>0.13373582141165999</v>
      </c>
      <c r="BN9" s="14">
        <v>0.19555615282591099</v>
      </c>
      <c r="BO9" s="14"/>
      <c r="BP9" s="14">
        <v>0.11626015637072799</v>
      </c>
      <c r="BQ9" s="14">
        <v>2.4907645243250499E-2</v>
      </c>
      <c r="BR9" s="14">
        <v>4.2499383412051103E-2</v>
      </c>
      <c r="BS9" s="14">
        <v>2.1121716248161299E-2</v>
      </c>
      <c r="BT9" s="14">
        <v>1.5599665046969099E-2</v>
      </c>
      <c r="BU9" s="14">
        <v>0</v>
      </c>
      <c r="BV9" s="14"/>
      <c r="BW9" s="14">
        <v>3.2888212416608803E-2</v>
      </c>
      <c r="BX9" s="14">
        <v>5.5539686973691701E-2</v>
      </c>
      <c r="BY9" s="14">
        <v>7.1303831069863599E-2</v>
      </c>
      <c r="BZ9" s="14">
        <v>4.9825796635653598E-2</v>
      </c>
      <c r="CA9" s="14">
        <v>6.5457947529977703E-2</v>
      </c>
      <c r="CB9" s="14">
        <v>1.7768581504950198E-2</v>
      </c>
      <c r="CC9" s="14"/>
      <c r="CD9" s="14">
        <v>9.49280613213596E-2</v>
      </c>
      <c r="CE9" s="14">
        <v>7.0285964771338597E-2</v>
      </c>
      <c r="CF9" s="14">
        <v>1.0747306107994299E-2</v>
      </c>
      <c r="CG9" s="14">
        <v>3.9265654163811399E-2</v>
      </c>
      <c r="CH9" s="14"/>
      <c r="CI9" s="14">
        <v>8.1410080926988607E-2</v>
      </c>
      <c r="CJ9" s="14">
        <v>5.9872327307891798E-2</v>
      </c>
      <c r="CK9" s="14">
        <v>3.6453310272232503E-2</v>
      </c>
      <c r="CL9" s="14">
        <v>8.4972851941777002E-3</v>
      </c>
      <c r="CM9" s="14"/>
      <c r="CN9" s="14">
        <v>0.14454702294948099</v>
      </c>
      <c r="CO9" s="14">
        <v>3.3433610449323199E-2</v>
      </c>
      <c r="CP9" s="14"/>
      <c r="CQ9" s="14">
        <v>0.120372203414186</v>
      </c>
      <c r="CR9" s="14">
        <v>3.8554814721663701E-2</v>
      </c>
    </row>
    <row r="10" spans="2:96" x14ac:dyDescent="0.3">
      <c r="B10" s="15" t="s">
        <v>282</v>
      </c>
      <c r="C10" s="14">
        <v>0.17690376854506601</v>
      </c>
      <c r="D10" s="14">
        <v>0.201739120872404</v>
      </c>
      <c r="E10" s="14">
        <v>0.15313439611850499</v>
      </c>
      <c r="F10" s="14"/>
      <c r="G10" s="14">
        <v>0.26907474441535101</v>
      </c>
      <c r="H10" s="14">
        <v>0.27770329996500098</v>
      </c>
      <c r="I10" s="14">
        <v>0.21653033618154699</v>
      </c>
      <c r="J10" s="14">
        <v>0.132621843675611</v>
      </c>
      <c r="K10" s="14">
        <v>0.105756640974264</v>
      </c>
      <c r="L10" s="14">
        <v>8.5310502139789204E-2</v>
      </c>
      <c r="M10" s="14"/>
      <c r="N10" s="14">
        <v>0.222563470481868</v>
      </c>
      <c r="O10" s="14">
        <v>0.16184887542034901</v>
      </c>
      <c r="P10" s="14">
        <v>0.16682909930374101</v>
      </c>
      <c r="Q10" s="14">
        <v>0.15428634288144399</v>
      </c>
      <c r="R10" s="14"/>
      <c r="S10" s="14">
        <v>0.23997271452655</v>
      </c>
      <c r="T10" s="14">
        <v>0.18572252149038199</v>
      </c>
      <c r="U10" s="14">
        <v>0.13580962123440399</v>
      </c>
      <c r="V10" s="14">
        <v>0.192534451730661</v>
      </c>
      <c r="W10" s="14">
        <v>0.13885944075686599</v>
      </c>
      <c r="X10" s="14">
        <v>0.18128957794473</v>
      </c>
      <c r="Y10" s="14">
        <v>0.22560109802126899</v>
      </c>
      <c r="Z10" s="14">
        <v>0.17865812486176999</v>
      </c>
      <c r="AA10" s="14">
        <v>0.14879185381446999</v>
      </c>
      <c r="AB10" s="14">
        <v>0.133667779896602</v>
      </c>
      <c r="AC10" s="14">
        <v>0.14717784722303201</v>
      </c>
      <c r="AD10" s="14">
        <v>0.132259422137427</v>
      </c>
      <c r="AE10" s="14"/>
      <c r="AF10" s="14">
        <v>0.13624655451068299</v>
      </c>
      <c r="AG10" s="14">
        <v>0.29256899611912701</v>
      </c>
      <c r="AH10" s="14">
        <v>0.11280439832531899</v>
      </c>
      <c r="AI10" s="14">
        <v>0.11412228663537601</v>
      </c>
      <c r="AJ10" s="14">
        <v>0.12457938708477501</v>
      </c>
      <c r="AK10" s="14"/>
      <c r="AL10" s="14">
        <v>0.36295024555254102</v>
      </c>
      <c r="AM10" s="14">
        <v>0.15542853244568</v>
      </c>
      <c r="AN10" s="14">
        <v>0.16817454670132301</v>
      </c>
      <c r="AO10" s="14">
        <v>0.107499842456122</v>
      </c>
      <c r="AP10" s="14">
        <v>0.107781072962711</v>
      </c>
      <c r="AQ10" s="14">
        <v>7.99033628601475E-2</v>
      </c>
      <c r="AR10" s="14"/>
      <c r="AS10" s="14">
        <v>0.159767172243792</v>
      </c>
      <c r="AT10" s="14">
        <v>0.16385397991214201</v>
      </c>
      <c r="AU10" s="14">
        <v>0.176489038986268</v>
      </c>
      <c r="AV10" s="14">
        <v>0.27673894400243099</v>
      </c>
      <c r="AW10" s="14">
        <v>0.32044871902581801</v>
      </c>
      <c r="AX10" s="14"/>
      <c r="AY10" s="14">
        <v>0.126775127720338</v>
      </c>
      <c r="AZ10" s="14">
        <v>0.18229443429968401</v>
      </c>
      <c r="BA10" s="14">
        <v>0.17212735230613799</v>
      </c>
      <c r="BB10" s="14">
        <v>0.16388440665644899</v>
      </c>
      <c r="BC10" s="14">
        <v>0.244326364401559</v>
      </c>
      <c r="BD10" s="14">
        <v>0.114580379272694</v>
      </c>
      <c r="BE10" s="14">
        <v>0.16822558643791199</v>
      </c>
      <c r="BF10" s="14">
        <v>0.187560211802271</v>
      </c>
      <c r="BG10" s="14">
        <v>0.11091813002784801</v>
      </c>
      <c r="BH10" s="14">
        <v>0.12791365822831699</v>
      </c>
      <c r="BI10" s="14">
        <v>0.24998037114098701</v>
      </c>
      <c r="BJ10" s="14">
        <v>0.16171097419401401</v>
      </c>
      <c r="BK10" s="14">
        <v>0.21517076889532799</v>
      </c>
      <c r="BL10" s="14">
        <v>0.17270339698471299</v>
      </c>
      <c r="BM10" s="14">
        <v>0.112867333779295</v>
      </c>
      <c r="BN10" s="14">
        <v>0.32474863480292598</v>
      </c>
      <c r="BO10" s="14"/>
      <c r="BP10" s="14">
        <v>0.28783324573542801</v>
      </c>
      <c r="BQ10" s="14">
        <v>0.158738446505963</v>
      </c>
      <c r="BR10" s="14">
        <v>0.16977852226342599</v>
      </c>
      <c r="BS10" s="14">
        <v>0.142185962900231</v>
      </c>
      <c r="BT10" s="14">
        <v>6.7693139178978901E-2</v>
      </c>
      <c r="BU10" s="14">
        <v>0.123028405648966</v>
      </c>
      <c r="BV10" s="14"/>
      <c r="BW10" s="14">
        <v>0.13126376609260099</v>
      </c>
      <c r="BX10" s="14">
        <v>0.2050022169365</v>
      </c>
      <c r="BY10" s="14">
        <v>0.13598301212911501</v>
      </c>
      <c r="BZ10" s="14">
        <v>0.21240937091835599</v>
      </c>
      <c r="CA10" s="14">
        <v>0.22103910143468999</v>
      </c>
      <c r="CB10" s="14">
        <v>0.22949497196416499</v>
      </c>
      <c r="CC10" s="14"/>
      <c r="CD10" s="14">
        <v>0.27616113421335797</v>
      </c>
      <c r="CE10" s="14">
        <v>0.23678243482286601</v>
      </c>
      <c r="CF10" s="14">
        <v>0.107104591924397</v>
      </c>
      <c r="CG10" s="14">
        <v>0.14218532751638899</v>
      </c>
      <c r="CH10" s="14"/>
      <c r="CI10" s="14">
        <v>0.152399317288064</v>
      </c>
      <c r="CJ10" s="14">
        <v>0.22432116521753701</v>
      </c>
      <c r="CK10" s="14">
        <v>0.17492593455539299</v>
      </c>
      <c r="CL10" s="14">
        <v>0.11083182516300299</v>
      </c>
      <c r="CM10" s="14"/>
      <c r="CN10" s="14">
        <v>0.29720041142172798</v>
      </c>
      <c r="CO10" s="14">
        <v>0.16077798924904199</v>
      </c>
      <c r="CP10" s="14"/>
      <c r="CQ10" s="14">
        <v>0.22027968735530001</v>
      </c>
      <c r="CR10" s="14">
        <v>0.174037820614136</v>
      </c>
    </row>
    <row r="11" spans="2:96" x14ac:dyDescent="0.3">
      <c r="B11" s="15" t="s">
        <v>283</v>
      </c>
      <c r="C11" s="14">
        <v>0.35734431051322102</v>
      </c>
      <c r="D11" s="14">
        <v>0.37308725002016702</v>
      </c>
      <c r="E11" s="14">
        <v>0.34209966384565799</v>
      </c>
      <c r="F11" s="14"/>
      <c r="G11" s="14">
        <v>0.33256266063140799</v>
      </c>
      <c r="H11" s="14">
        <v>0.296161826628419</v>
      </c>
      <c r="I11" s="14">
        <v>0.34839698930039298</v>
      </c>
      <c r="J11" s="14">
        <v>0.35024185518081602</v>
      </c>
      <c r="K11" s="14">
        <v>0.37007789117029399</v>
      </c>
      <c r="L11" s="14">
        <v>0.42806242966883901</v>
      </c>
      <c r="M11" s="14"/>
      <c r="N11" s="14">
        <v>0.359694189532408</v>
      </c>
      <c r="O11" s="14">
        <v>0.385858781001304</v>
      </c>
      <c r="P11" s="14">
        <v>0.36718803457444199</v>
      </c>
      <c r="Q11" s="14">
        <v>0.31273092668911301</v>
      </c>
      <c r="R11" s="14"/>
      <c r="S11" s="14">
        <v>0.334205810362875</v>
      </c>
      <c r="T11" s="14">
        <v>0.320409110993427</v>
      </c>
      <c r="U11" s="14">
        <v>0.43178554841852701</v>
      </c>
      <c r="V11" s="14">
        <v>0.33734035931131501</v>
      </c>
      <c r="W11" s="14">
        <v>0.39271664347119301</v>
      </c>
      <c r="X11" s="14">
        <v>0.36661480726241502</v>
      </c>
      <c r="Y11" s="14">
        <v>0.28162551376182499</v>
      </c>
      <c r="Z11" s="14">
        <v>0.29463743003761</v>
      </c>
      <c r="AA11" s="14">
        <v>0.37252166737091102</v>
      </c>
      <c r="AB11" s="14">
        <v>0.39683082279628801</v>
      </c>
      <c r="AC11" s="14">
        <v>0.35579746679759799</v>
      </c>
      <c r="AD11" s="14">
        <v>0.49057467526644</v>
      </c>
      <c r="AE11" s="14"/>
      <c r="AF11" s="14">
        <v>0.40110683678713099</v>
      </c>
      <c r="AG11" s="14">
        <v>0.32200459138618398</v>
      </c>
      <c r="AH11" s="14">
        <v>0.4407357079591</v>
      </c>
      <c r="AI11" s="14">
        <v>0.33343158224948899</v>
      </c>
      <c r="AJ11" s="14">
        <v>0.30033840633987402</v>
      </c>
      <c r="AK11" s="14"/>
      <c r="AL11" s="14">
        <v>0.302923991949969</v>
      </c>
      <c r="AM11" s="14">
        <v>0.41261973975736699</v>
      </c>
      <c r="AN11" s="14">
        <v>0.44834065080344698</v>
      </c>
      <c r="AO11" s="14">
        <v>0.33457681812311202</v>
      </c>
      <c r="AP11" s="14">
        <v>0.31939231910823002</v>
      </c>
      <c r="AQ11" s="14">
        <v>0.36957525461249802</v>
      </c>
      <c r="AR11" s="14"/>
      <c r="AS11" s="14">
        <v>0.34916258837502101</v>
      </c>
      <c r="AT11" s="14">
        <v>0.37305461293349101</v>
      </c>
      <c r="AU11" s="14">
        <v>0.39881009490332697</v>
      </c>
      <c r="AV11" s="14">
        <v>0.29354558958466098</v>
      </c>
      <c r="AW11" s="14">
        <v>0.26919885638385299</v>
      </c>
      <c r="AX11" s="14"/>
      <c r="AY11" s="14">
        <v>0.2084033411108</v>
      </c>
      <c r="AZ11" s="14">
        <v>0.23384129515294899</v>
      </c>
      <c r="BA11" s="14">
        <v>0.33865920936239402</v>
      </c>
      <c r="BB11" s="14">
        <v>0.35077531435583698</v>
      </c>
      <c r="BC11" s="14">
        <v>0.29167656143520598</v>
      </c>
      <c r="BD11" s="14">
        <v>0.42905376584292099</v>
      </c>
      <c r="BE11" s="14">
        <v>0.38548641424519597</v>
      </c>
      <c r="BF11" s="14">
        <v>0.33937589859714701</v>
      </c>
      <c r="BG11" s="14">
        <v>0.39857129727971902</v>
      </c>
      <c r="BH11" s="14">
        <v>0.41145478949462599</v>
      </c>
      <c r="BI11" s="14">
        <v>0.32441579959235001</v>
      </c>
      <c r="BJ11" s="14">
        <v>0.42667587174588401</v>
      </c>
      <c r="BK11" s="14">
        <v>0.37211285311070402</v>
      </c>
      <c r="BL11" s="14">
        <v>0.40478586247132697</v>
      </c>
      <c r="BM11" s="14">
        <v>0.41675577060910302</v>
      </c>
      <c r="BN11" s="14">
        <v>0.25083662111867</v>
      </c>
      <c r="BO11" s="14"/>
      <c r="BP11" s="14">
        <v>0.296515970708916</v>
      </c>
      <c r="BQ11" s="14">
        <v>0.38124143988606202</v>
      </c>
      <c r="BR11" s="14">
        <v>0.33132128397453597</v>
      </c>
      <c r="BS11" s="14">
        <v>0.38350645898311098</v>
      </c>
      <c r="BT11" s="14">
        <v>0.39812904431545199</v>
      </c>
      <c r="BU11" s="14">
        <v>0.41378696065839399</v>
      </c>
      <c r="BV11" s="14"/>
      <c r="BW11" s="14">
        <v>0.39177216751718602</v>
      </c>
      <c r="BX11" s="14">
        <v>0.36717220202158901</v>
      </c>
      <c r="BY11" s="14">
        <v>0.27817906843305301</v>
      </c>
      <c r="BZ11" s="14">
        <v>0.28834663685705098</v>
      </c>
      <c r="CA11" s="14">
        <v>0.349521540068921</v>
      </c>
      <c r="CB11" s="14">
        <v>0.34101768327220799</v>
      </c>
      <c r="CC11" s="14"/>
      <c r="CD11" s="14">
        <v>0.33625468122882801</v>
      </c>
      <c r="CE11" s="14">
        <v>0.36750270183726103</v>
      </c>
      <c r="CF11" s="14">
        <v>0.30589052849000697</v>
      </c>
      <c r="CG11" s="14">
        <v>0.39734473456330599</v>
      </c>
      <c r="CH11" s="14"/>
      <c r="CI11" s="14">
        <v>0.32106479097879098</v>
      </c>
      <c r="CJ11" s="14">
        <v>0.33961747802161801</v>
      </c>
      <c r="CK11" s="14">
        <v>0.383733774712406</v>
      </c>
      <c r="CL11" s="14">
        <v>0.28376535529248897</v>
      </c>
      <c r="CM11" s="14"/>
      <c r="CN11" s="14">
        <v>0.321788069678072</v>
      </c>
      <c r="CO11" s="14">
        <v>0.36480588456600799</v>
      </c>
      <c r="CP11" s="14"/>
      <c r="CQ11" s="14">
        <v>0.338794626681932</v>
      </c>
      <c r="CR11" s="14">
        <v>0.366087745844415</v>
      </c>
    </row>
    <row r="12" spans="2:96" x14ac:dyDescent="0.3">
      <c r="B12" s="15" t="s">
        <v>284</v>
      </c>
      <c r="C12" s="14">
        <v>0.23903140442703</v>
      </c>
      <c r="D12" s="14">
        <v>0.225385689868765</v>
      </c>
      <c r="E12" s="14">
        <v>0.25220100971007797</v>
      </c>
      <c r="F12" s="14"/>
      <c r="G12" s="14">
        <v>0.19370332743127999</v>
      </c>
      <c r="H12" s="14">
        <v>0.139687032063425</v>
      </c>
      <c r="I12" s="14">
        <v>0.24075495732267399</v>
      </c>
      <c r="J12" s="14">
        <v>0.28485508352930899</v>
      </c>
      <c r="K12" s="14">
        <v>0.28196971698509898</v>
      </c>
      <c r="L12" s="14">
        <v>0.28250855704273198</v>
      </c>
      <c r="M12" s="14"/>
      <c r="N12" s="14">
        <v>0.19203629952229401</v>
      </c>
      <c r="O12" s="14">
        <v>0.24072729004012799</v>
      </c>
      <c r="P12" s="14">
        <v>0.246674890081235</v>
      </c>
      <c r="Q12" s="14">
        <v>0.282184224336468</v>
      </c>
      <c r="R12" s="14"/>
      <c r="S12" s="14">
        <v>0.177327313311513</v>
      </c>
      <c r="T12" s="14">
        <v>0.28527512741849698</v>
      </c>
      <c r="U12" s="14">
        <v>0.21422221221457399</v>
      </c>
      <c r="V12" s="14">
        <v>0.27907230363087498</v>
      </c>
      <c r="W12" s="14">
        <v>0.22383105677224899</v>
      </c>
      <c r="X12" s="14">
        <v>0.20079981621238599</v>
      </c>
      <c r="Y12" s="14">
        <v>0.22950159945304399</v>
      </c>
      <c r="Z12" s="14">
        <v>0.31519540314436401</v>
      </c>
      <c r="AA12" s="14">
        <v>0.24952072335331499</v>
      </c>
      <c r="AB12" s="14">
        <v>0.24989219889112399</v>
      </c>
      <c r="AC12" s="14">
        <v>0.268831123429843</v>
      </c>
      <c r="AD12" s="14">
        <v>0.22736982263765099</v>
      </c>
      <c r="AE12" s="14"/>
      <c r="AF12" s="14">
        <v>0.270603737983099</v>
      </c>
      <c r="AG12" s="14">
        <v>0.148883447585095</v>
      </c>
      <c r="AH12" s="14">
        <v>0.25924379720181701</v>
      </c>
      <c r="AI12" s="14">
        <v>0.32649976955448501</v>
      </c>
      <c r="AJ12" s="14">
        <v>0.38884112787774699</v>
      </c>
      <c r="AK12" s="14"/>
      <c r="AL12" s="14">
        <v>9.9764661999814194E-2</v>
      </c>
      <c r="AM12" s="14">
        <v>0.231758028603051</v>
      </c>
      <c r="AN12" s="14">
        <v>0.23028162606486899</v>
      </c>
      <c r="AO12" s="14">
        <v>0.352427375837637</v>
      </c>
      <c r="AP12" s="14">
        <v>0.38435972019415798</v>
      </c>
      <c r="AQ12" s="14">
        <v>0.20721227075147</v>
      </c>
      <c r="AR12" s="14"/>
      <c r="AS12" s="14">
        <v>0.25227345331360401</v>
      </c>
      <c r="AT12" s="14">
        <v>0.26831883989899602</v>
      </c>
      <c r="AU12" s="14">
        <v>0.221125164660501</v>
      </c>
      <c r="AV12" s="14">
        <v>0.17940365374280701</v>
      </c>
      <c r="AW12" s="14">
        <v>0.10322216020111601</v>
      </c>
      <c r="AX12" s="14"/>
      <c r="AY12" s="14">
        <v>0.32359548654865899</v>
      </c>
      <c r="AZ12" s="14">
        <v>0.27441950777829999</v>
      </c>
      <c r="BA12" s="14">
        <v>0.28602678603334197</v>
      </c>
      <c r="BB12" s="14">
        <v>0.24792119624183201</v>
      </c>
      <c r="BC12" s="14">
        <v>0.26195081899595901</v>
      </c>
      <c r="BD12" s="14">
        <v>0.25983542854189601</v>
      </c>
      <c r="BE12" s="14">
        <v>0.245525564443347</v>
      </c>
      <c r="BF12" s="14">
        <v>0.20377584880506</v>
      </c>
      <c r="BG12" s="14">
        <v>0.269554076948469</v>
      </c>
      <c r="BH12" s="14">
        <v>0.23252394533339599</v>
      </c>
      <c r="BI12" s="14">
        <v>0.19206099789137901</v>
      </c>
      <c r="BJ12" s="14">
        <v>0.23815475516673101</v>
      </c>
      <c r="BK12" s="14">
        <v>0.18133256797005701</v>
      </c>
      <c r="BL12" s="14">
        <v>0.22650399525941201</v>
      </c>
      <c r="BM12" s="14">
        <v>0.27943972673454198</v>
      </c>
      <c r="BN12" s="14">
        <v>0.16810752527808101</v>
      </c>
      <c r="BO12" s="14"/>
      <c r="BP12" s="14">
        <v>0.18825432620528801</v>
      </c>
      <c r="BQ12" s="14">
        <v>0.23495641535169701</v>
      </c>
      <c r="BR12" s="14">
        <v>0.22543770200133301</v>
      </c>
      <c r="BS12" s="14">
        <v>0.26098062223590601</v>
      </c>
      <c r="BT12" s="14">
        <v>0.30603068892781699</v>
      </c>
      <c r="BU12" s="14">
        <v>0.32962081558748202</v>
      </c>
      <c r="BV12" s="14"/>
      <c r="BW12" s="14">
        <v>0.26502415595559498</v>
      </c>
      <c r="BX12" s="14">
        <v>0.20280824235650499</v>
      </c>
      <c r="BY12" s="14">
        <v>0.31324535502619</v>
      </c>
      <c r="BZ12" s="14">
        <v>0.209011910415175</v>
      </c>
      <c r="CA12" s="14">
        <v>0.20849011657614799</v>
      </c>
      <c r="CB12" s="14">
        <v>0.210337225307408</v>
      </c>
      <c r="CC12" s="14"/>
      <c r="CD12" s="14">
        <v>0.181037704633083</v>
      </c>
      <c r="CE12" s="14">
        <v>0.19204620951873599</v>
      </c>
      <c r="CF12" s="14">
        <v>0.29029848207902897</v>
      </c>
      <c r="CG12" s="14">
        <v>0.261503483452314</v>
      </c>
      <c r="CH12" s="14"/>
      <c r="CI12" s="14">
        <v>0.26463885494622302</v>
      </c>
      <c r="CJ12" s="14">
        <v>0.23673282943407101</v>
      </c>
      <c r="CK12" s="14">
        <v>0.22830930692814499</v>
      </c>
      <c r="CL12" s="14">
        <v>0.26938929378259602</v>
      </c>
      <c r="CM12" s="14"/>
      <c r="CN12" s="14">
        <v>0.16696961576840699</v>
      </c>
      <c r="CO12" s="14">
        <v>0.246489053137668</v>
      </c>
      <c r="CP12" s="14"/>
      <c r="CQ12" s="14">
        <v>0.212219452488529</v>
      </c>
      <c r="CR12" s="14">
        <v>0.24268997200959</v>
      </c>
    </row>
    <row r="13" spans="2:96" x14ac:dyDescent="0.3">
      <c r="B13" s="15" t="s">
        <v>92</v>
      </c>
      <c r="C13" s="20">
        <v>0.17942807708634601</v>
      </c>
      <c r="D13" s="20">
        <v>0.14927758835701699</v>
      </c>
      <c r="E13" s="20">
        <v>0.2094525528142</v>
      </c>
      <c r="F13" s="20"/>
      <c r="G13" s="20">
        <v>0.12577546451933</v>
      </c>
      <c r="H13" s="20">
        <v>0.148912139311176</v>
      </c>
      <c r="I13" s="20">
        <v>0.14050345736870601</v>
      </c>
      <c r="J13" s="20">
        <v>0.21596903003389001</v>
      </c>
      <c r="K13" s="20">
        <v>0.23858238279359401</v>
      </c>
      <c r="L13" s="20">
        <v>0.202061767354515</v>
      </c>
      <c r="M13" s="20"/>
      <c r="N13" s="20">
        <v>0.14849429093845001</v>
      </c>
      <c r="O13" s="20">
        <v>0.172165743440992</v>
      </c>
      <c r="P13" s="20">
        <v>0.176049411004921</v>
      </c>
      <c r="Q13" s="20">
        <v>0.22344896135992501</v>
      </c>
      <c r="R13" s="20"/>
      <c r="S13" s="20">
        <v>0.12297355448601301</v>
      </c>
      <c r="T13" s="20">
        <v>0.18129954625969999</v>
      </c>
      <c r="U13" s="20">
        <v>0.19585356696676201</v>
      </c>
      <c r="V13" s="20">
        <v>0.151741206811256</v>
      </c>
      <c r="W13" s="20">
        <v>0.20477211556920499</v>
      </c>
      <c r="X13" s="20">
        <v>0.20619122716898</v>
      </c>
      <c r="Y13" s="20">
        <v>0.21966258553198201</v>
      </c>
      <c r="Z13" s="20">
        <v>0.16405036386214</v>
      </c>
      <c r="AA13" s="20">
        <v>0.187739813017236</v>
      </c>
      <c r="AB13" s="20">
        <v>0.201235425518068</v>
      </c>
      <c r="AC13" s="20">
        <v>0.18083923357173601</v>
      </c>
      <c r="AD13" s="20">
        <v>0.14979607995848099</v>
      </c>
      <c r="AE13" s="20"/>
      <c r="AF13" s="20">
        <v>0.15488949696107601</v>
      </c>
      <c r="AG13" s="20">
        <v>0.15259294021165701</v>
      </c>
      <c r="AH13" s="20">
        <v>0.149769672190041</v>
      </c>
      <c r="AI13" s="20">
        <v>0.20274771309179801</v>
      </c>
      <c r="AJ13" s="20">
        <v>0.14577250747835299</v>
      </c>
      <c r="AK13" s="20"/>
      <c r="AL13" s="20">
        <v>0.11960914639817299</v>
      </c>
      <c r="AM13" s="20">
        <v>0.155636064204562</v>
      </c>
      <c r="AN13" s="20">
        <v>0.114628451663026</v>
      </c>
      <c r="AO13" s="20">
        <v>0.189028981131281</v>
      </c>
      <c r="AP13" s="20">
        <v>0.15052028255187899</v>
      </c>
      <c r="AQ13" s="20">
        <v>0.34330911177588402</v>
      </c>
      <c r="AR13" s="20"/>
      <c r="AS13" s="20">
        <v>0.225850505794952</v>
      </c>
      <c r="AT13" s="20">
        <v>0.16781823820376299</v>
      </c>
      <c r="AU13" s="20">
        <v>0.15697150545598901</v>
      </c>
      <c r="AV13" s="20">
        <v>0.109045075593674</v>
      </c>
      <c r="AW13" s="20">
        <v>4.9137224889753001E-2</v>
      </c>
      <c r="AX13" s="20"/>
      <c r="AY13" s="20">
        <v>0.34122604462020401</v>
      </c>
      <c r="AZ13" s="20">
        <v>0.28416341292021302</v>
      </c>
      <c r="BA13" s="20">
        <v>0.180044164023585</v>
      </c>
      <c r="BB13" s="20">
        <v>0.19732478459966701</v>
      </c>
      <c r="BC13" s="20">
        <v>0.16100999456229501</v>
      </c>
      <c r="BD13" s="20">
        <v>0.16766884122856701</v>
      </c>
      <c r="BE13" s="20">
        <v>0.162327229495843</v>
      </c>
      <c r="BF13" s="20">
        <v>0.208283608241569</v>
      </c>
      <c r="BG13" s="20">
        <v>0.20060664452450599</v>
      </c>
      <c r="BH13" s="20">
        <v>0.170741377594679</v>
      </c>
      <c r="BI13" s="20">
        <v>0.16929512598324001</v>
      </c>
      <c r="BJ13" s="20">
        <v>0.16438806868750999</v>
      </c>
      <c r="BK13" s="20">
        <v>0.206996251641271</v>
      </c>
      <c r="BL13" s="20">
        <v>0.147084762796829</v>
      </c>
      <c r="BM13" s="20">
        <v>5.7201347465398997E-2</v>
      </c>
      <c r="BN13" s="20">
        <v>6.0751065974412002E-2</v>
      </c>
      <c r="BO13" s="20"/>
      <c r="BP13" s="20">
        <v>0.11113630097964</v>
      </c>
      <c r="BQ13" s="20">
        <v>0.200156053013028</v>
      </c>
      <c r="BR13" s="20">
        <v>0.23096310834865399</v>
      </c>
      <c r="BS13" s="20">
        <v>0.19220523963259001</v>
      </c>
      <c r="BT13" s="20">
        <v>0.21254746253078299</v>
      </c>
      <c r="BU13" s="20">
        <v>0.13356381810515799</v>
      </c>
      <c r="BV13" s="20"/>
      <c r="BW13" s="20">
        <v>0.17905169801800999</v>
      </c>
      <c r="BX13" s="20">
        <v>0.169477651711715</v>
      </c>
      <c r="BY13" s="20">
        <v>0.20128873334177899</v>
      </c>
      <c r="BZ13" s="20">
        <v>0.240406285173765</v>
      </c>
      <c r="CA13" s="20">
        <v>0.15549129439026299</v>
      </c>
      <c r="CB13" s="20">
        <v>0.20138153795126901</v>
      </c>
      <c r="CC13" s="20"/>
      <c r="CD13" s="20">
        <v>0.111618418603371</v>
      </c>
      <c r="CE13" s="20">
        <v>0.133382689049798</v>
      </c>
      <c r="CF13" s="20">
        <v>0.28595909139857201</v>
      </c>
      <c r="CG13" s="20">
        <v>0.15970080030417999</v>
      </c>
      <c r="CH13" s="20"/>
      <c r="CI13" s="20">
        <v>0.18048695585993399</v>
      </c>
      <c r="CJ13" s="20">
        <v>0.13945620001888201</v>
      </c>
      <c r="CK13" s="20">
        <v>0.17657767353182399</v>
      </c>
      <c r="CL13" s="20">
        <v>0.32751624056773498</v>
      </c>
      <c r="CM13" s="20"/>
      <c r="CN13" s="20">
        <v>6.94948801823113E-2</v>
      </c>
      <c r="CO13" s="20">
        <v>0.19449346259795999</v>
      </c>
      <c r="CP13" s="20"/>
      <c r="CQ13" s="20">
        <v>0.108334030060054</v>
      </c>
      <c r="CR13" s="20">
        <v>0.178629646810196</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6.0538102999728102E-2</v>
      </c>
      <c r="D9" s="14">
        <v>7.7943281179985793E-2</v>
      </c>
      <c r="E9" s="14">
        <v>4.2519509153280198E-2</v>
      </c>
      <c r="F9" s="14"/>
      <c r="G9" s="14">
        <v>0.111373868739156</v>
      </c>
      <c r="H9" s="14">
        <v>0.14482569027137801</v>
      </c>
      <c r="I9" s="14">
        <v>6.20892924663103E-2</v>
      </c>
      <c r="J9" s="14">
        <v>3.0050823955308802E-2</v>
      </c>
      <c r="K9" s="14">
        <v>1.7037783693377599E-2</v>
      </c>
      <c r="L9" s="14">
        <v>1.0951526587397099E-2</v>
      </c>
      <c r="M9" s="14"/>
      <c r="N9" s="14">
        <v>9.4309862689241006E-2</v>
      </c>
      <c r="O9" s="14">
        <v>4.8002946246910601E-2</v>
      </c>
      <c r="P9" s="14">
        <v>5.6314328796267001E-2</v>
      </c>
      <c r="Q9" s="14">
        <v>4.1586325545377903E-2</v>
      </c>
      <c r="R9" s="14"/>
      <c r="S9" s="14">
        <v>0.15425970572293601</v>
      </c>
      <c r="T9" s="14">
        <v>2.4964984532623701E-2</v>
      </c>
      <c r="U9" s="14">
        <v>3.06460704899655E-2</v>
      </c>
      <c r="V9" s="14">
        <v>3.4408311463674998E-2</v>
      </c>
      <c r="W9" s="14">
        <v>7.4505404201334294E-2</v>
      </c>
      <c r="X9" s="14">
        <v>4.7849939797042502E-2</v>
      </c>
      <c r="Y9" s="14">
        <v>5.2658479892038701E-2</v>
      </c>
      <c r="Z9" s="14">
        <v>0.103298587416723</v>
      </c>
      <c r="AA9" s="14">
        <v>5.0498104578916403E-2</v>
      </c>
      <c r="AB9" s="14">
        <v>4.6546680075524698E-2</v>
      </c>
      <c r="AC9" s="14">
        <v>2.4066127136311299E-2</v>
      </c>
      <c r="AD9" s="14">
        <v>4.3689169812901003E-2</v>
      </c>
      <c r="AE9" s="14"/>
      <c r="AF9" s="14">
        <v>6.1680287052624301E-2</v>
      </c>
      <c r="AG9" s="14">
        <v>0.10734321773618299</v>
      </c>
      <c r="AH9" s="14">
        <v>2.3545603239922702E-2</v>
      </c>
      <c r="AI9" s="14">
        <v>2.0468047845941799E-2</v>
      </c>
      <c r="AJ9" s="14">
        <v>1.59634776810984E-2</v>
      </c>
      <c r="AK9" s="14"/>
      <c r="AL9" s="14">
        <v>0.139187275224773</v>
      </c>
      <c r="AM9" s="14">
        <v>7.2403130207514502E-2</v>
      </c>
      <c r="AN9" s="14">
        <v>3.5082196890400603E-2</v>
      </c>
      <c r="AO9" s="14">
        <v>1.9660226592869499E-2</v>
      </c>
      <c r="AP9" s="14">
        <v>4.08703114713308E-2</v>
      </c>
      <c r="AQ9" s="14">
        <v>0</v>
      </c>
      <c r="AR9" s="14"/>
      <c r="AS9" s="14">
        <v>3.1743812749357898E-2</v>
      </c>
      <c r="AT9" s="14">
        <v>3.4350580887320001E-2</v>
      </c>
      <c r="AU9" s="14">
        <v>6.4848292397100604E-2</v>
      </c>
      <c r="AV9" s="14">
        <v>0.14611416106621999</v>
      </c>
      <c r="AW9" s="14">
        <v>0.28164084198281503</v>
      </c>
      <c r="AX9" s="14"/>
      <c r="AY9" s="14">
        <v>0</v>
      </c>
      <c r="AZ9" s="14">
        <v>4.1056176395437002E-2</v>
      </c>
      <c r="BA9" s="14">
        <v>4.51267729113939E-2</v>
      </c>
      <c r="BB9" s="14">
        <v>1.75925421745576E-2</v>
      </c>
      <c r="BC9" s="14">
        <v>5.9363623657474399E-2</v>
      </c>
      <c r="BD9" s="14">
        <v>4.0460528310078202E-2</v>
      </c>
      <c r="BE9" s="14">
        <v>4.0766155651474401E-2</v>
      </c>
      <c r="BF9" s="14">
        <v>6.3983146819573206E-2</v>
      </c>
      <c r="BG9" s="14">
        <v>2.7810486221922899E-2</v>
      </c>
      <c r="BH9" s="14">
        <v>5.2929328332540097E-2</v>
      </c>
      <c r="BI9" s="14">
        <v>0.12694063983413401</v>
      </c>
      <c r="BJ9" s="14">
        <v>6.6334088120271195E-2</v>
      </c>
      <c r="BK9" s="14">
        <v>3.5060606571116697E-2</v>
      </c>
      <c r="BL9" s="14">
        <v>4.8921982487719597E-2</v>
      </c>
      <c r="BM9" s="14">
        <v>3.85019092465647E-2</v>
      </c>
      <c r="BN9" s="14">
        <v>0.22118325231517499</v>
      </c>
      <c r="BO9" s="14"/>
      <c r="BP9" s="14">
        <v>0.14055667015988199</v>
      </c>
      <c r="BQ9" s="14">
        <v>4.8285868283870902E-2</v>
      </c>
      <c r="BR9" s="14">
        <v>2.7069862405585201E-2</v>
      </c>
      <c r="BS9" s="14">
        <v>2.6660440175298901E-2</v>
      </c>
      <c r="BT9" s="14">
        <v>2.48327155617892E-2</v>
      </c>
      <c r="BU9" s="14">
        <v>1.99307802546222E-2</v>
      </c>
      <c r="BV9" s="14"/>
      <c r="BW9" s="14">
        <v>4.8207207126689203E-2</v>
      </c>
      <c r="BX9" s="14">
        <v>5.7775622065834802E-2</v>
      </c>
      <c r="BY9" s="14">
        <v>7.32773719194873E-2</v>
      </c>
      <c r="BZ9" s="14">
        <v>6.5418837115717804E-2</v>
      </c>
      <c r="CA9" s="14">
        <v>8.3356234500321993E-2</v>
      </c>
      <c r="CB9" s="14">
        <v>5.25988246639243E-2</v>
      </c>
      <c r="CC9" s="14"/>
      <c r="CD9" s="14">
        <v>0.11496883940422301</v>
      </c>
      <c r="CE9" s="14">
        <v>8.09402312428876E-2</v>
      </c>
      <c r="CF9" s="14">
        <v>2.4154401888269401E-2</v>
      </c>
      <c r="CG9" s="14">
        <v>4.99256404306914E-2</v>
      </c>
      <c r="CH9" s="14"/>
      <c r="CI9" s="14">
        <v>8.4440983833152905E-2</v>
      </c>
      <c r="CJ9" s="14">
        <v>5.4534069467788701E-2</v>
      </c>
      <c r="CK9" s="14">
        <v>6.1230834571377402E-2</v>
      </c>
      <c r="CL9" s="14">
        <v>8.4972851941777002E-3</v>
      </c>
      <c r="CM9" s="14"/>
      <c r="CN9" s="14">
        <v>0.117492058030514</v>
      </c>
      <c r="CO9" s="14">
        <v>5.3156527304134199E-2</v>
      </c>
      <c r="CP9" s="14"/>
      <c r="CQ9" s="14">
        <v>0.10992491143212001</v>
      </c>
      <c r="CR9" s="14">
        <v>5.3969230769325402E-2</v>
      </c>
    </row>
    <row r="10" spans="2:96" x14ac:dyDescent="0.3">
      <c r="B10" s="15" t="s">
        <v>282</v>
      </c>
      <c r="C10" s="14">
        <v>0.22178292104789701</v>
      </c>
      <c r="D10" s="14">
        <v>0.239620969629942</v>
      </c>
      <c r="E10" s="14">
        <v>0.20499120132769599</v>
      </c>
      <c r="F10" s="14"/>
      <c r="G10" s="14">
        <v>0.337733350271058</v>
      </c>
      <c r="H10" s="14">
        <v>0.28987546220562899</v>
      </c>
      <c r="I10" s="14">
        <v>0.24717559835403299</v>
      </c>
      <c r="J10" s="14">
        <v>0.18433543329055399</v>
      </c>
      <c r="K10" s="14">
        <v>0.183697054349444</v>
      </c>
      <c r="L10" s="14">
        <v>0.124939219510802</v>
      </c>
      <c r="M10" s="14"/>
      <c r="N10" s="14">
        <v>0.272481297502846</v>
      </c>
      <c r="O10" s="14">
        <v>0.23209976216822001</v>
      </c>
      <c r="P10" s="14">
        <v>0.20943062655184999</v>
      </c>
      <c r="Q10" s="14">
        <v>0.169940617289387</v>
      </c>
      <c r="R10" s="14"/>
      <c r="S10" s="14">
        <v>0.30753721538497297</v>
      </c>
      <c r="T10" s="14">
        <v>0.215141157012222</v>
      </c>
      <c r="U10" s="14">
        <v>0.18423031757643901</v>
      </c>
      <c r="V10" s="14">
        <v>0.274634899648315</v>
      </c>
      <c r="W10" s="14">
        <v>0.239883924787342</v>
      </c>
      <c r="X10" s="14">
        <v>0.18810517406395999</v>
      </c>
      <c r="Y10" s="14">
        <v>0.20055122513691301</v>
      </c>
      <c r="Z10" s="14">
        <v>0.13139428544069001</v>
      </c>
      <c r="AA10" s="14">
        <v>0.21625366125252499</v>
      </c>
      <c r="AB10" s="14">
        <v>0.16973232658436699</v>
      </c>
      <c r="AC10" s="14">
        <v>0.22155210111721499</v>
      </c>
      <c r="AD10" s="14">
        <v>0.20291978015908599</v>
      </c>
      <c r="AE10" s="14"/>
      <c r="AF10" s="14">
        <v>0.15627651107829499</v>
      </c>
      <c r="AG10" s="14">
        <v>0.33396506821647998</v>
      </c>
      <c r="AH10" s="14">
        <v>0.19888630201688101</v>
      </c>
      <c r="AI10" s="14">
        <v>0.117386138397174</v>
      </c>
      <c r="AJ10" s="14">
        <v>0.24609052396476</v>
      </c>
      <c r="AK10" s="14"/>
      <c r="AL10" s="14">
        <v>0.40079202992940299</v>
      </c>
      <c r="AM10" s="14">
        <v>0.184141830232459</v>
      </c>
      <c r="AN10" s="14">
        <v>0.21806195109854601</v>
      </c>
      <c r="AO10" s="14">
        <v>0.109314739107067</v>
      </c>
      <c r="AP10" s="14">
        <v>0.23591492557706401</v>
      </c>
      <c r="AQ10" s="14">
        <v>0.17467848279495601</v>
      </c>
      <c r="AR10" s="14"/>
      <c r="AS10" s="14">
        <v>0.17695484587277599</v>
      </c>
      <c r="AT10" s="14">
        <v>0.19707419263312201</v>
      </c>
      <c r="AU10" s="14">
        <v>0.25226846531752301</v>
      </c>
      <c r="AV10" s="14">
        <v>0.31042017835346802</v>
      </c>
      <c r="AW10" s="14">
        <v>0.37451991871599</v>
      </c>
      <c r="AX10" s="14"/>
      <c r="AY10" s="14">
        <v>0.33095678709415</v>
      </c>
      <c r="AZ10" s="14">
        <v>0.155079309033859</v>
      </c>
      <c r="BA10" s="14">
        <v>0.17781006069916</v>
      </c>
      <c r="BB10" s="14">
        <v>0.19203146301846799</v>
      </c>
      <c r="BC10" s="14">
        <v>0.23071038339956801</v>
      </c>
      <c r="BD10" s="14">
        <v>0.188464674267973</v>
      </c>
      <c r="BE10" s="14">
        <v>0.228835676131628</v>
      </c>
      <c r="BF10" s="14">
        <v>0.21554136386578099</v>
      </c>
      <c r="BG10" s="14">
        <v>0.24422777363893</v>
      </c>
      <c r="BH10" s="14">
        <v>0.22440141056047999</v>
      </c>
      <c r="BI10" s="14">
        <v>0.26168359973241201</v>
      </c>
      <c r="BJ10" s="14">
        <v>0.20286790375967001</v>
      </c>
      <c r="BK10" s="14">
        <v>0.21553779039776999</v>
      </c>
      <c r="BL10" s="14">
        <v>0.21255129273322099</v>
      </c>
      <c r="BM10" s="14">
        <v>0.40419912395664598</v>
      </c>
      <c r="BN10" s="14">
        <v>0.34017113247471797</v>
      </c>
      <c r="BO10" s="14"/>
      <c r="BP10" s="14">
        <v>0.33019687479950999</v>
      </c>
      <c r="BQ10" s="14">
        <v>0.18692691820565399</v>
      </c>
      <c r="BR10" s="14">
        <v>0.202190021330414</v>
      </c>
      <c r="BS10" s="14">
        <v>0.19822762309188499</v>
      </c>
      <c r="BT10" s="14">
        <v>0.17362415674962201</v>
      </c>
      <c r="BU10" s="14">
        <v>0.138383744402162</v>
      </c>
      <c r="BV10" s="14"/>
      <c r="BW10" s="14">
        <v>0.19063543811223099</v>
      </c>
      <c r="BX10" s="14">
        <v>0.23758770316073199</v>
      </c>
      <c r="BY10" s="14">
        <v>0.22196702142869401</v>
      </c>
      <c r="BZ10" s="14">
        <v>0.204697028939436</v>
      </c>
      <c r="CA10" s="14">
        <v>0.276285424056879</v>
      </c>
      <c r="CB10" s="14">
        <v>0.21268267358764401</v>
      </c>
      <c r="CC10" s="14"/>
      <c r="CD10" s="14">
        <v>0.31910645732432702</v>
      </c>
      <c r="CE10" s="14">
        <v>0.25780288825218001</v>
      </c>
      <c r="CF10" s="14">
        <v>0.13267427607393301</v>
      </c>
      <c r="CG10" s="14">
        <v>0.20308243259294101</v>
      </c>
      <c r="CH10" s="14"/>
      <c r="CI10" s="14">
        <v>0.194097806302931</v>
      </c>
      <c r="CJ10" s="14">
        <v>0.283453150843544</v>
      </c>
      <c r="CK10" s="14">
        <v>0.217557132578207</v>
      </c>
      <c r="CL10" s="14">
        <v>0.13877026733020001</v>
      </c>
      <c r="CM10" s="14"/>
      <c r="CN10" s="14">
        <v>0.31835095925157603</v>
      </c>
      <c r="CO10" s="14">
        <v>0.20684465976344901</v>
      </c>
      <c r="CP10" s="14"/>
      <c r="CQ10" s="14">
        <v>0.33895748910885398</v>
      </c>
      <c r="CR10" s="14">
        <v>0.20975911088219801</v>
      </c>
    </row>
    <row r="11" spans="2:96" x14ac:dyDescent="0.3">
      <c r="B11" s="15" t="s">
        <v>283</v>
      </c>
      <c r="C11" s="14">
        <v>0.36241748524316802</v>
      </c>
      <c r="D11" s="14">
        <v>0.37822085073498801</v>
      </c>
      <c r="E11" s="14">
        <v>0.34803280374137502</v>
      </c>
      <c r="F11" s="14"/>
      <c r="G11" s="14">
        <v>0.32984149691239401</v>
      </c>
      <c r="H11" s="14">
        <v>0.33953743178032603</v>
      </c>
      <c r="I11" s="14">
        <v>0.34098413968983399</v>
      </c>
      <c r="J11" s="14">
        <v>0.39369685029494</v>
      </c>
      <c r="K11" s="14">
        <v>0.36388813360163502</v>
      </c>
      <c r="L11" s="14">
        <v>0.39366858548334099</v>
      </c>
      <c r="M11" s="14"/>
      <c r="N11" s="14">
        <v>0.35339913020476099</v>
      </c>
      <c r="O11" s="14">
        <v>0.37225351318793798</v>
      </c>
      <c r="P11" s="14">
        <v>0.35734713865194401</v>
      </c>
      <c r="Q11" s="14">
        <v>0.36658201350748598</v>
      </c>
      <c r="R11" s="14"/>
      <c r="S11" s="14">
        <v>0.27082924919279699</v>
      </c>
      <c r="T11" s="14">
        <v>0.37814559685475402</v>
      </c>
      <c r="U11" s="14">
        <v>0.39552120694401299</v>
      </c>
      <c r="V11" s="14">
        <v>0.32613356797688298</v>
      </c>
      <c r="W11" s="14">
        <v>0.32911090366085399</v>
      </c>
      <c r="X11" s="14">
        <v>0.35852673208547797</v>
      </c>
      <c r="Y11" s="14">
        <v>0.39982302078731002</v>
      </c>
      <c r="Z11" s="14">
        <v>0.33212998504340602</v>
      </c>
      <c r="AA11" s="14">
        <v>0.410218416234158</v>
      </c>
      <c r="AB11" s="14">
        <v>0.42410884682045202</v>
      </c>
      <c r="AC11" s="14">
        <v>0.30864778778809099</v>
      </c>
      <c r="AD11" s="14">
        <v>0.50366420003430801</v>
      </c>
      <c r="AE11" s="14"/>
      <c r="AF11" s="14">
        <v>0.36517521602389302</v>
      </c>
      <c r="AG11" s="14">
        <v>0.32396393033437898</v>
      </c>
      <c r="AH11" s="14">
        <v>0.45504960413245898</v>
      </c>
      <c r="AI11" s="14">
        <v>0.32973810982687901</v>
      </c>
      <c r="AJ11" s="14">
        <v>0.37496624218319202</v>
      </c>
      <c r="AK11" s="14"/>
      <c r="AL11" s="14">
        <v>0.29975096780150201</v>
      </c>
      <c r="AM11" s="14">
        <v>0.38692444317624197</v>
      </c>
      <c r="AN11" s="14">
        <v>0.44804453738697703</v>
      </c>
      <c r="AO11" s="14">
        <v>0.33324111233168402</v>
      </c>
      <c r="AP11" s="14">
        <v>0.34491159828823897</v>
      </c>
      <c r="AQ11" s="14">
        <v>0.41802537529619499</v>
      </c>
      <c r="AR11" s="14"/>
      <c r="AS11" s="14">
        <v>0.35969902158208999</v>
      </c>
      <c r="AT11" s="14">
        <v>0.37947988453841203</v>
      </c>
      <c r="AU11" s="14">
        <v>0.40598373893308198</v>
      </c>
      <c r="AV11" s="14">
        <v>0.31769828177047998</v>
      </c>
      <c r="AW11" s="14">
        <v>0.17083873686343101</v>
      </c>
      <c r="AX11" s="14"/>
      <c r="AY11" s="14">
        <v>0.256589053309427</v>
      </c>
      <c r="AZ11" s="14">
        <v>0.32848744834490201</v>
      </c>
      <c r="BA11" s="14">
        <v>0.38981722439331501</v>
      </c>
      <c r="BB11" s="14">
        <v>0.37888383519465602</v>
      </c>
      <c r="BC11" s="14">
        <v>0.33118271910517899</v>
      </c>
      <c r="BD11" s="14">
        <v>0.39681820712301402</v>
      </c>
      <c r="BE11" s="14">
        <v>0.36480481377784202</v>
      </c>
      <c r="BF11" s="14">
        <v>0.367738186919078</v>
      </c>
      <c r="BG11" s="14">
        <v>0.40557527610149302</v>
      </c>
      <c r="BH11" s="14">
        <v>0.40588627285249501</v>
      </c>
      <c r="BI11" s="14">
        <v>0.33524460192746097</v>
      </c>
      <c r="BJ11" s="14">
        <v>0.394275340549188</v>
      </c>
      <c r="BK11" s="14">
        <v>0.37328049544914199</v>
      </c>
      <c r="BL11" s="14">
        <v>0.29422248069333101</v>
      </c>
      <c r="BM11" s="14">
        <v>0.21308163534002</v>
      </c>
      <c r="BN11" s="14">
        <v>0.28910475864483298</v>
      </c>
      <c r="BO11" s="14"/>
      <c r="BP11" s="14">
        <v>0.31455576759938397</v>
      </c>
      <c r="BQ11" s="14">
        <v>0.407202175795153</v>
      </c>
      <c r="BR11" s="14">
        <v>0.35916160486959098</v>
      </c>
      <c r="BS11" s="14">
        <v>0.37268294797017398</v>
      </c>
      <c r="BT11" s="14">
        <v>0.32874450651215797</v>
      </c>
      <c r="BU11" s="14">
        <v>0.39021090849502799</v>
      </c>
      <c r="BV11" s="14"/>
      <c r="BW11" s="14">
        <v>0.36323338967439101</v>
      </c>
      <c r="BX11" s="14">
        <v>0.39411665395476497</v>
      </c>
      <c r="BY11" s="14">
        <v>0.31124600505371097</v>
      </c>
      <c r="BZ11" s="14">
        <v>0.28062866963945798</v>
      </c>
      <c r="CA11" s="14">
        <v>0.380368680395616</v>
      </c>
      <c r="CB11" s="14">
        <v>0.36885746394708002</v>
      </c>
      <c r="CC11" s="14"/>
      <c r="CD11" s="14">
        <v>0.32938815100914998</v>
      </c>
      <c r="CE11" s="14">
        <v>0.35014880842356999</v>
      </c>
      <c r="CF11" s="14">
        <v>0.34969616070632698</v>
      </c>
      <c r="CG11" s="14">
        <v>0.38665250846390598</v>
      </c>
      <c r="CH11" s="14"/>
      <c r="CI11" s="14">
        <v>0.36231891828085799</v>
      </c>
      <c r="CJ11" s="14">
        <v>0.343497170061694</v>
      </c>
      <c r="CK11" s="14">
        <v>0.37575567906124202</v>
      </c>
      <c r="CL11" s="14">
        <v>0.307090781532458</v>
      </c>
      <c r="CM11" s="14"/>
      <c r="CN11" s="14">
        <v>0.301974399077306</v>
      </c>
      <c r="CO11" s="14">
        <v>0.37397563630376501</v>
      </c>
      <c r="CP11" s="14"/>
      <c r="CQ11" s="14">
        <v>0.27067107137894397</v>
      </c>
      <c r="CR11" s="14">
        <v>0.38024303718218699</v>
      </c>
    </row>
    <row r="12" spans="2:96" x14ac:dyDescent="0.3">
      <c r="B12" s="15" t="s">
        <v>284</v>
      </c>
      <c r="C12" s="14">
        <v>0.25211969050942701</v>
      </c>
      <c r="D12" s="14">
        <v>0.21859108844127401</v>
      </c>
      <c r="E12" s="14">
        <v>0.28387319821261098</v>
      </c>
      <c r="F12" s="14"/>
      <c r="G12" s="14">
        <v>0.129419850855434</v>
      </c>
      <c r="H12" s="14">
        <v>0.13952895545506999</v>
      </c>
      <c r="I12" s="14">
        <v>0.24722771089635801</v>
      </c>
      <c r="J12" s="14">
        <v>0.30730599826396998</v>
      </c>
      <c r="K12" s="14">
        <v>0.31164267692676001</v>
      </c>
      <c r="L12" s="14">
        <v>0.34420208964099303</v>
      </c>
      <c r="M12" s="14"/>
      <c r="N12" s="14">
        <v>0.19426177302987499</v>
      </c>
      <c r="O12" s="14">
        <v>0.24749436251649701</v>
      </c>
      <c r="P12" s="14">
        <v>0.28129246884556502</v>
      </c>
      <c r="Q12" s="14">
        <v>0.290804305365922</v>
      </c>
      <c r="R12" s="14"/>
      <c r="S12" s="14">
        <v>0.18707632247745901</v>
      </c>
      <c r="T12" s="14">
        <v>0.27844659729769</v>
      </c>
      <c r="U12" s="14">
        <v>0.27777940304128901</v>
      </c>
      <c r="V12" s="14">
        <v>0.28012349276690501</v>
      </c>
      <c r="W12" s="14">
        <v>0.236149891608437</v>
      </c>
      <c r="X12" s="14">
        <v>0.23923715757819999</v>
      </c>
      <c r="Y12" s="14">
        <v>0.22826812138136701</v>
      </c>
      <c r="Z12" s="14">
        <v>0.36409803234941401</v>
      </c>
      <c r="AA12" s="14">
        <v>0.23370317622043901</v>
      </c>
      <c r="AB12" s="14">
        <v>0.25773506095727899</v>
      </c>
      <c r="AC12" s="14">
        <v>0.339492291057513</v>
      </c>
      <c r="AD12" s="14">
        <v>0.18516766498605</v>
      </c>
      <c r="AE12" s="14"/>
      <c r="AF12" s="14">
        <v>0.33446971450004898</v>
      </c>
      <c r="AG12" s="14">
        <v>0.144600364115445</v>
      </c>
      <c r="AH12" s="14">
        <v>0.20471563633786299</v>
      </c>
      <c r="AI12" s="14">
        <v>0.44123167582709799</v>
      </c>
      <c r="AJ12" s="14">
        <v>0.26989697751542302</v>
      </c>
      <c r="AK12" s="14"/>
      <c r="AL12" s="14">
        <v>7.7154512618695298E-2</v>
      </c>
      <c r="AM12" s="14">
        <v>0.27972718046113698</v>
      </c>
      <c r="AN12" s="14">
        <v>0.19287054373370699</v>
      </c>
      <c r="AO12" s="14">
        <v>0.454176063463336</v>
      </c>
      <c r="AP12" s="14">
        <v>0.28600434097416699</v>
      </c>
      <c r="AQ12" s="14">
        <v>0.209764728385676</v>
      </c>
      <c r="AR12" s="14"/>
      <c r="AS12" s="14">
        <v>0.303951738413207</v>
      </c>
      <c r="AT12" s="14">
        <v>0.283537846881461</v>
      </c>
      <c r="AU12" s="14">
        <v>0.18050272815993099</v>
      </c>
      <c r="AV12" s="14">
        <v>0.18403276020439699</v>
      </c>
      <c r="AW12" s="14">
        <v>0.100465801427829</v>
      </c>
      <c r="AX12" s="14"/>
      <c r="AY12" s="14">
        <v>0.273387427136974</v>
      </c>
      <c r="AZ12" s="14">
        <v>0.27573169308533801</v>
      </c>
      <c r="BA12" s="14">
        <v>0.29239564205288399</v>
      </c>
      <c r="BB12" s="14">
        <v>0.261130570830167</v>
      </c>
      <c r="BC12" s="14">
        <v>0.28590562094212901</v>
      </c>
      <c r="BD12" s="14">
        <v>0.29235951793723702</v>
      </c>
      <c r="BE12" s="14">
        <v>0.269634253720543</v>
      </c>
      <c r="BF12" s="14">
        <v>0.26239502446167401</v>
      </c>
      <c r="BG12" s="14">
        <v>0.20405255720416501</v>
      </c>
      <c r="BH12" s="14">
        <v>0.220460187394179</v>
      </c>
      <c r="BI12" s="14">
        <v>0.20371023547137501</v>
      </c>
      <c r="BJ12" s="14">
        <v>0.244229437516505</v>
      </c>
      <c r="BK12" s="14">
        <v>0.266051295562306</v>
      </c>
      <c r="BL12" s="14">
        <v>0.30204588552484601</v>
      </c>
      <c r="BM12" s="14">
        <v>0.26785861713989501</v>
      </c>
      <c r="BN12" s="14">
        <v>0.12317504673294501</v>
      </c>
      <c r="BO12" s="14"/>
      <c r="BP12" s="14">
        <v>0.162623917132659</v>
      </c>
      <c r="BQ12" s="14">
        <v>0.23981748966945601</v>
      </c>
      <c r="BR12" s="14">
        <v>0.28675842599819901</v>
      </c>
      <c r="BS12" s="14">
        <v>0.27106377984181301</v>
      </c>
      <c r="BT12" s="14">
        <v>0.360803745153226</v>
      </c>
      <c r="BU12" s="14">
        <v>0.36648487912914801</v>
      </c>
      <c r="BV12" s="14"/>
      <c r="BW12" s="14">
        <v>0.29223438710240901</v>
      </c>
      <c r="BX12" s="14">
        <v>0.22258739553964299</v>
      </c>
      <c r="BY12" s="14">
        <v>0.28241074184371301</v>
      </c>
      <c r="BZ12" s="14">
        <v>0.31059905263737397</v>
      </c>
      <c r="CA12" s="14">
        <v>0.18434801109226001</v>
      </c>
      <c r="CB12" s="14">
        <v>0.18307468360419299</v>
      </c>
      <c r="CC12" s="14"/>
      <c r="CD12" s="14">
        <v>0.16725946192053301</v>
      </c>
      <c r="CE12" s="14">
        <v>0.23466927386591699</v>
      </c>
      <c r="CF12" s="14">
        <v>0.33604736010446101</v>
      </c>
      <c r="CG12" s="14">
        <v>0.27996835417487098</v>
      </c>
      <c r="CH12" s="14"/>
      <c r="CI12" s="14">
        <v>0.25857919846877397</v>
      </c>
      <c r="CJ12" s="14">
        <v>0.23422281086108701</v>
      </c>
      <c r="CK12" s="14">
        <v>0.25169637730310401</v>
      </c>
      <c r="CL12" s="14">
        <v>0.29476438145506301</v>
      </c>
      <c r="CM12" s="14"/>
      <c r="CN12" s="14">
        <v>0.21474238659889899</v>
      </c>
      <c r="CO12" s="14">
        <v>0.256747216677356</v>
      </c>
      <c r="CP12" s="14"/>
      <c r="CQ12" s="14">
        <v>0.217113856261166</v>
      </c>
      <c r="CR12" s="14">
        <v>0.25508263317139201</v>
      </c>
    </row>
    <row r="13" spans="2:96" x14ac:dyDescent="0.3">
      <c r="B13" s="15" t="s">
        <v>92</v>
      </c>
      <c r="C13" s="20">
        <v>0.103141800199779</v>
      </c>
      <c r="D13" s="20">
        <v>8.5623810013809601E-2</v>
      </c>
      <c r="E13" s="20">
        <v>0.120583287565037</v>
      </c>
      <c r="F13" s="20"/>
      <c r="G13" s="20">
        <v>9.1631433221958505E-2</v>
      </c>
      <c r="H13" s="20">
        <v>8.6232460287597401E-2</v>
      </c>
      <c r="I13" s="20">
        <v>0.10252325859346501</v>
      </c>
      <c r="J13" s="20">
        <v>8.4610894195227104E-2</v>
      </c>
      <c r="K13" s="20">
        <v>0.123734351428783</v>
      </c>
      <c r="L13" s="20">
        <v>0.126238578777467</v>
      </c>
      <c r="M13" s="20"/>
      <c r="N13" s="20">
        <v>8.5547936573276501E-2</v>
      </c>
      <c r="O13" s="20">
        <v>0.100149415880434</v>
      </c>
      <c r="P13" s="20">
        <v>9.5615437154374802E-2</v>
      </c>
      <c r="Q13" s="20">
        <v>0.13108673829182799</v>
      </c>
      <c r="R13" s="20"/>
      <c r="S13" s="20">
        <v>8.0297507221835596E-2</v>
      </c>
      <c r="T13" s="20">
        <v>0.10330166430271</v>
      </c>
      <c r="U13" s="20">
        <v>0.111823001948293</v>
      </c>
      <c r="V13" s="20">
        <v>8.4699728144222303E-2</v>
      </c>
      <c r="W13" s="20">
        <v>0.120349875742032</v>
      </c>
      <c r="X13" s="20">
        <v>0.16628099647531899</v>
      </c>
      <c r="Y13" s="20">
        <v>0.11869915280237101</v>
      </c>
      <c r="Z13" s="20">
        <v>6.9079109749767997E-2</v>
      </c>
      <c r="AA13" s="20">
        <v>8.9326641713961E-2</v>
      </c>
      <c r="AB13" s="20">
        <v>0.101877085562378</v>
      </c>
      <c r="AC13" s="20">
        <v>0.10624169290087</v>
      </c>
      <c r="AD13" s="20">
        <v>6.4559185007654896E-2</v>
      </c>
      <c r="AE13" s="20"/>
      <c r="AF13" s="20">
        <v>8.2398271345138802E-2</v>
      </c>
      <c r="AG13" s="20">
        <v>9.0127419597512998E-2</v>
      </c>
      <c r="AH13" s="20">
        <v>0.117802854272875</v>
      </c>
      <c r="AI13" s="20">
        <v>9.1176028102906703E-2</v>
      </c>
      <c r="AJ13" s="20">
        <v>9.3082778655526402E-2</v>
      </c>
      <c r="AK13" s="20"/>
      <c r="AL13" s="20">
        <v>8.3115214425626902E-2</v>
      </c>
      <c r="AM13" s="20">
        <v>7.6803415922647195E-2</v>
      </c>
      <c r="AN13" s="20">
        <v>0.105940770890369</v>
      </c>
      <c r="AO13" s="20">
        <v>8.3607858505042806E-2</v>
      </c>
      <c r="AP13" s="20">
        <v>9.2298823689200102E-2</v>
      </c>
      <c r="AQ13" s="20">
        <v>0.19753141352317299</v>
      </c>
      <c r="AR13" s="20"/>
      <c r="AS13" s="20">
        <v>0.12765058138256899</v>
      </c>
      <c r="AT13" s="20">
        <v>0.10555749505968499</v>
      </c>
      <c r="AU13" s="20">
        <v>9.6396775192363796E-2</v>
      </c>
      <c r="AV13" s="20">
        <v>4.1734618605434599E-2</v>
      </c>
      <c r="AW13" s="20">
        <v>7.2534701009935906E-2</v>
      </c>
      <c r="AX13" s="20"/>
      <c r="AY13" s="20">
        <v>0.13906673245945</v>
      </c>
      <c r="AZ13" s="20">
        <v>0.19964537314046499</v>
      </c>
      <c r="BA13" s="20">
        <v>9.4850299943247104E-2</v>
      </c>
      <c r="BB13" s="20">
        <v>0.150361588782152</v>
      </c>
      <c r="BC13" s="20">
        <v>9.2837652895649797E-2</v>
      </c>
      <c r="BD13" s="20">
        <v>8.1897072361697396E-2</v>
      </c>
      <c r="BE13" s="20">
        <v>9.5959100718512505E-2</v>
      </c>
      <c r="BF13" s="20">
        <v>9.0342277933894197E-2</v>
      </c>
      <c r="BG13" s="20">
        <v>0.118333906833489</v>
      </c>
      <c r="BH13" s="20">
        <v>9.6322800860306396E-2</v>
      </c>
      <c r="BI13" s="20">
        <v>7.2420923034617696E-2</v>
      </c>
      <c r="BJ13" s="20">
        <v>9.2293230054365794E-2</v>
      </c>
      <c r="BK13" s="20">
        <v>0.11006981201966499</v>
      </c>
      <c r="BL13" s="20">
        <v>0.14225835856088201</v>
      </c>
      <c r="BM13" s="20">
        <v>7.6358714316874299E-2</v>
      </c>
      <c r="BN13" s="20">
        <v>2.63658098323282E-2</v>
      </c>
      <c r="BO13" s="20"/>
      <c r="BP13" s="20">
        <v>5.2066770308565199E-2</v>
      </c>
      <c r="BQ13" s="20">
        <v>0.11776754804586501</v>
      </c>
      <c r="BR13" s="20">
        <v>0.12482008539621001</v>
      </c>
      <c r="BS13" s="20">
        <v>0.13136520892083001</v>
      </c>
      <c r="BT13" s="20">
        <v>0.111994876023205</v>
      </c>
      <c r="BU13" s="20">
        <v>8.4989687719039503E-2</v>
      </c>
      <c r="BV13" s="20"/>
      <c r="BW13" s="20">
        <v>0.10568957798428</v>
      </c>
      <c r="BX13" s="20">
        <v>8.79326252790254E-2</v>
      </c>
      <c r="BY13" s="20">
        <v>0.111098859754395</v>
      </c>
      <c r="BZ13" s="20">
        <v>0.13865641166801501</v>
      </c>
      <c r="CA13" s="20">
        <v>7.5641649954923507E-2</v>
      </c>
      <c r="CB13" s="20">
        <v>0.182786354197158</v>
      </c>
      <c r="CC13" s="20"/>
      <c r="CD13" s="20">
        <v>6.92770903417671E-2</v>
      </c>
      <c r="CE13" s="20">
        <v>7.6438798215445705E-2</v>
      </c>
      <c r="CF13" s="20">
        <v>0.157427801227009</v>
      </c>
      <c r="CG13" s="20">
        <v>8.0371064337590198E-2</v>
      </c>
      <c r="CH13" s="20"/>
      <c r="CI13" s="20">
        <v>0.10056309311428401</v>
      </c>
      <c r="CJ13" s="20">
        <v>8.4292798765887106E-2</v>
      </c>
      <c r="CK13" s="20">
        <v>9.3759976486069499E-2</v>
      </c>
      <c r="CL13" s="20">
        <v>0.25087728448810098</v>
      </c>
      <c r="CM13" s="20"/>
      <c r="CN13" s="20">
        <v>4.7440197041704699E-2</v>
      </c>
      <c r="CO13" s="20">
        <v>0.10927595995129601</v>
      </c>
      <c r="CP13" s="20"/>
      <c r="CQ13" s="20">
        <v>6.3332671818915998E-2</v>
      </c>
      <c r="CR13" s="20">
        <v>0.100945987994898</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4.83764097991932E-2</v>
      </c>
      <c r="D9" s="14">
        <v>5.8882488104725197E-2</v>
      </c>
      <c r="E9" s="14">
        <v>3.8242866419865303E-2</v>
      </c>
      <c r="F9" s="14"/>
      <c r="G9" s="14">
        <v>7.1444941910876802E-2</v>
      </c>
      <c r="H9" s="14">
        <v>0.14287159256451601</v>
      </c>
      <c r="I9" s="14">
        <v>5.3440648019581601E-2</v>
      </c>
      <c r="J9" s="14">
        <v>1.87574579684965E-2</v>
      </c>
      <c r="K9" s="14">
        <v>6.4694240361427699E-3</v>
      </c>
      <c r="L9" s="14">
        <v>4.2048192267073198E-3</v>
      </c>
      <c r="M9" s="14"/>
      <c r="N9" s="14">
        <v>7.8618913824549205E-2</v>
      </c>
      <c r="O9" s="14">
        <v>3.5321705938434901E-2</v>
      </c>
      <c r="P9" s="14">
        <v>4.4101342665297298E-2</v>
      </c>
      <c r="Q9" s="14">
        <v>3.36669856927806E-2</v>
      </c>
      <c r="R9" s="14"/>
      <c r="S9" s="14">
        <v>0.108964122335412</v>
      </c>
      <c r="T9" s="14">
        <v>3.3924649437620698E-2</v>
      </c>
      <c r="U9" s="14">
        <v>2.4495971510387501E-2</v>
      </c>
      <c r="V9" s="14">
        <v>3.3269351221827503E-2</v>
      </c>
      <c r="W9" s="14">
        <v>6.4621351575076605E-2</v>
      </c>
      <c r="X9" s="14">
        <v>2.8682869499903701E-2</v>
      </c>
      <c r="Y9" s="14">
        <v>5.4893137124286798E-2</v>
      </c>
      <c r="Z9" s="14">
        <v>6.77495398173905E-2</v>
      </c>
      <c r="AA9" s="14">
        <v>5.0001444505106102E-2</v>
      </c>
      <c r="AB9" s="14">
        <v>2.36267059464959E-2</v>
      </c>
      <c r="AC9" s="14">
        <v>2.36244386236866E-2</v>
      </c>
      <c r="AD9" s="14">
        <v>2.4192087382501198E-2</v>
      </c>
      <c r="AE9" s="14"/>
      <c r="AF9" s="14">
        <v>3.13876708302811E-2</v>
      </c>
      <c r="AG9" s="14">
        <v>9.1266409504626805E-2</v>
      </c>
      <c r="AH9" s="14">
        <v>1.0422010991309001E-2</v>
      </c>
      <c r="AI9" s="14">
        <v>1.7780012857166901E-2</v>
      </c>
      <c r="AJ9" s="14">
        <v>4.8973979381186201E-2</v>
      </c>
      <c r="AK9" s="14"/>
      <c r="AL9" s="14">
        <v>0.121878921418523</v>
      </c>
      <c r="AM9" s="14">
        <v>4.4222826860932603E-2</v>
      </c>
      <c r="AN9" s="14">
        <v>2.0595087208452299E-2</v>
      </c>
      <c r="AO9" s="14">
        <v>1.8163810796153899E-2</v>
      </c>
      <c r="AP9" s="14">
        <v>3.5588559986002799E-2</v>
      </c>
      <c r="AQ9" s="14">
        <v>0</v>
      </c>
      <c r="AR9" s="14"/>
      <c r="AS9" s="14">
        <v>2.6828320085535502E-2</v>
      </c>
      <c r="AT9" s="14">
        <v>1.7938804537138999E-2</v>
      </c>
      <c r="AU9" s="14">
        <v>5.3278089390206299E-2</v>
      </c>
      <c r="AV9" s="14">
        <v>0.138079942424433</v>
      </c>
      <c r="AW9" s="14">
        <v>0.157089426094115</v>
      </c>
      <c r="AX9" s="14"/>
      <c r="AY9" s="14">
        <v>0</v>
      </c>
      <c r="AZ9" s="14">
        <v>2.56722227153879E-2</v>
      </c>
      <c r="BA9" s="14">
        <v>7.7535238497561498E-2</v>
      </c>
      <c r="BB9" s="14">
        <v>4.7328330609433401E-2</v>
      </c>
      <c r="BC9" s="14">
        <v>2.8352862927368501E-2</v>
      </c>
      <c r="BD9" s="14">
        <v>3.0512933897775901E-2</v>
      </c>
      <c r="BE9" s="14">
        <v>4.7523334009455201E-2</v>
      </c>
      <c r="BF9" s="14">
        <v>3.8728843562410603E-2</v>
      </c>
      <c r="BG9" s="14">
        <v>2.0321486121427701E-2</v>
      </c>
      <c r="BH9" s="14">
        <v>3.7452455395445103E-2</v>
      </c>
      <c r="BI9" s="14">
        <v>6.1849737256931998E-2</v>
      </c>
      <c r="BJ9" s="14">
        <v>3.66928579104841E-2</v>
      </c>
      <c r="BK9" s="14">
        <v>2.3508333697067198E-2</v>
      </c>
      <c r="BL9" s="14">
        <v>2.3469609100424699E-2</v>
      </c>
      <c r="BM9" s="14">
        <v>5.9525125127472003E-2</v>
      </c>
      <c r="BN9" s="14">
        <v>0.20246643564314101</v>
      </c>
      <c r="BO9" s="14"/>
      <c r="BP9" s="14">
        <v>0.11087929696168999</v>
      </c>
      <c r="BQ9" s="14">
        <v>3.7869134191995203E-2</v>
      </c>
      <c r="BR9" s="14">
        <v>3.7586502617216203E-2</v>
      </c>
      <c r="BS9" s="14">
        <v>2.01835099783669E-2</v>
      </c>
      <c r="BT9" s="14">
        <v>1.5007537272884E-2</v>
      </c>
      <c r="BU9" s="14">
        <v>9.9094039816011396E-3</v>
      </c>
      <c r="BV9" s="14"/>
      <c r="BW9" s="14">
        <v>3.2556206783729898E-2</v>
      </c>
      <c r="BX9" s="14">
        <v>5.3023353293164398E-2</v>
      </c>
      <c r="BY9" s="14">
        <v>5.8710461432621999E-2</v>
      </c>
      <c r="BZ9" s="14">
        <v>6.4795880832359307E-2</v>
      </c>
      <c r="CA9" s="14">
        <v>6.9823936761997205E-2</v>
      </c>
      <c r="CB9" s="14">
        <v>1.7814394083566699E-2</v>
      </c>
      <c r="CC9" s="14"/>
      <c r="CD9" s="14">
        <v>9.6333329977313004E-2</v>
      </c>
      <c r="CE9" s="14">
        <v>7.7715729102545802E-2</v>
      </c>
      <c r="CF9" s="14">
        <v>1.7375751977577202E-2</v>
      </c>
      <c r="CG9" s="14">
        <v>3.3891697302135898E-2</v>
      </c>
      <c r="CH9" s="14"/>
      <c r="CI9" s="14">
        <v>7.1346009384390896E-2</v>
      </c>
      <c r="CJ9" s="14">
        <v>7.54103848435278E-2</v>
      </c>
      <c r="CK9" s="14">
        <v>3.5031265184110899E-2</v>
      </c>
      <c r="CL9" s="14">
        <v>1.5909952448441501E-2</v>
      </c>
      <c r="CM9" s="14"/>
      <c r="CN9" s="14">
        <v>0.15290732974393001</v>
      </c>
      <c r="CO9" s="14">
        <v>3.2953954643160699E-2</v>
      </c>
      <c r="CP9" s="14"/>
      <c r="CQ9" s="14">
        <v>0.13316308858373399</v>
      </c>
      <c r="CR9" s="14">
        <v>3.9180719538771898E-2</v>
      </c>
    </row>
    <row r="10" spans="2:96" x14ac:dyDescent="0.3">
      <c r="B10" s="15" t="s">
        <v>282</v>
      </c>
      <c r="C10" s="14">
        <v>0.20098075195298401</v>
      </c>
      <c r="D10" s="14">
        <v>0.22421001248571201</v>
      </c>
      <c r="E10" s="14">
        <v>0.17885378262280599</v>
      </c>
      <c r="F10" s="14"/>
      <c r="G10" s="14">
        <v>0.30402301336633097</v>
      </c>
      <c r="H10" s="14">
        <v>0.26398949781393999</v>
      </c>
      <c r="I10" s="14">
        <v>0.23520315464982</v>
      </c>
      <c r="J10" s="14">
        <v>0.18129911715217301</v>
      </c>
      <c r="K10" s="14">
        <v>0.16330309272772101</v>
      </c>
      <c r="L10" s="14">
        <v>9.4939694099748104E-2</v>
      </c>
      <c r="M10" s="14"/>
      <c r="N10" s="14">
        <v>0.26862742912172399</v>
      </c>
      <c r="O10" s="14">
        <v>0.196885508657063</v>
      </c>
      <c r="P10" s="14">
        <v>0.15657444815971</v>
      </c>
      <c r="Q10" s="14">
        <v>0.17374137723871799</v>
      </c>
      <c r="R10" s="14"/>
      <c r="S10" s="14">
        <v>0.28193565392286102</v>
      </c>
      <c r="T10" s="14">
        <v>0.18120997479987999</v>
      </c>
      <c r="U10" s="14">
        <v>0.178130944316051</v>
      </c>
      <c r="V10" s="14">
        <v>0.256776197967993</v>
      </c>
      <c r="W10" s="14">
        <v>0.148946739720595</v>
      </c>
      <c r="X10" s="14">
        <v>0.20713214023453</v>
      </c>
      <c r="Y10" s="14">
        <v>0.177333907429951</v>
      </c>
      <c r="Z10" s="14">
        <v>0.23735059700741301</v>
      </c>
      <c r="AA10" s="14">
        <v>0.206928733940592</v>
      </c>
      <c r="AB10" s="14">
        <v>0.118044253715593</v>
      </c>
      <c r="AC10" s="14">
        <v>0.211122160743141</v>
      </c>
      <c r="AD10" s="14">
        <v>0.129149174589273</v>
      </c>
      <c r="AE10" s="14"/>
      <c r="AF10" s="14">
        <v>0.155794072759114</v>
      </c>
      <c r="AG10" s="14">
        <v>0.32380211607921</v>
      </c>
      <c r="AH10" s="14">
        <v>0.19192759708727999</v>
      </c>
      <c r="AI10" s="14">
        <v>0.10489815816331299</v>
      </c>
      <c r="AJ10" s="14">
        <v>0.135372529265222</v>
      </c>
      <c r="AK10" s="14"/>
      <c r="AL10" s="14">
        <v>0.38255767224248</v>
      </c>
      <c r="AM10" s="14">
        <v>0.18728358130349601</v>
      </c>
      <c r="AN10" s="14">
        <v>0.16921956753551301</v>
      </c>
      <c r="AO10" s="14">
        <v>0.114693264934042</v>
      </c>
      <c r="AP10" s="14">
        <v>0.178722607985874</v>
      </c>
      <c r="AQ10" s="14">
        <v>0.13410357237371801</v>
      </c>
      <c r="AR10" s="14"/>
      <c r="AS10" s="14">
        <v>0.151011954646177</v>
      </c>
      <c r="AT10" s="14">
        <v>0.20086602699566899</v>
      </c>
      <c r="AU10" s="14">
        <v>0.22694738241524701</v>
      </c>
      <c r="AV10" s="14">
        <v>0.27630244211226102</v>
      </c>
      <c r="AW10" s="14">
        <v>0.36760402444092</v>
      </c>
      <c r="AX10" s="14"/>
      <c r="AY10" s="14">
        <v>0.19667945791951999</v>
      </c>
      <c r="AZ10" s="14">
        <v>0.272508071841011</v>
      </c>
      <c r="BA10" s="14">
        <v>0.13208826888441</v>
      </c>
      <c r="BB10" s="14">
        <v>0.11315966730739201</v>
      </c>
      <c r="BC10" s="14">
        <v>0.20765865996962499</v>
      </c>
      <c r="BD10" s="14">
        <v>0.19740551817309401</v>
      </c>
      <c r="BE10" s="14">
        <v>0.15520837483111299</v>
      </c>
      <c r="BF10" s="14">
        <v>0.218777181124335</v>
      </c>
      <c r="BG10" s="14">
        <v>0.162527766857122</v>
      </c>
      <c r="BH10" s="14">
        <v>0.18667460395010799</v>
      </c>
      <c r="BI10" s="14">
        <v>0.26014747789954801</v>
      </c>
      <c r="BJ10" s="14">
        <v>0.20879575299844799</v>
      </c>
      <c r="BK10" s="14">
        <v>0.247527489930181</v>
      </c>
      <c r="BL10" s="14">
        <v>0.26661143028765699</v>
      </c>
      <c r="BM10" s="14">
        <v>0.24226521736853501</v>
      </c>
      <c r="BN10" s="14">
        <v>0.31229135466027402</v>
      </c>
      <c r="BO10" s="14"/>
      <c r="BP10" s="14">
        <v>0.318558152556212</v>
      </c>
      <c r="BQ10" s="14">
        <v>0.180078868984832</v>
      </c>
      <c r="BR10" s="14">
        <v>0.18273385514643001</v>
      </c>
      <c r="BS10" s="14">
        <v>0.15666387225089401</v>
      </c>
      <c r="BT10" s="14">
        <v>0.116680515100961</v>
      </c>
      <c r="BU10" s="14">
        <v>0.12763949725409399</v>
      </c>
      <c r="BV10" s="14"/>
      <c r="BW10" s="14">
        <v>0.16971801648448601</v>
      </c>
      <c r="BX10" s="14">
        <v>0.228745791139946</v>
      </c>
      <c r="BY10" s="14">
        <v>0.21410830306525699</v>
      </c>
      <c r="BZ10" s="14">
        <v>0.24218884445711999</v>
      </c>
      <c r="CA10" s="14">
        <v>0.19663216315263801</v>
      </c>
      <c r="CB10" s="14">
        <v>0.239992203024462</v>
      </c>
      <c r="CC10" s="14"/>
      <c r="CD10" s="14">
        <v>0.26877988928246899</v>
      </c>
      <c r="CE10" s="14">
        <v>0.248821876813</v>
      </c>
      <c r="CF10" s="14">
        <v>0.14424178502617199</v>
      </c>
      <c r="CG10" s="14">
        <v>0.183554265647591</v>
      </c>
      <c r="CH10" s="14"/>
      <c r="CI10" s="14">
        <v>0.189695192443292</v>
      </c>
      <c r="CJ10" s="14">
        <v>0.236154936613236</v>
      </c>
      <c r="CK10" s="14">
        <v>0.199574097965592</v>
      </c>
      <c r="CL10" s="14">
        <v>0.13269801936254</v>
      </c>
      <c r="CM10" s="14"/>
      <c r="CN10" s="14">
        <v>0.26677768530873602</v>
      </c>
      <c r="CO10" s="14">
        <v>0.19203267861581599</v>
      </c>
      <c r="CP10" s="14"/>
      <c r="CQ10" s="14">
        <v>0.25021931551034898</v>
      </c>
      <c r="CR10" s="14">
        <v>0.20051578763661701</v>
      </c>
    </row>
    <row r="11" spans="2:96" x14ac:dyDescent="0.3">
      <c r="B11" s="15" t="s">
        <v>283</v>
      </c>
      <c r="C11" s="14">
        <v>0.34282905903691302</v>
      </c>
      <c r="D11" s="14">
        <v>0.35724167915997501</v>
      </c>
      <c r="E11" s="14">
        <v>0.327670211449409</v>
      </c>
      <c r="F11" s="14"/>
      <c r="G11" s="14">
        <v>0.29463007422770199</v>
      </c>
      <c r="H11" s="14">
        <v>0.326627914388673</v>
      </c>
      <c r="I11" s="14">
        <v>0.34077770399056601</v>
      </c>
      <c r="J11" s="14">
        <v>0.35722600588333903</v>
      </c>
      <c r="K11" s="14">
        <v>0.35085016865715002</v>
      </c>
      <c r="L11" s="14">
        <v>0.37250085604618299</v>
      </c>
      <c r="M11" s="14"/>
      <c r="N11" s="14">
        <v>0.34021867143468598</v>
      </c>
      <c r="O11" s="14">
        <v>0.35018678824764399</v>
      </c>
      <c r="P11" s="14">
        <v>0.35236065715262699</v>
      </c>
      <c r="Q11" s="14">
        <v>0.32959815918263102</v>
      </c>
      <c r="R11" s="14"/>
      <c r="S11" s="14">
        <v>0.32715011114952602</v>
      </c>
      <c r="T11" s="14">
        <v>0.34736821258850897</v>
      </c>
      <c r="U11" s="14">
        <v>0.349647778934917</v>
      </c>
      <c r="V11" s="14">
        <v>0.29255997079434298</v>
      </c>
      <c r="W11" s="14">
        <v>0.35330088942304999</v>
      </c>
      <c r="X11" s="14">
        <v>0.31814886943117099</v>
      </c>
      <c r="Y11" s="14">
        <v>0.39358964419030701</v>
      </c>
      <c r="Z11" s="14">
        <v>0.355614347090007</v>
      </c>
      <c r="AA11" s="14">
        <v>0.31801546561897598</v>
      </c>
      <c r="AB11" s="14">
        <v>0.40775389597200401</v>
      </c>
      <c r="AC11" s="14">
        <v>0.28062824231705902</v>
      </c>
      <c r="AD11" s="14">
        <v>0.42698579323020103</v>
      </c>
      <c r="AE11" s="14"/>
      <c r="AF11" s="14">
        <v>0.36279820610143299</v>
      </c>
      <c r="AG11" s="14">
        <v>0.31610255682472399</v>
      </c>
      <c r="AH11" s="14">
        <v>0.39334723930437498</v>
      </c>
      <c r="AI11" s="14">
        <v>0.32659884689306501</v>
      </c>
      <c r="AJ11" s="14">
        <v>0.35164548581958399</v>
      </c>
      <c r="AK11" s="14"/>
      <c r="AL11" s="14">
        <v>0.30202348620221398</v>
      </c>
      <c r="AM11" s="14">
        <v>0.37880607052594001</v>
      </c>
      <c r="AN11" s="14">
        <v>0.41548630553663102</v>
      </c>
      <c r="AO11" s="14">
        <v>0.31689407106826001</v>
      </c>
      <c r="AP11" s="14">
        <v>0.35802330499395002</v>
      </c>
      <c r="AQ11" s="14">
        <v>0.35244506242482498</v>
      </c>
      <c r="AR11" s="14"/>
      <c r="AS11" s="14">
        <v>0.33928417483720102</v>
      </c>
      <c r="AT11" s="14">
        <v>0.353893689569939</v>
      </c>
      <c r="AU11" s="14">
        <v>0.347380307479765</v>
      </c>
      <c r="AV11" s="14">
        <v>0.34679549124324899</v>
      </c>
      <c r="AW11" s="14">
        <v>0.32460140472182802</v>
      </c>
      <c r="AX11" s="14"/>
      <c r="AY11" s="14">
        <v>0.181924559405308</v>
      </c>
      <c r="AZ11" s="14">
        <v>0.21204083122095099</v>
      </c>
      <c r="BA11" s="14">
        <v>0.33892847551456001</v>
      </c>
      <c r="BB11" s="14">
        <v>0.34112298854135098</v>
      </c>
      <c r="BC11" s="14">
        <v>0.37158517277041198</v>
      </c>
      <c r="BD11" s="14">
        <v>0.29066703810668598</v>
      </c>
      <c r="BE11" s="14">
        <v>0.44398501621730302</v>
      </c>
      <c r="BF11" s="14">
        <v>0.306041321960973</v>
      </c>
      <c r="BG11" s="14">
        <v>0.417939198418326</v>
      </c>
      <c r="BH11" s="14">
        <v>0.38657635479871699</v>
      </c>
      <c r="BI11" s="14">
        <v>0.35212388682762003</v>
      </c>
      <c r="BJ11" s="14">
        <v>0.353862423154091</v>
      </c>
      <c r="BK11" s="14">
        <v>0.35289580910621599</v>
      </c>
      <c r="BL11" s="14">
        <v>0.28764928127316203</v>
      </c>
      <c r="BM11" s="14">
        <v>0.37885982236410198</v>
      </c>
      <c r="BN11" s="14">
        <v>0.22395591371091</v>
      </c>
      <c r="BO11" s="14"/>
      <c r="BP11" s="14">
        <v>0.29979667171798102</v>
      </c>
      <c r="BQ11" s="14">
        <v>0.357755217197197</v>
      </c>
      <c r="BR11" s="14">
        <v>0.35731146145806902</v>
      </c>
      <c r="BS11" s="14">
        <v>0.36082021159010602</v>
      </c>
      <c r="BT11" s="14">
        <v>0.35316080981064901</v>
      </c>
      <c r="BU11" s="14">
        <v>0.34357611525661602</v>
      </c>
      <c r="BV11" s="14"/>
      <c r="BW11" s="14">
        <v>0.34548848104322499</v>
      </c>
      <c r="BX11" s="14">
        <v>0.34818772630330003</v>
      </c>
      <c r="BY11" s="14">
        <v>0.31719427675959</v>
      </c>
      <c r="BZ11" s="14">
        <v>0.26160999403062601</v>
      </c>
      <c r="CA11" s="14">
        <v>0.394212586998616</v>
      </c>
      <c r="CB11" s="14">
        <v>0.27948208715297501</v>
      </c>
      <c r="CC11" s="14"/>
      <c r="CD11" s="14">
        <v>0.35244789321339198</v>
      </c>
      <c r="CE11" s="14">
        <v>0.33240051129824499</v>
      </c>
      <c r="CF11" s="14">
        <v>0.31267715094617898</v>
      </c>
      <c r="CG11" s="14">
        <v>0.36906388938567902</v>
      </c>
      <c r="CH11" s="14"/>
      <c r="CI11" s="14">
        <v>0.292130788264295</v>
      </c>
      <c r="CJ11" s="14">
        <v>0.34976204056341298</v>
      </c>
      <c r="CK11" s="14">
        <v>0.36073493986517702</v>
      </c>
      <c r="CL11" s="14">
        <v>0.303935139456672</v>
      </c>
      <c r="CM11" s="14"/>
      <c r="CN11" s="14">
        <v>0.33182654321063698</v>
      </c>
      <c r="CO11" s="14">
        <v>0.34855477027661902</v>
      </c>
      <c r="CP11" s="14"/>
      <c r="CQ11" s="14">
        <v>0.30085744447770502</v>
      </c>
      <c r="CR11" s="14">
        <v>0.35134608072189299</v>
      </c>
    </row>
    <row r="12" spans="2:96" x14ac:dyDescent="0.3">
      <c r="B12" s="15" t="s">
        <v>284</v>
      </c>
      <c r="C12" s="14">
        <v>0.271888224415125</v>
      </c>
      <c r="D12" s="14">
        <v>0.25259055037880501</v>
      </c>
      <c r="E12" s="14">
        <v>0.29068386018574899</v>
      </c>
      <c r="F12" s="14"/>
      <c r="G12" s="14">
        <v>0.224527121322944</v>
      </c>
      <c r="H12" s="14">
        <v>0.13671275195070501</v>
      </c>
      <c r="I12" s="14">
        <v>0.26129395624372298</v>
      </c>
      <c r="J12" s="14">
        <v>0.29698382230286402</v>
      </c>
      <c r="K12" s="14">
        <v>0.32114558234143498</v>
      </c>
      <c r="L12" s="14">
        <v>0.36849578916749398</v>
      </c>
      <c r="M12" s="14"/>
      <c r="N12" s="14">
        <v>0.20824303242542699</v>
      </c>
      <c r="O12" s="14">
        <v>0.29422385662640099</v>
      </c>
      <c r="P12" s="14">
        <v>0.311590250908095</v>
      </c>
      <c r="Q12" s="14">
        <v>0.27981480741876502</v>
      </c>
      <c r="R12" s="14"/>
      <c r="S12" s="14">
        <v>0.17092042674358501</v>
      </c>
      <c r="T12" s="14">
        <v>0.27983131210880002</v>
      </c>
      <c r="U12" s="14">
        <v>0.32766047447746099</v>
      </c>
      <c r="V12" s="14">
        <v>0.31126249065164502</v>
      </c>
      <c r="W12" s="14">
        <v>0.29147760030539399</v>
      </c>
      <c r="X12" s="14">
        <v>0.266565686117959</v>
      </c>
      <c r="Y12" s="14">
        <v>0.22218579875458599</v>
      </c>
      <c r="Z12" s="14">
        <v>0.25791656953134401</v>
      </c>
      <c r="AA12" s="14">
        <v>0.28399618157811801</v>
      </c>
      <c r="AB12" s="14">
        <v>0.32368671548759598</v>
      </c>
      <c r="AC12" s="14">
        <v>0.31674171207824497</v>
      </c>
      <c r="AD12" s="14">
        <v>0.28940590859410797</v>
      </c>
      <c r="AE12" s="14"/>
      <c r="AF12" s="14">
        <v>0.33765096947052903</v>
      </c>
      <c r="AG12" s="14">
        <v>0.15391192507159099</v>
      </c>
      <c r="AH12" s="14">
        <v>0.28546209093372799</v>
      </c>
      <c r="AI12" s="14">
        <v>0.41625227872649401</v>
      </c>
      <c r="AJ12" s="14">
        <v>0.34377506142837899</v>
      </c>
      <c r="AK12" s="14"/>
      <c r="AL12" s="14">
        <v>9.6300698801667597E-2</v>
      </c>
      <c r="AM12" s="14">
        <v>0.287426354479006</v>
      </c>
      <c r="AN12" s="14">
        <v>0.28026204643095998</v>
      </c>
      <c r="AO12" s="14">
        <v>0.425001141830951</v>
      </c>
      <c r="AP12" s="14">
        <v>0.32689143002286802</v>
      </c>
      <c r="AQ12" s="14">
        <v>0.22443996192358601</v>
      </c>
      <c r="AR12" s="14"/>
      <c r="AS12" s="14">
        <v>0.30875793418090203</v>
      </c>
      <c r="AT12" s="14">
        <v>0.307538255676987</v>
      </c>
      <c r="AU12" s="14">
        <v>0.24505454022178</v>
      </c>
      <c r="AV12" s="14">
        <v>0.16736308875195699</v>
      </c>
      <c r="AW12" s="14">
        <v>0.12774219051402</v>
      </c>
      <c r="AX12" s="14"/>
      <c r="AY12" s="14">
        <v>0.346819305297208</v>
      </c>
      <c r="AZ12" s="14">
        <v>0.30028588779910498</v>
      </c>
      <c r="BA12" s="14">
        <v>0.31089100977134898</v>
      </c>
      <c r="BB12" s="14">
        <v>0.32140957848843799</v>
      </c>
      <c r="BC12" s="14">
        <v>0.25944107121142701</v>
      </c>
      <c r="BD12" s="14">
        <v>0.33671404948836098</v>
      </c>
      <c r="BE12" s="14">
        <v>0.23146835375379499</v>
      </c>
      <c r="BF12" s="14">
        <v>0.330241598075593</v>
      </c>
      <c r="BG12" s="14">
        <v>0.22148274448965</v>
      </c>
      <c r="BH12" s="14">
        <v>0.29372750862479702</v>
      </c>
      <c r="BI12" s="14">
        <v>0.20234255014326</v>
      </c>
      <c r="BJ12" s="14">
        <v>0.25283719157384699</v>
      </c>
      <c r="BK12" s="14">
        <v>0.23917505739581499</v>
      </c>
      <c r="BL12" s="14">
        <v>0.31761442160706199</v>
      </c>
      <c r="BM12" s="14">
        <v>0.229557215884935</v>
      </c>
      <c r="BN12" s="14">
        <v>0.19861935280291801</v>
      </c>
      <c r="BO12" s="14"/>
      <c r="BP12" s="14">
        <v>0.16762945709861199</v>
      </c>
      <c r="BQ12" s="14">
        <v>0.28059404169582097</v>
      </c>
      <c r="BR12" s="14">
        <v>0.27521144152023602</v>
      </c>
      <c r="BS12" s="14">
        <v>0.31655166773542998</v>
      </c>
      <c r="BT12" s="14">
        <v>0.36025511856894399</v>
      </c>
      <c r="BU12" s="14">
        <v>0.37351045459094001</v>
      </c>
      <c r="BV12" s="14"/>
      <c r="BW12" s="14">
        <v>0.31428512106746798</v>
      </c>
      <c r="BX12" s="14">
        <v>0.24085485150998401</v>
      </c>
      <c r="BY12" s="14">
        <v>0.28479569475428201</v>
      </c>
      <c r="BZ12" s="14">
        <v>0.24530270866137399</v>
      </c>
      <c r="CA12" s="14">
        <v>0.23573377821834901</v>
      </c>
      <c r="CB12" s="14">
        <v>0.24720992210118201</v>
      </c>
      <c r="CC12" s="14"/>
      <c r="CD12" s="14">
        <v>0.19001212765893699</v>
      </c>
      <c r="CE12" s="14">
        <v>0.22987484129062799</v>
      </c>
      <c r="CF12" s="14">
        <v>0.329985713061414</v>
      </c>
      <c r="CG12" s="14">
        <v>0.292074489375582</v>
      </c>
      <c r="CH12" s="14"/>
      <c r="CI12" s="14">
        <v>0.31164097354362602</v>
      </c>
      <c r="CJ12" s="14">
        <v>0.238228057944944</v>
      </c>
      <c r="CK12" s="14">
        <v>0.26731941241643897</v>
      </c>
      <c r="CL12" s="14">
        <v>0.30964090932660399</v>
      </c>
      <c r="CM12" s="14"/>
      <c r="CN12" s="14">
        <v>0.17055789414867101</v>
      </c>
      <c r="CO12" s="14">
        <v>0.28459446028380703</v>
      </c>
      <c r="CP12" s="14"/>
      <c r="CQ12" s="14">
        <v>0.22506688489270901</v>
      </c>
      <c r="CR12" s="14">
        <v>0.27594483450019103</v>
      </c>
    </row>
    <row r="13" spans="2:96" x14ac:dyDescent="0.3">
      <c r="B13" s="15" t="s">
        <v>92</v>
      </c>
      <c r="C13" s="20">
        <v>0.135925554795785</v>
      </c>
      <c r="D13" s="20">
        <v>0.107075269870783</v>
      </c>
      <c r="E13" s="20">
        <v>0.16454927932217001</v>
      </c>
      <c r="F13" s="20"/>
      <c r="G13" s="20">
        <v>0.105374849172147</v>
      </c>
      <c r="H13" s="20">
        <v>0.12979824328216699</v>
      </c>
      <c r="I13" s="20">
        <v>0.10928453709631</v>
      </c>
      <c r="J13" s="20">
        <v>0.14573359669312799</v>
      </c>
      <c r="K13" s="20">
        <v>0.15823173223754999</v>
      </c>
      <c r="L13" s="20">
        <v>0.15985884145986701</v>
      </c>
      <c r="M13" s="20"/>
      <c r="N13" s="20">
        <v>0.10429195319361299</v>
      </c>
      <c r="O13" s="20">
        <v>0.123382140530457</v>
      </c>
      <c r="P13" s="20">
        <v>0.13537330111427101</v>
      </c>
      <c r="Q13" s="20">
        <v>0.18317867046710601</v>
      </c>
      <c r="R13" s="20"/>
      <c r="S13" s="20">
        <v>0.111029685848616</v>
      </c>
      <c r="T13" s="20">
        <v>0.15766585106519099</v>
      </c>
      <c r="U13" s="20">
        <v>0.120064830761184</v>
      </c>
      <c r="V13" s="20">
        <v>0.10613198936419101</v>
      </c>
      <c r="W13" s="20">
        <v>0.14165341897588499</v>
      </c>
      <c r="X13" s="20">
        <v>0.17947043471643601</v>
      </c>
      <c r="Y13" s="20">
        <v>0.15199751250087001</v>
      </c>
      <c r="Z13" s="20">
        <v>8.1368946553846105E-2</v>
      </c>
      <c r="AA13" s="20">
        <v>0.14105817435720699</v>
      </c>
      <c r="AB13" s="20">
        <v>0.126888428878311</v>
      </c>
      <c r="AC13" s="20">
        <v>0.16788344623786799</v>
      </c>
      <c r="AD13" s="20">
        <v>0.130267036203918</v>
      </c>
      <c r="AE13" s="20"/>
      <c r="AF13" s="20">
        <v>0.112369080838644</v>
      </c>
      <c r="AG13" s="20">
        <v>0.11491699251984799</v>
      </c>
      <c r="AH13" s="20">
        <v>0.11884106168330601</v>
      </c>
      <c r="AI13" s="20">
        <v>0.134470703359961</v>
      </c>
      <c r="AJ13" s="20">
        <v>0.12023294410563</v>
      </c>
      <c r="AK13" s="20"/>
      <c r="AL13" s="20">
        <v>9.7239221335115797E-2</v>
      </c>
      <c r="AM13" s="20">
        <v>0.102261166830626</v>
      </c>
      <c r="AN13" s="20">
        <v>0.11443699328844301</v>
      </c>
      <c r="AO13" s="20">
        <v>0.12524771137059301</v>
      </c>
      <c r="AP13" s="20">
        <v>0.100774097011306</v>
      </c>
      <c r="AQ13" s="20">
        <v>0.289011403277871</v>
      </c>
      <c r="AR13" s="20"/>
      <c r="AS13" s="20">
        <v>0.17411761625018399</v>
      </c>
      <c r="AT13" s="20">
        <v>0.119763223220265</v>
      </c>
      <c r="AU13" s="20">
        <v>0.12733968049300201</v>
      </c>
      <c r="AV13" s="20">
        <v>7.1459035468100798E-2</v>
      </c>
      <c r="AW13" s="20">
        <v>2.29629542291163E-2</v>
      </c>
      <c r="AX13" s="20"/>
      <c r="AY13" s="20">
        <v>0.27457667737796398</v>
      </c>
      <c r="AZ13" s="20">
        <v>0.18949298642354401</v>
      </c>
      <c r="BA13" s="20">
        <v>0.14055700733212001</v>
      </c>
      <c r="BB13" s="20">
        <v>0.17697943505338501</v>
      </c>
      <c r="BC13" s="20">
        <v>0.13296223312116801</v>
      </c>
      <c r="BD13" s="20">
        <v>0.14470046033408299</v>
      </c>
      <c r="BE13" s="20">
        <v>0.12181492118833399</v>
      </c>
      <c r="BF13" s="20">
        <v>0.106211055276688</v>
      </c>
      <c r="BG13" s="20">
        <v>0.177728804113474</v>
      </c>
      <c r="BH13" s="20">
        <v>9.55690772309334E-2</v>
      </c>
      <c r="BI13" s="20">
        <v>0.12353634787264001</v>
      </c>
      <c r="BJ13" s="20">
        <v>0.14781177436312901</v>
      </c>
      <c r="BK13" s="20">
        <v>0.13689330987071999</v>
      </c>
      <c r="BL13" s="20">
        <v>0.104655257731694</v>
      </c>
      <c r="BM13" s="20">
        <v>8.9792619254956005E-2</v>
      </c>
      <c r="BN13" s="20">
        <v>6.2666943182757701E-2</v>
      </c>
      <c r="BO13" s="20"/>
      <c r="BP13" s="20">
        <v>0.103136421665505</v>
      </c>
      <c r="BQ13" s="20">
        <v>0.14370273793015401</v>
      </c>
      <c r="BR13" s="20">
        <v>0.14715673925804901</v>
      </c>
      <c r="BS13" s="20">
        <v>0.14578073844520301</v>
      </c>
      <c r="BT13" s="20">
        <v>0.15489601924656099</v>
      </c>
      <c r="BU13" s="20">
        <v>0.145364528916748</v>
      </c>
      <c r="BV13" s="20"/>
      <c r="BW13" s="20">
        <v>0.13795217462109099</v>
      </c>
      <c r="BX13" s="20">
        <v>0.129188277753606</v>
      </c>
      <c r="BY13" s="20">
        <v>0.12519126398824901</v>
      </c>
      <c r="BZ13" s="20">
        <v>0.18610257201852201</v>
      </c>
      <c r="CA13" s="20">
        <v>0.1035975348684</v>
      </c>
      <c r="CB13" s="20">
        <v>0.21550139363781501</v>
      </c>
      <c r="CC13" s="20"/>
      <c r="CD13" s="20">
        <v>9.2426759867889299E-2</v>
      </c>
      <c r="CE13" s="20">
        <v>0.11118704149558099</v>
      </c>
      <c r="CF13" s="20">
        <v>0.19571959898865701</v>
      </c>
      <c r="CG13" s="20">
        <v>0.121415658289012</v>
      </c>
      <c r="CH13" s="20"/>
      <c r="CI13" s="20">
        <v>0.135187036364397</v>
      </c>
      <c r="CJ13" s="20">
        <v>0.10044458003487899</v>
      </c>
      <c r="CK13" s="20">
        <v>0.137340284568681</v>
      </c>
      <c r="CL13" s="20">
        <v>0.23781597940574201</v>
      </c>
      <c r="CM13" s="20"/>
      <c r="CN13" s="20">
        <v>7.7930547588026505E-2</v>
      </c>
      <c r="CO13" s="20">
        <v>0.14186413618059701</v>
      </c>
      <c r="CP13" s="20"/>
      <c r="CQ13" s="20">
        <v>9.0693266535502706E-2</v>
      </c>
      <c r="CR13" s="20">
        <v>0.13301257760252699</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R17"/>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296</v>
      </c>
      <c r="C9" s="14">
        <v>0.175150053880819</v>
      </c>
      <c r="D9" s="14">
        <v>0.15375473614242899</v>
      </c>
      <c r="E9" s="14">
        <v>0.19569362908454399</v>
      </c>
      <c r="F9" s="14"/>
      <c r="G9" s="14">
        <v>0.19119981884500101</v>
      </c>
      <c r="H9" s="14">
        <v>0.201198716689688</v>
      </c>
      <c r="I9" s="14">
        <v>0.20141148305342499</v>
      </c>
      <c r="J9" s="14">
        <v>0.15615717737630899</v>
      </c>
      <c r="K9" s="14">
        <v>0.116028102379854</v>
      </c>
      <c r="L9" s="14">
        <v>0.17706535731296699</v>
      </c>
      <c r="M9" s="14"/>
      <c r="N9" s="14">
        <v>0.16388338154121701</v>
      </c>
      <c r="O9" s="14">
        <v>0.17659501504400399</v>
      </c>
      <c r="P9" s="14">
        <v>0.16506112569234299</v>
      </c>
      <c r="Q9" s="14">
        <v>0.192923932731702</v>
      </c>
      <c r="R9" s="14"/>
      <c r="S9" s="14">
        <v>0.108237035468266</v>
      </c>
      <c r="T9" s="14">
        <v>0.18537522690799399</v>
      </c>
      <c r="U9" s="14">
        <v>0.23995676439916699</v>
      </c>
      <c r="V9" s="14">
        <v>0.16811056025496601</v>
      </c>
      <c r="W9" s="14">
        <v>0.228482265376098</v>
      </c>
      <c r="X9" s="14">
        <v>0.21599605941709399</v>
      </c>
      <c r="Y9" s="14">
        <v>0.122449504824481</v>
      </c>
      <c r="Z9" s="14">
        <v>7.0190475508265598E-2</v>
      </c>
      <c r="AA9" s="14">
        <v>0.19066709246146801</v>
      </c>
      <c r="AB9" s="14">
        <v>0.123668859758175</v>
      </c>
      <c r="AC9" s="14">
        <v>0.24844223375953101</v>
      </c>
      <c r="AD9" s="14">
        <v>0.30017764951581899</v>
      </c>
      <c r="AE9" s="14"/>
      <c r="AF9" s="14">
        <v>0.149636850279318</v>
      </c>
      <c r="AG9" s="14">
        <v>0.172755757657579</v>
      </c>
      <c r="AH9" s="14">
        <v>0.23686852537315101</v>
      </c>
      <c r="AI9" s="14">
        <v>0.16129553167025201</v>
      </c>
      <c r="AJ9" s="14">
        <v>0.158643600224946</v>
      </c>
      <c r="AK9" s="14"/>
      <c r="AL9" s="14">
        <v>0.17474359289196201</v>
      </c>
      <c r="AM9" s="14">
        <v>0.158229185040315</v>
      </c>
      <c r="AN9" s="14">
        <v>0.20589031704279701</v>
      </c>
      <c r="AO9" s="14">
        <v>0.17211935488048799</v>
      </c>
      <c r="AP9" s="14">
        <v>0.185642939151174</v>
      </c>
      <c r="AQ9" s="14">
        <v>0.20641026752773101</v>
      </c>
      <c r="AR9" s="14"/>
      <c r="AS9" s="14">
        <v>0.161157308104352</v>
      </c>
      <c r="AT9" s="14">
        <v>0.14722697346772301</v>
      </c>
      <c r="AU9" s="14">
        <v>0.189636714301573</v>
      </c>
      <c r="AV9" s="14">
        <v>0.23293809698300699</v>
      </c>
      <c r="AW9" s="14">
        <v>0.158588002456201</v>
      </c>
      <c r="AX9" s="14"/>
      <c r="AY9" s="14">
        <v>6.8633197583866198E-2</v>
      </c>
      <c r="AZ9" s="14">
        <v>0.15708939711268699</v>
      </c>
      <c r="BA9" s="14">
        <v>0.227330223229877</v>
      </c>
      <c r="BB9" s="14">
        <v>0.161446331491506</v>
      </c>
      <c r="BC9" s="14">
        <v>0.19895807524303</v>
      </c>
      <c r="BD9" s="14">
        <v>0.13049785568351899</v>
      </c>
      <c r="BE9" s="14">
        <v>0.19217651488618401</v>
      </c>
      <c r="BF9" s="14">
        <v>0.22153376865954999</v>
      </c>
      <c r="BG9" s="14">
        <v>0.167721123306871</v>
      </c>
      <c r="BH9" s="14">
        <v>0.161091386020039</v>
      </c>
      <c r="BI9" s="14">
        <v>0.14027527955555499</v>
      </c>
      <c r="BJ9" s="14">
        <v>0.15171017266755901</v>
      </c>
      <c r="BK9" s="14">
        <v>0.16048015998597401</v>
      </c>
      <c r="BL9" s="14">
        <v>0.108850105581106</v>
      </c>
      <c r="BM9" s="14">
        <v>0.18042419224366499</v>
      </c>
      <c r="BN9" s="14">
        <v>0.221383763600599</v>
      </c>
      <c r="BO9" s="14"/>
      <c r="BP9" s="14">
        <v>0.16092526277240399</v>
      </c>
      <c r="BQ9" s="14">
        <v>0.13170606594711101</v>
      </c>
      <c r="BR9" s="14">
        <v>0.168669719794768</v>
      </c>
      <c r="BS9" s="14">
        <v>0.22036601238367101</v>
      </c>
      <c r="BT9" s="14">
        <v>0.22144095641561601</v>
      </c>
      <c r="BU9" s="14">
        <v>0.24680599558375699</v>
      </c>
      <c r="BV9" s="14"/>
      <c r="BW9" s="14">
        <v>0.16854857816218699</v>
      </c>
      <c r="BX9" s="14">
        <v>0.20187224387783601</v>
      </c>
      <c r="BY9" s="14">
        <v>0.161484562249398</v>
      </c>
      <c r="BZ9" s="14">
        <v>0.15865509665956101</v>
      </c>
      <c r="CA9" s="14">
        <v>0.18775179307863099</v>
      </c>
      <c r="CB9" s="14">
        <v>0.121597887073035</v>
      </c>
      <c r="CC9" s="14"/>
      <c r="CD9" s="14">
        <v>0.18457871488873101</v>
      </c>
      <c r="CE9" s="14">
        <v>0.184440317152398</v>
      </c>
      <c r="CF9" s="14">
        <v>0.145778697693183</v>
      </c>
      <c r="CG9" s="14">
        <v>0.192529307424155</v>
      </c>
      <c r="CH9" s="14"/>
      <c r="CI9" s="14">
        <v>1</v>
      </c>
      <c r="CJ9" s="14">
        <v>0</v>
      </c>
      <c r="CK9" s="14">
        <v>0</v>
      </c>
      <c r="CL9" s="14">
        <v>0</v>
      </c>
      <c r="CM9" s="14"/>
      <c r="CN9" s="14">
        <v>0.30861352450986801</v>
      </c>
      <c r="CO9" s="14">
        <v>0.15699880590743301</v>
      </c>
      <c r="CP9" s="14"/>
      <c r="CQ9" s="14">
        <v>0.32381310698501797</v>
      </c>
      <c r="CR9" s="14">
        <v>0.16441187068458901</v>
      </c>
    </row>
    <row r="10" spans="2:96" ht="28.8" x14ac:dyDescent="0.3">
      <c r="B10" s="15" t="s">
        <v>297</v>
      </c>
      <c r="C10" s="14">
        <v>0.203466633273754</v>
      </c>
      <c r="D10" s="14">
        <v>0.20209258581476799</v>
      </c>
      <c r="E10" s="14">
        <v>0.203354392153206</v>
      </c>
      <c r="F10" s="14"/>
      <c r="G10" s="14">
        <v>0.24825945394174501</v>
      </c>
      <c r="H10" s="14">
        <v>0.244384966000667</v>
      </c>
      <c r="I10" s="14">
        <v>0.20155610968819099</v>
      </c>
      <c r="J10" s="14">
        <v>0.179014126074968</v>
      </c>
      <c r="K10" s="14">
        <v>0.18371556235320999</v>
      </c>
      <c r="L10" s="14">
        <v>0.17517426587517401</v>
      </c>
      <c r="M10" s="14"/>
      <c r="N10" s="14">
        <v>0.26235653616302701</v>
      </c>
      <c r="O10" s="14">
        <v>0.20361718730918299</v>
      </c>
      <c r="P10" s="14">
        <v>0.190908499221495</v>
      </c>
      <c r="Q10" s="14">
        <v>0.15330938387362</v>
      </c>
      <c r="R10" s="14"/>
      <c r="S10" s="14">
        <v>0.19054707131831</v>
      </c>
      <c r="T10" s="14">
        <v>0.211187846557022</v>
      </c>
      <c r="U10" s="14">
        <v>0.24541014025168201</v>
      </c>
      <c r="V10" s="14">
        <v>0.21974194399366201</v>
      </c>
      <c r="W10" s="14">
        <v>0.205633775078429</v>
      </c>
      <c r="X10" s="14">
        <v>0.16790549644095401</v>
      </c>
      <c r="Y10" s="14">
        <v>0.31509321212548402</v>
      </c>
      <c r="Z10" s="14">
        <v>0.257288326345262</v>
      </c>
      <c r="AA10" s="14">
        <v>0.19151798873746101</v>
      </c>
      <c r="AB10" s="14">
        <v>0.13820766022188499</v>
      </c>
      <c r="AC10" s="14">
        <v>0.163477520302861</v>
      </c>
      <c r="AD10" s="14">
        <v>0.10819923024474</v>
      </c>
      <c r="AE10" s="14"/>
      <c r="AF10" s="14">
        <v>0.17670873880938401</v>
      </c>
      <c r="AG10" s="14">
        <v>0.225669768059992</v>
      </c>
      <c r="AH10" s="14">
        <v>0.25325819478827299</v>
      </c>
      <c r="AI10" s="14">
        <v>0.21458193007127399</v>
      </c>
      <c r="AJ10" s="14">
        <v>0.26481226741443498</v>
      </c>
      <c r="AK10" s="14"/>
      <c r="AL10" s="14">
        <v>0.22524538619540399</v>
      </c>
      <c r="AM10" s="14">
        <v>0.19509298139275499</v>
      </c>
      <c r="AN10" s="14">
        <v>0.23231933718393899</v>
      </c>
      <c r="AO10" s="14">
        <v>0.18670228899775401</v>
      </c>
      <c r="AP10" s="14">
        <v>0.27947576259879903</v>
      </c>
      <c r="AQ10" s="14">
        <v>0.17530752442221501</v>
      </c>
      <c r="AR10" s="14"/>
      <c r="AS10" s="14">
        <v>0.18266348119404199</v>
      </c>
      <c r="AT10" s="14">
        <v>0.21025593607634299</v>
      </c>
      <c r="AU10" s="14">
        <v>0.220501949368797</v>
      </c>
      <c r="AV10" s="14">
        <v>0.223619294784248</v>
      </c>
      <c r="AW10" s="14">
        <v>0.38741595356733699</v>
      </c>
      <c r="AX10" s="14"/>
      <c r="AY10" s="14">
        <v>6.9370459520003397E-2</v>
      </c>
      <c r="AZ10" s="14">
        <v>0.189041110971257</v>
      </c>
      <c r="BA10" s="14">
        <v>0.25717835540073603</v>
      </c>
      <c r="BB10" s="14">
        <v>0.19506808630535699</v>
      </c>
      <c r="BC10" s="14">
        <v>0.16204709127344899</v>
      </c>
      <c r="BD10" s="14">
        <v>0.20340551871141899</v>
      </c>
      <c r="BE10" s="14">
        <v>0.20835572160020499</v>
      </c>
      <c r="BF10" s="14">
        <v>0.136671727035272</v>
      </c>
      <c r="BG10" s="14">
        <v>0.21374708527226099</v>
      </c>
      <c r="BH10" s="14">
        <v>0.16062530547742701</v>
      </c>
      <c r="BI10" s="14">
        <v>0.248758538994375</v>
      </c>
      <c r="BJ10" s="14">
        <v>0.188316986602755</v>
      </c>
      <c r="BK10" s="14">
        <v>0.20025665551674601</v>
      </c>
      <c r="BL10" s="14">
        <v>0.25277737488354801</v>
      </c>
      <c r="BM10" s="14">
        <v>0.29513857911327501</v>
      </c>
      <c r="BN10" s="14">
        <v>0.26280391475218401</v>
      </c>
      <c r="BO10" s="14"/>
      <c r="BP10" s="14">
        <v>0.21436730037582399</v>
      </c>
      <c r="BQ10" s="14">
        <v>0.19656344246891699</v>
      </c>
      <c r="BR10" s="14">
        <v>0.199920196731043</v>
      </c>
      <c r="BS10" s="14">
        <v>0.209832399055908</v>
      </c>
      <c r="BT10" s="14">
        <v>0.210248217207608</v>
      </c>
      <c r="BU10" s="14">
        <v>0.16359509915738801</v>
      </c>
      <c r="BV10" s="14"/>
      <c r="BW10" s="14">
        <v>0.18227944097280299</v>
      </c>
      <c r="BX10" s="14">
        <v>0.21561309683695401</v>
      </c>
      <c r="BY10" s="14">
        <v>0.189187611614764</v>
      </c>
      <c r="BZ10" s="14">
        <v>0.21222003284881599</v>
      </c>
      <c r="CA10" s="14">
        <v>0.22483497561319099</v>
      </c>
      <c r="CB10" s="14">
        <v>0.22087315099284599</v>
      </c>
      <c r="CC10" s="14"/>
      <c r="CD10" s="14">
        <v>0.25137262207939498</v>
      </c>
      <c r="CE10" s="14">
        <v>0.219136064541853</v>
      </c>
      <c r="CF10" s="14">
        <v>0.17374471528445401</v>
      </c>
      <c r="CG10" s="14">
        <v>0.18743445171379899</v>
      </c>
      <c r="CH10" s="14"/>
      <c r="CI10" s="14">
        <v>0</v>
      </c>
      <c r="CJ10" s="14">
        <v>1</v>
      </c>
      <c r="CK10" s="14">
        <v>0</v>
      </c>
      <c r="CL10" s="14">
        <v>0</v>
      </c>
      <c r="CM10" s="14"/>
      <c r="CN10" s="14">
        <v>0.35111749717505802</v>
      </c>
      <c r="CO10" s="14">
        <v>0.180202475664335</v>
      </c>
      <c r="CP10" s="14"/>
      <c r="CQ10" s="14">
        <v>0.33270001884350098</v>
      </c>
      <c r="CR10" s="14">
        <v>0.18811056419101899</v>
      </c>
    </row>
    <row r="11" spans="2:96" ht="28.8" x14ac:dyDescent="0.3">
      <c r="B11" s="15" t="s">
        <v>298</v>
      </c>
      <c r="C11" s="14">
        <v>0.55699503904099301</v>
      </c>
      <c r="D11" s="14">
        <v>0.59550743472617795</v>
      </c>
      <c r="E11" s="14">
        <v>0.52097329563570904</v>
      </c>
      <c r="F11" s="14"/>
      <c r="G11" s="14">
        <v>0.46428745895520701</v>
      </c>
      <c r="H11" s="14">
        <v>0.50383045524582404</v>
      </c>
      <c r="I11" s="14">
        <v>0.53532588986746499</v>
      </c>
      <c r="J11" s="14">
        <v>0.58968972035381995</v>
      </c>
      <c r="K11" s="14">
        <v>0.64000320092033902</v>
      </c>
      <c r="L11" s="14">
        <v>0.59696646350635696</v>
      </c>
      <c r="M11" s="14"/>
      <c r="N11" s="14">
        <v>0.52411479170000896</v>
      </c>
      <c r="O11" s="14">
        <v>0.54602161791385395</v>
      </c>
      <c r="P11" s="14">
        <v>0.586644355623961</v>
      </c>
      <c r="Q11" s="14">
        <v>0.57630193800679896</v>
      </c>
      <c r="R11" s="14"/>
      <c r="S11" s="14">
        <v>0.62496235919012</v>
      </c>
      <c r="T11" s="14">
        <v>0.53895151168039401</v>
      </c>
      <c r="U11" s="14">
        <v>0.48552920734866101</v>
      </c>
      <c r="V11" s="14">
        <v>0.52919194035975003</v>
      </c>
      <c r="W11" s="14">
        <v>0.50697849886528501</v>
      </c>
      <c r="X11" s="14">
        <v>0.56957528527796097</v>
      </c>
      <c r="Y11" s="14">
        <v>0.48801848709142198</v>
      </c>
      <c r="Z11" s="14">
        <v>0.60167895255479897</v>
      </c>
      <c r="AA11" s="14">
        <v>0.52390347036024298</v>
      </c>
      <c r="AB11" s="14">
        <v>0.70415718985131004</v>
      </c>
      <c r="AC11" s="14">
        <v>0.51253318813530802</v>
      </c>
      <c r="AD11" s="14">
        <v>0.54935913067665598</v>
      </c>
      <c r="AE11" s="14"/>
      <c r="AF11" s="14">
        <v>0.62315281205780304</v>
      </c>
      <c r="AG11" s="14">
        <v>0.55392282982512298</v>
      </c>
      <c r="AH11" s="14">
        <v>0.47125717156649</v>
      </c>
      <c r="AI11" s="14">
        <v>0.55628800141490697</v>
      </c>
      <c r="AJ11" s="14">
        <v>0.53920338035375803</v>
      </c>
      <c r="AK11" s="14"/>
      <c r="AL11" s="14">
        <v>0.54350466744720005</v>
      </c>
      <c r="AM11" s="14">
        <v>0.59507074169890795</v>
      </c>
      <c r="AN11" s="14">
        <v>0.50671920775755097</v>
      </c>
      <c r="AO11" s="14">
        <v>0.59021638417921196</v>
      </c>
      <c r="AP11" s="14">
        <v>0.498164824073771</v>
      </c>
      <c r="AQ11" s="14">
        <v>0.50790070723490499</v>
      </c>
      <c r="AR11" s="14"/>
      <c r="AS11" s="14">
        <v>0.58337466786334102</v>
      </c>
      <c r="AT11" s="14">
        <v>0.57028417715771595</v>
      </c>
      <c r="AU11" s="14">
        <v>0.52009956360229403</v>
      </c>
      <c r="AV11" s="14">
        <v>0.51557610701030199</v>
      </c>
      <c r="AW11" s="14">
        <v>0.402239639580247</v>
      </c>
      <c r="AX11" s="14"/>
      <c r="AY11" s="14">
        <v>0.534781998514827</v>
      </c>
      <c r="AZ11" s="14">
        <v>0.54165064955509601</v>
      </c>
      <c r="BA11" s="14">
        <v>0.45542566085519698</v>
      </c>
      <c r="BB11" s="14">
        <v>0.57219549356477395</v>
      </c>
      <c r="BC11" s="14">
        <v>0.57065482425135505</v>
      </c>
      <c r="BD11" s="14">
        <v>0.59810761812959601</v>
      </c>
      <c r="BE11" s="14">
        <v>0.51871915582177797</v>
      </c>
      <c r="BF11" s="14">
        <v>0.62273071381179801</v>
      </c>
      <c r="BG11" s="14">
        <v>0.56976778530257899</v>
      </c>
      <c r="BH11" s="14">
        <v>0.644816975588137</v>
      </c>
      <c r="BI11" s="14">
        <v>0.56517187788479595</v>
      </c>
      <c r="BJ11" s="14">
        <v>0.60250788379674003</v>
      </c>
      <c r="BK11" s="14">
        <v>0.60178416106048005</v>
      </c>
      <c r="BL11" s="14">
        <v>0.53750538572274797</v>
      </c>
      <c r="BM11" s="14">
        <v>0.50523675362976594</v>
      </c>
      <c r="BN11" s="14">
        <v>0.461432228548316</v>
      </c>
      <c r="BO11" s="14"/>
      <c r="BP11" s="14">
        <v>0.568140355337868</v>
      </c>
      <c r="BQ11" s="14">
        <v>0.59440469631749504</v>
      </c>
      <c r="BR11" s="14">
        <v>0.55523317150296103</v>
      </c>
      <c r="BS11" s="14">
        <v>0.51754078451706198</v>
      </c>
      <c r="BT11" s="14">
        <v>0.50382121877731501</v>
      </c>
      <c r="BU11" s="14">
        <v>0.54804212595388302</v>
      </c>
      <c r="BV11" s="14"/>
      <c r="BW11" s="14">
        <v>0.60172865270157805</v>
      </c>
      <c r="BX11" s="14">
        <v>0.52744023225950698</v>
      </c>
      <c r="BY11" s="14">
        <v>0.56670830050460796</v>
      </c>
      <c r="BZ11" s="14">
        <v>0.55083918064322102</v>
      </c>
      <c r="CA11" s="14">
        <v>0.50198460201460304</v>
      </c>
      <c r="CB11" s="14">
        <v>0.56792933742311502</v>
      </c>
      <c r="CC11" s="14"/>
      <c r="CD11" s="14">
        <v>0.50180227644072595</v>
      </c>
      <c r="CE11" s="14">
        <v>0.55884903596975899</v>
      </c>
      <c r="CF11" s="14">
        <v>0.58632094974256699</v>
      </c>
      <c r="CG11" s="14">
        <v>0.59227539921368899</v>
      </c>
      <c r="CH11" s="14"/>
      <c r="CI11" s="14">
        <v>0</v>
      </c>
      <c r="CJ11" s="14">
        <v>0</v>
      </c>
      <c r="CK11" s="14">
        <v>1</v>
      </c>
      <c r="CL11" s="14">
        <v>0</v>
      </c>
      <c r="CM11" s="14"/>
      <c r="CN11" s="14">
        <v>0.28444021884238202</v>
      </c>
      <c r="CO11" s="14">
        <v>0.60072661618749601</v>
      </c>
      <c r="CP11" s="14"/>
      <c r="CQ11" s="14">
        <v>0.31851707344239899</v>
      </c>
      <c r="CR11" s="14">
        <v>0.59198269840579998</v>
      </c>
    </row>
    <row r="12" spans="2:96" x14ac:dyDescent="0.3">
      <c r="B12" s="15" t="s">
        <v>92</v>
      </c>
      <c r="C12" s="20">
        <v>6.4388273804433599E-2</v>
      </c>
      <c r="D12" s="20">
        <v>4.8645243316624301E-2</v>
      </c>
      <c r="E12" s="20">
        <v>7.9978683126540703E-2</v>
      </c>
      <c r="F12" s="20"/>
      <c r="G12" s="20">
        <v>9.6253268258047101E-2</v>
      </c>
      <c r="H12" s="20">
        <v>5.0585862063820701E-2</v>
      </c>
      <c r="I12" s="20">
        <v>6.17065173909183E-2</v>
      </c>
      <c r="J12" s="20">
        <v>7.5138976194903603E-2</v>
      </c>
      <c r="K12" s="20">
        <v>6.0253134346597299E-2</v>
      </c>
      <c r="L12" s="20">
        <v>5.07939133055023E-2</v>
      </c>
      <c r="M12" s="20"/>
      <c r="N12" s="20">
        <v>4.9645290595746898E-2</v>
      </c>
      <c r="O12" s="20">
        <v>7.3766179732958598E-2</v>
      </c>
      <c r="P12" s="20">
        <v>5.7386019462200899E-2</v>
      </c>
      <c r="Q12" s="20">
        <v>7.7464745387878398E-2</v>
      </c>
      <c r="R12" s="20"/>
      <c r="S12" s="20">
        <v>7.6253534023304301E-2</v>
      </c>
      <c r="T12" s="20">
        <v>6.4485414854589695E-2</v>
      </c>
      <c r="U12" s="20">
        <v>2.9103888000490099E-2</v>
      </c>
      <c r="V12" s="20">
        <v>8.2955555391621499E-2</v>
      </c>
      <c r="W12" s="20">
        <v>5.8905460680187101E-2</v>
      </c>
      <c r="X12" s="20">
        <v>4.6523158863990902E-2</v>
      </c>
      <c r="Y12" s="20">
        <v>7.4438795958612594E-2</v>
      </c>
      <c r="Z12" s="20">
        <v>7.0842245591673805E-2</v>
      </c>
      <c r="AA12" s="20">
        <v>9.3911448440828105E-2</v>
      </c>
      <c r="AB12" s="20">
        <v>3.3966290168630398E-2</v>
      </c>
      <c r="AC12" s="20">
        <v>7.5547057802300199E-2</v>
      </c>
      <c r="AD12" s="20">
        <v>4.2263989562785403E-2</v>
      </c>
      <c r="AE12" s="20"/>
      <c r="AF12" s="20">
        <v>5.05015988534952E-2</v>
      </c>
      <c r="AG12" s="20">
        <v>4.76516444573057E-2</v>
      </c>
      <c r="AH12" s="20">
        <v>3.8616108272086003E-2</v>
      </c>
      <c r="AI12" s="20">
        <v>6.7834536843567703E-2</v>
      </c>
      <c r="AJ12" s="20">
        <v>3.7340752006861301E-2</v>
      </c>
      <c r="AK12" s="20"/>
      <c r="AL12" s="20">
        <v>5.65063534654342E-2</v>
      </c>
      <c r="AM12" s="20">
        <v>5.1607091868022502E-2</v>
      </c>
      <c r="AN12" s="20">
        <v>5.5071138015713103E-2</v>
      </c>
      <c r="AO12" s="20">
        <v>5.0961971942546702E-2</v>
      </c>
      <c r="AP12" s="20">
        <v>3.6716474176256099E-2</v>
      </c>
      <c r="AQ12" s="20">
        <v>0.110381500815149</v>
      </c>
      <c r="AR12" s="20"/>
      <c r="AS12" s="20">
        <v>7.2804542838265096E-2</v>
      </c>
      <c r="AT12" s="20">
        <v>7.2232913298217599E-2</v>
      </c>
      <c r="AU12" s="20">
        <v>6.9761772727336399E-2</v>
      </c>
      <c r="AV12" s="20">
        <v>2.7866501222442001E-2</v>
      </c>
      <c r="AW12" s="20">
        <v>5.1756404396214602E-2</v>
      </c>
      <c r="AX12" s="20"/>
      <c r="AY12" s="20">
        <v>0.32721434438130398</v>
      </c>
      <c r="AZ12" s="20">
        <v>0.11221884236096</v>
      </c>
      <c r="BA12" s="20">
        <v>6.0065760514190401E-2</v>
      </c>
      <c r="BB12" s="20">
        <v>7.1290088638362906E-2</v>
      </c>
      <c r="BC12" s="20">
        <v>6.8340009232166099E-2</v>
      </c>
      <c r="BD12" s="20">
        <v>6.7989007475465602E-2</v>
      </c>
      <c r="BE12" s="20">
        <v>8.0748607691832702E-2</v>
      </c>
      <c r="BF12" s="20">
        <v>1.9063790493380701E-2</v>
      </c>
      <c r="BG12" s="20">
        <v>4.8764006118288301E-2</v>
      </c>
      <c r="BH12" s="20">
        <v>3.3466332914397899E-2</v>
      </c>
      <c r="BI12" s="20">
        <v>4.5794303565274502E-2</v>
      </c>
      <c r="BJ12" s="20">
        <v>5.7464956932946003E-2</v>
      </c>
      <c r="BK12" s="20">
        <v>3.7479023436800103E-2</v>
      </c>
      <c r="BL12" s="20">
        <v>0.100867133812598</v>
      </c>
      <c r="BM12" s="20">
        <v>1.9200475013293999E-2</v>
      </c>
      <c r="BN12" s="20">
        <v>5.4380093098901697E-2</v>
      </c>
      <c r="BO12" s="20"/>
      <c r="BP12" s="20">
        <v>5.65670815139038E-2</v>
      </c>
      <c r="BQ12" s="20">
        <v>7.7325795266477204E-2</v>
      </c>
      <c r="BR12" s="20">
        <v>7.6176911971228098E-2</v>
      </c>
      <c r="BS12" s="20">
        <v>5.2260804043359997E-2</v>
      </c>
      <c r="BT12" s="20">
        <v>6.4489607599461402E-2</v>
      </c>
      <c r="BU12" s="20">
        <v>4.15567793049713E-2</v>
      </c>
      <c r="BV12" s="20"/>
      <c r="BW12" s="20">
        <v>4.74433281634319E-2</v>
      </c>
      <c r="BX12" s="20">
        <v>5.5074427025703601E-2</v>
      </c>
      <c r="BY12" s="20">
        <v>8.2619525631230303E-2</v>
      </c>
      <c r="BZ12" s="20">
        <v>7.8285689848402104E-2</v>
      </c>
      <c r="CA12" s="20">
        <v>8.5428629293575198E-2</v>
      </c>
      <c r="CB12" s="20">
        <v>8.9599624511003007E-2</v>
      </c>
      <c r="CC12" s="20"/>
      <c r="CD12" s="20">
        <v>6.2246386591147999E-2</v>
      </c>
      <c r="CE12" s="20">
        <v>3.7574582335989898E-2</v>
      </c>
      <c r="CF12" s="20">
        <v>9.41556372797962E-2</v>
      </c>
      <c r="CG12" s="20">
        <v>2.7760841648357699E-2</v>
      </c>
      <c r="CH12" s="20"/>
      <c r="CI12" s="20">
        <v>0</v>
      </c>
      <c r="CJ12" s="20">
        <v>0</v>
      </c>
      <c r="CK12" s="20">
        <v>0</v>
      </c>
      <c r="CL12" s="20">
        <v>1</v>
      </c>
      <c r="CM12" s="20"/>
      <c r="CN12" s="20">
        <v>5.5828759472692502E-2</v>
      </c>
      <c r="CO12" s="20">
        <v>6.2072102240736303E-2</v>
      </c>
      <c r="CP12" s="20"/>
      <c r="CQ12" s="20">
        <v>2.4969800729082201E-2</v>
      </c>
      <c r="CR12" s="20">
        <v>5.5494866718592099E-2</v>
      </c>
    </row>
    <row r="13" spans="2:96" x14ac:dyDescent="0.3">
      <c r="B13" s="16"/>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R17"/>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300</v>
      </c>
      <c r="C9" s="14">
        <v>3.2850602749849897E-2</v>
      </c>
      <c r="D9" s="14">
        <v>3.1336128207762902E-2</v>
      </c>
      <c r="E9" s="14">
        <v>3.3525346130337801E-2</v>
      </c>
      <c r="F9" s="14"/>
      <c r="G9" s="14">
        <v>8.2568611581508994E-2</v>
      </c>
      <c r="H9" s="14">
        <v>5.0028657088720299E-2</v>
      </c>
      <c r="I9" s="14">
        <v>3.1217916286673902E-2</v>
      </c>
      <c r="J9" s="14">
        <v>1.9732136797756601E-2</v>
      </c>
      <c r="K9" s="14">
        <v>1.01128527744139E-2</v>
      </c>
      <c r="L9" s="14">
        <v>1.32219358448763E-2</v>
      </c>
      <c r="M9" s="14"/>
      <c r="N9" s="14">
        <v>4.2557876423856403E-2</v>
      </c>
      <c r="O9" s="14">
        <v>2.4360772390866099E-2</v>
      </c>
      <c r="P9" s="14">
        <v>3.1101787991799499E-2</v>
      </c>
      <c r="Q9" s="14">
        <v>3.3129282997244998E-2</v>
      </c>
      <c r="R9" s="14"/>
      <c r="S9" s="14">
        <v>8.2536309634008806E-2</v>
      </c>
      <c r="T9" s="14">
        <v>2.8885003716860098E-2</v>
      </c>
      <c r="U9" s="14">
        <v>2.1505892332928801E-2</v>
      </c>
      <c r="V9" s="14">
        <v>2.6606402326221201E-2</v>
      </c>
      <c r="W9" s="14">
        <v>6.2976398184683199E-3</v>
      </c>
      <c r="X9" s="14">
        <v>1.6061504539791001E-2</v>
      </c>
      <c r="Y9" s="14">
        <v>4.7519451110789701E-2</v>
      </c>
      <c r="Z9" s="14">
        <v>2.3507888884155E-2</v>
      </c>
      <c r="AA9" s="14">
        <v>2.2820303548383099E-2</v>
      </c>
      <c r="AB9" s="14">
        <v>2.8767598313274599E-2</v>
      </c>
      <c r="AC9" s="14">
        <v>3.35097440711545E-2</v>
      </c>
      <c r="AD9" s="14">
        <v>0</v>
      </c>
      <c r="AE9" s="14"/>
      <c r="AF9" s="14">
        <v>2.7711653392593402E-2</v>
      </c>
      <c r="AG9" s="14">
        <v>5.1486492955901297E-2</v>
      </c>
      <c r="AH9" s="14">
        <v>1.64489203235662E-2</v>
      </c>
      <c r="AI9" s="14">
        <v>2.1196108552339599E-2</v>
      </c>
      <c r="AJ9" s="14">
        <v>3.2123889008710799E-2</v>
      </c>
      <c r="AK9" s="14"/>
      <c r="AL9" s="14">
        <v>5.0790148023526098E-2</v>
      </c>
      <c r="AM9" s="14">
        <v>3.1418782322586401E-2</v>
      </c>
      <c r="AN9" s="14">
        <v>2.01087520618656E-2</v>
      </c>
      <c r="AO9" s="14">
        <v>2.2235245351365E-2</v>
      </c>
      <c r="AP9" s="14">
        <v>2.8847961602998101E-2</v>
      </c>
      <c r="AQ9" s="14">
        <v>2.73874366555221E-2</v>
      </c>
      <c r="AR9" s="14"/>
      <c r="AS9" s="14">
        <v>2.7850860808736801E-2</v>
      </c>
      <c r="AT9" s="14">
        <v>2.0889676672318499E-2</v>
      </c>
      <c r="AU9" s="14">
        <v>3.4150876337049899E-2</v>
      </c>
      <c r="AV9" s="14">
        <v>8.4818093071833398E-2</v>
      </c>
      <c r="AW9" s="14">
        <v>5.0520920090083E-2</v>
      </c>
      <c r="AX9" s="14"/>
      <c r="AY9" s="14">
        <v>6.7501787046979705E-2</v>
      </c>
      <c r="AZ9" s="14">
        <v>3.7966865569584902E-2</v>
      </c>
      <c r="BA9" s="14">
        <v>2.0722272376806201E-2</v>
      </c>
      <c r="BB9" s="14">
        <v>1.4596774924443501E-2</v>
      </c>
      <c r="BC9" s="14">
        <v>3.8671618581004902E-2</v>
      </c>
      <c r="BD9" s="14">
        <v>3.0297041059183301E-2</v>
      </c>
      <c r="BE9" s="14">
        <v>1.8891090619364299E-2</v>
      </c>
      <c r="BF9" s="14">
        <v>2.58783984557539E-2</v>
      </c>
      <c r="BG9" s="14">
        <v>2.7003728370237099E-2</v>
      </c>
      <c r="BH9" s="14">
        <v>3.7062127564657502E-2</v>
      </c>
      <c r="BI9" s="14">
        <v>3.0111732604209001E-2</v>
      </c>
      <c r="BJ9" s="14">
        <v>4.9591679931760502E-2</v>
      </c>
      <c r="BK9" s="14">
        <v>1.32796240168425E-2</v>
      </c>
      <c r="BL9" s="14">
        <v>4.2261940876859402E-2</v>
      </c>
      <c r="BM9" s="14">
        <v>7.2524689929837294E-2</v>
      </c>
      <c r="BN9" s="14">
        <v>5.6764937407558801E-2</v>
      </c>
      <c r="BO9" s="14"/>
      <c r="BP9" s="14">
        <v>6.3887834477935196E-2</v>
      </c>
      <c r="BQ9" s="14">
        <v>2.3027341368048099E-2</v>
      </c>
      <c r="BR9" s="14">
        <v>2.6920763502162302E-2</v>
      </c>
      <c r="BS9" s="14">
        <v>2.2318331830473902E-2</v>
      </c>
      <c r="BT9" s="14">
        <v>9.7330296701549895E-3</v>
      </c>
      <c r="BU9" s="14">
        <v>4.34135787045863E-2</v>
      </c>
      <c r="BV9" s="14"/>
      <c r="BW9" s="14">
        <v>1.9044783162174599E-2</v>
      </c>
      <c r="BX9" s="14">
        <v>5.23209741122918E-2</v>
      </c>
      <c r="BY9" s="14">
        <v>4.6928722686056801E-2</v>
      </c>
      <c r="BZ9" s="14">
        <v>3.6170558982322597E-2</v>
      </c>
      <c r="CA9" s="14">
        <v>3.01481819002349E-2</v>
      </c>
      <c r="CB9" s="14">
        <v>4.4884936419128399E-2</v>
      </c>
      <c r="CC9" s="14"/>
      <c r="CD9" s="14">
        <v>4.9369648027503502E-2</v>
      </c>
      <c r="CE9" s="14">
        <v>4.4592506187023602E-2</v>
      </c>
      <c r="CF9" s="14">
        <v>1.9068662887809E-2</v>
      </c>
      <c r="CG9" s="14">
        <v>3.1472734289648398E-2</v>
      </c>
      <c r="CH9" s="14"/>
      <c r="CI9" s="14">
        <v>8.3377865785809802E-2</v>
      </c>
      <c r="CJ9" s="14">
        <v>3.4940034453793102E-2</v>
      </c>
      <c r="CK9" s="14">
        <v>1.65470083737554E-2</v>
      </c>
      <c r="CL9" s="14">
        <v>2.9838232950601399E-2</v>
      </c>
      <c r="CM9" s="14"/>
      <c r="CN9" s="14">
        <v>0.27330435037434803</v>
      </c>
      <c r="CO9" s="14">
        <v>0</v>
      </c>
      <c r="CP9" s="14"/>
      <c r="CQ9" s="14">
        <v>0.114523943605115</v>
      </c>
      <c r="CR9" s="14">
        <v>2.07839625078526E-2</v>
      </c>
    </row>
    <row r="10" spans="2:96" ht="28.8" x14ac:dyDescent="0.3">
      <c r="B10" s="15" t="s">
        <v>301</v>
      </c>
      <c r="C10" s="14">
        <v>8.7347274469645894E-2</v>
      </c>
      <c r="D10" s="14">
        <v>8.9701356143914196E-2</v>
      </c>
      <c r="E10" s="14">
        <v>8.5303380025244804E-2</v>
      </c>
      <c r="F10" s="14"/>
      <c r="G10" s="14">
        <v>8.8553476173973897E-2</v>
      </c>
      <c r="H10" s="14">
        <v>0.182333036570621</v>
      </c>
      <c r="I10" s="14">
        <v>9.56673159032876E-2</v>
      </c>
      <c r="J10" s="14">
        <v>5.8102967807460597E-2</v>
      </c>
      <c r="K10" s="14">
        <v>5.4755711446295603E-2</v>
      </c>
      <c r="L10" s="14">
        <v>4.8024860711291598E-2</v>
      </c>
      <c r="M10" s="14"/>
      <c r="N10" s="14">
        <v>0.10906745362378401</v>
      </c>
      <c r="O10" s="14">
        <v>8.1434537643239796E-2</v>
      </c>
      <c r="P10" s="14">
        <v>7.5178035898113796E-2</v>
      </c>
      <c r="Q10" s="14">
        <v>7.9628005880770902E-2</v>
      </c>
      <c r="R10" s="14"/>
      <c r="S10" s="14">
        <v>7.8918781651557801E-2</v>
      </c>
      <c r="T10" s="14">
        <v>9.9032362425522505E-2</v>
      </c>
      <c r="U10" s="14">
        <v>0.10564879638998299</v>
      </c>
      <c r="V10" s="14">
        <v>9.0346085092546005E-2</v>
      </c>
      <c r="W10" s="14">
        <v>0.105875237486421</v>
      </c>
      <c r="X10" s="14">
        <v>9.8948963652424199E-2</v>
      </c>
      <c r="Y10" s="14">
        <v>8.5720159443137794E-2</v>
      </c>
      <c r="Z10" s="14">
        <v>7.2262235547788004E-2</v>
      </c>
      <c r="AA10" s="14">
        <v>8.82839685520002E-2</v>
      </c>
      <c r="AB10" s="14">
        <v>4.1362052912006599E-2</v>
      </c>
      <c r="AC10" s="14">
        <v>0.10653521802905699</v>
      </c>
      <c r="AD10" s="14">
        <v>6.6928806558011103E-2</v>
      </c>
      <c r="AE10" s="14"/>
      <c r="AF10" s="14">
        <v>7.2926631308020406E-2</v>
      </c>
      <c r="AG10" s="14">
        <v>0.11055873338656801</v>
      </c>
      <c r="AH10" s="14">
        <v>0.100545820579208</v>
      </c>
      <c r="AI10" s="14">
        <v>8.9034912152300805E-2</v>
      </c>
      <c r="AJ10" s="14">
        <v>6.8195395008136997E-2</v>
      </c>
      <c r="AK10" s="14"/>
      <c r="AL10" s="14">
        <v>0.11166221632902899</v>
      </c>
      <c r="AM10" s="14">
        <v>7.9967305957278204E-2</v>
      </c>
      <c r="AN10" s="14">
        <v>0.107797368516537</v>
      </c>
      <c r="AO10" s="14">
        <v>8.0836522207382702E-2</v>
      </c>
      <c r="AP10" s="14">
        <v>0.112657328403341</v>
      </c>
      <c r="AQ10" s="14">
        <v>4.1999237322105497E-2</v>
      </c>
      <c r="AR10" s="14"/>
      <c r="AS10" s="14">
        <v>6.7824114042840999E-2</v>
      </c>
      <c r="AT10" s="14">
        <v>7.3116767435373597E-2</v>
      </c>
      <c r="AU10" s="14">
        <v>9.9907414934077204E-2</v>
      </c>
      <c r="AV10" s="14">
        <v>0.14669026752121</v>
      </c>
      <c r="AW10" s="14">
        <v>0.24027087946964601</v>
      </c>
      <c r="AX10" s="14"/>
      <c r="AY10" s="14">
        <v>6.9904330199182393E-2</v>
      </c>
      <c r="AZ10" s="14">
        <v>0.10577925153871801</v>
      </c>
      <c r="BA10" s="14">
        <v>0.119524946709197</v>
      </c>
      <c r="BB10" s="14">
        <v>8.4290113242098799E-2</v>
      </c>
      <c r="BC10" s="14">
        <v>5.70368336642086E-2</v>
      </c>
      <c r="BD10" s="14">
        <v>8.2126620455504798E-2</v>
      </c>
      <c r="BE10" s="14">
        <v>8.0302077141779199E-2</v>
      </c>
      <c r="BF10" s="14">
        <v>8.05275656687474E-2</v>
      </c>
      <c r="BG10" s="14">
        <v>4.2096937642745198E-2</v>
      </c>
      <c r="BH10" s="14">
        <v>9.28111787110837E-2</v>
      </c>
      <c r="BI10" s="14">
        <v>6.9486017500435204E-2</v>
      </c>
      <c r="BJ10" s="14">
        <v>0.13343523877392099</v>
      </c>
      <c r="BK10" s="14">
        <v>0.10504680279638599</v>
      </c>
      <c r="BL10" s="14">
        <v>8.6186951462947803E-2</v>
      </c>
      <c r="BM10" s="14">
        <v>7.9719166198589403E-2</v>
      </c>
      <c r="BN10" s="14">
        <v>0.176830226129677</v>
      </c>
      <c r="BO10" s="14"/>
      <c r="BP10" s="14">
        <v>0.121864242476207</v>
      </c>
      <c r="BQ10" s="14">
        <v>8.3447719218830194E-2</v>
      </c>
      <c r="BR10" s="14">
        <v>8.37941869791861E-2</v>
      </c>
      <c r="BS10" s="14">
        <v>6.9508211157481598E-2</v>
      </c>
      <c r="BT10" s="14">
        <v>5.6995328436786903E-2</v>
      </c>
      <c r="BU10" s="14">
        <v>8.3869987086657494E-2</v>
      </c>
      <c r="BV10" s="14"/>
      <c r="BW10" s="14">
        <v>7.7697925026890394E-2</v>
      </c>
      <c r="BX10" s="14">
        <v>8.5647876613657206E-2</v>
      </c>
      <c r="BY10" s="14">
        <v>9.9373139064909494E-2</v>
      </c>
      <c r="BZ10" s="14">
        <v>8.81858992192463E-2</v>
      </c>
      <c r="CA10" s="14">
        <v>0.11136956080062201</v>
      </c>
      <c r="CB10" s="14">
        <v>4.7494360899931198E-2</v>
      </c>
      <c r="CC10" s="14"/>
      <c r="CD10" s="14">
        <v>0.12602575960596199</v>
      </c>
      <c r="CE10" s="14">
        <v>0.120614938265121</v>
      </c>
      <c r="CF10" s="14">
        <v>6.2671153662636203E-2</v>
      </c>
      <c r="CG10" s="14">
        <v>7.00193750323619E-2</v>
      </c>
      <c r="CH10" s="14"/>
      <c r="CI10" s="14">
        <v>0.128410196537905</v>
      </c>
      <c r="CJ10" s="14">
        <v>0.172482564210242</v>
      </c>
      <c r="CK10" s="14">
        <v>4.4834347121920602E-2</v>
      </c>
      <c r="CL10" s="14">
        <v>7.4381029034853205E-2</v>
      </c>
      <c r="CM10" s="14"/>
      <c r="CN10" s="14">
        <v>0.72669564962565203</v>
      </c>
      <c r="CO10" s="14">
        <v>0</v>
      </c>
      <c r="CP10" s="14"/>
      <c r="CQ10" s="14">
        <v>0.22485299140437201</v>
      </c>
      <c r="CR10" s="14">
        <v>7.2290706113040906E-2</v>
      </c>
    </row>
    <row r="11" spans="2:96" ht="28.8" x14ac:dyDescent="0.3">
      <c r="B11" s="15" t="s">
        <v>302</v>
      </c>
      <c r="C11" s="14">
        <v>0.86421217704244302</v>
      </c>
      <c r="D11" s="14">
        <v>0.86662652834223397</v>
      </c>
      <c r="E11" s="14">
        <v>0.86235215479798599</v>
      </c>
      <c r="F11" s="14"/>
      <c r="G11" s="14">
        <v>0.77739339729998602</v>
      </c>
      <c r="H11" s="14">
        <v>0.74448108619859399</v>
      </c>
      <c r="I11" s="14">
        <v>0.85276849608963001</v>
      </c>
      <c r="J11" s="14">
        <v>0.91607921325026698</v>
      </c>
      <c r="K11" s="14">
        <v>0.93513143577929003</v>
      </c>
      <c r="L11" s="14">
        <v>0.93875320344383195</v>
      </c>
      <c r="M11" s="14"/>
      <c r="N11" s="14">
        <v>0.83394065790966199</v>
      </c>
      <c r="O11" s="14">
        <v>0.87470838818590502</v>
      </c>
      <c r="P11" s="14">
        <v>0.88569542172103799</v>
      </c>
      <c r="Q11" s="14">
        <v>0.86762898512358499</v>
      </c>
      <c r="R11" s="14"/>
      <c r="S11" s="14">
        <v>0.81131867777586197</v>
      </c>
      <c r="T11" s="14">
        <v>0.86612875970875702</v>
      </c>
      <c r="U11" s="14">
        <v>0.87284531127708798</v>
      </c>
      <c r="V11" s="14">
        <v>0.86651438183284002</v>
      </c>
      <c r="W11" s="14">
        <v>0.86662504293891895</v>
      </c>
      <c r="X11" s="14">
        <v>0.86849328817149896</v>
      </c>
      <c r="Y11" s="14">
        <v>0.84825238725419205</v>
      </c>
      <c r="Z11" s="14">
        <v>0.89220392221284806</v>
      </c>
      <c r="AA11" s="14">
        <v>0.86559664639032297</v>
      </c>
      <c r="AB11" s="14">
        <v>0.91970151371364395</v>
      </c>
      <c r="AC11" s="14">
        <v>0.83799099677170696</v>
      </c>
      <c r="AD11" s="14">
        <v>0.93307119344198897</v>
      </c>
      <c r="AE11" s="14"/>
      <c r="AF11" s="14">
        <v>0.89149854578026999</v>
      </c>
      <c r="AG11" s="14">
        <v>0.828847357886484</v>
      </c>
      <c r="AH11" s="14">
        <v>0.87739868500749196</v>
      </c>
      <c r="AI11" s="14">
        <v>0.886046473062577</v>
      </c>
      <c r="AJ11" s="14">
        <v>0.865901666154967</v>
      </c>
      <c r="AK11" s="14"/>
      <c r="AL11" s="14">
        <v>0.82809892849506495</v>
      </c>
      <c r="AM11" s="14">
        <v>0.880426561928215</v>
      </c>
      <c r="AN11" s="14">
        <v>0.862226283425514</v>
      </c>
      <c r="AO11" s="14">
        <v>0.88990738291752103</v>
      </c>
      <c r="AP11" s="14">
        <v>0.82296502155815598</v>
      </c>
      <c r="AQ11" s="14">
        <v>0.90169863578745701</v>
      </c>
      <c r="AR11" s="14"/>
      <c r="AS11" s="14">
        <v>0.89009940257092302</v>
      </c>
      <c r="AT11" s="14">
        <v>0.88643047065954095</v>
      </c>
      <c r="AU11" s="14">
        <v>0.84442203449243103</v>
      </c>
      <c r="AV11" s="14">
        <v>0.75653272638396796</v>
      </c>
      <c r="AW11" s="14">
        <v>0.709208200440271</v>
      </c>
      <c r="AX11" s="14"/>
      <c r="AY11" s="14">
        <v>0.86259388275383797</v>
      </c>
      <c r="AZ11" s="14">
        <v>0.84299264760970805</v>
      </c>
      <c r="BA11" s="14">
        <v>0.83643497441688097</v>
      </c>
      <c r="BB11" s="14">
        <v>0.87593626170460304</v>
      </c>
      <c r="BC11" s="14">
        <v>0.89836648867004198</v>
      </c>
      <c r="BD11" s="14">
        <v>0.863475119742668</v>
      </c>
      <c r="BE11" s="14">
        <v>0.88138839896599697</v>
      </c>
      <c r="BF11" s="14">
        <v>0.86375080494548795</v>
      </c>
      <c r="BG11" s="14">
        <v>0.92337977836895002</v>
      </c>
      <c r="BH11" s="14">
        <v>0.85412150122262898</v>
      </c>
      <c r="BI11" s="14">
        <v>0.88906556759565802</v>
      </c>
      <c r="BJ11" s="14">
        <v>0.80221854404080295</v>
      </c>
      <c r="BK11" s="14">
        <v>0.88167357318677098</v>
      </c>
      <c r="BL11" s="14">
        <v>0.87155110766019295</v>
      </c>
      <c r="BM11" s="14">
        <v>0.84775614387157305</v>
      </c>
      <c r="BN11" s="14">
        <v>0.74823506225074299</v>
      </c>
      <c r="BO11" s="14"/>
      <c r="BP11" s="14">
        <v>0.797867994949227</v>
      </c>
      <c r="BQ11" s="14">
        <v>0.87766029350061103</v>
      </c>
      <c r="BR11" s="14">
        <v>0.88587432848456305</v>
      </c>
      <c r="BS11" s="14">
        <v>0.88565851705091703</v>
      </c>
      <c r="BT11" s="14">
        <v>0.91431683916907103</v>
      </c>
      <c r="BU11" s="14">
        <v>0.86132089950940605</v>
      </c>
      <c r="BV11" s="14"/>
      <c r="BW11" s="14">
        <v>0.90181085551648899</v>
      </c>
      <c r="BX11" s="14">
        <v>0.83813817073195396</v>
      </c>
      <c r="BY11" s="14">
        <v>0.8266681541709</v>
      </c>
      <c r="BZ11" s="14">
        <v>0.85384502658284001</v>
      </c>
      <c r="CA11" s="14">
        <v>0.83691414109843898</v>
      </c>
      <c r="CB11" s="14">
        <v>0.86337235457842099</v>
      </c>
      <c r="CC11" s="14"/>
      <c r="CD11" s="14">
        <v>0.80681548477417597</v>
      </c>
      <c r="CE11" s="14">
        <v>0.830555486188016</v>
      </c>
      <c r="CF11" s="14">
        <v>0.88777178483048702</v>
      </c>
      <c r="CG11" s="14">
        <v>0.88765859726211105</v>
      </c>
      <c r="CH11" s="14"/>
      <c r="CI11" s="14">
        <v>0.77465165919189605</v>
      </c>
      <c r="CJ11" s="14">
        <v>0.76539907942931396</v>
      </c>
      <c r="CK11" s="14">
        <v>0.9320644178027</v>
      </c>
      <c r="CL11" s="14">
        <v>0.83312478253414601</v>
      </c>
      <c r="CM11" s="14"/>
      <c r="CN11" s="14">
        <v>0</v>
      </c>
      <c r="CO11" s="14">
        <v>1</v>
      </c>
      <c r="CP11" s="14"/>
      <c r="CQ11" s="14">
        <v>0.64560609736454</v>
      </c>
      <c r="CR11" s="14">
        <v>0.893893465404766</v>
      </c>
    </row>
    <row r="12" spans="2:96" x14ac:dyDescent="0.3">
      <c r="B12" s="15" t="s">
        <v>92</v>
      </c>
      <c r="C12" s="20">
        <v>1.5589945738061E-2</v>
      </c>
      <c r="D12" s="20">
        <v>1.2335987306089299E-2</v>
      </c>
      <c r="E12" s="20">
        <v>1.8819119046431399E-2</v>
      </c>
      <c r="F12" s="20"/>
      <c r="G12" s="20">
        <v>5.1484514944530699E-2</v>
      </c>
      <c r="H12" s="20">
        <v>2.3157220142065501E-2</v>
      </c>
      <c r="I12" s="20">
        <v>2.03462717204081E-2</v>
      </c>
      <c r="J12" s="20">
        <v>6.0856821445158197E-3</v>
      </c>
      <c r="K12" s="20">
        <v>0</v>
      </c>
      <c r="L12" s="20">
        <v>0</v>
      </c>
      <c r="M12" s="20"/>
      <c r="N12" s="20">
        <v>1.44340120426981E-2</v>
      </c>
      <c r="O12" s="20">
        <v>1.94963017799888E-2</v>
      </c>
      <c r="P12" s="20">
        <v>8.0247543890485992E-3</v>
      </c>
      <c r="Q12" s="20">
        <v>1.9613725998399199E-2</v>
      </c>
      <c r="R12" s="20"/>
      <c r="S12" s="20">
        <v>2.72262309385711E-2</v>
      </c>
      <c r="T12" s="20">
        <v>5.9538741488607003E-3</v>
      </c>
      <c r="U12" s="20">
        <v>0</v>
      </c>
      <c r="V12" s="20">
        <v>1.65331307483924E-2</v>
      </c>
      <c r="W12" s="20">
        <v>2.1202079756191799E-2</v>
      </c>
      <c r="X12" s="20">
        <v>1.6496243636285799E-2</v>
      </c>
      <c r="Y12" s="20">
        <v>1.85080021918805E-2</v>
      </c>
      <c r="Z12" s="20">
        <v>1.2025953355209E-2</v>
      </c>
      <c r="AA12" s="20">
        <v>2.32990815092942E-2</v>
      </c>
      <c r="AB12" s="20">
        <v>1.01688350610753E-2</v>
      </c>
      <c r="AC12" s="20">
        <v>2.1964041128082E-2</v>
      </c>
      <c r="AD12" s="20">
        <v>0</v>
      </c>
      <c r="AE12" s="20"/>
      <c r="AF12" s="20">
        <v>7.8631695191165602E-3</v>
      </c>
      <c r="AG12" s="20">
        <v>9.1074157710462501E-3</v>
      </c>
      <c r="AH12" s="20">
        <v>5.6065740897335596E-3</v>
      </c>
      <c r="AI12" s="20">
        <v>3.7225062327821798E-3</v>
      </c>
      <c r="AJ12" s="20">
        <v>3.3779049828184901E-2</v>
      </c>
      <c r="AK12" s="20"/>
      <c r="AL12" s="20">
        <v>9.4487071523802705E-3</v>
      </c>
      <c r="AM12" s="20">
        <v>8.1873497919203505E-3</v>
      </c>
      <c r="AN12" s="20">
        <v>9.8675959960833597E-3</v>
      </c>
      <c r="AO12" s="20">
        <v>7.0208495237309102E-3</v>
      </c>
      <c r="AP12" s="20">
        <v>3.5529688435505101E-2</v>
      </c>
      <c r="AQ12" s="20">
        <v>2.8914690234915399E-2</v>
      </c>
      <c r="AR12" s="20"/>
      <c r="AS12" s="20">
        <v>1.42256225774989E-2</v>
      </c>
      <c r="AT12" s="20">
        <v>1.95630852327674E-2</v>
      </c>
      <c r="AU12" s="20">
        <v>2.1519674236441501E-2</v>
      </c>
      <c r="AV12" s="20">
        <v>1.1958913022988E-2</v>
      </c>
      <c r="AW12" s="20">
        <v>0</v>
      </c>
      <c r="AX12" s="20"/>
      <c r="AY12" s="20">
        <v>0</v>
      </c>
      <c r="AZ12" s="20">
        <v>1.32612352819888E-2</v>
      </c>
      <c r="BA12" s="20">
        <v>2.3317806497116001E-2</v>
      </c>
      <c r="BB12" s="20">
        <v>2.5176850128854601E-2</v>
      </c>
      <c r="BC12" s="20">
        <v>5.9250590847444804E-3</v>
      </c>
      <c r="BD12" s="20">
        <v>2.4101218742643701E-2</v>
      </c>
      <c r="BE12" s="20">
        <v>1.9418433272859099E-2</v>
      </c>
      <c r="BF12" s="20">
        <v>2.98432309300109E-2</v>
      </c>
      <c r="BG12" s="20">
        <v>7.51955561806708E-3</v>
      </c>
      <c r="BH12" s="20">
        <v>1.6005192501629399E-2</v>
      </c>
      <c r="BI12" s="20">
        <v>1.1336682299697899E-2</v>
      </c>
      <c r="BJ12" s="20">
        <v>1.47545372535155E-2</v>
      </c>
      <c r="BK12" s="20">
        <v>0</v>
      </c>
      <c r="BL12" s="20">
        <v>0</v>
      </c>
      <c r="BM12" s="20">
        <v>0</v>
      </c>
      <c r="BN12" s="20">
        <v>1.8169774212021199E-2</v>
      </c>
      <c r="BO12" s="20"/>
      <c r="BP12" s="20">
        <v>1.6379928096630001E-2</v>
      </c>
      <c r="BQ12" s="20">
        <v>1.5864645912510699E-2</v>
      </c>
      <c r="BR12" s="20">
        <v>3.4107210340888002E-3</v>
      </c>
      <c r="BS12" s="20">
        <v>2.2514939961127901E-2</v>
      </c>
      <c r="BT12" s="20">
        <v>1.8954802723987099E-2</v>
      </c>
      <c r="BU12" s="20">
        <v>1.13955346993505E-2</v>
      </c>
      <c r="BV12" s="20"/>
      <c r="BW12" s="20">
        <v>1.44643629444552E-3</v>
      </c>
      <c r="BX12" s="20">
        <v>2.38929785420968E-2</v>
      </c>
      <c r="BY12" s="20">
        <v>2.7029984078133899E-2</v>
      </c>
      <c r="BZ12" s="20">
        <v>2.1798515215591702E-2</v>
      </c>
      <c r="CA12" s="20">
        <v>2.1568116200704202E-2</v>
      </c>
      <c r="CB12" s="20">
        <v>4.4248348102519298E-2</v>
      </c>
      <c r="CC12" s="20"/>
      <c r="CD12" s="20">
        <v>1.7789107592358602E-2</v>
      </c>
      <c r="CE12" s="20">
        <v>4.2370693598399196E-3</v>
      </c>
      <c r="CF12" s="20">
        <v>3.0488398619067901E-2</v>
      </c>
      <c r="CG12" s="20">
        <v>1.08492934158781E-2</v>
      </c>
      <c r="CH12" s="20"/>
      <c r="CI12" s="20">
        <v>1.35602784843894E-2</v>
      </c>
      <c r="CJ12" s="20">
        <v>2.7178321906651301E-2</v>
      </c>
      <c r="CK12" s="20">
        <v>6.5542267016234701E-3</v>
      </c>
      <c r="CL12" s="20">
        <v>6.2655955480399803E-2</v>
      </c>
      <c r="CM12" s="20"/>
      <c r="CN12" s="20">
        <v>0</v>
      </c>
      <c r="CO12" s="20">
        <v>0</v>
      </c>
      <c r="CP12" s="20"/>
      <c r="CQ12" s="20">
        <v>1.50169676259724E-2</v>
      </c>
      <c r="CR12" s="20">
        <v>1.3031865974340201E-2</v>
      </c>
    </row>
    <row r="13" spans="2:96" x14ac:dyDescent="0.3">
      <c r="B13" s="16"/>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R17"/>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63</v>
      </c>
      <c r="D7" s="10">
        <v>28</v>
      </c>
      <c r="E7" s="10">
        <v>34</v>
      </c>
      <c r="F7" s="10"/>
      <c r="G7" s="10">
        <v>19</v>
      </c>
      <c r="H7" s="10">
        <v>17</v>
      </c>
      <c r="I7" s="10">
        <v>11</v>
      </c>
      <c r="J7" s="10">
        <v>7</v>
      </c>
      <c r="K7" s="10">
        <v>3</v>
      </c>
      <c r="L7" s="10">
        <v>6</v>
      </c>
      <c r="M7" s="10"/>
      <c r="N7" s="10">
        <v>22</v>
      </c>
      <c r="O7" s="10">
        <v>11</v>
      </c>
      <c r="P7" s="10">
        <v>14</v>
      </c>
      <c r="Q7" s="10">
        <v>16</v>
      </c>
      <c r="R7" s="10"/>
      <c r="S7" s="10">
        <v>21</v>
      </c>
      <c r="T7" s="10">
        <v>8</v>
      </c>
      <c r="U7" s="10">
        <v>3</v>
      </c>
      <c r="V7" s="10">
        <v>5</v>
      </c>
      <c r="W7" s="10">
        <v>1</v>
      </c>
      <c r="X7" s="10">
        <v>3</v>
      </c>
      <c r="Y7" s="10">
        <v>7</v>
      </c>
      <c r="Z7" s="10">
        <v>2</v>
      </c>
      <c r="AA7" s="10">
        <v>5</v>
      </c>
      <c r="AB7" s="10">
        <v>5</v>
      </c>
      <c r="AC7" s="10">
        <v>3</v>
      </c>
      <c r="AD7" s="10" t="s">
        <v>119</v>
      </c>
      <c r="AE7" s="10"/>
      <c r="AF7" s="10">
        <v>11</v>
      </c>
      <c r="AG7" s="10">
        <v>32</v>
      </c>
      <c r="AH7" s="10">
        <v>3</v>
      </c>
      <c r="AI7" s="10">
        <v>6</v>
      </c>
      <c r="AJ7" s="10">
        <v>3</v>
      </c>
      <c r="AK7" s="10"/>
      <c r="AL7" s="10">
        <v>22</v>
      </c>
      <c r="AM7" s="10">
        <v>12</v>
      </c>
      <c r="AN7" s="10">
        <v>4</v>
      </c>
      <c r="AO7" s="10">
        <v>10</v>
      </c>
      <c r="AP7" s="10">
        <v>4</v>
      </c>
      <c r="AQ7" s="10">
        <v>4</v>
      </c>
      <c r="AR7" s="10"/>
      <c r="AS7" s="10">
        <v>13</v>
      </c>
      <c r="AT7" s="10">
        <v>10</v>
      </c>
      <c r="AU7" s="10">
        <v>16</v>
      </c>
      <c r="AV7" s="10">
        <v>19</v>
      </c>
      <c r="AW7" s="10">
        <v>2</v>
      </c>
      <c r="AX7" s="10"/>
      <c r="AY7" s="10">
        <v>1</v>
      </c>
      <c r="AZ7" s="10">
        <v>3</v>
      </c>
      <c r="BA7" s="10">
        <v>3</v>
      </c>
      <c r="BB7" s="10">
        <v>1</v>
      </c>
      <c r="BC7" s="10">
        <v>6</v>
      </c>
      <c r="BD7" s="10">
        <v>6</v>
      </c>
      <c r="BE7" s="10">
        <v>4</v>
      </c>
      <c r="BF7" s="10">
        <v>4</v>
      </c>
      <c r="BG7" s="10">
        <v>4</v>
      </c>
      <c r="BH7" s="10">
        <v>4</v>
      </c>
      <c r="BI7" s="10">
        <v>5</v>
      </c>
      <c r="BJ7" s="10">
        <v>6</v>
      </c>
      <c r="BK7" s="10">
        <v>1</v>
      </c>
      <c r="BL7" s="10">
        <v>2</v>
      </c>
      <c r="BM7" s="10">
        <v>3</v>
      </c>
      <c r="BN7" s="10">
        <v>6</v>
      </c>
      <c r="BO7" s="10"/>
      <c r="BP7" s="10">
        <v>28</v>
      </c>
      <c r="BQ7" s="10">
        <v>13</v>
      </c>
      <c r="BR7" s="10">
        <v>8</v>
      </c>
      <c r="BS7" s="10">
        <v>8</v>
      </c>
      <c r="BT7" s="10">
        <v>2</v>
      </c>
      <c r="BU7" s="10">
        <v>4</v>
      </c>
      <c r="BV7" s="10"/>
      <c r="BW7" s="10">
        <v>14</v>
      </c>
      <c r="BX7" s="10">
        <v>22</v>
      </c>
      <c r="BY7" s="10">
        <v>7</v>
      </c>
      <c r="BZ7" s="10">
        <v>6</v>
      </c>
      <c r="CA7" s="10">
        <v>10</v>
      </c>
      <c r="CB7" s="10">
        <v>4</v>
      </c>
      <c r="CC7" s="10"/>
      <c r="CD7" s="10">
        <v>20</v>
      </c>
      <c r="CE7" s="10">
        <v>16</v>
      </c>
      <c r="CF7" s="10">
        <v>6</v>
      </c>
      <c r="CG7" s="10">
        <v>16</v>
      </c>
      <c r="CH7" s="10"/>
      <c r="CI7" s="10">
        <v>27</v>
      </c>
      <c r="CJ7" s="10">
        <v>14</v>
      </c>
      <c r="CK7" s="10">
        <v>18</v>
      </c>
      <c r="CL7" s="10">
        <v>4</v>
      </c>
      <c r="CM7" s="10"/>
      <c r="CN7" s="10">
        <v>63</v>
      </c>
      <c r="CO7" s="10" t="s">
        <v>119</v>
      </c>
      <c r="CP7" s="10"/>
      <c r="CQ7" s="10">
        <v>20</v>
      </c>
      <c r="CR7" s="10">
        <v>34</v>
      </c>
    </row>
    <row r="8" spans="2:96" ht="30" customHeight="1" x14ac:dyDescent="0.3">
      <c r="B8" s="11" t="s">
        <v>19</v>
      </c>
      <c r="C8" s="11">
        <v>66</v>
      </c>
      <c r="D8" s="11">
        <v>31</v>
      </c>
      <c r="E8" s="11">
        <v>34</v>
      </c>
      <c r="F8" s="11"/>
      <c r="G8" s="11">
        <v>23</v>
      </c>
      <c r="H8" s="11">
        <v>17</v>
      </c>
      <c r="I8" s="11">
        <v>11</v>
      </c>
      <c r="J8" s="11">
        <v>7</v>
      </c>
      <c r="K8" s="11">
        <v>3</v>
      </c>
      <c r="L8" s="11">
        <v>6</v>
      </c>
      <c r="M8" s="11"/>
      <c r="N8" s="11">
        <v>23</v>
      </c>
      <c r="O8" s="11">
        <v>13</v>
      </c>
      <c r="P8" s="11">
        <v>14</v>
      </c>
      <c r="Q8" s="11">
        <v>17</v>
      </c>
      <c r="R8" s="11"/>
      <c r="S8" s="11">
        <v>23</v>
      </c>
      <c r="T8" s="11">
        <v>8</v>
      </c>
      <c r="U8" s="11">
        <v>3</v>
      </c>
      <c r="V8" s="11">
        <v>5</v>
      </c>
      <c r="W8" s="11">
        <v>1</v>
      </c>
      <c r="X8" s="11">
        <v>3</v>
      </c>
      <c r="Y8" s="11">
        <v>8</v>
      </c>
      <c r="Z8" s="11">
        <v>2</v>
      </c>
      <c r="AA8" s="11">
        <v>5</v>
      </c>
      <c r="AB8" s="11">
        <v>5</v>
      </c>
      <c r="AC8" s="11">
        <v>3</v>
      </c>
      <c r="AD8" s="11" t="s">
        <v>119</v>
      </c>
      <c r="AE8" s="11"/>
      <c r="AF8" s="11">
        <v>10</v>
      </c>
      <c r="AG8" s="11">
        <v>34</v>
      </c>
      <c r="AH8" s="11">
        <v>3</v>
      </c>
      <c r="AI8" s="11">
        <v>6</v>
      </c>
      <c r="AJ8" s="11">
        <v>4</v>
      </c>
      <c r="AK8" s="11"/>
      <c r="AL8" s="11">
        <v>25</v>
      </c>
      <c r="AM8" s="11">
        <v>12</v>
      </c>
      <c r="AN8" s="11">
        <v>4</v>
      </c>
      <c r="AO8" s="11">
        <v>10</v>
      </c>
      <c r="AP8" s="11">
        <v>4</v>
      </c>
      <c r="AQ8" s="11">
        <v>5</v>
      </c>
      <c r="AR8" s="11"/>
      <c r="AS8" s="11">
        <v>13</v>
      </c>
      <c r="AT8" s="11">
        <v>10</v>
      </c>
      <c r="AU8" s="11">
        <v>17</v>
      </c>
      <c r="AV8" s="11">
        <v>22</v>
      </c>
      <c r="AW8" s="11">
        <v>2</v>
      </c>
      <c r="AX8" s="11"/>
      <c r="AY8" s="11">
        <v>1</v>
      </c>
      <c r="AZ8" s="11">
        <v>3</v>
      </c>
      <c r="BA8" s="11">
        <v>3</v>
      </c>
      <c r="BB8" s="11">
        <v>2</v>
      </c>
      <c r="BC8" s="11">
        <v>7</v>
      </c>
      <c r="BD8" s="11">
        <v>6</v>
      </c>
      <c r="BE8" s="11">
        <v>4</v>
      </c>
      <c r="BF8" s="11">
        <v>4</v>
      </c>
      <c r="BG8" s="11">
        <v>4</v>
      </c>
      <c r="BH8" s="11">
        <v>4</v>
      </c>
      <c r="BI8" s="11">
        <v>5</v>
      </c>
      <c r="BJ8" s="11">
        <v>6</v>
      </c>
      <c r="BK8" s="11">
        <v>1</v>
      </c>
      <c r="BL8" s="11">
        <v>2</v>
      </c>
      <c r="BM8" s="11">
        <v>4</v>
      </c>
      <c r="BN8" s="11">
        <v>6</v>
      </c>
      <c r="BO8" s="11"/>
      <c r="BP8" s="11">
        <v>31</v>
      </c>
      <c r="BQ8" s="11">
        <v>13</v>
      </c>
      <c r="BR8" s="11">
        <v>8</v>
      </c>
      <c r="BS8" s="11">
        <v>8</v>
      </c>
      <c r="BT8" s="11">
        <v>2</v>
      </c>
      <c r="BU8" s="11">
        <v>4</v>
      </c>
      <c r="BV8" s="11"/>
      <c r="BW8" s="11">
        <v>15</v>
      </c>
      <c r="BX8" s="11">
        <v>23</v>
      </c>
      <c r="BY8" s="11">
        <v>7</v>
      </c>
      <c r="BZ8" s="11">
        <v>7</v>
      </c>
      <c r="CA8" s="11">
        <v>11</v>
      </c>
      <c r="CB8" s="11">
        <v>4</v>
      </c>
      <c r="CC8" s="11"/>
      <c r="CD8" s="11">
        <v>22</v>
      </c>
      <c r="CE8" s="11">
        <v>16</v>
      </c>
      <c r="CF8" s="11">
        <v>6</v>
      </c>
      <c r="CG8" s="11">
        <v>17</v>
      </c>
      <c r="CH8" s="11"/>
      <c r="CI8" s="11">
        <v>29</v>
      </c>
      <c r="CJ8" s="11">
        <v>14</v>
      </c>
      <c r="CK8" s="11">
        <v>19</v>
      </c>
      <c r="CL8" s="11">
        <v>4</v>
      </c>
      <c r="CM8" s="11"/>
      <c r="CN8" s="11">
        <v>66</v>
      </c>
      <c r="CO8" s="11" t="s">
        <v>119</v>
      </c>
      <c r="CP8" s="11"/>
      <c r="CQ8" s="11">
        <v>22</v>
      </c>
      <c r="CR8" s="11">
        <v>35</v>
      </c>
    </row>
    <row r="9" spans="2:96" x14ac:dyDescent="0.3">
      <c r="B9" s="15" t="s">
        <v>304</v>
      </c>
      <c r="C9" s="14">
        <v>0.22156112422829599</v>
      </c>
      <c r="D9" s="14">
        <v>0.23995804061797399</v>
      </c>
      <c r="E9" s="14">
        <v>0.21071522786143901</v>
      </c>
      <c r="F9" s="14"/>
      <c r="G9" s="14">
        <v>0.157684698161073</v>
      </c>
      <c r="H9" s="14">
        <v>0.35133050293968898</v>
      </c>
      <c r="I9" s="14">
        <v>0.37357216221745698</v>
      </c>
      <c r="J9" s="14">
        <v>0.14489517852911701</v>
      </c>
      <c r="K9" s="14">
        <v>0</v>
      </c>
      <c r="L9" s="14">
        <v>0</v>
      </c>
      <c r="M9" s="14"/>
      <c r="N9" s="14">
        <v>0.33372793404339401</v>
      </c>
      <c r="O9" s="14">
        <v>8.0861714183145098E-2</v>
      </c>
      <c r="P9" s="14">
        <v>6.8258552019236501E-2</v>
      </c>
      <c r="Q9" s="14">
        <v>0.30008514644130302</v>
      </c>
      <c r="R9" s="14"/>
      <c r="S9" s="14">
        <v>0.24203625779520099</v>
      </c>
      <c r="T9" s="14">
        <v>0.387674021641774</v>
      </c>
      <c r="U9" s="14">
        <v>0.27394076176781801</v>
      </c>
      <c r="V9" s="14">
        <v>0.202763046220684</v>
      </c>
      <c r="W9" s="14">
        <v>0</v>
      </c>
      <c r="X9" s="14">
        <v>0.33539114008237803</v>
      </c>
      <c r="Y9" s="14">
        <v>0</v>
      </c>
      <c r="Z9" s="14">
        <v>0</v>
      </c>
      <c r="AA9" s="14">
        <v>0.209132990677108</v>
      </c>
      <c r="AB9" s="14">
        <v>0.18776780318165301</v>
      </c>
      <c r="AC9" s="14">
        <v>0.338496288438214</v>
      </c>
      <c r="AD9" s="14" t="s">
        <v>120</v>
      </c>
      <c r="AE9" s="14"/>
      <c r="AF9" s="14">
        <v>8.99877888783885E-2</v>
      </c>
      <c r="AG9" s="14">
        <v>0.25426558299673202</v>
      </c>
      <c r="AH9" s="14">
        <v>0.33819856819146699</v>
      </c>
      <c r="AI9" s="14">
        <v>0</v>
      </c>
      <c r="AJ9" s="14">
        <v>0.27736790670832001</v>
      </c>
      <c r="AK9" s="14"/>
      <c r="AL9" s="14">
        <v>0.22522210183911001</v>
      </c>
      <c r="AM9" s="14">
        <v>0</v>
      </c>
      <c r="AN9" s="14">
        <v>0.53329439439927495</v>
      </c>
      <c r="AO9" s="14">
        <v>9.93633960871914E-2</v>
      </c>
      <c r="AP9" s="14">
        <v>0.50232604663157199</v>
      </c>
      <c r="AQ9" s="14">
        <v>0.64189267927388705</v>
      </c>
      <c r="AR9" s="14"/>
      <c r="AS9" s="14">
        <v>0.300721466422396</v>
      </c>
      <c r="AT9" s="14">
        <v>9.7493478454259194E-2</v>
      </c>
      <c r="AU9" s="14">
        <v>0.230733829411504</v>
      </c>
      <c r="AV9" s="14">
        <v>0.27214249999155998</v>
      </c>
      <c r="AW9" s="14">
        <v>0</v>
      </c>
      <c r="AX9" s="14"/>
      <c r="AY9" s="14">
        <v>0</v>
      </c>
      <c r="AZ9" s="14">
        <v>0.34596153660361501</v>
      </c>
      <c r="BA9" s="14">
        <v>0.33978560073928199</v>
      </c>
      <c r="BB9" s="14">
        <v>0</v>
      </c>
      <c r="BC9" s="14">
        <v>0</v>
      </c>
      <c r="BD9" s="14">
        <v>0.164187918238063</v>
      </c>
      <c r="BE9" s="14">
        <v>0.50135388488963495</v>
      </c>
      <c r="BF9" s="14">
        <v>0.24373502494525301</v>
      </c>
      <c r="BG9" s="14">
        <v>0</v>
      </c>
      <c r="BH9" s="14">
        <v>0.44568790870747399</v>
      </c>
      <c r="BI9" s="14">
        <v>0</v>
      </c>
      <c r="BJ9" s="14">
        <v>0.30032537223135097</v>
      </c>
      <c r="BK9" s="14">
        <v>0</v>
      </c>
      <c r="BL9" s="14">
        <v>0</v>
      </c>
      <c r="BM9" s="14">
        <v>0.73525602064801499</v>
      </c>
      <c r="BN9" s="14">
        <v>0.183745813140023</v>
      </c>
      <c r="BO9" s="14"/>
      <c r="BP9" s="14">
        <v>0.22005959363838001</v>
      </c>
      <c r="BQ9" s="14">
        <v>0.21820412087108801</v>
      </c>
      <c r="BR9" s="14">
        <v>0.26684963118688998</v>
      </c>
      <c r="BS9" s="14">
        <v>0.231512088667679</v>
      </c>
      <c r="BT9" s="14">
        <v>0</v>
      </c>
      <c r="BU9" s="14">
        <v>0.25097792143474101</v>
      </c>
      <c r="BV9" s="14"/>
      <c r="BW9" s="14">
        <v>0.323869800658522</v>
      </c>
      <c r="BX9" s="14">
        <v>0.262895782311655</v>
      </c>
      <c r="BY9" s="14">
        <v>0</v>
      </c>
      <c r="BZ9" s="14">
        <v>0.15460412068631399</v>
      </c>
      <c r="CA9" s="14">
        <v>0.254057989387379</v>
      </c>
      <c r="CB9" s="14">
        <v>0</v>
      </c>
      <c r="CC9" s="14"/>
      <c r="CD9" s="14">
        <v>0.132819780827857</v>
      </c>
      <c r="CE9" s="14">
        <v>0.122798041164477</v>
      </c>
      <c r="CF9" s="14">
        <v>0</v>
      </c>
      <c r="CG9" s="14">
        <v>0.45007214070455998</v>
      </c>
      <c r="CH9" s="14"/>
      <c r="CI9" s="14">
        <v>0.33047391278759403</v>
      </c>
      <c r="CJ9" s="14">
        <v>6.7146271912160604E-2</v>
      </c>
      <c r="CK9" s="14">
        <v>0.16169349427316601</v>
      </c>
      <c r="CL9" s="14">
        <v>0.25227507252893999</v>
      </c>
      <c r="CM9" s="14"/>
      <c r="CN9" s="14">
        <v>0.22156112422829599</v>
      </c>
      <c r="CO9" s="14" t="s">
        <v>120</v>
      </c>
      <c r="CP9" s="14"/>
      <c r="CQ9" s="14">
        <v>0.163760242590204</v>
      </c>
      <c r="CR9" s="14">
        <v>0.29166203854454897</v>
      </c>
    </row>
    <row r="10" spans="2:96" x14ac:dyDescent="0.3">
      <c r="B10" s="15" t="s">
        <v>305</v>
      </c>
      <c r="C10" s="14">
        <v>0.355853477548014</v>
      </c>
      <c r="D10" s="14">
        <v>0.43031859136085998</v>
      </c>
      <c r="E10" s="14">
        <v>0.27039932444437897</v>
      </c>
      <c r="F10" s="14"/>
      <c r="G10" s="14">
        <v>0.37144493551269903</v>
      </c>
      <c r="H10" s="14">
        <v>0.53636059032331296</v>
      </c>
      <c r="I10" s="14">
        <v>0.26570595082961701</v>
      </c>
      <c r="J10" s="14">
        <v>0.14633504671123701</v>
      </c>
      <c r="K10" s="14">
        <v>0.34226814771207098</v>
      </c>
      <c r="L10" s="14">
        <v>0.16900641427098201</v>
      </c>
      <c r="M10" s="14"/>
      <c r="N10" s="14">
        <v>0.373857087271666</v>
      </c>
      <c r="O10" s="14">
        <v>0.33898465160894597</v>
      </c>
      <c r="P10" s="14">
        <v>0.38937509547134302</v>
      </c>
      <c r="Q10" s="14">
        <v>0.316156769807942</v>
      </c>
      <c r="R10" s="14"/>
      <c r="S10" s="14">
        <v>0.45006600556533699</v>
      </c>
      <c r="T10" s="14">
        <v>0.121730212677171</v>
      </c>
      <c r="U10" s="14">
        <v>0.44440756664434899</v>
      </c>
      <c r="V10" s="14">
        <v>0.42159607295189</v>
      </c>
      <c r="W10" s="14">
        <v>0</v>
      </c>
      <c r="X10" s="14">
        <v>0</v>
      </c>
      <c r="Y10" s="14">
        <v>0.43881419551986001</v>
      </c>
      <c r="Z10" s="14">
        <v>0</v>
      </c>
      <c r="AA10" s="14">
        <v>0.59287952972424696</v>
      </c>
      <c r="AB10" s="14">
        <v>0.189633709888642</v>
      </c>
      <c r="AC10" s="14">
        <v>0.35647177195726099</v>
      </c>
      <c r="AD10" s="14" t="s">
        <v>120</v>
      </c>
      <c r="AE10" s="14"/>
      <c r="AF10" s="14">
        <v>0.46721090245136498</v>
      </c>
      <c r="AG10" s="14">
        <v>0.44880394548333002</v>
      </c>
      <c r="AH10" s="14">
        <v>0.32934417589682102</v>
      </c>
      <c r="AI10" s="14">
        <v>0.18071257503206101</v>
      </c>
      <c r="AJ10" s="14">
        <v>0</v>
      </c>
      <c r="AK10" s="14"/>
      <c r="AL10" s="14">
        <v>0.49502035571089198</v>
      </c>
      <c r="AM10" s="14">
        <v>0.50082038421180597</v>
      </c>
      <c r="AN10" s="14">
        <v>0</v>
      </c>
      <c r="AO10" s="14">
        <v>0.31217243048209697</v>
      </c>
      <c r="AP10" s="14">
        <v>0</v>
      </c>
      <c r="AQ10" s="14">
        <v>0</v>
      </c>
      <c r="AR10" s="14"/>
      <c r="AS10" s="14">
        <v>0.14773282038025601</v>
      </c>
      <c r="AT10" s="14">
        <v>0.410618482582842</v>
      </c>
      <c r="AU10" s="14">
        <v>0.59062773944416103</v>
      </c>
      <c r="AV10" s="14">
        <v>0.25439439408796799</v>
      </c>
      <c r="AW10" s="14">
        <v>1</v>
      </c>
      <c r="AX10" s="14"/>
      <c r="AY10" s="14">
        <v>1</v>
      </c>
      <c r="AZ10" s="14">
        <v>0.32679676291556697</v>
      </c>
      <c r="BA10" s="14">
        <v>0</v>
      </c>
      <c r="BB10" s="14">
        <v>0</v>
      </c>
      <c r="BC10" s="14">
        <v>0.50134043405435202</v>
      </c>
      <c r="BD10" s="14">
        <v>0.24446459086049099</v>
      </c>
      <c r="BE10" s="14">
        <v>0.23941754020045</v>
      </c>
      <c r="BF10" s="14">
        <v>0.51543205608326703</v>
      </c>
      <c r="BG10" s="14">
        <v>0.74829140452543697</v>
      </c>
      <c r="BH10" s="14">
        <v>0.55431209129252601</v>
      </c>
      <c r="BI10" s="14">
        <v>0.21358731032849201</v>
      </c>
      <c r="BJ10" s="14">
        <v>0.14798535872898699</v>
      </c>
      <c r="BK10" s="14">
        <v>1</v>
      </c>
      <c r="BL10" s="14">
        <v>0.53169908885936701</v>
      </c>
      <c r="BM10" s="14">
        <v>0</v>
      </c>
      <c r="BN10" s="14">
        <v>0.49344140985777701</v>
      </c>
      <c r="BO10" s="14"/>
      <c r="BP10" s="14">
        <v>0.48178804549102</v>
      </c>
      <c r="BQ10" s="14">
        <v>0.23013997129531899</v>
      </c>
      <c r="BR10" s="14">
        <v>0.24761661044989999</v>
      </c>
      <c r="BS10" s="14">
        <v>0.30407582040798598</v>
      </c>
      <c r="BT10" s="14">
        <v>0</v>
      </c>
      <c r="BU10" s="14">
        <v>0.28705765004428002</v>
      </c>
      <c r="BV10" s="14"/>
      <c r="BW10" s="14">
        <v>0.269267381344792</v>
      </c>
      <c r="BX10" s="14">
        <v>0.56977315745175094</v>
      </c>
      <c r="BY10" s="14">
        <v>0.430593532781264</v>
      </c>
      <c r="BZ10" s="14">
        <v>0.18173286500827701</v>
      </c>
      <c r="CA10" s="14">
        <v>0.21868266355514701</v>
      </c>
      <c r="CB10" s="14">
        <v>0</v>
      </c>
      <c r="CC10" s="14"/>
      <c r="CD10" s="14">
        <v>0.29920686478881298</v>
      </c>
      <c r="CE10" s="14">
        <v>0.52300337310425304</v>
      </c>
      <c r="CF10" s="14">
        <v>0</v>
      </c>
      <c r="CG10" s="14">
        <v>0.43039474840849801</v>
      </c>
      <c r="CH10" s="14"/>
      <c r="CI10" s="14">
        <v>0.43024884554741299</v>
      </c>
      <c r="CJ10" s="14">
        <v>0.52647619779842203</v>
      </c>
      <c r="CK10" s="14">
        <v>0.18054535700726901</v>
      </c>
      <c r="CL10" s="14">
        <v>0</v>
      </c>
      <c r="CM10" s="14"/>
      <c r="CN10" s="14">
        <v>0.355853477548014</v>
      </c>
      <c r="CO10" s="14" t="s">
        <v>120</v>
      </c>
      <c r="CP10" s="14"/>
      <c r="CQ10" s="14">
        <v>0.60470828193344905</v>
      </c>
      <c r="CR10" s="14">
        <v>0.26635552639409199</v>
      </c>
    </row>
    <row r="11" spans="2:96" x14ac:dyDescent="0.3">
      <c r="B11" s="15" t="s">
        <v>306</v>
      </c>
      <c r="C11" s="14">
        <v>0.33932016801829401</v>
      </c>
      <c r="D11" s="14">
        <v>0.27654784162187201</v>
      </c>
      <c r="E11" s="14">
        <v>0.40586358569783798</v>
      </c>
      <c r="F11" s="14"/>
      <c r="G11" s="14">
        <v>0.27340011650641299</v>
      </c>
      <c r="H11" s="14">
        <v>0.112308906736998</v>
      </c>
      <c r="I11" s="14">
        <v>0.271283815987378</v>
      </c>
      <c r="J11" s="14">
        <v>0.70876977475964498</v>
      </c>
      <c r="K11" s="14">
        <v>0.65773185228792896</v>
      </c>
      <c r="L11" s="14">
        <v>0.83099358572901805</v>
      </c>
      <c r="M11" s="14"/>
      <c r="N11" s="14">
        <v>0.210053645944245</v>
      </c>
      <c r="O11" s="14">
        <v>0.37158367089711702</v>
      </c>
      <c r="P11" s="14">
        <v>0.47257280341978303</v>
      </c>
      <c r="Q11" s="14">
        <v>0.38375808375075499</v>
      </c>
      <c r="R11" s="14"/>
      <c r="S11" s="14">
        <v>0.23685805660114501</v>
      </c>
      <c r="T11" s="14">
        <v>0.363609963105328</v>
      </c>
      <c r="U11" s="14">
        <v>0.281651671587833</v>
      </c>
      <c r="V11" s="14">
        <v>0.37564088082742703</v>
      </c>
      <c r="W11" s="14">
        <v>1</v>
      </c>
      <c r="X11" s="14">
        <v>0.66460885991762197</v>
      </c>
      <c r="Y11" s="14">
        <v>0.31040562318987702</v>
      </c>
      <c r="Z11" s="14">
        <v>0.48359348359786097</v>
      </c>
      <c r="AA11" s="14">
        <v>0.19798747959864599</v>
      </c>
      <c r="AB11" s="14">
        <v>0.62259848692970399</v>
      </c>
      <c r="AC11" s="14">
        <v>0.30503193960452502</v>
      </c>
      <c r="AD11" s="14" t="s">
        <v>120</v>
      </c>
      <c r="AE11" s="14"/>
      <c r="AF11" s="14">
        <v>0.44280130867024597</v>
      </c>
      <c r="AG11" s="14">
        <v>0.18502249097920301</v>
      </c>
      <c r="AH11" s="14">
        <v>0.33245725591171199</v>
      </c>
      <c r="AI11" s="14">
        <v>0.81928742496793905</v>
      </c>
      <c r="AJ11" s="14">
        <v>0.72263209329167999</v>
      </c>
      <c r="AK11" s="14"/>
      <c r="AL11" s="14">
        <v>0.201769101281457</v>
      </c>
      <c r="AM11" s="14">
        <v>0.49917961578819398</v>
      </c>
      <c r="AN11" s="14">
        <v>0.46670560560072499</v>
      </c>
      <c r="AO11" s="14">
        <v>0.48775445987919702</v>
      </c>
      <c r="AP11" s="14">
        <v>0.49767395336842801</v>
      </c>
      <c r="AQ11" s="14">
        <v>0</v>
      </c>
      <c r="AR11" s="14"/>
      <c r="AS11" s="14">
        <v>0.55154571319734702</v>
      </c>
      <c r="AT11" s="14">
        <v>0.29368142320988899</v>
      </c>
      <c r="AU11" s="14">
        <v>0.120440786542532</v>
      </c>
      <c r="AV11" s="14">
        <v>0.35356309253857399</v>
      </c>
      <c r="AW11" s="14">
        <v>0</v>
      </c>
      <c r="AX11" s="14"/>
      <c r="AY11" s="14">
        <v>0</v>
      </c>
      <c r="AZ11" s="14">
        <v>0.32724170048081802</v>
      </c>
      <c r="BA11" s="14">
        <v>0.66021439926071801</v>
      </c>
      <c r="BB11" s="14">
        <v>1</v>
      </c>
      <c r="BC11" s="14">
        <v>0.49865956594564798</v>
      </c>
      <c r="BD11" s="14">
        <v>0.591347490901446</v>
      </c>
      <c r="BE11" s="14">
        <v>0</v>
      </c>
      <c r="BF11" s="14">
        <v>0.24083291897147999</v>
      </c>
      <c r="BG11" s="14">
        <v>0.25170859547456298</v>
      </c>
      <c r="BH11" s="14">
        <v>0</v>
      </c>
      <c r="BI11" s="14">
        <v>0.60058277447790398</v>
      </c>
      <c r="BJ11" s="14">
        <v>0.29436121498241002</v>
      </c>
      <c r="BK11" s="14">
        <v>0</v>
      </c>
      <c r="BL11" s="14">
        <v>0</v>
      </c>
      <c r="BM11" s="14">
        <v>0</v>
      </c>
      <c r="BN11" s="14">
        <v>0.32281277700220001</v>
      </c>
      <c r="BO11" s="14"/>
      <c r="BP11" s="14">
        <v>0.18177509700952099</v>
      </c>
      <c r="BQ11" s="14">
        <v>0.48056854772596203</v>
      </c>
      <c r="BR11" s="14">
        <v>0.35617547068453598</v>
      </c>
      <c r="BS11" s="14">
        <v>0.464412090924335</v>
      </c>
      <c r="BT11" s="14">
        <v>1</v>
      </c>
      <c r="BU11" s="14">
        <v>0.46196442852097902</v>
      </c>
      <c r="BV11" s="14"/>
      <c r="BW11" s="14">
        <v>0.406862817996686</v>
      </c>
      <c r="BX11" s="14">
        <v>0.12519508390206599</v>
      </c>
      <c r="BY11" s="14">
        <v>0.569406467218736</v>
      </c>
      <c r="BZ11" s="14">
        <v>0.66366301430540797</v>
      </c>
      <c r="CA11" s="14">
        <v>0.29397695384130101</v>
      </c>
      <c r="CB11" s="14">
        <v>0.512325421976499</v>
      </c>
      <c r="CC11" s="14"/>
      <c r="CD11" s="14">
        <v>0.362332029184185</v>
      </c>
      <c r="CE11" s="14">
        <v>0.295661427174231</v>
      </c>
      <c r="CF11" s="14">
        <v>1</v>
      </c>
      <c r="CG11" s="14">
        <v>0.119533110886942</v>
      </c>
      <c r="CH11" s="14"/>
      <c r="CI11" s="14">
        <v>0.23927724166499301</v>
      </c>
      <c r="CJ11" s="14">
        <v>0.40637753028941698</v>
      </c>
      <c r="CK11" s="14">
        <v>0.51684589944665205</v>
      </c>
      <c r="CL11" s="14">
        <v>0</v>
      </c>
      <c r="CM11" s="14"/>
      <c r="CN11" s="14">
        <v>0.33932016801829401</v>
      </c>
      <c r="CO11" s="14" t="s">
        <v>120</v>
      </c>
      <c r="CP11" s="14"/>
      <c r="CQ11" s="14">
        <v>0.231531475476347</v>
      </c>
      <c r="CR11" s="14">
        <v>0.35943989672780002</v>
      </c>
    </row>
    <row r="12" spans="2:96" x14ac:dyDescent="0.3">
      <c r="B12" s="15" t="s">
        <v>92</v>
      </c>
      <c r="C12" s="20">
        <v>8.3265230205396501E-2</v>
      </c>
      <c r="D12" s="20">
        <v>5.3175526399294001E-2</v>
      </c>
      <c r="E12" s="20">
        <v>0.11302186199634499</v>
      </c>
      <c r="F12" s="20"/>
      <c r="G12" s="20">
        <v>0.19747024981981601</v>
      </c>
      <c r="H12" s="20">
        <v>0</v>
      </c>
      <c r="I12" s="20">
        <v>8.9438070965548094E-2</v>
      </c>
      <c r="J12" s="20">
        <v>0</v>
      </c>
      <c r="K12" s="20">
        <v>0</v>
      </c>
      <c r="L12" s="20">
        <v>0</v>
      </c>
      <c r="M12" s="20"/>
      <c r="N12" s="20">
        <v>8.2361332740695403E-2</v>
      </c>
      <c r="O12" s="20">
        <v>0.208569963310792</v>
      </c>
      <c r="P12" s="20">
        <v>6.9793549089637294E-2</v>
      </c>
      <c r="Q12" s="20">
        <v>0</v>
      </c>
      <c r="R12" s="20"/>
      <c r="S12" s="20">
        <v>7.1039680038317093E-2</v>
      </c>
      <c r="T12" s="20">
        <v>0.126985802575727</v>
      </c>
      <c r="U12" s="20">
        <v>0</v>
      </c>
      <c r="V12" s="20">
        <v>0</v>
      </c>
      <c r="W12" s="20">
        <v>0</v>
      </c>
      <c r="X12" s="20">
        <v>0</v>
      </c>
      <c r="Y12" s="20">
        <v>0.25078018129026303</v>
      </c>
      <c r="Z12" s="20">
        <v>0.51640651640213897</v>
      </c>
      <c r="AA12" s="20">
        <v>0</v>
      </c>
      <c r="AB12" s="20">
        <v>0</v>
      </c>
      <c r="AC12" s="20">
        <v>0</v>
      </c>
      <c r="AD12" s="20" t="s">
        <v>120</v>
      </c>
      <c r="AE12" s="20"/>
      <c r="AF12" s="20">
        <v>0</v>
      </c>
      <c r="AG12" s="20">
        <v>0.111907980540735</v>
      </c>
      <c r="AH12" s="20">
        <v>0</v>
      </c>
      <c r="AI12" s="20">
        <v>0</v>
      </c>
      <c r="AJ12" s="20">
        <v>0</v>
      </c>
      <c r="AK12" s="20"/>
      <c r="AL12" s="20">
        <v>7.7988441168540604E-2</v>
      </c>
      <c r="AM12" s="20">
        <v>0</v>
      </c>
      <c r="AN12" s="20">
        <v>0</v>
      </c>
      <c r="AO12" s="20">
        <v>0.10070971355151501</v>
      </c>
      <c r="AP12" s="20">
        <v>0</v>
      </c>
      <c r="AQ12" s="20">
        <v>0.35810732072611301</v>
      </c>
      <c r="AR12" s="20"/>
      <c r="AS12" s="20">
        <v>0</v>
      </c>
      <c r="AT12" s="20">
        <v>0.19820661575300999</v>
      </c>
      <c r="AU12" s="20">
        <v>5.8197644601802399E-2</v>
      </c>
      <c r="AV12" s="20">
        <v>0.119900013381898</v>
      </c>
      <c r="AW12" s="20">
        <v>0</v>
      </c>
      <c r="AX12" s="20"/>
      <c r="AY12" s="20">
        <v>0</v>
      </c>
      <c r="AZ12" s="20">
        <v>0</v>
      </c>
      <c r="BA12" s="20">
        <v>0</v>
      </c>
      <c r="BB12" s="20">
        <v>0</v>
      </c>
      <c r="BC12" s="20">
        <v>0</v>
      </c>
      <c r="BD12" s="20">
        <v>0</v>
      </c>
      <c r="BE12" s="20">
        <v>0.25922857490991502</v>
      </c>
      <c r="BF12" s="20">
        <v>0</v>
      </c>
      <c r="BG12" s="20">
        <v>0</v>
      </c>
      <c r="BH12" s="20">
        <v>0</v>
      </c>
      <c r="BI12" s="20">
        <v>0.18582991519360501</v>
      </c>
      <c r="BJ12" s="20">
        <v>0.25732805405725201</v>
      </c>
      <c r="BK12" s="20">
        <v>0</v>
      </c>
      <c r="BL12" s="20">
        <v>0.46830091114063299</v>
      </c>
      <c r="BM12" s="20">
        <v>0.26474397935198501</v>
      </c>
      <c r="BN12" s="20">
        <v>0</v>
      </c>
      <c r="BO12" s="20"/>
      <c r="BP12" s="20">
        <v>0.11637726386107899</v>
      </c>
      <c r="BQ12" s="20">
        <v>7.1087360107630407E-2</v>
      </c>
      <c r="BR12" s="20">
        <v>0.12935828767867399</v>
      </c>
      <c r="BS12" s="20">
        <v>0</v>
      </c>
      <c r="BT12" s="20">
        <v>0</v>
      </c>
      <c r="BU12" s="20">
        <v>0</v>
      </c>
      <c r="BV12" s="20"/>
      <c r="BW12" s="20">
        <v>0</v>
      </c>
      <c r="BX12" s="20">
        <v>4.2135976334528001E-2</v>
      </c>
      <c r="BY12" s="20">
        <v>0</v>
      </c>
      <c r="BZ12" s="20">
        <v>0</v>
      </c>
      <c r="CA12" s="20">
        <v>0.233282393216174</v>
      </c>
      <c r="CB12" s="20">
        <v>0.487674578023501</v>
      </c>
      <c r="CC12" s="20"/>
      <c r="CD12" s="20">
        <v>0.20564132519914399</v>
      </c>
      <c r="CE12" s="20">
        <v>5.8537158557039198E-2</v>
      </c>
      <c r="CF12" s="20">
        <v>0</v>
      </c>
      <c r="CG12" s="20">
        <v>0</v>
      </c>
      <c r="CH12" s="20"/>
      <c r="CI12" s="20">
        <v>0</v>
      </c>
      <c r="CJ12" s="20">
        <v>0</v>
      </c>
      <c r="CK12" s="20">
        <v>0.14091524927291299</v>
      </c>
      <c r="CL12" s="20">
        <v>0.74772492747106001</v>
      </c>
      <c r="CM12" s="20"/>
      <c r="CN12" s="20">
        <v>8.3265230205396501E-2</v>
      </c>
      <c r="CO12" s="20" t="s">
        <v>120</v>
      </c>
      <c r="CP12" s="20"/>
      <c r="CQ12" s="20">
        <v>0</v>
      </c>
      <c r="CR12" s="20">
        <v>8.2542538333558596E-2</v>
      </c>
    </row>
    <row r="13" spans="2:96" x14ac:dyDescent="0.3">
      <c r="B13" s="16" t="s">
        <v>308</v>
      </c>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63</v>
      </c>
      <c r="D7" s="10">
        <v>28</v>
      </c>
      <c r="E7" s="10">
        <v>34</v>
      </c>
      <c r="F7" s="10"/>
      <c r="G7" s="10">
        <v>19</v>
      </c>
      <c r="H7" s="10">
        <v>17</v>
      </c>
      <c r="I7" s="10">
        <v>11</v>
      </c>
      <c r="J7" s="10">
        <v>7</v>
      </c>
      <c r="K7" s="10">
        <v>3</v>
      </c>
      <c r="L7" s="10">
        <v>6</v>
      </c>
      <c r="M7" s="10"/>
      <c r="N7" s="10">
        <v>22</v>
      </c>
      <c r="O7" s="10">
        <v>11</v>
      </c>
      <c r="P7" s="10">
        <v>14</v>
      </c>
      <c r="Q7" s="10">
        <v>16</v>
      </c>
      <c r="R7" s="10"/>
      <c r="S7" s="10">
        <v>21</v>
      </c>
      <c r="T7" s="10">
        <v>8</v>
      </c>
      <c r="U7" s="10">
        <v>3</v>
      </c>
      <c r="V7" s="10">
        <v>5</v>
      </c>
      <c r="W7" s="10">
        <v>1</v>
      </c>
      <c r="X7" s="10">
        <v>3</v>
      </c>
      <c r="Y7" s="10">
        <v>7</v>
      </c>
      <c r="Z7" s="10">
        <v>2</v>
      </c>
      <c r="AA7" s="10">
        <v>5</v>
      </c>
      <c r="AB7" s="10">
        <v>5</v>
      </c>
      <c r="AC7" s="10">
        <v>3</v>
      </c>
      <c r="AD7" s="10" t="s">
        <v>119</v>
      </c>
      <c r="AE7" s="10"/>
      <c r="AF7" s="10">
        <v>11</v>
      </c>
      <c r="AG7" s="10">
        <v>32</v>
      </c>
      <c r="AH7" s="10">
        <v>3</v>
      </c>
      <c r="AI7" s="10">
        <v>6</v>
      </c>
      <c r="AJ7" s="10">
        <v>3</v>
      </c>
      <c r="AK7" s="10"/>
      <c r="AL7" s="10">
        <v>22</v>
      </c>
      <c r="AM7" s="10">
        <v>12</v>
      </c>
      <c r="AN7" s="10">
        <v>4</v>
      </c>
      <c r="AO7" s="10">
        <v>10</v>
      </c>
      <c r="AP7" s="10">
        <v>4</v>
      </c>
      <c r="AQ7" s="10">
        <v>4</v>
      </c>
      <c r="AR7" s="10"/>
      <c r="AS7" s="10">
        <v>13</v>
      </c>
      <c r="AT7" s="10">
        <v>10</v>
      </c>
      <c r="AU7" s="10">
        <v>16</v>
      </c>
      <c r="AV7" s="10">
        <v>19</v>
      </c>
      <c r="AW7" s="10">
        <v>2</v>
      </c>
      <c r="AX7" s="10"/>
      <c r="AY7" s="10">
        <v>1</v>
      </c>
      <c r="AZ7" s="10">
        <v>3</v>
      </c>
      <c r="BA7" s="10">
        <v>3</v>
      </c>
      <c r="BB7" s="10">
        <v>1</v>
      </c>
      <c r="BC7" s="10">
        <v>6</v>
      </c>
      <c r="BD7" s="10">
        <v>6</v>
      </c>
      <c r="BE7" s="10">
        <v>4</v>
      </c>
      <c r="BF7" s="10">
        <v>4</v>
      </c>
      <c r="BG7" s="10">
        <v>4</v>
      </c>
      <c r="BH7" s="10">
        <v>4</v>
      </c>
      <c r="BI7" s="10">
        <v>5</v>
      </c>
      <c r="BJ7" s="10">
        <v>6</v>
      </c>
      <c r="BK7" s="10">
        <v>1</v>
      </c>
      <c r="BL7" s="10">
        <v>2</v>
      </c>
      <c r="BM7" s="10">
        <v>3</v>
      </c>
      <c r="BN7" s="10">
        <v>6</v>
      </c>
      <c r="BO7" s="10"/>
      <c r="BP7" s="10">
        <v>28</v>
      </c>
      <c r="BQ7" s="10">
        <v>13</v>
      </c>
      <c r="BR7" s="10">
        <v>8</v>
      </c>
      <c r="BS7" s="10">
        <v>8</v>
      </c>
      <c r="BT7" s="10">
        <v>2</v>
      </c>
      <c r="BU7" s="10">
        <v>4</v>
      </c>
      <c r="BV7" s="10"/>
      <c r="BW7" s="10">
        <v>14</v>
      </c>
      <c r="BX7" s="10">
        <v>22</v>
      </c>
      <c r="BY7" s="10">
        <v>7</v>
      </c>
      <c r="BZ7" s="10">
        <v>6</v>
      </c>
      <c r="CA7" s="10">
        <v>10</v>
      </c>
      <c r="CB7" s="10">
        <v>4</v>
      </c>
      <c r="CC7" s="10"/>
      <c r="CD7" s="10">
        <v>20</v>
      </c>
      <c r="CE7" s="10">
        <v>16</v>
      </c>
      <c r="CF7" s="10">
        <v>6</v>
      </c>
      <c r="CG7" s="10">
        <v>16</v>
      </c>
      <c r="CH7" s="10"/>
      <c r="CI7" s="10">
        <v>27</v>
      </c>
      <c r="CJ7" s="10">
        <v>14</v>
      </c>
      <c r="CK7" s="10">
        <v>18</v>
      </c>
      <c r="CL7" s="10">
        <v>4</v>
      </c>
      <c r="CM7" s="10"/>
      <c r="CN7" s="10">
        <v>63</v>
      </c>
      <c r="CO7" s="10" t="s">
        <v>119</v>
      </c>
      <c r="CP7" s="10"/>
      <c r="CQ7" s="10">
        <v>20</v>
      </c>
      <c r="CR7" s="10">
        <v>34</v>
      </c>
    </row>
    <row r="8" spans="2:96" ht="30" customHeight="1" x14ac:dyDescent="0.3">
      <c r="B8" s="11" t="s">
        <v>19</v>
      </c>
      <c r="C8" s="11">
        <v>66</v>
      </c>
      <c r="D8" s="11">
        <v>31</v>
      </c>
      <c r="E8" s="11">
        <v>34</v>
      </c>
      <c r="F8" s="11"/>
      <c r="G8" s="11">
        <v>23</v>
      </c>
      <c r="H8" s="11">
        <v>17</v>
      </c>
      <c r="I8" s="11">
        <v>11</v>
      </c>
      <c r="J8" s="11">
        <v>7</v>
      </c>
      <c r="K8" s="11">
        <v>3</v>
      </c>
      <c r="L8" s="11">
        <v>6</v>
      </c>
      <c r="M8" s="11"/>
      <c r="N8" s="11">
        <v>23</v>
      </c>
      <c r="O8" s="11">
        <v>13</v>
      </c>
      <c r="P8" s="11">
        <v>14</v>
      </c>
      <c r="Q8" s="11">
        <v>17</v>
      </c>
      <c r="R8" s="11"/>
      <c r="S8" s="11">
        <v>23</v>
      </c>
      <c r="T8" s="11">
        <v>8</v>
      </c>
      <c r="U8" s="11">
        <v>3</v>
      </c>
      <c r="V8" s="11">
        <v>5</v>
      </c>
      <c r="W8" s="11">
        <v>1</v>
      </c>
      <c r="X8" s="11">
        <v>3</v>
      </c>
      <c r="Y8" s="11">
        <v>8</v>
      </c>
      <c r="Z8" s="11">
        <v>2</v>
      </c>
      <c r="AA8" s="11">
        <v>5</v>
      </c>
      <c r="AB8" s="11">
        <v>5</v>
      </c>
      <c r="AC8" s="11">
        <v>3</v>
      </c>
      <c r="AD8" s="11" t="s">
        <v>119</v>
      </c>
      <c r="AE8" s="11"/>
      <c r="AF8" s="11">
        <v>10</v>
      </c>
      <c r="AG8" s="11">
        <v>34</v>
      </c>
      <c r="AH8" s="11">
        <v>3</v>
      </c>
      <c r="AI8" s="11">
        <v>6</v>
      </c>
      <c r="AJ8" s="11">
        <v>4</v>
      </c>
      <c r="AK8" s="11"/>
      <c r="AL8" s="11">
        <v>25</v>
      </c>
      <c r="AM8" s="11">
        <v>12</v>
      </c>
      <c r="AN8" s="11">
        <v>4</v>
      </c>
      <c r="AO8" s="11">
        <v>10</v>
      </c>
      <c r="AP8" s="11">
        <v>4</v>
      </c>
      <c r="AQ8" s="11">
        <v>5</v>
      </c>
      <c r="AR8" s="11"/>
      <c r="AS8" s="11">
        <v>13</v>
      </c>
      <c r="AT8" s="11">
        <v>10</v>
      </c>
      <c r="AU8" s="11">
        <v>17</v>
      </c>
      <c r="AV8" s="11">
        <v>22</v>
      </c>
      <c r="AW8" s="11">
        <v>2</v>
      </c>
      <c r="AX8" s="11"/>
      <c r="AY8" s="11">
        <v>1</v>
      </c>
      <c r="AZ8" s="11">
        <v>3</v>
      </c>
      <c r="BA8" s="11">
        <v>3</v>
      </c>
      <c r="BB8" s="11">
        <v>2</v>
      </c>
      <c r="BC8" s="11">
        <v>7</v>
      </c>
      <c r="BD8" s="11">
        <v>6</v>
      </c>
      <c r="BE8" s="11">
        <v>4</v>
      </c>
      <c r="BF8" s="11">
        <v>4</v>
      </c>
      <c r="BG8" s="11">
        <v>4</v>
      </c>
      <c r="BH8" s="11">
        <v>4</v>
      </c>
      <c r="BI8" s="11">
        <v>5</v>
      </c>
      <c r="BJ8" s="11">
        <v>6</v>
      </c>
      <c r="BK8" s="11">
        <v>1</v>
      </c>
      <c r="BL8" s="11">
        <v>2</v>
      </c>
      <c r="BM8" s="11">
        <v>4</v>
      </c>
      <c r="BN8" s="11">
        <v>6</v>
      </c>
      <c r="BO8" s="11"/>
      <c r="BP8" s="11">
        <v>31</v>
      </c>
      <c r="BQ8" s="11">
        <v>13</v>
      </c>
      <c r="BR8" s="11">
        <v>8</v>
      </c>
      <c r="BS8" s="11">
        <v>8</v>
      </c>
      <c r="BT8" s="11">
        <v>2</v>
      </c>
      <c r="BU8" s="11">
        <v>4</v>
      </c>
      <c r="BV8" s="11"/>
      <c r="BW8" s="11">
        <v>15</v>
      </c>
      <c r="BX8" s="11">
        <v>23</v>
      </c>
      <c r="BY8" s="11">
        <v>7</v>
      </c>
      <c r="BZ8" s="11">
        <v>7</v>
      </c>
      <c r="CA8" s="11">
        <v>11</v>
      </c>
      <c r="CB8" s="11">
        <v>4</v>
      </c>
      <c r="CC8" s="11"/>
      <c r="CD8" s="11">
        <v>22</v>
      </c>
      <c r="CE8" s="11">
        <v>16</v>
      </c>
      <c r="CF8" s="11">
        <v>6</v>
      </c>
      <c r="CG8" s="11">
        <v>17</v>
      </c>
      <c r="CH8" s="11"/>
      <c r="CI8" s="11">
        <v>29</v>
      </c>
      <c r="CJ8" s="11">
        <v>14</v>
      </c>
      <c r="CK8" s="11">
        <v>19</v>
      </c>
      <c r="CL8" s="11">
        <v>4</v>
      </c>
      <c r="CM8" s="11"/>
      <c r="CN8" s="11">
        <v>66</v>
      </c>
      <c r="CO8" s="11" t="s">
        <v>119</v>
      </c>
      <c r="CP8" s="11"/>
      <c r="CQ8" s="11">
        <v>22</v>
      </c>
      <c r="CR8" s="11">
        <v>35</v>
      </c>
    </row>
    <row r="9" spans="2:96" x14ac:dyDescent="0.3">
      <c r="B9" s="15" t="s">
        <v>309</v>
      </c>
      <c r="C9" s="14">
        <v>0.42539376155756298</v>
      </c>
      <c r="D9" s="14">
        <v>0.38979517372300498</v>
      </c>
      <c r="E9" s="14">
        <v>0.44244715133462298</v>
      </c>
      <c r="F9" s="14"/>
      <c r="G9" s="14">
        <v>0.50491952584232502</v>
      </c>
      <c r="H9" s="14">
        <v>0.17650274701350299</v>
      </c>
      <c r="I9" s="14">
        <v>0.45911952763469899</v>
      </c>
      <c r="J9" s="14">
        <v>0.58036309353275894</v>
      </c>
      <c r="K9" s="14">
        <v>0.31026683750026002</v>
      </c>
      <c r="L9" s="14">
        <v>0.67076137014652304</v>
      </c>
      <c r="M9" s="14"/>
      <c r="N9" s="14">
        <v>0.493000166405269</v>
      </c>
      <c r="O9" s="14">
        <v>0.26584930698440701</v>
      </c>
      <c r="P9" s="14">
        <v>0.579604324313022</v>
      </c>
      <c r="Q9" s="14">
        <v>0.32637568346713702</v>
      </c>
      <c r="R9" s="14"/>
      <c r="S9" s="14">
        <v>0.31827634562791501</v>
      </c>
      <c r="T9" s="14">
        <v>0.121730212677171</v>
      </c>
      <c r="U9" s="14">
        <v>0.718348328412167</v>
      </c>
      <c r="V9" s="14">
        <v>0.57840392704810994</v>
      </c>
      <c r="W9" s="14">
        <v>1</v>
      </c>
      <c r="X9" s="14">
        <v>0</v>
      </c>
      <c r="Y9" s="14">
        <v>0.43331726415240202</v>
      </c>
      <c r="Z9" s="14">
        <v>0.48359348359786097</v>
      </c>
      <c r="AA9" s="14">
        <v>0.790867009322892</v>
      </c>
      <c r="AB9" s="14">
        <v>0.60722335095687696</v>
      </c>
      <c r="AC9" s="14">
        <v>0.661503711561786</v>
      </c>
      <c r="AD9" s="14" t="s">
        <v>120</v>
      </c>
      <c r="AE9" s="14"/>
      <c r="AF9" s="14">
        <v>0.44703241206338901</v>
      </c>
      <c r="AG9" s="14">
        <v>0.47194797156437401</v>
      </c>
      <c r="AH9" s="14">
        <v>0.67065582410317903</v>
      </c>
      <c r="AI9" s="14">
        <v>0.15690055146411899</v>
      </c>
      <c r="AJ9" s="14">
        <v>0</v>
      </c>
      <c r="AK9" s="14"/>
      <c r="AL9" s="14">
        <v>0.41688681816999001</v>
      </c>
      <c r="AM9" s="14">
        <v>0.48260002216919401</v>
      </c>
      <c r="AN9" s="14">
        <v>0.48661896593065601</v>
      </c>
      <c r="AO9" s="14">
        <v>0.19796402029817201</v>
      </c>
      <c r="AP9" s="14">
        <v>0.24125497112681599</v>
      </c>
      <c r="AQ9" s="14">
        <v>0.228291807076002</v>
      </c>
      <c r="AR9" s="14"/>
      <c r="AS9" s="14">
        <v>0.29436554387017699</v>
      </c>
      <c r="AT9" s="14">
        <v>0.39808027399239199</v>
      </c>
      <c r="AU9" s="14">
        <v>0.59846338220376905</v>
      </c>
      <c r="AV9" s="14">
        <v>0.38829913141168598</v>
      </c>
      <c r="AW9" s="14">
        <v>0</v>
      </c>
      <c r="AX9" s="14"/>
      <c r="AY9" s="14">
        <v>1</v>
      </c>
      <c r="AZ9" s="14">
        <v>0</v>
      </c>
      <c r="BA9" s="14">
        <v>0</v>
      </c>
      <c r="BB9" s="14">
        <v>0</v>
      </c>
      <c r="BC9" s="14">
        <v>0.35947216286782302</v>
      </c>
      <c r="BD9" s="14">
        <v>0.835812081761937</v>
      </c>
      <c r="BE9" s="14">
        <v>0.25066045028588502</v>
      </c>
      <c r="BF9" s="14">
        <v>0.24373502494525301</v>
      </c>
      <c r="BG9" s="14">
        <v>0.73934815810853405</v>
      </c>
      <c r="BH9" s="14">
        <v>0.57780933123962297</v>
      </c>
      <c r="BI9" s="14">
        <v>0.222296370923634</v>
      </c>
      <c r="BJ9" s="14">
        <v>0.44640273375557799</v>
      </c>
      <c r="BK9" s="14">
        <v>1</v>
      </c>
      <c r="BL9" s="14">
        <v>0.46830091114063299</v>
      </c>
      <c r="BM9" s="14">
        <v>0.26626399131282102</v>
      </c>
      <c r="BN9" s="14">
        <v>0.153170683955132</v>
      </c>
      <c r="BO9" s="14"/>
      <c r="BP9" s="14">
        <v>0.38538460342275399</v>
      </c>
      <c r="BQ9" s="14">
        <v>0.36705209957353002</v>
      </c>
      <c r="BR9" s="14">
        <v>0.36934839071786602</v>
      </c>
      <c r="BS9" s="14">
        <v>0.40628281942936001</v>
      </c>
      <c r="BT9" s="14">
        <v>0.50470623981247997</v>
      </c>
      <c r="BU9" s="14">
        <v>1</v>
      </c>
      <c r="BV9" s="14"/>
      <c r="BW9" s="14">
        <v>0.39812521960916197</v>
      </c>
      <c r="BX9" s="14">
        <v>0.39227672982977801</v>
      </c>
      <c r="BY9" s="14">
        <v>0.45206671413139798</v>
      </c>
      <c r="BZ9" s="14">
        <v>0.310376970782898</v>
      </c>
      <c r="CA9" s="14">
        <v>0.46696424184481899</v>
      </c>
      <c r="CB9" s="14">
        <v>0.75032647165546196</v>
      </c>
      <c r="CC9" s="14"/>
      <c r="CD9" s="14">
        <v>0.43673153160565698</v>
      </c>
      <c r="CE9" s="14">
        <v>0.27308731580389001</v>
      </c>
      <c r="CF9" s="14">
        <v>0.66083265626203802</v>
      </c>
      <c r="CG9" s="14">
        <v>0.37471397520093203</v>
      </c>
      <c r="CH9" s="14"/>
      <c r="CI9" s="14">
        <v>0.29130097170757502</v>
      </c>
      <c r="CJ9" s="14">
        <v>0.444677965000153</v>
      </c>
      <c r="CK9" s="14">
        <v>0.66173236391075996</v>
      </c>
      <c r="CL9" s="14">
        <v>0.239528603511692</v>
      </c>
      <c r="CM9" s="14"/>
      <c r="CN9" s="14">
        <v>0.42539376155756298</v>
      </c>
      <c r="CO9" s="14" t="s">
        <v>120</v>
      </c>
      <c r="CP9" s="14"/>
      <c r="CQ9" s="14">
        <v>0.152779999167931</v>
      </c>
      <c r="CR9" s="14">
        <v>0.60244552031834597</v>
      </c>
    </row>
    <row r="10" spans="2:96" x14ac:dyDescent="0.3">
      <c r="B10" s="15" t="s">
        <v>310</v>
      </c>
      <c r="C10" s="14">
        <v>0.25364007206371397</v>
      </c>
      <c r="D10" s="14">
        <v>0.24578798174072999</v>
      </c>
      <c r="E10" s="14">
        <v>0.26765893814515901</v>
      </c>
      <c r="F10" s="14"/>
      <c r="G10" s="14">
        <v>8.7293192842965106E-2</v>
      </c>
      <c r="H10" s="14">
        <v>0.46858957918560401</v>
      </c>
      <c r="I10" s="14">
        <v>0.35621004393053102</v>
      </c>
      <c r="J10" s="14">
        <v>0.28298597658923902</v>
      </c>
      <c r="K10" s="14">
        <v>0.34226814771207098</v>
      </c>
      <c r="L10" s="14">
        <v>0</v>
      </c>
      <c r="M10" s="14"/>
      <c r="N10" s="14">
        <v>0.25484249795985198</v>
      </c>
      <c r="O10" s="14">
        <v>0.161435250657011</v>
      </c>
      <c r="P10" s="14">
        <v>0.14023972660911799</v>
      </c>
      <c r="Q10" s="14">
        <v>0.41586593988909398</v>
      </c>
      <c r="R10" s="14"/>
      <c r="S10" s="14">
        <v>0.33383828200863702</v>
      </c>
      <c r="T10" s="14">
        <v>0.38263259545463602</v>
      </c>
      <c r="U10" s="14">
        <v>0.281651671587833</v>
      </c>
      <c r="V10" s="14">
        <v>0.20339858369154001</v>
      </c>
      <c r="W10" s="14">
        <v>0</v>
      </c>
      <c r="X10" s="14">
        <v>0</v>
      </c>
      <c r="Y10" s="14">
        <v>0.124403239891084</v>
      </c>
      <c r="Z10" s="14">
        <v>0</v>
      </c>
      <c r="AA10" s="14">
        <v>0</v>
      </c>
      <c r="AB10" s="14">
        <v>0.39277664904312298</v>
      </c>
      <c r="AC10" s="14">
        <v>0.338496288438214</v>
      </c>
      <c r="AD10" s="14" t="s">
        <v>120</v>
      </c>
      <c r="AE10" s="14"/>
      <c r="AF10" s="14">
        <v>0.37660573062039798</v>
      </c>
      <c r="AG10" s="14">
        <v>0.14499384689389799</v>
      </c>
      <c r="AH10" s="14">
        <v>0.32934417589682102</v>
      </c>
      <c r="AI10" s="14">
        <v>0.680179491354305</v>
      </c>
      <c r="AJ10" s="14">
        <v>0.27736790670832001</v>
      </c>
      <c r="AK10" s="14"/>
      <c r="AL10" s="14">
        <v>0.15243565201619</v>
      </c>
      <c r="AM10" s="14">
        <v>0.349792964955215</v>
      </c>
      <c r="AN10" s="14">
        <v>0.28790200143432398</v>
      </c>
      <c r="AO10" s="14">
        <v>0.60433352184967803</v>
      </c>
      <c r="AP10" s="14">
        <v>0.261071075504756</v>
      </c>
      <c r="AQ10" s="14">
        <v>0.20263796761014199</v>
      </c>
      <c r="AR10" s="14"/>
      <c r="AS10" s="14">
        <v>0.293622493366196</v>
      </c>
      <c r="AT10" s="14">
        <v>0.200925048112303</v>
      </c>
      <c r="AU10" s="14">
        <v>0.23366426396339099</v>
      </c>
      <c r="AV10" s="14">
        <v>0.28160367332327602</v>
      </c>
      <c r="AW10" s="14">
        <v>0.46374389848041903</v>
      </c>
      <c r="AX10" s="14"/>
      <c r="AY10" s="14">
        <v>0</v>
      </c>
      <c r="AZ10" s="14">
        <v>0.65403846339638505</v>
      </c>
      <c r="BA10" s="14">
        <v>0.33978560073928199</v>
      </c>
      <c r="BB10" s="14">
        <v>0</v>
      </c>
      <c r="BC10" s="14">
        <v>0.28310308433232401</v>
      </c>
      <c r="BD10" s="14">
        <v>0.164187918238063</v>
      </c>
      <c r="BE10" s="14">
        <v>0</v>
      </c>
      <c r="BF10" s="14">
        <v>0.24436344483283801</v>
      </c>
      <c r="BG10" s="14">
        <v>0.26065184189146601</v>
      </c>
      <c r="BH10" s="14">
        <v>0.21005166023847799</v>
      </c>
      <c r="BI10" s="14">
        <v>0.39400472228734301</v>
      </c>
      <c r="BJ10" s="14">
        <v>0.29626921218717001</v>
      </c>
      <c r="BK10" s="14">
        <v>0</v>
      </c>
      <c r="BL10" s="14">
        <v>0</v>
      </c>
      <c r="BM10" s="14">
        <v>0</v>
      </c>
      <c r="BN10" s="14">
        <v>0.670346020855905</v>
      </c>
      <c r="BO10" s="14"/>
      <c r="BP10" s="14">
        <v>0.28891285526127197</v>
      </c>
      <c r="BQ10" s="14">
        <v>0.28894534975104202</v>
      </c>
      <c r="BR10" s="14">
        <v>0.136748640520272</v>
      </c>
      <c r="BS10" s="14">
        <v>0.36356453136497802</v>
      </c>
      <c r="BT10" s="14">
        <v>0</v>
      </c>
      <c r="BU10" s="14">
        <v>0</v>
      </c>
      <c r="BV10" s="14"/>
      <c r="BW10" s="14">
        <v>0.41701003827676503</v>
      </c>
      <c r="BX10" s="14">
        <v>0.21377575271969301</v>
      </c>
      <c r="BY10" s="14">
        <v>0.41576010015678899</v>
      </c>
      <c r="BZ10" s="14">
        <v>0.301494804174889</v>
      </c>
      <c r="CA10" s="14">
        <v>8.4019780638424302E-2</v>
      </c>
      <c r="CB10" s="14">
        <v>0</v>
      </c>
      <c r="CC10" s="14"/>
      <c r="CD10" s="14">
        <v>0.17560737257583001</v>
      </c>
      <c r="CE10" s="14">
        <v>0.23584953353976401</v>
      </c>
      <c r="CF10" s="14">
        <v>0.33916734373796198</v>
      </c>
      <c r="CG10" s="14">
        <v>0.41404733627697499</v>
      </c>
      <c r="CH10" s="14"/>
      <c r="CI10" s="14">
        <v>0.40586261241114702</v>
      </c>
      <c r="CJ10" s="14">
        <v>0.27383169895454301</v>
      </c>
      <c r="CK10" s="14">
        <v>4.9742113224828501E-2</v>
      </c>
      <c r="CL10" s="14">
        <v>0</v>
      </c>
      <c r="CM10" s="14"/>
      <c r="CN10" s="14">
        <v>0.25364007206371397</v>
      </c>
      <c r="CO10" s="14" t="s">
        <v>120</v>
      </c>
      <c r="CP10" s="14"/>
      <c r="CQ10" s="14">
        <v>0.44555679245372898</v>
      </c>
      <c r="CR10" s="14">
        <v>0.17288815521560999</v>
      </c>
    </row>
    <row r="11" spans="2:96" x14ac:dyDescent="0.3">
      <c r="B11" s="15" t="s">
        <v>311</v>
      </c>
      <c r="C11" s="14">
        <v>0.16326631854866799</v>
      </c>
      <c r="D11" s="14">
        <v>0.24906293949218999</v>
      </c>
      <c r="E11" s="14">
        <v>8.9224237173646706E-2</v>
      </c>
      <c r="F11" s="14"/>
      <c r="G11" s="14">
        <v>0.25053932181618199</v>
      </c>
      <c r="H11" s="14">
        <v>0.18081611780518</v>
      </c>
      <c r="I11" s="14">
        <v>9.5232357469221304E-2</v>
      </c>
      <c r="J11" s="14">
        <v>0</v>
      </c>
      <c r="K11" s="14">
        <v>0</v>
      </c>
      <c r="L11" s="14">
        <v>0.16103543938298701</v>
      </c>
      <c r="M11" s="14"/>
      <c r="N11" s="14">
        <v>0.122485664287523</v>
      </c>
      <c r="O11" s="14">
        <v>0.36414547904778899</v>
      </c>
      <c r="P11" s="14">
        <v>6.9544816481105998E-2</v>
      </c>
      <c r="Q11" s="14">
        <v>0.14371530212957001</v>
      </c>
      <c r="R11" s="14"/>
      <c r="S11" s="14">
        <v>0.27684569232513101</v>
      </c>
      <c r="T11" s="14">
        <v>0.119011879272265</v>
      </c>
      <c r="U11" s="14">
        <v>0</v>
      </c>
      <c r="V11" s="14">
        <v>0.21819748926035001</v>
      </c>
      <c r="W11" s="14">
        <v>0</v>
      </c>
      <c r="X11" s="14">
        <v>0</v>
      </c>
      <c r="Y11" s="14">
        <v>0.31249670875244501</v>
      </c>
      <c r="Z11" s="14">
        <v>0</v>
      </c>
      <c r="AA11" s="14">
        <v>0</v>
      </c>
      <c r="AB11" s="14">
        <v>0</v>
      </c>
      <c r="AC11" s="14">
        <v>0</v>
      </c>
      <c r="AD11" s="14" t="s">
        <v>120</v>
      </c>
      <c r="AE11" s="14"/>
      <c r="AF11" s="14">
        <v>0.17636185731621401</v>
      </c>
      <c r="AG11" s="14">
        <v>0.18216679887435799</v>
      </c>
      <c r="AH11" s="14">
        <v>0</v>
      </c>
      <c r="AI11" s="14">
        <v>0</v>
      </c>
      <c r="AJ11" s="14">
        <v>0.72263209329167999</v>
      </c>
      <c r="AK11" s="14"/>
      <c r="AL11" s="14">
        <v>0.27266539890941399</v>
      </c>
      <c r="AM11" s="14">
        <v>8.2062799213565393E-2</v>
      </c>
      <c r="AN11" s="14">
        <v>0.22547903263502</v>
      </c>
      <c r="AO11" s="14">
        <v>0</v>
      </c>
      <c r="AP11" s="14">
        <v>0.25929155869248099</v>
      </c>
      <c r="AQ11" s="14">
        <v>0</v>
      </c>
      <c r="AR11" s="14"/>
      <c r="AS11" s="14">
        <v>0.113688932666584</v>
      </c>
      <c r="AT11" s="14">
        <v>0.10801313739873</v>
      </c>
      <c r="AU11" s="14">
        <v>0.109674709231038</v>
      </c>
      <c r="AV11" s="14">
        <v>0.20418769323709601</v>
      </c>
      <c r="AW11" s="14">
        <v>0.53625610151958103</v>
      </c>
      <c r="AX11" s="14"/>
      <c r="AY11" s="14">
        <v>0</v>
      </c>
      <c r="AZ11" s="14">
        <v>0</v>
      </c>
      <c r="BA11" s="14">
        <v>0.32561044478029899</v>
      </c>
      <c r="BB11" s="14">
        <v>1</v>
      </c>
      <c r="BC11" s="14">
        <v>0.21340240869555599</v>
      </c>
      <c r="BD11" s="14">
        <v>0</v>
      </c>
      <c r="BE11" s="14">
        <v>0.23941754020045</v>
      </c>
      <c r="BF11" s="14">
        <v>0</v>
      </c>
      <c r="BG11" s="14">
        <v>0</v>
      </c>
      <c r="BH11" s="14">
        <v>0.21213900852189899</v>
      </c>
      <c r="BI11" s="14">
        <v>0.19786899159541799</v>
      </c>
      <c r="BJ11" s="14">
        <v>0</v>
      </c>
      <c r="BK11" s="14">
        <v>0</v>
      </c>
      <c r="BL11" s="14">
        <v>0.53169908885936701</v>
      </c>
      <c r="BM11" s="14">
        <v>0.46899202933519402</v>
      </c>
      <c r="BN11" s="14">
        <v>0.176483295188963</v>
      </c>
      <c r="BO11" s="14"/>
      <c r="BP11" s="14">
        <v>0.17527030433083399</v>
      </c>
      <c r="BQ11" s="14">
        <v>0.19388480665664701</v>
      </c>
      <c r="BR11" s="14">
        <v>0.241699418617708</v>
      </c>
      <c r="BS11" s="14">
        <v>0</v>
      </c>
      <c r="BT11" s="14">
        <v>0.49529376018752003</v>
      </c>
      <c r="BU11" s="14">
        <v>0</v>
      </c>
      <c r="BV11" s="14"/>
      <c r="BW11" s="14">
        <v>0.117139154972106</v>
      </c>
      <c r="BX11" s="14">
        <v>0.22188373352309099</v>
      </c>
      <c r="BY11" s="14">
        <v>0.132173185711812</v>
      </c>
      <c r="BZ11" s="14">
        <v>0.24924286785184699</v>
      </c>
      <c r="CA11" s="14">
        <v>0.129838618200046</v>
      </c>
      <c r="CB11" s="14">
        <v>0</v>
      </c>
      <c r="CC11" s="14"/>
      <c r="CD11" s="14">
        <v>0.18217785957504901</v>
      </c>
      <c r="CE11" s="14">
        <v>0.249922136553788</v>
      </c>
      <c r="CF11" s="14">
        <v>0</v>
      </c>
      <c r="CG11" s="14">
        <v>0.155432545399323</v>
      </c>
      <c r="CH11" s="14"/>
      <c r="CI11" s="14">
        <v>0.235012228505695</v>
      </c>
      <c r="CJ11" s="14">
        <v>0.14479289661091099</v>
      </c>
      <c r="CK11" s="14">
        <v>9.7868160366669898E-2</v>
      </c>
      <c r="CL11" s="14">
        <v>0</v>
      </c>
      <c r="CM11" s="14"/>
      <c r="CN11" s="14">
        <v>0.16326631854866799</v>
      </c>
      <c r="CO11" s="14" t="s">
        <v>120</v>
      </c>
      <c r="CP11" s="14"/>
      <c r="CQ11" s="14">
        <v>0.35391852139570301</v>
      </c>
      <c r="CR11" s="14">
        <v>3.0393606113271798E-2</v>
      </c>
    </row>
    <row r="12" spans="2:96" x14ac:dyDescent="0.3">
      <c r="B12" s="15" t="s">
        <v>312</v>
      </c>
      <c r="C12" s="14">
        <v>5.82664360708171E-2</v>
      </c>
      <c r="D12" s="14">
        <v>6.2178378644780402E-2</v>
      </c>
      <c r="E12" s="14">
        <v>5.6260912824934298E-2</v>
      </c>
      <c r="F12" s="14"/>
      <c r="G12" s="14">
        <v>4.3142755139911497E-2</v>
      </c>
      <c r="H12" s="14">
        <v>0.112666612299911</v>
      </c>
      <c r="I12" s="14">
        <v>0</v>
      </c>
      <c r="J12" s="14">
        <v>0.13665092987800201</v>
      </c>
      <c r="K12" s="14">
        <v>0</v>
      </c>
      <c r="L12" s="14">
        <v>0</v>
      </c>
      <c r="M12" s="14"/>
      <c r="N12" s="14">
        <v>4.16939737847088E-2</v>
      </c>
      <c r="O12" s="14">
        <v>7.8209883301569402E-2</v>
      </c>
      <c r="P12" s="14">
        <v>0</v>
      </c>
      <c r="Q12" s="14">
        <v>0.114043074514199</v>
      </c>
      <c r="R12" s="14"/>
      <c r="S12" s="14">
        <v>0</v>
      </c>
      <c r="T12" s="14">
        <v>0.24963951002019999</v>
      </c>
      <c r="U12" s="14">
        <v>0</v>
      </c>
      <c r="V12" s="14">
        <v>0</v>
      </c>
      <c r="W12" s="14">
        <v>0</v>
      </c>
      <c r="X12" s="14">
        <v>0.33539114008237803</v>
      </c>
      <c r="Y12" s="14">
        <v>0.12978278720406899</v>
      </c>
      <c r="Z12" s="14">
        <v>0</v>
      </c>
      <c r="AA12" s="14">
        <v>0</v>
      </c>
      <c r="AB12" s="14">
        <v>0</v>
      </c>
      <c r="AC12" s="14">
        <v>0</v>
      </c>
      <c r="AD12" s="14" t="s">
        <v>120</v>
      </c>
      <c r="AE12" s="14"/>
      <c r="AF12" s="14">
        <v>0</v>
      </c>
      <c r="AG12" s="14">
        <v>8.5171592326732298E-2</v>
      </c>
      <c r="AH12" s="14">
        <v>0</v>
      </c>
      <c r="AI12" s="14">
        <v>0.16291995718157601</v>
      </c>
      <c r="AJ12" s="14">
        <v>0</v>
      </c>
      <c r="AK12" s="14"/>
      <c r="AL12" s="14">
        <v>7.7556476099158098E-2</v>
      </c>
      <c r="AM12" s="14">
        <v>0</v>
      </c>
      <c r="AN12" s="14">
        <v>0</v>
      </c>
      <c r="AO12" s="14">
        <v>9.6992744300635703E-2</v>
      </c>
      <c r="AP12" s="14">
        <v>0</v>
      </c>
      <c r="AQ12" s="14">
        <v>0.210962904587743</v>
      </c>
      <c r="AR12" s="14"/>
      <c r="AS12" s="14">
        <v>0.149285186650774</v>
      </c>
      <c r="AT12" s="14">
        <v>9.4774924743565594E-2</v>
      </c>
      <c r="AU12" s="14">
        <v>5.8197644601802399E-2</v>
      </c>
      <c r="AV12" s="14">
        <v>0</v>
      </c>
      <c r="AW12" s="14">
        <v>0</v>
      </c>
      <c r="AX12" s="14"/>
      <c r="AY12" s="14">
        <v>0</v>
      </c>
      <c r="AZ12" s="14">
        <v>0.34596153660361501</v>
      </c>
      <c r="BA12" s="14">
        <v>0.33460395448041902</v>
      </c>
      <c r="BB12" s="14">
        <v>0</v>
      </c>
      <c r="BC12" s="14">
        <v>0</v>
      </c>
      <c r="BD12" s="14">
        <v>0</v>
      </c>
      <c r="BE12" s="14">
        <v>0.50992200951366495</v>
      </c>
      <c r="BF12" s="14">
        <v>0</v>
      </c>
      <c r="BG12" s="14">
        <v>0</v>
      </c>
      <c r="BH12" s="14">
        <v>0</v>
      </c>
      <c r="BI12" s="14">
        <v>0</v>
      </c>
      <c r="BJ12" s="14">
        <v>0</v>
      </c>
      <c r="BK12" s="14">
        <v>0</v>
      </c>
      <c r="BL12" s="14">
        <v>0</v>
      </c>
      <c r="BM12" s="14">
        <v>0</v>
      </c>
      <c r="BN12" s="14">
        <v>0</v>
      </c>
      <c r="BO12" s="14"/>
      <c r="BP12" s="14">
        <v>3.2049439216815398E-2</v>
      </c>
      <c r="BQ12" s="14">
        <v>7.3738373596697604E-2</v>
      </c>
      <c r="BR12" s="14">
        <v>0.12284526246548</v>
      </c>
      <c r="BS12" s="14">
        <v>0.11733879031793799</v>
      </c>
      <c r="BT12" s="14">
        <v>0</v>
      </c>
      <c r="BU12" s="14">
        <v>0</v>
      </c>
      <c r="BV12" s="14"/>
      <c r="BW12" s="14">
        <v>0</v>
      </c>
      <c r="BX12" s="14">
        <v>4.2253660185705803E-2</v>
      </c>
      <c r="BY12" s="14">
        <v>0</v>
      </c>
      <c r="BZ12" s="14">
        <v>0.13888535719036599</v>
      </c>
      <c r="CA12" s="14">
        <v>0.17337155410070301</v>
      </c>
      <c r="CB12" s="14">
        <v>0</v>
      </c>
      <c r="CC12" s="14"/>
      <c r="CD12" s="14">
        <v>8.6656499264927703E-2</v>
      </c>
      <c r="CE12" s="14">
        <v>0</v>
      </c>
      <c r="CF12" s="14">
        <v>0</v>
      </c>
      <c r="CG12" s="14">
        <v>5.5806143122770602E-2</v>
      </c>
      <c r="CH12" s="14"/>
      <c r="CI12" s="14">
        <v>0</v>
      </c>
      <c r="CJ12" s="14">
        <v>6.7146271912160604E-2</v>
      </c>
      <c r="CK12" s="14">
        <v>4.9742113224828501E-2</v>
      </c>
      <c r="CL12" s="14">
        <v>0.50919539724850205</v>
      </c>
      <c r="CM12" s="14"/>
      <c r="CN12" s="14">
        <v>5.82664360708171E-2</v>
      </c>
      <c r="CO12" s="14" t="s">
        <v>120</v>
      </c>
      <c r="CP12" s="14"/>
      <c r="CQ12" s="14">
        <v>0</v>
      </c>
      <c r="CR12" s="14">
        <v>8.26304985535221E-2</v>
      </c>
    </row>
    <row r="13" spans="2:96" x14ac:dyDescent="0.3">
      <c r="B13" s="15" t="s">
        <v>92</v>
      </c>
      <c r="C13" s="20">
        <v>9.9433411759237506E-2</v>
      </c>
      <c r="D13" s="20">
        <v>5.3175526399294001E-2</v>
      </c>
      <c r="E13" s="20">
        <v>0.14440876052163701</v>
      </c>
      <c r="F13" s="20"/>
      <c r="G13" s="20">
        <v>0.114105204358616</v>
      </c>
      <c r="H13" s="20">
        <v>6.1424943695801801E-2</v>
      </c>
      <c r="I13" s="20">
        <v>8.9438070965548094E-2</v>
      </c>
      <c r="J13" s="20">
        <v>0</v>
      </c>
      <c r="K13" s="20">
        <v>0.347465014787669</v>
      </c>
      <c r="L13" s="20">
        <v>0.16820319047048901</v>
      </c>
      <c r="M13" s="20"/>
      <c r="N13" s="20">
        <v>8.7977697562647797E-2</v>
      </c>
      <c r="O13" s="20">
        <v>0.130360080009223</v>
      </c>
      <c r="P13" s="20">
        <v>0.21061113259675401</v>
      </c>
      <c r="Q13" s="20">
        <v>0</v>
      </c>
      <c r="R13" s="20"/>
      <c r="S13" s="20">
        <v>7.1039680038317093E-2</v>
      </c>
      <c r="T13" s="20">
        <v>0.126985802575727</v>
      </c>
      <c r="U13" s="20">
        <v>0</v>
      </c>
      <c r="V13" s="20">
        <v>0</v>
      </c>
      <c r="W13" s="20">
        <v>0</v>
      </c>
      <c r="X13" s="20">
        <v>0.66460885991762197</v>
      </c>
      <c r="Y13" s="20">
        <v>0</v>
      </c>
      <c r="Z13" s="20">
        <v>0.51640651640213897</v>
      </c>
      <c r="AA13" s="20">
        <v>0.209132990677108</v>
      </c>
      <c r="AB13" s="20">
        <v>0</v>
      </c>
      <c r="AC13" s="20">
        <v>0</v>
      </c>
      <c r="AD13" s="20" t="s">
        <v>120</v>
      </c>
      <c r="AE13" s="20"/>
      <c r="AF13" s="20">
        <v>0</v>
      </c>
      <c r="AG13" s="20">
        <v>0.11571979034063801</v>
      </c>
      <c r="AH13" s="20">
        <v>0</v>
      </c>
      <c r="AI13" s="20">
        <v>0</v>
      </c>
      <c r="AJ13" s="20">
        <v>0</v>
      </c>
      <c r="AK13" s="20"/>
      <c r="AL13" s="20">
        <v>8.0455654805248106E-2</v>
      </c>
      <c r="AM13" s="20">
        <v>8.5544213662025401E-2</v>
      </c>
      <c r="AN13" s="20">
        <v>0</v>
      </c>
      <c r="AO13" s="20">
        <v>0.10070971355151501</v>
      </c>
      <c r="AP13" s="20">
        <v>0.23838239467594699</v>
      </c>
      <c r="AQ13" s="20">
        <v>0.35810732072611301</v>
      </c>
      <c r="AR13" s="20"/>
      <c r="AS13" s="20">
        <v>0.149037843446269</v>
      </c>
      <c r="AT13" s="20">
        <v>0.19820661575300999</v>
      </c>
      <c r="AU13" s="20">
        <v>0</v>
      </c>
      <c r="AV13" s="20">
        <v>0.12590950202794199</v>
      </c>
      <c r="AW13" s="20">
        <v>0</v>
      </c>
      <c r="AX13" s="20"/>
      <c r="AY13" s="20">
        <v>0</v>
      </c>
      <c r="AZ13" s="20">
        <v>0</v>
      </c>
      <c r="BA13" s="20">
        <v>0</v>
      </c>
      <c r="BB13" s="20">
        <v>0</v>
      </c>
      <c r="BC13" s="20">
        <v>0.14402234410429701</v>
      </c>
      <c r="BD13" s="20">
        <v>0</v>
      </c>
      <c r="BE13" s="20">
        <v>0</v>
      </c>
      <c r="BF13" s="20">
        <v>0.51190153022190898</v>
      </c>
      <c r="BG13" s="20">
        <v>0</v>
      </c>
      <c r="BH13" s="20">
        <v>0</v>
      </c>
      <c r="BI13" s="20">
        <v>0.18582991519360501</v>
      </c>
      <c r="BJ13" s="20">
        <v>0.25732805405725201</v>
      </c>
      <c r="BK13" s="20">
        <v>0</v>
      </c>
      <c r="BL13" s="20">
        <v>0</v>
      </c>
      <c r="BM13" s="20">
        <v>0.26474397935198501</v>
      </c>
      <c r="BN13" s="20">
        <v>0</v>
      </c>
      <c r="BO13" s="20"/>
      <c r="BP13" s="20">
        <v>0.118382797768325</v>
      </c>
      <c r="BQ13" s="20">
        <v>7.6379370422083301E-2</v>
      </c>
      <c r="BR13" s="20">
        <v>0.12935828767867399</v>
      </c>
      <c r="BS13" s="20">
        <v>0.11281385888772399</v>
      </c>
      <c r="BT13" s="20">
        <v>0</v>
      </c>
      <c r="BU13" s="20">
        <v>0</v>
      </c>
      <c r="BV13" s="20"/>
      <c r="BW13" s="20">
        <v>6.77255871419674E-2</v>
      </c>
      <c r="BX13" s="20">
        <v>0.12981012374173301</v>
      </c>
      <c r="BY13" s="20">
        <v>0</v>
      </c>
      <c r="BZ13" s="20">
        <v>0</v>
      </c>
      <c r="CA13" s="20">
        <v>0.145805805216008</v>
      </c>
      <c r="CB13" s="20">
        <v>0.24967352834453799</v>
      </c>
      <c r="CC13" s="20"/>
      <c r="CD13" s="20">
        <v>0.118826736978536</v>
      </c>
      <c r="CE13" s="20">
        <v>0.241141014102558</v>
      </c>
      <c r="CF13" s="20">
        <v>0</v>
      </c>
      <c r="CG13" s="20">
        <v>0</v>
      </c>
      <c r="CH13" s="20"/>
      <c r="CI13" s="20">
        <v>6.7824187375583295E-2</v>
      </c>
      <c r="CJ13" s="20">
        <v>6.9551167522231894E-2</v>
      </c>
      <c r="CK13" s="20">
        <v>0.14091524927291299</v>
      </c>
      <c r="CL13" s="20">
        <v>0.25127599923980598</v>
      </c>
      <c r="CM13" s="20"/>
      <c r="CN13" s="20">
        <v>9.9433411759237506E-2</v>
      </c>
      <c r="CO13" s="20" t="s">
        <v>120</v>
      </c>
      <c r="CP13" s="20"/>
      <c r="CQ13" s="20">
        <v>4.7744686982637299E-2</v>
      </c>
      <c r="CR13" s="20">
        <v>0.11164221979925</v>
      </c>
    </row>
    <row r="14" spans="2:96" x14ac:dyDescent="0.3">
      <c r="B14" s="16" t="s">
        <v>308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R17"/>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93</v>
      </c>
      <c r="C9" s="14">
        <v>9.5921752944310004E-2</v>
      </c>
      <c r="D9" s="14">
        <v>9.66198787101301E-2</v>
      </c>
      <c r="E9" s="14">
        <v>9.4619059891456594E-2</v>
      </c>
      <c r="F9" s="14"/>
      <c r="G9" s="14">
        <v>0.16195472217014401</v>
      </c>
      <c r="H9" s="14">
        <v>0.14615361170230601</v>
      </c>
      <c r="I9" s="14">
        <v>0.106713228039687</v>
      </c>
      <c r="J9" s="14">
        <v>4.81916404786151E-2</v>
      </c>
      <c r="K9" s="14">
        <v>7.4245188482280094E-2</v>
      </c>
      <c r="L9" s="14">
        <v>5.5842736439002297E-2</v>
      </c>
      <c r="M9" s="14"/>
      <c r="N9" s="14">
        <v>0.10423556824633599</v>
      </c>
      <c r="O9" s="14">
        <v>0.106837093093351</v>
      </c>
      <c r="P9" s="14">
        <v>8.3532761670786895E-2</v>
      </c>
      <c r="Q9" s="14">
        <v>8.7663604285432101E-2</v>
      </c>
      <c r="R9" s="14"/>
      <c r="S9" s="14">
        <v>0.116339936000974</v>
      </c>
      <c r="T9" s="14">
        <v>9.2506559612953093E-2</v>
      </c>
      <c r="U9" s="14">
        <v>0.10567637290862</v>
      </c>
      <c r="V9" s="14">
        <v>9.0140299087659401E-2</v>
      </c>
      <c r="W9" s="14">
        <v>0.1090848757934</v>
      </c>
      <c r="X9" s="14">
        <v>0.103744749329443</v>
      </c>
      <c r="Y9" s="14">
        <v>7.0729954454551699E-2</v>
      </c>
      <c r="Z9" s="14">
        <v>7.2374399214907903E-2</v>
      </c>
      <c r="AA9" s="14">
        <v>9.0391743653073897E-2</v>
      </c>
      <c r="AB9" s="14">
        <v>9.2692712380867306E-2</v>
      </c>
      <c r="AC9" s="14">
        <v>0.117941999275486</v>
      </c>
      <c r="AD9" s="14">
        <v>4.3538391707715098E-2</v>
      </c>
      <c r="AE9" s="14"/>
      <c r="AF9" s="14">
        <v>7.7400801986442405E-2</v>
      </c>
      <c r="AG9" s="14">
        <v>0.129149200706106</v>
      </c>
      <c r="AH9" s="14">
        <v>7.6644191141966606E-2</v>
      </c>
      <c r="AI9" s="14">
        <v>9.2395354972697102E-2</v>
      </c>
      <c r="AJ9" s="14">
        <v>7.4481541408536994E-2</v>
      </c>
      <c r="AK9" s="14"/>
      <c r="AL9" s="14">
        <v>0.133082733227883</v>
      </c>
      <c r="AM9" s="14">
        <v>7.1363974985081194E-2</v>
      </c>
      <c r="AN9" s="14">
        <v>8.6549921842674293E-2</v>
      </c>
      <c r="AO9" s="14">
        <v>9.7949315564913403E-2</v>
      </c>
      <c r="AP9" s="14">
        <v>0.11219915330011999</v>
      </c>
      <c r="AQ9" s="14">
        <v>6.8554718769099895E-2</v>
      </c>
      <c r="AR9" s="14"/>
      <c r="AS9" s="14">
        <v>9.5716245660167398E-2</v>
      </c>
      <c r="AT9" s="14">
        <v>7.6649846354936504E-2</v>
      </c>
      <c r="AU9" s="14">
        <v>8.0101083160689604E-2</v>
      </c>
      <c r="AV9" s="14">
        <v>0.176846821237125</v>
      </c>
      <c r="AW9" s="14">
        <v>0.15509050458679199</v>
      </c>
      <c r="AX9" s="14"/>
      <c r="AY9" s="14">
        <v>0</v>
      </c>
      <c r="AZ9" s="14">
        <v>5.0273146071305598E-2</v>
      </c>
      <c r="BA9" s="14">
        <v>9.88113438122145E-2</v>
      </c>
      <c r="BB9" s="14">
        <v>0.111900974131762</v>
      </c>
      <c r="BC9" s="14">
        <v>0.104043814737725</v>
      </c>
      <c r="BD9" s="14">
        <v>6.8297177935424003E-2</v>
      </c>
      <c r="BE9" s="14">
        <v>0.107478888511485</v>
      </c>
      <c r="BF9" s="14">
        <v>8.4437990961577697E-2</v>
      </c>
      <c r="BG9" s="14">
        <v>0.147456019556826</v>
      </c>
      <c r="BH9" s="14">
        <v>0.10543954098919001</v>
      </c>
      <c r="BI9" s="14">
        <v>7.3186746650733006E-2</v>
      </c>
      <c r="BJ9" s="14">
        <v>7.5992022168546294E-2</v>
      </c>
      <c r="BK9" s="14">
        <v>4.0543021567716699E-2</v>
      </c>
      <c r="BL9" s="14">
        <v>8.4982116704397898E-2</v>
      </c>
      <c r="BM9" s="14">
        <v>9.8020399328316604E-2</v>
      </c>
      <c r="BN9" s="14">
        <v>0.18620337606228199</v>
      </c>
      <c r="BO9" s="14"/>
      <c r="BP9" s="14">
        <v>0.14197467942030101</v>
      </c>
      <c r="BQ9" s="14">
        <v>8.4118042955940706E-2</v>
      </c>
      <c r="BR9" s="14">
        <v>9.0544508239436106E-2</v>
      </c>
      <c r="BS9" s="14">
        <v>7.9069113697462695E-2</v>
      </c>
      <c r="BT9" s="14">
        <v>8.1289904959801901E-2</v>
      </c>
      <c r="BU9" s="14">
        <v>4.81048172420303E-2</v>
      </c>
      <c r="BV9" s="14"/>
      <c r="BW9" s="14">
        <v>7.5058332044140197E-2</v>
      </c>
      <c r="BX9" s="14">
        <v>0.112233696437329</v>
      </c>
      <c r="BY9" s="14">
        <v>0.152401136123542</v>
      </c>
      <c r="BZ9" s="14">
        <v>0.104397817520965</v>
      </c>
      <c r="CA9" s="14">
        <v>0.102108967265315</v>
      </c>
      <c r="CB9" s="14">
        <v>6.5854988523736599E-2</v>
      </c>
      <c r="CC9" s="14"/>
      <c r="CD9" s="14">
        <v>0.12835467782754101</v>
      </c>
      <c r="CE9" s="14">
        <v>0.119999996929853</v>
      </c>
      <c r="CF9" s="14">
        <v>7.2062684656065495E-2</v>
      </c>
      <c r="CG9" s="14">
        <v>9.0397813796300699E-2</v>
      </c>
      <c r="CH9" s="14"/>
      <c r="CI9" s="14">
        <v>0.17733777501137099</v>
      </c>
      <c r="CJ9" s="14">
        <v>0.15684718667918399</v>
      </c>
      <c r="CK9" s="14">
        <v>5.4852761489385303E-2</v>
      </c>
      <c r="CL9" s="14">
        <v>3.7198497724577097E-2</v>
      </c>
      <c r="CM9" s="14"/>
      <c r="CN9" s="14">
        <v>0.27083365586840102</v>
      </c>
      <c r="CO9" s="14">
        <v>7.1657944907318999E-2</v>
      </c>
      <c r="CP9" s="14"/>
      <c r="CQ9" s="14">
        <v>1</v>
      </c>
      <c r="CR9" s="14">
        <v>0</v>
      </c>
    </row>
    <row r="10" spans="2:96" x14ac:dyDescent="0.3">
      <c r="B10" s="15" t="s">
        <v>94</v>
      </c>
      <c r="C10" s="14">
        <v>0.82711823770644999</v>
      </c>
      <c r="D10" s="14">
        <v>0.83263997663141898</v>
      </c>
      <c r="E10" s="14">
        <v>0.82210869319334201</v>
      </c>
      <c r="F10" s="14"/>
      <c r="G10" s="14">
        <v>0.70821123266611596</v>
      </c>
      <c r="H10" s="14">
        <v>0.76890109138252705</v>
      </c>
      <c r="I10" s="14">
        <v>0.82698015644527201</v>
      </c>
      <c r="J10" s="14">
        <v>0.89813351136761599</v>
      </c>
      <c r="K10" s="14">
        <v>0.83849064978204402</v>
      </c>
      <c r="L10" s="14">
        <v>0.88802502475324396</v>
      </c>
      <c r="M10" s="14"/>
      <c r="N10" s="14">
        <v>0.84959712816288002</v>
      </c>
      <c r="O10" s="14">
        <v>0.83055223144276202</v>
      </c>
      <c r="P10" s="14">
        <v>0.82105225546275795</v>
      </c>
      <c r="Q10" s="14">
        <v>0.80455757546838202</v>
      </c>
      <c r="R10" s="14"/>
      <c r="S10" s="14">
        <v>0.785620694432969</v>
      </c>
      <c r="T10" s="14">
        <v>0.85307045948818205</v>
      </c>
      <c r="U10" s="14">
        <v>0.83135304275194599</v>
      </c>
      <c r="V10" s="14">
        <v>0.83573448349808799</v>
      </c>
      <c r="W10" s="14">
        <v>0.80186805519078996</v>
      </c>
      <c r="X10" s="14">
        <v>0.82929473031170198</v>
      </c>
      <c r="Y10" s="14">
        <v>0.82159098694840804</v>
      </c>
      <c r="Z10" s="14">
        <v>0.84816023048696199</v>
      </c>
      <c r="AA10" s="14">
        <v>0.83848819699991906</v>
      </c>
      <c r="AB10" s="14">
        <v>0.81234685136767404</v>
      </c>
      <c r="AC10" s="14">
        <v>0.84913953449957402</v>
      </c>
      <c r="AD10" s="14">
        <v>0.877169861989476</v>
      </c>
      <c r="AE10" s="14"/>
      <c r="AF10" s="14">
        <v>0.86333469176570699</v>
      </c>
      <c r="AG10" s="14">
        <v>0.79682617444783199</v>
      </c>
      <c r="AH10" s="14">
        <v>0.87104967462400695</v>
      </c>
      <c r="AI10" s="14">
        <v>0.82636984376822498</v>
      </c>
      <c r="AJ10" s="14">
        <v>0.85199145022808398</v>
      </c>
      <c r="AK10" s="14"/>
      <c r="AL10" s="14">
        <v>0.804326251077917</v>
      </c>
      <c r="AM10" s="14">
        <v>0.87336691674590705</v>
      </c>
      <c r="AN10" s="14">
        <v>0.83151713328226995</v>
      </c>
      <c r="AO10" s="14">
        <v>0.80948016128434197</v>
      </c>
      <c r="AP10" s="14">
        <v>0.83134334607012605</v>
      </c>
      <c r="AQ10" s="14">
        <v>0.81596746975852996</v>
      </c>
      <c r="AR10" s="14"/>
      <c r="AS10" s="14">
        <v>0.83477329367805797</v>
      </c>
      <c r="AT10" s="14">
        <v>0.84581054779801002</v>
      </c>
      <c r="AU10" s="14">
        <v>0.84425877388547899</v>
      </c>
      <c r="AV10" s="14">
        <v>0.76234694441862305</v>
      </c>
      <c r="AW10" s="14">
        <v>0.81781734376051796</v>
      </c>
      <c r="AX10" s="14"/>
      <c r="AY10" s="14">
        <v>0.59770138885706603</v>
      </c>
      <c r="AZ10" s="14">
        <v>0.75592121882714702</v>
      </c>
      <c r="BA10" s="14">
        <v>0.778555960388149</v>
      </c>
      <c r="BB10" s="14">
        <v>0.804419534922865</v>
      </c>
      <c r="BC10" s="14">
        <v>0.82782730032019802</v>
      </c>
      <c r="BD10" s="14">
        <v>0.87033714944429696</v>
      </c>
      <c r="BE10" s="14">
        <v>0.819065109243584</v>
      </c>
      <c r="BF10" s="14">
        <v>0.87160175757979597</v>
      </c>
      <c r="BG10" s="14">
        <v>0.77461977910654001</v>
      </c>
      <c r="BH10" s="14">
        <v>0.84573174000819096</v>
      </c>
      <c r="BI10" s="14">
        <v>0.80897682070687404</v>
      </c>
      <c r="BJ10" s="14">
        <v>0.85869838844051305</v>
      </c>
      <c r="BK10" s="14">
        <v>0.92330764151312095</v>
      </c>
      <c r="BL10" s="14">
        <v>0.89590541292069104</v>
      </c>
      <c r="BM10" s="14">
        <v>0.86444326513465297</v>
      </c>
      <c r="BN10" s="14">
        <v>0.78566910000053303</v>
      </c>
      <c r="BO10" s="14"/>
      <c r="BP10" s="14">
        <v>0.77255720179152298</v>
      </c>
      <c r="BQ10" s="14">
        <v>0.82189122069406695</v>
      </c>
      <c r="BR10" s="14">
        <v>0.84131305756081498</v>
      </c>
      <c r="BS10" s="14">
        <v>0.85948889677304896</v>
      </c>
      <c r="BT10" s="14">
        <v>0.86428723770990801</v>
      </c>
      <c r="BU10" s="14">
        <v>0.88140647109610404</v>
      </c>
      <c r="BV10" s="14"/>
      <c r="BW10" s="14">
        <v>0.87333992112226699</v>
      </c>
      <c r="BX10" s="14">
        <v>0.83202180290018302</v>
      </c>
      <c r="BY10" s="14">
        <v>0.74403651279815097</v>
      </c>
      <c r="BZ10" s="14">
        <v>0.76640267456000499</v>
      </c>
      <c r="CA10" s="14">
        <v>0.79584878063327702</v>
      </c>
      <c r="CB10" s="14">
        <v>0.81911123558580101</v>
      </c>
      <c r="CC10" s="14"/>
      <c r="CD10" s="14">
        <v>0.78752485816691598</v>
      </c>
      <c r="CE10" s="14">
        <v>0.82172154610903403</v>
      </c>
      <c r="CF10" s="14">
        <v>0.78530679657721503</v>
      </c>
      <c r="CG10" s="14">
        <v>0.86296202356336205</v>
      </c>
      <c r="CH10" s="14"/>
      <c r="CI10" s="14">
        <v>0.77640887756272703</v>
      </c>
      <c r="CJ10" s="14">
        <v>0.76469382642363604</v>
      </c>
      <c r="CK10" s="14">
        <v>0.87907369354878195</v>
      </c>
      <c r="CL10" s="14">
        <v>0.71287539873254901</v>
      </c>
      <c r="CM10" s="14"/>
      <c r="CN10" s="14">
        <v>0.64047517032471102</v>
      </c>
      <c r="CO10" s="14">
        <v>0.85552553810705001</v>
      </c>
      <c r="CP10" s="14"/>
      <c r="CQ10" s="14">
        <v>0</v>
      </c>
      <c r="CR10" s="14">
        <v>1</v>
      </c>
    </row>
    <row r="11" spans="2:96" x14ac:dyDescent="0.3">
      <c r="B11" s="15" t="s">
        <v>92</v>
      </c>
      <c r="C11" s="14">
        <v>4.82690439279886E-2</v>
      </c>
      <c r="D11" s="14">
        <v>4.6498264567899503E-2</v>
      </c>
      <c r="E11" s="14">
        <v>5.0144230004430398E-2</v>
      </c>
      <c r="F11" s="14"/>
      <c r="G11" s="14">
        <v>9.1030169467418598E-2</v>
      </c>
      <c r="H11" s="14">
        <v>5.9113669140511103E-2</v>
      </c>
      <c r="I11" s="14">
        <v>4.32803663046957E-2</v>
      </c>
      <c r="J11" s="14">
        <v>2.82264651118228E-2</v>
      </c>
      <c r="K11" s="14">
        <v>5.0578050786006003E-2</v>
      </c>
      <c r="L11" s="14">
        <v>2.99287884732274E-2</v>
      </c>
      <c r="M11" s="14"/>
      <c r="N11" s="14">
        <v>3.99613080726611E-2</v>
      </c>
      <c r="O11" s="14">
        <v>4.1814063022978097E-2</v>
      </c>
      <c r="P11" s="14">
        <v>5.95368102145074E-2</v>
      </c>
      <c r="Q11" s="14">
        <v>5.4599839705789098E-2</v>
      </c>
      <c r="R11" s="14"/>
      <c r="S11" s="14">
        <v>5.34793518589812E-2</v>
      </c>
      <c r="T11" s="14">
        <v>2.9303203943400701E-2</v>
      </c>
      <c r="U11" s="14">
        <v>4.5380182330205202E-2</v>
      </c>
      <c r="V11" s="14">
        <v>4.8155022264751601E-2</v>
      </c>
      <c r="W11" s="14">
        <v>5.8631304037643099E-2</v>
      </c>
      <c r="X11" s="14">
        <v>3.9765465211333603E-2</v>
      </c>
      <c r="Y11" s="14">
        <v>9.0922541796383094E-2</v>
      </c>
      <c r="Z11" s="14">
        <v>7.9465370298130306E-2</v>
      </c>
      <c r="AA11" s="14">
        <v>3.09911161248385E-2</v>
      </c>
      <c r="AB11" s="14">
        <v>5.1009244183801698E-2</v>
      </c>
      <c r="AC11" s="14">
        <v>2.19956091470557E-2</v>
      </c>
      <c r="AD11" s="14">
        <v>5.9242510972224501E-2</v>
      </c>
      <c r="AE11" s="14"/>
      <c r="AF11" s="14">
        <v>4.1714025760424399E-2</v>
      </c>
      <c r="AG11" s="14">
        <v>5.2746605971430098E-2</v>
      </c>
      <c r="AH11" s="14">
        <v>3.2158258123740298E-2</v>
      </c>
      <c r="AI11" s="14">
        <v>5.6716710839498703E-2</v>
      </c>
      <c r="AJ11" s="14">
        <v>2.40630668913881E-2</v>
      </c>
      <c r="AK11" s="14"/>
      <c r="AL11" s="14">
        <v>4.5976727467595499E-2</v>
      </c>
      <c r="AM11" s="14">
        <v>3.3159324697045002E-2</v>
      </c>
      <c r="AN11" s="14">
        <v>5.8494316596044198E-2</v>
      </c>
      <c r="AO11" s="14">
        <v>5.93048883460843E-2</v>
      </c>
      <c r="AP11" s="14">
        <v>1.4647681998724999E-2</v>
      </c>
      <c r="AQ11" s="14">
        <v>7.70989853437586E-2</v>
      </c>
      <c r="AR11" s="14"/>
      <c r="AS11" s="14">
        <v>2.9504480541058802E-2</v>
      </c>
      <c r="AT11" s="14">
        <v>4.59664687736967E-2</v>
      </c>
      <c r="AU11" s="14">
        <v>5.4737879544565798E-2</v>
      </c>
      <c r="AV11" s="14">
        <v>5.28965685544266E-2</v>
      </c>
      <c r="AW11" s="14">
        <v>2.7092151652690199E-2</v>
      </c>
      <c r="AX11" s="14"/>
      <c r="AY11" s="14">
        <v>0.19241925931110099</v>
      </c>
      <c r="AZ11" s="14">
        <v>0.145020329351778</v>
      </c>
      <c r="BA11" s="14">
        <v>7.3969477042808804E-2</v>
      </c>
      <c r="BB11" s="14">
        <v>3.2613718133850902E-2</v>
      </c>
      <c r="BC11" s="14">
        <v>4.2172604920262799E-2</v>
      </c>
      <c r="BD11" s="14">
        <v>4.6212343631422001E-2</v>
      </c>
      <c r="BE11" s="14">
        <v>3.3431653875120801E-2</v>
      </c>
      <c r="BF11" s="14">
        <v>3.1591769271933898E-2</v>
      </c>
      <c r="BG11" s="14">
        <v>5.3307793104522501E-2</v>
      </c>
      <c r="BH11" s="14">
        <v>4.0631700081021099E-2</v>
      </c>
      <c r="BI11" s="14">
        <v>6.4637033529390001E-2</v>
      </c>
      <c r="BJ11" s="14">
        <v>6.5309589390940198E-2</v>
      </c>
      <c r="BK11" s="14">
        <v>2.52824172009142E-2</v>
      </c>
      <c r="BL11" s="14">
        <v>0</v>
      </c>
      <c r="BM11" s="14">
        <v>3.7536335537030799E-2</v>
      </c>
      <c r="BN11" s="14">
        <v>2.8127523937185601E-2</v>
      </c>
      <c r="BO11" s="14"/>
      <c r="BP11" s="14">
        <v>6.0811802973925598E-2</v>
      </c>
      <c r="BQ11" s="14">
        <v>6.2197363848525498E-2</v>
      </c>
      <c r="BR11" s="14">
        <v>3.4086464686381303E-2</v>
      </c>
      <c r="BS11" s="14">
        <v>3.34402390679139E-2</v>
      </c>
      <c r="BT11" s="14">
        <v>3.1301923385079103E-2</v>
      </c>
      <c r="BU11" s="14">
        <v>3.9854729404437801E-2</v>
      </c>
      <c r="BV11" s="14"/>
      <c r="BW11" s="14">
        <v>2.7935105756830399E-2</v>
      </c>
      <c r="BX11" s="14">
        <v>4.9586745590153601E-2</v>
      </c>
      <c r="BY11" s="14">
        <v>5.7536244525966299E-2</v>
      </c>
      <c r="BZ11" s="14">
        <v>6.2311008078149703E-2</v>
      </c>
      <c r="CA11" s="14">
        <v>7.3978076880218999E-2</v>
      </c>
      <c r="CB11" s="14">
        <v>3.0966401333364799E-2</v>
      </c>
      <c r="CC11" s="14"/>
      <c r="CD11" s="14">
        <v>5.32128813182964E-2</v>
      </c>
      <c r="CE11" s="14">
        <v>4.7640006734566899E-2</v>
      </c>
      <c r="CF11" s="14">
        <v>6.7610233385584195E-2</v>
      </c>
      <c r="CG11" s="14">
        <v>3.1001057385435599E-2</v>
      </c>
      <c r="CH11" s="14"/>
      <c r="CI11" s="14">
        <v>2.2029628302304899E-2</v>
      </c>
      <c r="CJ11" s="14">
        <v>4.6187759940893199E-2</v>
      </c>
      <c r="CK11" s="14">
        <v>4.1648063611606598E-2</v>
      </c>
      <c r="CL11" s="14">
        <v>0.183498016250491</v>
      </c>
      <c r="CM11" s="14"/>
      <c r="CN11" s="14">
        <v>5.5260039238946401E-2</v>
      </c>
      <c r="CO11" s="14">
        <v>4.5960913988585102E-2</v>
      </c>
      <c r="CP11" s="14"/>
      <c r="CQ11" s="14">
        <v>0</v>
      </c>
      <c r="CR11" s="14">
        <v>0</v>
      </c>
    </row>
    <row r="12" spans="2:96" ht="28.8" x14ac:dyDescent="0.3">
      <c r="B12" s="15" t="s">
        <v>314</v>
      </c>
      <c r="C12" s="20">
        <v>2.8690965421251699E-2</v>
      </c>
      <c r="D12" s="20">
        <v>2.42418800905514E-2</v>
      </c>
      <c r="E12" s="20">
        <v>3.3128016910771399E-2</v>
      </c>
      <c r="F12" s="20"/>
      <c r="G12" s="20">
        <v>3.8803875696321398E-2</v>
      </c>
      <c r="H12" s="20">
        <v>2.5831627774656699E-2</v>
      </c>
      <c r="I12" s="20">
        <v>2.3026249210345202E-2</v>
      </c>
      <c r="J12" s="20">
        <v>2.5448383041946399E-2</v>
      </c>
      <c r="K12" s="20">
        <v>3.6686110949670003E-2</v>
      </c>
      <c r="L12" s="20">
        <v>2.6203450334526202E-2</v>
      </c>
      <c r="M12" s="20"/>
      <c r="N12" s="20">
        <v>6.2059955181236904E-3</v>
      </c>
      <c r="O12" s="20">
        <v>2.0796612440908802E-2</v>
      </c>
      <c r="P12" s="20">
        <v>3.5878172651948002E-2</v>
      </c>
      <c r="Q12" s="20">
        <v>5.3178980540397103E-2</v>
      </c>
      <c r="R12" s="20"/>
      <c r="S12" s="20">
        <v>4.4560017707075801E-2</v>
      </c>
      <c r="T12" s="20">
        <v>2.5119776955463999E-2</v>
      </c>
      <c r="U12" s="20">
        <v>1.7590402009228699E-2</v>
      </c>
      <c r="V12" s="20">
        <v>2.5970195149501399E-2</v>
      </c>
      <c r="W12" s="20">
        <v>3.0415764978166698E-2</v>
      </c>
      <c r="X12" s="20">
        <v>2.7195055147521401E-2</v>
      </c>
      <c r="Y12" s="20">
        <v>1.67565168006573E-2</v>
      </c>
      <c r="Z12" s="20">
        <v>0</v>
      </c>
      <c r="AA12" s="20">
        <v>4.0128943222168797E-2</v>
      </c>
      <c r="AB12" s="20">
        <v>4.3951192067657401E-2</v>
      </c>
      <c r="AC12" s="20">
        <v>1.0922857077883499E-2</v>
      </c>
      <c r="AD12" s="20">
        <v>2.0049235330584801E-2</v>
      </c>
      <c r="AE12" s="20"/>
      <c r="AF12" s="20">
        <v>1.75504804874262E-2</v>
      </c>
      <c r="AG12" s="20">
        <v>2.12780188746323E-2</v>
      </c>
      <c r="AH12" s="20">
        <v>2.01478761102863E-2</v>
      </c>
      <c r="AI12" s="20">
        <v>2.4518090419579201E-2</v>
      </c>
      <c r="AJ12" s="20">
        <v>4.9463941471990902E-2</v>
      </c>
      <c r="AK12" s="20"/>
      <c r="AL12" s="20">
        <v>1.66142882266039E-2</v>
      </c>
      <c r="AM12" s="20">
        <v>2.2109783571966302E-2</v>
      </c>
      <c r="AN12" s="20">
        <v>2.34386282790114E-2</v>
      </c>
      <c r="AO12" s="20">
        <v>3.32656348046605E-2</v>
      </c>
      <c r="AP12" s="20">
        <v>4.1809818631028797E-2</v>
      </c>
      <c r="AQ12" s="20">
        <v>3.8378826128611598E-2</v>
      </c>
      <c r="AR12" s="20"/>
      <c r="AS12" s="20">
        <v>4.0005980120715399E-2</v>
      </c>
      <c r="AT12" s="20">
        <v>3.1573137073356503E-2</v>
      </c>
      <c r="AU12" s="20">
        <v>2.0902263409265501E-2</v>
      </c>
      <c r="AV12" s="20">
        <v>7.9096657898248893E-3</v>
      </c>
      <c r="AW12" s="20">
        <v>0</v>
      </c>
      <c r="AX12" s="20"/>
      <c r="AY12" s="20">
        <v>0.20987935183183301</v>
      </c>
      <c r="AZ12" s="20">
        <v>4.8785305749769699E-2</v>
      </c>
      <c r="BA12" s="20">
        <v>4.8663218756827602E-2</v>
      </c>
      <c r="BB12" s="20">
        <v>5.1065772811521602E-2</v>
      </c>
      <c r="BC12" s="20">
        <v>2.5956280021813799E-2</v>
      </c>
      <c r="BD12" s="20">
        <v>1.51533289888575E-2</v>
      </c>
      <c r="BE12" s="20">
        <v>4.00243483698106E-2</v>
      </c>
      <c r="BF12" s="20">
        <v>1.2368482186692601E-2</v>
      </c>
      <c r="BG12" s="20">
        <v>2.4616408232111298E-2</v>
      </c>
      <c r="BH12" s="20">
        <v>8.1970189215970594E-3</v>
      </c>
      <c r="BI12" s="20">
        <v>5.31993991130029E-2</v>
      </c>
      <c r="BJ12" s="20">
        <v>0</v>
      </c>
      <c r="BK12" s="20">
        <v>1.0866919718247801E-2</v>
      </c>
      <c r="BL12" s="20">
        <v>1.9112470374910699E-2</v>
      </c>
      <c r="BM12" s="20">
        <v>0</v>
      </c>
      <c r="BN12" s="20">
        <v>0</v>
      </c>
      <c r="BO12" s="20"/>
      <c r="BP12" s="20">
        <v>2.4656315814250401E-2</v>
      </c>
      <c r="BQ12" s="20">
        <v>3.1793372501466501E-2</v>
      </c>
      <c r="BR12" s="20">
        <v>3.4055969513367597E-2</v>
      </c>
      <c r="BS12" s="20">
        <v>2.8001750461574701E-2</v>
      </c>
      <c r="BT12" s="20">
        <v>2.3120933945210899E-2</v>
      </c>
      <c r="BU12" s="20">
        <v>3.06339822574275E-2</v>
      </c>
      <c r="BV12" s="20"/>
      <c r="BW12" s="20">
        <v>2.3666641076762002E-2</v>
      </c>
      <c r="BX12" s="20">
        <v>6.1577550723347597E-3</v>
      </c>
      <c r="BY12" s="20">
        <v>4.6026106552341399E-2</v>
      </c>
      <c r="BZ12" s="20">
        <v>6.6888499840879606E-2</v>
      </c>
      <c r="CA12" s="20">
        <v>2.80641752211893E-2</v>
      </c>
      <c r="CB12" s="20">
        <v>8.4067374557098104E-2</v>
      </c>
      <c r="CC12" s="20"/>
      <c r="CD12" s="20">
        <v>3.0907582687245701E-2</v>
      </c>
      <c r="CE12" s="20">
        <v>1.0638450226545901E-2</v>
      </c>
      <c r="CF12" s="20">
        <v>7.5020285381135698E-2</v>
      </c>
      <c r="CG12" s="20">
        <v>1.5639105254901201E-2</v>
      </c>
      <c r="CH12" s="20"/>
      <c r="CI12" s="20">
        <v>2.4223719123596301E-2</v>
      </c>
      <c r="CJ12" s="20">
        <v>3.2271226956286203E-2</v>
      </c>
      <c r="CK12" s="20">
        <v>2.44254813502266E-2</v>
      </c>
      <c r="CL12" s="20">
        <v>6.6428087292382698E-2</v>
      </c>
      <c r="CM12" s="20"/>
      <c r="CN12" s="20">
        <v>3.3431134567941903E-2</v>
      </c>
      <c r="CO12" s="20">
        <v>2.6855602997045799E-2</v>
      </c>
      <c r="CP12" s="20"/>
      <c r="CQ12" s="20">
        <v>0</v>
      </c>
      <c r="CR12" s="20">
        <v>0</v>
      </c>
    </row>
    <row r="13" spans="2:96" x14ac:dyDescent="0.3">
      <c r="B13" s="16"/>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R23"/>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ht="28.8" x14ac:dyDescent="0.3">
      <c r="B9" s="15" t="s">
        <v>316</v>
      </c>
      <c r="C9" s="14">
        <v>0.34123520205302599</v>
      </c>
      <c r="D9" s="14">
        <v>0.33664660019464498</v>
      </c>
      <c r="E9" s="14">
        <v>0.34673488395202301</v>
      </c>
      <c r="F9" s="14"/>
      <c r="G9" s="14">
        <v>0.276033624979034</v>
      </c>
      <c r="H9" s="14">
        <v>0.27700034485746999</v>
      </c>
      <c r="I9" s="14">
        <v>0.29783122648905302</v>
      </c>
      <c r="J9" s="14">
        <v>0.39801611374686202</v>
      </c>
      <c r="K9" s="14">
        <v>0.370928597559327</v>
      </c>
      <c r="L9" s="14">
        <v>0.40597893169320498</v>
      </c>
      <c r="M9" s="14"/>
      <c r="N9" s="14">
        <v>0.27763861870419898</v>
      </c>
      <c r="O9" s="14">
        <v>0.353708418324992</v>
      </c>
      <c r="P9" s="14">
        <v>0.33733721341366402</v>
      </c>
      <c r="Q9" s="14">
        <v>0.40433008276278198</v>
      </c>
      <c r="R9" s="14"/>
      <c r="S9" s="14">
        <v>0.45177552051034497</v>
      </c>
      <c r="T9" s="14">
        <v>0.35491517945225398</v>
      </c>
      <c r="U9" s="14">
        <v>0.21830595235829101</v>
      </c>
      <c r="V9" s="14">
        <v>0.40413791139879601</v>
      </c>
      <c r="W9" s="14">
        <v>0.329972107797114</v>
      </c>
      <c r="X9" s="14">
        <v>0.29503287482301699</v>
      </c>
      <c r="Y9" s="14">
        <v>0.31281359195880198</v>
      </c>
      <c r="Z9" s="14">
        <v>0.39610270590609598</v>
      </c>
      <c r="AA9" s="14">
        <v>0.30954066670853903</v>
      </c>
      <c r="AB9" s="14">
        <v>0.337520428704568</v>
      </c>
      <c r="AC9" s="14">
        <v>0.28631330162084101</v>
      </c>
      <c r="AD9" s="14">
        <v>0.29126792360725801</v>
      </c>
      <c r="AE9" s="14"/>
      <c r="AF9" s="14">
        <v>0.34825849379129398</v>
      </c>
      <c r="AG9" s="14">
        <v>0.31536483206404597</v>
      </c>
      <c r="AH9" s="14">
        <v>0.28039448900069203</v>
      </c>
      <c r="AI9" s="14">
        <v>0.36570757460565401</v>
      </c>
      <c r="AJ9" s="14">
        <v>0.352002927087398</v>
      </c>
      <c r="AK9" s="14"/>
      <c r="AL9" s="14">
        <v>0.30731416233820402</v>
      </c>
      <c r="AM9" s="14">
        <v>0.359997553770043</v>
      </c>
      <c r="AN9" s="14">
        <v>0.30012818517253398</v>
      </c>
      <c r="AO9" s="14">
        <v>0.34863312646078298</v>
      </c>
      <c r="AP9" s="14">
        <v>0.33120878267286802</v>
      </c>
      <c r="AQ9" s="14">
        <v>0.31112290083736699</v>
      </c>
      <c r="AR9" s="14"/>
      <c r="AS9" s="14">
        <v>0.39029990917754498</v>
      </c>
      <c r="AT9" s="14">
        <v>0.33464213616202398</v>
      </c>
      <c r="AU9" s="14">
        <v>0.32167535996287899</v>
      </c>
      <c r="AV9" s="14">
        <v>0.29930944845606999</v>
      </c>
      <c r="AW9" s="14">
        <v>0.22216972733577001</v>
      </c>
      <c r="AX9" s="14"/>
      <c r="AY9" s="14">
        <v>0.27244062109234202</v>
      </c>
      <c r="AZ9" s="14">
        <v>0.36811707070349797</v>
      </c>
      <c r="BA9" s="14">
        <v>0.34909123004836101</v>
      </c>
      <c r="BB9" s="14">
        <v>0.45039466415166202</v>
      </c>
      <c r="BC9" s="14">
        <v>0.37128492951231201</v>
      </c>
      <c r="BD9" s="14">
        <v>0.34896815296557399</v>
      </c>
      <c r="BE9" s="14">
        <v>0.29855520085297599</v>
      </c>
      <c r="BF9" s="14">
        <v>0.37832119985208801</v>
      </c>
      <c r="BG9" s="14">
        <v>0.31047267511665</v>
      </c>
      <c r="BH9" s="14">
        <v>0.345422389899666</v>
      </c>
      <c r="BI9" s="14">
        <v>0.36475556480961802</v>
      </c>
      <c r="BJ9" s="14">
        <v>0.29328645723896501</v>
      </c>
      <c r="BK9" s="14">
        <v>0.34591731898492201</v>
      </c>
      <c r="BL9" s="14">
        <v>0.32558404812014302</v>
      </c>
      <c r="BM9" s="14">
        <v>0.28885596740348601</v>
      </c>
      <c r="BN9" s="14">
        <v>0.18994515964806499</v>
      </c>
      <c r="BO9" s="14"/>
      <c r="BP9" s="14">
        <v>0.34483821803635201</v>
      </c>
      <c r="BQ9" s="14">
        <v>0.40263225694782601</v>
      </c>
      <c r="BR9" s="14">
        <v>0.34125653704562597</v>
      </c>
      <c r="BS9" s="14">
        <v>0.30500755800038898</v>
      </c>
      <c r="BT9" s="14">
        <v>0.27473370162934502</v>
      </c>
      <c r="BU9" s="14">
        <v>0.25493785692280901</v>
      </c>
      <c r="BV9" s="14"/>
      <c r="BW9" s="14">
        <v>0.36254970299393802</v>
      </c>
      <c r="BX9" s="14">
        <v>0.28263585135331198</v>
      </c>
      <c r="BY9" s="14">
        <v>0.41600210397952497</v>
      </c>
      <c r="BZ9" s="14">
        <v>0.37650322318777202</v>
      </c>
      <c r="CA9" s="14">
        <v>0.31805521240415802</v>
      </c>
      <c r="CB9" s="14">
        <v>0.34122680735942201</v>
      </c>
      <c r="CC9" s="14"/>
      <c r="CD9" s="14">
        <v>0.29983749044182001</v>
      </c>
      <c r="CE9" s="14">
        <v>0.31487600425130702</v>
      </c>
      <c r="CF9" s="14">
        <v>0.43092515351841898</v>
      </c>
      <c r="CG9" s="14">
        <v>0.31257211592490203</v>
      </c>
      <c r="CH9" s="14"/>
      <c r="CI9" s="14">
        <v>8.6947906151882401E-2</v>
      </c>
      <c r="CJ9" s="14">
        <v>0.20212643405579001</v>
      </c>
      <c r="CK9" s="14">
        <v>0.45389059425425299</v>
      </c>
      <c r="CL9" s="14">
        <v>0.49800181634226098</v>
      </c>
      <c r="CM9" s="14"/>
      <c r="CN9" s="14">
        <v>0.103016644707299</v>
      </c>
      <c r="CO9" s="14">
        <v>0.373883207085077</v>
      </c>
      <c r="CP9" s="14"/>
      <c r="CQ9" s="14">
        <v>8.7067084070515305E-2</v>
      </c>
      <c r="CR9" s="14">
        <v>0.36606558858056898</v>
      </c>
    </row>
    <row r="10" spans="2:96" ht="57.6" x14ac:dyDescent="0.3">
      <c r="B10" s="15" t="s">
        <v>317</v>
      </c>
      <c r="C10" s="14">
        <v>0.32362310040494702</v>
      </c>
      <c r="D10" s="14">
        <v>0.32204632927934301</v>
      </c>
      <c r="E10" s="14">
        <v>0.325237706039678</v>
      </c>
      <c r="F10" s="14"/>
      <c r="G10" s="14">
        <v>0.30323557279909902</v>
      </c>
      <c r="H10" s="14">
        <v>0.29166689487455699</v>
      </c>
      <c r="I10" s="14">
        <v>0.30265139889660703</v>
      </c>
      <c r="J10" s="14">
        <v>0.31655279546526999</v>
      </c>
      <c r="K10" s="14">
        <v>0.36056709015649002</v>
      </c>
      <c r="L10" s="14">
        <v>0.361127417261696</v>
      </c>
      <c r="M10" s="14"/>
      <c r="N10" s="14">
        <v>0.352921576319085</v>
      </c>
      <c r="O10" s="14">
        <v>0.31533242666051597</v>
      </c>
      <c r="P10" s="14">
        <v>0.32242295646121699</v>
      </c>
      <c r="Q10" s="14">
        <v>0.29777172136090602</v>
      </c>
      <c r="R10" s="14"/>
      <c r="S10" s="14">
        <v>0.23831940534513299</v>
      </c>
      <c r="T10" s="14">
        <v>0.35981304002179099</v>
      </c>
      <c r="U10" s="14">
        <v>0.40931599087651899</v>
      </c>
      <c r="V10" s="14">
        <v>0.23957642532576101</v>
      </c>
      <c r="W10" s="14">
        <v>0.329097329595674</v>
      </c>
      <c r="X10" s="14">
        <v>0.33038446733350102</v>
      </c>
      <c r="Y10" s="14">
        <v>0.386048269836957</v>
      </c>
      <c r="Z10" s="14">
        <v>0.27396645975073303</v>
      </c>
      <c r="AA10" s="14">
        <v>0.30340066138092697</v>
      </c>
      <c r="AB10" s="14">
        <v>0.36028491424457898</v>
      </c>
      <c r="AC10" s="14">
        <v>0.358327258570664</v>
      </c>
      <c r="AD10" s="14">
        <v>0.36194276641955397</v>
      </c>
      <c r="AE10" s="14"/>
      <c r="AF10" s="14">
        <v>0.33741499241113498</v>
      </c>
      <c r="AG10" s="14">
        <v>0.326814854312165</v>
      </c>
      <c r="AH10" s="14">
        <v>0.37353151332335599</v>
      </c>
      <c r="AI10" s="14">
        <v>0.31205158804073702</v>
      </c>
      <c r="AJ10" s="14">
        <v>0.25679944744199401</v>
      </c>
      <c r="AK10" s="14"/>
      <c r="AL10" s="14">
        <v>0.30674319893153701</v>
      </c>
      <c r="AM10" s="14">
        <v>0.30262516604200002</v>
      </c>
      <c r="AN10" s="14">
        <v>0.35089076152128801</v>
      </c>
      <c r="AO10" s="14">
        <v>0.32661566959534899</v>
      </c>
      <c r="AP10" s="14">
        <v>0.30895307086652801</v>
      </c>
      <c r="AQ10" s="14">
        <v>0.43190233259806698</v>
      </c>
      <c r="AR10" s="14"/>
      <c r="AS10" s="14">
        <v>0.29154524476482702</v>
      </c>
      <c r="AT10" s="14">
        <v>0.33988145649262003</v>
      </c>
      <c r="AU10" s="14">
        <v>0.33211837919536302</v>
      </c>
      <c r="AV10" s="14">
        <v>0.30677834436783102</v>
      </c>
      <c r="AW10" s="14">
        <v>0.33749672117266699</v>
      </c>
      <c r="AX10" s="14"/>
      <c r="AY10" s="14">
        <v>0.320462087188356</v>
      </c>
      <c r="AZ10" s="14">
        <v>0.21867347360216599</v>
      </c>
      <c r="BA10" s="14">
        <v>0.28807438015174303</v>
      </c>
      <c r="BB10" s="14">
        <v>0.22719060774313801</v>
      </c>
      <c r="BC10" s="14">
        <v>0.34408850689819398</v>
      </c>
      <c r="BD10" s="14">
        <v>0.28459971161146103</v>
      </c>
      <c r="BE10" s="14">
        <v>0.36586757660610802</v>
      </c>
      <c r="BF10" s="14">
        <v>0.325998017072616</v>
      </c>
      <c r="BG10" s="14">
        <v>0.30753005976173797</v>
      </c>
      <c r="BH10" s="14">
        <v>0.34293446853068299</v>
      </c>
      <c r="BI10" s="14">
        <v>0.33301168848510099</v>
      </c>
      <c r="BJ10" s="14">
        <v>0.31717071648554701</v>
      </c>
      <c r="BK10" s="14">
        <v>0.41480343256125302</v>
      </c>
      <c r="BL10" s="14">
        <v>0.25370392094786598</v>
      </c>
      <c r="BM10" s="14">
        <v>0.35249981893416499</v>
      </c>
      <c r="BN10" s="14">
        <v>0.43796693775928203</v>
      </c>
      <c r="BO10" s="14"/>
      <c r="BP10" s="14">
        <v>0.25201512899363998</v>
      </c>
      <c r="BQ10" s="14">
        <v>0.30563963598104799</v>
      </c>
      <c r="BR10" s="14">
        <v>0.30074381119946197</v>
      </c>
      <c r="BS10" s="14">
        <v>0.35114251325533902</v>
      </c>
      <c r="BT10" s="14">
        <v>0.43794452292983699</v>
      </c>
      <c r="BU10" s="14">
        <v>0.48607673945875302</v>
      </c>
      <c r="BV10" s="14"/>
      <c r="BW10" s="14">
        <v>0.357817621737064</v>
      </c>
      <c r="BX10" s="14">
        <v>0.334591654186423</v>
      </c>
      <c r="BY10" s="14">
        <v>0.31809343269412099</v>
      </c>
      <c r="BZ10" s="14">
        <v>0.28222019103726598</v>
      </c>
      <c r="CA10" s="14">
        <v>0.279557781361989</v>
      </c>
      <c r="CB10" s="14">
        <v>0.24396632002322399</v>
      </c>
      <c r="CC10" s="14"/>
      <c r="CD10" s="14">
        <v>0.28084544448787502</v>
      </c>
      <c r="CE10" s="14">
        <v>0.34240573223596299</v>
      </c>
      <c r="CF10" s="14">
        <v>0.27418651752933998</v>
      </c>
      <c r="CG10" s="14">
        <v>0.37411019926519901</v>
      </c>
      <c r="CH10" s="14"/>
      <c r="CI10" s="14">
        <v>0.52338107922246602</v>
      </c>
      <c r="CJ10" s="14">
        <v>0.37037308897589</v>
      </c>
      <c r="CK10" s="14">
        <v>0.25486438660005101</v>
      </c>
      <c r="CL10" s="14">
        <v>0.22731020542351399</v>
      </c>
      <c r="CM10" s="14"/>
      <c r="CN10" s="14">
        <v>0.35828345589535199</v>
      </c>
      <c r="CO10" s="14">
        <v>0.32236676521146201</v>
      </c>
      <c r="CP10" s="14"/>
      <c r="CQ10" s="14">
        <v>0.384631437671621</v>
      </c>
      <c r="CR10" s="14">
        <v>0.32760697904504099</v>
      </c>
    </row>
    <row r="11" spans="2:96" ht="57.6" x14ac:dyDescent="0.3">
      <c r="B11" s="15" t="s">
        <v>318</v>
      </c>
      <c r="C11" s="14">
        <v>0.30097169888485997</v>
      </c>
      <c r="D11" s="14">
        <v>0.27563785773632099</v>
      </c>
      <c r="E11" s="14">
        <v>0.32547227908583698</v>
      </c>
      <c r="F11" s="14"/>
      <c r="G11" s="14">
        <v>0.29369377428635601</v>
      </c>
      <c r="H11" s="14">
        <v>0.31410889962627597</v>
      </c>
      <c r="I11" s="14">
        <v>0.31146392618872198</v>
      </c>
      <c r="J11" s="14">
        <v>0.30879471246504098</v>
      </c>
      <c r="K11" s="14">
        <v>0.30537663316666802</v>
      </c>
      <c r="L11" s="14">
        <v>0.27723997491793301</v>
      </c>
      <c r="M11" s="14"/>
      <c r="N11" s="14">
        <v>0.34489095093550698</v>
      </c>
      <c r="O11" s="14">
        <v>0.30035020457300698</v>
      </c>
      <c r="P11" s="14">
        <v>0.27818905370699698</v>
      </c>
      <c r="Q11" s="14">
        <v>0.27602143770211701</v>
      </c>
      <c r="R11" s="14"/>
      <c r="S11" s="14">
        <v>0.21542261387723699</v>
      </c>
      <c r="T11" s="14">
        <v>0.29653662172219503</v>
      </c>
      <c r="U11" s="14">
        <v>0.38269916816073002</v>
      </c>
      <c r="V11" s="14">
        <v>0.27566481352467198</v>
      </c>
      <c r="W11" s="14">
        <v>0.329819541877233</v>
      </c>
      <c r="X11" s="14">
        <v>0.33563278175134098</v>
      </c>
      <c r="Y11" s="14">
        <v>0.27816645294143599</v>
      </c>
      <c r="Z11" s="14">
        <v>0.23802894816239101</v>
      </c>
      <c r="AA11" s="14">
        <v>0.31823297336012302</v>
      </c>
      <c r="AB11" s="14">
        <v>0.30731634115914103</v>
      </c>
      <c r="AC11" s="14">
        <v>0.33958292694075098</v>
      </c>
      <c r="AD11" s="14">
        <v>0.40464777143347103</v>
      </c>
      <c r="AE11" s="14"/>
      <c r="AF11" s="14">
        <v>0.33523036694229502</v>
      </c>
      <c r="AG11" s="14">
        <v>0.31721317109251201</v>
      </c>
      <c r="AH11" s="14">
        <v>0.30056315528337901</v>
      </c>
      <c r="AI11" s="14">
        <v>0.26283492088557803</v>
      </c>
      <c r="AJ11" s="14">
        <v>0.28131782628903701</v>
      </c>
      <c r="AK11" s="14"/>
      <c r="AL11" s="14">
        <v>0.317156388071208</v>
      </c>
      <c r="AM11" s="14">
        <v>0.31689572973218499</v>
      </c>
      <c r="AN11" s="14">
        <v>0.32061376397562502</v>
      </c>
      <c r="AO11" s="14">
        <v>0.299051399677284</v>
      </c>
      <c r="AP11" s="14">
        <v>0.252352606000811</v>
      </c>
      <c r="AQ11" s="14">
        <v>0.32063389098455197</v>
      </c>
      <c r="AR11" s="14"/>
      <c r="AS11" s="14">
        <v>0.24388107362433001</v>
      </c>
      <c r="AT11" s="14">
        <v>0.329708580475091</v>
      </c>
      <c r="AU11" s="14">
        <v>0.294267085291334</v>
      </c>
      <c r="AV11" s="14">
        <v>0.340396368767861</v>
      </c>
      <c r="AW11" s="14">
        <v>0.41165289295355401</v>
      </c>
      <c r="AX11" s="14"/>
      <c r="AY11" s="14">
        <v>0.26703275100317497</v>
      </c>
      <c r="AZ11" s="14">
        <v>0.22176283571338901</v>
      </c>
      <c r="BA11" s="14">
        <v>0.233898716192875</v>
      </c>
      <c r="BB11" s="14">
        <v>0.19512703822165001</v>
      </c>
      <c r="BC11" s="14">
        <v>0.30899447358840598</v>
      </c>
      <c r="BD11" s="14">
        <v>0.28394466079643099</v>
      </c>
      <c r="BE11" s="14">
        <v>0.33204845768554497</v>
      </c>
      <c r="BF11" s="14">
        <v>0.25052628203479599</v>
      </c>
      <c r="BG11" s="14">
        <v>0.349895529578932</v>
      </c>
      <c r="BH11" s="14">
        <v>0.36027157089283601</v>
      </c>
      <c r="BI11" s="14">
        <v>0.25424667537204998</v>
      </c>
      <c r="BJ11" s="14">
        <v>0.33803536789138799</v>
      </c>
      <c r="BK11" s="14">
        <v>0.36789774682187298</v>
      </c>
      <c r="BL11" s="14">
        <v>0.3171997827195</v>
      </c>
      <c r="BM11" s="14">
        <v>0.38663609440352598</v>
      </c>
      <c r="BN11" s="14">
        <v>0.36390777848274902</v>
      </c>
      <c r="BO11" s="14"/>
      <c r="BP11" s="14">
        <v>0.27144375144791799</v>
      </c>
      <c r="BQ11" s="14">
        <v>0.25129514151964599</v>
      </c>
      <c r="BR11" s="14">
        <v>0.27699371652655203</v>
      </c>
      <c r="BS11" s="14">
        <v>0.321524550079344</v>
      </c>
      <c r="BT11" s="14">
        <v>0.391769277449044</v>
      </c>
      <c r="BU11" s="14">
        <v>0.535817222443428</v>
      </c>
      <c r="BV11" s="14"/>
      <c r="BW11" s="14">
        <v>0.30368648428836498</v>
      </c>
      <c r="BX11" s="14">
        <v>0.31551667318097498</v>
      </c>
      <c r="BY11" s="14">
        <v>0.27230331715388001</v>
      </c>
      <c r="BZ11" s="14">
        <v>0.28022794463454898</v>
      </c>
      <c r="CA11" s="14">
        <v>0.30661501800384</v>
      </c>
      <c r="CB11" s="14">
        <v>0.27966182681292201</v>
      </c>
      <c r="CC11" s="14"/>
      <c r="CD11" s="14">
        <v>0.30653336435746797</v>
      </c>
      <c r="CE11" s="14">
        <v>0.29014715190955698</v>
      </c>
      <c r="CF11" s="14">
        <v>0.278964277473362</v>
      </c>
      <c r="CG11" s="14">
        <v>0.33524676300889</v>
      </c>
      <c r="CH11" s="14"/>
      <c r="CI11" s="14">
        <v>0.53213100800950697</v>
      </c>
      <c r="CJ11" s="14">
        <v>0.35538876274737502</v>
      </c>
      <c r="CK11" s="14">
        <v>0.21666019059231201</v>
      </c>
      <c r="CL11" s="14">
        <v>0.22955294357021799</v>
      </c>
      <c r="CM11" s="14"/>
      <c r="CN11" s="14">
        <v>0.39366755755585098</v>
      </c>
      <c r="CO11" s="14">
        <v>0.29244966769473402</v>
      </c>
      <c r="CP11" s="14"/>
      <c r="CQ11" s="14">
        <v>0.44216486404008798</v>
      </c>
      <c r="CR11" s="14">
        <v>0.29050451697139401</v>
      </c>
    </row>
    <row r="12" spans="2:96" ht="57.6" x14ac:dyDescent="0.3">
      <c r="B12" s="15" t="s">
        <v>319</v>
      </c>
      <c r="C12" s="14">
        <v>0.26601633282232801</v>
      </c>
      <c r="D12" s="14">
        <v>0.26720767610524998</v>
      </c>
      <c r="E12" s="14">
        <v>0.26563925969632202</v>
      </c>
      <c r="F12" s="14"/>
      <c r="G12" s="14">
        <v>0.21596306899715301</v>
      </c>
      <c r="H12" s="14">
        <v>0.242021386872215</v>
      </c>
      <c r="I12" s="14">
        <v>0.31610188103760301</v>
      </c>
      <c r="J12" s="14">
        <v>0.26422621082221598</v>
      </c>
      <c r="K12" s="14">
        <v>0.26842054740711602</v>
      </c>
      <c r="L12" s="14">
        <v>0.27774726204545402</v>
      </c>
      <c r="M12" s="14"/>
      <c r="N12" s="14">
        <v>0.29483133689781899</v>
      </c>
      <c r="O12" s="14">
        <v>0.29314909457250299</v>
      </c>
      <c r="P12" s="14">
        <v>0.24500750250383699</v>
      </c>
      <c r="Q12" s="14">
        <v>0.224380287863165</v>
      </c>
      <c r="R12" s="14"/>
      <c r="S12" s="14">
        <v>0.190488377905734</v>
      </c>
      <c r="T12" s="14">
        <v>0.29893073122875402</v>
      </c>
      <c r="U12" s="14">
        <v>0.36887691096875103</v>
      </c>
      <c r="V12" s="14">
        <v>0.20778511562215299</v>
      </c>
      <c r="W12" s="14">
        <v>0.29919079908366503</v>
      </c>
      <c r="X12" s="14">
        <v>0.33411872968164302</v>
      </c>
      <c r="Y12" s="14">
        <v>0.18035882499623401</v>
      </c>
      <c r="Z12" s="14">
        <v>0.14520107862562001</v>
      </c>
      <c r="AA12" s="14">
        <v>0.25548625020546201</v>
      </c>
      <c r="AB12" s="14">
        <v>0.30428557272005602</v>
      </c>
      <c r="AC12" s="14">
        <v>0.30555458817805498</v>
      </c>
      <c r="AD12" s="14">
        <v>0.34197959086387397</v>
      </c>
      <c r="AE12" s="14"/>
      <c r="AF12" s="14">
        <v>0.28435094325792099</v>
      </c>
      <c r="AG12" s="14">
        <v>0.246427438063127</v>
      </c>
      <c r="AH12" s="14">
        <v>0.32571622649869703</v>
      </c>
      <c r="AI12" s="14">
        <v>0.27372538926010598</v>
      </c>
      <c r="AJ12" s="14">
        <v>0.29599019293992601</v>
      </c>
      <c r="AK12" s="14"/>
      <c r="AL12" s="14">
        <v>0.26293931160295603</v>
      </c>
      <c r="AM12" s="14">
        <v>0.275034320710283</v>
      </c>
      <c r="AN12" s="14">
        <v>0.33300741289652402</v>
      </c>
      <c r="AO12" s="14">
        <v>0.25441293589634101</v>
      </c>
      <c r="AP12" s="14">
        <v>0.26631412336808502</v>
      </c>
      <c r="AQ12" s="14">
        <v>0.28284029051224002</v>
      </c>
      <c r="AR12" s="14"/>
      <c r="AS12" s="14">
        <v>0.21400789557254399</v>
      </c>
      <c r="AT12" s="14">
        <v>0.26114696254597702</v>
      </c>
      <c r="AU12" s="14">
        <v>0.29025919563717101</v>
      </c>
      <c r="AV12" s="14">
        <v>0.28224230487019702</v>
      </c>
      <c r="AW12" s="14">
        <v>0.31974084097100203</v>
      </c>
      <c r="AX12" s="14"/>
      <c r="AY12" s="14">
        <v>0.28418251660515498</v>
      </c>
      <c r="AZ12" s="14">
        <v>0.14774795149717401</v>
      </c>
      <c r="BA12" s="14">
        <v>0.24181976776547501</v>
      </c>
      <c r="BB12" s="14">
        <v>0.19376734839344001</v>
      </c>
      <c r="BC12" s="14">
        <v>0.20262321110095199</v>
      </c>
      <c r="BD12" s="14">
        <v>0.25433809947917002</v>
      </c>
      <c r="BE12" s="14">
        <v>0.29267088185303503</v>
      </c>
      <c r="BF12" s="14">
        <v>0.30202702129178599</v>
      </c>
      <c r="BG12" s="14">
        <v>0.30851321823403899</v>
      </c>
      <c r="BH12" s="14">
        <v>0.27816736480318499</v>
      </c>
      <c r="BI12" s="14">
        <v>0.22645362660599899</v>
      </c>
      <c r="BJ12" s="14">
        <v>0.32921950247968101</v>
      </c>
      <c r="BK12" s="14">
        <v>0.28950670370853299</v>
      </c>
      <c r="BL12" s="14">
        <v>0.29788441747197703</v>
      </c>
      <c r="BM12" s="14">
        <v>0.34292628593021801</v>
      </c>
      <c r="BN12" s="14">
        <v>0.28010113391948699</v>
      </c>
      <c r="BO12" s="14"/>
      <c r="BP12" s="14">
        <v>0.20836447288396401</v>
      </c>
      <c r="BQ12" s="14">
        <v>0.248528880627361</v>
      </c>
      <c r="BR12" s="14">
        <v>0.19382572912576301</v>
      </c>
      <c r="BS12" s="14">
        <v>0.33078529061780498</v>
      </c>
      <c r="BT12" s="14">
        <v>0.34805097844340699</v>
      </c>
      <c r="BU12" s="14">
        <v>0.44110340210967203</v>
      </c>
      <c r="BV12" s="14"/>
      <c r="BW12" s="14">
        <v>0.27235223830953398</v>
      </c>
      <c r="BX12" s="14">
        <v>0.29501313546059899</v>
      </c>
      <c r="BY12" s="14">
        <v>0.18521524005124401</v>
      </c>
      <c r="BZ12" s="14">
        <v>0.23024774115514399</v>
      </c>
      <c r="CA12" s="14">
        <v>0.27252296812973198</v>
      </c>
      <c r="CB12" s="14">
        <v>0.26965548015421897</v>
      </c>
      <c r="CC12" s="14"/>
      <c r="CD12" s="14">
        <v>0.23681623733351401</v>
      </c>
      <c r="CE12" s="14">
        <v>0.249386340088049</v>
      </c>
      <c r="CF12" s="14">
        <v>0.23532947379928301</v>
      </c>
      <c r="CG12" s="14">
        <v>0.31384367198897301</v>
      </c>
      <c r="CH12" s="14"/>
      <c r="CI12" s="14">
        <v>0.47937221150036902</v>
      </c>
      <c r="CJ12" s="14">
        <v>0.30085588273448299</v>
      </c>
      <c r="CK12" s="14">
        <v>0.195728624973625</v>
      </c>
      <c r="CL12" s="14">
        <v>0.18357779734489499</v>
      </c>
      <c r="CM12" s="14"/>
      <c r="CN12" s="14">
        <v>0.33414006712506999</v>
      </c>
      <c r="CO12" s="14">
        <v>0.258572891246235</v>
      </c>
      <c r="CP12" s="14"/>
      <c r="CQ12" s="14">
        <v>0.35633982778999201</v>
      </c>
      <c r="CR12" s="14">
        <v>0.26178311741721499</v>
      </c>
    </row>
    <row r="13" spans="2:96" ht="28.8" x14ac:dyDescent="0.3">
      <c r="B13" s="15" t="s">
        <v>320</v>
      </c>
      <c r="C13" s="14">
        <v>0.18815034628749799</v>
      </c>
      <c r="D13" s="14">
        <v>0.16547197794736801</v>
      </c>
      <c r="E13" s="14">
        <v>0.208832302432018</v>
      </c>
      <c r="F13" s="14"/>
      <c r="G13" s="14">
        <v>0.18206307752367201</v>
      </c>
      <c r="H13" s="14">
        <v>0.234324068740528</v>
      </c>
      <c r="I13" s="14">
        <v>0.239726765068843</v>
      </c>
      <c r="J13" s="14">
        <v>0.17017340328522201</v>
      </c>
      <c r="K13" s="14">
        <v>0.14641650669616399</v>
      </c>
      <c r="L13" s="14">
        <v>0.15521189550348499</v>
      </c>
      <c r="M13" s="14"/>
      <c r="N13" s="14">
        <v>0.21298224075826699</v>
      </c>
      <c r="O13" s="14">
        <v>0.20124356976155999</v>
      </c>
      <c r="P13" s="14">
        <v>0.15597472159940401</v>
      </c>
      <c r="Q13" s="14">
        <v>0.17394976644926499</v>
      </c>
      <c r="R13" s="14"/>
      <c r="S13" s="14">
        <v>0.100665148244203</v>
      </c>
      <c r="T13" s="14">
        <v>0.19157931948241699</v>
      </c>
      <c r="U13" s="14">
        <v>0.24869367091987801</v>
      </c>
      <c r="V13" s="14">
        <v>0.144830723619361</v>
      </c>
      <c r="W13" s="14">
        <v>0.21274746702599001</v>
      </c>
      <c r="X13" s="14">
        <v>0.17920538958733101</v>
      </c>
      <c r="Y13" s="14">
        <v>0.21191583318076301</v>
      </c>
      <c r="Z13" s="14">
        <v>0.18944871038160499</v>
      </c>
      <c r="AA13" s="14">
        <v>0.198397509099518</v>
      </c>
      <c r="AB13" s="14">
        <v>0.23888221803816301</v>
      </c>
      <c r="AC13" s="14">
        <v>0.29444377562104201</v>
      </c>
      <c r="AD13" s="14">
        <v>8.6991893835995399E-2</v>
      </c>
      <c r="AE13" s="14"/>
      <c r="AF13" s="14">
        <v>0.159187875532455</v>
      </c>
      <c r="AG13" s="14">
        <v>0.20364004774093999</v>
      </c>
      <c r="AH13" s="14">
        <v>0.245097848011779</v>
      </c>
      <c r="AI13" s="14">
        <v>0.143545850902595</v>
      </c>
      <c r="AJ13" s="14">
        <v>0.230845163153994</v>
      </c>
      <c r="AK13" s="14"/>
      <c r="AL13" s="14">
        <v>0.209142580949463</v>
      </c>
      <c r="AM13" s="14">
        <v>0.16182647622968199</v>
      </c>
      <c r="AN13" s="14">
        <v>0.221498080030055</v>
      </c>
      <c r="AO13" s="14">
        <v>0.16129457291704799</v>
      </c>
      <c r="AP13" s="14">
        <v>0.29259162801910799</v>
      </c>
      <c r="AQ13" s="14">
        <v>0.18772673871693701</v>
      </c>
      <c r="AR13" s="14"/>
      <c r="AS13" s="14">
        <v>0.16165293493801799</v>
      </c>
      <c r="AT13" s="14">
        <v>0.18486309944146101</v>
      </c>
      <c r="AU13" s="14">
        <v>0.20759669489606999</v>
      </c>
      <c r="AV13" s="14">
        <v>0.186773425024609</v>
      </c>
      <c r="AW13" s="14">
        <v>0.26061495909687299</v>
      </c>
      <c r="AX13" s="14"/>
      <c r="AY13" s="14">
        <v>0.178933331290203</v>
      </c>
      <c r="AZ13" s="14">
        <v>0.29438731985116701</v>
      </c>
      <c r="BA13" s="14">
        <v>0.18633248591241899</v>
      </c>
      <c r="BB13" s="14">
        <v>0.168138828966645</v>
      </c>
      <c r="BC13" s="14">
        <v>0.17199297705505101</v>
      </c>
      <c r="BD13" s="14">
        <v>0.15183106604866201</v>
      </c>
      <c r="BE13" s="14">
        <v>0.19576465823196099</v>
      </c>
      <c r="BF13" s="14">
        <v>0.17141779399844601</v>
      </c>
      <c r="BG13" s="14">
        <v>0.23302880157188499</v>
      </c>
      <c r="BH13" s="14">
        <v>0.222231421980574</v>
      </c>
      <c r="BI13" s="14">
        <v>0.163862534500097</v>
      </c>
      <c r="BJ13" s="14">
        <v>0.21016793018830601</v>
      </c>
      <c r="BK13" s="14">
        <v>0.16716781641668699</v>
      </c>
      <c r="BL13" s="14">
        <v>0.17250958835593599</v>
      </c>
      <c r="BM13" s="14">
        <v>0.189340414891318</v>
      </c>
      <c r="BN13" s="14">
        <v>0.23131291870057899</v>
      </c>
      <c r="BO13" s="14"/>
      <c r="BP13" s="14">
        <v>0.17884463985177201</v>
      </c>
      <c r="BQ13" s="14">
        <v>0.120314713930714</v>
      </c>
      <c r="BR13" s="14">
        <v>0.202774597543393</v>
      </c>
      <c r="BS13" s="14">
        <v>0.23593370966487001</v>
      </c>
      <c r="BT13" s="14">
        <v>0.27816131847382303</v>
      </c>
      <c r="BU13" s="14">
        <v>0.211699840625059</v>
      </c>
      <c r="BV13" s="14"/>
      <c r="BW13" s="14">
        <v>0.163520750398508</v>
      </c>
      <c r="BX13" s="14">
        <v>0.191608295061302</v>
      </c>
      <c r="BY13" s="14">
        <v>0.123629030545838</v>
      </c>
      <c r="BZ13" s="14">
        <v>0.245059439079756</v>
      </c>
      <c r="CA13" s="14">
        <v>0.220507968308196</v>
      </c>
      <c r="CB13" s="14">
        <v>0.22856489428712001</v>
      </c>
      <c r="CC13" s="14"/>
      <c r="CD13" s="14">
        <v>0.220179860587327</v>
      </c>
      <c r="CE13" s="14">
        <v>0.17371309924537301</v>
      </c>
      <c r="CF13" s="14">
        <v>0.179454137302163</v>
      </c>
      <c r="CG13" s="14">
        <v>0.17041094000982501</v>
      </c>
      <c r="CH13" s="14"/>
      <c r="CI13" s="14">
        <v>0.38886727355656098</v>
      </c>
      <c r="CJ13" s="14">
        <v>0.29603081445796298</v>
      </c>
      <c r="CK13" s="14">
        <v>9.5006527844383598E-2</v>
      </c>
      <c r="CL13" s="14">
        <v>0.107001851666728</v>
      </c>
      <c r="CM13" s="14"/>
      <c r="CN13" s="14">
        <v>0.29969602027715703</v>
      </c>
      <c r="CO13" s="14">
        <v>0.17249269459057501</v>
      </c>
      <c r="CP13" s="14"/>
      <c r="CQ13" s="14">
        <v>0.338686004893887</v>
      </c>
      <c r="CR13" s="14">
        <v>0.17349842141893701</v>
      </c>
    </row>
    <row r="14" spans="2:96" ht="43.2" x14ac:dyDescent="0.3">
      <c r="B14" s="15" t="s">
        <v>321</v>
      </c>
      <c r="C14" s="14">
        <v>0.16842292981779</v>
      </c>
      <c r="D14" s="14">
        <v>0.165193308848743</v>
      </c>
      <c r="E14" s="14">
        <v>0.17090869648326101</v>
      </c>
      <c r="F14" s="14"/>
      <c r="G14" s="14">
        <v>0.21786941940628099</v>
      </c>
      <c r="H14" s="14">
        <v>0.27858737328642003</v>
      </c>
      <c r="I14" s="14">
        <v>0.175131338269506</v>
      </c>
      <c r="J14" s="14">
        <v>0.114462995447262</v>
      </c>
      <c r="K14" s="14">
        <v>0.122598818059779</v>
      </c>
      <c r="L14" s="14">
        <v>0.115087730846471</v>
      </c>
      <c r="M14" s="14"/>
      <c r="N14" s="14">
        <v>0.19543793798022299</v>
      </c>
      <c r="O14" s="14">
        <v>0.17970481359224</v>
      </c>
      <c r="P14" s="14">
        <v>0.16532988618453201</v>
      </c>
      <c r="Q14" s="14">
        <v>0.13036448066336401</v>
      </c>
      <c r="R14" s="14"/>
      <c r="S14" s="14">
        <v>0.158039750075605</v>
      </c>
      <c r="T14" s="14">
        <v>0.13741689871319901</v>
      </c>
      <c r="U14" s="14">
        <v>0.16495859335861399</v>
      </c>
      <c r="V14" s="14">
        <v>0.156981981148441</v>
      </c>
      <c r="W14" s="14">
        <v>0.22635190449634501</v>
      </c>
      <c r="X14" s="14">
        <v>0.19697249060734001</v>
      </c>
      <c r="Y14" s="14">
        <v>0.18627283218899901</v>
      </c>
      <c r="Z14" s="14">
        <v>0.10213485408285</v>
      </c>
      <c r="AA14" s="14">
        <v>0.18364587581435299</v>
      </c>
      <c r="AB14" s="14">
        <v>0.13398774010115699</v>
      </c>
      <c r="AC14" s="14">
        <v>0.23084488249111501</v>
      </c>
      <c r="AD14" s="14">
        <v>0.15691486618379599</v>
      </c>
      <c r="AE14" s="14"/>
      <c r="AF14" s="14">
        <v>0.14510909237678499</v>
      </c>
      <c r="AG14" s="14">
        <v>0.19674258618745599</v>
      </c>
      <c r="AH14" s="14">
        <v>0.16323290470947799</v>
      </c>
      <c r="AI14" s="14">
        <v>0.15984354194813499</v>
      </c>
      <c r="AJ14" s="14">
        <v>0.19971759880673801</v>
      </c>
      <c r="AK14" s="14"/>
      <c r="AL14" s="14">
        <v>0.19958936104851899</v>
      </c>
      <c r="AM14" s="14">
        <v>0.15622935439094701</v>
      </c>
      <c r="AN14" s="14">
        <v>0.18440455333133901</v>
      </c>
      <c r="AO14" s="14">
        <v>0.16731950359818201</v>
      </c>
      <c r="AP14" s="14">
        <v>0.16709267312950901</v>
      </c>
      <c r="AQ14" s="14">
        <v>0.15140036020691</v>
      </c>
      <c r="AR14" s="14"/>
      <c r="AS14" s="14">
        <v>0.12136777890676601</v>
      </c>
      <c r="AT14" s="14">
        <v>0.15050166727898701</v>
      </c>
      <c r="AU14" s="14">
        <v>0.177696417213771</v>
      </c>
      <c r="AV14" s="14">
        <v>0.25000525587497602</v>
      </c>
      <c r="AW14" s="14">
        <v>0.41509523343243099</v>
      </c>
      <c r="AX14" s="14"/>
      <c r="AY14" s="14">
        <v>0.39773400235039502</v>
      </c>
      <c r="AZ14" s="14">
        <v>8.7437575609346396E-2</v>
      </c>
      <c r="BA14" s="14">
        <v>0.18068439344027801</v>
      </c>
      <c r="BB14" s="14">
        <v>0.115685568120143</v>
      </c>
      <c r="BC14" s="14">
        <v>0.118034514576331</v>
      </c>
      <c r="BD14" s="14">
        <v>0.14928791581019299</v>
      </c>
      <c r="BE14" s="14">
        <v>0.189894923148094</v>
      </c>
      <c r="BF14" s="14">
        <v>9.7535418641325006E-2</v>
      </c>
      <c r="BG14" s="14">
        <v>0.14200075229809</v>
      </c>
      <c r="BH14" s="14">
        <v>0.17119059930939301</v>
      </c>
      <c r="BI14" s="14">
        <v>0.18681757151210401</v>
      </c>
      <c r="BJ14" s="14">
        <v>0.188876185712823</v>
      </c>
      <c r="BK14" s="14">
        <v>0.17895188668895401</v>
      </c>
      <c r="BL14" s="14">
        <v>0.20095226381704401</v>
      </c>
      <c r="BM14" s="14">
        <v>0.20823095504484301</v>
      </c>
      <c r="BN14" s="14">
        <v>0.34888510430779002</v>
      </c>
      <c r="BO14" s="14"/>
      <c r="BP14" s="14">
        <v>0.21152102684221499</v>
      </c>
      <c r="BQ14" s="14">
        <v>0.13767160587549701</v>
      </c>
      <c r="BR14" s="14">
        <v>0.13680936423413301</v>
      </c>
      <c r="BS14" s="14">
        <v>0.16617650687181401</v>
      </c>
      <c r="BT14" s="14">
        <v>0.17055288954098299</v>
      </c>
      <c r="BU14" s="14">
        <v>0.23008692344569401</v>
      </c>
      <c r="BV14" s="14"/>
      <c r="BW14" s="14">
        <v>0.14848706762171701</v>
      </c>
      <c r="BX14" s="14">
        <v>0.190142484469073</v>
      </c>
      <c r="BY14" s="14">
        <v>0.122778245480568</v>
      </c>
      <c r="BZ14" s="14">
        <v>0.16653637808434699</v>
      </c>
      <c r="CA14" s="14">
        <v>0.20833752149554199</v>
      </c>
      <c r="CB14" s="14">
        <v>0.121039797331103</v>
      </c>
      <c r="CC14" s="14"/>
      <c r="CD14" s="14">
        <v>0.21539883845187499</v>
      </c>
      <c r="CE14" s="14">
        <v>0.22266718724496501</v>
      </c>
      <c r="CF14" s="14">
        <v>0.11320042724860301</v>
      </c>
      <c r="CG14" s="14">
        <v>0.15042791497710201</v>
      </c>
      <c r="CH14" s="14"/>
      <c r="CI14" s="14">
        <v>0.28483391791650903</v>
      </c>
      <c r="CJ14" s="14">
        <v>0.21708108943601701</v>
      </c>
      <c r="CK14" s="14">
        <v>0.12741515929473801</v>
      </c>
      <c r="CL14" s="14">
        <v>5.2740716690288403E-2</v>
      </c>
      <c r="CM14" s="14"/>
      <c r="CN14" s="14">
        <v>0.30043455492183502</v>
      </c>
      <c r="CO14" s="14">
        <v>0.15148932005262</v>
      </c>
      <c r="CP14" s="14"/>
      <c r="CQ14" s="14">
        <v>0.31655976369120198</v>
      </c>
      <c r="CR14" s="14">
        <v>0.15351188780849601</v>
      </c>
    </row>
    <row r="15" spans="2:96" ht="72" x14ac:dyDescent="0.3">
      <c r="B15" s="15" t="s">
        <v>322</v>
      </c>
      <c r="C15" s="14">
        <v>0.119330484685439</v>
      </c>
      <c r="D15" s="14">
        <v>0.13557095775035999</v>
      </c>
      <c r="E15" s="14">
        <v>0.102911138352556</v>
      </c>
      <c r="F15" s="14"/>
      <c r="G15" s="14">
        <v>0.17514456183923599</v>
      </c>
      <c r="H15" s="14">
        <v>0.17341335885481601</v>
      </c>
      <c r="I15" s="14">
        <v>0.12637787592260399</v>
      </c>
      <c r="J15" s="14">
        <v>7.5117255513830597E-2</v>
      </c>
      <c r="K15" s="14">
        <v>0.124566255292218</v>
      </c>
      <c r="L15" s="14">
        <v>6.4991705457458707E-2</v>
      </c>
      <c r="M15" s="14"/>
      <c r="N15" s="14">
        <v>0.146913442034174</v>
      </c>
      <c r="O15" s="14">
        <v>0.11315905496015199</v>
      </c>
      <c r="P15" s="14">
        <v>0.118240674439255</v>
      </c>
      <c r="Q15" s="14">
        <v>9.8393281872467403E-2</v>
      </c>
      <c r="R15" s="14"/>
      <c r="S15" s="14">
        <v>0.14499396534468001</v>
      </c>
      <c r="T15" s="14">
        <v>0.10595223107555</v>
      </c>
      <c r="U15" s="14">
        <v>0.16321327281321801</v>
      </c>
      <c r="V15" s="14">
        <v>0.104447695260917</v>
      </c>
      <c r="W15" s="14">
        <v>0.10781549902429</v>
      </c>
      <c r="X15" s="14">
        <v>9.2790753951748697E-2</v>
      </c>
      <c r="Y15" s="14">
        <v>0.11579123896713001</v>
      </c>
      <c r="Z15" s="14">
        <v>9.5207760140676001E-2</v>
      </c>
      <c r="AA15" s="14">
        <v>0.103718325744263</v>
      </c>
      <c r="AB15" s="14">
        <v>0.15698055216991499</v>
      </c>
      <c r="AC15" s="14">
        <v>0.113857860447879</v>
      </c>
      <c r="AD15" s="14">
        <v>8.5896324914512698E-2</v>
      </c>
      <c r="AE15" s="14"/>
      <c r="AF15" s="14">
        <v>0.119253966985208</v>
      </c>
      <c r="AG15" s="14">
        <v>0.14584803348728101</v>
      </c>
      <c r="AH15" s="14">
        <v>0.13589158900684301</v>
      </c>
      <c r="AI15" s="14">
        <v>0.12094851330257</v>
      </c>
      <c r="AJ15" s="14">
        <v>9.3390532360231607E-2</v>
      </c>
      <c r="AK15" s="14"/>
      <c r="AL15" s="14">
        <v>0.13687195037455199</v>
      </c>
      <c r="AM15" s="14">
        <v>0.110071903668836</v>
      </c>
      <c r="AN15" s="14">
        <v>0.13928585531763399</v>
      </c>
      <c r="AO15" s="14">
        <v>0.123596140345144</v>
      </c>
      <c r="AP15" s="14">
        <v>0.13220744417619301</v>
      </c>
      <c r="AQ15" s="14">
        <v>0.11180754417274601</v>
      </c>
      <c r="AR15" s="14"/>
      <c r="AS15" s="14">
        <v>8.8323366978190196E-2</v>
      </c>
      <c r="AT15" s="14">
        <v>0.14017456919227</v>
      </c>
      <c r="AU15" s="14">
        <v>0.124526001298816</v>
      </c>
      <c r="AV15" s="14">
        <v>0.14070770851654399</v>
      </c>
      <c r="AW15" s="14">
        <v>0.18569338206826</v>
      </c>
      <c r="AX15" s="14"/>
      <c r="AY15" s="14">
        <v>0</v>
      </c>
      <c r="AZ15" s="14">
        <v>0.10241461582776799</v>
      </c>
      <c r="BA15" s="14">
        <v>7.7119930542613402E-2</v>
      </c>
      <c r="BB15" s="14">
        <v>9.8236965998620904E-2</v>
      </c>
      <c r="BC15" s="14">
        <v>7.7183840999481904E-2</v>
      </c>
      <c r="BD15" s="14">
        <v>0.12863625306574</v>
      </c>
      <c r="BE15" s="14">
        <v>0.135672125746823</v>
      </c>
      <c r="BF15" s="14">
        <v>0.159898532922084</v>
      </c>
      <c r="BG15" s="14">
        <v>0.121885937153311</v>
      </c>
      <c r="BH15" s="14">
        <v>0.12624929817473499</v>
      </c>
      <c r="BI15" s="14">
        <v>0.15064153186200999</v>
      </c>
      <c r="BJ15" s="14">
        <v>0.11687603531084099</v>
      </c>
      <c r="BK15" s="14">
        <v>0.118216776479094</v>
      </c>
      <c r="BL15" s="14">
        <v>0.10305317335726499</v>
      </c>
      <c r="BM15" s="14">
        <v>0.13496922035530701</v>
      </c>
      <c r="BN15" s="14">
        <v>0.167283962999834</v>
      </c>
      <c r="BO15" s="14"/>
      <c r="BP15" s="14">
        <v>0.15420209701232099</v>
      </c>
      <c r="BQ15" s="14">
        <v>9.9093066071029204E-2</v>
      </c>
      <c r="BR15" s="14">
        <v>9.7966603190618604E-2</v>
      </c>
      <c r="BS15" s="14">
        <v>0.101545367015984</v>
      </c>
      <c r="BT15" s="14">
        <v>0.13645565290932599</v>
      </c>
      <c r="BU15" s="14">
        <v>0.140331332366712</v>
      </c>
      <c r="BV15" s="14"/>
      <c r="BW15" s="14">
        <v>0.106472615649376</v>
      </c>
      <c r="BX15" s="14">
        <v>0.14631773809783599</v>
      </c>
      <c r="BY15" s="14">
        <v>0.117394309245432</v>
      </c>
      <c r="BZ15" s="14">
        <v>0.14454245734829901</v>
      </c>
      <c r="CA15" s="14">
        <v>0.125159262487825</v>
      </c>
      <c r="CB15" s="14">
        <v>3.2175433821329702E-2</v>
      </c>
      <c r="CC15" s="14"/>
      <c r="CD15" s="14">
        <v>0.13679003842166801</v>
      </c>
      <c r="CE15" s="14">
        <v>0.17465989902773801</v>
      </c>
      <c r="CF15" s="14">
        <v>9.0712103178085104E-2</v>
      </c>
      <c r="CG15" s="14">
        <v>0.10496883048403401</v>
      </c>
      <c r="CH15" s="14"/>
      <c r="CI15" s="14">
        <v>0.19726312782706701</v>
      </c>
      <c r="CJ15" s="14">
        <v>0.183301266817088</v>
      </c>
      <c r="CK15" s="14">
        <v>8.2740427006188999E-2</v>
      </c>
      <c r="CL15" s="14">
        <v>2.1714174500284001E-2</v>
      </c>
      <c r="CM15" s="14"/>
      <c r="CN15" s="14">
        <v>0.2423722295887</v>
      </c>
      <c r="CO15" s="14">
        <v>0.103798190571029</v>
      </c>
      <c r="CP15" s="14"/>
      <c r="CQ15" s="14">
        <v>0.28148257566428497</v>
      </c>
      <c r="CR15" s="14">
        <v>0.101688266402857</v>
      </c>
    </row>
    <row r="16" spans="2:96" ht="57.6" x14ac:dyDescent="0.3">
      <c r="B16" s="15" t="s">
        <v>323</v>
      </c>
      <c r="C16" s="14">
        <v>8.95808051694333E-2</v>
      </c>
      <c r="D16" s="14">
        <v>7.5053277492968307E-2</v>
      </c>
      <c r="E16" s="14">
        <v>0.104056879548294</v>
      </c>
      <c r="F16" s="14"/>
      <c r="G16" s="14">
        <v>0.11782832502801301</v>
      </c>
      <c r="H16" s="14">
        <v>0.145633786396654</v>
      </c>
      <c r="I16" s="14">
        <v>7.9800755490279096E-2</v>
      </c>
      <c r="J16" s="14">
        <v>6.13466917719869E-2</v>
      </c>
      <c r="K16" s="14">
        <v>6.0229470626348001E-2</v>
      </c>
      <c r="L16" s="14">
        <v>7.5820999967129807E-2</v>
      </c>
      <c r="M16" s="14"/>
      <c r="N16" s="14">
        <v>0.109851230852373</v>
      </c>
      <c r="O16" s="14">
        <v>7.6530997916494398E-2</v>
      </c>
      <c r="P16" s="14">
        <v>8.3714615447918306E-2</v>
      </c>
      <c r="Q16" s="14">
        <v>8.7503362505121696E-2</v>
      </c>
      <c r="R16" s="14"/>
      <c r="S16" s="14">
        <v>6.0135946679976897E-2</v>
      </c>
      <c r="T16" s="14">
        <v>0.10938601440851201</v>
      </c>
      <c r="U16" s="14">
        <v>0.119807297162922</v>
      </c>
      <c r="V16" s="14">
        <v>9.3408417844677696E-2</v>
      </c>
      <c r="W16" s="14">
        <v>0.108174588358422</v>
      </c>
      <c r="X16" s="14">
        <v>0.10485297037065699</v>
      </c>
      <c r="Y16" s="14">
        <v>6.4350985425850799E-2</v>
      </c>
      <c r="Z16" s="14">
        <v>6.0728390893343101E-2</v>
      </c>
      <c r="AA16" s="14">
        <v>9.3100692695801193E-2</v>
      </c>
      <c r="AB16" s="14">
        <v>8.5534549680334401E-2</v>
      </c>
      <c r="AC16" s="14">
        <v>6.3191619474064806E-2</v>
      </c>
      <c r="AD16" s="14">
        <v>0.109304791599854</v>
      </c>
      <c r="AE16" s="14"/>
      <c r="AF16" s="14">
        <v>7.6517340941306994E-2</v>
      </c>
      <c r="AG16" s="14">
        <v>0.11274209789418201</v>
      </c>
      <c r="AH16" s="14">
        <v>0.116660645737608</v>
      </c>
      <c r="AI16" s="14">
        <v>5.1447324559327101E-2</v>
      </c>
      <c r="AJ16" s="14">
        <v>9.4039054219547905E-2</v>
      </c>
      <c r="AK16" s="14"/>
      <c r="AL16" s="14">
        <v>0.102739841892481</v>
      </c>
      <c r="AM16" s="14">
        <v>8.4428706878778806E-2</v>
      </c>
      <c r="AN16" s="14">
        <v>0.11021671361454</v>
      </c>
      <c r="AO16" s="14">
        <v>7.0030410779225699E-2</v>
      </c>
      <c r="AP16" s="14">
        <v>0.103337984565309</v>
      </c>
      <c r="AQ16" s="14">
        <v>9.1182593569114706E-2</v>
      </c>
      <c r="AR16" s="14"/>
      <c r="AS16" s="14">
        <v>7.1996453401895297E-2</v>
      </c>
      <c r="AT16" s="14">
        <v>8.7615695288180806E-2</v>
      </c>
      <c r="AU16" s="14">
        <v>9.0922274412771495E-2</v>
      </c>
      <c r="AV16" s="14">
        <v>0.12922149742147501</v>
      </c>
      <c r="AW16" s="14">
        <v>0.143892744396344</v>
      </c>
      <c r="AX16" s="14"/>
      <c r="AY16" s="14">
        <v>0</v>
      </c>
      <c r="AZ16" s="14">
        <v>7.9614928749987907E-2</v>
      </c>
      <c r="BA16" s="14">
        <v>9.1887370665924006E-2</v>
      </c>
      <c r="BB16" s="14">
        <v>5.0540590829178299E-2</v>
      </c>
      <c r="BC16" s="14">
        <v>6.5491550105344007E-2</v>
      </c>
      <c r="BD16" s="14">
        <v>8.2053881653621694E-2</v>
      </c>
      <c r="BE16" s="14">
        <v>9.4962439079162506E-2</v>
      </c>
      <c r="BF16" s="14">
        <v>6.5623367868606897E-2</v>
      </c>
      <c r="BG16" s="14">
        <v>7.9038253509688905E-2</v>
      </c>
      <c r="BH16" s="14">
        <v>9.7528089830815706E-2</v>
      </c>
      <c r="BI16" s="14">
        <v>0.108302738154676</v>
      </c>
      <c r="BJ16" s="14">
        <v>0.102027267276497</v>
      </c>
      <c r="BK16" s="14">
        <v>9.9765549447483295E-2</v>
      </c>
      <c r="BL16" s="14">
        <v>7.5848181245533997E-2</v>
      </c>
      <c r="BM16" s="14">
        <v>8.4904662612516293E-2</v>
      </c>
      <c r="BN16" s="14">
        <v>0.18976156394093399</v>
      </c>
      <c r="BO16" s="14"/>
      <c r="BP16" s="14">
        <v>9.5105918991144206E-2</v>
      </c>
      <c r="BQ16" s="14">
        <v>7.6834748657886295E-2</v>
      </c>
      <c r="BR16" s="14">
        <v>7.8446211382387498E-2</v>
      </c>
      <c r="BS16" s="14">
        <v>0.108517783163242</v>
      </c>
      <c r="BT16" s="14">
        <v>8.7469392290797796E-2</v>
      </c>
      <c r="BU16" s="14">
        <v>0.101750170839641</v>
      </c>
      <c r="BV16" s="14"/>
      <c r="BW16" s="14">
        <v>8.9618293454964901E-2</v>
      </c>
      <c r="BX16" s="14">
        <v>0.108478490919258</v>
      </c>
      <c r="BY16" s="14">
        <v>7.2308384192605699E-2</v>
      </c>
      <c r="BZ16" s="14">
        <v>7.5690309721331103E-2</v>
      </c>
      <c r="CA16" s="14">
        <v>9.4458113835327401E-2</v>
      </c>
      <c r="CB16" s="14">
        <v>4.6782725025129902E-2</v>
      </c>
      <c r="CC16" s="14"/>
      <c r="CD16" s="14">
        <v>0.104183095065459</v>
      </c>
      <c r="CE16" s="14">
        <v>0.119975808088428</v>
      </c>
      <c r="CF16" s="14">
        <v>4.6347053541861201E-2</v>
      </c>
      <c r="CG16" s="14">
        <v>9.98884198193387E-2</v>
      </c>
      <c r="CH16" s="14"/>
      <c r="CI16" s="14">
        <v>0.18517930601955501</v>
      </c>
      <c r="CJ16" s="14">
        <v>0.122467895535111</v>
      </c>
      <c r="CK16" s="14">
        <v>5.6211076687121497E-2</v>
      </c>
      <c r="CL16" s="14">
        <v>1.4276178652607999E-2</v>
      </c>
      <c r="CM16" s="14"/>
      <c r="CN16" s="14">
        <v>0.17791949135942101</v>
      </c>
      <c r="CO16" s="14">
        <v>7.6593517934923402E-2</v>
      </c>
      <c r="CP16" s="14"/>
      <c r="CQ16" s="14">
        <v>0.16914024152743801</v>
      </c>
      <c r="CR16" s="14">
        <v>8.1214793652094205E-2</v>
      </c>
    </row>
    <row r="17" spans="2:96" ht="43.2" x14ac:dyDescent="0.3">
      <c r="B17" s="15" t="s">
        <v>324</v>
      </c>
      <c r="C17" s="14">
        <v>4.3947328036106299E-2</v>
      </c>
      <c r="D17" s="14">
        <v>4.7320540591889101E-2</v>
      </c>
      <c r="E17" s="14">
        <v>3.9873888140651098E-2</v>
      </c>
      <c r="F17" s="14"/>
      <c r="G17" s="14">
        <v>8.58522446208278E-2</v>
      </c>
      <c r="H17" s="14">
        <v>8.5280062865064496E-2</v>
      </c>
      <c r="I17" s="14">
        <v>3.7616484007742097E-2</v>
      </c>
      <c r="J17" s="14">
        <v>2.0787865229526501E-2</v>
      </c>
      <c r="K17" s="14">
        <v>2.9951454471600199E-2</v>
      </c>
      <c r="L17" s="14">
        <v>1.5909705889599401E-2</v>
      </c>
      <c r="M17" s="14"/>
      <c r="N17" s="14">
        <v>4.15886745490874E-2</v>
      </c>
      <c r="O17" s="14">
        <v>4.2099789196794503E-2</v>
      </c>
      <c r="P17" s="14">
        <v>5.3504241156168898E-2</v>
      </c>
      <c r="Q17" s="14">
        <v>4.0536341091938197E-2</v>
      </c>
      <c r="R17" s="14"/>
      <c r="S17" s="14">
        <v>2.4878319020253999E-2</v>
      </c>
      <c r="T17" s="14">
        <v>4.2897822439991698E-2</v>
      </c>
      <c r="U17" s="14">
        <v>5.1817733640628402E-2</v>
      </c>
      <c r="V17" s="14">
        <v>5.1042902051813603E-2</v>
      </c>
      <c r="W17" s="14">
        <v>3.3528725041349301E-2</v>
      </c>
      <c r="X17" s="14">
        <v>4.1102213098572697E-2</v>
      </c>
      <c r="Y17" s="14">
        <v>2.91201460270058E-2</v>
      </c>
      <c r="Z17" s="14">
        <v>9.1585573724542804E-2</v>
      </c>
      <c r="AA17" s="14">
        <v>4.1330254939777898E-2</v>
      </c>
      <c r="AB17" s="14">
        <v>4.9780881749617298E-2</v>
      </c>
      <c r="AC17" s="14">
        <v>6.2715117643577095E-2</v>
      </c>
      <c r="AD17" s="14">
        <v>6.5455182378693799E-2</v>
      </c>
      <c r="AE17" s="14"/>
      <c r="AF17" s="14">
        <v>3.3144741404950197E-2</v>
      </c>
      <c r="AG17" s="14">
        <v>7.3215784991884997E-2</v>
      </c>
      <c r="AH17" s="14">
        <v>1.1375521961690799E-2</v>
      </c>
      <c r="AI17" s="14">
        <v>3.7965290417731702E-2</v>
      </c>
      <c r="AJ17" s="14">
        <v>3.3124510803842398E-2</v>
      </c>
      <c r="AK17" s="14"/>
      <c r="AL17" s="14">
        <v>7.3878851313107896E-2</v>
      </c>
      <c r="AM17" s="14">
        <v>3.2135620377167599E-2</v>
      </c>
      <c r="AN17" s="14">
        <v>1.91213204401466E-2</v>
      </c>
      <c r="AO17" s="14">
        <v>4.7809250755381401E-2</v>
      </c>
      <c r="AP17" s="14">
        <v>6.4594094483702902E-2</v>
      </c>
      <c r="AQ17" s="14">
        <v>2.2545304208701201E-2</v>
      </c>
      <c r="AR17" s="14"/>
      <c r="AS17" s="14">
        <v>3.9586830556502799E-2</v>
      </c>
      <c r="AT17" s="14">
        <v>4.7588509817173302E-2</v>
      </c>
      <c r="AU17" s="14">
        <v>3.7391314503174997E-2</v>
      </c>
      <c r="AV17" s="14">
        <v>6.01495390219495E-2</v>
      </c>
      <c r="AW17" s="14">
        <v>8.14061400230848E-2</v>
      </c>
      <c r="AX17" s="14"/>
      <c r="AY17" s="14">
        <v>0</v>
      </c>
      <c r="AZ17" s="14">
        <v>6.6796663061000905E-2</v>
      </c>
      <c r="BA17" s="14">
        <v>2.19095334392913E-2</v>
      </c>
      <c r="BB17" s="14">
        <v>3.2722320165522498E-2</v>
      </c>
      <c r="BC17" s="14">
        <v>9.1154189117440207E-2</v>
      </c>
      <c r="BD17" s="14">
        <v>3.6751987308280998E-2</v>
      </c>
      <c r="BE17" s="14">
        <v>2.87155411004449E-2</v>
      </c>
      <c r="BF17" s="14">
        <v>6.2257188375608397E-2</v>
      </c>
      <c r="BG17" s="14">
        <v>5.3848892267243903E-2</v>
      </c>
      <c r="BH17" s="14">
        <v>2.3043536756704199E-2</v>
      </c>
      <c r="BI17" s="14">
        <v>2.6557973671995801E-2</v>
      </c>
      <c r="BJ17" s="14">
        <v>1.5567889770325499E-2</v>
      </c>
      <c r="BK17" s="14">
        <v>4.4983025302936699E-2</v>
      </c>
      <c r="BL17" s="14">
        <v>2.1103738294094301E-2</v>
      </c>
      <c r="BM17" s="14">
        <v>5.7049530857395503E-2</v>
      </c>
      <c r="BN17" s="14">
        <v>8.4125545309073194E-2</v>
      </c>
      <c r="BO17" s="14"/>
      <c r="BP17" s="14">
        <v>7.7077737450047895E-2</v>
      </c>
      <c r="BQ17" s="14">
        <v>2.67236268306058E-2</v>
      </c>
      <c r="BR17" s="14">
        <v>5.3217182659731903E-2</v>
      </c>
      <c r="BS17" s="14">
        <v>3.3242775730935897E-2</v>
      </c>
      <c r="BT17" s="14">
        <v>2.2358954103422798E-2</v>
      </c>
      <c r="BU17" s="14">
        <v>4.09862292431988E-2</v>
      </c>
      <c r="BV17" s="14"/>
      <c r="BW17" s="14">
        <v>1.8900799272222001E-2</v>
      </c>
      <c r="BX17" s="14">
        <v>6.8415922622474701E-2</v>
      </c>
      <c r="BY17" s="14">
        <v>9.4184156231792701E-2</v>
      </c>
      <c r="BZ17" s="14">
        <v>3.3970708178970598E-2</v>
      </c>
      <c r="CA17" s="14">
        <v>5.3897738909247199E-2</v>
      </c>
      <c r="CB17" s="14">
        <v>4.56619670172295E-2</v>
      </c>
      <c r="CC17" s="14"/>
      <c r="CD17" s="14">
        <v>7.4266774787601006E-2</v>
      </c>
      <c r="CE17" s="14">
        <v>6.7967815825735897E-2</v>
      </c>
      <c r="CF17" s="14">
        <v>2.0627077011880501E-2</v>
      </c>
      <c r="CG17" s="14">
        <v>3.3668457709843697E-2</v>
      </c>
      <c r="CH17" s="14"/>
      <c r="CI17" s="14">
        <v>8.6925807608932704E-2</v>
      </c>
      <c r="CJ17" s="14">
        <v>5.1011502641394597E-2</v>
      </c>
      <c r="CK17" s="14">
        <v>2.9793723516603799E-2</v>
      </c>
      <c r="CL17" s="14">
        <v>2.7150491114121902E-2</v>
      </c>
      <c r="CM17" s="14"/>
      <c r="CN17" s="14">
        <v>0.11624883571498799</v>
      </c>
      <c r="CO17" s="14">
        <v>3.41204906173255E-2</v>
      </c>
      <c r="CP17" s="14"/>
      <c r="CQ17" s="14">
        <v>0.20500438801517301</v>
      </c>
      <c r="CR17" s="14">
        <v>2.6035859262779001E-2</v>
      </c>
    </row>
    <row r="18" spans="2:96" x14ac:dyDescent="0.3">
      <c r="B18" s="15" t="s">
        <v>155</v>
      </c>
      <c r="C18" s="20">
        <v>1.5282306836929599E-2</v>
      </c>
      <c r="D18" s="20">
        <v>1.26811962009143E-2</v>
      </c>
      <c r="E18" s="20">
        <v>1.78719620923177E-2</v>
      </c>
      <c r="F18" s="20"/>
      <c r="G18" s="20">
        <v>2.7359591273710002E-2</v>
      </c>
      <c r="H18" s="20">
        <v>1.2835275041859899E-2</v>
      </c>
      <c r="I18" s="20">
        <v>1.7292204380518001E-2</v>
      </c>
      <c r="J18" s="20">
        <v>1.7306754866526001E-2</v>
      </c>
      <c r="K18" s="20">
        <v>1.03282532537691E-2</v>
      </c>
      <c r="L18" s="20">
        <v>9.3375017777946306E-3</v>
      </c>
      <c r="M18" s="20"/>
      <c r="N18" s="20">
        <v>6.9606007762779603E-3</v>
      </c>
      <c r="O18" s="20">
        <v>1.8642366046344599E-2</v>
      </c>
      <c r="P18" s="20">
        <v>1.7182286847833701E-2</v>
      </c>
      <c r="Q18" s="20">
        <v>1.92768382849779E-2</v>
      </c>
      <c r="R18" s="20"/>
      <c r="S18" s="20">
        <v>1.65602590940255E-2</v>
      </c>
      <c r="T18" s="20">
        <v>7.5267385887115403E-3</v>
      </c>
      <c r="U18" s="20">
        <v>1.63710404662222E-2</v>
      </c>
      <c r="V18" s="20">
        <v>1.5602487003440701E-2</v>
      </c>
      <c r="W18" s="20">
        <v>2.0997814443312699E-2</v>
      </c>
      <c r="X18" s="20">
        <v>1.4006806999893699E-2</v>
      </c>
      <c r="Y18" s="20">
        <v>2.4842422352221401E-2</v>
      </c>
      <c r="Z18" s="20">
        <v>0</v>
      </c>
      <c r="AA18" s="20">
        <v>4.5983546454954399E-3</v>
      </c>
      <c r="AB18" s="20">
        <v>5.7148974927089301E-3</v>
      </c>
      <c r="AC18" s="20">
        <v>3.1439354816643797E-2</v>
      </c>
      <c r="AD18" s="20">
        <v>6.5243826303133898E-2</v>
      </c>
      <c r="AE18" s="20"/>
      <c r="AF18" s="20">
        <v>8.7531521011127694E-3</v>
      </c>
      <c r="AG18" s="20">
        <v>1.01926718707344E-2</v>
      </c>
      <c r="AH18" s="20">
        <v>5.8146816677509504E-3</v>
      </c>
      <c r="AI18" s="20">
        <v>1.7114243268525401E-2</v>
      </c>
      <c r="AJ18" s="20">
        <v>2.3888621015824601E-2</v>
      </c>
      <c r="AK18" s="20"/>
      <c r="AL18" s="20">
        <v>7.8767128997036806E-3</v>
      </c>
      <c r="AM18" s="20">
        <v>1.1317648887236E-2</v>
      </c>
      <c r="AN18" s="20">
        <v>5.1577821780776998E-3</v>
      </c>
      <c r="AO18" s="20">
        <v>1.5360621759396099E-2</v>
      </c>
      <c r="AP18" s="20">
        <v>2.0909113142314601E-2</v>
      </c>
      <c r="AQ18" s="20">
        <v>2.83863490129336E-2</v>
      </c>
      <c r="AR18" s="20"/>
      <c r="AS18" s="20">
        <v>1.6259262874515502E-2</v>
      </c>
      <c r="AT18" s="20">
        <v>2.2394358835945E-2</v>
      </c>
      <c r="AU18" s="20">
        <v>1.5906594923037701E-2</v>
      </c>
      <c r="AV18" s="20">
        <v>0</v>
      </c>
      <c r="AW18" s="20">
        <v>0</v>
      </c>
      <c r="AX18" s="20"/>
      <c r="AY18" s="20">
        <v>6.56441315907631E-2</v>
      </c>
      <c r="AZ18" s="20">
        <v>3.9365239922773201E-2</v>
      </c>
      <c r="BA18" s="20">
        <v>1.4383626217291799E-2</v>
      </c>
      <c r="BB18" s="20">
        <v>8.5334961076160495E-3</v>
      </c>
      <c r="BC18" s="20">
        <v>1.08234135483193E-2</v>
      </c>
      <c r="BD18" s="20">
        <v>3.2547781244824901E-2</v>
      </c>
      <c r="BE18" s="20">
        <v>1.13117937990191E-2</v>
      </c>
      <c r="BF18" s="20">
        <v>6.1811339254255297E-3</v>
      </c>
      <c r="BG18" s="20">
        <v>6.9609892132080301E-3</v>
      </c>
      <c r="BH18" s="20">
        <v>1.9548927009830699E-2</v>
      </c>
      <c r="BI18" s="20">
        <v>6.0456683234102696E-3</v>
      </c>
      <c r="BJ18" s="20">
        <v>2.2291897650827699E-2</v>
      </c>
      <c r="BK18" s="20">
        <v>0</v>
      </c>
      <c r="BL18" s="20">
        <v>2.3301583434362401E-2</v>
      </c>
      <c r="BM18" s="20">
        <v>1.7501024253593501E-2</v>
      </c>
      <c r="BN18" s="20">
        <v>8.8773118844259705E-3</v>
      </c>
      <c r="BO18" s="20"/>
      <c r="BP18" s="20">
        <v>2.1177602291496199E-2</v>
      </c>
      <c r="BQ18" s="20">
        <v>2.1512210761024001E-2</v>
      </c>
      <c r="BR18" s="20">
        <v>3.46962188286749E-3</v>
      </c>
      <c r="BS18" s="20">
        <v>8.1545963714422399E-3</v>
      </c>
      <c r="BT18" s="20">
        <v>1.59017449838109E-2</v>
      </c>
      <c r="BU18" s="20">
        <v>9.7069720341194897E-3</v>
      </c>
      <c r="BV18" s="20"/>
      <c r="BW18" s="20">
        <v>1.47834087645281E-2</v>
      </c>
      <c r="BX18" s="20">
        <v>2.3784563175609601E-2</v>
      </c>
      <c r="BY18" s="20">
        <v>0</v>
      </c>
      <c r="BZ18" s="20">
        <v>2.70001130095496E-2</v>
      </c>
      <c r="CA18" s="20">
        <v>1.07683246095884E-2</v>
      </c>
      <c r="CB18" s="20">
        <v>0</v>
      </c>
      <c r="CC18" s="20"/>
      <c r="CD18" s="20">
        <v>4.4985887077550503E-3</v>
      </c>
      <c r="CE18" s="20">
        <v>1.6891527509239401E-2</v>
      </c>
      <c r="CF18" s="20">
        <v>2.0627903598221801E-2</v>
      </c>
      <c r="CG18" s="20">
        <v>1.2893052898594199E-2</v>
      </c>
      <c r="CH18" s="20"/>
      <c r="CI18" s="20">
        <v>5.22984266751999E-3</v>
      </c>
      <c r="CJ18" s="20">
        <v>9.9057904448485896E-3</v>
      </c>
      <c r="CK18" s="20">
        <v>1.2895449086225599E-2</v>
      </c>
      <c r="CL18" s="20">
        <v>8.0264624404442902E-2</v>
      </c>
      <c r="CM18" s="20"/>
      <c r="CN18" s="20">
        <v>8.3772561830049806E-3</v>
      </c>
      <c r="CO18" s="20">
        <v>1.36926507042868E-2</v>
      </c>
      <c r="CP18" s="20"/>
      <c r="CQ18" s="20">
        <v>9.8711618545691705E-3</v>
      </c>
      <c r="CR18" s="20">
        <v>1.1055891788026099E-2</v>
      </c>
    </row>
    <row r="19" spans="2:96" x14ac:dyDescent="0.3">
      <c r="B19" s="16"/>
    </row>
    <row r="20" spans="2:96" x14ac:dyDescent="0.3">
      <c r="B20" t="s">
        <v>116</v>
      </c>
    </row>
    <row r="21" spans="2:96" x14ac:dyDescent="0.3">
      <c r="B21" t="s">
        <v>117</v>
      </c>
    </row>
    <row r="23" spans="2:96" x14ac:dyDescent="0.3">
      <c r="B23"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K17"/>
  <sheetViews>
    <sheetView showGridLines="0" topLeftCell="A4" workbookViewId="0">
      <pane xSplit="2" topLeftCell="C1" activePane="topRight" state="frozen"/>
      <selection activeCell="B16" sqref="B16"/>
      <selection pane="topRight" activeCell="B9" sqref="B9"/>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352</v>
      </c>
      <c r="E2" s="26"/>
      <c r="F2" s="26"/>
      <c r="G2" s="26"/>
      <c r="H2" s="26"/>
      <c r="I2" s="26"/>
      <c r="J2" s="26"/>
      <c r="K2" s="26"/>
    </row>
    <row r="6" spans="2:11" ht="49.95" customHeight="1" x14ac:dyDescent="0.3">
      <c r="B6" s="17" t="s">
        <v>14</v>
      </c>
      <c r="C6" s="17" t="s">
        <v>326</v>
      </c>
      <c r="D6" s="17" t="s">
        <v>327</v>
      </c>
      <c r="E6" s="17" t="s">
        <v>328</v>
      </c>
      <c r="F6" s="17" t="s">
        <v>329</v>
      </c>
      <c r="G6" s="17" t="s">
        <v>330</v>
      </c>
      <c r="H6" s="17" t="s">
        <v>331</v>
      </c>
      <c r="I6" s="17" t="s">
        <v>332</v>
      </c>
      <c r="J6" s="17" t="s">
        <v>333</v>
      </c>
    </row>
    <row r="7" spans="2:11" ht="28.8" x14ac:dyDescent="0.3">
      <c r="B7" s="15" t="s">
        <v>334</v>
      </c>
      <c r="C7" s="14">
        <v>0.16188741907509499</v>
      </c>
      <c r="D7" s="14">
        <v>0.12300979535375001</v>
      </c>
      <c r="E7" s="14">
        <v>0.24851935221027099</v>
      </c>
      <c r="F7" s="14">
        <v>0.18076547240371299</v>
      </c>
      <c r="G7" s="14">
        <v>0.24291052161892901</v>
      </c>
      <c r="H7" s="14">
        <v>0.124413544808734</v>
      </c>
      <c r="I7" s="14">
        <v>0.102486287443161</v>
      </c>
      <c r="J7" s="14">
        <v>0.16675498460809199</v>
      </c>
    </row>
    <row r="8" spans="2:11" ht="43.2" x14ac:dyDescent="0.3">
      <c r="B8" s="15" t="s">
        <v>335</v>
      </c>
      <c r="C8" s="14">
        <v>0.39486585270068397</v>
      </c>
      <c r="D8" s="14">
        <v>0.34069298290811301</v>
      </c>
      <c r="E8" s="14">
        <v>0.40350900096283299</v>
      </c>
      <c r="F8" s="14">
        <v>0.36341249239175</v>
      </c>
      <c r="G8" s="14">
        <v>0.419004347857096</v>
      </c>
      <c r="H8" s="14">
        <v>0.32631016149722702</v>
      </c>
      <c r="I8" s="14">
        <v>0.22269476158194801</v>
      </c>
      <c r="J8" s="14">
        <v>0.429173507169055</v>
      </c>
    </row>
    <row r="9" spans="2:11" ht="28.8" x14ac:dyDescent="0.3">
      <c r="B9" s="15" t="s">
        <v>336</v>
      </c>
      <c r="C9" s="14">
        <v>0.42865967368276697</v>
      </c>
      <c r="D9" s="14">
        <v>0.52528204578271998</v>
      </c>
      <c r="E9" s="14">
        <v>0.33502235493942401</v>
      </c>
      <c r="F9" s="14">
        <v>0.44100921356518202</v>
      </c>
      <c r="G9" s="14">
        <v>0.28237712012286897</v>
      </c>
      <c r="H9" s="14">
        <v>0.53866650804208505</v>
      </c>
      <c r="I9" s="14">
        <v>0.63079043813991498</v>
      </c>
      <c r="J9" s="14">
        <v>0.39197109612612702</v>
      </c>
    </row>
    <row r="10" spans="2:11" x14ac:dyDescent="0.3">
      <c r="B10" s="15" t="s">
        <v>92</v>
      </c>
      <c r="C10" s="14">
        <v>8.0518429460757508E-3</v>
      </c>
      <c r="D10" s="14">
        <v>5.8197480807977899E-3</v>
      </c>
      <c r="E10" s="14">
        <v>8.0643420632955602E-3</v>
      </c>
      <c r="F10" s="14">
        <v>8.9313874163097304E-3</v>
      </c>
      <c r="G10" s="14">
        <v>3.3626979724123603E-2</v>
      </c>
      <c r="H10" s="14">
        <v>5.9619252651761196E-3</v>
      </c>
      <c r="I10" s="14">
        <v>4.1289872678121099E-2</v>
      </c>
      <c r="J10" s="14">
        <v>1.21004120967265E-2</v>
      </c>
    </row>
    <row r="11" spans="2:11" x14ac:dyDescent="0.3">
      <c r="B11" s="16" t="s">
        <v>353</v>
      </c>
      <c r="C11" s="16"/>
      <c r="D11" s="16"/>
      <c r="E11" s="16"/>
      <c r="F11" s="16"/>
      <c r="G11" s="16"/>
      <c r="H11" s="16"/>
      <c r="I11" s="16"/>
      <c r="J11" s="16"/>
    </row>
    <row r="12" spans="2:11" x14ac:dyDescent="0.3">
      <c r="B12" t="s">
        <v>116</v>
      </c>
    </row>
    <row r="13" spans="2:11" x14ac:dyDescent="0.3">
      <c r="B13" t="s">
        <v>117</v>
      </c>
    </row>
    <row r="17" spans="2:2" x14ac:dyDescent="0.3">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R17"/>
  <sheetViews>
    <sheetView showGridLines="0" topLeftCell="A7" workbookViewId="0">
      <pane xSplit="2" topLeftCell="C1" activePane="topRight" state="frozen"/>
      <selection activeCell="F18" sqref="F18"/>
      <selection pane="topRight" activeCell="F18" sqref="F1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601</v>
      </c>
      <c r="D7" s="10">
        <v>271</v>
      </c>
      <c r="E7" s="10">
        <v>329</v>
      </c>
      <c r="F7" s="10"/>
      <c r="G7" s="10">
        <v>68</v>
      </c>
      <c r="H7" s="10">
        <v>103</v>
      </c>
      <c r="I7" s="10">
        <v>106</v>
      </c>
      <c r="J7" s="10">
        <v>110</v>
      </c>
      <c r="K7" s="10">
        <v>89</v>
      </c>
      <c r="L7" s="10">
        <v>125</v>
      </c>
      <c r="M7" s="10"/>
      <c r="N7" s="10">
        <v>186</v>
      </c>
      <c r="O7" s="10">
        <v>146</v>
      </c>
      <c r="P7" s="10">
        <v>125</v>
      </c>
      <c r="Q7" s="10">
        <v>143</v>
      </c>
      <c r="R7" s="10"/>
      <c r="S7" s="10">
        <v>59</v>
      </c>
      <c r="T7" s="10">
        <v>80</v>
      </c>
      <c r="U7" s="10">
        <v>64</v>
      </c>
      <c r="V7" s="10">
        <v>50</v>
      </c>
      <c r="W7" s="10">
        <v>49</v>
      </c>
      <c r="X7" s="10">
        <v>61</v>
      </c>
      <c r="Y7" s="10">
        <v>48</v>
      </c>
      <c r="Z7" s="10">
        <v>20</v>
      </c>
      <c r="AA7" s="10">
        <v>68</v>
      </c>
      <c r="AB7" s="10">
        <v>52</v>
      </c>
      <c r="AC7" s="10">
        <v>31</v>
      </c>
      <c r="AD7" s="10">
        <v>19</v>
      </c>
      <c r="AE7" s="10"/>
      <c r="AF7" s="10">
        <v>133</v>
      </c>
      <c r="AG7" s="10">
        <v>208</v>
      </c>
      <c r="AH7" s="10">
        <v>53</v>
      </c>
      <c r="AI7" s="10">
        <v>72</v>
      </c>
      <c r="AJ7" s="10">
        <v>32</v>
      </c>
      <c r="AK7" s="10"/>
      <c r="AL7" s="10">
        <v>152</v>
      </c>
      <c r="AM7" s="10">
        <v>122</v>
      </c>
      <c r="AN7" s="10">
        <v>63</v>
      </c>
      <c r="AO7" s="10">
        <v>130</v>
      </c>
      <c r="AP7" s="10">
        <v>33</v>
      </c>
      <c r="AQ7" s="10">
        <v>54</v>
      </c>
      <c r="AR7" s="10"/>
      <c r="AS7" s="10">
        <v>116</v>
      </c>
      <c r="AT7" s="10">
        <v>150</v>
      </c>
      <c r="AU7" s="10">
        <v>145</v>
      </c>
      <c r="AV7" s="10">
        <v>85</v>
      </c>
      <c r="AW7" s="10">
        <v>16</v>
      </c>
      <c r="AX7" s="10"/>
      <c r="AY7" s="10">
        <v>3</v>
      </c>
      <c r="AZ7" s="10">
        <v>17</v>
      </c>
      <c r="BA7" s="10">
        <v>31</v>
      </c>
      <c r="BB7" s="10">
        <v>23</v>
      </c>
      <c r="BC7" s="10">
        <v>53</v>
      </c>
      <c r="BD7" s="10">
        <v>59</v>
      </c>
      <c r="BE7" s="10">
        <v>67</v>
      </c>
      <c r="BF7" s="10">
        <v>37</v>
      </c>
      <c r="BG7" s="10">
        <v>49</v>
      </c>
      <c r="BH7" s="10">
        <v>44</v>
      </c>
      <c r="BI7" s="10">
        <v>43</v>
      </c>
      <c r="BJ7" s="10">
        <v>44</v>
      </c>
      <c r="BK7" s="10">
        <v>28</v>
      </c>
      <c r="BL7" s="10">
        <v>15</v>
      </c>
      <c r="BM7" s="10">
        <v>19</v>
      </c>
      <c r="BN7" s="10">
        <v>39</v>
      </c>
      <c r="BO7" s="10"/>
      <c r="BP7" s="10">
        <v>125</v>
      </c>
      <c r="BQ7" s="10">
        <v>144</v>
      </c>
      <c r="BR7" s="10">
        <v>76</v>
      </c>
      <c r="BS7" s="10">
        <v>119</v>
      </c>
      <c r="BT7" s="10">
        <v>85</v>
      </c>
      <c r="BU7" s="10">
        <v>52</v>
      </c>
      <c r="BV7" s="10"/>
      <c r="BW7" s="10">
        <v>241</v>
      </c>
      <c r="BX7" s="10">
        <v>135</v>
      </c>
      <c r="BY7" s="10">
        <v>38</v>
      </c>
      <c r="BZ7" s="10">
        <v>50</v>
      </c>
      <c r="CA7" s="10">
        <v>112</v>
      </c>
      <c r="CB7" s="10">
        <v>22</v>
      </c>
      <c r="CC7" s="10"/>
      <c r="CD7" s="10">
        <v>129</v>
      </c>
      <c r="CE7" s="10">
        <v>106</v>
      </c>
      <c r="CF7" s="10">
        <v>82</v>
      </c>
      <c r="CG7" s="10">
        <v>186</v>
      </c>
      <c r="CH7" s="10"/>
      <c r="CI7" s="10">
        <v>185</v>
      </c>
      <c r="CJ7" s="10">
        <v>146</v>
      </c>
      <c r="CK7" s="10">
        <v>242</v>
      </c>
      <c r="CL7" s="10">
        <v>28</v>
      </c>
      <c r="CM7" s="10"/>
      <c r="CN7" s="10">
        <v>93</v>
      </c>
      <c r="CO7" s="10">
        <v>507</v>
      </c>
      <c r="CP7" s="10"/>
      <c r="CQ7" s="10">
        <v>82</v>
      </c>
      <c r="CR7" s="10">
        <v>484</v>
      </c>
    </row>
    <row r="8" spans="2:96" ht="30" customHeight="1" x14ac:dyDescent="0.3">
      <c r="B8" s="11" t="s">
        <v>19</v>
      </c>
      <c r="C8" s="11">
        <v>605</v>
      </c>
      <c r="D8" s="11">
        <v>274</v>
      </c>
      <c r="E8" s="11">
        <v>330</v>
      </c>
      <c r="F8" s="11"/>
      <c r="G8" s="11">
        <v>82</v>
      </c>
      <c r="H8" s="11">
        <v>108</v>
      </c>
      <c r="I8" s="11">
        <v>107</v>
      </c>
      <c r="J8" s="11">
        <v>106</v>
      </c>
      <c r="K8" s="11">
        <v>86</v>
      </c>
      <c r="L8" s="11">
        <v>117</v>
      </c>
      <c r="M8" s="11"/>
      <c r="N8" s="11">
        <v>187</v>
      </c>
      <c r="O8" s="11">
        <v>156</v>
      </c>
      <c r="P8" s="11">
        <v>123</v>
      </c>
      <c r="Q8" s="11">
        <v>139</v>
      </c>
      <c r="R8" s="11"/>
      <c r="S8" s="11">
        <v>61</v>
      </c>
      <c r="T8" s="11">
        <v>77</v>
      </c>
      <c r="U8" s="11">
        <v>62</v>
      </c>
      <c r="V8" s="11">
        <v>50</v>
      </c>
      <c r="W8" s="11">
        <v>47</v>
      </c>
      <c r="X8" s="11">
        <v>61</v>
      </c>
      <c r="Y8" s="11">
        <v>45</v>
      </c>
      <c r="Z8" s="11">
        <v>19</v>
      </c>
      <c r="AA8" s="11">
        <v>70</v>
      </c>
      <c r="AB8" s="11">
        <v>56</v>
      </c>
      <c r="AC8" s="11">
        <v>34</v>
      </c>
      <c r="AD8" s="11">
        <v>24</v>
      </c>
      <c r="AE8" s="11"/>
      <c r="AF8" s="11">
        <v>127</v>
      </c>
      <c r="AG8" s="11">
        <v>212</v>
      </c>
      <c r="AH8" s="11">
        <v>53</v>
      </c>
      <c r="AI8" s="11">
        <v>70</v>
      </c>
      <c r="AJ8" s="11">
        <v>32</v>
      </c>
      <c r="AK8" s="11"/>
      <c r="AL8" s="11">
        <v>157</v>
      </c>
      <c r="AM8" s="11">
        <v>117</v>
      </c>
      <c r="AN8" s="11">
        <v>63</v>
      </c>
      <c r="AO8" s="11">
        <v>128</v>
      </c>
      <c r="AP8" s="11">
        <v>34</v>
      </c>
      <c r="AQ8" s="11">
        <v>54</v>
      </c>
      <c r="AR8" s="11"/>
      <c r="AS8" s="11">
        <v>113</v>
      </c>
      <c r="AT8" s="11">
        <v>154</v>
      </c>
      <c r="AU8" s="11">
        <v>147</v>
      </c>
      <c r="AV8" s="11">
        <v>86</v>
      </c>
      <c r="AW8" s="11">
        <v>17</v>
      </c>
      <c r="AX8" s="11"/>
      <c r="AY8" s="11">
        <v>4</v>
      </c>
      <c r="AZ8" s="11">
        <v>16</v>
      </c>
      <c r="BA8" s="11">
        <v>31</v>
      </c>
      <c r="BB8" s="11">
        <v>22</v>
      </c>
      <c r="BC8" s="11">
        <v>55</v>
      </c>
      <c r="BD8" s="11">
        <v>59</v>
      </c>
      <c r="BE8" s="11">
        <v>67</v>
      </c>
      <c r="BF8" s="11">
        <v>38</v>
      </c>
      <c r="BG8" s="11">
        <v>49</v>
      </c>
      <c r="BH8" s="11">
        <v>44</v>
      </c>
      <c r="BI8" s="11">
        <v>43</v>
      </c>
      <c r="BJ8" s="11">
        <v>44</v>
      </c>
      <c r="BK8" s="11">
        <v>28</v>
      </c>
      <c r="BL8" s="11">
        <v>15</v>
      </c>
      <c r="BM8" s="11">
        <v>20</v>
      </c>
      <c r="BN8" s="11">
        <v>40</v>
      </c>
      <c r="BO8" s="11"/>
      <c r="BP8" s="11">
        <v>132</v>
      </c>
      <c r="BQ8" s="11">
        <v>142</v>
      </c>
      <c r="BR8" s="11">
        <v>77</v>
      </c>
      <c r="BS8" s="11">
        <v>120</v>
      </c>
      <c r="BT8" s="11">
        <v>83</v>
      </c>
      <c r="BU8" s="11">
        <v>52</v>
      </c>
      <c r="BV8" s="11"/>
      <c r="BW8" s="11">
        <v>234</v>
      </c>
      <c r="BX8" s="11">
        <v>137</v>
      </c>
      <c r="BY8" s="11">
        <v>39</v>
      </c>
      <c r="BZ8" s="11">
        <v>51</v>
      </c>
      <c r="CA8" s="11">
        <v>115</v>
      </c>
      <c r="CB8" s="11">
        <v>24</v>
      </c>
      <c r="CC8" s="11"/>
      <c r="CD8" s="11">
        <v>137</v>
      </c>
      <c r="CE8" s="11">
        <v>106</v>
      </c>
      <c r="CF8" s="11">
        <v>82</v>
      </c>
      <c r="CG8" s="11">
        <v>183</v>
      </c>
      <c r="CH8" s="11"/>
      <c r="CI8" s="11">
        <v>187</v>
      </c>
      <c r="CJ8" s="11">
        <v>145</v>
      </c>
      <c r="CK8" s="11">
        <v>243</v>
      </c>
      <c r="CL8" s="11">
        <v>30</v>
      </c>
      <c r="CM8" s="11"/>
      <c r="CN8" s="11">
        <v>95</v>
      </c>
      <c r="CO8" s="11">
        <v>508</v>
      </c>
      <c r="CP8" s="11"/>
      <c r="CQ8" s="11">
        <v>85</v>
      </c>
      <c r="CR8" s="11">
        <v>483</v>
      </c>
    </row>
    <row r="9" spans="2:96" ht="28.8" x14ac:dyDescent="0.3">
      <c r="B9" s="15" t="s">
        <v>334</v>
      </c>
      <c r="C9" s="14">
        <v>0.16188741907509499</v>
      </c>
      <c r="D9" s="14">
        <v>0.20753324684080601</v>
      </c>
      <c r="E9" s="14">
        <v>0.124657069159947</v>
      </c>
      <c r="F9" s="14"/>
      <c r="G9" s="14">
        <v>0.256365797114048</v>
      </c>
      <c r="H9" s="14">
        <v>0.24367388833623199</v>
      </c>
      <c r="I9" s="14">
        <v>0.16639749959362099</v>
      </c>
      <c r="J9" s="14">
        <v>9.2730739363385301E-2</v>
      </c>
      <c r="K9" s="14">
        <v>0.12963672361870801</v>
      </c>
      <c r="L9" s="14">
        <v>0.102456901089226</v>
      </c>
      <c r="M9" s="14"/>
      <c r="N9" s="14">
        <v>0.17300257969299099</v>
      </c>
      <c r="O9" s="14">
        <v>0.155698209862982</v>
      </c>
      <c r="P9" s="14">
        <v>0.17897897789625999</v>
      </c>
      <c r="Q9" s="14">
        <v>0.13987695207102499</v>
      </c>
      <c r="R9" s="14"/>
      <c r="S9" s="14">
        <v>0.348507231077619</v>
      </c>
      <c r="T9" s="14">
        <v>0.16462273697074301</v>
      </c>
      <c r="U9" s="14">
        <v>0.128487299492104</v>
      </c>
      <c r="V9" s="14">
        <v>9.8496627115779806E-2</v>
      </c>
      <c r="W9" s="14">
        <v>8.2108684263548198E-2</v>
      </c>
      <c r="X9" s="14">
        <v>0.131628178564796</v>
      </c>
      <c r="Y9" s="14">
        <v>0.112708749868631</v>
      </c>
      <c r="Z9" s="14">
        <v>0.14024803934122901</v>
      </c>
      <c r="AA9" s="14">
        <v>0.17021052757074401</v>
      </c>
      <c r="AB9" s="14">
        <v>0.22520719418490201</v>
      </c>
      <c r="AC9" s="14">
        <v>9.36707013312605E-2</v>
      </c>
      <c r="AD9" s="14">
        <v>0.164275140398884</v>
      </c>
      <c r="AE9" s="14"/>
      <c r="AF9" s="14">
        <v>0.13602961220820201</v>
      </c>
      <c r="AG9" s="14">
        <v>0.21070119682817601</v>
      </c>
      <c r="AH9" s="14">
        <v>0.185835627257077</v>
      </c>
      <c r="AI9" s="14">
        <v>8.1045965539529599E-2</v>
      </c>
      <c r="AJ9" s="14">
        <v>2.9839234529396699E-2</v>
      </c>
      <c r="AK9" s="14"/>
      <c r="AL9" s="14">
        <v>0.18601267616464601</v>
      </c>
      <c r="AM9" s="14">
        <v>0.133443155244934</v>
      </c>
      <c r="AN9" s="14">
        <v>0.22702722705560399</v>
      </c>
      <c r="AO9" s="14">
        <v>0.16172138195854699</v>
      </c>
      <c r="AP9" s="14">
        <v>8.5629135660205705E-2</v>
      </c>
      <c r="AQ9" s="14">
        <v>0.16094704951427699</v>
      </c>
      <c r="AR9" s="14"/>
      <c r="AS9" s="14">
        <v>0.16260618670020499</v>
      </c>
      <c r="AT9" s="14">
        <v>0.15735204935345501</v>
      </c>
      <c r="AU9" s="14">
        <v>0.14119613877561299</v>
      </c>
      <c r="AV9" s="14">
        <v>0.220040445262705</v>
      </c>
      <c r="AW9" s="14">
        <v>0.246631699081169</v>
      </c>
      <c r="AX9" s="14"/>
      <c r="AY9" s="14">
        <v>0</v>
      </c>
      <c r="AZ9" s="14">
        <v>0.12862763927069501</v>
      </c>
      <c r="BA9" s="14">
        <v>0.221879892809206</v>
      </c>
      <c r="BB9" s="14">
        <v>0.13057016810899399</v>
      </c>
      <c r="BC9" s="14">
        <v>0.15785165039004001</v>
      </c>
      <c r="BD9" s="14">
        <v>0.182349871906649</v>
      </c>
      <c r="BE9" s="14">
        <v>0.14533416911236399</v>
      </c>
      <c r="BF9" s="14">
        <v>8.0793612775019397E-2</v>
      </c>
      <c r="BG9" s="14">
        <v>0.15584421119948799</v>
      </c>
      <c r="BH9" s="14">
        <v>0.16721255980868099</v>
      </c>
      <c r="BI9" s="14">
        <v>0.26475235331862401</v>
      </c>
      <c r="BJ9" s="14">
        <v>0.17620253576676401</v>
      </c>
      <c r="BK9" s="14">
        <v>6.9568453008100994E-2</v>
      </c>
      <c r="BL9" s="14">
        <v>0.13027789457439001</v>
      </c>
      <c r="BM9" s="14">
        <v>4.8313871832470399E-2</v>
      </c>
      <c r="BN9" s="14">
        <v>0.21099682123227101</v>
      </c>
      <c r="BO9" s="14"/>
      <c r="BP9" s="14">
        <v>0.2463577990127</v>
      </c>
      <c r="BQ9" s="14">
        <v>0.19428095346087601</v>
      </c>
      <c r="BR9" s="14">
        <v>9.9173595823694199E-2</v>
      </c>
      <c r="BS9" s="14">
        <v>0.172667974221524</v>
      </c>
      <c r="BT9" s="14">
        <v>5.8493867040517698E-2</v>
      </c>
      <c r="BU9" s="14">
        <v>9.2474916491315895E-2</v>
      </c>
      <c r="BV9" s="14"/>
      <c r="BW9" s="14">
        <v>0.12678567973345201</v>
      </c>
      <c r="BX9" s="14">
        <v>0.15057574639455901</v>
      </c>
      <c r="BY9" s="14">
        <v>0.25217672934087998</v>
      </c>
      <c r="BZ9" s="14">
        <v>0.26355985475142601</v>
      </c>
      <c r="CA9" s="14">
        <v>0.17043257747637999</v>
      </c>
      <c r="CB9" s="14">
        <v>0.14673085025916299</v>
      </c>
      <c r="CC9" s="14"/>
      <c r="CD9" s="14">
        <v>0.23862397893609999</v>
      </c>
      <c r="CE9" s="14">
        <v>0.13780978530136001</v>
      </c>
      <c r="CF9" s="14">
        <v>0.170805680504516</v>
      </c>
      <c r="CG9" s="14">
        <v>0.163036415930298</v>
      </c>
      <c r="CH9" s="14"/>
      <c r="CI9" s="14">
        <v>8.9521230716630304E-2</v>
      </c>
      <c r="CJ9" s="14">
        <v>0.205201727793489</v>
      </c>
      <c r="CK9" s="14">
        <v>0.188677308979736</v>
      </c>
      <c r="CL9" s="14">
        <v>0.187577636439374</v>
      </c>
      <c r="CM9" s="14"/>
      <c r="CN9" s="14">
        <v>0.28311526810326898</v>
      </c>
      <c r="CO9" s="14">
        <v>0.13977717285569699</v>
      </c>
      <c r="CP9" s="14"/>
      <c r="CQ9" s="14">
        <v>0.38146339736178803</v>
      </c>
      <c r="CR9" s="14">
        <v>0.12495208699751301</v>
      </c>
    </row>
    <row r="10" spans="2:96" ht="43.2" x14ac:dyDescent="0.3">
      <c r="B10" s="15" t="s">
        <v>335</v>
      </c>
      <c r="C10" s="14">
        <v>0.39486585270068397</v>
      </c>
      <c r="D10" s="14">
        <v>0.43138110629519799</v>
      </c>
      <c r="E10" s="14">
        <v>0.36243624367504601</v>
      </c>
      <c r="F10" s="14"/>
      <c r="G10" s="14">
        <v>0.42366638896424103</v>
      </c>
      <c r="H10" s="14">
        <v>0.461205637099878</v>
      </c>
      <c r="I10" s="14">
        <v>0.39021244604022598</v>
      </c>
      <c r="J10" s="14">
        <v>0.34954143840657498</v>
      </c>
      <c r="K10" s="14">
        <v>0.41609472952319199</v>
      </c>
      <c r="L10" s="14">
        <v>0.342979260731823</v>
      </c>
      <c r="M10" s="14"/>
      <c r="N10" s="14">
        <v>0.403775010955363</v>
      </c>
      <c r="O10" s="14">
        <v>0.441149886829455</v>
      </c>
      <c r="P10" s="14">
        <v>0.38673293991577901</v>
      </c>
      <c r="Q10" s="14">
        <v>0.34048295822708802</v>
      </c>
      <c r="R10" s="14"/>
      <c r="S10" s="14">
        <v>0.499267828696559</v>
      </c>
      <c r="T10" s="14">
        <v>0.37113129578507198</v>
      </c>
      <c r="U10" s="14">
        <v>0.35750963929142099</v>
      </c>
      <c r="V10" s="14">
        <v>0.50915823691295803</v>
      </c>
      <c r="W10" s="14">
        <v>0.30391499535943101</v>
      </c>
      <c r="X10" s="14">
        <v>0.30355677943076198</v>
      </c>
      <c r="Y10" s="14">
        <v>0.52124923445245397</v>
      </c>
      <c r="Z10" s="14">
        <v>0.40658405099538403</v>
      </c>
      <c r="AA10" s="14">
        <v>0.35928908678148402</v>
      </c>
      <c r="AB10" s="14">
        <v>0.44389384364302398</v>
      </c>
      <c r="AC10" s="14">
        <v>0.333864133034877</v>
      </c>
      <c r="AD10" s="14">
        <v>0.30635865901242498</v>
      </c>
      <c r="AE10" s="14"/>
      <c r="AF10" s="14">
        <v>0.386467093585045</v>
      </c>
      <c r="AG10" s="14">
        <v>0.41022574411558299</v>
      </c>
      <c r="AH10" s="14">
        <v>0.42675587617025201</v>
      </c>
      <c r="AI10" s="14">
        <v>0.32112624292147701</v>
      </c>
      <c r="AJ10" s="14">
        <v>0.362496876229773</v>
      </c>
      <c r="AK10" s="14"/>
      <c r="AL10" s="14">
        <v>0.41615354597313597</v>
      </c>
      <c r="AM10" s="14">
        <v>0.42857835919918502</v>
      </c>
      <c r="AN10" s="14">
        <v>0.40489729409831399</v>
      </c>
      <c r="AO10" s="14">
        <v>0.341122620762003</v>
      </c>
      <c r="AP10" s="14">
        <v>0.46158394208407999</v>
      </c>
      <c r="AQ10" s="14">
        <v>0.33278839402718102</v>
      </c>
      <c r="AR10" s="14"/>
      <c r="AS10" s="14">
        <v>0.37004991229012302</v>
      </c>
      <c r="AT10" s="14">
        <v>0.37335360206690799</v>
      </c>
      <c r="AU10" s="14">
        <v>0.42689659219112303</v>
      </c>
      <c r="AV10" s="14">
        <v>0.45811069846498198</v>
      </c>
      <c r="AW10" s="14">
        <v>0.62764229440799801</v>
      </c>
      <c r="AX10" s="14"/>
      <c r="AY10" s="14">
        <v>0.742978352557772</v>
      </c>
      <c r="AZ10" s="14">
        <v>0.48281566441875301</v>
      </c>
      <c r="BA10" s="14">
        <v>0.19731666367658901</v>
      </c>
      <c r="BB10" s="14">
        <v>0.44011180664140098</v>
      </c>
      <c r="BC10" s="14">
        <v>0.39347267792770901</v>
      </c>
      <c r="BD10" s="14">
        <v>0.395027221213822</v>
      </c>
      <c r="BE10" s="14">
        <v>0.39342599211648099</v>
      </c>
      <c r="BF10" s="14">
        <v>0.50898234415282995</v>
      </c>
      <c r="BG10" s="14">
        <v>0.44034740463573002</v>
      </c>
      <c r="BH10" s="14">
        <v>0.31933833191921202</v>
      </c>
      <c r="BI10" s="14">
        <v>0.346886605018839</v>
      </c>
      <c r="BJ10" s="14">
        <v>0.310723332698711</v>
      </c>
      <c r="BK10" s="14">
        <v>0.41423655316889402</v>
      </c>
      <c r="BL10" s="14">
        <v>0.48429723479437398</v>
      </c>
      <c r="BM10" s="14">
        <v>0.492148633495194</v>
      </c>
      <c r="BN10" s="14">
        <v>0.49074536251466899</v>
      </c>
      <c r="BO10" s="14"/>
      <c r="BP10" s="14">
        <v>0.49910266740759601</v>
      </c>
      <c r="BQ10" s="14">
        <v>0.34991075431855601</v>
      </c>
      <c r="BR10" s="14">
        <v>0.54153200073287899</v>
      </c>
      <c r="BS10" s="14">
        <v>0.34836733566139899</v>
      </c>
      <c r="BT10" s="14">
        <v>0.31309048132012302</v>
      </c>
      <c r="BU10" s="14">
        <v>0.27307085861646002</v>
      </c>
      <c r="BV10" s="14"/>
      <c r="BW10" s="14">
        <v>0.40225459300100203</v>
      </c>
      <c r="BX10" s="14">
        <v>0.36036848969651802</v>
      </c>
      <c r="BY10" s="14">
        <v>0.231621525677354</v>
      </c>
      <c r="BZ10" s="14">
        <v>0.31556513141880099</v>
      </c>
      <c r="CA10" s="14">
        <v>0.51475124328336297</v>
      </c>
      <c r="CB10" s="14">
        <v>0.36828107564349999</v>
      </c>
      <c r="CC10" s="14"/>
      <c r="CD10" s="14">
        <v>0.419360480927289</v>
      </c>
      <c r="CE10" s="14">
        <v>0.42508652721101697</v>
      </c>
      <c r="CF10" s="14">
        <v>0.37206271383235201</v>
      </c>
      <c r="CG10" s="14">
        <v>0.37610942893881399</v>
      </c>
      <c r="CH10" s="14"/>
      <c r="CI10" s="14">
        <v>0.23763416625838801</v>
      </c>
      <c r="CJ10" s="14">
        <v>0.51246169974443301</v>
      </c>
      <c r="CK10" s="14">
        <v>0.42512146302710202</v>
      </c>
      <c r="CL10" s="14">
        <v>0.56400040826695197</v>
      </c>
      <c r="CM10" s="14"/>
      <c r="CN10" s="14">
        <v>0.45355164917553498</v>
      </c>
      <c r="CO10" s="14">
        <v>0.38530838306100201</v>
      </c>
      <c r="CP10" s="14"/>
      <c r="CQ10" s="14">
        <v>0.37403555746323303</v>
      </c>
      <c r="CR10" s="14">
        <v>0.39318209307724</v>
      </c>
    </row>
    <row r="11" spans="2:96" ht="28.8" x14ac:dyDescent="0.3">
      <c r="B11" s="15" t="s">
        <v>336</v>
      </c>
      <c r="C11" s="14">
        <v>0.42865967368276697</v>
      </c>
      <c r="D11" s="14">
        <v>0.35761933445855398</v>
      </c>
      <c r="E11" s="14">
        <v>0.48905453140477101</v>
      </c>
      <c r="F11" s="14"/>
      <c r="G11" s="14">
        <v>0.30810519268444497</v>
      </c>
      <c r="H11" s="14">
        <v>0.27652429479635499</v>
      </c>
      <c r="I11" s="14">
        <v>0.41507157525347299</v>
      </c>
      <c r="J11" s="14">
        <v>0.53093263292236104</v>
      </c>
      <c r="K11" s="14">
        <v>0.45426854685809998</v>
      </c>
      <c r="L11" s="14">
        <v>0.55456383817895105</v>
      </c>
      <c r="M11" s="14"/>
      <c r="N11" s="14">
        <v>0.40734900784593397</v>
      </c>
      <c r="O11" s="14">
        <v>0.39013284106850299</v>
      </c>
      <c r="P11" s="14">
        <v>0.41881963939285399</v>
      </c>
      <c r="Q11" s="14">
        <v>0.50569568540833498</v>
      </c>
      <c r="R11" s="14"/>
      <c r="S11" s="14">
        <v>0.13479517115381101</v>
      </c>
      <c r="T11" s="14">
        <v>0.43927953256243102</v>
      </c>
      <c r="U11" s="14">
        <v>0.48238217482697499</v>
      </c>
      <c r="V11" s="14">
        <v>0.39234513597126303</v>
      </c>
      <c r="W11" s="14">
        <v>0.59356778932119103</v>
      </c>
      <c r="X11" s="14">
        <v>0.56481504200444099</v>
      </c>
      <c r="Y11" s="14">
        <v>0.34324702422515102</v>
      </c>
      <c r="Z11" s="14">
        <v>0.40216727675569103</v>
      </c>
      <c r="AA11" s="14">
        <v>0.45701165457749998</v>
      </c>
      <c r="AB11" s="14">
        <v>0.33089896217207498</v>
      </c>
      <c r="AC11" s="14">
        <v>0.57246516563386196</v>
      </c>
      <c r="AD11" s="14">
        <v>0.52936620058868999</v>
      </c>
      <c r="AE11" s="14"/>
      <c r="AF11" s="14">
        <v>0.46202399360754598</v>
      </c>
      <c r="AG11" s="14">
        <v>0.36052675522980299</v>
      </c>
      <c r="AH11" s="14">
        <v>0.38740849657267201</v>
      </c>
      <c r="AI11" s="14">
        <v>0.58328370904201998</v>
      </c>
      <c r="AJ11" s="14">
        <v>0.57728660564464096</v>
      </c>
      <c r="AK11" s="14"/>
      <c r="AL11" s="14">
        <v>0.38491908246473999</v>
      </c>
      <c r="AM11" s="14">
        <v>0.41311999214768502</v>
      </c>
      <c r="AN11" s="14">
        <v>0.36807547884608299</v>
      </c>
      <c r="AO11" s="14">
        <v>0.49715599727944998</v>
      </c>
      <c r="AP11" s="14">
        <v>0.39659927189560501</v>
      </c>
      <c r="AQ11" s="14">
        <v>0.48739647017642401</v>
      </c>
      <c r="AR11" s="14"/>
      <c r="AS11" s="14">
        <v>0.46734390100967199</v>
      </c>
      <c r="AT11" s="14">
        <v>0.44398967275819801</v>
      </c>
      <c r="AU11" s="14">
        <v>0.41181623621775798</v>
      </c>
      <c r="AV11" s="14">
        <v>0.29879394287035499</v>
      </c>
      <c r="AW11" s="14">
        <v>0.12572600651083399</v>
      </c>
      <c r="AX11" s="14"/>
      <c r="AY11" s="14">
        <v>0.257021647442228</v>
      </c>
      <c r="AZ11" s="14">
        <v>0.38855669631055301</v>
      </c>
      <c r="BA11" s="14">
        <v>0.58080344351420499</v>
      </c>
      <c r="BB11" s="14">
        <v>0.38646209994958203</v>
      </c>
      <c r="BC11" s="14">
        <v>0.44867567168225198</v>
      </c>
      <c r="BD11" s="14">
        <v>0.42262290687952903</v>
      </c>
      <c r="BE11" s="14">
        <v>0.43277693624854302</v>
      </c>
      <c r="BF11" s="14">
        <v>0.41022404307214999</v>
      </c>
      <c r="BG11" s="14">
        <v>0.40380838416478199</v>
      </c>
      <c r="BH11" s="14">
        <v>0.46750379826308702</v>
      </c>
      <c r="BI11" s="14">
        <v>0.36654256260788098</v>
      </c>
      <c r="BJ11" s="14">
        <v>0.51307413153452497</v>
      </c>
      <c r="BK11" s="14">
        <v>0.48017169031546902</v>
      </c>
      <c r="BL11" s="14">
        <v>0.38542487063123598</v>
      </c>
      <c r="BM11" s="14">
        <v>0.40987716732262203</v>
      </c>
      <c r="BN11" s="14">
        <v>0.29825781625306103</v>
      </c>
      <c r="BO11" s="14"/>
      <c r="BP11" s="14">
        <v>0.22434979535043101</v>
      </c>
      <c r="BQ11" s="14">
        <v>0.44925227501283699</v>
      </c>
      <c r="BR11" s="14">
        <v>0.34672219092788298</v>
      </c>
      <c r="BS11" s="14">
        <v>0.46221087215911</v>
      </c>
      <c r="BT11" s="14">
        <v>0.61695928778501796</v>
      </c>
      <c r="BU11" s="14">
        <v>0.63445422489222403</v>
      </c>
      <c r="BV11" s="14"/>
      <c r="BW11" s="14">
        <v>0.46698133455301599</v>
      </c>
      <c r="BX11" s="14">
        <v>0.45234076846098198</v>
      </c>
      <c r="BY11" s="14">
        <v>0.46804926675435898</v>
      </c>
      <c r="BZ11" s="14">
        <v>0.42087501382977399</v>
      </c>
      <c r="CA11" s="14">
        <v>0.31481617924025701</v>
      </c>
      <c r="CB11" s="14">
        <v>0.44491617521504601</v>
      </c>
      <c r="CC11" s="14"/>
      <c r="CD11" s="14">
        <v>0.32802889808133601</v>
      </c>
      <c r="CE11" s="14">
        <v>0.42785309474265198</v>
      </c>
      <c r="CF11" s="14">
        <v>0.44553763929017698</v>
      </c>
      <c r="CG11" s="14">
        <v>0.44989243276285701</v>
      </c>
      <c r="CH11" s="14"/>
      <c r="CI11" s="14">
        <v>0.67284460302498195</v>
      </c>
      <c r="CJ11" s="14">
        <v>0.26904924813687398</v>
      </c>
      <c r="CK11" s="14">
        <v>0.365988620430586</v>
      </c>
      <c r="CL11" s="14">
        <v>0.181424491877578</v>
      </c>
      <c r="CM11" s="14"/>
      <c r="CN11" s="14">
        <v>0.24199610564752499</v>
      </c>
      <c r="CO11" s="14">
        <v>0.46153830016938102</v>
      </c>
      <c r="CP11" s="14"/>
      <c r="CQ11" s="14">
        <v>0.22204063113162101</v>
      </c>
      <c r="CR11" s="14">
        <v>0.46755897273699698</v>
      </c>
    </row>
    <row r="12" spans="2:96" x14ac:dyDescent="0.3">
      <c r="B12" s="32" t="s">
        <v>92</v>
      </c>
      <c r="C12" s="33">
        <v>8.0518429460757508E-3</v>
      </c>
      <c r="D12" s="33">
        <v>3.4663124054412301E-3</v>
      </c>
      <c r="E12" s="33">
        <v>1.18795560600479E-2</v>
      </c>
      <c r="F12" s="33"/>
      <c r="G12" s="33">
        <v>1.1862621237265499E-2</v>
      </c>
      <c r="H12" s="33">
        <v>1.8596179767534301E-2</v>
      </c>
      <c r="I12" s="33">
        <v>0</v>
      </c>
      <c r="J12" s="33">
        <v>1.79735953471214E-2</v>
      </c>
      <c r="K12" s="33">
        <v>0</v>
      </c>
      <c r="L12" s="33">
        <v>0</v>
      </c>
      <c r="M12" s="33"/>
      <c r="N12" s="33">
        <v>5.2031206550853101E-3</v>
      </c>
      <c r="O12" s="33">
        <v>6.5219945842541396E-3</v>
      </c>
      <c r="P12" s="33">
        <v>1.54684427951067E-2</v>
      </c>
      <c r="Q12" s="33">
        <v>7.1037399288548797E-3</v>
      </c>
      <c r="R12" s="33"/>
      <c r="S12" s="33">
        <v>0</v>
      </c>
      <c r="T12" s="33">
        <v>1.27187261066383E-2</v>
      </c>
      <c r="U12" s="33">
        <v>0</v>
      </c>
      <c r="V12" s="33">
        <v>0</v>
      </c>
      <c r="W12" s="33">
        <v>2.0408531055829501E-2</v>
      </c>
      <c r="X12" s="33">
        <v>0</v>
      </c>
      <c r="Y12" s="33">
        <v>2.2794991453764499E-2</v>
      </c>
      <c r="Z12" s="33">
        <v>5.10006329076957E-2</v>
      </c>
      <c r="AA12" s="33">
        <v>1.3488731070272399E-2</v>
      </c>
      <c r="AB12" s="33">
        <v>0</v>
      </c>
      <c r="AC12" s="33">
        <v>0</v>
      </c>
      <c r="AD12" s="33">
        <v>0</v>
      </c>
      <c r="AE12" s="33"/>
      <c r="AF12" s="33">
        <v>7.4719025865709297E-3</v>
      </c>
      <c r="AG12" s="33">
        <v>9.0664206210770704E-3</v>
      </c>
      <c r="AH12" s="33">
        <v>0</v>
      </c>
      <c r="AI12" s="33">
        <v>1.45440824969728E-2</v>
      </c>
      <c r="AJ12" s="33">
        <v>3.0377283596188499E-2</v>
      </c>
      <c r="AK12" s="33"/>
      <c r="AL12" s="33">
        <v>6.1752670650307403E-3</v>
      </c>
      <c r="AM12" s="33">
        <v>1.6186606163949901E-2</v>
      </c>
      <c r="AN12" s="33">
        <v>0</v>
      </c>
      <c r="AO12" s="33">
        <v>0</v>
      </c>
      <c r="AP12" s="33">
        <v>2.8623844157774199E-2</v>
      </c>
      <c r="AQ12" s="33">
        <v>1.8868086282118599E-2</v>
      </c>
      <c r="AR12" s="33"/>
      <c r="AS12" s="33">
        <v>0</v>
      </c>
      <c r="AT12" s="33">
        <v>1.8682955324330602E-2</v>
      </c>
      <c r="AU12" s="33">
        <v>1.3641623049384601E-2</v>
      </c>
      <c r="AV12" s="33">
        <v>0</v>
      </c>
      <c r="AW12" s="33">
        <v>0</v>
      </c>
      <c r="AX12" s="33"/>
      <c r="AY12" s="33">
        <v>0</v>
      </c>
      <c r="AZ12" s="33">
        <v>0</v>
      </c>
      <c r="BA12" s="33">
        <v>0</v>
      </c>
      <c r="BB12" s="33">
        <v>0</v>
      </c>
      <c r="BC12" s="33">
        <v>0</v>
      </c>
      <c r="BD12" s="33">
        <v>0</v>
      </c>
      <c r="BE12" s="33">
        <v>1.46245194766961E-2</v>
      </c>
      <c r="BF12" s="33">
        <v>0</v>
      </c>
      <c r="BG12" s="33">
        <v>0</v>
      </c>
      <c r="BH12" s="33">
        <v>2.1704760919973899E-2</v>
      </c>
      <c r="BI12" s="33">
        <v>2.1818479054655501E-2</v>
      </c>
      <c r="BJ12" s="33">
        <v>0</v>
      </c>
      <c r="BK12" s="33">
        <v>3.6023303507536499E-2</v>
      </c>
      <c r="BL12" s="33">
        <v>0</v>
      </c>
      <c r="BM12" s="33">
        <v>4.9660327349713797E-2</v>
      </c>
      <c r="BN12" s="33">
        <v>0</v>
      </c>
      <c r="BO12" s="33"/>
      <c r="BP12" s="33">
        <v>7.2092679658376903E-3</v>
      </c>
      <c r="BQ12" s="33">
        <v>0</v>
      </c>
      <c r="BR12" s="33">
        <v>1.25722125155444E-2</v>
      </c>
      <c r="BS12" s="33">
        <v>1.6753817957966301E-2</v>
      </c>
      <c r="BT12" s="33">
        <v>1.1456363854341E-2</v>
      </c>
      <c r="BU12" s="33">
        <v>0</v>
      </c>
      <c r="BV12" s="33"/>
      <c r="BW12" s="33">
        <v>0</v>
      </c>
      <c r="BX12" s="33">
        <v>2.1560674146510101E-2</v>
      </c>
      <c r="BY12" s="33">
        <v>2.4086717279296E-2</v>
      </c>
      <c r="BZ12" s="33">
        <v>0</v>
      </c>
      <c r="CA12" s="33">
        <v>0</v>
      </c>
      <c r="CB12" s="33">
        <v>4.0071898882290499E-2</v>
      </c>
      <c r="CC12" s="33"/>
      <c r="CD12" s="33">
        <v>7.0770362485847596E-3</v>
      </c>
      <c r="CE12" s="33">
        <v>9.2505927449714302E-3</v>
      </c>
      <c r="CF12" s="33">
        <v>1.15939663729549E-2</v>
      </c>
      <c r="CG12" s="33">
        <v>5.1792753279900497E-3</v>
      </c>
      <c r="CH12" s="33"/>
      <c r="CI12" s="33">
        <v>0</v>
      </c>
      <c r="CJ12" s="33">
        <v>6.7690016991430102E-3</v>
      </c>
      <c r="CK12" s="33">
        <v>7.8195669740845995E-3</v>
      </c>
      <c r="CL12" s="33">
        <v>6.6997463416096303E-2</v>
      </c>
      <c r="CM12" s="33"/>
      <c r="CN12" s="33">
        <v>1.02024498244141E-2</v>
      </c>
      <c r="CO12" s="33">
        <v>7.6783584219666298E-3</v>
      </c>
      <c r="CP12" s="33"/>
      <c r="CQ12" s="33">
        <v>1.1540381813512701E-2</v>
      </c>
      <c r="CR12" s="33">
        <v>8.0485235804870405E-3</v>
      </c>
    </row>
    <row r="13" spans="2:96" x14ac:dyDescent="0.3">
      <c r="B13" s="31" t="s">
        <v>353</v>
      </c>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R17"/>
  <sheetViews>
    <sheetView showGridLines="0" workbookViewId="0">
      <pane xSplit="2" topLeftCell="C1" activePane="topRight" state="frozen"/>
      <selection activeCell="F18" sqref="F18"/>
      <selection pane="topRight" activeCell="F18" sqref="F1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534</v>
      </c>
      <c r="D7" s="10">
        <v>266</v>
      </c>
      <c r="E7" s="10">
        <v>268</v>
      </c>
      <c r="F7" s="10"/>
      <c r="G7" s="10">
        <v>49</v>
      </c>
      <c r="H7" s="10">
        <v>79</v>
      </c>
      <c r="I7" s="10">
        <v>107</v>
      </c>
      <c r="J7" s="10">
        <v>94</v>
      </c>
      <c r="K7" s="10">
        <v>79</v>
      </c>
      <c r="L7" s="10">
        <v>126</v>
      </c>
      <c r="M7" s="10"/>
      <c r="N7" s="10">
        <v>159</v>
      </c>
      <c r="O7" s="10">
        <v>144</v>
      </c>
      <c r="P7" s="10">
        <v>111</v>
      </c>
      <c r="Q7" s="10">
        <v>118</v>
      </c>
      <c r="R7" s="10"/>
      <c r="S7" s="10">
        <v>51</v>
      </c>
      <c r="T7" s="10">
        <v>82</v>
      </c>
      <c r="U7" s="10">
        <v>63</v>
      </c>
      <c r="V7" s="10">
        <v>38</v>
      </c>
      <c r="W7" s="10">
        <v>45</v>
      </c>
      <c r="X7" s="10">
        <v>61</v>
      </c>
      <c r="Y7" s="10">
        <v>32</v>
      </c>
      <c r="Z7" s="10">
        <v>12</v>
      </c>
      <c r="AA7" s="10">
        <v>54</v>
      </c>
      <c r="AB7" s="10">
        <v>52</v>
      </c>
      <c r="AC7" s="10">
        <v>28</v>
      </c>
      <c r="AD7" s="10">
        <v>16</v>
      </c>
      <c r="AE7" s="10"/>
      <c r="AF7" s="10">
        <v>112</v>
      </c>
      <c r="AG7" s="10">
        <v>161</v>
      </c>
      <c r="AH7" s="10">
        <v>57</v>
      </c>
      <c r="AI7" s="10">
        <v>77</v>
      </c>
      <c r="AJ7" s="10">
        <v>33</v>
      </c>
      <c r="AK7" s="10"/>
      <c r="AL7" s="10">
        <v>128</v>
      </c>
      <c r="AM7" s="10">
        <v>105</v>
      </c>
      <c r="AN7" s="10">
        <v>65</v>
      </c>
      <c r="AO7" s="10">
        <v>113</v>
      </c>
      <c r="AP7" s="10">
        <v>35</v>
      </c>
      <c r="AQ7" s="10">
        <v>46</v>
      </c>
      <c r="AR7" s="10"/>
      <c r="AS7" s="10">
        <v>103</v>
      </c>
      <c r="AT7" s="10">
        <v>119</v>
      </c>
      <c r="AU7" s="10">
        <v>143</v>
      </c>
      <c r="AV7" s="10">
        <v>71</v>
      </c>
      <c r="AW7" s="10">
        <v>12</v>
      </c>
      <c r="AX7" s="10"/>
      <c r="AY7" s="10">
        <v>4</v>
      </c>
      <c r="AZ7" s="10">
        <v>11</v>
      </c>
      <c r="BA7" s="10">
        <v>33</v>
      </c>
      <c r="BB7" s="10">
        <v>23</v>
      </c>
      <c r="BC7" s="10">
        <v>34</v>
      </c>
      <c r="BD7" s="10">
        <v>53</v>
      </c>
      <c r="BE7" s="10">
        <v>59</v>
      </c>
      <c r="BF7" s="10">
        <v>45</v>
      </c>
      <c r="BG7" s="10">
        <v>44</v>
      </c>
      <c r="BH7" s="10">
        <v>34</v>
      </c>
      <c r="BI7" s="10">
        <v>38</v>
      </c>
      <c r="BJ7" s="10">
        <v>43</v>
      </c>
      <c r="BK7" s="10">
        <v>23</v>
      </c>
      <c r="BL7" s="10">
        <v>14</v>
      </c>
      <c r="BM7" s="10">
        <v>16</v>
      </c>
      <c r="BN7" s="10">
        <v>30</v>
      </c>
      <c r="BO7" s="10"/>
      <c r="BP7" s="10">
        <v>97</v>
      </c>
      <c r="BQ7" s="10">
        <v>142</v>
      </c>
      <c r="BR7" s="10">
        <v>54</v>
      </c>
      <c r="BS7" s="10">
        <v>123</v>
      </c>
      <c r="BT7" s="10">
        <v>75</v>
      </c>
      <c r="BU7" s="10">
        <v>43</v>
      </c>
      <c r="BV7" s="10"/>
      <c r="BW7" s="10">
        <v>216</v>
      </c>
      <c r="BX7" s="10">
        <v>127</v>
      </c>
      <c r="BY7" s="10">
        <v>27</v>
      </c>
      <c r="BZ7" s="10">
        <v>42</v>
      </c>
      <c r="CA7" s="10">
        <v>99</v>
      </c>
      <c r="CB7" s="10">
        <v>21</v>
      </c>
      <c r="CC7" s="10"/>
      <c r="CD7" s="10">
        <v>101</v>
      </c>
      <c r="CE7" s="10">
        <v>91</v>
      </c>
      <c r="CF7" s="10">
        <v>69</v>
      </c>
      <c r="CG7" s="10">
        <v>174</v>
      </c>
      <c r="CH7" s="10"/>
      <c r="CI7" s="10">
        <v>167</v>
      </c>
      <c r="CJ7" s="10">
        <v>124</v>
      </c>
      <c r="CK7" s="10">
        <v>219</v>
      </c>
      <c r="CL7" s="10">
        <v>24</v>
      </c>
      <c r="CM7" s="10"/>
      <c r="CN7" s="10">
        <v>80</v>
      </c>
      <c r="CO7" s="10">
        <v>450</v>
      </c>
      <c r="CP7" s="10"/>
      <c r="CQ7" s="10">
        <v>67</v>
      </c>
      <c r="CR7" s="10">
        <v>437</v>
      </c>
    </row>
    <row r="8" spans="2:96" ht="30" customHeight="1" x14ac:dyDescent="0.3">
      <c r="B8" s="11" t="s">
        <v>19</v>
      </c>
      <c r="C8" s="11">
        <v>535</v>
      </c>
      <c r="D8" s="11">
        <v>265</v>
      </c>
      <c r="E8" s="11">
        <v>270</v>
      </c>
      <c r="F8" s="11"/>
      <c r="G8" s="11">
        <v>60</v>
      </c>
      <c r="H8" s="11">
        <v>83</v>
      </c>
      <c r="I8" s="11">
        <v>108</v>
      </c>
      <c r="J8" s="11">
        <v>90</v>
      </c>
      <c r="K8" s="11">
        <v>76</v>
      </c>
      <c r="L8" s="11">
        <v>117</v>
      </c>
      <c r="M8" s="11"/>
      <c r="N8" s="11">
        <v>160</v>
      </c>
      <c r="O8" s="11">
        <v>153</v>
      </c>
      <c r="P8" s="11">
        <v>108</v>
      </c>
      <c r="Q8" s="11">
        <v>113</v>
      </c>
      <c r="R8" s="11"/>
      <c r="S8" s="11">
        <v>54</v>
      </c>
      <c r="T8" s="11">
        <v>78</v>
      </c>
      <c r="U8" s="11">
        <v>59</v>
      </c>
      <c r="V8" s="11">
        <v>38</v>
      </c>
      <c r="W8" s="11">
        <v>42</v>
      </c>
      <c r="X8" s="11">
        <v>60</v>
      </c>
      <c r="Y8" s="11">
        <v>29</v>
      </c>
      <c r="Z8" s="11">
        <v>12</v>
      </c>
      <c r="AA8" s="11">
        <v>56</v>
      </c>
      <c r="AB8" s="11">
        <v>55</v>
      </c>
      <c r="AC8" s="11">
        <v>31</v>
      </c>
      <c r="AD8" s="11">
        <v>21</v>
      </c>
      <c r="AE8" s="11"/>
      <c r="AF8" s="11">
        <v>108</v>
      </c>
      <c r="AG8" s="11">
        <v>164</v>
      </c>
      <c r="AH8" s="11">
        <v>57</v>
      </c>
      <c r="AI8" s="11">
        <v>73</v>
      </c>
      <c r="AJ8" s="11">
        <v>34</v>
      </c>
      <c r="AK8" s="11"/>
      <c r="AL8" s="11">
        <v>130</v>
      </c>
      <c r="AM8" s="11">
        <v>102</v>
      </c>
      <c r="AN8" s="11">
        <v>66</v>
      </c>
      <c r="AO8" s="11">
        <v>109</v>
      </c>
      <c r="AP8" s="11">
        <v>36</v>
      </c>
      <c r="AQ8" s="11">
        <v>48</v>
      </c>
      <c r="AR8" s="11"/>
      <c r="AS8" s="11">
        <v>100</v>
      </c>
      <c r="AT8" s="11">
        <v>122</v>
      </c>
      <c r="AU8" s="11">
        <v>145</v>
      </c>
      <c r="AV8" s="11">
        <v>72</v>
      </c>
      <c r="AW8" s="11">
        <v>13</v>
      </c>
      <c r="AX8" s="11"/>
      <c r="AY8" s="11">
        <v>4</v>
      </c>
      <c r="AZ8" s="11">
        <v>11</v>
      </c>
      <c r="BA8" s="11">
        <v>32</v>
      </c>
      <c r="BB8" s="11">
        <v>22</v>
      </c>
      <c r="BC8" s="11">
        <v>36</v>
      </c>
      <c r="BD8" s="11">
        <v>52</v>
      </c>
      <c r="BE8" s="11">
        <v>59</v>
      </c>
      <c r="BF8" s="11">
        <v>45</v>
      </c>
      <c r="BG8" s="11">
        <v>43</v>
      </c>
      <c r="BH8" s="11">
        <v>34</v>
      </c>
      <c r="BI8" s="11">
        <v>39</v>
      </c>
      <c r="BJ8" s="11">
        <v>43</v>
      </c>
      <c r="BK8" s="11">
        <v>22</v>
      </c>
      <c r="BL8" s="11">
        <v>14</v>
      </c>
      <c r="BM8" s="11">
        <v>17</v>
      </c>
      <c r="BN8" s="11">
        <v>31</v>
      </c>
      <c r="BO8" s="11"/>
      <c r="BP8" s="11">
        <v>101</v>
      </c>
      <c r="BQ8" s="11">
        <v>141</v>
      </c>
      <c r="BR8" s="11">
        <v>54</v>
      </c>
      <c r="BS8" s="11">
        <v>123</v>
      </c>
      <c r="BT8" s="11">
        <v>74</v>
      </c>
      <c r="BU8" s="11">
        <v>43</v>
      </c>
      <c r="BV8" s="11"/>
      <c r="BW8" s="11">
        <v>210</v>
      </c>
      <c r="BX8" s="11">
        <v>128</v>
      </c>
      <c r="BY8" s="11">
        <v>27</v>
      </c>
      <c r="BZ8" s="11">
        <v>42</v>
      </c>
      <c r="CA8" s="11">
        <v>103</v>
      </c>
      <c r="CB8" s="11">
        <v>23</v>
      </c>
      <c r="CC8" s="11"/>
      <c r="CD8" s="11">
        <v>106</v>
      </c>
      <c r="CE8" s="11">
        <v>91</v>
      </c>
      <c r="CF8" s="11">
        <v>69</v>
      </c>
      <c r="CG8" s="11">
        <v>172</v>
      </c>
      <c r="CH8" s="11"/>
      <c r="CI8" s="11">
        <v>169</v>
      </c>
      <c r="CJ8" s="11">
        <v>123</v>
      </c>
      <c r="CK8" s="11">
        <v>219</v>
      </c>
      <c r="CL8" s="11">
        <v>24</v>
      </c>
      <c r="CM8" s="11"/>
      <c r="CN8" s="11">
        <v>81</v>
      </c>
      <c r="CO8" s="11">
        <v>449</v>
      </c>
      <c r="CP8" s="11"/>
      <c r="CQ8" s="11">
        <v>69</v>
      </c>
      <c r="CR8" s="11">
        <v>435</v>
      </c>
    </row>
    <row r="9" spans="2:96" ht="28.8" x14ac:dyDescent="0.3">
      <c r="B9" s="15" t="s">
        <v>334</v>
      </c>
      <c r="C9" s="14">
        <v>0.12300979535375001</v>
      </c>
      <c r="D9" s="14">
        <v>0.16360926277646301</v>
      </c>
      <c r="E9" s="14">
        <v>8.3061490884171002E-2</v>
      </c>
      <c r="F9" s="14"/>
      <c r="G9" s="14">
        <v>0.12828263401140499</v>
      </c>
      <c r="H9" s="14">
        <v>0.19210151946215501</v>
      </c>
      <c r="I9" s="14">
        <v>0.15797386034238201</v>
      </c>
      <c r="J9" s="14">
        <v>0.111749632245509</v>
      </c>
      <c r="K9" s="14">
        <v>0.11352221622035399</v>
      </c>
      <c r="L9" s="14">
        <v>5.3729050123985399E-2</v>
      </c>
      <c r="M9" s="14"/>
      <c r="N9" s="14">
        <v>0.145485058983126</v>
      </c>
      <c r="O9" s="14">
        <v>0.107679138091508</v>
      </c>
      <c r="P9" s="14">
        <v>0.13699237055151101</v>
      </c>
      <c r="Q9" s="14">
        <v>0.100782793083941</v>
      </c>
      <c r="R9" s="14"/>
      <c r="S9" s="14">
        <v>0.16960025683858099</v>
      </c>
      <c r="T9" s="14">
        <v>0.120592914476037</v>
      </c>
      <c r="U9" s="14">
        <v>6.7000915984282594E-2</v>
      </c>
      <c r="V9" s="14">
        <v>0.25518508236138698</v>
      </c>
      <c r="W9" s="14">
        <v>0.114514665869014</v>
      </c>
      <c r="X9" s="14">
        <v>0.136425905683041</v>
      </c>
      <c r="Y9" s="14">
        <v>0.121466403503259</v>
      </c>
      <c r="Z9" s="14">
        <v>8.5958964389596895E-2</v>
      </c>
      <c r="AA9" s="14">
        <v>0.11504855433082101</v>
      </c>
      <c r="AB9" s="14">
        <v>0.14971628575381801</v>
      </c>
      <c r="AC9" s="14">
        <v>0</v>
      </c>
      <c r="AD9" s="14">
        <v>6.63416310535207E-2</v>
      </c>
      <c r="AE9" s="14"/>
      <c r="AF9" s="14">
        <v>0.107916655978345</v>
      </c>
      <c r="AG9" s="14">
        <v>0.135262401606873</v>
      </c>
      <c r="AH9" s="14">
        <v>0.180485821430973</v>
      </c>
      <c r="AI9" s="14">
        <v>0.104513776222739</v>
      </c>
      <c r="AJ9" s="14">
        <v>6.3176136596863594E-2</v>
      </c>
      <c r="AK9" s="14"/>
      <c r="AL9" s="14">
        <v>0.16007216507413499</v>
      </c>
      <c r="AM9" s="14">
        <v>0.104784468471179</v>
      </c>
      <c r="AN9" s="14">
        <v>0.15611599173388399</v>
      </c>
      <c r="AO9" s="14">
        <v>0.10169366218408001</v>
      </c>
      <c r="AP9" s="14">
        <v>5.5331340173563899E-2</v>
      </c>
      <c r="AQ9" s="14">
        <v>0.13950898894791</v>
      </c>
      <c r="AR9" s="14"/>
      <c r="AS9" s="14">
        <v>0.15450028261064899</v>
      </c>
      <c r="AT9" s="14">
        <v>9.4007425379425302E-2</v>
      </c>
      <c r="AU9" s="14">
        <v>0.10840799063661399</v>
      </c>
      <c r="AV9" s="14">
        <v>0.147907546835851</v>
      </c>
      <c r="AW9" s="14">
        <v>0.60115784583031795</v>
      </c>
      <c r="AX9" s="14"/>
      <c r="AY9" s="14">
        <v>0</v>
      </c>
      <c r="AZ9" s="14">
        <v>0.18414396513999601</v>
      </c>
      <c r="BA9" s="14">
        <v>0.147855123448005</v>
      </c>
      <c r="BB9" s="14">
        <v>0.170875923076199</v>
      </c>
      <c r="BC9" s="14">
        <v>5.0966343873135901E-2</v>
      </c>
      <c r="BD9" s="14">
        <v>0.15682777233405501</v>
      </c>
      <c r="BE9" s="14">
        <v>9.8342357298529401E-2</v>
      </c>
      <c r="BF9" s="14">
        <v>0.17010964347837201</v>
      </c>
      <c r="BG9" s="14">
        <v>0.105480646805528</v>
      </c>
      <c r="BH9" s="14">
        <v>0.1385860764206</v>
      </c>
      <c r="BI9" s="14">
        <v>7.9875638217503903E-2</v>
      </c>
      <c r="BJ9" s="14">
        <v>0.122366286972001</v>
      </c>
      <c r="BK9" s="14">
        <v>3.8368487580794197E-2</v>
      </c>
      <c r="BL9" s="14">
        <v>0.203692507018399</v>
      </c>
      <c r="BM9" s="14">
        <v>5.1517095204309797E-2</v>
      </c>
      <c r="BN9" s="14">
        <v>0.21169465636912499</v>
      </c>
      <c r="BO9" s="14"/>
      <c r="BP9" s="14">
        <v>0.21896110800736801</v>
      </c>
      <c r="BQ9" s="14">
        <v>0.111331065847213</v>
      </c>
      <c r="BR9" s="14">
        <v>0.103764426280506</v>
      </c>
      <c r="BS9" s="14">
        <v>0.105352963573807</v>
      </c>
      <c r="BT9" s="14">
        <v>9.0582369379141103E-2</v>
      </c>
      <c r="BU9" s="14">
        <v>6.5604116475418403E-2</v>
      </c>
      <c r="BV9" s="14"/>
      <c r="BW9" s="14">
        <v>0.117539114378493</v>
      </c>
      <c r="BX9" s="14">
        <v>0.130339964625866</v>
      </c>
      <c r="BY9" s="14">
        <v>7.0473035466439501E-2</v>
      </c>
      <c r="BZ9" s="14">
        <v>0.175425090823526</v>
      </c>
      <c r="CA9" s="14">
        <v>0.112013869318528</v>
      </c>
      <c r="CB9" s="14">
        <v>0.114692280686074</v>
      </c>
      <c r="CC9" s="14"/>
      <c r="CD9" s="14">
        <v>0.105264781773984</v>
      </c>
      <c r="CE9" s="14">
        <v>0.129430118834123</v>
      </c>
      <c r="CF9" s="14">
        <v>0.15006026398365499</v>
      </c>
      <c r="CG9" s="14">
        <v>0.14020397760290601</v>
      </c>
      <c r="CH9" s="14"/>
      <c r="CI9" s="14">
        <v>5.6812985441054599E-2</v>
      </c>
      <c r="CJ9" s="14">
        <v>0.15600851893718501</v>
      </c>
      <c r="CK9" s="14">
        <v>0.16020491476139501</v>
      </c>
      <c r="CL9" s="14">
        <v>7.9273491649056102E-2</v>
      </c>
      <c r="CM9" s="14"/>
      <c r="CN9" s="14">
        <v>0.23983073764020901</v>
      </c>
      <c r="CO9" s="14">
        <v>0.10332999217665501</v>
      </c>
      <c r="CP9" s="14"/>
      <c r="CQ9" s="14">
        <v>0.25856148742540003</v>
      </c>
      <c r="CR9" s="14">
        <v>0.105653773456981</v>
      </c>
    </row>
    <row r="10" spans="2:96" ht="43.2" x14ac:dyDescent="0.3">
      <c r="B10" s="15" t="s">
        <v>335</v>
      </c>
      <c r="C10" s="14">
        <v>0.34069298290811301</v>
      </c>
      <c r="D10" s="14">
        <v>0.37690739633067299</v>
      </c>
      <c r="E10" s="14">
        <v>0.30505940184339497</v>
      </c>
      <c r="F10" s="14"/>
      <c r="G10" s="14">
        <v>0.45806884911117202</v>
      </c>
      <c r="H10" s="14">
        <v>0.369818579440512</v>
      </c>
      <c r="I10" s="14">
        <v>0.30482422056160602</v>
      </c>
      <c r="J10" s="14">
        <v>0.30439012731773402</v>
      </c>
      <c r="K10" s="14">
        <v>0.38393956497276499</v>
      </c>
      <c r="L10" s="14">
        <v>0.29283636478741898</v>
      </c>
      <c r="M10" s="14"/>
      <c r="N10" s="14">
        <v>0.35874876961487201</v>
      </c>
      <c r="O10" s="14">
        <v>0.405379431761558</v>
      </c>
      <c r="P10" s="14">
        <v>0.31040987182098401</v>
      </c>
      <c r="Q10" s="14">
        <v>0.26262517771459998</v>
      </c>
      <c r="R10" s="14"/>
      <c r="S10" s="14">
        <v>0.44493366900352399</v>
      </c>
      <c r="T10" s="14">
        <v>0.31261461321232897</v>
      </c>
      <c r="U10" s="14">
        <v>0.32576026725010399</v>
      </c>
      <c r="V10" s="14">
        <v>0.28043237391638898</v>
      </c>
      <c r="W10" s="14">
        <v>0.24870074578027901</v>
      </c>
      <c r="X10" s="14">
        <v>0.226622599535134</v>
      </c>
      <c r="Y10" s="14">
        <v>0.497437889723781</v>
      </c>
      <c r="Z10" s="14">
        <v>0.33782233932113898</v>
      </c>
      <c r="AA10" s="14">
        <v>0.39335545088776702</v>
      </c>
      <c r="AB10" s="14">
        <v>0.387544500516039</v>
      </c>
      <c r="AC10" s="14">
        <v>0.28713240129464201</v>
      </c>
      <c r="AD10" s="14">
        <v>0.44293227231842203</v>
      </c>
      <c r="AE10" s="14"/>
      <c r="AF10" s="14">
        <v>0.31042768009744598</v>
      </c>
      <c r="AG10" s="14">
        <v>0.36648682547247302</v>
      </c>
      <c r="AH10" s="14">
        <v>0.30658717322588103</v>
      </c>
      <c r="AI10" s="14">
        <v>0.34275938826730001</v>
      </c>
      <c r="AJ10" s="14">
        <v>0.37623204530590498</v>
      </c>
      <c r="AK10" s="14"/>
      <c r="AL10" s="14">
        <v>0.34232297176871102</v>
      </c>
      <c r="AM10" s="14">
        <v>0.39185609726697002</v>
      </c>
      <c r="AN10" s="14">
        <v>0.323772876600607</v>
      </c>
      <c r="AO10" s="14">
        <v>0.30339978823036101</v>
      </c>
      <c r="AP10" s="14">
        <v>0.42258381647012</v>
      </c>
      <c r="AQ10" s="14">
        <v>0.241610296598958</v>
      </c>
      <c r="AR10" s="14"/>
      <c r="AS10" s="14">
        <v>0.32076469124565798</v>
      </c>
      <c r="AT10" s="14">
        <v>0.33711106093408899</v>
      </c>
      <c r="AU10" s="14">
        <v>0.38438174135554998</v>
      </c>
      <c r="AV10" s="14">
        <v>0.37814111984270099</v>
      </c>
      <c r="AW10" s="14">
        <v>0.32148890021631898</v>
      </c>
      <c r="AX10" s="14"/>
      <c r="AY10" s="14">
        <v>0.25203670709442699</v>
      </c>
      <c r="AZ10" s="14">
        <v>0.48071057312950899</v>
      </c>
      <c r="BA10" s="14">
        <v>0.26079332434880498</v>
      </c>
      <c r="BB10" s="14">
        <v>0.25324449864491899</v>
      </c>
      <c r="BC10" s="14">
        <v>0.33323270634040703</v>
      </c>
      <c r="BD10" s="14">
        <v>0.31544570733571897</v>
      </c>
      <c r="BE10" s="14">
        <v>0.34501014037574101</v>
      </c>
      <c r="BF10" s="14">
        <v>0.407591925839354</v>
      </c>
      <c r="BG10" s="14">
        <v>0.39402262381702102</v>
      </c>
      <c r="BH10" s="14">
        <v>0.36647519947056101</v>
      </c>
      <c r="BI10" s="14">
        <v>0.38142756844881698</v>
      </c>
      <c r="BJ10" s="14">
        <v>0.26295596555151002</v>
      </c>
      <c r="BK10" s="14">
        <v>0.34711088771295001</v>
      </c>
      <c r="BL10" s="14">
        <v>0.36785381582594801</v>
      </c>
      <c r="BM10" s="14">
        <v>0.23092279759817799</v>
      </c>
      <c r="BN10" s="14">
        <v>0.37114340732123702</v>
      </c>
      <c r="BO10" s="14"/>
      <c r="BP10" s="14">
        <v>0.44576663038345798</v>
      </c>
      <c r="BQ10" s="14">
        <v>0.37425461636818302</v>
      </c>
      <c r="BR10" s="14">
        <v>0.32825969623646301</v>
      </c>
      <c r="BS10" s="14">
        <v>0.30778603461043202</v>
      </c>
      <c r="BT10" s="14">
        <v>0.27419852568422198</v>
      </c>
      <c r="BU10" s="14">
        <v>0.20690722264198599</v>
      </c>
      <c r="BV10" s="14"/>
      <c r="BW10" s="14">
        <v>0.32266939268018102</v>
      </c>
      <c r="BX10" s="14">
        <v>0.31024563320982801</v>
      </c>
      <c r="BY10" s="14">
        <v>0.35928100105910299</v>
      </c>
      <c r="BZ10" s="14">
        <v>0.42529843824644797</v>
      </c>
      <c r="CA10" s="14">
        <v>0.37183069707904398</v>
      </c>
      <c r="CB10" s="14">
        <v>0.38653384257417001</v>
      </c>
      <c r="CC10" s="14"/>
      <c r="CD10" s="14">
        <v>0.454436102080441</v>
      </c>
      <c r="CE10" s="14">
        <v>0.39018948527437303</v>
      </c>
      <c r="CF10" s="14">
        <v>0.24555128799749101</v>
      </c>
      <c r="CG10" s="14">
        <v>0.30914840774667801</v>
      </c>
      <c r="CH10" s="14"/>
      <c r="CI10" s="14">
        <v>0.182440364801713</v>
      </c>
      <c r="CJ10" s="14">
        <v>0.43931178024621897</v>
      </c>
      <c r="CK10" s="14">
        <v>0.39518775478617102</v>
      </c>
      <c r="CL10" s="14">
        <v>0.451463822234972</v>
      </c>
      <c r="CM10" s="14"/>
      <c r="CN10" s="14">
        <v>0.36606017677439301</v>
      </c>
      <c r="CO10" s="14">
        <v>0.33536262417823298</v>
      </c>
      <c r="CP10" s="14"/>
      <c r="CQ10" s="14">
        <v>0.33161875879786301</v>
      </c>
      <c r="CR10" s="14">
        <v>0.33899255509067699</v>
      </c>
    </row>
    <row r="11" spans="2:96" ht="28.8" x14ac:dyDescent="0.3">
      <c r="B11" s="15" t="s">
        <v>336</v>
      </c>
      <c r="C11" s="14">
        <v>0.52528204578271998</v>
      </c>
      <c r="D11" s="14">
        <v>0.45300121981927499</v>
      </c>
      <c r="E11" s="14">
        <v>0.59640358077322497</v>
      </c>
      <c r="F11" s="14"/>
      <c r="G11" s="14">
        <v>0.38507028976031399</v>
      </c>
      <c r="H11" s="14">
        <v>0.413779974665484</v>
      </c>
      <c r="I11" s="14">
        <v>0.527425714042283</v>
      </c>
      <c r="J11" s="14">
        <v>0.571742612919108</v>
      </c>
      <c r="K11" s="14">
        <v>0.50253821880688099</v>
      </c>
      <c r="L11" s="14">
        <v>0.65343458508859598</v>
      </c>
      <c r="M11" s="14"/>
      <c r="N11" s="14">
        <v>0.47834125167541103</v>
      </c>
      <c r="O11" s="14">
        <v>0.48694143014693397</v>
      </c>
      <c r="P11" s="14">
        <v>0.54246574016314997</v>
      </c>
      <c r="Q11" s="14">
        <v>0.61867123733712603</v>
      </c>
      <c r="R11" s="14"/>
      <c r="S11" s="14">
        <v>0.33375948895857399</v>
      </c>
      <c r="T11" s="14">
        <v>0.55417560934552301</v>
      </c>
      <c r="U11" s="14">
        <v>0.60723881676561298</v>
      </c>
      <c r="V11" s="14">
        <v>0.46438254372222298</v>
      </c>
      <c r="W11" s="14">
        <v>0.63678458835070695</v>
      </c>
      <c r="X11" s="14">
        <v>0.636951494781825</v>
      </c>
      <c r="Y11" s="14">
        <v>0.38109570677296001</v>
      </c>
      <c r="Z11" s="14">
        <v>0.57621869628926403</v>
      </c>
      <c r="AA11" s="14">
        <v>0.47327885979873502</v>
      </c>
      <c r="AB11" s="14">
        <v>0.46273921373014298</v>
      </c>
      <c r="AC11" s="14">
        <v>0.67739138848744296</v>
      </c>
      <c r="AD11" s="14">
        <v>0.490726096628057</v>
      </c>
      <c r="AE11" s="14"/>
      <c r="AF11" s="14">
        <v>0.58165566392420898</v>
      </c>
      <c r="AG11" s="14">
        <v>0.48135506647962401</v>
      </c>
      <c r="AH11" s="14">
        <v>0.51292700534314595</v>
      </c>
      <c r="AI11" s="14">
        <v>0.55272683550996105</v>
      </c>
      <c r="AJ11" s="14">
        <v>0.53172035007673601</v>
      </c>
      <c r="AK11" s="14"/>
      <c r="AL11" s="14">
        <v>0.47628067934816198</v>
      </c>
      <c r="AM11" s="14">
        <v>0.50335943426185104</v>
      </c>
      <c r="AN11" s="14">
        <v>0.52011113166550804</v>
      </c>
      <c r="AO11" s="14">
        <v>0.594906549585558</v>
      </c>
      <c r="AP11" s="14">
        <v>0.49496160416936602</v>
      </c>
      <c r="AQ11" s="14">
        <v>0.59593699532195599</v>
      </c>
      <c r="AR11" s="14"/>
      <c r="AS11" s="14">
        <v>0.50335527540500402</v>
      </c>
      <c r="AT11" s="14">
        <v>0.56888151368648598</v>
      </c>
      <c r="AU11" s="14">
        <v>0.50042035137476604</v>
      </c>
      <c r="AV11" s="14">
        <v>0.435135127567359</v>
      </c>
      <c r="AW11" s="14">
        <v>7.7353253953363801E-2</v>
      </c>
      <c r="AX11" s="14"/>
      <c r="AY11" s="14">
        <v>0.74796329290557295</v>
      </c>
      <c r="AZ11" s="14">
        <v>0.33514546173049498</v>
      </c>
      <c r="BA11" s="14">
        <v>0.59135155220318902</v>
      </c>
      <c r="BB11" s="14">
        <v>0.57587957827888203</v>
      </c>
      <c r="BC11" s="14">
        <v>0.61580094978645705</v>
      </c>
      <c r="BD11" s="14">
        <v>0.52772652033022605</v>
      </c>
      <c r="BE11" s="14">
        <v>0.54005531827966702</v>
      </c>
      <c r="BF11" s="14">
        <v>0.42229843068227402</v>
      </c>
      <c r="BG11" s="14">
        <v>0.47659664067406698</v>
      </c>
      <c r="BH11" s="14">
        <v>0.46354330608129901</v>
      </c>
      <c r="BI11" s="14">
        <v>0.53869679333367904</v>
      </c>
      <c r="BJ11" s="14">
        <v>0.61467774747648896</v>
      </c>
      <c r="BK11" s="14">
        <v>0.61452062470625601</v>
      </c>
      <c r="BL11" s="14">
        <v>0.42845367715565302</v>
      </c>
      <c r="BM11" s="14">
        <v>0.61837406371637305</v>
      </c>
      <c r="BN11" s="14">
        <v>0.41716193630963799</v>
      </c>
      <c r="BO11" s="14"/>
      <c r="BP11" s="14">
        <v>0.30775747122899599</v>
      </c>
      <c r="BQ11" s="14">
        <v>0.49926168587291803</v>
      </c>
      <c r="BR11" s="14">
        <v>0.56797587748303102</v>
      </c>
      <c r="BS11" s="14">
        <v>0.57886589188809101</v>
      </c>
      <c r="BT11" s="14">
        <v>0.63521910493663702</v>
      </c>
      <c r="BU11" s="14">
        <v>0.72748866088259601</v>
      </c>
      <c r="BV11" s="14"/>
      <c r="BW11" s="14">
        <v>0.54638620710531904</v>
      </c>
      <c r="BX11" s="14">
        <v>0.54345948840727798</v>
      </c>
      <c r="BY11" s="14">
        <v>0.570245963474457</v>
      </c>
      <c r="BZ11" s="14">
        <v>0.399276470930026</v>
      </c>
      <c r="CA11" s="14">
        <v>0.50607240331444303</v>
      </c>
      <c r="CB11" s="14">
        <v>0.49877387673975598</v>
      </c>
      <c r="CC11" s="14"/>
      <c r="CD11" s="14">
        <v>0.44029911614557499</v>
      </c>
      <c r="CE11" s="14">
        <v>0.46961784515403698</v>
      </c>
      <c r="CF11" s="14">
        <v>0.589404953556384</v>
      </c>
      <c r="CG11" s="14">
        <v>0.53444465699639199</v>
      </c>
      <c r="CH11" s="14"/>
      <c r="CI11" s="14">
        <v>0.74443560979093804</v>
      </c>
      <c r="CJ11" s="14">
        <v>0.39668375565830699</v>
      </c>
      <c r="CK11" s="14">
        <v>0.43977460043515898</v>
      </c>
      <c r="CL11" s="14">
        <v>0.42320788671045201</v>
      </c>
      <c r="CM11" s="14"/>
      <c r="CN11" s="14">
        <v>0.35969753289092199</v>
      </c>
      <c r="CO11" s="14">
        <v>0.55437936392765896</v>
      </c>
      <c r="CP11" s="14"/>
      <c r="CQ11" s="14">
        <v>0.35455326603340098</v>
      </c>
      <c r="CR11" s="14">
        <v>0.55054515339181898</v>
      </c>
    </row>
    <row r="12" spans="2:96" x14ac:dyDescent="0.3">
      <c r="B12" s="32" t="s">
        <v>92</v>
      </c>
      <c r="C12" s="33">
        <v>5.8197480807977899E-3</v>
      </c>
      <c r="D12" s="33">
        <v>0</v>
      </c>
      <c r="E12" s="33">
        <v>1.15461549286347E-2</v>
      </c>
      <c r="F12" s="33"/>
      <c r="G12" s="33">
        <v>0</v>
      </c>
      <c r="H12" s="33">
        <v>2.4299926431849798E-2</v>
      </c>
      <c r="I12" s="33">
        <v>0</v>
      </c>
      <c r="J12" s="33">
        <v>1.21176275176489E-2</v>
      </c>
      <c r="K12" s="33">
        <v>0</v>
      </c>
      <c r="L12" s="33">
        <v>0</v>
      </c>
      <c r="M12" s="33"/>
      <c r="N12" s="33">
        <v>0</v>
      </c>
      <c r="O12" s="33">
        <v>0</v>
      </c>
      <c r="P12" s="33">
        <v>1.0132017464354401E-2</v>
      </c>
      <c r="Q12" s="33">
        <v>1.7920791864333499E-2</v>
      </c>
      <c r="R12" s="33"/>
      <c r="S12" s="33">
        <v>0</v>
      </c>
      <c r="T12" s="33">
        <v>1.2616862966110601E-2</v>
      </c>
      <c r="U12" s="33">
        <v>0</v>
      </c>
      <c r="V12" s="33">
        <v>0</v>
      </c>
      <c r="W12" s="33">
        <v>0</v>
      </c>
      <c r="X12" s="33">
        <v>0</v>
      </c>
      <c r="Y12" s="33">
        <v>0</v>
      </c>
      <c r="Z12" s="33">
        <v>0</v>
      </c>
      <c r="AA12" s="33">
        <v>1.8317134982677001E-2</v>
      </c>
      <c r="AB12" s="33">
        <v>0</v>
      </c>
      <c r="AC12" s="33">
        <v>3.5476210217914299E-2</v>
      </c>
      <c r="AD12" s="33">
        <v>0</v>
      </c>
      <c r="AE12" s="33"/>
      <c r="AF12" s="33">
        <v>0</v>
      </c>
      <c r="AG12" s="33">
        <v>0</v>
      </c>
      <c r="AH12" s="33">
        <v>0</v>
      </c>
      <c r="AI12" s="33">
        <v>0</v>
      </c>
      <c r="AJ12" s="33">
        <v>2.8871468020495498E-2</v>
      </c>
      <c r="AK12" s="33"/>
      <c r="AL12" s="33">
        <v>0</v>
      </c>
      <c r="AM12" s="33">
        <v>0</v>
      </c>
      <c r="AN12" s="33">
        <v>0</v>
      </c>
      <c r="AO12" s="33">
        <v>0</v>
      </c>
      <c r="AP12" s="33">
        <v>2.7123239186949699E-2</v>
      </c>
      <c r="AQ12" s="33">
        <v>2.2943719131176401E-2</v>
      </c>
      <c r="AR12" s="33"/>
      <c r="AS12" s="33">
        <v>2.1379750738689599E-2</v>
      </c>
      <c r="AT12" s="33">
        <v>0</v>
      </c>
      <c r="AU12" s="33">
        <v>6.7899166330697199E-3</v>
      </c>
      <c r="AV12" s="33">
        <v>0</v>
      </c>
      <c r="AW12" s="33">
        <v>0</v>
      </c>
      <c r="AX12" s="33"/>
      <c r="AY12" s="33">
        <v>0</v>
      </c>
      <c r="AZ12" s="33">
        <v>0</v>
      </c>
      <c r="BA12" s="33">
        <v>0</v>
      </c>
      <c r="BB12" s="33">
        <v>0</v>
      </c>
      <c r="BC12" s="33">
        <v>0</v>
      </c>
      <c r="BD12" s="33">
        <v>0</v>
      </c>
      <c r="BE12" s="33">
        <v>1.6592184046063201E-2</v>
      </c>
      <c r="BF12" s="33">
        <v>0</v>
      </c>
      <c r="BG12" s="33">
        <v>2.3900088703384101E-2</v>
      </c>
      <c r="BH12" s="33">
        <v>0</v>
      </c>
      <c r="BI12" s="33">
        <v>0</v>
      </c>
      <c r="BJ12" s="33">
        <v>0</v>
      </c>
      <c r="BK12" s="33">
        <v>0</v>
      </c>
      <c r="BL12" s="33">
        <v>0</v>
      </c>
      <c r="BM12" s="33">
        <v>0</v>
      </c>
      <c r="BN12" s="33">
        <v>0</v>
      </c>
      <c r="BO12" s="33"/>
      <c r="BP12" s="33">
        <v>0</v>
      </c>
      <c r="BQ12" s="33">
        <v>1.51526319116861E-2</v>
      </c>
      <c r="BR12" s="33">
        <v>0</v>
      </c>
      <c r="BS12" s="33">
        <v>7.9951099276694103E-3</v>
      </c>
      <c r="BT12" s="33">
        <v>0</v>
      </c>
      <c r="BU12" s="33">
        <v>0</v>
      </c>
      <c r="BV12" s="33"/>
      <c r="BW12" s="33">
        <v>5.2140926220614701E-3</v>
      </c>
      <c r="BX12" s="33">
        <v>7.6839031783887098E-3</v>
      </c>
      <c r="BY12" s="33">
        <v>0</v>
      </c>
      <c r="BZ12" s="33">
        <v>0</v>
      </c>
      <c r="CA12" s="33">
        <v>1.00830302879855E-2</v>
      </c>
      <c r="CB12" s="33">
        <v>0</v>
      </c>
      <c r="CC12" s="33"/>
      <c r="CD12" s="33">
        <v>0</v>
      </c>
      <c r="CE12" s="33">
        <v>1.07625507374664E-2</v>
      </c>
      <c r="CF12" s="33">
        <v>1.4983494462469301E-2</v>
      </c>
      <c r="CG12" s="33">
        <v>0</v>
      </c>
      <c r="CH12" s="33"/>
      <c r="CI12" s="33">
        <v>6.12542792848517E-3</v>
      </c>
      <c r="CJ12" s="33">
        <v>7.9959451582881907E-3</v>
      </c>
      <c r="CK12" s="33">
        <v>0</v>
      </c>
      <c r="CL12" s="33">
        <v>4.6054799405520097E-2</v>
      </c>
      <c r="CM12" s="33"/>
      <c r="CN12" s="33">
        <v>0</v>
      </c>
      <c r="CO12" s="33">
        <v>6.9280197174533698E-3</v>
      </c>
      <c r="CP12" s="33"/>
      <c r="CQ12" s="33">
        <v>3.0246402331439302E-2</v>
      </c>
      <c r="CR12" s="33">
        <v>2.3752555004155902E-3</v>
      </c>
    </row>
    <row r="13" spans="2:96" x14ac:dyDescent="0.3">
      <c r="B13" s="31" t="s">
        <v>353</v>
      </c>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R17"/>
  <sheetViews>
    <sheetView showGridLines="0" workbookViewId="0">
      <pane xSplit="2" topLeftCell="C1" activePane="topRight" state="frozen"/>
      <selection activeCell="F18" sqref="F18"/>
      <selection pane="topRight" activeCell="F18" sqref="F1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329</v>
      </c>
      <c r="D7" s="10">
        <v>157</v>
      </c>
      <c r="E7" s="10">
        <v>171</v>
      </c>
      <c r="F7" s="10"/>
      <c r="G7" s="10">
        <v>49</v>
      </c>
      <c r="H7" s="10">
        <v>91</v>
      </c>
      <c r="I7" s="10">
        <v>60</v>
      </c>
      <c r="J7" s="10">
        <v>41</v>
      </c>
      <c r="K7" s="10">
        <v>36</v>
      </c>
      <c r="L7" s="10">
        <v>52</v>
      </c>
      <c r="M7" s="10"/>
      <c r="N7" s="10">
        <v>103</v>
      </c>
      <c r="O7" s="10">
        <v>85</v>
      </c>
      <c r="P7" s="10">
        <v>73</v>
      </c>
      <c r="Q7" s="10">
        <v>67</v>
      </c>
      <c r="R7" s="10"/>
      <c r="S7" s="10">
        <v>43</v>
      </c>
      <c r="T7" s="10">
        <v>36</v>
      </c>
      <c r="U7" s="10">
        <v>28</v>
      </c>
      <c r="V7" s="10">
        <v>28</v>
      </c>
      <c r="W7" s="10">
        <v>33</v>
      </c>
      <c r="X7" s="10">
        <v>33</v>
      </c>
      <c r="Y7" s="10">
        <v>31</v>
      </c>
      <c r="Z7" s="10">
        <v>8</v>
      </c>
      <c r="AA7" s="10">
        <v>39</v>
      </c>
      <c r="AB7" s="10">
        <v>22</v>
      </c>
      <c r="AC7" s="10">
        <v>21</v>
      </c>
      <c r="AD7" s="10">
        <v>7</v>
      </c>
      <c r="AE7" s="10"/>
      <c r="AF7" s="10">
        <v>56</v>
      </c>
      <c r="AG7" s="10">
        <v>125</v>
      </c>
      <c r="AH7" s="10">
        <v>29</v>
      </c>
      <c r="AI7" s="10">
        <v>44</v>
      </c>
      <c r="AJ7" s="10">
        <v>22</v>
      </c>
      <c r="AK7" s="10"/>
      <c r="AL7" s="10">
        <v>94</v>
      </c>
      <c r="AM7" s="10">
        <v>59</v>
      </c>
      <c r="AN7" s="10">
        <v>36</v>
      </c>
      <c r="AO7" s="10">
        <v>71</v>
      </c>
      <c r="AP7" s="10">
        <v>21</v>
      </c>
      <c r="AQ7" s="10">
        <v>24</v>
      </c>
      <c r="AR7" s="10"/>
      <c r="AS7" s="10">
        <v>57</v>
      </c>
      <c r="AT7" s="10">
        <v>66</v>
      </c>
      <c r="AU7" s="10">
        <v>86</v>
      </c>
      <c r="AV7" s="10">
        <v>61</v>
      </c>
      <c r="AW7" s="10">
        <v>15</v>
      </c>
      <c r="AX7" s="10"/>
      <c r="AY7" s="10">
        <v>5</v>
      </c>
      <c r="AZ7" s="10">
        <v>7</v>
      </c>
      <c r="BA7" s="10">
        <v>24</v>
      </c>
      <c r="BB7" s="10">
        <v>14</v>
      </c>
      <c r="BC7" s="10">
        <v>20</v>
      </c>
      <c r="BD7" s="10">
        <v>29</v>
      </c>
      <c r="BE7" s="10">
        <v>38</v>
      </c>
      <c r="BF7" s="10">
        <v>15</v>
      </c>
      <c r="BG7" s="10">
        <v>20</v>
      </c>
      <c r="BH7" s="10">
        <v>20</v>
      </c>
      <c r="BI7" s="10">
        <v>30</v>
      </c>
      <c r="BJ7" s="10">
        <v>24</v>
      </c>
      <c r="BK7" s="10">
        <v>13</v>
      </c>
      <c r="BL7" s="10">
        <v>9</v>
      </c>
      <c r="BM7" s="10">
        <v>10</v>
      </c>
      <c r="BN7" s="10">
        <v>36</v>
      </c>
      <c r="BO7" s="10"/>
      <c r="BP7" s="10">
        <v>98</v>
      </c>
      <c r="BQ7" s="10">
        <v>77</v>
      </c>
      <c r="BR7" s="10">
        <v>37</v>
      </c>
      <c r="BS7" s="10">
        <v>59</v>
      </c>
      <c r="BT7" s="10">
        <v>36</v>
      </c>
      <c r="BU7" s="10">
        <v>22</v>
      </c>
      <c r="BV7" s="10"/>
      <c r="BW7" s="10">
        <v>116</v>
      </c>
      <c r="BX7" s="10">
        <v>79</v>
      </c>
      <c r="BY7" s="10">
        <v>18</v>
      </c>
      <c r="BZ7" s="10">
        <v>30</v>
      </c>
      <c r="CA7" s="10">
        <v>73</v>
      </c>
      <c r="CB7" s="10">
        <v>9</v>
      </c>
      <c r="CC7" s="10"/>
      <c r="CD7" s="10">
        <v>90</v>
      </c>
      <c r="CE7" s="10">
        <v>77</v>
      </c>
      <c r="CF7" s="10">
        <v>33</v>
      </c>
      <c r="CG7" s="10">
        <v>84</v>
      </c>
      <c r="CH7" s="10"/>
      <c r="CI7" s="10">
        <v>96</v>
      </c>
      <c r="CJ7" s="10">
        <v>87</v>
      </c>
      <c r="CK7" s="10">
        <v>139</v>
      </c>
      <c r="CL7" s="10">
        <v>7</v>
      </c>
      <c r="CM7" s="10"/>
      <c r="CN7" s="10">
        <v>68</v>
      </c>
      <c r="CO7" s="10">
        <v>259</v>
      </c>
      <c r="CP7" s="10"/>
      <c r="CQ7" s="10">
        <v>57</v>
      </c>
      <c r="CR7" s="10">
        <v>252</v>
      </c>
    </row>
    <row r="8" spans="2:96" ht="30" customHeight="1" x14ac:dyDescent="0.3">
      <c r="B8" s="11" t="s">
        <v>19</v>
      </c>
      <c r="C8" s="11">
        <v>339</v>
      </c>
      <c r="D8" s="11">
        <v>164</v>
      </c>
      <c r="E8" s="11">
        <v>173</v>
      </c>
      <c r="F8" s="11"/>
      <c r="G8" s="11">
        <v>61</v>
      </c>
      <c r="H8" s="11">
        <v>96</v>
      </c>
      <c r="I8" s="11">
        <v>60</v>
      </c>
      <c r="J8" s="11">
        <v>39</v>
      </c>
      <c r="K8" s="11">
        <v>35</v>
      </c>
      <c r="L8" s="11">
        <v>48</v>
      </c>
      <c r="M8" s="11"/>
      <c r="N8" s="11">
        <v>106</v>
      </c>
      <c r="O8" s="11">
        <v>94</v>
      </c>
      <c r="P8" s="11">
        <v>73</v>
      </c>
      <c r="Q8" s="11">
        <v>65</v>
      </c>
      <c r="R8" s="11"/>
      <c r="S8" s="11">
        <v>45</v>
      </c>
      <c r="T8" s="11">
        <v>36</v>
      </c>
      <c r="U8" s="11">
        <v>27</v>
      </c>
      <c r="V8" s="11">
        <v>28</v>
      </c>
      <c r="W8" s="11">
        <v>32</v>
      </c>
      <c r="X8" s="11">
        <v>36</v>
      </c>
      <c r="Y8" s="11">
        <v>30</v>
      </c>
      <c r="Z8" s="11">
        <v>8</v>
      </c>
      <c r="AA8" s="11">
        <v>41</v>
      </c>
      <c r="AB8" s="11">
        <v>24</v>
      </c>
      <c r="AC8" s="11">
        <v>23</v>
      </c>
      <c r="AD8" s="11">
        <v>9</v>
      </c>
      <c r="AE8" s="11"/>
      <c r="AF8" s="11">
        <v>55</v>
      </c>
      <c r="AG8" s="11">
        <v>131</v>
      </c>
      <c r="AH8" s="11">
        <v>29</v>
      </c>
      <c r="AI8" s="11">
        <v>43</v>
      </c>
      <c r="AJ8" s="11">
        <v>23</v>
      </c>
      <c r="AK8" s="11"/>
      <c r="AL8" s="11">
        <v>99</v>
      </c>
      <c r="AM8" s="11">
        <v>58</v>
      </c>
      <c r="AN8" s="11">
        <v>36</v>
      </c>
      <c r="AO8" s="11">
        <v>72</v>
      </c>
      <c r="AP8" s="11">
        <v>23</v>
      </c>
      <c r="AQ8" s="11">
        <v>26</v>
      </c>
      <c r="AR8" s="11"/>
      <c r="AS8" s="11">
        <v>56</v>
      </c>
      <c r="AT8" s="11">
        <v>70</v>
      </c>
      <c r="AU8" s="11">
        <v>89</v>
      </c>
      <c r="AV8" s="11">
        <v>63</v>
      </c>
      <c r="AW8" s="11">
        <v>17</v>
      </c>
      <c r="AX8" s="11"/>
      <c r="AY8" s="11">
        <v>6</v>
      </c>
      <c r="AZ8" s="11">
        <v>6</v>
      </c>
      <c r="BA8" s="11">
        <v>24</v>
      </c>
      <c r="BB8" s="11">
        <v>13</v>
      </c>
      <c r="BC8" s="11">
        <v>21</v>
      </c>
      <c r="BD8" s="11">
        <v>31</v>
      </c>
      <c r="BE8" s="11">
        <v>38</v>
      </c>
      <c r="BF8" s="11">
        <v>15</v>
      </c>
      <c r="BG8" s="11">
        <v>20</v>
      </c>
      <c r="BH8" s="11">
        <v>21</v>
      </c>
      <c r="BI8" s="11">
        <v>32</v>
      </c>
      <c r="BJ8" s="11">
        <v>24</v>
      </c>
      <c r="BK8" s="11">
        <v>14</v>
      </c>
      <c r="BL8" s="11">
        <v>9</v>
      </c>
      <c r="BM8" s="11">
        <v>11</v>
      </c>
      <c r="BN8" s="11">
        <v>38</v>
      </c>
      <c r="BO8" s="11"/>
      <c r="BP8" s="11">
        <v>103</v>
      </c>
      <c r="BQ8" s="11">
        <v>78</v>
      </c>
      <c r="BR8" s="11">
        <v>38</v>
      </c>
      <c r="BS8" s="11">
        <v>62</v>
      </c>
      <c r="BT8" s="11">
        <v>36</v>
      </c>
      <c r="BU8" s="11">
        <v>22</v>
      </c>
      <c r="BV8" s="11"/>
      <c r="BW8" s="11">
        <v>114</v>
      </c>
      <c r="BX8" s="11">
        <v>83</v>
      </c>
      <c r="BY8" s="11">
        <v>18</v>
      </c>
      <c r="BZ8" s="11">
        <v>31</v>
      </c>
      <c r="CA8" s="11">
        <v>78</v>
      </c>
      <c r="CB8" s="11">
        <v>10</v>
      </c>
      <c r="CC8" s="11"/>
      <c r="CD8" s="11">
        <v>96</v>
      </c>
      <c r="CE8" s="11">
        <v>82</v>
      </c>
      <c r="CF8" s="11">
        <v>33</v>
      </c>
      <c r="CG8" s="11">
        <v>82</v>
      </c>
      <c r="CH8" s="11"/>
      <c r="CI8" s="11">
        <v>100</v>
      </c>
      <c r="CJ8" s="11">
        <v>89</v>
      </c>
      <c r="CK8" s="11">
        <v>143</v>
      </c>
      <c r="CL8" s="11">
        <v>7</v>
      </c>
      <c r="CM8" s="11"/>
      <c r="CN8" s="11">
        <v>73</v>
      </c>
      <c r="CO8" s="11">
        <v>263</v>
      </c>
      <c r="CP8" s="11"/>
      <c r="CQ8" s="11">
        <v>61</v>
      </c>
      <c r="CR8" s="11">
        <v>255</v>
      </c>
    </row>
    <row r="9" spans="2:96" ht="28.8" x14ac:dyDescent="0.3">
      <c r="B9" s="15" t="s">
        <v>334</v>
      </c>
      <c r="C9" s="14">
        <v>0.24851935221027099</v>
      </c>
      <c r="D9" s="14">
        <v>0.24542155316898401</v>
      </c>
      <c r="E9" s="14">
        <v>0.253153162184239</v>
      </c>
      <c r="F9" s="14"/>
      <c r="G9" s="14">
        <v>0.325727640080336</v>
      </c>
      <c r="H9" s="14">
        <v>0.234541004954818</v>
      </c>
      <c r="I9" s="14">
        <v>0.195300787117062</v>
      </c>
      <c r="J9" s="14">
        <v>0.196812887612485</v>
      </c>
      <c r="K9" s="14">
        <v>0.25005382626209299</v>
      </c>
      <c r="L9" s="14">
        <v>0.285949940564447</v>
      </c>
      <c r="M9" s="14"/>
      <c r="N9" s="14">
        <v>0.28157703415962798</v>
      </c>
      <c r="O9" s="14">
        <v>0.29716285092029698</v>
      </c>
      <c r="P9" s="14">
        <v>0.154048193771744</v>
      </c>
      <c r="Q9" s="14">
        <v>0.234517086412207</v>
      </c>
      <c r="R9" s="14"/>
      <c r="S9" s="14">
        <v>0.45423923577226399</v>
      </c>
      <c r="T9" s="14">
        <v>0.44034201334186601</v>
      </c>
      <c r="U9" s="14">
        <v>0.145269053912154</v>
      </c>
      <c r="V9" s="14">
        <v>0.247083619923464</v>
      </c>
      <c r="W9" s="14">
        <v>0.18611185434264901</v>
      </c>
      <c r="X9" s="14">
        <v>8.4580238185245502E-2</v>
      </c>
      <c r="Y9" s="14">
        <v>0.34048497284416901</v>
      </c>
      <c r="Z9" s="14">
        <v>0.293938563351889</v>
      </c>
      <c r="AA9" s="14">
        <v>0.123142946218469</v>
      </c>
      <c r="AB9" s="14">
        <v>0.212967043108856</v>
      </c>
      <c r="AC9" s="14">
        <v>0.236814040408695</v>
      </c>
      <c r="AD9" s="14">
        <v>0</v>
      </c>
      <c r="AE9" s="14"/>
      <c r="AF9" s="14">
        <v>0.25706208377860501</v>
      </c>
      <c r="AG9" s="14">
        <v>0.25970485591891301</v>
      </c>
      <c r="AH9" s="14">
        <v>0.25214092102645702</v>
      </c>
      <c r="AI9" s="14">
        <v>0.18739257116240801</v>
      </c>
      <c r="AJ9" s="14">
        <v>0.248511942609209</v>
      </c>
      <c r="AK9" s="14"/>
      <c r="AL9" s="14">
        <v>0.27885039815917301</v>
      </c>
      <c r="AM9" s="14">
        <v>0.279817161754846</v>
      </c>
      <c r="AN9" s="14">
        <v>0.244216498087822</v>
      </c>
      <c r="AO9" s="14">
        <v>0.16469100771652001</v>
      </c>
      <c r="AP9" s="14">
        <v>0.29737891835413299</v>
      </c>
      <c r="AQ9" s="14">
        <v>0.21978186661149701</v>
      </c>
      <c r="AR9" s="14"/>
      <c r="AS9" s="14">
        <v>0.26534092763028599</v>
      </c>
      <c r="AT9" s="14">
        <v>0.183438211551988</v>
      </c>
      <c r="AU9" s="14">
        <v>0.29325371310847997</v>
      </c>
      <c r="AV9" s="14">
        <v>0.27757074986069202</v>
      </c>
      <c r="AW9" s="14">
        <v>0.24767285685531801</v>
      </c>
      <c r="AX9" s="14"/>
      <c r="AY9" s="14">
        <v>0.27732135813011199</v>
      </c>
      <c r="AZ9" s="14">
        <v>0.139861638040335</v>
      </c>
      <c r="BA9" s="14">
        <v>0.32336447746456898</v>
      </c>
      <c r="BB9" s="14">
        <v>0.35318694565208397</v>
      </c>
      <c r="BC9" s="14">
        <v>0</v>
      </c>
      <c r="BD9" s="14">
        <v>0.427952492715232</v>
      </c>
      <c r="BE9" s="14">
        <v>0.270935973360039</v>
      </c>
      <c r="BF9" s="14">
        <v>0.18858268947302001</v>
      </c>
      <c r="BG9" s="14">
        <v>0.33664090490096599</v>
      </c>
      <c r="BH9" s="14">
        <v>0.19166021269682201</v>
      </c>
      <c r="BI9" s="14">
        <v>0.32640293060168701</v>
      </c>
      <c r="BJ9" s="14">
        <v>0.124184389093433</v>
      </c>
      <c r="BK9" s="14">
        <v>0.136448351036908</v>
      </c>
      <c r="BL9" s="14">
        <v>0.21769759993381599</v>
      </c>
      <c r="BM9" s="14">
        <v>0.33912400215998201</v>
      </c>
      <c r="BN9" s="14">
        <v>0.24840689666492199</v>
      </c>
      <c r="BO9" s="14"/>
      <c r="BP9" s="14">
        <v>0.302493643990151</v>
      </c>
      <c r="BQ9" s="14">
        <v>0.26009796993560502</v>
      </c>
      <c r="BR9" s="14">
        <v>0.24492363614669099</v>
      </c>
      <c r="BS9" s="14">
        <v>0.19818179316294601</v>
      </c>
      <c r="BT9" s="14">
        <v>0.20648344441998401</v>
      </c>
      <c r="BU9" s="14">
        <v>0.17356364360093199</v>
      </c>
      <c r="BV9" s="14"/>
      <c r="BW9" s="14">
        <v>0.25396488665273698</v>
      </c>
      <c r="BX9" s="14">
        <v>0.19738425710797899</v>
      </c>
      <c r="BY9" s="14">
        <v>0.315708656026081</v>
      </c>
      <c r="BZ9" s="14">
        <v>0.24750401047891701</v>
      </c>
      <c r="CA9" s="14">
        <v>0.30727278645045603</v>
      </c>
      <c r="CB9" s="14">
        <v>0</v>
      </c>
      <c r="CC9" s="14"/>
      <c r="CD9" s="14">
        <v>0.25740579407541597</v>
      </c>
      <c r="CE9" s="14">
        <v>0.22953124025670199</v>
      </c>
      <c r="CF9" s="14">
        <v>0.32523297226145798</v>
      </c>
      <c r="CG9" s="14">
        <v>0.232587400234127</v>
      </c>
      <c r="CH9" s="14"/>
      <c r="CI9" s="14">
        <v>0.18695084414273</v>
      </c>
      <c r="CJ9" s="14">
        <v>0.258586740922712</v>
      </c>
      <c r="CK9" s="14">
        <v>0.27757031643207303</v>
      </c>
      <c r="CL9" s="14">
        <v>0.41494779788166403</v>
      </c>
      <c r="CM9" s="14"/>
      <c r="CN9" s="14">
        <v>0.260589892896961</v>
      </c>
      <c r="CO9" s="14">
        <v>0.244187416917515</v>
      </c>
      <c r="CP9" s="14"/>
      <c r="CQ9" s="14">
        <v>0.28310496002088498</v>
      </c>
      <c r="CR9" s="14">
        <v>0.24089756077641999</v>
      </c>
    </row>
    <row r="10" spans="2:96" ht="43.2" x14ac:dyDescent="0.3">
      <c r="B10" s="15" t="s">
        <v>335</v>
      </c>
      <c r="C10" s="14">
        <v>0.40350900096283299</v>
      </c>
      <c r="D10" s="14">
        <v>0.450392560170637</v>
      </c>
      <c r="E10" s="14">
        <v>0.36195000916729297</v>
      </c>
      <c r="F10" s="14"/>
      <c r="G10" s="14">
        <v>0.37466685129031801</v>
      </c>
      <c r="H10" s="14">
        <v>0.49133925008499002</v>
      </c>
      <c r="I10" s="14">
        <v>0.378998820807804</v>
      </c>
      <c r="J10" s="14">
        <v>0.403879893403365</v>
      </c>
      <c r="K10" s="14">
        <v>0.41844827095062598</v>
      </c>
      <c r="L10" s="14">
        <v>0.28579556550648899</v>
      </c>
      <c r="M10" s="14"/>
      <c r="N10" s="14">
        <v>0.433555775458912</v>
      </c>
      <c r="O10" s="14">
        <v>0.31904888683115201</v>
      </c>
      <c r="P10" s="14">
        <v>0.49109962882427499</v>
      </c>
      <c r="Q10" s="14">
        <v>0.36921665548221899</v>
      </c>
      <c r="R10" s="14"/>
      <c r="S10" s="14">
        <v>0.33587487159553298</v>
      </c>
      <c r="T10" s="14">
        <v>0.27073339867541502</v>
      </c>
      <c r="U10" s="14">
        <v>0.46210363830712298</v>
      </c>
      <c r="V10" s="14">
        <v>0.50577328216403705</v>
      </c>
      <c r="W10" s="14">
        <v>0.266393384016756</v>
      </c>
      <c r="X10" s="14">
        <v>0.47620091070766102</v>
      </c>
      <c r="Y10" s="14">
        <v>0.50627062395670297</v>
      </c>
      <c r="Z10" s="14">
        <v>0.58831560479473</v>
      </c>
      <c r="AA10" s="14">
        <v>0.60524343218084997</v>
      </c>
      <c r="AB10" s="14">
        <v>0.30408729617586699</v>
      </c>
      <c r="AC10" s="14">
        <v>0.284812785707872</v>
      </c>
      <c r="AD10" s="14">
        <v>0.13827995724831901</v>
      </c>
      <c r="AE10" s="14"/>
      <c r="AF10" s="14">
        <v>0.327635551354229</v>
      </c>
      <c r="AG10" s="14">
        <v>0.43934328070421802</v>
      </c>
      <c r="AH10" s="14">
        <v>0.34458389522250099</v>
      </c>
      <c r="AI10" s="14">
        <v>0.47905582028516602</v>
      </c>
      <c r="AJ10" s="14">
        <v>0.40352264407230998</v>
      </c>
      <c r="AK10" s="14"/>
      <c r="AL10" s="14">
        <v>0.41104950738651802</v>
      </c>
      <c r="AM10" s="14">
        <v>0.32960101465660202</v>
      </c>
      <c r="AN10" s="14">
        <v>0.43084749024550101</v>
      </c>
      <c r="AO10" s="14">
        <v>0.45272454359110698</v>
      </c>
      <c r="AP10" s="14">
        <v>0.43246080281784399</v>
      </c>
      <c r="AQ10" s="14">
        <v>0.25993968158563302</v>
      </c>
      <c r="AR10" s="14"/>
      <c r="AS10" s="14">
        <v>0.46790729509375001</v>
      </c>
      <c r="AT10" s="14">
        <v>0.39861702879581101</v>
      </c>
      <c r="AU10" s="14">
        <v>0.42788622016470801</v>
      </c>
      <c r="AV10" s="14">
        <v>0.43125139461524198</v>
      </c>
      <c r="AW10" s="14">
        <v>0.48993102417494799</v>
      </c>
      <c r="AX10" s="14"/>
      <c r="AY10" s="14">
        <v>0.53053236867292997</v>
      </c>
      <c r="AZ10" s="14">
        <v>0.71536236125167996</v>
      </c>
      <c r="BA10" s="14">
        <v>0.38726629573287202</v>
      </c>
      <c r="BB10" s="14">
        <v>0.35869080466552999</v>
      </c>
      <c r="BC10" s="14">
        <v>0.49811644541719302</v>
      </c>
      <c r="BD10" s="14">
        <v>0.41384436780425599</v>
      </c>
      <c r="BE10" s="14">
        <v>0.40332249323638097</v>
      </c>
      <c r="BF10" s="14">
        <v>0.49960195043671601</v>
      </c>
      <c r="BG10" s="14">
        <v>9.8020655827415606E-2</v>
      </c>
      <c r="BH10" s="14">
        <v>0.34038510429839097</v>
      </c>
      <c r="BI10" s="14">
        <v>0.32388379487340102</v>
      </c>
      <c r="BJ10" s="14">
        <v>0.56697627023951702</v>
      </c>
      <c r="BK10" s="14">
        <v>0.35262681701571202</v>
      </c>
      <c r="BL10" s="14">
        <v>0.31977287648839198</v>
      </c>
      <c r="BM10" s="14">
        <v>8.8462874473597103E-2</v>
      </c>
      <c r="BN10" s="14">
        <v>0.52339123826467304</v>
      </c>
      <c r="BO10" s="14"/>
      <c r="BP10" s="14">
        <v>0.45246239086441498</v>
      </c>
      <c r="BQ10" s="14">
        <v>0.45398069787148698</v>
      </c>
      <c r="BR10" s="14">
        <v>0.44705167187654699</v>
      </c>
      <c r="BS10" s="14">
        <v>0.35027072138607601</v>
      </c>
      <c r="BT10" s="14">
        <v>0.22138946190664899</v>
      </c>
      <c r="BU10" s="14">
        <v>0.36990318466237698</v>
      </c>
      <c r="BV10" s="14"/>
      <c r="BW10" s="14">
        <v>0.39628650059354198</v>
      </c>
      <c r="BX10" s="14">
        <v>0.379906879962221</v>
      </c>
      <c r="BY10" s="14">
        <v>0.383208488786138</v>
      </c>
      <c r="BZ10" s="14">
        <v>0.48063991374238701</v>
      </c>
      <c r="CA10" s="14">
        <v>0.41281038073731302</v>
      </c>
      <c r="CB10" s="14">
        <v>0.30233966174876697</v>
      </c>
      <c r="CC10" s="14"/>
      <c r="CD10" s="14">
        <v>0.43684254155618701</v>
      </c>
      <c r="CE10" s="14">
        <v>0.40915971950070101</v>
      </c>
      <c r="CF10" s="14">
        <v>0.29725005281241801</v>
      </c>
      <c r="CG10" s="14">
        <v>0.42111102067431</v>
      </c>
      <c r="CH10" s="14"/>
      <c r="CI10" s="14">
        <v>0.20210594798346099</v>
      </c>
      <c r="CJ10" s="14">
        <v>0.557586357846103</v>
      </c>
      <c r="CK10" s="14">
        <v>0.45467706220023102</v>
      </c>
      <c r="CL10" s="14">
        <v>0.28894344130201299</v>
      </c>
      <c r="CM10" s="14"/>
      <c r="CN10" s="14">
        <v>0.562618576195273</v>
      </c>
      <c r="CO10" s="14">
        <v>0.363913140726983</v>
      </c>
      <c r="CP10" s="14"/>
      <c r="CQ10" s="14">
        <v>0.42528977446773297</v>
      </c>
      <c r="CR10" s="14">
        <v>0.39210834637139702</v>
      </c>
    </row>
    <row r="11" spans="2:96" ht="28.8" x14ac:dyDescent="0.3">
      <c r="B11" s="15" t="s">
        <v>336</v>
      </c>
      <c r="C11" s="14">
        <v>0.33502235493942401</v>
      </c>
      <c r="D11" s="14">
        <v>0.27744655216617897</v>
      </c>
      <c r="E11" s="14">
        <v>0.38489682864846902</v>
      </c>
      <c r="F11" s="14"/>
      <c r="G11" s="14">
        <v>0.24203965490649401</v>
      </c>
      <c r="H11" s="14">
        <v>0.27411974496019098</v>
      </c>
      <c r="I11" s="14">
        <v>0.42570039207513299</v>
      </c>
      <c r="J11" s="14">
        <v>0.399307218984151</v>
      </c>
      <c r="K11" s="14">
        <v>0.33149790278728097</v>
      </c>
      <c r="L11" s="14">
        <v>0.40987992746431001</v>
      </c>
      <c r="M11" s="14"/>
      <c r="N11" s="14">
        <v>0.28486719038146002</v>
      </c>
      <c r="O11" s="14">
        <v>0.33694340981660598</v>
      </c>
      <c r="P11" s="14">
        <v>0.35485217740398101</v>
      </c>
      <c r="Q11" s="14">
        <v>0.39626625810557398</v>
      </c>
      <c r="R11" s="14"/>
      <c r="S11" s="14">
        <v>0.15280471518092001</v>
      </c>
      <c r="T11" s="14">
        <v>0.28892458798271897</v>
      </c>
      <c r="U11" s="14">
        <v>0.39262730778072302</v>
      </c>
      <c r="V11" s="14">
        <v>0.247143097912499</v>
      </c>
      <c r="W11" s="14">
        <v>0.54749476164059496</v>
      </c>
      <c r="X11" s="14">
        <v>0.43921885110709302</v>
      </c>
      <c r="Y11" s="14">
        <v>0.15324440319912799</v>
      </c>
      <c r="Z11" s="14">
        <v>0.117745831853381</v>
      </c>
      <c r="AA11" s="14">
        <v>0.27161362160068098</v>
      </c>
      <c r="AB11" s="14">
        <v>0.40705188824476501</v>
      </c>
      <c r="AC11" s="14">
        <v>0.47837317388343298</v>
      </c>
      <c r="AD11" s="14">
        <v>0.86172004275168101</v>
      </c>
      <c r="AE11" s="14"/>
      <c r="AF11" s="14">
        <v>0.41530236486716599</v>
      </c>
      <c r="AG11" s="14">
        <v>0.30095186337686902</v>
      </c>
      <c r="AH11" s="14">
        <v>0.40327518375104199</v>
      </c>
      <c r="AI11" s="14">
        <v>0.31267152624941402</v>
      </c>
      <c r="AJ11" s="14">
        <v>0.34796541331848102</v>
      </c>
      <c r="AK11" s="14"/>
      <c r="AL11" s="14">
        <v>0.31010009445430903</v>
      </c>
      <c r="AM11" s="14">
        <v>0.39058182358855198</v>
      </c>
      <c r="AN11" s="14">
        <v>0.32493601166667702</v>
      </c>
      <c r="AO11" s="14">
        <v>0.34439796061425199</v>
      </c>
      <c r="AP11" s="14">
        <v>0.27016027882802301</v>
      </c>
      <c r="AQ11" s="14">
        <v>0.45549893906682698</v>
      </c>
      <c r="AR11" s="14"/>
      <c r="AS11" s="14">
        <v>0.266751777275964</v>
      </c>
      <c r="AT11" s="14">
        <v>0.39168615345199798</v>
      </c>
      <c r="AU11" s="14">
        <v>0.27886006672681202</v>
      </c>
      <c r="AV11" s="14">
        <v>0.26509123893466602</v>
      </c>
      <c r="AW11" s="14">
        <v>0.26239611896973503</v>
      </c>
      <c r="AX11" s="14"/>
      <c r="AY11" s="14">
        <v>0.19214627319695801</v>
      </c>
      <c r="AZ11" s="14">
        <v>0.14477600070798499</v>
      </c>
      <c r="BA11" s="14">
        <v>0.289369226802559</v>
      </c>
      <c r="BB11" s="14">
        <v>0.22016929792290499</v>
      </c>
      <c r="BC11" s="14">
        <v>0.50188355458280698</v>
      </c>
      <c r="BD11" s="14">
        <v>0.15820313948051201</v>
      </c>
      <c r="BE11" s="14">
        <v>0.32574153340357997</v>
      </c>
      <c r="BF11" s="14">
        <v>0.311815360090264</v>
      </c>
      <c r="BG11" s="14">
        <v>0.56533843927161798</v>
      </c>
      <c r="BH11" s="14">
        <v>0.37934581498911901</v>
      </c>
      <c r="BI11" s="14">
        <v>0.34971327452491202</v>
      </c>
      <c r="BJ11" s="14">
        <v>0.24127481184035701</v>
      </c>
      <c r="BK11" s="14">
        <v>0.51092483194738003</v>
      </c>
      <c r="BL11" s="14">
        <v>0.46252952357779198</v>
      </c>
      <c r="BM11" s="14">
        <v>0.57241312336642003</v>
      </c>
      <c r="BN11" s="14">
        <v>0.22820186507040499</v>
      </c>
      <c r="BO11" s="14"/>
      <c r="BP11" s="14">
        <v>0.22021942280837101</v>
      </c>
      <c r="BQ11" s="14">
        <v>0.285921332192908</v>
      </c>
      <c r="BR11" s="14">
        <v>0.30802469197676202</v>
      </c>
      <c r="BS11" s="14">
        <v>0.42179232134973599</v>
      </c>
      <c r="BT11" s="14">
        <v>0.572127093673368</v>
      </c>
      <c r="BU11" s="14">
        <v>0.456533171736692</v>
      </c>
      <c r="BV11" s="14"/>
      <c r="BW11" s="14">
        <v>0.34974861275371999</v>
      </c>
      <c r="BX11" s="14">
        <v>0.40041910151645999</v>
      </c>
      <c r="BY11" s="14">
        <v>0.301082855187781</v>
      </c>
      <c r="BZ11" s="14">
        <v>0.24270198889577799</v>
      </c>
      <c r="CA11" s="14">
        <v>0.25881751327435998</v>
      </c>
      <c r="CB11" s="14">
        <v>0.69766033825123297</v>
      </c>
      <c r="CC11" s="14"/>
      <c r="CD11" s="14">
        <v>0.28858775356692501</v>
      </c>
      <c r="CE11" s="14">
        <v>0.33877220149291998</v>
      </c>
      <c r="CF11" s="14">
        <v>0.35068122546570502</v>
      </c>
      <c r="CG11" s="14">
        <v>0.34630157909156301</v>
      </c>
      <c r="CH11" s="14"/>
      <c r="CI11" s="14">
        <v>0.61094320787380896</v>
      </c>
      <c r="CJ11" s="14">
        <v>0.183826901231185</v>
      </c>
      <c r="CK11" s="14">
        <v>0.23702175460948699</v>
      </c>
      <c r="CL11" s="14">
        <v>0.29610876081632298</v>
      </c>
      <c r="CM11" s="14"/>
      <c r="CN11" s="14">
        <v>0.15400833497229</v>
      </c>
      <c r="CO11" s="14">
        <v>0.38152492835567903</v>
      </c>
      <c r="CP11" s="14"/>
      <c r="CQ11" s="14">
        <v>0.29160526551138199</v>
      </c>
      <c r="CR11" s="14">
        <v>0.35629712848029599</v>
      </c>
    </row>
    <row r="12" spans="2:96" x14ac:dyDescent="0.3">
      <c r="B12" s="32" t="s">
        <v>92</v>
      </c>
      <c r="C12" s="33">
        <v>8.0643420632955602E-3</v>
      </c>
      <c r="D12" s="33">
        <v>1.66522727095764E-2</v>
      </c>
      <c r="E12" s="33">
        <v>0</v>
      </c>
      <c r="F12" s="33"/>
      <c r="G12" s="33">
        <v>3.0313152034870498E-2</v>
      </c>
      <c r="H12" s="33">
        <v>0</v>
      </c>
      <c r="I12" s="33">
        <v>0</v>
      </c>
      <c r="J12" s="33">
        <v>0</v>
      </c>
      <c r="K12" s="33">
        <v>0</v>
      </c>
      <c r="L12" s="33">
        <v>1.83745664647539E-2</v>
      </c>
      <c r="M12" s="33"/>
      <c r="N12" s="33">
        <v>0</v>
      </c>
      <c r="O12" s="33">
        <v>2.9173248792180199E-2</v>
      </c>
      <c r="P12" s="33">
        <v>0</v>
      </c>
      <c r="Q12" s="33">
        <v>0</v>
      </c>
      <c r="R12" s="33"/>
      <c r="S12" s="33">
        <v>1.99806820054317E-2</v>
      </c>
      <c r="T12" s="33">
        <v>0</v>
      </c>
      <c r="U12" s="33">
        <v>0</v>
      </c>
      <c r="V12" s="33">
        <v>0</v>
      </c>
      <c r="W12" s="33">
        <v>0</v>
      </c>
      <c r="X12" s="33">
        <v>0</v>
      </c>
      <c r="Y12" s="33">
        <v>0</v>
      </c>
      <c r="Z12" s="33">
        <v>0</v>
      </c>
      <c r="AA12" s="33">
        <v>0</v>
      </c>
      <c r="AB12" s="33">
        <v>7.5893772470511794E-2</v>
      </c>
      <c r="AC12" s="33">
        <v>0</v>
      </c>
      <c r="AD12" s="33">
        <v>0</v>
      </c>
      <c r="AE12" s="33"/>
      <c r="AF12" s="33">
        <v>0</v>
      </c>
      <c r="AG12" s="33">
        <v>0</v>
      </c>
      <c r="AH12" s="33">
        <v>0</v>
      </c>
      <c r="AI12" s="33">
        <v>2.0880082303011901E-2</v>
      </c>
      <c r="AJ12" s="33">
        <v>0</v>
      </c>
      <c r="AK12" s="33"/>
      <c r="AL12" s="33">
        <v>0</v>
      </c>
      <c r="AM12" s="33">
        <v>0</v>
      </c>
      <c r="AN12" s="33">
        <v>0</v>
      </c>
      <c r="AO12" s="33">
        <v>3.8186488078120598E-2</v>
      </c>
      <c r="AP12" s="33">
        <v>0</v>
      </c>
      <c r="AQ12" s="33">
        <v>0</v>
      </c>
      <c r="AR12" s="33"/>
      <c r="AS12" s="33">
        <v>0</v>
      </c>
      <c r="AT12" s="33">
        <v>2.6258606200203101E-2</v>
      </c>
      <c r="AU12" s="33">
        <v>0</v>
      </c>
      <c r="AV12" s="33">
        <v>0</v>
      </c>
      <c r="AW12" s="33">
        <v>0</v>
      </c>
      <c r="AX12" s="33"/>
      <c r="AY12" s="33">
        <v>0</v>
      </c>
      <c r="AZ12" s="33">
        <v>0</v>
      </c>
      <c r="BA12" s="33">
        <v>0</v>
      </c>
      <c r="BB12" s="33">
        <v>6.7952951759480504E-2</v>
      </c>
      <c r="BC12" s="33">
        <v>0</v>
      </c>
      <c r="BD12" s="33">
        <v>0</v>
      </c>
      <c r="BE12" s="33">
        <v>0</v>
      </c>
      <c r="BF12" s="33">
        <v>0</v>
      </c>
      <c r="BG12" s="33">
        <v>0</v>
      </c>
      <c r="BH12" s="33">
        <v>8.8608868015667697E-2</v>
      </c>
      <c r="BI12" s="33">
        <v>0</v>
      </c>
      <c r="BJ12" s="33">
        <v>0</v>
      </c>
      <c r="BK12" s="33">
        <v>0</v>
      </c>
      <c r="BL12" s="33">
        <v>0</v>
      </c>
      <c r="BM12" s="33">
        <v>0</v>
      </c>
      <c r="BN12" s="33">
        <v>0</v>
      </c>
      <c r="BO12" s="33"/>
      <c r="BP12" s="33">
        <v>8.6895769939321407E-3</v>
      </c>
      <c r="BQ12" s="33">
        <v>0</v>
      </c>
      <c r="BR12" s="33">
        <v>0</v>
      </c>
      <c r="BS12" s="33">
        <v>2.9755164101241498E-2</v>
      </c>
      <c r="BT12" s="33">
        <v>0</v>
      </c>
      <c r="BU12" s="33">
        <v>0</v>
      </c>
      <c r="BV12" s="33"/>
      <c r="BW12" s="33">
        <v>0</v>
      </c>
      <c r="BX12" s="33">
        <v>2.2289761413340301E-2</v>
      </c>
      <c r="BY12" s="33">
        <v>0</v>
      </c>
      <c r="BZ12" s="33">
        <v>2.9154086882917901E-2</v>
      </c>
      <c r="CA12" s="33">
        <v>0</v>
      </c>
      <c r="CB12" s="33">
        <v>0</v>
      </c>
      <c r="CC12" s="33"/>
      <c r="CD12" s="33">
        <v>0</v>
      </c>
      <c r="CE12" s="33">
        <v>2.2536838749676599E-2</v>
      </c>
      <c r="CF12" s="33">
        <v>2.6835749460419101E-2</v>
      </c>
      <c r="CG12" s="33">
        <v>0</v>
      </c>
      <c r="CH12" s="33"/>
      <c r="CI12" s="33">
        <v>0</v>
      </c>
      <c r="CJ12" s="33">
        <v>0</v>
      </c>
      <c r="CK12" s="33">
        <v>1.9138051994912801E-2</v>
      </c>
      <c r="CL12" s="33">
        <v>0</v>
      </c>
      <c r="CM12" s="33"/>
      <c r="CN12" s="33">
        <v>0</v>
      </c>
      <c r="CO12" s="33">
        <v>1.03745139998224E-2</v>
      </c>
      <c r="CP12" s="33"/>
      <c r="CQ12" s="33">
        <v>0</v>
      </c>
      <c r="CR12" s="33">
        <v>1.0696964371887101E-2</v>
      </c>
    </row>
    <row r="13" spans="2:96" x14ac:dyDescent="0.3">
      <c r="B13" s="31" t="s">
        <v>353</v>
      </c>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R17"/>
  <sheetViews>
    <sheetView showGridLines="0" workbookViewId="0">
      <pane xSplit="2" topLeftCell="C1" activePane="topRight" state="frozen"/>
      <selection activeCell="F18" sqref="F18"/>
      <selection pane="topRight" activeCell="F18" sqref="F1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177</v>
      </c>
      <c r="D7" s="10">
        <v>72</v>
      </c>
      <c r="E7" s="10">
        <v>105</v>
      </c>
      <c r="F7" s="10"/>
      <c r="G7" s="10">
        <v>28</v>
      </c>
      <c r="H7" s="10">
        <v>48</v>
      </c>
      <c r="I7" s="10">
        <v>27</v>
      </c>
      <c r="J7" s="10">
        <v>22</v>
      </c>
      <c r="K7" s="10">
        <v>18</v>
      </c>
      <c r="L7" s="10">
        <v>34</v>
      </c>
      <c r="M7" s="10"/>
      <c r="N7" s="10">
        <v>58</v>
      </c>
      <c r="O7" s="10">
        <v>38</v>
      </c>
      <c r="P7" s="10">
        <v>35</v>
      </c>
      <c r="Q7" s="10">
        <v>46</v>
      </c>
      <c r="R7" s="10"/>
      <c r="S7" s="10">
        <v>16</v>
      </c>
      <c r="T7" s="10">
        <v>30</v>
      </c>
      <c r="U7" s="10">
        <v>20</v>
      </c>
      <c r="V7" s="10">
        <v>16</v>
      </c>
      <c r="W7" s="10">
        <v>16</v>
      </c>
      <c r="X7" s="10">
        <v>18</v>
      </c>
      <c r="Y7" s="10">
        <v>11</v>
      </c>
      <c r="Z7" s="10">
        <v>5</v>
      </c>
      <c r="AA7" s="10">
        <v>19</v>
      </c>
      <c r="AB7" s="10">
        <v>15</v>
      </c>
      <c r="AC7" s="10">
        <v>6</v>
      </c>
      <c r="AD7" s="10">
        <v>5</v>
      </c>
      <c r="AE7" s="10"/>
      <c r="AF7" s="10">
        <v>30</v>
      </c>
      <c r="AG7" s="10">
        <v>73</v>
      </c>
      <c r="AH7" s="10">
        <v>21</v>
      </c>
      <c r="AI7" s="10">
        <v>14</v>
      </c>
      <c r="AJ7" s="10">
        <v>11</v>
      </c>
      <c r="AK7" s="10"/>
      <c r="AL7" s="10">
        <v>48</v>
      </c>
      <c r="AM7" s="10">
        <v>32</v>
      </c>
      <c r="AN7" s="10">
        <v>22</v>
      </c>
      <c r="AO7" s="10">
        <v>30</v>
      </c>
      <c r="AP7" s="10">
        <v>14</v>
      </c>
      <c r="AQ7" s="10">
        <v>15</v>
      </c>
      <c r="AR7" s="10"/>
      <c r="AS7" s="10">
        <v>34</v>
      </c>
      <c r="AT7" s="10">
        <v>41</v>
      </c>
      <c r="AU7" s="10">
        <v>44</v>
      </c>
      <c r="AV7" s="10">
        <v>31</v>
      </c>
      <c r="AW7" s="10">
        <v>5</v>
      </c>
      <c r="AX7" s="10"/>
      <c r="AY7" s="10" t="s">
        <v>119</v>
      </c>
      <c r="AZ7" s="10">
        <v>6</v>
      </c>
      <c r="BA7" s="10">
        <v>13</v>
      </c>
      <c r="BB7" s="10">
        <v>6</v>
      </c>
      <c r="BC7" s="10">
        <v>12</v>
      </c>
      <c r="BD7" s="10">
        <v>16</v>
      </c>
      <c r="BE7" s="10">
        <v>19</v>
      </c>
      <c r="BF7" s="10">
        <v>10</v>
      </c>
      <c r="BG7" s="10">
        <v>11</v>
      </c>
      <c r="BH7" s="10">
        <v>12</v>
      </c>
      <c r="BI7" s="10">
        <v>18</v>
      </c>
      <c r="BJ7" s="10">
        <v>13</v>
      </c>
      <c r="BK7" s="10">
        <v>7</v>
      </c>
      <c r="BL7" s="10">
        <v>3</v>
      </c>
      <c r="BM7" s="10">
        <v>4</v>
      </c>
      <c r="BN7" s="10">
        <v>20</v>
      </c>
      <c r="BO7" s="10"/>
      <c r="BP7" s="10">
        <v>43</v>
      </c>
      <c r="BQ7" s="10">
        <v>42</v>
      </c>
      <c r="BR7" s="10">
        <v>22</v>
      </c>
      <c r="BS7" s="10">
        <v>41</v>
      </c>
      <c r="BT7" s="10">
        <v>19</v>
      </c>
      <c r="BU7" s="10">
        <v>10</v>
      </c>
      <c r="BV7" s="10"/>
      <c r="BW7" s="10">
        <v>69</v>
      </c>
      <c r="BX7" s="10">
        <v>47</v>
      </c>
      <c r="BY7" s="10">
        <v>10</v>
      </c>
      <c r="BZ7" s="10">
        <v>14</v>
      </c>
      <c r="CA7" s="10">
        <v>34</v>
      </c>
      <c r="CB7" s="10">
        <v>3</v>
      </c>
      <c r="CC7" s="10"/>
      <c r="CD7" s="10">
        <v>43</v>
      </c>
      <c r="CE7" s="10">
        <v>42</v>
      </c>
      <c r="CF7" s="10">
        <v>14</v>
      </c>
      <c r="CG7" s="10">
        <v>56</v>
      </c>
      <c r="CH7" s="10"/>
      <c r="CI7" s="10">
        <v>64</v>
      </c>
      <c r="CJ7" s="10">
        <v>49</v>
      </c>
      <c r="CK7" s="10">
        <v>62</v>
      </c>
      <c r="CL7" s="10">
        <v>2</v>
      </c>
      <c r="CM7" s="10"/>
      <c r="CN7" s="10">
        <v>42</v>
      </c>
      <c r="CO7" s="10">
        <v>131</v>
      </c>
      <c r="CP7" s="10"/>
      <c r="CQ7" s="10">
        <v>31</v>
      </c>
      <c r="CR7" s="10">
        <v>134</v>
      </c>
    </row>
    <row r="8" spans="2:96" ht="30" customHeight="1" x14ac:dyDescent="0.3">
      <c r="B8" s="11" t="s">
        <v>19</v>
      </c>
      <c r="C8" s="11">
        <v>180</v>
      </c>
      <c r="D8" s="11">
        <v>75</v>
      </c>
      <c r="E8" s="11">
        <v>106</v>
      </c>
      <c r="F8" s="11"/>
      <c r="G8" s="11">
        <v>33</v>
      </c>
      <c r="H8" s="11">
        <v>50</v>
      </c>
      <c r="I8" s="11">
        <v>27</v>
      </c>
      <c r="J8" s="11">
        <v>21</v>
      </c>
      <c r="K8" s="11">
        <v>17</v>
      </c>
      <c r="L8" s="11">
        <v>32</v>
      </c>
      <c r="M8" s="11"/>
      <c r="N8" s="11">
        <v>59</v>
      </c>
      <c r="O8" s="11">
        <v>40</v>
      </c>
      <c r="P8" s="11">
        <v>37</v>
      </c>
      <c r="Q8" s="11">
        <v>44</v>
      </c>
      <c r="R8" s="11"/>
      <c r="S8" s="11">
        <v>17</v>
      </c>
      <c r="T8" s="11">
        <v>29</v>
      </c>
      <c r="U8" s="11">
        <v>19</v>
      </c>
      <c r="V8" s="11">
        <v>17</v>
      </c>
      <c r="W8" s="11">
        <v>15</v>
      </c>
      <c r="X8" s="11">
        <v>19</v>
      </c>
      <c r="Y8" s="11">
        <v>10</v>
      </c>
      <c r="Z8" s="11">
        <v>5</v>
      </c>
      <c r="AA8" s="11">
        <v>21</v>
      </c>
      <c r="AB8" s="11">
        <v>15</v>
      </c>
      <c r="AC8" s="11">
        <v>6</v>
      </c>
      <c r="AD8" s="11">
        <v>7</v>
      </c>
      <c r="AE8" s="11"/>
      <c r="AF8" s="11">
        <v>29</v>
      </c>
      <c r="AG8" s="11">
        <v>75</v>
      </c>
      <c r="AH8" s="11">
        <v>20</v>
      </c>
      <c r="AI8" s="11">
        <v>14</v>
      </c>
      <c r="AJ8" s="11">
        <v>11</v>
      </c>
      <c r="AK8" s="11"/>
      <c r="AL8" s="11">
        <v>51</v>
      </c>
      <c r="AM8" s="11">
        <v>31</v>
      </c>
      <c r="AN8" s="11">
        <v>22</v>
      </c>
      <c r="AO8" s="11">
        <v>30</v>
      </c>
      <c r="AP8" s="11">
        <v>14</v>
      </c>
      <c r="AQ8" s="11">
        <v>15</v>
      </c>
      <c r="AR8" s="11"/>
      <c r="AS8" s="11">
        <v>34</v>
      </c>
      <c r="AT8" s="11">
        <v>41</v>
      </c>
      <c r="AU8" s="11">
        <v>45</v>
      </c>
      <c r="AV8" s="11">
        <v>33</v>
      </c>
      <c r="AW8" s="11">
        <v>6</v>
      </c>
      <c r="AX8" s="11"/>
      <c r="AY8" s="11" t="s">
        <v>119</v>
      </c>
      <c r="AZ8" s="11">
        <v>6</v>
      </c>
      <c r="BA8" s="11">
        <v>12</v>
      </c>
      <c r="BB8" s="11">
        <v>6</v>
      </c>
      <c r="BC8" s="11">
        <v>12</v>
      </c>
      <c r="BD8" s="11">
        <v>17</v>
      </c>
      <c r="BE8" s="11">
        <v>19</v>
      </c>
      <c r="BF8" s="11">
        <v>10</v>
      </c>
      <c r="BG8" s="11">
        <v>11</v>
      </c>
      <c r="BH8" s="11">
        <v>12</v>
      </c>
      <c r="BI8" s="11">
        <v>19</v>
      </c>
      <c r="BJ8" s="11">
        <v>13</v>
      </c>
      <c r="BK8" s="11">
        <v>8</v>
      </c>
      <c r="BL8" s="11">
        <v>4</v>
      </c>
      <c r="BM8" s="11">
        <v>4</v>
      </c>
      <c r="BN8" s="11">
        <v>21</v>
      </c>
      <c r="BO8" s="11"/>
      <c r="BP8" s="11">
        <v>46</v>
      </c>
      <c r="BQ8" s="11">
        <v>43</v>
      </c>
      <c r="BR8" s="11">
        <v>22</v>
      </c>
      <c r="BS8" s="11">
        <v>40</v>
      </c>
      <c r="BT8" s="11">
        <v>18</v>
      </c>
      <c r="BU8" s="11">
        <v>10</v>
      </c>
      <c r="BV8" s="11"/>
      <c r="BW8" s="11">
        <v>69</v>
      </c>
      <c r="BX8" s="11">
        <v>47</v>
      </c>
      <c r="BY8" s="11">
        <v>10</v>
      </c>
      <c r="BZ8" s="11">
        <v>14</v>
      </c>
      <c r="CA8" s="11">
        <v>36</v>
      </c>
      <c r="CB8" s="11">
        <v>4</v>
      </c>
      <c r="CC8" s="11"/>
      <c r="CD8" s="11">
        <v>47</v>
      </c>
      <c r="CE8" s="11">
        <v>44</v>
      </c>
      <c r="CF8" s="11">
        <v>14</v>
      </c>
      <c r="CG8" s="11">
        <v>55</v>
      </c>
      <c r="CH8" s="11"/>
      <c r="CI8" s="11">
        <v>65</v>
      </c>
      <c r="CJ8" s="11">
        <v>50</v>
      </c>
      <c r="CK8" s="11">
        <v>63</v>
      </c>
      <c r="CL8" s="11">
        <v>2</v>
      </c>
      <c r="CM8" s="11"/>
      <c r="CN8" s="11">
        <v>43</v>
      </c>
      <c r="CO8" s="11">
        <v>133</v>
      </c>
      <c r="CP8" s="11"/>
      <c r="CQ8" s="11">
        <v>33</v>
      </c>
      <c r="CR8" s="11">
        <v>135</v>
      </c>
    </row>
    <row r="9" spans="2:96" ht="28.8" x14ac:dyDescent="0.3">
      <c r="B9" s="15" t="s">
        <v>334</v>
      </c>
      <c r="C9" s="14">
        <v>0.18076547240371299</v>
      </c>
      <c r="D9" s="14">
        <v>0.20889229811534199</v>
      </c>
      <c r="E9" s="14">
        <v>0.16092093717452899</v>
      </c>
      <c r="F9" s="14"/>
      <c r="G9" s="14">
        <v>0.27675559323100402</v>
      </c>
      <c r="H9" s="14">
        <v>0.168258282938239</v>
      </c>
      <c r="I9" s="14">
        <v>0.14330745305099399</v>
      </c>
      <c r="J9" s="14">
        <v>0.22244280366092301</v>
      </c>
      <c r="K9" s="14">
        <v>0.171698250375205</v>
      </c>
      <c r="L9" s="14">
        <v>0.111237106512135</v>
      </c>
      <c r="M9" s="14"/>
      <c r="N9" s="14">
        <v>0.15040014441365901</v>
      </c>
      <c r="O9" s="14">
        <v>0.17722026987210299</v>
      </c>
      <c r="P9" s="14">
        <v>0.24035729385788401</v>
      </c>
      <c r="Q9" s="14">
        <v>0.17498160433177201</v>
      </c>
      <c r="R9" s="14"/>
      <c r="S9" s="14">
        <v>0.17349067135775301</v>
      </c>
      <c r="T9" s="14">
        <v>0.16375204934971299</v>
      </c>
      <c r="U9" s="14">
        <v>0.17913551531639299</v>
      </c>
      <c r="V9" s="14">
        <v>0.17577288943668901</v>
      </c>
      <c r="W9" s="14">
        <v>0.12619541515320701</v>
      </c>
      <c r="X9" s="14">
        <v>0.35144410647414998</v>
      </c>
      <c r="Y9" s="14">
        <v>0.264487728810407</v>
      </c>
      <c r="Z9" s="14">
        <v>0</v>
      </c>
      <c r="AA9" s="14">
        <v>0.14114977123389</v>
      </c>
      <c r="AB9" s="14">
        <v>0.20268915725720399</v>
      </c>
      <c r="AC9" s="14">
        <v>0.17950044782846</v>
      </c>
      <c r="AD9" s="14">
        <v>0</v>
      </c>
      <c r="AE9" s="14"/>
      <c r="AF9" s="14">
        <v>0.192531132054749</v>
      </c>
      <c r="AG9" s="14">
        <v>0.196503601458315</v>
      </c>
      <c r="AH9" s="14">
        <v>0.18779535890891499</v>
      </c>
      <c r="AI9" s="14">
        <v>0.24594158570042099</v>
      </c>
      <c r="AJ9" s="14">
        <v>0.17892759011565701</v>
      </c>
      <c r="AK9" s="14"/>
      <c r="AL9" s="14">
        <v>0.23297454274360399</v>
      </c>
      <c r="AM9" s="14">
        <v>0.17897499549711399</v>
      </c>
      <c r="AN9" s="14">
        <v>0.13325214101650201</v>
      </c>
      <c r="AO9" s="14">
        <v>0.174892605127527</v>
      </c>
      <c r="AP9" s="14">
        <v>0.20950284020766599</v>
      </c>
      <c r="AQ9" s="14">
        <v>0.20101986054520801</v>
      </c>
      <c r="AR9" s="14"/>
      <c r="AS9" s="14">
        <v>0.23927325749054101</v>
      </c>
      <c r="AT9" s="14">
        <v>0.145159364940396</v>
      </c>
      <c r="AU9" s="14">
        <v>0.13117758406261101</v>
      </c>
      <c r="AV9" s="14">
        <v>0.26404744046520201</v>
      </c>
      <c r="AW9" s="14">
        <v>0.196028153979841</v>
      </c>
      <c r="AX9" s="14"/>
      <c r="AY9" s="14" t="s">
        <v>120</v>
      </c>
      <c r="AZ9" s="14">
        <v>0.34119142726806401</v>
      </c>
      <c r="BA9" s="14">
        <v>0</v>
      </c>
      <c r="BB9" s="14">
        <v>0.491778105999431</v>
      </c>
      <c r="BC9" s="14">
        <v>0.25169236832497099</v>
      </c>
      <c r="BD9" s="14">
        <v>0.420994101388592</v>
      </c>
      <c r="BE9" s="14">
        <v>5.0062462013209699E-2</v>
      </c>
      <c r="BF9" s="14">
        <v>0</v>
      </c>
      <c r="BG9" s="14">
        <v>0.42359908042451</v>
      </c>
      <c r="BH9" s="14">
        <v>7.9461810235850694E-2</v>
      </c>
      <c r="BI9" s="14">
        <v>0.26645292018830702</v>
      </c>
      <c r="BJ9" s="14">
        <v>0.14891592488894101</v>
      </c>
      <c r="BK9" s="14">
        <v>0</v>
      </c>
      <c r="BL9" s="14">
        <v>0</v>
      </c>
      <c r="BM9" s="14">
        <v>0.227439964016729</v>
      </c>
      <c r="BN9" s="14">
        <v>0.15250550163578799</v>
      </c>
      <c r="BO9" s="14"/>
      <c r="BP9" s="14">
        <v>0.21653629013174899</v>
      </c>
      <c r="BQ9" s="14">
        <v>0.16942689366590599</v>
      </c>
      <c r="BR9" s="14">
        <v>0.22184328453760199</v>
      </c>
      <c r="BS9" s="14">
        <v>0.16416760221519999</v>
      </c>
      <c r="BT9" s="14">
        <v>0.202165944738254</v>
      </c>
      <c r="BU9" s="14">
        <v>0</v>
      </c>
      <c r="BV9" s="14"/>
      <c r="BW9" s="14">
        <v>0.14665641444785199</v>
      </c>
      <c r="BX9" s="14">
        <v>0.18577080062541801</v>
      </c>
      <c r="BY9" s="14">
        <v>0.102078423438298</v>
      </c>
      <c r="BZ9" s="14">
        <v>0.21724132293499701</v>
      </c>
      <c r="CA9" s="14">
        <v>0.242977234900742</v>
      </c>
      <c r="CB9" s="14">
        <v>0.23633513210562099</v>
      </c>
      <c r="CC9" s="14"/>
      <c r="CD9" s="14">
        <v>0.206062430569006</v>
      </c>
      <c r="CE9" s="14">
        <v>0.21979945314367999</v>
      </c>
      <c r="CF9" s="14">
        <v>0.232205997171889</v>
      </c>
      <c r="CG9" s="14">
        <v>0.138874419743441</v>
      </c>
      <c r="CH9" s="14"/>
      <c r="CI9" s="14">
        <v>9.6952961388627898E-2</v>
      </c>
      <c r="CJ9" s="14">
        <v>0.232529820696253</v>
      </c>
      <c r="CK9" s="14">
        <v>0.23169862961586499</v>
      </c>
      <c r="CL9" s="14">
        <v>0</v>
      </c>
      <c r="CM9" s="14"/>
      <c r="CN9" s="14">
        <v>0.22125549682660001</v>
      </c>
      <c r="CO9" s="14">
        <v>0.173151818641545</v>
      </c>
      <c r="CP9" s="14"/>
      <c r="CQ9" s="14">
        <v>0.253311746733832</v>
      </c>
      <c r="CR9" s="14">
        <v>0.15148338522009699</v>
      </c>
    </row>
    <row r="10" spans="2:96" ht="43.2" x14ac:dyDescent="0.3">
      <c r="B10" s="15" t="s">
        <v>335</v>
      </c>
      <c r="C10" s="14">
        <v>0.36341249239175</v>
      </c>
      <c r="D10" s="14">
        <v>0.36715270296610403</v>
      </c>
      <c r="E10" s="14">
        <v>0.36077363291758402</v>
      </c>
      <c r="F10" s="14"/>
      <c r="G10" s="14">
        <v>0.27696605364802201</v>
      </c>
      <c r="H10" s="14">
        <v>0.53241677771373297</v>
      </c>
      <c r="I10" s="14">
        <v>0.36021511682340301</v>
      </c>
      <c r="J10" s="14">
        <v>9.0908621880073495E-2</v>
      </c>
      <c r="K10" s="14">
        <v>0.285380954654531</v>
      </c>
      <c r="L10" s="14">
        <v>0.41110772547643099</v>
      </c>
      <c r="M10" s="14"/>
      <c r="N10" s="14">
        <v>0.43864657301319099</v>
      </c>
      <c r="O10" s="14">
        <v>0.28062207594933097</v>
      </c>
      <c r="P10" s="14">
        <v>0.30647571869339002</v>
      </c>
      <c r="Q10" s="14">
        <v>0.38462848737933603</v>
      </c>
      <c r="R10" s="14"/>
      <c r="S10" s="14">
        <v>0.59549005290418</v>
      </c>
      <c r="T10" s="14">
        <v>0.41324120224400002</v>
      </c>
      <c r="U10" s="14">
        <v>0.374928724333354</v>
      </c>
      <c r="V10" s="14">
        <v>0.35781116475045799</v>
      </c>
      <c r="W10" s="14">
        <v>0.36552553083903699</v>
      </c>
      <c r="X10" s="14">
        <v>0.111891092878391</v>
      </c>
      <c r="Y10" s="14">
        <v>0.55097976244621705</v>
      </c>
      <c r="Z10" s="14">
        <v>0.61639445649767299</v>
      </c>
      <c r="AA10" s="14">
        <v>0.14998610223247599</v>
      </c>
      <c r="AB10" s="14">
        <v>0.46086221018155099</v>
      </c>
      <c r="AC10" s="14">
        <v>0.16503817660960801</v>
      </c>
      <c r="AD10" s="14">
        <v>0.39832097999053701</v>
      </c>
      <c r="AE10" s="14"/>
      <c r="AF10" s="14">
        <v>0.27419803358761202</v>
      </c>
      <c r="AG10" s="14">
        <v>0.41872133883374901</v>
      </c>
      <c r="AH10" s="14">
        <v>0.23096222049531401</v>
      </c>
      <c r="AI10" s="14">
        <v>0.41235221748213702</v>
      </c>
      <c r="AJ10" s="14">
        <v>0.36039410238325897</v>
      </c>
      <c r="AK10" s="14"/>
      <c r="AL10" s="14">
        <v>0.41821568052029701</v>
      </c>
      <c r="AM10" s="14">
        <v>0.26226389856049498</v>
      </c>
      <c r="AN10" s="14">
        <v>0.39056420356787203</v>
      </c>
      <c r="AO10" s="14">
        <v>0.41450152571029603</v>
      </c>
      <c r="AP10" s="14">
        <v>0.43675195682840701</v>
      </c>
      <c r="AQ10" s="14">
        <v>0.18011400166803199</v>
      </c>
      <c r="AR10" s="14"/>
      <c r="AS10" s="14">
        <v>0.33988126859054102</v>
      </c>
      <c r="AT10" s="14">
        <v>0.33903044878845201</v>
      </c>
      <c r="AU10" s="14">
        <v>0.45342506010787698</v>
      </c>
      <c r="AV10" s="14">
        <v>0.35196393059717801</v>
      </c>
      <c r="AW10" s="14">
        <v>0.34991950854585602</v>
      </c>
      <c r="AX10" s="14"/>
      <c r="AY10" s="14" t="s">
        <v>120</v>
      </c>
      <c r="AZ10" s="14">
        <v>0.491934757994615</v>
      </c>
      <c r="BA10" s="14">
        <v>0.619136498496629</v>
      </c>
      <c r="BB10" s="14">
        <v>0.169366751321503</v>
      </c>
      <c r="BC10" s="14">
        <v>0.17738149339786499</v>
      </c>
      <c r="BD10" s="14">
        <v>0.22762545477583701</v>
      </c>
      <c r="BE10" s="14">
        <v>0.353230695957093</v>
      </c>
      <c r="BF10" s="14">
        <v>0.445795536309394</v>
      </c>
      <c r="BG10" s="14">
        <v>0.16651222674431701</v>
      </c>
      <c r="BH10" s="14">
        <v>0.33039926361712302</v>
      </c>
      <c r="BI10" s="14">
        <v>0.37820586024537001</v>
      </c>
      <c r="BJ10" s="14">
        <v>0.275769130484667</v>
      </c>
      <c r="BK10" s="14">
        <v>0.55344117407454196</v>
      </c>
      <c r="BL10" s="14">
        <v>0.73118094041980897</v>
      </c>
      <c r="BM10" s="14">
        <v>0.54578348261513399</v>
      </c>
      <c r="BN10" s="14">
        <v>0.49682502039927301</v>
      </c>
      <c r="BO10" s="14"/>
      <c r="BP10" s="14">
        <v>0.43840126838632998</v>
      </c>
      <c r="BQ10" s="14">
        <v>0.36117591353365502</v>
      </c>
      <c r="BR10" s="14">
        <v>0.32536197582549398</v>
      </c>
      <c r="BS10" s="14">
        <v>0.38089691002134302</v>
      </c>
      <c r="BT10" s="14">
        <v>0.16132007503103499</v>
      </c>
      <c r="BU10" s="14">
        <v>0.41450959790146602</v>
      </c>
      <c r="BV10" s="14"/>
      <c r="BW10" s="14">
        <v>0.314174828876361</v>
      </c>
      <c r="BX10" s="14">
        <v>0.42552071202562303</v>
      </c>
      <c r="BY10" s="14">
        <v>0.70222771334296397</v>
      </c>
      <c r="BZ10" s="14">
        <v>0.28688540194131801</v>
      </c>
      <c r="CA10" s="14">
        <v>0.34846263130712501</v>
      </c>
      <c r="CB10" s="14">
        <v>0</v>
      </c>
      <c r="CC10" s="14"/>
      <c r="CD10" s="14">
        <v>0.38813659887461699</v>
      </c>
      <c r="CE10" s="14">
        <v>0.36687441333071902</v>
      </c>
      <c r="CF10" s="14">
        <v>0.346383295630461</v>
      </c>
      <c r="CG10" s="14">
        <v>0.393457651119199</v>
      </c>
      <c r="CH10" s="14"/>
      <c r="CI10" s="14">
        <v>0.16338547220460201</v>
      </c>
      <c r="CJ10" s="14">
        <v>0.55596011107719201</v>
      </c>
      <c r="CK10" s="14">
        <v>0.41267119165319799</v>
      </c>
      <c r="CL10" s="14">
        <v>0.52390518474340397</v>
      </c>
      <c r="CM10" s="14"/>
      <c r="CN10" s="14">
        <v>0.422019335288213</v>
      </c>
      <c r="CO10" s="14">
        <v>0.32522237182855102</v>
      </c>
      <c r="CP10" s="14"/>
      <c r="CQ10" s="14">
        <v>0.41128348709399698</v>
      </c>
      <c r="CR10" s="14">
        <v>0.35760164637666397</v>
      </c>
    </row>
    <row r="11" spans="2:96" ht="28.8" x14ac:dyDescent="0.3">
      <c r="B11" s="15" t="s">
        <v>336</v>
      </c>
      <c r="C11" s="14">
        <v>0.44100921356518202</v>
      </c>
      <c r="D11" s="14">
        <v>0.40236463136890499</v>
      </c>
      <c r="E11" s="14">
        <v>0.46827442225504901</v>
      </c>
      <c r="F11" s="14"/>
      <c r="G11" s="14">
        <v>0.39727467268516797</v>
      </c>
      <c r="H11" s="14">
        <v>0.29932493934802801</v>
      </c>
      <c r="I11" s="14">
        <v>0.45775252347644801</v>
      </c>
      <c r="J11" s="14">
        <v>0.68664857445900296</v>
      </c>
      <c r="K11" s="14">
        <v>0.54292079497026302</v>
      </c>
      <c r="L11" s="14">
        <v>0.47765516801143398</v>
      </c>
      <c r="M11" s="14"/>
      <c r="N11" s="14">
        <v>0.393125058493557</v>
      </c>
      <c r="O11" s="14">
        <v>0.54215765417856598</v>
      </c>
      <c r="P11" s="14">
        <v>0.40958509502905599</v>
      </c>
      <c r="Q11" s="14">
        <v>0.44038990828889202</v>
      </c>
      <c r="R11" s="14"/>
      <c r="S11" s="14">
        <v>0.168581306103182</v>
      </c>
      <c r="T11" s="14">
        <v>0.42300674840628699</v>
      </c>
      <c r="U11" s="14">
        <v>0.44593576035025401</v>
      </c>
      <c r="V11" s="14">
        <v>0.466415945812854</v>
      </c>
      <c r="W11" s="14">
        <v>0.50827905400775597</v>
      </c>
      <c r="X11" s="14">
        <v>0.45185681651793203</v>
      </c>
      <c r="Y11" s="14">
        <v>0.18453250874337601</v>
      </c>
      <c r="Z11" s="14">
        <v>0.38360554350232701</v>
      </c>
      <c r="AA11" s="14">
        <v>0.70886412653363295</v>
      </c>
      <c r="AB11" s="14">
        <v>0.33644863256124502</v>
      </c>
      <c r="AC11" s="14">
        <v>0.65546137556193296</v>
      </c>
      <c r="AD11" s="14">
        <v>0.60167902000946305</v>
      </c>
      <c r="AE11" s="14"/>
      <c r="AF11" s="14">
        <v>0.53327083435764</v>
      </c>
      <c r="AG11" s="14">
        <v>0.37069683512728102</v>
      </c>
      <c r="AH11" s="14">
        <v>0.58124242059577103</v>
      </c>
      <c r="AI11" s="14">
        <v>0.34170619681744202</v>
      </c>
      <c r="AJ11" s="14">
        <v>0.46067830750108402</v>
      </c>
      <c r="AK11" s="14"/>
      <c r="AL11" s="14">
        <v>0.328005260121984</v>
      </c>
      <c r="AM11" s="14">
        <v>0.55876110594239203</v>
      </c>
      <c r="AN11" s="14">
        <v>0.47618365541562602</v>
      </c>
      <c r="AO11" s="14">
        <v>0.41060586916217601</v>
      </c>
      <c r="AP11" s="14">
        <v>0.35374520296392697</v>
      </c>
      <c r="AQ11" s="14">
        <v>0.61886613778676003</v>
      </c>
      <c r="AR11" s="14"/>
      <c r="AS11" s="14">
        <v>0.42084547391891802</v>
      </c>
      <c r="AT11" s="14">
        <v>0.47637516323048801</v>
      </c>
      <c r="AU11" s="14">
        <v>0.41539735582951198</v>
      </c>
      <c r="AV11" s="14">
        <v>0.35166880356185698</v>
      </c>
      <c r="AW11" s="14">
        <v>0.45405233747430301</v>
      </c>
      <c r="AX11" s="14"/>
      <c r="AY11" s="14" t="s">
        <v>120</v>
      </c>
      <c r="AZ11" s="14">
        <v>0.16687381473732099</v>
      </c>
      <c r="BA11" s="14">
        <v>0.380863501503371</v>
      </c>
      <c r="BB11" s="14">
        <v>0.33885514267906502</v>
      </c>
      <c r="BC11" s="14">
        <v>0.57092613827716399</v>
      </c>
      <c r="BD11" s="14">
        <v>0.35138044383557099</v>
      </c>
      <c r="BE11" s="14">
        <v>0.59670684202969804</v>
      </c>
      <c r="BF11" s="14">
        <v>0.55420446369060605</v>
      </c>
      <c r="BG11" s="14">
        <v>0.40988869283117202</v>
      </c>
      <c r="BH11" s="14">
        <v>0.500593640119535</v>
      </c>
      <c r="BI11" s="14">
        <v>0.35534121956632297</v>
      </c>
      <c r="BJ11" s="14">
        <v>0.57531494462639199</v>
      </c>
      <c r="BK11" s="14">
        <v>0.44655882592545798</v>
      </c>
      <c r="BL11" s="14">
        <v>0.26881905958019098</v>
      </c>
      <c r="BM11" s="14">
        <v>0.22677655336813701</v>
      </c>
      <c r="BN11" s="14">
        <v>0.35066947796494002</v>
      </c>
      <c r="BO11" s="14"/>
      <c r="BP11" s="14">
        <v>0.32208239422592</v>
      </c>
      <c r="BQ11" s="14">
        <v>0.43235683819265103</v>
      </c>
      <c r="BR11" s="14">
        <v>0.45279473963690497</v>
      </c>
      <c r="BS11" s="14">
        <v>0.45493548776345699</v>
      </c>
      <c r="BT11" s="14">
        <v>0.63651398023071104</v>
      </c>
      <c r="BU11" s="14">
        <v>0.58549040209853398</v>
      </c>
      <c r="BV11" s="14"/>
      <c r="BW11" s="14">
        <v>0.53916875667578701</v>
      </c>
      <c r="BX11" s="14">
        <v>0.36621502580137599</v>
      </c>
      <c r="BY11" s="14">
        <v>0.195693863218738</v>
      </c>
      <c r="BZ11" s="14">
        <v>0.49587327512368501</v>
      </c>
      <c r="CA11" s="14">
        <v>0.363304855692617</v>
      </c>
      <c r="CB11" s="14">
        <v>0.76366486789437904</v>
      </c>
      <c r="CC11" s="14"/>
      <c r="CD11" s="14">
        <v>0.37129176866442298</v>
      </c>
      <c r="CE11" s="14">
        <v>0.41332613352560099</v>
      </c>
      <c r="CF11" s="14">
        <v>0.421410707197651</v>
      </c>
      <c r="CG11" s="14">
        <v>0.44826080811221902</v>
      </c>
      <c r="CH11" s="14"/>
      <c r="CI11" s="14">
        <v>0.73966156640677105</v>
      </c>
      <c r="CJ11" s="14">
        <v>0.17940168515149199</v>
      </c>
      <c r="CK11" s="14">
        <v>0.33880247044107498</v>
      </c>
      <c r="CL11" s="14">
        <v>0.47609481525659603</v>
      </c>
      <c r="CM11" s="14"/>
      <c r="CN11" s="14">
        <v>0.332088731971038</v>
      </c>
      <c r="CO11" s="14">
        <v>0.48953872689247002</v>
      </c>
      <c r="CP11" s="14"/>
      <c r="CQ11" s="14">
        <v>0.33540476617217002</v>
      </c>
      <c r="CR11" s="14">
        <v>0.48307172913813201</v>
      </c>
    </row>
    <row r="12" spans="2:96" x14ac:dyDescent="0.3">
      <c r="B12" s="32" t="s">
        <v>92</v>
      </c>
      <c r="C12" s="33">
        <v>8.9313874163097304E-3</v>
      </c>
      <c r="D12" s="33">
        <v>2.1590367549648801E-2</v>
      </c>
      <c r="E12" s="33">
        <v>0</v>
      </c>
      <c r="F12" s="33"/>
      <c r="G12" s="33">
        <v>4.9003680435806399E-2</v>
      </c>
      <c r="H12" s="33">
        <v>0</v>
      </c>
      <c r="I12" s="33">
        <v>0</v>
      </c>
      <c r="J12" s="33">
        <v>0</v>
      </c>
      <c r="K12" s="33">
        <v>0</v>
      </c>
      <c r="L12" s="33">
        <v>0</v>
      </c>
      <c r="M12" s="33"/>
      <c r="N12" s="33">
        <v>0</v>
      </c>
      <c r="O12" s="33">
        <v>0</v>
      </c>
      <c r="P12" s="33">
        <v>4.3581892419670101E-2</v>
      </c>
      <c r="Q12" s="33">
        <v>0</v>
      </c>
      <c r="R12" s="33"/>
      <c r="S12" s="33">
        <v>0</v>
      </c>
      <c r="T12" s="33">
        <v>0</v>
      </c>
      <c r="U12" s="33">
        <v>0</v>
      </c>
      <c r="V12" s="33">
        <v>0</v>
      </c>
      <c r="W12" s="33">
        <v>0</v>
      </c>
      <c r="X12" s="33">
        <v>8.4807984129526504E-2</v>
      </c>
      <c r="Y12" s="33">
        <v>0</v>
      </c>
      <c r="Z12" s="33">
        <v>0</v>
      </c>
      <c r="AA12" s="33">
        <v>0</v>
      </c>
      <c r="AB12" s="33">
        <v>0</v>
      </c>
      <c r="AC12" s="33">
        <v>0</v>
      </c>
      <c r="AD12" s="33">
        <v>0</v>
      </c>
      <c r="AE12" s="33"/>
      <c r="AF12" s="33">
        <v>0</v>
      </c>
      <c r="AG12" s="33">
        <v>0</v>
      </c>
      <c r="AH12" s="33">
        <v>0</v>
      </c>
      <c r="AI12" s="33">
        <v>0</v>
      </c>
      <c r="AJ12" s="33">
        <v>0</v>
      </c>
      <c r="AK12" s="33"/>
      <c r="AL12" s="33">
        <v>0</v>
      </c>
      <c r="AM12" s="33">
        <v>0</v>
      </c>
      <c r="AN12" s="33">
        <v>0</v>
      </c>
      <c r="AO12" s="33">
        <v>0</v>
      </c>
      <c r="AP12" s="33">
        <v>0</v>
      </c>
      <c r="AQ12" s="33">
        <v>0</v>
      </c>
      <c r="AR12" s="33"/>
      <c r="AS12" s="33">
        <v>0</v>
      </c>
      <c r="AT12" s="33">
        <v>3.9435023040663597E-2</v>
      </c>
      <c r="AU12" s="33">
        <v>0</v>
      </c>
      <c r="AV12" s="33">
        <v>0</v>
      </c>
      <c r="AW12" s="33">
        <v>0</v>
      </c>
      <c r="AX12" s="33"/>
      <c r="AY12" s="33" t="s">
        <v>120</v>
      </c>
      <c r="AZ12" s="33">
        <v>0</v>
      </c>
      <c r="BA12" s="33">
        <v>0</v>
      </c>
      <c r="BB12" s="33">
        <v>0</v>
      </c>
      <c r="BC12" s="33">
        <v>0</v>
      </c>
      <c r="BD12" s="33">
        <v>0</v>
      </c>
      <c r="BE12" s="33">
        <v>0</v>
      </c>
      <c r="BF12" s="33">
        <v>0</v>
      </c>
      <c r="BG12" s="33">
        <v>0</v>
      </c>
      <c r="BH12" s="33">
        <v>0</v>
      </c>
      <c r="BI12" s="33">
        <v>0</v>
      </c>
      <c r="BJ12" s="33">
        <v>0</v>
      </c>
      <c r="BK12" s="33">
        <v>0</v>
      </c>
      <c r="BL12" s="33">
        <v>0</v>
      </c>
      <c r="BM12" s="33">
        <v>0</v>
      </c>
      <c r="BN12" s="33">
        <v>0</v>
      </c>
      <c r="BO12" s="33"/>
      <c r="BP12" s="33">
        <v>0</v>
      </c>
      <c r="BQ12" s="33">
        <v>3.7040354607788303E-2</v>
      </c>
      <c r="BR12" s="33">
        <v>0</v>
      </c>
      <c r="BS12" s="33">
        <v>0</v>
      </c>
      <c r="BT12" s="33">
        <v>0</v>
      </c>
      <c r="BU12" s="33">
        <v>0</v>
      </c>
      <c r="BV12" s="33"/>
      <c r="BW12" s="33">
        <v>0</v>
      </c>
      <c r="BX12" s="33">
        <v>0</v>
      </c>
      <c r="BY12" s="33">
        <v>0</v>
      </c>
      <c r="BZ12" s="33">
        <v>0</v>
      </c>
      <c r="CA12" s="33">
        <v>4.5255278099516703E-2</v>
      </c>
      <c r="CB12" s="33">
        <v>0</v>
      </c>
      <c r="CC12" s="33"/>
      <c r="CD12" s="33">
        <v>3.4509201891954798E-2</v>
      </c>
      <c r="CE12" s="33">
        <v>0</v>
      </c>
      <c r="CF12" s="33">
        <v>0</v>
      </c>
      <c r="CG12" s="33">
        <v>0</v>
      </c>
      <c r="CH12" s="33"/>
      <c r="CI12" s="33">
        <v>0</v>
      </c>
      <c r="CJ12" s="33">
        <v>3.2108383075063002E-2</v>
      </c>
      <c r="CK12" s="33">
        <v>0</v>
      </c>
      <c r="CL12" s="33">
        <v>0</v>
      </c>
      <c r="CM12" s="33"/>
      <c r="CN12" s="33">
        <v>0</v>
      </c>
      <c r="CO12" s="33">
        <v>1.2087082637434301E-2</v>
      </c>
      <c r="CP12" s="33"/>
      <c r="CQ12" s="33">
        <v>0</v>
      </c>
      <c r="CR12" s="33">
        <v>0</v>
      </c>
    </row>
    <row r="13" spans="2:96" x14ac:dyDescent="0.3">
      <c r="B13" s="31" t="s">
        <v>353</v>
      </c>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CR17"/>
  <sheetViews>
    <sheetView showGridLines="0" workbookViewId="0">
      <pane xSplit="2" topLeftCell="C1" activePane="topRight" state="frozen"/>
      <selection activeCell="F18" sqref="F18"/>
      <selection pane="topRight" activeCell="F18" sqref="F1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83</v>
      </c>
      <c r="D7" s="10">
        <v>43</v>
      </c>
      <c r="E7" s="10">
        <v>39</v>
      </c>
      <c r="F7" s="10"/>
      <c r="G7" s="10">
        <v>19</v>
      </c>
      <c r="H7" s="10">
        <v>28</v>
      </c>
      <c r="I7" s="10">
        <v>13</v>
      </c>
      <c r="J7" s="10">
        <v>7</v>
      </c>
      <c r="K7" s="10">
        <v>9</v>
      </c>
      <c r="L7" s="10">
        <v>7</v>
      </c>
      <c r="M7" s="10"/>
      <c r="N7" s="10">
        <v>21</v>
      </c>
      <c r="O7" s="10">
        <v>20</v>
      </c>
      <c r="P7" s="10">
        <v>24</v>
      </c>
      <c r="Q7" s="10">
        <v>18</v>
      </c>
      <c r="R7" s="10"/>
      <c r="S7" s="10">
        <v>7</v>
      </c>
      <c r="T7" s="10">
        <v>11</v>
      </c>
      <c r="U7" s="10">
        <v>8</v>
      </c>
      <c r="V7" s="10">
        <v>9</v>
      </c>
      <c r="W7" s="10">
        <v>5</v>
      </c>
      <c r="X7" s="10">
        <v>7</v>
      </c>
      <c r="Y7" s="10">
        <v>5</v>
      </c>
      <c r="Z7" s="10">
        <v>7</v>
      </c>
      <c r="AA7" s="10">
        <v>8</v>
      </c>
      <c r="AB7" s="10">
        <v>8</v>
      </c>
      <c r="AC7" s="10">
        <v>5</v>
      </c>
      <c r="AD7" s="10">
        <v>3</v>
      </c>
      <c r="AE7" s="10"/>
      <c r="AF7" s="10">
        <v>12</v>
      </c>
      <c r="AG7" s="10">
        <v>45</v>
      </c>
      <c r="AH7" s="10">
        <v>2</v>
      </c>
      <c r="AI7" s="10">
        <v>10</v>
      </c>
      <c r="AJ7" s="10">
        <v>4</v>
      </c>
      <c r="AK7" s="10"/>
      <c r="AL7" s="10">
        <v>33</v>
      </c>
      <c r="AM7" s="10">
        <v>12</v>
      </c>
      <c r="AN7" s="10">
        <v>3</v>
      </c>
      <c r="AO7" s="10">
        <v>20</v>
      </c>
      <c r="AP7" s="10">
        <v>8</v>
      </c>
      <c r="AQ7" s="10">
        <v>4</v>
      </c>
      <c r="AR7" s="10"/>
      <c r="AS7" s="10">
        <v>16</v>
      </c>
      <c r="AT7" s="10">
        <v>21</v>
      </c>
      <c r="AU7" s="10">
        <v>17</v>
      </c>
      <c r="AV7" s="10">
        <v>15</v>
      </c>
      <c r="AW7" s="10">
        <v>3</v>
      </c>
      <c r="AX7" s="10"/>
      <c r="AY7" s="10" t="s">
        <v>119</v>
      </c>
      <c r="AZ7" s="10">
        <v>5</v>
      </c>
      <c r="BA7" s="10">
        <v>3</v>
      </c>
      <c r="BB7" s="10">
        <v>3</v>
      </c>
      <c r="BC7" s="10">
        <v>14</v>
      </c>
      <c r="BD7" s="10">
        <v>7</v>
      </c>
      <c r="BE7" s="10">
        <v>6</v>
      </c>
      <c r="BF7" s="10">
        <v>9</v>
      </c>
      <c r="BG7" s="10">
        <v>7</v>
      </c>
      <c r="BH7" s="10">
        <v>3</v>
      </c>
      <c r="BI7" s="10">
        <v>4</v>
      </c>
      <c r="BJ7" s="10">
        <v>2</v>
      </c>
      <c r="BK7" s="10">
        <v>3</v>
      </c>
      <c r="BL7" s="10">
        <v>1</v>
      </c>
      <c r="BM7" s="10">
        <v>3</v>
      </c>
      <c r="BN7" s="10">
        <v>9</v>
      </c>
      <c r="BO7" s="10"/>
      <c r="BP7" s="10">
        <v>34</v>
      </c>
      <c r="BQ7" s="10">
        <v>15</v>
      </c>
      <c r="BR7" s="10">
        <v>14</v>
      </c>
      <c r="BS7" s="10">
        <v>12</v>
      </c>
      <c r="BT7" s="10">
        <v>4</v>
      </c>
      <c r="BU7" s="10">
        <v>4</v>
      </c>
      <c r="BV7" s="10"/>
      <c r="BW7" s="10">
        <v>15</v>
      </c>
      <c r="BX7" s="10">
        <v>28</v>
      </c>
      <c r="BY7" s="10">
        <v>12</v>
      </c>
      <c r="BZ7" s="10">
        <v>6</v>
      </c>
      <c r="CA7" s="10">
        <v>19</v>
      </c>
      <c r="CB7" s="10">
        <v>3</v>
      </c>
      <c r="CC7" s="10"/>
      <c r="CD7" s="10">
        <v>29</v>
      </c>
      <c r="CE7" s="10">
        <v>24</v>
      </c>
      <c r="CF7" s="10">
        <v>6</v>
      </c>
      <c r="CG7" s="10">
        <v>18</v>
      </c>
      <c r="CH7" s="10"/>
      <c r="CI7" s="10">
        <v>28</v>
      </c>
      <c r="CJ7" s="10">
        <v>19</v>
      </c>
      <c r="CK7" s="10">
        <v>33</v>
      </c>
      <c r="CL7" s="10">
        <v>3</v>
      </c>
      <c r="CM7" s="10"/>
      <c r="CN7" s="10">
        <v>27</v>
      </c>
      <c r="CO7" s="10">
        <v>55</v>
      </c>
      <c r="CP7" s="10"/>
      <c r="CQ7" s="10">
        <v>37</v>
      </c>
      <c r="CR7" s="10">
        <v>41</v>
      </c>
    </row>
    <row r="8" spans="2:96" ht="30" customHeight="1" x14ac:dyDescent="0.3">
      <c r="B8" s="11" t="s">
        <v>19</v>
      </c>
      <c r="C8" s="11">
        <v>88</v>
      </c>
      <c r="D8" s="11">
        <v>47</v>
      </c>
      <c r="E8" s="11">
        <v>40</v>
      </c>
      <c r="F8" s="11"/>
      <c r="G8" s="11">
        <v>24</v>
      </c>
      <c r="H8" s="11">
        <v>29</v>
      </c>
      <c r="I8" s="11">
        <v>13</v>
      </c>
      <c r="J8" s="11">
        <v>7</v>
      </c>
      <c r="K8" s="11">
        <v>8</v>
      </c>
      <c r="L8" s="11">
        <v>7</v>
      </c>
      <c r="M8" s="11"/>
      <c r="N8" s="11">
        <v>22</v>
      </c>
      <c r="O8" s="11">
        <v>22</v>
      </c>
      <c r="P8" s="11">
        <v>24</v>
      </c>
      <c r="Q8" s="11">
        <v>20</v>
      </c>
      <c r="R8" s="11"/>
      <c r="S8" s="11">
        <v>7</v>
      </c>
      <c r="T8" s="11">
        <v>11</v>
      </c>
      <c r="U8" s="11">
        <v>8</v>
      </c>
      <c r="V8" s="11">
        <v>9</v>
      </c>
      <c r="W8" s="11">
        <v>5</v>
      </c>
      <c r="X8" s="11">
        <v>7</v>
      </c>
      <c r="Y8" s="11">
        <v>5</v>
      </c>
      <c r="Z8" s="11">
        <v>7</v>
      </c>
      <c r="AA8" s="11">
        <v>9</v>
      </c>
      <c r="AB8" s="11">
        <v>9</v>
      </c>
      <c r="AC8" s="11">
        <v>6</v>
      </c>
      <c r="AD8" s="11">
        <v>4</v>
      </c>
      <c r="AE8" s="11"/>
      <c r="AF8" s="11">
        <v>13</v>
      </c>
      <c r="AG8" s="11">
        <v>49</v>
      </c>
      <c r="AH8" s="11">
        <v>2</v>
      </c>
      <c r="AI8" s="11">
        <v>10</v>
      </c>
      <c r="AJ8" s="11">
        <v>4</v>
      </c>
      <c r="AK8" s="11"/>
      <c r="AL8" s="11">
        <v>37</v>
      </c>
      <c r="AM8" s="11">
        <v>12</v>
      </c>
      <c r="AN8" s="11">
        <v>4</v>
      </c>
      <c r="AO8" s="11">
        <v>20</v>
      </c>
      <c r="AP8" s="11">
        <v>9</v>
      </c>
      <c r="AQ8" s="11">
        <v>4</v>
      </c>
      <c r="AR8" s="11"/>
      <c r="AS8" s="11">
        <v>18</v>
      </c>
      <c r="AT8" s="11">
        <v>22</v>
      </c>
      <c r="AU8" s="11">
        <v>19</v>
      </c>
      <c r="AV8" s="11">
        <v>15</v>
      </c>
      <c r="AW8" s="11">
        <v>3</v>
      </c>
      <c r="AX8" s="11"/>
      <c r="AY8" s="11" t="s">
        <v>119</v>
      </c>
      <c r="AZ8" s="11">
        <v>5</v>
      </c>
      <c r="BA8" s="11">
        <v>3</v>
      </c>
      <c r="BB8" s="11">
        <v>4</v>
      </c>
      <c r="BC8" s="11">
        <v>16</v>
      </c>
      <c r="BD8" s="11">
        <v>8</v>
      </c>
      <c r="BE8" s="11">
        <v>6</v>
      </c>
      <c r="BF8" s="11">
        <v>9</v>
      </c>
      <c r="BG8" s="11">
        <v>8</v>
      </c>
      <c r="BH8" s="11">
        <v>3</v>
      </c>
      <c r="BI8" s="11">
        <v>5</v>
      </c>
      <c r="BJ8" s="11">
        <v>2</v>
      </c>
      <c r="BK8" s="11">
        <v>3</v>
      </c>
      <c r="BL8" s="11">
        <v>1</v>
      </c>
      <c r="BM8" s="11">
        <v>3</v>
      </c>
      <c r="BN8" s="11">
        <v>9</v>
      </c>
      <c r="BO8" s="11"/>
      <c r="BP8" s="11">
        <v>37</v>
      </c>
      <c r="BQ8" s="11">
        <v>15</v>
      </c>
      <c r="BR8" s="11">
        <v>15</v>
      </c>
      <c r="BS8" s="11">
        <v>12</v>
      </c>
      <c r="BT8" s="11">
        <v>5</v>
      </c>
      <c r="BU8" s="11">
        <v>4</v>
      </c>
      <c r="BV8" s="11"/>
      <c r="BW8" s="11">
        <v>15</v>
      </c>
      <c r="BX8" s="11">
        <v>30</v>
      </c>
      <c r="BY8" s="11">
        <v>14</v>
      </c>
      <c r="BZ8" s="11">
        <v>6</v>
      </c>
      <c r="CA8" s="11">
        <v>20</v>
      </c>
      <c r="CB8" s="11">
        <v>4</v>
      </c>
      <c r="CC8" s="11"/>
      <c r="CD8" s="11">
        <v>33</v>
      </c>
      <c r="CE8" s="11">
        <v>25</v>
      </c>
      <c r="CF8" s="11">
        <v>6</v>
      </c>
      <c r="CG8" s="11">
        <v>18</v>
      </c>
      <c r="CH8" s="11"/>
      <c r="CI8" s="11">
        <v>31</v>
      </c>
      <c r="CJ8" s="11">
        <v>21</v>
      </c>
      <c r="CK8" s="11">
        <v>33</v>
      </c>
      <c r="CL8" s="11">
        <v>4</v>
      </c>
      <c r="CM8" s="11"/>
      <c r="CN8" s="11">
        <v>28</v>
      </c>
      <c r="CO8" s="11">
        <v>59</v>
      </c>
      <c r="CP8" s="11"/>
      <c r="CQ8" s="11">
        <v>40</v>
      </c>
      <c r="CR8" s="11">
        <v>43</v>
      </c>
    </row>
    <row r="9" spans="2:96" ht="28.8" x14ac:dyDescent="0.3">
      <c r="B9" s="15" t="s">
        <v>334</v>
      </c>
      <c r="C9" s="14">
        <v>0.24291052161892901</v>
      </c>
      <c r="D9" s="14">
        <v>0.20843010031835901</v>
      </c>
      <c r="E9" s="14">
        <v>0.26577261148959003</v>
      </c>
      <c r="F9" s="14"/>
      <c r="G9" s="14">
        <v>0.32673455172108101</v>
      </c>
      <c r="H9" s="14">
        <v>0.13807543803855399</v>
      </c>
      <c r="I9" s="14">
        <v>0.37693247774085398</v>
      </c>
      <c r="J9" s="14">
        <v>0</v>
      </c>
      <c r="K9" s="14">
        <v>0.34549332689703299</v>
      </c>
      <c r="L9" s="14">
        <v>0.27153223285372902</v>
      </c>
      <c r="M9" s="14"/>
      <c r="N9" s="14">
        <v>0.29089308385429602</v>
      </c>
      <c r="O9" s="14">
        <v>0.220945507069954</v>
      </c>
      <c r="P9" s="14">
        <v>0.306638817672092</v>
      </c>
      <c r="Q9" s="14">
        <v>0.13963912864762801</v>
      </c>
      <c r="R9" s="14"/>
      <c r="S9" s="14">
        <v>0.57234391006857199</v>
      </c>
      <c r="T9" s="14">
        <v>0.344605110824312</v>
      </c>
      <c r="U9" s="14">
        <v>0.52827169106957095</v>
      </c>
      <c r="V9" s="14">
        <v>0.21171405426652101</v>
      </c>
      <c r="W9" s="14">
        <v>0.199810137001347</v>
      </c>
      <c r="X9" s="14">
        <v>0.13137047138958499</v>
      </c>
      <c r="Y9" s="14">
        <v>0.18330086743097099</v>
      </c>
      <c r="Z9" s="14">
        <v>0.47471996671376998</v>
      </c>
      <c r="AA9" s="14">
        <v>0</v>
      </c>
      <c r="AB9" s="14">
        <v>0.10786499642974801</v>
      </c>
      <c r="AC9" s="14">
        <v>0</v>
      </c>
      <c r="AD9" s="14">
        <v>0</v>
      </c>
      <c r="AE9" s="14"/>
      <c r="AF9" s="14">
        <v>7.62564034189218E-2</v>
      </c>
      <c r="AG9" s="14">
        <v>0.23036477201898301</v>
      </c>
      <c r="AH9" s="14">
        <v>0.47972480069300499</v>
      </c>
      <c r="AI9" s="14">
        <v>0.44005148358213297</v>
      </c>
      <c r="AJ9" s="14">
        <v>0.494165725649581</v>
      </c>
      <c r="AK9" s="14"/>
      <c r="AL9" s="14">
        <v>0.230240555222193</v>
      </c>
      <c r="AM9" s="14">
        <v>0.15770595360487599</v>
      </c>
      <c r="AN9" s="14">
        <v>0.25806454127716399</v>
      </c>
      <c r="AO9" s="14">
        <v>0.26027339326965399</v>
      </c>
      <c r="AP9" s="14">
        <v>0.44355854457162203</v>
      </c>
      <c r="AQ9" s="14">
        <v>0.25271520318941398</v>
      </c>
      <c r="AR9" s="14"/>
      <c r="AS9" s="14">
        <v>0.13660431486160299</v>
      </c>
      <c r="AT9" s="14">
        <v>0.41508544612838499</v>
      </c>
      <c r="AU9" s="14">
        <v>0.103545591659193</v>
      </c>
      <c r="AV9" s="14">
        <v>0.38402387783170999</v>
      </c>
      <c r="AW9" s="14">
        <v>0.332802312516077</v>
      </c>
      <c r="AX9" s="14"/>
      <c r="AY9" s="14" t="s">
        <v>120</v>
      </c>
      <c r="AZ9" s="14">
        <v>0.18988295141890699</v>
      </c>
      <c r="BA9" s="14">
        <v>0</v>
      </c>
      <c r="BB9" s="14">
        <v>0.51723519063851198</v>
      </c>
      <c r="BC9" s="14">
        <v>0.17907843732967299</v>
      </c>
      <c r="BD9" s="14">
        <v>0.32855612108077598</v>
      </c>
      <c r="BE9" s="14">
        <v>0</v>
      </c>
      <c r="BF9" s="14">
        <v>0.39805452571292399</v>
      </c>
      <c r="BG9" s="14">
        <v>0.25014839749331702</v>
      </c>
      <c r="BH9" s="14">
        <v>0.337852448793452</v>
      </c>
      <c r="BI9" s="14">
        <v>0.34339908031789201</v>
      </c>
      <c r="BJ9" s="14">
        <v>0</v>
      </c>
      <c r="BK9" s="14">
        <v>0</v>
      </c>
      <c r="BL9" s="14">
        <v>0</v>
      </c>
      <c r="BM9" s="14">
        <v>0.35578583639175498</v>
      </c>
      <c r="BN9" s="14">
        <v>0.33332584749020699</v>
      </c>
      <c r="BO9" s="14"/>
      <c r="BP9" s="14">
        <v>0.32858280305748999</v>
      </c>
      <c r="BQ9" s="14">
        <v>0.28703788734983399</v>
      </c>
      <c r="BR9" s="14">
        <v>6.9176488244915305E-2</v>
      </c>
      <c r="BS9" s="14">
        <v>0.30932468600367602</v>
      </c>
      <c r="BT9" s="14">
        <v>0</v>
      </c>
      <c r="BU9" s="14">
        <v>0</v>
      </c>
      <c r="BV9" s="14"/>
      <c r="BW9" s="14">
        <v>0.38711542760718098</v>
      </c>
      <c r="BX9" s="14">
        <v>0.25213903070405302</v>
      </c>
      <c r="BY9" s="14">
        <v>0.142168106175253</v>
      </c>
      <c r="BZ9" s="14">
        <v>0.153632682528234</v>
      </c>
      <c r="CA9" s="14">
        <v>0.26827450392193197</v>
      </c>
      <c r="CB9" s="14">
        <v>0</v>
      </c>
      <c r="CC9" s="14"/>
      <c r="CD9" s="14">
        <v>0.19058352479910401</v>
      </c>
      <c r="CE9" s="14">
        <v>0.33720706692484398</v>
      </c>
      <c r="CF9" s="14">
        <v>0.16137989079243101</v>
      </c>
      <c r="CG9" s="14">
        <v>0.25681825577862</v>
      </c>
      <c r="CH9" s="14"/>
      <c r="CI9" s="14">
        <v>0.21054065436729</v>
      </c>
      <c r="CJ9" s="14">
        <v>0.30756168872100498</v>
      </c>
      <c r="CK9" s="14">
        <v>0.25776198681575702</v>
      </c>
      <c r="CL9" s="14">
        <v>0</v>
      </c>
      <c r="CM9" s="14"/>
      <c r="CN9" s="14">
        <v>0.36813726839198602</v>
      </c>
      <c r="CO9" s="14">
        <v>0.18758341729868899</v>
      </c>
      <c r="CP9" s="14"/>
      <c r="CQ9" s="14">
        <v>0.270502082686849</v>
      </c>
      <c r="CR9" s="14">
        <v>0.19095470902953501</v>
      </c>
    </row>
    <row r="10" spans="2:96" ht="43.2" x14ac:dyDescent="0.3">
      <c r="B10" s="15" t="s">
        <v>335</v>
      </c>
      <c r="C10" s="14">
        <v>0.419004347857096</v>
      </c>
      <c r="D10" s="14">
        <v>0.475141220133668</v>
      </c>
      <c r="E10" s="14">
        <v>0.36333677240818202</v>
      </c>
      <c r="F10" s="14"/>
      <c r="G10" s="14">
        <v>0.458875283185051</v>
      </c>
      <c r="H10" s="14">
        <v>0.55006081124065298</v>
      </c>
      <c r="I10" s="14">
        <v>0.31193901349847702</v>
      </c>
      <c r="J10" s="14">
        <v>0.28749502535808102</v>
      </c>
      <c r="K10" s="14">
        <v>0.227432395644135</v>
      </c>
      <c r="L10" s="14">
        <v>0.29210074258165603</v>
      </c>
      <c r="M10" s="14"/>
      <c r="N10" s="14">
        <v>0.260799855211853</v>
      </c>
      <c r="O10" s="14">
        <v>0.515030971849463</v>
      </c>
      <c r="P10" s="14">
        <v>0.40742339183662701</v>
      </c>
      <c r="Q10" s="14">
        <v>0.50384915510325801</v>
      </c>
      <c r="R10" s="14"/>
      <c r="S10" s="14">
        <v>0.42765608993142801</v>
      </c>
      <c r="T10" s="14">
        <v>0.35147656341573202</v>
      </c>
      <c r="U10" s="14">
        <v>0.22648389562562701</v>
      </c>
      <c r="V10" s="14">
        <v>0.59198556750639297</v>
      </c>
      <c r="W10" s="14">
        <v>0.204874073923451</v>
      </c>
      <c r="X10" s="14">
        <v>0</v>
      </c>
      <c r="Y10" s="14">
        <v>0.81669913256902904</v>
      </c>
      <c r="Z10" s="14">
        <v>0.26102225842301702</v>
      </c>
      <c r="AA10" s="14">
        <v>0.76797584590666101</v>
      </c>
      <c r="AB10" s="14">
        <v>0.55474983669150302</v>
      </c>
      <c r="AC10" s="14">
        <v>0.63383109586487796</v>
      </c>
      <c r="AD10" s="14">
        <v>0</v>
      </c>
      <c r="AE10" s="14"/>
      <c r="AF10" s="14">
        <v>0.38934152369597003</v>
      </c>
      <c r="AG10" s="14">
        <v>0.45653763888056398</v>
      </c>
      <c r="AH10" s="14">
        <v>0</v>
      </c>
      <c r="AI10" s="14">
        <v>0.46865015646359198</v>
      </c>
      <c r="AJ10" s="14">
        <v>0.50583427435041906</v>
      </c>
      <c r="AK10" s="14"/>
      <c r="AL10" s="14">
        <v>0.39429644055096602</v>
      </c>
      <c r="AM10" s="14">
        <v>0.34945406071349699</v>
      </c>
      <c r="AN10" s="14">
        <v>0.46738407845371799</v>
      </c>
      <c r="AO10" s="14">
        <v>0.425015579187074</v>
      </c>
      <c r="AP10" s="14">
        <v>0.55644145542837797</v>
      </c>
      <c r="AQ10" s="14">
        <v>0.257563465011101</v>
      </c>
      <c r="AR10" s="14"/>
      <c r="AS10" s="14">
        <v>0.59226659813649296</v>
      </c>
      <c r="AT10" s="14">
        <v>0.22470719949672399</v>
      </c>
      <c r="AU10" s="14">
        <v>0.47154615918624898</v>
      </c>
      <c r="AV10" s="14">
        <v>0.47942077094623498</v>
      </c>
      <c r="AW10" s="14">
        <v>0.320700125419076</v>
      </c>
      <c r="AX10" s="14"/>
      <c r="AY10" s="14" t="s">
        <v>120</v>
      </c>
      <c r="AZ10" s="14">
        <v>0.213373542573703</v>
      </c>
      <c r="BA10" s="14">
        <v>1</v>
      </c>
      <c r="BB10" s="14">
        <v>0.48276480936148802</v>
      </c>
      <c r="BC10" s="14">
        <v>0.50709485710910096</v>
      </c>
      <c r="BD10" s="14">
        <v>0.254386433734897</v>
      </c>
      <c r="BE10" s="14">
        <v>0.65938607731796295</v>
      </c>
      <c r="BF10" s="14">
        <v>0.39607020097998102</v>
      </c>
      <c r="BG10" s="14">
        <v>0.431283946626834</v>
      </c>
      <c r="BH10" s="14">
        <v>0.662147551206548</v>
      </c>
      <c r="BI10" s="14">
        <v>0.43995486100680298</v>
      </c>
      <c r="BJ10" s="14">
        <v>0.54152125259081796</v>
      </c>
      <c r="BK10" s="14">
        <v>0.29521411526706598</v>
      </c>
      <c r="BL10" s="14">
        <v>0</v>
      </c>
      <c r="BM10" s="14">
        <v>0</v>
      </c>
      <c r="BN10" s="14">
        <v>0.22147131930549799</v>
      </c>
      <c r="BO10" s="14"/>
      <c r="BP10" s="14">
        <v>0.41973308372586099</v>
      </c>
      <c r="BQ10" s="14">
        <v>0.32667569765031501</v>
      </c>
      <c r="BR10" s="14">
        <v>0.50924428085104001</v>
      </c>
      <c r="BS10" s="14">
        <v>0.380334691312329</v>
      </c>
      <c r="BT10" s="14">
        <v>0.66301573507789802</v>
      </c>
      <c r="BU10" s="14">
        <v>0.25611968441477301</v>
      </c>
      <c r="BV10" s="14"/>
      <c r="BW10" s="14">
        <v>0.34071349582569099</v>
      </c>
      <c r="BX10" s="14">
        <v>0.39712569022591099</v>
      </c>
      <c r="BY10" s="14">
        <v>0.67127555262988503</v>
      </c>
      <c r="BZ10" s="14">
        <v>0.68173943193166298</v>
      </c>
      <c r="CA10" s="14">
        <v>0.33882800330945501</v>
      </c>
      <c r="CB10" s="14">
        <v>0</v>
      </c>
      <c r="CC10" s="14"/>
      <c r="CD10" s="14">
        <v>0.52218330175327099</v>
      </c>
      <c r="CE10" s="14">
        <v>0.35942900786996401</v>
      </c>
      <c r="CF10" s="14">
        <v>0.33308928071659399</v>
      </c>
      <c r="CG10" s="14">
        <v>0.37236351218396901</v>
      </c>
      <c r="CH10" s="14"/>
      <c r="CI10" s="14">
        <v>0.32213250397931598</v>
      </c>
      <c r="CJ10" s="14">
        <v>0.549502673225022</v>
      </c>
      <c r="CK10" s="14">
        <v>0.42335367748816699</v>
      </c>
      <c r="CL10" s="14">
        <v>0.44660027994315898</v>
      </c>
      <c r="CM10" s="14"/>
      <c r="CN10" s="14">
        <v>0.39301842873437698</v>
      </c>
      <c r="CO10" s="14">
        <v>0.42172016903418003</v>
      </c>
      <c r="CP10" s="14"/>
      <c r="CQ10" s="14">
        <v>0.35129343978299199</v>
      </c>
      <c r="CR10" s="14">
        <v>0.48814956293703499</v>
      </c>
    </row>
    <row r="11" spans="2:96" ht="28.8" x14ac:dyDescent="0.3">
      <c r="B11" s="15" t="s">
        <v>336</v>
      </c>
      <c r="C11" s="14">
        <v>0.28237712012286897</v>
      </c>
      <c r="D11" s="14">
        <v>0.27468193452331902</v>
      </c>
      <c r="E11" s="14">
        <v>0.297712395274223</v>
      </c>
      <c r="F11" s="14"/>
      <c r="G11" s="14">
        <v>0.13090641064459799</v>
      </c>
      <c r="H11" s="14">
        <v>0.27856469861265198</v>
      </c>
      <c r="I11" s="14">
        <v>0.311128508760669</v>
      </c>
      <c r="J11" s="14">
        <v>0.57366836892057504</v>
      </c>
      <c r="K11" s="14">
        <v>0.313256160026609</v>
      </c>
      <c r="L11" s="14">
        <v>0.43636702456461501</v>
      </c>
      <c r="M11" s="14"/>
      <c r="N11" s="14">
        <v>0.36129874774646997</v>
      </c>
      <c r="O11" s="14">
        <v>0.26402352108058302</v>
      </c>
      <c r="P11" s="14">
        <v>0.201555299917272</v>
      </c>
      <c r="Q11" s="14">
        <v>0.30861364453458001</v>
      </c>
      <c r="R11" s="14"/>
      <c r="S11" s="14">
        <v>0</v>
      </c>
      <c r="T11" s="14">
        <v>0.30391832575995598</v>
      </c>
      <c r="U11" s="14">
        <v>0.24524441330480201</v>
      </c>
      <c r="V11" s="14">
        <v>0.19630037822708599</v>
      </c>
      <c r="W11" s="14">
        <v>0.595315789075202</v>
      </c>
      <c r="X11" s="14">
        <v>0.73756879214545101</v>
      </c>
      <c r="Y11" s="14">
        <v>0</v>
      </c>
      <c r="Z11" s="14">
        <v>0</v>
      </c>
      <c r="AA11" s="14">
        <v>0.119659739116571</v>
      </c>
      <c r="AB11" s="14">
        <v>0.22785141233685399</v>
      </c>
      <c r="AC11" s="14">
        <v>0.36616890413512199</v>
      </c>
      <c r="AD11" s="14">
        <v>1</v>
      </c>
      <c r="AE11" s="14"/>
      <c r="AF11" s="14">
        <v>0.37894840414186998</v>
      </c>
      <c r="AG11" s="14">
        <v>0.25229089267246901</v>
      </c>
      <c r="AH11" s="14">
        <v>0.52027519930699495</v>
      </c>
      <c r="AI11" s="14">
        <v>9.1298359954275002E-2</v>
      </c>
      <c r="AJ11" s="14">
        <v>0</v>
      </c>
      <c r="AK11" s="14"/>
      <c r="AL11" s="14">
        <v>0.32092650012440799</v>
      </c>
      <c r="AM11" s="14">
        <v>0.41169945448427703</v>
      </c>
      <c r="AN11" s="14">
        <v>0.27455138026911802</v>
      </c>
      <c r="AO11" s="14">
        <v>0.26642778738221301</v>
      </c>
      <c r="AP11" s="14">
        <v>0</v>
      </c>
      <c r="AQ11" s="14">
        <v>0.23344919935995601</v>
      </c>
      <c r="AR11" s="14"/>
      <c r="AS11" s="14">
        <v>0.21821517050764599</v>
      </c>
      <c r="AT11" s="14">
        <v>0.22655355963981999</v>
      </c>
      <c r="AU11" s="14">
        <v>0.37206610891462499</v>
      </c>
      <c r="AV11" s="14">
        <v>0.13655535122205401</v>
      </c>
      <c r="AW11" s="14">
        <v>0.346497562064847</v>
      </c>
      <c r="AX11" s="14"/>
      <c r="AY11" s="14" t="s">
        <v>120</v>
      </c>
      <c r="AZ11" s="14">
        <v>0.20548010249318999</v>
      </c>
      <c r="BA11" s="14">
        <v>0</v>
      </c>
      <c r="BB11" s="14">
        <v>0</v>
      </c>
      <c r="BC11" s="14">
        <v>0.31382670556122499</v>
      </c>
      <c r="BD11" s="14">
        <v>0.41705744518432702</v>
      </c>
      <c r="BE11" s="14">
        <v>0.340613922682037</v>
      </c>
      <c r="BF11" s="14">
        <v>0.20587527330709501</v>
      </c>
      <c r="BG11" s="14">
        <v>0.31856765587984998</v>
      </c>
      <c r="BH11" s="14">
        <v>0</v>
      </c>
      <c r="BI11" s="14">
        <v>0.21664605867530501</v>
      </c>
      <c r="BJ11" s="14">
        <v>0.45847874740918199</v>
      </c>
      <c r="BK11" s="14">
        <v>0.70478588473293402</v>
      </c>
      <c r="BL11" s="14">
        <v>0</v>
      </c>
      <c r="BM11" s="14">
        <v>0.30765618101433601</v>
      </c>
      <c r="BN11" s="14">
        <v>0.44520283320429499</v>
      </c>
      <c r="BO11" s="14"/>
      <c r="BP11" s="14">
        <v>0.224216389788751</v>
      </c>
      <c r="BQ11" s="14">
        <v>0.32243522115047402</v>
      </c>
      <c r="BR11" s="14">
        <v>0.35614127091453002</v>
      </c>
      <c r="BS11" s="14">
        <v>0.15180445930124101</v>
      </c>
      <c r="BT11" s="14">
        <v>0.33698426492210198</v>
      </c>
      <c r="BU11" s="14">
        <v>0.74388031558522705</v>
      </c>
      <c r="BV11" s="14"/>
      <c r="BW11" s="14">
        <v>0.27217107656712702</v>
      </c>
      <c r="BX11" s="14">
        <v>0.31751779370900601</v>
      </c>
      <c r="BY11" s="14">
        <v>0.186556341194862</v>
      </c>
      <c r="BZ11" s="14">
        <v>0</v>
      </c>
      <c r="CA11" s="14">
        <v>0.29729929017314899</v>
      </c>
      <c r="CB11" s="14">
        <v>0.75457517103773697</v>
      </c>
      <c r="CC11" s="14"/>
      <c r="CD11" s="14">
        <v>0.22899816955624</v>
      </c>
      <c r="CE11" s="14">
        <v>0.30336392520519201</v>
      </c>
      <c r="CF11" s="14">
        <v>0.50553082849097497</v>
      </c>
      <c r="CG11" s="14">
        <v>0.31719202938007801</v>
      </c>
      <c r="CH11" s="14"/>
      <c r="CI11" s="14">
        <v>0.43380465374413602</v>
      </c>
      <c r="CJ11" s="14">
        <v>0.142935638053973</v>
      </c>
      <c r="CK11" s="14">
        <v>0.26040859841585301</v>
      </c>
      <c r="CL11" s="14">
        <v>0</v>
      </c>
      <c r="CM11" s="14"/>
      <c r="CN11" s="14">
        <v>0.16960734185693099</v>
      </c>
      <c r="CO11" s="14">
        <v>0.34047894941596302</v>
      </c>
      <c r="CP11" s="14"/>
      <c r="CQ11" s="14">
        <v>0.37820447753015901</v>
      </c>
      <c r="CR11" s="14">
        <v>0.23090897054003301</v>
      </c>
    </row>
    <row r="12" spans="2:96" x14ac:dyDescent="0.3">
      <c r="B12" s="32" t="s">
        <v>92</v>
      </c>
      <c r="C12" s="33">
        <v>3.3626979724123603E-2</v>
      </c>
      <c r="D12" s="33">
        <v>2.07443739562998E-2</v>
      </c>
      <c r="E12" s="33">
        <v>4.9344378207340098E-2</v>
      </c>
      <c r="F12" s="33"/>
      <c r="G12" s="33">
        <v>8.3483754449269601E-2</v>
      </c>
      <c r="H12" s="33">
        <v>3.3299052108141602E-2</v>
      </c>
      <c r="I12" s="33">
        <v>0</v>
      </c>
      <c r="J12" s="33">
        <v>0</v>
      </c>
      <c r="K12" s="33">
        <v>0</v>
      </c>
      <c r="L12" s="33">
        <v>0</v>
      </c>
      <c r="M12" s="33"/>
      <c r="N12" s="33">
        <v>4.3148988276759802E-2</v>
      </c>
      <c r="O12" s="33">
        <v>0</v>
      </c>
      <c r="P12" s="33">
        <v>4.3498736072499898E-2</v>
      </c>
      <c r="Q12" s="33">
        <v>4.7898071714534501E-2</v>
      </c>
      <c r="R12" s="33"/>
      <c r="S12" s="33">
        <v>0</v>
      </c>
      <c r="T12" s="33">
        <v>0</v>
      </c>
      <c r="U12" s="33">
        <v>0</v>
      </c>
      <c r="V12" s="33">
        <v>0</v>
      </c>
      <c r="W12" s="33">
        <v>0</v>
      </c>
      <c r="X12" s="33">
        <v>0.131060736464963</v>
      </c>
      <c r="Y12" s="33">
        <v>0</v>
      </c>
      <c r="Z12" s="33">
        <v>0.132549554618141</v>
      </c>
      <c r="AA12" s="33">
        <v>0.112364414976768</v>
      </c>
      <c r="AB12" s="33">
        <v>0</v>
      </c>
      <c r="AC12" s="33">
        <v>0</v>
      </c>
      <c r="AD12" s="33">
        <v>0</v>
      </c>
      <c r="AE12" s="33"/>
      <c r="AF12" s="33">
        <v>0</v>
      </c>
      <c r="AG12" s="33">
        <v>6.08066964279836E-2</v>
      </c>
      <c r="AH12" s="33">
        <v>0</v>
      </c>
      <c r="AI12" s="33">
        <v>0</v>
      </c>
      <c r="AJ12" s="33">
        <v>0</v>
      </c>
      <c r="AK12" s="33"/>
      <c r="AL12" s="33">
        <v>5.4536504102432597E-2</v>
      </c>
      <c r="AM12" s="33">
        <v>0</v>
      </c>
      <c r="AN12" s="33">
        <v>0</v>
      </c>
      <c r="AO12" s="33">
        <v>0</v>
      </c>
      <c r="AP12" s="33">
        <v>0</v>
      </c>
      <c r="AQ12" s="33">
        <v>0.25627213243953001</v>
      </c>
      <c r="AR12" s="33"/>
      <c r="AS12" s="33">
        <v>5.29139164942578E-2</v>
      </c>
      <c r="AT12" s="33">
        <v>9.0123308842862404E-2</v>
      </c>
      <c r="AU12" s="33">
        <v>0</v>
      </c>
      <c r="AV12" s="33">
        <v>0</v>
      </c>
      <c r="AW12" s="33">
        <v>0</v>
      </c>
      <c r="AX12" s="33"/>
      <c r="AY12" s="33" t="s">
        <v>120</v>
      </c>
      <c r="AZ12" s="33">
        <v>0.19664268468742299</v>
      </c>
      <c r="BA12" s="33">
        <v>0</v>
      </c>
      <c r="BB12" s="33">
        <v>0</v>
      </c>
      <c r="BC12" s="33">
        <v>0</v>
      </c>
      <c r="BD12" s="33">
        <v>0</v>
      </c>
      <c r="BE12" s="33">
        <v>0</v>
      </c>
      <c r="BF12" s="33">
        <v>0</v>
      </c>
      <c r="BG12" s="33">
        <v>0</v>
      </c>
      <c r="BH12" s="33">
        <v>0</v>
      </c>
      <c r="BI12" s="33">
        <v>0</v>
      </c>
      <c r="BJ12" s="33">
        <v>0</v>
      </c>
      <c r="BK12" s="33">
        <v>0</v>
      </c>
      <c r="BL12" s="33">
        <v>0</v>
      </c>
      <c r="BM12" s="33">
        <v>0.33655798259390901</v>
      </c>
      <c r="BN12" s="33">
        <v>0</v>
      </c>
      <c r="BO12" s="33"/>
      <c r="BP12" s="33">
        <v>2.7467723427898501E-2</v>
      </c>
      <c r="BQ12" s="33">
        <v>0</v>
      </c>
      <c r="BR12" s="33">
        <v>6.5437959989515307E-2</v>
      </c>
      <c r="BS12" s="33">
        <v>7.8778200716405705E-2</v>
      </c>
      <c r="BT12" s="33">
        <v>0</v>
      </c>
      <c r="BU12" s="33">
        <v>0</v>
      </c>
      <c r="BV12" s="33"/>
      <c r="BW12" s="33">
        <v>0</v>
      </c>
      <c r="BX12" s="33">
        <v>0</v>
      </c>
      <c r="BY12" s="33">
        <v>0</v>
      </c>
      <c r="BZ12" s="33">
        <v>0.16462788554010199</v>
      </c>
      <c r="CA12" s="33">
        <v>4.8046116863526299E-2</v>
      </c>
      <c r="CB12" s="33">
        <v>0.245424828962263</v>
      </c>
      <c r="CC12" s="33"/>
      <c r="CD12" s="33">
        <v>2.9210205198255401E-2</v>
      </c>
      <c r="CE12" s="33">
        <v>0</v>
      </c>
      <c r="CF12" s="33">
        <v>0</v>
      </c>
      <c r="CG12" s="33">
        <v>0</v>
      </c>
      <c r="CH12" s="33"/>
      <c r="CI12" s="33">
        <v>3.3522187909257803E-2</v>
      </c>
      <c r="CJ12" s="33">
        <v>0</v>
      </c>
      <c r="CK12" s="33">
        <v>0</v>
      </c>
      <c r="CL12" s="33">
        <v>0.55339972005684102</v>
      </c>
      <c r="CM12" s="33"/>
      <c r="CN12" s="33">
        <v>6.9236961016705706E-2</v>
      </c>
      <c r="CO12" s="33">
        <v>1.7308351931316999E-2</v>
      </c>
      <c r="CP12" s="33"/>
      <c r="CQ12" s="33">
        <v>0</v>
      </c>
      <c r="CR12" s="33">
        <v>4.4924566469462697E-2</v>
      </c>
    </row>
    <row r="13" spans="2:96" x14ac:dyDescent="0.3">
      <c r="B13" s="31" t="s">
        <v>353</v>
      </c>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R17"/>
  <sheetViews>
    <sheetView showGridLines="0" workbookViewId="0">
      <pane xSplit="2" topLeftCell="C1" activePane="topRight" state="frozen"/>
      <selection activeCell="F18" sqref="F18"/>
      <selection pane="topRight" activeCell="F18" sqref="F1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654</v>
      </c>
      <c r="D7" s="10">
        <v>321</v>
      </c>
      <c r="E7" s="10">
        <v>332</v>
      </c>
      <c r="F7" s="10"/>
      <c r="G7" s="10">
        <v>71</v>
      </c>
      <c r="H7" s="10">
        <v>96</v>
      </c>
      <c r="I7" s="10">
        <v>103</v>
      </c>
      <c r="J7" s="10">
        <v>113</v>
      </c>
      <c r="K7" s="10">
        <v>106</v>
      </c>
      <c r="L7" s="10">
        <v>165</v>
      </c>
      <c r="M7" s="10"/>
      <c r="N7" s="10">
        <v>194</v>
      </c>
      <c r="O7" s="10">
        <v>154</v>
      </c>
      <c r="P7" s="10">
        <v>146</v>
      </c>
      <c r="Q7" s="10">
        <v>156</v>
      </c>
      <c r="R7" s="10"/>
      <c r="S7" s="10">
        <v>64</v>
      </c>
      <c r="T7" s="10">
        <v>97</v>
      </c>
      <c r="U7" s="10">
        <v>71</v>
      </c>
      <c r="V7" s="10">
        <v>44</v>
      </c>
      <c r="W7" s="10">
        <v>50</v>
      </c>
      <c r="X7" s="10">
        <v>60</v>
      </c>
      <c r="Y7" s="10">
        <v>66</v>
      </c>
      <c r="Z7" s="10">
        <v>23</v>
      </c>
      <c r="AA7" s="10">
        <v>66</v>
      </c>
      <c r="AB7" s="10">
        <v>63</v>
      </c>
      <c r="AC7" s="10">
        <v>33</v>
      </c>
      <c r="AD7" s="10">
        <v>17</v>
      </c>
      <c r="AE7" s="10"/>
      <c r="AF7" s="10">
        <v>133</v>
      </c>
      <c r="AG7" s="10">
        <v>216</v>
      </c>
      <c r="AH7" s="10">
        <v>67</v>
      </c>
      <c r="AI7" s="10">
        <v>87</v>
      </c>
      <c r="AJ7" s="10">
        <v>31</v>
      </c>
      <c r="AK7" s="10"/>
      <c r="AL7" s="10">
        <v>151</v>
      </c>
      <c r="AM7" s="10">
        <v>115</v>
      </c>
      <c r="AN7" s="10">
        <v>70</v>
      </c>
      <c r="AO7" s="10">
        <v>145</v>
      </c>
      <c r="AP7" s="10">
        <v>42</v>
      </c>
      <c r="AQ7" s="10">
        <v>71</v>
      </c>
      <c r="AR7" s="10"/>
      <c r="AS7" s="10">
        <v>139</v>
      </c>
      <c r="AT7" s="10">
        <v>159</v>
      </c>
      <c r="AU7" s="10">
        <v>164</v>
      </c>
      <c r="AV7" s="10">
        <v>77</v>
      </c>
      <c r="AW7" s="10">
        <v>12</v>
      </c>
      <c r="AX7" s="10"/>
      <c r="AY7" s="10">
        <v>4</v>
      </c>
      <c r="AZ7" s="10">
        <v>17</v>
      </c>
      <c r="BA7" s="10">
        <v>40</v>
      </c>
      <c r="BB7" s="10">
        <v>28</v>
      </c>
      <c r="BC7" s="10">
        <v>59</v>
      </c>
      <c r="BD7" s="10">
        <v>60</v>
      </c>
      <c r="BE7" s="10">
        <v>75</v>
      </c>
      <c r="BF7" s="10">
        <v>49</v>
      </c>
      <c r="BG7" s="10">
        <v>43</v>
      </c>
      <c r="BH7" s="10">
        <v>43</v>
      </c>
      <c r="BI7" s="10">
        <v>57</v>
      </c>
      <c r="BJ7" s="10">
        <v>42</v>
      </c>
      <c r="BK7" s="10">
        <v>32</v>
      </c>
      <c r="BL7" s="10">
        <v>12</v>
      </c>
      <c r="BM7" s="10">
        <v>17</v>
      </c>
      <c r="BN7" s="10">
        <v>46</v>
      </c>
      <c r="BO7" s="10"/>
      <c r="BP7" s="10">
        <v>120</v>
      </c>
      <c r="BQ7" s="10">
        <v>175</v>
      </c>
      <c r="BR7" s="10">
        <v>84</v>
      </c>
      <c r="BS7" s="10">
        <v>132</v>
      </c>
      <c r="BT7" s="10">
        <v>95</v>
      </c>
      <c r="BU7" s="10">
        <v>47</v>
      </c>
      <c r="BV7" s="10"/>
      <c r="BW7" s="10">
        <v>287</v>
      </c>
      <c r="BX7" s="10">
        <v>144</v>
      </c>
      <c r="BY7" s="10">
        <v>45</v>
      </c>
      <c r="BZ7" s="10">
        <v>52</v>
      </c>
      <c r="CA7" s="10">
        <v>103</v>
      </c>
      <c r="CB7" s="10">
        <v>18</v>
      </c>
      <c r="CC7" s="10"/>
      <c r="CD7" s="10">
        <v>117</v>
      </c>
      <c r="CE7" s="10">
        <v>127</v>
      </c>
      <c r="CF7" s="10">
        <v>84</v>
      </c>
      <c r="CG7" s="10">
        <v>208</v>
      </c>
      <c r="CH7" s="10"/>
      <c r="CI7" s="10">
        <v>183</v>
      </c>
      <c r="CJ7" s="10">
        <v>152</v>
      </c>
      <c r="CK7" s="10">
        <v>289</v>
      </c>
      <c r="CL7" s="10">
        <v>30</v>
      </c>
      <c r="CM7" s="10"/>
      <c r="CN7" s="10">
        <v>85</v>
      </c>
      <c r="CO7" s="10">
        <v>565</v>
      </c>
      <c r="CP7" s="10"/>
      <c r="CQ7" s="10">
        <v>71</v>
      </c>
      <c r="CR7" s="10">
        <v>552</v>
      </c>
    </row>
    <row r="8" spans="2:96" ht="30" customHeight="1" x14ac:dyDescent="0.3">
      <c r="B8" s="11" t="s">
        <v>19</v>
      </c>
      <c r="C8" s="11">
        <v>651</v>
      </c>
      <c r="D8" s="11">
        <v>320</v>
      </c>
      <c r="E8" s="11">
        <v>330</v>
      </c>
      <c r="F8" s="11"/>
      <c r="G8" s="11">
        <v>84</v>
      </c>
      <c r="H8" s="11">
        <v>100</v>
      </c>
      <c r="I8" s="11">
        <v>104</v>
      </c>
      <c r="J8" s="11">
        <v>108</v>
      </c>
      <c r="K8" s="11">
        <v>102</v>
      </c>
      <c r="L8" s="11">
        <v>152</v>
      </c>
      <c r="M8" s="11"/>
      <c r="N8" s="11">
        <v>191</v>
      </c>
      <c r="O8" s="11">
        <v>164</v>
      </c>
      <c r="P8" s="11">
        <v>142</v>
      </c>
      <c r="Q8" s="11">
        <v>149</v>
      </c>
      <c r="R8" s="11"/>
      <c r="S8" s="11">
        <v>67</v>
      </c>
      <c r="T8" s="11">
        <v>94</v>
      </c>
      <c r="U8" s="11">
        <v>66</v>
      </c>
      <c r="V8" s="11">
        <v>43</v>
      </c>
      <c r="W8" s="11">
        <v>46</v>
      </c>
      <c r="X8" s="11">
        <v>60</v>
      </c>
      <c r="Y8" s="11">
        <v>62</v>
      </c>
      <c r="Z8" s="11">
        <v>22</v>
      </c>
      <c r="AA8" s="11">
        <v>67</v>
      </c>
      <c r="AB8" s="11">
        <v>65</v>
      </c>
      <c r="AC8" s="11">
        <v>36</v>
      </c>
      <c r="AD8" s="11">
        <v>22</v>
      </c>
      <c r="AE8" s="11"/>
      <c r="AF8" s="11">
        <v>128</v>
      </c>
      <c r="AG8" s="11">
        <v>218</v>
      </c>
      <c r="AH8" s="11">
        <v>66</v>
      </c>
      <c r="AI8" s="11">
        <v>83</v>
      </c>
      <c r="AJ8" s="11">
        <v>30</v>
      </c>
      <c r="AK8" s="11"/>
      <c r="AL8" s="11">
        <v>152</v>
      </c>
      <c r="AM8" s="11">
        <v>112</v>
      </c>
      <c r="AN8" s="11">
        <v>69</v>
      </c>
      <c r="AO8" s="11">
        <v>140</v>
      </c>
      <c r="AP8" s="11">
        <v>42</v>
      </c>
      <c r="AQ8" s="11">
        <v>73</v>
      </c>
      <c r="AR8" s="11"/>
      <c r="AS8" s="11">
        <v>136</v>
      </c>
      <c r="AT8" s="11">
        <v>158</v>
      </c>
      <c r="AU8" s="11">
        <v>166</v>
      </c>
      <c r="AV8" s="11">
        <v>78</v>
      </c>
      <c r="AW8" s="11">
        <v>14</v>
      </c>
      <c r="AX8" s="11"/>
      <c r="AY8" s="11">
        <v>4</v>
      </c>
      <c r="AZ8" s="11">
        <v>16</v>
      </c>
      <c r="BA8" s="11">
        <v>38</v>
      </c>
      <c r="BB8" s="11">
        <v>26</v>
      </c>
      <c r="BC8" s="11">
        <v>61</v>
      </c>
      <c r="BD8" s="11">
        <v>59</v>
      </c>
      <c r="BE8" s="11">
        <v>74</v>
      </c>
      <c r="BF8" s="11">
        <v>49</v>
      </c>
      <c r="BG8" s="11">
        <v>43</v>
      </c>
      <c r="BH8" s="11">
        <v>42</v>
      </c>
      <c r="BI8" s="11">
        <v>57</v>
      </c>
      <c r="BJ8" s="11">
        <v>41</v>
      </c>
      <c r="BK8" s="11">
        <v>32</v>
      </c>
      <c r="BL8" s="11">
        <v>12</v>
      </c>
      <c r="BM8" s="11">
        <v>18</v>
      </c>
      <c r="BN8" s="11">
        <v>48</v>
      </c>
      <c r="BO8" s="11"/>
      <c r="BP8" s="11">
        <v>122</v>
      </c>
      <c r="BQ8" s="11">
        <v>173</v>
      </c>
      <c r="BR8" s="11">
        <v>84</v>
      </c>
      <c r="BS8" s="11">
        <v>131</v>
      </c>
      <c r="BT8" s="11">
        <v>93</v>
      </c>
      <c r="BU8" s="11">
        <v>47</v>
      </c>
      <c r="BV8" s="11"/>
      <c r="BW8" s="11">
        <v>276</v>
      </c>
      <c r="BX8" s="11">
        <v>145</v>
      </c>
      <c r="BY8" s="11">
        <v>46</v>
      </c>
      <c r="BZ8" s="11">
        <v>52</v>
      </c>
      <c r="CA8" s="11">
        <v>105</v>
      </c>
      <c r="CB8" s="11">
        <v>21</v>
      </c>
      <c r="CC8" s="11"/>
      <c r="CD8" s="11">
        <v>126</v>
      </c>
      <c r="CE8" s="11">
        <v>126</v>
      </c>
      <c r="CF8" s="11">
        <v>80</v>
      </c>
      <c r="CG8" s="11">
        <v>204</v>
      </c>
      <c r="CH8" s="11"/>
      <c r="CI8" s="11">
        <v>184</v>
      </c>
      <c r="CJ8" s="11">
        <v>152</v>
      </c>
      <c r="CK8" s="11">
        <v>285</v>
      </c>
      <c r="CL8" s="11">
        <v>29</v>
      </c>
      <c r="CM8" s="11"/>
      <c r="CN8" s="11">
        <v>87</v>
      </c>
      <c r="CO8" s="11">
        <v>560</v>
      </c>
      <c r="CP8" s="11"/>
      <c r="CQ8" s="11">
        <v>74</v>
      </c>
      <c r="CR8" s="11">
        <v>545</v>
      </c>
    </row>
    <row r="9" spans="2:96" ht="28.8" x14ac:dyDescent="0.3">
      <c r="B9" s="15" t="s">
        <v>334</v>
      </c>
      <c r="C9" s="14">
        <v>0.124413544808734</v>
      </c>
      <c r="D9" s="14">
        <v>0.148741060173536</v>
      </c>
      <c r="E9" s="14">
        <v>0.10118943223407199</v>
      </c>
      <c r="F9" s="14"/>
      <c r="G9" s="14">
        <v>0.21975744335035299</v>
      </c>
      <c r="H9" s="14">
        <v>0.12964147869933201</v>
      </c>
      <c r="I9" s="14">
        <v>0.12686046680295701</v>
      </c>
      <c r="J9" s="14">
        <v>0.103704003192198</v>
      </c>
      <c r="K9" s="14">
        <v>0.12808348768085301</v>
      </c>
      <c r="L9" s="14">
        <v>7.8630573279068403E-2</v>
      </c>
      <c r="M9" s="14"/>
      <c r="N9" s="14">
        <v>0.18529909166493699</v>
      </c>
      <c r="O9" s="14">
        <v>9.4600249691792801E-2</v>
      </c>
      <c r="P9" s="14">
        <v>9.3667159371304098E-2</v>
      </c>
      <c r="Q9" s="14">
        <v>0.11191845128474399</v>
      </c>
      <c r="R9" s="14"/>
      <c r="S9" s="14">
        <v>0.226563653853317</v>
      </c>
      <c r="T9" s="14">
        <v>0.11610760420928901</v>
      </c>
      <c r="U9" s="14">
        <v>4.1678068160841401E-2</v>
      </c>
      <c r="V9" s="14">
        <v>0.181747764022159</v>
      </c>
      <c r="W9" s="14">
        <v>7.9235157627027902E-2</v>
      </c>
      <c r="X9" s="14">
        <v>9.9440321107198998E-2</v>
      </c>
      <c r="Y9" s="14">
        <v>7.9237475123229206E-2</v>
      </c>
      <c r="Z9" s="14">
        <v>0.21501418935991001</v>
      </c>
      <c r="AA9" s="14">
        <v>8.7636811770607004E-2</v>
      </c>
      <c r="AB9" s="14">
        <v>0.158962967376366</v>
      </c>
      <c r="AC9" s="14">
        <v>6.1133453973466499E-2</v>
      </c>
      <c r="AD9" s="14">
        <v>0.29884215684925403</v>
      </c>
      <c r="AE9" s="14"/>
      <c r="AF9" s="14">
        <v>0.13717133995299199</v>
      </c>
      <c r="AG9" s="14">
        <v>0.134080699172303</v>
      </c>
      <c r="AH9" s="14">
        <v>0.14726586000769701</v>
      </c>
      <c r="AI9" s="14">
        <v>0.100989971972193</v>
      </c>
      <c r="AJ9" s="14">
        <v>0</v>
      </c>
      <c r="AK9" s="14"/>
      <c r="AL9" s="14">
        <v>0.15163510784908299</v>
      </c>
      <c r="AM9" s="14">
        <v>0.15105263569107699</v>
      </c>
      <c r="AN9" s="14">
        <v>7.9843505402003301E-2</v>
      </c>
      <c r="AO9" s="14">
        <v>9.9968456118738794E-2</v>
      </c>
      <c r="AP9" s="14">
        <v>0.112494980032387</v>
      </c>
      <c r="AQ9" s="14">
        <v>0.108143723887305</v>
      </c>
      <c r="AR9" s="14"/>
      <c r="AS9" s="14">
        <v>0.112881776824587</v>
      </c>
      <c r="AT9" s="14">
        <v>0.126283783265005</v>
      </c>
      <c r="AU9" s="14">
        <v>9.9973787577228898E-2</v>
      </c>
      <c r="AV9" s="14">
        <v>0.21010504877951</v>
      </c>
      <c r="AW9" s="14">
        <v>0.33370913798624402</v>
      </c>
      <c r="AX9" s="14"/>
      <c r="AY9" s="14">
        <v>0.34419089844317902</v>
      </c>
      <c r="AZ9" s="14">
        <v>6.7678281320647696E-2</v>
      </c>
      <c r="BA9" s="14">
        <v>0.119650893093492</v>
      </c>
      <c r="BB9" s="14">
        <v>0.104606814907877</v>
      </c>
      <c r="BC9" s="14">
        <v>9.01726835482171E-2</v>
      </c>
      <c r="BD9" s="14">
        <v>9.0245449122715607E-2</v>
      </c>
      <c r="BE9" s="14">
        <v>9.36433439188534E-2</v>
      </c>
      <c r="BF9" s="14">
        <v>0.21881683903485399</v>
      </c>
      <c r="BG9" s="14">
        <v>0.178469857243786</v>
      </c>
      <c r="BH9" s="14">
        <v>0.13252026163532701</v>
      </c>
      <c r="BI9" s="14">
        <v>0.22777562882813501</v>
      </c>
      <c r="BJ9" s="14">
        <v>0</v>
      </c>
      <c r="BK9" s="14">
        <v>7.0961532358034596E-2</v>
      </c>
      <c r="BL9" s="14">
        <v>0.26259831401373002</v>
      </c>
      <c r="BM9" s="14">
        <v>0.11709519560274601</v>
      </c>
      <c r="BN9" s="14">
        <v>0.12578449647312101</v>
      </c>
      <c r="BO9" s="14"/>
      <c r="BP9" s="14">
        <v>0.18266864010150599</v>
      </c>
      <c r="BQ9" s="14">
        <v>0.120817878901314</v>
      </c>
      <c r="BR9" s="14">
        <v>0.14813988035219799</v>
      </c>
      <c r="BS9" s="14">
        <v>8.5084422261059195E-2</v>
      </c>
      <c r="BT9" s="14">
        <v>7.2880126950825602E-2</v>
      </c>
      <c r="BU9" s="14">
        <v>0.123947511497873</v>
      </c>
      <c r="BV9" s="14"/>
      <c r="BW9" s="14">
        <v>0.130953554916136</v>
      </c>
      <c r="BX9" s="14">
        <v>0.111725237054907</v>
      </c>
      <c r="BY9" s="14">
        <v>0.20854768687398201</v>
      </c>
      <c r="BZ9" s="14">
        <v>0.100355653287616</v>
      </c>
      <c r="CA9" s="14">
        <v>0.10721719699020101</v>
      </c>
      <c r="CB9" s="14">
        <v>4.7347678569298099E-2</v>
      </c>
      <c r="CC9" s="14"/>
      <c r="CD9" s="14">
        <v>0.15173688319526599</v>
      </c>
      <c r="CE9" s="14">
        <v>0.130185065001755</v>
      </c>
      <c r="CF9" s="14">
        <v>9.9527426032371802E-2</v>
      </c>
      <c r="CG9" s="14">
        <v>0.13521790770748399</v>
      </c>
      <c r="CH9" s="14"/>
      <c r="CI9" s="14">
        <v>8.7779218797952599E-2</v>
      </c>
      <c r="CJ9" s="14">
        <v>0.119543577387002</v>
      </c>
      <c r="CK9" s="14">
        <v>0.157068502574566</v>
      </c>
      <c r="CL9" s="14">
        <v>6.22133943195484E-2</v>
      </c>
      <c r="CM9" s="14"/>
      <c r="CN9" s="14">
        <v>0.197523388804173</v>
      </c>
      <c r="CO9" s="14">
        <v>0.112285252201493</v>
      </c>
      <c r="CP9" s="14"/>
      <c r="CQ9" s="14">
        <v>0.27554487754766799</v>
      </c>
      <c r="CR9" s="14">
        <v>0.102136562627285</v>
      </c>
    </row>
    <row r="10" spans="2:96" ht="43.2" x14ac:dyDescent="0.3">
      <c r="B10" s="15" t="s">
        <v>335</v>
      </c>
      <c r="C10" s="14">
        <v>0.32631016149722702</v>
      </c>
      <c r="D10" s="14">
        <v>0.36686820249451801</v>
      </c>
      <c r="E10" s="14">
        <v>0.28518934742583102</v>
      </c>
      <c r="F10" s="14"/>
      <c r="G10" s="14">
        <v>0.37280497259777501</v>
      </c>
      <c r="H10" s="14">
        <v>0.405178788297609</v>
      </c>
      <c r="I10" s="14">
        <v>0.31211411779541398</v>
      </c>
      <c r="J10" s="14">
        <v>0.29584265677735699</v>
      </c>
      <c r="K10" s="14">
        <v>0.34384465935078001</v>
      </c>
      <c r="L10" s="14">
        <v>0.268198931700879</v>
      </c>
      <c r="M10" s="14"/>
      <c r="N10" s="14">
        <v>0.34090872455527299</v>
      </c>
      <c r="O10" s="14">
        <v>0.31577384935439001</v>
      </c>
      <c r="P10" s="14">
        <v>0.35015710729968003</v>
      </c>
      <c r="Q10" s="14">
        <v>0.30511148462072002</v>
      </c>
      <c r="R10" s="14"/>
      <c r="S10" s="14">
        <v>0.50068585493088602</v>
      </c>
      <c r="T10" s="14">
        <v>0.32967013415100799</v>
      </c>
      <c r="U10" s="14">
        <v>0.26421784422313399</v>
      </c>
      <c r="V10" s="14">
        <v>0.31883908763011298</v>
      </c>
      <c r="W10" s="14">
        <v>0.18697279848394999</v>
      </c>
      <c r="X10" s="14">
        <v>0.20903646295131401</v>
      </c>
      <c r="Y10" s="14">
        <v>0.49476942440482102</v>
      </c>
      <c r="Z10" s="14">
        <v>0.344165540346687</v>
      </c>
      <c r="AA10" s="14">
        <v>0.29155405060547801</v>
      </c>
      <c r="AB10" s="14">
        <v>0.38124788763498402</v>
      </c>
      <c r="AC10" s="14">
        <v>0.24322003251009</v>
      </c>
      <c r="AD10" s="14">
        <v>0.17654110948755</v>
      </c>
      <c r="AE10" s="14"/>
      <c r="AF10" s="14">
        <v>0.239015188401418</v>
      </c>
      <c r="AG10" s="14">
        <v>0.366949648035992</v>
      </c>
      <c r="AH10" s="14">
        <v>0.379424014223738</v>
      </c>
      <c r="AI10" s="14">
        <v>0.39333250754158899</v>
      </c>
      <c r="AJ10" s="14">
        <v>0.37856460889160398</v>
      </c>
      <c r="AK10" s="14"/>
      <c r="AL10" s="14">
        <v>0.353904705081729</v>
      </c>
      <c r="AM10" s="14">
        <v>0.26941652328162302</v>
      </c>
      <c r="AN10" s="14">
        <v>0.45395607853229197</v>
      </c>
      <c r="AO10" s="14">
        <v>0.35535049178369998</v>
      </c>
      <c r="AP10" s="14">
        <v>0.28431513584352403</v>
      </c>
      <c r="AQ10" s="14">
        <v>0.26982172515330799</v>
      </c>
      <c r="AR10" s="14"/>
      <c r="AS10" s="14">
        <v>0.31995172138474998</v>
      </c>
      <c r="AT10" s="14">
        <v>0.31340758046620498</v>
      </c>
      <c r="AU10" s="14">
        <v>0.37616226813443798</v>
      </c>
      <c r="AV10" s="14">
        <v>0.303206200549752</v>
      </c>
      <c r="AW10" s="14">
        <v>0.29758779250883199</v>
      </c>
      <c r="AX10" s="14"/>
      <c r="AY10" s="14">
        <v>0.441639624642923</v>
      </c>
      <c r="AZ10" s="14">
        <v>0.56554541673249603</v>
      </c>
      <c r="BA10" s="14">
        <v>0.22891370573403699</v>
      </c>
      <c r="BB10" s="14">
        <v>0.32803754881392</v>
      </c>
      <c r="BC10" s="14">
        <v>0.36518781562021002</v>
      </c>
      <c r="BD10" s="14">
        <v>0.227036293477856</v>
      </c>
      <c r="BE10" s="14">
        <v>0.37369649761338902</v>
      </c>
      <c r="BF10" s="14">
        <v>0.23875381550998601</v>
      </c>
      <c r="BG10" s="14">
        <v>0.31506771714139498</v>
      </c>
      <c r="BH10" s="14">
        <v>0.33251127739250302</v>
      </c>
      <c r="BI10" s="14">
        <v>0.29014869408455801</v>
      </c>
      <c r="BJ10" s="14">
        <v>0.26532180752036599</v>
      </c>
      <c r="BK10" s="14">
        <v>0.358851377779488</v>
      </c>
      <c r="BL10" s="14">
        <v>0.33701413617825499</v>
      </c>
      <c r="BM10" s="14">
        <v>0.48073678476019499</v>
      </c>
      <c r="BN10" s="14">
        <v>0.43232545201682299</v>
      </c>
      <c r="BO10" s="14"/>
      <c r="BP10" s="14">
        <v>0.41318505236160202</v>
      </c>
      <c r="BQ10" s="14">
        <v>0.32589849208586702</v>
      </c>
      <c r="BR10" s="14">
        <v>0.35982510661524197</v>
      </c>
      <c r="BS10" s="14">
        <v>0.32126041130955002</v>
      </c>
      <c r="BT10" s="14">
        <v>0.26364704426793101</v>
      </c>
      <c r="BU10" s="14">
        <v>0.19135352591431501</v>
      </c>
      <c r="BV10" s="14"/>
      <c r="BW10" s="14">
        <v>0.30219075263701101</v>
      </c>
      <c r="BX10" s="14">
        <v>0.31370412238553302</v>
      </c>
      <c r="BY10" s="14">
        <v>0.35671103831149797</v>
      </c>
      <c r="BZ10" s="14">
        <v>0.34231922168678602</v>
      </c>
      <c r="CA10" s="14">
        <v>0.37860596862838097</v>
      </c>
      <c r="CB10" s="14">
        <v>0.35136984804319299</v>
      </c>
      <c r="CC10" s="14"/>
      <c r="CD10" s="14">
        <v>0.432452142790201</v>
      </c>
      <c r="CE10" s="14">
        <v>0.333817936296187</v>
      </c>
      <c r="CF10" s="14">
        <v>0.27011590910810301</v>
      </c>
      <c r="CG10" s="14">
        <v>0.325943179930131</v>
      </c>
      <c r="CH10" s="14"/>
      <c r="CI10" s="14">
        <v>0.115916542548513</v>
      </c>
      <c r="CJ10" s="14">
        <v>0.445433969826317</v>
      </c>
      <c r="CK10" s="14">
        <v>0.38098324010639401</v>
      </c>
      <c r="CL10" s="14">
        <v>0.50043695070149996</v>
      </c>
      <c r="CM10" s="14"/>
      <c r="CN10" s="14">
        <v>0.33139759005286301</v>
      </c>
      <c r="CO10" s="14">
        <v>0.32429835371795102</v>
      </c>
      <c r="CP10" s="14"/>
      <c r="CQ10" s="14">
        <v>0.24444881288567999</v>
      </c>
      <c r="CR10" s="14">
        <v>0.33212819226054902</v>
      </c>
    </row>
    <row r="11" spans="2:96" ht="28.8" x14ac:dyDescent="0.3">
      <c r="B11" s="15" t="s">
        <v>336</v>
      </c>
      <c r="C11" s="14">
        <v>0.53866650804208505</v>
      </c>
      <c r="D11" s="14">
        <v>0.469282620916606</v>
      </c>
      <c r="E11" s="14">
        <v>0.60733953368453697</v>
      </c>
      <c r="F11" s="14"/>
      <c r="G11" s="14">
        <v>0.40743758405187203</v>
      </c>
      <c r="H11" s="14">
        <v>0.44466533387226598</v>
      </c>
      <c r="I11" s="14">
        <v>0.55200294558955798</v>
      </c>
      <c r="J11" s="14">
        <v>0.58115612029668695</v>
      </c>
      <c r="K11" s="14">
        <v>0.51952706555843697</v>
      </c>
      <c r="L11" s="14">
        <v>0.646897493529073</v>
      </c>
      <c r="M11" s="14"/>
      <c r="N11" s="14">
        <v>0.45793701856069702</v>
      </c>
      <c r="O11" s="14">
        <v>0.58283859906303703</v>
      </c>
      <c r="P11" s="14">
        <v>0.54345976824755005</v>
      </c>
      <c r="Q11" s="14">
        <v>0.57658439293404695</v>
      </c>
      <c r="R11" s="14"/>
      <c r="S11" s="14">
        <v>0.24221210451817601</v>
      </c>
      <c r="T11" s="14">
        <v>0.54425232300410997</v>
      </c>
      <c r="U11" s="14">
        <v>0.68087280995380495</v>
      </c>
      <c r="V11" s="14">
        <v>0.49941314834772799</v>
      </c>
      <c r="W11" s="14">
        <v>0.73379204388902197</v>
      </c>
      <c r="X11" s="14">
        <v>0.67523728547491702</v>
      </c>
      <c r="Y11" s="14">
        <v>0.42599310047194999</v>
      </c>
      <c r="Z11" s="14">
        <v>0.44082027029340298</v>
      </c>
      <c r="AA11" s="14">
        <v>0.62080913762391499</v>
      </c>
      <c r="AB11" s="14">
        <v>0.45978914498864998</v>
      </c>
      <c r="AC11" s="14">
        <v>0.63845634810684804</v>
      </c>
      <c r="AD11" s="14">
        <v>0.52461673366319495</v>
      </c>
      <c r="AE11" s="14"/>
      <c r="AF11" s="14">
        <v>0.61648744716719595</v>
      </c>
      <c r="AG11" s="14">
        <v>0.48444484308067598</v>
      </c>
      <c r="AH11" s="14">
        <v>0.47331012576856502</v>
      </c>
      <c r="AI11" s="14">
        <v>0.50567752048621895</v>
      </c>
      <c r="AJ11" s="14">
        <v>0.55968938392876499</v>
      </c>
      <c r="AK11" s="14"/>
      <c r="AL11" s="14">
        <v>0.467462757653825</v>
      </c>
      <c r="AM11" s="14">
        <v>0.57953084102730001</v>
      </c>
      <c r="AN11" s="14">
        <v>0.466200416065705</v>
      </c>
      <c r="AO11" s="14">
        <v>0.54468105209756201</v>
      </c>
      <c r="AP11" s="14">
        <v>0.55980883889912003</v>
      </c>
      <c r="AQ11" s="14">
        <v>0.60867270933969098</v>
      </c>
      <c r="AR11" s="14"/>
      <c r="AS11" s="14">
        <v>0.560739861578051</v>
      </c>
      <c r="AT11" s="14">
        <v>0.54108141518088704</v>
      </c>
      <c r="AU11" s="14">
        <v>0.51158651270367494</v>
      </c>
      <c r="AV11" s="14">
        <v>0.47443838866628302</v>
      </c>
      <c r="AW11" s="14">
        <v>0.36870306950492499</v>
      </c>
      <c r="AX11" s="14"/>
      <c r="AY11" s="14">
        <v>0.21416947691389801</v>
      </c>
      <c r="AZ11" s="14">
        <v>0.36677630194685601</v>
      </c>
      <c r="BA11" s="14">
        <v>0.65143540117247101</v>
      </c>
      <c r="BB11" s="14">
        <v>0.56735563627820296</v>
      </c>
      <c r="BC11" s="14">
        <v>0.52910086982198201</v>
      </c>
      <c r="BD11" s="14">
        <v>0.68271825739942904</v>
      </c>
      <c r="BE11" s="14">
        <v>0.53266015846775705</v>
      </c>
      <c r="BF11" s="14">
        <v>0.54242934545515997</v>
      </c>
      <c r="BG11" s="14">
        <v>0.48061260082351998</v>
      </c>
      <c r="BH11" s="14">
        <v>0.53496846097217099</v>
      </c>
      <c r="BI11" s="14">
        <v>0.465642040278612</v>
      </c>
      <c r="BJ11" s="14">
        <v>0.66661662342237304</v>
      </c>
      <c r="BK11" s="14">
        <v>0.57018708986247701</v>
      </c>
      <c r="BL11" s="14">
        <v>0.400387549808016</v>
      </c>
      <c r="BM11" s="14">
        <v>0.402168019637059</v>
      </c>
      <c r="BN11" s="14">
        <v>0.41901603445266</v>
      </c>
      <c r="BO11" s="14"/>
      <c r="BP11" s="14">
        <v>0.40414630753689201</v>
      </c>
      <c r="BQ11" s="14">
        <v>0.53026014408773003</v>
      </c>
      <c r="BR11" s="14">
        <v>0.47891177465417401</v>
      </c>
      <c r="BS11" s="14">
        <v>0.58635139203369002</v>
      </c>
      <c r="BT11" s="14">
        <v>0.66347282878124403</v>
      </c>
      <c r="BU11" s="14">
        <v>0.66617041630168194</v>
      </c>
      <c r="BV11" s="14"/>
      <c r="BW11" s="14">
        <v>0.55536418052523895</v>
      </c>
      <c r="BX11" s="14">
        <v>0.56786970828445804</v>
      </c>
      <c r="BY11" s="14">
        <v>0.43474127481452002</v>
      </c>
      <c r="BZ11" s="14">
        <v>0.54049249083917505</v>
      </c>
      <c r="CA11" s="14">
        <v>0.49621835805495801</v>
      </c>
      <c r="CB11" s="14">
        <v>0.60128247338750895</v>
      </c>
      <c r="CC11" s="14"/>
      <c r="CD11" s="14">
        <v>0.40077618453872998</v>
      </c>
      <c r="CE11" s="14">
        <v>0.53599699870205797</v>
      </c>
      <c r="CF11" s="14">
        <v>0.61951621495223996</v>
      </c>
      <c r="CG11" s="14">
        <v>0.53407759520159404</v>
      </c>
      <c r="CH11" s="14"/>
      <c r="CI11" s="14">
        <v>0.79102318821580397</v>
      </c>
      <c r="CJ11" s="14">
        <v>0.42873122470703801</v>
      </c>
      <c r="CK11" s="14">
        <v>0.44779052682498799</v>
      </c>
      <c r="CL11" s="14">
        <v>0.40554115199940999</v>
      </c>
      <c r="CM11" s="14"/>
      <c r="CN11" s="14">
        <v>0.47107902114296402</v>
      </c>
      <c r="CO11" s="14">
        <v>0.55109171891827702</v>
      </c>
      <c r="CP11" s="14"/>
      <c r="CQ11" s="14">
        <v>0.48000630956665302</v>
      </c>
      <c r="CR11" s="14">
        <v>0.55306382230552797</v>
      </c>
    </row>
    <row r="12" spans="2:96" x14ac:dyDescent="0.3">
      <c r="B12" s="32" t="s">
        <v>92</v>
      </c>
      <c r="C12" s="33">
        <v>5.9619252651761196E-3</v>
      </c>
      <c r="D12" s="33">
        <v>8.6931465686714005E-3</v>
      </c>
      <c r="E12" s="33">
        <v>3.3327538714585398E-3</v>
      </c>
      <c r="F12" s="33"/>
      <c r="G12" s="33">
        <v>0</v>
      </c>
      <c r="H12" s="33">
        <v>2.0514399130793601E-2</v>
      </c>
      <c r="I12" s="33">
        <v>0</v>
      </c>
      <c r="J12" s="33">
        <v>0</v>
      </c>
      <c r="K12" s="33">
        <v>8.5447874099298694E-3</v>
      </c>
      <c r="L12" s="33">
        <v>6.2730014909794301E-3</v>
      </c>
      <c r="M12" s="33"/>
      <c r="N12" s="33">
        <v>1.0756162962997201E-2</v>
      </c>
      <c r="O12" s="33">
        <v>0</v>
      </c>
      <c r="P12" s="33">
        <v>6.1315610525770597E-3</v>
      </c>
      <c r="Q12" s="33">
        <v>6.3856711604892398E-3</v>
      </c>
      <c r="R12" s="33"/>
      <c r="S12" s="33">
        <v>3.05383866976211E-2</v>
      </c>
      <c r="T12" s="33">
        <v>0</v>
      </c>
      <c r="U12" s="33">
        <v>1.32312776622191E-2</v>
      </c>
      <c r="V12" s="33">
        <v>0</v>
      </c>
      <c r="W12" s="33">
        <v>0</v>
      </c>
      <c r="X12" s="33">
        <v>0</v>
      </c>
      <c r="Y12" s="33">
        <v>0</v>
      </c>
      <c r="Z12" s="33">
        <v>0</v>
      </c>
      <c r="AA12" s="33">
        <v>0</v>
      </c>
      <c r="AB12" s="33">
        <v>0</v>
      </c>
      <c r="AC12" s="33">
        <v>2.6377036388261998E-2</v>
      </c>
      <c r="AD12" s="33">
        <v>0</v>
      </c>
      <c r="AE12" s="33"/>
      <c r="AF12" s="33">
        <v>0</v>
      </c>
      <c r="AG12" s="33">
        <v>9.4135792983717909E-3</v>
      </c>
      <c r="AH12" s="33">
        <v>0</v>
      </c>
      <c r="AI12" s="33">
        <v>0</v>
      </c>
      <c r="AJ12" s="33">
        <v>6.1746007179630302E-2</v>
      </c>
      <c r="AK12" s="33"/>
      <c r="AL12" s="33">
        <v>1.35065413514749E-2</v>
      </c>
      <c r="AM12" s="33">
        <v>0</v>
      </c>
      <c r="AN12" s="33">
        <v>0</v>
      </c>
      <c r="AO12" s="33">
        <v>0</v>
      </c>
      <c r="AP12" s="33">
        <v>4.3381045224969703E-2</v>
      </c>
      <c r="AQ12" s="33">
        <v>0</v>
      </c>
      <c r="AR12" s="33"/>
      <c r="AS12" s="33">
        <v>6.4266402126124302E-3</v>
      </c>
      <c r="AT12" s="33">
        <v>6.0309301480235902E-3</v>
      </c>
      <c r="AU12" s="33">
        <v>6.6331983340242604E-3</v>
      </c>
      <c r="AV12" s="33">
        <v>1.22503620044542E-2</v>
      </c>
      <c r="AW12" s="33">
        <v>0</v>
      </c>
      <c r="AX12" s="33"/>
      <c r="AY12" s="33">
        <v>0</v>
      </c>
      <c r="AZ12" s="33">
        <v>0</v>
      </c>
      <c r="BA12" s="33">
        <v>0</v>
      </c>
      <c r="BB12" s="33">
        <v>0</v>
      </c>
      <c r="BC12" s="33">
        <v>1.5538631009591001E-2</v>
      </c>
      <c r="BD12" s="33">
        <v>0</v>
      </c>
      <c r="BE12" s="33">
        <v>0</v>
      </c>
      <c r="BF12" s="33">
        <v>0</v>
      </c>
      <c r="BG12" s="33">
        <v>0</v>
      </c>
      <c r="BH12" s="33">
        <v>0</v>
      </c>
      <c r="BI12" s="33">
        <v>0</v>
      </c>
      <c r="BJ12" s="33">
        <v>4.4386559837232199E-2</v>
      </c>
      <c r="BK12" s="33">
        <v>0</v>
      </c>
      <c r="BL12" s="33">
        <v>0</v>
      </c>
      <c r="BM12" s="33">
        <v>0</v>
      </c>
      <c r="BN12" s="33">
        <v>2.28740170573958E-2</v>
      </c>
      <c r="BO12" s="33"/>
      <c r="BP12" s="33">
        <v>0</v>
      </c>
      <c r="BQ12" s="33">
        <v>5.5176900391340003E-3</v>
      </c>
      <c r="BR12" s="33">
        <v>1.3123238378386999E-2</v>
      </c>
      <c r="BS12" s="33">
        <v>7.3037743957004696E-3</v>
      </c>
      <c r="BT12" s="33">
        <v>0</v>
      </c>
      <c r="BU12" s="33">
        <v>1.8528546286130699E-2</v>
      </c>
      <c r="BV12" s="33"/>
      <c r="BW12" s="33">
        <v>7.4491277387913101E-3</v>
      </c>
      <c r="BX12" s="33">
        <v>0</v>
      </c>
      <c r="BY12" s="33">
        <v>0</v>
      </c>
      <c r="BZ12" s="33">
        <v>1.6832634186423501E-2</v>
      </c>
      <c r="CA12" s="33">
        <v>9.0608947372676097E-3</v>
      </c>
      <c r="CB12" s="33">
        <v>0</v>
      </c>
      <c r="CC12" s="33"/>
      <c r="CD12" s="33">
        <v>7.5857574084118003E-3</v>
      </c>
      <c r="CE12" s="33">
        <v>0</v>
      </c>
      <c r="CF12" s="33">
        <v>1.0840449907285001E-2</v>
      </c>
      <c r="CG12" s="33">
        <v>0</v>
      </c>
      <c r="CH12" s="33"/>
      <c r="CI12" s="33">
        <v>0</v>
      </c>
      <c r="CJ12" s="33">
        <v>6.2912280796428204E-3</v>
      </c>
      <c r="CK12" s="33">
        <v>1.0251741894403201E-2</v>
      </c>
      <c r="CL12" s="33">
        <v>0</v>
      </c>
      <c r="CM12" s="33"/>
      <c r="CN12" s="33">
        <v>0</v>
      </c>
      <c r="CO12" s="33">
        <v>6.9255680223429998E-3</v>
      </c>
      <c r="CP12" s="33"/>
      <c r="CQ12" s="33">
        <v>0</v>
      </c>
      <c r="CR12" s="33">
        <v>7.1204148938396397E-3</v>
      </c>
    </row>
    <row r="13" spans="2:96" x14ac:dyDescent="0.3">
      <c r="B13" s="31" t="s">
        <v>353</v>
      </c>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R17"/>
  <sheetViews>
    <sheetView showGridLines="0" workbookViewId="0">
      <pane xSplit="2" topLeftCell="C1" activePane="topRight" state="frozen"/>
      <selection activeCell="F18" sqref="F18"/>
      <selection pane="topRight" activeCell="F18" sqref="F1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377</v>
      </c>
      <c r="D7" s="10">
        <v>164</v>
      </c>
      <c r="E7" s="10">
        <v>211</v>
      </c>
      <c r="F7" s="10"/>
      <c r="G7" s="10">
        <v>44</v>
      </c>
      <c r="H7" s="10">
        <v>77</v>
      </c>
      <c r="I7" s="10">
        <v>81</v>
      </c>
      <c r="J7" s="10">
        <v>61</v>
      </c>
      <c r="K7" s="10">
        <v>43</v>
      </c>
      <c r="L7" s="10">
        <v>71</v>
      </c>
      <c r="M7" s="10"/>
      <c r="N7" s="10">
        <v>115</v>
      </c>
      <c r="O7" s="10">
        <v>100</v>
      </c>
      <c r="P7" s="10">
        <v>70</v>
      </c>
      <c r="Q7" s="10">
        <v>90</v>
      </c>
      <c r="R7" s="10"/>
      <c r="S7" s="10">
        <v>27</v>
      </c>
      <c r="T7" s="10">
        <v>52</v>
      </c>
      <c r="U7" s="10">
        <v>42</v>
      </c>
      <c r="V7" s="10">
        <v>27</v>
      </c>
      <c r="W7" s="10">
        <v>31</v>
      </c>
      <c r="X7" s="10">
        <v>32</v>
      </c>
      <c r="Y7" s="10">
        <v>37</v>
      </c>
      <c r="Z7" s="10">
        <v>16</v>
      </c>
      <c r="AA7" s="10">
        <v>42</v>
      </c>
      <c r="AB7" s="10">
        <v>40</v>
      </c>
      <c r="AC7" s="10">
        <v>27</v>
      </c>
      <c r="AD7" s="10">
        <v>4</v>
      </c>
      <c r="AE7" s="10"/>
      <c r="AF7" s="10">
        <v>62</v>
      </c>
      <c r="AG7" s="10">
        <v>131</v>
      </c>
      <c r="AH7" s="10">
        <v>45</v>
      </c>
      <c r="AI7" s="10">
        <v>39</v>
      </c>
      <c r="AJ7" s="10">
        <v>27</v>
      </c>
      <c r="AK7" s="10"/>
      <c r="AL7" s="10">
        <v>100</v>
      </c>
      <c r="AM7" s="10">
        <v>61</v>
      </c>
      <c r="AN7" s="10">
        <v>45</v>
      </c>
      <c r="AO7" s="10">
        <v>70</v>
      </c>
      <c r="AP7" s="10">
        <v>40</v>
      </c>
      <c r="AQ7" s="10">
        <v>32</v>
      </c>
      <c r="AR7" s="10"/>
      <c r="AS7" s="10">
        <v>77</v>
      </c>
      <c r="AT7" s="10">
        <v>86</v>
      </c>
      <c r="AU7" s="10">
        <v>101</v>
      </c>
      <c r="AV7" s="10">
        <v>46</v>
      </c>
      <c r="AW7" s="10">
        <v>10</v>
      </c>
      <c r="AX7" s="10"/>
      <c r="AY7" s="10">
        <v>2</v>
      </c>
      <c r="AZ7" s="10">
        <v>22</v>
      </c>
      <c r="BA7" s="10">
        <v>25</v>
      </c>
      <c r="BB7" s="10">
        <v>20</v>
      </c>
      <c r="BC7" s="10">
        <v>30</v>
      </c>
      <c r="BD7" s="10">
        <v>31</v>
      </c>
      <c r="BE7" s="10">
        <v>40</v>
      </c>
      <c r="BF7" s="10">
        <v>26</v>
      </c>
      <c r="BG7" s="10">
        <v>32</v>
      </c>
      <c r="BH7" s="10">
        <v>27</v>
      </c>
      <c r="BI7" s="10">
        <v>28</v>
      </c>
      <c r="BJ7" s="10">
        <v>27</v>
      </c>
      <c r="BK7" s="10">
        <v>13</v>
      </c>
      <c r="BL7" s="10">
        <v>8</v>
      </c>
      <c r="BM7" s="10">
        <v>9</v>
      </c>
      <c r="BN7" s="10">
        <v>25</v>
      </c>
      <c r="BO7" s="10"/>
      <c r="BP7" s="10">
        <v>84</v>
      </c>
      <c r="BQ7" s="10">
        <v>68</v>
      </c>
      <c r="BR7" s="10">
        <v>56</v>
      </c>
      <c r="BS7" s="10">
        <v>89</v>
      </c>
      <c r="BT7" s="10">
        <v>60</v>
      </c>
      <c r="BU7" s="10">
        <v>20</v>
      </c>
      <c r="BV7" s="10"/>
      <c r="BW7" s="10">
        <v>130</v>
      </c>
      <c r="BX7" s="10">
        <v>82</v>
      </c>
      <c r="BY7" s="10">
        <v>18</v>
      </c>
      <c r="BZ7" s="10">
        <v>45</v>
      </c>
      <c r="CA7" s="10">
        <v>81</v>
      </c>
      <c r="CB7" s="10">
        <v>18</v>
      </c>
      <c r="CC7" s="10"/>
      <c r="CD7" s="10">
        <v>93</v>
      </c>
      <c r="CE7" s="10">
        <v>64</v>
      </c>
      <c r="CF7" s="10">
        <v>54</v>
      </c>
      <c r="CG7" s="10">
        <v>94</v>
      </c>
      <c r="CH7" s="10"/>
      <c r="CI7" s="10">
        <v>136</v>
      </c>
      <c r="CJ7" s="10">
        <v>120</v>
      </c>
      <c r="CK7" s="10">
        <v>107</v>
      </c>
      <c r="CL7" s="10">
        <v>14</v>
      </c>
      <c r="CM7" s="10"/>
      <c r="CN7" s="10">
        <v>69</v>
      </c>
      <c r="CO7" s="10">
        <v>302</v>
      </c>
      <c r="CP7" s="10"/>
      <c r="CQ7" s="10">
        <v>62</v>
      </c>
      <c r="CR7" s="10">
        <v>291</v>
      </c>
    </row>
    <row r="8" spans="2:96" ht="30" customHeight="1" x14ac:dyDescent="0.3">
      <c r="B8" s="11" t="s">
        <v>19</v>
      </c>
      <c r="C8" s="11">
        <v>378</v>
      </c>
      <c r="D8" s="11">
        <v>164</v>
      </c>
      <c r="E8" s="11">
        <v>212</v>
      </c>
      <c r="F8" s="11"/>
      <c r="G8" s="11">
        <v>51</v>
      </c>
      <c r="H8" s="11">
        <v>80</v>
      </c>
      <c r="I8" s="11">
        <v>82</v>
      </c>
      <c r="J8" s="11">
        <v>58</v>
      </c>
      <c r="K8" s="11">
        <v>41</v>
      </c>
      <c r="L8" s="11">
        <v>65</v>
      </c>
      <c r="M8" s="11"/>
      <c r="N8" s="11">
        <v>115</v>
      </c>
      <c r="O8" s="11">
        <v>105</v>
      </c>
      <c r="P8" s="11">
        <v>69</v>
      </c>
      <c r="Q8" s="11">
        <v>87</v>
      </c>
      <c r="R8" s="11"/>
      <c r="S8" s="11">
        <v>28</v>
      </c>
      <c r="T8" s="11">
        <v>50</v>
      </c>
      <c r="U8" s="11">
        <v>40</v>
      </c>
      <c r="V8" s="11">
        <v>26</v>
      </c>
      <c r="W8" s="11">
        <v>30</v>
      </c>
      <c r="X8" s="11">
        <v>32</v>
      </c>
      <c r="Y8" s="11">
        <v>34</v>
      </c>
      <c r="Z8" s="11">
        <v>15</v>
      </c>
      <c r="AA8" s="11">
        <v>44</v>
      </c>
      <c r="AB8" s="11">
        <v>43</v>
      </c>
      <c r="AC8" s="11">
        <v>30</v>
      </c>
      <c r="AD8" s="11">
        <v>5</v>
      </c>
      <c r="AE8" s="11"/>
      <c r="AF8" s="11">
        <v>60</v>
      </c>
      <c r="AG8" s="11">
        <v>136</v>
      </c>
      <c r="AH8" s="11">
        <v>43</v>
      </c>
      <c r="AI8" s="11">
        <v>38</v>
      </c>
      <c r="AJ8" s="11">
        <v>27</v>
      </c>
      <c r="AK8" s="11"/>
      <c r="AL8" s="11">
        <v>104</v>
      </c>
      <c r="AM8" s="11">
        <v>60</v>
      </c>
      <c r="AN8" s="11">
        <v>44</v>
      </c>
      <c r="AO8" s="11">
        <v>69</v>
      </c>
      <c r="AP8" s="11">
        <v>40</v>
      </c>
      <c r="AQ8" s="11">
        <v>32</v>
      </c>
      <c r="AR8" s="11"/>
      <c r="AS8" s="11">
        <v>75</v>
      </c>
      <c r="AT8" s="11">
        <v>86</v>
      </c>
      <c r="AU8" s="11">
        <v>104</v>
      </c>
      <c r="AV8" s="11">
        <v>47</v>
      </c>
      <c r="AW8" s="11">
        <v>11</v>
      </c>
      <c r="AX8" s="11"/>
      <c r="AY8" s="11">
        <v>2</v>
      </c>
      <c r="AZ8" s="11">
        <v>22</v>
      </c>
      <c r="BA8" s="11">
        <v>25</v>
      </c>
      <c r="BB8" s="11">
        <v>19</v>
      </c>
      <c r="BC8" s="11">
        <v>31</v>
      </c>
      <c r="BD8" s="11">
        <v>31</v>
      </c>
      <c r="BE8" s="11">
        <v>40</v>
      </c>
      <c r="BF8" s="11">
        <v>26</v>
      </c>
      <c r="BG8" s="11">
        <v>33</v>
      </c>
      <c r="BH8" s="11">
        <v>27</v>
      </c>
      <c r="BI8" s="11">
        <v>28</v>
      </c>
      <c r="BJ8" s="11">
        <v>27</v>
      </c>
      <c r="BK8" s="11">
        <v>13</v>
      </c>
      <c r="BL8" s="11">
        <v>8</v>
      </c>
      <c r="BM8" s="11">
        <v>10</v>
      </c>
      <c r="BN8" s="11">
        <v>25</v>
      </c>
      <c r="BO8" s="11"/>
      <c r="BP8" s="11">
        <v>87</v>
      </c>
      <c r="BQ8" s="11">
        <v>68</v>
      </c>
      <c r="BR8" s="11">
        <v>57</v>
      </c>
      <c r="BS8" s="11">
        <v>88</v>
      </c>
      <c r="BT8" s="11">
        <v>59</v>
      </c>
      <c r="BU8" s="11">
        <v>20</v>
      </c>
      <c r="BV8" s="11"/>
      <c r="BW8" s="11">
        <v>126</v>
      </c>
      <c r="BX8" s="11">
        <v>83</v>
      </c>
      <c r="BY8" s="11">
        <v>18</v>
      </c>
      <c r="BZ8" s="11">
        <v>45</v>
      </c>
      <c r="CA8" s="11">
        <v>83</v>
      </c>
      <c r="CB8" s="11">
        <v>20</v>
      </c>
      <c r="CC8" s="11"/>
      <c r="CD8" s="11">
        <v>99</v>
      </c>
      <c r="CE8" s="11">
        <v>64</v>
      </c>
      <c r="CF8" s="11">
        <v>53</v>
      </c>
      <c r="CG8" s="11">
        <v>93</v>
      </c>
      <c r="CH8" s="11"/>
      <c r="CI8" s="11">
        <v>137</v>
      </c>
      <c r="CJ8" s="11">
        <v>121</v>
      </c>
      <c r="CK8" s="11">
        <v>106</v>
      </c>
      <c r="CL8" s="11">
        <v>14</v>
      </c>
      <c r="CM8" s="11"/>
      <c r="CN8" s="11">
        <v>72</v>
      </c>
      <c r="CO8" s="11">
        <v>300</v>
      </c>
      <c r="CP8" s="11"/>
      <c r="CQ8" s="11">
        <v>65</v>
      </c>
      <c r="CR8" s="11">
        <v>289</v>
      </c>
    </row>
    <row r="9" spans="2:96" ht="28.8" x14ac:dyDescent="0.3">
      <c r="B9" s="15" t="s">
        <v>334</v>
      </c>
      <c r="C9" s="14">
        <v>0.102486287443161</v>
      </c>
      <c r="D9" s="14">
        <v>0.131172707616666</v>
      </c>
      <c r="E9" s="14">
        <v>8.1262527342820606E-2</v>
      </c>
      <c r="F9" s="14"/>
      <c r="G9" s="14">
        <v>0.13982248542415199</v>
      </c>
      <c r="H9" s="14">
        <v>0.18029326222317399</v>
      </c>
      <c r="I9" s="14">
        <v>6.2284475591638098E-2</v>
      </c>
      <c r="J9" s="14">
        <v>4.7419454755877499E-2</v>
      </c>
      <c r="K9" s="14">
        <v>7.2160687913809002E-2</v>
      </c>
      <c r="L9" s="14">
        <v>9.6566065540075199E-2</v>
      </c>
      <c r="M9" s="14"/>
      <c r="N9" s="14">
        <v>0.116301426828537</v>
      </c>
      <c r="O9" s="14">
        <v>0.13663230698925799</v>
      </c>
      <c r="P9" s="14">
        <v>0.107786130962589</v>
      </c>
      <c r="Q9" s="14">
        <v>4.1655379189657699E-2</v>
      </c>
      <c r="R9" s="14"/>
      <c r="S9" s="14">
        <v>0.199911942563818</v>
      </c>
      <c r="T9" s="14">
        <v>7.6702035633860299E-2</v>
      </c>
      <c r="U9" s="14">
        <v>8.4661729673282199E-2</v>
      </c>
      <c r="V9" s="14">
        <v>0.14954536697390999</v>
      </c>
      <c r="W9" s="14">
        <v>0</v>
      </c>
      <c r="X9" s="14">
        <v>0.123060593327892</v>
      </c>
      <c r="Y9" s="14">
        <v>0.10744950277481199</v>
      </c>
      <c r="Z9" s="14">
        <v>0.13300730375047001</v>
      </c>
      <c r="AA9" s="14">
        <v>0.18065239296093499</v>
      </c>
      <c r="AB9" s="14">
        <v>5.28817530635627E-2</v>
      </c>
      <c r="AC9" s="14">
        <v>6.9846868080056801E-2</v>
      </c>
      <c r="AD9" s="14">
        <v>0</v>
      </c>
      <c r="AE9" s="14"/>
      <c r="AF9" s="14">
        <v>6.7025070503908102E-2</v>
      </c>
      <c r="AG9" s="14">
        <v>0.124205873508606</v>
      </c>
      <c r="AH9" s="14">
        <v>0.109107557596405</v>
      </c>
      <c r="AI9" s="14">
        <v>0.16118941673346701</v>
      </c>
      <c r="AJ9" s="14">
        <v>0.15558879697034</v>
      </c>
      <c r="AK9" s="14"/>
      <c r="AL9" s="14">
        <v>0.15406624203016001</v>
      </c>
      <c r="AM9" s="14">
        <v>6.6448634169986698E-2</v>
      </c>
      <c r="AN9" s="14">
        <v>0.123789942813973</v>
      </c>
      <c r="AO9" s="14">
        <v>9.1463900169246798E-2</v>
      </c>
      <c r="AP9" s="14">
        <v>0.15469427345428099</v>
      </c>
      <c r="AQ9" s="14">
        <v>0</v>
      </c>
      <c r="AR9" s="14"/>
      <c r="AS9" s="14">
        <v>9.9630194047985995E-2</v>
      </c>
      <c r="AT9" s="14">
        <v>5.2785108401728197E-2</v>
      </c>
      <c r="AU9" s="14">
        <v>0.108849797110758</v>
      </c>
      <c r="AV9" s="14">
        <v>0.16497022020606</v>
      </c>
      <c r="AW9" s="14">
        <v>0.193089606259116</v>
      </c>
      <c r="AX9" s="14"/>
      <c r="AY9" s="14">
        <v>0</v>
      </c>
      <c r="AZ9" s="14">
        <v>8.9850841514567806E-2</v>
      </c>
      <c r="BA9" s="14">
        <v>3.7433901555825301E-2</v>
      </c>
      <c r="BB9" s="14">
        <v>0.15155281960991299</v>
      </c>
      <c r="BC9" s="14">
        <v>0.184746818989662</v>
      </c>
      <c r="BD9" s="14">
        <v>0.19558690083938901</v>
      </c>
      <c r="BE9" s="14">
        <v>7.3795283778486404E-2</v>
      </c>
      <c r="BF9" s="14">
        <v>0</v>
      </c>
      <c r="BG9" s="14">
        <v>3.03253594895289E-2</v>
      </c>
      <c r="BH9" s="14">
        <v>0.10828186734131</v>
      </c>
      <c r="BI9" s="14">
        <v>0.14087915678132701</v>
      </c>
      <c r="BJ9" s="14">
        <v>0.12880695808880699</v>
      </c>
      <c r="BK9" s="14">
        <v>0</v>
      </c>
      <c r="BL9" s="14">
        <v>0.12143979784527099</v>
      </c>
      <c r="BM9" s="14">
        <v>0.278299739905848</v>
      </c>
      <c r="BN9" s="14">
        <v>0.128231104489609</v>
      </c>
      <c r="BO9" s="14"/>
      <c r="BP9" s="14">
        <v>0.115754939302782</v>
      </c>
      <c r="BQ9" s="14">
        <v>0.140312088282004</v>
      </c>
      <c r="BR9" s="14">
        <v>0.15721596265877</v>
      </c>
      <c r="BS9" s="14">
        <v>5.1404483863043297E-2</v>
      </c>
      <c r="BT9" s="14">
        <v>8.3828109141461105E-2</v>
      </c>
      <c r="BU9" s="14">
        <v>4.22627763289855E-2</v>
      </c>
      <c r="BV9" s="14"/>
      <c r="BW9" s="14">
        <v>0.13795587413951799</v>
      </c>
      <c r="BX9" s="14">
        <v>9.43730335430992E-2</v>
      </c>
      <c r="BY9" s="14">
        <v>5.15986990451823E-2</v>
      </c>
      <c r="BZ9" s="14">
        <v>6.3272833206668003E-2</v>
      </c>
      <c r="CA9" s="14">
        <v>0.105187935072209</v>
      </c>
      <c r="CB9" s="14">
        <v>5.2351055488008003E-2</v>
      </c>
      <c r="CC9" s="14"/>
      <c r="CD9" s="14">
        <v>0.118948385594688</v>
      </c>
      <c r="CE9" s="14">
        <v>9.59614617091685E-2</v>
      </c>
      <c r="CF9" s="14">
        <v>1.7528946812984499E-2</v>
      </c>
      <c r="CG9" s="14">
        <v>0.16580976577145101</v>
      </c>
      <c r="CH9" s="14"/>
      <c r="CI9" s="14">
        <v>7.1224064267742304E-2</v>
      </c>
      <c r="CJ9" s="14">
        <v>0.16660616266706599</v>
      </c>
      <c r="CK9" s="14">
        <v>8.3084187859354494E-2</v>
      </c>
      <c r="CL9" s="14">
        <v>0</v>
      </c>
      <c r="CM9" s="14"/>
      <c r="CN9" s="14">
        <v>0.215845115460466</v>
      </c>
      <c r="CO9" s="14">
        <v>7.7194991548258193E-2</v>
      </c>
      <c r="CP9" s="14"/>
      <c r="CQ9" s="14">
        <v>0.19238186179543099</v>
      </c>
      <c r="CR9" s="14">
        <v>8.0141837520795095E-2</v>
      </c>
    </row>
    <row r="10" spans="2:96" ht="43.2" x14ac:dyDescent="0.3">
      <c r="B10" s="15" t="s">
        <v>335</v>
      </c>
      <c r="C10" s="14">
        <v>0.22269476158194801</v>
      </c>
      <c r="D10" s="14">
        <v>0.27757326398844101</v>
      </c>
      <c r="E10" s="14">
        <v>0.176740820539426</v>
      </c>
      <c r="F10" s="14"/>
      <c r="G10" s="14">
        <v>0.30478785976151102</v>
      </c>
      <c r="H10" s="14">
        <v>0.282339603922384</v>
      </c>
      <c r="I10" s="14">
        <v>0.25115981846997498</v>
      </c>
      <c r="J10" s="14">
        <v>0.18089303088599801</v>
      </c>
      <c r="K10" s="14">
        <v>0.16206761530327399</v>
      </c>
      <c r="L10" s="14">
        <v>0.125488911326047</v>
      </c>
      <c r="M10" s="14"/>
      <c r="N10" s="14">
        <v>0.27716176488203598</v>
      </c>
      <c r="O10" s="14">
        <v>0.19929466408500701</v>
      </c>
      <c r="P10" s="14">
        <v>0.194661231435487</v>
      </c>
      <c r="Q10" s="14">
        <v>0.20659218291234299</v>
      </c>
      <c r="R10" s="14"/>
      <c r="S10" s="14">
        <v>0.35716028185175602</v>
      </c>
      <c r="T10" s="14">
        <v>0.28434270049640098</v>
      </c>
      <c r="U10" s="14">
        <v>0.114294656556844</v>
      </c>
      <c r="V10" s="14">
        <v>0.23147468878615099</v>
      </c>
      <c r="W10" s="14">
        <v>0.22309267700152699</v>
      </c>
      <c r="X10" s="14">
        <v>0.15408621163609099</v>
      </c>
      <c r="Y10" s="14">
        <v>0.26673428844216202</v>
      </c>
      <c r="Z10" s="14">
        <v>0.12667092141993799</v>
      </c>
      <c r="AA10" s="14">
        <v>0.29099944432695601</v>
      </c>
      <c r="AB10" s="14">
        <v>0.190829483343186</v>
      </c>
      <c r="AC10" s="14">
        <v>0.18633677817972299</v>
      </c>
      <c r="AD10" s="14">
        <v>0</v>
      </c>
      <c r="AE10" s="14"/>
      <c r="AF10" s="14">
        <v>0.18139530110638</v>
      </c>
      <c r="AG10" s="14">
        <v>0.26914032449231301</v>
      </c>
      <c r="AH10" s="14">
        <v>0.22268192984768501</v>
      </c>
      <c r="AI10" s="14">
        <v>0.105020219503086</v>
      </c>
      <c r="AJ10" s="14">
        <v>0.29141082426332798</v>
      </c>
      <c r="AK10" s="14"/>
      <c r="AL10" s="14">
        <v>0.289148120782804</v>
      </c>
      <c r="AM10" s="14">
        <v>0.20071317035077901</v>
      </c>
      <c r="AN10" s="14">
        <v>0.28456624779499401</v>
      </c>
      <c r="AO10" s="14">
        <v>0.10853640761609799</v>
      </c>
      <c r="AP10" s="14">
        <v>0.27874729383416402</v>
      </c>
      <c r="AQ10" s="14">
        <v>0.145987615813331</v>
      </c>
      <c r="AR10" s="14"/>
      <c r="AS10" s="14">
        <v>0.174872752175357</v>
      </c>
      <c r="AT10" s="14">
        <v>0.22900200445283</v>
      </c>
      <c r="AU10" s="14">
        <v>0.21500916556244801</v>
      </c>
      <c r="AV10" s="14">
        <v>0.34284197679904699</v>
      </c>
      <c r="AW10" s="14">
        <v>0.31075901335542799</v>
      </c>
      <c r="AX10" s="14"/>
      <c r="AY10" s="14">
        <v>0.61643145472682503</v>
      </c>
      <c r="AZ10" s="14">
        <v>0.38085023179923699</v>
      </c>
      <c r="BA10" s="14">
        <v>0.165563017453592</v>
      </c>
      <c r="BB10" s="14">
        <v>0.25004745280353502</v>
      </c>
      <c r="BC10" s="14">
        <v>0.126020079873745</v>
      </c>
      <c r="BD10" s="14">
        <v>0.17153876479324201</v>
      </c>
      <c r="BE10" s="14">
        <v>0.22692749625591099</v>
      </c>
      <c r="BF10" s="14">
        <v>0.22414429764038199</v>
      </c>
      <c r="BG10" s="14">
        <v>0.30154061462563603</v>
      </c>
      <c r="BH10" s="14">
        <v>0.14021584216195901</v>
      </c>
      <c r="BI10" s="14">
        <v>0.32388528224232199</v>
      </c>
      <c r="BJ10" s="14">
        <v>0.21567084504590101</v>
      </c>
      <c r="BK10" s="14">
        <v>0.136057531760441</v>
      </c>
      <c r="BL10" s="14">
        <v>0.27737394089783401</v>
      </c>
      <c r="BM10" s="14">
        <v>0</v>
      </c>
      <c r="BN10" s="14">
        <v>0.27634432048046997</v>
      </c>
      <c r="BO10" s="14"/>
      <c r="BP10" s="14">
        <v>0.41096489781596801</v>
      </c>
      <c r="BQ10" s="14">
        <v>0.18795407568035499</v>
      </c>
      <c r="BR10" s="14">
        <v>0.18153300673455</v>
      </c>
      <c r="BS10" s="14">
        <v>0.18258533471354299</v>
      </c>
      <c r="BT10" s="14">
        <v>0.16237589810724301</v>
      </c>
      <c r="BU10" s="14">
        <v>0</v>
      </c>
      <c r="BV10" s="14"/>
      <c r="BW10" s="14">
        <v>0.15838258055677801</v>
      </c>
      <c r="BX10" s="14">
        <v>0.18779557388253401</v>
      </c>
      <c r="BY10" s="14">
        <v>0.15188335288377</v>
      </c>
      <c r="BZ10" s="14">
        <v>0.217512868014482</v>
      </c>
      <c r="CA10" s="14">
        <v>0.33861234287678899</v>
      </c>
      <c r="CB10" s="14">
        <v>0.28128531203897</v>
      </c>
      <c r="CC10" s="14"/>
      <c r="CD10" s="14">
        <v>0.34472266925700101</v>
      </c>
      <c r="CE10" s="14">
        <v>0.26174342866446199</v>
      </c>
      <c r="CF10" s="14">
        <v>0.15997057978652199</v>
      </c>
      <c r="CG10" s="14">
        <v>0.13013515569954001</v>
      </c>
      <c r="CH10" s="14"/>
      <c r="CI10" s="14">
        <v>7.0155669754169994E-2</v>
      </c>
      <c r="CJ10" s="14">
        <v>0.34386128776457198</v>
      </c>
      <c r="CK10" s="14">
        <v>0.26397310215579201</v>
      </c>
      <c r="CL10" s="14">
        <v>0.35433144370870001</v>
      </c>
      <c r="CM10" s="14"/>
      <c r="CN10" s="14">
        <v>0.30901430414352099</v>
      </c>
      <c r="CO10" s="14">
        <v>0.19278206825281699</v>
      </c>
      <c r="CP10" s="14"/>
      <c r="CQ10" s="14">
        <v>0.20808467655111099</v>
      </c>
      <c r="CR10" s="14">
        <v>0.22219598464965501</v>
      </c>
    </row>
    <row r="11" spans="2:96" ht="28.8" x14ac:dyDescent="0.3">
      <c r="B11" s="15" t="s">
        <v>336</v>
      </c>
      <c r="C11" s="14">
        <v>0.63079043813991498</v>
      </c>
      <c r="D11" s="14">
        <v>0.55115045805059903</v>
      </c>
      <c r="E11" s="14">
        <v>0.69449182928343001</v>
      </c>
      <c r="F11" s="14"/>
      <c r="G11" s="14">
        <v>0.49579980492329201</v>
      </c>
      <c r="H11" s="14">
        <v>0.52530123913930704</v>
      </c>
      <c r="I11" s="14">
        <v>0.587829567130153</v>
      </c>
      <c r="J11" s="14">
        <v>0.77168751435812399</v>
      </c>
      <c r="K11" s="14">
        <v>0.677798705047721</v>
      </c>
      <c r="L11" s="14">
        <v>0.764090783536861</v>
      </c>
      <c r="M11" s="14"/>
      <c r="N11" s="14">
        <v>0.57282682411182095</v>
      </c>
      <c r="O11" s="14">
        <v>0.62428082978195298</v>
      </c>
      <c r="P11" s="14">
        <v>0.66869368422325803</v>
      </c>
      <c r="Q11" s="14">
        <v>0.67596789050353601</v>
      </c>
      <c r="R11" s="14"/>
      <c r="S11" s="14">
        <v>0.40644855296152399</v>
      </c>
      <c r="T11" s="14">
        <v>0.61842892656520998</v>
      </c>
      <c r="U11" s="14">
        <v>0.77810547982497502</v>
      </c>
      <c r="V11" s="14">
        <v>0.51034804088087005</v>
      </c>
      <c r="W11" s="14">
        <v>0.77690732299847298</v>
      </c>
      <c r="X11" s="14">
        <v>0.65950946746043804</v>
      </c>
      <c r="Y11" s="14">
        <v>0.57057942486392998</v>
      </c>
      <c r="Z11" s="14">
        <v>0.55621555078195195</v>
      </c>
      <c r="AA11" s="14">
        <v>0.48058710716322101</v>
      </c>
      <c r="AB11" s="14">
        <v>0.73533036902613702</v>
      </c>
      <c r="AC11" s="14">
        <v>0.70671977374003203</v>
      </c>
      <c r="AD11" s="14">
        <v>1</v>
      </c>
      <c r="AE11" s="14"/>
      <c r="AF11" s="14">
        <v>0.70515912779315304</v>
      </c>
      <c r="AG11" s="14">
        <v>0.57921361189516296</v>
      </c>
      <c r="AH11" s="14">
        <v>0.66821051255591002</v>
      </c>
      <c r="AI11" s="14">
        <v>0.70846848045159605</v>
      </c>
      <c r="AJ11" s="14">
        <v>0.47665221079606501</v>
      </c>
      <c r="AK11" s="14"/>
      <c r="AL11" s="14">
        <v>0.51888447114713698</v>
      </c>
      <c r="AM11" s="14">
        <v>0.66972983878423098</v>
      </c>
      <c r="AN11" s="14">
        <v>0.591643809391033</v>
      </c>
      <c r="AO11" s="14">
        <v>0.78592568908373195</v>
      </c>
      <c r="AP11" s="14">
        <v>0.51564327794922304</v>
      </c>
      <c r="AQ11" s="14">
        <v>0.82555326050804601</v>
      </c>
      <c r="AR11" s="14"/>
      <c r="AS11" s="14">
        <v>0.63563200334273295</v>
      </c>
      <c r="AT11" s="14">
        <v>0.662888979435865</v>
      </c>
      <c r="AU11" s="14">
        <v>0.64606943483081203</v>
      </c>
      <c r="AV11" s="14">
        <v>0.47144651442441599</v>
      </c>
      <c r="AW11" s="14">
        <v>0.39824811554093897</v>
      </c>
      <c r="AX11" s="14"/>
      <c r="AY11" s="14">
        <v>0.38356854527317502</v>
      </c>
      <c r="AZ11" s="14">
        <v>0.487260631616104</v>
      </c>
      <c r="BA11" s="14">
        <v>0.68522589481533802</v>
      </c>
      <c r="BB11" s="14">
        <v>0.54700673327579596</v>
      </c>
      <c r="BC11" s="14">
        <v>0.656951698719064</v>
      </c>
      <c r="BD11" s="14">
        <v>0.57355908182787196</v>
      </c>
      <c r="BE11" s="14">
        <v>0.64374749011846</v>
      </c>
      <c r="BF11" s="14">
        <v>0.62305799078623703</v>
      </c>
      <c r="BG11" s="14">
        <v>0.63772908387774696</v>
      </c>
      <c r="BH11" s="14">
        <v>0.75150229049673001</v>
      </c>
      <c r="BI11" s="14">
        <v>0.53523556097635105</v>
      </c>
      <c r="BJ11" s="14">
        <v>0.65552219686529101</v>
      </c>
      <c r="BK11" s="14">
        <v>0.863942468239559</v>
      </c>
      <c r="BL11" s="14">
        <v>0.60118626125689401</v>
      </c>
      <c r="BM11" s="14">
        <v>0.62029309340807903</v>
      </c>
      <c r="BN11" s="14">
        <v>0.55463615378655196</v>
      </c>
      <c r="BO11" s="14"/>
      <c r="BP11" s="14">
        <v>0.41420783864472699</v>
      </c>
      <c r="BQ11" s="14">
        <v>0.64498256771282703</v>
      </c>
      <c r="BR11" s="14">
        <v>0.61059358688445098</v>
      </c>
      <c r="BS11" s="14">
        <v>0.70051730767698706</v>
      </c>
      <c r="BT11" s="14">
        <v>0.75379599275129605</v>
      </c>
      <c r="BU11" s="14">
        <v>0.90390848829878001</v>
      </c>
      <c r="BV11" s="14"/>
      <c r="BW11" s="14">
        <v>0.66648921118206705</v>
      </c>
      <c r="BX11" s="14">
        <v>0.70549616780137203</v>
      </c>
      <c r="BY11" s="14">
        <v>0.79651794807104803</v>
      </c>
      <c r="BZ11" s="14">
        <v>0.651069537037268</v>
      </c>
      <c r="CA11" s="14">
        <v>0.483993271742512</v>
      </c>
      <c r="CB11" s="14">
        <v>0.57095474375118105</v>
      </c>
      <c r="CC11" s="14"/>
      <c r="CD11" s="14">
        <v>0.49567396485285098</v>
      </c>
      <c r="CE11" s="14">
        <v>0.62602937115333301</v>
      </c>
      <c r="CF11" s="14">
        <v>0.70776055911732605</v>
      </c>
      <c r="CG11" s="14">
        <v>0.68468893315302504</v>
      </c>
      <c r="CH11" s="14"/>
      <c r="CI11" s="14">
        <v>0.83585690315736505</v>
      </c>
      <c r="CJ11" s="14">
        <v>0.45705723473093801</v>
      </c>
      <c r="CK11" s="14">
        <v>0.59029301882951402</v>
      </c>
      <c r="CL11" s="14">
        <v>0.43343879333429502</v>
      </c>
      <c r="CM11" s="14"/>
      <c r="CN11" s="14">
        <v>0.46173908944612102</v>
      </c>
      <c r="CO11" s="14">
        <v>0.681370215575682</v>
      </c>
      <c r="CP11" s="14"/>
      <c r="CQ11" s="14">
        <v>0.52340113496403695</v>
      </c>
      <c r="CR11" s="14">
        <v>0.660993458224436</v>
      </c>
    </row>
    <row r="12" spans="2:96" x14ac:dyDescent="0.3">
      <c r="B12" s="32" t="s">
        <v>92</v>
      </c>
      <c r="C12" s="33">
        <v>4.1289872678121099E-2</v>
      </c>
      <c r="D12" s="33">
        <v>3.37967371637738E-2</v>
      </c>
      <c r="E12" s="33">
        <v>4.75048228343233E-2</v>
      </c>
      <c r="F12" s="33"/>
      <c r="G12" s="33">
        <v>5.9589849891044898E-2</v>
      </c>
      <c r="H12" s="33">
        <v>1.2065894715134799E-2</v>
      </c>
      <c r="I12" s="33">
        <v>8.6118822605646697E-2</v>
      </c>
      <c r="J12" s="33">
        <v>0</v>
      </c>
      <c r="K12" s="33">
        <v>8.7972991735195502E-2</v>
      </c>
      <c r="L12" s="33">
        <v>1.38542395970166E-2</v>
      </c>
      <c r="M12" s="33"/>
      <c r="N12" s="33">
        <v>2.47168430754892E-2</v>
      </c>
      <c r="O12" s="33">
        <v>3.9792199143781702E-2</v>
      </c>
      <c r="P12" s="33">
        <v>2.8858953378665401E-2</v>
      </c>
      <c r="Q12" s="33">
        <v>7.5784547394463705E-2</v>
      </c>
      <c r="R12" s="33"/>
      <c r="S12" s="33">
        <v>0</v>
      </c>
      <c r="T12" s="33">
        <v>2.0526337304528401E-2</v>
      </c>
      <c r="U12" s="33">
        <v>2.29381339448987E-2</v>
      </c>
      <c r="V12" s="33">
        <v>0.108631903359069</v>
      </c>
      <c r="W12" s="33">
        <v>0</v>
      </c>
      <c r="X12" s="33">
        <v>6.3343727575579198E-2</v>
      </c>
      <c r="Y12" s="33">
        <v>5.5236783919096401E-2</v>
      </c>
      <c r="Z12" s="33">
        <v>0.18410622404763999</v>
      </c>
      <c r="AA12" s="33">
        <v>4.7761055548889E-2</v>
      </c>
      <c r="AB12" s="33">
        <v>2.0958394567114302E-2</v>
      </c>
      <c r="AC12" s="33">
        <v>3.7096580000188402E-2</v>
      </c>
      <c r="AD12" s="33">
        <v>0</v>
      </c>
      <c r="AE12" s="33"/>
      <c r="AF12" s="33">
        <v>4.6420500596559E-2</v>
      </c>
      <c r="AG12" s="33">
        <v>2.7440190103917302E-2</v>
      </c>
      <c r="AH12" s="33">
        <v>0</v>
      </c>
      <c r="AI12" s="33">
        <v>2.53218833118522E-2</v>
      </c>
      <c r="AJ12" s="33">
        <v>3.7376958009376397E-2</v>
      </c>
      <c r="AK12" s="33"/>
      <c r="AL12" s="33">
        <v>3.7901166039899299E-2</v>
      </c>
      <c r="AM12" s="33">
        <v>6.3108356695003295E-2</v>
      </c>
      <c r="AN12" s="33">
        <v>0</v>
      </c>
      <c r="AO12" s="33">
        <v>1.4074003130923199E-2</v>
      </c>
      <c r="AP12" s="33">
        <v>2.4925989086388201E-2</v>
      </c>
      <c r="AQ12" s="33">
        <v>2.8459123678622699E-2</v>
      </c>
      <c r="AR12" s="33"/>
      <c r="AS12" s="33">
        <v>8.9865050433923899E-2</v>
      </c>
      <c r="AT12" s="33">
        <v>5.53239077095765E-2</v>
      </c>
      <c r="AU12" s="33">
        <v>3.0071602495981599E-2</v>
      </c>
      <c r="AV12" s="33">
        <v>2.0741288570476201E-2</v>
      </c>
      <c r="AW12" s="33">
        <v>0</v>
      </c>
      <c r="AX12" s="33"/>
      <c r="AY12" s="33">
        <v>0</v>
      </c>
      <c r="AZ12" s="33">
        <v>4.2038295070090499E-2</v>
      </c>
      <c r="BA12" s="33">
        <v>0.111777186175245</v>
      </c>
      <c r="BB12" s="33">
        <v>5.1392994310755898E-2</v>
      </c>
      <c r="BC12" s="33">
        <v>3.2281402417528998E-2</v>
      </c>
      <c r="BD12" s="33">
        <v>5.9315252539495898E-2</v>
      </c>
      <c r="BE12" s="33">
        <v>5.5529729847142398E-2</v>
      </c>
      <c r="BF12" s="33">
        <v>0.15279771157338001</v>
      </c>
      <c r="BG12" s="33">
        <v>3.0404942007088698E-2</v>
      </c>
      <c r="BH12" s="33">
        <v>0</v>
      </c>
      <c r="BI12" s="33">
        <v>0</v>
      </c>
      <c r="BJ12" s="33">
        <v>0</v>
      </c>
      <c r="BK12" s="33">
        <v>0</v>
      </c>
      <c r="BL12" s="33">
        <v>0</v>
      </c>
      <c r="BM12" s="33">
        <v>0.101407166686073</v>
      </c>
      <c r="BN12" s="33">
        <v>0</v>
      </c>
      <c r="BO12" s="33"/>
      <c r="BP12" s="33">
        <v>4.7120771741346899E-2</v>
      </c>
      <c r="BQ12" s="33">
        <v>2.6751268324814299E-2</v>
      </c>
      <c r="BR12" s="33">
        <v>5.0657443722229002E-2</v>
      </c>
      <c r="BS12" s="33">
        <v>6.5492873746427094E-2</v>
      </c>
      <c r="BT12" s="33">
        <v>0</v>
      </c>
      <c r="BU12" s="33">
        <v>5.3828735372234301E-2</v>
      </c>
      <c r="BV12" s="33"/>
      <c r="BW12" s="33">
        <v>2.8952274245026201E-2</v>
      </c>
      <c r="BX12" s="33">
        <v>1.23352247729953E-2</v>
      </c>
      <c r="BY12" s="33">
        <v>0</v>
      </c>
      <c r="BZ12" s="33">
        <v>6.8144761741581697E-2</v>
      </c>
      <c r="CA12" s="33">
        <v>7.2206450308490794E-2</v>
      </c>
      <c r="CB12" s="33">
        <v>9.5408888721840807E-2</v>
      </c>
      <c r="CC12" s="33"/>
      <c r="CD12" s="33">
        <v>4.0654980295460601E-2</v>
      </c>
      <c r="CE12" s="33">
        <v>0</v>
      </c>
      <c r="CF12" s="33">
        <v>0.114739914283167</v>
      </c>
      <c r="CG12" s="33">
        <v>1.9366145375984301E-2</v>
      </c>
      <c r="CH12" s="33"/>
      <c r="CI12" s="33">
        <v>2.2763362820722902E-2</v>
      </c>
      <c r="CJ12" s="33">
        <v>3.2475314837424198E-2</v>
      </c>
      <c r="CK12" s="33">
        <v>5.2912465820177397E-2</v>
      </c>
      <c r="CL12" s="33">
        <v>0.21222976295700499</v>
      </c>
      <c r="CM12" s="33"/>
      <c r="CN12" s="33">
        <v>1.34014909498928E-2</v>
      </c>
      <c r="CO12" s="33">
        <v>4.5196126371250797E-2</v>
      </c>
      <c r="CP12" s="33"/>
      <c r="CQ12" s="33">
        <v>7.6132326689420493E-2</v>
      </c>
      <c r="CR12" s="33">
        <v>3.3078038228250402E-2</v>
      </c>
    </row>
    <row r="13" spans="2:96" x14ac:dyDescent="0.3">
      <c r="B13" s="31" t="s">
        <v>353</v>
      </c>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CR17"/>
  <sheetViews>
    <sheetView showGridLines="0" workbookViewId="0">
      <pane xSplit="2" topLeftCell="C1" activePane="topRight" state="frozen"/>
      <selection activeCell="D13" sqref="D13"/>
      <selection pane="topRight" activeCell="F18" sqref="F1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233</v>
      </c>
      <c r="D7" s="10">
        <v>128</v>
      </c>
      <c r="E7" s="10">
        <v>104</v>
      </c>
      <c r="F7" s="10"/>
      <c r="G7" s="10">
        <v>38</v>
      </c>
      <c r="H7" s="10">
        <v>58</v>
      </c>
      <c r="I7" s="10">
        <v>43</v>
      </c>
      <c r="J7" s="10">
        <v>27</v>
      </c>
      <c r="K7" s="10">
        <v>37</v>
      </c>
      <c r="L7" s="10">
        <v>30</v>
      </c>
      <c r="M7" s="10"/>
      <c r="N7" s="10">
        <v>76</v>
      </c>
      <c r="O7" s="10">
        <v>55</v>
      </c>
      <c r="P7" s="10">
        <v>51</v>
      </c>
      <c r="Q7" s="10">
        <v>51</v>
      </c>
      <c r="R7" s="10"/>
      <c r="S7" s="10">
        <v>38</v>
      </c>
      <c r="T7" s="10">
        <v>28</v>
      </c>
      <c r="U7" s="10">
        <v>27</v>
      </c>
      <c r="V7" s="10">
        <v>18</v>
      </c>
      <c r="W7" s="10">
        <v>16</v>
      </c>
      <c r="X7" s="10">
        <v>16</v>
      </c>
      <c r="Y7" s="10">
        <v>20</v>
      </c>
      <c r="Z7" s="10">
        <v>8</v>
      </c>
      <c r="AA7" s="10">
        <v>21</v>
      </c>
      <c r="AB7" s="10">
        <v>27</v>
      </c>
      <c r="AC7" s="10">
        <v>10</v>
      </c>
      <c r="AD7" s="10">
        <v>4</v>
      </c>
      <c r="AE7" s="10"/>
      <c r="AF7" s="10">
        <v>45</v>
      </c>
      <c r="AG7" s="10">
        <v>92</v>
      </c>
      <c r="AH7" s="10">
        <v>24</v>
      </c>
      <c r="AI7" s="10">
        <v>33</v>
      </c>
      <c r="AJ7" s="10">
        <v>11</v>
      </c>
      <c r="AK7" s="10"/>
      <c r="AL7" s="10">
        <v>64</v>
      </c>
      <c r="AM7" s="10">
        <v>40</v>
      </c>
      <c r="AN7" s="10">
        <v>27</v>
      </c>
      <c r="AO7" s="10">
        <v>53</v>
      </c>
      <c r="AP7" s="10">
        <v>17</v>
      </c>
      <c r="AQ7" s="10">
        <v>18</v>
      </c>
      <c r="AR7" s="10"/>
      <c r="AS7" s="10">
        <v>42</v>
      </c>
      <c r="AT7" s="10">
        <v>63</v>
      </c>
      <c r="AU7" s="10">
        <v>59</v>
      </c>
      <c r="AV7" s="10">
        <v>35</v>
      </c>
      <c r="AW7" s="10">
        <v>6</v>
      </c>
      <c r="AX7" s="10"/>
      <c r="AY7" s="10" t="s">
        <v>119</v>
      </c>
      <c r="AZ7" s="10">
        <v>8</v>
      </c>
      <c r="BA7" s="10">
        <v>10</v>
      </c>
      <c r="BB7" s="10">
        <v>11</v>
      </c>
      <c r="BC7" s="10">
        <v>13</v>
      </c>
      <c r="BD7" s="10">
        <v>26</v>
      </c>
      <c r="BE7" s="10">
        <v>26</v>
      </c>
      <c r="BF7" s="10">
        <v>22</v>
      </c>
      <c r="BG7" s="10">
        <v>17</v>
      </c>
      <c r="BH7" s="10">
        <v>15</v>
      </c>
      <c r="BI7" s="10">
        <v>25</v>
      </c>
      <c r="BJ7" s="10">
        <v>15</v>
      </c>
      <c r="BK7" s="10">
        <v>9</v>
      </c>
      <c r="BL7" s="10">
        <v>5</v>
      </c>
      <c r="BM7" s="10">
        <v>6</v>
      </c>
      <c r="BN7" s="10">
        <v>18</v>
      </c>
      <c r="BO7" s="10"/>
      <c r="BP7" s="10">
        <v>71</v>
      </c>
      <c r="BQ7" s="10">
        <v>53</v>
      </c>
      <c r="BR7" s="10">
        <v>27</v>
      </c>
      <c r="BS7" s="10">
        <v>37</v>
      </c>
      <c r="BT7" s="10">
        <v>30</v>
      </c>
      <c r="BU7" s="10">
        <v>14</v>
      </c>
      <c r="BV7" s="10"/>
      <c r="BW7" s="10">
        <v>82</v>
      </c>
      <c r="BX7" s="10">
        <v>61</v>
      </c>
      <c r="BY7" s="10">
        <v>16</v>
      </c>
      <c r="BZ7" s="10">
        <v>26</v>
      </c>
      <c r="CA7" s="10">
        <v>44</v>
      </c>
      <c r="CB7" s="10">
        <v>3</v>
      </c>
      <c r="CC7" s="10"/>
      <c r="CD7" s="10">
        <v>56</v>
      </c>
      <c r="CE7" s="10">
        <v>61</v>
      </c>
      <c r="CF7" s="10">
        <v>28</v>
      </c>
      <c r="CG7" s="10">
        <v>57</v>
      </c>
      <c r="CH7" s="10"/>
      <c r="CI7" s="10">
        <v>66</v>
      </c>
      <c r="CJ7" s="10">
        <v>74</v>
      </c>
      <c r="CK7" s="10">
        <v>90</v>
      </c>
      <c r="CL7" s="10">
        <v>3</v>
      </c>
      <c r="CM7" s="10"/>
      <c r="CN7" s="10">
        <v>57</v>
      </c>
      <c r="CO7" s="10">
        <v>175</v>
      </c>
      <c r="CP7" s="10"/>
      <c r="CQ7" s="10">
        <v>52</v>
      </c>
      <c r="CR7" s="10">
        <v>164</v>
      </c>
    </row>
    <row r="8" spans="2:96" ht="30" customHeight="1" x14ac:dyDescent="0.3">
      <c r="B8" s="11" t="s">
        <v>19</v>
      </c>
      <c r="C8" s="11">
        <v>240</v>
      </c>
      <c r="D8" s="11">
        <v>135</v>
      </c>
      <c r="E8" s="11">
        <v>104</v>
      </c>
      <c r="F8" s="11"/>
      <c r="G8" s="11">
        <v>49</v>
      </c>
      <c r="H8" s="11">
        <v>60</v>
      </c>
      <c r="I8" s="11">
        <v>43</v>
      </c>
      <c r="J8" s="11">
        <v>26</v>
      </c>
      <c r="K8" s="11">
        <v>35</v>
      </c>
      <c r="L8" s="11">
        <v>27</v>
      </c>
      <c r="M8" s="11"/>
      <c r="N8" s="11">
        <v>79</v>
      </c>
      <c r="O8" s="11">
        <v>59</v>
      </c>
      <c r="P8" s="11">
        <v>52</v>
      </c>
      <c r="Q8" s="11">
        <v>49</v>
      </c>
      <c r="R8" s="11"/>
      <c r="S8" s="11">
        <v>41</v>
      </c>
      <c r="T8" s="11">
        <v>28</v>
      </c>
      <c r="U8" s="11">
        <v>26</v>
      </c>
      <c r="V8" s="11">
        <v>19</v>
      </c>
      <c r="W8" s="11">
        <v>15</v>
      </c>
      <c r="X8" s="11">
        <v>17</v>
      </c>
      <c r="Y8" s="11">
        <v>19</v>
      </c>
      <c r="Z8" s="11">
        <v>8</v>
      </c>
      <c r="AA8" s="11">
        <v>23</v>
      </c>
      <c r="AB8" s="11">
        <v>28</v>
      </c>
      <c r="AC8" s="11">
        <v>11</v>
      </c>
      <c r="AD8" s="11">
        <v>5</v>
      </c>
      <c r="AE8" s="11"/>
      <c r="AF8" s="11">
        <v>45</v>
      </c>
      <c r="AG8" s="11">
        <v>97</v>
      </c>
      <c r="AH8" s="11">
        <v>24</v>
      </c>
      <c r="AI8" s="11">
        <v>32</v>
      </c>
      <c r="AJ8" s="11">
        <v>11</v>
      </c>
      <c r="AK8" s="11"/>
      <c r="AL8" s="11">
        <v>68</v>
      </c>
      <c r="AM8" s="11">
        <v>41</v>
      </c>
      <c r="AN8" s="11">
        <v>28</v>
      </c>
      <c r="AO8" s="11">
        <v>53</v>
      </c>
      <c r="AP8" s="11">
        <v>18</v>
      </c>
      <c r="AQ8" s="11">
        <v>19</v>
      </c>
      <c r="AR8" s="11"/>
      <c r="AS8" s="11">
        <v>41</v>
      </c>
      <c r="AT8" s="11">
        <v>65</v>
      </c>
      <c r="AU8" s="11">
        <v>62</v>
      </c>
      <c r="AV8" s="11">
        <v>36</v>
      </c>
      <c r="AW8" s="11">
        <v>8</v>
      </c>
      <c r="AX8" s="11"/>
      <c r="AY8" s="11" t="s">
        <v>119</v>
      </c>
      <c r="AZ8" s="11">
        <v>8</v>
      </c>
      <c r="BA8" s="11">
        <v>10</v>
      </c>
      <c r="BB8" s="11">
        <v>11</v>
      </c>
      <c r="BC8" s="11">
        <v>14</v>
      </c>
      <c r="BD8" s="11">
        <v>27</v>
      </c>
      <c r="BE8" s="11">
        <v>28</v>
      </c>
      <c r="BF8" s="11">
        <v>24</v>
      </c>
      <c r="BG8" s="11">
        <v>17</v>
      </c>
      <c r="BH8" s="11">
        <v>15</v>
      </c>
      <c r="BI8" s="11">
        <v>26</v>
      </c>
      <c r="BJ8" s="11">
        <v>15</v>
      </c>
      <c r="BK8" s="11">
        <v>9</v>
      </c>
      <c r="BL8" s="11">
        <v>5</v>
      </c>
      <c r="BM8" s="11">
        <v>7</v>
      </c>
      <c r="BN8" s="11">
        <v>18</v>
      </c>
      <c r="BO8" s="11"/>
      <c r="BP8" s="11">
        <v>75</v>
      </c>
      <c r="BQ8" s="11">
        <v>56</v>
      </c>
      <c r="BR8" s="11">
        <v>27</v>
      </c>
      <c r="BS8" s="11">
        <v>38</v>
      </c>
      <c r="BT8" s="11">
        <v>29</v>
      </c>
      <c r="BU8" s="11">
        <v>14</v>
      </c>
      <c r="BV8" s="11"/>
      <c r="BW8" s="11">
        <v>82</v>
      </c>
      <c r="BX8" s="11">
        <v>64</v>
      </c>
      <c r="BY8" s="11">
        <v>17</v>
      </c>
      <c r="BZ8" s="11">
        <v>27</v>
      </c>
      <c r="CA8" s="11">
        <v>47</v>
      </c>
      <c r="CB8" s="11">
        <v>3</v>
      </c>
      <c r="CC8" s="11"/>
      <c r="CD8" s="11">
        <v>61</v>
      </c>
      <c r="CE8" s="11">
        <v>64</v>
      </c>
      <c r="CF8" s="11">
        <v>27</v>
      </c>
      <c r="CG8" s="11">
        <v>57</v>
      </c>
      <c r="CH8" s="11"/>
      <c r="CI8" s="11">
        <v>69</v>
      </c>
      <c r="CJ8" s="11">
        <v>75</v>
      </c>
      <c r="CK8" s="11">
        <v>93</v>
      </c>
      <c r="CL8" s="11">
        <v>3</v>
      </c>
      <c r="CM8" s="11"/>
      <c r="CN8" s="11">
        <v>59</v>
      </c>
      <c r="CO8" s="11">
        <v>180</v>
      </c>
      <c r="CP8" s="11"/>
      <c r="CQ8" s="11">
        <v>54</v>
      </c>
      <c r="CR8" s="11">
        <v>169</v>
      </c>
    </row>
    <row r="9" spans="2:96" ht="28.8" x14ac:dyDescent="0.3">
      <c r="B9" s="15" t="s">
        <v>334</v>
      </c>
      <c r="C9" s="14">
        <v>0.16675498460809199</v>
      </c>
      <c r="D9" s="14">
        <v>0.19821553740390599</v>
      </c>
      <c r="E9" s="14">
        <v>0.12765109733124999</v>
      </c>
      <c r="F9" s="14"/>
      <c r="G9" s="14">
        <v>0.31437609201267303</v>
      </c>
      <c r="H9" s="14">
        <v>0.12728897732524699</v>
      </c>
      <c r="I9" s="14">
        <v>0.19706355516707799</v>
      </c>
      <c r="J9" s="14">
        <v>3.9655018083594701E-2</v>
      </c>
      <c r="K9" s="14">
        <v>0.189537130432468</v>
      </c>
      <c r="L9" s="14">
        <v>3.1372141984698503E-2</v>
      </c>
      <c r="M9" s="14"/>
      <c r="N9" s="14">
        <v>0.21223202004105701</v>
      </c>
      <c r="O9" s="14">
        <v>0.158680127131166</v>
      </c>
      <c r="P9" s="14">
        <v>0.13493446781806501</v>
      </c>
      <c r="Q9" s="14">
        <v>0.13680749866865499</v>
      </c>
      <c r="R9" s="14"/>
      <c r="S9" s="14">
        <v>0.29508526414334302</v>
      </c>
      <c r="T9" s="14">
        <v>0.179039709889071</v>
      </c>
      <c r="U9" s="14">
        <v>7.0250570526664405E-2</v>
      </c>
      <c r="V9" s="14">
        <v>0.18887925919164</v>
      </c>
      <c r="W9" s="14">
        <v>6.2909633539891402E-2</v>
      </c>
      <c r="X9" s="14">
        <v>0.16344783291760601</v>
      </c>
      <c r="Y9" s="14">
        <v>9.5438847585193998E-2</v>
      </c>
      <c r="Z9" s="14">
        <v>0</v>
      </c>
      <c r="AA9" s="14">
        <v>0.20166246012384501</v>
      </c>
      <c r="AB9" s="14">
        <v>0.21724654545903799</v>
      </c>
      <c r="AC9" s="14">
        <v>0</v>
      </c>
      <c r="AD9" s="14">
        <v>0.25260895631001501</v>
      </c>
      <c r="AE9" s="14"/>
      <c r="AF9" s="14">
        <v>0.10544350489679299</v>
      </c>
      <c r="AG9" s="14">
        <v>0.202519830554342</v>
      </c>
      <c r="AH9" s="14">
        <v>0.149468152054783</v>
      </c>
      <c r="AI9" s="14">
        <v>0.12248191463574901</v>
      </c>
      <c r="AJ9" s="14">
        <v>7.9867432811293104E-2</v>
      </c>
      <c r="AK9" s="14"/>
      <c r="AL9" s="14">
        <v>0.19194721528612199</v>
      </c>
      <c r="AM9" s="14">
        <v>9.9054853394923606E-2</v>
      </c>
      <c r="AN9" s="14">
        <v>0.29924260386762003</v>
      </c>
      <c r="AO9" s="14">
        <v>0.137307199286099</v>
      </c>
      <c r="AP9" s="14">
        <v>5.3940268655502902E-2</v>
      </c>
      <c r="AQ9" s="14">
        <v>0.19463014458483599</v>
      </c>
      <c r="AR9" s="14"/>
      <c r="AS9" s="14">
        <v>0.137899696409095</v>
      </c>
      <c r="AT9" s="14">
        <v>0.134367973166786</v>
      </c>
      <c r="AU9" s="14">
        <v>0.19963723575175299</v>
      </c>
      <c r="AV9" s="14">
        <v>0.17125876539298601</v>
      </c>
      <c r="AW9" s="14">
        <v>0.144213920048749</v>
      </c>
      <c r="AX9" s="14"/>
      <c r="AY9" s="14" t="s">
        <v>120</v>
      </c>
      <c r="AZ9" s="14">
        <v>0</v>
      </c>
      <c r="BA9" s="14">
        <v>0.43388443790977299</v>
      </c>
      <c r="BB9" s="14">
        <v>9.1532818463738203E-2</v>
      </c>
      <c r="BC9" s="14">
        <v>7.9696999381891107E-2</v>
      </c>
      <c r="BD9" s="14">
        <v>0.20031609377184401</v>
      </c>
      <c r="BE9" s="14">
        <v>0.26548731508037698</v>
      </c>
      <c r="BF9" s="14">
        <v>7.9604452854156404E-2</v>
      </c>
      <c r="BG9" s="14">
        <v>0.227955458196306</v>
      </c>
      <c r="BH9" s="14">
        <v>0.195458165307524</v>
      </c>
      <c r="BI9" s="14">
        <v>0.186282446799859</v>
      </c>
      <c r="BJ9" s="14">
        <v>0.16111256442423499</v>
      </c>
      <c r="BK9" s="14">
        <v>0.109116142007513</v>
      </c>
      <c r="BL9" s="14">
        <v>0</v>
      </c>
      <c r="BM9" s="14">
        <v>0.40032949475400098</v>
      </c>
      <c r="BN9" s="14">
        <v>5.77207639042151E-2</v>
      </c>
      <c r="BO9" s="14"/>
      <c r="BP9" s="14">
        <v>0.1943448838288</v>
      </c>
      <c r="BQ9" s="14">
        <v>0.24907466452853799</v>
      </c>
      <c r="BR9" s="14">
        <v>0.16843285586902401</v>
      </c>
      <c r="BS9" s="14">
        <v>7.8693239184243396E-2</v>
      </c>
      <c r="BT9" s="14">
        <v>0.10413013435407199</v>
      </c>
      <c r="BU9" s="14">
        <v>7.0393695949952304E-2</v>
      </c>
      <c r="BV9" s="14"/>
      <c r="BW9" s="14">
        <v>0.12514742697841399</v>
      </c>
      <c r="BX9" s="14">
        <v>0.20236812837663701</v>
      </c>
      <c r="BY9" s="14">
        <v>0.215500546941154</v>
      </c>
      <c r="BZ9" s="14">
        <v>0.14452757469380501</v>
      </c>
      <c r="CA9" s="14">
        <v>0.19941507595689401</v>
      </c>
      <c r="CB9" s="14">
        <v>0</v>
      </c>
      <c r="CC9" s="14"/>
      <c r="CD9" s="14">
        <v>0.16806912416838601</v>
      </c>
      <c r="CE9" s="14">
        <v>0.203140286066301</v>
      </c>
      <c r="CF9" s="14">
        <v>0.18581712461957001</v>
      </c>
      <c r="CG9" s="14">
        <v>0.17635618154813301</v>
      </c>
      <c r="CH9" s="14"/>
      <c r="CI9" s="14">
        <v>0.170654044383064</v>
      </c>
      <c r="CJ9" s="14">
        <v>0.14172845394498501</v>
      </c>
      <c r="CK9" s="14">
        <v>0.189143846339178</v>
      </c>
      <c r="CL9" s="14">
        <v>0</v>
      </c>
      <c r="CM9" s="14"/>
      <c r="CN9" s="14">
        <v>0.14577445841522901</v>
      </c>
      <c r="CO9" s="14">
        <v>0.17448741889587299</v>
      </c>
      <c r="CP9" s="14"/>
      <c r="CQ9" s="14">
        <v>0.26066590170578202</v>
      </c>
      <c r="CR9" s="14">
        <v>0.14176047158475599</v>
      </c>
    </row>
    <row r="10" spans="2:96" ht="43.2" x14ac:dyDescent="0.3">
      <c r="B10" s="15" t="s">
        <v>335</v>
      </c>
      <c r="C10" s="14">
        <v>0.429173507169055</v>
      </c>
      <c r="D10" s="14">
        <v>0.44037157940604599</v>
      </c>
      <c r="E10" s="14">
        <v>0.409824769213531</v>
      </c>
      <c r="F10" s="14"/>
      <c r="G10" s="14">
        <v>0.39115639492113902</v>
      </c>
      <c r="H10" s="14">
        <v>0.491658577811519</v>
      </c>
      <c r="I10" s="14">
        <v>0.44157292528590802</v>
      </c>
      <c r="J10" s="14">
        <v>0.44276802624413197</v>
      </c>
      <c r="K10" s="14">
        <v>0.35630585766963802</v>
      </c>
      <c r="L10" s="14">
        <v>0.42254071207406102</v>
      </c>
      <c r="M10" s="14"/>
      <c r="N10" s="14">
        <v>0.42456146597873801</v>
      </c>
      <c r="O10" s="14">
        <v>0.38084181804251999</v>
      </c>
      <c r="P10" s="14">
        <v>0.35046596382512502</v>
      </c>
      <c r="Q10" s="14">
        <v>0.57737418530857298</v>
      </c>
      <c r="R10" s="14"/>
      <c r="S10" s="14">
        <v>0.47105873540901499</v>
      </c>
      <c r="T10" s="14">
        <v>0.406066676493612</v>
      </c>
      <c r="U10" s="14">
        <v>0.38471612424075502</v>
      </c>
      <c r="V10" s="14">
        <v>0.39779083977560797</v>
      </c>
      <c r="W10" s="14">
        <v>0.372475332398152</v>
      </c>
      <c r="X10" s="14">
        <v>0.41510434216189201</v>
      </c>
      <c r="Y10" s="14">
        <v>0.52586617872901098</v>
      </c>
      <c r="Z10" s="14">
        <v>0.74988137039121106</v>
      </c>
      <c r="AA10" s="14">
        <v>0.30434361537584198</v>
      </c>
      <c r="AB10" s="14">
        <v>0.38981018253237498</v>
      </c>
      <c r="AC10" s="14">
        <v>0.53160456383340404</v>
      </c>
      <c r="AD10" s="14">
        <v>0.495606606676673</v>
      </c>
      <c r="AE10" s="14"/>
      <c r="AF10" s="14">
        <v>0.59310764958824702</v>
      </c>
      <c r="AG10" s="14">
        <v>0.42037275700535298</v>
      </c>
      <c r="AH10" s="14">
        <v>0.28469448674998199</v>
      </c>
      <c r="AI10" s="14">
        <v>0.50496933936909805</v>
      </c>
      <c r="AJ10" s="14">
        <v>0.37923041878199798</v>
      </c>
      <c r="AK10" s="14"/>
      <c r="AL10" s="14">
        <v>0.42057050257294498</v>
      </c>
      <c r="AM10" s="14">
        <v>0.55820169640806505</v>
      </c>
      <c r="AN10" s="14">
        <v>0.34989224653992002</v>
      </c>
      <c r="AO10" s="14">
        <v>0.48794560548927202</v>
      </c>
      <c r="AP10" s="14">
        <v>0.51724326209716998</v>
      </c>
      <c r="AQ10" s="14">
        <v>0.20111457977957001</v>
      </c>
      <c r="AR10" s="14"/>
      <c r="AS10" s="14">
        <v>0.421871265674235</v>
      </c>
      <c r="AT10" s="14">
        <v>0.43917961507390701</v>
      </c>
      <c r="AU10" s="14">
        <v>0.41216328126344498</v>
      </c>
      <c r="AV10" s="14">
        <v>0.52897236687512905</v>
      </c>
      <c r="AW10" s="14">
        <v>0.48615318750086001</v>
      </c>
      <c r="AX10" s="14"/>
      <c r="AY10" s="14" t="s">
        <v>120</v>
      </c>
      <c r="AZ10" s="14">
        <v>0.73948970505835498</v>
      </c>
      <c r="BA10" s="14">
        <v>0.473518204657155</v>
      </c>
      <c r="BB10" s="14">
        <v>0.48691448607884702</v>
      </c>
      <c r="BC10" s="14">
        <v>0.68173404246884495</v>
      </c>
      <c r="BD10" s="14">
        <v>0.36554985483229302</v>
      </c>
      <c r="BE10" s="14">
        <v>0.34850401952306898</v>
      </c>
      <c r="BF10" s="14">
        <v>0.52932572738806805</v>
      </c>
      <c r="BG10" s="14">
        <v>0.32673723043615399</v>
      </c>
      <c r="BH10" s="14">
        <v>0.48209549951778002</v>
      </c>
      <c r="BI10" s="14">
        <v>0.43235642651517397</v>
      </c>
      <c r="BJ10" s="14">
        <v>0.37986953759270298</v>
      </c>
      <c r="BK10" s="14">
        <v>0.32015634761367701</v>
      </c>
      <c r="BL10" s="14">
        <v>0.198832762818662</v>
      </c>
      <c r="BM10" s="14">
        <v>0.59967050524599896</v>
      </c>
      <c r="BN10" s="14">
        <v>0.32732268683273003</v>
      </c>
      <c r="BO10" s="14"/>
      <c r="BP10" s="14">
        <v>0.47996666277451899</v>
      </c>
      <c r="BQ10" s="14">
        <v>0.40004546816708397</v>
      </c>
      <c r="BR10" s="14">
        <v>0.42975340814185298</v>
      </c>
      <c r="BS10" s="14">
        <v>0.37749184583255602</v>
      </c>
      <c r="BT10" s="14">
        <v>0.389337845319075</v>
      </c>
      <c r="BU10" s="14">
        <v>0.42748569247428098</v>
      </c>
      <c r="BV10" s="14"/>
      <c r="BW10" s="14">
        <v>0.362084848618142</v>
      </c>
      <c r="BX10" s="14">
        <v>0.35329698903906398</v>
      </c>
      <c r="BY10" s="14">
        <v>0.61101518315720105</v>
      </c>
      <c r="BZ10" s="14">
        <v>0.48366666330501901</v>
      </c>
      <c r="CA10" s="14">
        <v>0.52719431025243502</v>
      </c>
      <c r="CB10" s="14">
        <v>0.65565078404317001</v>
      </c>
      <c r="CC10" s="14"/>
      <c r="CD10" s="14">
        <v>0.55352072069651803</v>
      </c>
      <c r="CE10" s="14">
        <v>0.31851436924055798</v>
      </c>
      <c r="CF10" s="14">
        <v>0.56222418943658103</v>
      </c>
      <c r="CG10" s="14">
        <v>0.43568025824532303</v>
      </c>
      <c r="CH10" s="14"/>
      <c r="CI10" s="14">
        <v>0.31848335184521898</v>
      </c>
      <c r="CJ10" s="14">
        <v>0.49795480945318499</v>
      </c>
      <c r="CK10" s="14">
        <v>0.45875950076030703</v>
      </c>
      <c r="CL10" s="14">
        <v>0.35455282719527298</v>
      </c>
      <c r="CM10" s="14"/>
      <c r="CN10" s="14">
        <v>0.53810035537729195</v>
      </c>
      <c r="CO10" s="14">
        <v>0.396162267176841</v>
      </c>
      <c r="CP10" s="14"/>
      <c r="CQ10" s="14">
        <v>0.39102977442110698</v>
      </c>
      <c r="CR10" s="14">
        <v>0.41399160380286099</v>
      </c>
    </row>
    <row r="11" spans="2:96" ht="28.8" x14ac:dyDescent="0.3">
      <c r="B11" s="15" t="s">
        <v>336</v>
      </c>
      <c r="C11" s="14">
        <v>0.39197109612612702</v>
      </c>
      <c r="D11" s="14">
        <v>0.35439653119303</v>
      </c>
      <c r="E11" s="14">
        <v>0.44376802248356001</v>
      </c>
      <c r="F11" s="14"/>
      <c r="G11" s="14">
        <v>0.27449040845743</v>
      </c>
      <c r="H11" s="14">
        <v>0.34864706658602701</v>
      </c>
      <c r="I11" s="14">
        <v>0.36136351954701401</v>
      </c>
      <c r="J11" s="14">
        <v>0.51757695567227402</v>
      </c>
      <c r="K11" s="14">
        <v>0.45415701189789398</v>
      </c>
      <c r="L11" s="14">
        <v>0.54608714594123997</v>
      </c>
      <c r="M11" s="14"/>
      <c r="N11" s="14">
        <v>0.35093952545051299</v>
      </c>
      <c r="O11" s="14">
        <v>0.46047805482631499</v>
      </c>
      <c r="P11" s="14">
        <v>0.51459956835680998</v>
      </c>
      <c r="Q11" s="14">
        <v>0.246768643892776</v>
      </c>
      <c r="R11" s="14"/>
      <c r="S11" s="14">
        <v>0.21077168417473999</v>
      </c>
      <c r="T11" s="14">
        <v>0.37929674100797001</v>
      </c>
      <c r="U11" s="14">
        <v>0.54503330523258098</v>
      </c>
      <c r="V11" s="14">
        <v>0.41332990103275202</v>
      </c>
      <c r="W11" s="14">
        <v>0.50047398180712499</v>
      </c>
      <c r="X11" s="14">
        <v>0.42144782492050098</v>
      </c>
      <c r="Y11" s="14">
        <v>0.37869497368579502</v>
      </c>
      <c r="Z11" s="14">
        <v>0.250118629608789</v>
      </c>
      <c r="AA11" s="14">
        <v>0.49399392450031199</v>
      </c>
      <c r="AB11" s="14">
        <v>0.39294327200858697</v>
      </c>
      <c r="AC11" s="14">
        <v>0.46839543616659501</v>
      </c>
      <c r="AD11" s="14">
        <v>0.25178443701331199</v>
      </c>
      <c r="AE11" s="14"/>
      <c r="AF11" s="14">
        <v>0.30144884551495998</v>
      </c>
      <c r="AG11" s="14">
        <v>0.367093128414891</v>
      </c>
      <c r="AH11" s="14">
        <v>0.56583736119523398</v>
      </c>
      <c r="AI11" s="14">
        <v>0.34329933889669501</v>
      </c>
      <c r="AJ11" s="14">
        <v>0.44939746186222601</v>
      </c>
      <c r="AK11" s="14"/>
      <c r="AL11" s="14">
        <v>0.35919103171627198</v>
      </c>
      <c r="AM11" s="14">
        <v>0.34274345019701102</v>
      </c>
      <c r="AN11" s="14">
        <v>0.35086514959246001</v>
      </c>
      <c r="AO11" s="14">
        <v>0.37474719522462901</v>
      </c>
      <c r="AP11" s="14">
        <v>0.37418035013932299</v>
      </c>
      <c r="AQ11" s="14">
        <v>0.604255275635594</v>
      </c>
      <c r="AR11" s="14"/>
      <c r="AS11" s="14">
        <v>0.44022903791667101</v>
      </c>
      <c r="AT11" s="14">
        <v>0.41198325854183698</v>
      </c>
      <c r="AU11" s="14">
        <v>0.35669612159518399</v>
      </c>
      <c r="AV11" s="14">
        <v>0.29976886773188599</v>
      </c>
      <c r="AW11" s="14">
        <v>0.36963289245038999</v>
      </c>
      <c r="AX11" s="14"/>
      <c r="AY11" s="14" t="s">
        <v>120</v>
      </c>
      <c r="AZ11" s="14">
        <v>0.26051029494164502</v>
      </c>
      <c r="BA11" s="14">
        <v>9.2597357433072597E-2</v>
      </c>
      <c r="BB11" s="14">
        <v>0.42155269545741503</v>
      </c>
      <c r="BC11" s="14">
        <v>0.23856895814926399</v>
      </c>
      <c r="BD11" s="14">
        <v>0.39854629535473002</v>
      </c>
      <c r="BE11" s="14">
        <v>0.35021613166939097</v>
      </c>
      <c r="BF11" s="14">
        <v>0.39106981975777599</v>
      </c>
      <c r="BG11" s="14">
        <v>0.44530731136753898</v>
      </c>
      <c r="BH11" s="14">
        <v>0.32244633517469701</v>
      </c>
      <c r="BI11" s="14">
        <v>0.34352870172266398</v>
      </c>
      <c r="BJ11" s="14">
        <v>0.45901789798306197</v>
      </c>
      <c r="BK11" s="14">
        <v>0.57072751037881098</v>
      </c>
      <c r="BL11" s="14">
        <v>0.80116723718133798</v>
      </c>
      <c r="BM11" s="14">
        <v>0</v>
      </c>
      <c r="BN11" s="14">
        <v>0.61495654926305499</v>
      </c>
      <c r="BO11" s="14"/>
      <c r="BP11" s="14">
        <v>0.31305412378463798</v>
      </c>
      <c r="BQ11" s="14">
        <v>0.33347621724185</v>
      </c>
      <c r="BR11" s="14">
        <v>0.40181373598912301</v>
      </c>
      <c r="BS11" s="14">
        <v>0.51777074538037604</v>
      </c>
      <c r="BT11" s="14">
        <v>0.50653202032685296</v>
      </c>
      <c r="BU11" s="14">
        <v>0.50212061157576704</v>
      </c>
      <c r="BV11" s="14"/>
      <c r="BW11" s="14">
        <v>0.50126098811564401</v>
      </c>
      <c r="BX11" s="14">
        <v>0.41349641658876801</v>
      </c>
      <c r="BY11" s="14">
        <v>0.17348426990164501</v>
      </c>
      <c r="BZ11" s="14">
        <v>0.37180576200117599</v>
      </c>
      <c r="CA11" s="14">
        <v>0.27339061379067098</v>
      </c>
      <c r="CB11" s="14">
        <v>0.34434921595682999</v>
      </c>
      <c r="CC11" s="14"/>
      <c r="CD11" s="14">
        <v>0.27841015513509598</v>
      </c>
      <c r="CE11" s="14">
        <v>0.43301127364140701</v>
      </c>
      <c r="CF11" s="14">
        <v>0.25195868594384802</v>
      </c>
      <c r="CG11" s="14">
        <v>0.38796356020654399</v>
      </c>
      <c r="CH11" s="14"/>
      <c r="CI11" s="14">
        <v>0.51086260377171699</v>
      </c>
      <c r="CJ11" s="14">
        <v>0.34719283854773803</v>
      </c>
      <c r="CK11" s="14">
        <v>0.33138574214926902</v>
      </c>
      <c r="CL11" s="14">
        <v>0.64544717280472697</v>
      </c>
      <c r="CM11" s="14"/>
      <c r="CN11" s="14">
        <v>0.31612518620747898</v>
      </c>
      <c r="CO11" s="14">
        <v>0.413253445232867</v>
      </c>
      <c r="CP11" s="14"/>
      <c r="CQ11" s="14">
        <v>0.33017619873605603</v>
      </c>
      <c r="CR11" s="14">
        <v>0.432899649866956</v>
      </c>
    </row>
    <row r="12" spans="2:96" x14ac:dyDescent="0.3">
      <c r="B12" s="32" t="s">
        <v>92</v>
      </c>
      <c r="C12" s="33">
        <v>1.21004120967265E-2</v>
      </c>
      <c r="D12" s="33">
        <v>7.01635199701781E-3</v>
      </c>
      <c r="E12" s="33">
        <v>1.87561109716586E-2</v>
      </c>
      <c r="F12" s="33"/>
      <c r="G12" s="33">
        <v>1.9977104608758098E-2</v>
      </c>
      <c r="H12" s="33">
        <v>3.2405378277206902E-2</v>
      </c>
      <c r="I12" s="33">
        <v>0</v>
      </c>
      <c r="J12" s="33">
        <v>0</v>
      </c>
      <c r="K12" s="33">
        <v>0</v>
      </c>
      <c r="L12" s="33">
        <v>0</v>
      </c>
      <c r="M12" s="33"/>
      <c r="N12" s="33">
        <v>1.2266988529691601E-2</v>
      </c>
      <c r="O12" s="33">
        <v>0</v>
      </c>
      <c r="P12" s="33">
        <v>0</v>
      </c>
      <c r="Q12" s="33">
        <v>3.9049672129996403E-2</v>
      </c>
      <c r="R12" s="33"/>
      <c r="S12" s="33">
        <v>2.3084316272901799E-2</v>
      </c>
      <c r="T12" s="33">
        <v>3.5596872609346797E-2</v>
      </c>
      <c r="U12" s="33">
        <v>0</v>
      </c>
      <c r="V12" s="33">
        <v>0</v>
      </c>
      <c r="W12" s="33">
        <v>6.4141052254830799E-2</v>
      </c>
      <c r="X12" s="33">
        <v>0</v>
      </c>
      <c r="Y12" s="33">
        <v>0</v>
      </c>
      <c r="Z12" s="33">
        <v>0</v>
      </c>
      <c r="AA12" s="33">
        <v>0</v>
      </c>
      <c r="AB12" s="33">
        <v>0</v>
      </c>
      <c r="AC12" s="33">
        <v>0</v>
      </c>
      <c r="AD12" s="33">
        <v>0</v>
      </c>
      <c r="AE12" s="33"/>
      <c r="AF12" s="33">
        <v>0</v>
      </c>
      <c r="AG12" s="33">
        <v>1.0014284025413701E-2</v>
      </c>
      <c r="AH12" s="33">
        <v>0</v>
      </c>
      <c r="AI12" s="33">
        <v>2.9249407098457601E-2</v>
      </c>
      <c r="AJ12" s="33">
        <v>9.1504686544482794E-2</v>
      </c>
      <c r="AK12" s="33"/>
      <c r="AL12" s="33">
        <v>2.82912504246614E-2</v>
      </c>
      <c r="AM12" s="33">
        <v>0</v>
      </c>
      <c r="AN12" s="33">
        <v>0</v>
      </c>
      <c r="AO12" s="33">
        <v>0</v>
      </c>
      <c r="AP12" s="33">
        <v>5.4636119108004998E-2</v>
      </c>
      <c r="AQ12" s="33">
        <v>0</v>
      </c>
      <c r="AR12" s="33"/>
      <c r="AS12" s="33">
        <v>0</v>
      </c>
      <c r="AT12" s="33">
        <v>1.44691532174691E-2</v>
      </c>
      <c r="AU12" s="33">
        <v>3.1503361389617401E-2</v>
      </c>
      <c r="AV12" s="33">
        <v>0</v>
      </c>
      <c r="AW12" s="33">
        <v>0</v>
      </c>
      <c r="AX12" s="33"/>
      <c r="AY12" s="33" t="s">
        <v>120</v>
      </c>
      <c r="AZ12" s="33">
        <v>0</v>
      </c>
      <c r="BA12" s="33">
        <v>0</v>
      </c>
      <c r="BB12" s="33">
        <v>0</v>
      </c>
      <c r="BC12" s="33">
        <v>0</v>
      </c>
      <c r="BD12" s="33">
        <v>3.5587756041131798E-2</v>
      </c>
      <c r="BE12" s="33">
        <v>3.57925337271639E-2</v>
      </c>
      <c r="BF12" s="33">
        <v>0</v>
      </c>
      <c r="BG12" s="33">
        <v>0</v>
      </c>
      <c r="BH12" s="33">
        <v>0</v>
      </c>
      <c r="BI12" s="33">
        <v>3.7832424962302998E-2</v>
      </c>
      <c r="BJ12" s="33">
        <v>0</v>
      </c>
      <c r="BK12" s="33">
        <v>0</v>
      </c>
      <c r="BL12" s="33">
        <v>0</v>
      </c>
      <c r="BM12" s="33">
        <v>0</v>
      </c>
      <c r="BN12" s="33">
        <v>0</v>
      </c>
      <c r="BO12" s="33"/>
      <c r="BP12" s="33">
        <v>1.2634329612043501E-2</v>
      </c>
      <c r="BQ12" s="33">
        <v>1.7403650062527799E-2</v>
      </c>
      <c r="BR12" s="33">
        <v>0</v>
      </c>
      <c r="BS12" s="33">
        <v>2.6044169602825299E-2</v>
      </c>
      <c r="BT12" s="33">
        <v>0</v>
      </c>
      <c r="BU12" s="33">
        <v>0</v>
      </c>
      <c r="BV12" s="33"/>
      <c r="BW12" s="33">
        <v>1.15067362877993E-2</v>
      </c>
      <c r="BX12" s="33">
        <v>3.08384659955309E-2</v>
      </c>
      <c r="BY12" s="33">
        <v>0</v>
      </c>
      <c r="BZ12" s="33">
        <v>0</v>
      </c>
      <c r="CA12" s="33">
        <v>0</v>
      </c>
      <c r="CB12" s="33">
        <v>0</v>
      </c>
      <c r="CC12" s="33"/>
      <c r="CD12" s="33">
        <v>0</v>
      </c>
      <c r="CE12" s="33">
        <v>4.5334071051733697E-2</v>
      </c>
      <c r="CF12" s="33">
        <v>0</v>
      </c>
      <c r="CG12" s="33">
        <v>0</v>
      </c>
      <c r="CH12" s="33"/>
      <c r="CI12" s="33">
        <v>0</v>
      </c>
      <c r="CJ12" s="33">
        <v>1.31238980540917E-2</v>
      </c>
      <c r="CK12" s="33">
        <v>2.0710910751245201E-2</v>
      </c>
      <c r="CL12" s="33">
        <v>0</v>
      </c>
      <c r="CM12" s="33"/>
      <c r="CN12" s="33">
        <v>0</v>
      </c>
      <c r="CO12" s="33">
        <v>1.6096868694418599E-2</v>
      </c>
      <c r="CP12" s="33"/>
      <c r="CQ12" s="33">
        <v>1.8128125137054401E-2</v>
      </c>
      <c r="CR12" s="33">
        <v>1.1348274745427E-2</v>
      </c>
    </row>
    <row r="13" spans="2:96" x14ac:dyDescent="0.3">
      <c r="B13" s="31" t="s">
        <v>353</v>
      </c>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R2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ht="43.2" x14ac:dyDescent="0.3">
      <c r="B9" s="15" t="s">
        <v>347</v>
      </c>
      <c r="C9" s="14">
        <v>0.423942499493414</v>
      </c>
      <c r="D9" s="14">
        <v>0.40671130083568302</v>
      </c>
      <c r="E9" s="14">
        <v>0.43999483081205498</v>
      </c>
      <c r="F9" s="14"/>
      <c r="G9" s="14">
        <v>0.26804106989985299</v>
      </c>
      <c r="H9" s="14">
        <v>0.305106776517444</v>
      </c>
      <c r="I9" s="14">
        <v>0.399599176653605</v>
      </c>
      <c r="J9" s="14">
        <v>0.46378956486405398</v>
      </c>
      <c r="K9" s="14">
        <v>0.49621348696164203</v>
      </c>
      <c r="L9" s="14">
        <v>0.56278177452540901</v>
      </c>
      <c r="M9" s="14"/>
      <c r="N9" s="14">
        <v>0.44645427348902</v>
      </c>
      <c r="O9" s="14">
        <v>0.4195869437334</v>
      </c>
      <c r="P9" s="14">
        <v>0.45241018581710701</v>
      </c>
      <c r="Q9" s="14">
        <v>0.37607055806173101</v>
      </c>
      <c r="R9" s="14"/>
      <c r="S9" s="14">
        <v>0.36141560972480202</v>
      </c>
      <c r="T9" s="14">
        <v>0.50220869496415999</v>
      </c>
      <c r="U9" s="14">
        <v>0.44569240488937201</v>
      </c>
      <c r="V9" s="14">
        <v>0.41068122377340599</v>
      </c>
      <c r="W9" s="14">
        <v>0.39627677872932499</v>
      </c>
      <c r="X9" s="14">
        <v>0.43991508940500801</v>
      </c>
      <c r="Y9" s="14">
        <v>0.39116799275527098</v>
      </c>
      <c r="Z9" s="14">
        <v>0.41757335375501498</v>
      </c>
      <c r="AA9" s="14">
        <v>0.39939502383870301</v>
      </c>
      <c r="AB9" s="14">
        <v>0.476533493654902</v>
      </c>
      <c r="AC9" s="14">
        <v>0.451291802174074</v>
      </c>
      <c r="AD9" s="14">
        <v>0.35826689363395597</v>
      </c>
      <c r="AE9" s="14"/>
      <c r="AF9" s="14">
        <v>0.48533853933526999</v>
      </c>
      <c r="AG9" s="14">
        <v>0.38317333387241997</v>
      </c>
      <c r="AH9" s="14">
        <v>0.47496144938882401</v>
      </c>
      <c r="AI9" s="14">
        <v>0.49784209098722998</v>
      </c>
      <c r="AJ9" s="14">
        <v>0.411378792710616</v>
      </c>
      <c r="AK9" s="14"/>
      <c r="AL9" s="14">
        <v>0.34798225963799301</v>
      </c>
      <c r="AM9" s="14">
        <v>0.46482505178648098</v>
      </c>
      <c r="AN9" s="14">
        <v>0.44548473837943198</v>
      </c>
      <c r="AO9" s="14">
        <v>0.49017192513718599</v>
      </c>
      <c r="AP9" s="14">
        <v>0.37367820983976102</v>
      </c>
      <c r="AQ9" s="14">
        <v>0.46845114366888801</v>
      </c>
      <c r="AR9" s="14"/>
      <c r="AS9" s="14">
        <v>0.42888292874784201</v>
      </c>
      <c r="AT9" s="14">
        <v>0.42208105368145998</v>
      </c>
      <c r="AU9" s="14">
        <v>0.40354087230501301</v>
      </c>
      <c r="AV9" s="14">
        <v>0.38906760476707702</v>
      </c>
      <c r="AW9" s="14">
        <v>0.30795003829372303</v>
      </c>
      <c r="AX9" s="14"/>
      <c r="AY9" s="14">
        <v>0.31580557785718599</v>
      </c>
      <c r="AZ9" s="14">
        <v>0.32169105854526397</v>
      </c>
      <c r="BA9" s="14">
        <v>0.45247351792764101</v>
      </c>
      <c r="BB9" s="14">
        <v>0.36332882562406599</v>
      </c>
      <c r="BC9" s="14">
        <v>0.39964783802741199</v>
      </c>
      <c r="BD9" s="14">
        <v>0.42775500966038299</v>
      </c>
      <c r="BE9" s="14">
        <v>0.39682785149725502</v>
      </c>
      <c r="BF9" s="14">
        <v>0.43941343294512603</v>
      </c>
      <c r="BG9" s="14">
        <v>0.528764248088468</v>
      </c>
      <c r="BH9" s="14">
        <v>0.45907568007749899</v>
      </c>
      <c r="BI9" s="14">
        <v>0.40088750899459402</v>
      </c>
      <c r="BJ9" s="14">
        <v>0.44582572655976699</v>
      </c>
      <c r="BK9" s="14">
        <v>0.42191130461812099</v>
      </c>
      <c r="BL9" s="14">
        <v>0.362475231991643</v>
      </c>
      <c r="BM9" s="14">
        <v>0.481548850491122</v>
      </c>
      <c r="BN9" s="14">
        <v>0.40268329751980902</v>
      </c>
      <c r="BO9" s="14"/>
      <c r="BP9" s="14">
        <v>0.33822173447063503</v>
      </c>
      <c r="BQ9" s="14">
        <v>0.43096775704314799</v>
      </c>
      <c r="BR9" s="14">
        <v>0.46951759258911901</v>
      </c>
      <c r="BS9" s="14">
        <v>0.42223782827443601</v>
      </c>
      <c r="BT9" s="14">
        <v>0.49528970190088301</v>
      </c>
      <c r="BU9" s="14">
        <v>0.538911947422125</v>
      </c>
      <c r="BV9" s="14"/>
      <c r="BW9" s="14">
        <v>0.52455942411618794</v>
      </c>
      <c r="BX9" s="14">
        <v>0.38003348560205402</v>
      </c>
      <c r="BY9" s="14">
        <v>0.37938935261206802</v>
      </c>
      <c r="BZ9" s="14">
        <v>0.339430072059552</v>
      </c>
      <c r="CA9" s="14">
        <v>0.36580447297865298</v>
      </c>
      <c r="CB9" s="14">
        <v>0.264405284604395</v>
      </c>
      <c r="CC9" s="14"/>
      <c r="CD9" s="14">
        <v>0.325842584370305</v>
      </c>
      <c r="CE9" s="14">
        <v>0.43096822025552201</v>
      </c>
      <c r="CF9" s="14">
        <v>0.373971201855749</v>
      </c>
      <c r="CG9" s="14">
        <v>0.47121077483123402</v>
      </c>
      <c r="CH9" s="14"/>
      <c r="CI9" s="14">
        <v>0.55162194557897404</v>
      </c>
      <c r="CJ9" s="14">
        <v>0.42883807373887001</v>
      </c>
      <c r="CK9" s="14">
        <v>0.390628996297185</v>
      </c>
      <c r="CL9" s="14">
        <v>0.34933742664679701</v>
      </c>
      <c r="CM9" s="14"/>
      <c r="CN9" s="14">
        <v>0.38610733980475598</v>
      </c>
      <c r="CO9" s="14">
        <v>0.43320785905543902</v>
      </c>
      <c r="CP9" s="14"/>
      <c r="CQ9" s="14">
        <v>0.44167519219062401</v>
      </c>
      <c r="CR9" s="14">
        <v>0.429718887229462</v>
      </c>
    </row>
    <row r="10" spans="2:96" ht="28.8" x14ac:dyDescent="0.3">
      <c r="B10" s="15" t="s">
        <v>346</v>
      </c>
      <c r="C10" s="14">
        <v>0.41526744168480301</v>
      </c>
      <c r="D10" s="14">
        <v>0.39704692566868499</v>
      </c>
      <c r="E10" s="14">
        <v>0.43135776276951898</v>
      </c>
      <c r="F10" s="14"/>
      <c r="G10" s="14">
        <v>0.26977392806692602</v>
      </c>
      <c r="H10" s="14">
        <v>0.30981563733158801</v>
      </c>
      <c r="I10" s="14">
        <v>0.355645709562462</v>
      </c>
      <c r="J10" s="14">
        <v>0.48736374158874002</v>
      </c>
      <c r="K10" s="14">
        <v>0.50624377526037601</v>
      </c>
      <c r="L10" s="14">
        <v>0.526296446690798</v>
      </c>
      <c r="M10" s="14"/>
      <c r="N10" s="14">
        <v>0.41034278432679999</v>
      </c>
      <c r="O10" s="14">
        <v>0.41792719914961901</v>
      </c>
      <c r="P10" s="14">
        <v>0.43919466690606401</v>
      </c>
      <c r="Q10" s="14">
        <v>0.39793303705945698</v>
      </c>
      <c r="R10" s="14"/>
      <c r="S10" s="14">
        <v>0.37288344960941799</v>
      </c>
      <c r="T10" s="14">
        <v>0.43501645990522803</v>
      </c>
      <c r="U10" s="14">
        <v>0.43986392397958002</v>
      </c>
      <c r="V10" s="14">
        <v>0.42822027048882799</v>
      </c>
      <c r="W10" s="14">
        <v>0.36580778300771699</v>
      </c>
      <c r="X10" s="14">
        <v>0.39387051562547298</v>
      </c>
      <c r="Y10" s="14">
        <v>0.42227105376078</v>
      </c>
      <c r="Z10" s="14">
        <v>0.48126161697181302</v>
      </c>
      <c r="AA10" s="14">
        <v>0.42858394254184801</v>
      </c>
      <c r="AB10" s="14">
        <v>0.42643625691262699</v>
      </c>
      <c r="AC10" s="14">
        <v>0.36494875507552799</v>
      </c>
      <c r="AD10" s="14">
        <v>0.49953165058215498</v>
      </c>
      <c r="AE10" s="14"/>
      <c r="AF10" s="14">
        <v>0.47174186158575698</v>
      </c>
      <c r="AG10" s="14">
        <v>0.38992353199593399</v>
      </c>
      <c r="AH10" s="14">
        <v>0.408752846984763</v>
      </c>
      <c r="AI10" s="14">
        <v>0.41501575603782997</v>
      </c>
      <c r="AJ10" s="14">
        <v>0.44266726693557801</v>
      </c>
      <c r="AK10" s="14"/>
      <c r="AL10" s="14">
        <v>0.37339249410959102</v>
      </c>
      <c r="AM10" s="14">
        <v>0.46148868821386702</v>
      </c>
      <c r="AN10" s="14">
        <v>0.409204311409543</v>
      </c>
      <c r="AO10" s="14">
        <v>0.428750650825657</v>
      </c>
      <c r="AP10" s="14">
        <v>0.358369638777081</v>
      </c>
      <c r="AQ10" s="14">
        <v>0.46644965246220299</v>
      </c>
      <c r="AR10" s="14"/>
      <c r="AS10" s="14">
        <v>0.40205809564094003</v>
      </c>
      <c r="AT10" s="14">
        <v>0.42935280867716102</v>
      </c>
      <c r="AU10" s="14">
        <v>0.411168337913913</v>
      </c>
      <c r="AV10" s="14">
        <v>0.367795568173995</v>
      </c>
      <c r="AW10" s="14">
        <v>0.35236492726037499</v>
      </c>
      <c r="AX10" s="14"/>
      <c r="AY10" s="14">
        <v>0.33228057187118698</v>
      </c>
      <c r="AZ10" s="14">
        <v>0.345201169564264</v>
      </c>
      <c r="BA10" s="14">
        <v>0.43676766205145601</v>
      </c>
      <c r="BB10" s="14">
        <v>0.38245831845207501</v>
      </c>
      <c r="BC10" s="14">
        <v>0.39156121241407899</v>
      </c>
      <c r="BD10" s="14">
        <v>0.40769002253325798</v>
      </c>
      <c r="BE10" s="14">
        <v>0.38366740627569001</v>
      </c>
      <c r="BF10" s="14">
        <v>0.44023398791138202</v>
      </c>
      <c r="BG10" s="14">
        <v>0.43036997083554901</v>
      </c>
      <c r="BH10" s="14">
        <v>0.44940418186665199</v>
      </c>
      <c r="BI10" s="14">
        <v>0.449758749124262</v>
      </c>
      <c r="BJ10" s="14">
        <v>0.36681289444327903</v>
      </c>
      <c r="BK10" s="14">
        <v>0.50582505669323596</v>
      </c>
      <c r="BL10" s="14">
        <v>0.465437024964936</v>
      </c>
      <c r="BM10" s="14">
        <v>0.47335359447827302</v>
      </c>
      <c r="BN10" s="14">
        <v>0.383654404188006</v>
      </c>
      <c r="BO10" s="14"/>
      <c r="BP10" s="14">
        <v>0.353522280255404</v>
      </c>
      <c r="BQ10" s="14">
        <v>0.438106719886039</v>
      </c>
      <c r="BR10" s="14">
        <v>0.398494058511213</v>
      </c>
      <c r="BS10" s="14">
        <v>0.41655607898191499</v>
      </c>
      <c r="BT10" s="14">
        <v>0.47500246845183303</v>
      </c>
      <c r="BU10" s="14">
        <v>0.51107338807951397</v>
      </c>
      <c r="BV10" s="14"/>
      <c r="BW10" s="14">
        <v>0.50279418423995503</v>
      </c>
      <c r="BX10" s="14">
        <v>0.39219356680025502</v>
      </c>
      <c r="BY10" s="14">
        <v>0.32983614978494702</v>
      </c>
      <c r="BZ10" s="14">
        <v>0.34349401752289099</v>
      </c>
      <c r="CA10" s="14">
        <v>0.358092393813778</v>
      </c>
      <c r="CB10" s="14">
        <v>0.28966290854469801</v>
      </c>
      <c r="CC10" s="14"/>
      <c r="CD10" s="14">
        <v>0.31274360992714501</v>
      </c>
      <c r="CE10" s="14">
        <v>0.40179342582240901</v>
      </c>
      <c r="CF10" s="14">
        <v>0.36211121527366102</v>
      </c>
      <c r="CG10" s="14">
        <v>0.47728015861844098</v>
      </c>
      <c r="CH10" s="14"/>
      <c r="CI10" s="14">
        <v>0.53358825981117497</v>
      </c>
      <c r="CJ10" s="14">
        <v>0.40660066546741402</v>
      </c>
      <c r="CK10" s="14">
        <v>0.39265131043330798</v>
      </c>
      <c r="CL10" s="14">
        <v>0.31643849960579501</v>
      </c>
      <c r="CM10" s="14"/>
      <c r="CN10" s="14">
        <v>0.35032705368881101</v>
      </c>
      <c r="CO10" s="14">
        <v>0.42619865021162701</v>
      </c>
      <c r="CP10" s="14"/>
      <c r="CQ10" s="14">
        <v>0.41240971946946398</v>
      </c>
      <c r="CR10" s="14">
        <v>0.424081419918937</v>
      </c>
    </row>
    <row r="11" spans="2:96" ht="57.6" x14ac:dyDescent="0.3">
      <c r="B11" s="15" t="s">
        <v>344</v>
      </c>
      <c r="C11" s="14">
        <v>0.34865770732791801</v>
      </c>
      <c r="D11" s="14">
        <v>0.31718895309713502</v>
      </c>
      <c r="E11" s="14">
        <v>0.379586410469548</v>
      </c>
      <c r="F11" s="14"/>
      <c r="G11" s="14">
        <v>0.235747555647567</v>
      </c>
      <c r="H11" s="14">
        <v>0.26252551805009999</v>
      </c>
      <c r="I11" s="14">
        <v>0.28046251337564299</v>
      </c>
      <c r="J11" s="14">
        <v>0.35083803997758101</v>
      </c>
      <c r="K11" s="14">
        <v>0.43684532488029398</v>
      </c>
      <c r="L11" s="14">
        <v>0.48798388308489099</v>
      </c>
      <c r="M11" s="14"/>
      <c r="N11" s="14">
        <v>0.32752261163572299</v>
      </c>
      <c r="O11" s="14">
        <v>0.35464400401394602</v>
      </c>
      <c r="P11" s="14">
        <v>0.37703933970041997</v>
      </c>
      <c r="Q11" s="14">
        <v>0.33430003279238002</v>
      </c>
      <c r="R11" s="14"/>
      <c r="S11" s="14">
        <v>0.24569502512344499</v>
      </c>
      <c r="T11" s="14">
        <v>0.41976314775190599</v>
      </c>
      <c r="U11" s="14">
        <v>0.474875171893827</v>
      </c>
      <c r="V11" s="14">
        <v>0.37706762425373902</v>
      </c>
      <c r="W11" s="14">
        <v>0.392788167659125</v>
      </c>
      <c r="X11" s="14">
        <v>0.35550692774236797</v>
      </c>
      <c r="Y11" s="14">
        <v>0.32562199561041599</v>
      </c>
      <c r="Z11" s="14">
        <v>0.39078932618494999</v>
      </c>
      <c r="AA11" s="14">
        <v>0.34023201082692001</v>
      </c>
      <c r="AB11" s="14">
        <v>0.31643285287502798</v>
      </c>
      <c r="AC11" s="14">
        <v>0.26031470862942602</v>
      </c>
      <c r="AD11" s="14">
        <v>0.257541722162269</v>
      </c>
      <c r="AE11" s="14"/>
      <c r="AF11" s="14">
        <v>0.42269478578495101</v>
      </c>
      <c r="AG11" s="14">
        <v>0.32214440322750298</v>
      </c>
      <c r="AH11" s="14">
        <v>0.404565498194707</v>
      </c>
      <c r="AI11" s="14">
        <v>0.379493681484739</v>
      </c>
      <c r="AJ11" s="14">
        <v>0.36852291993730801</v>
      </c>
      <c r="AK11" s="14"/>
      <c r="AL11" s="14">
        <v>0.28197396647783501</v>
      </c>
      <c r="AM11" s="14">
        <v>0.394243214494855</v>
      </c>
      <c r="AN11" s="14">
        <v>0.41050257381671601</v>
      </c>
      <c r="AO11" s="14">
        <v>0.398171419122753</v>
      </c>
      <c r="AP11" s="14">
        <v>0.33648892489287702</v>
      </c>
      <c r="AQ11" s="14">
        <v>0.36095399769475101</v>
      </c>
      <c r="AR11" s="14"/>
      <c r="AS11" s="14">
        <v>0.35893228223620199</v>
      </c>
      <c r="AT11" s="14">
        <v>0.353271290903932</v>
      </c>
      <c r="AU11" s="14">
        <v>0.31634171544471401</v>
      </c>
      <c r="AV11" s="14">
        <v>0.275049718562829</v>
      </c>
      <c r="AW11" s="14">
        <v>0.32740550461012302</v>
      </c>
      <c r="AX11" s="14"/>
      <c r="AY11" s="14">
        <v>0.35268168951207102</v>
      </c>
      <c r="AZ11" s="14">
        <v>0.240603423044115</v>
      </c>
      <c r="BA11" s="14">
        <v>0.39297311818077901</v>
      </c>
      <c r="BB11" s="14">
        <v>0.30780395474097599</v>
      </c>
      <c r="BC11" s="14">
        <v>0.32121608787262401</v>
      </c>
      <c r="BD11" s="14">
        <v>0.36071586860754301</v>
      </c>
      <c r="BE11" s="14">
        <v>0.33390715459678399</v>
      </c>
      <c r="BF11" s="14">
        <v>0.30128674213941498</v>
      </c>
      <c r="BG11" s="14">
        <v>0.43823288406363797</v>
      </c>
      <c r="BH11" s="14">
        <v>0.366683717233453</v>
      </c>
      <c r="BI11" s="14">
        <v>0.35298239324715402</v>
      </c>
      <c r="BJ11" s="14">
        <v>0.33146188293585299</v>
      </c>
      <c r="BK11" s="14">
        <v>0.34468341097548399</v>
      </c>
      <c r="BL11" s="14">
        <v>0.34757613483212502</v>
      </c>
      <c r="BM11" s="14">
        <v>0.30056553905341199</v>
      </c>
      <c r="BN11" s="14">
        <v>0.37407968351092502</v>
      </c>
      <c r="BO11" s="14"/>
      <c r="BP11" s="14">
        <v>0.24469882845690499</v>
      </c>
      <c r="BQ11" s="14">
        <v>0.35782937212149302</v>
      </c>
      <c r="BR11" s="14">
        <v>0.31272304811816698</v>
      </c>
      <c r="BS11" s="14">
        <v>0.39654259010943699</v>
      </c>
      <c r="BT11" s="14">
        <v>0.47445481936489298</v>
      </c>
      <c r="BU11" s="14">
        <v>0.466284441567972</v>
      </c>
      <c r="BV11" s="14"/>
      <c r="BW11" s="14">
        <v>0.41845961837878398</v>
      </c>
      <c r="BX11" s="14">
        <v>0.34249823477152502</v>
      </c>
      <c r="BY11" s="14">
        <v>0.25169768149505201</v>
      </c>
      <c r="BZ11" s="14">
        <v>0.30757918786473798</v>
      </c>
      <c r="CA11" s="14">
        <v>0.30129992841196102</v>
      </c>
      <c r="CB11" s="14">
        <v>0.227562022017989</v>
      </c>
      <c r="CC11" s="14"/>
      <c r="CD11" s="14">
        <v>0.281392669713316</v>
      </c>
      <c r="CE11" s="14">
        <v>0.339085221829387</v>
      </c>
      <c r="CF11" s="14">
        <v>0.290501539317359</v>
      </c>
      <c r="CG11" s="14">
        <v>0.388513974497252</v>
      </c>
      <c r="CH11" s="14"/>
      <c r="CI11" s="14">
        <v>0.444851216241336</v>
      </c>
      <c r="CJ11" s="14">
        <v>0.40183950903393401</v>
      </c>
      <c r="CK11" s="14">
        <v>0.30648737136872101</v>
      </c>
      <c r="CL11" s="14">
        <v>0.28373357995563098</v>
      </c>
      <c r="CM11" s="14"/>
      <c r="CN11" s="14">
        <v>0.35803258057519799</v>
      </c>
      <c r="CO11" s="14">
        <v>0.349162402125617</v>
      </c>
      <c r="CP11" s="14"/>
      <c r="CQ11" s="14">
        <v>0.35480621815232199</v>
      </c>
      <c r="CR11" s="14">
        <v>0.35314991207544599</v>
      </c>
    </row>
    <row r="12" spans="2:96" ht="28.8" x14ac:dyDescent="0.3">
      <c r="B12" s="15" t="s">
        <v>348</v>
      </c>
      <c r="C12" s="14">
        <v>0.338589888515334</v>
      </c>
      <c r="D12" s="14">
        <v>0.32657753884170498</v>
      </c>
      <c r="E12" s="14">
        <v>0.350456779551862</v>
      </c>
      <c r="F12" s="14"/>
      <c r="G12" s="14">
        <v>0.22226089309122701</v>
      </c>
      <c r="H12" s="14">
        <v>0.23978064636250601</v>
      </c>
      <c r="I12" s="14">
        <v>0.32477755676593301</v>
      </c>
      <c r="J12" s="14">
        <v>0.37469330724595601</v>
      </c>
      <c r="K12" s="14">
        <v>0.40527809868676501</v>
      </c>
      <c r="L12" s="14">
        <v>0.43316436691340798</v>
      </c>
      <c r="M12" s="14"/>
      <c r="N12" s="14">
        <v>0.32867881736346299</v>
      </c>
      <c r="O12" s="14">
        <v>0.342756595372191</v>
      </c>
      <c r="P12" s="14">
        <v>0.361314982952471</v>
      </c>
      <c r="Q12" s="14">
        <v>0.32091903064072103</v>
      </c>
      <c r="R12" s="14"/>
      <c r="S12" s="14">
        <v>0.232597189856001</v>
      </c>
      <c r="T12" s="14">
        <v>0.34824552772253498</v>
      </c>
      <c r="U12" s="14">
        <v>0.42775579352565102</v>
      </c>
      <c r="V12" s="14">
        <v>0.36061890094392401</v>
      </c>
      <c r="W12" s="14">
        <v>0.34903491567189598</v>
      </c>
      <c r="X12" s="14">
        <v>0.350863169288329</v>
      </c>
      <c r="Y12" s="14">
        <v>0.35850699773747902</v>
      </c>
      <c r="Z12" s="14">
        <v>0.37623718321063898</v>
      </c>
      <c r="AA12" s="14">
        <v>0.31187825676122699</v>
      </c>
      <c r="AB12" s="14">
        <v>0.34818035272182601</v>
      </c>
      <c r="AC12" s="14">
        <v>0.385447934615398</v>
      </c>
      <c r="AD12" s="14">
        <v>0.31483534502881899</v>
      </c>
      <c r="AE12" s="14"/>
      <c r="AF12" s="14">
        <v>0.38261087172429997</v>
      </c>
      <c r="AG12" s="14">
        <v>0.29634867661743802</v>
      </c>
      <c r="AH12" s="14">
        <v>0.34689201828639998</v>
      </c>
      <c r="AI12" s="14">
        <v>0.40425303344681002</v>
      </c>
      <c r="AJ12" s="14">
        <v>0.31070455853691198</v>
      </c>
      <c r="AK12" s="14"/>
      <c r="AL12" s="14">
        <v>0.292039939405215</v>
      </c>
      <c r="AM12" s="14">
        <v>0.355195035948563</v>
      </c>
      <c r="AN12" s="14">
        <v>0.36396756580631501</v>
      </c>
      <c r="AO12" s="14">
        <v>0.381900245649546</v>
      </c>
      <c r="AP12" s="14">
        <v>0.266122182735058</v>
      </c>
      <c r="AQ12" s="14">
        <v>0.38085928192775398</v>
      </c>
      <c r="AR12" s="14"/>
      <c r="AS12" s="14">
        <v>0.386562782046529</v>
      </c>
      <c r="AT12" s="14">
        <v>0.32734792723086598</v>
      </c>
      <c r="AU12" s="14">
        <v>0.29968846431760598</v>
      </c>
      <c r="AV12" s="14">
        <v>0.28335975907832001</v>
      </c>
      <c r="AW12" s="14">
        <v>0.27468230216324002</v>
      </c>
      <c r="AX12" s="14"/>
      <c r="AY12" s="14">
        <v>0.21442676337920799</v>
      </c>
      <c r="AZ12" s="14">
        <v>0.25871349077774303</v>
      </c>
      <c r="BA12" s="14">
        <v>0.367730825026514</v>
      </c>
      <c r="BB12" s="14">
        <v>0.33247411371291002</v>
      </c>
      <c r="BC12" s="14">
        <v>0.34861259460363597</v>
      </c>
      <c r="BD12" s="14">
        <v>0.39196330102885202</v>
      </c>
      <c r="BE12" s="14">
        <v>0.349417922702285</v>
      </c>
      <c r="BF12" s="14">
        <v>0.30035506901098702</v>
      </c>
      <c r="BG12" s="14">
        <v>0.35149007507756902</v>
      </c>
      <c r="BH12" s="14">
        <v>0.36191539232613201</v>
      </c>
      <c r="BI12" s="14">
        <v>0.33593166250864998</v>
      </c>
      <c r="BJ12" s="14">
        <v>0.27662059995886401</v>
      </c>
      <c r="BK12" s="14">
        <v>0.373734127068032</v>
      </c>
      <c r="BL12" s="14">
        <v>0.33688229478097398</v>
      </c>
      <c r="BM12" s="14">
        <v>0.252647718144628</v>
      </c>
      <c r="BN12" s="14">
        <v>0.28264803994490001</v>
      </c>
      <c r="BO12" s="14"/>
      <c r="BP12" s="14">
        <v>0.28006083649596902</v>
      </c>
      <c r="BQ12" s="14">
        <v>0.33717002793064299</v>
      </c>
      <c r="BR12" s="14">
        <v>0.31353512838172298</v>
      </c>
      <c r="BS12" s="14">
        <v>0.42221933871768103</v>
      </c>
      <c r="BT12" s="14">
        <v>0.36784149745233602</v>
      </c>
      <c r="BU12" s="14">
        <v>0.33250464328680901</v>
      </c>
      <c r="BV12" s="14"/>
      <c r="BW12" s="14">
        <v>0.39751999040302699</v>
      </c>
      <c r="BX12" s="14">
        <v>0.30798112755059798</v>
      </c>
      <c r="BY12" s="14">
        <v>0.30887310411048202</v>
      </c>
      <c r="BZ12" s="14">
        <v>0.25757923938459698</v>
      </c>
      <c r="CA12" s="14">
        <v>0.34031287834820201</v>
      </c>
      <c r="CB12" s="14">
        <v>0.194161424519946</v>
      </c>
      <c r="CC12" s="14"/>
      <c r="CD12" s="14">
        <v>0.281080781393311</v>
      </c>
      <c r="CE12" s="14">
        <v>0.29008664065394402</v>
      </c>
      <c r="CF12" s="14">
        <v>0.316501530216445</v>
      </c>
      <c r="CG12" s="14">
        <v>0.36944050858038102</v>
      </c>
      <c r="CH12" s="14"/>
      <c r="CI12" s="14">
        <v>0.40558389146253099</v>
      </c>
      <c r="CJ12" s="14">
        <v>0.35219942541350802</v>
      </c>
      <c r="CK12" s="14">
        <v>0.31979062361177901</v>
      </c>
      <c r="CL12" s="14">
        <v>0.27596990584072401</v>
      </c>
      <c r="CM12" s="14"/>
      <c r="CN12" s="14">
        <v>0.32139801755756298</v>
      </c>
      <c r="CO12" s="14">
        <v>0.34290929859075903</v>
      </c>
      <c r="CP12" s="14"/>
      <c r="CQ12" s="14">
        <v>0.36840837840751101</v>
      </c>
      <c r="CR12" s="14">
        <v>0.338820825564985</v>
      </c>
    </row>
    <row r="13" spans="2:96" ht="43.2" x14ac:dyDescent="0.3">
      <c r="B13" s="15" t="s">
        <v>341</v>
      </c>
      <c r="C13" s="14">
        <v>0.333883971184468</v>
      </c>
      <c r="D13" s="14">
        <v>0.30107203570788399</v>
      </c>
      <c r="E13" s="14">
        <v>0.366082776347397</v>
      </c>
      <c r="F13" s="14"/>
      <c r="G13" s="14">
        <v>0.25862506508706201</v>
      </c>
      <c r="H13" s="14">
        <v>0.32464320666671498</v>
      </c>
      <c r="I13" s="14">
        <v>0.27676868024305301</v>
      </c>
      <c r="J13" s="14">
        <v>0.33457610128173498</v>
      </c>
      <c r="K13" s="14">
        <v>0.35393847493570502</v>
      </c>
      <c r="L13" s="14">
        <v>0.42362533929859397</v>
      </c>
      <c r="M13" s="14"/>
      <c r="N13" s="14">
        <v>0.39056945270300197</v>
      </c>
      <c r="O13" s="14">
        <v>0.34452185486314502</v>
      </c>
      <c r="P13" s="14">
        <v>0.28881341130524801</v>
      </c>
      <c r="Q13" s="14">
        <v>0.30135997390094099</v>
      </c>
      <c r="R13" s="14"/>
      <c r="S13" s="14">
        <v>0.30853645104834498</v>
      </c>
      <c r="T13" s="14">
        <v>0.320123331572717</v>
      </c>
      <c r="U13" s="14">
        <v>0.37402836656757799</v>
      </c>
      <c r="V13" s="14">
        <v>0.281959955147846</v>
      </c>
      <c r="W13" s="14">
        <v>0.225212655559971</v>
      </c>
      <c r="X13" s="14">
        <v>0.327057311335195</v>
      </c>
      <c r="Y13" s="14">
        <v>0.40492284790135502</v>
      </c>
      <c r="Z13" s="14">
        <v>0.30797677467221701</v>
      </c>
      <c r="AA13" s="14">
        <v>0.32090183139770101</v>
      </c>
      <c r="AB13" s="14">
        <v>0.37522024046584301</v>
      </c>
      <c r="AC13" s="14">
        <v>0.37519285724074303</v>
      </c>
      <c r="AD13" s="14">
        <v>0.53525131675835802</v>
      </c>
      <c r="AE13" s="14"/>
      <c r="AF13" s="14">
        <v>0.29921080208471501</v>
      </c>
      <c r="AG13" s="14">
        <v>0.36333585246389</v>
      </c>
      <c r="AH13" s="14">
        <v>0.41863520786005598</v>
      </c>
      <c r="AI13" s="14">
        <v>0.20862363796717301</v>
      </c>
      <c r="AJ13" s="14">
        <v>0.448131075555945</v>
      </c>
      <c r="AK13" s="14"/>
      <c r="AL13" s="14">
        <v>0.36429878830726298</v>
      </c>
      <c r="AM13" s="14">
        <v>0.314823932402579</v>
      </c>
      <c r="AN13" s="14">
        <v>0.41896583390616898</v>
      </c>
      <c r="AO13" s="14">
        <v>0.21496323498669201</v>
      </c>
      <c r="AP13" s="14">
        <v>0.44448473060593202</v>
      </c>
      <c r="AQ13" s="14">
        <v>0.38198172743255598</v>
      </c>
      <c r="AR13" s="14"/>
      <c r="AS13" s="14">
        <v>0.27659863980767302</v>
      </c>
      <c r="AT13" s="14">
        <v>0.31779699840344999</v>
      </c>
      <c r="AU13" s="14">
        <v>0.37214996975229597</v>
      </c>
      <c r="AV13" s="14">
        <v>0.37069938530706398</v>
      </c>
      <c r="AW13" s="14">
        <v>0.37386004510190401</v>
      </c>
      <c r="AX13" s="14"/>
      <c r="AY13" s="14">
        <v>0.14505630385920501</v>
      </c>
      <c r="AZ13" s="14">
        <v>0.33731744858402302</v>
      </c>
      <c r="BA13" s="14">
        <v>0.33728658411582102</v>
      </c>
      <c r="BB13" s="14">
        <v>0.24633518004751301</v>
      </c>
      <c r="BC13" s="14">
        <v>0.268747218503398</v>
      </c>
      <c r="BD13" s="14">
        <v>0.29821496533707997</v>
      </c>
      <c r="BE13" s="14">
        <v>0.360139368407498</v>
      </c>
      <c r="BF13" s="14">
        <v>0.34724622317871101</v>
      </c>
      <c r="BG13" s="14">
        <v>0.34753032374852399</v>
      </c>
      <c r="BH13" s="14">
        <v>0.37721670467054902</v>
      </c>
      <c r="BI13" s="14">
        <v>0.31153441700698598</v>
      </c>
      <c r="BJ13" s="14">
        <v>0.28179455277968701</v>
      </c>
      <c r="BK13" s="14">
        <v>0.44632178744446899</v>
      </c>
      <c r="BL13" s="14">
        <v>0.32103536160504298</v>
      </c>
      <c r="BM13" s="14">
        <v>0.38715434791041298</v>
      </c>
      <c r="BN13" s="14">
        <v>0.45588587891399301</v>
      </c>
      <c r="BO13" s="14"/>
      <c r="BP13" s="14">
        <v>0.28993698303327903</v>
      </c>
      <c r="BQ13" s="14">
        <v>0.37865937988938198</v>
      </c>
      <c r="BR13" s="14">
        <v>0.26637952758783101</v>
      </c>
      <c r="BS13" s="14">
        <v>0.351426832618423</v>
      </c>
      <c r="BT13" s="14">
        <v>0.36934860096244998</v>
      </c>
      <c r="BU13" s="14">
        <v>0.33058099583894901</v>
      </c>
      <c r="BV13" s="14"/>
      <c r="BW13" s="14">
        <v>0.40069114160222502</v>
      </c>
      <c r="BX13" s="14">
        <v>0.33760320552838202</v>
      </c>
      <c r="BY13" s="14">
        <v>0.19384567043117401</v>
      </c>
      <c r="BZ13" s="14">
        <v>0.27548775674097697</v>
      </c>
      <c r="CA13" s="14">
        <v>0.28705564248125798</v>
      </c>
      <c r="CB13" s="14">
        <v>0.26979604499564702</v>
      </c>
      <c r="CC13" s="14"/>
      <c r="CD13" s="14">
        <v>0.28025799401273099</v>
      </c>
      <c r="CE13" s="14">
        <v>0.37269405441447701</v>
      </c>
      <c r="CF13" s="14">
        <v>0.23807837164676701</v>
      </c>
      <c r="CG13" s="14">
        <v>0.389595046772512</v>
      </c>
      <c r="CH13" s="14"/>
      <c r="CI13" s="14">
        <v>0.38368418762627798</v>
      </c>
      <c r="CJ13" s="14">
        <v>0.37825388940899002</v>
      </c>
      <c r="CK13" s="14">
        <v>0.30479397315741902</v>
      </c>
      <c r="CL13" s="14">
        <v>0.309852827085845</v>
      </c>
      <c r="CM13" s="14"/>
      <c r="CN13" s="14">
        <v>0.31419418555641598</v>
      </c>
      <c r="CO13" s="14">
        <v>0.33816616059593801</v>
      </c>
      <c r="CP13" s="14"/>
      <c r="CQ13" s="14">
        <v>0.29352601399997702</v>
      </c>
      <c r="CR13" s="14">
        <v>0.34364363184305502</v>
      </c>
    </row>
    <row r="14" spans="2:96" ht="43.2" x14ac:dyDescent="0.3">
      <c r="B14" s="15" t="s">
        <v>340</v>
      </c>
      <c r="C14" s="14">
        <v>0.33019506914300001</v>
      </c>
      <c r="D14" s="14">
        <v>0.30923122686031901</v>
      </c>
      <c r="E14" s="14">
        <v>0.35079330674020698</v>
      </c>
      <c r="F14" s="14"/>
      <c r="G14" s="14">
        <v>0.288949877420424</v>
      </c>
      <c r="H14" s="14">
        <v>0.27337681931937402</v>
      </c>
      <c r="I14" s="14">
        <v>0.32701082741906901</v>
      </c>
      <c r="J14" s="14">
        <v>0.30561927236745401</v>
      </c>
      <c r="K14" s="14">
        <v>0.31461624566817897</v>
      </c>
      <c r="L14" s="14">
        <v>0.43674900186665899</v>
      </c>
      <c r="M14" s="14"/>
      <c r="N14" s="14">
        <v>0.37368383927376397</v>
      </c>
      <c r="O14" s="14">
        <v>0.34799330126568401</v>
      </c>
      <c r="P14" s="14">
        <v>0.27793427205131999</v>
      </c>
      <c r="Q14" s="14">
        <v>0.31073410078357999</v>
      </c>
      <c r="R14" s="14"/>
      <c r="S14" s="14">
        <v>0.34238009613517101</v>
      </c>
      <c r="T14" s="14">
        <v>0.326044964590464</v>
      </c>
      <c r="U14" s="14">
        <v>0.36299572559243198</v>
      </c>
      <c r="V14" s="14">
        <v>0.31561406628962402</v>
      </c>
      <c r="W14" s="14">
        <v>0.29191962419680301</v>
      </c>
      <c r="X14" s="14">
        <v>0.256272982289866</v>
      </c>
      <c r="Y14" s="14">
        <v>0.324013250131373</v>
      </c>
      <c r="Z14" s="14">
        <v>0.313568769313603</v>
      </c>
      <c r="AA14" s="14">
        <v>0.32745165129713</v>
      </c>
      <c r="AB14" s="14">
        <v>0.34056092182382802</v>
      </c>
      <c r="AC14" s="14">
        <v>0.36826120093095199</v>
      </c>
      <c r="AD14" s="14">
        <v>0.51317226122608495</v>
      </c>
      <c r="AE14" s="14"/>
      <c r="AF14" s="14">
        <v>0.32295932685894102</v>
      </c>
      <c r="AG14" s="14">
        <v>0.357186056211306</v>
      </c>
      <c r="AH14" s="14">
        <v>0.37899384466958103</v>
      </c>
      <c r="AI14" s="14">
        <v>0.185773948708498</v>
      </c>
      <c r="AJ14" s="14">
        <v>0.43279188451109302</v>
      </c>
      <c r="AK14" s="14"/>
      <c r="AL14" s="14">
        <v>0.34858032909993703</v>
      </c>
      <c r="AM14" s="14">
        <v>0.36673309272433702</v>
      </c>
      <c r="AN14" s="14">
        <v>0.40711784607356499</v>
      </c>
      <c r="AO14" s="14">
        <v>0.20388084703493201</v>
      </c>
      <c r="AP14" s="14">
        <v>0.42911245455667302</v>
      </c>
      <c r="AQ14" s="14">
        <v>0.33136149212724197</v>
      </c>
      <c r="AR14" s="14"/>
      <c r="AS14" s="14">
        <v>0.28914486836845499</v>
      </c>
      <c r="AT14" s="14">
        <v>0.340247309981831</v>
      </c>
      <c r="AU14" s="14">
        <v>0.35660485128122799</v>
      </c>
      <c r="AV14" s="14">
        <v>0.34303832768767301</v>
      </c>
      <c r="AW14" s="14">
        <v>0.37107225960351597</v>
      </c>
      <c r="AX14" s="14"/>
      <c r="AY14" s="14">
        <v>0.19540832530420399</v>
      </c>
      <c r="AZ14" s="14">
        <v>0.233973659580371</v>
      </c>
      <c r="BA14" s="14">
        <v>0.376297464983815</v>
      </c>
      <c r="BB14" s="14">
        <v>0.27289323746115302</v>
      </c>
      <c r="BC14" s="14">
        <v>0.30269454145102798</v>
      </c>
      <c r="BD14" s="14">
        <v>0.276050665597385</v>
      </c>
      <c r="BE14" s="14">
        <v>0.30708726761245297</v>
      </c>
      <c r="BF14" s="14">
        <v>0.32491455238066203</v>
      </c>
      <c r="BG14" s="14">
        <v>0.34677303759977701</v>
      </c>
      <c r="BH14" s="14">
        <v>0.41621797758754397</v>
      </c>
      <c r="BI14" s="14">
        <v>0.36312375052820001</v>
      </c>
      <c r="BJ14" s="14">
        <v>0.309887977191669</v>
      </c>
      <c r="BK14" s="14">
        <v>0.38518750083743603</v>
      </c>
      <c r="BL14" s="14">
        <v>0.33861585295664998</v>
      </c>
      <c r="BM14" s="14">
        <v>0.40825955882534698</v>
      </c>
      <c r="BN14" s="14">
        <v>0.38826903180129002</v>
      </c>
      <c r="BO14" s="14"/>
      <c r="BP14" s="14">
        <v>0.292000471228547</v>
      </c>
      <c r="BQ14" s="14">
        <v>0.353955946572727</v>
      </c>
      <c r="BR14" s="14">
        <v>0.25195754504970802</v>
      </c>
      <c r="BS14" s="14">
        <v>0.397948914342448</v>
      </c>
      <c r="BT14" s="14">
        <v>0.341159774880055</v>
      </c>
      <c r="BU14" s="14">
        <v>0.32921329854725401</v>
      </c>
      <c r="BV14" s="14"/>
      <c r="BW14" s="14">
        <v>0.36872679227577099</v>
      </c>
      <c r="BX14" s="14">
        <v>0.34725663349284203</v>
      </c>
      <c r="BY14" s="14">
        <v>0.21497402805955601</v>
      </c>
      <c r="BZ14" s="14">
        <v>0.25794558306878101</v>
      </c>
      <c r="CA14" s="14">
        <v>0.31904722671508901</v>
      </c>
      <c r="CB14" s="14">
        <v>0.26289803988870197</v>
      </c>
      <c r="CC14" s="14"/>
      <c r="CD14" s="14">
        <v>0.27270806890660498</v>
      </c>
      <c r="CE14" s="14">
        <v>0.328864818011676</v>
      </c>
      <c r="CF14" s="14">
        <v>0.28775281241709799</v>
      </c>
      <c r="CG14" s="14">
        <v>0.374991676985719</v>
      </c>
      <c r="CH14" s="14"/>
      <c r="CI14" s="14">
        <v>0.38541615211645802</v>
      </c>
      <c r="CJ14" s="14">
        <v>0.32494715152009201</v>
      </c>
      <c r="CK14" s="14">
        <v>0.31070802913885098</v>
      </c>
      <c r="CL14" s="14">
        <v>0.36513908840667197</v>
      </c>
      <c r="CM14" s="14"/>
      <c r="CN14" s="14">
        <v>0.27545603234134503</v>
      </c>
      <c r="CO14" s="14">
        <v>0.33784300162598402</v>
      </c>
      <c r="CP14" s="14"/>
      <c r="CQ14" s="14">
        <v>0.325176186574343</v>
      </c>
      <c r="CR14" s="14">
        <v>0.33194726307919298</v>
      </c>
    </row>
    <row r="15" spans="2:96" ht="57.6" x14ac:dyDescent="0.3">
      <c r="B15" s="15" t="s">
        <v>345</v>
      </c>
      <c r="C15" s="14">
        <v>0.325340260841393</v>
      </c>
      <c r="D15" s="14">
        <v>0.29868011600667999</v>
      </c>
      <c r="E15" s="14">
        <v>0.35149615442712501</v>
      </c>
      <c r="F15" s="14"/>
      <c r="G15" s="14">
        <v>0.224906992573492</v>
      </c>
      <c r="H15" s="14">
        <v>0.234219282700625</v>
      </c>
      <c r="I15" s="14">
        <v>0.25697984831996601</v>
      </c>
      <c r="J15" s="14">
        <v>0.30924170904884402</v>
      </c>
      <c r="K15" s="14">
        <v>0.37891360498990001</v>
      </c>
      <c r="L15" s="14">
        <v>0.49869170734604401</v>
      </c>
      <c r="M15" s="14"/>
      <c r="N15" s="14">
        <v>0.32821886318115101</v>
      </c>
      <c r="O15" s="14">
        <v>0.32558239480222401</v>
      </c>
      <c r="P15" s="14">
        <v>0.35442434246587001</v>
      </c>
      <c r="Q15" s="14">
        <v>0.29431775250601</v>
      </c>
      <c r="R15" s="14"/>
      <c r="S15" s="14">
        <v>0.29376464061195301</v>
      </c>
      <c r="T15" s="14">
        <v>0.404618228693785</v>
      </c>
      <c r="U15" s="14">
        <v>0.36769919776062099</v>
      </c>
      <c r="V15" s="14">
        <v>0.33682787391754399</v>
      </c>
      <c r="W15" s="14">
        <v>0.34794991985213802</v>
      </c>
      <c r="X15" s="14">
        <v>0.35213064670398903</v>
      </c>
      <c r="Y15" s="14">
        <v>0.28348165524538199</v>
      </c>
      <c r="Z15" s="14">
        <v>0.24801366411648801</v>
      </c>
      <c r="AA15" s="14">
        <v>0.25582430827457198</v>
      </c>
      <c r="AB15" s="14">
        <v>0.324677775822444</v>
      </c>
      <c r="AC15" s="14">
        <v>0.33764255607562998</v>
      </c>
      <c r="AD15" s="14">
        <v>0.29950556834438902</v>
      </c>
      <c r="AE15" s="14"/>
      <c r="AF15" s="14">
        <v>0.39713543411672397</v>
      </c>
      <c r="AG15" s="14">
        <v>0.29337752238982301</v>
      </c>
      <c r="AH15" s="14">
        <v>0.37206253350804103</v>
      </c>
      <c r="AI15" s="14">
        <v>0.377741922648763</v>
      </c>
      <c r="AJ15" s="14">
        <v>0.35674612655710702</v>
      </c>
      <c r="AK15" s="14"/>
      <c r="AL15" s="14">
        <v>0.28355862697552098</v>
      </c>
      <c r="AM15" s="14">
        <v>0.36746059384492002</v>
      </c>
      <c r="AN15" s="14">
        <v>0.31477505573700498</v>
      </c>
      <c r="AO15" s="14">
        <v>0.370226545413325</v>
      </c>
      <c r="AP15" s="14">
        <v>0.27871965065704601</v>
      </c>
      <c r="AQ15" s="14">
        <v>0.36643054533575198</v>
      </c>
      <c r="AR15" s="14"/>
      <c r="AS15" s="14">
        <v>0.29903246067210898</v>
      </c>
      <c r="AT15" s="14">
        <v>0.31202557387558399</v>
      </c>
      <c r="AU15" s="14">
        <v>0.32018885431383898</v>
      </c>
      <c r="AV15" s="14">
        <v>0.30623026044736301</v>
      </c>
      <c r="AW15" s="14">
        <v>0.319317671399377</v>
      </c>
      <c r="AX15" s="14"/>
      <c r="AY15" s="14">
        <v>0.20550544415084901</v>
      </c>
      <c r="AZ15" s="14">
        <v>0.178081153867445</v>
      </c>
      <c r="BA15" s="14">
        <v>0.36022180270659898</v>
      </c>
      <c r="BB15" s="14">
        <v>0.28913702484652298</v>
      </c>
      <c r="BC15" s="14">
        <v>0.236233792870503</v>
      </c>
      <c r="BD15" s="14">
        <v>0.32916699935294103</v>
      </c>
      <c r="BE15" s="14">
        <v>0.33689268816366302</v>
      </c>
      <c r="BF15" s="14">
        <v>0.36904826556530901</v>
      </c>
      <c r="BG15" s="14">
        <v>0.384046419333188</v>
      </c>
      <c r="BH15" s="14">
        <v>0.370393092869437</v>
      </c>
      <c r="BI15" s="14">
        <v>0.31313904446747298</v>
      </c>
      <c r="BJ15" s="14">
        <v>0.33565307347277101</v>
      </c>
      <c r="BK15" s="14">
        <v>0.45342568567553099</v>
      </c>
      <c r="BL15" s="14">
        <v>0.34673982115187701</v>
      </c>
      <c r="BM15" s="14">
        <v>0.34255810273683401</v>
      </c>
      <c r="BN15" s="14">
        <v>0.248819645800994</v>
      </c>
      <c r="BO15" s="14"/>
      <c r="BP15" s="14">
        <v>0.231357167059491</v>
      </c>
      <c r="BQ15" s="14">
        <v>0.34413977100492299</v>
      </c>
      <c r="BR15" s="14">
        <v>0.30566896423842899</v>
      </c>
      <c r="BS15" s="14">
        <v>0.342848289876586</v>
      </c>
      <c r="BT15" s="14">
        <v>0.45722979806123298</v>
      </c>
      <c r="BU15" s="14">
        <v>0.39303118969968098</v>
      </c>
      <c r="BV15" s="14"/>
      <c r="BW15" s="14">
        <v>0.43210933069281399</v>
      </c>
      <c r="BX15" s="14">
        <v>0.27183151467731298</v>
      </c>
      <c r="BY15" s="14">
        <v>0.211392853541541</v>
      </c>
      <c r="BZ15" s="14">
        <v>0.25258973389787698</v>
      </c>
      <c r="CA15" s="14">
        <v>0.24843850506494</v>
      </c>
      <c r="CB15" s="14">
        <v>0.30918138477838197</v>
      </c>
      <c r="CC15" s="14"/>
      <c r="CD15" s="14">
        <v>0.250929155607371</v>
      </c>
      <c r="CE15" s="14">
        <v>0.32950656861814498</v>
      </c>
      <c r="CF15" s="14">
        <v>0.25250971118159699</v>
      </c>
      <c r="CG15" s="14">
        <v>0.36455151964671501</v>
      </c>
      <c r="CH15" s="14"/>
      <c r="CI15" s="14">
        <v>0.40924192460549003</v>
      </c>
      <c r="CJ15" s="14">
        <v>0.36436460610978699</v>
      </c>
      <c r="CK15" s="14">
        <v>0.29229505757612601</v>
      </c>
      <c r="CL15" s="14">
        <v>0.25965254250876202</v>
      </c>
      <c r="CM15" s="14"/>
      <c r="CN15" s="14">
        <v>0.30425236778477299</v>
      </c>
      <c r="CO15" s="14">
        <v>0.33143482675376101</v>
      </c>
      <c r="CP15" s="14"/>
      <c r="CQ15" s="14">
        <v>0.31901203964520097</v>
      </c>
      <c r="CR15" s="14">
        <v>0.32855252502862498</v>
      </c>
    </row>
    <row r="16" spans="2:96" ht="72" x14ac:dyDescent="0.3">
      <c r="B16" s="15" t="s">
        <v>343</v>
      </c>
      <c r="C16" s="14">
        <v>0.28747061260540602</v>
      </c>
      <c r="D16" s="14">
        <v>0.25466246549980798</v>
      </c>
      <c r="E16" s="14">
        <v>0.31835568846204798</v>
      </c>
      <c r="F16" s="14"/>
      <c r="G16" s="14">
        <v>0.22886997524521799</v>
      </c>
      <c r="H16" s="14">
        <v>0.25654469261214702</v>
      </c>
      <c r="I16" s="14">
        <v>0.255642235901818</v>
      </c>
      <c r="J16" s="14">
        <v>0.303017896250807</v>
      </c>
      <c r="K16" s="14">
        <v>0.331830819319827</v>
      </c>
      <c r="L16" s="14">
        <v>0.33490698198371199</v>
      </c>
      <c r="M16" s="14"/>
      <c r="N16" s="14">
        <v>0.27393410915473398</v>
      </c>
      <c r="O16" s="14">
        <v>0.29390251238311699</v>
      </c>
      <c r="P16" s="14">
        <v>0.299664885154931</v>
      </c>
      <c r="Q16" s="14">
        <v>0.27991659530989899</v>
      </c>
      <c r="R16" s="14"/>
      <c r="S16" s="14">
        <v>0.25093335415177498</v>
      </c>
      <c r="T16" s="14">
        <v>0.31160079529386903</v>
      </c>
      <c r="U16" s="14">
        <v>0.35545520930825902</v>
      </c>
      <c r="V16" s="14">
        <v>0.315797184984838</v>
      </c>
      <c r="W16" s="14">
        <v>0.28243240355284699</v>
      </c>
      <c r="X16" s="14">
        <v>0.26006113558722599</v>
      </c>
      <c r="Y16" s="14">
        <v>0.30127318109995799</v>
      </c>
      <c r="Z16" s="14">
        <v>0.29543846883695601</v>
      </c>
      <c r="AA16" s="14">
        <v>0.235534839578077</v>
      </c>
      <c r="AB16" s="14">
        <v>0.30231407060547399</v>
      </c>
      <c r="AC16" s="14">
        <v>0.29207757498354597</v>
      </c>
      <c r="AD16" s="14">
        <v>0.27213068288083597</v>
      </c>
      <c r="AE16" s="14"/>
      <c r="AF16" s="14">
        <v>0.29413577789204998</v>
      </c>
      <c r="AG16" s="14">
        <v>0.29278764989539802</v>
      </c>
      <c r="AH16" s="14">
        <v>0.29721165804794403</v>
      </c>
      <c r="AI16" s="14">
        <v>0.283835149200099</v>
      </c>
      <c r="AJ16" s="14">
        <v>0.38890058619358697</v>
      </c>
      <c r="AK16" s="14"/>
      <c r="AL16" s="14">
        <v>0.26911173587196802</v>
      </c>
      <c r="AM16" s="14">
        <v>0.29680524309746298</v>
      </c>
      <c r="AN16" s="14">
        <v>0.29008914060256602</v>
      </c>
      <c r="AO16" s="14">
        <v>0.28195505815358601</v>
      </c>
      <c r="AP16" s="14">
        <v>0.32112263599388402</v>
      </c>
      <c r="AQ16" s="14">
        <v>0.33888879328737997</v>
      </c>
      <c r="AR16" s="14"/>
      <c r="AS16" s="14">
        <v>0.26566403347074402</v>
      </c>
      <c r="AT16" s="14">
        <v>0.29171673585172098</v>
      </c>
      <c r="AU16" s="14">
        <v>0.27820043650131399</v>
      </c>
      <c r="AV16" s="14">
        <v>0.27494210329910901</v>
      </c>
      <c r="AW16" s="14">
        <v>0.35447005402666298</v>
      </c>
      <c r="AX16" s="14"/>
      <c r="AY16" s="14">
        <v>0.13800365710387</v>
      </c>
      <c r="AZ16" s="14">
        <v>0.21897537195650099</v>
      </c>
      <c r="BA16" s="14">
        <v>0.31373582762042501</v>
      </c>
      <c r="BB16" s="14">
        <v>0.34063035052608698</v>
      </c>
      <c r="BC16" s="14">
        <v>0.25171038961679898</v>
      </c>
      <c r="BD16" s="14">
        <v>0.31963692170006802</v>
      </c>
      <c r="BE16" s="14">
        <v>0.27755297434871501</v>
      </c>
      <c r="BF16" s="14">
        <v>0.33350845951607999</v>
      </c>
      <c r="BG16" s="14">
        <v>0.30502826834742303</v>
      </c>
      <c r="BH16" s="14">
        <v>0.28770600989920903</v>
      </c>
      <c r="BI16" s="14">
        <v>0.240897725109638</v>
      </c>
      <c r="BJ16" s="14">
        <v>0.239381624891331</v>
      </c>
      <c r="BK16" s="14">
        <v>0.273903943875072</v>
      </c>
      <c r="BL16" s="14">
        <v>0.31321878475702902</v>
      </c>
      <c r="BM16" s="14">
        <v>0.28697439124896201</v>
      </c>
      <c r="BN16" s="14">
        <v>0.28155267587215699</v>
      </c>
      <c r="BO16" s="14"/>
      <c r="BP16" s="14">
        <v>0.23575425345492301</v>
      </c>
      <c r="BQ16" s="14">
        <v>0.31844614019922302</v>
      </c>
      <c r="BR16" s="14">
        <v>0.29757806050851099</v>
      </c>
      <c r="BS16" s="14">
        <v>0.29920873329674502</v>
      </c>
      <c r="BT16" s="14">
        <v>0.30316816790176798</v>
      </c>
      <c r="BU16" s="14">
        <v>0.24485901784155401</v>
      </c>
      <c r="BV16" s="14"/>
      <c r="BW16" s="14">
        <v>0.32812931696709102</v>
      </c>
      <c r="BX16" s="14">
        <v>0.26425034588472701</v>
      </c>
      <c r="BY16" s="14">
        <v>0.244468302582841</v>
      </c>
      <c r="BZ16" s="14">
        <v>0.25688511579233397</v>
      </c>
      <c r="CA16" s="14">
        <v>0.26076839499342802</v>
      </c>
      <c r="CB16" s="14">
        <v>0.27479595795737199</v>
      </c>
      <c r="CC16" s="14"/>
      <c r="CD16" s="14">
        <v>0.26298195076146902</v>
      </c>
      <c r="CE16" s="14">
        <v>0.28432985065729099</v>
      </c>
      <c r="CF16" s="14">
        <v>0.25285326091202498</v>
      </c>
      <c r="CG16" s="14">
        <v>0.30439062214609702</v>
      </c>
      <c r="CH16" s="14"/>
      <c r="CI16" s="14">
        <v>0.33508724879572199</v>
      </c>
      <c r="CJ16" s="14">
        <v>0.339847059421158</v>
      </c>
      <c r="CK16" s="14">
        <v>0.25379050379192297</v>
      </c>
      <c r="CL16" s="14">
        <v>0.28378574650617699</v>
      </c>
      <c r="CM16" s="14"/>
      <c r="CN16" s="14">
        <v>0.28369100745664899</v>
      </c>
      <c r="CO16" s="14">
        <v>0.28756091658212402</v>
      </c>
      <c r="CP16" s="14"/>
      <c r="CQ16" s="14">
        <v>0.27660623146567498</v>
      </c>
      <c r="CR16" s="14">
        <v>0.28944158071998499</v>
      </c>
    </row>
    <row r="17" spans="2:96" ht="57.6" x14ac:dyDescent="0.3">
      <c r="B17" s="15" t="s">
        <v>338</v>
      </c>
      <c r="C17" s="14">
        <v>0.27492903089085302</v>
      </c>
      <c r="D17" s="14">
        <v>0.24200732889736901</v>
      </c>
      <c r="E17" s="14">
        <v>0.307060507870485</v>
      </c>
      <c r="F17" s="14"/>
      <c r="G17" s="14">
        <v>0.22992080518316599</v>
      </c>
      <c r="H17" s="14">
        <v>0.29008497295806401</v>
      </c>
      <c r="I17" s="14">
        <v>0.28065491197956399</v>
      </c>
      <c r="J17" s="14">
        <v>0.26712273933473801</v>
      </c>
      <c r="K17" s="14">
        <v>0.290314078815747</v>
      </c>
      <c r="L17" s="14">
        <v>0.283691403815023</v>
      </c>
      <c r="M17" s="14"/>
      <c r="N17" s="14">
        <v>0.266015938599238</v>
      </c>
      <c r="O17" s="14">
        <v>0.28752881748287401</v>
      </c>
      <c r="P17" s="14">
        <v>0.271804740361341</v>
      </c>
      <c r="Q17" s="14">
        <v>0.27185111089659603</v>
      </c>
      <c r="R17" s="14"/>
      <c r="S17" s="14">
        <v>0.21353934775755101</v>
      </c>
      <c r="T17" s="14">
        <v>0.27740842986710101</v>
      </c>
      <c r="U17" s="14">
        <v>0.35552589202180601</v>
      </c>
      <c r="V17" s="14">
        <v>0.29426353912173198</v>
      </c>
      <c r="W17" s="14">
        <v>0.28361027843439401</v>
      </c>
      <c r="X17" s="14">
        <v>0.248939856463987</v>
      </c>
      <c r="Y17" s="14">
        <v>0.27020129717018998</v>
      </c>
      <c r="Z17" s="14">
        <v>0.32063783064068202</v>
      </c>
      <c r="AA17" s="14">
        <v>0.26952473826247297</v>
      </c>
      <c r="AB17" s="14">
        <v>0.23613322226473599</v>
      </c>
      <c r="AC17" s="14">
        <v>0.28694881578335002</v>
      </c>
      <c r="AD17" s="14">
        <v>0.40463967866988698</v>
      </c>
      <c r="AE17" s="14"/>
      <c r="AF17" s="14">
        <v>0.27799876521125599</v>
      </c>
      <c r="AG17" s="14">
        <v>0.25709365717704402</v>
      </c>
      <c r="AH17" s="14">
        <v>0.29373757591732003</v>
      </c>
      <c r="AI17" s="14">
        <v>0.28992168451372402</v>
      </c>
      <c r="AJ17" s="14">
        <v>0.35386221941386797</v>
      </c>
      <c r="AK17" s="14"/>
      <c r="AL17" s="14">
        <v>0.27367814540591801</v>
      </c>
      <c r="AM17" s="14">
        <v>0.278891262042544</v>
      </c>
      <c r="AN17" s="14">
        <v>0.32947242249872299</v>
      </c>
      <c r="AO17" s="14">
        <v>0.263318003685376</v>
      </c>
      <c r="AP17" s="14">
        <v>0.32602899655067202</v>
      </c>
      <c r="AQ17" s="14">
        <v>0.28321286172351201</v>
      </c>
      <c r="AR17" s="14"/>
      <c r="AS17" s="14">
        <v>0.23457636914423</v>
      </c>
      <c r="AT17" s="14">
        <v>0.27294076470516099</v>
      </c>
      <c r="AU17" s="14">
        <v>0.30620856346745501</v>
      </c>
      <c r="AV17" s="14">
        <v>0.30263203436881098</v>
      </c>
      <c r="AW17" s="14">
        <v>0.31675603892433002</v>
      </c>
      <c r="AX17" s="14"/>
      <c r="AY17" s="14">
        <v>0.40303371095707002</v>
      </c>
      <c r="AZ17" s="14">
        <v>0.27777636273164302</v>
      </c>
      <c r="BA17" s="14">
        <v>0.32868094784646401</v>
      </c>
      <c r="BB17" s="14">
        <v>0.28134430849205999</v>
      </c>
      <c r="BC17" s="14">
        <v>0.240067944417207</v>
      </c>
      <c r="BD17" s="14">
        <v>0.24617308794891399</v>
      </c>
      <c r="BE17" s="14">
        <v>0.25702731365165099</v>
      </c>
      <c r="BF17" s="14">
        <v>0.27324236136511698</v>
      </c>
      <c r="BG17" s="14">
        <v>0.274794923083783</v>
      </c>
      <c r="BH17" s="14">
        <v>0.26844328221201502</v>
      </c>
      <c r="BI17" s="14">
        <v>0.237810358761502</v>
      </c>
      <c r="BJ17" s="14">
        <v>0.28529495614094003</v>
      </c>
      <c r="BK17" s="14">
        <v>0.29686729422987901</v>
      </c>
      <c r="BL17" s="14">
        <v>0.270547947427207</v>
      </c>
      <c r="BM17" s="14">
        <v>0.26707873858889702</v>
      </c>
      <c r="BN17" s="14">
        <v>0.34280282243071603</v>
      </c>
      <c r="BO17" s="14"/>
      <c r="BP17" s="14">
        <v>0.25924620212662802</v>
      </c>
      <c r="BQ17" s="14">
        <v>0.28416449587957998</v>
      </c>
      <c r="BR17" s="14">
        <v>0.24555305818863901</v>
      </c>
      <c r="BS17" s="14">
        <v>0.28878874844261498</v>
      </c>
      <c r="BT17" s="14">
        <v>0.30021079727265298</v>
      </c>
      <c r="BU17" s="14">
        <v>0.26322861099769101</v>
      </c>
      <c r="BV17" s="14"/>
      <c r="BW17" s="14">
        <v>0.28862209759239998</v>
      </c>
      <c r="BX17" s="14">
        <v>0.28435148515841802</v>
      </c>
      <c r="BY17" s="14">
        <v>0.26832119327994702</v>
      </c>
      <c r="BZ17" s="14">
        <v>0.261557002602056</v>
      </c>
      <c r="CA17" s="14">
        <v>0.250902779048705</v>
      </c>
      <c r="CB17" s="14">
        <v>0.21998069145996099</v>
      </c>
      <c r="CC17" s="14"/>
      <c r="CD17" s="14">
        <v>0.26301294939780601</v>
      </c>
      <c r="CE17" s="14">
        <v>0.29758746452059598</v>
      </c>
      <c r="CF17" s="14">
        <v>0.228024617272201</v>
      </c>
      <c r="CG17" s="14">
        <v>0.28478154262647798</v>
      </c>
      <c r="CH17" s="14"/>
      <c r="CI17" s="14">
        <v>0.40319448984626</v>
      </c>
      <c r="CJ17" s="14">
        <v>0.30922084470771</v>
      </c>
      <c r="CK17" s="14">
        <v>0.22531902675121199</v>
      </c>
      <c r="CL17" s="14">
        <v>0.24681186523783799</v>
      </c>
      <c r="CM17" s="14"/>
      <c r="CN17" s="14">
        <v>0.31246986871310201</v>
      </c>
      <c r="CO17" s="14">
        <v>0.27181066352495897</v>
      </c>
      <c r="CP17" s="14"/>
      <c r="CQ17" s="14">
        <v>0.36412574412957699</v>
      </c>
      <c r="CR17" s="14">
        <v>0.26721367315573802</v>
      </c>
    </row>
    <row r="18" spans="2:96" ht="28.8" x14ac:dyDescent="0.3">
      <c r="B18" s="15" t="s">
        <v>342</v>
      </c>
      <c r="C18" s="14">
        <v>0.24755136908304301</v>
      </c>
      <c r="D18" s="14">
        <v>0.21710211965941001</v>
      </c>
      <c r="E18" s="14">
        <v>0.27627916057915403</v>
      </c>
      <c r="F18" s="14"/>
      <c r="G18" s="14">
        <v>0.28275428500804201</v>
      </c>
      <c r="H18" s="14">
        <v>0.27296961567212902</v>
      </c>
      <c r="I18" s="14">
        <v>0.20241038508874701</v>
      </c>
      <c r="J18" s="14">
        <v>0.235362240033998</v>
      </c>
      <c r="K18" s="14">
        <v>0.25140366843820799</v>
      </c>
      <c r="L18" s="14">
        <v>0.247600347092302</v>
      </c>
      <c r="M18" s="14"/>
      <c r="N18" s="14">
        <v>0.26697563398010699</v>
      </c>
      <c r="O18" s="14">
        <v>0.248410625529739</v>
      </c>
      <c r="P18" s="14">
        <v>0.22899438682289999</v>
      </c>
      <c r="Q18" s="14">
        <v>0.24100844677452499</v>
      </c>
      <c r="R18" s="14"/>
      <c r="S18" s="14">
        <v>0.31028760295506003</v>
      </c>
      <c r="T18" s="14">
        <v>0.26962849274351602</v>
      </c>
      <c r="U18" s="14">
        <v>0.25613311726386701</v>
      </c>
      <c r="V18" s="14">
        <v>0.209735792063628</v>
      </c>
      <c r="W18" s="14">
        <v>0.17113507289263599</v>
      </c>
      <c r="X18" s="14">
        <v>0.18716381274796001</v>
      </c>
      <c r="Y18" s="14">
        <v>0.24984565701230399</v>
      </c>
      <c r="Z18" s="14">
        <v>0.281258768298567</v>
      </c>
      <c r="AA18" s="14">
        <v>0.24667265498492599</v>
      </c>
      <c r="AB18" s="14">
        <v>0.231231407418277</v>
      </c>
      <c r="AC18" s="14">
        <v>0.26408386159595798</v>
      </c>
      <c r="AD18" s="14">
        <v>0.28271704582851398</v>
      </c>
      <c r="AE18" s="14"/>
      <c r="AF18" s="14">
        <v>0.18719122252237799</v>
      </c>
      <c r="AG18" s="14">
        <v>0.29584080120641099</v>
      </c>
      <c r="AH18" s="14">
        <v>0.271869463835477</v>
      </c>
      <c r="AI18" s="14">
        <v>0.14029069296486599</v>
      </c>
      <c r="AJ18" s="14">
        <v>0.304625448917548</v>
      </c>
      <c r="AK18" s="14"/>
      <c r="AL18" s="14">
        <v>0.28606536302782198</v>
      </c>
      <c r="AM18" s="14">
        <v>0.225325977134815</v>
      </c>
      <c r="AN18" s="14">
        <v>0.29599334713409398</v>
      </c>
      <c r="AO18" s="14">
        <v>0.160994573968614</v>
      </c>
      <c r="AP18" s="14">
        <v>0.32645973707209303</v>
      </c>
      <c r="AQ18" s="14">
        <v>0.279789429475021</v>
      </c>
      <c r="AR18" s="14"/>
      <c r="AS18" s="14">
        <v>0.24529252971438101</v>
      </c>
      <c r="AT18" s="14">
        <v>0.23867361347774199</v>
      </c>
      <c r="AU18" s="14">
        <v>0.25010186892578301</v>
      </c>
      <c r="AV18" s="14">
        <v>0.293385974584562</v>
      </c>
      <c r="AW18" s="14">
        <v>0.307890019363667</v>
      </c>
      <c r="AX18" s="14"/>
      <c r="AY18" s="14">
        <v>0.178933331290203</v>
      </c>
      <c r="AZ18" s="14">
        <v>0.244860982945203</v>
      </c>
      <c r="BA18" s="14">
        <v>0.265823820027563</v>
      </c>
      <c r="BB18" s="14">
        <v>0.24418955949003501</v>
      </c>
      <c r="BC18" s="14">
        <v>0.206712373023415</v>
      </c>
      <c r="BD18" s="14">
        <v>0.20497850251441299</v>
      </c>
      <c r="BE18" s="14">
        <v>0.2487087423645</v>
      </c>
      <c r="BF18" s="14">
        <v>0.28816500295296399</v>
      </c>
      <c r="BG18" s="14">
        <v>0.25917222172159099</v>
      </c>
      <c r="BH18" s="14">
        <v>0.31184479196989401</v>
      </c>
      <c r="BI18" s="14">
        <v>0.25316270963944398</v>
      </c>
      <c r="BJ18" s="14">
        <v>0.23109131434869101</v>
      </c>
      <c r="BK18" s="14">
        <v>0.181552025536593</v>
      </c>
      <c r="BL18" s="14">
        <v>0.13315951824529401</v>
      </c>
      <c r="BM18" s="14">
        <v>0.28519334250301698</v>
      </c>
      <c r="BN18" s="14">
        <v>0.31562474522047801</v>
      </c>
      <c r="BO18" s="14"/>
      <c r="BP18" s="14">
        <v>0.27919921158067501</v>
      </c>
      <c r="BQ18" s="14">
        <v>0.248766730375822</v>
      </c>
      <c r="BR18" s="14">
        <v>0.205569108685036</v>
      </c>
      <c r="BS18" s="14">
        <v>0.25380851099288398</v>
      </c>
      <c r="BT18" s="14">
        <v>0.22150891664967301</v>
      </c>
      <c r="BU18" s="14">
        <v>0.23992163775574901</v>
      </c>
      <c r="BV18" s="14"/>
      <c r="BW18" s="14">
        <v>0.247910250389661</v>
      </c>
      <c r="BX18" s="14">
        <v>0.252003313847521</v>
      </c>
      <c r="BY18" s="14">
        <v>0.179605298250399</v>
      </c>
      <c r="BZ18" s="14">
        <v>0.19599354019361001</v>
      </c>
      <c r="CA18" s="14">
        <v>0.30272573428795901</v>
      </c>
      <c r="CB18" s="14">
        <v>0.18422648570787301</v>
      </c>
      <c r="CC18" s="14"/>
      <c r="CD18" s="14">
        <v>0.25119807764434499</v>
      </c>
      <c r="CE18" s="14">
        <v>0.24550990215553301</v>
      </c>
      <c r="CF18" s="14">
        <v>0.22215350104162801</v>
      </c>
      <c r="CG18" s="14">
        <v>0.27096114297201002</v>
      </c>
      <c r="CH18" s="14"/>
      <c r="CI18" s="14">
        <v>0.275096595196965</v>
      </c>
      <c r="CJ18" s="14">
        <v>0.30022711701904098</v>
      </c>
      <c r="CK18" s="14">
        <v>0.21869313909289301</v>
      </c>
      <c r="CL18" s="14">
        <v>0.255807313572324</v>
      </c>
      <c r="CM18" s="14"/>
      <c r="CN18" s="14">
        <v>0.27484122862432198</v>
      </c>
      <c r="CO18" s="14">
        <v>0.24334209022741701</v>
      </c>
      <c r="CP18" s="14"/>
      <c r="CQ18" s="14">
        <v>0.29658648140621802</v>
      </c>
      <c r="CR18" s="14">
        <v>0.24492520521189901</v>
      </c>
    </row>
    <row r="19" spans="2:96" ht="43.2" x14ac:dyDescent="0.3">
      <c r="B19" s="15" t="s">
        <v>337</v>
      </c>
      <c r="C19" s="14">
        <v>0.214242481447112</v>
      </c>
      <c r="D19" s="14">
        <v>0.18505984382438501</v>
      </c>
      <c r="E19" s="14">
        <v>0.242536627343692</v>
      </c>
      <c r="F19" s="14"/>
      <c r="G19" s="14">
        <v>0.15289509841857399</v>
      </c>
      <c r="H19" s="14">
        <v>0.18513588269079001</v>
      </c>
      <c r="I19" s="14">
        <v>0.22957384368327099</v>
      </c>
      <c r="J19" s="14">
        <v>0.23954114426836001</v>
      </c>
      <c r="K19" s="14">
        <v>0.22657502587314099</v>
      </c>
      <c r="L19" s="14">
        <v>0.23723629678106101</v>
      </c>
      <c r="M19" s="14"/>
      <c r="N19" s="14">
        <v>0.194762675621069</v>
      </c>
      <c r="O19" s="14">
        <v>0.23329174714996201</v>
      </c>
      <c r="P19" s="14">
        <v>0.19714487887573201</v>
      </c>
      <c r="Q19" s="14">
        <v>0.22702191182326301</v>
      </c>
      <c r="R19" s="14"/>
      <c r="S19" s="14">
        <v>0.18926442263169299</v>
      </c>
      <c r="T19" s="14">
        <v>0.197378438596333</v>
      </c>
      <c r="U19" s="14">
        <v>0.29347598287858001</v>
      </c>
      <c r="V19" s="14">
        <v>0.20088288642325999</v>
      </c>
      <c r="W19" s="14">
        <v>0.188130434446033</v>
      </c>
      <c r="X19" s="14">
        <v>0.183631569277171</v>
      </c>
      <c r="Y19" s="14">
        <v>0.24155634074405999</v>
      </c>
      <c r="Z19" s="14">
        <v>0.21359918764302399</v>
      </c>
      <c r="AA19" s="14">
        <v>0.25647754828194003</v>
      </c>
      <c r="AB19" s="14">
        <v>0.191597788749788</v>
      </c>
      <c r="AC19" s="14">
        <v>0.21468622798466899</v>
      </c>
      <c r="AD19" s="14">
        <v>0.22601481216673899</v>
      </c>
      <c r="AE19" s="14"/>
      <c r="AF19" s="14">
        <v>0.22021707435835999</v>
      </c>
      <c r="AG19" s="14">
        <v>0.20137750315094299</v>
      </c>
      <c r="AH19" s="14">
        <v>0.205851229550989</v>
      </c>
      <c r="AI19" s="14">
        <v>0.251724606246294</v>
      </c>
      <c r="AJ19" s="14">
        <v>0.270174249409881</v>
      </c>
      <c r="AK19" s="14"/>
      <c r="AL19" s="14">
        <v>0.191462863793008</v>
      </c>
      <c r="AM19" s="14">
        <v>0.21507541011720899</v>
      </c>
      <c r="AN19" s="14">
        <v>0.192681465208036</v>
      </c>
      <c r="AO19" s="14">
        <v>0.24795501262117001</v>
      </c>
      <c r="AP19" s="14">
        <v>0.27047170408153498</v>
      </c>
      <c r="AQ19" s="14">
        <v>0.224104583888456</v>
      </c>
      <c r="AR19" s="14"/>
      <c r="AS19" s="14">
        <v>0.20738947288417101</v>
      </c>
      <c r="AT19" s="14">
        <v>0.21107172064016599</v>
      </c>
      <c r="AU19" s="14">
        <v>0.22934349339002</v>
      </c>
      <c r="AV19" s="14">
        <v>0.16338390229996799</v>
      </c>
      <c r="AW19" s="14">
        <v>0.22727775114665599</v>
      </c>
      <c r="AX19" s="14"/>
      <c r="AY19" s="14">
        <v>0.20875679618975199</v>
      </c>
      <c r="AZ19" s="14">
        <v>0.22898440364925499</v>
      </c>
      <c r="BA19" s="14">
        <v>0.28877052853105301</v>
      </c>
      <c r="BB19" s="14">
        <v>0.17345635290567901</v>
      </c>
      <c r="BC19" s="14">
        <v>0.201552705399727</v>
      </c>
      <c r="BD19" s="14">
        <v>0.196779957545755</v>
      </c>
      <c r="BE19" s="14">
        <v>0.20434384135579001</v>
      </c>
      <c r="BF19" s="14">
        <v>0.22995117791800401</v>
      </c>
      <c r="BG19" s="14">
        <v>0.22307678440874801</v>
      </c>
      <c r="BH19" s="14">
        <v>0.20532228145234999</v>
      </c>
      <c r="BI19" s="14">
        <v>0.19298577356416899</v>
      </c>
      <c r="BJ19" s="14">
        <v>0.19223493353097901</v>
      </c>
      <c r="BK19" s="14">
        <v>0.25864703858476901</v>
      </c>
      <c r="BL19" s="14">
        <v>0.22984522017338899</v>
      </c>
      <c r="BM19" s="14">
        <v>0.30435089200951698</v>
      </c>
      <c r="BN19" s="14">
        <v>0.19168191796023401</v>
      </c>
      <c r="BO19" s="14"/>
      <c r="BP19" s="14">
        <v>0.20243316073906301</v>
      </c>
      <c r="BQ19" s="14">
        <v>0.22298169786284699</v>
      </c>
      <c r="BR19" s="14">
        <v>0.17511790298403901</v>
      </c>
      <c r="BS19" s="14">
        <v>0.20581880671973601</v>
      </c>
      <c r="BT19" s="14">
        <v>0.240787799075699</v>
      </c>
      <c r="BU19" s="14">
        <v>0.31308609530547898</v>
      </c>
      <c r="BV19" s="14"/>
      <c r="BW19" s="14">
        <v>0.222306953570617</v>
      </c>
      <c r="BX19" s="14">
        <v>0.23726061588872999</v>
      </c>
      <c r="BY19" s="14">
        <v>0.141803489725711</v>
      </c>
      <c r="BZ19" s="14">
        <v>0.184710506709415</v>
      </c>
      <c r="CA19" s="14">
        <v>0.22222935691510201</v>
      </c>
      <c r="CB19" s="14">
        <v>0.16645683646446899</v>
      </c>
      <c r="CC19" s="14"/>
      <c r="CD19" s="14">
        <v>0.19213754136609901</v>
      </c>
      <c r="CE19" s="14">
        <v>0.23696546747875</v>
      </c>
      <c r="CF19" s="14">
        <v>0.177763833137871</v>
      </c>
      <c r="CG19" s="14">
        <v>0.23925551791558</v>
      </c>
      <c r="CH19" s="14"/>
      <c r="CI19" s="14">
        <v>0.28405782100988802</v>
      </c>
      <c r="CJ19" s="14">
        <v>0.248333032997958</v>
      </c>
      <c r="CK19" s="14">
        <v>0.18419224274951901</v>
      </c>
      <c r="CL19" s="14">
        <v>0.17655524094991301</v>
      </c>
      <c r="CM19" s="14"/>
      <c r="CN19" s="14">
        <v>0.29237470221387901</v>
      </c>
      <c r="CO19" s="14">
        <v>0.20494231135428301</v>
      </c>
      <c r="CP19" s="14"/>
      <c r="CQ19" s="14">
        <v>0.21185949578966301</v>
      </c>
      <c r="CR19" s="14">
        <v>0.21569020569240499</v>
      </c>
    </row>
    <row r="20" spans="2:96" ht="28.8" x14ac:dyDescent="0.3">
      <c r="B20" s="15" t="s">
        <v>349</v>
      </c>
      <c r="C20" s="14">
        <v>0.20993448760261299</v>
      </c>
      <c r="D20" s="14">
        <v>0.20048762852952001</v>
      </c>
      <c r="E20" s="14">
        <v>0.21773812210962601</v>
      </c>
      <c r="F20" s="14"/>
      <c r="G20" s="14">
        <v>0.155192009427219</v>
      </c>
      <c r="H20" s="14">
        <v>0.18988518583924999</v>
      </c>
      <c r="I20" s="14">
        <v>0.220847901046377</v>
      </c>
      <c r="J20" s="14">
        <v>0.18881966066314601</v>
      </c>
      <c r="K20" s="14">
        <v>0.26491184104496901</v>
      </c>
      <c r="L20" s="14">
        <v>0.23380074037535301</v>
      </c>
      <c r="M20" s="14"/>
      <c r="N20" s="14">
        <v>0.22503007785492299</v>
      </c>
      <c r="O20" s="14">
        <v>0.21448945338927</v>
      </c>
      <c r="P20" s="14">
        <v>0.207446381096588</v>
      </c>
      <c r="Q20" s="14">
        <v>0.18544348291568599</v>
      </c>
      <c r="R20" s="14"/>
      <c r="S20" s="14">
        <v>0.153686822965656</v>
      </c>
      <c r="T20" s="14">
        <v>0.21828062650161101</v>
      </c>
      <c r="U20" s="14">
        <v>0.240811275926997</v>
      </c>
      <c r="V20" s="14">
        <v>0.204013679108314</v>
      </c>
      <c r="W20" s="14">
        <v>0.15995158187869299</v>
      </c>
      <c r="X20" s="14">
        <v>0.23289370317727101</v>
      </c>
      <c r="Y20" s="14">
        <v>0.22072791846758999</v>
      </c>
      <c r="Z20" s="14">
        <v>0.25370204292291598</v>
      </c>
      <c r="AA20" s="14">
        <v>0.21211865911660399</v>
      </c>
      <c r="AB20" s="14">
        <v>0.23766772599085101</v>
      </c>
      <c r="AC20" s="14">
        <v>0.21622257696857899</v>
      </c>
      <c r="AD20" s="14">
        <v>0.23180931199030999</v>
      </c>
      <c r="AE20" s="14"/>
      <c r="AF20" s="14">
        <v>0.174131642014933</v>
      </c>
      <c r="AG20" s="14">
        <v>0.205455703709779</v>
      </c>
      <c r="AH20" s="14">
        <v>0.273071047726484</v>
      </c>
      <c r="AI20" s="14">
        <v>0.18697803520039499</v>
      </c>
      <c r="AJ20" s="14">
        <v>0.28398360076712797</v>
      </c>
      <c r="AK20" s="14"/>
      <c r="AL20" s="14">
        <v>0.20535949808487</v>
      </c>
      <c r="AM20" s="14">
        <v>0.198118691497295</v>
      </c>
      <c r="AN20" s="14">
        <v>0.26903002975871998</v>
      </c>
      <c r="AO20" s="14">
        <v>0.18258689876395101</v>
      </c>
      <c r="AP20" s="14">
        <v>0.27745680341219903</v>
      </c>
      <c r="AQ20" s="14">
        <v>0.242151649845253</v>
      </c>
      <c r="AR20" s="14"/>
      <c r="AS20" s="14">
        <v>0.208968226222461</v>
      </c>
      <c r="AT20" s="14">
        <v>0.201404839013233</v>
      </c>
      <c r="AU20" s="14">
        <v>0.223291335469817</v>
      </c>
      <c r="AV20" s="14">
        <v>0.18131475335076899</v>
      </c>
      <c r="AW20" s="14">
        <v>0.23401851836342499</v>
      </c>
      <c r="AX20" s="14"/>
      <c r="AY20" s="14">
        <v>0.14505630385920501</v>
      </c>
      <c r="AZ20" s="14">
        <v>0.174510139553259</v>
      </c>
      <c r="BA20" s="14">
        <v>0.273174559286259</v>
      </c>
      <c r="BB20" s="14">
        <v>0.17473602028485499</v>
      </c>
      <c r="BC20" s="14">
        <v>0.137541158746532</v>
      </c>
      <c r="BD20" s="14">
        <v>0.23843101552349</v>
      </c>
      <c r="BE20" s="14">
        <v>0.22482433383969899</v>
      </c>
      <c r="BF20" s="14">
        <v>0.195275131388471</v>
      </c>
      <c r="BG20" s="14">
        <v>0.204986486563866</v>
      </c>
      <c r="BH20" s="14">
        <v>0.211664878279612</v>
      </c>
      <c r="BI20" s="14">
        <v>0.21108620308783399</v>
      </c>
      <c r="BJ20" s="14">
        <v>0.20669986936554499</v>
      </c>
      <c r="BK20" s="14">
        <v>0.219358038148775</v>
      </c>
      <c r="BL20" s="14">
        <v>0.211869795028338</v>
      </c>
      <c r="BM20" s="14">
        <v>0.23451338550996201</v>
      </c>
      <c r="BN20" s="14">
        <v>0.212338573986809</v>
      </c>
      <c r="BO20" s="14"/>
      <c r="BP20" s="14">
        <v>0.18575664872973199</v>
      </c>
      <c r="BQ20" s="14">
        <v>0.22185174428406301</v>
      </c>
      <c r="BR20" s="14">
        <v>0.22145272927540099</v>
      </c>
      <c r="BS20" s="14">
        <v>0.21824446442673701</v>
      </c>
      <c r="BT20" s="14">
        <v>0.20593141381303101</v>
      </c>
      <c r="BU20" s="14">
        <v>0.20862871093788099</v>
      </c>
      <c r="BV20" s="14"/>
      <c r="BW20" s="14">
        <v>0.23256402352345901</v>
      </c>
      <c r="BX20" s="14">
        <v>0.22679416686851001</v>
      </c>
      <c r="BY20" s="14">
        <v>0.149491947624525</v>
      </c>
      <c r="BZ20" s="14">
        <v>0.14708849926756601</v>
      </c>
      <c r="CA20" s="14">
        <v>0.20118571353790601</v>
      </c>
      <c r="CB20" s="14">
        <v>0.174655394181707</v>
      </c>
      <c r="CC20" s="14"/>
      <c r="CD20" s="14">
        <v>0.168029727915672</v>
      </c>
      <c r="CE20" s="14">
        <v>0.22378857030897401</v>
      </c>
      <c r="CF20" s="14">
        <v>0.167525496790037</v>
      </c>
      <c r="CG20" s="14">
        <v>0.24964295680704601</v>
      </c>
      <c r="CH20" s="14"/>
      <c r="CI20" s="14">
        <v>0.287720948795544</v>
      </c>
      <c r="CJ20" s="14">
        <v>0.24594010506476899</v>
      </c>
      <c r="CK20" s="14">
        <v>0.17348813931457899</v>
      </c>
      <c r="CL20" s="14">
        <v>0.19984244122339001</v>
      </c>
      <c r="CM20" s="14"/>
      <c r="CN20" s="14">
        <v>0.19876602300987001</v>
      </c>
      <c r="CO20" s="14">
        <v>0.21249953371497099</v>
      </c>
      <c r="CP20" s="14"/>
      <c r="CQ20" s="14">
        <v>0.23393967917567299</v>
      </c>
      <c r="CR20" s="14">
        <v>0.209718965416721</v>
      </c>
    </row>
    <row r="21" spans="2:96" ht="43.2" x14ac:dyDescent="0.3">
      <c r="B21" s="15" t="s">
        <v>339</v>
      </c>
      <c r="C21" s="14">
        <v>0.20948081082561301</v>
      </c>
      <c r="D21" s="14">
        <v>0.18587420407441399</v>
      </c>
      <c r="E21" s="14">
        <v>0.231133964809385</v>
      </c>
      <c r="F21" s="14"/>
      <c r="G21" s="14">
        <v>0.137504440912149</v>
      </c>
      <c r="H21" s="14">
        <v>0.17005488327145099</v>
      </c>
      <c r="I21" s="14">
        <v>0.231370720622356</v>
      </c>
      <c r="J21" s="14">
        <v>0.20747448281971201</v>
      </c>
      <c r="K21" s="14">
        <v>0.24394156408409901</v>
      </c>
      <c r="L21" s="14">
        <v>0.249869071777538</v>
      </c>
      <c r="M21" s="14"/>
      <c r="N21" s="14">
        <v>0.20188133188410601</v>
      </c>
      <c r="O21" s="14">
        <v>0.23257976357598301</v>
      </c>
      <c r="P21" s="14">
        <v>0.226233037502859</v>
      </c>
      <c r="Q21" s="14">
        <v>0.175477088775987</v>
      </c>
      <c r="R21" s="14"/>
      <c r="S21" s="14">
        <v>0.21027138395230999</v>
      </c>
      <c r="T21" s="14">
        <v>0.231855867245989</v>
      </c>
      <c r="U21" s="14">
        <v>0.26036433704829098</v>
      </c>
      <c r="V21" s="14">
        <v>0.18918038851562499</v>
      </c>
      <c r="W21" s="14">
        <v>0.21919304468321801</v>
      </c>
      <c r="X21" s="14">
        <v>0.19812002723637001</v>
      </c>
      <c r="Y21" s="14">
        <v>0.17159283081320001</v>
      </c>
      <c r="Z21" s="14">
        <v>0.17552907114121999</v>
      </c>
      <c r="AA21" s="14">
        <v>0.19695285338172899</v>
      </c>
      <c r="AB21" s="14">
        <v>0.225947928189383</v>
      </c>
      <c r="AC21" s="14">
        <v>0.21005586422858399</v>
      </c>
      <c r="AD21" s="14">
        <v>0.187003819386514</v>
      </c>
      <c r="AE21" s="14"/>
      <c r="AF21" s="14">
        <v>0.23818346464159501</v>
      </c>
      <c r="AG21" s="14">
        <v>0.19713009088910399</v>
      </c>
      <c r="AH21" s="14">
        <v>0.22145016766776601</v>
      </c>
      <c r="AI21" s="14">
        <v>0.22832778325623099</v>
      </c>
      <c r="AJ21" s="14">
        <v>0.21629589298668001</v>
      </c>
      <c r="AK21" s="14"/>
      <c r="AL21" s="14">
        <v>0.188303467393933</v>
      </c>
      <c r="AM21" s="14">
        <v>0.22821592916085801</v>
      </c>
      <c r="AN21" s="14">
        <v>0.23567826433393199</v>
      </c>
      <c r="AO21" s="14">
        <v>0.21647779137812001</v>
      </c>
      <c r="AP21" s="14">
        <v>0.22130984891734501</v>
      </c>
      <c r="AQ21" s="14">
        <v>0.23559547699269301</v>
      </c>
      <c r="AR21" s="14"/>
      <c r="AS21" s="14">
        <v>0.205702312374829</v>
      </c>
      <c r="AT21" s="14">
        <v>0.189136810547645</v>
      </c>
      <c r="AU21" s="14">
        <v>0.210549507615099</v>
      </c>
      <c r="AV21" s="14">
        <v>0.22158033286971199</v>
      </c>
      <c r="AW21" s="14">
        <v>0.15159561507538799</v>
      </c>
      <c r="AX21" s="14"/>
      <c r="AY21" s="14">
        <v>0.136134984630846</v>
      </c>
      <c r="AZ21" s="14">
        <v>0.20290727266717001</v>
      </c>
      <c r="BA21" s="14">
        <v>0.22812910750195101</v>
      </c>
      <c r="BB21" s="14">
        <v>0.13947576503946599</v>
      </c>
      <c r="BC21" s="14">
        <v>0.195513272928383</v>
      </c>
      <c r="BD21" s="14">
        <v>0.220068311862163</v>
      </c>
      <c r="BE21" s="14">
        <v>0.16765063940588901</v>
      </c>
      <c r="BF21" s="14">
        <v>0.20857331897429601</v>
      </c>
      <c r="BG21" s="14">
        <v>0.209370267086919</v>
      </c>
      <c r="BH21" s="14">
        <v>0.20047549941064499</v>
      </c>
      <c r="BI21" s="14">
        <v>0.223981769148309</v>
      </c>
      <c r="BJ21" s="14">
        <v>0.21355976848682001</v>
      </c>
      <c r="BK21" s="14">
        <v>0.26707585644533</v>
      </c>
      <c r="BL21" s="14">
        <v>0.208559108818759</v>
      </c>
      <c r="BM21" s="14">
        <v>0.30501989716185102</v>
      </c>
      <c r="BN21" s="14">
        <v>0.18217673544530499</v>
      </c>
      <c r="BO21" s="14"/>
      <c r="BP21" s="14">
        <v>0.17406859489227799</v>
      </c>
      <c r="BQ21" s="14">
        <v>0.22173952570486199</v>
      </c>
      <c r="BR21" s="14">
        <v>0.17367287290116401</v>
      </c>
      <c r="BS21" s="14">
        <v>0.23144080162962399</v>
      </c>
      <c r="BT21" s="14">
        <v>0.243222718209787</v>
      </c>
      <c r="BU21" s="14">
        <v>0.263801794151586</v>
      </c>
      <c r="BV21" s="14"/>
      <c r="BW21" s="14">
        <v>0.22494987014412299</v>
      </c>
      <c r="BX21" s="14">
        <v>0.219371156950562</v>
      </c>
      <c r="BY21" s="14">
        <v>0.18864469816662699</v>
      </c>
      <c r="BZ21" s="14">
        <v>0.15498051576396801</v>
      </c>
      <c r="CA21" s="14">
        <v>0.22221836460872299</v>
      </c>
      <c r="CB21" s="14">
        <v>0.119163380205383</v>
      </c>
      <c r="CC21" s="14"/>
      <c r="CD21" s="14">
        <v>0.174231763350672</v>
      </c>
      <c r="CE21" s="14">
        <v>0.23003343726077</v>
      </c>
      <c r="CF21" s="14">
        <v>0.21141576607740201</v>
      </c>
      <c r="CG21" s="14">
        <v>0.21277091499166401</v>
      </c>
      <c r="CH21" s="14"/>
      <c r="CI21" s="14">
        <v>0.26586073322278098</v>
      </c>
      <c r="CJ21" s="14">
        <v>0.20813392700692099</v>
      </c>
      <c r="CK21" s="14">
        <v>0.19300523919197299</v>
      </c>
      <c r="CL21" s="14">
        <v>0.20289438073050001</v>
      </c>
      <c r="CM21" s="14"/>
      <c r="CN21" s="14">
        <v>0.24296831645893099</v>
      </c>
      <c r="CO21" s="14">
        <v>0.20535198533015001</v>
      </c>
      <c r="CP21" s="14"/>
      <c r="CQ21" s="14">
        <v>0.231322826256432</v>
      </c>
      <c r="CR21" s="14">
        <v>0.205475372214972</v>
      </c>
    </row>
    <row r="22" spans="2:96" ht="43.2" x14ac:dyDescent="0.3">
      <c r="B22" s="15" t="s">
        <v>351</v>
      </c>
      <c r="C22" s="14">
        <v>0.10152166015482</v>
      </c>
      <c r="D22" s="14">
        <v>0.120369058216327</v>
      </c>
      <c r="E22" s="14">
        <v>8.3386240858723107E-2</v>
      </c>
      <c r="F22" s="14"/>
      <c r="G22" s="14">
        <v>9.4352990312135607E-2</v>
      </c>
      <c r="H22" s="14">
        <v>9.6964318069505701E-2</v>
      </c>
      <c r="I22" s="14">
        <v>0.107582799806847</v>
      </c>
      <c r="J22" s="14">
        <v>0.10567649114387</v>
      </c>
      <c r="K22" s="14">
        <v>0.10989610947815399</v>
      </c>
      <c r="L22" s="14">
        <v>9.6047398192348907E-2</v>
      </c>
      <c r="M22" s="14"/>
      <c r="N22" s="14">
        <v>7.3284038538807494E-2</v>
      </c>
      <c r="O22" s="14">
        <v>0.105190406741687</v>
      </c>
      <c r="P22" s="14">
        <v>0.112778804800859</v>
      </c>
      <c r="Q22" s="14">
        <v>0.11946959938695401</v>
      </c>
      <c r="R22" s="14"/>
      <c r="S22" s="14">
        <v>0.136793828690846</v>
      </c>
      <c r="T22" s="14">
        <v>7.5269329231224494E-2</v>
      </c>
      <c r="U22" s="14">
        <v>5.7471841324332001E-2</v>
      </c>
      <c r="V22" s="14">
        <v>9.3506511733660494E-2</v>
      </c>
      <c r="W22" s="14">
        <v>8.4071206607679097E-2</v>
      </c>
      <c r="X22" s="14">
        <v>0.111524682737249</v>
      </c>
      <c r="Y22" s="14">
        <v>9.1905498648673298E-2</v>
      </c>
      <c r="Z22" s="14">
        <v>7.2561288516373904E-2</v>
      </c>
      <c r="AA22" s="14">
        <v>0.114928032362681</v>
      </c>
      <c r="AB22" s="14">
        <v>0.17496604896204199</v>
      </c>
      <c r="AC22" s="14">
        <v>8.6811298737530004E-2</v>
      </c>
      <c r="AD22" s="14">
        <v>2.1326991437822799E-2</v>
      </c>
      <c r="AE22" s="14"/>
      <c r="AF22" s="14">
        <v>9.9098043057222196E-2</v>
      </c>
      <c r="AG22" s="14">
        <v>9.73682071108284E-2</v>
      </c>
      <c r="AH22" s="14">
        <v>7.81140897978789E-2</v>
      </c>
      <c r="AI22" s="14">
        <v>0.110614708747392</v>
      </c>
      <c r="AJ22" s="14">
        <v>8.8470878923187696E-2</v>
      </c>
      <c r="AK22" s="14"/>
      <c r="AL22" s="14">
        <v>9.6422812804453306E-2</v>
      </c>
      <c r="AM22" s="14">
        <v>0.112139473115867</v>
      </c>
      <c r="AN22" s="14">
        <v>8.4465045899882199E-2</v>
      </c>
      <c r="AO22" s="14">
        <v>0.12792272580488401</v>
      </c>
      <c r="AP22" s="14">
        <v>7.5398979602803395E-2</v>
      </c>
      <c r="AQ22" s="14">
        <v>6.8338860082361993E-2</v>
      </c>
      <c r="AR22" s="14"/>
      <c r="AS22" s="14">
        <v>0.116531422439727</v>
      </c>
      <c r="AT22" s="14">
        <v>0.123505783392082</v>
      </c>
      <c r="AU22" s="14">
        <v>8.6092127368465998E-2</v>
      </c>
      <c r="AV22" s="14">
        <v>7.4434969302751897E-2</v>
      </c>
      <c r="AW22" s="14">
        <v>7.5570161244710596E-2</v>
      </c>
      <c r="AX22" s="14"/>
      <c r="AY22" s="14">
        <v>0.139938019072538</v>
      </c>
      <c r="AZ22" s="14">
        <v>9.1354830655666297E-2</v>
      </c>
      <c r="BA22" s="14">
        <v>6.12522883620868E-2</v>
      </c>
      <c r="BB22" s="14">
        <v>0.15136644340942801</v>
      </c>
      <c r="BC22" s="14">
        <v>0.126000881398598</v>
      </c>
      <c r="BD22" s="14">
        <v>0.114152245075565</v>
      </c>
      <c r="BE22" s="14">
        <v>9.6226692800784094E-2</v>
      </c>
      <c r="BF22" s="14">
        <v>0.104013331033438</v>
      </c>
      <c r="BG22" s="14">
        <v>7.4721562773679404E-2</v>
      </c>
      <c r="BH22" s="14">
        <v>0.15024278072953601</v>
      </c>
      <c r="BI22" s="14">
        <v>0.131184325812954</v>
      </c>
      <c r="BJ22" s="14">
        <v>8.6907307760991703E-2</v>
      </c>
      <c r="BK22" s="14">
        <v>2.5480234515591602E-2</v>
      </c>
      <c r="BL22" s="14">
        <v>0.116992460929302</v>
      </c>
      <c r="BM22" s="14">
        <v>3.6969308158912299E-2</v>
      </c>
      <c r="BN22" s="14">
        <v>6.4698497410127898E-2</v>
      </c>
      <c r="BO22" s="14"/>
      <c r="BP22" s="14">
        <v>0.111769810515096</v>
      </c>
      <c r="BQ22" s="14">
        <v>0.103110961074993</v>
      </c>
      <c r="BR22" s="14">
        <v>0.11296190780328801</v>
      </c>
      <c r="BS22" s="14">
        <v>9.2276845304865296E-2</v>
      </c>
      <c r="BT22" s="14">
        <v>0.101207569321972</v>
      </c>
      <c r="BU22" s="14">
        <v>4.5936718098527597E-2</v>
      </c>
      <c r="BV22" s="14"/>
      <c r="BW22" s="14">
        <v>8.5916358734179493E-2</v>
      </c>
      <c r="BX22" s="14">
        <v>0.10381475599626901</v>
      </c>
      <c r="BY22" s="14">
        <v>0.16915236617632601</v>
      </c>
      <c r="BZ22" s="14">
        <v>0.12105107782885</v>
      </c>
      <c r="CA22" s="14">
        <v>8.95476922198956E-2</v>
      </c>
      <c r="CB22" s="14">
        <v>0.125740449614692</v>
      </c>
      <c r="CC22" s="14"/>
      <c r="CD22" s="14">
        <v>8.9524799558525103E-2</v>
      </c>
      <c r="CE22" s="14">
        <v>0.104383434789214</v>
      </c>
      <c r="CF22" s="14">
        <v>0.15458578746407001</v>
      </c>
      <c r="CG22" s="14">
        <v>8.8548872164130099E-2</v>
      </c>
      <c r="CH22" s="14"/>
      <c r="CI22" s="14">
        <v>1.9194700161370901E-2</v>
      </c>
      <c r="CJ22" s="14">
        <v>4.6858337772388001E-2</v>
      </c>
      <c r="CK22" s="14">
        <v>0.14870427932959601</v>
      </c>
      <c r="CL22" s="14">
        <v>9.00482797044211E-2</v>
      </c>
      <c r="CM22" s="14"/>
      <c r="CN22" s="14">
        <v>4.4666684845285999E-2</v>
      </c>
      <c r="CO22" s="14">
        <v>0.11126066261070799</v>
      </c>
      <c r="CP22" s="14"/>
      <c r="CQ22" s="14">
        <v>5.5878934775303403E-2</v>
      </c>
      <c r="CR22" s="14">
        <v>0.10437885449914</v>
      </c>
    </row>
    <row r="23" spans="2:96" x14ac:dyDescent="0.3">
      <c r="B23" s="15" t="s">
        <v>92</v>
      </c>
      <c r="C23" s="14">
        <v>5.61215083383102E-2</v>
      </c>
      <c r="D23" s="14">
        <v>4.97826137242229E-2</v>
      </c>
      <c r="E23" s="14">
        <v>6.2488428886857801E-2</v>
      </c>
      <c r="F23" s="14"/>
      <c r="G23" s="14">
        <v>5.8563987877861899E-2</v>
      </c>
      <c r="H23" s="14">
        <v>4.8110079842979499E-2</v>
      </c>
      <c r="I23" s="14">
        <v>6.3017882749142204E-2</v>
      </c>
      <c r="J23" s="14">
        <v>7.2353369777320306E-2</v>
      </c>
      <c r="K23" s="14">
        <v>5.3816677133861797E-2</v>
      </c>
      <c r="L23" s="14">
        <v>4.3797158824990502E-2</v>
      </c>
      <c r="M23" s="14"/>
      <c r="N23" s="14">
        <v>3.4600392969653601E-2</v>
      </c>
      <c r="O23" s="14">
        <v>4.6541234188626698E-2</v>
      </c>
      <c r="P23" s="14">
        <v>4.8910639315351501E-2</v>
      </c>
      <c r="Q23" s="14">
        <v>9.6262879923136604E-2</v>
      </c>
      <c r="R23" s="14"/>
      <c r="S23" s="14">
        <v>6.31750656194663E-2</v>
      </c>
      <c r="T23" s="14">
        <v>4.95278808149422E-2</v>
      </c>
      <c r="U23" s="14">
        <v>3.9861144668536998E-2</v>
      </c>
      <c r="V23" s="14">
        <v>4.7025522347677401E-2</v>
      </c>
      <c r="W23" s="14">
        <v>6.4860500346791597E-2</v>
      </c>
      <c r="X23" s="14">
        <v>7.8653611487864594E-2</v>
      </c>
      <c r="Y23" s="14">
        <v>4.8572903292461597E-2</v>
      </c>
      <c r="Z23" s="14">
        <v>4.3675880328009398E-2</v>
      </c>
      <c r="AA23" s="14">
        <v>6.6820558012229594E-2</v>
      </c>
      <c r="AB23" s="14">
        <v>4.0698508979581702E-2</v>
      </c>
      <c r="AC23" s="14">
        <v>7.5381979247970493E-2</v>
      </c>
      <c r="AD23" s="14">
        <v>4.57467438727341E-2</v>
      </c>
      <c r="AE23" s="14"/>
      <c r="AF23" s="14">
        <v>5.4288986147747201E-2</v>
      </c>
      <c r="AG23" s="14">
        <v>5.6202824763577998E-2</v>
      </c>
      <c r="AH23" s="14">
        <v>2.6734124518410601E-2</v>
      </c>
      <c r="AI23" s="14">
        <v>5.40966299901273E-2</v>
      </c>
      <c r="AJ23" s="14">
        <v>4.2717194363761701E-2</v>
      </c>
      <c r="AK23" s="14"/>
      <c r="AL23" s="14">
        <v>5.5934039313141302E-2</v>
      </c>
      <c r="AM23" s="14">
        <v>4.2942037685304899E-2</v>
      </c>
      <c r="AN23" s="14">
        <v>3.28581450352739E-2</v>
      </c>
      <c r="AO23" s="14">
        <v>5.3750417612756098E-2</v>
      </c>
      <c r="AP23" s="14">
        <v>2.9344662248859201E-2</v>
      </c>
      <c r="AQ23" s="14">
        <v>7.7036853945926298E-2</v>
      </c>
      <c r="AR23" s="14"/>
      <c r="AS23" s="14">
        <v>7.2106138789439403E-2</v>
      </c>
      <c r="AT23" s="14">
        <v>6.3361201614993104E-2</v>
      </c>
      <c r="AU23" s="14">
        <v>4.2330164010311901E-2</v>
      </c>
      <c r="AV23" s="14">
        <v>3.9563458628187997E-2</v>
      </c>
      <c r="AW23" s="14">
        <v>2.5367572812828799E-2</v>
      </c>
      <c r="AX23" s="14"/>
      <c r="AY23" s="14">
        <v>0.27030502998871703</v>
      </c>
      <c r="AZ23" s="14">
        <v>0.13847194996079501</v>
      </c>
      <c r="BA23" s="14">
        <v>7.3665422495100705E-2</v>
      </c>
      <c r="BB23" s="14">
        <v>9.08948470144718E-2</v>
      </c>
      <c r="BC23" s="14">
        <v>3.7414627127854601E-2</v>
      </c>
      <c r="BD23" s="14">
        <v>7.9913372048989906E-2</v>
      </c>
      <c r="BE23" s="14">
        <v>4.4300101762039697E-2</v>
      </c>
      <c r="BF23" s="14">
        <v>3.29587462491698E-2</v>
      </c>
      <c r="BG23" s="14">
        <v>2.6985921514532801E-2</v>
      </c>
      <c r="BH23" s="14">
        <v>2.72248037886882E-2</v>
      </c>
      <c r="BI23" s="14">
        <v>4.9086465741001901E-2</v>
      </c>
      <c r="BJ23" s="14">
        <v>5.29201915273627E-2</v>
      </c>
      <c r="BK23" s="14">
        <v>3.8801606773763597E-2</v>
      </c>
      <c r="BL23" s="14">
        <v>7.84383003936754E-2</v>
      </c>
      <c r="BM23" s="14">
        <v>3.8768463984498902E-2</v>
      </c>
      <c r="BN23" s="14">
        <v>2.5523080792066902E-2</v>
      </c>
      <c r="BO23" s="14"/>
      <c r="BP23" s="14">
        <v>5.5400979004539698E-2</v>
      </c>
      <c r="BQ23" s="14">
        <v>5.5101350923533701E-2</v>
      </c>
      <c r="BR23" s="14">
        <v>6.70736993453806E-2</v>
      </c>
      <c r="BS23" s="14">
        <v>3.3361059099319398E-2</v>
      </c>
      <c r="BT23" s="14">
        <v>8.76461059917885E-2</v>
      </c>
      <c r="BU23" s="14">
        <v>5.3758104639680303E-2</v>
      </c>
      <c r="BV23" s="14"/>
      <c r="BW23" s="14">
        <v>3.5114672140338699E-2</v>
      </c>
      <c r="BX23" s="14">
        <v>5.3196284072070499E-2</v>
      </c>
      <c r="BY23" s="14">
        <v>6.4145942396876196E-2</v>
      </c>
      <c r="BZ23" s="14">
        <v>0.11256487822143001</v>
      </c>
      <c r="CA23" s="14">
        <v>5.4627358384568697E-2</v>
      </c>
      <c r="CB23" s="14">
        <v>0.14075163492783299</v>
      </c>
      <c r="CC23" s="14"/>
      <c r="CD23" s="14">
        <v>5.6624809605427297E-2</v>
      </c>
      <c r="CE23" s="14">
        <v>2.30431481947002E-2</v>
      </c>
      <c r="CF23" s="14">
        <v>0.104188932983723</v>
      </c>
      <c r="CG23" s="14">
        <v>4.3492289126331699E-2</v>
      </c>
      <c r="CH23" s="14"/>
      <c r="CI23" s="14">
        <v>1.97218806112027E-2</v>
      </c>
      <c r="CJ23" s="14">
        <v>1.65701023675126E-2</v>
      </c>
      <c r="CK23" s="14">
        <v>6.5532533874248802E-2</v>
      </c>
      <c r="CL23" s="14">
        <v>0.19870793119917801</v>
      </c>
      <c r="CM23" s="14"/>
      <c r="CN23" s="14">
        <v>1.2606098587182601E-2</v>
      </c>
      <c r="CO23" s="14">
        <v>5.9636561013974902E-2</v>
      </c>
      <c r="CP23" s="14"/>
      <c r="CQ23" s="14">
        <v>1.0433040242162E-2</v>
      </c>
      <c r="CR23" s="14">
        <v>5.5704570082387501E-2</v>
      </c>
    </row>
    <row r="24" spans="2:96" x14ac:dyDescent="0.3">
      <c r="B24" s="15" t="s">
        <v>350</v>
      </c>
      <c r="C24" s="20">
        <v>6.2649383904413896E-3</v>
      </c>
      <c r="D24" s="20">
        <v>5.6121143891454403E-3</v>
      </c>
      <c r="E24" s="20">
        <v>6.9220863378963498E-3</v>
      </c>
      <c r="F24" s="20"/>
      <c r="G24" s="20">
        <v>3.5622373917035101E-3</v>
      </c>
      <c r="H24" s="20">
        <v>5.8100656134224696E-3</v>
      </c>
      <c r="I24" s="20">
        <v>2.96531032951432E-3</v>
      </c>
      <c r="J24" s="20">
        <v>8.6777337576912292E-3</v>
      </c>
      <c r="K24" s="20">
        <v>6.7234837683237299E-3</v>
      </c>
      <c r="L24" s="20">
        <v>8.8418457311948608E-3</v>
      </c>
      <c r="M24" s="20"/>
      <c r="N24" s="20">
        <v>3.30377206034887E-3</v>
      </c>
      <c r="O24" s="20">
        <v>1.33488678981403E-2</v>
      </c>
      <c r="P24" s="20">
        <v>6.5351490524245799E-3</v>
      </c>
      <c r="Q24" s="20">
        <v>1.9416125726664901E-3</v>
      </c>
      <c r="R24" s="20"/>
      <c r="S24" s="20">
        <v>0</v>
      </c>
      <c r="T24" s="20">
        <v>1.05797151439198E-2</v>
      </c>
      <c r="U24" s="20">
        <v>6.3155028758295198E-3</v>
      </c>
      <c r="V24" s="20">
        <v>1.0402100997064199E-2</v>
      </c>
      <c r="W24" s="20">
        <v>6.8715053063235099E-3</v>
      </c>
      <c r="X24" s="20">
        <v>1.6710714391074102E-2</v>
      </c>
      <c r="Y24" s="20">
        <v>6.1672068115657796E-3</v>
      </c>
      <c r="Z24" s="20">
        <v>0</v>
      </c>
      <c r="AA24" s="20">
        <v>8.8381336436677595E-3</v>
      </c>
      <c r="AB24" s="20">
        <v>0</v>
      </c>
      <c r="AC24" s="20">
        <v>0</v>
      </c>
      <c r="AD24" s="20">
        <v>0</v>
      </c>
      <c r="AE24" s="20"/>
      <c r="AF24" s="20">
        <v>7.7784911032937202E-3</v>
      </c>
      <c r="AG24" s="20">
        <v>2.94713579004823E-3</v>
      </c>
      <c r="AH24" s="20">
        <v>1.13204170395455E-2</v>
      </c>
      <c r="AI24" s="20">
        <v>3.3474571471920102E-3</v>
      </c>
      <c r="AJ24" s="20">
        <v>2.4672592088804901E-2</v>
      </c>
      <c r="AK24" s="20"/>
      <c r="AL24" s="20">
        <v>3.8863115008558099E-3</v>
      </c>
      <c r="AM24" s="20">
        <v>7.8453674371194299E-3</v>
      </c>
      <c r="AN24" s="20">
        <v>1.4575622477417199E-2</v>
      </c>
      <c r="AO24" s="20">
        <v>2.0905751179514801E-3</v>
      </c>
      <c r="AP24" s="20">
        <v>1.4590973144311299E-2</v>
      </c>
      <c r="AQ24" s="20">
        <v>1.1878113885080499E-2</v>
      </c>
      <c r="AR24" s="20"/>
      <c r="AS24" s="20">
        <v>8.41861258340529E-3</v>
      </c>
      <c r="AT24" s="20">
        <v>4.2151591004034299E-3</v>
      </c>
      <c r="AU24" s="20">
        <v>9.9469085225066603E-3</v>
      </c>
      <c r="AV24" s="20">
        <v>0</v>
      </c>
      <c r="AW24" s="20">
        <v>0</v>
      </c>
      <c r="AX24" s="20"/>
      <c r="AY24" s="20">
        <v>0</v>
      </c>
      <c r="AZ24" s="20">
        <v>1.31350751524765E-2</v>
      </c>
      <c r="BA24" s="20">
        <v>7.2970326117088201E-3</v>
      </c>
      <c r="BB24" s="20">
        <v>0</v>
      </c>
      <c r="BC24" s="20">
        <v>5.4265095091151003E-3</v>
      </c>
      <c r="BD24" s="20">
        <v>4.94151243121628E-3</v>
      </c>
      <c r="BE24" s="20">
        <v>1.83955656884041E-2</v>
      </c>
      <c r="BF24" s="20">
        <v>0</v>
      </c>
      <c r="BG24" s="20">
        <v>6.3713780285448397E-3</v>
      </c>
      <c r="BH24" s="20">
        <v>8.4825791054334906E-3</v>
      </c>
      <c r="BI24" s="20">
        <v>0</v>
      </c>
      <c r="BJ24" s="20">
        <v>0</v>
      </c>
      <c r="BK24" s="20">
        <v>1.32022399115323E-2</v>
      </c>
      <c r="BL24" s="20">
        <v>0</v>
      </c>
      <c r="BM24" s="20">
        <v>0</v>
      </c>
      <c r="BN24" s="20">
        <v>9.1475407418907494E-3</v>
      </c>
      <c r="BO24" s="20"/>
      <c r="BP24" s="20">
        <v>2.0475692677945499E-3</v>
      </c>
      <c r="BQ24" s="20">
        <v>8.6780887185248304E-3</v>
      </c>
      <c r="BR24" s="20">
        <v>1.0610355510459199E-2</v>
      </c>
      <c r="BS24" s="20">
        <v>1.00542915544837E-2</v>
      </c>
      <c r="BT24" s="20">
        <v>0</v>
      </c>
      <c r="BU24" s="20">
        <v>0</v>
      </c>
      <c r="BV24" s="20"/>
      <c r="BW24" s="20">
        <v>7.3185629279082101E-3</v>
      </c>
      <c r="BX24" s="20">
        <v>6.8895666228351903E-3</v>
      </c>
      <c r="BY24" s="20">
        <v>1.3812882978337399E-2</v>
      </c>
      <c r="BZ24" s="20">
        <v>5.4087259818553302E-3</v>
      </c>
      <c r="CA24" s="20">
        <v>2.5895770623135198E-3</v>
      </c>
      <c r="CB24" s="20">
        <v>0</v>
      </c>
      <c r="CC24" s="20"/>
      <c r="CD24" s="20">
        <v>0</v>
      </c>
      <c r="CE24" s="20">
        <v>1.30493347628106E-2</v>
      </c>
      <c r="CF24" s="20">
        <v>1.0195508287620199E-2</v>
      </c>
      <c r="CG24" s="20">
        <v>7.0404180173837001E-3</v>
      </c>
      <c r="CH24" s="20"/>
      <c r="CI24" s="20">
        <v>1.0715457066128999E-2</v>
      </c>
      <c r="CJ24" s="20">
        <v>4.7936652883472201E-3</v>
      </c>
      <c r="CK24" s="20">
        <v>4.3381902849200698E-3</v>
      </c>
      <c r="CL24" s="20">
        <v>1.54752417590841E-2</v>
      </c>
      <c r="CM24" s="20"/>
      <c r="CN24" s="20">
        <v>1.65155711237427E-2</v>
      </c>
      <c r="CO24" s="20">
        <v>4.9522581537169499E-3</v>
      </c>
      <c r="CP24" s="20"/>
      <c r="CQ24" s="20">
        <v>4.4248930982770801E-3</v>
      </c>
      <c r="CR24" s="20">
        <v>7.0612575344231598E-3</v>
      </c>
    </row>
    <row r="25" spans="2:96" x14ac:dyDescent="0.3">
      <c r="B25" s="16"/>
    </row>
    <row r="26" spans="2:96" x14ac:dyDescent="0.3">
      <c r="B26" t="s">
        <v>116</v>
      </c>
    </row>
    <row r="27" spans="2:96" x14ac:dyDescent="0.3">
      <c r="B27" t="s">
        <v>117</v>
      </c>
    </row>
    <row r="29" spans="2:96" x14ac:dyDescent="0.3">
      <c r="B2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R2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ht="43.2" x14ac:dyDescent="0.3">
      <c r="B9" s="15" t="s">
        <v>337</v>
      </c>
      <c r="C9" s="14">
        <v>3.5069471126769197E-2</v>
      </c>
      <c r="D9" s="14">
        <v>3.15230852421374E-2</v>
      </c>
      <c r="E9" s="14">
        <v>3.8642416176778299E-2</v>
      </c>
      <c r="F9" s="14"/>
      <c r="G9" s="14">
        <v>3.9851694034341002E-2</v>
      </c>
      <c r="H9" s="14">
        <v>4.8394353970895997E-2</v>
      </c>
      <c r="I9" s="14">
        <v>5.8091933007600502E-2</v>
      </c>
      <c r="J9" s="14">
        <v>1.6910392981409499E-2</v>
      </c>
      <c r="K9" s="14">
        <v>2.7313372584339701E-2</v>
      </c>
      <c r="L9" s="14">
        <v>2.2263826198051399E-2</v>
      </c>
      <c r="M9" s="14"/>
      <c r="N9" s="14">
        <v>4.6016412494594497E-2</v>
      </c>
      <c r="O9" s="14">
        <v>3.2936700905740898E-2</v>
      </c>
      <c r="P9" s="14">
        <v>3.9154063495806003E-2</v>
      </c>
      <c r="Q9" s="14">
        <v>2.2316462356206799E-2</v>
      </c>
      <c r="R9" s="14"/>
      <c r="S9" s="14">
        <v>3.9299357634355402E-2</v>
      </c>
      <c r="T9" s="14">
        <v>3.8963104136490699E-2</v>
      </c>
      <c r="U9" s="14">
        <v>2.93494048944947E-2</v>
      </c>
      <c r="V9" s="14">
        <v>2.7611001962890801E-2</v>
      </c>
      <c r="W9" s="14">
        <v>3.3033164878482103E-2</v>
      </c>
      <c r="X9" s="14">
        <v>4.8838977650138997E-2</v>
      </c>
      <c r="Y9" s="14">
        <v>3.0171672694524101E-2</v>
      </c>
      <c r="Z9" s="14">
        <v>4.7779909805518501E-2</v>
      </c>
      <c r="AA9" s="14">
        <v>4.4148017565939203E-2</v>
      </c>
      <c r="AB9" s="14">
        <v>1.6899753748900799E-2</v>
      </c>
      <c r="AC9" s="14">
        <v>3.24498389526117E-2</v>
      </c>
      <c r="AD9" s="14">
        <v>2.1326991437822799E-2</v>
      </c>
      <c r="AE9" s="14"/>
      <c r="AF9" s="14">
        <v>3.8493815762794599E-2</v>
      </c>
      <c r="AG9" s="14">
        <v>3.0511975106051099E-2</v>
      </c>
      <c r="AH9" s="14">
        <v>3.3603635395371201E-2</v>
      </c>
      <c r="AI9" s="14">
        <v>4.7372671020861297E-2</v>
      </c>
      <c r="AJ9" s="14">
        <v>1.82027189785685E-2</v>
      </c>
      <c r="AK9" s="14"/>
      <c r="AL9" s="14">
        <v>2.7311830514126698E-2</v>
      </c>
      <c r="AM9" s="14">
        <v>3.7186566132915599E-2</v>
      </c>
      <c r="AN9" s="14">
        <v>5.28264375468077E-2</v>
      </c>
      <c r="AO9" s="14">
        <v>4.5458436769868403E-2</v>
      </c>
      <c r="AP9" s="14">
        <v>2.29902158459926E-2</v>
      </c>
      <c r="AQ9" s="14">
        <v>1.8280669585557199E-2</v>
      </c>
      <c r="AR9" s="14"/>
      <c r="AS9" s="14">
        <v>2.18330135226757E-2</v>
      </c>
      <c r="AT9" s="14">
        <v>4.6078827198848898E-2</v>
      </c>
      <c r="AU9" s="14">
        <v>4.4269461907934703E-2</v>
      </c>
      <c r="AV9" s="14">
        <v>4.5115516249332702E-2</v>
      </c>
      <c r="AW9" s="14">
        <v>0</v>
      </c>
      <c r="AX9" s="14"/>
      <c r="AY9" s="14">
        <v>0</v>
      </c>
      <c r="AZ9" s="14">
        <v>3.9953122235268701E-2</v>
      </c>
      <c r="BA9" s="14">
        <v>1.51273954285352E-2</v>
      </c>
      <c r="BB9" s="14">
        <v>3.3934203253042201E-2</v>
      </c>
      <c r="BC9" s="14">
        <v>1.14143535410133E-2</v>
      </c>
      <c r="BD9" s="14">
        <v>4.7210842452353401E-2</v>
      </c>
      <c r="BE9" s="14">
        <v>4.8927138307600301E-2</v>
      </c>
      <c r="BF9" s="14">
        <v>3.8355488323476697E-2</v>
      </c>
      <c r="BG9" s="14">
        <v>3.4347229278640298E-2</v>
      </c>
      <c r="BH9" s="14">
        <v>2.57645577943218E-2</v>
      </c>
      <c r="BI9" s="14">
        <v>1.83055542595803E-2</v>
      </c>
      <c r="BJ9" s="14">
        <v>5.1152877490410101E-2</v>
      </c>
      <c r="BK9" s="14">
        <v>3.68302277358349E-2</v>
      </c>
      <c r="BL9" s="14">
        <v>4.0885212083625201E-2</v>
      </c>
      <c r="BM9" s="14">
        <v>5.2394583013917299E-2</v>
      </c>
      <c r="BN9" s="14">
        <v>4.9512225586198E-2</v>
      </c>
      <c r="BO9" s="14"/>
      <c r="BP9" s="14">
        <v>4.9346162490427899E-2</v>
      </c>
      <c r="BQ9" s="14">
        <v>3.44339270875407E-2</v>
      </c>
      <c r="BR9" s="14">
        <v>1.8213610044090799E-2</v>
      </c>
      <c r="BS9" s="14">
        <v>3.04931845097377E-2</v>
      </c>
      <c r="BT9" s="14">
        <v>3.7381784050656799E-2</v>
      </c>
      <c r="BU9" s="14">
        <v>2.8970007147308099E-2</v>
      </c>
      <c r="BV9" s="14"/>
      <c r="BW9" s="14">
        <v>3.05063117656021E-2</v>
      </c>
      <c r="BX9" s="14">
        <v>2.7261162508521099E-2</v>
      </c>
      <c r="BY9" s="14">
        <v>2.5558932358452802E-2</v>
      </c>
      <c r="BZ9" s="14">
        <v>5.37465077667484E-2</v>
      </c>
      <c r="CA9" s="14">
        <v>5.7411254740864302E-2</v>
      </c>
      <c r="CB9" s="14">
        <v>0</v>
      </c>
      <c r="CC9" s="14"/>
      <c r="CD9" s="14">
        <v>5.0996899994589902E-2</v>
      </c>
      <c r="CE9" s="14">
        <v>4.2933745756653298E-2</v>
      </c>
      <c r="CF9" s="14">
        <v>3.57069766186131E-2</v>
      </c>
      <c r="CG9" s="14">
        <v>2.7292710891559699E-2</v>
      </c>
      <c r="CH9" s="14"/>
      <c r="CI9" s="14">
        <v>3.2347834603370602E-2</v>
      </c>
      <c r="CJ9" s="14">
        <v>5.0163210584397898E-2</v>
      </c>
      <c r="CK9" s="14">
        <v>3.2002085037308697E-2</v>
      </c>
      <c r="CL9" s="14">
        <v>2.1311395622595899E-2</v>
      </c>
      <c r="CM9" s="14"/>
      <c r="CN9" s="14">
        <v>4.5346388878509898E-2</v>
      </c>
      <c r="CO9" s="14">
        <v>3.1483709888829002E-2</v>
      </c>
      <c r="CP9" s="14"/>
      <c r="CQ9" s="14">
        <v>7.1264242219054405E-2</v>
      </c>
      <c r="CR9" s="14">
        <v>3.18014451328546E-2</v>
      </c>
    </row>
    <row r="10" spans="2:96" ht="57.6" x14ac:dyDescent="0.3">
      <c r="B10" s="15" t="s">
        <v>338</v>
      </c>
      <c r="C10" s="14">
        <v>4.5035377935224601E-2</v>
      </c>
      <c r="D10" s="14">
        <v>4.6749015495101701E-2</v>
      </c>
      <c r="E10" s="14">
        <v>4.3492574652766097E-2</v>
      </c>
      <c r="F10" s="14"/>
      <c r="G10" s="14">
        <v>6.1771551659482102E-2</v>
      </c>
      <c r="H10" s="14">
        <v>6.3229664578771397E-2</v>
      </c>
      <c r="I10" s="14">
        <v>6.4717149029824006E-2</v>
      </c>
      <c r="J10" s="14">
        <v>3.8342857606063298E-2</v>
      </c>
      <c r="K10" s="14">
        <v>3.1780795074020401E-2</v>
      </c>
      <c r="L10" s="14">
        <v>1.7464222470461799E-2</v>
      </c>
      <c r="M10" s="14"/>
      <c r="N10" s="14">
        <v>5.8756825493572702E-2</v>
      </c>
      <c r="O10" s="14">
        <v>4.9741796340886699E-2</v>
      </c>
      <c r="P10" s="14">
        <v>3.9691056104798401E-2</v>
      </c>
      <c r="Q10" s="14">
        <v>2.8721075283539801E-2</v>
      </c>
      <c r="R10" s="14"/>
      <c r="S10" s="14">
        <v>5.7003967253830098E-2</v>
      </c>
      <c r="T10" s="14">
        <v>4.0744709160770103E-2</v>
      </c>
      <c r="U10" s="14">
        <v>4.3875588507226698E-2</v>
      </c>
      <c r="V10" s="14">
        <v>3.7931787351495098E-2</v>
      </c>
      <c r="W10" s="14">
        <v>5.6592995008807198E-2</v>
      </c>
      <c r="X10" s="14">
        <v>2.10323197921089E-2</v>
      </c>
      <c r="Y10" s="14">
        <v>3.3253633662164897E-2</v>
      </c>
      <c r="Z10" s="14">
        <v>3.6006862327481903E-2</v>
      </c>
      <c r="AA10" s="14">
        <v>8.0432360420049406E-2</v>
      </c>
      <c r="AB10" s="14">
        <v>4.62295011296706E-2</v>
      </c>
      <c r="AC10" s="14">
        <v>1.10261038651755E-2</v>
      </c>
      <c r="AD10" s="14">
        <v>4.4075389654454698E-2</v>
      </c>
      <c r="AE10" s="14"/>
      <c r="AF10" s="14">
        <v>3.9290139284861601E-2</v>
      </c>
      <c r="AG10" s="14">
        <v>4.65456562120855E-2</v>
      </c>
      <c r="AH10" s="14">
        <v>7.7218716399870393E-2</v>
      </c>
      <c r="AI10" s="14">
        <v>4.4830819163990197E-2</v>
      </c>
      <c r="AJ10" s="14">
        <v>2.4997210721100199E-2</v>
      </c>
      <c r="AK10" s="14"/>
      <c r="AL10" s="14">
        <v>5.5329497156426502E-2</v>
      </c>
      <c r="AM10" s="14">
        <v>4.1806488943436998E-2</v>
      </c>
      <c r="AN10" s="14">
        <v>5.3536439814012099E-2</v>
      </c>
      <c r="AO10" s="14">
        <v>4.1298624136691602E-2</v>
      </c>
      <c r="AP10" s="14">
        <v>4.70066418644981E-2</v>
      </c>
      <c r="AQ10" s="14">
        <v>1.7803141728666601E-2</v>
      </c>
      <c r="AR10" s="14"/>
      <c r="AS10" s="14">
        <v>4.1076424985584399E-2</v>
      </c>
      <c r="AT10" s="14">
        <v>4.0175967535212902E-2</v>
      </c>
      <c r="AU10" s="14">
        <v>5.2269514430406699E-2</v>
      </c>
      <c r="AV10" s="14">
        <v>6.8644569366976604E-2</v>
      </c>
      <c r="AW10" s="14">
        <v>6.4496218690689402E-2</v>
      </c>
      <c r="AX10" s="14"/>
      <c r="AY10" s="14">
        <v>6.56441315907631E-2</v>
      </c>
      <c r="AZ10" s="14">
        <v>3.6039309234609497E-2</v>
      </c>
      <c r="BA10" s="14">
        <v>4.5863942800487001E-2</v>
      </c>
      <c r="BB10" s="14">
        <v>3.4876566236453903E-2</v>
      </c>
      <c r="BC10" s="14">
        <v>3.2883439360655103E-2</v>
      </c>
      <c r="BD10" s="14">
        <v>2.8285433640209599E-2</v>
      </c>
      <c r="BE10" s="14">
        <v>5.3229723422639798E-2</v>
      </c>
      <c r="BF10" s="14">
        <v>3.1499940422101198E-2</v>
      </c>
      <c r="BG10" s="14">
        <v>3.6651200386590498E-2</v>
      </c>
      <c r="BH10" s="14">
        <v>5.42698333802187E-2</v>
      </c>
      <c r="BI10" s="14">
        <v>4.7071287694091399E-2</v>
      </c>
      <c r="BJ10" s="14">
        <v>6.7729182890845493E-2</v>
      </c>
      <c r="BK10" s="14">
        <v>9.2031740088903496E-2</v>
      </c>
      <c r="BL10" s="14">
        <v>6.69138684836217E-2</v>
      </c>
      <c r="BM10" s="14">
        <v>2.3609469127701101E-2</v>
      </c>
      <c r="BN10" s="14">
        <v>4.4721172273844603E-2</v>
      </c>
      <c r="BO10" s="14"/>
      <c r="BP10" s="14">
        <v>5.6700965584287097E-2</v>
      </c>
      <c r="BQ10" s="14">
        <v>4.2623245640110399E-2</v>
      </c>
      <c r="BR10" s="14">
        <v>3.7188695480579001E-2</v>
      </c>
      <c r="BS10" s="14">
        <v>4.22320980422266E-2</v>
      </c>
      <c r="BT10" s="14">
        <v>3.3414111936119602E-2</v>
      </c>
      <c r="BU10" s="14">
        <v>4.3138751933167699E-2</v>
      </c>
      <c r="BV10" s="14"/>
      <c r="BW10" s="14">
        <v>3.5156567393671803E-2</v>
      </c>
      <c r="BX10" s="14">
        <v>5.0649898949814899E-2</v>
      </c>
      <c r="BY10" s="14">
        <v>3.3567660534707298E-2</v>
      </c>
      <c r="BZ10" s="14">
        <v>3.4987063841437203E-2</v>
      </c>
      <c r="CA10" s="14">
        <v>5.1713725276882103E-2</v>
      </c>
      <c r="CB10" s="14">
        <v>0.12385460186456</v>
      </c>
      <c r="CC10" s="14"/>
      <c r="CD10" s="14">
        <v>7.3374454712562404E-2</v>
      </c>
      <c r="CE10" s="14">
        <v>6.1012694369922002E-2</v>
      </c>
      <c r="CF10" s="14">
        <v>2.9434368615584201E-2</v>
      </c>
      <c r="CG10" s="14">
        <v>4.0097546199336601E-2</v>
      </c>
      <c r="CH10" s="14"/>
      <c r="CI10" s="14">
        <v>7.4761123411872799E-2</v>
      </c>
      <c r="CJ10" s="14">
        <v>6.4049735802791302E-2</v>
      </c>
      <c r="CK10" s="14">
        <v>2.9673593113418901E-2</v>
      </c>
      <c r="CL10" s="14">
        <v>3.69777715755117E-2</v>
      </c>
      <c r="CM10" s="14"/>
      <c r="CN10" s="14">
        <v>5.4811705826512298E-2</v>
      </c>
      <c r="CO10" s="14">
        <v>4.3881163398019403E-2</v>
      </c>
      <c r="CP10" s="14"/>
      <c r="CQ10" s="14">
        <v>6.4565268772975998E-2</v>
      </c>
      <c r="CR10" s="14">
        <v>4.2583477423180999E-2</v>
      </c>
    </row>
    <row r="11" spans="2:96" ht="43.2" x14ac:dyDescent="0.3">
      <c r="B11" s="15" t="s">
        <v>339</v>
      </c>
      <c r="C11" s="14">
        <v>3.87783559495481E-2</v>
      </c>
      <c r="D11" s="14">
        <v>4.2024498316606498E-2</v>
      </c>
      <c r="E11" s="14">
        <v>3.5717936921519602E-2</v>
      </c>
      <c r="F11" s="14"/>
      <c r="G11" s="14">
        <v>3.74545886242722E-2</v>
      </c>
      <c r="H11" s="14">
        <v>5.4146142070417402E-2</v>
      </c>
      <c r="I11" s="14">
        <v>4.5535536398653501E-2</v>
      </c>
      <c r="J11" s="14">
        <v>2.29837640244696E-2</v>
      </c>
      <c r="K11" s="14">
        <v>4.88845100532165E-2</v>
      </c>
      <c r="L11" s="14">
        <v>2.7666998541220199E-2</v>
      </c>
      <c r="M11" s="14"/>
      <c r="N11" s="14">
        <v>3.7554361400807298E-2</v>
      </c>
      <c r="O11" s="14">
        <v>4.7414005838388999E-2</v>
      </c>
      <c r="P11" s="14">
        <v>3.6191875088084802E-2</v>
      </c>
      <c r="Q11" s="14">
        <v>3.38706182092798E-2</v>
      </c>
      <c r="R11" s="14"/>
      <c r="S11" s="14">
        <v>3.2904298895495898E-2</v>
      </c>
      <c r="T11" s="14">
        <v>3.6606135137535099E-2</v>
      </c>
      <c r="U11" s="14">
        <v>3.8532734897544101E-2</v>
      </c>
      <c r="V11" s="14">
        <v>7.0041056836753907E-2</v>
      </c>
      <c r="W11" s="14">
        <v>6.6117681273009002E-2</v>
      </c>
      <c r="X11" s="14">
        <v>3.1121854093744399E-2</v>
      </c>
      <c r="Y11" s="14">
        <v>1.79097617526057E-2</v>
      </c>
      <c r="Z11" s="14">
        <v>0</v>
      </c>
      <c r="AA11" s="14">
        <v>4.0112220235936497E-2</v>
      </c>
      <c r="AB11" s="14">
        <v>2.3541256117241002E-2</v>
      </c>
      <c r="AC11" s="14">
        <v>6.5150767624679806E-2</v>
      </c>
      <c r="AD11" s="14">
        <v>4.53749676898502E-2</v>
      </c>
      <c r="AE11" s="14"/>
      <c r="AF11" s="14">
        <v>4.40752733700817E-2</v>
      </c>
      <c r="AG11" s="14">
        <v>4.6101208186021599E-2</v>
      </c>
      <c r="AH11" s="14">
        <v>3.4921469642891702E-2</v>
      </c>
      <c r="AI11" s="14">
        <v>1.8223738487732299E-2</v>
      </c>
      <c r="AJ11" s="14">
        <v>5.9158167554001502E-2</v>
      </c>
      <c r="AK11" s="14"/>
      <c r="AL11" s="14">
        <v>4.43754172054261E-2</v>
      </c>
      <c r="AM11" s="14">
        <v>4.7851718074137899E-2</v>
      </c>
      <c r="AN11" s="14">
        <v>3.5060926096157199E-2</v>
      </c>
      <c r="AO11" s="14">
        <v>2.7095248433342E-2</v>
      </c>
      <c r="AP11" s="14">
        <v>5.76108333325153E-2</v>
      </c>
      <c r="AQ11" s="14">
        <v>1.516238208703E-2</v>
      </c>
      <c r="AR11" s="14"/>
      <c r="AS11" s="14">
        <v>2.8841093730761599E-2</v>
      </c>
      <c r="AT11" s="14">
        <v>4.3373278302660898E-2</v>
      </c>
      <c r="AU11" s="14">
        <v>3.9036666645884698E-2</v>
      </c>
      <c r="AV11" s="14">
        <v>2.76281824323539E-2</v>
      </c>
      <c r="AW11" s="14">
        <v>0.15512077977368099</v>
      </c>
      <c r="AX11" s="14"/>
      <c r="AY11" s="14">
        <v>6.7501787046979705E-2</v>
      </c>
      <c r="AZ11" s="14">
        <v>1.3188776095321E-2</v>
      </c>
      <c r="BA11" s="14">
        <v>7.9174352205778793E-3</v>
      </c>
      <c r="BB11" s="14">
        <v>5.1301334892547401E-2</v>
      </c>
      <c r="BC11" s="14">
        <v>6.0678742921074801E-2</v>
      </c>
      <c r="BD11" s="14">
        <v>4.4729076583956903E-2</v>
      </c>
      <c r="BE11" s="14">
        <v>3.7208570082213399E-2</v>
      </c>
      <c r="BF11" s="14">
        <v>4.1051959727643202E-2</v>
      </c>
      <c r="BG11" s="14">
        <v>5.4567470096634103E-2</v>
      </c>
      <c r="BH11" s="14">
        <v>5.0593759866216698E-2</v>
      </c>
      <c r="BI11" s="14">
        <v>3.9852248306106001E-2</v>
      </c>
      <c r="BJ11" s="14">
        <v>2.37194265510993E-2</v>
      </c>
      <c r="BK11" s="14">
        <v>2.3267319049517499E-2</v>
      </c>
      <c r="BL11" s="14">
        <v>2.2470635457654601E-2</v>
      </c>
      <c r="BM11" s="14">
        <v>1.8671295859377698E-2</v>
      </c>
      <c r="BN11" s="14">
        <v>4.72896019621072E-2</v>
      </c>
      <c r="BO11" s="14"/>
      <c r="BP11" s="14">
        <v>3.4582836857587097E-2</v>
      </c>
      <c r="BQ11" s="14">
        <v>2.83005958522634E-2</v>
      </c>
      <c r="BR11" s="14">
        <v>6.0378392031424297E-2</v>
      </c>
      <c r="BS11" s="14">
        <v>4.0382812470015197E-2</v>
      </c>
      <c r="BT11" s="14">
        <v>5.0214519705909302E-2</v>
      </c>
      <c r="BU11" s="14">
        <v>2.8290528349796399E-2</v>
      </c>
      <c r="BV11" s="14"/>
      <c r="BW11" s="14">
        <v>3.4865316549045497E-2</v>
      </c>
      <c r="BX11" s="14">
        <v>2.9586348402626101E-2</v>
      </c>
      <c r="BY11" s="14">
        <v>4.0602142715016498E-2</v>
      </c>
      <c r="BZ11" s="14">
        <v>3.39985033181954E-2</v>
      </c>
      <c r="CA11" s="14">
        <v>5.581502575043E-2</v>
      </c>
      <c r="CB11" s="14">
        <v>5.9306128748094197E-2</v>
      </c>
      <c r="CC11" s="14"/>
      <c r="CD11" s="14">
        <v>5.8468625558846098E-2</v>
      </c>
      <c r="CE11" s="14">
        <v>3.5400122374027003E-2</v>
      </c>
      <c r="CF11" s="14">
        <v>3.8118612636770501E-2</v>
      </c>
      <c r="CG11" s="14">
        <v>3.8723018777380797E-2</v>
      </c>
      <c r="CH11" s="14"/>
      <c r="CI11" s="14">
        <v>4.6203316254033698E-2</v>
      </c>
      <c r="CJ11" s="14">
        <v>2.9328200109601299E-2</v>
      </c>
      <c r="CK11" s="14">
        <v>4.1698768952647701E-2</v>
      </c>
      <c r="CL11" s="14">
        <v>2.31800753922051E-2</v>
      </c>
      <c r="CM11" s="14"/>
      <c r="CN11" s="14">
        <v>6.5753542657002603E-2</v>
      </c>
      <c r="CO11" s="14">
        <v>3.57260873228804E-2</v>
      </c>
      <c r="CP11" s="14"/>
      <c r="CQ11" s="14">
        <v>5.2985924732224902E-2</v>
      </c>
      <c r="CR11" s="14">
        <v>3.7198792535582503E-2</v>
      </c>
    </row>
    <row r="12" spans="2:96" ht="43.2" x14ac:dyDescent="0.3">
      <c r="B12" s="15" t="s">
        <v>340</v>
      </c>
      <c r="C12" s="14">
        <v>8.8076660530145401E-2</v>
      </c>
      <c r="D12" s="14">
        <v>9.1620468688918696E-2</v>
      </c>
      <c r="E12" s="14">
        <v>8.4871153932619195E-2</v>
      </c>
      <c r="F12" s="14"/>
      <c r="G12" s="14">
        <v>9.8250790365367893E-2</v>
      </c>
      <c r="H12" s="14">
        <v>7.4946586584972094E-2</v>
      </c>
      <c r="I12" s="14">
        <v>8.0705229378265894E-2</v>
      </c>
      <c r="J12" s="14">
        <v>9.5702645140414294E-2</v>
      </c>
      <c r="K12" s="14">
        <v>9.2387688853296096E-2</v>
      </c>
      <c r="L12" s="14">
        <v>8.8958453026710196E-2</v>
      </c>
      <c r="M12" s="14"/>
      <c r="N12" s="14">
        <v>9.3741843495065397E-2</v>
      </c>
      <c r="O12" s="14">
        <v>9.3973645297993499E-2</v>
      </c>
      <c r="P12" s="14">
        <v>8.4980952662093295E-2</v>
      </c>
      <c r="Q12" s="14">
        <v>7.9623421655486804E-2</v>
      </c>
      <c r="R12" s="14"/>
      <c r="S12" s="14">
        <v>9.7531213447984696E-2</v>
      </c>
      <c r="T12" s="14">
        <v>6.7906268094293898E-2</v>
      </c>
      <c r="U12" s="14">
        <v>0.113583150744988</v>
      </c>
      <c r="V12" s="14">
        <v>8.2954966318317294E-2</v>
      </c>
      <c r="W12" s="14">
        <v>0.11650717325581</v>
      </c>
      <c r="X12" s="14">
        <v>6.9198713928542405E-2</v>
      </c>
      <c r="Y12" s="14">
        <v>0.119657160928083</v>
      </c>
      <c r="Z12" s="14">
        <v>9.1009749490128702E-2</v>
      </c>
      <c r="AA12" s="14">
        <v>6.6705760946253606E-2</v>
      </c>
      <c r="AB12" s="14">
        <v>5.69337142774081E-2</v>
      </c>
      <c r="AC12" s="14">
        <v>0.129093159202018</v>
      </c>
      <c r="AD12" s="14">
        <v>8.3477858848141101E-2</v>
      </c>
      <c r="AE12" s="14"/>
      <c r="AF12" s="14">
        <v>8.80473260906178E-2</v>
      </c>
      <c r="AG12" s="14">
        <v>9.4182599413311904E-2</v>
      </c>
      <c r="AH12" s="14">
        <v>0.104331462537169</v>
      </c>
      <c r="AI12" s="14">
        <v>5.4784160764059897E-2</v>
      </c>
      <c r="AJ12" s="14">
        <v>0.15184178636450499</v>
      </c>
      <c r="AK12" s="14"/>
      <c r="AL12" s="14">
        <v>9.2509580730003704E-2</v>
      </c>
      <c r="AM12" s="14">
        <v>7.55960620252005E-2</v>
      </c>
      <c r="AN12" s="14">
        <v>0.12819856007667399</v>
      </c>
      <c r="AO12" s="14">
        <v>4.49252050835727E-2</v>
      </c>
      <c r="AP12" s="14">
        <v>0.17949949441801999</v>
      </c>
      <c r="AQ12" s="14">
        <v>0.109019782094617</v>
      </c>
      <c r="AR12" s="14"/>
      <c r="AS12" s="14">
        <v>7.7874375530191497E-2</v>
      </c>
      <c r="AT12" s="14">
        <v>9.5772091386540206E-2</v>
      </c>
      <c r="AU12" s="14">
        <v>9.66504166960378E-2</v>
      </c>
      <c r="AV12" s="14">
        <v>0.105668459510635</v>
      </c>
      <c r="AW12" s="14">
        <v>5.1832982167959799E-2</v>
      </c>
      <c r="AX12" s="14"/>
      <c r="AY12" s="14">
        <v>0</v>
      </c>
      <c r="AZ12" s="14">
        <v>6.6230035279356197E-2</v>
      </c>
      <c r="BA12" s="14">
        <v>5.9007161527695598E-2</v>
      </c>
      <c r="BB12" s="14">
        <v>7.2362160529336E-2</v>
      </c>
      <c r="BC12" s="14">
        <v>0.114186302337507</v>
      </c>
      <c r="BD12" s="14">
        <v>0.101366894921711</v>
      </c>
      <c r="BE12" s="14">
        <v>8.3045403540940005E-2</v>
      </c>
      <c r="BF12" s="14">
        <v>0.116577961055783</v>
      </c>
      <c r="BG12" s="14">
        <v>7.0090135754487595E-2</v>
      </c>
      <c r="BH12" s="14">
        <v>7.2274746712833099E-2</v>
      </c>
      <c r="BI12" s="14">
        <v>0.103814456315208</v>
      </c>
      <c r="BJ12" s="14">
        <v>0.10279094492900701</v>
      </c>
      <c r="BK12" s="14">
        <v>2.3121057598767401E-2</v>
      </c>
      <c r="BL12" s="14">
        <v>6.2022007683443597E-2</v>
      </c>
      <c r="BM12" s="14">
        <v>0.153893123436804</v>
      </c>
      <c r="BN12" s="14">
        <v>0.106624201980457</v>
      </c>
      <c r="BO12" s="14"/>
      <c r="BP12" s="14">
        <v>0.10430775001062</v>
      </c>
      <c r="BQ12" s="14">
        <v>7.3166557271106603E-2</v>
      </c>
      <c r="BR12" s="14">
        <v>8.8847002181765097E-2</v>
      </c>
      <c r="BS12" s="14">
        <v>9.7885902181259601E-2</v>
      </c>
      <c r="BT12" s="14">
        <v>6.6353045819220496E-2</v>
      </c>
      <c r="BU12" s="14">
        <v>0.102890913886287</v>
      </c>
      <c r="BV12" s="14"/>
      <c r="BW12" s="14">
        <v>9.9851347086850104E-2</v>
      </c>
      <c r="BX12" s="14">
        <v>7.5983420602603796E-2</v>
      </c>
      <c r="BY12" s="14">
        <v>7.0393749108290396E-2</v>
      </c>
      <c r="BZ12" s="14">
        <v>6.2554085362886702E-2</v>
      </c>
      <c r="CA12" s="14">
        <v>9.2736285297229895E-2</v>
      </c>
      <c r="CB12" s="14">
        <v>0.12218657535444601</v>
      </c>
      <c r="CC12" s="14"/>
      <c r="CD12" s="14">
        <v>9.0600967482238406E-2</v>
      </c>
      <c r="CE12" s="14">
        <v>8.8535361044052796E-2</v>
      </c>
      <c r="CF12" s="14">
        <v>8.1356296461550404E-2</v>
      </c>
      <c r="CG12" s="14">
        <v>9.9801243559901096E-2</v>
      </c>
      <c r="CH12" s="14"/>
      <c r="CI12" s="14">
        <v>8.3955978150969196E-2</v>
      </c>
      <c r="CJ12" s="14">
        <v>8.8710483752866207E-2</v>
      </c>
      <c r="CK12" s="14">
        <v>8.5880104505459395E-2</v>
      </c>
      <c r="CL12" s="14">
        <v>0.116284384777622</v>
      </c>
      <c r="CM12" s="14"/>
      <c r="CN12" s="14">
        <v>7.8332636321020499E-2</v>
      </c>
      <c r="CO12" s="14">
        <v>8.9895674967076497E-2</v>
      </c>
      <c r="CP12" s="14"/>
      <c r="CQ12" s="14">
        <v>0.113719551085495</v>
      </c>
      <c r="CR12" s="14">
        <v>8.82062660887169E-2</v>
      </c>
    </row>
    <row r="13" spans="2:96" ht="43.2" x14ac:dyDescent="0.3">
      <c r="B13" s="15" t="s">
        <v>341</v>
      </c>
      <c r="C13" s="14">
        <v>0.104665298931545</v>
      </c>
      <c r="D13" s="14">
        <v>8.3915493861003401E-2</v>
      </c>
      <c r="E13" s="14">
        <v>0.12527261622504701</v>
      </c>
      <c r="F13" s="14"/>
      <c r="G13" s="14">
        <v>0.105833268272276</v>
      </c>
      <c r="H13" s="14">
        <v>9.8592962448215402E-2</v>
      </c>
      <c r="I13" s="14">
        <v>0.102294163855635</v>
      </c>
      <c r="J13" s="14">
        <v>0.105432263133887</v>
      </c>
      <c r="K13" s="14">
        <v>9.1202204775060206E-2</v>
      </c>
      <c r="L13" s="14">
        <v>0.11918763984852999</v>
      </c>
      <c r="M13" s="14"/>
      <c r="N13" s="14">
        <v>0.13659309740366901</v>
      </c>
      <c r="O13" s="14">
        <v>7.9951725518848396E-2</v>
      </c>
      <c r="P13" s="14">
        <v>0.106253349772008</v>
      </c>
      <c r="Q13" s="14">
        <v>9.1783246492272402E-2</v>
      </c>
      <c r="R13" s="14"/>
      <c r="S13" s="14">
        <v>9.7318904490231298E-2</v>
      </c>
      <c r="T13" s="14">
        <v>9.9551291146283805E-2</v>
      </c>
      <c r="U13" s="14">
        <v>0.12791512729962701</v>
      </c>
      <c r="V13" s="14">
        <v>6.8130629260967204E-2</v>
      </c>
      <c r="W13" s="14">
        <v>6.31741710439747E-2</v>
      </c>
      <c r="X13" s="14">
        <v>7.5799333758812107E-2</v>
      </c>
      <c r="Y13" s="14">
        <v>7.8903230148080594E-2</v>
      </c>
      <c r="Z13" s="14">
        <v>0.11818234092053601</v>
      </c>
      <c r="AA13" s="14">
        <v>0.12443869657676</v>
      </c>
      <c r="AB13" s="14">
        <v>0.15019299878843201</v>
      </c>
      <c r="AC13" s="14">
        <v>0.165857362933507</v>
      </c>
      <c r="AD13" s="14">
        <v>0.13174824262457999</v>
      </c>
      <c r="AE13" s="14"/>
      <c r="AF13" s="14">
        <v>8.4047796544356096E-2</v>
      </c>
      <c r="AG13" s="14">
        <v>0.121147553095224</v>
      </c>
      <c r="AH13" s="14">
        <v>9.7527989380098101E-2</v>
      </c>
      <c r="AI13" s="14">
        <v>5.6144328207397703E-2</v>
      </c>
      <c r="AJ13" s="14">
        <v>0.12755452105771001</v>
      </c>
      <c r="AK13" s="14"/>
      <c r="AL13" s="14">
        <v>0.12945540784156601</v>
      </c>
      <c r="AM13" s="14">
        <v>0.110757887325312</v>
      </c>
      <c r="AN13" s="14">
        <v>0.10111682689845</v>
      </c>
      <c r="AO13" s="14">
        <v>6.1616035506827302E-2</v>
      </c>
      <c r="AP13" s="14">
        <v>9.9877885911339198E-2</v>
      </c>
      <c r="AQ13" s="14">
        <v>0.110215401201333</v>
      </c>
      <c r="AR13" s="14"/>
      <c r="AS13" s="14">
        <v>0.105847028024163</v>
      </c>
      <c r="AT13" s="14">
        <v>9.3798411060423401E-2</v>
      </c>
      <c r="AU13" s="14">
        <v>0.118316789863878</v>
      </c>
      <c r="AV13" s="14">
        <v>9.5846369774402307E-2</v>
      </c>
      <c r="AW13" s="14">
        <v>0.126377686356935</v>
      </c>
      <c r="AX13" s="14"/>
      <c r="AY13" s="14">
        <v>6.8633197583866198E-2</v>
      </c>
      <c r="AZ13" s="14">
        <v>7.7402757933133601E-2</v>
      </c>
      <c r="BA13" s="14">
        <v>0.11138183766891301</v>
      </c>
      <c r="BB13" s="14">
        <v>9.81947320306161E-2</v>
      </c>
      <c r="BC13" s="14">
        <v>0.10031041549943701</v>
      </c>
      <c r="BD13" s="14">
        <v>6.5177842010166007E-2</v>
      </c>
      <c r="BE13" s="14">
        <v>0.132770785501447</v>
      </c>
      <c r="BF13" s="14">
        <v>0.101644090988161</v>
      </c>
      <c r="BG13" s="14">
        <v>0.106209332219894</v>
      </c>
      <c r="BH13" s="14">
        <v>8.7361875441410303E-2</v>
      </c>
      <c r="BI13" s="14">
        <v>0.12867685747501401</v>
      </c>
      <c r="BJ13" s="14">
        <v>0.113863796040878</v>
      </c>
      <c r="BK13" s="14">
        <v>0.100427223469349</v>
      </c>
      <c r="BL13" s="14">
        <v>0.10800454256987201</v>
      </c>
      <c r="BM13" s="14">
        <v>0.11576385634209201</v>
      </c>
      <c r="BN13" s="14">
        <v>0.143418171378284</v>
      </c>
      <c r="BO13" s="14"/>
      <c r="BP13" s="14">
        <v>9.2653076013293104E-2</v>
      </c>
      <c r="BQ13" s="14">
        <v>0.119223804229836</v>
      </c>
      <c r="BR13" s="14">
        <v>8.4399913643604094E-2</v>
      </c>
      <c r="BS13" s="14">
        <v>0.11313268695718499</v>
      </c>
      <c r="BT13" s="14">
        <v>8.9022202716073001E-2</v>
      </c>
      <c r="BU13" s="14">
        <v>0.14156182146774099</v>
      </c>
      <c r="BV13" s="14"/>
      <c r="BW13" s="14">
        <v>0.106581805991822</v>
      </c>
      <c r="BX13" s="14">
        <v>0.13006587979958401</v>
      </c>
      <c r="BY13" s="14">
        <v>7.5722111638329301E-2</v>
      </c>
      <c r="BZ13" s="14">
        <v>0.117839025713949</v>
      </c>
      <c r="CA13" s="14">
        <v>8.9910009109027703E-2</v>
      </c>
      <c r="CB13" s="14">
        <v>5.1506922355511998E-2</v>
      </c>
      <c r="CC13" s="14"/>
      <c r="CD13" s="14">
        <v>8.7962223932770395E-2</v>
      </c>
      <c r="CE13" s="14">
        <v>0.12567225170583901</v>
      </c>
      <c r="CF13" s="14">
        <v>9.5010318833376198E-2</v>
      </c>
      <c r="CG13" s="14">
        <v>0.101813308691191</v>
      </c>
      <c r="CH13" s="14"/>
      <c r="CI13" s="14">
        <v>0.124786296605714</v>
      </c>
      <c r="CJ13" s="14">
        <v>9.8708026804467899E-2</v>
      </c>
      <c r="CK13" s="14">
        <v>0.102537175063556</v>
      </c>
      <c r="CL13" s="14">
        <v>8.7166254151093595E-2</v>
      </c>
      <c r="CM13" s="14"/>
      <c r="CN13" s="14">
        <v>0.10266271129676501</v>
      </c>
      <c r="CO13" s="14">
        <v>0.10574487963845899</v>
      </c>
      <c r="CP13" s="14"/>
      <c r="CQ13" s="14">
        <v>9.8000684074687094E-2</v>
      </c>
      <c r="CR13" s="14">
        <v>0.10915680651442999</v>
      </c>
    </row>
    <row r="14" spans="2:96" ht="28.8" x14ac:dyDescent="0.3">
      <c r="B14" s="15" t="s">
        <v>342</v>
      </c>
      <c r="C14" s="14">
        <v>4.6478142678500402E-2</v>
      </c>
      <c r="D14" s="14">
        <v>4.9675583689297198E-2</v>
      </c>
      <c r="E14" s="14">
        <v>4.2584139531618402E-2</v>
      </c>
      <c r="F14" s="14"/>
      <c r="G14" s="14">
        <v>9.3891461940964704E-2</v>
      </c>
      <c r="H14" s="14">
        <v>5.1421045836676699E-2</v>
      </c>
      <c r="I14" s="14">
        <v>5.7367856747101403E-2</v>
      </c>
      <c r="J14" s="14">
        <v>4.7275632567079201E-2</v>
      </c>
      <c r="K14" s="14">
        <v>1.03294567062644E-2</v>
      </c>
      <c r="L14" s="14">
        <v>2.58649894943071E-2</v>
      </c>
      <c r="M14" s="14"/>
      <c r="N14" s="14">
        <v>5.6761918151953999E-2</v>
      </c>
      <c r="O14" s="14">
        <v>3.2317376083218399E-2</v>
      </c>
      <c r="P14" s="14">
        <v>5.9099829493572002E-2</v>
      </c>
      <c r="Q14" s="14">
        <v>3.9559700119990299E-2</v>
      </c>
      <c r="R14" s="14"/>
      <c r="S14" s="14">
        <v>5.3737464918449697E-2</v>
      </c>
      <c r="T14" s="14">
        <v>3.8762478212460802E-2</v>
      </c>
      <c r="U14" s="14">
        <v>4.5749068628455701E-2</v>
      </c>
      <c r="V14" s="14">
        <v>2.9752488248225E-2</v>
      </c>
      <c r="W14" s="14">
        <v>4.8831423526706601E-2</v>
      </c>
      <c r="X14" s="14">
        <v>5.4336923857375E-2</v>
      </c>
      <c r="Y14" s="14">
        <v>3.42062309838993E-2</v>
      </c>
      <c r="Z14" s="14">
        <v>3.8058314524167101E-2</v>
      </c>
      <c r="AA14" s="14">
        <v>5.0080916172282802E-2</v>
      </c>
      <c r="AB14" s="14">
        <v>4.4085556590543501E-2</v>
      </c>
      <c r="AC14" s="14">
        <v>5.0753095664631202E-2</v>
      </c>
      <c r="AD14" s="14">
        <v>9.9937586516309698E-2</v>
      </c>
      <c r="AE14" s="14"/>
      <c r="AF14" s="14">
        <v>3.76542010328745E-2</v>
      </c>
      <c r="AG14" s="14">
        <v>5.5934370700553099E-2</v>
      </c>
      <c r="AH14" s="14">
        <v>5.7997973541495697E-2</v>
      </c>
      <c r="AI14" s="14">
        <v>1.1349253319379299E-2</v>
      </c>
      <c r="AJ14" s="14">
        <v>9.3546038247032906E-2</v>
      </c>
      <c r="AK14" s="14"/>
      <c r="AL14" s="14">
        <v>6.7469041516781195E-2</v>
      </c>
      <c r="AM14" s="14">
        <v>5.2852324848294899E-2</v>
      </c>
      <c r="AN14" s="14">
        <v>5.1393677801247699E-2</v>
      </c>
      <c r="AO14" s="14">
        <v>1.62567515558876E-2</v>
      </c>
      <c r="AP14" s="14">
        <v>8.5838621228561104E-2</v>
      </c>
      <c r="AQ14" s="14">
        <v>3.2774588078784798E-2</v>
      </c>
      <c r="AR14" s="14"/>
      <c r="AS14" s="14">
        <v>2.9823676480398902E-2</v>
      </c>
      <c r="AT14" s="14">
        <v>3.7755046265767603E-2</v>
      </c>
      <c r="AU14" s="14">
        <v>6.0383881033995501E-2</v>
      </c>
      <c r="AV14" s="14">
        <v>6.2725970693396901E-2</v>
      </c>
      <c r="AW14" s="14">
        <v>0.10212022391342</v>
      </c>
      <c r="AX14" s="14"/>
      <c r="AY14" s="14">
        <v>0</v>
      </c>
      <c r="AZ14" s="14">
        <v>3.8741023280321897E-2</v>
      </c>
      <c r="BA14" s="14">
        <v>2.5696257158710101E-2</v>
      </c>
      <c r="BB14" s="14">
        <v>1.6448158777557401E-2</v>
      </c>
      <c r="BC14" s="14">
        <v>3.2229540796763302E-2</v>
      </c>
      <c r="BD14" s="14">
        <v>5.4315732714132599E-2</v>
      </c>
      <c r="BE14" s="14">
        <v>5.96924520457369E-2</v>
      </c>
      <c r="BF14" s="14">
        <v>3.1537342524522199E-2</v>
      </c>
      <c r="BG14" s="14">
        <v>2.71798832119346E-2</v>
      </c>
      <c r="BH14" s="14">
        <v>6.5036446577019402E-2</v>
      </c>
      <c r="BI14" s="14">
        <v>6.3363442513488993E-2</v>
      </c>
      <c r="BJ14" s="14">
        <v>3.5112503827774998E-2</v>
      </c>
      <c r="BK14" s="14">
        <v>6.3870500864595794E-2</v>
      </c>
      <c r="BL14" s="14">
        <v>4.0702103347774202E-2</v>
      </c>
      <c r="BM14" s="14">
        <v>3.6879422124369898E-2</v>
      </c>
      <c r="BN14" s="14">
        <v>0.102267316746788</v>
      </c>
      <c r="BO14" s="14"/>
      <c r="BP14" s="14">
        <v>5.4652640557909499E-2</v>
      </c>
      <c r="BQ14" s="14">
        <v>3.7232229906997302E-2</v>
      </c>
      <c r="BR14" s="14">
        <v>4.3503145892080701E-2</v>
      </c>
      <c r="BS14" s="14">
        <v>6.12055542429083E-2</v>
      </c>
      <c r="BT14" s="14">
        <v>3.71611553963581E-2</v>
      </c>
      <c r="BU14" s="14">
        <v>3.2626539137159301E-2</v>
      </c>
      <c r="BV14" s="14"/>
      <c r="BW14" s="14">
        <v>4.2544799955520199E-2</v>
      </c>
      <c r="BX14" s="14">
        <v>7.4254791511063706E-2</v>
      </c>
      <c r="BY14" s="14">
        <v>6.8709983537216099E-3</v>
      </c>
      <c r="BZ14" s="14">
        <v>2.1491470699109099E-2</v>
      </c>
      <c r="CA14" s="14">
        <v>4.8812999711796402E-2</v>
      </c>
      <c r="CB14" s="14">
        <v>5.9050764966009903E-2</v>
      </c>
      <c r="CC14" s="14"/>
      <c r="CD14" s="14">
        <v>4.8336851177456501E-2</v>
      </c>
      <c r="CE14" s="14">
        <v>7.8484374591990202E-2</v>
      </c>
      <c r="CF14" s="14">
        <v>1.7905469685980498E-2</v>
      </c>
      <c r="CG14" s="14">
        <v>5.5848143043265797E-2</v>
      </c>
      <c r="CH14" s="14"/>
      <c r="CI14" s="14">
        <v>3.8944321356732502E-2</v>
      </c>
      <c r="CJ14" s="14">
        <v>6.0161768463538698E-2</v>
      </c>
      <c r="CK14" s="14">
        <v>4.4904061072132698E-2</v>
      </c>
      <c r="CL14" s="14">
        <v>3.7348275103286498E-2</v>
      </c>
      <c r="CM14" s="14"/>
      <c r="CN14" s="14">
        <v>3.5041919307760502E-2</v>
      </c>
      <c r="CO14" s="14">
        <v>4.6857173711905301E-2</v>
      </c>
      <c r="CP14" s="14"/>
      <c r="CQ14" s="14">
        <v>2.03319012463909E-2</v>
      </c>
      <c r="CR14" s="14">
        <v>4.7979543892333797E-2</v>
      </c>
    </row>
    <row r="15" spans="2:96" ht="57.6" x14ac:dyDescent="0.3">
      <c r="B15" s="15" t="s">
        <v>363</v>
      </c>
      <c r="C15" s="14">
        <v>4.0988681690681997E-2</v>
      </c>
      <c r="D15" s="14">
        <v>4.6489406124810798E-2</v>
      </c>
      <c r="E15" s="14">
        <v>3.57294123640104E-2</v>
      </c>
      <c r="F15" s="14"/>
      <c r="G15" s="14">
        <v>7.9059570997311507E-2</v>
      </c>
      <c r="H15" s="14">
        <v>6.02808087006525E-2</v>
      </c>
      <c r="I15" s="14">
        <v>3.9753356841691199E-2</v>
      </c>
      <c r="J15" s="14">
        <v>3.10956929749477E-2</v>
      </c>
      <c r="K15" s="14">
        <v>2.7360562874646499E-2</v>
      </c>
      <c r="L15" s="14">
        <v>1.8282003563824901E-2</v>
      </c>
      <c r="M15" s="14"/>
      <c r="N15" s="14">
        <v>4.4635442774235597E-2</v>
      </c>
      <c r="O15" s="14">
        <v>3.6436178839415502E-2</v>
      </c>
      <c r="P15" s="14">
        <v>3.3493785971879401E-2</v>
      </c>
      <c r="Q15" s="14">
        <v>4.8857481175628797E-2</v>
      </c>
      <c r="R15" s="14"/>
      <c r="S15" s="14">
        <v>5.7633128816270501E-2</v>
      </c>
      <c r="T15" s="14">
        <v>4.9394050548013498E-2</v>
      </c>
      <c r="U15" s="14">
        <v>3.2653114061981597E-2</v>
      </c>
      <c r="V15" s="14">
        <v>5.2737156771955798E-2</v>
      </c>
      <c r="W15" s="14">
        <v>2.1130068737232399E-2</v>
      </c>
      <c r="X15" s="14">
        <v>3.2650933696277099E-2</v>
      </c>
      <c r="Y15" s="14">
        <v>4.3069547688858498E-2</v>
      </c>
      <c r="Z15" s="14">
        <v>2.4090213578999001E-2</v>
      </c>
      <c r="AA15" s="14">
        <v>2.5331780740977999E-2</v>
      </c>
      <c r="AB15" s="14">
        <v>3.7642836556324097E-2</v>
      </c>
      <c r="AC15" s="14">
        <v>4.4792893771412601E-2</v>
      </c>
      <c r="AD15" s="14">
        <v>6.3168347672811806E-2</v>
      </c>
      <c r="AE15" s="14"/>
      <c r="AF15" s="14">
        <v>1.93729425737309E-2</v>
      </c>
      <c r="AG15" s="14">
        <v>5.0905094429263803E-2</v>
      </c>
      <c r="AH15" s="14">
        <v>3.2243117523280497E-2</v>
      </c>
      <c r="AI15" s="14">
        <v>4.9259220207371501E-2</v>
      </c>
      <c r="AJ15" s="14">
        <v>7.4207709674924793E-2</v>
      </c>
      <c r="AK15" s="14"/>
      <c r="AL15" s="14">
        <v>3.6004438903699899E-2</v>
      </c>
      <c r="AM15" s="14">
        <v>2.8297517492393998E-2</v>
      </c>
      <c r="AN15" s="14">
        <v>4.9493953657722002E-2</v>
      </c>
      <c r="AO15" s="14">
        <v>3.9301119121858803E-2</v>
      </c>
      <c r="AP15" s="14">
        <v>9.0633417874668096E-2</v>
      </c>
      <c r="AQ15" s="14">
        <v>4.9832136849968997E-2</v>
      </c>
      <c r="AR15" s="14"/>
      <c r="AS15" s="14">
        <v>3.6239561062512103E-2</v>
      </c>
      <c r="AT15" s="14">
        <v>3.7512968191132902E-2</v>
      </c>
      <c r="AU15" s="14">
        <v>3.6883453093713797E-2</v>
      </c>
      <c r="AV15" s="14">
        <v>5.0451510499352099E-2</v>
      </c>
      <c r="AW15" s="14">
        <v>5.4057655523972702E-2</v>
      </c>
      <c r="AX15" s="14"/>
      <c r="AY15" s="14">
        <v>0</v>
      </c>
      <c r="AZ15" s="14">
        <v>6.4255203867215602E-2</v>
      </c>
      <c r="BA15" s="14">
        <v>3.3440980486630398E-2</v>
      </c>
      <c r="BB15" s="14">
        <v>3.6851466514471402E-2</v>
      </c>
      <c r="BC15" s="14">
        <v>6.08710408331073E-2</v>
      </c>
      <c r="BD15" s="14">
        <v>3.0373455927542502E-2</v>
      </c>
      <c r="BE15" s="14">
        <v>3.6677114158570397E-2</v>
      </c>
      <c r="BF15" s="14">
        <v>3.8599313411827402E-2</v>
      </c>
      <c r="BG15" s="14">
        <v>8.11074139275786E-2</v>
      </c>
      <c r="BH15" s="14">
        <v>3.3251170343626901E-2</v>
      </c>
      <c r="BI15" s="14">
        <v>2.25173615497185E-2</v>
      </c>
      <c r="BJ15" s="14">
        <v>2.7448644974704499E-2</v>
      </c>
      <c r="BK15" s="14">
        <v>3.7003309323869298E-2</v>
      </c>
      <c r="BL15" s="14">
        <v>9.0778980995877501E-2</v>
      </c>
      <c r="BM15" s="14">
        <v>3.80740673097733E-2</v>
      </c>
      <c r="BN15" s="14">
        <v>4.4757485992945302E-2</v>
      </c>
      <c r="BO15" s="14"/>
      <c r="BP15" s="14">
        <v>4.9614092843369102E-2</v>
      </c>
      <c r="BQ15" s="14">
        <v>3.41455954588352E-2</v>
      </c>
      <c r="BR15" s="14">
        <v>4.8586219056287301E-2</v>
      </c>
      <c r="BS15" s="14">
        <v>3.5169594677690402E-2</v>
      </c>
      <c r="BT15" s="14">
        <v>3.8390574154687503E-2</v>
      </c>
      <c r="BU15" s="14">
        <v>4.4626246232648797E-2</v>
      </c>
      <c r="BV15" s="14"/>
      <c r="BW15" s="14">
        <v>2.3686506581867599E-2</v>
      </c>
      <c r="BX15" s="14">
        <v>4.3666657920159301E-2</v>
      </c>
      <c r="BY15" s="14">
        <v>6.5100791267548405E-2</v>
      </c>
      <c r="BZ15" s="14">
        <v>6.9135602223532197E-2</v>
      </c>
      <c r="CA15" s="14">
        <v>4.12870250914553E-2</v>
      </c>
      <c r="CB15" s="14">
        <v>6.4487988671452404E-2</v>
      </c>
      <c r="CC15" s="14"/>
      <c r="CD15" s="14">
        <v>6.3010318779031002E-2</v>
      </c>
      <c r="CE15" s="14">
        <v>4.11496501632699E-2</v>
      </c>
      <c r="CF15" s="14">
        <v>4.15517920109469E-2</v>
      </c>
      <c r="CG15" s="14">
        <v>3.1702692801688498E-2</v>
      </c>
      <c r="CH15" s="14"/>
      <c r="CI15" s="14">
        <v>3.4891732231176503E-2</v>
      </c>
      <c r="CJ15" s="14">
        <v>4.5098749300925799E-2</v>
      </c>
      <c r="CK15" s="14">
        <v>4.3870926715628103E-2</v>
      </c>
      <c r="CL15" s="14">
        <v>1.96528593139094E-2</v>
      </c>
      <c r="CM15" s="14"/>
      <c r="CN15" s="14">
        <v>7.3437788203042795E-2</v>
      </c>
      <c r="CO15" s="14">
        <v>3.6665489632615102E-2</v>
      </c>
      <c r="CP15" s="14"/>
      <c r="CQ15" s="14">
        <v>4.7229974942992498E-2</v>
      </c>
      <c r="CR15" s="14">
        <v>4.1363426879280601E-2</v>
      </c>
    </row>
    <row r="16" spans="2:96" ht="57.6" x14ac:dyDescent="0.3">
      <c r="B16" s="15" t="s">
        <v>344</v>
      </c>
      <c r="C16" s="14">
        <v>7.6089221779795893E-2</v>
      </c>
      <c r="D16" s="14">
        <v>6.4682385364495706E-2</v>
      </c>
      <c r="E16" s="14">
        <v>8.7472700945431497E-2</v>
      </c>
      <c r="F16" s="14"/>
      <c r="G16" s="14">
        <v>3.9656013303160403E-2</v>
      </c>
      <c r="H16" s="14">
        <v>7.1878732106910204E-2</v>
      </c>
      <c r="I16" s="14">
        <v>5.8239849602524499E-2</v>
      </c>
      <c r="J16" s="14">
        <v>7.93950415817615E-2</v>
      </c>
      <c r="K16" s="14">
        <v>8.2877501698843795E-2</v>
      </c>
      <c r="L16" s="14">
        <v>0.110895281243621</v>
      </c>
      <c r="M16" s="14"/>
      <c r="N16" s="14">
        <v>7.3063228787446394E-2</v>
      </c>
      <c r="O16" s="14">
        <v>6.6022083266949999E-2</v>
      </c>
      <c r="P16" s="14">
        <v>8.9682562067052704E-2</v>
      </c>
      <c r="Q16" s="14">
        <v>7.68169691994081E-2</v>
      </c>
      <c r="R16" s="14"/>
      <c r="S16" s="14">
        <v>5.2893053118565403E-2</v>
      </c>
      <c r="T16" s="14">
        <v>0.101458126782212</v>
      </c>
      <c r="U16" s="14">
        <v>9.3919299145378901E-2</v>
      </c>
      <c r="V16" s="14">
        <v>0.102801408485841</v>
      </c>
      <c r="W16" s="14">
        <v>0.100311595430539</v>
      </c>
      <c r="X16" s="14">
        <v>7.4179151971389801E-2</v>
      </c>
      <c r="Y16" s="14">
        <v>9.1994283737213994E-2</v>
      </c>
      <c r="Z16" s="14">
        <v>8.49907058592866E-2</v>
      </c>
      <c r="AA16" s="14">
        <v>6.7739636775836207E-2</v>
      </c>
      <c r="AB16" s="14">
        <v>4.1202840793324799E-2</v>
      </c>
      <c r="AC16" s="14">
        <v>1.14501414059963E-2</v>
      </c>
      <c r="AD16" s="14">
        <v>8.5507070363618196E-2</v>
      </c>
      <c r="AE16" s="14"/>
      <c r="AF16" s="14">
        <v>0.11319095132657001</v>
      </c>
      <c r="AG16" s="14">
        <v>6.2871122876389005E-2</v>
      </c>
      <c r="AH16" s="14">
        <v>8.6587572499100096E-2</v>
      </c>
      <c r="AI16" s="14">
        <v>9.3575064652301296E-2</v>
      </c>
      <c r="AJ16" s="14">
        <v>6.6425643902458295E-2</v>
      </c>
      <c r="AK16" s="14"/>
      <c r="AL16" s="14">
        <v>5.5686258403951701E-2</v>
      </c>
      <c r="AM16" s="14">
        <v>9.2928557419735297E-2</v>
      </c>
      <c r="AN16" s="14">
        <v>7.7289412394544094E-2</v>
      </c>
      <c r="AO16" s="14">
        <v>0.108521060452174</v>
      </c>
      <c r="AP16" s="14">
        <v>5.6746665808069002E-2</v>
      </c>
      <c r="AQ16" s="14">
        <v>3.9736198071993502E-2</v>
      </c>
      <c r="AR16" s="14"/>
      <c r="AS16" s="14">
        <v>8.8387561553468899E-2</v>
      </c>
      <c r="AT16" s="14">
        <v>7.40517876839272E-2</v>
      </c>
      <c r="AU16" s="14">
        <v>6.4112210504250394E-2</v>
      </c>
      <c r="AV16" s="14">
        <v>6.9824173439737E-2</v>
      </c>
      <c r="AW16" s="14">
        <v>2.702247982879E-2</v>
      </c>
      <c r="AX16" s="14"/>
      <c r="AY16" s="14">
        <v>0.148047531974309</v>
      </c>
      <c r="AZ16" s="14">
        <v>8.0447973794191302E-2</v>
      </c>
      <c r="BA16" s="14">
        <v>7.71812286663935E-2</v>
      </c>
      <c r="BB16" s="14">
        <v>9.4212852725518798E-2</v>
      </c>
      <c r="BC16" s="14">
        <v>8.6392406041280803E-2</v>
      </c>
      <c r="BD16" s="14">
        <v>7.43884904007064E-2</v>
      </c>
      <c r="BE16" s="14">
        <v>6.9465381914552607E-2</v>
      </c>
      <c r="BF16" s="14">
        <v>6.3111145727863902E-2</v>
      </c>
      <c r="BG16" s="14">
        <v>0.107963512354112</v>
      </c>
      <c r="BH16" s="14">
        <v>7.7433843626913704E-2</v>
      </c>
      <c r="BI16" s="14">
        <v>5.1326336059427997E-2</v>
      </c>
      <c r="BJ16" s="14">
        <v>8.8796138279204503E-2</v>
      </c>
      <c r="BK16" s="14">
        <v>0.13535726177146401</v>
      </c>
      <c r="BL16" s="14">
        <v>6.1745821029967202E-2</v>
      </c>
      <c r="BM16" s="14">
        <v>0</v>
      </c>
      <c r="BN16" s="14">
        <v>5.36216740327232E-2</v>
      </c>
      <c r="BO16" s="14"/>
      <c r="BP16" s="14">
        <v>5.9562138228872498E-2</v>
      </c>
      <c r="BQ16" s="14">
        <v>7.7567611789869401E-2</v>
      </c>
      <c r="BR16" s="14">
        <v>5.9057197093153997E-2</v>
      </c>
      <c r="BS16" s="14">
        <v>8.9793371921714896E-2</v>
      </c>
      <c r="BT16" s="14">
        <v>9.9283345352372696E-2</v>
      </c>
      <c r="BU16" s="14">
        <v>9.7221572724299002E-2</v>
      </c>
      <c r="BV16" s="14"/>
      <c r="BW16" s="14">
        <v>9.0716537195182106E-2</v>
      </c>
      <c r="BX16" s="14">
        <v>7.29070759505729E-2</v>
      </c>
      <c r="BY16" s="14">
        <v>5.7591995952242299E-2</v>
      </c>
      <c r="BZ16" s="14">
        <v>0.107309316087235</v>
      </c>
      <c r="CA16" s="14">
        <v>5.6772568031466401E-2</v>
      </c>
      <c r="CB16" s="14">
        <v>1.2354656346722E-2</v>
      </c>
      <c r="CC16" s="14"/>
      <c r="CD16" s="14">
        <v>5.50164443895634E-2</v>
      </c>
      <c r="CE16" s="14">
        <v>8.0358456435027995E-2</v>
      </c>
      <c r="CF16" s="14">
        <v>7.4454307281852594E-2</v>
      </c>
      <c r="CG16" s="14">
        <v>8.76976440030965E-2</v>
      </c>
      <c r="CH16" s="14"/>
      <c r="CI16" s="14">
        <v>9.0804500950465106E-2</v>
      </c>
      <c r="CJ16" s="14">
        <v>9.0363364196988205E-2</v>
      </c>
      <c r="CK16" s="14">
        <v>6.9029065199405507E-2</v>
      </c>
      <c r="CL16" s="14">
        <v>5.2028607036720603E-2</v>
      </c>
      <c r="CM16" s="14"/>
      <c r="CN16" s="14">
        <v>8.5224000279871301E-2</v>
      </c>
      <c r="CO16" s="14">
        <v>7.6191333109123502E-2</v>
      </c>
      <c r="CP16" s="14"/>
      <c r="CQ16" s="14">
        <v>7.6184090373358895E-2</v>
      </c>
      <c r="CR16" s="14">
        <v>7.5607987660019596E-2</v>
      </c>
    </row>
    <row r="17" spans="2:96" ht="57.6" x14ac:dyDescent="0.3">
      <c r="B17" s="15" t="s">
        <v>345</v>
      </c>
      <c r="C17" s="14">
        <v>8.5032845709568095E-2</v>
      </c>
      <c r="D17" s="14">
        <v>7.4118964898812298E-2</v>
      </c>
      <c r="E17" s="14">
        <v>9.5960625209284306E-2</v>
      </c>
      <c r="F17" s="14"/>
      <c r="G17" s="14">
        <v>4.7285454646621101E-2</v>
      </c>
      <c r="H17" s="14">
        <v>8.6712465158125196E-2</v>
      </c>
      <c r="I17" s="14">
        <v>6.6981748419183099E-2</v>
      </c>
      <c r="J17" s="14">
        <v>8.7933421770978903E-2</v>
      </c>
      <c r="K17" s="14">
        <v>9.8489535989834995E-2</v>
      </c>
      <c r="L17" s="14">
        <v>0.111924764046942</v>
      </c>
      <c r="M17" s="14"/>
      <c r="N17" s="14">
        <v>7.8565558766743607E-2</v>
      </c>
      <c r="O17" s="14">
        <v>9.2379306542875794E-2</v>
      </c>
      <c r="P17" s="14">
        <v>9.9355207440573495E-2</v>
      </c>
      <c r="Q17" s="14">
        <v>7.2812390914346506E-2</v>
      </c>
      <c r="R17" s="14"/>
      <c r="S17" s="14">
        <v>5.8238194407572198E-2</v>
      </c>
      <c r="T17" s="14">
        <v>0.15000925577161101</v>
      </c>
      <c r="U17" s="14">
        <v>0.101406414699694</v>
      </c>
      <c r="V17" s="14">
        <v>7.2471912500132504E-2</v>
      </c>
      <c r="W17" s="14">
        <v>7.7181247325570496E-2</v>
      </c>
      <c r="X17" s="14">
        <v>0.121879768087199</v>
      </c>
      <c r="Y17" s="14">
        <v>8.1596429148647398E-2</v>
      </c>
      <c r="Z17" s="14">
        <v>5.8009983089491901E-2</v>
      </c>
      <c r="AA17" s="14">
        <v>4.5466456057240298E-2</v>
      </c>
      <c r="AB17" s="14">
        <v>5.6713398966371197E-2</v>
      </c>
      <c r="AC17" s="14">
        <v>4.4041089215914E-2</v>
      </c>
      <c r="AD17" s="14">
        <v>0.175049094359087</v>
      </c>
      <c r="AE17" s="14"/>
      <c r="AF17" s="14">
        <v>8.7457619858783794E-2</v>
      </c>
      <c r="AG17" s="14">
        <v>7.7799756906703404E-2</v>
      </c>
      <c r="AH17" s="14">
        <v>8.9474779360354501E-2</v>
      </c>
      <c r="AI17" s="14">
        <v>0.109526587488812</v>
      </c>
      <c r="AJ17" s="14">
        <v>5.7789938557581903E-2</v>
      </c>
      <c r="AK17" s="14"/>
      <c r="AL17" s="14">
        <v>8.9079258553748097E-2</v>
      </c>
      <c r="AM17" s="14">
        <v>8.9691477504455802E-2</v>
      </c>
      <c r="AN17" s="14">
        <v>5.38068786036945E-2</v>
      </c>
      <c r="AO17" s="14">
        <v>9.6437805984373598E-2</v>
      </c>
      <c r="AP17" s="14">
        <v>5.9169602795425803E-2</v>
      </c>
      <c r="AQ17" s="14">
        <v>0.100416820995096</v>
      </c>
      <c r="AR17" s="14"/>
      <c r="AS17" s="14">
        <v>9.4238458542097503E-2</v>
      </c>
      <c r="AT17" s="14">
        <v>8.3544468320291707E-2</v>
      </c>
      <c r="AU17" s="14">
        <v>7.5454100874209895E-2</v>
      </c>
      <c r="AV17" s="14">
        <v>0.105195075813333</v>
      </c>
      <c r="AW17" s="14">
        <v>7.1566929910600999E-2</v>
      </c>
      <c r="AX17" s="14"/>
      <c r="AY17" s="14">
        <v>6.9370459520003397E-2</v>
      </c>
      <c r="AZ17" s="14">
        <v>2.97103213892401E-2</v>
      </c>
      <c r="BA17" s="14">
        <v>0.16321305909869999</v>
      </c>
      <c r="BB17" s="14">
        <v>6.0994785955612398E-2</v>
      </c>
      <c r="BC17" s="14">
        <v>6.5842039624507007E-2</v>
      </c>
      <c r="BD17" s="14">
        <v>8.0260420032603502E-2</v>
      </c>
      <c r="BE17" s="14">
        <v>5.5949678207132598E-2</v>
      </c>
      <c r="BF17" s="14">
        <v>8.71103985647778E-2</v>
      </c>
      <c r="BG17" s="14">
        <v>9.5884860489269294E-2</v>
      </c>
      <c r="BH17" s="14">
        <v>7.2944768547036895E-2</v>
      </c>
      <c r="BI17" s="14">
        <v>8.8810084446002496E-2</v>
      </c>
      <c r="BJ17" s="14">
        <v>9.0896715721901999E-2</v>
      </c>
      <c r="BK17" s="14">
        <v>7.2878018024878602E-2</v>
      </c>
      <c r="BL17" s="14">
        <v>8.0276240113419897E-2</v>
      </c>
      <c r="BM17" s="14">
        <v>8.5029344452156902E-2</v>
      </c>
      <c r="BN17" s="14">
        <v>0.12285316773853699</v>
      </c>
      <c r="BO17" s="14"/>
      <c r="BP17" s="14">
        <v>7.0773108913428695E-2</v>
      </c>
      <c r="BQ17" s="14">
        <v>9.9749160762027E-2</v>
      </c>
      <c r="BR17" s="14">
        <v>8.8096733445239703E-2</v>
      </c>
      <c r="BS17" s="14">
        <v>7.3367972242812607E-2</v>
      </c>
      <c r="BT17" s="14">
        <v>7.9846001009587997E-2</v>
      </c>
      <c r="BU17" s="14">
        <v>0.119308044313248</v>
      </c>
      <c r="BV17" s="14"/>
      <c r="BW17" s="14">
        <v>9.4400891824294203E-2</v>
      </c>
      <c r="BX17" s="14">
        <v>8.0596724824678098E-2</v>
      </c>
      <c r="BY17" s="14">
        <v>5.40656415234122E-2</v>
      </c>
      <c r="BZ17" s="14">
        <v>7.3296431031148704E-2</v>
      </c>
      <c r="CA17" s="14">
        <v>9.1413577920869502E-2</v>
      </c>
      <c r="CB17" s="14">
        <v>7.4889062926530803E-2</v>
      </c>
      <c r="CC17" s="14"/>
      <c r="CD17" s="14">
        <v>8.1611150159150006E-2</v>
      </c>
      <c r="CE17" s="14">
        <v>5.9507681701390099E-2</v>
      </c>
      <c r="CF17" s="14">
        <v>7.4373984931868406E-2</v>
      </c>
      <c r="CG17" s="14">
        <v>8.7357797423161396E-2</v>
      </c>
      <c r="CH17" s="14"/>
      <c r="CI17" s="14">
        <v>8.9718046915226696E-2</v>
      </c>
      <c r="CJ17" s="14">
        <v>0.11536986890612499</v>
      </c>
      <c r="CK17" s="14">
        <v>7.5809514537918302E-2</v>
      </c>
      <c r="CL17" s="14">
        <v>5.6210275988870503E-2</v>
      </c>
      <c r="CM17" s="14"/>
      <c r="CN17" s="14">
        <v>9.5552227520966801E-2</v>
      </c>
      <c r="CO17" s="14">
        <v>8.3962217040143894E-2</v>
      </c>
      <c r="CP17" s="14"/>
      <c r="CQ17" s="14">
        <v>8.37090987345602E-2</v>
      </c>
      <c r="CR17" s="14">
        <v>8.4834183563364807E-2</v>
      </c>
    </row>
    <row r="18" spans="2:96" ht="28.8" x14ac:dyDescent="0.3">
      <c r="B18" s="15" t="s">
        <v>346</v>
      </c>
      <c r="C18" s="14">
        <v>9.6309746163738399E-2</v>
      </c>
      <c r="D18" s="14">
        <v>0.103552385198025</v>
      </c>
      <c r="E18" s="14">
        <v>8.8623736159490304E-2</v>
      </c>
      <c r="F18" s="14"/>
      <c r="G18" s="14">
        <v>9.3571124265121305E-2</v>
      </c>
      <c r="H18" s="14">
        <v>7.0065243478944203E-2</v>
      </c>
      <c r="I18" s="14">
        <v>9.6432503680140905E-2</v>
      </c>
      <c r="J18" s="14">
        <v>9.4326016321847006E-2</v>
      </c>
      <c r="K18" s="14">
        <v>9.3314446150359498E-2</v>
      </c>
      <c r="L18" s="14">
        <v>0.12302022335059</v>
      </c>
      <c r="M18" s="14"/>
      <c r="N18" s="14">
        <v>0.104552704455836</v>
      </c>
      <c r="O18" s="14">
        <v>9.8677852456026893E-2</v>
      </c>
      <c r="P18" s="14">
        <v>7.0685653301665097E-2</v>
      </c>
      <c r="Q18" s="14">
        <v>0.10863018364351799</v>
      </c>
      <c r="R18" s="14"/>
      <c r="S18" s="14">
        <v>0.113278949578594</v>
      </c>
      <c r="T18" s="14">
        <v>6.9652889327148901E-2</v>
      </c>
      <c r="U18" s="14">
        <v>6.2141399595580203E-2</v>
      </c>
      <c r="V18" s="14">
        <v>9.9396710305568806E-2</v>
      </c>
      <c r="W18" s="14">
        <v>8.5839243834754206E-2</v>
      </c>
      <c r="X18" s="14">
        <v>0.108824516243144</v>
      </c>
      <c r="Y18" s="14">
        <v>7.6438685702682599E-2</v>
      </c>
      <c r="Z18" s="14">
        <v>0.12715008993131</v>
      </c>
      <c r="AA18" s="14">
        <v>0.104352435136945</v>
      </c>
      <c r="AB18" s="14">
        <v>0.14014370071000901</v>
      </c>
      <c r="AC18" s="14">
        <v>7.8937801353770598E-2</v>
      </c>
      <c r="AD18" s="14">
        <v>8.1288042629546101E-2</v>
      </c>
      <c r="AE18" s="14"/>
      <c r="AF18" s="14">
        <v>9.4872579583017799E-2</v>
      </c>
      <c r="AG18" s="14">
        <v>9.1413781678972697E-2</v>
      </c>
      <c r="AH18" s="14">
        <v>0.101789519191467</v>
      </c>
      <c r="AI18" s="14">
        <v>0.105162279790683</v>
      </c>
      <c r="AJ18" s="14">
        <v>6.8339672553528297E-2</v>
      </c>
      <c r="AK18" s="14"/>
      <c r="AL18" s="14">
        <v>8.8639352666852606E-2</v>
      </c>
      <c r="AM18" s="14">
        <v>8.4817941740946895E-2</v>
      </c>
      <c r="AN18" s="14">
        <v>0.12940628916497099</v>
      </c>
      <c r="AO18" s="14">
        <v>0.10231141437284701</v>
      </c>
      <c r="AP18" s="14">
        <v>7.1591376657442904E-2</v>
      </c>
      <c r="AQ18" s="14">
        <v>9.8877526701603005E-2</v>
      </c>
      <c r="AR18" s="14"/>
      <c r="AS18" s="14">
        <v>9.1476903885884406E-2</v>
      </c>
      <c r="AT18" s="14">
        <v>0.11007086474615101</v>
      </c>
      <c r="AU18" s="14">
        <v>8.7579461511399906E-2</v>
      </c>
      <c r="AV18" s="14">
        <v>8.9578832568134203E-2</v>
      </c>
      <c r="AW18" s="14">
        <v>5.1756404396214602E-2</v>
      </c>
      <c r="AX18" s="14"/>
      <c r="AY18" s="14">
        <v>6.9904330199182393E-2</v>
      </c>
      <c r="AZ18" s="14">
        <v>9.8274220419198394E-2</v>
      </c>
      <c r="BA18" s="14">
        <v>9.4739615437555005E-2</v>
      </c>
      <c r="BB18" s="14">
        <v>0.13041221158535099</v>
      </c>
      <c r="BC18" s="14">
        <v>7.8231076019071394E-2</v>
      </c>
      <c r="BD18" s="14">
        <v>7.4612618752245299E-2</v>
      </c>
      <c r="BE18" s="14">
        <v>0.106506896727839</v>
      </c>
      <c r="BF18" s="14">
        <v>0.125451880079474</v>
      </c>
      <c r="BG18" s="14">
        <v>7.5005906522047097E-2</v>
      </c>
      <c r="BH18" s="14">
        <v>0.113879150076322</v>
      </c>
      <c r="BI18" s="14">
        <v>0.12516067290879801</v>
      </c>
      <c r="BJ18" s="14">
        <v>8.6356669533224906E-2</v>
      </c>
      <c r="BK18" s="14">
        <v>8.6643554875744905E-2</v>
      </c>
      <c r="BL18" s="14">
        <v>4.5205574376716802E-2</v>
      </c>
      <c r="BM18" s="14">
        <v>0.119067592426453</v>
      </c>
      <c r="BN18" s="14">
        <v>8.1816616416691301E-2</v>
      </c>
      <c r="BO18" s="14"/>
      <c r="BP18" s="14">
        <v>0.10595272279661699</v>
      </c>
      <c r="BQ18" s="14">
        <v>0.103543525115493</v>
      </c>
      <c r="BR18" s="14">
        <v>6.0978454397749897E-2</v>
      </c>
      <c r="BS18" s="14">
        <v>0.102420414329078</v>
      </c>
      <c r="BT18" s="14">
        <v>8.6472403515267998E-2</v>
      </c>
      <c r="BU18" s="14">
        <v>0.10715986244037599</v>
      </c>
      <c r="BV18" s="14"/>
      <c r="BW18" s="14">
        <v>0.10554737713658</v>
      </c>
      <c r="BX18" s="14">
        <v>9.4688766722436896E-2</v>
      </c>
      <c r="BY18" s="14">
        <v>0.12692780633732501</v>
      </c>
      <c r="BZ18" s="14">
        <v>6.7615154078143794E-2</v>
      </c>
      <c r="CA18" s="14">
        <v>8.4578773216834796E-2</v>
      </c>
      <c r="CB18" s="14">
        <v>8.7912289964412596E-2</v>
      </c>
      <c r="CC18" s="14"/>
      <c r="CD18" s="14">
        <v>8.9388621178884395E-2</v>
      </c>
      <c r="CE18" s="14">
        <v>8.6467240210149801E-2</v>
      </c>
      <c r="CF18" s="14">
        <v>8.7066464715053707E-2</v>
      </c>
      <c r="CG18" s="14">
        <v>0.10287148604612401</v>
      </c>
      <c r="CH18" s="14"/>
      <c r="CI18" s="14">
        <v>0.116733651133874</v>
      </c>
      <c r="CJ18" s="14">
        <v>8.8813958252485906E-2</v>
      </c>
      <c r="CK18" s="14">
        <v>9.3198441499269397E-2</v>
      </c>
      <c r="CL18" s="14">
        <v>9.1353501120514102E-2</v>
      </c>
      <c r="CM18" s="14"/>
      <c r="CN18" s="14">
        <v>8.3416135743947198E-2</v>
      </c>
      <c r="CO18" s="14">
        <v>9.86452605732029E-2</v>
      </c>
      <c r="CP18" s="14"/>
      <c r="CQ18" s="14">
        <v>0.109055074133231</v>
      </c>
      <c r="CR18" s="14">
        <v>9.6038642654028006E-2</v>
      </c>
    </row>
    <row r="19" spans="2:96" ht="43.2" x14ac:dyDescent="0.3">
      <c r="B19" s="15" t="s">
        <v>347</v>
      </c>
      <c r="C19" s="14">
        <v>0.108914063065175</v>
      </c>
      <c r="D19" s="14">
        <v>0.108344895737263</v>
      </c>
      <c r="E19" s="14">
        <v>0.109793557749699</v>
      </c>
      <c r="F19" s="14"/>
      <c r="G19" s="14">
        <v>5.7080159647991298E-2</v>
      </c>
      <c r="H19" s="14">
        <v>8.7863256591414599E-2</v>
      </c>
      <c r="I19" s="14">
        <v>8.8472615226455303E-2</v>
      </c>
      <c r="J19" s="14">
        <v>0.124407536141026</v>
      </c>
      <c r="K19" s="14">
        <v>0.165720296005236</v>
      </c>
      <c r="L19" s="14">
        <v>0.12625145153874801</v>
      </c>
      <c r="M19" s="14"/>
      <c r="N19" s="14">
        <v>8.5226868917681997E-2</v>
      </c>
      <c r="O19" s="14">
        <v>0.11771009020912999</v>
      </c>
      <c r="P19" s="14">
        <v>0.111843076387593</v>
      </c>
      <c r="Q19" s="14">
        <v>0.124041217238478</v>
      </c>
      <c r="R19" s="14"/>
      <c r="S19" s="14">
        <v>7.3231816085711998E-2</v>
      </c>
      <c r="T19" s="14">
        <v>0.13151938523697401</v>
      </c>
      <c r="U19" s="14">
        <v>0.15669210645727799</v>
      </c>
      <c r="V19" s="14">
        <v>8.8694525425047896E-2</v>
      </c>
      <c r="W19" s="14">
        <v>9.2605064637846402E-2</v>
      </c>
      <c r="X19" s="14">
        <v>0.10115917037635801</v>
      </c>
      <c r="Y19" s="14">
        <v>0.189291907157323</v>
      </c>
      <c r="Z19" s="14">
        <v>0.116626363456223</v>
      </c>
      <c r="AA19" s="14">
        <v>8.7307412914060106E-2</v>
      </c>
      <c r="AB19" s="14">
        <v>0.12971728252758</v>
      </c>
      <c r="AC19" s="14">
        <v>6.3505724835365499E-2</v>
      </c>
      <c r="AD19" s="14">
        <v>4.03282662982761E-2</v>
      </c>
      <c r="AE19" s="14"/>
      <c r="AF19" s="14">
        <v>0.13896116865384101</v>
      </c>
      <c r="AG19" s="14">
        <v>0.101160915707297</v>
      </c>
      <c r="AH19" s="14">
        <v>8.6400962225381697E-2</v>
      </c>
      <c r="AI19" s="14">
        <v>0.149102012015461</v>
      </c>
      <c r="AJ19" s="14">
        <v>9.0034107247892306E-2</v>
      </c>
      <c r="AK19" s="14"/>
      <c r="AL19" s="14">
        <v>9.5784230006265098E-2</v>
      </c>
      <c r="AM19" s="14">
        <v>0.11462186931382699</v>
      </c>
      <c r="AN19" s="14">
        <v>7.7005467678673195E-2</v>
      </c>
      <c r="AO19" s="14">
        <v>0.15094531888010199</v>
      </c>
      <c r="AP19" s="14">
        <v>6.2629025284487203E-2</v>
      </c>
      <c r="AQ19" s="14">
        <v>0.14251462782332799</v>
      </c>
      <c r="AR19" s="14"/>
      <c r="AS19" s="14">
        <v>0.145998659202142</v>
      </c>
      <c r="AT19" s="14">
        <v>8.7917991519117694E-2</v>
      </c>
      <c r="AU19" s="14">
        <v>0.105688260339156</v>
      </c>
      <c r="AV19" s="14">
        <v>6.8175577927559503E-2</v>
      </c>
      <c r="AW19" s="14">
        <v>0.102927355346179</v>
      </c>
      <c r="AX19" s="14"/>
      <c r="AY19" s="14">
        <v>0.110300133706337</v>
      </c>
      <c r="AZ19" s="14">
        <v>0.11090849249512801</v>
      </c>
      <c r="BA19" s="14">
        <v>0.113210566402432</v>
      </c>
      <c r="BB19" s="14">
        <v>6.5073285489618701E-2</v>
      </c>
      <c r="BC19" s="14">
        <v>0.145285955714754</v>
      </c>
      <c r="BD19" s="14">
        <v>0.128650792040923</v>
      </c>
      <c r="BE19" s="14">
        <v>0.13374505759024399</v>
      </c>
      <c r="BF19" s="14">
        <v>8.1906201881380994E-2</v>
      </c>
      <c r="BG19" s="14">
        <v>0.12921653920427401</v>
      </c>
      <c r="BH19" s="14">
        <v>8.7564510966318607E-2</v>
      </c>
      <c r="BI19" s="14">
        <v>8.8624857321030107E-2</v>
      </c>
      <c r="BJ19" s="14">
        <v>8.2087879979958894E-2</v>
      </c>
      <c r="BK19" s="14">
        <v>0.10528170767531</v>
      </c>
      <c r="BL19" s="14">
        <v>4.20532678304101E-2</v>
      </c>
      <c r="BM19" s="14">
        <v>0.168598957572165</v>
      </c>
      <c r="BN19" s="14">
        <v>9.0730053869730404E-2</v>
      </c>
      <c r="BO19" s="14"/>
      <c r="BP19" s="14">
        <v>9.2495152854665502E-2</v>
      </c>
      <c r="BQ19" s="14">
        <v>0.119196783972884</v>
      </c>
      <c r="BR19" s="14">
        <v>0.12588563419357199</v>
      </c>
      <c r="BS19" s="14">
        <v>9.9795088165102505E-2</v>
      </c>
      <c r="BT19" s="14">
        <v>0.123878737800836</v>
      </c>
      <c r="BU19" s="14">
        <v>8.6446843547311497E-2</v>
      </c>
      <c r="BV19" s="14"/>
      <c r="BW19" s="14">
        <v>0.12474501099095001</v>
      </c>
      <c r="BX19" s="14">
        <v>9.8107753742137094E-2</v>
      </c>
      <c r="BY19" s="14">
        <v>9.8687242288117705E-2</v>
      </c>
      <c r="BZ19" s="14">
        <v>9.4509757157456298E-2</v>
      </c>
      <c r="CA19" s="14">
        <v>0.103407316988329</v>
      </c>
      <c r="CB19" s="14">
        <v>7.2190446405306793E-2</v>
      </c>
      <c r="CC19" s="14"/>
      <c r="CD19" s="14">
        <v>7.7921777963306599E-2</v>
      </c>
      <c r="CE19" s="14">
        <v>0.110684942049653</v>
      </c>
      <c r="CF19" s="14">
        <v>0.12646332686426801</v>
      </c>
      <c r="CG19" s="14">
        <v>0.108032663060887</v>
      </c>
      <c r="CH19" s="14"/>
      <c r="CI19" s="14">
        <v>0.120240998842102</v>
      </c>
      <c r="CJ19" s="14">
        <v>0.100927780588384</v>
      </c>
      <c r="CK19" s="14">
        <v>0.111661007329343</v>
      </c>
      <c r="CL19" s="14">
        <v>7.9576334007420493E-2</v>
      </c>
      <c r="CM19" s="14"/>
      <c r="CN19" s="14">
        <v>0.100412663301641</v>
      </c>
      <c r="CO19" s="14">
        <v>0.10985140867444</v>
      </c>
      <c r="CP19" s="14"/>
      <c r="CQ19" s="14">
        <v>8.43872468490518E-2</v>
      </c>
      <c r="CR19" s="14">
        <v>0.111294758680439</v>
      </c>
    </row>
    <row r="20" spans="2:96" ht="43.2" x14ac:dyDescent="0.3">
      <c r="B20" s="15" t="s">
        <v>364</v>
      </c>
      <c r="C20" s="14">
        <v>5.9218026652107597E-2</v>
      </c>
      <c r="D20" s="14">
        <v>6.7119901229710496E-2</v>
      </c>
      <c r="E20" s="14">
        <v>5.0491517507002003E-2</v>
      </c>
      <c r="F20" s="14"/>
      <c r="G20" s="14">
        <v>6.6021717656124093E-2</v>
      </c>
      <c r="H20" s="14">
        <v>5.4673384878870697E-2</v>
      </c>
      <c r="I20" s="14">
        <v>3.7377717983155499E-2</v>
      </c>
      <c r="J20" s="14">
        <v>6.8470111264895203E-2</v>
      </c>
      <c r="K20" s="14">
        <v>4.6236013784333903E-2</v>
      </c>
      <c r="L20" s="14">
        <v>7.7402338289806097E-2</v>
      </c>
      <c r="M20" s="14"/>
      <c r="N20" s="14">
        <v>5.91201785972338E-2</v>
      </c>
      <c r="O20" s="14">
        <v>5.9148147970791001E-2</v>
      </c>
      <c r="P20" s="14">
        <v>5.9609643306836803E-2</v>
      </c>
      <c r="Q20" s="14">
        <v>5.7577066797888397E-2</v>
      </c>
      <c r="R20" s="14"/>
      <c r="S20" s="14">
        <v>4.6306097514429503E-2</v>
      </c>
      <c r="T20" s="14">
        <v>4.3055702074600702E-2</v>
      </c>
      <c r="U20" s="14">
        <v>5.7094479762707401E-2</v>
      </c>
      <c r="V20" s="14">
        <v>7.5619378361099596E-2</v>
      </c>
      <c r="W20" s="14">
        <v>5.79153980302064E-2</v>
      </c>
      <c r="X20" s="14">
        <v>4.9128516049795803E-2</v>
      </c>
      <c r="Y20" s="14">
        <v>4.0452135705012597E-2</v>
      </c>
      <c r="Z20" s="14">
        <v>9.0804738769441701E-2</v>
      </c>
      <c r="AA20" s="14">
        <v>6.1620491410780902E-2</v>
      </c>
      <c r="AB20" s="14">
        <v>6.7127747240712493E-2</v>
      </c>
      <c r="AC20" s="14">
        <v>0.140376616097796</v>
      </c>
      <c r="AD20" s="14">
        <v>1.8906281445671899E-2</v>
      </c>
      <c r="AE20" s="14"/>
      <c r="AF20" s="14">
        <v>5.4359339740513497E-2</v>
      </c>
      <c r="AG20" s="14">
        <v>5.57835497291327E-2</v>
      </c>
      <c r="AH20" s="14">
        <v>8.6498412423793899E-2</v>
      </c>
      <c r="AI20" s="14">
        <v>8.5049096429543197E-2</v>
      </c>
      <c r="AJ20" s="14">
        <v>3.5348222684966298E-2</v>
      </c>
      <c r="AK20" s="14"/>
      <c r="AL20" s="14">
        <v>4.2971374978786801E-2</v>
      </c>
      <c r="AM20" s="14">
        <v>5.9418963434418E-2</v>
      </c>
      <c r="AN20" s="14">
        <v>6.7462354985985198E-2</v>
      </c>
      <c r="AO20" s="14">
        <v>8.7770162008712599E-2</v>
      </c>
      <c r="AP20" s="14">
        <v>3.8731301938908599E-2</v>
      </c>
      <c r="AQ20" s="14">
        <v>7.0302201189144806E-2</v>
      </c>
      <c r="AR20" s="14"/>
      <c r="AS20" s="14">
        <v>4.1199178370420697E-2</v>
      </c>
      <c r="AT20" s="14">
        <v>7.15316327962075E-2</v>
      </c>
      <c r="AU20" s="14">
        <v>4.9537934550026301E-2</v>
      </c>
      <c r="AV20" s="14">
        <v>6.0348227747256102E-2</v>
      </c>
      <c r="AW20" s="14">
        <v>5.2734166900146297E-2</v>
      </c>
      <c r="AX20" s="14"/>
      <c r="AY20" s="14">
        <v>0</v>
      </c>
      <c r="AZ20" s="14">
        <v>7.3842411750528303E-2</v>
      </c>
      <c r="BA20" s="14">
        <v>6.6003573472870503E-2</v>
      </c>
      <c r="BB20" s="14">
        <v>9.6424090704719398E-2</v>
      </c>
      <c r="BC20" s="14">
        <v>5.8844899112317703E-2</v>
      </c>
      <c r="BD20" s="14">
        <v>3.6971051657272803E-2</v>
      </c>
      <c r="BE20" s="14">
        <v>5.2157759135876697E-2</v>
      </c>
      <c r="BF20" s="14">
        <v>7.6793838029415501E-2</v>
      </c>
      <c r="BG20" s="14">
        <v>5.3943536259222602E-2</v>
      </c>
      <c r="BH20" s="14">
        <v>7.9826590952115306E-2</v>
      </c>
      <c r="BI20" s="14">
        <v>6.21108246981888E-2</v>
      </c>
      <c r="BJ20" s="14">
        <v>5.5504432865107298E-2</v>
      </c>
      <c r="BK20" s="14">
        <v>3.6984636308447498E-2</v>
      </c>
      <c r="BL20" s="14">
        <v>4.3172618440136201E-2</v>
      </c>
      <c r="BM20" s="14">
        <v>5.5378836839531598E-2</v>
      </c>
      <c r="BN20" s="14">
        <v>4.9404277152844199E-2</v>
      </c>
      <c r="BO20" s="14"/>
      <c r="BP20" s="14">
        <v>5.2929212647839001E-2</v>
      </c>
      <c r="BQ20" s="14">
        <v>4.77487064177054E-2</v>
      </c>
      <c r="BR20" s="14">
        <v>5.6401129549541899E-2</v>
      </c>
      <c r="BS20" s="14">
        <v>6.8164800043522794E-2</v>
      </c>
      <c r="BT20" s="14">
        <v>9.3670440782204295E-2</v>
      </c>
      <c r="BU20" s="14">
        <v>5.7168196337129502E-2</v>
      </c>
      <c r="BV20" s="14"/>
      <c r="BW20" s="14">
        <v>6.7545295933209404E-2</v>
      </c>
      <c r="BX20" s="14">
        <v>6.2155405558046301E-2</v>
      </c>
      <c r="BY20" s="14">
        <v>5.0880971074048598E-2</v>
      </c>
      <c r="BZ20" s="14">
        <v>3.6781232995233497E-2</v>
      </c>
      <c r="CA20" s="14">
        <v>6.6319109071356006E-2</v>
      </c>
      <c r="CB20" s="14">
        <v>0</v>
      </c>
      <c r="CC20" s="14"/>
      <c r="CD20" s="14">
        <v>5.4912965132161803E-2</v>
      </c>
      <c r="CE20" s="14">
        <v>5.8193586096316599E-2</v>
      </c>
      <c r="CF20" s="14">
        <v>3.95944367317441E-2</v>
      </c>
      <c r="CG20" s="14">
        <v>6.3511595454452605E-2</v>
      </c>
      <c r="CH20" s="14"/>
      <c r="CI20" s="14">
        <v>5.7523225993902499E-2</v>
      </c>
      <c r="CJ20" s="14">
        <v>7.0848454094954202E-2</v>
      </c>
      <c r="CK20" s="14">
        <v>5.4635299207110799E-2</v>
      </c>
      <c r="CL20" s="14">
        <v>6.6719345368594099E-2</v>
      </c>
      <c r="CM20" s="14"/>
      <c r="CN20" s="14">
        <v>8.3527650529332795E-2</v>
      </c>
      <c r="CO20" s="14">
        <v>5.6358105191979598E-2</v>
      </c>
      <c r="CP20" s="14"/>
      <c r="CQ20" s="14">
        <v>9.4398393781764803E-2</v>
      </c>
      <c r="CR20" s="14">
        <v>5.31423262314051E-2</v>
      </c>
    </row>
    <row r="21" spans="2:96" ht="28.8" x14ac:dyDescent="0.3">
      <c r="B21" s="15" t="s">
        <v>349</v>
      </c>
      <c r="C21" s="14">
        <v>3.6008282433441598E-2</v>
      </c>
      <c r="D21" s="14">
        <v>3.7872251646955499E-2</v>
      </c>
      <c r="E21" s="14">
        <v>3.4291677017488899E-2</v>
      </c>
      <c r="F21" s="14"/>
      <c r="G21" s="14">
        <v>4.9252976993361897E-2</v>
      </c>
      <c r="H21" s="14">
        <v>5.7120292673886998E-2</v>
      </c>
      <c r="I21" s="14">
        <v>4.7851743082205501E-2</v>
      </c>
      <c r="J21" s="14">
        <v>3.07731725568655E-2</v>
      </c>
      <c r="K21" s="14">
        <v>2.4029093471249E-2</v>
      </c>
      <c r="L21" s="14">
        <v>1.27081724188136E-2</v>
      </c>
      <c r="M21" s="14"/>
      <c r="N21" s="14">
        <v>3.2683471426870198E-2</v>
      </c>
      <c r="O21" s="14">
        <v>4.67989496687174E-2</v>
      </c>
      <c r="P21" s="14">
        <v>2.8118033831995699E-2</v>
      </c>
      <c r="Q21" s="14">
        <v>3.3788170916477803E-2</v>
      </c>
      <c r="R21" s="14"/>
      <c r="S21" s="14">
        <v>4.3891486132277897E-2</v>
      </c>
      <c r="T21" s="14">
        <v>1.5090743304782699E-2</v>
      </c>
      <c r="U21" s="14">
        <v>2.3679239747412699E-2</v>
      </c>
      <c r="V21" s="14">
        <v>2.9915029461595799E-2</v>
      </c>
      <c r="W21" s="14">
        <v>5.0817967449486502E-2</v>
      </c>
      <c r="X21" s="14">
        <v>2.7797580154770799E-2</v>
      </c>
      <c r="Y21" s="14">
        <v>5.7690399064959402E-2</v>
      </c>
      <c r="Z21" s="14">
        <v>7.4724210121813101E-2</v>
      </c>
      <c r="AA21" s="14">
        <v>5.7526826894061397E-2</v>
      </c>
      <c r="AB21" s="14">
        <v>1.7139942929137598E-2</v>
      </c>
      <c r="AC21" s="14">
        <v>2.2207993196924999E-2</v>
      </c>
      <c r="AD21" s="14">
        <v>2.2459094181581301E-2</v>
      </c>
      <c r="AE21" s="14"/>
      <c r="AF21" s="14">
        <v>3.7455953474088699E-2</v>
      </c>
      <c r="AG21" s="14">
        <v>4.35130730175236E-2</v>
      </c>
      <c r="AH21" s="14">
        <v>1.7191015888265201E-2</v>
      </c>
      <c r="AI21" s="14">
        <v>1.02427023983834E-2</v>
      </c>
      <c r="AJ21" s="14">
        <v>3.32646782560743E-2</v>
      </c>
      <c r="AK21" s="14"/>
      <c r="AL21" s="14">
        <v>5.2465738837594603E-2</v>
      </c>
      <c r="AM21" s="14">
        <v>3.51698728727705E-2</v>
      </c>
      <c r="AN21" s="14">
        <v>2.4381371265187302E-2</v>
      </c>
      <c r="AO21" s="14">
        <v>1.9861212402079401E-2</v>
      </c>
      <c r="AP21" s="14">
        <v>4.2836108541226298E-2</v>
      </c>
      <c r="AQ21" s="14">
        <v>4.3305280885179799E-2</v>
      </c>
      <c r="AR21" s="14"/>
      <c r="AS21" s="14">
        <v>2.4737923430505598E-2</v>
      </c>
      <c r="AT21" s="14">
        <v>3.1142134450460102E-2</v>
      </c>
      <c r="AU21" s="14">
        <v>4.7367706849783697E-2</v>
      </c>
      <c r="AV21" s="14">
        <v>3.7325428453126502E-2</v>
      </c>
      <c r="AW21" s="14">
        <v>9.1509107599389294E-2</v>
      </c>
      <c r="AX21" s="14"/>
      <c r="AY21" s="14">
        <v>7.0753139085882696E-2</v>
      </c>
      <c r="AZ21" s="14">
        <v>3.9554583578141497E-2</v>
      </c>
      <c r="BA21" s="14">
        <v>4.3237406756145499E-2</v>
      </c>
      <c r="BB21" s="14">
        <v>1.7079977729225398E-2</v>
      </c>
      <c r="BC21" s="14">
        <v>3.35213803762325E-2</v>
      </c>
      <c r="BD21" s="14">
        <v>4.8379815170232099E-2</v>
      </c>
      <c r="BE21" s="14">
        <v>1.8736007446642899E-2</v>
      </c>
      <c r="BF21" s="14">
        <v>3.6105593752213103E-2</v>
      </c>
      <c r="BG21" s="14">
        <v>4.04948019704146E-2</v>
      </c>
      <c r="BH21" s="14">
        <v>2.3459107839792499E-2</v>
      </c>
      <c r="BI21" s="14">
        <v>3.4796410585732997E-2</v>
      </c>
      <c r="BJ21" s="14">
        <v>2.81923466615761E-2</v>
      </c>
      <c r="BK21" s="14">
        <v>0.10057930749207</v>
      </c>
      <c r="BL21" s="14">
        <v>4.02653528513508E-2</v>
      </c>
      <c r="BM21" s="14">
        <v>5.1922668413095098E-2</v>
      </c>
      <c r="BN21" s="14">
        <v>1.7637425714824899E-2</v>
      </c>
      <c r="BO21" s="14"/>
      <c r="BP21" s="14">
        <v>3.5596281044153098E-2</v>
      </c>
      <c r="BQ21" s="14">
        <v>3.40248358054593E-2</v>
      </c>
      <c r="BR21" s="14">
        <v>5.3947036753157498E-2</v>
      </c>
      <c r="BS21" s="14">
        <v>4.1033780421443601E-2</v>
      </c>
      <c r="BT21" s="14">
        <v>2.1537182316294999E-2</v>
      </c>
      <c r="BU21" s="14">
        <v>1.0895849745320599E-2</v>
      </c>
      <c r="BV21" s="14"/>
      <c r="BW21" s="14">
        <v>2.7829210311854299E-2</v>
      </c>
      <c r="BX21" s="14">
        <v>3.7520784712841801E-2</v>
      </c>
      <c r="BY21" s="14">
        <v>5.98462508139809E-2</v>
      </c>
      <c r="BZ21" s="14">
        <v>4.5335756503874003E-2</v>
      </c>
      <c r="CA21" s="14">
        <v>3.9046316118443003E-2</v>
      </c>
      <c r="CB21" s="14">
        <v>3.4553832277333801E-2</v>
      </c>
      <c r="CC21" s="14"/>
      <c r="CD21" s="14">
        <v>4.77665675027652E-2</v>
      </c>
      <c r="CE21" s="14">
        <v>3.0053595454985E-2</v>
      </c>
      <c r="CF21" s="14">
        <v>2.5717623269369799E-2</v>
      </c>
      <c r="CG21" s="14">
        <v>4.1981591416212397E-2</v>
      </c>
      <c r="CH21" s="14"/>
      <c r="CI21" s="14">
        <v>4.2021350012188603E-2</v>
      </c>
      <c r="CJ21" s="14">
        <v>3.2951050403849998E-2</v>
      </c>
      <c r="CK21" s="14">
        <v>3.6680285282664302E-2</v>
      </c>
      <c r="CL21" s="14">
        <v>2.3499069064968198E-2</v>
      </c>
      <c r="CM21" s="14"/>
      <c r="CN21" s="14">
        <v>4.7663320548547598E-2</v>
      </c>
      <c r="CO21" s="14">
        <v>3.4489716399133397E-2</v>
      </c>
      <c r="CP21" s="14"/>
      <c r="CQ21" s="14">
        <v>3.7793415463246098E-2</v>
      </c>
      <c r="CR21" s="14">
        <v>3.6187816133026997E-2</v>
      </c>
    </row>
    <row r="22" spans="2:96" x14ac:dyDescent="0.3">
      <c r="B22" s="15" t="s">
        <v>350</v>
      </c>
      <c r="C22" s="14">
        <v>2.3450448750968302E-3</v>
      </c>
      <c r="D22" s="14">
        <v>2.7201493780014902E-3</v>
      </c>
      <c r="E22" s="14">
        <v>1.9850720176217401E-3</v>
      </c>
      <c r="F22" s="14"/>
      <c r="G22" s="14">
        <v>0</v>
      </c>
      <c r="H22" s="14">
        <v>0</v>
      </c>
      <c r="I22" s="14">
        <v>0</v>
      </c>
      <c r="J22" s="14">
        <v>5.5541835009239801E-3</v>
      </c>
      <c r="K22" s="14">
        <v>6.7838030809564201E-3</v>
      </c>
      <c r="L22" s="14">
        <v>2.1292002482733198E-3</v>
      </c>
      <c r="M22" s="14"/>
      <c r="N22" s="14">
        <v>1.726034752245E-3</v>
      </c>
      <c r="O22" s="14">
        <v>5.5895418414477899E-3</v>
      </c>
      <c r="P22" s="14">
        <v>0</v>
      </c>
      <c r="Q22" s="14">
        <v>1.7329664212368001E-3</v>
      </c>
      <c r="R22" s="14"/>
      <c r="S22" s="14">
        <v>3.0829502225488701E-3</v>
      </c>
      <c r="T22" s="14">
        <v>3.43765857512988E-3</v>
      </c>
      <c r="U22" s="14">
        <v>0</v>
      </c>
      <c r="V22" s="14">
        <v>5.6860595370749403E-3</v>
      </c>
      <c r="W22" s="14">
        <v>0</v>
      </c>
      <c r="X22" s="14">
        <v>0</v>
      </c>
      <c r="Y22" s="14">
        <v>6.1251190279288702E-3</v>
      </c>
      <c r="Z22" s="14">
        <v>0</v>
      </c>
      <c r="AA22" s="14">
        <v>4.2251316299436797E-3</v>
      </c>
      <c r="AB22" s="14">
        <v>0</v>
      </c>
      <c r="AC22" s="14">
        <v>0</v>
      </c>
      <c r="AD22" s="14">
        <v>0</v>
      </c>
      <c r="AE22" s="14"/>
      <c r="AF22" s="14">
        <v>2.3687874753549202E-3</v>
      </c>
      <c r="AG22" s="14">
        <v>1.3032195583022801E-3</v>
      </c>
      <c r="AH22" s="14">
        <v>5.6168948009651396E-3</v>
      </c>
      <c r="AI22" s="14">
        <v>0</v>
      </c>
      <c r="AJ22" s="14">
        <v>0</v>
      </c>
      <c r="AK22" s="14"/>
      <c r="AL22" s="14">
        <v>1.88379242750181E-3</v>
      </c>
      <c r="AM22" s="14">
        <v>0</v>
      </c>
      <c r="AN22" s="14">
        <v>4.5341019624069298E-3</v>
      </c>
      <c r="AO22" s="14">
        <v>0</v>
      </c>
      <c r="AP22" s="14">
        <v>0</v>
      </c>
      <c r="AQ22" s="14">
        <v>1.19443459547337E-2</v>
      </c>
      <c r="AR22" s="14"/>
      <c r="AS22" s="14">
        <v>0</v>
      </c>
      <c r="AT22" s="14">
        <v>0</v>
      </c>
      <c r="AU22" s="14">
        <v>5.6720615010772898E-3</v>
      </c>
      <c r="AV22" s="14">
        <v>3.8860638675768202E-3</v>
      </c>
      <c r="AW22" s="14">
        <v>0</v>
      </c>
      <c r="AX22" s="14"/>
      <c r="AY22" s="14">
        <v>0</v>
      </c>
      <c r="AZ22" s="14">
        <v>1.32856468705505E-2</v>
      </c>
      <c r="BA22" s="14">
        <v>0</v>
      </c>
      <c r="BB22" s="14">
        <v>0</v>
      </c>
      <c r="BC22" s="14">
        <v>0</v>
      </c>
      <c r="BD22" s="14">
        <v>4.2166111778927304E-3</v>
      </c>
      <c r="BE22" s="14">
        <v>9.0328943603026502E-3</v>
      </c>
      <c r="BF22" s="14">
        <v>0</v>
      </c>
      <c r="BG22" s="14">
        <v>0</v>
      </c>
      <c r="BH22" s="14">
        <v>8.4825791054334906E-3</v>
      </c>
      <c r="BI22" s="14">
        <v>0</v>
      </c>
      <c r="BJ22" s="14">
        <v>0</v>
      </c>
      <c r="BK22" s="14">
        <v>0</v>
      </c>
      <c r="BL22" s="14">
        <v>0</v>
      </c>
      <c r="BM22" s="14">
        <v>0</v>
      </c>
      <c r="BN22" s="14">
        <v>0</v>
      </c>
      <c r="BO22" s="14"/>
      <c r="BP22" s="14">
        <v>1.7944941718164801E-3</v>
      </c>
      <c r="BQ22" s="14">
        <v>1.82034036313993E-3</v>
      </c>
      <c r="BR22" s="14">
        <v>3.3495423253738798E-3</v>
      </c>
      <c r="BS22" s="14">
        <v>2.4105237714376298E-3</v>
      </c>
      <c r="BT22" s="14">
        <v>4.6625767994433404E-3</v>
      </c>
      <c r="BU22" s="14">
        <v>0</v>
      </c>
      <c r="BV22" s="14"/>
      <c r="BW22" s="14">
        <v>3.6538808471054799E-3</v>
      </c>
      <c r="BX22" s="14">
        <v>0</v>
      </c>
      <c r="BY22" s="14">
        <v>1.3129504858674999E-2</v>
      </c>
      <c r="BZ22" s="14">
        <v>0</v>
      </c>
      <c r="CA22" s="14">
        <v>0</v>
      </c>
      <c r="CB22" s="14">
        <v>0</v>
      </c>
      <c r="CC22" s="14"/>
      <c r="CD22" s="14">
        <v>0</v>
      </c>
      <c r="CE22" s="14">
        <v>4.9926570174302597E-3</v>
      </c>
      <c r="CF22" s="14">
        <v>6.47438366013598E-3</v>
      </c>
      <c r="CG22" s="14">
        <v>1.80377521879499E-3</v>
      </c>
      <c r="CH22" s="14"/>
      <c r="CI22" s="14">
        <v>5.4500331269354899E-3</v>
      </c>
      <c r="CJ22" s="14">
        <v>0</v>
      </c>
      <c r="CK22" s="14">
        <v>1.57761943144803E-3</v>
      </c>
      <c r="CL22" s="14">
        <v>7.9477993773357306E-3</v>
      </c>
      <c r="CM22" s="14"/>
      <c r="CN22" s="14">
        <v>4.2575217989589999E-3</v>
      </c>
      <c r="CO22" s="14">
        <v>2.1213538079505601E-3</v>
      </c>
      <c r="CP22" s="14"/>
      <c r="CQ22" s="14">
        <v>0</v>
      </c>
      <c r="CR22" s="14">
        <v>2.83519909027698E-3</v>
      </c>
    </row>
    <row r="23" spans="2:96" ht="43.2" x14ac:dyDescent="0.3">
      <c r="B23" s="15" t="s">
        <v>365</v>
      </c>
      <c r="C23" s="14">
        <v>8.9260609611040403E-2</v>
      </c>
      <c r="D23" s="14">
        <v>0.11087278125856199</v>
      </c>
      <c r="E23" s="14">
        <v>6.8384395129227907E-2</v>
      </c>
      <c r="F23" s="14"/>
      <c r="G23" s="14">
        <v>7.8969164608585996E-2</v>
      </c>
      <c r="H23" s="14">
        <v>7.6237646514523499E-2</v>
      </c>
      <c r="I23" s="14">
        <v>0.107531640668048</v>
      </c>
      <c r="J23" s="14">
        <v>9.4065326290272894E-2</v>
      </c>
      <c r="K23" s="14">
        <v>9.8821039193970894E-2</v>
      </c>
      <c r="L23" s="14">
        <v>8.1488548955707105E-2</v>
      </c>
      <c r="M23" s="14"/>
      <c r="N23" s="14">
        <v>6.8568735032209602E-2</v>
      </c>
      <c r="O23" s="14">
        <v>9.1901248464748397E-2</v>
      </c>
      <c r="P23" s="14">
        <v>9.7598507565054393E-2</v>
      </c>
      <c r="Q23" s="14">
        <v>0.102561569699311</v>
      </c>
      <c r="R23" s="14"/>
      <c r="S23" s="14">
        <v>0.12599415181972201</v>
      </c>
      <c r="T23" s="14">
        <v>6.7063037684944898E-2</v>
      </c>
      <c r="U23" s="14">
        <v>3.3809787497485998E-2</v>
      </c>
      <c r="V23" s="14">
        <v>0.114057637968294</v>
      </c>
      <c r="W23" s="14">
        <v>5.7955711157444301E-2</v>
      </c>
      <c r="X23" s="14">
        <v>0.10708957665350501</v>
      </c>
      <c r="Y23" s="14">
        <v>5.9260376800988702E-2</v>
      </c>
      <c r="Z23" s="14">
        <v>7.0943857325163895E-2</v>
      </c>
      <c r="AA23" s="14">
        <v>9.7209307071970494E-2</v>
      </c>
      <c r="AB23" s="14">
        <v>0.137104490290053</v>
      </c>
      <c r="AC23" s="14">
        <v>8.7211828904944097E-2</v>
      </c>
      <c r="AD23" s="14">
        <v>4.1606022405514198E-2</v>
      </c>
      <c r="AE23" s="14"/>
      <c r="AF23" s="14">
        <v>8.7449779010438905E-2</v>
      </c>
      <c r="AG23" s="14">
        <v>8.0800645297860602E-2</v>
      </c>
      <c r="AH23" s="14">
        <v>5.6262292828511001E-2</v>
      </c>
      <c r="AI23" s="14">
        <v>0.117262092908404</v>
      </c>
      <c r="AJ23" s="14">
        <v>4.7402312660183701E-2</v>
      </c>
      <c r="AK23" s="14"/>
      <c r="AL23" s="14">
        <v>8.0137060756239095E-2</v>
      </c>
      <c r="AM23" s="14">
        <v>9.52009453584199E-2</v>
      </c>
      <c r="AN23" s="14">
        <v>5.1009200936573601E-2</v>
      </c>
      <c r="AO23" s="14">
        <v>0.11878826616310301</v>
      </c>
      <c r="AP23" s="14">
        <v>4.77430602641256E-2</v>
      </c>
      <c r="AQ23" s="14">
        <v>7.2890265911855795E-2</v>
      </c>
      <c r="AR23" s="14"/>
      <c r="AS23" s="14">
        <v>0.110403724143827</v>
      </c>
      <c r="AT23" s="14">
        <v>9.3292518639286004E-2</v>
      </c>
      <c r="AU23" s="14">
        <v>7.4913393991142302E-2</v>
      </c>
      <c r="AV23" s="14">
        <v>7.3368247569721101E-2</v>
      </c>
      <c r="AW23" s="14">
        <v>4.84780095920204E-2</v>
      </c>
      <c r="AX23" s="14"/>
      <c r="AY23" s="14">
        <v>6.8313593373566794E-2</v>
      </c>
      <c r="AZ23" s="14">
        <v>0.10222536241860999</v>
      </c>
      <c r="BA23" s="14">
        <v>7.2003971614430007E-2</v>
      </c>
      <c r="BB23" s="14">
        <v>0.133441882375846</v>
      </c>
      <c r="BC23" s="14">
        <v>8.7029558536427007E-2</v>
      </c>
      <c r="BD23" s="14">
        <v>0.105346201718368</v>
      </c>
      <c r="BE23" s="14">
        <v>7.7548812775549994E-2</v>
      </c>
      <c r="BF23" s="14">
        <v>0.111225058159051</v>
      </c>
      <c r="BG23" s="14">
        <v>6.0172222713927498E-2</v>
      </c>
      <c r="BH23" s="14">
        <v>0.119484236129814</v>
      </c>
      <c r="BI23" s="14">
        <v>9.2329861405060804E-2</v>
      </c>
      <c r="BJ23" s="14">
        <v>7.8028325856775702E-2</v>
      </c>
      <c r="BK23" s="14">
        <v>6.1126102813707901E-2</v>
      </c>
      <c r="BL23" s="14">
        <v>0.17968958623657499</v>
      </c>
      <c r="BM23" s="14">
        <v>6.1048666256623502E-2</v>
      </c>
      <c r="BN23" s="14">
        <v>4.5346609154024803E-2</v>
      </c>
      <c r="BO23" s="14"/>
      <c r="BP23" s="14">
        <v>8.5139406213513902E-2</v>
      </c>
      <c r="BQ23" s="14">
        <v>9.6333250583311603E-2</v>
      </c>
      <c r="BR23" s="14">
        <v>0.122528985817593</v>
      </c>
      <c r="BS23" s="14">
        <v>7.7029733719287202E-2</v>
      </c>
      <c r="BT23" s="14">
        <v>7.3545833868350799E-2</v>
      </c>
      <c r="BU23" s="14">
        <v>5.5661615244124898E-2</v>
      </c>
      <c r="BV23" s="14"/>
      <c r="BW23" s="14">
        <v>7.5905072432162699E-2</v>
      </c>
      <c r="BX23" s="14">
        <v>8.3155927908765095E-2</v>
      </c>
      <c r="BY23" s="14">
        <v>0.148411614988989</v>
      </c>
      <c r="BZ23" s="14">
        <v>0.109939899151218</v>
      </c>
      <c r="CA23" s="14">
        <v>7.9186279686581804E-2</v>
      </c>
      <c r="CB23" s="14">
        <v>0.125475499899937</v>
      </c>
      <c r="CC23" s="14"/>
      <c r="CD23" s="14">
        <v>7.7642579438145898E-2</v>
      </c>
      <c r="CE23" s="14">
        <v>7.2213869166501396E-2</v>
      </c>
      <c r="CF23" s="14">
        <v>0.144951704067525</v>
      </c>
      <c r="CG23" s="14">
        <v>7.7933702496697205E-2</v>
      </c>
      <c r="CH23" s="14"/>
      <c r="CI23" s="14">
        <v>1.37626229180516E-2</v>
      </c>
      <c r="CJ23" s="14">
        <v>3.3842035855421199E-2</v>
      </c>
      <c r="CK23" s="14">
        <v>0.130458240479016</v>
      </c>
      <c r="CL23" s="14">
        <v>0.113371071883569</v>
      </c>
      <c r="CM23" s="14"/>
      <c r="CN23" s="14">
        <v>1.96089236442843E-2</v>
      </c>
      <c r="CO23" s="14">
        <v>9.9283488241820594E-2</v>
      </c>
      <c r="CP23" s="14"/>
      <c r="CQ23" s="14">
        <v>2.5500207821683999E-2</v>
      </c>
      <c r="CR23" s="14">
        <v>9.6651777728311697E-2</v>
      </c>
    </row>
    <row r="24" spans="2:96" x14ac:dyDescent="0.3">
      <c r="B24" s="15" t="s">
        <v>92</v>
      </c>
      <c r="C24" s="20">
        <v>4.7730170867621498E-2</v>
      </c>
      <c r="D24" s="20">
        <v>3.8718733870298998E-2</v>
      </c>
      <c r="E24" s="20">
        <v>5.6686468460394698E-2</v>
      </c>
      <c r="F24" s="20"/>
      <c r="G24" s="20">
        <v>5.2050462985018399E-2</v>
      </c>
      <c r="H24" s="20">
        <v>4.4437414406723198E-2</v>
      </c>
      <c r="I24" s="20">
        <v>4.8646956079516003E-2</v>
      </c>
      <c r="J24" s="20">
        <v>5.7331942143158801E-2</v>
      </c>
      <c r="K24" s="20">
        <v>5.44696797043712E-2</v>
      </c>
      <c r="L24" s="20">
        <v>3.4491886764392299E-2</v>
      </c>
      <c r="M24" s="20"/>
      <c r="N24" s="20">
        <v>2.24333180498347E-2</v>
      </c>
      <c r="O24" s="20">
        <v>4.90013507548204E-2</v>
      </c>
      <c r="P24" s="20">
        <v>4.4242403510986697E-2</v>
      </c>
      <c r="Q24" s="20">
        <v>7.7307459876931606E-2</v>
      </c>
      <c r="R24" s="20"/>
      <c r="S24" s="20">
        <v>4.7654965663960901E-2</v>
      </c>
      <c r="T24" s="20">
        <v>4.6785164806747603E-2</v>
      </c>
      <c r="U24" s="20">
        <v>3.9599084060145798E-2</v>
      </c>
      <c r="V24" s="20">
        <v>4.2198251204739801E-2</v>
      </c>
      <c r="W24" s="20">
        <v>7.1987094410131597E-2</v>
      </c>
      <c r="X24" s="20">
        <v>7.6962663686837698E-2</v>
      </c>
      <c r="Y24" s="20">
        <v>3.99794257970272E-2</v>
      </c>
      <c r="Z24" s="20">
        <v>2.1622660800438599E-2</v>
      </c>
      <c r="AA24" s="20">
        <v>4.3302549450962402E-2</v>
      </c>
      <c r="AB24" s="20">
        <v>3.5324979334291198E-2</v>
      </c>
      <c r="AC24" s="20">
        <v>5.3145582975251897E-2</v>
      </c>
      <c r="AD24" s="20">
        <v>4.57467438727341E-2</v>
      </c>
      <c r="AE24" s="20"/>
      <c r="AF24" s="20">
        <v>3.2902326218074499E-2</v>
      </c>
      <c r="AG24" s="20">
        <v>4.0025478085307202E-2</v>
      </c>
      <c r="AH24" s="20">
        <v>3.2334186361984998E-2</v>
      </c>
      <c r="AI24" s="20">
        <v>4.8115973145619502E-2</v>
      </c>
      <c r="AJ24" s="20">
        <v>5.18872715394725E-2</v>
      </c>
      <c r="AK24" s="20"/>
      <c r="AL24" s="20">
        <v>4.0897719501030202E-2</v>
      </c>
      <c r="AM24" s="20">
        <v>3.3801807513735002E-2</v>
      </c>
      <c r="AN24" s="20">
        <v>4.3478101116894E-2</v>
      </c>
      <c r="AO24" s="20">
        <v>3.9413339128559599E-2</v>
      </c>
      <c r="AP24" s="20">
        <v>3.7095748234720401E-2</v>
      </c>
      <c r="AQ24" s="20">
        <v>6.6924630841107904E-2</v>
      </c>
      <c r="AR24" s="20"/>
      <c r="AS24" s="20">
        <v>6.2022417535367497E-2</v>
      </c>
      <c r="AT24" s="20">
        <v>5.3982011903972102E-2</v>
      </c>
      <c r="AU24" s="20">
        <v>4.1864686207103E-2</v>
      </c>
      <c r="AV24" s="20">
        <v>3.62177940871065E-2</v>
      </c>
      <c r="AW24" s="20">
        <v>0</v>
      </c>
      <c r="AX24" s="20"/>
      <c r="AY24" s="20">
        <v>0.26153169591910902</v>
      </c>
      <c r="AZ24" s="20">
        <v>0.115940759359186</v>
      </c>
      <c r="BA24" s="20">
        <v>7.1975568259923906E-2</v>
      </c>
      <c r="BB24" s="20">
        <v>5.83922912000834E-2</v>
      </c>
      <c r="BC24" s="20">
        <v>3.2278849285851903E-2</v>
      </c>
      <c r="BD24" s="20">
        <v>7.5714720799683999E-2</v>
      </c>
      <c r="BE24" s="20">
        <v>2.5306324782712102E-2</v>
      </c>
      <c r="BF24" s="20">
        <v>1.90297873523095E-2</v>
      </c>
      <c r="BG24" s="20">
        <v>2.7165955610973E-2</v>
      </c>
      <c r="BH24" s="20">
        <v>2.83728226406064E-2</v>
      </c>
      <c r="BI24" s="20">
        <v>3.3239744462551901E-2</v>
      </c>
      <c r="BJ24" s="20">
        <v>6.8320114397531898E-2</v>
      </c>
      <c r="BK24" s="20">
        <v>2.4598032907540299E-2</v>
      </c>
      <c r="BL24" s="20">
        <v>7.5814188499554402E-2</v>
      </c>
      <c r="BM24" s="20">
        <v>1.9668116825938501E-2</v>
      </c>
      <c r="BN24" s="20">
        <v>0</v>
      </c>
      <c r="BO24" s="20"/>
      <c r="BP24" s="20">
        <v>5.3899958771600198E-2</v>
      </c>
      <c r="BQ24" s="20">
        <v>5.0889829743421301E-2</v>
      </c>
      <c r="BR24" s="20">
        <v>4.8638308094786802E-2</v>
      </c>
      <c r="BS24" s="20">
        <v>2.5482482304577399E-2</v>
      </c>
      <c r="BT24" s="20">
        <v>6.51660847766172E-2</v>
      </c>
      <c r="BU24" s="20">
        <v>4.4033207494083001E-2</v>
      </c>
      <c r="BV24" s="20"/>
      <c r="BW24" s="20">
        <v>3.6464068004282001E-2</v>
      </c>
      <c r="BX24" s="20">
        <v>3.9399400886148801E-2</v>
      </c>
      <c r="BY24" s="20">
        <v>7.2642586187142005E-2</v>
      </c>
      <c r="BZ24" s="20">
        <v>7.1460194069832395E-2</v>
      </c>
      <c r="CA24" s="20">
        <v>4.1589733988434102E-2</v>
      </c>
      <c r="CB24" s="20">
        <v>0.112231230219682</v>
      </c>
      <c r="CC24" s="20"/>
      <c r="CD24" s="20">
        <v>4.2989552598527901E-2</v>
      </c>
      <c r="CE24" s="20">
        <v>2.4339771862791602E-2</v>
      </c>
      <c r="CF24" s="20">
        <v>8.1819933615361107E-2</v>
      </c>
      <c r="CG24" s="20">
        <v>3.3531080916250101E-2</v>
      </c>
      <c r="CH24" s="20"/>
      <c r="CI24" s="20">
        <v>2.7854967493384699E-2</v>
      </c>
      <c r="CJ24" s="20">
        <v>3.0663312883202599E-2</v>
      </c>
      <c r="CK24" s="20">
        <v>4.6383812573674299E-2</v>
      </c>
      <c r="CL24" s="20">
        <v>0.16737298021578301</v>
      </c>
      <c r="CM24" s="20"/>
      <c r="CN24" s="20">
        <v>2.49508641418359E-2</v>
      </c>
      <c r="CO24" s="20">
        <v>4.8842938402421002E-2</v>
      </c>
      <c r="CP24" s="20"/>
      <c r="CQ24" s="20">
        <v>2.0874925769282002E-2</v>
      </c>
      <c r="CR24" s="20">
        <v>4.5117549792748603E-2</v>
      </c>
    </row>
    <row r="25" spans="2:96" x14ac:dyDescent="0.3">
      <c r="B25" s="16"/>
    </row>
    <row r="26" spans="2:96" x14ac:dyDescent="0.3">
      <c r="B26" t="s">
        <v>116</v>
      </c>
    </row>
    <row r="27" spans="2:96" x14ac:dyDescent="0.3">
      <c r="B27" t="s">
        <v>117</v>
      </c>
    </row>
    <row r="29" spans="2:96" x14ac:dyDescent="0.3">
      <c r="B2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S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19" width="20.6640625" customWidth="1"/>
  </cols>
  <sheetData>
    <row r="2" spans="2:19" ht="40.049999999999997" customHeight="1" x14ac:dyDescent="0.3">
      <c r="D2" s="29" t="s">
        <v>387</v>
      </c>
      <c r="E2" s="26"/>
      <c r="F2" s="26"/>
      <c r="G2" s="26"/>
      <c r="H2" s="26"/>
      <c r="I2" s="26"/>
      <c r="J2" s="26"/>
      <c r="K2" s="26"/>
      <c r="L2" s="26"/>
      <c r="M2" s="26"/>
      <c r="N2" s="26"/>
      <c r="O2" s="26"/>
      <c r="P2" s="26"/>
      <c r="Q2" s="26"/>
      <c r="R2" s="26"/>
      <c r="S2" s="26"/>
    </row>
    <row r="6" spans="2:19" ht="49.95" customHeight="1" x14ac:dyDescent="0.3">
      <c r="B6" s="17" t="s">
        <v>14</v>
      </c>
      <c r="C6" s="17" t="s">
        <v>367</v>
      </c>
      <c r="D6" s="17" t="s">
        <v>368</v>
      </c>
      <c r="E6" s="17" t="s">
        <v>369</v>
      </c>
      <c r="F6" s="17" t="s">
        <v>370</v>
      </c>
      <c r="G6" s="17" t="s">
        <v>371</v>
      </c>
      <c r="H6" s="17" t="s">
        <v>372</v>
      </c>
      <c r="I6" s="17" t="s">
        <v>373</v>
      </c>
      <c r="J6" s="17" t="s">
        <v>374</v>
      </c>
      <c r="K6" s="17" t="s">
        <v>375</v>
      </c>
      <c r="L6" s="17" t="s">
        <v>376</v>
      </c>
      <c r="M6" s="17" t="s">
        <v>377</v>
      </c>
      <c r="N6" s="17" t="s">
        <v>378</v>
      </c>
      <c r="O6" s="17" t="s">
        <v>379</v>
      </c>
      <c r="P6" s="17" t="s">
        <v>380</v>
      </c>
      <c r="Q6" s="17" t="s">
        <v>381</v>
      </c>
      <c r="R6" s="17" t="s">
        <v>382</v>
      </c>
    </row>
    <row r="7" spans="2:19" x14ac:dyDescent="0.3">
      <c r="B7" s="15" t="s">
        <v>383</v>
      </c>
      <c r="C7" s="14">
        <v>0.34097131436142197</v>
      </c>
      <c r="D7" s="14">
        <v>0.22796425803663201</v>
      </c>
      <c r="E7" s="14">
        <v>0.32560638369521999</v>
      </c>
      <c r="F7" s="14">
        <v>0.29482651790444298</v>
      </c>
      <c r="G7" s="14">
        <v>0.20778973202989401</v>
      </c>
      <c r="H7" s="14">
        <v>0.39671834374451698</v>
      </c>
      <c r="I7" s="14">
        <v>0.330842312913391</v>
      </c>
      <c r="J7" s="14">
        <v>0.28175638609546899</v>
      </c>
      <c r="K7" s="14">
        <v>0.23074837310194801</v>
      </c>
      <c r="L7" s="14">
        <v>0.207591077294799</v>
      </c>
      <c r="M7" s="14">
        <v>0.30282623813325399</v>
      </c>
      <c r="N7" s="14">
        <v>0.26784556787263802</v>
      </c>
      <c r="O7" s="14">
        <v>0.20184303660234801</v>
      </c>
      <c r="P7" s="14">
        <v>0.21218653333559001</v>
      </c>
      <c r="Q7" s="14">
        <v>0.202595394417008</v>
      </c>
      <c r="R7" s="14">
        <v>0.31378212690830398</v>
      </c>
    </row>
    <row r="8" spans="2:19" x14ac:dyDescent="0.3">
      <c r="B8" s="15" t="s">
        <v>384</v>
      </c>
      <c r="C8" s="14">
        <v>0.27231352632257599</v>
      </c>
      <c r="D8" s="14">
        <v>0.384096420461083</v>
      </c>
      <c r="E8" s="14">
        <v>0.29976488618611902</v>
      </c>
      <c r="F8" s="14">
        <v>0.29066454354243398</v>
      </c>
      <c r="G8" s="14">
        <v>0.41956192577658002</v>
      </c>
      <c r="H8" s="14">
        <v>0.315588614853479</v>
      </c>
      <c r="I8" s="14">
        <v>0.31412674919388101</v>
      </c>
      <c r="J8" s="14">
        <v>0.44585582721620298</v>
      </c>
      <c r="K8" s="14">
        <v>0.33137976732244301</v>
      </c>
      <c r="L8" s="14">
        <v>0.347164109022502</v>
      </c>
      <c r="M8" s="14">
        <v>0.41162017854781102</v>
      </c>
      <c r="N8" s="14">
        <v>0.39238114513477701</v>
      </c>
      <c r="O8" s="14">
        <v>0.26565597535105601</v>
      </c>
      <c r="P8" s="14">
        <v>0.35844462909522701</v>
      </c>
      <c r="Q8" s="14">
        <v>0.25570347060623999</v>
      </c>
      <c r="R8" s="14">
        <v>0.41647452572951299</v>
      </c>
    </row>
    <row r="9" spans="2:19" x14ac:dyDescent="0.3">
      <c r="B9" s="15" t="s">
        <v>385</v>
      </c>
      <c r="C9" s="14">
        <v>0.18804565082265701</v>
      </c>
      <c r="D9" s="14">
        <v>0.23788695167879101</v>
      </c>
      <c r="E9" s="14">
        <v>0.180520344658544</v>
      </c>
      <c r="F9" s="14">
        <v>0.21938523909983401</v>
      </c>
      <c r="G9" s="14">
        <v>0.22719239156291199</v>
      </c>
      <c r="H9" s="14">
        <v>0.14998422004738801</v>
      </c>
      <c r="I9" s="14">
        <v>0.18366206763604501</v>
      </c>
      <c r="J9" s="14">
        <v>0.182573746111001</v>
      </c>
      <c r="K9" s="14">
        <v>0.23389610446689901</v>
      </c>
      <c r="L9" s="14">
        <v>0.26726467504211499</v>
      </c>
      <c r="M9" s="14">
        <v>0.18351996101863299</v>
      </c>
      <c r="N9" s="14">
        <v>0.21055410360182</v>
      </c>
      <c r="O9" s="14">
        <v>0.199392804355978</v>
      </c>
      <c r="P9" s="14">
        <v>0.25464964274883001</v>
      </c>
      <c r="Q9" s="14">
        <v>0.140075423968022</v>
      </c>
      <c r="R9" s="14">
        <v>0.168285992906818</v>
      </c>
    </row>
    <row r="10" spans="2:19" x14ac:dyDescent="0.3">
      <c r="B10" s="15" t="s">
        <v>386</v>
      </c>
      <c r="C10" s="14">
        <v>0.16181530631390401</v>
      </c>
      <c r="D10" s="14">
        <v>0.109499151608451</v>
      </c>
      <c r="E10" s="14">
        <v>0.15379473364455501</v>
      </c>
      <c r="F10" s="14">
        <v>0.165246086937408</v>
      </c>
      <c r="G10" s="14">
        <v>8.2110675324396004E-2</v>
      </c>
      <c r="H10" s="14">
        <v>0.116652229117437</v>
      </c>
      <c r="I10" s="14">
        <v>0.134477732520043</v>
      </c>
      <c r="J10" s="14">
        <v>6.3353943669307203E-2</v>
      </c>
      <c r="K10" s="14">
        <v>0.16901081657922401</v>
      </c>
      <c r="L10" s="14">
        <v>0.13970459636922</v>
      </c>
      <c r="M10" s="14">
        <v>7.6217586708322099E-2</v>
      </c>
      <c r="N10" s="14">
        <v>0.10223641506140201</v>
      </c>
      <c r="O10" s="14">
        <v>0.28578617033548198</v>
      </c>
      <c r="P10" s="14">
        <v>0.14549511678858901</v>
      </c>
      <c r="Q10" s="14">
        <v>0.32463723245483</v>
      </c>
      <c r="R10" s="14">
        <v>7.1519187468078504E-2</v>
      </c>
    </row>
    <row r="11" spans="2:19" x14ac:dyDescent="0.3">
      <c r="B11" s="15" t="s">
        <v>92</v>
      </c>
      <c r="C11" s="14">
        <v>3.6854202179440999E-2</v>
      </c>
      <c r="D11" s="14">
        <v>4.0553218215042999E-2</v>
      </c>
      <c r="E11" s="14">
        <v>4.0313651815562797E-2</v>
      </c>
      <c r="F11" s="14">
        <v>2.98776125158818E-2</v>
      </c>
      <c r="G11" s="14">
        <v>6.3345275306217197E-2</v>
      </c>
      <c r="H11" s="14">
        <v>2.1056592237179001E-2</v>
      </c>
      <c r="I11" s="14">
        <v>3.6891137736639698E-2</v>
      </c>
      <c r="J11" s="14">
        <v>2.6460096908018999E-2</v>
      </c>
      <c r="K11" s="14">
        <v>3.4964938529486199E-2</v>
      </c>
      <c r="L11" s="14">
        <v>3.8275542271363899E-2</v>
      </c>
      <c r="M11" s="14">
        <v>2.5816035591980199E-2</v>
      </c>
      <c r="N11" s="14">
        <v>2.6982768329362899E-2</v>
      </c>
      <c r="O11" s="14">
        <v>4.7322013355136097E-2</v>
      </c>
      <c r="P11" s="14">
        <v>2.9224078031764501E-2</v>
      </c>
      <c r="Q11" s="14">
        <v>7.6988478553899398E-2</v>
      </c>
      <c r="R11" s="14">
        <v>2.99381669872875E-2</v>
      </c>
    </row>
    <row r="12" spans="2:19" x14ac:dyDescent="0.3">
      <c r="B12" s="16" t="s">
        <v>188</v>
      </c>
      <c r="C12" s="16"/>
      <c r="D12" s="16"/>
      <c r="E12" s="16"/>
      <c r="F12" s="16"/>
      <c r="G12" s="16"/>
      <c r="H12" s="16"/>
      <c r="I12" s="16"/>
      <c r="J12" s="16"/>
      <c r="K12" s="16"/>
      <c r="L12" s="16"/>
      <c r="M12" s="16"/>
      <c r="N12" s="16"/>
      <c r="O12" s="16"/>
      <c r="P12" s="16"/>
      <c r="Q12" s="16"/>
      <c r="R12" s="16"/>
    </row>
    <row r="13" spans="2:19" x14ac:dyDescent="0.3">
      <c r="B13" t="s">
        <v>116</v>
      </c>
    </row>
    <row r="14" spans="2:19" x14ac:dyDescent="0.3">
      <c r="B14" t="s">
        <v>117</v>
      </c>
    </row>
    <row r="18" spans="2:2" x14ac:dyDescent="0.3">
      <c r="B18" s="8" t="str">
        <f>HYPERLINK("#'Contents'!A1", "Return to Contents")</f>
        <v>Return to Contents</v>
      </c>
    </row>
  </sheetData>
  <mergeCells count="1">
    <mergeCell ref="D2:S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630</v>
      </c>
      <c r="D7" s="10">
        <v>338</v>
      </c>
      <c r="E7" s="10">
        <v>291</v>
      </c>
      <c r="F7" s="10"/>
      <c r="G7" s="10">
        <v>35</v>
      </c>
      <c r="H7" s="10">
        <v>72</v>
      </c>
      <c r="I7" s="10">
        <v>97</v>
      </c>
      <c r="J7" s="10">
        <v>123</v>
      </c>
      <c r="K7" s="10">
        <v>113</v>
      </c>
      <c r="L7" s="10">
        <v>190</v>
      </c>
      <c r="M7" s="10"/>
      <c r="N7" s="10">
        <v>194</v>
      </c>
      <c r="O7" s="10">
        <v>154</v>
      </c>
      <c r="P7" s="10">
        <v>153</v>
      </c>
      <c r="Q7" s="10">
        <v>128</v>
      </c>
      <c r="R7" s="10"/>
      <c r="S7" s="10">
        <v>80</v>
      </c>
      <c r="T7" s="10">
        <v>74</v>
      </c>
      <c r="U7" s="10">
        <v>55</v>
      </c>
      <c r="V7" s="10">
        <v>65</v>
      </c>
      <c r="W7" s="10">
        <v>48</v>
      </c>
      <c r="X7" s="10">
        <v>62</v>
      </c>
      <c r="Y7" s="10">
        <v>53</v>
      </c>
      <c r="Z7" s="10">
        <v>26</v>
      </c>
      <c r="AA7" s="10">
        <v>59</v>
      </c>
      <c r="AB7" s="10">
        <v>60</v>
      </c>
      <c r="AC7" s="10">
        <v>28</v>
      </c>
      <c r="AD7" s="10">
        <v>20</v>
      </c>
      <c r="AE7" s="10"/>
      <c r="AF7" s="10">
        <v>153</v>
      </c>
      <c r="AG7" s="10">
        <v>203</v>
      </c>
      <c r="AH7" s="10">
        <v>60</v>
      </c>
      <c r="AI7" s="10">
        <v>90</v>
      </c>
      <c r="AJ7" s="10">
        <v>37</v>
      </c>
      <c r="AK7" s="10"/>
      <c r="AL7" s="10">
        <v>141</v>
      </c>
      <c r="AM7" s="10">
        <v>143</v>
      </c>
      <c r="AN7" s="10">
        <v>62</v>
      </c>
      <c r="AO7" s="10">
        <v>144</v>
      </c>
      <c r="AP7" s="10">
        <v>38</v>
      </c>
      <c r="AQ7" s="10">
        <v>52</v>
      </c>
      <c r="AR7" s="10"/>
      <c r="AS7" s="10">
        <v>144</v>
      </c>
      <c r="AT7" s="10">
        <v>152</v>
      </c>
      <c r="AU7" s="10">
        <v>144</v>
      </c>
      <c r="AV7" s="10">
        <v>72</v>
      </c>
      <c r="AW7" s="10">
        <v>15</v>
      </c>
      <c r="AX7" s="10"/>
      <c r="AY7" s="10">
        <v>3</v>
      </c>
      <c r="AZ7" s="10">
        <v>16</v>
      </c>
      <c r="BA7" s="10">
        <v>27</v>
      </c>
      <c r="BB7" s="10">
        <v>31</v>
      </c>
      <c r="BC7" s="10">
        <v>48</v>
      </c>
      <c r="BD7" s="10">
        <v>57</v>
      </c>
      <c r="BE7" s="10">
        <v>57</v>
      </c>
      <c r="BF7" s="10">
        <v>46</v>
      </c>
      <c r="BG7" s="10">
        <v>38</v>
      </c>
      <c r="BH7" s="10">
        <v>47</v>
      </c>
      <c r="BI7" s="10">
        <v>65</v>
      </c>
      <c r="BJ7" s="10">
        <v>45</v>
      </c>
      <c r="BK7" s="10">
        <v>28</v>
      </c>
      <c r="BL7" s="10">
        <v>23</v>
      </c>
      <c r="BM7" s="10">
        <v>26</v>
      </c>
      <c r="BN7" s="10">
        <v>46</v>
      </c>
      <c r="BO7" s="10"/>
      <c r="BP7" s="10">
        <v>118</v>
      </c>
      <c r="BQ7" s="10">
        <v>198</v>
      </c>
      <c r="BR7" s="10">
        <v>78</v>
      </c>
      <c r="BS7" s="10">
        <v>119</v>
      </c>
      <c r="BT7" s="10">
        <v>81</v>
      </c>
      <c r="BU7" s="10">
        <v>36</v>
      </c>
      <c r="BV7" s="10"/>
      <c r="BW7" s="10">
        <v>412</v>
      </c>
      <c r="BX7" s="10">
        <v>218</v>
      </c>
      <c r="BY7" s="10" t="s">
        <v>119</v>
      </c>
      <c r="BZ7" s="10" t="s">
        <v>119</v>
      </c>
      <c r="CA7" s="10" t="s">
        <v>119</v>
      </c>
      <c r="CB7" s="10" t="s">
        <v>119</v>
      </c>
      <c r="CC7" s="10"/>
      <c r="CD7" s="10" t="s">
        <v>119</v>
      </c>
      <c r="CE7" s="10">
        <v>188</v>
      </c>
      <c r="CF7" s="10" t="s">
        <v>119</v>
      </c>
      <c r="CG7" s="10">
        <v>292</v>
      </c>
      <c r="CH7" s="10"/>
      <c r="CI7" s="10">
        <v>118</v>
      </c>
      <c r="CJ7" s="10">
        <v>115</v>
      </c>
      <c r="CK7" s="10">
        <v>370</v>
      </c>
      <c r="CL7" s="10">
        <v>27</v>
      </c>
      <c r="CM7" s="10"/>
      <c r="CN7" s="10">
        <v>75</v>
      </c>
      <c r="CO7" s="10">
        <v>549</v>
      </c>
      <c r="CP7" s="10"/>
      <c r="CQ7" s="10">
        <v>52</v>
      </c>
      <c r="CR7" s="10">
        <v>542</v>
      </c>
    </row>
    <row r="8" spans="2:96" ht="30" customHeight="1" x14ac:dyDescent="0.3">
      <c r="B8" s="11" t="s">
        <v>19</v>
      </c>
      <c r="C8" s="11">
        <v>621</v>
      </c>
      <c r="D8" s="11">
        <v>330</v>
      </c>
      <c r="E8" s="11">
        <v>289</v>
      </c>
      <c r="F8" s="11"/>
      <c r="G8" s="11">
        <v>45</v>
      </c>
      <c r="H8" s="11">
        <v>76</v>
      </c>
      <c r="I8" s="11">
        <v>97</v>
      </c>
      <c r="J8" s="11">
        <v>118</v>
      </c>
      <c r="K8" s="11">
        <v>110</v>
      </c>
      <c r="L8" s="11">
        <v>175</v>
      </c>
      <c r="M8" s="11"/>
      <c r="N8" s="11">
        <v>191</v>
      </c>
      <c r="O8" s="11">
        <v>162</v>
      </c>
      <c r="P8" s="11">
        <v>148</v>
      </c>
      <c r="Q8" s="11">
        <v>118</v>
      </c>
      <c r="R8" s="11"/>
      <c r="S8" s="11">
        <v>79</v>
      </c>
      <c r="T8" s="11">
        <v>70</v>
      </c>
      <c r="U8" s="11">
        <v>51</v>
      </c>
      <c r="V8" s="11">
        <v>61</v>
      </c>
      <c r="W8" s="11">
        <v>46</v>
      </c>
      <c r="X8" s="11">
        <v>61</v>
      </c>
      <c r="Y8" s="11">
        <v>48</v>
      </c>
      <c r="Z8" s="11">
        <v>25</v>
      </c>
      <c r="AA8" s="11">
        <v>60</v>
      </c>
      <c r="AB8" s="11">
        <v>62</v>
      </c>
      <c r="AC8" s="11">
        <v>31</v>
      </c>
      <c r="AD8" s="11">
        <v>26</v>
      </c>
      <c r="AE8" s="11"/>
      <c r="AF8" s="11">
        <v>146</v>
      </c>
      <c r="AG8" s="11">
        <v>205</v>
      </c>
      <c r="AH8" s="11">
        <v>57</v>
      </c>
      <c r="AI8" s="11">
        <v>84</v>
      </c>
      <c r="AJ8" s="11">
        <v>36</v>
      </c>
      <c r="AK8" s="11"/>
      <c r="AL8" s="11">
        <v>145</v>
      </c>
      <c r="AM8" s="11">
        <v>138</v>
      </c>
      <c r="AN8" s="11">
        <v>61</v>
      </c>
      <c r="AO8" s="11">
        <v>136</v>
      </c>
      <c r="AP8" s="11">
        <v>38</v>
      </c>
      <c r="AQ8" s="11">
        <v>49</v>
      </c>
      <c r="AR8" s="11"/>
      <c r="AS8" s="11">
        <v>137</v>
      </c>
      <c r="AT8" s="11">
        <v>152</v>
      </c>
      <c r="AU8" s="11">
        <v>143</v>
      </c>
      <c r="AV8" s="11">
        <v>74</v>
      </c>
      <c r="AW8" s="11">
        <v>16</v>
      </c>
      <c r="AX8" s="11"/>
      <c r="AY8" s="11">
        <v>3</v>
      </c>
      <c r="AZ8" s="11">
        <v>15</v>
      </c>
      <c r="BA8" s="11">
        <v>26</v>
      </c>
      <c r="BB8" s="11">
        <v>29</v>
      </c>
      <c r="BC8" s="11">
        <v>48</v>
      </c>
      <c r="BD8" s="11">
        <v>55</v>
      </c>
      <c r="BE8" s="11">
        <v>56</v>
      </c>
      <c r="BF8" s="11">
        <v>45</v>
      </c>
      <c r="BG8" s="11">
        <v>37</v>
      </c>
      <c r="BH8" s="11">
        <v>47</v>
      </c>
      <c r="BI8" s="11">
        <v>64</v>
      </c>
      <c r="BJ8" s="11">
        <v>44</v>
      </c>
      <c r="BK8" s="11">
        <v>28</v>
      </c>
      <c r="BL8" s="11">
        <v>23</v>
      </c>
      <c r="BM8" s="11">
        <v>27</v>
      </c>
      <c r="BN8" s="11">
        <v>47</v>
      </c>
      <c r="BO8" s="11"/>
      <c r="BP8" s="11">
        <v>123</v>
      </c>
      <c r="BQ8" s="11">
        <v>193</v>
      </c>
      <c r="BR8" s="11">
        <v>76</v>
      </c>
      <c r="BS8" s="11">
        <v>115</v>
      </c>
      <c r="BT8" s="11">
        <v>78</v>
      </c>
      <c r="BU8" s="11">
        <v>35</v>
      </c>
      <c r="BV8" s="11"/>
      <c r="BW8" s="11">
        <v>399</v>
      </c>
      <c r="BX8" s="11">
        <v>222</v>
      </c>
      <c r="BY8" s="11" t="s">
        <v>119</v>
      </c>
      <c r="BZ8" s="11" t="s">
        <v>119</v>
      </c>
      <c r="CA8" s="11" t="s">
        <v>119</v>
      </c>
      <c r="CB8" s="11" t="s">
        <v>119</v>
      </c>
      <c r="CC8" s="11"/>
      <c r="CD8" s="11" t="s">
        <v>119</v>
      </c>
      <c r="CE8" s="11">
        <v>192</v>
      </c>
      <c r="CF8" s="11" t="s">
        <v>119</v>
      </c>
      <c r="CG8" s="11">
        <v>286</v>
      </c>
      <c r="CH8" s="11"/>
      <c r="CI8" s="11">
        <v>118</v>
      </c>
      <c r="CJ8" s="11">
        <v>113</v>
      </c>
      <c r="CK8" s="11">
        <v>361</v>
      </c>
      <c r="CL8" s="11">
        <v>28</v>
      </c>
      <c r="CM8" s="11"/>
      <c r="CN8" s="11">
        <v>77</v>
      </c>
      <c r="CO8" s="11">
        <v>537</v>
      </c>
      <c r="CP8" s="11"/>
      <c r="CQ8" s="11">
        <v>54</v>
      </c>
      <c r="CR8" s="11">
        <v>530</v>
      </c>
    </row>
    <row r="9" spans="2:96" x14ac:dyDescent="0.3">
      <c r="B9" s="15" t="s">
        <v>383</v>
      </c>
      <c r="C9" s="14">
        <v>0.34097131436142197</v>
      </c>
      <c r="D9" s="14">
        <v>0.30762843129837902</v>
      </c>
      <c r="E9" s="14">
        <v>0.38039844378853399</v>
      </c>
      <c r="F9" s="14"/>
      <c r="G9" s="14">
        <v>0.230331732018832</v>
      </c>
      <c r="H9" s="14">
        <v>0.35000409171090502</v>
      </c>
      <c r="I9" s="14">
        <v>0.27694797534037602</v>
      </c>
      <c r="J9" s="14">
        <v>0.34254660483483101</v>
      </c>
      <c r="K9" s="14">
        <v>0.38774893317642201</v>
      </c>
      <c r="L9" s="14">
        <v>0.37036668464760097</v>
      </c>
      <c r="M9" s="14"/>
      <c r="N9" s="14">
        <v>0.31013799932356101</v>
      </c>
      <c r="O9" s="14">
        <v>0.337442495070501</v>
      </c>
      <c r="P9" s="14">
        <v>0.352685467251312</v>
      </c>
      <c r="Q9" s="14">
        <v>0.38364722246236999</v>
      </c>
      <c r="R9" s="14"/>
      <c r="S9" s="14">
        <v>0.37918796284663098</v>
      </c>
      <c r="T9" s="14">
        <v>0.31944321155473299</v>
      </c>
      <c r="U9" s="14">
        <v>0.277702262414736</v>
      </c>
      <c r="V9" s="14">
        <v>0.36270048034799701</v>
      </c>
      <c r="W9" s="14">
        <v>0.404275440667201</v>
      </c>
      <c r="X9" s="14">
        <v>0.30096408326607699</v>
      </c>
      <c r="Y9" s="14">
        <v>0.35171231557704502</v>
      </c>
      <c r="Z9" s="14">
        <v>0.11583869141479899</v>
      </c>
      <c r="AA9" s="14">
        <v>0.34321913627342099</v>
      </c>
      <c r="AB9" s="14">
        <v>0.357329195680816</v>
      </c>
      <c r="AC9" s="14">
        <v>0.45585205171816601</v>
      </c>
      <c r="AD9" s="14">
        <v>0.35364022937167</v>
      </c>
      <c r="AE9" s="14"/>
      <c r="AF9" s="14">
        <v>0.40615510208158601</v>
      </c>
      <c r="AG9" s="14">
        <v>0.32472797499938999</v>
      </c>
      <c r="AH9" s="14">
        <v>0.30025119053657601</v>
      </c>
      <c r="AI9" s="14">
        <v>0.32421300728571101</v>
      </c>
      <c r="AJ9" s="14">
        <v>0.23495773068655099</v>
      </c>
      <c r="AK9" s="14"/>
      <c r="AL9" s="14">
        <v>0.28371114353094601</v>
      </c>
      <c r="AM9" s="14">
        <v>0.37950860274147102</v>
      </c>
      <c r="AN9" s="14">
        <v>0.30157356049630402</v>
      </c>
      <c r="AO9" s="14">
        <v>0.37727512140623498</v>
      </c>
      <c r="AP9" s="14">
        <v>0.35572094043285701</v>
      </c>
      <c r="AQ9" s="14">
        <v>0.34111582429967402</v>
      </c>
      <c r="AR9" s="14"/>
      <c r="AS9" s="14">
        <v>0.38349822476914203</v>
      </c>
      <c r="AT9" s="14">
        <v>0.3720727179178</v>
      </c>
      <c r="AU9" s="14">
        <v>0.28683713003266498</v>
      </c>
      <c r="AV9" s="14">
        <v>0.36156591295480001</v>
      </c>
      <c r="AW9" s="14">
        <v>0.21172292498071099</v>
      </c>
      <c r="AX9" s="14"/>
      <c r="AY9" s="14">
        <v>0.67476806880417395</v>
      </c>
      <c r="AZ9" s="14">
        <v>0.180203194293094</v>
      </c>
      <c r="BA9" s="14">
        <v>0.46071131440412599</v>
      </c>
      <c r="BB9" s="14">
        <v>0.20677905479106701</v>
      </c>
      <c r="BC9" s="14">
        <v>0.31557318877569601</v>
      </c>
      <c r="BD9" s="14">
        <v>0.35761931990972601</v>
      </c>
      <c r="BE9" s="14">
        <v>0.28045919640700701</v>
      </c>
      <c r="BF9" s="14">
        <v>0.33771153054699898</v>
      </c>
      <c r="BG9" s="14">
        <v>0.33221045966392798</v>
      </c>
      <c r="BH9" s="14">
        <v>0.37097774813582302</v>
      </c>
      <c r="BI9" s="14">
        <v>0.32130574787585697</v>
      </c>
      <c r="BJ9" s="14">
        <v>0.37154347414712902</v>
      </c>
      <c r="BK9" s="14">
        <v>0.44056323572558398</v>
      </c>
      <c r="BL9" s="14">
        <v>0.26789163967692597</v>
      </c>
      <c r="BM9" s="14">
        <v>0.22737038053272501</v>
      </c>
      <c r="BN9" s="14">
        <v>0.396464395121498</v>
      </c>
      <c r="BO9" s="14"/>
      <c r="BP9" s="14">
        <v>0.34164146684109098</v>
      </c>
      <c r="BQ9" s="14">
        <v>0.33265382780694502</v>
      </c>
      <c r="BR9" s="14">
        <v>0.33197718239107599</v>
      </c>
      <c r="BS9" s="14">
        <v>0.34058632820467</v>
      </c>
      <c r="BT9" s="14">
        <v>0.37627474084125301</v>
      </c>
      <c r="BU9" s="14">
        <v>0.32690466402666102</v>
      </c>
      <c r="BV9" s="14"/>
      <c r="BW9" s="14">
        <v>0.32900556358397098</v>
      </c>
      <c r="BX9" s="14">
        <v>0.362447940055868</v>
      </c>
      <c r="BY9" s="14" t="s">
        <v>120</v>
      </c>
      <c r="BZ9" s="14" t="s">
        <v>120</v>
      </c>
      <c r="CA9" s="14" t="s">
        <v>120</v>
      </c>
      <c r="CB9" s="14" t="s">
        <v>120</v>
      </c>
      <c r="CC9" s="14"/>
      <c r="CD9" s="14" t="s">
        <v>120</v>
      </c>
      <c r="CE9" s="14">
        <v>0.37772275699779401</v>
      </c>
      <c r="CF9" s="14" t="s">
        <v>120</v>
      </c>
      <c r="CG9" s="14">
        <v>0.34310767701217698</v>
      </c>
      <c r="CH9" s="14"/>
      <c r="CI9" s="14">
        <v>0.40206585985121002</v>
      </c>
      <c r="CJ9" s="14">
        <v>0.28685979820026197</v>
      </c>
      <c r="CK9" s="14">
        <v>0.34599134526533498</v>
      </c>
      <c r="CL9" s="14">
        <v>0.23799917015667599</v>
      </c>
      <c r="CM9" s="14"/>
      <c r="CN9" s="14">
        <v>0.29308882738616898</v>
      </c>
      <c r="CO9" s="14">
        <v>0.348339602946515</v>
      </c>
      <c r="CP9" s="14"/>
      <c r="CQ9" s="14">
        <v>0.43231317252930301</v>
      </c>
      <c r="CR9" s="14">
        <v>0.31775815228975601</v>
      </c>
    </row>
    <row r="10" spans="2:96" x14ac:dyDescent="0.3">
      <c r="B10" s="15" t="s">
        <v>384</v>
      </c>
      <c r="C10" s="14">
        <v>0.27231352632257599</v>
      </c>
      <c r="D10" s="14">
        <v>0.272416574810392</v>
      </c>
      <c r="E10" s="14">
        <v>0.273316012798962</v>
      </c>
      <c r="F10" s="14"/>
      <c r="G10" s="14">
        <v>0.31397616439558002</v>
      </c>
      <c r="H10" s="14">
        <v>0.34089339934145602</v>
      </c>
      <c r="I10" s="14">
        <v>0.37186886003399</v>
      </c>
      <c r="J10" s="14">
        <v>0.26082671502290999</v>
      </c>
      <c r="K10" s="14">
        <v>0.19676504586426499</v>
      </c>
      <c r="L10" s="14">
        <v>0.23182729826494899</v>
      </c>
      <c r="M10" s="14"/>
      <c r="N10" s="14">
        <v>0.30523570159251701</v>
      </c>
      <c r="O10" s="14">
        <v>0.28195104627394402</v>
      </c>
      <c r="P10" s="14">
        <v>0.19507208210621699</v>
      </c>
      <c r="Q10" s="14">
        <v>0.30504891331620798</v>
      </c>
      <c r="R10" s="14"/>
      <c r="S10" s="14">
        <v>0.30585330614709599</v>
      </c>
      <c r="T10" s="14">
        <v>0.216566350058462</v>
      </c>
      <c r="U10" s="14">
        <v>0.28804020728025898</v>
      </c>
      <c r="V10" s="14">
        <v>0.20848047001516701</v>
      </c>
      <c r="W10" s="14">
        <v>0.239789726639793</v>
      </c>
      <c r="X10" s="14">
        <v>0.39278551477163298</v>
      </c>
      <c r="Y10" s="14">
        <v>0.28822757233326701</v>
      </c>
      <c r="Z10" s="14">
        <v>0.44926160311948898</v>
      </c>
      <c r="AA10" s="14">
        <v>0.24045280888102899</v>
      </c>
      <c r="AB10" s="14">
        <v>0.22075726470945001</v>
      </c>
      <c r="AC10" s="14">
        <v>0.19576778989278901</v>
      </c>
      <c r="AD10" s="14">
        <v>0.30126977232454999</v>
      </c>
      <c r="AE10" s="14"/>
      <c r="AF10" s="14">
        <v>0.22293790819182299</v>
      </c>
      <c r="AG10" s="14">
        <v>0.30557037729929798</v>
      </c>
      <c r="AH10" s="14">
        <v>0.27597802873139299</v>
      </c>
      <c r="AI10" s="14">
        <v>0.27743197126321201</v>
      </c>
      <c r="AJ10" s="14">
        <v>0.27095816136115602</v>
      </c>
      <c r="AK10" s="14"/>
      <c r="AL10" s="14">
        <v>0.34316029643458101</v>
      </c>
      <c r="AM10" s="14">
        <v>0.23048840436233101</v>
      </c>
      <c r="AN10" s="14">
        <v>0.28073272632345903</v>
      </c>
      <c r="AO10" s="14">
        <v>0.22867080248077201</v>
      </c>
      <c r="AP10" s="14">
        <v>0.259557674862886</v>
      </c>
      <c r="AQ10" s="14">
        <v>0.29188644719693801</v>
      </c>
      <c r="AR10" s="14"/>
      <c r="AS10" s="14">
        <v>0.260243811198901</v>
      </c>
      <c r="AT10" s="14">
        <v>0.222196216997392</v>
      </c>
      <c r="AU10" s="14">
        <v>0.31196589389705498</v>
      </c>
      <c r="AV10" s="14">
        <v>0.32489225577429998</v>
      </c>
      <c r="AW10" s="14">
        <v>0.38529477989556798</v>
      </c>
      <c r="AX10" s="14"/>
      <c r="AY10" s="14">
        <v>0</v>
      </c>
      <c r="AZ10" s="14">
        <v>0.37832373524937002</v>
      </c>
      <c r="BA10" s="14">
        <v>0.18726564700429299</v>
      </c>
      <c r="BB10" s="14">
        <v>0.41876522230172097</v>
      </c>
      <c r="BC10" s="14">
        <v>0.39704392590250998</v>
      </c>
      <c r="BD10" s="14">
        <v>0.24102069473264001</v>
      </c>
      <c r="BE10" s="14">
        <v>0.27908458384326101</v>
      </c>
      <c r="BF10" s="14">
        <v>0.22908359857277999</v>
      </c>
      <c r="BG10" s="14">
        <v>0.15220046004346799</v>
      </c>
      <c r="BH10" s="14">
        <v>0.30080287736085698</v>
      </c>
      <c r="BI10" s="14">
        <v>0.29159157916781098</v>
      </c>
      <c r="BJ10" s="14">
        <v>0.24342197809886401</v>
      </c>
      <c r="BK10" s="14">
        <v>0.24327454339586899</v>
      </c>
      <c r="BL10" s="14">
        <v>0.34207480813843399</v>
      </c>
      <c r="BM10" s="14">
        <v>0.243059691309926</v>
      </c>
      <c r="BN10" s="14">
        <v>0.30550056861267999</v>
      </c>
      <c r="BO10" s="14"/>
      <c r="BP10" s="14">
        <v>0.35641494988906602</v>
      </c>
      <c r="BQ10" s="14">
        <v>0.23867423977452801</v>
      </c>
      <c r="BR10" s="14">
        <v>0.24244483495190999</v>
      </c>
      <c r="BS10" s="14">
        <v>0.28031118619072398</v>
      </c>
      <c r="BT10" s="14">
        <v>0.25031605073700902</v>
      </c>
      <c r="BU10" s="14">
        <v>0.249384148528766</v>
      </c>
      <c r="BV10" s="14"/>
      <c r="BW10" s="14">
        <v>0.26250134863079899</v>
      </c>
      <c r="BX10" s="14">
        <v>0.28992482973788802</v>
      </c>
      <c r="BY10" s="14" t="s">
        <v>120</v>
      </c>
      <c r="BZ10" s="14" t="s">
        <v>120</v>
      </c>
      <c r="CA10" s="14" t="s">
        <v>120</v>
      </c>
      <c r="CB10" s="14" t="s">
        <v>120</v>
      </c>
      <c r="CC10" s="14"/>
      <c r="CD10" s="14" t="s">
        <v>120</v>
      </c>
      <c r="CE10" s="14">
        <v>0.31743692357231501</v>
      </c>
      <c r="CF10" s="14" t="s">
        <v>120</v>
      </c>
      <c r="CG10" s="14">
        <v>0.26282832867765099</v>
      </c>
      <c r="CH10" s="14"/>
      <c r="CI10" s="14">
        <v>0.31727596474247199</v>
      </c>
      <c r="CJ10" s="14">
        <v>0.275664172080479</v>
      </c>
      <c r="CK10" s="14">
        <v>0.26164808210075702</v>
      </c>
      <c r="CL10" s="14">
        <v>0.207701037301109</v>
      </c>
      <c r="CM10" s="14"/>
      <c r="CN10" s="14">
        <v>0.46211558269980801</v>
      </c>
      <c r="CO10" s="14">
        <v>0.241890323053286</v>
      </c>
      <c r="CP10" s="14"/>
      <c r="CQ10" s="14">
        <v>0.29044644690210297</v>
      </c>
      <c r="CR10" s="14">
        <v>0.27380773826585703</v>
      </c>
    </row>
    <row r="11" spans="2:96" x14ac:dyDescent="0.3">
      <c r="B11" s="15" t="s">
        <v>385</v>
      </c>
      <c r="C11" s="14">
        <v>0.18804565082265701</v>
      </c>
      <c r="D11" s="14">
        <v>0.18523231639205301</v>
      </c>
      <c r="E11" s="14">
        <v>0.19202743829890101</v>
      </c>
      <c r="F11" s="14"/>
      <c r="G11" s="14">
        <v>0.27056517764904398</v>
      </c>
      <c r="H11" s="14">
        <v>0.18290486566890701</v>
      </c>
      <c r="I11" s="14">
        <v>0.19371302963797199</v>
      </c>
      <c r="J11" s="14">
        <v>0.165646286285587</v>
      </c>
      <c r="K11" s="14">
        <v>0.153090705386945</v>
      </c>
      <c r="L11" s="14">
        <v>0.20307748619895699</v>
      </c>
      <c r="M11" s="14"/>
      <c r="N11" s="14">
        <v>0.19059467882079401</v>
      </c>
      <c r="O11" s="14">
        <v>0.178546769632244</v>
      </c>
      <c r="P11" s="14">
        <v>0.231374449396377</v>
      </c>
      <c r="Q11" s="14">
        <v>0.14420018851083399</v>
      </c>
      <c r="R11" s="14"/>
      <c r="S11" s="14">
        <v>0.163240643757424</v>
      </c>
      <c r="T11" s="14">
        <v>0.309178788116241</v>
      </c>
      <c r="U11" s="14">
        <v>0.14013836161544299</v>
      </c>
      <c r="V11" s="14">
        <v>0.17022057582567801</v>
      </c>
      <c r="W11" s="14">
        <v>0.13433644373627299</v>
      </c>
      <c r="X11" s="14">
        <v>9.5201440147506894E-2</v>
      </c>
      <c r="Y11" s="14">
        <v>0.11009746997166101</v>
      </c>
      <c r="Z11" s="14">
        <v>0.24882218577976201</v>
      </c>
      <c r="AA11" s="14">
        <v>0.249881192996847</v>
      </c>
      <c r="AB11" s="14">
        <v>0.22808163797339601</v>
      </c>
      <c r="AC11" s="14">
        <v>0.138326065944989</v>
      </c>
      <c r="AD11" s="14">
        <v>0.295172807595588</v>
      </c>
      <c r="AE11" s="14"/>
      <c r="AF11" s="14">
        <v>0.18616893003804799</v>
      </c>
      <c r="AG11" s="14">
        <v>0.199287249318024</v>
      </c>
      <c r="AH11" s="14">
        <v>0.24388266715974499</v>
      </c>
      <c r="AI11" s="14">
        <v>0.12172350371551099</v>
      </c>
      <c r="AJ11" s="14">
        <v>0.13920822300246599</v>
      </c>
      <c r="AK11" s="14"/>
      <c r="AL11" s="14">
        <v>0.202991746836441</v>
      </c>
      <c r="AM11" s="14">
        <v>0.178243907412522</v>
      </c>
      <c r="AN11" s="14">
        <v>0.233417387977954</v>
      </c>
      <c r="AO11" s="14">
        <v>0.17317048711539801</v>
      </c>
      <c r="AP11" s="14">
        <v>0.10493240986991299</v>
      </c>
      <c r="AQ11" s="14">
        <v>0.157664542803819</v>
      </c>
      <c r="AR11" s="14"/>
      <c r="AS11" s="14">
        <v>9.7292226459788897E-2</v>
      </c>
      <c r="AT11" s="14">
        <v>0.216123137030966</v>
      </c>
      <c r="AU11" s="14">
        <v>0.23921741753064901</v>
      </c>
      <c r="AV11" s="14">
        <v>0.18397609673603099</v>
      </c>
      <c r="AW11" s="14">
        <v>0.25683340858295201</v>
      </c>
      <c r="AX11" s="14"/>
      <c r="AY11" s="14">
        <v>0</v>
      </c>
      <c r="AZ11" s="14">
        <v>0.380146063003586</v>
      </c>
      <c r="BA11" s="14">
        <v>0.17445769539927</v>
      </c>
      <c r="BB11" s="14">
        <v>9.9211684583901602E-2</v>
      </c>
      <c r="BC11" s="14">
        <v>0.132828574918607</v>
      </c>
      <c r="BD11" s="14">
        <v>0.19018966626061401</v>
      </c>
      <c r="BE11" s="14">
        <v>0.19721578338633899</v>
      </c>
      <c r="BF11" s="14">
        <v>0.216334783539052</v>
      </c>
      <c r="BG11" s="14">
        <v>0.23898086094957199</v>
      </c>
      <c r="BH11" s="14">
        <v>0.178893507847565</v>
      </c>
      <c r="BI11" s="14">
        <v>0.15626955001815901</v>
      </c>
      <c r="BJ11" s="14">
        <v>0.14896861247527399</v>
      </c>
      <c r="BK11" s="14">
        <v>0.179556537648008</v>
      </c>
      <c r="BL11" s="14">
        <v>0.17789535329345399</v>
      </c>
      <c r="BM11" s="14">
        <v>0.45574882436940301</v>
      </c>
      <c r="BN11" s="14">
        <v>0.14742127966687199</v>
      </c>
      <c r="BO11" s="14"/>
      <c r="BP11" s="14">
        <v>0.16995119891382901</v>
      </c>
      <c r="BQ11" s="14">
        <v>0.2136140469784</v>
      </c>
      <c r="BR11" s="14">
        <v>0.27164075114668701</v>
      </c>
      <c r="BS11" s="14">
        <v>0.16451365324417899</v>
      </c>
      <c r="BT11" s="14">
        <v>9.90951903354826E-2</v>
      </c>
      <c r="BU11" s="14">
        <v>0.20414305210151201</v>
      </c>
      <c r="BV11" s="14"/>
      <c r="BW11" s="14">
        <v>0.18042228741670399</v>
      </c>
      <c r="BX11" s="14">
        <v>0.20172837959141199</v>
      </c>
      <c r="BY11" s="14" t="s">
        <v>120</v>
      </c>
      <c r="BZ11" s="14" t="s">
        <v>120</v>
      </c>
      <c r="CA11" s="14" t="s">
        <v>120</v>
      </c>
      <c r="CB11" s="14" t="s">
        <v>120</v>
      </c>
      <c r="CC11" s="14"/>
      <c r="CD11" s="14" t="s">
        <v>120</v>
      </c>
      <c r="CE11" s="14">
        <v>0.19029861644689899</v>
      </c>
      <c r="CF11" s="14" t="s">
        <v>120</v>
      </c>
      <c r="CG11" s="14">
        <v>0.18617229767382801</v>
      </c>
      <c r="CH11" s="14"/>
      <c r="CI11" s="14">
        <v>0.155127670754825</v>
      </c>
      <c r="CJ11" s="14">
        <v>0.22659171619122001</v>
      </c>
      <c r="CK11" s="14">
        <v>0.181388314739963</v>
      </c>
      <c r="CL11" s="14">
        <v>0.25657431376708001</v>
      </c>
      <c r="CM11" s="14"/>
      <c r="CN11" s="14">
        <v>0.18570692820433601</v>
      </c>
      <c r="CO11" s="14">
        <v>0.19070862144603001</v>
      </c>
      <c r="CP11" s="14"/>
      <c r="CQ11" s="14">
        <v>0.12753060179808201</v>
      </c>
      <c r="CR11" s="14">
        <v>0.194039509091918</v>
      </c>
    </row>
    <row r="12" spans="2:96" x14ac:dyDescent="0.3">
      <c r="B12" s="15" t="s">
        <v>386</v>
      </c>
      <c r="C12" s="14">
        <v>0.16181530631390401</v>
      </c>
      <c r="D12" s="14">
        <v>0.20172186205643999</v>
      </c>
      <c r="E12" s="14">
        <v>0.112857862475661</v>
      </c>
      <c r="F12" s="14"/>
      <c r="G12" s="14">
        <v>0.12759294614624</v>
      </c>
      <c r="H12" s="14">
        <v>0.113104036596266</v>
      </c>
      <c r="I12" s="14">
        <v>0.13694529557457</v>
      </c>
      <c r="J12" s="14">
        <v>0.180581808030637</v>
      </c>
      <c r="K12" s="14">
        <v>0.208986029493339</v>
      </c>
      <c r="L12" s="14">
        <v>0.163268884173524</v>
      </c>
      <c r="M12" s="14"/>
      <c r="N12" s="14">
        <v>0.17504167188023201</v>
      </c>
      <c r="O12" s="14">
        <v>0.15779210724218301</v>
      </c>
      <c r="P12" s="14">
        <v>0.16470754605821999</v>
      </c>
      <c r="Q12" s="14">
        <v>0.14369810362993399</v>
      </c>
      <c r="R12" s="14"/>
      <c r="S12" s="14">
        <v>0.127913951483168</v>
      </c>
      <c r="T12" s="14">
        <v>0.14092332306434399</v>
      </c>
      <c r="U12" s="14">
        <v>0.24071643297876599</v>
      </c>
      <c r="V12" s="14">
        <v>0.177516106218953</v>
      </c>
      <c r="W12" s="14">
        <v>0.20042681743792101</v>
      </c>
      <c r="X12" s="14">
        <v>0.12355033942508301</v>
      </c>
      <c r="Y12" s="14">
        <v>0.24996264211802599</v>
      </c>
      <c r="Z12" s="14">
        <v>0.18607751968595099</v>
      </c>
      <c r="AA12" s="14">
        <v>9.7555745435165805E-2</v>
      </c>
      <c r="AB12" s="14">
        <v>0.17881861772930899</v>
      </c>
      <c r="AC12" s="14">
        <v>0.17752339347975801</v>
      </c>
      <c r="AD12" s="14">
        <v>4.9917190708191402E-2</v>
      </c>
      <c r="AE12" s="14"/>
      <c r="AF12" s="14">
        <v>0.165376445881012</v>
      </c>
      <c r="AG12" s="14">
        <v>0.136841401020839</v>
      </c>
      <c r="AH12" s="14">
        <v>0.16265406225533699</v>
      </c>
      <c r="AI12" s="14">
        <v>0.20098907588779399</v>
      </c>
      <c r="AJ12" s="14">
        <v>0.27624325963347202</v>
      </c>
      <c r="AK12" s="14"/>
      <c r="AL12" s="14">
        <v>0.13621968904798801</v>
      </c>
      <c r="AM12" s="14">
        <v>0.19129556634585301</v>
      </c>
      <c r="AN12" s="14">
        <v>0.150289473124506</v>
      </c>
      <c r="AO12" s="14">
        <v>0.160094799254061</v>
      </c>
      <c r="AP12" s="14">
        <v>0.20534383622298899</v>
      </c>
      <c r="AQ12" s="14">
        <v>0.18922426358522701</v>
      </c>
      <c r="AR12" s="14"/>
      <c r="AS12" s="14">
        <v>0.20129405761925001</v>
      </c>
      <c r="AT12" s="14">
        <v>0.16425756566633101</v>
      </c>
      <c r="AU12" s="14">
        <v>0.127596151824035</v>
      </c>
      <c r="AV12" s="14">
        <v>0.129565734534868</v>
      </c>
      <c r="AW12" s="14">
        <v>0.14614888654076999</v>
      </c>
      <c r="AX12" s="14"/>
      <c r="AY12" s="14">
        <v>0.325231931195826</v>
      </c>
      <c r="AZ12" s="14">
        <v>6.1327007453950401E-2</v>
      </c>
      <c r="BA12" s="14">
        <v>0.17756534319231099</v>
      </c>
      <c r="BB12" s="14">
        <v>0.211451856863351</v>
      </c>
      <c r="BC12" s="14">
        <v>0.114555663354929</v>
      </c>
      <c r="BD12" s="14">
        <v>0.14543869308377699</v>
      </c>
      <c r="BE12" s="14">
        <v>0.20814359171367799</v>
      </c>
      <c r="BF12" s="14">
        <v>0.17203018625823799</v>
      </c>
      <c r="BG12" s="14">
        <v>0.22488012180561701</v>
      </c>
      <c r="BH12" s="14">
        <v>0.13104510202432401</v>
      </c>
      <c r="BI12" s="14">
        <v>0.21649366052563401</v>
      </c>
      <c r="BJ12" s="14">
        <v>0.169986334731688</v>
      </c>
      <c r="BK12" s="14">
        <v>0.13660568323053901</v>
      </c>
      <c r="BL12" s="14">
        <v>0.21213819889118599</v>
      </c>
      <c r="BM12" s="14">
        <v>3.6480662116233201E-2</v>
      </c>
      <c r="BN12" s="14">
        <v>0.13201968655759999</v>
      </c>
      <c r="BO12" s="14"/>
      <c r="BP12" s="14">
        <v>0.116802872390811</v>
      </c>
      <c r="BQ12" s="14">
        <v>0.17168216955943899</v>
      </c>
      <c r="BR12" s="14">
        <v>0.11559806009488301</v>
      </c>
      <c r="BS12" s="14">
        <v>0.191119728817018</v>
      </c>
      <c r="BT12" s="14">
        <v>0.184343416932224</v>
      </c>
      <c r="BU12" s="14">
        <v>0.21956813534306099</v>
      </c>
      <c r="BV12" s="14"/>
      <c r="BW12" s="14">
        <v>0.19257367381430601</v>
      </c>
      <c r="BX12" s="14">
        <v>0.106608912827655</v>
      </c>
      <c r="BY12" s="14" t="s">
        <v>120</v>
      </c>
      <c r="BZ12" s="14" t="s">
        <v>120</v>
      </c>
      <c r="CA12" s="14" t="s">
        <v>120</v>
      </c>
      <c r="CB12" s="14" t="s">
        <v>120</v>
      </c>
      <c r="CC12" s="14"/>
      <c r="CD12" s="14" t="s">
        <v>120</v>
      </c>
      <c r="CE12" s="14">
        <v>9.6151546023548501E-2</v>
      </c>
      <c r="CF12" s="14" t="s">
        <v>120</v>
      </c>
      <c r="CG12" s="14">
        <v>0.17415639600285601</v>
      </c>
      <c r="CH12" s="14"/>
      <c r="CI12" s="14">
        <v>0.109701387695603</v>
      </c>
      <c r="CJ12" s="14">
        <v>0.185259021117576</v>
      </c>
      <c r="CK12" s="14">
        <v>0.17110673095496201</v>
      </c>
      <c r="CL12" s="14">
        <v>0.166703572247484</v>
      </c>
      <c r="CM12" s="14"/>
      <c r="CN12" s="14">
        <v>4.7555908821024298E-2</v>
      </c>
      <c r="CO12" s="14">
        <v>0.178121128170804</v>
      </c>
      <c r="CP12" s="14"/>
      <c r="CQ12" s="14">
        <v>0.11164956036274599</v>
      </c>
      <c r="CR12" s="14">
        <v>0.17813668966631299</v>
      </c>
    </row>
    <row r="13" spans="2:96" x14ac:dyDescent="0.3">
      <c r="B13" s="15" t="s">
        <v>92</v>
      </c>
      <c r="C13" s="20">
        <v>3.6854202179440999E-2</v>
      </c>
      <c r="D13" s="20">
        <v>3.3000815442736399E-2</v>
      </c>
      <c r="E13" s="20">
        <v>4.1400242637941898E-2</v>
      </c>
      <c r="F13" s="20"/>
      <c r="G13" s="20">
        <v>5.7533979790303801E-2</v>
      </c>
      <c r="H13" s="20">
        <v>1.3093606682466501E-2</v>
      </c>
      <c r="I13" s="20">
        <v>2.0524839413091599E-2</v>
      </c>
      <c r="J13" s="20">
        <v>5.0398585826033501E-2</v>
      </c>
      <c r="K13" s="20">
        <v>5.3409286079029498E-2</v>
      </c>
      <c r="L13" s="20">
        <v>3.14596467149688E-2</v>
      </c>
      <c r="M13" s="20"/>
      <c r="N13" s="20">
        <v>1.8989948382896301E-2</v>
      </c>
      <c r="O13" s="20">
        <v>4.4267581781126698E-2</v>
      </c>
      <c r="P13" s="20">
        <v>5.6160455187873402E-2</v>
      </c>
      <c r="Q13" s="20">
        <v>2.3405572080653299E-2</v>
      </c>
      <c r="R13" s="20"/>
      <c r="S13" s="20">
        <v>2.3804135765680599E-2</v>
      </c>
      <c r="T13" s="20">
        <v>1.38883272062197E-2</v>
      </c>
      <c r="U13" s="20">
        <v>5.3402735710796602E-2</v>
      </c>
      <c r="V13" s="20">
        <v>8.1082367592205704E-2</v>
      </c>
      <c r="W13" s="20">
        <v>2.1171571518812101E-2</v>
      </c>
      <c r="X13" s="20">
        <v>8.7498622389699895E-2</v>
      </c>
      <c r="Y13" s="20">
        <v>0</v>
      </c>
      <c r="Z13" s="20">
        <v>0</v>
      </c>
      <c r="AA13" s="20">
        <v>6.8891116413536999E-2</v>
      </c>
      <c r="AB13" s="20">
        <v>1.50132839070288E-2</v>
      </c>
      <c r="AC13" s="20">
        <v>3.2530698964297201E-2</v>
      </c>
      <c r="AD13" s="20">
        <v>0</v>
      </c>
      <c r="AE13" s="20"/>
      <c r="AF13" s="20">
        <v>1.9361613807531701E-2</v>
      </c>
      <c r="AG13" s="20">
        <v>3.3572997362449203E-2</v>
      </c>
      <c r="AH13" s="20">
        <v>1.7234051316949099E-2</v>
      </c>
      <c r="AI13" s="20">
        <v>7.5642441847771802E-2</v>
      </c>
      <c r="AJ13" s="20">
        <v>7.8632625316355301E-2</v>
      </c>
      <c r="AK13" s="20"/>
      <c r="AL13" s="20">
        <v>3.3917124150044602E-2</v>
      </c>
      <c r="AM13" s="20">
        <v>2.0463519137822701E-2</v>
      </c>
      <c r="AN13" s="20">
        <v>3.3986852077777401E-2</v>
      </c>
      <c r="AO13" s="20">
        <v>6.0788789743533099E-2</v>
      </c>
      <c r="AP13" s="20">
        <v>7.4445138611355599E-2</v>
      </c>
      <c r="AQ13" s="20">
        <v>2.01089221143411E-2</v>
      </c>
      <c r="AR13" s="20"/>
      <c r="AS13" s="20">
        <v>5.7671679952917297E-2</v>
      </c>
      <c r="AT13" s="20">
        <v>2.53503623875115E-2</v>
      </c>
      <c r="AU13" s="20">
        <v>3.4383406715595498E-2</v>
      </c>
      <c r="AV13" s="20">
        <v>0</v>
      </c>
      <c r="AW13" s="20">
        <v>0</v>
      </c>
      <c r="AX13" s="20"/>
      <c r="AY13" s="20">
        <v>0</v>
      </c>
      <c r="AZ13" s="20">
        <v>0</v>
      </c>
      <c r="BA13" s="20">
        <v>0</v>
      </c>
      <c r="BB13" s="20">
        <v>6.3792181459960295E-2</v>
      </c>
      <c r="BC13" s="20">
        <v>3.9998647048257903E-2</v>
      </c>
      <c r="BD13" s="20">
        <v>6.5731626013243394E-2</v>
      </c>
      <c r="BE13" s="20">
        <v>3.5096844649715797E-2</v>
      </c>
      <c r="BF13" s="20">
        <v>4.4839901082930698E-2</v>
      </c>
      <c r="BG13" s="20">
        <v>5.1728097537415398E-2</v>
      </c>
      <c r="BH13" s="20">
        <v>1.8280764631431599E-2</v>
      </c>
      <c r="BI13" s="20">
        <v>1.43394624125393E-2</v>
      </c>
      <c r="BJ13" s="20">
        <v>6.6079600547045106E-2</v>
      </c>
      <c r="BK13" s="20">
        <v>0</v>
      </c>
      <c r="BL13" s="20">
        <v>0</v>
      </c>
      <c r="BM13" s="20">
        <v>3.7340441671713201E-2</v>
      </c>
      <c r="BN13" s="20">
        <v>1.8594070041350701E-2</v>
      </c>
      <c r="BO13" s="20"/>
      <c r="BP13" s="20">
        <v>1.5189511965203E-2</v>
      </c>
      <c r="BQ13" s="20">
        <v>4.3375715880688802E-2</v>
      </c>
      <c r="BR13" s="20">
        <v>3.8339171415443699E-2</v>
      </c>
      <c r="BS13" s="20">
        <v>2.3469103543408101E-2</v>
      </c>
      <c r="BT13" s="20">
        <v>8.9970601154031798E-2</v>
      </c>
      <c r="BU13" s="20">
        <v>0</v>
      </c>
      <c r="BV13" s="20"/>
      <c r="BW13" s="20">
        <v>3.5497126554219501E-2</v>
      </c>
      <c r="BX13" s="20">
        <v>3.9289937787177397E-2</v>
      </c>
      <c r="BY13" s="20" t="s">
        <v>120</v>
      </c>
      <c r="BZ13" s="20" t="s">
        <v>120</v>
      </c>
      <c r="CA13" s="20" t="s">
        <v>120</v>
      </c>
      <c r="CB13" s="20" t="s">
        <v>120</v>
      </c>
      <c r="CC13" s="20"/>
      <c r="CD13" s="20" t="s">
        <v>120</v>
      </c>
      <c r="CE13" s="20">
        <v>1.8390156959444199E-2</v>
      </c>
      <c r="CF13" s="20" t="s">
        <v>120</v>
      </c>
      <c r="CG13" s="20">
        <v>3.3735300633487703E-2</v>
      </c>
      <c r="CH13" s="20"/>
      <c r="CI13" s="20">
        <v>1.582911695589E-2</v>
      </c>
      <c r="CJ13" s="20">
        <v>2.5625292410463699E-2</v>
      </c>
      <c r="CK13" s="20">
        <v>3.9865526938983799E-2</v>
      </c>
      <c r="CL13" s="20">
        <v>0.131021906527651</v>
      </c>
      <c r="CM13" s="20"/>
      <c r="CN13" s="20">
        <v>1.1532752888662999E-2</v>
      </c>
      <c r="CO13" s="20">
        <v>4.0940324383366401E-2</v>
      </c>
      <c r="CP13" s="20"/>
      <c r="CQ13" s="20">
        <v>3.8060218407767098E-2</v>
      </c>
      <c r="CR13" s="20">
        <v>3.62579106861559E-2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0.22796425803663201</v>
      </c>
      <c r="D9" s="14">
        <v>0.201152288752799</v>
      </c>
      <c r="E9" s="14">
        <v>0.25266086294600698</v>
      </c>
      <c r="F9" s="14"/>
      <c r="G9" s="14">
        <v>0.21484032858884</v>
      </c>
      <c r="H9" s="14">
        <v>0.33275220207576001</v>
      </c>
      <c r="I9" s="14">
        <v>0.26296218663584098</v>
      </c>
      <c r="J9" s="14">
        <v>0.18378370887353901</v>
      </c>
      <c r="K9" s="14">
        <v>0.187909819083344</v>
      </c>
      <c r="L9" s="14">
        <v>0.18476143357302</v>
      </c>
      <c r="M9" s="14"/>
      <c r="N9" s="14">
        <v>0.25286190899524502</v>
      </c>
      <c r="O9" s="14">
        <v>0.23896940135887801</v>
      </c>
      <c r="P9" s="14">
        <v>0.18617699135600299</v>
      </c>
      <c r="Q9" s="14">
        <v>0.22612245830713501</v>
      </c>
      <c r="R9" s="14"/>
      <c r="S9" s="14">
        <v>0.30016401546506999</v>
      </c>
      <c r="T9" s="14">
        <v>0.20450968578992801</v>
      </c>
      <c r="U9" s="14">
        <v>0.15673902951560301</v>
      </c>
      <c r="V9" s="14">
        <v>0.25714759999164399</v>
      </c>
      <c r="W9" s="14">
        <v>0.189458852246598</v>
      </c>
      <c r="X9" s="14">
        <v>0.163149428562049</v>
      </c>
      <c r="Y9" s="14">
        <v>0.215046749708208</v>
      </c>
      <c r="Z9" s="14">
        <v>0.18132123825299501</v>
      </c>
      <c r="AA9" s="14">
        <v>0.313448759935331</v>
      </c>
      <c r="AB9" s="14">
        <v>0.171765942079288</v>
      </c>
      <c r="AC9" s="14">
        <v>0.238640940474209</v>
      </c>
      <c r="AD9" s="14">
        <v>0.29163892783185102</v>
      </c>
      <c r="AE9" s="14"/>
      <c r="AF9" s="14">
        <v>0.24572521656110999</v>
      </c>
      <c r="AG9" s="14">
        <v>0.26057398906229301</v>
      </c>
      <c r="AH9" s="14">
        <v>0.21225620444052501</v>
      </c>
      <c r="AI9" s="14">
        <v>0.195977609251237</v>
      </c>
      <c r="AJ9" s="14">
        <v>0.18789859116711199</v>
      </c>
      <c r="AK9" s="14"/>
      <c r="AL9" s="14">
        <v>0.29291351535358101</v>
      </c>
      <c r="AM9" s="14">
        <v>0.26406347084321502</v>
      </c>
      <c r="AN9" s="14">
        <v>0.19631267579630199</v>
      </c>
      <c r="AO9" s="14">
        <v>0.17661885244515599</v>
      </c>
      <c r="AP9" s="14">
        <v>0.20713621543663699</v>
      </c>
      <c r="AQ9" s="14">
        <v>0.226023067662073</v>
      </c>
      <c r="AR9" s="14"/>
      <c r="AS9" s="14">
        <v>0.194639480479076</v>
      </c>
      <c r="AT9" s="14">
        <v>0.20543649708219</v>
      </c>
      <c r="AU9" s="14">
        <v>0.223569915690222</v>
      </c>
      <c r="AV9" s="14">
        <v>0.35102248319775597</v>
      </c>
      <c r="AW9" s="14">
        <v>0.56506567033076505</v>
      </c>
      <c r="AX9" s="14"/>
      <c r="AY9" s="14">
        <v>0.14362628586089299</v>
      </c>
      <c r="AZ9" s="14">
        <v>0.120504979345155</v>
      </c>
      <c r="BA9" s="14">
        <v>0.29437012263916201</v>
      </c>
      <c r="BB9" s="14">
        <v>0.16327307451751699</v>
      </c>
      <c r="BC9" s="14">
        <v>0.26762643938817998</v>
      </c>
      <c r="BD9" s="14">
        <v>0.22974847484340499</v>
      </c>
      <c r="BE9" s="14">
        <v>0.15869618488711501</v>
      </c>
      <c r="BF9" s="14">
        <v>0.191832120594813</v>
      </c>
      <c r="BG9" s="14">
        <v>0.221721936046094</v>
      </c>
      <c r="BH9" s="14">
        <v>0.23033005394289699</v>
      </c>
      <c r="BI9" s="14">
        <v>0.32064184418977598</v>
      </c>
      <c r="BJ9" s="14">
        <v>9.31087021726765E-2</v>
      </c>
      <c r="BK9" s="14">
        <v>0.21634316139488499</v>
      </c>
      <c r="BL9" s="14">
        <v>0.25946132701718699</v>
      </c>
      <c r="BM9" s="14">
        <v>0.26174386576450198</v>
      </c>
      <c r="BN9" s="14">
        <v>0.34390328520477498</v>
      </c>
      <c r="BO9" s="14"/>
      <c r="BP9" s="14">
        <v>0.32611344771484202</v>
      </c>
      <c r="BQ9" s="14">
        <v>0.189050103213418</v>
      </c>
      <c r="BR9" s="14">
        <v>0.237946590606811</v>
      </c>
      <c r="BS9" s="14">
        <v>0.204587794270646</v>
      </c>
      <c r="BT9" s="14">
        <v>0.16114098869877999</v>
      </c>
      <c r="BU9" s="14">
        <v>9.7408381589106197E-2</v>
      </c>
      <c r="BV9" s="14"/>
      <c r="BW9" s="14">
        <v>0.189175692648927</v>
      </c>
      <c r="BX9" s="14">
        <v>0.25696897910054101</v>
      </c>
      <c r="BY9" s="14">
        <v>0.19877036566248901</v>
      </c>
      <c r="BZ9" s="14">
        <v>0.25336750106016698</v>
      </c>
      <c r="CA9" s="14">
        <v>0.267029453799841</v>
      </c>
      <c r="CB9" s="14">
        <v>0.254183856834093</v>
      </c>
      <c r="CC9" s="14"/>
      <c r="CD9" s="14">
        <v>0.26963569110577201</v>
      </c>
      <c r="CE9" s="14">
        <v>0.26763640229532598</v>
      </c>
      <c r="CF9" s="14">
        <v>0.213253956923208</v>
      </c>
      <c r="CG9" s="14">
        <v>0.212362855254947</v>
      </c>
      <c r="CH9" s="14"/>
      <c r="CI9" s="14">
        <v>0.25882831537036699</v>
      </c>
      <c r="CJ9" s="14">
        <v>0.23702131963202899</v>
      </c>
      <c r="CK9" s="14">
        <v>0.22634659367898199</v>
      </c>
      <c r="CL9" s="14">
        <v>0.12204255389125</v>
      </c>
      <c r="CM9" s="14"/>
      <c r="CN9" s="14">
        <v>0.31452939912981798</v>
      </c>
      <c r="CO9" s="14">
        <v>0.21631401338062101</v>
      </c>
      <c r="CP9" s="14"/>
      <c r="CQ9" s="14">
        <v>0.28094795510810899</v>
      </c>
      <c r="CR9" s="14">
        <v>0.223334388103334</v>
      </c>
    </row>
    <row r="10" spans="2:96" x14ac:dyDescent="0.3">
      <c r="B10" s="15" t="s">
        <v>384</v>
      </c>
      <c r="C10" s="14">
        <v>0.384096420461083</v>
      </c>
      <c r="D10" s="14">
        <v>0.38748368184600201</v>
      </c>
      <c r="E10" s="14">
        <v>0.38218525595391201</v>
      </c>
      <c r="F10" s="14"/>
      <c r="G10" s="14">
        <v>0.42653629110882302</v>
      </c>
      <c r="H10" s="14">
        <v>0.36294477466463998</v>
      </c>
      <c r="I10" s="14">
        <v>0.36764393368702097</v>
      </c>
      <c r="J10" s="14">
        <v>0.385400572366491</v>
      </c>
      <c r="K10" s="14">
        <v>0.341529597080106</v>
      </c>
      <c r="L10" s="14">
        <v>0.41301791528860599</v>
      </c>
      <c r="M10" s="14"/>
      <c r="N10" s="14">
        <v>0.41821730975718502</v>
      </c>
      <c r="O10" s="14">
        <v>0.34842962238939101</v>
      </c>
      <c r="P10" s="14">
        <v>0.364877532765014</v>
      </c>
      <c r="Q10" s="14">
        <v>0.408388242655705</v>
      </c>
      <c r="R10" s="14"/>
      <c r="S10" s="14">
        <v>0.42471772195706903</v>
      </c>
      <c r="T10" s="14">
        <v>0.362665107978622</v>
      </c>
      <c r="U10" s="14">
        <v>0.31649796509922601</v>
      </c>
      <c r="V10" s="14">
        <v>0.326231702441864</v>
      </c>
      <c r="W10" s="14">
        <v>0.34410261479487803</v>
      </c>
      <c r="X10" s="14">
        <v>0.42043953861029698</v>
      </c>
      <c r="Y10" s="14">
        <v>0.43228989986116001</v>
      </c>
      <c r="Z10" s="14">
        <v>0.46239141602792599</v>
      </c>
      <c r="AA10" s="14">
        <v>0.40723131905472298</v>
      </c>
      <c r="AB10" s="14">
        <v>0.42028552625591797</v>
      </c>
      <c r="AC10" s="14">
        <v>0.28287543978056701</v>
      </c>
      <c r="AD10" s="14">
        <v>0.31228508288162798</v>
      </c>
      <c r="AE10" s="14"/>
      <c r="AF10" s="14">
        <v>0.374890326537899</v>
      </c>
      <c r="AG10" s="14">
        <v>0.42688802659434699</v>
      </c>
      <c r="AH10" s="14">
        <v>0.41401601489702899</v>
      </c>
      <c r="AI10" s="14">
        <v>0.37460355999274803</v>
      </c>
      <c r="AJ10" s="14">
        <v>0.22260980555562701</v>
      </c>
      <c r="AK10" s="14"/>
      <c r="AL10" s="14">
        <v>0.400843257279697</v>
      </c>
      <c r="AM10" s="14">
        <v>0.367225115399886</v>
      </c>
      <c r="AN10" s="14">
        <v>0.47118521344455799</v>
      </c>
      <c r="AO10" s="14">
        <v>0.38874348083114901</v>
      </c>
      <c r="AP10" s="14">
        <v>0.26312878187296801</v>
      </c>
      <c r="AQ10" s="14">
        <v>0.40672812681440401</v>
      </c>
      <c r="AR10" s="14"/>
      <c r="AS10" s="14">
        <v>0.36044151503879301</v>
      </c>
      <c r="AT10" s="14">
        <v>0.34437675474753998</v>
      </c>
      <c r="AU10" s="14">
        <v>0.44458877522161</v>
      </c>
      <c r="AV10" s="14">
        <v>0.38835208459869103</v>
      </c>
      <c r="AW10" s="14">
        <v>0.26882323277269599</v>
      </c>
      <c r="AX10" s="14"/>
      <c r="AY10" s="14">
        <v>0.43083636930744701</v>
      </c>
      <c r="AZ10" s="14">
        <v>0.34873911847759198</v>
      </c>
      <c r="BA10" s="14">
        <v>0.347583038237742</v>
      </c>
      <c r="BB10" s="14">
        <v>0.32494782807292999</v>
      </c>
      <c r="BC10" s="14">
        <v>0.37843504633361902</v>
      </c>
      <c r="BD10" s="14">
        <v>0.473289638008901</v>
      </c>
      <c r="BE10" s="14">
        <v>0.42841971985222999</v>
      </c>
      <c r="BF10" s="14">
        <v>0.393522999624277</v>
      </c>
      <c r="BG10" s="14">
        <v>0.30942126152078198</v>
      </c>
      <c r="BH10" s="14">
        <v>0.25542253873217002</v>
      </c>
      <c r="BI10" s="14">
        <v>0.324373052464554</v>
      </c>
      <c r="BJ10" s="14">
        <v>0.44702958126001602</v>
      </c>
      <c r="BK10" s="14">
        <v>0.38773651366921402</v>
      </c>
      <c r="BL10" s="14">
        <v>0.47370409934544</v>
      </c>
      <c r="BM10" s="14">
        <v>0.42635454970613201</v>
      </c>
      <c r="BN10" s="14">
        <v>0.42783463211512301</v>
      </c>
      <c r="BO10" s="14"/>
      <c r="BP10" s="14">
        <v>0.41863101696973798</v>
      </c>
      <c r="BQ10" s="14">
        <v>0.41027383762069097</v>
      </c>
      <c r="BR10" s="14">
        <v>0.32539093512233402</v>
      </c>
      <c r="BS10" s="14">
        <v>0.33080742761801102</v>
      </c>
      <c r="BT10" s="14">
        <v>0.35215560755992198</v>
      </c>
      <c r="BU10" s="14">
        <v>0.46138106219286501</v>
      </c>
      <c r="BV10" s="14"/>
      <c r="BW10" s="14">
        <v>0.39587838270546</v>
      </c>
      <c r="BX10" s="14">
        <v>0.35241951696887203</v>
      </c>
      <c r="BY10" s="14">
        <v>0.385678310014898</v>
      </c>
      <c r="BZ10" s="14">
        <v>0.37236122352040801</v>
      </c>
      <c r="CA10" s="14">
        <v>0.42636364714236702</v>
      </c>
      <c r="CB10" s="14">
        <v>0.31628481504642703</v>
      </c>
      <c r="CC10" s="14"/>
      <c r="CD10" s="14">
        <v>0.43292548309427398</v>
      </c>
      <c r="CE10" s="14">
        <v>0.35240072836667102</v>
      </c>
      <c r="CF10" s="14">
        <v>0.34725627075165699</v>
      </c>
      <c r="CG10" s="14">
        <v>0.37934673193123197</v>
      </c>
      <c r="CH10" s="14"/>
      <c r="CI10" s="14">
        <v>0.41421576664266502</v>
      </c>
      <c r="CJ10" s="14">
        <v>0.378041104457082</v>
      </c>
      <c r="CK10" s="14">
        <v>0.38168047438484298</v>
      </c>
      <c r="CL10" s="14">
        <v>0.33847290112990702</v>
      </c>
      <c r="CM10" s="14"/>
      <c r="CN10" s="14">
        <v>0.46579462100694302</v>
      </c>
      <c r="CO10" s="14">
        <v>0.371281686894188</v>
      </c>
      <c r="CP10" s="14"/>
      <c r="CQ10" s="14">
        <v>0.41675839326283298</v>
      </c>
      <c r="CR10" s="14">
        <v>0.38357929237884397</v>
      </c>
    </row>
    <row r="11" spans="2:96" x14ac:dyDescent="0.3">
      <c r="B11" s="15" t="s">
        <v>385</v>
      </c>
      <c r="C11" s="14">
        <v>0.23788695167879101</v>
      </c>
      <c r="D11" s="14">
        <v>0.25471341842418599</v>
      </c>
      <c r="E11" s="14">
        <v>0.22134766295661701</v>
      </c>
      <c r="F11" s="14"/>
      <c r="G11" s="14">
        <v>0.294079793985904</v>
      </c>
      <c r="H11" s="14">
        <v>0.18107750939436501</v>
      </c>
      <c r="I11" s="14">
        <v>0.226898433272825</v>
      </c>
      <c r="J11" s="14">
        <v>0.267384253407211</v>
      </c>
      <c r="K11" s="14">
        <v>0.26007852365846701</v>
      </c>
      <c r="L11" s="14">
        <v>0.21551333245544699</v>
      </c>
      <c r="M11" s="14"/>
      <c r="N11" s="14">
        <v>0.209932811320515</v>
      </c>
      <c r="O11" s="14">
        <v>0.26304172804589998</v>
      </c>
      <c r="P11" s="14">
        <v>0.30577649133999801</v>
      </c>
      <c r="Q11" s="14">
        <v>0.177553427433181</v>
      </c>
      <c r="R11" s="14"/>
      <c r="S11" s="14">
        <v>0.17110757412518199</v>
      </c>
      <c r="T11" s="14">
        <v>0.26589947154983201</v>
      </c>
      <c r="U11" s="14">
        <v>0.33797394745234599</v>
      </c>
      <c r="V11" s="14">
        <v>0.25715162828292099</v>
      </c>
      <c r="W11" s="14">
        <v>0.27711663371550299</v>
      </c>
      <c r="X11" s="14">
        <v>0.18825962900131199</v>
      </c>
      <c r="Y11" s="14">
        <v>0.268346618240001</v>
      </c>
      <c r="Z11" s="14">
        <v>0.23299887021537399</v>
      </c>
      <c r="AA11" s="14">
        <v>0.143501620428612</v>
      </c>
      <c r="AB11" s="14">
        <v>0.27361414421726599</v>
      </c>
      <c r="AC11" s="14">
        <v>0.21960558675827299</v>
      </c>
      <c r="AD11" s="14">
        <v>0.39607598928652099</v>
      </c>
      <c r="AE11" s="14"/>
      <c r="AF11" s="14">
        <v>0.26241967794645199</v>
      </c>
      <c r="AG11" s="14">
        <v>0.18020654212090301</v>
      </c>
      <c r="AH11" s="14">
        <v>0.208704809612825</v>
      </c>
      <c r="AI11" s="14">
        <v>0.22817468992266501</v>
      </c>
      <c r="AJ11" s="14">
        <v>0.32516465893042401</v>
      </c>
      <c r="AK11" s="14"/>
      <c r="AL11" s="14">
        <v>0.17105523189862001</v>
      </c>
      <c r="AM11" s="14">
        <v>0.224341320525837</v>
      </c>
      <c r="AN11" s="14">
        <v>0.22419997676828399</v>
      </c>
      <c r="AO11" s="14">
        <v>0.26693247258866398</v>
      </c>
      <c r="AP11" s="14">
        <v>0.31069324841689</v>
      </c>
      <c r="AQ11" s="14">
        <v>0.24842236796332701</v>
      </c>
      <c r="AR11" s="14"/>
      <c r="AS11" s="14">
        <v>0.25814001210996601</v>
      </c>
      <c r="AT11" s="14">
        <v>0.315416488478789</v>
      </c>
      <c r="AU11" s="14">
        <v>0.197915223511683</v>
      </c>
      <c r="AV11" s="14">
        <v>0.166198097666964</v>
      </c>
      <c r="AW11" s="14">
        <v>0.10636956030672599</v>
      </c>
      <c r="AX11" s="14"/>
      <c r="AY11" s="14">
        <v>0.139322882109331</v>
      </c>
      <c r="AZ11" s="14">
        <v>0.25486803825911403</v>
      </c>
      <c r="BA11" s="14">
        <v>0.19171559239775601</v>
      </c>
      <c r="BB11" s="14">
        <v>0.246496356273852</v>
      </c>
      <c r="BC11" s="14">
        <v>0.21295946787261399</v>
      </c>
      <c r="BD11" s="14">
        <v>0.155134795998813</v>
      </c>
      <c r="BE11" s="14">
        <v>0.24613723311005101</v>
      </c>
      <c r="BF11" s="14">
        <v>0.32834756304865698</v>
      </c>
      <c r="BG11" s="14">
        <v>0.32590419750696498</v>
      </c>
      <c r="BH11" s="14">
        <v>0.42720286405854202</v>
      </c>
      <c r="BI11" s="14">
        <v>0.23335225231517201</v>
      </c>
      <c r="BJ11" s="14">
        <v>0.28668496044401798</v>
      </c>
      <c r="BK11" s="14">
        <v>0.227310668440043</v>
      </c>
      <c r="BL11" s="14">
        <v>7.8756519552716994E-2</v>
      </c>
      <c r="BM11" s="14">
        <v>0.13579418205399299</v>
      </c>
      <c r="BN11" s="14">
        <v>0.16046499097537301</v>
      </c>
      <c r="BO11" s="14"/>
      <c r="BP11" s="14">
        <v>0.15590182152076701</v>
      </c>
      <c r="BQ11" s="14">
        <v>0.24345821556696101</v>
      </c>
      <c r="BR11" s="14">
        <v>0.27341771665164399</v>
      </c>
      <c r="BS11" s="14">
        <v>0.28395881433375803</v>
      </c>
      <c r="BT11" s="14">
        <v>0.300467614932448</v>
      </c>
      <c r="BU11" s="14">
        <v>0.26997474906465202</v>
      </c>
      <c r="BV11" s="14"/>
      <c r="BW11" s="14">
        <v>0.24165951309978001</v>
      </c>
      <c r="BX11" s="14">
        <v>0.26165114351330998</v>
      </c>
      <c r="BY11" s="14">
        <v>0.239928538959465</v>
      </c>
      <c r="BZ11" s="14">
        <v>0.17888061162673299</v>
      </c>
      <c r="CA11" s="14">
        <v>0.225476443970963</v>
      </c>
      <c r="CB11" s="14">
        <v>0.254876128736367</v>
      </c>
      <c r="CC11" s="14"/>
      <c r="CD11" s="14">
        <v>0.21777922834899599</v>
      </c>
      <c r="CE11" s="14">
        <v>0.27248849718176299</v>
      </c>
      <c r="CF11" s="14">
        <v>0.22692001356310601</v>
      </c>
      <c r="CG11" s="14">
        <v>0.25423352244074598</v>
      </c>
      <c r="CH11" s="14"/>
      <c r="CI11" s="14">
        <v>0.18831580174950899</v>
      </c>
      <c r="CJ11" s="14">
        <v>0.24284309924054701</v>
      </c>
      <c r="CK11" s="14">
        <v>0.244262731173578</v>
      </c>
      <c r="CL11" s="14">
        <v>0.30765461093802998</v>
      </c>
      <c r="CM11" s="14"/>
      <c r="CN11" s="14">
        <v>0.17898101759486401</v>
      </c>
      <c r="CO11" s="14">
        <v>0.246344115930899</v>
      </c>
      <c r="CP11" s="14"/>
      <c r="CQ11" s="14">
        <v>0.18579650070269599</v>
      </c>
      <c r="CR11" s="14">
        <v>0.24224521477157601</v>
      </c>
    </row>
    <row r="12" spans="2:96" x14ac:dyDescent="0.3">
      <c r="B12" s="15" t="s">
        <v>386</v>
      </c>
      <c r="C12" s="14">
        <v>0.109499151608451</v>
      </c>
      <c r="D12" s="14">
        <v>0.12150491658245299</v>
      </c>
      <c r="E12" s="14">
        <v>9.7444192617835407E-2</v>
      </c>
      <c r="F12" s="14"/>
      <c r="G12" s="14">
        <v>4.6603690546335702E-2</v>
      </c>
      <c r="H12" s="14">
        <v>9.4209730347240297E-2</v>
      </c>
      <c r="I12" s="14">
        <v>0.108019280548628</v>
      </c>
      <c r="J12" s="14">
        <v>0.112664246592786</v>
      </c>
      <c r="K12" s="14">
        <v>0.12791263036082501</v>
      </c>
      <c r="L12" s="14">
        <v>0.15232812948497501</v>
      </c>
      <c r="M12" s="14"/>
      <c r="N12" s="14">
        <v>0.103429519152391</v>
      </c>
      <c r="O12" s="14">
        <v>0.11685657041702301</v>
      </c>
      <c r="P12" s="14">
        <v>9.19151985532808E-2</v>
      </c>
      <c r="Q12" s="14">
        <v>0.125387423471015</v>
      </c>
      <c r="R12" s="14"/>
      <c r="S12" s="14">
        <v>6.1194177701362297E-2</v>
      </c>
      <c r="T12" s="14">
        <v>0.127614258575069</v>
      </c>
      <c r="U12" s="14">
        <v>0.120755532949564</v>
      </c>
      <c r="V12" s="14">
        <v>0.101276717611679</v>
      </c>
      <c r="W12" s="14">
        <v>0.16659876387941799</v>
      </c>
      <c r="X12" s="14">
        <v>0.170311618110879</v>
      </c>
      <c r="Y12" s="14">
        <v>7.4191412791770495E-2</v>
      </c>
      <c r="Z12" s="14">
        <v>0.123288475503705</v>
      </c>
      <c r="AA12" s="14">
        <v>0.10673836846908601</v>
      </c>
      <c r="AB12" s="14">
        <v>7.3003067496293594E-2</v>
      </c>
      <c r="AC12" s="14">
        <v>0.21347078029439101</v>
      </c>
      <c r="AD12" s="14">
        <v>0</v>
      </c>
      <c r="AE12" s="14"/>
      <c r="AF12" s="14">
        <v>9.2742779429361905E-2</v>
      </c>
      <c r="AG12" s="14">
        <v>0.115764576517875</v>
      </c>
      <c r="AH12" s="14">
        <v>0.122675851016886</v>
      </c>
      <c r="AI12" s="14">
        <v>0.12781252655657899</v>
      </c>
      <c r="AJ12" s="14">
        <v>0.15956613354923399</v>
      </c>
      <c r="AK12" s="14"/>
      <c r="AL12" s="14">
        <v>0.1201298415719</v>
      </c>
      <c r="AM12" s="14">
        <v>0.109778793707314</v>
      </c>
      <c r="AN12" s="14">
        <v>8.9608524191175806E-2</v>
      </c>
      <c r="AO12" s="14">
        <v>0.12617888533024399</v>
      </c>
      <c r="AP12" s="14">
        <v>0.14260317381312199</v>
      </c>
      <c r="AQ12" s="14">
        <v>5.8510080685129098E-2</v>
      </c>
      <c r="AR12" s="14"/>
      <c r="AS12" s="14">
        <v>0.14151521035237899</v>
      </c>
      <c r="AT12" s="14">
        <v>0.100455983858558</v>
      </c>
      <c r="AU12" s="14">
        <v>0.101621941270326</v>
      </c>
      <c r="AV12" s="14">
        <v>6.5519106419441406E-2</v>
      </c>
      <c r="AW12" s="14">
        <v>5.9741536589812599E-2</v>
      </c>
      <c r="AX12" s="14"/>
      <c r="AY12" s="14">
        <v>0.28621446272232998</v>
      </c>
      <c r="AZ12" s="14">
        <v>0.173104166053662</v>
      </c>
      <c r="BA12" s="14">
        <v>0.123099994689488</v>
      </c>
      <c r="BB12" s="14">
        <v>0.21493904805361999</v>
      </c>
      <c r="BC12" s="14">
        <v>0.113154124766118</v>
      </c>
      <c r="BD12" s="14">
        <v>0.1033147343761</v>
      </c>
      <c r="BE12" s="14">
        <v>0.148493020096995</v>
      </c>
      <c r="BF12" s="14">
        <v>2.7796756011046E-2</v>
      </c>
      <c r="BG12" s="14">
        <v>8.2400500667571E-2</v>
      </c>
      <c r="BH12" s="14">
        <v>7.2811524409164705E-2</v>
      </c>
      <c r="BI12" s="14">
        <v>9.9600509773183493E-2</v>
      </c>
      <c r="BJ12" s="14">
        <v>7.8517207363946198E-2</v>
      </c>
      <c r="BK12" s="14">
        <v>0.16860965649585699</v>
      </c>
      <c r="BL12" s="14">
        <v>0.188078054084656</v>
      </c>
      <c r="BM12" s="14">
        <v>0.11685750336006499</v>
      </c>
      <c r="BN12" s="14">
        <v>4.97342464778961E-2</v>
      </c>
      <c r="BO12" s="14"/>
      <c r="BP12" s="14">
        <v>7.2057448431600599E-2</v>
      </c>
      <c r="BQ12" s="14">
        <v>0.110341527183047</v>
      </c>
      <c r="BR12" s="14">
        <v>9.9917652014346797E-2</v>
      </c>
      <c r="BS12" s="14">
        <v>0.158919916419337</v>
      </c>
      <c r="BT12" s="14">
        <v>0.114191695607632</v>
      </c>
      <c r="BU12" s="14">
        <v>0.15384010331029599</v>
      </c>
      <c r="BV12" s="14"/>
      <c r="BW12" s="14">
        <v>0.13602750212687201</v>
      </c>
      <c r="BX12" s="14">
        <v>8.8519149871974095E-2</v>
      </c>
      <c r="BY12" s="14">
        <v>0.11216464728325599</v>
      </c>
      <c r="BZ12" s="14">
        <v>0.10977860724895699</v>
      </c>
      <c r="CA12" s="14">
        <v>6.5334722373707702E-2</v>
      </c>
      <c r="CB12" s="14">
        <v>0.116717275948076</v>
      </c>
      <c r="CC12" s="14"/>
      <c r="CD12" s="14">
        <v>7.0454160061979507E-2</v>
      </c>
      <c r="CE12" s="14">
        <v>8.2785172128332696E-2</v>
      </c>
      <c r="CF12" s="14">
        <v>0.124474828342967</v>
      </c>
      <c r="CG12" s="14">
        <v>0.115862483451454</v>
      </c>
      <c r="CH12" s="14"/>
      <c r="CI12" s="14">
        <v>9.7121436474936304E-2</v>
      </c>
      <c r="CJ12" s="14">
        <v>0.11029283369083399</v>
      </c>
      <c r="CK12" s="14">
        <v>0.110387045147011</v>
      </c>
      <c r="CL12" s="14">
        <v>0.13490823857888301</v>
      </c>
      <c r="CM12" s="14"/>
      <c r="CN12" s="14">
        <v>4.0694962268375302E-2</v>
      </c>
      <c r="CO12" s="14">
        <v>0.120048134572962</v>
      </c>
      <c r="CP12" s="14"/>
      <c r="CQ12" s="14">
        <v>8.05973620248054E-2</v>
      </c>
      <c r="CR12" s="14">
        <v>0.1126872008419</v>
      </c>
    </row>
    <row r="13" spans="2:96" x14ac:dyDescent="0.3">
      <c r="B13" s="15" t="s">
        <v>92</v>
      </c>
      <c r="C13" s="20">
        <v>4.0553218215042999E-2</v>
      </c>
      <c r="D13" s="20">
        <v>3.5145694394560598E-2</v>
      </c>
      <c r="E13" s="20">
        <v>4.6362025525627702E-2</v>
      </c>
      <c r="F13" s="20"/>
      <c r="G13" s="20">
        <v>1.7939895770097799E-2</v>
      </c>
      <c r="H13" s="20">
        <v>2.9015783517994099E-2</v>
      </c>
      <c r="I13" s="20">
        <v>3.4476165855685498E-2</v>
      </c>
      <c r="J13" s="20">
        <v>5.0767218759972497E-2</v>
      </c>
      <c r="K13" s="20">
        <v>8.2569429817258802E-2</v>
      </c>
      <c r="L13" s="20">
        <v>3.4379189197952603E-2</v>
      </c>
      <c r="M13" s="20"/>
      <c r="N13" s="20">
        <v>1.5558450774663999E-2</v>
      </c>
      <c r="O13" s="20">
        <v>3.2702677788808601E-2</v>
      </c>
      <c r="P13" s="20">
        <v>5.1253785985703897E-2</v>
      </c>
      <c r="Q13" s="20">
        <v>6.2548448132964105E-2</v>
      </c>
      <c r="R13" s="20"/>
      <c r="S13" s="20">
        <v>4.2816510751317698E-2</v>
      </c>
      <c r="T13" s="20">
        <v>3.9311476106549101E-2</v>
      </c>
      <c r="U13" s="20">
        <v>6.8033524983260402E-2</v>
      </c>
      <c r="V13" s="20">
        <v>5.8192351671893398E-2</v>
      </c>
      <c r="W13" s="20">
        <v>2.2723135363603202E-2</v>
      </c>
      <c r="X13" s="20">
        <v>5.7839785715463499E-2</v>
      </c>
      <c r="Y13" s="20">
        <v>1.01253193988598E-2</v>
      </c>
      <c r="Z13" s="20">
        <v>0</v>
      </c>
      <c r="AA13" s="20">
        <v>2.90799321122477E-2</v>
      </c>
      <c r="AB13" s="20">
        <v>6.1331319951233497E-2</v>
      </c>
      <c r="AC13" s="20">
        <v>4.5407252692560303E-2</v>
      </c>
      <c r="AD13" s="20">
        <v>0</v>
      </c>
      <c r="AE13" s="20"/>
      <c r="AF13" s="20">
        <v>2.4221999525176899E-2</v>
      </c>
      <c r="AG13" s="20">
        <v>1.6566865704582E-2</v>
      </c>
      <c r="AH13" s="20">
        <v>4.2347120032733998E-2</v>
      </c>
      <c r="AI13" s="20">
        <v>7.3431614276770293E-2</v>
      </c>
      <c r="AJ13" s="20">
        <v>0.10476081079760199</v>
      </c>
      <c r="AK13" s="20"/>
      <c r="AL13" s="20">
        <v>1.50581538962022E-2</v>
      </c>
      <c r="AM13" s="20">
        <v>3.4591299523748398E-2</v>
      </c>
      <c r="AN13" s="20">
        <v>1.8693609799680499E-2</v>
      </c>
      <c r="AO13" s="20">
        <v>4.1526308804786097E-2</v>
      </c>
      <c r="AP13" s="20">
        <v>7.6438580460383404E-2</v>
      </c>
      <c r="AQ13" s="20">
        <v>6.0316356875067902E-2</v>
      </c>
      <c r="AR13" s="20"/>
      <c r="AS13" s="20">
        <v>4.5263782019786099E-2</v>
      </c>
      <c r="AT13" s="20">
        <v>3.43142758329225E-2</v>
      </c>
      <c r="AU13" s="20">
        <v>3.2304144306158897E-2</v>
      </c>
      <c r="AV13" s="20">
        <v>2.8908228117148101E-2</v>
      </c>
      <c r="AW13" s="20">
        <v>0</v>
      </c>
      <c r="AX13" s="20"/>
      <c r="AY13" s="20">
        <v>0</v>
      </c>
      <c r="AZ13" s="20">
        <v>0.102783697864477</v>
      </c>
      <c r="BA13" s="20">
        <v>4.3231252035852E-2</v>
      </c>
      <c r="BB13" s="20">
        <v>5.0343693082080497E-2</v>
      </c>
      <c r="BC13" s="20">
        <v>2.7824921639469601E-2</v>
      </c>
      <c r="BD13" s="20">
        <v>3.8512356772779602E-2</v>
      </c>
      <c r="BE13" s="20">
        <v>1.82538420536093E-2</v>
      </c>
      <c r="BF13" s="20">
        <v>5.8500560721207302E-2</v>
      </c>
      <c r="BG13" s="20">
        <v>6.0552104258588098E-2</v>
      </c>
      <c r="BH13" s="20">
        <v>1.42330188572254E-2</v>
      </c>
      <c r="BI13" s="20">
        <v>2.2032341257314299E-2</v>
      </c>
      <c r="BJ13" s="20">
        <v>9.4659548759343806E-2</v>
      </c>
      <c r="BK13" s="20">
        <v>0</v>
      </c>
      <c r="BL13" s="20">
        <v>0</v>
      </c>
      <c r="BM13" s="20">
        <v>5.9249899115307002E-2</v>
      </c>
      <c r="BN13" s="20">
        <v>1.8062845226833501E-2</v>
      </c>
      <c r="BO13" s="20"/>
      <c r="BP13" s="20">
        <v>2.7296265363051599E-2</v>
      </c>
      <c r="BQ13" s="20">
        <v>4.6876316415883898E-2</v>
      </c>
      <c r="BR13" s="20">
        <v>6.3327105604864195E-2</v>
      </c>
      <c r="BS13" s="20">
        <v>2.1726047358247801E-2</v>
      </c>
      <c r="BT13" s="20">
        <v>7.2044093201218004E-2</v>
      </c>
      <c r="BU13" s="20">
        <v>1.7395703843080298E-2</v>
      </c>
      <c r="BV13" s="20"/>
      <c r="BW13" s="20">
        <v>3.7258909418961199E-2</v>
      </c>
      <c r="BX13" s="20">
        <v>4.0441210545303301E-2</v>
      </c>
      <c r="BY13" s="20">
        <v>6.3458138079890994E-2</v>
      </c>
      <c r="BZ13" s="20">
        <v>8.5612056543734896E-2</v>
      </c>
      <c r="CA13" s="20">
        <v>1.5795732713121999E-2</v>
      </c>
      <c r="CB13" s="20">
        <v>5.7937923435036801E-2</v>
      </c>
      <c r="CC13" s="20"/>
      <c r="CD13" s="20">
        <v>9.2054373889782198E-3</v>
      </c>
      <c r="CE13" s="20">
        <v>2.4689200027907199E-2</v>
      </c>
      <c r="CF13" s="20">
        <v>8.8094930419061898E-2</v>
      </c>
      <c r="CG13" s="20">
        <v>3.8194406921621002E-2</v>
      </c>
      <c r="CH13" s="20"/>
      <c r="CI13" s="20">
        <v>4.15186797625232E-2</v>
      </c>
      <c r="CJ13" s="20">
        <v>3.1801642979508597E-2</v>
      </c>
      <c r="CK13" s="20">
        <v>3.7323155615584899E-2</v>
      </c>
      <c r="CL13" s="20">
        <v>9.6921695461931107E-2</v>
      </c>
      <c r="CM13" s="20"/>
      <c r="CN13" s="20">
        <v>0</v>
      </c>
      <c r="CO13" s="20">
        <v>4.6012049221330599E-2</v>
      </c>
      <c r="CP13" s="20"/>
      <c r="CQ13" s="20">
        <v>3.5899788901556103E-2</v>
      </c>
      <c r="CR13" s="20">
        <v>3.8153903904346101E-2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0.32560638369521999</v>
      </c>
      <c r="D9" s="14">
        <v>0.276557889416155</v>
      </c>
      <c r="E9" s="14">
        <v>0.373898074713853</v>
      </c>
      <c r="F9" s="14"/>
      <c r="G9" s="14">
        <v>0.31419529071552699</v>
      </c>
      <c r="H9" s="14">
        <v>0.400466287564198</v>
      </c>
      <c r="I9" s="14">
        <v>0.26491714773254699</v>
      </c>
      <c r="J9" s="14">
        <v>0.30649702998352701</v>
      </c>
      <c r="K9" s="14">
        <v>0.346470142068246</v>
      </c>
      <c r="L9" s="14">
        <v>0.32422708048638599</v>
      </c>
      <c r="M9" s="14"/>
      <c r="N9" s="14">
        <v>0.337938840180253</v>
      </c>
      <c r="O9" s="14">
        <v>0.28291766605340002</v>
      </c>
      <c r="P9" s="14">
        <v>0.29586987663335801</v>
      </c>
      <c r="Q9" s="14">
        <v>0.38677976902913902</v>
      </c>
      <c r="R9" s="14"/>
      <c r="S9" s="14">
        <v>0.39325947587709598</v>
      </c>
      <c r="T9" s="14">
        <v>0.32032573343537102</v>
      </c>
      <c r="U9" s="14">
        <v>0.27803875351824098</v>
      </c>
      <c r="V9" s="14">
        <v>0.363049427446474</v>
      </c>
      <c r="W9" s="14">
        <v>0.30396797526195202</v>
      </c>
      <c r="X9" s="14">
        <v>0.26711607357981898</v>
      </c>
      <c r="Y9" s="14">
        <v>0.290516790561895</v>
      </c>
      <c r="Z9" s="14">
        <v>0.230633644481364</v>
      </c>
      <c r="AA9" s="14">
        <v>0.35533379066505</v>
      </c>
      <c r="AB9" s="14">
        <v>0.321893966139502</v>
      </c>
      <c r="AC9" s="14">
        <v>0.42734372449109798</v>
      </c>
      <c r="AD9" s="14">
        <v>0.21456480536497499</v>
      </c>
      <c r="AE9" s="14"/>
      <c r="AF9" s="14">
        <v>0.33568912064309397</v>
      </c>
      <c r="AG9" s="14">
        <v>0.35114193346136202</v>
      </c>
      <c r="AH9" s="14">
        <v>0.34143188924560403</v>
      </c>
      <c r="AI9" s="14">
        <v>0.290077362013694</v>
      </c>
      <c r="AJ9" s="14">
        <v>0.223556076327207</v>
      </c>
      <c r="AK9" s="14"/>
      <c r="AL9" s="14">
        <v>0.36259563981288501</v>
      </c>
      <c r="AM9" s="14">
        <v>0.34282991645931099</v>
      </c>
      <c r="AN9" s="14">
        <v>0.38486851280353501</v>
      </c>
      <c r="AO9" s="14">
        <v>0.30017884022139402</v>
      </c>
      <c r="AP9" s="14">
        <v>0.24349732248273501</v>
      </c>
      <c r="AQ9" s="14">
        <v>0.257218179574493</v>
      </c>
      <c r="AR9" s="14"/>
      <c r="AS9" s="14">
        <v>0.34885518677419802</v>
      </c>
      <c r="AT9" s="14">
        <v>0.258931366483097</v>
      </c>
      <c r="AU9" s="14">
        <v>0.287594296142546</v>
      </c>
      <c r="AV9" s="14">
        <v>0.45954578938426599</v>
      </c>
      <c r="AW9" s="14">
        <v>0.61444734773584697</v>
      </c>
      <c r="AX9" s="14"/>
      <c r="AY9" s="14">
        <v>0.71378553727767002</v>
      </c>
      <c r="AZ9" s="14">
        <v>0.30667189973343401</v>
      </c>
      <c r="BA9" s="14">
        <v>0.39457214495642601</v>
      </c>
      <c r="BB9" s="14">
        <v>0.20064386479670199</v>
      </c>
      <c r="BC9" s="14">
        <v>0.333026745164266</v>
      </c>
      <c r="BD9" s="14">
        <v>0.29086738740895501</v>
      </c>
      <c r="BE9" s="14">
        <v>0.26003534734767098</v>
      </c>
      <c r="BF9" s="14">
        <v>0.27001208196548199</v>
      </c>
      <c r="BG9" s="14">
        <v>0.29563182424555501</v>
      </c>
      <c r="BH9" s="14">
        <v>0.341568464792596</v>
      </c>
      <c r="BI9" s="14">
        <v>0.335273380629038</v>
      </c>
      <c r="BJ9" s="14">
        <v>0.245836777963202</v>
      </c>
      <c r="BK9" s="14">
        <v>0.28630824326669302</v>
      </c>
      <c r="BL9" s="14">
        <v>0.373250867488164</v>
      </c>
      <c r="BM9" s="14">
        <v>0.20343703789072901</v>
      </c>
      <c r="BN9" s="14">
        <v>0.52709469654519103</v>
      </c>
      <c r="BO9" s="14"/>
      <c r="BP9" s="14">
        <v>0.39732061331983098</v>
      </c>
      <c r="BQ9" s="14">
        <v>0.28851685954109302</v>
      </c>
      <c r="BR9" s="14">
        <v>0.35362015461595198</v>
      </c>
      <c r="BS9" s="14">
        <v>0.29300151469372498</v>
      </c>
      <c r="BT9" s="14">
        <v>0.27218918427044603</v>
      </c>
      <c r="BU9" s="14">
        <v>0.28295703806413403</v>
      </c>
      <c r="BV9" s="14"/>
      <c r="BW9" s="14">
        <v>0.34214899677144001</v>
      </c>
      <c r="BX9" s="14">
        <v>0.25850134983108602</v>
      </c>
      <c r="BY9" s="14">
        <v>0.34711228300804098</v>
      </c>
      <c r="BZ9" s="14">
        <v>0.32214604569264199</v>
      </c>
      <c r="CA9" s="14">
        <v>0.34872635524153001</v>
      </c>
      <c r="CB9" s="14">
        <v>0.41595217398106898</v>
      </c>
      <c r="CC9" s="14"/>
      <c r="CD9" s="14">
        <v>0.336823760823103</v>
      </c>
      <c r="CE9" s="14">
        <v>0.34238999122575497</v>
      </c>
      <c r="CF9" s="14">
        <v>0.34795202092295702</v>
      </c>
      <c r="CG9" s="14">
        <v>0.29388972418621201</v>
      </c>
      <c r="CH9" s="14"/>
      <c r="CI9" s="14">
        <v>0.32709944128929602</v>
      </c>
      <c r="CJ9" s="14">
        <v>0.29965920700544502</v>
      </c>
      <c r="CK9" s="14">
        <v>0.339607471775906</v>
      </c>
      <c r="CL9" s="14">
        <v>0.279156453263259</v>
      </c>
      <c r="CM9" s="14"/>
      <c r="CN9" s="14">
        <v>0.29944891049525102</v>
      </c>
      <c r="CO9" s="14">
        <v>0.32545855215437097</v>
      </c>
      <c r="CP9" s="14"/>
      <c r="CQ9" s="14">
        <v>0.34229250671781802</v>
      </c>
      <c r="CR9" s="14">
        <v>0.32242053717879898</v>
      </c>
    </row>
    <row r="10" spans="2:96" x14ac:dyDescent="0.3">
      <c r="B10" s="15" t="s">
        <v>384</v>
      </c>
      <c r="C10" s="14">
        <v>0.29976488618611902</v>
      </c>
      <c r="D10" s="14">
        <v>0.30682902680023</v>
      </c>
      <c r="E10" s="14">
        <v>0.29366455886031301</v>
      </c>
      <c r="F10" s="14"/>
      <c r="G10" s="14">
        <v>0.37218834466870299</v>
      </c>
      <c r="H10" s="14">
        <v>0.321967501365577</v>
      </c>
      <c r="I10" s="14">
        <v>0.399641217743267</v>
      </c>
      <c r="J10" s="14">
        <v>0.25808065035930899</v>
      </c>
      <c r="K10" s="14">
        <v>0.23595400307219999</v>
      </c>
      <c r="L10" s="14">
        <v>0.224246395093464</v>
      </c>
      <c r="M10" s="14"/>
      <c r="N10" s="14">
        <v>0.309238055004805</v>
      </c>
      <c r="O10" s="14">
        <v>0.32641038597703598</v>
      </c>
      <c r="P10" s="14">
        <v>0.24625641022717601</v>
      </c>
      <c r="Q10" s="14">
        <v>0.312851018413839</v>
      </c>
      <c r="R10" s="14"/>
      <c r="S10" s="14">
        <v>0.31215965307601601</v>
      </c>
      <c r="T10" s="14">
        <v>0.28769683826146702</v>
      </c>
      <c r="U10" s="14">
        <v>0.239669580227648</v>
      </c>
      <c r="V10" s="14">
        <v>0.31563516651080997</v>
      </c>
      <c r="W10" s="14">
        <v>0.32876321927483598</v>
      </c>
      <c r="X10" s="14">
        <v>0.28230018835460802</v>
      </c>
      <c r="Y10" s="14">
        <v>0.32438062707583099</v>
      </c>
      <c r="Z10" s="14">
        <v>0.41719840322433699</v>
      </c>
      <c r="AA10" s="14">
        <v>0.27725389690871399</v>
      </c>
      <c r="AB10" s="14">
        <v>0.31245223875646999</v>
      </c>
      <c r="AC10" s="14">
        <v>0.18748053932627001</v>
      </c>
      <c r="AD10" s="14">
        <v>0.354814688730969</v>
      </c>
      <c r="AE10" s="14"/>
      <c r="AF10" s="14">
        <v>0.25263837686448498</v>
      </c>
      <c r="AG10" s="14">
        <v>0.31773950633548997</v>
      </c>
      <c r="AH10" s="14">
        <v>0.25194727338907202</v>
      </c>
      <c r="AI10" s="14">
        <v>0.28216295576302503</v>
      </c>
      <c r="AJ10" s="14">
        <v>0.29498765137807198</v>
      </c>
      <c r="AK10" s="14"/>
      <c r="AL10" s="14">
        <v>0.34933435395243601</v>
      </c>
      <c r="AM10" s="14">
        <v>0.28838838271171102</v>
      </c>
      <c r="AN10" s="14">
        <v>0.239891971335742</v>
      </c>
      <c r="AO10" s="14">
        <v>0.26899308296032598</v>
      </c>
      <c r="AP10" s="14">
        <v>0.33214777884763202</v>
      </c>
      <c r="AQ10" s="14">
        <v>0.31527197485929798</v>
      </c>
      <c r="AR10" s="14"/>
      <c r="AS10" s="14">
        <v>0.24224184626140499</v>
      </c>
      <c r="AT10" s="14">
        <v>0.352029411615224</v>
      </c>
      <c r="AU10" s="14">
        <v>0.32422884347047998</v>
      </c>
      <c r="AV10" s="14">
        <v>0.319317489630355</v>
      </c>
      <c r="AW10" s="14">
        <v>0.212164630746144</v>
      </c>
      <c r="AX10" s="14"/>
      <c r="AY10" s="14">
        <v>0</v>
      </c>
      <c r="AZ10" s="14">
        <v>0.40543143471579901</v>
      </c>
      <c r="BA10" s="14">
        <v>0.23788761370434799</v>
      </c>
      <c r="BB10" s="14">
        <v>0.36231996573882902</v>
      </c>
      <c r="BC10" s="14">
        <v>0.25742320450062001</v>
      </c>
      <c r="BD10" s="14">
        <v>0.31607574211155698</v>
      </c>
      <c r="BE10" s="14">
        <v>0.37011566486917302</v>
      </c>
      <c r="BF10" s="14">
        <v>0.26879578699019602</v>
      </c>
      <c r="BG10" s="14">
        <v>0.309398347609666</v>
      </c>
      <c r="BH10" s="14">
        <v>0.29299404912232702</v>
      </c>
      <c r="BI10" s="14">
        <v>0.33951680317178501</v>
      </c>
      <c r="BJ10" s="14">
        <v>0.29069755210074499</v>
      </c>
      <c r="BK10" s="14">
        <v>0.33902072821932</v>
      </c>
      <c r="BL10" s="14">
        <v>0.291582634339073</v>
      </c>
      <c r="BM10" s="14">
        <v>0.25398343499249598</v>
      </c>
      <c r="BN10" s="14">
        <v>0.26994384542034999</v>
      </c>
      <c r="BO10" s="14"/>
      <c r="BP10" s="14">
        <v>0.31797060214537998</v>
      </c>
      <c r="BQ10" s="14">
        <v>0.31476402349726201</v>
      </c>
      <c r="BR10" s="14">
        <v>0.27060008793763202</v>
      </c>
      <c r="BS10" s="14">
        <v>0.276088817252094</v>
      </c>
      <c r="BT10" s="14">
        <v>0.28811359086862898</v>
      </c>
      <c r="BU10" s="14">
        <v>0.30353429852845398</v>
      </c>
      <c r="BV10" s="14"/>
      <c r="BW10" s="14">
        <v>0.24454052960658301</v>
      </c>
      <c r="BX10" s="14">
        <v>0.36507918263734301</v>
      </c>
      <c r="BY10" s="14">
        <v>0.24227783926458399</v>
      </c>
      <c r="BZ10" s="14">
        <v>0.26310776863395302</v>
      </c>
      <c r="CA10" s="14">
        <v>0.38194260717655498</v>
      </c>
      <c r="CB10" s="14">
        <v>0.24364009501014899</v>
      </c>
      <c r="CC10" s="14"/>
      <c r="CD10" s="14">
        <v>0.34443560672641399</v>
      </c>
      <c r="CE10" s="14">
        <v>0.320623537049957</v>
      </c>
      <c r="CF10" s="14">
        <v>0.28638414412413998</v>
      </c>
      <c r="CG10" s="14">
        <v>0.29018578063153999</v>
      </c>
      <c r="CH10" s="14"/>
      <c r="CI10" s="14">
        <v>0.31428393575205799</v>
      </c>
      <c r="CJ10" s="14">
        <v>0.29578656988860402</v>
      </c>
      <c r="CK10" s="14">
        <v>0.29733478862080598</v>
      </c>
      <c r="CL10" s="14">
        <v>0.29300799909186198</v>
      </c>
      <c r="CM10" s="14"/>
      <c r="CN10" s="14">
        <v>0.44507256150842001</v>
      </c>
      <c r="CO10" s="14">
        <v>0.27968780792965398</v>
      </c>
      <c r="CP10" s="14"/>
      <c r="CQ10" s="14">
        <v>0.29495342686152498</v>
      </c>
      <c r="CR10" s="14">
        <v>0.29447793047875598</v>
      </c>
    </row>
    <row r="11" spans="2:96" x14ac:dyDescent="0.3">
      <c r="B11" s="15" t="s">
        <v>385</v>
      </c>
      <c r="C11" s="14">
        <v>0.180520344658544</v>
      </c>
      <c r="D11" s="14">
        <v>0.19289679443724</v>
      </c>
      <c r="E11" s="14">
        <v>0.16837852094977601</v>
      </c>
      <c r="F11" s="14"/>
      <c r="G11" s="14">
        <v>0.197431562191932</v>
      </c>
      <c r="H11" s="14">
        <v>0.16336106677505599</v>
      </c>
      <c r="I11" s="14">
        <v>0.21319213907479001</v>
      </c>
      <c r="J11" s="14">
        <v>0.17009930760369801</v>
      </c>
      <c r="K11" s="14">
        <v>0.172637134960478</v>
      </c>
      <c r="L11" s="14">
        <v>0.169229603216733</v>
      </c>
      <c r="M11" s="14"/>
      <c r="N11" s="14">
        <v>0.18352453081258699</v>
      </c>
      <c r="O11" s="14">
        <v>0.18852875245055001</v>
      </c>
      <c r="P11" s="14">
        <v>0.22666003165349999</v>
      </c>
      <c r="Q11" s="14">
        <v>0.126027773958272</v>
      </c>
      <c r="R11" s="14"/>
      <c r="S11" s="14">
        <v>0.16163508935857299</v>
      </c>
      <c r="T11" s="14">
        <v>0.25811789838732202</v>
      </c>
      <c r="U11" s="14">
        <v>0.22839385846010701</v>
      </c>
      <c r="V11" s="14">
        <v>0.183394402791937</v>
      </c>
      <c r="W11" s="14">
        <v>0.15849885583169401</v>
      </c>
      <c r="X11" s="14">
        <v>0.15595309613060901</v>
      </c>
      <c r="Y11" s="14">
        <v>0.12954270165214801</v>
      </c>
      <c r="Z11" s="14">
        <v>0.17749366887524201</v>
      </c>
      <c r="AA11" s="14">
        <v>0.16385841070221499</v>
      </c>
      <c r="AB11" s="14">
        <v>0.17738147870787599</v>
      </c>
      <c r="AC11" s="14">
        <v>0.148200881460825</v>
      </c>
      <c r="AD11" s="14">
        <v>0.23297417371290799</v>
      </c>
      <c r="AE11" s="14"/>
      <c r="AF11" s="14">
        <v>0.19429835841867399</v>
      </c>
      <c r="AG11" s="14">
        <v>0.16508106920139301</v>
      </c>
      <c r="AH11" s="14">
        <v>0.232945404151538</v>
      </c>
      <c r="AI11" s="14">
        <v>0.15295494853632899</v>
      </c>
      <c r="AJ11" s="14">
        <v>0.205968778818679</v>
      </c>
      <c r="AK11" s="14"/>
      <c r="AL11" s="14">
        <v>0.15423709820584899</v>
      </c>
      <c r="AM11" s="14">
        <v>0.168897067750819</v>
      </c>
      <c r="AN11" s="14">
        <v>0.18925938838825701</v>
      </c>
      <c r="AO11" s="14">
        <v>0.18639768661029399</v>
      </c>
      <c r="AP11" s="14">
        <v>0.198161886318303</v>
      </c>
      <c r="AQ11" s="14">
        <v>0.20338147484848201</v>
      </c>
      <c r="AR11" s="14"/>
      <c r="AS11" s="14">
        <v>0.16451980290458099</v>
      </c>
      <c r="AT11" s="14">
        <v>0.23232446560210299</v>
      </c>
      <c r="AU11" s="14">
        <v>0.19294230225931</v>
      </c>
      <c r="AV11" s="14">
        <v>0.115973266214112</v>
      </c>
      <c r="AW11" s="14">
        <v>0.113646484928196</v>
      </c>
      <c r="AX11" s="14"/>
      <c r="AY11" s="14">
        <v>0.14539496583431799</v>
      </c>
      <c r="AZ11" s="14">
        <v>9.22264652872858E-2</v>
      </c>
      <c r="BA11" s="14">
        <v>0.18245989640566601</v>
      </c>
      <c r="BB11" s="14">
        <v>0.21090407854547299</v>
      </c>
      <c r="BC11" s="14">
        <v>0.16612744601523999</v>
      </c>
      <c r="BD11" s="14">
        <v>0.173200213904909</v>
      </c>
      <c r="BE11" s="14">
        <v>0.19968687335888599</v>
      </c>
      <c r="BF11" s="14">
        <v>0.22793490597066501</v>
      </c>
      <c r="BG11" s="14">
        <v>0.18770688005366401</v>
      </c>
      <c r="BH11" s="14">
        <v>0.15907629335952</v>
      </c>
      <c r="BI11" s="14">
        <v>0.13959846638815501</v>
      </c>
      <c r="BJ11" s="14">
        <v>0.23585964432623599</v>
      </c>
      <c r="BK11" s="14">
        <v>0.17409993023456799</v>
      </c>
      <c r="BL11" s="14">
        <v>0.122012155450931</v>
      </c>
      <c r="BM11" s="14">
        <v>0.42695254589454101</v>
      </c>
      <c r="BN11" s="14">
        <v>0.119115426149293</v>
      </c>
      <c r="BO11" s="14"/>
      <c r="BP11" s="14">
        <v>0.16336246814375299</v>
      </c>
      <c r="BQ11" s="14">
        <v>0.19240131482731901</v>
      </c>
      <c r="BR11" s="14">
        <v>0.16642676509691001</v>
      </c>
      <c r="BS11" s="14">
        <v>0.207172634080975</v>
      </c>
      <c r="BT11" s="14">
        <v>0.15508088595928901</v>
      </c>
      <c r="BU11" s="14">
        <v>0.201999154816075</v>
      </c>
      <c r="BV11" s="14"/>
      <c r="BW11" s="14">
        <v>0.169417592243469</v>
      </c>
      <c r="BX11" s="14">
        <v>0.21139062330724101</v>
      </c>
      <c r="BY11" s="14">
        <v>0.18561089014433499</v>
      </c>
      <c r="BZ11" s="14">
        <v>0.22406665895717101</v>
      </c>
      <c r="CA11" s="14">
        <v>0.14838184044696801</v>
      </c>
      <c r="CB11" s="14">
        <v>0.14017334610634399</v>
      </c>
      <c r="CC11" s="14"/>
      <c r="CD11" s="14">
        <v>0.187834047449805</v>
      </c>
      <c r="CE11" s="14">
        <v>0.224946790664385</v>
      </c>
      <c r="CF11" s="14">
        <v>0.13877777564560401</v>
      </c>
      <c r="CG11" s="14">
        <v>0.17176266460432299</v>
      </c>
      <c r="CH11" s="14"/>
      <c r="CI11" s="14">
        <v>0.19708790772600501</v>
      </c>
      <c r="CJ11" s="14">
        <v>0.21219478684495199</v>
      </c>
      <c r="CK11" s="14">
        <v>0.16194142750865601</v>
      </c>
      <c r="CL11" s="14">
        <v>0.19706393995465901</v>
      </c>
      <c r="CM11" s="14"/>
      <c r="CN11" s="14">
        <v>0.17546012023744301</v>
      </c>
      <c r="CO11" s="14">
        <v>0.18326950542298601</v>
      </c>
      <c r="CP11" s="14"/>
      <c r="CQ11" s="14">
        <v>0.20001459814005601</v>
      </c>
      <c r="CR11" s="14">
        <v>0.18382563782978401</v>
      </c>
    </row>
    <row r="12" spans="2:96" x14ac:dyDescent="0.3">
      <c r="B12" s="15" t="s">
        <v>386</v>
      </c>
      <c r="C12" s="14">
        <v>0.15379473364455501</v>
      </c>
      <c r="D12" s="14">
        <v>0.18730090960045501</v>
      </c>
      <c r="E12" s="14">
        <v>0.119510901051498</v>
      </c>
      <c r="F12" s="14"/>
      <c r="G12" s="14">
        <v>7.5840138528921394E-2</v>
      </c>
      <c r="H12" s="14">
        <v>7.6802672664156302E-2</v>
      </c>
      <c r="I12" s="14">
        <v>0.104708306187885</v>
      </c>
      <c r="J12" s="14">
        <v>0.19383037091980099</v>
      </c>
      <c r="K12" s="14">
        <v>0.21006657136012</v>
      </c>
      <c r="L12" s="14">
        <v>0.24214302725686401</v>
      </c>
      <c r="M12" s="14"/>
      <c r="N12" s="14">
        <v>0.147045896089155</v>
      </c>
      <c r="O12" s="14">
        <v>0.156936722992886</v>
      </c>
      <c r="P12" s="14">
        <v>0.16986015563176199</v>
      </c>
      <c r="Q12" s="14">
        <v>0.14359126537546599</v>
      </c>
      <c r="R12" s="14"/>
      <c r="S12" s="14">
        <v>8.3206245720330696E-2</v>
      </c>
      <c r="T12" s="14">
        <v>0.11122581788656399</v>
      </c>
      <c r="U12" s="14">
        <v>0.24111223318960101</v>
      </c>
      <c r="V12" s="14">
        <v>0.118138436382874</v>
      </c>
      <c r="W12" s="14">
        <v>0.20876994963151799</v>
      </c>
      <c r="X12" s="14">
        <v>0.214096183979468</v>
      </c>
      <c r="Y12" s="14">
        <v>0.22641819572814101</v>
      </c>
      <c r="Z12" s="14">
        <v>0.12538650369304899</v>
      </c>
      <c r="AA12" s="14">
        <v>0.153348872522585</v>
      </c>
      <c r="AB12" s="14">
        <v>0.12537762137634101</v>
      </c>
      <c r="AC12" s="14">
        <v>0.23697485472180699</v>
      </c>
      <c r="AD12" s="14">
        <v>7.6725571289102498E-2</v>
      </c>
      <c r="AE12" s="14"/>
      <c r="AF12" s="14">
        <v>0.184114067406416</v>
      </c>
      <c r="AG12" s="14">
        <v>0.135475476393913</v>
      </c>
      <c r="AH12" s="14">
        <v>0.16315455025271799</v>
      </c>
      <c r="AI12" s="14">
        <v>0.23936219881419199</v>
      </c>
      <c r="AJ12" s="14">
        <v>0.20374277122447201</v>
      </c>
      <c r="AK12" s="14"/>
      <c r="AL12" s="14">
        <v>0.10442670385443199</v>
      </c>
      <c r="AM12" s="14">
        <v>0.171106322038276</v>
      </c>
      <c r="AN12" s="14">
        <v>0.14344993399397499</v>
      </c>
      <c r="AO12" s="14">
        <v>0.21326496717690599</v>
      </c>
      <c r="AP12" s="14">
        <v>0.17091886159479799</v>
      </c>
      <c r="AQ12" s="14">
        <v>0.167706103503096</v>
      </c>
      <c r="AR12" s="14"/>
      <c r="AS12" s="14">
        <v>0.19470507272355</v>
      </c>
      <c r="AT12" s="14">
        <v>0.12808727392813299</v>
      </c>
      <c r="AU12" s="14">
        <v>0.154520358596342</v>
      </c>
      <c r="AV12" s="14">
        <v>9.1719399415054803E-2</v>
      </c>
      <c r="AW12" s="14">
        <v>5.9741536589812599E-2</v>
      </c>
      <c r="AX12" s="14"/>
      <c r="AY12" s="14">
        <v>0.14081949688801201</v>
      </c>
      <c r="AZ12" s="14">
        <v>0.170165126422269</v>
      </c>
      <c r="BA12" s="14">
        <v>0.143753310249424</v>
      </c>
      <c r="BB12" s="14">
        <v>0.190382148449837</v>
      </c>
      <c r="BC12" s="14">
        <v>0.172180633510851</v>
      </c>
      <c r="BD12" s="14">
        <v>0.14949871778425999</v>
      </c>
      <c r="BE12" s="14">
        <v>0.147258702045164</v>
      </c>
      <c r="BF12" s="14">
        <v>0.15778398841053001</v>
      </c>
      <c r="BG12" s="14">
        <v>0.20726294809111601</v>
      </c>
      <c r="BH12" s="14">
        <v>0.19240179598335599</v>
      </c>
      <c r="BI12" s="14">
        <v>0.175265721807738</v>
      </c>
      <c r="BJ12" s="14">
        <v>0.13505747046703201</v>
      </c>
      <c r="BK12" s="14">
        <v>0.20057109827941899</v>
      </c>
      <c r="BL12" s="14">
        <v>0.21315434272183301</v>
      </c>
      <c r="BM12" s="14">
        <v>5.7192860869550902E-2</v>
      </c>
      <c r="BN12" s="14">
        <v>6.5021967801416405E-2</v>
      </c>
      <c r="BO12" s="14"/>
      <c r="BP12" s="14">
        <v>8.7429517532057799E-2</v>
      </c>
      <c r="BQ12" s="14">
        <v>0.15834030683584499</v>
      </c>
      <c r="BR12" s="14">
        <v>0.15602652210778301</v>
      </c>
      <c r="BS12" s="14">
        <v>0.20774249961526101</v>
      </c>
      <c r="BT12" s="14">
        <v>0.20787651961850301</v>
      </c>
      <c r="BU12" s="14">
        <v>0.19040881223946299</v>
      </c>
      <c r="BV12" s="14"/>
      <c r="BW12" s="14">
        <v>0.219245277200418</v>
      </c>
      <c r="BX12" s="14">
        <v>0.113462635738707</v>
      </c>
      <c r="BY12" s="14">
        <v>0.186457697483872</v>
      </c>
      <c r="BZ12" s="14">
        <v>9.6419103492385402E-2</v>
      </c>
      <c r="CA12" s="14">
        <v>8.7051059268927602E-2</v>
      </c>
      <c r="CB12" s="14">
        <v>0.14229646146740099</v>
      </c>
      <c r="CC12" s="14"/>
      <c r="CD12" s="14">
        <v>8.7458485916964396E-2</v>
      </c>
      <c r="CE12" s="14">
        <v>8.6928675281697301E-2</v>
      </c>
      <c r="CF12" s="14">
        <v>0.17025141320931</v>
      </c>
      <c r="CG12" s="14">
        <v>0.20723895013684601</v>
      </c>
      <c r="CH12" s="14"/>
      <c r="CI12" s="14">
        <v>0.15088137325870599</v>
      </c>
      <c r="CJ12" s="14">
        <v>0.17423093689095001</v>
      </c>
      <c r="CK12" s="14">
        <v>0.15175976986265999</v>
      </c>
      <c r="CL12" s="14">
        <v>0.112483677344289</v>
      </c>
      <c r="CM12" s="14"/>
      <c r="CN12" s="14">
        <v>5.9318425299751898E-2</v>
      </c>
      <c r="CO12" s="14">
        <v>0.16881776538476001</v>
      </c>
      <c r="CP12" s="14"/>
      <c r="CQ12" s="14">
        <v>0.14345465119957301</v>
      </c>
      <c r="CR12" s="14">
        <v>0.16125578803068499</v>
      </c>
    </row>
    <row r="13" spans="2:96" x14ac:dyDescent="0.3">
      <c r="B13" s="15" t="s">
        <v>92</v>
      </c>
      <c r="C13" s="20">
        <v>4.0313651815562797E-2</v>
      </c>
      <c r="D13" s="20">
        <v>3.64153797459204E-2</v>
      </c>
      <c r="E13" s="20">
        <v>4.45479444245604E-2</v>
      </c>
      <c r="F13" s="20"/>
      <c r="G13" s="20">
        <v>4.0344663894916297E-2</v>
      </c>
      <c r="H13" s="20">
        <v>3.7402471631011902E-2</v>
      </c>
      <c r="I13" s="20">
        <v>1.7541189261511301E-2</v>
      </c>
      <c r="J13" s="20">
        <v>7.1492641133665505E-2</v>
      </c>
      <c r="K13" s="20">
        <v>3.4872148538956399E-2</v>
      </c>
      <c r="L13" s="20">
        <v>4.0153893946553498E-2</v>
      </c>
      <c r="M13" s="20"/>
      <c r="N13" s="20">
        <v>2.2252677913199299E-2</v>
      </c>
      <c r="O13" s="20">
        <v>4.5206472526128E-2</v>
      </c>
      <c r="P13" s="20">
        <v>6.1353525854203499E-2</v>
      </c>
      <c r="Q13" s="20">
        <v>3.0750173223284001E-2</v>
      </c>
      <c r="R13" s="20"/>
      <c r="S13" s="20">
        <v>4.9739535967983903E-2</v>
      </c>
      <c r="T13" s="20">
        <v>2.26337120292763E-2</v>
      </c>
      <c r="U13" s="20">
        <v>1.2785574604403299E-2</v>
      </c>
      <c r="V13" s="20">
        <v>1.9782566867904701E-2</v>
      </c>
      <c r="W13" s="20">
        <v>0</v>
      </c>
      <c r="X13" s="20">
        <v>8.0534457955497005E-2</v>
      </c>
      <c r="Y13" s="20">
        <v>2.9141684981985602E-2</v>
      </c>
      <c r="Z13" s="20">
        <v>4.92877797260085E-2</v>
      </c>
      <c r="AA13" s="20">
        <v>5.02050292014357E-2</v>
      </c>
      <c r="AB13" s="20">
        <v>6.2894695019810806E-2</v>
      </c>
      <c r="AC13" s="20">
        <v>0</v>
      </c>
      <c r="AD13" s="20">
        <v>0.120920760902046</v>
      </c>
      <c r="AE13" s="20"/>
      <c r="AF13" s="20">
        <v>3.3260076667330302E-2</v>
      </c>
      <c r="AG13" s="20">
        <v>3.0562014607841501E-2</v>
      </c>
      <c r="AH13" s="20">
        <v>1.05208829610678E-2</v>
      </c>
      <c r="AI13" s="20">
        <v>3.5442534872759501E-2</v>
      </c>
      <c r="AJ13" s="20">
        <v>7.1744722251570303E-2</v>
      </c>
      <c r="AK13" s="20"/>
      <c r="AL13" s="20">
        <v>2.9406204174398799E-2</v>
      </c>
      <c r="AM13" s="20">
        <v>2.8778311039883001E-2</v>
      </c>
      <c r="AN13" s="20">
        <v>4.25301934784914E-2</v>
      </c>
      <c r="AO13" s="20">
        <v>3.11654230310798E-2</v>
      </c>
      <c r="AP13" s="20">
        <v>5.5274150756531103E-2</v>
      </c>
      <c r="AQ13" s="20">
        <v>5.6422267214630201E-2</v>
      </c>
      <c r="AR13" s="20"/>
      <c r="AS13" s="20">
        <v>4.9678091336266397E-2</v>
      </c>
      <c r="AT13" s="20">
        <v>2.8627482371443299E-2</v>
      </c>
      <c r="AU13" s="20">
        <v>4.0714199531321799E-2</v>
      </c>
      <c r="AV13" s="20">
        <v>1.34440553562118E-2</v>
      </c>
      <c r="AW13" s="20">
        <v>0</v>
      </c>
      <c r="AX13" s="20"/>
      <c r="AY13" s="20">
        <v>0</v>
      </c>
      <c r="AZ13" s="20">
        <v>2.55050738412122E-2</v>
      </c>
      <c r="BA13" s="20">
        <v>4.1327034684136302E-2</v>
      </c>
      <c r="BB13" s="20">
        <v>3.5749942469159003E-2</v>
      </c>
      <c r="BC13" s="20">
        <v>7.1241970809023503E-2</v>
      </c>
      <c r="BD13" s="20">
        <v>7.0357938790319402E-2</v>
      </c>
      <c r="BE13" s="20">
        <v>2.29034123791068E-2</v>
      </c>
      <c r="BF13" s="20">
        <v>7.5473236663127302E-2</v>
      </c>
      <c r="BG13" s="20">
        <v>0</v>
      </c>
      <c r="BH13" s="20">
        <v>1.3959396742201299E-2</v>
      </c>
      <c r="BI13" s="20">
        <v>1.0345628003284301E-2</v>
      </c>
      <c r="BJ13" s="20">
        <v>9.2548555142785094E-2</v>
      </c>
      <c r="BK13" s="20">
        <v>0</v>
      </c>
      <c r="BL13" s="20">
        <v>0</v>
      </c>
      <c r="BM13" s="20">
        <v>5.8434120352683298E-2</v>
      </c>
      <c r="BN13" s="20">
        <v>1.8824064083749901E-2</v>
      </c>
      <c r="BO13" s="20"/>
      <c r="BP13" s="20">
        <v>3.3916798858977901E-2</v>
      </c>
      <c r="BQ13" s="20">
        <v>4.5977495298480102E-2</v>
      </c>
      <c r="BR13" s="20">
        <v>5.3326470241722601E-2</v>
      </c>
      <c r="BS13" s="20">
        <v>1.5994534357945001E-2</v>
      </c>
      <c r="BT13" s="20">
        <v>7.6739819283133004E-2</v>
      </c>
      <c r="BU13" s="20">
        <v>2.1100696351875201E-2</v>
      </c>
      <c r="BV13" s="20"/>
      <c r="BW13" s="20">
        <v>2.4647604178090799E-2</v>
      </c>
      <c r="BX13" s="20">
        <v>5.1566208485622697E-2</v>
      </c>
      <c r="BY13" s="20">
        <v>3.8541290099166903E-2</v>
      </c>
      <c r="BZ13" s="20">
        <v>9.4260423223849296E-2</v>
      </c>
      <c r="CA13" s="20">
        <v>3.3898137866019903E-2</v>
      </c>
      <c r="CB13" s="20">
        <v>5.7937923435036801E-2</v>
      </c>
      <c r="CC13" s="20"/>
      <c r="CD13" s="20">
        <v>4.3448099083713901E-2</v>
      </c>
      <c r="CE13" s="20">
        <v>2.5111005778205998E-2</v>
      </c>
      <c r="CF13" s="20">
        <v>5.6634646097988697E-2</v>
      </c>
      <c r="CG13" s="20">
        <v>3.6922880441078901E-2</v>
      </c>
      <c r="CH13" s="20"/>
      <c r="CI13" s="20">
        <v>1.0647341973934601E-2</v>
      </c>
      <c r="CJ13" s="20">
        <v>1.81284993700488E-2</v>
      </c>
      <c r="CK13" s="20">
        <v>4.9356542231972E-2</v>
      </c>
      <c r="CL13" s="20">
        <v>0.11828793034593101</v>
      </c>
      <c r="CM13" s="20"/>
      <c r="CN13" s="20">
        <v>2.0699982459134299E-2</v>
      </c>
      <c r="CO13" s="20">
        <v>4.2766369108229098E-2</v>
      </c>
      <c r="CP13" s="20"/>
      <c r="CQ13" s="20">
        <v>1.9284817081027399E-2</v>
      </c>
      <c r="CR13" s="20">
        <v>3.8020106481976602E-2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0.29482651790444298</v>
      </c>
      <c r="D9" s="14">
        <v>0.275514361669848</v>
      </c>
      <c r="E9" s="14">
        <v>0.31198608198438799</v>
      </c>
      <c r="F9" s="14"/>
      <c r="G9" s="14">
        <v>0.26661237682918598</v>
      </c>
      <c r="H9" s="14">
        <v>0.34585579991279702</v>
      </c>
      <c r="I9" s="14">
        <v>0.26950622980188099</v>
      </c>
      <c r="J9" s="14">
        <v>0.25648199972788299</v>
      </c>
      <c r="K9" s="14">
        <v>0.29975894963244998</v>
      </c>
      <c r="L9" s="14">
        <v>0.32149546454098399</v>
      </c>
      <c r="M9" s="14"/>
      <c r="N9" s="14">
        <v>0.28353489693857398</v>
      </c>
      <c r="O9" s="14">
        <v>0.26731011999235199</v>
      </c>
      <c r="P9" s="14">
        <v>0.25720616183412798</v>
      </c>
      <c r="Q9" s="14">
        <v>0.36780325455109097</v>
      </c>
      <c r="R9" s="14"/>
      <c r="S9" s="14">
        <v>0.34123091071351302</v>
      </c>
      <c r="T9" s="14">
        <v>0.28301421545863698</v>
      </c>
      <c r="U9" s="14">
        <v>0.24723188413219499</v>
      </c>
      <c r="V9" s="14">
        <v>0.32368372975023402</v>
      </c>
      <c r="W9" s="14">
        <v>0.21514132559903801</v>
      </c>
      <c r="X9" s="14">
        <v>0.21251193534468499</v>
      </c>
      <c r="Y9" s="14">
        <v>0.33503557256148597</v>
      </c>
      <c r="Z9" s="14">
        <v>0.30711285130591298</v>
      </c>
      <c r="AA9" s="14">
        <v>0.34876809895519201</v>
      </c>
      <c r="AB9" s="14">
        <v>0.28881118741602502</v>
      </c>
      <c r="AC9" s="14">
        <v>0.32830152036995103</v>
      </c>
      <c r="AD9" s="14">
        <v>0.24179850465869801</v>
      </c>
      <c r="AE9" s="14"/>
      <c r="AF9" s="14">
        <v>0.29751445513700397</v>
      </c>
      <c r="AG9" s="14">
        <v>0.34274594629331701</v>
      </c>
      <c r="AH9" s="14">
        <v>0.32726002151885297</v>
      </c>
      <c r="AI9" s="14">
        <v>0.24466492151934999</v>
      </c>
      <c r="AJ9" s="14">
        <v>0.22181466822912599</v>
      </c>
      <c r="AK9" s="14"/>
      <c r="AL9" s="14">
        <v>0.33462678103583499</v>
      </c>
      <c r="AM9" s="14">
        <v>0.28983699658440898</v>
      </c>
      <c r="AN9" s="14">
        <v>0.36969624957143998</v>
      </c>
      <c r="AO9" s="14">
        <v>0.25347944633692698</v>
      </c>
      <c r="AP9" s="14">
        <v>0.25788585883940901</v>
      </c>
      <c r="AQ9" s="14">
        <v>0.26120781651632302</v>
      </c>
      <c r="AR9" s="14"/>
      <c r="AS9" s="14">
        <v>0.31230060141716098</v>
      </c>
      <c r="AT9" s="14">
        <v>0.25745497310418203</v>
      </c>
      <c r="AU9" s="14">
        <v>0.27521548789728401</v>
      </c>
      <c r="AV9" s="14">
        <v>0.362768557793747</v>
      </c>
      <c r="AW9" s="14">
        <v>0.50744124788641698</v>
      </c>
      <c r="AX9" s="14"/>
      <c r="AY9" s="14">
        <v>0.41932654318671198</v>
      </c>
      <c r="AZ9" s="14">
        <v>0.34630888333898002</v>
      </c>
      <c r="BA9" s="14">
        <v>0.33958081097444498</v>
      </c>
      <c r="BB9" s="14">
        <v>0.124715222792693</v>
      </c>
      <c r="BC9" s="14">
        <v>0.35359649939609999</v>
      </c>
      <c r="BD9" s="14">
        <v>0.27789629212651801</v>
      </c>
      <c r="BE9" s="14">
        <v>0.30545035452429098</v>
      </c>
      <c r="BF9" s="14">
        <v>0.229369051209661</v>
      </c>
      <c r="BG9" s="14">
        <v>0.27703677363802298</v>
      </c>
      <c r="BH9" s="14">
        <v>0.233155089183882</v>
      </c>
      <c r="BI9" s="14">
        <v>0.30059462390825598</v>
      </c>
      <c r="BJ9" s="14">
        <v>0.27815673711167299</v>
      </c>
      <c r="BK9" s="14">
        <v>0.42354745369833202</v>
      </c>
      <c r="BL9" s="14">
        <v>0.20892491066042301</v>
      </c>
      <c r="BM9" s="14">
        <v>0.20609903895819701</v>
      </c>
      <c r="BN9" s="14">
        <v>0.39488636200550298</v>
      </c>
      <c r="BO9" s="14"/>
      <c r="BP9" s="14">
        <v>0.37926121767850901</v>
      </c>
      <c r="BQ9" s="14">
        <v>0.254519965085168</v>
      </c>
      <c r="BR9" s="14">
        <v>0.30606439537183699</v>
      </c>
      <c r="BS9" s="14">
        <v>0.23706260449580999</v>
      </c>
      <c r="BT9" s="14">
        <v>0.280176542689203</v>
      </c>
      <c r="BU9" s="14">
        <v>0.26259330600834702</v>
      </c>
      <c r="BV9" s="14"/>
      <c r="BW9" s="14">
        <v>0.330393250847269</v>
      </c>
      <c r="BX9" s="14">
        <v>0.23037195337663899</v>
      </c>
      <c r="BY9" s="14">
        <v>0.22920632893419601</v>
      </c>
      <c r="BZ9" s="14">
        <v>0.32544793237346598</v>
      </c>
      <c r="CA9" s="14">
        <v>0.29626763194910499</v>
      </c>
      <c r="CB9" s="14">
        <v>0.377968639252659</v>
      </c>
      <c r="CC9" s="14"/>
      <c r="CD9" s="14">
        <v>0.28423489359051002</v>
      </c>
      <c r="CE9" s="14">
        <v>0.32487615949391202</v>
      </c>
      <c r="CF9" s="14">
        <v>0.29496984389180197</v>
      </c>
      <c r="CG9" s="14">
        <v>0.29121521410192502</v>
      </c>
      <c r="CH9" s="14"/>
      <c r="CI9" s="14">
        <v>0.30154775000539502</v>
      </c>
      <c r="CJ9" s="14">
        <v>0.31451489586921599</v>
      </c>
      <c r="CK9" s="14">
        <v>0.29873639155126003</v>
      </c>
      <c r="CL9" s="14">
        <v>0.172934347586643</v>
      </c>
      <c r="CM9" s="14"/>
      <c r="CN9" s="14">
        <v>0.36511267195090102</v>
      </c>
      <c r="CO9" s="14">
        <v>0.28667219880336597</v>
      </c>
      <c r="CP9" s="14"/>
      <c r="CQ9" s="14">
        <v>0.34520111985246998</v>
      </c>
      <c r="CR9" s="14">
        <v>0.28384340621478599</v>
      </c>
    </row>
    <row r="10" spans="2:96" x14ac:dyDescent="0.3">
      <c r="B10" s="15" t="s">
        <v>384</v>
      </c>
      <c r="C10" s="14">
        <v>0.29066454354243398</v>
      </c>
      <c r="D10" s="14">
        <v>0.27186561732214598</v>
      </c>
      <c r="E10" s="14">
        <v>0.31148994421972498</v>
      </c>
      <c r="F10" s="14"/>
      <c r="G10" s="14">
        <v>0.36458821348864401</v>
      </c>
      <c r="H10" s="14">
        <v>0.33055457759146301</v>
      </c>
      <c r="I10" s="14">
        <v>0.37204638896597397</v>
      </c>
      <c r="J10" s="14">
        <v>0.27510427256465397</v>
      </c>
      <c r="K10" s="14">
        <v>0.24386216059206201</v>
      </c>
      <c r="L10" s="14">
        <v>0.18249519738095801</v>
      </c>
      <c r="M10" s="14"/>
      <c r="N10" s="14">
        <v>0.30507674602844198</v>
      </c>
      <c r="O10" s="14">
        <v>0.31066190736042498</v>
      </c>
      <c r="P10" s="14">
        <v>0.25490733754470202</v>
      </c>
      <c r="Q10" s="14">
        <v>0.28894236828993802</v>
      </c>
      <c r="R10" s="14"/>
      <c r="S10" s="14">
        <v>0.31295646276025901</v>
      </c>
      <c r="T10" s="14">
        <v>0.28377643844431899</v>
      </c>
      <c r="U10" s="14">
        <v>0.21755104293083499</v>
      </c>
      <c r="V10" s="14">
        <v>0.30653328580575701</v>
      </c>
      <c r="W10" s="14">
        <v>0.30772324512510202</v>
      </c>
      <c r="X10" s="14">
        <v>0.32491890143577901</v>
      </c>
      <c r="Y10" s="14">
        <v>0.27159154846330102</v>
      </c>
      <c r="Z10" s="14">
        <v>0.25380407534538901</v>
      </c>
      <c r="AA10" s="14">
        <v>0.27953225083831001</v>
      </c>
      <c r="AB10" s="14">
        <v>0.305610133976078</v>
      </c>
      <c r="AC10" s="14">
        <v>0.21770144745230999</v>
      </c>
      <c r="AD10" s="14">
        <v>0.36239515164357899</v>
      </c>
      <c r="AE10" s="14"/>
      <c r="AF10" s="14">
        <v>0.262885161538572</v>
      </c>
      <c r="AG10" s="14">
        <v>0.31712467183786702</v>
      </c>
      <c r="AH10" s="14">
        <v>0.21930390113279899</v>
      </c>
      <c r="AI10" s="14">
        <v>0.27303796570778599</v>
      </c>
      <c r="AJ10" s="14">
        <v>0.230188839713652</v>
      </c>
      <c r="AK10" s="14"/>
      <c r="AL10" s="14">
        <v>0.32922194363264601</v>
      </c>
      <c r="AM10" s="14">
        <v>0.300759648461983</v>
      </c>
      <c r="AN10" s="14">
        <v>0.21282493637300101</v>
      </c>
      <c r="AO10" s="14">
        <v>0.27800788060827802</v>
      </c>
      <c r="AP10" s="14">
        <v>0.23275532521801501</v>
      </c>
      <c r="AQ10" s="14">
        <v>0.35480927509138199</v>
      </c>
      <c r="AR10" s="14"/>
      <c r="AS10" s="14">
        <v>0.25841189255402502</v>
      </c>
      <c r="AT10" s="14">
        <v>0.29710985208986801</v>
      </c>
      <c r="AU10" s="14">
        <v>0.30125050483882898</v>
      </c>
      <c r="AV10" s="14">
        <v>0.35189689099219901</v>
      </c>
      <c r="AW10" s="14">
        <v>0.323919535817556</v>
      </c>
      <c r="AX10" s="14"/>
      <c r="AY10" s="14">
        <v>0.29445899409095799</v>
      </c>
      <c r="AZ10" s="14">
        <v>0.29653777705579198</v>
      </c>
      <c r="BA10" s="14">
        <v>0.188086493012877</v>
      </c>
      <c r="BB10" s="14">
        <v>0.45525498569391398</v>
      </c>
      <c r="BC10" s="14">
        <v>0.29567363598612401</v>
      </c>
      <c r="BD10" s="14">
        <v>0.26658763202151597</v>
      </c>
      <c r="BE10" s="14">
        <v>0.27072928933393298</v>
      </c>
      <c r="BF10" s="14">
        <v>0.29399693880396</v>
      </c>
      <c r="BG10" s="14">
        <v>0.27350678138901702</v>
      </c>
      <c r="BH10" s="14">
        <v>0.344720673078319</v>
      </c>
      <c r="BI10" s="14">
        <v>0.33791882278637903</v>
      </c>
      <c r="BJ10" s="14">
        <v>0.18501996537724</v>
      </c>
      <c r="BK10" s="14">
        <v>0.177322313454016</v>
      </c>
      <c r="BL10" s="14">
        <v>0.328695279462626</v>
      </c>
      <c r="BM10" s="14">
        <v>0.357161869969428</v>
      </c>
      <c r="BN10" s="14">
        <v>0.32396199636546702</v>
      </c>
      <c r="BO10" s="14"/>
      <c r="BP10" s="14">
        <v>0.31122943515890999</v>
      </c>
      <c r="BQ10" s="14">
        <v>0.30702962860052901</v>
      </c>
      <c r="BR10" s="14">
        <v>0.26455403111163001</v>
      </c>
      <c r="BS10" s="14">
        <v>0.285138444763395</v>
      </c>
      <c r="BT10" s="14">
        <v>0.232856456426147</v>
      </c>
      <c r="BU10" s="14">
        <v>0.29019942328138298</v>
      </c>
      <c r="BV10" s="14"/>
      <c r="BW10" s="14">
        <v>0.21134500715242799</v>
      </c>
      <c r="BX10" s="14">
        <v>0.35697699876913103</v>
      </c>
      <c r="BY10" s="14">
        <v>0.33240208122482301</v>
      </c>
      <c r="BZ10" s="14">
        <v>0.244847152796312</v>
      </c>
      <c r="CA10" s="14">
        <v>0.39073355375178598</v>
      </c>
      <c r="CB10" s="14">
        <v>0.249937811256352</v>
      </c>
      <c r="CC10" s="14"/>
      <c r="CD10" s="14">
        <v>0.40384112438628</v>
      </c>
      <c r="CE10" s="14">
        <v>0.26313218801503002</v>
      </c>
      <c r="CF10" s="14">
        <v>0.23339080860978001</v>
      </c>
      <c r="CG10" s="14">
        <v>0.255109112731226</v>
      </c>
      <c r="CH10" s="14"/>
      <c r="CI10" s="14">
        <v>0.318073786343676</v>
      </c>
      <c r="CJ10" s="14">
        <v>0.25435627795222299</v>
      </c>
      <c r="CK10" s="14">
        <v>0.288279368619969</v>
      </c>
      <c r="CL10" s="14">
        <v>0.35429099703028999</v>
      </c>
      <c r="CM10" s="14"/>
      <c r="CN10" s="14">
        <v>0.33719071841548098</v>
      </c>
      <c r="CO10" s="14">
        <v>0.28109267456863901</v>
      </c>
      <c r="CP10" s="14"/>
      <c r="CQ10" s="14">
        <v>0.29953685018446002</v>
      </c>
      <c r="CR10" s="14">
        <v>0.28540853605886002</v>
      </c>
    </row>
    <row r="11" spans="2:96" x14ac:dyDescent="0.3">
      <c r="B11" s="15" t="s">
        <v>385</v>
      </c>
      <c r="C11" s="14">
        <v>0.21938523909983401</v>
      </c>
      <c r="D11" s="14">
        <v>0.227561023283713</v>
      </c>
      <c r="E11" s="14">
        <v>0.211786863574593</v>
      </c>
      <c r="F11" s="14"/>
      <c r="G11" s="14">
        <v>0.22200708786578399</v>
      </c>
      <c r="H11" s="14">
        <v>0.18465362411161801</v>
      </c>
      <c r="I11" s="14">
        <v>0.25473520162845897</v>
      </c>
      <c r="J11" s="14">
        <v>0.207151506654523</v>
      </c>
      <c r="K11" s="14">
        <v>0.18533320764515299</v>
      </c>
      <c r="L11" s="14">
        <v>0.24932681676538701</v>
      </c>
      <c r="M11" s="14"/>
      <c r="N11" s="14">
        <v>0.22593111648314601</v>
      </c>
      <c r="O11" s="14">
        <v>0.23789217193845499</v>
      </c>
      <c r="P11" s="14">
        <v>0.27275212191041098</v>
      </c>
      <c r="Q11" s="14">
        <v>0.14277995205949301</v>
      </c>
      <c r="R11" s="14"/>
      <c r="S11" s="14">
        <v>0.20725029837812101</v>
      </c>
      <c r="T11" s="14">
        <v>0.23886959966052301</v>
      </c>
      <c r="U11" s="14">
        <v>0.32277331132020998</v>
      </c>
      <c r="V11" s="14">
        <v>0.212734984332583</v>
      </c>
      <c r="W11" s="14">
        <v>0.25079295414168101</v>
      </c>
      <c r="X11" s="14">
        <v>0.219839764171362</v>
      </c>
      <c r="Y11" s="14">
        <v>0.20061950545375501</v>
      </c>
      <c r="Z11" s="14">
        <v>0.19772081676869399</v>
      </c>
      <c r="AA11" s="14">
        <v>0.18652349756417899</v>
      </c>
      <c r="AB11" s="14">
        <v>0.19654205203932601</v>
      </c>
      <c r="AC11" s="14">
        <v>0.18162540842177699</v>
      </c>
      <c r="AD11" s="14">
        <v>0.23651519929379899</v>
      </c>
      <c r="AE11" s="14"/>
      <c r="AF11" s="14">
        <v>0.20835003706408101</v>
      </c>
      <c r="AG11" s="14">
        <v>0.19680889381215599</v>
      </c>
      <c r="AH11" s="14">
        <v>0.278563199915906</v>
      </c>
      <c r="AI11" s="14">
        <v>0.223314273203264</v>
      </c>
      <c r="AJ11" s="14">
        <v>0.242991194273846</v>
      </c>
      <c r="AK11" s="14"/>
      <c r="AL11" s="14">
        <v>0.198198165181277</v>
      </c>
      <c r="AM11" s="14">
        <v>0.18498339591469701</v>
      </c>
      <c r="AN11" s="14">
        <v>0.27041833782514502</v>
      </c>
      <c r="AO11" s="14">
        <v>0.24194153957352599</v>
      </c>
      <c r="AP11" s="14">
        <v>0.24904156935906999</v>
      </c>
      <c r="AQ11" s="14">
        <v>0.191190504519822</v>
      </c>
      <c r="AR11" s="14"/>
      <c r="AS11" s="14">
        <v>0.196380282022002</v>
      </c>
      <c r="AT11" s="14">
        <v>0.250177878557996</v>
      </c>
      <c r="AU11" s="14">
        <v>0.241917923002792</v>
      </c>
      <c r="AV11" s="14">
        <v>0.18771286512353799</v>
      </c>
      <c r="AW11" s="14">
        <v>5.6674250220339603E-2</v>
      </c>
      <c r="AX11" s="14"/>
      <c r="AY11" s="14">
        <v>0.14539496583431799</v>
      </c>
      <c r="AZ11" s="14">
        <v>0.157342955669137</v>
      </c>
      <c r="BA11" s="14">
        <v>0.24167406425492499</v>
      </c>
      <c r="BB11" s="14">
        <v>0.18161754632975299</v>
      </c>
      <c r="BC11" s="14">
        <v>0.21383927258010699</v>
      </c>
      <c r="BD11" s="14">
        <v>0.24032998779418099</v>
      </c>
      <c r="BE11" s="14">
        <v>0.240992662290998</v>
      </c>
      <c r="BF11" s="14">
        <v>0.28029421602843102</v>
      </c>
      <c r="BG11" s="14">
        <v>0.19809511461644899</v>
      </c>
      <c r="BH11" s="14">
        <v>0.231676066149793</v>
      </c>
      <c r="BI11" s="14">
        <v>0.17952708195990999</v>
      </c>
      <c r="BJ11" s="14">
        <v>0.24539745929385201</v>
      </c>
      <c r="BK11" s="14">
        <v>0.25848389656025</v>
      </c>
      <c r="BL11" s="14">
        <v>0.16213204628206801</v>
      </c>
      <c r="BM11" s="14">
        <v>0.25574507260657597</v>
      </c>
      <c r="BN11" s="14">
        <v>0.15427378305673001</v>
      </c>
      <c r="BO11" s="14"/>
      <c r="BP11" s="14">
        <v>0.16740464728933299</v>
      </c>
      <c r="BQ11" s="14">
        <v>0.22429036931301499</v>
      </c>
      <c r="BR11" s="14">
        <v>0.23142742659978</v>
      </c>
      <c r="BS11" s="14">
        <v>0.26573501565435098</v>
      </c>
      <c r="BT11" s="14">
        <v>0.222496784980797</v>
      </c>
      <c r="BU11" s="14">
        <v>0.27176920548928801</v>
      </c>
      <c r="BV11" s="14"/>
      <c r="BW11" s="14">
        <v>0.21762221101068999</v>
      </c>
      <c r="BX11" s="14">
        <v>0.22552999117126499</v>
      </c>
      <c r="BY11" s="14">
        <v>0.222660882262709</v>
      </c>
      <c r="BZ11" s="14">
        <v>0.28412349197961301</v>
      </c>
      <c r="CA11" s="14">
        <v>0.18884527597263001</v>
      </c>
      <c r="CB11" s="14">
        <v>0.128801792109319</v>
      </c>
      <c r="CC11" s="14"/>
      <c r="CD11" s="14">
        <v>0.180351040357352</v>
      </c>
      <c r="CE11" s="14">
        <v>0.27473718513048101</v>
      </c>
      <c r="CF11" s="14">
        <v>0.27234442774165801</v>
      </c>
      <c r="CG11" s="14">
        <v>0.20485462842163599</v>
      </c>
      <c r="CH11" s="14"/>
      <c r="CI11" s="14">
        <v>0.21239199086635599</v>
      </c>
      <c r="CJ11" s="14">
        <v>0.255550268937695</v>
      </c>
      <c r="CK11" s="14">
        <v>0.20443080758378501</v>
      </c>
      <c r="CL11" s="14">
        <v>0.25643657354712102</v>
      </c>
      <c r="CM11" s="14"/>
      <c r="CN11" s="14">
        <v>0.21890090050769501</v>
      </c>
      <c r="CO11" s="14">
        <v>0.21929664988504399</v>
      </c>
      <c r="CP11" s="14"/>
      <c r="CQ11" s="14">
        <v>0.216478227393922</v>
      </c>
      <c r="CR11" s="14">
        <v>0.226555173797891</v>
      </c>
    </row>
    <row r="12" spans="2:96" x14ac:dyDescent="0.3">
      <c r="B12" s="15" t="s">
        <v>386</v>
      </c>
      <c r="C12" s="14">
        <v>0.165246086937408</v>
      </c>
      <c r="D12" s="14">
        <v>0.18942984481851699</v>
      </c>
      <c r="E12" s="14">
        <v>0.14072985659786799</v>
      </c>
      <c r="F12" s="14"/>
      <c r="G12" s="14">
        <v>0.115187675398694</v>
      </c>
      <c r="H12" s="14">
        <v>0.102401998970736</v>
      </c>
      <c r="I12" s="14">
        <v>8.6731651054909903E-2</v>
      </c>
      <c r="J12" s="14">
        <v>0.23830737098145599</v>
      </c>
      <c r="K12" s="14">
        <v>0.20776720675376301</v>
      </c>
      <c r="L12" s="14">
        <v>0.22960757831953299</v>
      </c>
      <c r="M12" s="14"/>
      <c r="N12" s="14">
        <v>0.17214090145818001</v>
      </c>
      <c r="O12" s="14">
        <v>0.160358885130018</v>
      </c>
      <c r="P12" s="14">
        <v>0.17148636602174699</v>
      </c>
      <c r="Q12" s="14">
        <v>0.158668595068227</v>
      </c>
      <c r="R12" s="14"/>
      <c r="S12" s="14">
        <v>0.113925227886175</v>
      </c>
      <c r="T12" s="14">
        <v>0.178717300998466</v>
      </c>
      <c r="U12" s="14">
        <v>0.19885909608316399</v>
      </c>
      <c r="V12" s="14">
        <v>0.12766196761158499</v>
      </c>
      <c r="W12" s="14">
        <v>0.20006194986563899</v>
      </c>
      <c r="X12" s="14">
        <v>0.18781328647324699</v>
      </c>
      <c r="Y12" s="14">
        <v>0.17519029632965299</v>
      </c>
      <c r="Z12" s="14">
        <v>0.175703293852873</v>
      </c>
      <c r="AA12" s="14">
        <v>0.16495550955633601</v>
      </c>
      <c r="AB12" s="14">
        <v>0.16929386751682099</v>
      </c>
      <c r="AC12" s="14">
        <v>0.226964371063402</v>
      </c>
      <c r="AD12" s="14">
        <v>0.116133905226524</v>
      </c>
      <c r="AE12" s="14"/>
      <c r="AF12" s="14">
        <v>0.21465581035429701</v>
      </c>
      <c r="AG12" s="14">
        <v>0.127790701630947</v>
      </c>
      <c r="AH12" s="14">
        <v>0.164351994471374</v>
      </c>
      <c r="AI12" s="14">
        <v>0.22188380033014499</v>
      </c>
      <c r="AJ12" s="14">
        <v>0.21808759308738099</v>
      </c>
      <c r="AK12" s="14"/>
      <c r="AL12" s="14">
        <v>0.121042035448619</v>
      </c>
      <c r="AM12" s="14">
        <v>0.21705443727141899</v>
      </c>
      <c r="AN12" s="14">
        <v>0.13766484688428601</v>
      </c>
      <c r="AO12" s="14">
        <v>0.18710097375394599</v>
      </c>
      <c r="AP12" s="14">
        <v>0.185554593274845</v>
      </c>
      <c r="AQ12" s="14">
        <v>0.16849212960579299</v>
      </c>
      <c r="AR12" s="14"/>
      <c r="AS12" s="14">
        <v>0.18903494305413501</v>
      </c>
      <c r="AT12" s="14">
        <v>0.17362436909222501</v>
      </c>
      <c r="AU12" s="14">
        <v>0.16121715756513399</v>
      </c>
      <c r="AV12" s="14">
        <v>9.0053457815344795E-2</v>
      </c>
      <c r="AW12" s="14">
        <v>5.9741536589812599E-2</v>
      </c>
      <c r="AX12" s="14"/>
      <c r="AY12" s="14">
        <v>0.14081949688801201</v>
      </c>
      <c r="AZ12" s="14">
        <v>0.14682978129681201</v>
      </c>
      <c r="BA12" s="14">
        <v>0.18894901589458099</v>
      </c>
      <c r="BB12" s="14">
        <v>0.23841224518363999</v>
      </c>
      <c r="BC12" s="14">
        <v>9.4254610625171598E-2</v>
      </c>
      <c r="BD12" s="14">
        <v>0.189562426261146</v>
      </c>
      <c r="BE12" s="14">
        <v>0.15812092810942399</v>
      </c>
      <c r="BF12" s="14">
        <v>0.15217278125778699</v>
      </c>
      <c r="BG12" s="14">
        <v>0.20449049867736199</v>
      </c>
      <c r="BH12" s="14">
        <v>0.17472470941477999</v>
      </c>
      <c r="BI12" s="14">
        <v>0.15415378302680099</v>
      </c>
      <c r="BJ12" s="14">
        <v>0.243318793180864</v>
      </c>
      <c r="BK12" s="14">
        <v>0.140646336287401</v>
      </c>
      <c r="BL12" s="14">
        <v>0.30024776359488298</v>
      </c>
      <c r="BM12" s="14">
        <v>0.15102403307618401</v>
      </c>
      <c r="BN12" s="14">
        <v>0.1268778585723</v>
      </c>
      <c r="BO12" s="14"/>
      <c r="BP12" s="14">
        <v>0.11283653049532801</v>
      </c>
      <c r="BQ12" s="14">
        <v>0.18150099276791401</v>
      </c>
      <c r="BR12" s="14">
        <v>0.15269712212532599</v>
      </c>
      <c r="BS12" s="14">
        <v>0.195233188059796</v>
      </c>
      <c r="BT12" s="14">
        <v>0.224507038303006</v>
      </c>
      <c r="BU12" s="14">
        <v>0.17543806522098199</v>
      </c>
      <c r="BV12" s="14"/>
      <c r="BW12" s="14">
        <v>0.21919315568251799</v>
      </c>
      <c r="BX12" s="14">
        <v>0.14565661063310201</v>
      </c>
      <c r="BY12" s="14">
        <v>0.202389277418696</v>
      </c>
      <c r="BZ12" s="14">
        <v>6.5259062806009904E-2</v>
      </c>
      <c r="CA12" s="14">
        <v>0.10603591779862701</v>
      </c>
      <c r="CB12" s="14">
        <v>0.21499460065798701</v>
      </c>
      <c r="CC12" s="14"/>
      <c r="CD12" s="14">
        <v>0.114413974618071</v>
      </c>
      <c r="CE12" s="14">
        <v>0.115837281537559</v>
      </c>
      <c r="CF12" s="14">
        <v>0.15852545651462799</v>
      </c>
      <c r="CG12" s="14">
        <v>0.21549922333629501</v>
      </c>
      <c r="CH12" s="14"/>
      <c r="CI12" s="14">
        <v>0.15183432720722401</v>
      </c>
      <c r="CJ12" s="14">
        <v>0.153988181104877</v>
      </c>
      <c r="CK12" s="14">
        <v>0.17459210210501899</v>
      </c>
      <c r="CL12" s="14">
        <v>0.15610009969367</v>
      </c>
      <c r="CM12" s="14"/>
      <c r="CN12" s="14">
        <v>7.1057709420346296E-2</v>
      </c>
      <c r="CO12" s="14">
        <v>0.180433051865168</v>
      </c>
      <c r="CP12" s="14"/>
      <c r="CQ12" s="14">
        <v>0.11943474849383701</v>
      </c>
      <c r="CR12" s="14">
        <v>0.17515016583354201</v>
      </c>
    </row>
    <row r="13" spans="2:96" x14ac:dyDescent="0.3">
      <c r="B13" s="15" t="s">
        <v>92</v>
      </c>
      <c r="C13" s="20">
        <v>2.98776125158818E-2</v>
      </c>
      <c r="D13" s="20">
        <v>3.5629152905775903E-2</v>
      </c>
      <c r="E13" s="20">
        <v>2.4007253623425699E-2</v>
      </c>
      <c r="F13" s="20"/>
      <c r="G13" s="20">
        <v>3.1604646417691902E-2</v>
      </c>
      <c r="H13" s="20">
        <v>3.6533999413385601E-2</v>
      </c>
      <c r="I13" s="20">
        <v>1.6980528548776099E-2</v>
      </c>
      <c r="J13" s="20">
        <v>2.2954850071484699E-2</v>
      </c>
      <c r="K13" s="20">
        <v>6.3278475376572496E-2</v>
      </c>
      <c r="L13" s="20">
        <v>1.7074942993137401E-2</v>
      </c>
      <c r="M13" s="20"/>
      <c r="N13" s="20">
        <v>1.33163390916584E-2</v>
      </c>
      <c r="O13" s="20">
        <v>2.3776915578749499E-2</v>
      </c>
      <c r="P13" s="20">
        <v>4.3648012689012299E-2</v>
      </c>
      <c r="Q13" s="20">
        <v>4.1805830031250497E-2</v>
      </c>
      <c r="R13" s="20"/>
      <c r="S13" s="20">
        <v>2.4637100261932301E-2</v>
      </c>
      <c r="T13" s="20">
        <v>1.5622445438056101E-2</v>
      </c>
      <c r="U13" s="20">
        <v>1.35846655335965E-2</v>
      </c>
      <c r="V13" s="20">
        <v>2.93860324998408E-2</v>
      </c>
      <c r="W13" s="20">
        <v>2.6280525268539801E-2</v>
      </c>
      <c r="X13" s="20">
        <v>5.4916112574927997E-2</v>
      </c>
      <c r="Y13" s="20">
        <v>1.7563077191805099E-2</v>
      </c>
      <c r="Z13" s="20">
        <v>6.5658962727131301E-2</v>
      </c>
      <c r="AA13" s="20">
        <v>2.0220643085982499E-2</v>
      </c>
      <c r="AB13" s="20">
        <v>3.9742759051750301E-2</v>
      </c>
      <c r="AC13" s="20">
        <v>4.5407252692560303E-2</v>
      </c>
      <c r="AD13" s="20">
        <v>4.3157239177400199E-2</v>
      </c>
      <c r="AE13" s="20"/>
      <c r="AF13" s="20">
        <v>1.65945359060461E-2</v>
      </c>
      <c r="AG13" s="20">
        <v>1.5529786425712599E-2</v>
      </c>
      <c r="AH13" s="20">
        <v>1.05208829610678E-2</v>
      </c>
      <c r="AI13" s="20">
        <v>3.70990392394559E-2</v>
      </c>
      <c r="AJ13" s="20">
        <v>8.6917704695994302E-2</v>
      </c>
      <c r="AK13" s="20"/>
      <c r="AL13" s="20">
        <v>1.69110747016239E-2</v>
      </c>
      <c r="AM13" s="20">
        <v>7.3655217674926301E-3</v>
      </c>
      <c r="AN13" s="20">
        <v>9.3956293461275407E-3</v>
      </c>
      <c r="AO13" s="20">
        <v>3.9470159727322603E-2</v>
      </c>
      <c r="AP13" s="20">
        <v>7.4762653308660498E-2</v>
      </c>
      <c r="AQ13" s="20">
        <v>2.4300274266679502E-2</v>
      </c>
      <c r="AR13" s="20"/>
      <c r="AS13" s="20">
        <v>4.3872280952676701E-2</v>
      </c>
      <c r="AT13" s="20">
        <v>2.1632927155729301E-2</v>
      </c>
      <c r="AU13" s="20">
        <v>2.0398926695961599E-2</v>
      </c>
      <c r="AV13" s="20">
        <v>7.5682282751718599E-3</v>
      </c>
      <c r="AW13" s="20">
        <v>5.2223429485874398E-2</v>
      </c>
      <c r="AX13" s="20"/>
      <c r="AY13" s="20">
        <v>0</v>
      </c>
      <c r="AZ13" s="20">
        <v>5.2980602639278097E-2</v>
      </c>
      <c r="BA13" s="20">
        <v>4.1709615863172199E-2</v>
      </c>
      <c r="BB13" s="20">
        <v>0</v>
      </c>
      <c r="BC13" s="20">
        <v>4.2635981412496998E-2</v>
      </c>
      <c r="BD13" s="20">
        <v>2.5623661796639999E-2</v>
      </c>
      <c r="BE13" s="20">
        <v>2.4706765741354698E-2</v>
      </c>
      <c r="BF13" s="20">
        <v>4.4167012700160199E-2</v>
      </c>
      <c r="BG13" s="20">
        <v>4.6870831679149599E-2</v>
      </c>
      <c r="BH13" s="20">
        <v>1.5723462173226E-2</v>
      </c>
      <c r="BI13" s="20">
        <v>2.7805688318653501E-2</v>
      </c>
      <c r="BJ13" s="20">
        <v>4.8107045036371303E-2</v>
      </c>
      <c r="BK13" s="20">
        <v>0</v>
      </c>
      <c r="BL13" s="20">
        <v>0</v>
      </c>
      <c r="BM13" s="20">
        <v>2.9969985389615102E-2</v>
      </c>
      <c r="BN13" s="20">
        <v>0</v>
      </c>
      <c r="BO13" s="20"/>
      <c r="BP13" s="20">
        <v>2.9268169377920001E-2</v>
      </c>
      <c r="BQ13" s="20">
        <v>3.2659044233372798E-2</v>
      </c>
      <c r="BR13" s="20">
        <v>4.5257024791426903E-2</v>
      </c>
      <c r="BS13" s="20">
        <v>1.6830747026647799E-2</v>
      </c>
      <c r="BT13" s="20">
        <v>3.9963177600847999E-2</v>
      </c>
      <c r="BU13" s="20">
        <v>0</v>
      </c>
      <c r="BV13" s="20"/>
      <c r="BW13" s="20">
        <v>2.14463753070946E-2</v>
      </c>
      <c r="BX13" s="20">
        <v>4.1464446049863699E-2</v>
      </c>
      <c r="BY13" s="20">
        <v>1.3341430159575901E-2</v>
      </c>
      <c r="BZ13" s="20">
        <v>8.0322360044599195E-2</v>
      </c>
      <c r="CA13" s="20">
        <v>1.8117620527850799E-2</v>
      </c>
      <c r="CB13" s="20">
        <v>2.8297156723682399E-2</v>
      </c>
      <c r="CC13" s="20"/>
      <c r="CD13" s="20">
        <v>1.7158967047786699E-2</v>
      </c>
      <c r="CE13" s="20">
        <v>2.14171858230175E-2</v>
      </c>
      <c r="CF13" s="20">
        <v>4.0769463242133E-2</v>
      </c>
      <c r="CG13" s="20">
        <v>3.3321821408916798E-2</v>
      </c>
      <c r="CH13" s="20"/>
      <c r="CI13" s="20">
        <v>1.6152145577348599E-2</v>
      </c>
      <c r="CJ13" s="20">
        <v>2.15903761359886E-2</v>
      </c>
      <c r="CK13" s="20">
        <v>3.3961330139966897E-2</v>
      </c>
      <c r="CL13" s="20">
        <v>6.0237982142275701E-2</v>
      </c>
      <c r="CM13" s="20"/>
      <c r="CN13" s="20">
        <v>7.7379997055767296E-3</v>
      </c>
      <c r="CO13" s="20">
        <v>3.25054248777829E-2</v>
      </c>
      <c r="CP13" s="20"/>
      <c r="CQ13" s="20">
        <v>1.9349054075310498E-2</v>
      </c>
      <c r="CR13" s="20">
        <v>2.90427180949216E-2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0.20778973202989401</v>
      </c>
      <c r="D9" s="14">
        <v>0.18053836796391401</v>
      </c>
      <c r="E9" s="14">
        <v>0.23467590095633301</v>
      </c>
      <c r="F9" s="14"/>
      <c r="G9" s="14">
        <v>0.19771164956246501</v>
      </c>
      <c r="H9" s="14">
        <v>0.296057264710331</v>
      </c>
      <c r="I9" s="14">
        <v>0.24114123374107499</v>
      </c>
      <c r="J9" s="14">
        <v>0.23344616580173499</v>
      </c>
      <c r="K9" s="14">
        <v>0.14002631744227101</v>
      </c>
      <c r="L9" s="14">
        <v>0.13965063266379699</v>
      </c>
      <c r="M9" s="14"/>
      <c r="N9" s="14">
        <v>0.23810851548914899</v>
      </c>
      <c r="O9" s="14">
        <v>0.20652593630743199</v>
      </c>
      <c r="P9" s="14">
        <v>0.16872963808946601</v>
      </c>
      <c r="Q9" s="14">
        <v>0.21105819634714701</v>
      </c>
      <c r="R9" s="14"/>
      <c r="S9" s="14">
        <v>0.28347586863271201</v>
      </c>
      <c r="T9" s="14">
        <v>0.16495200636191401</v>
      </c>
      <c r="U9" s="14">
        <v>0.15407291967803999</v>
      </c>
      <c r="V9" s="14">
        <v>0.23190245648389701</v>
      </c>
      <c r="W9" s="14">
        <v>0.139383904335038</v>
      </c>
      <c r="X9" s="14">
        <v>0.14565636893987499</v>
      </c>
      <c r="Y9" s="14">
        <v>0.230338502810293</v>
      </c>
      <c r="Z9" s="14">
        <v>0.26020117834005302</v>
      </c>
      <c r="AA9" s="14">
        <v>0.28056816011553398</v>
      </c>
      <c r="AB9" s="14">
        <v>0.128664928518406</v>
      </c>
      <c r="AC9" s="14">
        <v>0.30997689281516</v>
      </c>
      <c r="AD9" s="14">
        <v>0.13268222619982101</v>
      </c>
      <c r="AE9" s="14"/>
      <c r="AF9" s="14">
        <v>0.18161791145212899</v>
      </c>
      <c r="AG9" s="14">
        <v>0.26372762269561201</v>
      </c>
      <c r="AH9" s="14">
        <v>0.20657996591503</v>
      </c>
      <c r="AI9" s="14">
        <v>0.14268772724086401</v>
      </c>
      <c r="AJ9" s="14">
        <v>0.20278406812042801</v>
      </c>
      <c r="AK9" s="14"/>
      <c r="AL9" s="14">
        <v>0.278000900369407</v>
      </c>
      <c r="AM9" s="14">
        <v>0.20444188516286901</v>
      </c>
      <c r="AN9" s="14">
        <v>0.23021965959064999</v>
      </c>
      <c r="AO9" s="14">
        <v>0.15063430086056501</v>
      </c>
      <c r="AP9" s="14">
        <v>0.26062162556752799</v>
      </c>
      <c r="AQ9" s="14">
        <v>0.19756341526695301</v>
      </c>
      <c r="AR9" s="14"/>
      <c r="AS9" s="14">
        <v>0.16805164026785199</v>
      </c>
      <c r="AT9" s="14">
        <v>0.165352979933613</v>
      </c>
      <c r="AU9" s="14">
        <v>0.20647598808429801</v>
      </c>
      <c r="AV9" s="14">
        <v>0.35470048787286901</v>
      </c>
      <c r="AW9" s="14">
        <v>0.47486084303269099</v>
      </c>
      <c r="AX9" s="14"/>
      <c r="AY9" s="14">
        <v>0.14362628586089299</v>
      </c>
      <c r="AZ9" s="14">
        <v>0.13402555161176199</v>
      </c>
      <c r="BA9" s="14">
        <v>0.23962252695432201</v>
      </c>
      <c r="BB9" s="14">
        <v>0.15063857531576</v>
      </c>
      <c r="BC9" s="14">
        <v>0.258491743087225</v>
      </c>
      <c r="BD9" s="14">
        <v>0.23953054318127501</v>
      </c>
      <c r="BE9" s="14">
        <v>0.23567887052640399</v>
      </c>
      <c r="BF9" s="14">
        <v>0.16589752329263099</v>
      </c>
      <c r="BG9" s="14">
        <v>0.18805493865275399</v>
      </c>
      <c r="BH9" s="14">
        <v>0.201146746238933</v>
      </c>
      <c r="BI9" s="14">
        <v>0.17129090530479499</v>
      </c>
      <c r="BJ9" s="14">
        <v>7.7918522834794904E-2</v>
      </c>
      <c r="BK9" s="14">
        <v>0.106752813695337</v>
      </c>
      <c r="BL9" s="14">
        <v>0.39035482911455899</v>
      </c>
      <c r="BM9" s="14">
        <v>0.14749341176332101</v>
      </c>
      <c r="BN9" s="14">
        <v>0.37665797528987599</v>
      </c>
      <c r="BO9" s="14"/>
      <c r="BP9" s="14">
        <v>0.328409674859648</v>
      </c>
      <c r="BQ9" s="14">
        <v>0.183857879974061</v>
      </c>
      <c r="BR9" s="14">
        <v>0.169910242516953</v>
      </c>
      <c r="BS9" s="14">
        <v>0.158741129774883</v>
      </c>
      <c r="BT9" s="14">
        <v>0.12957972285247901</v>
      </c>
      <c r="BU9" s="14">
        <v>0.11737945656107</v>
      </c>
      <c r="BV9" s="14"/>
      <c r="BW9" s="14">
        <v>0.19227981598612301</v>
      </c>
      <c r="BX9" s="14">
        <v>0.20916069957671601</v>
      </c>
      <c r="BY9" s="14">
        <v>0.188493239355355</v>
      </c>
      <c r="BZ9" s="14">
        <v>0.15517027532841701</v>
      </c>
      <c r="CA9" s="14">
        <v>0.27600542780223603</v>
      </c>
      <c r="CB9" s="14">
        <v>0.19662738311553099</v>
      </c>
      <c r="CC9" s="14"/>
      <c r="CD9" s="14">
        <v>0.25179864275746999</v>
      </c>
      <c r="CE9" s="14">
        <v>0.268740009026328</v>
      </c>
      <c r="CF9" s="14">
        <v>0.163303882294631</v>
      </c>
      <c r="CG9" s="14">
        <v>0.18583375702493099</v>
      </c>
      <c r="CH9" s="14"/>
      <c r="CI9" s="14">
        <v>0.27330976922121902</v>
      </c>
      <c r="CJ9" s="14">
        <v>0.228555724425515</v>
      </c>
      <c r="CK9" s="14">
        <v>0.18969085217815401</v>
      </c>
      <c r="CL9" s="14">
        <v>0.113098225601973</v>
      </c>
      <c r="CM9" s="14"/>
      <c r="CN9" s="14">
        <v>0.35746831405041202</v>
      </c>
      <c r="CO9" s="14">
        <v>0.18318352638712099</v>
      </c>
      <c r="CP9" s="14"/>
      <c r="CQ9" s="14">
        <v>0.318508466570052</v>
      </c>
      <c r="CR9" s="14">
        <v>0.19640626521113</v>
      </c>
    </row>
    <row r="10" spans="2:96" x14ac:dyDescent="0.3">
      <c r="B10" s="15" t="s">
        <v>384</v>
      </c>
      <c r="C10" s="14">
        <v>0.41956192577658002</v>
      </c>
      <c r="D10" s="14">
        <v>0.41936369045213001</v>
      </c>
      <c r="E10" s="14">
        <v>0.41972194229270599</v>
      </c>
      <c r="F10" s="14"/>
      <c r="G10" s="14">
        <v>0.44321469953595499</v>
      </c>
      <c r="H10" s="14">
        <v>0.39360373830525303</v>
      </c>
      <c r="I10" s="14">
        <v>0.41004180579055499</v>
      </c>
      <c r="J10" s="14">
        <v>0.39317819959293998</v>
      </c>
      <c r="K10" s="14">
        <v>0.455336661950623</v>
      </c>
      <c r="L10" s="14">
        <v>0.42942002961017101</v>
      </c>
      <c r="M10" s="14"/>
      <c r="N10" s="14">
        <v>0.40430965998435697</v>
      </c>
      <c r="O10" s="14">
        <v>0.43775504649652203</v>
      </c>
      <c r="P10" s="14">
        <v>0.40839101107542602</v>
      </c>
      <c r="Q10" s="14">
        <v>0.42968311845281199</v>
      </c>
      <c r="R10" s="14"/>
      <c r="S10" s="14">
        <v>0.37600300755470301</v>
      </c>
      <c r="T10" s="14">
        <v>0.43242593429207998</v>
      </c>
      <c r="U10" s="14">
        <v>0.42860604537959401</v>
      </c>
      <c r="V10" s="14">
        <v>0.40702343652937401</v>
      </c>
      <c r="W10" s="14">
        <v>0.40600910078438801</v>
      </c>
      <c r="X10" s="14">
        <v>0.46227899140517098</v>
      </c>
      <c r="Y10" s="14">
        <v>0.38729359996645102</v>
      </c>
      <c r="Z10" s="14">
        <v>0.46920791554757701</v>
      </c>
      <c r="AA10" s="14">
        <v>0.46339439007644001</v>
      </c>
      <c r="AB10" s="14">
        <v>0.44044046429626499</v>
      </c>
      <c r="AC10" s="14">
        <v>0.257871254973147</v>
      </c>
      <c r="AD10" s="14">
        <v>0.54598359162368204</v>
      </c>
      <c r="AE10" s="14"/>
      <c r="AF10" s="14">
        <v>0.48076546560588002</v>
      </c>
      <c r="AG10" s="14">
        <v>0.40628065437439798</v>
      </c>
      <c r="AH10" s="14">
        <v>0.421255655160091</v>
      </c>
      <c r="AI10" s="14">
        <v>0.43976866768835099</v>
      </c>
      <c r="AJ10" s="14">
        <v>0.32210716089609998</v>
      </c>
      <c r="AK10" s="14"/>
      <c r="AL10" s="14">
        <v>0.42294166454265802</v>
      </c>
      <c r="AM10" s="14">
        <v>0.47529661305573101</v>
      </c>
      <c r="AN10" s="14">
        <v>0.42254287064716201</v>
      </c>
      <c r="AO10" s="14">
        <v>0.46771834107865401</v>
      </c>
      <c r="AP10" s="14">
        <v>0.36413753738510601</v>
      </c>
      <c r="AQ10" s="14">
        <v>0.32508753098757698</v>
      </c>
      <c r="AR10" s="14"/>
      <c r="AS10" s="14">
        <v>0.40780892516394801</v>
      </c>
      <c r="AT10" s="14">
        <v>0.40082860418175997</v>
      </c>
      <c r="AU10" s="14">
        <v>0.46085325548821998</v>
      </c>
      <c r="AV10" s="14">
        <v>0.366006216938077</v>
      </c>
      <c r="AW10" s="14">
        <v>0.47222299207782298</v>
      </c>
      <c r="AX10" s="14"/>
      <c r="AY10" s="14">
        <v>0.43313309133697597</v>
      </c>
      <c r="AZ10" s="14">
        <v>0.44995983004060702</v>
      </c>
      <c r="BA10" s="14">
        <v>0.39945910255392703</v>
      </c>
      <c r="BB10" s="14">
        <v>0.50400878507263402</v>
      </c>
      <c r="BC10" s="14">
        <v>0.42583779030344099</v>
      </c>
      <c r="BD10" s="14">
        <v>0.36884700859270803</v>
      </c>
      <c r="BE10" s="14">
        <v>0.41928464830489398</v>
      </c>
      <c r="BF10" s="14">
        <v>0.39564594416530702</v>
      </c>
      <c r="BG10" s="14">
        <v>0.465575552036118</v>
      </c>
      <c r="BH10" s="14">
        <v>0.34320313911351702</v>
      </c>
      <c r="BI10" s="14">
        <v>0.44588430256210998</v>
      </c>
      <c r="BJ10" s="14">
        <v>0.47737396695585099</v>
      </c>
      <c r="BK10" s="14">
        <v>0.54369258607317605</v>
      </c>
      <c r="BL10" s="14">
        <v>0.35205270609059802</v>
      </c>
      <c r="BM10" s="14">
        <v>0.37918368491993099</v>
      </c>
      <c r="BN10" s="14">
        <v>0.42905913504146498</v>
      </c>
      <c r="BO10" s="14"/>
      <c r="BP10" s="14">
        <v>0.33408900807193997</v>
      </c>
      <c r="BQ10" s="14">
        <v>0.45162599098078199</v>
      </c>
      <c r="BR10" s="14">
        <v>0.41214514292687998</v>
      </c>
      <c r="BS10" s="14">
        <v>0.43796080920707497</v>
      </c>
      <c r="BT10" s="14">
        <v>0.49442037383794202</v>
      </c>
      <c r="BU10" s="14">
        <v>0.51504472719073102</v>
      </c>
      <c r="BV10" s="14"/>
      <c r="BW10" s="14">
        <v>0.40048834986735099</v>
      </c>
      <c r="BX10" s="14">
        <v>0.47221624986461602</v>
      </c>
      <c r="BY10" s="14">
        <v>0.42027264351277599</v>
      </c>
      <c r="BZ10" s="14">
        <v>0.46716070775520002</v>
      </c>
      <c r="CA10" s="14">
        <v>0.37621085706747998</v>
      </c>
      <c r="CB10" s="14">
        <v>0.36531733749808398</v>
      </c>
      <c r="CC10" s="14"/>
      <c r="CD10" s="14">
        <v>0.39716107842167597</v>
      </c>
      <c r="CE10" s="14">
        <v>0.43419292687354399</v>
      </c>
      <c r="CF10" s="14">
        <v>0.43044847833504402</v>
      </c>
      <c r="CG10" s="14">
        <v>0.43058833395431001</v>
      </c>
      <c r="CH10" s="14"/>
      <c r="CI10" s="14">
        <v>0.43600264649898002</v>
      </c>
      <c r="CJ10" s="14">
        <v>0.40172630795557401</v>
      </c>
      <c r="CK10" s="14">
        <v>0.42760033168841299</v>
      </c>
      <c r="CL10" s="14">
        <v>0.35710037148275903</v>
      </c>
      <c r="CM10" s="14"/>
      <c r="CN10" s="14">
        <v>0.38790705733685499</v>
      </c>
      <c r="CO10" s="14">
        <v>0.42748029504905299</v>
      </c>
      <c r="CP10" s="14"/>
      <c r="CQ10" s="14">
        <v>0.42045678614875498</v>
      </c>
      <c r="CR10" s="14">
        <v>0.42051662234277798</v>
      </c>
    </row>
    <row r="11" spans="2:96" x14ac:dyDescent="0.3">
      <c r="B11" s="15" t="s">
        <v>385</v>
      </c>
      <c r="C11" s="14">
        <v>0.22719239156291199</v>
      </c>
      <c r="D11" s="14">
        <v>0.25307094751307702</v>
      </c>
      <c r="E11" s="14">
        <v>0.201170530495733</v>
      </c>
      <c r="F11" s="14"/>
      <c r="G11" s="14">
        <v>0.27506109805533802</v>
      </c>
      <c r="H11" s="14">
        <v>0.21457533089197001</v>
      </c>
      <c r="I11" s="14">
        <v>0.19875567503769501</v>
      </c>
      <c r="J11" s="14">
        <v>0.19957238322037299</v>
      </c>
      <c r="K11" s="14">
        <v>0.19644282272116401</v>
      </c>
      <c r="L11" s="14">
        <v>0.27069764434488403</v>
      </c>
      <c r="M11" s="14"/>
      <c r="N11" s="14">
        <v>0.24048595997643701</v>
      </c>
      <c r="O11" s="14">
        <v>0.24083297309045901</v>
      </c>
      <c r="P11" s="14">
        <v>0.26118856711171801</v>
      </c>
      <c r="Q11" s="14">
        <v>0.16715559812210401</v>
      </c>
      <c r="R11" s="14"/>
      <c r="S11" s="14">
        <v>0.21029204040963301</v>
      </c>
      <c r="T11" s="14">
        <v>0.242615408917007</v>
      </c>
      <c r="U11" s="14">
        <v>0.246093409946265</v>
      </c>
      <c r="V11" s="14">
        <v>0.24608307363235199</v>
      </c>
      <c r="W11" s="14">
        <v>0.29132676932121898</v>
      </c>
      <c r="X11" s="14">
        <v>0.18956417640155199</v>
      </c>
      <c r="Y11" s="14">
        <v>0.26703923736191798</v>
      </c>
      <c r="Z11" s="14">
        <v>0.17188029391543599</v>
      </c>
      <c r="AA11" s="14">
        <v>0.16896202513792899</v>
      </c>
      <c r="AB11" s="14">
        <v>0.25297434084993298</v>
      </c>
      <c r="AC11" s="14">
        <v>0.200416461091659</v>
      </c>
      <c r="AD11" s="14">
        <v>0.24099885415936401</v>
      </c>
      <c r="AE11" s="14"/>
      <c r="AF11" s="14">
        <v>0.219359522205583</v>
      </c>
      <c r="AG11" s="14">
        <v>0.21220179449182999</v>
      </c>
      <c r="AH11" s="14">
        <v>0.26143688181101299</v>
      </c>
      <c r="AI11" s="14">
        <v>0.197742159907837</v>
      </c>
      <c r="AJ11" s="14">
        <v>0.33231540913539798</v>
      </c>
      <c r="AK11" s="14"/>
      <c r="AL11" s="14">
        <v>0.21839297143654199</v>
      </c>
      <c r="AM11" s="14">
        <v>0.203842359809213</v>
      </c>
      <c r="AN11" s="14">
        <v>0.23342049576252999</v>
      </c>
      <c r="AO11" s="14">
        <v>0.20610373383243499</v>
      </c>
      <c r="AP11" s="14">
        <v>0.22265108691083699</v>
      </c>
      <c r="AQ11" s="14">
        <v>0.25366299434963702</v>
      </c>
      <c r="AR11" s="14"/>
      <c r="AS11" s="14">
        <v>0.22373246508577099</v>
      </c>
      <c r="AT11" s="14">
        <v>0.28185152018211401</v>
      </c>
      <c r="AU11" s="14">
        <v>0.23130649837769701</v>
      </c>
      <c r="AV11" s="14">
        <v>0.19399788189769501</v>
      </c>
      <c r="AW11" s="14">
        <v>5.2916164889486202E-2</v>
      </c>
      <c r="AX11" s="14"/>
      <c r="AY11" s="14">
        <v>0.28621446272232998</v>
      </c>
      <c r="AZ11" s="14">
        <v>0.118146891113735</v>
      </c>
      <c r="BA11" s="14">
        <v>0.19243471254353101</v>
      </c>
      <c r="BB11" s="14">
        <v>0.194748391047248</v>
      </c>
      <c r="BC11" s="14">
        <v>0.216286863624573</v>
      </c>
      <c r="BD11" s="14">
        <v>0.22512961117573799</v>
      </c>
      <c r="BE11" s="14">
        <v>0.22911773684212</v>
      </c>
      <c r="BF11" s="14">
        <v>0.28042626840670998</v>
      </c>
      <c r="BG11" s="14">
        <v>0.24974767730309799</v>
      </c>
      <c r="BH11" s="14">
        <v>0.32282090223662502</v>
      </c>
      <c r="BI11" s="14">
        <v>0.20886084881001499</v>
      </c>
      <c r="BJ11" s="14">
        <v>0.25630722030493802</v>
      </c>
      <c r="BK11" s="14">
        <v>0.29082344312913599</v>
      </c>
      <c r="BL11" s="14">
        <v>0.115150292860304</v>
      </c>
      <c r="BM11" s="14">
        <v>0.29943166676838401</v>
      </c>
      <c r="BN11" s="14">
        <v>0.177748883953429</v>
      </c>
      <c r="BO11" s="14"/>
      <c r="BP11" s="14">
        <v>0.22468205877438699</v>
      </c>
      <c r="BQ11" s="14">
        <v>0.215885552894898</v>
      </c>
      <c r="BR11" s="14">
        <v>0.24632422642697899</v>
      </c>
      <c r="BS11" s="14">
        <v>0.26037633477537497</v>
      </c>
      <c r="BT11" s="14">
        <v>0.18427348787608799</v>
      </c>
      <c r="BU11" s="14">
        <v>0.21702211734125601</v>
      </c>
      <c r="BV11" s="14"/>
      <c r="BW11" s="14">
        <v>0.26355057031303902</v>
      </c>
      <c r="BX11" s="14">
        <v>0.17644867636067799</v>
      </c>
      <c r="BY11" s="14">
        <v>0.175837504869165</v>
      </c>
      <c r="BZ11" s="14">
        <v>0.17748884060313899</v>
      </c>
      <c r="CA11" s="14">
        <v>0.25112739362269398</v>
      </c>
      <c r="CB11" s="14">
        <v>0.23776044731511101</v>
      </c>
      <c r="CC11" s="14"/>
      <c r="CD11" s="14">
        <v>0.25206261127667201</v>
      </c>
      <c r="CE11" s="14">
        <v>0.19427676601101901</v>
      </c>
      <c r="CF11" s="14">
        <v>0.179638879527318</v>
      </c>
      <c r="CG11" s="14">
        <v>0.235071262761642</v>
      </c>
      <c r="CH11" s="14"/>
      <c r="CI11" s="14">
        <v>0.197329563518265</v>
      </c>
      <c r="CJ11" s="14">
        <v>0.24509347895373201</v>
      </c>
      <c r="CK11" s="14">
        <v>0.22276060275248699</v>
      </c>
      <c r="CL11" s="14">
        <v>0.29547896823190101</v>
      </c>
      <c r="CM11" s="14"/>
      <c r="CN11" s="14">
        <v>0.16249593305403401</v>
      </c>
      <c r="CO11" s="14">
        <v>0.2371220507979</v>
      </c>
      <c r="CP11" s="14"/>
      <c r="CQ11" s="14">
        <v>0.18263720699257499</v>
      </c>
      <c r="CR11" s="14">
        <v>0.23535935923482301</v>
      </c>
    </row>
    <row r="12" spans="2:96" x14ac:dyDescent="0.3">
      <c r="B12" s="15" t="s">
        <v>386</v>
      </c>
      <c r="C12" s="14">
        <v>8.2110675324396004E-2</v>
      </c>
      <c r="D12" s="14">
        <v>9.9164139867720297E-2</v>
      </c>
      <c r="E12" s="14">
        <v>6.4677586937764098E-2</v>
      </c>
      <c r="F12" s="14"/>
      <c r="G12" s="14">
        <v>3.05391611677851E-2</v>
      </c>
      <c r="H12" s="14">
        <v>5.90209605483576E-2</v>
      </c>
      <c r="I12" s="14">
        <v>8.7738517830589405E-2</v>
      </c>
      <c r="J12" s="14">
        <v>7.1502752903327096E-2</v>
      </c>
      <c r="K12" s="14">
        <v>0.132573806770554</v>
      </c>
      <c r="L12" s="14">
        <v>0.10702958625650601</v>
      </c>
      <c r="M12" s="14"/>
      <c r="N12" s="14">
        <v>8.4926006199626897E-2</v>
      </c>
      <c r="O12" s="14">
        <v>6.6659898622749902E-2</v>
      </c>
      <c r="P12" s="14">
        <v>8.19328258919131E-2</v>
      </c>
      <c r="Q12" s="14">
        <v>9.7176919407643905E-2</v>
      </c>
      <c r="R12" s="14"/>
      <c r="S12" s="14">
        <v>5.8865192938323298E-2</v>
      </c>
      <c r="T12" s="14">
        <v>7.4117561848269495E-2</v>
      </c>
      <c r="U12" s="14">
        <v>0.11980837436550799</v>
      </c>
      <c r="V12" s="14">
        <v>7.5409270210712101E-2</v>
      </c>
      <c r="W12" s="14">
        <v>0.134776552848553</v>
      </c>
      <c r="X12" s="14">
        <v>9.5616946360254904E-2</v>
      </c>
      <c r="Y12" s="14">
        <v>9.42757861980172E-2</v>
      </c>
      <c r="Z12" s="14">
        <v>7.3596549540724004E-2</v>
      </c>
      <c r="AA12" s="14">
        <v>2.040360945167E-2</v>
      </c>
      <c r="AB12" s="14">
        <v>0.11556315642583199</v>
      </c>
      <c r="AC12" s="14">
        <v>0.14024060476606101</v>
      </c>
      <c r="AD12" s="14">
        <v>0</v>
      </c>
      <c r="AE12" s="14"/>
      <c r="AF12" s="14">
        <v>5.7980277635104001E-2</v>
      </c>
      <c r="AG12" s="14">
        <v>7.6036106441126405E-2</v>
      </c>
      <c r="AH12" s="14">
        <v>8.9406300680380899E-2</v>
      </c>
      <c r="AI12" s="14">
        <v>0.154839845021814</v>
      </c>
      <c r="AJ12" s="14">
        <v>7.1048639596503399E-2</v>
      </c>
      <c r="AK12" s="14"/>
      <c r="AL12" s="14">
        <v>5.3967535704105403E-2</v>
      </c>
      <c r="AM12" s="14">
        <v>4.5419623358654002E-2</v>
      </c>
      <c r="AN12" s="14">
        <v>7.3839347502550903E-2</v>
      </c>
      <c r="AO12" s="14">
        <v>0.118439432529222</v>
      </c>
      <c r="AP12" s="14">
        <v>9.6614856261647897E-2</v>
      </c>
      <c r="AQ12" s="14">
        <v>0.104346837560248</v>
      </c>
      <c r="AR12" s="14"/>
      <c r="AS12" s="14">
        <v>0.112613282704893</v>
      </c>
      <c r="AT12" s="14">
        <v>9.2546987219173898E-2</v>
      </c>
      <c r="AU12" s="14">
        <v>5.3336611995259998E-2</v>
      </c>
      <c r="AV12" s="14">
        <v>5.6241235113472801E-2</v>
      </c>
      <c r="AW12" s="14">
        <v>0</v>
      </c>
      <c r="AX12" s="14"/>
      <c r="AY12" s="14">
        <v>0</v>
      </c>
      <c r="AZ12" s="14">
        <v>0.14435019130309901</v>
      </c>
      <c r="BA12" s="14">
        <v>9.45786239421883E-2</v>
      </c>
      <c r="BB12" s="14">
        <v>0.117496458362495</v>
      </c>
      <c r="BC12" s="14">
        <v>5.6160485151124602E-2</v>
      </c>
      <c r="BD12" s="14">
        <v>8.3590490128057804E-2</v>
      </c>
      <c r="BE12" s="14">
        <v>9.6593309249941098E-2</v>
      </c>
      <c r="BF12" s="14">
        <v>5.8177816446277099E-2</v>
      </c>
      <c r="BG12" s="14">
        <v>4.6454125166365698E-2</v>
      </c>
      <c r="BH12" s="14">
        <v>0.11793618017351799</v>
      </c>
      <c r="BI12" s="14">
        <v>0.13196403413271801</v>
      </c>
      <c r="BJ12" s="14">
        <v>5.0265047907509602E-2</v>
      </c>
      <c r="BK12" s="14">
        <v>5.8731157102351002E-2</v>
      </c>
      <c r="BL12" s="14">
        <v>0.14244217193453801</v>
      </c>
      <c r="BM12" s="14">
        <v>0.11545711619568</v>
      </c>
      <c r="BN12" s="14">
        <v>0</v>
      </c>
      <c r="BO12" s="14"/>
      <c r="BP12" s="14">
        <v>6.7576186098180793E-2</v>
      </c>
      <c r="BQ12" s="14">
        <v>6.3026292691833005E-2</v>
      </c>
      <c r="BR12" s="14">
        <v>7.86310691810371E-2</v>
      </c>
      <c r="BS12" s="14">
        <v>0.114198095173092</v>
      </c>
      <c r="BT12" s="14">
        <v>0.13153228311988499</v>
      </c>
      <c r="BU12" s="14">
        <v>7.29818462760604E-2</v>
      </c>
      <c r="BV12" s="14"/>
      <c r="BW12" s="14">
        <v>9.8117617414626407E-2</v>
      </c>
      <c r="BX12" s="14">
        <v>7.3841159777188095E-2</v>
      </c>
      <c r="BY12" s="14">
        <v>0.15224002676047499</v>
      </c>
      <c r="BZ12" s="14">
        <v>7.5437452181326803E-2</v>
      </c>
      <c r="CA12" s="14">
        <v>4.2943755964342599E-2</v>
      </c>
      <c r="CB12" s="14">
        <v>5.5907277563865702E-2</v>
      </c>
      <c r="CC12" s="14"/>
      <c r="CD12" s="14">
        <v>4.6843802854302799E-2</v>
      </c>
      <c r="CE12" s="14">
        <v>6.5169598070449503E-2</v>
      </c>
      <c r="CF12" s="14">
        <v>0.11647758218196801</v>
      </c>
      <c r="CG12" s="14">
        <v>9.8455960339907E-2</v>
      </c>
      <c r="CH12" s="14"/>
      <c r="CI12" s="14">
        <v>4.4038113825572003E-2</v>
      </c>
      <c r="CJ12" s="14">
        <v>7.4805353372488503E-2</v>
      </c>
      <c r="CK12" s="14">
        <v>9.8551564032772501E-2</v>
      </c>
      <c r="CL12" s="14">
        <v>6.6475808573390194E-2</v>
      </c>
      <c r="CM12" s="14"/>
      <c r="CN12" s="14">
        <v>6.3147761933863594E-2</v>
      </c>
      <c r="CO12" s="14">
        <v>8.5023781358453607E-2</v>
      </c>
      <c r="CP12" s="14"/>
      <c r="CQ12" s="14">
        <v>4.00239219191134E-2</v>
      </c>
      <c r="CR12" s="14">
        <v>8.9050745133878798E-2</v>
      </c>
    </row>
    <row r="13" spans="2:96" x14ac:dyDescent="0.3">
      <c r="B13" s="15" t="s">
        <v>92</v>
      </c>
      <c r="C13" s="20">
        <v>6.3345275306217197E-2</v>
      </c>
      <c r="D13" s="20">
        <v>4.7862854203159902E-2</v>
      </c>
      <c r="E13" s="20">
        <v>7.9754039317464595E-2</v>
      </c>
      <c r="F13" s="20"/>
      <c r="G13" s="20">
        <v>5.34733916784568E-2</v>
      </c>
      <c r="H13" s="20">
        <v>3.6742705544088899E-2</v>
      </c>
      <c r="I13" s="20">
        <v>6.2322767600085503E-2</v>
      </c>
      <c r="J13" s="20">
        <v>0.10230049848162601</v>
      </c>
      <c r="K13" s="20">
        <v>7.5620391115388097E-2</v>
      </c>
      <c r="L13" s="20">
        <v>5.3202107124641601E-2</v>
      </c>
      <c r="M13" s="20"/>
      <c r="N13" s="20">
        <v>3.2169858350428897E-2</v>
      </c>
      <c r="O13" s="20">
        <v>4.82261454828369E-2</v>
      </c>
      <c r="P13" s="20">
        <v>7.9757957831477003E-2</v>
      </c>
      <c r="Q13" s="20">
        <v>9.4926167670293105E-2</v>
      </c>
      <c r="R13" s="20"/>
      <c r="S13" s="20">
        <v>7.1363890464629098E-2</v>
      </c>
      <c r="T13" s="20">
        <v>8.5889088580728995E-2</v>
      </c>
      <c r="U13" s="20">
        <v>5.1419250630592203E-2</v>
      </c>
      <c r="V13" s="20">
        <v>3.9581763143665398E-2</v>
      </c>
      <c r="W13" s="20">
        <v>2.8503672710801599E-2</v>
      </c>
      <c r="X13" s="20">
        <v>0.106883516893146</v>
      </c>
      <c r="Y13" s="20">
        <v>2.10528736633207E-2</v>
      </c>
      <c r="Z13" s="20">
        <v>2.5114062656209999E-2</v>
      </c>
      <c r="AA13" s="20">
        <v>6.6671815218426994E-2</v>
      </c>
      <c r="AB13" s="20">
        <v>6.2357109909563599E-2</v>
      </c>
      <c r="AC13" s="20">
        <v>9.1494786353973498E-2</v>
      </c>
      <c r="AD13" s="20">
        <v>8.0335328017132598E-2</v>
      </c>
      <c r="AE13" s="20"/>
      <c r="AF13" s="20">
        <v>6.0276823101303098E-2</v>
      </c>
      <c r="AG13" s="20">
        <v>4.1753821997034202E-2</v>
      </c>
      <c r="AH13" s="20">
        <v>2.1321196433484998E-2</v>
      </c>
      <c r="AI13" s="20">
        <v>6.4961600141133793E-2</v>
      </c>
      <c r="AJ13" s="20">
        <v>7.1744722251570303E-2</v>
      </c>
      <c r="AK13" s="20"/>
      <c r="AL13" s="20">
        <v>2.6696927947288202E-2</v>
      </c>
      <c r="AM13" s="20">
        <v>7.0999518613533305E-2</v>
      </c>
      <c r="AN13" s="20">
        <v>3.9977626497107302E-2</v>
      </c>
      <c r="AO13" s="20">
        <v>5.7104191699123799E-2</v>
      </c>
      <c r="AP13" s="20">
        <v>5.5974893874881297E-2</v>
      </c>
      <c r="AQ13" s="20">
        <v>0.119339221835585</v>
      </c>
      <c r="AR13" s="20"/>
      <c r="AS13" s="20">
        <v>8.7793686777536295E-2</v>
      </c>
      <c r="AT13" s="20">
        <v>5.9419908483340098E-2</v>
      </c>
      <c r="AU13" s="20">
        <v>4.8027646054523997E-2</v>
      </c>
      <c r="AV13" s="20">
        <v>2.9054178177886102E-2</v>
      </c>
      <c r="AW13" s="20">
        <v>0</v>
      </c>
      <c r="AX13" s="20"/>
      <c r="AY13" s="20">
        <v>0.13702616007980201</v>
      </c>
      <c r="AZ13" s="20">
        <v>0.15351753593079601</v>
      </c>
      <c r="BA13" s="20">
        <v>7.3905034006032197E-2</v>
      </c>
      <c r="BB13" s="20">
        <v>3.3107790201863399E-2</v>
      </c>
      <c r="BC13" s="20">
        <v>4.32231178336362E-2</v>
      </c>
      <c r="BD13" s="20">
        <v>8.2902346922221107E-2</v>
      </c>
      <c r="BE13" s="20">
        <v>1.9325435076640599E-2</v>
      </c>
      <c r="BF13" s="20">
        <v>9.9852447689074794E-2</v>
      </c>
      <c r="BG13" s="20">
        <v>5.0167706841663599E-2</v>
      </c>
      <c r="BH13" s="20">
        <v>1.4893032237407599E-2</v>
      </c>
      <c r="BI13" s="20">
        <v>4.1999909190362103E-2</v>
      </c>
      <c r="BJ13" s="20">
        <v>0.13813524199690699</v>
      </c>
      <c r="BK13" s="20">
        <v>0</v>
      </c>
      <c r="BL13" s="20">
        <v>0</v>
      </c>
      <c r="BM13" s="20">
        <v>5.8434120352683298E-2</v>
      </c>
      <c r="BN13" s="20">
        <v>1.6534005715230001E-2</v>
      </c>
      <c r="BO13" s="20"/>
      <c r="BP13" s="20">
        <v>4.5243072195844003E-2</v>
      </c>
      <c r="BQ13" s="20">
        <v>8.5604283458425107E-2</v>
      </c>
      <c r="BR13" s="20">
        <v>9.2989318948151004E-2</v>
      </c>
      <c r="BS13" s="20">
        <v>2.8723631069575199E-2</v>
      </c>
      <c r="BT13" s="20">
        <v>6.0194132313605701E-2</v>
      </c>
      <c r="BU13" s="20">
        <v>7.7571852630881899E-2</v>
      </c>
      <c r="BV13" s="20"/>
      <c r="BW13" s="20">
        <v>4.5563646418860897E-2</v>
      </c>
      <c r="BX13" s="20">
        <v>6.8333214420802396E-2</v>
      </c>
      <c r="BY13" s="20">
        <v>6.3156585502228302E-2</v>
      </c>
      <c r="BZ13" s="20">
        <v>0.124742724131918</v>
      </c>
      <c r="CA13" s="20">
        <v>5.3712565543246202E-2</v>
      </c>
      <c r="CB13" s="20">
        <v>0.14438755450740801</v>
      </c>
      <c r="CC13" s="20"/>
      <c r="CD13" s="20">
        <v>5.2133864689879197E-2</v>
      </c>
      <c r="CE13" s="20">
        <v>3.7620700018659199E-2</v>
      </c>
      <c r="CF13" s="20">
        <v>0.110131177661039</v>
      </c>
      <c r="CG13" s="20">
        <v>5.00506859192104E-2</v>
      </c>
      <c r="CH13" s="20"/>
      <c r="CI13" s="20">
        <v>4.9319906935964698E-2</v>
      </c>
      <c r="CJ13" s="20">
        <v>4.9819135292691302E-2</v>
      </c>
      <c r="CK13" s="20">
        <v>6.1396649348172898E-2</v>
      </c>
      <c r="CL13" s="20">
        <v>0.167846626109976</v>
      </c>
      <c r="CM13" s="20"/>
      <c r="CN13" s="20">
        <v>2.8980933624835E-2</v>
      </c>
      <c r="CO13" s="20">
        <v>6.7190346407472207E-2</v>
      </c>
      <c r="CP13" s="20"/>
      <c r="CQ13" s="20">
        <v>3.8373618369505098E-2</v>
      </c>
      <c r="CR13" s="20">
        <v>5.8667008077390899E-2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0.39671834374451698</v>
      </c>
      <c r="D9" s="14">
        <v>0.35649446833168202</v>
      </c>
      <c r="E9" s="14">
        <v>0.43610971530770698</v>
      </c>
      <c r="F9" s="14"/>
      <c r="G9" s="14">
        <v>0.355294985468875</v>
      </c>
      <c r="H9" s="14">
        <v>0.48424096361109698</v>
      </c>
      <c r="I9" s="14">
        <v>0.379875702064151</v>
      </c>
      <c r="J9" s="14">
        <v>0.36210774681375602</v>
      </c>
      <c r="K9" s="14">
        <v>0.464434312583762</v>
      </c>
      <c r="L9" s="14">
        <v>0.35041973191139097</v>
      </c>
      <c r="M9" s="14"/>
      <c r="N9" s="14">
        <v>0.38379783795248901</v>
      </c>
      <c r="O9" s="14">
        <v>0.348510489339454</v>
      </c>
      <c r="P9" s="14">
        <v>0.39984419790075598</v>
      </c>
      <c r="Q9" s="14">
        <v>0.45679609249236602</v>
      </c>
      <c r="R9" s="14"/>
      <c r="S9" s="14">
        <v>0.44136339418459097</v>
      </c>
      <c r="T9" s="14">
        <v>0.36486191775700799</v>
      </c>
      <c r="U9" s="14">
        <v>0.32794616288954598</v>
      </c>
      <c r="V9" s="14">
        <v>0.49209590758340199</v>
      </c>
      <c r="W9" s="14">
        <v>0.382376262101564</v>
      </c>
      <c r="X9" s="14">
        <v>0.34644896083597099</v>
      </c>
      <c r="Y9" s="14">
        <v>0.396604054827709</v>
      </c>
      <c r="Z9" s="14">
        <v>0.27735271295042102</v>
      </c>
      <c r="AA9" s="14">
        <v>0.48142437356281997</v>
      </c>
      <c r="AB9" s="14">
        <v>0.39020491625772402</v>
      </c>
      <c r="AC9" s="14">
        <v>0.30854027539798801</v>
      </c>
      <c r="AD9" s="14">
        <v>0.36644303106526299</v>
      </c>
      <c r="AE9" s="14"/>
      <c r="AF9" s="14">
        <v>0.40699597263792597</v>
      </c>
      <c r="AG9" s="14">
        <v>0.41764124532777303</v>
      </c>
      <c r="AH9" s="14">
        <v>0.40526522912899099</v>
      </c>
      <c r="AI9" s="14">
        <v>0.41076923054401898</v>
      </c>
      <c r="AJ9" s="14">
        <v>0.30536569492993498</v>
      </c>
      <c r="AK9" s="14"/>
      <c r="AL9" s="14">
        <v>0.41840305837154601</v>
      </c>
      <c r="AM9" s="14">
        <v>0.417938604950991</v>
      </c>
      <c r="AN9" s="14">
        <v>0.42152592444782899</v>
      </c>
      <c r="AO9" s="14">
        <v>0.424605330965238</v>
      </c>
      <c r="AP9" s="14">
        <v>0.31332816786060602</v>
      </c>
      <c r="AQ9" s="14">
        <v>0.34488803357918602</v>
      </c>
      <c r="AR9" s="14"/>
      <c r="AS9" s="14">
        <v>0.41524019523107603</v>
      </c>
      <c r="AT9" s="14">
        <v>0.38691344846245901</v>
      </c>
      <c r="AU9" s="14">
        <v>0.34749148918730899</v>
      </c>
      <c r="AV9" s="14">
        <v>0.41429713822053299</v>
      </c>
      <c r="AW9" s="14">
        <v>0.67578003752510596</v>
      </c>
      <c r="AX9" s="14"/>
      <c r="AY9" s="14">
        <v>0.71378553727767002</v>
      </c>
      <c r="AZ9" s="14">
        <v>0.37731898095070798</v>
      </c>
      <c r="BA9" s="14">
        <v>0.40745067257232398</v>
      </c>
      <c r="BB9" s="14">
        <v>0.36700576054609502</v>
      </c>
      <c r="BC9" s="14">
        <v>0.47041529686070599</v>
      </c>
      <c r="BD9" s="14">
        <v>0.427271300362152</v>
      </c>
      <c r="BE9" s="14">
        <v>0.39535440111616998</v>
      </c>
      <c r="BF9" s="14">
        <v>0.29526716089482502</v>
      </c>
      <c r="BG9" s="14">
        <v>0.28340203022232302</v>
      </c>
      <c r="BH9" s="14">
        <v>0.44202731947241097</v>
      </c>
      <c r="BI9" s="14">
        <v>0.40980177566231701</v>
      </c>
      <c r="BJ9" s="14">
        <v>0.28983559258574998</v>
      </c>
      <c r="BK9" s="14">
        <v>0.3497162854409</v>
      </c>
      <c r="BL9" s="14">
        <v>0.25481329980589901</v>
      </c>
      <c r="BM9" s="14">
        <v>0.342247985336954</v>
      </c>
      <c r="BN9" s="14">
        <v>0.45964252254474303</v>
      </c>
      <c r="BO9" s="14"/>
      <c r="BP9" s="14">
        <v>0.48278733667264501</v>
      </c>
      <c r="BQ9" s="14">
        <v>0.38422873465788598</v>
      </c>
      <c r="BR9" s="14">
        <v>0.35202000647702802</v>
      </c>
      <c r="BS9" s="14">
        <v>0.37541694316283702</v>
      </c>
      <c r="BT9" s="14">
        <v>0.35989825090463201</v>
      </c>
      <c r="BU9" s="14">
        <v>0.27275796516876899</v>
      </c>
      <c r="BV9" s="14"/>
      <c r="BW9" s="14">
        <v>0.38281294827461299</v>
      </c>
      <c r="BX9" s="14">
        <v>0.335491217091334</v>
      </c>
      <c r="BY9" s="14">
        <v>0.381573721843669</v>
      </c>
      <c r="BZ9" s="14">
        <v>0.48760060479376899</v>
      </c>
      <c r="CA9" s="14">
        <v>0.45150656469172801</v>
      </c>
      <c r="CB9" s="14">
        <v>0.403981269530375</v>
      </c>
      <c r="CC9" s="14"/>
      <c r="CD9" s="14">
        <v>0.44136741395504397</v>
      </c>
      <c r="CE9" s="14">
        <v>0.42067299299126798</v>
      </c>
      <c r="CF9" s="14">
        <v>0.42145446651086099</v>
      </c>
      <c r="CG9" s="14">
        <v>0.35226139491981201</v>
      </c>
      <c r="CH9" s="14"/>
      <c r="CI9" s="14">
        <v>0.444148858871101</v>
      </c>
      <c r="CJ9" s="14">
        <v>0.35610907439182399</v>
      </c>
      <c r="CK9" s="14">
        <v>0.40009762847250102</v>
      </c>
      <c r="CL9" s="14">
        <v>0.36292600257922802</v>
      </c>
      <c r="CM9" s="14"/>
      <c r="CN9" s="14">
        <v>0.41983171951753401</v>
      </c>
      <c r="CO9" s="14">
        <v>0.39361816053210702</v>
      </c>
      <c r="CP9" s="14"/>
      <c r="CQ9" s="14">
        <v>0.49161277135690801</v>
      </c>
      <c r="CR9" s="14">
        <v>0.37863622143410303</v>
      </c>
    </row>
    <row r="10" spans="2:96" x14ac:dyDescent="0.3">
      <c r="B10" s="15" t="s">
        <v>384</v>
      </c>
      <c r="C10" s="14">
        <v>0.315588614853479</v>
      </c>
      <c r="D10" s="14">
        <v>0.31212453025347803</v>
      </c>
      <c r="E10" s="14">
        <v>0.32053147567441498</v>
      </c>
      <c r="F10" s="14"/>
      <c r="G10" s="14">
        <v>0.33707486841272699</v>
      </c>
      <c r="H10" s="14">
        <v>0.30601826310357699</v>
      </c>
      <c r="I10" s="14">
        <v>0.38063877000549501</v>
      </c>
      <c r="J10" s="14">
        <v>0.303251739628357</v>
      </c>
      <c r="K10" s="14">
        <v>0.220479278519503</v>
      </c>
      <c r="L10" s="14">
        <v>0.328139229582676</v>
      </c>
      <c r="M10" s="14"/>
      <c r="N10" s="14">
        <v>0.33228147217029202</v>
      </c>
      <c r="O10" s="14">
        <v>0.36052597324327401</v>
      </c>
      <c r="P10" s="14">
        <v>0.27841843128976201</v>
      </c>
      <c r="Q10" s="14">
        <v>0.28504313739036102</v>
      </c>
      <c r="R10" s="14"/>
      <c r="S10" s="14">
        <v>0.36697422221703002</v>
      </c>
      <c r="T10" s="14">
        <v>0.391095767616568</v>
      </c>
      <c r="U10" s="14">
        <v>0.37544135099291998</v>
      </c>
      <c r="V10" s="14">
        <v>0.27331698813444599</v>
      </c>
      <c r="W10" s="14">
        <v>0.26210448405572301</v>
      </c>
      <c r="X10" s="14">
        <v>0.28794161639223598</v>
      </c>
      <c r="Y10" s="14">
        <v>0.25094221057732002</v>
      </c>
      <c r="Z10" s="14">
        <v>0.32969536349539202</v>
      </c>
      <c r="AA10" s="14">
        <v>0.26078607650168401</v>
      </c>
      <c r="AB10" s="14">
        <v>0.30662849842880602</v>
      </c>
      <c r="AC10" s="14">
        <v>0.30290996784534402</v>
      </c>
      <c r="AD10" s="14">
        <v>0.35964067461875399</v>
      </c>
      <c r="AE10" s="14"/>
      <c r="AF10" s="14">
        <v>0.301074795072651</v>
      </c>
      <c r="AG10" s="14">
        <v>0.32228012904937697</v>
      </c>
      <c r="AH10" s="14">
        <v>0.333996249749762</v>
      </c>
      <c r="AI10" s="14">
        <v>0.29580013088762103</v>
      </c>
      <c r="AJ10" s="14">
        <v>0.295433798430564</v>
      </c>
      <c r="AK10" s="14"/>
      <c r="AL10" s="14">
        <v>0.31556342474236798</v>
      </c>
      <c r="AM10" s="14">
        <v>0.33245445229513498</v>
      </c>
      <c r="AN10" s="14">
        <v>0.31660079453527701</v>
      </c>
      <c r="AO10" s="14">
        <v>0.26612403082643699</v>
      </c>
      <c r="AP10" s="14">
        <v>0.29264843668881402</v>
      </c>
      <c r="AQ10" s="14">
        <v>0.38687332330315999</v>
      </c>
      <c r="AR10" s="14"/>
      <c r="AS10" s="14">
        <v>0.268160674691791</v>
      </c>
      <c r="AT10" s="14">
        <v>0.32149483976366899</v>
      </c>
      <c r="AU10" s="14">
        <v>0.36553669944967598</v>
      </c>
      <c r="AV10" s="14">
        <v>0.35954368273549198</v>
      </c>
      <c r="AW10" s="14">
        <v>0.21673021831770201</v>
      </c>
      <c r="AX10" s="14"/>
      <c r="AY10" s="14">
        <v>0</v>
      </c>
      <c r="AZ10" s="14">
        <v>0.37987177862801502</v>
      </c>
      <c r="BA10" s="14">
        <v>0.30647119487700403</v>
      </c>
      <c r="BB10" s="14">
        <v>0.33975573502917</v>
      </c>
      <c r="BC10" s="14">
        <v>0.27113877128081598</v>
      </c>
      <c r="BD10" s="14">
        <v>0.31263390119177198</v>
      </c>
      <c r="BE10" s="14">
        <v>0.29525242136424201</v>
      </c>
      <c r="BF10" s="14">
        <v>0.34581899026666602</v>
      </c>
      <c r="BG10" s="14">
        <v>0.39943385676197102</v>
      </c>
      <c r="BH10" s="14">
        <v>0.21678450064596699</v>
      </c>
      <c r="BI10" s="14">
        <v>0.25782691848745498</v>
      </c>
      <c r="BJ10" s="14">
        <v>0.38286120663726803</v>
      </c>
      <c r="BK10" s="14">
        <v>0.30046633950078799</v>
      </c>
      <c r="BL10" s="14">
        <v>0.45138475817364798</v>
      </c>
      <c r="BM10" s="14">
        <v>0.29735614683016198</v>
      </c>
      <c r="BN10" s="14">
        <v>0.40768210679025002</v>
      </c>
      <c r="BO10" s="14"/>
      <c r="BP10" s="14">
        <v>0.286172555952732</v>
      </c>
      <c r="BQ10" s="14">
        <v>0.31944113114901701</v>
      </c>
      <c r="BR10" s="14">
        <v>0.30381144396467002</v>
      </c>
      <c r="BS10" s="14">
        <v>0.34149702018338102</v>
      </c>
      <c r="BT10" s="14">
        <v>0.31309656169127398</v>
      </c>
      <c r="BU10" s="14">
        <v>0.400952143140057</v>
      </c>
      <c r="BV10" s="14"/>
      <c r="BW10" s="14">
        <v>0.306433217697682</v>
      </c>
      <c r="BX10" s="14">
        <v>0.36648629170864799</v>
      </c>
      <c r="BY10" s="14">
        <v>0.29493762812970298</v>
      </c>
      <c r="BZ10" s="14">
        <v>0.21252060276641299</v>
      </c>
      <c r="CA10" s="14">
        <v>0.324179476882345</v>
      </c>
      <c r="CB10" s="14">
        <v>0.34901301943711599</v>
      </c>
      <c r="CC10" s="14"/>
      <c r="CD10" s="14">
        <v>0.34536961635175101</v>
      </c>
      <c r="CE10" s="14">
        <v>0.29546149464650201</v>
      </c>
      <c r="CF10" s="14">
        <v>0.22590519334623399</v>
      </c>
      <c r="CG10" s="14">
        <v>0.36352474209510199</v>
      </c>
      <c r="CH10" s="14"/>
      <c r="CI10" s="14">
        <v>0.30544346172098602</v>
      </c>
      <c r="CJ10" s="14">
        <v>0.29640099950547499</v>
      </c>
      <c r="CK10" s="14">
        <v>0.33053534373030102</v>
      </c>
      <c r="CL10" s="14">
        <v>0.27181387919931999</v>
      </c>
      <c r="CM10" s="14"/>
      <c r="CN10" s="14">
        <v>0.40516809476342902</v>
      </c>
      <c r="CO10" s="14">
        <v>0.30327158726692799</v>
      </c>
      <c r="CP10" s="14"/>
      <c r="CQ10" s="14">
        <v>0.27608740928182801</v>
      </c>
      <c r="CR10" s="14">
        <v>0.32480537407041998</v>
      </c>
    </row>
    <row r="11" spans="2:96" x14ac:dyDescent="0.3">
      <c r="B11" s="15" t="s">
        <v>385</v>
      </c>
      <c r="C11" s="14">
        <v>0.14998422004738801</v>
      </c>
      <c r="D11" s="14">
        <v>0.165878107068824</v>
      </c>
      <c r="E11" s="14">
        <v>0.13404639781437599</v>
      </c>
      <c r="F11" s="14"/>
      <c r="G11" s="14">
        <v>0.187721243510933</v>
      </c>
      <c r="H11" s="14">
        <v>0.11245774287703</v>
      </c>
      <c r="I11" s="14">
        <v>0.13419483425519199</v>
      </c>
      <c r="J11" s="14">
        <v>0.17323211667004301</v>
      </c>
      <c r="K11" s="14">
        <v>0.135504522701173</v>
      </c>
      <c r="L11" s="14">
        <v>0.158450784389459</v>
      </c>
      <c r="M11" s="14"/>
      <c r="N11" s="14">
        <v>0.15400345190471201</v>
      </c>
      <c r="O11" s="14">
        <v>0.14192803431748299</v>
      </c>
      <c r="P11" s="14">
        <v>0.18107765724797201</v>
      </c>
      <c r="Q11" s="14">
        <v>0.12637953101814101</v>
      </c>
      <c r="R11" s="14"/>
      <c r="S11" s="14">
        <v>0.100087478285299</v>
      </c>
      <c r="T11" s="14">
        <v>0.155021652678523</v>
      </c>
      <c r="U11" s="14">
        <v>0.13617734707180501</v>
      </c>
      <c r="V11" s="14">
        <v>0.14150016050149899</v>
      </c>
      <c r="W11" s="14">
        <v>0.218227231593181</v>
      </c>
      <c r="X11" s="14">
        <v>0.161605512147451</v>
      </c>
      <c r="Y11" s="14">
        <v>0.166279772107576</v>
      </c>
      <c r="Z11" s="14">
        <v>0.1995395958457</v>
      </c>
      <c r="AA11" s="14">
        <v>9.6145993998035098E-2</v>
      </c>
      <c r="AB11" s="14">
        <v>0.166395212925356</v>
      </c>
      <c r="AC11" s="14">
        <v>0.19943871859137299</v>
      </c>
      <c r="AD11" s="14">
        <v>0.19121157268921299</v>
      </c>
      <c r="AE11" s="14"/>
      <c r="AF11" s="14">
        <v>0.14861723733099699</v>
      </c>
      <c r="AG11" s="14">
        <v>0.15597087209548</v>
      </c>
      <c r="AH11" s="14">
        <v>0.15275642786976201</v>
      </c>
      <c r="AI11" s="14">
        <v>8.1099899835158001E-2</v>
      </c>
      <c r="AJ11" s="14">
        <v>0.13869809470244901</v>
      </c>
      <c r="AK11" s="14"/>
      <c r="AL11" s="14">
        <v>0.16775145350149701</v>
      </c>
      <c r="AM11" s="14">
        <v>0.113378431182919</v>
      </c>
      <c r="AN11" s="14">
        <v>0.14597338670973101</v>
      </c>
      <c r="AO11" s="14">
        <v>0.141152300383173</v>
      </c>
      <c r="AP11" s="14">
        <v>0.19629748058135199</v>
      </c>
      <c r="AQ11" s="14">
        <v>0.118962278069185</v>
      </c>
      <c r="AR11" s="14"/>
      <c r="AS11" s="14">
        <v>0.13747976221774899</v>
      </c>
      <c r="AT11" s="14">
        <v>0.14574497812229201</v>
      </c>
      <c r="AU11" s="14">
        <v>0.16442427435701401</v>
      </c>
      <c r="AV11" s="14">
        <v>0.16000828720257301</v>
      </c>
      <c r="AW11" s="14">
        <v>4.7748207567379797E-2</v>
      </c>
      <c r="AX11" s="14"/>
      <c r="AY11" s="14">
        <v>0.14539496583431799</v>
      </c>
      <c r="AZ11" s="14">
        <v>5.0193007929464802E-2</v>
      </c>
      <c r="BA11" s="14">
        <v>0.184828677866515</v>
      </c>
      <c r="BB11" s="14">
        <v>0.15757790901812399</v>
      </c>
      <c r="BC11" s="14">
        <v>8.4789805147127098E-2</v>
      </c>
      <c r="BD11" s="14">
        <v>0.136831070038723</v>
      </c>
      <c r="BE11" s="14">
        <v>0.15308061529435499</v>
      </c>
      <c r="BF11" s="14">
        <v>0.21293242467894699</v>
      </c>
      <c r="BG11" s="14">
        <v>0.19462717654808401</v>
      </c>
      <c r="BH11" s="14">
        <v>0.20670869546821399</v>
      </c>
      <c r="BI11" s="14">
        <v>0.16239590494283901</v>
      </c>
      <c r="BJ11" s="14">
        <v>0.18383328128446</v>
      </c>
      <c r="BK11" s="14">
        <v>0.18013581485591401</v>
      </c>
      <c r="BL11" s="14">
        <v>3.4496429219875897E-2</v>
      </c>
      <c r="BM11" s="14">
        <v>0.268674157253118</v>
      </c>
      <c r="BN11" s="14">
        <v>6.3049836949528607E-2</v>
      </c>
      <c r="BO11" s="14"/>
      <c r="BP11" s="14">
        <v>0.13572097437396599</v>
      </c>
      <c r="BQ11" s="14">
        <v>0.13625946071453801</v>
      </c>
      <c r="BR11" s="14">
        <v>0.205620336470032</v>
      </c>
      <c r="BS11" s="14">
        <v>0.12598603470966599</v>
      </c>
      <c r="BT11" s="14">
        <v>0.19124383519857599</v>
      </c>
      <c r="BU11" s="14">
        <v>0.151755943224719</v>
      </c>
      <c r="BV11" s="14"/>
      <c r="BW11" s="14">
        <v>0.14840712297165301</v>
      </c>
      <c r="BX11" s="14">
        <v>0.16187417020992001</v>
      </c>
      <c r="BY11" s="14">
        <v>0.206767278659644</v>
      </c>
      <c r="BZ11" s="14">
        <v>0.12940782426175099</v>
      </c>
      <c r="CA11" s="14">
        <v>0.14497981487176101</v>
      </c>
      <c r="CB11" s="14">
        <v>7.2350511649395696E-2</v>
      </c>
      <c r="CC11" s="14"/>
      <c r="CD11" s="14">
        <v>0.124389013247616</v>
      </c>
      <c r="CE11" s="14">
        <v>0.16189791023616201</v>
      </c>
      <c r="CF11" s="14">
        <v>0.188998719065781</v>
      </c>
      <c r="CG11" s="14">
        <v>0.14071016019034399</v>
      </c>
      <c r="CH11" s="14"/>
      <c r="CI11" s="14">
        <v>0.15429476519465399</v>
      </c>
      <c r="CJ11" s="14">
        <v>0.16959381959245301</v>
      </c>
      <c r="CK11" s="14">
        <v>0.14295979700077599</v>
      </c>
      <c r="CL11" s="14">
        <v>0.136327170707362</v>
      </c>
      <c r="CM11" s="14"/>
      <c r="CN11" s="14">
        <v>8.4723293786184997E-2</v>
      </c>
      <c r="CO11" s="14">
        <v>0.16091115946529999</v>
      </c>
      <c r="CP11" s="14"/>
      <c r="CQ11" s="14">
        <v>0.16439722173058399</v>
      </c>
      <c r="CR11" s="14">
        <v>0.15074891283123201</v>
      </c>
    </row>
    <row r="12" spans="2:96" x14ac:dyDescent="0.3">
      <c r="B12" s="15" t="s">
        <v>386</v>
      </c>
      <c r="C12" s="14">
        <v>0.116652229117437</v>
      </c>
      <c r="D12" s="14">
        <v>0.141832207149728</v>
      </c>
      <c r="E12" s="14">
        <v>9.0892375339138104E-2</v>
      </c>
      <c r="F12" s="14"/>
      <c r="G12" s="14">
        <v>8.9649121240176294E-2</v>
      </c>
      <c r="H12" s="14">
        <v>6.62806060521067E-2</v>
      </c>
      <c r="I12" s="14">
        <v>9.9243943756371703E-2</v>
      </c>
      <c r="J12" s="14">
        <v>0.12794257910867299</v>
      </c>
      <c r="K12" s="14">
        <v>0.15175019090532599</v>
      </c>
      <c r="L12" s="14">
        <v>0.15858581485051501</v>
      </c>
      <c r="M12" s="14"/>
      <c r="N12" s="14">
        <v>0.11892202974659501</v>
      </c>
      <c r="O12" s="14">
        <v>0.12617807462890801</v>
      </c>
      <c r="P12" s="14">
        <v>0.108507198099281</v>
      </c>
      <c r="Q12" s="14">
        <v>0.112202479506204</v>
      </c>
      <c r="R12" s="14"/>
      <c r="S12" s="14">
        <v>6.6924945395266097E-2</v>
      </c>
      <c r="T12" s="14">
        <v>8.1114694949816296E-2</v>
      </c>
      <c r="U12" s="14">
        <v>0.14764956444132499</v>
      </c>
      <c r="V12" s="14">
        <v>7.3304376912748895E-2</v>
      </c>
      <c r="W12" s="14">
        <v>0.124229107174557</v>
      </c>
      <c r="X12" s="14">
        <v>0.168440311779742</v>
      </c>
      <c r="Y12" s="14">
        <v>0.18617396248739601</v>
      </c>
      <c r="Z12" s="14">
        <v>0.19341232770848699</v>
      </c>
      <c r="AA12" s="14">
        <v>0.12431307703024599</v>
      </c>
      <c r="AB12" s="14">
        <v>9.5197445319274807E-2</v>
      </c>
      <c r="AC12" s="14">
        <v>0.18911103816529401</v>
      </c>
      <c r="AD12" s="14">
        <v>3.9547482449370001E-2</v>
      </c>
      <c r="AE12" s="14"/>
      <c r="AF12" s="14">
        <v>0.13108980080028401</v>
      </c>
      <c r="AG12" s="14">
        <v>9.6274206150104097E-2</v>
      </c>
      <c r="AH12" s="14">
        <v>9.7461210290416697E-2</v>
      </c>
      <c r="AI12" s="14">
        <v>0.16995470771978</v>
      </c>
      <c r="AJ12" s="14">
        <v>0.18875768968548101</v>
      </c>
      <c r="AK12" s="14"/>
      <c r="AL12" s="14">
        <v>8.7725230260567902E-2</v>
      </c>
      <c r="AM12" s="14">
        <v>0.128862989803462</v>
      </c>
      <c r="AN12" s="14">
        <v>8.5671555242560204E-2</v>
      </c>
      <c r="AO12" s="14">
        <v>0.13273806349043599</v>
      </c>
      <c r="AP12" s="14">
        <v>0.155653087764281</v>
      </c>
      <c r="AQ12" s="14">
        <v>0.14927636504847</v>
      </c>
      <c r="AR12" s="14"/>
      <c r="AS12" s="14">
        <v>0.149848910201939</v>
      </c>
      <c r="AT12" s="14">
        <v>0.12312370173128601</v>
      </c>
      <c r="AU12" s="14">
        <v>0.106718524606446</v>
      </c>
      <c r="AV12" s="14">
        <v>6.6150891841401896E-2</v>
      </c>
      <c r="AW12" s="14">
        <v>5.9741536589812599E-2</v>
      </c>
      <c r="AX12" s="14"/>
      <c r="AY12" s="14">
        <v>0.14081949688801201</v>
      </c>
      <c r="AZ12" s="14">
        <v>0.125765051235912</v>
      </c>
      <c r="BA12" s="14">
        <v>8.7042467789627598E-2</v>
      </c>
      <c r="BB12" s="14">
        <v>0.13566059540661099</v>
      </c>
      <c r="BC12" s="14">
        <v>0.139497949477601</v>
      </c>
      <c r="BD12" s="14">
        <v>8.8905536409492295E-2</v>
      </c>
      <c r="BE12" s="14">
        <v>0.14695575494886401</v>
      </c>
      <c r="BF12" s="14">
        <v>0.115824865670906</v>
      </c>
      <c r="BG12" s="14">
        <v>0.12253693646762299</v>
      </c>
      <c r="BH12" s="14">
        <v>0.13447948441340801</v>
      </c>
      <c r="BI12" s="14">
        <v>0.15962977290410499</v>
      </c>
      <c r="BJ12" s="14">
        <v>7.7933045809618698E-2</v>
      </c>
      <c r="BK12" s="14">
        <v>0.169681560202398</v>
      </c>
      <c r="BL12" s="14">
        <v>0.221565868221343</v>
      </c>
      <c r="BM12" s="14">
        <v>6.1751725190150798E-2</v>
      </c>
      <c r="BN12" s="14">
        <v>6.9625533715478694E-2</v>
      </c>
      <c r="BO12" s="14"/>
      <c r="BP12" s="14">
        <v>8.2000491702847803E-2</v>
      </c>
      <c r="BQ12" s="14">
        <v>0.13428936710471201</v>
      </c>
      <c r="BR12" s="14">
        <v>9.2981827219256394E-2</v>
      </c>
      <c r="BS12" s="14">
        <v>0.151489329307264</v>
      </c>
      <c r="BT12" s="14">
        <v>0.11509731261240901</v>
      </c>
      <c r="BU12" s="14">
        <v>0.15343325211458</v>
      </c>
      <c r="BV12" s="14"/>
      <c r="BW12" s="14">
        <v>0.15768268131172</v>
      </c>
      <c r="BX12" s="14">
        <v>9.7839880333590007E-2</v>
      </c>
      <c r="BY12" s="14">
        <v>0.104310931570263</v>
      </c>
      <c r="BZ12" s="14">
        <v>0.103118855480374</v>
      </c>
      <c r="CA12" s="14">
        <v>6.8752700962438199E-2</v>
      </c>
      <c r="CB12" s="14">
        <v>0.116717275948076</v>
      </c>
      <c r="CC12" s="14"/>
      <c r="CD12" s="14">
        <v>6.8839766523283996E-2</v>
      </c>
      <c r="CE12" s="14">
        <v>0.10873386230781699</v>
      </c>
      <c r="CF12" s="14">
        <v>0.13093721026630301</v>
      </c>
      <c r="CG12" s="14">
        <v>0.12346256420959</v>
      </c>
      <c r="CH12" s="14"/>
      <c r="CI12" s="14">
        <v>9.6112914213259001E-2</v>
      </c>
      <c r="CJ12" s="14">
        <v>0.16409692514115901</v>
      </c>
      <c r="CK12" s="14">
        <v>0.105038368635974</v>
      </c>
      <c r="CL12" s="14">
        <v>0.124688399821562</v>
      </c>
      <c r="CM12" s="14"/>
      <c r="CN12" s="14">
        <v>8.3078864559139806E-2</v>
      </c>
      <c r="CO12" s="14">
        <v>0.119859904259739</v>
      </c>
      <c r="CP12" s="14"/>
      <c r="CQ12" s="14">
        <v>6.7902597630680503E-2</v>
      </c>
      <c r="CR12" s="14">
        <v>0.124533485082537</v>
      </c>
    </row>
    <row r="13" spans="2:96" x14ac:dyDescent="0.3">
      <c r="B13" s="15" t="s">
        <v>92</v>
      </c>
      <c r="C13" s="20">
        <v>2.1056592237179001E-2</v>
      </c>
      <c r="D13" s="20">
        <v>2.3670687196288901E-2</v>
      </c>
      <c r="E13" s="20">
        <v>1.84200358643637E-2</v>
      </c>
      <c r="F13" s="20"/>
      <c r="G13" s="20">
        <v>3.02597813672889E-2</v>
      </c>
      <c r="H13" s="20">
        <v>3.1002424356190099E-2</v>
      </c>
      <c r="I13" s="20">
        <v>6.0467499187904696E-3</v>
      </c>
      <c r="J13" s="20">
        <v>3.3465817779170903E-2</v>
      </c>
      <c r="K13" s="20">
        <v>2.7831695290234899E-2</v>
      </c>
      <c r="L13" s="20">
        <v>4.4044392659592499E-3</v>
      </c>
      <c r="M13" s="20"/>
      <c r="N13" s="20">
        <v>1.09952082259123E-2</v>
      </c>
      <c r="O13" s="20">
        <v>2.2857428470880702E-2</v>
      </c>
      <c r="P13" s="20">
        <v>3.2152515462229303E-2</v>
      </c>
      <c r="Q13" s="20">
        <v>1.95787595929287E-2</v>
      </c>
      <c r="R13" s="20"/>
      <c r="S13" s="20">
        <v>2.46499599178138E-2</v>
      </c>
      <c r="T13" s="20">
        <v>7.9059669980839995E-3</v>
      </c>
      <c r="U13" s="20">
        <v>1.2785574604403299E-2</v>
      </c>
      <c r="V13" s="20">
        <v>1.9782566867904701E-2</v>
      </c>
      <c r="W13" s="20">
        <v>1.3062915074975499E-2</v>
      </c>
      <c r="X13" s="20">
        <v>3.55635988445996E-2</v>
      </c>
      <c r="Y13" s="20">
        <v>0</v>
      </c>
      <c r="Z13" s="20">
        <v>0</v>
      </c>
      <c r="AA13" s="20">
        <v>3.7330478907215199E-2</v>
      </c>
      <c r="AB13" s="20">
        <v>4.15739270688395E-2</v>
      </c>
      <c r="AC13" s="20">
        <v>0</v>
      </c>
      <c r="AD13" s="20">
        <v>4.3157239177400199E-2</v>
      </c>
      <c r="AE13" s="20"/>
      <c r="AF13" s="20">
        <v>1.22221941581418E-2</v>
      </c>
      <c r="AG13" s="20">
        <v>7.8335473772660792E-3</v>
      </c>
      <c r="AH13" s="20">
        <v>1.05208829610678E-2</v>
      </c>
      <c r="AI13" s="20">
        <v>4.2376031013422501E-2</v>
      </c>
      <c r="AJ13" s="20">
        <v>7.1744722251570303E-2</v>
      </c>
      <c r="AK13" s="20"/>
      <c r="AL13" s="20">
        <v>1.0556833124020599E-2</v>
      </c>
      <c r="AM13" s="20">
        <v>7.3655217674926301E-3</v>
      </c>
      <c r="AN13" s="20">
        <v>3.0228339064602299E-2</v>
      </c>
      <c r="AO13" s="20">
        <v>3.53802743347153E-2</v>
      </c>
      <c r="AP13" s="20">
        <v>4.20728271049466E-2</v>
      </c>
      <c r="AQ13" s="20">
        <v>0</v>
      </c>
      <c r="AR13" s="20"/>
      <c r="AS13" s="20">
        <v>2.9270457657445299E-2</v>
      </c>
      <c r="AT13" s="20">
        <v>2.27230319202931E-2</v>
      </c>
      <c r="AU13" s="20">
        <v>1.5829012399555201E-2</v>
      </c>
      <c r="AV13" s="20">
        <v>0</v>
      </c>
      <c r="AW13" s="20">
        <v>0</v>
      </c>
      <c r="AX13" s="20"/>
      <c r="AY13" s="20">
        <v>0</v>
      </c>
      <c r="AZ13" s="20">
        <v>6.68511812558992E-2</v>
      </c>
      <c r="BA13" s="20">
        <v>1.4206986894529299E-2</v>
      </c>
      <c r="BB13" s="20">
        <v>0</v>
      </c>
      <c r="BC13" s="20">
        <v>3.4158177233750302E-2</v>
      </c>
      <c r="BD13" s="20">
        <v>3.4358191997860901E-2</v>
      </c>
      <c r="BE13" s="20">
        <v>9.3568072763691897E-3</v>
      </c>
      <c r="BF13" s="20">
        <v>3.0156558488656299E-2</v>
      </c>
      <c r="BG13" s="20">
        <v>0</v>
      </c>
      <c r="BH13" s="20">
        <v>0</v>
      </c>
      <c r="BI13" s="20">
        <v>1.0345628003284301E-2</v>
      </c>
      <c r="BJ13" s="20">
        <v>6.5536873682902799E-2</v>
      </c>
      <c r="BK13" s="20">
        <v>0</v>
      </c>
      <c r="BL13" s="20">
        <v>3.7739644579233601E-2</v>
      </c>
      <c r="BM13" s="20">
        <v>2.9969985389615102E-2</v>
      </c>
      <c r="BN13" s="20">
        <v>0</v>
      </c>
      <c r="BO13" s="20"/>
      <c r="BP13" s="20">
        <v>1.3318641297809601E-2</v>
      </c>
      <c r="BQ13" s="20">
        <v>2.5781306373847599E-2</v>
      </c>
      <c r="BR13" s="20">
        <v>4.5566385869013702E-2</v>
      </c>
      <c r="BS13" s="20">
        <v>5.6106726368518201E-3</v>
      </c>
      <c r="BT13" s="20">
        <v>2.06640395931105E-2</v>
      </c>
      <c r="BU13" s="20">
        <v>2.1100696351875201E-2</v>
      </c>
      <c r="BV13" s="20"/>
      <c r="BW13" s="20">
        <v>4.6640297443325896E-3</v>
      </c>
      <c r="BX13" s="20">
        <v>3.8308440656507299E-2</v>
      </c>
      <c r="BY13" s="20">
        <v>1.2410439796721099E-2</v>
      </c>
      <c r="BZ13" s="20">
        <v>6.7352112697693298E-2</v>
      </c>
      <c r="CA13" s="20">
        <v>1.05814425917271E-2</v>
      </c>
      <c r="CB13" s="20">
        <v>5.7937923435036801E-2</v>
      </c>
      <c r="CC13" s="20"/>
      <c r="CD13" s="20">
        <v>2.00341899223044E-2</v>
      </c>
      <c r="CE13" s="20">
        <v>1.3233739818250699E-2</v>
      </c>
      <c r="CF13" s="20">
        <v>3.2704410810819998E-2</v>
      </c>
      <c r="CG13" s="20">
        <v>2.0041138585151899E-2</v>
      </c>
      <c r="CH13" s="20"/>
      <c r="CI13" s="20">
        <v>0</v>
      </c>
      <c r="CJ13" s="20">
        <v>1.3799181369090301E-2</v>
      </c>
      <c r="CK13" s="20">
        <v>2.13688621604479E-2</v>
      </c>
      <c r="CL13" s="20">
        <v>0.104244547692528</v>
      </c>
      <c r="CM13" s="20"/>
      <c r="CN13" s="20">
        <v>7.1980273737128203E-3</v>
      </c>
      <c r="CO13" s="20">
        <v>2.2339188475925802E-2</v>
      </c>
      <c r="CP13" s="20"/>
      <c r="CQ13" s="20">
        <v>0</v>
      </c>
      <c r="CR13" s="20">
        <v>2.1276006581707502E-2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0.330842312913391</v>
      </c>
      <c r="D9" s="14">
        <v>0.29000072006281602</v>
      </c>
      <c r="E9" s="14">
        <v>0.37300170761192403</v>
      </c>
      <c r="F9" s="14"/>
      <c r="G9" s="14">
        <v>0.34067313788787401</v>
      </c>
      <c r="H9" s="14">
        <v>0.32535072022536099</v>
      </c>
      <c r="I9" s="14">
        <v>0.28256659614955498</v>
      </c>
      <c r="J9" s="14">
        <v>0.34772077627013098</v>
      </c>
      <c r="K9" s="14">
        <v>0.37496911607573802</v>
      </c>
      <c r="L9" s="14">
        <v>0.32537417626491</v>
      </c>
      <c r="M9" s="14"/>
      <c r="N9" s="14">
        <v>0.31262235960256901</v>
      </c>
      <c r="O9" s="14">
        <v>0.30884638371116901</v>
      </c>
      <c r="P9" s="14">
        <v>0.35631761348679702</v>
      </c>
      <c r="Q9" s="14">
        <v>0.34962809770384901</v>
      </c>
      <c r="R9" s="14"/>
      <c r="S9" s="14">
        <v>0.35550711892428399</v>
      </c>
      <c r="T9" s="14">
        <v>0.29370029112031898</v>
      </c>
      <c r="U9" s="14">
        <v>0.27185406901414899</v>
      </c>
      <c r="V9" s="14">
        <v>0.38409629418562902</v>
      </c>
      <c r="W9" s="14">
        <v>0.271670110366318</v>
      </c>
      <c r="X9" s="14">
        <v>0.32954842909556997</v>
      </c>
      <c r="Y9" s="14">
        <v>0.34887352800223898</v>
      </c>
      <c r="Z9" s="14">
        <v>0.23032887180513001</v>
      </c>
      <c r="AA9" s="14">
        <v>0.42064536629952398</v>
      </c>
      <c r="AB9" s="14">
        <v>0.30595707459862498</v>
      </c>
      <c r="AC9" s="14">
        <v>0.460525306347285</v>
      </c>
      <c r="AD9" s="14">
        <v>0.119856652791989</v>
      </c>
      <c r="AE9" s="14"/>
      <c r="AF9" s="14">
        <v>0.371492838736935</v>
      </c>
      <c r="AG9" s="14">
        <v>0.37326129552741999</v>
      </c>
      <c r="AH9" s="14">
        <v>0.37045921407610999</v>
      </c>
      <c r="AI9" s="14">
        <v>0.22986831771626201</v>
      </c>
      <c r="AJ9" s="14">
        <v>0.29084660988264299</v>
      </c>
      <c r="AK9" s="14"/>
      <c r="AL9" s="14">
        <v>0.34224381311928098</v>
      </c>
      <c r="AM9" s="14">
        <v>0.36128984139523701</v>
      </c>
      <c r="AN9" s="14">
        <v>0.34622613523737</v>
      </c>
      <c r="AO9" s="14">
        <v>0.318611998368517</v>
      </c>
      <c r="AP9" s="14">
        <v>0.340494717271559</v>
      </c>
      <c r="AQ9" s="14">
        <v>0.32387102748056001</v>
      </c>
      <c r="AR9" s="14"/>
      <c r="AS9" s="14">
        <v>0.35345208658939098</v>
      </c>
      <c r="AT9" s="14">
        <v>0.27575976511191203</v>
      </c>
      <c r="AU9" s="14">
        <v>0.35019785574590101</v>
      </c>
      <c r="AV9" s="14">
        <v>0.37327711815094899</v>
      </c>
      <c r="AW9" s="14">
        <v>0.27964239813869501</v>
      </c>
      <c r="AX9" s="14"/>
      <c r="AY9" s="14">
        <v>0.43808527995185098</v>
      </c>
      <c r="AZ9" s="14">
        <v>0.230240766749163</v>
      </c>
      <c r="BA9" s="14">
        <v>0.33729401730373498</v>
      </c>
      <c r="BB9" s="14">
        <v>0.22192283860315401</v>
      </c>
      <c r="BC9" s="14">
        <v>0.42781572188758199</v>
      </c>
      <c r="BD9" s="14">
        <v>0.338245443736645</v>
      </c>
      <c r="BE9" s="14">
        <v>0.28649665916231298</v>
      </c>
      <c r="BF9" s="14">
        <v>0.29927795268922303</v>
      </c>
      <c r="BG9" s="14">
        <v>0.30818174034976398</v>
      </c>
      <c r="BH9" s="14">
        <v>0.34440264700670897</v>
      </c>
      <c r="BI9" s="14">
        <v>0.34457648092176102</v>
      </c>
      <c r="BJ9" s="14">
        <v>0.24966250563924</v>
      </c>
      <c r="BK9" s="14">
        <v>0.26053004721676998</v>
      </c>
      <c r="BL9" s="14">
        <v>0.318894005624421</v>
      </c>
      <c r="BM9" s="14">
        <v>0.31739064538962503</v>
      </c>
      <c r="BN9" s="14">
        <v>0.457597747650621</v>
      </c>
      <c r="BO9" s="14"/>
      <c r="BP9" s="14">
        <v>0.37453171636266902</v>
      </c>
      <c r="BQ9" s="14">
        <v>0.34006553043086502</v>
      </c>
      <c r="BR9" s="14">
        <v>0.31706409795311502</v>
      </c>
      <c r="BS9" s="14">
        <v>0.28420846153100399</v>
      </c>
      <c r="BT9" s="14">
        <v>0.28831895116962403</v>
      </c>
      <c r="BU9" s="14">
        <v>0.32431767690701102</v>
      </c>
      <c r="BV9" s="14"/>
      <c r="BW9" s="14">
        <v>0.34146831938779398</v>
      </c>
      <c r="BX9" s="14">
        <v>0.33731481285199699</v>
      </c>
      <c r="BY9" s="14">
        <v>0.30152735152300397</v>
      </c>
      <c r="BZ9" s="14">
        <v>0.28456360145828402</v>
      </c>
      <c r="CA9" s="14">
        <v>0.30719822458855001</v>
      </c>
      <c r="CB9" s="14">
        <v>0.45641564140086399</v>
      </c>
      <c r="CC9" s="14"/>
      <c r="CD9" s="14">
        <v>0.34964137194975098</v>
      </c>
      <c r="CE9" s="14">
        <v>0.36129213113094599</v>
      </c>
      <c r="CF9" s="14">
        <v>0.240356984748818</v>
      </c>
      <c r="CG9" s="14">
        <v>0.32861039274991399</v>
      </c>
      <c r="CH9" s="14"/>
      <c r="CI9" s="14">
        <v>0.38323566725716601</v>
      </c>
      <c r="CJ9" s="14">
        <v>0.304313449575766</v>
      </c>
      <c r="CK9" s="14">
        <v>0.32902847426654402</v>
      </c>
      <c r="CL9" s="14">
        <v>0.28314919132578698</v>
      </c>
      <c r="CM9" s="14"/>
      <c r="CN9" s="14">
        <v>0.38556300259871901</v>
      </c>
      <c r="CO9" s="14">
        <v>0.32329044965640602</v>
      </c>
      <c r="CP9" s="14"/>
      <c r="CQ9" s="14">
        <v>0.44796817319065801</v>
      </c>
      <c r="CR9" s="14">
        <v>0.311928443516303</v>
      </c>
    </row>
    <row r="10" spans="2:96" x14ac:dyDescent="0.3">
      <c r="B10" s="15" t="s">
        <v>384</v>
      </c>
      <c r="C10" s="14">
        <v>0.31412674919388101</v>
      </c>
      <c r="D10" s="14">
        <v>0.31945658403456401</v>
      </c>
      <c r="E10" s="14">
        <v>0.30989514619328101</v>
      </c>
      <c r="F10" s="14"/>
      <c r="G10" s="14">
        <v>0.353598937205297</v>
      </c>
      <c r="H10" s="14">
        <v>0.33507457854843897</v>
      </c>
      <c r="I10" s="14">
        <v>0.44267488579777098</v>
      </c>
      <c r="J10" s="14">
        <v>0.25284210454059602</v>
      </c>
      <c r="K10" s="14">
        <v>0.216498161793269</v>
      </c>
      <c r="L10" s="14">
        <v>0.277376991136152</v>
      </c>
      <c r="M10" s="14"/>
      <c r="N10" s="14">
        <v>0.34837874332027802</v>
      </c>
      <c r="O10" s="14">
        <v>0.316152924568608</v>
      </c>
      <c r="P10" s="14">
        <v>0.27256421883475102</v>
      </c>
      <c r="Q10" s="14">
        <v>0.31673346179165801</v>
      </c>
      <c r="R10" s="14"/>
      <c r="S10" s="14">
        <v>0.31786787250587001</v>
      </c>
      <c r="T10" s="14">
        <v>0.33113114699523399</v>
      </c>
      <c r="U10" s="14">
        <v>0.33633525428731498</v>
      </c>
      <c r="V10" s="14">
        <v>0.322854994620278</v>
      </c>
      <c r="W10" s="14">
        <v>0.36374014096923102</v>
      </c>
      <c r="X10" s="14">
        <v>0.27647460585004602</v>
      </c>
      <c r="Y10" s="14">
        <v>0.252678952840169</v>
      </c>
      <c r="Z10" s="14">
        <v>0.40244124064961001</v>
      </c>
      <c r="AA10" s="14">
        <v>0.25543618661115702</v>
      </c>
      <c r="AB10" s="14">
        <v>0.29949136824906297</v>
      </c>
      <c r="AC10" s="14">
        <v>0.189529215460009</v>
      </c>
      <c r="AD10" s="14">
        <v>0.63782633502485298</v>
      </c>
      <c r="AE10" s="14"/>
      <c r="AF10" s="14">
        <v>0.27886865835713698</v>
      </c>
      <c r="AG10" s="14">
        <v>0.30978666588679199</v>
      </c>
      <c r="AH10" s="14">
        <v>0.35939438441662602</v>
      </c>
      <c r="AI10" s="14">
        <v>0.30154259750954399</v>
      </c>
      <c r="AJ10" s="14">
        <v>0.30288401675932097</v>
      </c>
      <c r="AK10" s="14"/>
      <c r="AL10" s="14">
        <v>0.35326088627813002</v>
      </c>
      <c r="AM10" s="14">
        <v>0.29907534081756298</v>
      </c>
      <c r="AN10" s="14">
        <v>0.34823741540118303</v>
      </c>
      <c r="AO10" s="14">
        <v>0.24221337544318899</v>
      </c>
      <c r="AP10" s="14">
        <v>0.29997290755324701</v>
      </c>
      <c r="AQ10" s="14">
        <v>0.30386780982535599</v>
      </c>
      <c r="AR10" s="14"/>
      <c r="AS10" s="14">
        <v>0.27614029277518198</v>
      </c>
      <c r="AT10" s="14">
        <v>0.354553511266817</v>
      </c>
      <c r="AU10" s="14">
        <v>0.30401922997882702</v>
      </c>
      <c r="AV10" s="14">
        <v>0.40974008070656798</v>
      </c>
      <c r="AW10" s="14">
        <v>0.32633889675019601</v>
      </c>
      <c r="AX10" s="14"/>
      <c r="AY10" s="14">
        <v>0</v>
      </c>
      <c r="AZ10" s="14">
        <v>0.31179392417205998</v>
      </c>
      <c r="BA10" s="14">
        <v>0.30418541887067102</v>
      </c>
      <c r="BB10" s="14">
        <v>0.45291874431039503</v>
      </c>
      <c r="BC10" s="14">
        <v>0.22282754396177401</v>
      </c>
      <c r="BD10" s="14">
        <v>0.34311164399015598</v>
      </c>
      <c r="BE10" s="14">
        <v>0.352045451517769</v>
      </c>
      <c r="BF10" s="14">
        <v>0.325917979022597</v>
      </c>
      <c r="BG10" s="14">
        <v>0.318112202482635</v>
      </c>
      <c r="BH10" s="14">
        <v>0.31137346813560701</v>
      </c>
      <c r="BI10" s="14">
        <v>0.29162848224550703</v>
      </c>
      <c r="BJ10" s="14">
        <v>0.29647705235451399</v>
      </c>
      <c r="BK10" s="14">
        <v>0.36773588280088998</v>
      </c>
      <c r="BL10" s="14">
        <v>0.28489367680188199</v>
      </c>
      <c r="BM10" s="14">
        <v>0.33909623937170802</v>
      </c>
      <c r="BN10" s="14">
        <v>0.26337902220415699</v>
      </c>
      <c r="BO10" s="14"/>
      <c r="BP10" s="14">
        <v>0.32548782513354502</v>
      </c>
      <c r="BQ10" s="14">
        <v>0.292341479756207</v>
      </c>
      <c r="BR10" s="14">
        <v>0.29574997376263901</v>
      </c>
      <c r="BS10" s="14">
        <v>0.31132719840714901</v>
      </c>
      <c r="BT10" s="14">
        <v>0.318056275367953</v>
      </c>
      <c r="BU10" s="14">
        <v>0.42992812296712102</v>
      </c>
      <c r="BV10" s="14"/>
      <c r="BW10" s="14">
        <v>0.28719169730108102</v>
      </c>
      <c r="BX10" s="14">
        <v>0.35430809625610199</v>
      </c>
      <c r="BY10" s="14">
        <v>0.32574589429186501</v>
      </c>
      <c r="BZ10" s="14">
        <v>0.26605113511121398</v>
      </c>
      <c r="CA10" s="14">
        <v>0.36041777610576697</v>
      </c>
      <c r="CB10" s="14">
        <v>0.21432697403624701</v>
      </c>
      <c r="CC10" s="14"/>
      <c r="CD10" s="14">
        <v>0.35589507563599998</v>
      </c>
      <c r="CE10" s="14">
        <v>0.31938959931157102</v>
      </c>
      <c r="CF10" s="14">
        <v>0.25948525777074899</v>
      </c>
      <c r="CG10" s="14">
        <v>0.32711458553660799</v>
      </c>
      <c r="CH10" s="14"/>
      <c r="CI10" s="14">
        <v>0.34352095507173303</v>
      </c>
      <c r="CJ10" s="14">
        <v>0.36113626581360198</v>
      </c>
      <c r="CK10" s="14">
        <v>0.29388862763097001</v>
      </c>
      <c r="CL10" s="14">
        <v>0.256901590973244</v>
      </c>
      <c r="CM10" s="14"/>
      <c r="CN10" s="14">
        <v>0.43066292083526703</v>
      </c>
      <c r="CO10" s="14">
        <v>0.29433506917275298</v>
      </c>
      <c r="CP10" s="14"/>
      <c r="CQ10" s="14">
        <v>0.31560311871625801</v>
      </c>
      <c r="CR10" s="14">
        <v>0.31673501013418298</v>
      </c>
    </row>
    <row r="11" spans="2:96" x14ac:dyDescent="0.3">
      <c r="B11" s="15" t="s">
        <v>385</v>
      </c>
      <c r="C11" s="14">
        <v>0.18366206763604501</v>
      </c>
      <c r="D11" s="14">
        <v>0.20982070866764599</v>
      </c>
      <c r="E11" s="14">
        <v>0.15716456611209301</v>
      </c>
      <c r="F11" s="14"/>
      <c r="G11" s="14">
        <v>0.19861897352626801</v>
      </c>
      <c r="H11" s="14">
        <v>0.200862395606665</v>
      </c>
      <c r="I11" s="14">
        <v>0.18327277116017801</v>
      </c>
      <c r="J11" s="14">
        <v>0.17355056677451</v>
      </c>
      <c r="K11" s="14">
        <v>0.201611723912865</v>
      </c>
      <c r="L11" s="14">
        <v>0.15551228006488799</v>
      </c>
      <c r="M11" s="14"/>
      <c r="N11" s="14">
        <v>0.197317332962965</v>
      </c>
      <c r="O11" s="14">
        <v>0.22726565651842301</v>
      </c>
      <c r="P11" s="14">
        <v>0.17597657006804299</v>
      </c>
      <c r="Q11" s="14">
        <v>0.12888164074115499</v>
      </c>
      <c r="R11" s="14"/>
      <c r="S11" s="14">
        <v>0.19883737445608801</v>
      </c>
      <c r="T11" s="14">
        <v>0.217911450602673</v>
      </c>
      <c r="U11" s="14">
        <v>0.20163037051294699</v>
      </c>
      <c r="V11" s="14">
        <v>0.14164211646841901</v>
      </c>
      <c r="W11" s="14">
        <v>0.14797281921983799</v>
      </c>
      <c r="X11" s="14">
        <v>0.14944920728511901</v>
      </c>
      <c r="Y11" s="14">
        <v>0.226196581541703</v>
      </c>
      <c r="Z11" s="14">
        <v>0.242034746841401</v>
      </c>
      <c r="AA11" s="14">
        <v>0.15521841321414101</v>
      </c>
      <c r="AB11" s="14">
        <v>0.197354362597639</v>
      </c>
      <c r="AC11" s="14">
        <v>0.15947568614503199</v>
      </c>
      <c r="AD11" s="14">
        <v>0.16198168416602499</v>
      </c>
      <c r="AE11" s="14"/>
      <c r="AF11" s="14">
        <v>0.15839677231662699</v>
      </c>
      <c r="AG11" s="14">
        <v>0.198107752401954</v>
      </c>
      <c r="AH11" s="14">
        <v>0.12086627806387699</v>
      </c>
      <c r="AI11" s="14">
        <v>0.22705369915489301</v>
      </c>
      <c r="AJ11" s="14">
        <v>0.113801195738658</v>
      </c>
      <c r="AK11" s="14"/>
      <c r="AL11" s="14">
        <v>0.212458106885071</v>
      </c>
      <c r="AM11" s="14">
        <v>0.127991078620737</v>
      </c>
      <c r="AN11" s="14">
        <v>0.12890099657192799</v>
      </c>
      <c r="AO11" s="14">
        <v>0.23950932590396901</v>
      </c>
      <c r="AP11" s="14">
        <v>0.122501661795217</v>
      </c>
      <c r="AQ11" s="14">
        <v>0.17127880309198201</v>
      </c>
      <c r="AR11" s="14"/>
      <c r="AS11" s="14">
        <v>0.15926140675490599</v>
      </c>
      <c r="AT11" s="14">
        <v>0.184742372165033</v>
      </c>
      <c r="AU11" s="14">
        <v>0.19526147380707501</v>
      </c>
      <c r="AV11" s="14">
        <v>0.169591822471619</v>
      </c>
      <c r="AW11" s="14">
        <v>0.22291138430597801</v>
      </c>
      <c r="AX11" s="14"/>
      <c r="AY11" s="14">
        <v>0.28406906308033503</v>
      </c>
      <c r="AZ11" s="14">
        <v>0.212157813387508</v>
      </c>
      <c r="BA11" s="14">
        <v>0.14879175115167501</v>
      </c>
      <c r="BB11" s="14">
        <v>0.121303837149028</v>
      </c>
      <c r="BC11" s="14">
        <v>0.147232984835206</v>
      </c>
      <c r="BD11" s="14">
        <v>0.15375319366828999</v>
      </c>
      <c r="BE11" s="14">
        <v>0.20384377435687601</v>
      </c>
      <c r="BF11" s="14">
        <v>0.21619418083410499</v>
      </c>
      <c r="BG11" s="14">
        <v>0.227046097499257</v>
      </c>
      <c r="BH11" s="14">
        <v>0.16650895407188801</v>
      </c>
      <c r="BI11" s="14">
        <v>0.19166825499642301</v>
      </c>
      <c r="BJ11" s="14">
        <v>0.25082635650588497</v>
      </c>
      <c r="BK11" s="14">
        <v>0.200016398373668</v>
      </c>
      <c r="BL11" s="14">
        <v>0.20567011390767501</v>
      </c>
      <c r="BM11" s="14">
        <v>0.20058113529190499</v>
      </c>
      <c r="BN11" s="14">
        <v>0.19215362605272901</v>
      </c>
      <c r="BO11" s="14"/>
      <c r="BP11" s="14">
        <v>0.17203605735212699</v>
      </c>
      <c r="BQ11" s="14">
        <v>0.199565600097526</v>
      </c>
      <c r="BR11" s="14">
        <v>0.20451107780087499</v>
      </c>
      <c r="BS11" s="14">
        <v>0.19288529510722499</v>
      </c>
      <c r="BT11" s="14">
        <v>0.178144425060763</v>
      </c>
      <c r="BU11" s="14">
        <v>7.6245152910052502E-2</v>
      </c>
      <c r="BV11" s="14"/>
      <c r="BW11" s="14">
        <v>0.18214259583716699</v>
      </c>
      <c r="BX11" s="14">
        <v>0.17406630555645999</v>
      </c>
      <c r="BY11" s="14">
        <v>0.115212236907291</v>
      </c>
      <c r="BZ11" s="14">
        <v>0.22450000089500399</v>
      </c>
      <c r="CA11" s="14">
        <v>0.210950785237422</v>
      </c>
      <c r="CB11" s="14">
        <v>0.154602185179776</v>
      </c>
      <c r="CC11" s="14"/>
      <c r="CD11" s="14">
        <v>0.174827606424831</v>
      </c>
      <c r="CE11" s="14">
        <v>0.22788401998375801</v>
      </c>
      <c r="CF11" s="14">
        <v>0.22949953063713999</v>
      </c>
      <c r="CG11" s="14">
        <v>0.17006130680373899</v>
      </c>
      <c r="CH11" s="14"/>
      <c r="CI11" s="14">
        <v>0.139137212485032</v>
      </c>
      <c r="CJ11" s="14">
        <v>0.15666858509072701</v>
      </c>
      <c r="CK11" s="14">
        <v>0.19816756832999699</v>
      </c>
      <c r="CL11" s="14">
        <v>0.27090911326822498</v>
      </c>
      <c r="CM11" s="14"/>
      <c r="CN11" s="14">
        <v>0.109595913031601</v>
      </c>
      <c r="CO11" s="14">
        <v>0.19757118451964201</v>
      </c>
      <c r="CP11" s="14"/>
      <c r="CQ11" s="14">
        <v>0.15751445348374599</v>
      </c>
      <c r="CR11" s="14">
        <v>0.18924747193426</v>
      </c>
    </row>
    <row r="12" spans="2:96" x14ac:dyDescent="0.3">
      <c r="B12" s="15" t="s">
        <v>386</v>
      </c>
      <c r="C12" s="14">
        <v>0.134477732520043</v>
      </c>
      <c r="D12" s="14">
        <v>0.15088157480224601</v>
      </c>
      <c r="E12" s="14">
        <v>0.11554092704332899</v>
      </c>
      <c r="F12" s="14"/>
      <c r="G12" s="14">
        <v>9.26398285790795E-2</v>
      </c>
      <c r="H12" s="14">
        <v>0.101568642960331</v>
      </c>
      <c r="I12" s="14">
        <v>6.8725556081706496E-2</v>
      </c>
      <c r="J12" s="14">
        <v>0.15660652123184801</v>
      </c>
      <c r="K12" s="14">
        <v>0.15208478622311</v>
      </c>
      <c r="L12" s="14">
        <v>0.215795636325398</v>
      </c>
      <c r="M12" s="14"/>
      <c r="N12" s="14">
        <v>0.127300996955788</v>
      </c>
      <c r="O12" s="14">
        <v>0.10563504247143</v>
      </c>
      <c r="P12" s="14">
        <v>0.148862526286968</v>
      </c>
      <c r="Q12" s="14">
        <v>0.16195055003572001</v>
      </c>
      <c r="R12" s="14"/>
      <c r="S12" s="14">
        <v>9.7191478126601102E-2</v>
      </c>
      <c r="T12" s="14">
        <v>0.11786628277851199</v>
      </c>
      <c r="U12" s="14">
        <v>0.148127226352918</v>
      </c>
      <c r="V12" s="14">
        <v>0.111281998385862</v>
      </c>
      <c r="W12" s="14">
        <v>0.18880632251961699</v>
      </c>
      <c r="X12" s="14">
        <v>0.18824903110770599</v>
      </c>
      <c r="Y12" s="14">
        <v>0.172250937615889</v>
      </c>
      <c r="Z12" s="14">
        <v>0.12519514070386001</v>
      </c>
      <c r="AA12" s="14">
        <v>0.120840669655581</v>
      </c>
      <c r="AB12" s="14">
        <v>0.12407259004641701</v>
      </c>
      <c r="AC12" s="14">
        <v>0.190469792047675</v>
      </c>
      <c r="AD12" s="14">
        <v>3.71780888397324E-2</v>
      </c>
      <c r="AE12" s="14"/>
      <c r="AF12" s="14">
        <v>0.16423893065180001</v>
      </c>
      <c r="AG12" s="14">
        <v>0.10488757230587401</v>
      </c>
      <c r="AH12" s="14">
        <v>0.12702602287755399</v>
      </c>
      <c r="AI12" s="14">
        <v>0.18999469148204201</v>
      </c>
      <c r="AJ12" s="14">
        <v>0.184835042106157</v>
      </c>
      <c r="AK12" s="14"/>
      <c r="AL12" s="14">
        <v>8.0751738810136503E-2</v>
      </c>
      <c r="AM12" s="14">
        <v>0.17401712038696501</v>
      </c>
      <c r="AN12" s="14">
        <v>0.13482652392543901</v>
      </c>
      <c r="AO12" s="14">
        <v>0.150055483199553</v>
      </c>
      <c r="AP12" s="14">
        <v>0.16672977002334799</v>
      </c>
      <c r="AQ12" s="14">
        <v>0.163718350600188</v>
      </c>
      <c r="AR12" s="14"/>
      <c r="AS12" s="14">
        <v>0.16913653650633201</v>
      </c>
      <c r="AT12" s="14">
        <v>0.14185611838408599</v>
      </c>
      <c r="AU12" s="14">
        <v>0.13847924389723801</v>
      </c>
      <c r="AV12" s="14">
        <v>3.1243907556927301E-2</v>
      </c>
      <c r="AW12" s="14">
        <v>0.171107320805132</v>
      </c>
      <c r="AX12" s="14"/>
      <c r="AY12" s="14">
        <v>0.27784565696781299</v>
      </c>
      <c r="AZ12" s="14">
        <v>0.19773486914427901</v>
      </c>
      <c r="BA12" s="14">
        <v>0.18165840821968601</v>
      </c>
      <c r="BB12" s="14">
        <v>0.18690447193606999</v>
      </c>
      <c r="BC12" s="14">
        <v>0.157564901762208</v>
      </c>
      <c r="BD12" s="14">
        <v>0.11554563385929401</v>
      </c>
      <c r="BE12" s="14">
        <v>0.118442266362163</v>
      </c>
      <c r="BF12" s="14">
        <v>8.6232361550920802E-2</v>
      </c>
      <c r="BG12" s="14">
        <v>0.13021563390319901</v>
      </c>
      <c r="BH12" s="14">
        <v>0.16282189854838799</v>
      </c>
      <c r="BI12" s="14">
        <v>0.15168331675354299</v>
      </c>
      <c r="BJ12" s="14">
        <v>0.121751834393725</v>
      </c>
      <c r="BK12" s="14">
        <v>0.17171767160867299</v>
      </c>
      <c r="BL12" s="14">
        <v>0.19054220366602101</v>
      </c>
      <c r="BM12" s="14">
        <v>0.11296199455714601</v>
      </c>
      <c r="BN12" s="14">
        <v>6.8806758865659706E-2</v>
      </c>
      <c r="BO12" s="14"/>
      <c r="BP12" s="14">
        <v>9.5836716526748703E-2</v>
      </c>
      <c r="BQ12" s="14">
        <v>0.130713270276508</v>
      </c>
      <c r="BR12" s="14">
        <v>0.137108464614357</v>
      </c>
      <c r="BS12" s="14">
        <v>0.18367338287825999</v>
      </c>
      <c r="BT12" s="14">
        <v>0.15448417793195701</v>
      </c>
      <c r="BU12" s="14">
        <v>0.14840835086394</v>
      </c>
      <c r="BV12" s="14"/>
      <c r="BW12" s="14">
        <v>0.16077622623061899</v>
      </c>
      <c r="BX12" s="14">
        <v>9.3870206848001E-2</v>
      </c>
      <c r="BY12" s="14">
        <v>0.204834378255452</v>
      </c>
      <c r="BZ12" s="14">
        <v>0.133390595052407</v>
      </c>
      <c r="CA12" s="14">
        <v>0.105298716608036</v>
      </c>
      <c r="CB12" s="14">
        <v>0.116717275948076</v>
      </c>
      <c r="CC12" s="14"/>
      <c r="CD12" s="14">
        <v>9.5074576053921597E-2</v>
      </c>
      <c r="CE12" s="14">
        <v>6.0719156530006903E-2</v>
      </c>
      <c r="CF12" s="14">
        <v>0.20119605957602499</v>
      </c>
      <c r="CG12" s="14">
        <v>0.14760913960392999</v>
      </c>
      <c r="CH12" s="14"/>
      <c r="CI12" s="14">
        <v>0.11222988517296099</v>
      </c>
      <c r="CJ12" s="14">
        <v>0.15861616834643799</v>
      </c>
      <c r="CK12" s="14">
        <v>0.135776293837608</v>
      </c>
      <c r="CL12" s="14">
        <v>0.10662326304408599</v>
      </c>
      <c r="CM12" s="14"/>
      <c r="CN12" s="14">
        <v>6.6980136160700296E-2</v>
      </c>
      <c r="CO12" s="14">
        <v>0.145287026742242</v>
      </c>
      <c r="CP12" s="14"/>
      <c r="CQ12" s="14">
        <v>6.9024034576320503E-2</v>
      </c>
      <c r="CR12" s="14">
        <v>0.14434471358978199</v>
      </c>
    </row>
    <row r="13" spans="2:96" x14ac:dyDescent="0.3">
      <c r="B13" s="15" t="s">
        <v>92</v>
      </c>
      <c r="C13" s="20">
        <v>3.6891137736639698E-2</v>
      </c>
      <c r="D13" s="20">
        <v>2.9840412432727299E-2</v>
      </c>
      <c r="E13" s="20">
        <v>4.4397653039373403E-2</v>
      </c>
      <c r="F13" s="20"/>
      <c r="G13" s="20">
        <v>1.44691228014812E-2</v>
      </c>
      <c r="H13" s="20">
        <v>3.7143662659204602E-2</v>
      </c>
      <c r="I13" s="20">
        <v>2.2760190810789501E-2</v>
      </c>
      <c r="J13" s="20">
        <v>6.9280031182914606E-2</v>
      </c>
      <c r="K13" s="20">
        <v>5.4836211995018397E-2</v>
      </c>
      <c r="L13" s="20">
        <v>2.5940916208651601E-2</v>
      </c>
      <c r="M13" s="20"/>
      <c r="N13" s="20">
        <v>1.43805671583992E-2</v>
      </c>
      <c r="O13" s="20">
        <v>4.20999927303694E-2</v>
      </c>
      <c r="P13" s="20">
        <v>4.6279071323441702E-2</v>
      </c>
      <c r="Q13" s="20">
        <v>4.2806249727618997E-2</v>
      </c>
      <c r="R13" s="20"/>
      <c r="S13" s="20">
        <v>3.0596155987157099E-2</v>
      </c>
      <c r="T13" s="20">
        <v>3.9390828503261997E-2</v>
      </c>
      <c r="U13" s="20">
        <v>4.2053079832670502E-2</v>
      </c>
      <c r="V13" s="20">
        <v>4.0124596339811802E-2</v>
      </c>
      <c r="W13" s="20">
        <v>2.7810606924996002E-2</v>
      </c>
      <c r="X13" s="20">
        <v>5.6278726661558497E-2</v>
      </c>
      <c r="Y13" s="20">
        <v>0</v>
      </c>
      <c r="Z13" s="20">
        <v>0</v>
      </c>
      <c r="AA13" s="20">
        <v>4.7859364219596398E-2</v>
      </c>
      <c r="AB13" s="20">
        <v>7.3124604508255198E-2</v>
      </c>
      <c r="AC13" s="20">
        <v>0</v>
      </c>
      <c r="AD13" s="20">
        <v>4.3157239177400199E-2</v>
      </c>
      <c r="AE13" s="20"/>
      <c r="AF13" s="20">
        <v>2.7002799937500599E-2</v>
      </c>
      <c r="AG13" s="20">
        <v>1.39567138779608E-2</v>
      </c>
      <c r="AH13" s="20">
        <v>2.2254100565832401E-2</v>
      </c>
      <c r="AI13" s="20">
        <v>5.1540694137259001E-2</v>
      </c>
      <c r="AJ13" s="20">
        <v>0.107633135513221</v>
      </c>
      <c r="AK13" s="20"/>
      <c r="AL13" s="20">
        <v>1.12854549073824E-2</v>
      </c>
      <c r="AM13" s="20">
        <v>3.7626618779497502E-2</v>
      </c>
      <c r="AN13" s="20">
        <v>4.1808928864080198E-2</v>
      </c>
      <c r="AO13" s="20">
        <v>4.96098170847733E-2</v>
      </c>
      <c r="AP13" s="20">
        <v>7.0300943356629605E-2</v>
      </c>
      <c r="AQ13" s="20">
        <v>3.7264009001914102E-2</v>
      </c>
      <c r="AR13" s="20"/>
      <c r="AS13" s="20">
        <v>4.2009677374188703E-2</v>
      </c>
      <c r="AT13" s="20">
        <v>4.30882330721521E-2</v>
      </c>
      <c r="AU13" s="20">
        <v>1.20421965709587E-2</v>
      </c>
      <c r="AV13" s="20">
        <v>1.61470711139363E-2</v>
      </c>
      <c r="AW13" s="20">
        <v>0</v>
      </c>
      <c r="AX13" s="20"/>
      <c r="AY13" s="20">
        <v>0</v>
      </c>
      <c r="AZ13" s="20">
        <v>4.80726265469896E-2</v>
      </c>
      <c r="BA13" s="20">
        <v>2.8070404454231899E-2</v>
      </c>
      <c r="BB13" s="20">
        <v>1.69501080013531E-2</v>
      </c>
      <c r="BC13" s="20">
        <v>4.4558847553229197E-2</v>
      </c>
      <c r="BD13" s="20">
        <v>4.9344084745615899E-2</v>
      </c>
      <c r="BE13" s="20">
        <v>3.9171848600879397E-2</v>
      </c>
      <c r="BF13" s="20">
        <v>7.2377525903153994E-2</v>
      </c>
      <c r="BG13" s="20">
        <v>1.64443257651447E-2</v>
      </c>
      <c r="BH13" s="20">
        <v>1.4893032237407599E-2</v>
      </c>
      <c r="BI13" s="20">
        <v>2.0443465082764799E-2</v>
      </c>
      <c r="BJ13" s="20">
        <v>8.1282251106637601E-2</v>
      </c>
      <c r="BK13" s="20">
        <v>0</v>
      </c>
      <c r="BL13" s="20">
        <v>0</v>
      </c>
      <c r="BM13" s="20">
        <v>2.9969985389615102E-2</v>
      </c>
      <c r="BN13" s="20">
        <v>1.8062845226833501E-2</v>
      </c>
      <c r="BO13" s="20"/>
      <c r="BP13" s="20">
        <v>3.2107684624909899E-2</v>
      </c>
      <c r="BQ13" s="20">
        <v>3.7314119438894802E-2</v>
      </c>
      <c r="BR13" s="20">
        <v>4.5566385869013702E-2</v>
      </c>
      <c r="BS13" s="20">
        <v>2.7905662076362098E-2</v>
      </c>
      <c r="BT13" s="20">
        <v>6.0996170469703299E-2</v>
      </c>
      <c r="BU13" s="20">
        <v>2.1100696351875201E-2</v>
      </c>
      <c r="BV13" s="20"/>
      <c r="BW13" s="20">
        <v>2.84211612433386E-2</v>
      </c>
      <c r="BX13" s="20">
        <v>4.0440578487438601E-2</v>
      </c>
      <c r="BY13" s="20">
        <v>5.26801390223883E-2</v>
      </c>
      <c r="BZ13" s="20">
        <v>9.1494667483091402E-2</v>
      </c>
      <c r="CA13" s="20">
        <v>1.6134497460224901E-2</v>
      </c>
      <c r="CB13" s="20">
        <v>5.7937923435036801E-2</v>
      </c>
      <c r="CC13" s="20"/>
      <c r="CD13" s="20">
        <v>2.4561369935497099E-2</v>
      </c>
      <c r="CE13" s="20">
        <v>3.0715093043717698E-2</v>
      </c>
      <c r="CF13" s="20">
        <v>6.9462167267268005E-2</v>
      </c>
      <c r="CG13" s="20">
        <v>2.6604575305808099E-2</v>
      </c>
      <c r="CH13" s="20"/>
      <c r="CI13" s="20">
        <v>2.1876280013107801E-2</v>
      </c>
      <c r="CJ13" s="20">
        <v>1.9265531173467E-2</v>
      </c>
      <c r="CK13" s="20">
        <v>4.3139035934881602E-2</v>
      </c>
      <c r="CL13" s="20">
        <v>8.2416841388658499E-2</v>
      </c>
      <c r="CM13" s="20"/>
      <c r="CN13" s="20">
        <v>7.1980273737128203E-3</v>
      </c>
      <c r="CO13" s="20">
        <v>3.9516269908957E-2</v>
      </c>
      <c r="CP13" s="20"/>
      <c r="CQ13" s="20">
        <v>9.8902200330174793E-3</v>
      </c>
      <c r="CR13" s="20">
        <v>3.7744360825471703E-2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0.28175638609546899</v>
      </c>
      <c r="D9" s="14">
        <v>0.249624549763378</v>
      </c>
      <c r="E9" s="14">
        <v>0.31222625777728802</v>
      </c>
      <c r="F9" s="14"/>
      <c r="G9" s="14">
        <v>0.28137601147998098</v>
      </c>
      <c r="H9" s="14">
        <v>0.40314992556039397</v>
      </c>
      <c r="I9" s="14">
        <v>0.29854392164701898</v>
      </c>
      <c r="J9" s="14">
        <v>0.24346396289650701</v>
      </c>
      <c r="K9" s="14">
        <v>0.29224808427537202</v>
      </c>
      <c r="L9" s="14">
        <v>0.19244560405356001</v>
      </c>
      <c r="M9" s="14"/>
      <c r="N9" s="14">
        <v>0.30062747854767202</v>
      </c>
      <c r="O9" s="14">
        <v>0.27485943176891697</v>
      </c>
      <c r="P9" s="14">
        <v>0.237326443009475</v>
      </c>
      <c r="Q9" s="14">
        <v>0.30939718705436298</v>
      </c>
      <c r="R9" s="14"/>
      <c r="S9" s="14">
        <v>0.39847584611476</v>
      </c>
      <c r="T9" s="14">
        <v>0.26856128361989001</v>
      </c>
      <c r="U9" s="14">
        <v>0.230176239057551</v>
      </c>
      <c r="V9" s="14">
        <v>0.31333041887958502</v>
      </c>
      <c r="W9" s="14">
        <v>0.28453365370574202</v>
      </c>
      <c r="X9" s="14">
        <v>0.21422228775270399</v>
      </c>
      <c r="Y9" s="14">
        <v>0.21621677767515399</v>
      </c>
      <c r="Z9" s="14">
        <v>0.30026485140280601</v>
      </c>
      <c r="AA9" s="14">
        <v>0.32240593603821899</v>
      </c>
      <c r="AB9" s="14">
        <v>0.183676427301318</v>
      </c>
      <c r="AC9" s="14">
        <v>0.35491887878853901</v>
      </c>
      <c r="AD9" s="14">
        <v>0.20682906436148299</v>
      </c>
      <c r="AE9" s="14"/>
      <c r="AF9" s="14">
        <v>0.26837910347982502</v>
      </c>
      <c r="AG9" s="14">
        <v>0.33223570264957097</v>
      </c>
      <c r="AH9" s="14">
        <v>0.29215634295750598</v>
      </c>
      <c r="AI9" s="14">
        <v>0.27823604892562498</v>
      </c>
      <c r="AJ9" s="14">
        <v>0.175007593109618</v>
      </c>
      <c r="AK9" s="14"/>
      <c r="AL9" s="14">
        <v>0.33063131072028201</v>
      </c>
      <c r="AM9" s="14">
        <v>0.294466971873382</v>
      </c>
      <c r="AN9" s="14">
        <v>0.28965569789008699</v>
      </c>
      <c r="AO9" s="14">
        <v>0.26357043748173198</v>
      </c>
      <c r="AP9" s="14">
        <v>0.26990162937053502</v>
      </c>
      <c r="AQ9" s="14">
        <v>0.20247227927021</v>
      </c>
      <c r="AR9" s="14"/>
      <c r="AS9" s="14">
        <v>0.268787823506904</v>
      </c>
      <c r="AT9" s="14">
        <v>0.24408206890443801</v>
      </c>
      <c r="AU9" s="14">
        <v>0.27330874570486702</v>
      </c>
      <c r="AV9" s="14">
        <v>0.444336753172759</v>
      </c>
      <c r="AW9" s="14">
        <v>0.57875673497020996</v>
      </c>
      <c r="AX9" s="14"/>
      <c r="AY9" s="14">
        <v>0.280652445940694</v>
      </c>
      <c r="AZ9" s="14">
        <v>0.192075828948987</v>
      </c>
      <c r="BA9" s="14">
        <v>0.37194097541863702</v>
      </c>
      <c r="BB9" s="14">
        <v>0.269402245177643</v>
      </c>
      <c r="BC9" s="14">
        <v>0.334119113456883</v>
      </c>
      <c r="BD9" s="14">
        <v>0.26897480679881702</v>
      </c>
      <c r="BE9" s="14">
        <v>0.18366771928828299</v>
      </c>
      <c r="BF9" s="14">
        <v>0.29290267215080001</v>
      </c>
      <c r="BG9" s="14">
        <v>0.23287586909724201</v>
      </c>
      <c r="BH9" s="14">
        <v>0.189779703817571</v>
      </c>
      <c r="BI9" s="14">
        <v>0.26095776041798402</v>
      </c>
      <c r="BJ9" s="14">
        <v>0.12678466879153899</v>
      </c>
      <c r="BK9" s="14">
        <v>0.28086597456358398</v>
      </c>
      <c r="BL9" s="14">
        <v>0.37946833351801401</v>
      </c>
      <c r="BM9" s="14">
        <v>0.35355262357468298</v>
      </c>
      <c r="BN9" s="14">
        <v>0.49864371986109202</v>
      </c>
      <c r="BO9" s="14"/>
      <c r="BP9" s="14">
        <v>0.42337733814612999</v>
      </c>
      <c r="BQ9" s="14">
        <v>0.22749094101687301</v>
      </c>
      <c r="BR9" s="14">
        <v>0.23005683879379599</v>
      </c>
      <c r="BS9" s="14">
        <v>0.24622361625931799</v>
      </c>
      <c r="BT9" s="14">
        <v>0.245099936433469</v>
      </c>
      <c r="BU9" s="14">
        <v>0.16239338899581199</v>
      </c>
      <c r="BV9" s="14"/>
      <c r="BW9" s="14">
        <v>0.24851591859684299</v>
      </c>
      <c r="BX9" s="14">
        <v>0.27759117500487701</v>
      </c>
      <c r="BY9" s="14">
        <v>0.31812744611155302</v>
      </c>
      <c r="BZ9" s="14">
        <v>0.28355627333427502</v>
      </c>
      <c r="CA9" s="14">
        <v>0.34397240287171099</v>
      </c>
      <c r="CB9" s="14">
        <v>0.251175701438136</v>
      </c>
      <c r="CC9" s="14"/>
      <c r="CD9" s="14">
        <v>0.32597627398873003</v>
      </c>
      <c r="CE9" s="14">
        <v>0.29011911820756497</v>
      </c>
      <c r="CF9" s="14">
        <v>0.283409456194197</v>
      </c>
      <c r="CG9" s="14">
        <v>0.25930690934447997</v>
      </c>
      <c r="CH9" s="14"/>
      <c r="CI9" s="14">
        <v>0.36671484427962098</v>
      </c>
      <c r="CJ9" s="14">
        <v>0.31979488418320801</v>
      </c>
      <c r="CK9" s="14">
        <v>0.25128460636671901</v>
      </c>
      <c r="CL9" s="14">
        <v>0.18628779436053</v>
      </c>
      <c r="CM9" s="14"/>
      <c r="CN9" s="14">
        <v>0.40484028389551902</v>
      </c>
      <c r="CO9" s="14">
        <v>0.26047483527514698</v>
      </c>
      <c r="CP9" s="14"/>
      <c r="CQ9" s="14">
        <v>0.40628591662033697</v>
      </c>
      <c r="CR9" s="14">
        <v>0.26460085803153799</v>
      </c>
    </row>
    <row r="10" spans="2:96" x14ac:dyDescent="0.3">
      <c r="B10" s="15" t="s">
        <v>384</v>
      </c>
      <c r="C10" s="14">
        <v>0.44585582721620298</v>
      </c>
      <c r="D10" s="14">
        <v>0.42845765548359099</v>
      </c>
      <c r="E10" s="14">
        <v>0.46587551030758401</v>
      </c>
      <c r="F10" s="14"/>
      <c r="G10" s="14">
        <v>0.51741030784613096</v>
      </c>
      <c r="H10" s="14">
        <v>0.40105344421351502</v>
      </c>
      <c r="I10" s="14">
        <v>0.46108222533005</v>
      </c>
      <c r="J10" s="14">
        <v>0.41194684224432998</v>
      </c>
      <c r="K10" s="14">
        <v>0.39478318519090599</v>
      </c>
      <c r="L10" s="14">
        <v>0.48151426374318002</v>
      </c>
      <c r="M10" s="14"/>
      <c r="N10" s="14">
        <v>0.49939452019763397</v>
      </c>
      <c r="O10" s="14">
        <v>0.46538936436140599</v>
      </c>
      <c r="P10" s="14">
        <v>0.391610181134879</v>
      </c>
      <c r="Q10" s="14">
        <v>0.42109808179821501</v>
      </c>
      <c r="R10" s="14"/>
      <c r="S10" s="14">
        <v>0.385609463230633</v>
      </c>
      <c r="T10" s="14">
        <v>0.45562258325017402</v>
      </c>
      <c r="U10" s="14">
        <v>0.56803627402562396</v>
      </c>
      <c r="V10" s="14">
        <v>0.425820391760242</v>
      </c>
      <c r="W10" s="14">
        <v>0.37330504283309801</v>
      </c>
      <c r="X10" s="14">
        <v>0.49458124503524997</v>
      </c>
      <c r="Y10" s="14">
        <v>0.49675868104272503</v>
      </c>
      <c r="Z10" s="14">
        <v>0.34681569351012898</v>
      </c>
      <c r="AA10" s="14">
        <v>0.483138321340424</v>
      </c>
      <c r="AB10" s="14">
        <v>0.451675399439256</v>
      </c>
      <c r="AC10" s="14">
        <v>0.295066209347425</v>
      </c>
      <c r="AD10" s="14">
        <v>0.56013315960895205</v>
      </c>
      <c r="AE10" s="14"/>
      <c r="AF10" s="14">
        <v>0.45501464879588199</v>
      </c>
      <c r="AG10" s="14">
        <v>0.45913259189289601</v>
      </c>
      <c r="AH10" s="14">
        <v>0.44950377336691399</v>
      </c>
      <c r="AI10" s="14">
        <v>0.39033456961285301</v>
      </c>
      <c r="AJ10" s="14">
        <v>0.53809183959097595</v>
      </c>
      <c r="AK10" s="14"/>
      <c r="AL10" s="14">
        <v>0.46885068592643803</v>
      </c>
      <c r="AM10" s="14">
        <v>0.44671807947852898</v>
      </c>
      <c r="AN10" s="14">
        <v>0.48207528648416498</v>
      </c>
      <c r="AO10" s="14">
        <v>0.39875721869842201</v>
      </c>
      <c r="AP10" s="14">
        <v>0.46711284859146701</v>
      </c>
      <c r="AQ10" s="14">
        <v>0.53931426930444504</v>
      </c>
      <c r="AR10" s="14"/>
      <c r="AS10" s="14">
        <v>0.36832194005080399</v>
      </c>
      <c r="AT10" s="14">
        <v>0.47868487584762298</v>
      </c>
      <c r="AU10" s="14">
        <v>0.50067807674004705</v>
      </c>
      <c r="AV10" s="14">
        <v>0.42229198314010802</v>
      </c>
      <c r="AW10" s="14">
        <v>0.37349505746241102</v>
      </c>
      <c r="AX10" s="14"/>
      <c r="AY10" s="14">
        <v>0.57852805717129396</v>
      </c>
      <c r="AZ10" s="14">
        <v>0.37663367858075603</v>
      </c>
      <c r="BA10" s="14">
        <v>0.41196470922181</v>
      </c>
      <c r="BB10" s="14">
        <v>0.48103133110738699</v>
      </c>
      <c r="BC10" s="14">
        <v>0.51662672466457304</v>
      </c>
      <c r="BD10" s="14">
        <v>0.44100234594804</v>
      </c>
      <c r="BE10" s="14">
        <v>0.48316636085016101</v>
      </c>
      <c r="BF10" s="14">
        <v>0.37372834663302801</v>
      </c>
      <c r="BG10" s="14">
        <v>0.473034497500047</v>
      </c>
      <c r="BH10" s="14">
        <v>0.453645734604953</v>
      </c>
      <c r="BI10" s="14">
        <v>0.48241406754618699</v>
      </c>
      <c r="BJ10" s="14">
        <v>0.46571953458143001</v>
      </c>
      <c r="BK10" s="14">
        <v>0.414675867789501</v>
      </c>
      <c r="BL10" s="14">
        <v>0.44034984996821402</v>
      </c>
      <c r="BM10" s="14">
        <v>0.35604952780206001</v>
      </c>
      <c r="BN10" s="14">
        <v>0.43309517807223502</v>
      </c>
      <c r="BO10" s="14"/>
      <c r="BP10" s="14">
        <v>0.36889023579739</v>
      </c>
      <c r="BQ10" s="14">
        <v>0.488196200714485</v>
      </c>
      <c r="BR10" s="14">
        <v>0.43078033905389201</v>
      </c>
      <c r="BS10" s="14">
        <v>0.455447699235495</v>
      </c>
      <c r="BT10" s="14">
        <v>0.46260829149292099</v>
      </c>
      <c r="BU10" s="14">
        <v>0.60006014562283705</v>
      </c>
      <c r="BV10" s="14"/>
      <c r="BW10" s="14">
        <v>0.44210349269560001</v>
      </c>
      <c r="BX10" s="14">
        <v>0.44256585690801797</v>
      </c>
      <c r="BY10" s="14">
        <v>0.42851849425318</v>
      </c>
      <c r="BZ10" s="14">
        <v>0.458268221959792</v>
      </c>
      <c r="CA10" s="14">
        <v>0.46413976896056902</v>
      </c>
      <c r="CB10" s="14">
        <v>0.46382680928454201</v>
      </c>
      <c r="CC10" s="14"/>
      <c r="CD10" s="14">
        <v>0.48571150525951501</v>
      </c>
      <c r="CE10" s="14">
        <v>0.47490146073707901</v>
      </c>
      <c r="CF10" s="14">
        <v>0.43502704173571299</v>
      </c>
      <c r="CG10" s="14">
        <v>0.42650933751143899</v>
      </c>
      <c r="CH10" s="14"/>
      <c r="CI10" s="14">
        <v>0.47641334976307098</v>
      </c>
      <c r="CJ10" s="14">
        <v>0.43414805245584798</v>
      </c>
      <c r="CK10" s="14">
        <v>0.45063658121247302</v>
      </c>
      <c r="CL10" s="14">
        <v>0.35151540951215199</v>
      </c>
      <c r="CM10" s="14"/>
      <c r="CN10" s="14">
        <v>0.41516664345214799</v>
      </c>
      <c r="CO10" s="14">
        <v>0.45246803422055698</v>
      </c>
      <c r="CP10" s="14"/>
      <c r="CQ10" s="14">
        <v>0.427210741871418</v>
      </c>
      <c r="CR10" s="14">
        <v>0.458183929420789</v>
      </c>
    </row>
    <row r="11" spans="2:96" x14ac:dyDescent="0.3">
      <c r="B11" s="15" t="s">
        <v>385</v>
      </c>
      <c r="C11" s="14">
        <v>0.182573746111001</v>
      </c>
      <c r="D11" s="14">
        <v>0.21426198503264701</v>
      </c>
      <c r="E11" s="14">
        <v>0.15030664783898601</v>
      </c>
      <c r="F11" s="14"/>
      <c r="G11" s="14">
        <v>0.16925334981092199</v>
      </c>
      <c r="H11" s="14">
        <v>0.11375645706493299</v>
      </c>
      <c r="I11" s="14">
        <v>0.170559214885383</v>
      </c>
      <c r="J11" s="14">
        <v>0.22085133013879099</v>
      </c>
      <c r="K11" s="14">
        <v>0.17187732947116</v>
      </c>
      <c r="L11" s="14">
        <v>0.23458270843151599</v>
      </c>
      <c r="M11" s="14"/>
      <c r="N11" s="14">
        <v>0.142515082938038</v>
      </c>
      <c r="O11" s="14">
        <v>0.182453514988516</v>
      </c>
      <c r="P11" s="14">
        <v>0.27075149829176898</v>
      </c>
      <c r="Q11" s="14">
        <v>0.14392880198757901</v>
      </c>
      <c r="R11" s="14"/>
      <c r="S11" s="14">
        <v>0.14506126672543701</v>
      </c>
      <c r="T11" s="14">
        <v>0.199051287422082</v>
      </c>
      <c r="U11" s="14">
        <v>0.134875413758582</v>
      </c>
      <c r="V11" s="14">
        <v>0.17590481875411701</v>
      </c>
      <c r="W11" s="14">
        <v>0.23592593747667201</v>
      </c>
      <c r="X11" s="14">
        <v>0.11507199937491699</v>
      </c>
      <c r="Y11" s="14">
        <v>0.23338126703073001</v>
      </c>
      <c r="Z11" s="14">
        <v>0.255422168749319</v>
      </c>
      <c r="AA11" s="14">
        <v>0.13812593757355099</v>
      </c>
      <c r="AB11" s="14">
        <v>0.27120997557919402</v>
      </c>
      <c r="AC11" s="14">
        <v>0.14445772144715399</v>
      </c>
      <c r="AD11" s="14">
        <v>0.23303777602956499</v>
      </c>
      <c r="AE11" s="14"/>
      <c r="AF11" s="14">
        <v>0.20829223392754201</v>
      </c>
      <c r="AG11" s="14">
        <v>0.12809241863090401</v>
      </c>
      <c r="AH11" s="14">
        <v>0.182415243627291</v>
      </c>
      <c r="AI11" s="14">
        <v>0.19473374936878901</v>
      </c>
      <c r="AJ11" s="14">
        <v>0.19776667684348201</v>
      </c>
      <c r="AK11" s="14"/>
      <c r="AL11" s="14">
        <v>0.13622085941024201</v>
      </c>
      <c r="AM11" s="14">
        <v>0.19403124802042601</v>
      </c>
      <c r="AN11" s="14">
        <v>0.15908992371745601</v>
      </c>
      <c r="AO11" s="14">
        <v>0.21893771250187599</v>
      </c>
      <c r="AP11" s="14">
        <v>0.195297707607237</v>
      </c>
      <c r="AQ11" s="14">
        <v>0.16642762840678399</v>
      </c>
      <c r="AR11" s="14"/>
      <c r="AS11" s="14">
        <v>0.21559165851258899</v>
      </c>
      <c r="AT11" s="14">
        <v>0.201708351104981</v>
      </c>
      <c r="AU11" s="14">
        <v>0.17526807703507</v>
      </c>
      <c r="AV11" s="14">
        <v>0.101106709596234</v>
      </c>
      <c r="AW11" s="14">
        <v>4.7748207567379797E-2</v>
      </c>
      <c r="AX11" s="14"/>
      <c r="AY11" s="14">
        <v>0</v>
      </c>
      <c r="AZ11" s="14">
        <v>0.21022301483168901</v>
      </c>
      <c r="BA11" s="14">
        <v>0.15882600454887399</v>
      </c>
      <c r="BB11" s="14">
        <v>0.128601292162461</v>
      </c>
      <c r="BC11" s="14">
        <v>7.3922239505343795E-2</v>
      </c>
      <c r="BD11" s="14">
        <v>0.17140726806262399</v>
      </c>
      <c r="BE11" s="14">
        <v>0.21754022838336801</v>
      </c>
      <c r="BF11" s="14">
        <v>0.24281831886423899</v>
      </c>
      <c r="BG11" s="14">
        <v>0.23083651209192299</v>
      </c>
      <c r="BH11" s="14">
        <v>0.29846911380204799</v>
      </c>
      <c r="BI11" s="14">
        <v>0.16006015489897199</v>
      </c>
      <c r="BJ11" s="14">
        <v>0.31350669143918303</v>
      </c>
      <c r="BK11" s="14">
        <v>0.27501849978362902</v>
      </c>
      <c r="BL11" s="14">
        <v>3.7739644579233601E-2</v>
      </c>
      <c r="BM11" s="14">
        <v>0.26042786323364198</v>
      </c>
      <c r="BN11" s="14">
        <v>4.9437037982922802E-2</v>
      </c>
      <c r="BO11" s="14"/>
      <c r="BP11" s="14">
        <v>0.15264654684673301</v>
      </c>
      <c r="BQ11" s="14">
        <v>0.196108331510983</v>
      </c>
      <c r="BR11" s="14">
        <v>0.208407470855281</v>
      </c>
      <c r="BS11" s="14">
        <v>0.20397108440468301</v>
      </c>
      <c r="BT11" s="14">
        <v>0.18195182030827001</v>
      </c>
      <c r="BU11" s="14">
        <v>0.121740172740022</v>
      </c>
      <c r="BV11" s="14"/>
      <c r="BW11" s="14">
        <v>0.20915532144919699</v>
      </c>
      <c r="BX11" s="14">
        <v>0.17879018347900499</v>
      </c>
      <c r="BY11" s="14">
        <v>0.114707432485363</v>
      </c>
      <c r="BZ11" s="14">
        <v>0.161574353842034</v>
      </c>
      <c r="CA11" s="14">
        <v>0.16039669286789399</v>
      </c>
      <c r="CB11" s="14">
        <v>0.16983468670730301</v>
      </c>
      <c r="CC11" s="14"/>
      <c r="CD11" s="14">
        <v>0.14617594646488999</v>
      </c>
      <c r="CE11" s="14">
        <v>0.16619180083575799</v>
      </c>
      <c r="CF11" s="14">
        <v>0.17185071870181901</v>
      </c>
      <c r="CG11" s="14">
        <v>0.222706861474194</v>
      </c>
      <c r="CH11" s="14"/>
      <c r="CI11" s="14">
        <v>0.119870833896594</v>
      </c>
      <c r="CJ11" s="14">
        <v>0.174636933843417</v>
      </c>
      <c r="CK11" s="14">
        <v>0.200404454331433</v>
      </c>
      <c r="CL11" s="14">
        <v>0.22840362574558101</v>
      </c>
      <c r="CM11" s="14"/>
      <c r="CN11" s="14">
        <v>0.133825048826099</v>
      </c>
      <c r="CO11" s="14">
        <v>0.19173491139561499</v>
      </c>
      <c r="CP11" s="14"/>
      <c r="CQ11" s="14">
        <v>0.109404127551784</v>
      </c>
      <c r="CR11" s="14">
        <v>0.18697715743986301</v>
      </c>
    </row>
    <row r="12" spans="2:96" x14ac:dyDescent="0.3">
      <c r="B12" s="15" t="s">
        <v>386</v>
      </c>
      <c r="C12" s="14">
        <v>6.3353943669307203E-2</v>
      </c>
      <c r="D12" s="14">
        <v>8.2903516564256194E-2</v>
      </c>
      <c r="E12" s="14">
        <v>4.3239357041716699E-2</v>
      </c>
      <c r="F12" s="14"/>
      <c r="G12" s="14">
        <v>2.1007046894016598E-2</v>
      </c>
      <c r="H12" s="14">
        <v>4.0896678520567102E-2</v>
      </c>
      <c r="I12" s="14">
        <v>4.7193809608637102E-2</v>
      </c>
      <c r="J12" s="14">
        <v>9.5150356714870599E-2</v>
      </c>
      <c r="K12" s="14">
        <v>9.9527673601626801E-2</v>
      </c>
      <c r="L12" s="14">
        <v>7.4851928878653898E-2</v>
      </c>
      <c r="M12" s="14"/>
      <c r="N12" s="14">
        <v>4.61837243039055E-2</v>
      </c>
      <c r="O12" s="14">
        <v>5.4536745917750797E-2</v>
      </c>
      <c r="P12" s="14">
        <v>7.2659939924832703E-2</v>
      </c>
      <c r="Q12" s="14">
        <v>8.3481223675668098E-2</v>
      </c>
      <c r="R12" s="14"/>
      <c r="S12" s="14">
        <v>3.8902989840716301E-2</v>
      </c>
      <c r="T12" s="14">
        <v>4.3942581439812403E-2</v>
      </c>
      <c r="U12" s="14">
        <v>5.41264985538389E-2</v>
      </c>
      <c r="V12" s="14">
        <v>4.5864727347110397E-2</v>
      </c>
      <c r="W12" s="14">
        <v>0.106235365984487</v>
      </c>
      <c r="X12" s="14">
        <v>0.11310158436394301</v>
      </c>
      <c r="Y12" s="14">
        <v>4.3517954852532403E-2</v>
      </c>
      <c r="Z12" s="14">
        <v>9.7497286337746E-2</v>
      </c>
      <c r="AA12" s="14">
        <v>2.7249872935558202E-2</v>
      </c>
      <c r="AB12" s="14">
        <v>7.3884226627297697E-2</v>
      </c>
      <c r="AC12" s="14">
        <v>0.183585086316079</v>
      </c>
      <c r="AD12" s="14">
        <v>0</v>
      </c>
      <c r="AE12" s="14"/>
      <c r="AF12" s="14">
        <v>5.3816910750361102E-2</v>
      </c>
      <c r="AG12" s="14">
        <v>6.0832638916081497E-2</v>
      </c>
      <c r="AH12" s="14">
        <v>6.5403757087220807E-2</v>
      </c>
      <c r="AI12" s="14">
        <v>0.101253097219973</v>
      </c>
      <c r="AJ12" s="14">
        <v>3.6510475951891198E-2</v>
      </c>
      <c r="AK12" s="14"/>
      <c r="AL12" s="14">
        <v>4.50361403832788E-2</v>
      </c>
      <c r="AM12" s="14">
        <v>5.00189671804614E-2</v>
      </c>
      <c r="AN12" s="14">
        <v>5.9783462562163797E-2</v>
      </c>
      <c r="AO12" s="14">
        <v>8.7569208286889702E-2</v>
      </c>
      <c r="AP12" s="14">
        <v>4.0654897116378999E-2</v>
      </c>
      <c r="AQ12" s="14">
        <v>6.8999736817560303E-2</v>
      </c>
      <c r="AR12" s="14"/>
      <c r="AS12" s="14">
        <v>0.101216209859986</v>
      </c>
      <c r="AT12" s="14">
        <v>6.4047682778190299E-2</v>
      </c>
      <c r="AU12" s="14">
        <v>3.00791398324242E-2</v>
      </c>
      <c r="AV12" s="14">
        <v>3.2264554090898803E-2</v>
      </c>
      <c r="AW12" s="14">
        <v>0</v>
      </c>
      <c r="AX12" s="14"/>
      <c r="AY12" s="14">
        <v>0.14081949688801201</v>
      </c>
      <c r="AZ12" s="14">
        <v>0.171022571590004</v>
      </c>
      <c r="BA12" s="14">
        <v>2.9197906356446399E-2</v>
      </c>
      <c r="BB12" s="14">
        <v>0.104807449351998</v>
      </c>
      <c r="BC12" s="14">
        <v>5.48316114533988E-2</v>
      </c>
      <c r="BD12" s="14">
        <v>6.4071621837501994E-2</v>
      </c>
      <c r="BE12" s="14">
        <v>0.106268884201818</v>
      </c>
      <c r="BF12" s="14">
        <v>4.6103426951539503E-2</v>
      </c>
      <c r="BG12" s="14">
        <v>4.8415551851374999E-2</v>
      </c>
      <c r="BH12" s="14">
        <v>5.8105447775427997E-2</v>
      </c>
      <c r="BI12" s="14">
        <v>8.6222389133572705E-2</v>
      </c>
      <c r="BJ12" s="14">
        <v>3.0136682727742701E-2</v>
      </c>
      <c r="BK12" s="14">
        <v>2.94396578632867E-2</v>
      </c>
      <c r="BL12" s="14">
        <v>0.14244217193453801</v>
      </c>
      <c r="BM12" s="14">
        <v>0</v>
      </c>
      <c r="BN12" s="14">
        <v>0</v>
      </c>
      <c r="BO12" s="14"/>
      <c r="BP12" s="14">
        <v>4.8128367013594402E-2</v>
      </c>
      <c r="BQ12" s="14">
        <v>4.59588401450889E-2</v>
      </c>
      <c r="BR12" s="14">
        <v>8.0354987650119697E-2</v>
      </c>
      <c r="BS12" s="14">
        <v>8.3134112859327397E-2</v>
      </c>
      <c r="BT12" s="14">
        <v>6.9280599849004004E-2</v>
      </c>
      <c r="BU12" s="14">
        <v>0.115806292641328</v>
      </c>
      <c r="BV12" s="14"/>
      <c r="BW12" s="14">
        <v>8.3197587708993603E-2</v>
      </c>
      <c r="BX12" s="14">
        <v>5.7984215271270997E-2</v>
      </c>
      <c r="BY12" s="14">
        <v>0.10124688328232601</v>
      </c>
      <c r="BZ12" s="14">
        <v>4.2258936205000999E-2</v>
      </c>
      <c r="CA12" s="14">
        <v>2.13578942917792E-2</v>
      </c>
      <c r="CB12" s="14">
        <v>8.6865645846337894E-2</v>
      </c>
      <c r="CC12" s="14"/>
      <c r="CD12" s="14">
        <v>3.76402949858805E-2</v>
      </c>
      <c r="CE12" s="14">
        <v>5.5320820991242699E-2</v>
      </c>
      <c r="CF12" s="14">
        <v>6.9947694855149706E-2</v>
      </c>
      <c r="CG12" s="14">
        <v>6.8330362761195196E-2</v>
      </c>
      <c r="CH12" s="14"/>
      <c r="CI12" s="14">
        <v>2.0167915457789801E-2</v>
      </c>
      <c r="CJ12" s="14">
        <v>6.30496446630152E-2</v>
      </c>
      <c r="CK12" s="14">
        <v>7.0513810449924594E-2</v>
      </c>
      <c r="CL12" s="14">
        <v>0.124841655902436</v>
      </c>
      <c r="CM12" s="14"/>
      <c r="CN12" s="14">
        <v>3.8382933875236398E-2</v>
      </c>
      <c r="CO12" s="14">
        <v>6.67922260284948E-2</v>
      </c>
      <c r="CP12" s="14"/>
      <c r="CQ12" s="14">
        <v>2.7591580389119599E-2</v>
      </c>
      <c r="CR12" s="14">
        <v>6.6861096810000104E-2</v>
      </c>
    </row>
    <row r="13" spans="2:96" x14ac:dyDescent="0.3">
      <c r="B13" s="15" t="s">
        <v>92</v>
      </c>
      <c r="C13" s="20">
        <v>2.6460096908018999E-2</v>
      </c>
      <c r="D13" s="20">
        <v>2.4752293156128001E-2</v>
      </c>
      <c r="E13" s="20">
        <v>2.8352227034425401E-2</v>
      </c>
      <c r="F13" s="20"/>
      <c r="G13" s="20">
        <v>1.09532839689498E-2</v>
      </c>
      <c r="H13" s="20">
        <v>4.1143494640591999E-2</v>
      </c>
      <c r="I13" s="20">
        <v>2.26208285289115E-2</v>
      </c>
      <c r="J13" s="20">
        <v>2.85875080055015E-2</v>
      </c>
      <c r="K13" s="20">
        <v>4.1563727460935999E-2</v>
      </c>
      <c r="L13" s="20">
        <v>1.6605494893089E-2</v>
      </c>
      <c r="M13" s="20"/>
      <c r="N13" s="20">
        <v>1.12791940127506E-2</v>
      </c>
      <c r="O13" s="20">
        <v>2.27609429634094E-2</v>
      </c>
      <c r="P13" s="20">
        <v>2.7651937639043798E-2</v>
      </c>
      <c r="Q13" s="20">
        <v>4.2094705484174398E-2</v>
      </c>
      <c r="R13" s="20"/>
      <c r="S13" s="20">
        <v>3.19504340884545E-2</v>
      </c>
      <c r="T13" s="20">
        <v>3.2822264268041697E-2</v>
      </c>
      <c r="U13" s="20">
        <v>1.2785574604403299E-2</v>
      </c>
      <c r="V13" s="20">
        <v>3.90796432589465E-2</v>
      </c>
      <c r="W13" s="20">
        <v>0</v>
      </c>
      <c r="X13" s="20">
        <v>6.3022883473185395E-2</v>
      </c>
      <c r="Y13" s="20">
        <v>1.01253193988598E-2</v>
      </c>
      <c r="Z13" s="20">
        <v>0</v>
      </c>
      <c r="AA13" s="20">
        <v>2.90799321122477E-2</v>
      </c>
      <c r="AB13" s="20">
        <v>1.9553971052935201E-2</v>
      </c>
      <c r="AC13" s="20">
        <v>2.1972104100803001E-2</v>
      </c>
      <c r="AD13" s="20">
        <v>0</v>
      </c>
      <c r="AE13" s="20"/>
      <c r="AF13" s="20">
        <v>1.4497103046390101E-2</v>
      </c>
      <c r="AG13" s="20">
        <v>1.9706647910547399E-2</v>
      </c>
      <c r="AH13" s="20">
        <v>1.05208829610678E-2</v>
      </c>
      <c r="AI13" s="20">
        <v>3.5442534872759501E-2</v>
      </c>
      <c r="AJ13" s="20">
        <v>5.26234145040319E-2</v>
      </c>
      <c r="AK13" s="20"/>
      <c r="AL13" s="20">
        <v>1.92610035597592E-2</v>
      </c>
      <c r="AM13" s="20">
        <v>1.47647334472017E-2</v>
      </c>
      <c r="AN13" s="20">
        <v>9.3956293461275407E-3</v>
      </c>
      <c r="AO13" s="20">
        <v>3.11654230310798E-2</v>
      </c>
      <c r="AP13" s="20">
        <v>2.70329173143821E-2</v>
      </c>
      <c r="AQ13" s="20">
        <v>2.2786086201001102E-2</v>
      </c>
      <c r="AR13" s="20"/>
      <c r="AS13" s="20">
        <v>4.6082368069716703E-2</v>
      </c>
      <c r="AT13" s="20">
        <v>1.14770213647679E-2</v>
      </c>
      <c r="AU13" s="20">
        <v>2.0665960687591699E-2</v>
      </c>
      <c r="AV13" s="20">
        <v>0</v>
      </c>
      <c r="AW13" s="20">
        <v>0</v>
      </c>
      <c r="AX13" s="20"/>
      <c r="AY13" s="20">
        <v>0</v>
      </c>
      <c r="AZ13" s="20">
        <v>5.0044906048564299E-2</v>
      </c>
      <c r="BA13" s="20">
        <v>2.8070404454231899E-2</v>
      </c>
      <c r="BB13" s="20">
        <v>1.6157682200510299E-2</v>
      </c>
      <c r="BC13" s="20">
        <v>2.05003109198016E-2</v>
      </c>
      <c r="BD13" s="20">
        <v>5.45439573530173E-2</v>
      </c>
      <c r="BE13" s="20">
        <v>9.3568072763691897E-3</v>
      </c>
      <c r="BF13" s="20">
        <v>4.4447235400392998E-2</v>
      </c>
      <c r="BG13" s="20">
        <v>1.48375694594129E-2</v>
      </c>
      <c r="BH13" s="20">
        <v>0</v>
      </c>
      <c r="BI13" s="20">
        <v>1.0345628003284301E-2</v>
      </c>
      <c r="BJ13" s="20">
        <v>6.3852422460106001E-2</v>
      </c>
      <c r="BK13" s="20">
        <v>0</v>
      </c>
      <c r="BL13" s="20">
        <v>0</v>
      </c>
      <c r="BM13" s="20">
        <v>2.9969985389615102E-2</v>
      </c>
      <c r="BN13" s="20">
        <v>1.8824064083749901E-2</v>
      </c>
      <c r="BO13" s="20"/>
      <c r="BP13" s="20">
        <v>6.9575121961533001E-3</v>
      </c>
      <c r="BQ13" s="20">
        <v>4.22456866125702E-2</v>
      </c>
      <c r="BR13" s="20">
        <v>5.0400363646912E-2</v>
      </c>
      <c r="BS13" s="20">
        <v>1.1223487241176401E-2</v>
      </c>
      <c r="BT13" s="20">
        <v>4.1059351916336403E-2</v>
      </c>
      <c r="BU13" s="20">
        <v>0</v>
      </c>
      <c r="BV13" s="20"/>
      <c r="BW13" s="20">
        <v>1.7027679549367E-2</v>
      </c>
      <c r="BX13" s="20">
        <v>4.3068569336829801E-2</v>
      </c>
      <c r="BY13" s="20">
        <v>3.7399743867577898E-2</v>
      </c>
      <c r="BZ13" s="20">
        <v>5.4342214658898901E-2</v>
      </c>
      <c r="CA13" s="20">
        <v>1.0133241008047101E-2</v>
      </c>
      <c r="CB13" s="20">
        <v>2.8297156723682399E-2</v>
      </c>
      <c r="CC13" s="20"/>
      <c r="CD13" s="20">
        <v>4.49597930098471E-3</v>
      </c>
      <c r="CE13" s="20">
        <v>1.3466799228355799E-2</v>
      </c>
      <c r="CF13" s="20">
        <v>3.9765088513121702E-2</v>
      </c>
      <c r="CG13" s="20">
        <v>2.3146528908691601E-2</v>
      </c>
      <c r="CH13" s="20"/>
      <c r="CI13" s="20">
        <v>1.6833056602924001E-2</v>
      </c>
      <c r="CJ13" s="20">
        <v>8.3704848545116603E-3</v>
      </c>
      <c r="CK13" s="20">
        <v>2.7160547639450201E-2</v>
      </c>
      <c r="CL13" s="20">
        <v>0.1089515144793</v>
      </c>
      <c r="CM13" s="20"/>
      <c r="CN13" s="20">
        <v>7.7850899509969602E-3</v>
      </c>
      <c r="CO13" s="20">
        <v>2.8529993080186101E-2</v>
      </c>
      <c r="CP13" s="20"/>
      <c r="CQ13" s="20">
        <v>2.95076335673418E-2</v>
      </c>
      <c r="CR13" s="20">
        <v>2.3376958297808802E-2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0.23074837310194801</v>
      </c>
      <c r="D9" s="14">
        <v>0.20289923480142399</v>
      </c>
      <c r="E9" s="14">
        <v>0.25653804643252198</v>
      </c>
      <c r="F9" s="14"/>
      <c r="G9" s="14">
        <v>0.24191571404417</v>
      </c>
      <c r="H9" s="14">
        <v>0.36765062936496701</v>
      </c>
      <c r="I9" s="14">
        <v>0.26284081355002697</v>
      </c>
      <c r="J9" s="14">
        <v>0.22413475192111301</v>
      </c>
      <c r="K9" s="14">
        <v>0.16352859425667299</v>
      </c>
      <c r="L9" s="14">
        <v>0.13462863228261901</v>
      </c>
      <c r="M9" s="14"/>
      <c r="N9" s="14">
        <v>0.238433186793089</v>
      </c>
      <c r="O9" s="14">
        <v>0.18959411913004801</v>
      </c>
      <c r="P9" s="14">
        <v>0.21557869275591501</v>
      </c>
      <c r="Q9" s="14">
        <v>0.28066073717620699</v>
      </c>
      <c r="R9" s="14"/>
      <c r="S9" s="14">
        <v>0.34828803130208003</v>
      </c>
      <c r="T9" s="14">
        <v>0.14434744777104599</v>
      </c>
      <c r="U9" s="14">
        <v>0.20772445351492899</v>
      </c>
      <c r="V9" s="14">
        <v>0.26133023851178</v>
      </c>
      <c r="W9" s="14">
        <v>0.15071555053073299</v>
      </c>
      <c r="X9" s="14">
        <v>0.173035190376854</v>
      </c>
      <c r="Y9" s="14">
        <v>0.24702269710751201</v>
      </c>
      <c r="Z9" s="14">
        <v>0.245941235740538</v>
      </c>
      <c r="AA9" s="14">
        <v>0.29277258996113398</v>
      </c>
      <c r="AB9" s="14">
        <v>0.20630202266712899</v>
      </c>
      <c r="AC9" s="14">
        <v>0.23171773005365001</v>
      </c>
      <c r="AD9" s="14">
        <v>0.126742922170513</v>
      </c>
      <c r="AE9" s="14"/>
      <c r="AF9" s="14">
        <v>0.19707187429266201</v>
      </c>
      <c r="AG9" s="14">
        <v>0.27731301496196398</v>
      </c>
      <c r="AH9" s="14">
        <v>0.25226644029422601</v>
      </c>
      <c r="AI9" s="14">
        <v>0.192203524496005</v>
      </c>
      <c r="AJ9" s="14">
        <v>0.22341529767575699</v>
      </c>
      <c r="AK9" s="14"/>
      <c r="AL9" s="14">
        <v>0.298691009734739</v>
      </c>
      <c r="AM9" s="14">
        <v>0.19982656745306401</v>
      </c>
      <c r="AN9" s="14">
        <v>0.23558120854085501</v>
      </c>
      <c r="AO9" s="14">
        <v>0.22079749950508801</v>
      </c>
      <c r="AP9" s="14">
        <v>0.28764848836102003</v>
      </c>
      <c r="AQ9" s="14">
        <v>0.18902080935401799</v>
      </c>
      <c r="AR9" s="14"/>
      <c r="AS9" s="14">
        <v>0.213286368858086</v>
      </c>
      <c r="AT9" s="14">
        <v>0.21270374679757301</v>
      </c>
      <c r="AU9" s="14">
        <v>0.22066111334032301</v>
      </c>
      <c r="AV9" s="14">
        <v>0.358407943069048</v>
      </c>
      <c r="AW9" s="14">
        <v>0.39779929762664701</v>
      </c>
      <c r="AX9" s="14"/>
      <c r="AY9" s="14">
        <v>0.28294916797022401</v>
      </c>
      <c r="AZ9" s="14">
        <v>0.23903166303051601</v>
      </c>
      <c r="BA9" s="14">
        <v>0.229364593769877</v>
      </c>
      <c r="BB9" s="14">
        <v>0.24895649390097399</v>
      </c>
      <c r="BC9" s="14">
        <v>0.26853503834385001</v>
      </c>
      <c r="BD9" s="14">
        <v>0.197958873029489</v>
      </c>
      <c r="BE9" s="14">
        <v>0.18103465545682901</v>
      </c>
      <c r="BF9" s="14">
        <v>0.192291334873397</v>
      </c>
      <c r="BG9" s="14">
        <v>0.23185612222930299</v>
      </c>
      <c r="BH9" s="14">
        <v>0.18952153392173199</v>
      </c>
      <c r="BI9" s="14">
        <v>0.27383131414252898</v>
      </c>
      <c r="BJ9" s="14">
        <v>0.18488570940903401</v>
      </c>
      <c r="BK9" s="14">
        <v>0.23810150091983801</v>
      </c>
      <c r="BL9" s="14">
        <v>0.17522502196213199</v>
      </c>
      <c r="BM9" s="14">
        <v>0.147509964907031</v>
      </c>
      <c r="BN9" s="14">
        <v>0.39216415226761098</v>
      </c>
      <c r="BO9" s="14"/>
      <c r="BP9" s="14">
        <v>0.36589876808586702</v>
      </c>
      <c r="BQ9" s="14">
        <v>0.204896238165334</v>
      </c>
      <c r="BR9" s="14">
        <v>0.17021735929604401</v>
      </c>
      <c r="BS9" s="14">
        <v>0.17671691599401301</v>
      </c>
      <c r="BT9" s="14">
        <v>0.181790298067492</v>
      </c>
      <c r="BU9" s="14">
        <v>9.8466643146814303E-2</v>
      </c>
      <c r="BV9" s="14"/>
      <c r="BW9" s="14">
        <v>0.19283078085466801</v>
      </c>
      <c r="BX9" s="14">
        <v>0.22348755142891799</v>
      </c>
      <c r="BY9" s="14">
        <v>0.18830510784721999</v>
      </c>
      <c r="BZ9" s="14">
        <v>0.35313252438033899</v>
      </c>
      <c r="CA9" s="14">
        <v>0.26639515131365599</v>
      </c>
      <c r="CB9" s="14">
        <v>0.22148432459002201</v>
      </c>
      <c r="CC9" s="14"/>
      <c r="CD9" s="14">
        <v>0.30104944120135202</v>
      </c>
      <c r="CE9" s="14">
        <v>0.25361491576345202</v>
      </c>
      <c r="CF9" s="14">
        <v>0.20505578147296699</v>
      </c>
      <c r="CG9" s="14">
        <v>0.18848564719642899</v>
      </c>
      <c r="CH9" s="14"/>
      <c r="CI9" s="14">
        <v>0.26482841126348799</v>
      </c>
      <c r="CJ9" s="14">
        <v>0.23586235937012501</v>
      </c>
      <c r="CK9" s="14">
        <v>0.235931218405972</v>
      </c>
      <c r="CL9" s="14">
        <v>6.5886374640451495E-2</v>
      </c>
      <c r="CM9" s="14"/>
      <c r="CN9" s="14">
        <v>0.30897148081473602</v>
      </c>
      <c r="CO9" s="14">
        <v>0.22034390499293299</v>
      </c>
      <c r="CP9" s="14"/>
      <c r="CQ9" s="14">
        <v>0.351687406108873</v>
      </c>
      <c r="CR9" s="14">
        <v>0.21387861647044601</v>
      </c>
    </row>
    <row r="10" spans="2:96" x14ac:dyDescent="0.3">
      <c r="B10" s="15" t="s">
        <v>384</v>
      </c>
      <c r="C10" s="14">
        <v>0.33137976732244301</v>
      </c>
      <c r="D10" s="14">
        <v>0.30871430954865198</v>
      </c>
      <c r="E10" s="14">
        <v>0.35640806284579002</v>
      </c>
      <c r="F10" s="14"/>
      <c r="G10" s="14">
        <v>0.412357315408106</v>
      </c>
      <c r="H10" s="14">
        <v>0.37637293409083999</v>
      </c>
      <c r="I10" s="14">
        <v>0.35408888210569001</v>
      </c>
      <c r="J10" s="14">
        <v>0.29198458294387902</v>
      </c>
      <c r="K10" s="14">
        <v>0.31471496700652302</v>
      </c>
      <c r="L10" s="14">
        <v>0.26193608510377098</v>
      </c>
      <c r="M10" s="14"/>
      <c r="N10" s="14">
        <v>0.32856887838971299</v>
      </c>
      <c r="O10" s="14">
        <v>0.40676624365257102</v>
      </c>
      <c r="P10" s="14">
        <v>0.27563245070384501</v>
      </c>
      <c r="Q10" s="14">
        <v>0.305614850127017</v>
      </c>
      <c r="R10" s="14"/>
      <c r="S10" s="14">
        <v>0.32291943772809001</v>
      </c>
      <c r="T10" s="14">
        <v>0.38676258063973601</v>
      </c>
      <c r="U10" s="14">
        <v>0.30268494948119301</v>
      </c>
      <c r="V10" s="14">
        <v>0.34376406666656401</v>
      </c>
      <c r="W10" s="14">
        <v>0.37802367130194903</v>
      </c>
      <c r="X10" s="14">
        <v>0.36404626597546302</v>
      </c>
      <c r="Y10" s="14">
        <v>0.27566072672987302</v>
      </c>
      <c r="Z10" s="14">
        <v>0.34996851511801402</v>
      </c>
      <c r="AA10" s="14">
        <v>0.25786770698184602</v>
      </c>
      <c r="AB10" s="14">
        <v>0.32433510615308397</v>
      </c>
      <c r="AC10" s="14">
        <v>0.214936636081072</v>
      </c>
      <c r="AD10" s="14">
        <v>0.52741007857073896</v>
      </c>
      <c r="AE10" s="14"/>
      <c r="AF10" s="14">
        <v>0.32771776101639899</v>
      </c>
      <c r="AG10" s="14">
        <v>0.35708904821746301</v>
      </c>
      <c r="AH10" s="14">
        <v>0.22315537187429299</v>
      </c>
      <c r="AI10" s="14">
        <v>0.30526700708305599</v>
      </c>
      <c r="AJ10" s="14">
        <v>0.35973295298715702</v>
      </c>
      <c r="AK10" s="14"/>
      <c r="AL10" s="14">
        <v>0.37984161978117698</v>
      </c>
      <c r="AM10" s="14">
        <v>0.32337053451727099</v>
      </c>
      <c r="AN10" s="14">
        <v>0.33028858941183897</v>
      </c>
      <c r="AO10" s="14">
        <v>0.27983699502554299</v>
      </c>
      <c r="AP10" s="14">
        <v>0.352026744127652</v>
      </c>
      <c r="AQ10" s="14">
        <v>0.32752291465248601</v>
      </c>
      <c r="AR10" s="14"/>
      <c r="AS10" s="14">
        <v>0.31886752365538101</v>
      </c>
      <c r="AT10" s="14">
        <v>0.32737969569380698</v>
      </c>
      <c r="AU10" s="14">
        <v>0.36493996769703502</v>
      </c>
      <c r="AV10" s="14">
        <v>0.35073023200046</v>
      </c>
      <c r="AW10" s="14">
        <v>0.39270306746431999</v>
      </c>
      <c r="AX10" s="14"/>
      <c r="AY10" s="14">
        <v>0.27570025732581899</v>
      </c>
      <c r="AZ10" s="14">
        <v>0.31362286357803598</v>
      </c>
      <c r="BA10" s="14">
        <v>0.30618783724898901</v>
      </c>
      <c r="BB10" s="14">
        <v>0.34337793345172501</v>
      </c>
      <c r="BC10" s="14">
        <v>0.327119441459292</v>
      </c>
      <c r="BD10" s="14">
        <v>0.35365284833067001</v>
      </c>
      <c r="BE10" s="14">
        <v>0.34845057712261901</v>
      </c>
      <c r="BF10" s="14">
        <v>0.32923529691862202</v>
      </c>
      <c r="BG10" s="14">
        <v>0.25194713202976599</v>
      </c>
      <c r="BH10" s="14">
        <v>0.36285241417696801</v>
      </c>
      <c r="BI10" s="14">
        <v>0.313755111974932</v>
      </c>
      <c r="BJ10" s="14">
        <v>0.43616588815224</v>
      </c>
      <c r="BK10" s="14">
        <v>0.261369486887575</v>
      </c>
      <c r="BL10" s="14">
        <v>0.36676174549739798</v>
      </c>
      <c r="BM10" s="14">
        <v>0.31239039335024199</v>
      </c>
      <c r="BN10" s="14">
        <v>0.37550729559938001</v>
      </c>
      <c r="BO10" s="14"/>
      <c r="BP10" s="14">
        <v>0.32090211607837898</v>
      </c>
      <c r="BQ10" s="14">
        <v>0.31981778433042701</v>
      </c>
      <c r="BR10" s="14">
        <v>0.38940787144658801</v>
      </c>
      <c r="BS10" s="14">
        <v>0.34359914620489901</v>
      </c>
      <c r="BT10" s="14">
        <v>0.29611504494331198</v>
      </c>
      <c r="BU10" s="14">
        <v>0.31371586772696097</v>
      </c>
      <c r="BV10" s="14"/>
      <c r="BW10" s="14">
        <v>0.28290783275469</v>
      </c>
      <c r="BX10" s="14">
        <v>0.37189541166252998</v>
      </c>
      <c r="BY10" s="14">
        <v>0.39471002248842801</v>
      </c>
      <c r="BZ10" s="14">
        <v>0.26067100133131599</v>
      </c>
      <c r="CA10" s="14">
        <v>0.38615501371421801</v>
      </c>
      <c r="CB10" s="14">
        <v>0.42793733440405701</v>
      </c>
      <c r="CC10" s="14"/>
      <c r="CD10" s="14">
        <v>0.37749804277211702</v>
      </c>
      <c r="CE10" s="14">
        <v>0.37671493756862201</v>
      </c>
      <c r="CF10" s="14">
        <v>0.32510291094052202</v>
      </c>
      <c r="CG10" s="14">
        <v>0.28887337540707703</v>
      </c>
      <c r="CH10" s="14"/>
      <c r="CI10" s="14">
        <v>0.373904834824203</v>
      </c>
      <c r="CJ10" s="14">
        <v>0.311215708100676</v>
      </c>
      <c r="CK10" s="14">
        <v>0.31736904352561801</v>
      </c>
      <c r="CL10" s="14">
        <v>0.40378693890954798</v>
      </c>
      <c r="CM10" s="14"/>
      <c r="CN10" s="14">
        <v>0.38236379037582002</v>
      </c>
      <c r="CO10" s="14">
        <v>0.32474940781976502</v>
      </c>
      <c r="CP10" s="14"/>
      <c r="CQ10" s="14">
        <v>0.301380293963598</v>
      </c>
      <c r="CR10" s="14">
        <v>0.33685266595054197</v>
      </c>
    </row>
    <row r="11" spans="2:96" x14ac:dyDescent="0.3">
      <c r="B11" s="15" t="s">
        <v>385</v>
      </c>
      <c r="C11" s="14">
        <v>0.23389610446689901</v>
      </c>
      <c r="D11" s="14">
        <v>0.23786886196978799</v>
      </c>
      <c r="E11" s="14">
        <v>0.230740901909782</v>
      </c>
      <c r="F11" s="14"/>
      <c r="G11" s="14">
        <v>0.24228924751979999</v>
      </c>
      <c r="H11" s="14">
        <v>0.13199672964495099</v>
      </c>
      <c r="I11" s="14">
        <v>0.23696604464286</v>
      </c>
      <c r="J11" s="14">
        <v>0.27217281079810401</v>
      </c>
      <c r="K11" s="14">
        <v>0.238546258785854</v>
      </c>
      <c r="L11" s="14">
        <v>0.27491074390206899</v>
      </c>
      <c r="M11" s="14"/>
      <c r="N11" s="14">
        <v>0.25122763304360202</v>
      </c>
      <c r="O11" s="14">
        <v>0.228218769353421</v>
      </c>
      <c r="P11" s="14">
        <v>0.25619338388816398</v>
      </c>
      <c r="Q11" s="14">
        <v>0.202242438798312</v>
      </c>
      <c r="R11" s="14"/>
      <c r="S11" s="14">
        <v>0.21234530215426201</v>
      </c>
      <c r="T11" s="14">
        <v>0.24509010437128101</v>
      </c>
      <c r="U11" s="14">
        <v>0.30412490753870403</v>
      </c>
      <c r="V11" s="14">
        <v>0.201238176575366</v>
      </c>
      <c r="W11" s="14">
        <v>0.26299164469937297</v>
      </c>
      <c r="X11" s="14">
        <v>0.199410068589947</v>
      </c>
      <c r="Y11" s="14">
        <v>0.24336929109609501</v>
      </c>
      <c r="Z11" s="14">
        <v>0.33179570173973499</v>
      </c>
      <c r="AA11" s="14">
        <v>0.23456231435605601</v>
      </c>
      <c r="AB11" s="14">
        <v>0.24557051473716299</v>
      </c>
      <c r="AC11" s="14">
        <v>0.15595312225308</v>
      </c>
      <c r="AD11" s="14">
        <v>0.227051130722453</v>
      </c>
      <c r="AE11" s="14"/>
      <c r="AF11" s="14">
        <v>0.242471773570858</v>
      </c>
      <c r="AG11" s="14">
        <v>0.19981594395653701</v>
      </c>
      <c r="AH11" s="14">
        <v>0.317338207216394</v>
      </c>
      <c r="AI11" s="14">
        <v>0.22217300243320101</v>
      </c>
      <c r="AJ11" s="14">
        <v>0.18042949807913899</v>
      </c>
      <c r="AK11" s="14"/>
      <c r="AL11" s="14">
        <v>0.19371532972754499</v>
      </c>
      <c r="AM11" s="14">
        <v>0.246115065210427</v>
      </c>
      <c r="AN11" s="14">
        <v>0.23493524469068999</v>
      </c>
      <c r="AO11" s="14">
        <v>0.24831415394954801</v>
      </c>
      <c r="AP11" s="14">
        <v>0.14876432811363799</v>
      </c>
      <c r="AQ11" s="14">
        <v>0.284015639100821</v>
      </c>
      <c r="AR11" s="14"/>
      <c r="AS11" s="14">
        <v>0.21816818334169799</v>
      </c>
      <c r="AT11" s="14">
        <v>0.25527567519705002</v>
      </c>
      <c r="AU11" s="14">
        <v>0.233971459488167</v>
      </c>
      <c r="AV11" s="14">
        <v>0.19496424381195099</v>
      </c>
      <c r="AW11" s="14">
        <v>0.15947732586247099</v>
      </c>
      <c r="AX11" s="14"/>
      <c r="AY11" s="14">
        <v>0.30053107781594601</v>
      </c>
      <c r="AZ11" s="14">
        <v>0.15913857411165999</v>
      </c>
      <c r="BA11" s="14">
        <v>0.26895815436735498</v>
      </c>
      <c r="BB11" s="14">
        <v>0.178891260924188</v>
      </c>
      <c r="BC11" s="14">
        <v>0.21564502159482701</v>
      </c>
      <c r="BD11" s="14">
        <v>0.21676764914721</v>
      </c>
      <c r="BE11" s="14">
        <v>0.23958377493658101</v>
      </c>
      <c r="BF11" s="14">
        <v>0.28140340793458202</v>
      </c>
      <c r="BG11" s="14">
        <v>0.29044305403211201</v>
      </c>
      <c r="BH11" s="14">
        <v>0.25101105651580902</v>
      </c>
      <c r="BI11" s="14">
        <v>0.233791425534186</v>
      </c>
      <c r="BJ11" s="14">
        <v>0.15259988143823</v>
      </c>
      <c r="BK11" s="14">
        <v>0.29151011741235799</v>
      </c>
      <c r="BL11" s="14">
        <v>0.24758681724936801</v>
      </c>
      <c r="BM11" s="14">
        <v>0.31057354269124099</v>
      </c>
      <c r="BN11" s="14">
        <v>0.167988618362404</v>
      </c>
      <c r="BO11" s="14"/>
      <c r="BP11" s="14">
        <v>0.163889148188648</v>
      </c>
      <c r="BQ11" s="14">
        <v>0.27580891203344998</v>
      </c>
      <c r="BR11" s="14">
        <v>0.25080230982239099</v>
      </c>
      <c r="BS11" s="14">
        <v>0.226315630826085</v>
      </c>
      <c r="BT11" s="14">
        <v>0.26073109433629099</v>
      </c>
      <c r="BU11" s="14">
        <v>0.30280107957755897</v>
      </c>
      <c r="BV11" s="14"/>
      <c r="BW11" s="14">
        <v>0.24639891557256499</v>
      </c>
      <c r="BX11" s="14">
        <v>0.243556690278253</v>
      </c>
      <c r="BY11" s="14">
        <v>0.228065071483563</v>
      </c>
      <c r="BZ11" s="14">
        <v>0.17283244606775899</v>
      </c>
      <c r="CA11" s="14">
        <v>0.23191635755031301</v>
      </c>
      <c r="CB11" s="14">
        <v>0.179911385797071</v>
      </c>
      <c r="CC11" s="14"/>
      <c r="CD11" s="14">
        <v>0.21499834326362899</v>
      </c>
      <c r="CE11" s="14">
        <v>0.207891753468467</v>
      </c>
      <c r="CF11" s="14">
        <v>0.22994473826954501</v>
      </c>
      <c r="CG11" s="14">
        <v>0.27016952933858601</v>
      </c>
      <c r="CH11" s="14"/>
      <c r="CI11" s="14">
        <v>0.18654755738738399</v>
      </c>
      <c r="CJ11" s="14">
        <v>0.24413525107196599</v>
      </c>
      <c r="CK11" s="14">
        <v>0.237714802376297</v>
      </c>
      <c r="CL11" s="14">
        <v>0.30300829762570602</v>
      </c>
      <c r="CM11" s="14"/>
      <c r="CN11" s="14">
        <v>0.195386742715699</v>
      </c>
      <c r="CO11" s="14">
        <v>0.24012446612347199</v>
      </c>
      <c r="CP11" s="14"/>
      <c r="CQ11" s="14">
        <v>0.227854622370394</v>
      </c>
      <c r="CR11" s="14">
        <v>0.233115417575982</v>
      </c>
    </row>
    <row r="12" spans="2:96" x14ac:dyDescent="0.3">
      <c r="B12" s="15" t="s">
        <v>386</v>
      </c>
      <c r="C12" s="14">
        <v>0.16901081657922401</v>
      </c>
      <c r="D12" s="14">
        <v>0.21434968619564301</v>
      </c>
      <c r="E12" s="14">
        <v>0.12245473375954601</v>
      </c>
      <c r="F12" s="14"/>
      <c r="G12" s="14">
        <v>7.3808557741115402E-2</v>
      </c>
      <c r="H12" s="14">
        <v>9.4963923381248094E-2</v>
      </c>
      <c r="I12" s="14">
        <v>0.12838929944146299</v>
      </c>
      <c r="J12" s="14">
        <v>0.17057916991484801</v>
      </c>
      <c r="K12" s="14">
        <v>0.21997693239288399</v>
      </c>
      <c r="L12" s="14">
        <v>0.29457391752269202</v>
      </c>
      <c r="M12" s="14"/>
      <c r="N12" s="14">
        <v>0.16061120944021601</v>
      </c>
      <c r="O12" s="14">
        <v>0.13829235079038199</v>
      </c>
      <c r="P12" s="14">
        <v>0.20749835628285701</v>
      </c>
      <c r="Q12" s="14">
        <v>0.17733435637050701</v>
      </c>
      <c r="R12" s="14"/>
      <c r="S12" s="14">
        <v>8.6369944699488804E-2</v>
      </c>
      <c r="T12" s="14">
        <v>0.19329317011532701</v>
      </c>
      <c r="U12" s="14">
        <v>0.14421170056169699</v>
      </c>
      <c r="V12" s="14">
        <v>0.173884951378385</v>
      </c>
      <c r="W12" s="14">
        <v>0.194136577634138</v>
      </c>
      <c r="X12" s="14">
        <v>0.209760615238753</v>
      </c>
      <c r="Y12" s="14">
        <v>0.22382196566765999</v>
      </c>
      <c r="Z12" s="14">
        <v>7.2294547401712594E-2</v>
      </c>
      <c r="AA12" s="14">
        <v>0.15931251082075701</v>
      </c>
      <c r="AB12" s="14">
        <v>0.16022356772889701</v>
      </c>
      <c r="AC12" s="14">
        <v>0.32951623868486501</v>
      </c>
      <c r="AD12" s="14">
        <v>0.11879586853629499</v>
      </c>
      <c r="AE12" s="14"/>
      <c r="AF12" s="14">
        <v>0.21393917399539</v>
      </c>
      <c r="AG12" s="14">
        <v>0.14130291253491201</v>
      </c>
      <c r="AH12" s="14">
        <v>0.18622163243012199</v>
      </c>
      <c r="AI12" s="14">
        <v>0.244913931114978</v>
      </c>
      <c r="AJ12" s="14">
        <v>0.16488957763786</v>
      </c>
      <c r="AK12" s="14"/>
      <c r="AL12" s="14">
        <v>0.102290235729859</v>
      </c>
      <c r="AM12" s="14">
        <v>0.21662787831505001</v>
      </c>
      <c r="AN12" s="14">
        <v>0.16786432808580801</v>
      </c>
      <c r="AO12" s="14">
        <v>0.219885928488741</v>
      </c>
      <c r="AP12" s="14">
        <v>0.16965439964488599</v>
      </c>
      <c r="AQ12" s="14">
        <v>0.15309509580411801</v>
      </c>
      <c r="AR12" s="14"/>
      <c r="AS12" s="14">
        <v>0.19382722902156299</v>
      </c>
      <c r="AT12" s="14">
        <v>0.174455995030915</v>
      </c>
      <c r="AU12" s="14">
        <v>0.16106260878735601</v>
      </c>
      <c r="AV12" s="14">
        <v>8.6887648133068901E-2</v>
      </c>
      <c r="AW12" s="14">
        <v>5.0020309046561802E-2</v>
      </c>
      <c r="AX12" s="14"/>
      <c r="AY12" s="14">
        <v>0.14081949688801201</v>
      </c>
      <c r="AZ12" s="14">
        <v>0.19036287269036301</v>
      </c>
      <c r="BA12" s="14">
        <v>0.18128242771924999</v>
      </c>
      <c r="BB12" s="14">
        <v>0.21261662952260399</v>
      </c>
      <c r="BC12" s="14">
        <v>0.160057037074157</v>
      </c>
      <c r="BD12" s="14">
        <v>0.15791788399135501</v>
      </c>
      <c r="BE12" s="14">
        <v>0.21090823033890599</v>
      </c>
      <c r="BF12" s="14">
        <v>0.14052785685764199</v>
      </c>
      <c r="BG12" s="14">
        <v>0.22575369170881901</v>
      </c>
      <c r="BH12" s="14">
        <v>0.180891533212265</v>
      </c>
      <c r="BI12" s="14">
        <v>0.15586775748958201</v>
      </c>
      <c r="BJ12" s="14">
        <v>0.17824147596412501</v>
      </c>
      <c r="BK12" s="14">
        <v>0.209018894780228</v>
      </c>
      <c r="BL12" s="14">
        <v>0.21042641529110201</v>
      </c>
      <c r="BM12" s="14">
        <v>0.19955611366187201</v>
      </c>
      <c r="BN12" s="14">
        <v>4.7659355460573101E-2</v>
      </c>
      <c r="BO12" s="14"/>
      <c r="BP12" s="14">
        <v>0.12843435188321101</v>
      </c>
      <c r="BQ12" s="14">
        <v>0.157935933653361</v>
      </c>
      <c r="BR12" s="14">
        <v>0.13304469745216899</v>
      </c>
      <c r="BS12" s="14">
        <v>0.23017380824866199</v>
      </c>
      <c r="BT12" s="14">
        <v>0.209244385676123</v>
      </c>
      <c r="BU12" s="14">
        <v>0.26391571319679102</v>
      </c>
      <c r="BV12" s="14"/>
      <c r="BW12" s="14">
        <v>0.24671679929525001</v>
      </c>
      <c r="BX12" s="14">
        <v>0.118196687105109</v>
      </c>
      <c r="BY12" s="14">
        <v>0.164613075479565</v>
      </c>
      <c r="BZ12" s="14">
        <v>0.13962219610791499</v>
      </c>
      <c r="CA12" s="14">
        <v>9.9239457933950795E-2</v>
      </c>
      <c r="CB12" s="14">
        <v>0.111411430202696</v>
      </c>
      <c r="CC12" s="14"/>
      <c r="CD12" s="14">
        <v>8.7717213157867097E-2</v>
      </c>
      <c r="CE12" s="14">
        <v>0.14364788624254399</v>
      </c>
      <c r="CF12" s="14">
        <v>0.186727366442559</v>
      </c>
      <c r="CG12" s="14">
        <v>0.21900464553542201</v>
      </c>
      <c r="CH12" s="14"/>
      <c r="CI12" s="14">
        <v>0.15819761400762899</v>
      </c>
      <c r="CJ12" s="14">
        <v>0.190280235927417</v>
      </c>
      <c r="CK12" s="14">
        <v>0.169500309102116</v>
      </c>
      <c r="CL12" s="14">
        <v>0.124752362516605</v>
      </c>
      <c r="CM12" s="14"/>
      <c r="CN12" s="14">
        <v>0.11327798609374599</v>
      </c>
      <c r="CO12" s="14">
        <v>0.17637608924588</v>
      </c>
      <c r="CP12" s="14"/>
      <c r="CQ12" s="14">
        <v>0.109187457524118</v>
      </c>
      <c r="CR12" s="14">
        <v>0.18263708264439901</v>
      </c>
    </row>
    <row r="13" spans="2:96" x14ac:dyDescent="0.3">
      <c r="B13" s="15" t="s">
        <v>92</v>
      </c>
      <c r="C13" s="20">
        <v>3.4964938529486199E-2</v>
      </c>
      <c r="D13" s="20">
        <v>3.6167907484493403E-2</v>
      </c>
      <c r="E13" s="20">
        <v>3.38582550523608E-2</v>
      </c>
      <c r="F13" s="20"/>
      <c r="G13" s="20">
        <v>2.9629165286808201E-2</v>
      </c>
      <c r="H13" s="20">
        <v>2.9015783517994099E-2</v>
      </c>
      <c r="I13" s="20">
        <v>1.7714960259960701E-2</v>
      </c>
      <c r="J13" s="20">
        <v>4.1128684422055702E-2</v>
      </c>
      <c r="K13" s="20">
        <v>6.3233247558066405E-2</v>
      </c>
      <c r="L13" s="20">
        <v>3.3950621188849998E-2</v>
      </c>
      <c r="M13" s="20"/>
      <c r="N13" s="20">
        <v>2.1159092333380002E-2</v>
      </c>
      <c r="O13" s="20">
        <v>3.7128517073576901E-2</v>
      </c>
      <c r="P13" s="20">
        <v>4.5097116369218301E-2</v>
      </c>
      <c r="Q13" s="20">
        <v>3.4147617527957502E-2</v>
      </c>
      <c r="R13" s="20"/>
      <c r="S13" s="20">
        <v>3.0077284116080402E-2</v>
      </c>
      <c r="T13" s="20">
        <v>3.0506697102609899E-2</v>
      </c>
      <c r="U13" s="20">
        <v>4.1253988903477201E-2</v>
      </c>
      <c r="V13" s="20">
        <v>1.9782566867904701E-2</v>
      </c>
      <c r="W13" s="20">
        <v>1.4132555833806499E-2</v>
      </c>
      <c r="X13" s="20">
        <v>5.3747859818983799E-2</v>
      </c>
      <c r="Y13" s="20">
        <v>1.01253193988598E-2</v>
      </c>
      <c r="Z13" s="20">
        <v>0</v>
      </c>
      <c r="AA13" s="20">
        <v>5.5484877880206701E-2</v>
      </c>
      <c r="AB13" s="20">
        <v>6.3568788713727106E-2</v>
      </c>
      <c r="AC13" s="20">
        <v>6.7876272927334003E-2</v>
      </c>
      <c r="AD13" s="20">
        <v>0</v>
      </c>
      <c r="AE13" s="20"/>
      <c r="AF13" s="20">
        <v>1.8799417124691801E-2</v>
      </c>
      <c r="AG13" s="20">
        <v>2.4479080329123801E-2</v>
      </c>
      <c r="AH13" s="20">
        <v>2.1018348184965001E-2</v>
      </c>
      <c r="AI13" s="20">
        <v>3.5442534872759501E-2</v>
      </c>
      <c r="AJ13" s="20">
        <v>7.1532673620087306E-2</v>
      </c>
      <c r="AK13" s="20"/>
      <c r="AL13" s="20">
        <v>2.5461805026679399E-2</v>
      </c>
      <c r="AM13" s="20">
        <v>1.4059954504187899E-2</v>
      </c>
      <c r="AN13" s="20">
        <v>3.13306292708075E-2</v>
      </c>
      <c r="AO13" s="20">
        <v>3.11654230310798E-2</v>
      </c>
      <c r="AP13" s="20">
        <v>4.1906039752803999E-2</v>
      </c>
      <c r="AQ13" s="20">
        <v>4.6345541088558199E-2</v>
      </c>
      <c r="AR13" s="20"/>
      <c r="AS13" s="20">
        <v>5.5850695123271697E-2</v>
      </c>
      <c r="AT13" s="20">
        <v>3.0184887280655999E-2</v>
      </c>
      <c r="AU13" s="20">
        <v>1.9364850687118899E-2</v>
      </c>
      <c r="AV13" s="20">
        <v>9.0099329854720599E-3</v>
      </c>
      <c r="AW13" s="20">
        <v>0</v>
      </c>
      <c r="AX13" s="20"/>
      <c r="AY13" s="20">
        <v>0</v>
      </c>
      <c r="AZ13" s="20">
        <v>9.7844026589425703E-2</v>
      </c>
      <c r="BA13" s="20">
        <v>1.4206986894529299E-2</v>
      </c>
      <c r="BB13" s="20">
        <v>1.6157682200510299E-2</v>
      </c>
      <c r="BC13" s="20">
        <v>2.86434615278729E-2</v>
      </c>
      <c r="BD13" s="20">
        <v>7.3702745501276201E-2</v>
      </c>
      <c r="BE13" s="20">
        <v>2.0022762145065199E-2</v>
      </c>
      <c r="BF13" s="20">
        <v>5.6542103415756897E-2</v>
      </c>
      <c r="BG13" s="20">
        <v>0</v>
      </c>
      <c r="BH13" s="20">
        <v>1.5723462173226E-2</v>
      </c>
      <c r="BI13" s="20">
        <v>2.27543908587718E-2</v>
      </c>
      <c r="BJ13" s="20">
        <v>4.8107045036371303E-2</v>
      </c>
      <c r="BK13" s="20">
        <v>0</v>
      </c>
      <c r="BL13" s="20">
        <v>0</v>
      </c>
      <c r="BM13" s="20">
        <v>2.9969985389615102E-2</v>
      </c>
      <c r="BN13" s="20">
        <v>1.66805783100318E-2</v>
      </c>
      <c r="BO13" s="20"/>
      <c r="BP13" s="20">
        <v>2.0875615763895499E-2</v>
      </c>
      <c r="BQ13" s="20">
        <v>4.1541131817428197E-2</v>
      </c>
      <c r="BR13" s="20">
        <v>5.6527761982809198E-2</v>
      </c>
      <c r="BS13" s="20">
        <v>2.3194498726341599E-2</v>
      </c>
      <c r="BT13" s="20">
        <v>5.2119176976783102E-2</v>
      </c>
      <c r="BU13" s="20">
        <v>2.1100696351875201E-2</v>
      </c>
      <c r="BV13" s="20"/>
      <c r="BW13" s="20">
        <v>3.11456715228269E-2</v>
      </c>
      <c r="BX13" s="20">
        <v>4.2863659525189002E-2</v>
      </c>
      <c r="BY13" s="20">
        <v>2.4306722701225001E-2</v>
      </c>
      <c r="BZ13" s="20">
        <v>7.3741832112670602E-2</v>
      </c>
      <c r="CA13" s="20">
        <v>1.6294019487861099E-2</v>
      </c>
      <c r="CB13" s="20">
        <v>5.9255525006154601E-2</v>
      </c>
      <c r="CC13" s="20"/>
      <c r="CD13" s="20">
        <v>1.87369596050352E-2</v>
      </c>
      <c r="CE13" s="20">
        <v>1.8130506956914701E-2</v>
      </c>
      <c r="CF13" s="20">
        <v>5.3169202874408003E-2</v>
      </c>
      <c r="CG13" s="20">
        <v>3.3466802522486301E-2</v>
      </c>
      <c r="CH13" s="20"/>
      <c r="CI13" s="20">
        <v>1.6521582517295401E-2</v>
      </c>
      <c r="CJ13" s="20">
        <v>1.85064455298172E-2</v>
      </c>
      <c r="CK13" s="20">
        <v>3.9484626589996102E-2</v>
      </c>
      <c r="CL13" s="20">
        <v>0.102566026307689</v>
      </c>
      <c r="CM13" s="20"/>
      <c r="CN13" s="20">
        <v>0</v>
      </c>
      <c r="CO13" s="20">
        <v>3.84061318179496E-2</v>
      </c>
      <c r="CP13" s="20"/>
      <c r="CQ13" s="20">
        <v>9.8902200330174793E-3</v>
      </c>
      <c r="CR13" s="20">
        <v>3.3516217358630203E-2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0.207591077294799</v>
      </c>
      <c r="D9" s="14">
        <v>0.16866044925067999</v>
      </c>
      <c r="E9" s="14">
        <v>0.24665288552626399</v>
      </c>
      <c r="F9" s="14"/>
      <c r="G9" s="14">
        <v>0.24985382973925599</v>
      </c>
      <c r="H9" s="14">
        <v>0.33834938805558701</v>
      </c>
      <c r="I9" s="14">
        <v>0.24076678524033099</v>
      </c>
      <c r="J9" s="14">
        <v>0.18846833154092299</v>
      </c>
      <c r="K9" s="14">
        <v>0.138425643586501</v>
      </c>
      <c r="L9" s="14">
        <v>0.105242027152045</v>
      </c>
      <c r="M9" s="14"/>
      <c r="N9" s="14">
        <v>0.234581263602405</v>
      </c>
      <c r="O9" s="14">
        <v>0.20089626299851901</v>
      </c>
      <c r="P9" s="14">
        <v>0.194499533636209</v>
      </c>
      <c r="Q9" s="14">
        <v>0.199961308660105</v>
      </c>
      <c r="R9" s="14"/>
      <c r="S9" s="14">
        <v>0.289065414640852</v>
      </c>
      <c r="T9" s="14">
        <v>0.20393792604011601</v>
      </c>
      <c r="U9" s="14">
        <v>0.145112127341194</v>
      </c>
      <c r="V9" s="14">
        <v>0.20796982777359299</v>
      </c>
      <c r="W9" s="14">
        <v>0.19753919418765301</v>
      </c>
      <c r="X9" s="14">
        <v>0.14675805168289699</v>
      </c>
      <c r="Y9" s="14">
        <v>0.164241854941065</v>
      </c>
      <c r="Z9" s="14">
        <v>0.24678780454105501</v>
      </c>
      <c r="AA9" s="14">
        <v>0.31204286189187502</v>
      </c>
      <c r="AB9" s="14">
        <v>0.118854914344655</v>
      </c>
      <c r="AC9" s="14">
        <v>0.24086049520716901</v>
      </c>
      <c r="AD9" s="14">
        <v>0.131177808272466</v>
      </c>
      <c r="AE9" s="14"/>
      <c r="AF9" s="14">
        <v>0.20161786761821601</v>
      </c>
      <c r="AG9" s="14">
        <v>0.26670517425066498</v>
      </c>
      <c r="AH9" s="14">
        <v>0.23490412150246201</v>
      </c>
      <c r="AI9" s="14">
        <v>0.15551138794962899</v>
      </c>
      <c r="AJ9" s="14">
        <v>8.5047273712085605E-2</v>
      </c>
      <c r="AK9" s="14"/>
      <c r="AL9" s="14">
        <v>0.30735136709149502</v>
      </c>
      <c r="AM9" s="14">
        <v>0.216539718469167</v>
      </c>
      <c r="AN9" s="14">
        <v>0.212653104953823</v>
      </c>
      <c r="AO9" s="14">
        <v>0.16796861468977201</v>
      </c>
      <c r="AP9" s="14">
        <v>0.16366175430469301</v>
      </c>
      <c r="AQ9" s="14">
        <v>0.109942570730786</v>
      </c>
      <c r="AR9" s="14"/>
      <c r="AS9" s="14">
        <v>0.17261280207622101</v>
      </c>
      <c r="AT9" s="14">
        <v>0.17717369534213401</v>
      </c>
      <c r="AU9" s="14">
        <v>0.22870110605480801</v>
      </c>
      <c r="AV9" s="14">
        <v>0.34911036670091899</v>
      </c>
      <c r="AW9" s="14">
        <v>0.457782015176806</v>
      </c>
      <c r="AX9" s="14"/>
      <c r="AY9" s="14">
        <v>0.139322882109331</v>
      </c>
      <c r="AZ9" s="14">
        <v>0.11979624528121501</v>
      </c>
      <c r="BA9" s="14">
        <v>0.242726104407119</v>
      </c>
      <c r="BB9" s="14">
        <v>0.22131629075448001</v>
      </c>
      <c r="BC9" s="14">
        <v>0.24407048282333901</v>
      </c>
      <c r="BD9" s="14">
        <v>0.17014518344309101</v>
      </c>
      <c r="BE9" s="14">
        <v>0.17376802107494599</v>
      </c>
      <c r="BF9" s="14">
        <v>0.107751954314782</v>
      </c>
      <c r="BG9" s="14">
        <v>0.221463452813916</v>
      </c>
      <c r="BH9" s="14">
        <v>0.19991452206740101</v>
      </c>
      <c r="BI9" s="14">
        <v>0.283576004722284</v>
      </c>
      <c r="BJ9" s="14">
        <v>0.13917358510171501</v>
      </c>
      <c r="BK9" s="14">
        <v>0.182159064565868</v>
      </c>
      <c r="BL9" s="14">
        <v>0.26678812407682401</v>
      </c>
      <c r="BM9" s="14">
        <v>0.14460251873552901</v>
      </c>
      <c r="BN9" s="14">
        <v>0.35480197282174603</v>
      </c>
      <c r="BO9" s="14"/>
      <c r="BP9" s="14">
        <v>0.33548106077845302</v>
      </c>
      <c r="BQ9" s="14">
        <v>0.151921570115891</v>
      </c>
      <c r="BR9" s="14">
        <v>0.18450638827287599</v>
      </c>
      <c r="BS9" s="14">
        <v>0.176158727148993</v>
      </c>
      <c r="BT9" s="14">
        <v>0.15788215799118999</v>
      </c>
      <c r="BU9" s="14">
        <v>9.9934117176382106E-2</v>
      </c>
      <c r="BV9" s="14"/>
      <c r="BW9" s="14">
        <v>0.146718487361855</v>
      </c>
      <c r="BX9" s="14">
        <v>0.23238967293191301</v>
      </c>
      <c r="BY9" s="14">
        <v>0.159559076980512</v>
      </c>
      <c r="BZ9" s="14">
        <v>0.25741247208637302</v>
      </c>
      <c r="CA9" s="14">
        <v>0.296161194456176</v>
      </c>
      <c r="CB9" s="14">
        <v>0.19770829828686201</v>
      </c>
      <c r="CC9" s="14"/>
      <c r="CD9" s="14">
        <v>0.28249335408723703</v>
      </c>
      <c r="CE9" s="14">
        <v>0.221054905075623</v>
      </c>
      <c r="CF9" s="14">
        <v>0.19907385707012701</v>
      </c>
      <c r="CG9" s="14">
        <v>0.19243452648109899</v>
      </c>
      <c r="CH9" s="14"/>
      <c r="CI9" s="14">
        <v>0.27587496349208102</v>
      </c>
      <c r="CJ9" s="14">
        <v>0.21650861954978301</v>
      </c>
      <c r="CK9" s="14">
        <v>0.19354980611235001</v>
      </c>
      <c r="CL9" s="14">
        <v>0.107144078709291</v>
      </c>
      <c r="CM9" s="14"/>
      <c r="CN9" s="14">
        <v>0.27642932441739498</v>
      </c>
      <c r="CO9" s="14">
        <v>0.196891938331519</v>
      </c>
      <c r="CP9" s="14"/>
      <c r="CQ9" s="14">
        <v>0.29259115116562601</v>
      </c>
      <c r="CR9" s="14">
        <v>0.19406041712981301</v>
      </c>
    </row>
    <row r="10" spans="2:96" x14ac:dyDescent="0.3">
      <c r="B10" s="15" t="s">
        <v>384</v>
      </c>
      <c r="C10" s="14">
        <v>0.347164109022502</v>
      </c>
      <c r="D10" s="14">
        <v>0.35022763361409198</v>
      </c>
      <c r="E10" s="14">
        <v>0.34361809669208598</v>
      </c>
      <c r="F10" s="14"/>
      <c r="G10" s="14">
        <v>0.38276738704865398</v>
      </c>
      <c r="H10" s="14">
        <v>0.36963015412670203</v>
      </c>
      <c r="I10" s="14">
        <v>0.39645741885720798</v>
      </c>
      <c r="J10" s="14">
        <v>0.26788462397896301</v>
      </c>
      <c r="K10" s="14">
        <v>0.29338061467542498</v>
      </c>
      <c r="L10" s="14">
        <v>0.36293437559944502</v>
      </c>
      <c r="M10" s="14"/>
      <c r="N10" s="14">
        <v>0.38719878301261401</v>
      </c>
      <c r="O10" s="14">
        <v>0.340919863369882</v>
      </c>
      <c r="P10" s="14">
        <v>0.32619110799309298</v>
      </c>
      <c r="Q10" s="14">
        <v>0.33351320214797903</v>
      </c>
      <c r="R10" s="14"/>
      <c r="S10" s="14">
        <v>0.38714680030225901</v>
      </c>
      <c r="T10" s="14">
        <v>0.37956893281663601</v>
      </c>
      <c r="U10" s="14">
        <v>0.31960496155299201</v>
      </c>
      <c r="V10" s="14">
        <v>0.34885049391830902</v>
      </c>
      <c r="W10" s="14">
        <v>0.33965034556935503</v>
      </c>
      <c r="X10" s="14">
        <v>0.32410581916735798</v>
      </c>
      <c r="Y10" s="14">
        <v>0.25191854080954401</v>
      </c>
      <c r="Z10" s="14">
        <v>0.39893698437521802</v>
      </c>
      <c r="AA10" s="14">
        <v>0.30843350697177202</v>
      </c>
      <c r="AB10" s="14">
        <v>0.35463724682408598</v>
      </c>
      <c r="AC10" s="14">
        <v>0.34167886093848898</v>
      </c>
      <c r="AD10" s="14">
        <v>0.47292500846736901</v>
      </c>
      <c r="AE10" s="14"/>
      <c r="AF10" s="14">
        <v>0.34173360171668998</v>
      </c>
      <c r="AG10" s="14">
        <v>0.36330089125534198</v>
      </c>
      <c r="AH10" s="14">
        <v>0.36178105089729601</v>
      </c>
      <c r="AI10" s="14">
        <v>0.34750478269988899</v>
      </c>
      <c r="AJ10" s="14">
        <v>0.284627381492358</v>
      </c>
      <c r="AK10" s="14"/>
      <c r="AL10" s="14">
        <v>0.35924960708345999</v>
      </c>
      <c r="AM10" s="14">
        <v>0.35609621194922803</v>
      </c>
      <c r="AN10" s="14">
        <v>0.38073613427426301</v>
      </c>
      <c r="AO10" s="14">
        <v>0.33597339396454101</v>
      </c>
      <c r="AP10" s="14">
        <v>0.32333536088793802</v>
      </c>
      <c r="AQ10" s="14">
        <v>0.35483798434196201</v>
      </c>
      <c r="AR10" s="14"/>
      <c r="AS10" s="14">
        <v>0.31952489857509597</v>
      </c>
      <c r="AT10" s="14">
        <v>0.35214060644475698</v>
      </c>
      <c r="AU10" s="14">
        <v>0.36034698799369802</v>
      </c>
      <c r="AV10" s="14">
        <v>0.38090734276528698</v>
      </c>
      <c r="AW10" s="14">
        <v>0.32524383940302598</v>
      </c>
      <c r="AX10" s="14"/>
      <c r="AY10" s="14">
        <v>0</v>
      </c>
      <c r="AZ10" s="14">
        <v>0.35448507105288901</v>
      </c>
      <c r="BA10" s="14">
        <v>0.35060829749185601</v>
      </c>
      <c r="BB10" s="14">
        <v>0.32350515082276998</v>
      </c>
      <c r="BC10" s="14">
        <v>0.35892107851802402</v>
      </c>
      <c r="BD10" s="14">
        <v>0.37949859878158598</v>
      </c>
      <c r="BE10" s="14">
        <v>0.36752703893367</v>
      </c>
      <c r="BF10" s="14">
        <v>0.37752462749353499</v>
      </c>
      <c r="BG10" s="14">
        <v>0.29259933426463097</v>
      </c>
      <c r="BH10" s="14">
        <v>0.28184569203565002</v>
      </c>
      <c r="BI10" s="14">
        <v>0.292337598746713</v>
      </c>
      <c r="BJ10" s="14">
        <v>0.28228618936821598</v>
      </c>
      <c r="BK10" s="14">
        <v>0.38608092967148899</v>
      </c>
      <c r="BL10" s="14">
        <v>0.37138514973964998</v>
      </c>
      <c r="BM10" s="14">
        <v>0.39146613327284902</v>
      </c>
      <c r="BN10" s="14">
        <v>0.48390461785842698</v>
      </c>
      <c r="BO10" s="14"/>
      <c r="BP10" s="14">
        <v>0.34304490545140798</v>
      </c>
      <c r="BQ10" s="14">
        <v>0.36412952167711898</v>
      </c>
      <c r="BR10" s="14">
        <v>0.33154275137740002</v>
      </c>
      <c r="BS10" s="14">
        <v>0.31909157405981697</v>
      </c>
      <c r="BT10" s="14">
        <v>0.35938888101538402</v>
      </c>
      <c r="BU10" s="14">
        <v>0.39190323756830497</v>
      </c>
      <c r="BV10" s="14"/>
      <c r="BW10" s="14">
        <v>0.32137712330131901</v>
      </c>
      <c r="BX10" s="14">
        <v>0.385122060513162</v>
      </c>
      <c r="BY10" s="14">
        <v>0.36874714644960599</v>
      </c>
      <c r="BZ10" s="14">
        <v>0.32200436299644303</v>
      </c>
      <c r="CA10" s="14">
        <v>0.35677630412481398</v>
      </c>
      <c r="CB10" s="14">
        <v>0.38628568658463502</v>
      </c>
      <c r="CC10" s="14"/>
      <c r="CD10" s="14">
        <v>0.40179950045138502</v>
      </c>
      <c r="CE10" s="14">
        <v>0.36327812769117102</v>
      </c>
      <c r="CF10" s="14">
        <v>0.27874726883095802</v>
      </c>
      <c r="CG10" s="14">
        <v>0.34223991170944801</v>
      </c>
      <c r="CH10" s="14"/>
      <c r="CI10" s="14">
        <v>0.34823827078483499</v>
      </c>
      <c r="CJ10" s="14">
        <v>0.39864334511794902</v>
      </c>
      <c r="CK10" s="14">
        <v>0.32399992549713202</v>
      </c>
      <c r="CL10" s="14">
        <v>0.38491353097065001</v>
      </c>
      <c r="CM10" s="14"/>
      <c r="CN10" s="14">
        <v>0.43644507777105002</v>
      </c>
      <c r="CO10" s="14">
        <v>0.33417872863778098</v>
      </c>
      <c r="CP10" s="14"/>
      <c r="CQ10" s="14">
        <v>0.41481659018656097</v>
      </c>
      <c r="CR10" s="14">
        <v>0.34492220821754799</v>
      </c>
    </row>
    <row r="11" spans="2:96" x14ac:dyDescent="0.3">
      <c r="B11" s="15" t="s">
        <v>385</v>
      </c>
      <c r="C11" s="14">
        <v>0.26726467504211499</v>
      </c>
      <c r="D11" s="14">
        <v>0.29792822843769001</v>
      </c>
      <c r="E11" s="14">
        <v>0.23642315194713501</v>
      </c>
      <c r="F11" s="14"/>
      <c r="G11" s="14">
        <v>0.31397995678915103</v>
      </c>
      <c r="H11" s="14">
        <v>0.197935919045828</v>
      </c>
      <c r="I11" s="14">
        <v>0.26571721123158498</v>
      </c>
      <c r="J11" s="14">
        <v>0.282617321112344</v>
      </c>
      <c r="K11" s="14">
        <v>0.27805160718738398</v>
      </c>
      <c r="L11" s="14">
        <v>0.27299854595115902</v>
      </c>
      <c r="M11" s="14"/>
      <c r="N11" s="14">
        <v>0.24624285770453999</v>
      </c>
      <c r="O11" s="14">
        <v>0.286195494604777</v>
      </c>
      <c r="P11" s="14">
        <v>0.26852595615080399</v>
      </c>
      <c r="Q11" s="14">
        <v>0.26979071282728601</v>
      </c>
      <c r="R11" s="14"/>
      <c r="S11" s="14">
        <v>0.240134728735442</v>
      </c>
      <c r="T11" s="14">
        <v>0.25959316125691101</v>
      </c>
      <c r="U11" s="14">
        <v>0.32145357989185602</v>
      </c>
      <c r="V11" s="14">
        <v>0.239317673943026</v>
      </c>
      <c r="W11" s="14">
        <v>0.28903615560388701</v>
      </c>
      <c r="X11" s="14">
        <v>0.23424414978504601</v>
      </c>
      <c r="Y11" s="14">
        <v>0.35643850591436699</v>
      </c>
      <c r="Z11" s="14">
        <v>0.17784610503767201</v>
      </c>
      <c r="AA11" s="14">
        <v>0.180729468920729</v>
      </c>
      <c r="AB11" s="14">
        <v>0.37890112747611798</v>
      </c>
      <c r="AC11" s="14">
        <v>0.20663384861801401</v>
      </c>
      <c r="AD11" s="14">
        <v>0.35573786950002001</v>
      </c>
      <c r="AE11" s="14"/>
      <c r="AF11" s="14">
        <v>0.25859086616868099</v>
      </c>
      <c r="AG11" s="14">
        <v>0.249102154424443</v>
      </c>
      <c r="AH11" s="14">
        <v>0.20693883666374099</v>
      </c>
      <c r="AI11" s="14">
        <v>0.25985134710011298</v>
      </c>
      <c r="AJ11" s="14">
        <v>0.32158720735979801</v>
      </c>
      <c r="AK11" s="14"/>
      <c r="AL11" s="14">
        <v>0.23191538195122699</v>
      </c>
      <c r="AM11" s="14">
        <v>0.22423061930350699</v>
      </c>
      <c r="AN11" s="14">
        <v>0.22038431097529401</v>
      </c>
      <c r="AO11" s="14">
        <v>0.28150126565481498</v>
      </c>
      <c r="AP11" s="14">
        <v>0.33953852350418401</v>
      </c>
      <c r="AQ11" s="14">
        <v>0.37106617785585599</v>
      </c>
      <c r="AR11" s="14"/>
      <c r="AS11" s="14">
        <v>0.28479902348630598</v>
      </c>
      <c r="AT11" s="14">
        <v>0.28430254689727202</v>
      </c>
      <c r="AU11" s="14">
        <v>0.28239529192966301</v>
      </c>
      <c r="AV11" s="14">
        <v>0.188858811992582</v>
      </c>
      <c r="AW11" s="14">
        <v>5.2916164889486202E-2</v>
      </c>
      <c r="AX11" s="14"/>
      <c r="AY11" s="14">
        <v>0.13867409724601801</v>
      </c>
      <c r="AZ11" s="14">
        <v>0.278364874627339</v>
      </c>
      <c r="BA11" s="14">
        <v>0.240520577367479</v>
      </c>
      <c r="BB11" s="14">
        <v>0.210256182275634</v>
      </c>
      <c r="BC11" s="14">
        <v>0.25571801279405099</v>
      </c>
      <c r="BD11" s="14">
        <v>0.23811669701211899</v>
      </c>
      <c r="BE11" s="14">
        <v>0.260376576745106</v>
      </c>
      <c r="BF11" s="14">
        <v>0.30068911049682001</v>
      </c>
      <c r="BG11" s="14">
        <v>0.37516461479639501</v>
      </c>
      <c r="BH11" s="14">
        <v>0.30744759686216599</v>
      </c>
      <c r="BI11" s="14">
        <v>0.28470266806943301</v>
      </c>
      <c r="BJ11" s="14">
        <v>0.33546826485819298</v>
      </c>
      <c r="BK11" s="14">
        <v>0.31726375507525001</v>
      </c>
      <c r="BL11" s="14">
        <v>0.14867238346169301</v>
      </c>
      <c r="BM11" s="14">
        <v>0.34704032659620399</v>
      </c>
      <c r="BN11" s="14">
        <v>0.12616230474903001</v>
      </c>
      <c r="BO11" s="14"/>
      <c r="BP11" s="14">
        <v>0.21756789207298299</v>
      </c>
      <c r="BQ11" s="14">
        <v>0.30326623416668302</v>
      </c>
      <c r="BR11" s="14">
        <v>0.27656799411370098</v>
      </c>
      <c r="BS11" s="14">
        <v>0.29858461002770598</v>
      </c>
      <c r="BT11" s="14">
        <v>0.22129411577354399</v>
      </c>
      <c r="BU11" s="14">
        <v>0.28498617200106302</v>
      </c>
      <c r="BV11" s="14"/>
      <c r="BW11" s="14">
        <v>0.27153178208796303</v>
      </c>
      <c r="BX11" s="14">
        <v>0.24938976362160001</v>
      </c>
      <c r="BY11" s="14">
        <v>0.29064637138412103</v>
      </c>
      <c r="BZ11" s="14">
        <v>0.22697156883115399</v>
      </c>
      <c r="CA11" s="14">
        <v>0.28514563824456002</v>
      </c>
      <c r="CB11" s="14">
        <v>0.27120244584712799</v>
      </c>
      <c r="CC11" s="14"/>
      <c r="CD11" s="14">
        <v>0.237693278965563</v>
      </c>
      <c r="CE11" s="14">
        <v>0.27430892388869699</v>
      </c>
      <c r="CF11" s="14">
        <v>0.33092796546014502</v>
      </c>
      <c r="CG11" s="14">
        <v>0.25391555280781503</v>
      </c>
      <c r="CH11" s="14"/>
      <c r="CI11" s="14">
        <v>0.22914531123145301</v>
      </c>
      <c r="CJ11" s="14">
        <v>0.23502582104400799</v>
      </c>
      <c r="CK11" s="14">
        <v>0.293711298177388</v>
      </c>
      <c r="CL11" s="14">
        <v>0.24315897100848199</v>
      </c>
      <c r="CM11" s="14"/>
      <c r="CN11" s="14">
        <v>0.20387400560857799</v>
      </c>
      <c r="CO11" s="14">
        <v>0.27767303434554602</v>
      </c>
      <c r="CP11" s="14"/>
      <c r="CQ11" s="14">
        <v>0.22608996275565399</v>
      </c>
      <c r="CR11" s="14">
        <v>0.27115516604123902</v>
      </c>
    </row>
    <row r="12" spans="2:96" x14ac:dyDescent="0.3">
      <c r="B12" s="15" t="s">
        <v>386</v>
      </c>
      <c r="C12" s="14">
        <v>0.13970459636922</v>
      </c>
      <c r="D12" s="14">
        <v>0.14977232794519599</v>
      </c>
      <c r="E12" s="14">
        <v>0.129797598210451</v>
      </c>
      <c r="F12" s="14"/>
      <c r="G12" s="14">
        <v>5.3398826422939402E-2</v>
      </c>
      <c r="H12" s="14">
        <v>6.5716122909487806E-2</v>
      </c>
      <c r="I12" s="14">
        <v>7.42484670956126E-2</v>
      </c>
      <c r="J12" s="14">
        <v>0.179208409116168</v>
      </c>
      <c r="K12" s="14">
        <v>0.22154681601037099</v>
      </c>
      <c r="L12" s="14">
        <v>0.22830067473558699</v>
      </c>
      <c r="M12" s="14"/>
      <c r="N12" s="14">
        <v>0.121330595778032</v>
      </c>
      <c r="O12" s="14">
        <v>0.13758098805907701</v>
      </c>
      <c r="P12" s="14">
        <v>0.161181179480545</v>
      </c>
      <c r="Q12" s="14">
        <v>0.138680282048708</v>
      </c>
      <c r="R12" s="14"/>
      <c r="S12" s="14">
        <v>4.6871825511479101E-2</v>
      </c>
      <c r="T12" s="14">
        <v>0.12593949849538399</v>
      </c>
      <c r="U12" s="14">
        <v>0.17474318750350901</v>
      </c>
      <c r="V12" s="14">
        <v>0.17438053925841901</v>
      </c>
      <c r="W12" s="14">
        <v>0.17377430463910501</v>
      </c>
      <c r="X12" s="14">
        <v>0.208719458504252</v>
      </c>
      <c r="Y12" s="14">
        <v>0.19695358973422</v>
      </c>
      <c r="Z12" s="14">
        <v>0.176429106046054</v>
      </c>
      <c r="AA12" s="14">
        <v>0.150087682830224</v>
      </c>
      <c r="AB12" s="14">
        <v>0.117499466949927</v>
      </c>
      <c r="AC12" s="14">
        <v>0.14148747781804</v>
      </c>
      <c r="AD12" s="14">
        <v>0</v>
      </c>
      <c r="AE12" s="14"/>
      <c r="AF12" s="14">
        <v>0.17242773066897299</v>
      </c>
      <c r="AG12" s="14">
        <v>9.5440513619052897E-2</v>
      </c>
      <c r="AH12" s="14">
        <v>0.165034096503722</v>
      </c>
      <c r="AI12" s="14">
        <v>0.19881240610259199</v>
      </c>
      <c r="AJ12" s="14">
        <v>0.25611472293172599</v>
      </c>
      <c r="AK12" s="14"/>
      <c r="AL12" s="14">
        <v>7.8305705114916996E-2</v>
      </c>
      <c r="AM12" s="14">
        <v>0.16740580189697701</v>
      </c>
      <c r="AN12" s="14">
        <v>0.148160001438922</v>
      </c>
      <c r="AO12" s="14">
        <v>0.182392795804483</v>
      </c>
      <c r="AP12" s="14">
        <v>0.14643144398880201</v>
      </c>
      <c r="AQ12" s="14">
        <v>0.116882176089438</v>
      </c>
      <c r="AR12" s="14"/>
      <c r="AS12" s="14">
        <v>0.165027300801564</v>
      </c>
      <c r="AT12" s="14">
        <v>0.17094293003856301</v>
      </c>
      <c r="AU12" s="14">
        <v>0.103074817030646</v>
      </c>
      <c r="AV12" s="14">
        <v>5.8930077523753399E-2</v>
      </c>
      <c r="AW12" s="14">
        <v>5.9741536589812599E-2</v>
      </c>
      <c r="AX12" s="14"/>
      <c r="AY12" s="14">
        <v>0.72200302064465205</v>
      </c>
      <c r="AZ12" s="14">
        <v>9.7841423700986904E-2</v>
      </c>
      <c r="BA12" s="14">
        <v>9.4356852421139101E-2</v>
      </c>
      <c r="BB12" s="14">
        <v>0.19270337932488599</v>
      </c>
      <c r="BC12" s="14">
        <v>0.102803966876297</v>
      </c>
      <c r="BD12" s="14">
        <v>0.18416237680707301</v>
      </c>
      <c r="BE12" s="14">
        <v>0.16558486167395101</v>
      </c>
      <c r="BF12" s="14">
        <v>0.15696113539362999</v>
      </c>
      <c r="BG12" s="14">
        <v>0.110772598125059</v>
      </c>
      <c r="BH12" s="14">
        <v>0.197888645742094</v>
      </c>
      <c r="BI12" s="14">
        <v>0.12903810045828701</v>
      </c>
      <c r="BJ12" s="14">
        <v>0.16386231081087599</v>
      </c>
      <c r="BK12" s="14">
        <v>0.114496250687393</v>
      </c>
      <c r="BL12" s="14">
        <v>0.21315434272183301</v>
      </c>
      <c r="BM12" s="14">
        <v>5.8128995371873098E-2</v>
      </c>
      <c r="BN12" s="14">
        <v>3.5131104570798002E-2</v>
      </c>
      <c r="BO12" s="14"/>
      <c r="BP12" s="14">
        <v>7.5411921777884805E-2</v>
      </c>
      <c r="BQ12" s="14">
        <v>0.140998310564066</v>
      </c>
      <c r="BR12" s="14">
        <v>0.158817175451576</v>
      </c>
      <c r="BS12" s="14">
        <v>0.177679956360484</v>
      </c>
      <c r="BT12" s="14">
        <v>0.17689275890252901</v>
      </c>
      <c r="BU12" s="14">
        <v>0.22317647325425</v>
      </c>
      <c r="BV12" s="14"/>
      <c r="BW12" s="14">
        <v>0.22660724888251799</v>
      </c>
      <c r="BX12" s="14">
        <v>0.10189842887981899</v>
      </c>
      <c r="BY12" s="14">
        <v>0.10419361012464801</v>
      </c>
      <c r="BZ12" s="14">
        <v>0.105577058466474</v>
      </c>
      <c r="CA12" s="14">
        <v>4.6681427490167099E-2</v>
      </c>
      <c r="CB12" s="14">
        <v>8.55480442752201E-2</v>
      </c>
      <c r="CC12" s="14"/>
      <c r="CD12" s="14">
        <v>5.1506077469549598E-2</v>
      </c>
      <c r="CE12" s="14">
        <v>0.11998821464611099</v>
      </c>
      <c r="CF12" s="14">
        <v>0.123284181177109</v>
      </c>
      <c r="CG12" s="14">
        <v>0.178749681447157</v>
      </c>
      <c r="CH12" s="14"/>
      <c r="CI12" s="14">
        <v>0.115525841370145</v>
      </c>
      <c r="CJ12" s="14">
        <v>0.117799320245662</v>
      </c>
      <c r="CK12" s="14">
        <v>0.152406768975236</v>
      </c>
      <c r="CL12" s="14">
        <v>0.166890167327647</v>
      </c>
      <c r="CM12" s="14"/>
      <c r="CN12" s="14">
        <v>7.5707766641621002E-2</v>
      </c>
      <c r="CO12" s="14">
        <v>0.15010569907820101</v>
      </c>
      <c r="CP12" s="14"/>
      <c r="CQ12" s="14">
        <v>3.8545929651789899E-2</v>
      </c>
      <c r="CR12" s="14">
        <v>0.151143898873527</v>
      </c>
    </row>
    <row r="13" spans="2:96" x14ac:dyDescent="0.3">
      <c r="B13" s="15" t="s">
        <v>92</v>
      </c>
      <c r="C13" s="20">
        <v>3.8275542271363899E-2</v>
      </c>
      <c r="D13" s="20">
        <v>3.3411360752342197E-2</v>
      </c>
      <c r="E13" s="20">
        <v>4.3508267624063401E-2</v>
      </c>
      <c r="F13" s="20"/>
      <c r="G13" s="20">
        <v>0</v>
      </c>
      <c r="H13" s="20">
        <v>2.8368415862394601E-2</v>
      </c>
      <c r="I13" s="20">
        <v>2.2810117575263199E-2</v>
      </c>
      <c r="J13" s="20">
        <v>8.1821314251602398E-2</v>
      </c>
      <c r="K13" s="20">
        <v>6.8595318540318806E-2</v>
      </c>
      <c r="L13" s="20">
        <v>3.0524376561764498E-2</v>
      </c>
      <c r="M13" s="20"/>
      <c r="N13" s="20">
        <v>1.06464999024093E-2</v>
      </c>
      <c r="O13" s="20">
        <v>3.4407390967744901E-2</v>
      </c>
      <c r="P13" s="20">
        <v>4.9602222739349E-2</v>
      </c>
      <c r="Q13" s="20">
        <v>5.8054494315921697E-2</v>
      </c>
      <c r="R13" s="20"/>
      <c r="S13" s="20">
        <v>3.6781230809967397E-2</v>
      </c>
      <c r="T13" s="20">
        <v>3.0960481390952501E-2</v>
      </c>
      <c r="U13" s="20">
        <v>3.9086143710448398E-2</v>
      </c>
      <c r="V13" s="20">
        <v>2.9481465106652699E-2</v>
      </c>
      <c r="W13" s="20">
        <v>0</v>
      </c>
      <c r="X13" s="20">
        <v>8.6172520860447396E-2</v>
      </c>
      <c r="Y13" s="20">
        <v>3.04475086008042E-2</v>
      </c>
      <c r="Z13" s="20">
        <v>0</v>
      </c>
      <c r="AA13" s="20">
        <v>4.8706479385400202E-2</v>
      </c>
      <c r="AB13" s="20">
        <v>3.0107244405214902E-2</v>
      </c>
      <c r="AC13" s="20">
        <v>6.9339317418288304E-2</v>
      </c>
      <c r="AD13" s="20">
        <v>4.0159313760145601E-2</v>
      </c>
      <c r="AE13" s="20"/>
      <c r="AF13" s="20">
        <v>2.5629933827439201E-2</v>
      </c>
      <c r="AG13" s="20">
        <v>2.5451266450497199E-2</v>
      </c>
      <c r="AH13" s="20">
        <v>3.1341894432779099E-2</v>
      </c>
      <c r="AI13" s="20">
        <v>3.83200761477775E-2</v>
      </c>
      <c r="AJ13" s="20">
        <v>5.26234145040319E-2</v>
      </c>
      <c r="AK13" s="20"/>
      <c r="AL13" s="20">
        <v>2.31779387589005E-2</v>
      </c>
      <c r="AM13" s="20">
        <v>3.5727648381121399E-2</v>
      </c>
      <c r="AN13" s="20">
        <v>3.8066448357697402E-2</v>
      </c>
      <c r="AO13" s="20">
        <v>3.2163929886388401E-2</v>
      </c>
      <c r="AP13" s="20">
        <v>2.70329173143821E-2</v>
      </c>
      <c r="AQ13" s="20">
        <v>4.7271090981957198E-2</v>
      </c>
      <c r="AR13" s="20"/>
      <c r="AS13" s="20">
        <v>5.80359750608134E-2</v>
      </c>
      <c r="AT13" s="20">
        <v>1.54402212772747E-2</v>
      </c>
      <c r="AU13" s="20">
        <v>2.5481796991185499E-2</v>
      </c>
      <c r="AV13" s="20">
        <v>2.21934010174588E-2</v>
      </c>
      <c r="AW13" s="20">
        <v>0.104316443940869</v>
      </c>
      <c r="AX13" s="20"/>
      <c r="AY13" s="20">
        <v>0</v>
      </c>
      <c r="AZ13" s="20">
        <v>0.149512385337569</v>
      </c>
      <c r="BA13" s="20">
        <v>7.1788168312407294E-2</v>
      </c>
      <c r="BB13" s="20">
        <v>5.2218996822230003E-2</v>
      </c>
      <c r="BC13" s="20">
        <v>3.8486458988288799E-2</v>
      </c>
      <c r="BD13" s="20">
        <v>2.80771439561311E-2</v>
      </c>
      <c r="BE13" s="20">
        <v>3.2743501572327201E-2</v>
      </c>
      <c r="BF13" s="20">
        <v>5.7073172301232697E-2</v>
      </c>
      <c r="BG13" s="20">
        <v>0</v>
      </c>
      <c r="BH13" s="20">
        <v>1.29035432926885E-2</v>
      </c>
      <c r="BI13" s="20">
        <v>1.0345628003284301E-2</v>
      </c>
      <c r="BJ13" s="20">
        <v>7.9209649861000195E-2</v>
      </c>
      <c r="BK13" s="20">
        <v>0</v>
      </c>
      <c r="BL13" s="20">
        <v>0</v>
      </c>
      <c r="BM13" s="20">
        <v>5.8762026023545202E-2</v>
      </c>
      <c r="BN13" s="20">
        <v>0</v>
      </c>
      <c r="BO13" s="20"/>
      <c r="BP13" s="20">
        <v>2.84942199192715E-2</v>
      </c>
      <c r="BQ13" s="20">
        <v>3.9684363476241297E-2</v>
      </c>
      <c r="BR13" s="20">
        <v>4.8565690784446301E-2</v>
      </c>
      <c r="BS13" s="20">
        <v>2.8485132402999901E-2</v>
      </c>
      <c r="BT13" s="20">
        <v>8.4542086317352202E-2</v>
      </c>
      <c r="BU13" s="20">
        <v>0</v>
      </c>
      <c r="BV13" s="20"/>
      <c r="BW13" s="20">
        <v>3.3765358366345297E-2</v>
      </c>
      <c r="BX13" s="20">
        <v>3.12000740535061E-2</v>
      </c>
      <c r="BY13" s="20">
        <v>7.6853795061112895E-2</v>
      </c>
      <c r="BZ13" s="20">
        <v>8.8034537619555805E-2</v>
      </c>
      <c r="CA13" s="20">
        <v>1.5235435684282501E-2</v>
      </c>
      <c r="CB13" s="20">
        <v>5.9255525006154601E-2</v>
      </c>
      <c r="CC13" s="20"/>
      <c r="CD13" s="20">
        <v>2.6507789026264699E-2</v>
      </c>
      <c r="CE13" s="20">
        <v>2.1369828698398499E-2</v>
      </c>
      <c r="CF13" s="20">
        <v>6.7966727461662102E-2</v>
      </c>
      <c r="CG13" s="20">
        <v>3.26603275544807E-2</v>
      </c>
      <c r="CH13" s="20"/>
      <c r="CI13" s="20">
        <v>3.1215613121486602E-2</v>
      </c>
      <c r="CJ13" s="20">
        <v>3.2022894042598601E-2</v>
      </c>
      <c r="CK13" s="20">
        <v>3.6332201237893297E-2</v>
      </c>
      <c r="CL13" s="20">
        <v>9.7893251983929799E-2</v>
      </c>
      <c r="CM13" s="20"/>
      <c r="CN13" s="20">
        <v>7.5438255613567403E-3</v>
      </c>
      <c r="CO13" s="20">
        <v>4.1150599606953102E-2</v>
      </c>
      <c r="CP13" s="20"/>
      <c r="CQ13" s="20">
        <v>2.79563662403692E-2</v>
      </c>
      <c r="CR13" s="20">
        <v>3.8718309737871999E-2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0.30282623813325399</v>
      </c>
      <c r="D9" s="14">
        <v>0.240321702290516</v>
      </c>
      <c r="E9" s="14">
        <v>0.36505072817039302</v>
      </c>
      <c r="F9" s="14"/>
      <c r="G9" s="14">
        <v>0.28315879026310398</v>
      </c>
      <c r="H9" s="14">
        <v>0.38921298853252101</v>
      </c>
      <c r="I9" s="14">
        <v>0.31462643766904003</v>
      </c>
      <c r="J9" s="14">
        <v>0.32374836023430498</v>
      </c>
      <c r="K9" s="14">
        <v>0.26949707933131301</v>
      </c>
      <c r="L9" s="14">
        <v>0.24154631576649299</v>
      </c>
      <c r="M9" s="14"/>
      <c r="N9" s="14">
        <v>0.29034210461187798</v>
      </c>
      <c r="O9" s="14">
        <v>0.28763232346138401</v>
      </c>
      <c r="P9" s="14">
        <v>0.28548868102958402</v>
      </c>
      <c r="Q9" s="14">
        <v>0.34414714466075602</v>
      </c>
      <c r="R9" s="14"/>
      <c r="S9" s="14">
        <v>0.33617112474528299</v>
      </c>
      <c r="T9" s="14">
        <v>0.34196013023975502</v>
      </c>
      <c r="U9" s="14">
        <v>0.31879993155939301</v>
      </c>
      <c r="V9" s="14">
        <v>0.29108862941552299</v>
      </c>
      <c r="W9" s="14">
        <v>0.212416655358212</v>
      </c>
      <c r="X9" s="14">
        <v>0.25749805249844099</v>
      </c>
      <c r="Y9" s="14">
        <v>0.30315824961760002</v>
      </c>
      <c r="Z9" s="14">
        <v>0.30764344819870798</v>
      </c>
      <c r="AA9" s="14">
        <v>0.37605024447718</v>
      </c>
      <c r="AB9" s="14">
        <v>0.212667783818004</v>
      </c>
      <c r="AC9" s="14">
        <v>0.41242087856860798</v>
      </c>
      <c r="AD9" s="14">
        <v>0.20456615344092</v>
      </c>
      <c r="AE9" s="14"/>
      <c r="AF9" s="14">
        <v>0.30222597333624301</v>
      </c>
      <c r="AG9" s="14">
        <v>0.31585165097311002</v>
      </c>
      <c r="AH9" s="14">
        <v>0.37539592141896899</v>
      </c>
      <c r="AI9" s="14">
        <v>0.306528695646542</v>
      </c>
      <c r="AJ9" s="14">
        <v>0.28389031561171002</v>
      </c>
      <c r="AK9" s="14"/>
      <c r="AL9" s="14">
        <v>0.30604798943707801</v>
      </c>
      <c r="AM9" s="14">
        <v>0.32934022988130401</v>
      </c>
      <c r="AN9" s="14">
        <v>0.30475418459271802</v>
      </c>
      <c r="AO9" s="14">
        <v>0.28735123373240001</v>
      </c>
      <c r="AP9" s="14">
        <v>0.38242644875614301</v>
      </c>
      <c r="AQ9" s="14">
        <v>0.28588448529070698</v>
      </c>
      <c r="AR9" s="14"/>
      <c r="AS9" s="14">
        <v>0.314901352724686</v>
      </c>
      <c r="AT9" s="14">
        <v>0.26492879809833297</v>
      </c>
      <c r="AU9" s="14">
        <v>0.31668028803279102</v>
      </c>
      <c r="AV9" s="14">
        <v>0.39728814904960702</v>
      </c>
      <c r="AW9" s="14">
        <v>0.45398466562084699</v>
      </c>
      <c r="AX9" s="14"/>
      <c r="AY9" s="14">
        <v>0.41997532805002502</v>
      </c>
      <c r="AZ9" s="14">
        <v>0.33821112243839102</v>
      </c>
      <c r="BA9" s="14">
        <v>0.33359610155347003</v>
      </c>
      <c r="BB9" s="14">
        <v>0.23307983572678401</v>
      </c>
      <c r="BC9" s="14">
        <v>0.336383961392135</v>
      </c>
      <c r="BD9" s="14">
        <v>0.32352066070609797</v>
      </c>
      <c r="BE9" s="14">
        <v>0.29055931212928698</v>
      </c>
      <c r="BF9" s="14">
        <v>0.31882032654510301</v>
      </c>
      <c r="BG9" s="14">
        <v>0.26693378761285003</v>
      </c>
      <c r="BH9" s="14">
        <v>0.27992995709554902</v>
      </c>
      <c r="BI9" s="14">
        <v>0.20712947279399299</v>
      </c>
      <c r="BJ9" s="14">
        <v>0.32362907332033602</v>
      </c>
      <c r="BK9" s="14">
        <v>0.304285524295204</v>
      </c>
      <c r="BL9" s="14">
        <v>0.30343474638735002</v>
      </c>
      <c r="BM9" s="14">
        <v>0.38094522472631798</v>
      </c>
      <c r="BN9" s="14">
        <v>0.40565732878937699</v>
      </c>
      <c r="BO9" s="14"/>
      <c r="BP9" s="14">
        <v>0.36225390678589098</v>
      </c>
      <c r="BQ9" s="14">
        <v>0.25229975871574201</v>
      </c>
      <c r="BR9" s="14">
        <v>0.321800680481033</v>
      </c>
      <c r="BS9" s="14">
        <v>0.30585376600519398</v>
      </c>
      <c r="BT9" s="14">
        <v>0.28494327652589602</v>
      </c>
      <c r="BU9" s="14">
        <v>0.23689070830876599</v>
      </c>
      <c r="BV9" s="14"/>
      <c r="BW9" s="14">
        <v>0.27787851728574098</v>
      </c>
      <c r="BX9" s="14">
        <v>0.31604754962245402</v>
      </c>
      <c r="BY9" s="14">
        <v>0.248465881700313</v>
      </c>
      <c r="BZ9" s="14">
        <v>0.31518013868080602</v>
      </c>
      <c r="CA9" s="14">
        <v>0.35086705250627898</v>
      </c>
      <c r="CB9" s="14">
        <v>0.33495858538612999</v>
      </c>
      <c r="CC9" s="14"/>
      <c r="CD9" s="14">
        <v>0.30566293287781399</v>
      </c>
      <c r="CE9" s="14">
        <v>0.290156483834348</v>
      </c>
      <c r="CF9" s="14">
        <v>0.30978727109857002</v>
      </c>
      <c r="CG9" s="14">
        <v>0.30818038057930802</v>
      </c>
      <c r="CH9" s="14"/>
      <c r="CI9" s="14">
        <v>0.341641893955136</v>
      </c>
      <c r="CJ9" s="14">
        <v>0.347238538832921</v>
      </c>
      <c r="CK9" s="14">
        <v>0.28147190303917202</v>
      </c>
      <c r="CL9" s="14">
        <v>0.23701775242920001</v>
      </c>
      <c r="CM9" s="14"/>
      <c r="CN9" s="14">
        <v>0.404121839077273</v>
      </c>
      <c r="CO9" s="14">
        <v>0.28916215182256799</v>
      </c>
      <c r="CP9" s="14"/>
      <c r="CQ9" s="14">
        <v>0.43477492563057002</v>
      </c>
      <c r="CR9" s="14">
        <v>0.28597370395937499</v>
      </c>
    </row>
    <row r="10" spans="2:96" x14ac:dyDescent="0.3">
      <c r="B10" s="15" t="s">
        <v>384</v>
      </c>
      <c r="C10" s="14">
        <v>0.41162017854781102</v>
      </c>
      <c r="D10" s="14">
        <v>0.40708530145168398</v>
      </c>
      <c r="E10" s="14">
        <v>0.41808452456005202</v>
      </c>
      <c r="F10" s="14"/>
      <c r="G10" s="14">
        <v>0.42144916219890199</v>
      </c>
      <c r="H10" s="14">
        <v>0.35318838554163101</v>
      </c>
      <c r="I10" s="14">
        <v>0.43240318063199401</v>
      </c>
      <c r="J10" s="14">
        <v>0.39090789463641501</v>
      </c>
      <c r="K10" s="14">
        <v>0.42077782298136202</v>
      </c>
      <c r="L10" s="14">
        <v>0.44583434526437099</v>
      </c>
      <c r="M10" s="14"/>
      <c r="N10" s="14">
        <v>0.46364962271780902</v>
      </c>
      <c r="O10" s="14">
        <v>0.432652690957681</v>
      </c>
      <c r="P10" s="14">
        <v>0.37942824998929497</v>
      </c>
      <c r="Q10" s="14">
        <v>0.36563669336311899</v>
      </c>
      <c r="R10" s="14"/>
      <c r="S10" s="14">
        <v>0.38425159681482501</v>
      </c>
      <c r="T10" s="14">
        <v>0.35806172106720802</v>
      </c>
      <c r="U10" s="14">
        <v>0.39299769816602198</v>
      </c>
      <c r="V10" s="14">
        <v>0.45858308149924698</v>
      </c>
      <c r="W10" s="14">
        <v>0.59201946796259697</v>
      </c>
      <c r="X10" s="14">
        <v>0.440220024650747</v>
      </c>
      <c r="Y10" s="14">
        <v>0.36194852120837601</v>
      </c>
      <c r="Z10" s="14">
        <v>0.44376767708061698</v>
      </c>
      <c r="AA10" s="14">
        <v>0.43671085258995701</v>
      </c>
      <c r="AB10" s="14">
        <v>0.373491313142091</v>
      </c>
      <c r="AC10" s="14">
        <v>0.28289565691782398</v>
      </c>
      <c r="AD10" s="14">
        <v>0.47690792678648802</v>
      </c>
      <c r="AE10" s="14"/>
      <c r="AF10" s="14">
        <v>0.410775631826932</v>
      </c>
      <c r="AG10" s="14">
        <v>0.42154712984915799</v>
      </c>
      <c r="AH10" s="14">
        <v>0.33445782446261402</v>
      </c>
      <c r="AI10" s="14">
        <v>0.34954944813919397</v>
      </c>
      <c r="AJ10" s="14">
        <v>0.50253324949744405</v>
      </c>
      <c r="AK10" s="14"/>
      <c r="AL10" s="14">
        <v>0.43961523336992397</v>
      </c>
      <c r="AM10" s="14">
        <v>0.40820296169897402</v>
      </c>
      <c r="AN10" s="14">
        <v>0.43104813659774199</v>
      </c>
      <c r="AO10" s="14">
        <v>0.371919481508656</v>
      </c>
      <c r="AP10" s="14">
        <v>0.39576349690921703</v>
      </c>
      <c r="AQ10" s="14">
        <v>0.46290267315238998</v>
      </c>
      <c r="AR10" s="14"/>
      <c r="AS10" s="14">
        <v>0.33486537126541899</v>
      </c>
      <c r="AT10" s="14">
        <v>0.44732960645640102</v>
      </c>
      <c r="AU10" s="14">
        <v>0.43872941215964301</v>
      </c>
      <c r="AV10" s="14">
        <v>0.382040540778741</v>
      </c>
      <c r="AW10" s="14">
        <v>0.54601533437915295</v>
      </c>
      <c r="AX10" s="14"/>
      <c r="AY10" s="14">
        <v>0.58002467194997498</v>
      </c>
      <c r="AZ10" s="14">
        <v>0.40920572510652797</v>
      </c>
      <c r="BA10" s="14">
        <v>0.46117113058112702</v>
      </c>
      <c r="BB10" s="14">
        <v>0.32765185890842602</v>
      </c>
      <c r="BC10" s="14">
        <v>0.37975327014675198</v>
      </c>
      <c r="BD10" s="14">
        <v>0.39841171483140703</v>
      </c>
      <c r="BE10" s="14">
        <v>0.30998782495766403</v>
      </c>
      <c r="BF10" s="14">
        <v>0.43194888078459698</v>
      </c>
      <c r="BG10" s="14">
        <v>0.40810873104046702</v>
      </c>
      <c r="BH10" s="14">
        <v>0.37118909825295199</v>
      </c>
      <c r="BI10" s="14">
        <v>0.52800715771523499</v>
      </c>
      <c r="BJ10" s="14">
        <v>0.35959849760865797</v>
      </c>
      <c r="BK10" s="14">
        <v>0.37324513096571099</v>
      </c>
      <c r="BL10" s="14">
        <v>0.443224619260353</v>
      </c>
      <c r="BM10" s="14">
        <v>0.36824532810886901</v>
      </c>
      <c r="BN10" s="14">
        <v>0.51073452539672903</v>
      </c>
      <c r="BO10" s="14"/>
      <c r="BP10" s="14">
        <v>0.36731745533101601</v>
      </c>
      <c r="BQ10" s="14">
        <v>0.472686331210461</v>
      </c>
      <c r="BR10" s="14">
        <v>0.33373510009951202</v>
      </c>
      <c r="BS10" s="14">
        <v>0.42346629241890399</v>
      </c>
      <c r="BT10" s="14">
        <v>0.4513363004755</v>
      </c>
      <c r="BU10" s="14">
        <v>0.41005089948254603</v>
      </c>
      <c r="BV10" s="14"/>
      <c r="BW10" s="14">
        <v>0.41786662832781502</v>
      </c>
      <c r="BX10" s="14">
        <v>0.42047452151493803</v>
      </c>
      <c r="BY10" s="14">
        <v>0.42192081206424598</v>
      </c>
      <c r="BZ10" s="14">
        <v>0.38312093371296002</v>
      </c>
      <c r="CA10" s="14">
        <v>0.40009865045166798</v>
      </c>
      <c r="CB10" s="14">
        <v>0.379613703875749</v>
      </c>
      <c r="CC10" s="14"/>
      <c r="CD10" s="14">
        <v>0.41771804022981002</v>
      </c>
      <c r="CE10" s="14">
        <v>0.42805225720814799</v>
      </c>
      <c r="CF10" s="14">
        <v>0.38194929586205301</v>
      </c>
      <c r="CG10" s="14">
        <v>0.42673710323086</v>
      </c>
      <c r="CH10" s="14"/>
      <c r="CI10" s="14">
        <v>0.46031811508471299</v>
      </c>
      <c r="CJ10" s="14">
        <v>0.41111260751058398</v>
      </c>
      <c r="CK10" s="14">
        <v>0.39931538731210903</v>
      </c>
      <c r="CL10" s="14">
        <v>0.384188072436148</v>
      </c>
      <c r="CM10" s="14"/>
      <c r="CN10" s="14">
        <v>0.366730027778713</v>
      </c>
      <c r="CO10" s="14">
        <v>0.41443925689837902</v>
      </c>
      <c r="CP10" s="14"/>
      <c r="CQ10" s="14">
        <v>0.37745087296271501</v>
      </c>
      <c r="CR10" s="14">
        <v>0.41836565968540601</v>
      </c>
    </row>
    <row r="11" spans="2:96" x14ac:dyDescent="0.3">
      <c r="B11" s="15" t="s">
        <v>385</v>
      </c>
      <c r="C11" s="14">
        <v>0.18351996101863299</v>
      </c>
      <c r="D11" s="14">
        <v>0.22311729270785599</v>
      </c>
      <c r="E11" s="14">
        <v>0.14301105314447099</v>
      </c>
      <c r="F11" s="14"/>
      <c r="G11" s="14">
        <v>0.20063537867808101</v>
      </c>
      <c r="H11" s="14">
        <v>0.14582444255832999</v>
      </c>
      <c r="I11" s="14">
        <v>0.180262872330818</v>
      </c>
      <c r="J11" s="14">
        <v>0.16923035215098201</v>
      </c>
      <c r="K11" s="14">
        <v>0.17636764433271401</v>
      </c>
      <c r="L11" s="14">
        <v>0.22147352835537701</v>
      </c>
      <c r="M11" s="14"/>
      <c r="N11" s="14">
        <v>0.16517808785924001</v>
      </c>
      <c r="O11" s="14">
        <v>0.17447630994992</v>
      </c>
      <c r="P11" s="14">
        <v>0.21691235593485</v>
      </c>
      <c r="Q11" s="14">
        <v>0.18330302637631499</v>
      </c>
      <c r="R11" s="14"/>
      <c r="S11" s="14">
        <v>0.159632049656106</v>
      </c>
      <c r="T11" s="14">
        <v>0.22290766545106</v>
      </c>
      <c r="U11" s="14">
        <v>0.182580101977142</v>
      </c>
      <c r="V11" s="14">
        <v>0.15662874794060599</v>
      </c>
      <c r="W11" s="14">
        <v>0.14065817595656699</v>
      </c>
      <c r="X11" s="14">
        <v>0.11313785841250799</v>
      </c>
      <c r="Y11" s="14">
        <v>0.251618041144681</v>
      </c>
      <c r="Z11" s="14">
        <v>0.15070168177337201</v>
      </c>
      <c r="AA11" s="14">
        <v>0.111258110618633</v>
      </c>
      <c r="AB11" s="14">
        <v>0.329712408131005</v>
      </c>
      <c r="AC11" s="14">
        <v>0.12998520544848499</v>
      </c>
      <c r="AD11" s="14">
        <v>0.27645562252539901</v>
      </c>
      <c r="AE11" s="14"/>
      <c r="AF11" s="14">
        <v>0.18640372874869701</v>
      </c>
      <c r="AG11" s="14">
        <v>0.17374761618229501</v>
      </c>
      <c r="AH11" s="14">
        <v>0.22387213825474001</v>
      </c>
      <c r="AI11" s="14">
        <v>0.22861774073484201</v>
      </c>
      <c r="AJ11" s="14">
        <v>0.10882767705855</v>
      </c>
      <c r="AK11" s="14"/>
      <c r="AL11" s="14">
        <v>0.18302701372057301</v>
      </c>
      <c r="AM11" s="14">
        <v>0.18614572730182399</v>
      </c>
      <c r="AN11" s="14">
        <v>0.184366319025043</v>
      </c>
      <c r="AO11" s="14">
        <v>0.21124139049364701</v>
      </c>
      <c r="AP11" s="14">
        <v>0.113967133589066</v>
      </c>
      <c r="AQ11" s="14">
        <v>0.15219093040495801</v>
      </c>
      <c r="AR11" s="14"/>
      <c r="AS11" s="14">
        <v>0.210805474203976</v>
      </c>
      <c r="AT11" s="14">
        <v>0.179909906701892</v>
      </c>
      <c r="AU11" s="14">
        <v>0.17464049995708</v>
      </c>
      <c r="AV11" s="14">
        <v>0.14072070901292999</v>
      </c>
      <c r="AW11" s="14">
        <v>0</v>
      </c>
      <c r="AX11" s="14"/>
      <c r="AY11" s="14">
        <v>0</v>
      </c>
      <c r="AZ11" s="14">
        <v>0.15550952117377301</v>
      </c>
      <c r="BA11" s="14">
        <v>0.16272487174986799</v>
      </c>
      <c r="BB11" s="14">
        <v>0.247794711109492</v>
      </c>
      <c r="BC11" s="14">
        <v>0.21676082263013399</v>
      </c>
      <c r="BD11" s="14">
        <v>0.17035966807862399</v>
      </c>
      <c r="BE11" s="14">
        <v>0.25490014140846901</v>
      </c>
      <c r="BF11" s="14">
        <v>0.131257142390488</v>
      </c>
      <c r="BG11" s="14">
        <v>0.22663715694245501</v>
      </c>
      <c r="BH11" s="14">
        <v>0.23880211129380299</v>
      </c>
      <c r="BI11" s="14">
        <v>0.207357274358004</v>
      </c>
      <c r="BJ11" s="14">
        <v>0.18116736830062399</v>
      </c>
      <c r="BK11" s="14">
        <v>0.22419408886456499</v>
      </c>
      <c r="BL11" s="14">
        <v>7.7410648281070804E-2</v>
      </c>
      <c r="BM11" s="14">
        <v>0.19417165998078401</v>
      </c>
      <c r="BN11" s="14">
        <v>3.2118094596212503E-2</v>
      </c>
      <c r="BO11" s="14"/>
      <c r="BP11" s="14">
        <v>0.17117832943234401</v>
      </c>
      <c r="BQ11" s="14">
        <v>0.18031310850395599</v>
      </c>
      <c r="BR11" s="14">
        <v>0.206447964570874</v>
      </c>
      <c r="BS11" s="14">
        <v>0.17835482290770499</v>
      </c>
      <c r="BT11" s="14">
        <v>0.180778697843958</v>
      </c>
      <c r="BU11" s="14">
        <v>0.22648932338456401</v>
      </c>
      <c r="BV11" s="14"/>
      <c r="BW11" s="14">
        <v>0.21009982099288399</v>
      </c>
      <c r="BX11" s="14">
        <v>0.15799321883173201</v>
      </c>
      <c r="BY11" s="14">
        <v>0.15334594230929899</v>
      </c>
      <c r="BZ11" s="14">
        <v>0.20400898790451</v>
      </c>
      <c r="CA11" s="14">
        <v>0.16592078581880701</v>
      </c>
      <c r="CB11" s="14">
        <v>0.129789929227766</v>
      </c>
      <c r="CC11" s="14"/>
      <c r="CD11" s="14">
        <v>0.18208897126618701</v>
      </c>
      <c r="CE11" s="14">
        <v>0.21364642915919199</v>
      </c>
      <c r="CF11" s="14">
        <v>0.169739120291201</v>
      </c>
      <c r="CG11" s="14">
        <v>0.16976388819747701</v>
      </c>
      <c r="CH11" s="14"/>
      <c r="CI11" s="14">
        <v>0.14106802384702599</v>
      </c>
      <c r="CJ11" s="14">
        <v>0.16463284343201201</v>
      </c>
      <c r="CK11" s="14">
        <v>0.20408003233317401</v>
      </c>
      <c r="CL11" s="14">
        <v>0.18159646471629201</v>
      </c>
      <c r="CM11" s="14"/>
      <c r="CN11" s="14">
        <v>0.167706342853573</v>
      </c>
      <c r="CO11" s="14">
        <v>0.18907565099985099</v>
      </c>
      <c r="CP11" s="14"/>
      <c r="CQ11" s="14">
        <v>0.111743741164101</v>
      </c>
      <c r="CR11" s="14">
        <v>0.19404133035683199</v>
      </c>
    </row>
    <row r="12" spans="2:96" x14ac:dyDescent="0.3">
      <c r="B12" s="15" t="s">
        <v>386</v>
      </c>
      <c r="C12" s="14">
        <v>7.6217586708322099E-2</v>
      </c>
      <c r="D12" s="14">
        <v>9.8052472490226597E-2</v>
      </c>
      <c r="E12" s="14">
        <v>5.3774661058719503E-2</v>
      </c>
      <c r="F12" s="14"/>
      <c r="G12" s="14">
        <v>8.3803384890963006E-2</v>
      </c>
      <c r="H12" s="14">
        <v>7.7264529202109203E-2</v>
      </c>
      <c r="I12" s="14">
        <v>5.2967120030351603E-2</v>
      </c>
      <c r="J12" s="14">
        <v>8.2697233044419199E-2</v>
      </c>
      <c r="K12" s="14">
        <v>7.8448589929119295E-2</v>
      </c>
      <c r="L12" s="14">
        <v>8.2694604586204395E-2</v>
      </c>
      <c r="M12" s="14"/>
      <c r="N12" s="14">
        <v>7.7416439713818799E-2</v>
      </c>
      <c r="O12" s="14">
        <v>7.7239302764905093E-2</v>
      </c>
      <c r="P12" s="14">
        <v>7.8521527877309094E-2</v>
      </c>
      <c r="Q12" s="14">
        <v>7.2207623641246901E-2</v>
      </c>
      <c r="R12" s="14"/>
      <c r="S12" s="14">
        <v>9.5225332374798799E-2</v>
      </c>
      <c r="T12" s="14">
        <v>6.9164516243894095E-2</v>
      </c>
      <c r="U12" s="14">
        <v>6.4722112069054899E-2</v>
      </c>
      <c r="V12" s="14">
        <v>7.39169742767182E-2</v>
      </c>
      <c r="W12" s="14">
        <v>4.1842785647649199E-2</v>
      </c>
      <c r="X12" s="14">
        <v>0.12509936881716399</v>
      </c>
      <c r="Y12" s="14">
        <v>7.3149868630484199E-2</v>
      </c>
      <c r="Z12" s="14">
        <v>9.78871929473034E-2</v>
      </c>
      <c r="AA12" s="14">
        <v>4.6900860201981399E-2</v>
      </c>
      <c r="AB12" s="14">
        <v>4.2284898135066598E-2</v>
      </c>
      <c r="AC12" s="14">
        <v>0.17469825906508399</v>
      </c>
      <c r="AD12" s="14">
        <v>0</v>
      </c>
      <c r="AE12" s="14"/>
      <c r="AF12" s="14">
        <v>9.0816495824477303E-2</v>
      </c>
      <c r="AG12" s="14">
        <v>7.7762390159518399E-2</v>
      </c>
      <c r="AH12" s="14">
        <v>5.5753232902609598E-2</v>
      </c>
      <c r="AI12" s="14">
        <v>8.5306985383911002E-2</v>
      </c>
      <c r="AJ12" s="14">
        <v>3.6510475951891198E-2</v>
      </c>
      <c r="AK12" s="14"/>
      <c r="AL12" s="14">
        <v>6.3451462570663905E-2</v>
      </c>
      <c r="AM12" s="14">
        <v>7.1433137109553901E-2</v>
      </c>
      <c r="AN12" s="14">
        <v>6.0554814003783299E-2</v>
      </c>
      <c r="AO12" s="14">
        <v>9.7042368469905799E-2</v>
      </c>
      <c r="AP12" s="14">
        <v>6.8528092599935295E-2</v>
      </c>
      <c r="AQ12" s="14">
        <v>7.5990409326337202E-2</v>
      </c>
      <c r="AR12" s="14"/>
      <c r="AS12" s="14">
        <v>0.102527264338441</v>
      </c>
      <c r="AT12" s="14">
        <v>7.3045517328818796E-2</v>
      </c>
      <c r="AU12" s="14">
        <v>5.7907603279527597E-2</v>
      </c>
      <c r="AV12" s="14">
        <v>5.4687305875186401E-2</v>
      </c>
      <c r="AW12" s="14">
        <v>0</v>
      </c>
      <c r="AX12" s="14"/>
      <c r="AY12" s="14">
        <v>0</v>
      </c>
      <c r="AZ12" s="14">
        <v>7.4506078575530404E-2</v>
      </c>
      <c r="BA12" s="14">
        <v>2.8300909221005199E-2</v>
      </c>
      <c r="BB12" s="14">
        <v>0.175315912054788</v>
      </c>
      <c r="BC12" s="14">
        <v>5.7080598673799297E-2</v>
      </c>
      <c r="BD12" s="14">
        <v>8.9381364966247698E-2</v>
      </c>
      <c r="BE12" s="14">
        <v>0.12535582503499099</v>
      </c>
      <c r="BF12" s="14">
        <v>8.7817091791155696E-2</v>
      </c>
      <c r="BG12" s="14">
        <v>8.1259096106600301E-2</v>
      </c>
      <c r="BH12" s="14">
        <v>8.03959744422688E-2</v>
      </c>
      <c r="BI12" s="14">
        <v>3.4751704273996202E-2</v>
      </c>
      <c r="BJ12" s="14">
        <v>7.3264446236466593E-2</v>
      </c>
      <c r="BK12" s="14">
        <v>5.75744641001475E-2</v>
      </c>
      <c r="BL12" s="14">
        <v>0.17592998607122601</v>
      </c>
      <c r="BM12" s="14">
        <v>2.6667801794413502E-2</v>
      </c>
      <c r="BN12" s="14">
        <v>3.34272059908481E-2</v>
      </c>
      <c r="BO12" s="14"/>
      <c r="BP12" s="14">
        <v>8.9047083766518598E-2</v>
      </c>
      <c r="BQ12" s="14">
        <v>6.2509225102369698E-2</v>
      </c>
      <c r="BR12" s="14">
        <v>9.5352939746705806E-2</v>
      </c>
      <c r="BS12" s="14">
        <v>6.6788472252516495E-2</v>
      </c>
      <c r="BT12" s="14">
        <v>5.1840454413510803E-2</v>
      </c>
      <c r="BU12" s="14">
        <v>0.109173364981044</v>
      </c>
      <c r="BV12" s="14"/>
      <c r="BW12" s="14">
        <v>8.1598104499480406E-2</v>
      </c>
      <c r="BX12" s="14">
        <v>6.35709309502102E-2</v>
      </c>
      <c r="BY12" s="14">
        <v>0.12654355556462299</v>
      </c>
      <c r="BZ12" s="14">
        <v>5.5886266885397599E-2</v>
      </c>
      <c r="CA12" s="14">
        <v>6.4237802117452295E-2</v>
      </c>
      <c r="CB12" s="14">
        <v>0.12734062478667299</v>
      </c>
      <c r="CC12" s="14"/>
      <c r="CD12" s="14">
        <v>7.8770333788293498E-2</v>
      </c>
      <c r="CE12" s="14">
        <v>5.5560978906495903E-2</v>
      </c>
      <c r="CF12" s="14">
        <v>9.2464949596547802E-2</v>
      </c>
      <c r="CG12" s="14">
        <v>6.4520713995160295E-2</v>
      </c>
      <c r="CH12" s="14"/>
      <c r="CI12" s="14">
        <v>4.3533365417496701E-2</v>
      </c>
      <c r="CJ12" s="14">
        <v>4.7132107067368798E-2</v>
      </c>
      <c r="CK12" s="14">
        <v>8.7757555192645401E-2</v>
      </c>
      <c r="CL12" s="14">
        <v>0.16316260772708699</v>
      </c>
      <c r="CM12" s="14"/>
      <c r="CN12" s="14">
        <v>3.5820351321009199E-2</v>
      </c>
      <c r="CO12" s="14">
        <v>8.2097837320688094E-2</v>
      </c>
      <c r="CP12" s="14"/>
      <c r="CQ12" s="14">
        <v>5.67458796221674E-2</v>
      </c>
      <c r="CR12" s="14">
        <v>7.7735008206722495E-2</v>
      </c>
    </row>
    <row r="13" spans="2:96" x14ac:dyDescent="0.3">
      <c r="B13" s="15" t="s">
        <v>92</v>
      </c>
      <c r="C13" s="20">
        <v>2.5816035591980199E-2</v>
      </c>
      <c r="D13" s="20">
        <v>3.1423231059717699E-2</v>
      </c>
      <c r="E13" s="20">
        <v>2.00790330663644E-2</v>
      </c>
      <c r="F13" s="20"/>
      <c r="G13" s="20">
        <v>1.09532839689498E-2</v>
      </c>
      <c r="H13" s="20">
        <v>3.4509654165409201E-2</v>
      </c>
      <c r="I13" s="20">
        <v>1.9740389337796701E-2</v>
      </c>
      <c r="J13" s="20">
        <v>3.3416159933879197E-2</v>
      </c>
      <c r="K13" s="20">
        <v>5.4908863425492199E-2</v>
      </c>
      <c r="L13" s="20">
        <v>8.4512060275549993E-3</v>
      </c>
      <c r="M13" s="20"/>
      <c r="N13" s="20">
        <v>3.41374509725371E-3</v>
      </c>
      <c r="O13" s="20">
        <v>2.7999372866110699E-2</v>
      </c>
      <c r="P13" s="20">
        <v>3.9649185168962202E-2</v>
      </c>
      <c r="Q13" s="20">
        <v>3.4705511958563702E-2</v>
      </c>
      <c r="R13" s="20"/>
      <c r="S13" s="20">
        <v>2.47198964089867E-2</v>
      </c>
      <c r="T13" s="20">
        <v>7.9059669980839995E-3</v>
      </c>
      <c r="U13" s="20">
        <v>4.0900156228388003E-2</v>
      </c>
      <c r="V13" s="20">
        <v>1.9782566867904701E-2</v>
      </c>
      <c r="W13" s="20">
        <v>1.3062915074975499E-2</v>
      </c>
      <c r="X13" s="20">
        <v>6.4044695621140596E-2</v>
      </c>
      <c r="Y13" s="20">
        <v>1.01253193988598E-2</v>
      </c>
      <c r="Z13" s="20">
        <v>0</v>
      </c>
      <c r="AA13" s="20">
        <v>2.90799321122477E-2</v>
      </c>
      <c r="AB13" s="20">
        <v>4.1843596773833799E-2</v>
      </c>
      <c r="AC13" s="20">
        <v>0</v>
      </c>
      <c r="AD13" s="20">
        <v>4.2070297247192703E-2</v>
      </c>
      <c r="AE13" s="20"/>
      <c r="AF13" s="20">
        <v>9.7781702636500403E-3</v>
      </c>
      <c r="AG13" s="20">
        <v>1.10912128359186E-2</v>
      </c>
      <c r="AH13" s="20">
        <v>1.05208829610678E-2</v>
      </c>
      <c r="AI13" s="20">
        <v>2.99971300955112E-2</v>
      </c>
      <c r="AJ13" s="20">
        <v>6.8238281880404997E-2</v>
      </c>
      <c r="AK13" s="20"/>
      <c r="AL13" s="20">
        <v>7.8583009017606995E-3</v>
      </c>
      <c r="AM13" s="20">
        <v>4.8779440083440498E-3</v>
      </c>
      <c r="AN13" s="20">
        <v>1.9276545780713899E-2</v>
      </c>
      <c r="AO13" s="20">
        <v>3.2445525795390499E-2</v>
      </c>
      <c r="AP13" s="20">
        <v>3.9314828145638601E-2</v>
      </c>
      <c r="AQ13" s="20">
        <v>2.3031501825607901E-2</v>
      </c>
      <c r="AR13" s="20"/>
      <c r="AS13" s="20">
        <v>3.69005374674772E-2</v>
      </c>
      <c r="AT13" s="20">
        <v>3.4786171414555499E-2</v>
      </c>
      <c r="AU13" s="20">
        <v>1.20421965709587E-2</v>
      </c>
      <c r="AV13" s="20">
        <v>2.52632952835351E-2</v>
      </c>
      <c r="AW13" s="20">
        <v>0</v>
      </c>
      <c r="AX13" s="20"/>
      <c r="AY13" s="20">
        <v>0</v>
      </c>
      <c r="AZ13" s="20">
        <v>2.2567552705777299E-2</v>
      </c>
      <c r="BA13" s="20">
        <v>1.4206986894529299E-2</v>
      </c>
      <c r="BB13" s="20">
        <v>1.6157682200510299E-2</v>
      </c>
      <c r="BC13" s="20">
        <v>1.00213471571794E-2</v>
      </c>
      <c r="BD13" s="20">
        <v>1.83265914176232E-2</v>
      </c>
      <c r="BE13" s="20">
        <v>1.9196896469589501E-2</v>
      </c>
      <c r="BF13" s="20">
        <v>3.0156558488656299E-2</v>
      </c>
      <c r="BG13" s="20">
        <v>1.7061228297627701E-2</v>
      </c>
      <c r="BH13" s="20">
        <v>2.9682858915427299E-2</v>
      </c>
      <c r="BI13" s="20">
        <v>2.27543908587718E-2</v>
      </c>
      <c r="BJ13" s="20">
        <v>6.2340614533914401E-2</v>
      </c>
      <c r="BK13" s="20">
        <v>4.07007917743724E-2</v>
      </c>
      <c r="BL13" s="20">
        <v>0</v>
      </c>
      <c r="BM13" s="20">
        <v>2.9969985389615102E-2</v>
      </c>
      <c r="BN13" s="20">
        <v>1.8062845226833501E-2</v>
      </c>
      <c r="BO13" s="20"/>
      <c r="BP13" s="20">
        <v>1.0203224684229999E-2</v>
      </c>
      <c r="BQ13" s="20">
        <v>3.2191576467471103E-2</v>
      </c>
      <c r="BR13" s="20">
        <v>4.2663315101874801E-2</v>
      </c>
      <c r="BS13" s="20">
        <v>2.5536646415680101E-2</v>
      </c>
      <c r="BT13" s="20">
        <v>3.1101270741134501E-2</v>
      </c>
      <c r="BU13" s="20">
        <v>1.7395703843080298E-2</v>
      </c>
      <c r="BV13" s="20"/>
      <c r="BW13" s="20">
        <v>1.2556928894078801E-2</v>
      </c>
      <c r="BX13" s="20">
        <v>4.1913779080665202E-2</v>
      </c>
      <c r="BY13" s="20">
        <v>4.9723808361518497E-2</v>
      </c>
      <c r="BZ13" s="20">
        <v>4.1803672816326701E-2</v>
      </c>
      <c r="CA13" s="20">
        <v>1.8875709105792501E-2</v>
      </c>
      <c r="CB13" s="20">
        <v>2.8297156723682399E-2</v>
      </c>
      <c r="CC13" s="20"/>
      <c r="CD13" s="20">
        <v>1.5759721837895799E-2</v>
      </c>
      <c r="CE13" s="20">
        <v>1.2583850891816401E-2</v>
      </c>
      <c r="CF13" s="20">
        <v>4.6059363151628702E-2</v>
      </c>
      <c r="CG13" s="20">
        <v>3.0797913997195201E-2</v>
      </c>
      <c r="CH13" s="20"/>
      <c r="CI13" s="20">
        <v>1.3438601695628501E-2</v>
      </c>
      <c r="CJ13" s="20">
        <v>2.98839031571142E-2</v>
      </c>
      <c r="CK13" s="20">
        <v>2.7375122122898998E-2</v>
      </c>
      <c r="CL13" s="20">
        <v>3.4035102691272599E-2</v>
      </c>
      <c r="CM13" s="20"/>
      <c r="CN13" s="20">
        <v>2.5621438969431899E-2</v>
      </c>
      <c r="CO13" s="20">
        <v>2.52251029585146E-2</v>
      </c>
      <c r="CP13" s="20"/>
      <c r="CQ13" s="20">
        <v>1.9284580620446801E-2</v>
      </c>
      <c r="CR13" s="20">
        <v>2.3884297791664899E-2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0.26784556787263802</v>
      </c>
      <c r="D9" s="14">
        <v>0.23844011838617299</v>
      </c>
      <c r="E9" s="14">
        <v>0.29781620598931202</v>
      </c>
      <c r="F9" s="14"/>
      <c r="G9" s="14">
        <v>0.24241241718537401</v>
      </c>
      <c r="H9" s="14">
        <v>0.37617411244867099</v>
      </c>
      <c r="I9" s="14">
        <v>0.29379876279279599</v>
      </c>
      <c r="J9" s="14">
        <v>0.216316243812889</v>
      </c>
      <c r="K9" s="14">
        <v>0.24893354697995501</v>
      </c>
      <c r="L9" s="14">
        <v>0.229597388680291</v>
      </c>
      <c r="M9" s="14"/>
      <c r="N9" s="14">
        <v>0.269454222878312</v>
      </c>
      <c r="O9" s="14">
        <v>0.227218591727432</v>
      </c>
      <c r="P9" s="14">
        <v>0.244773108208753</v>
      </c>
      <c r="Q9" s="14">
        <v>0.331532333983108</v>
      </c>
      <c r="R9" s="14"/>
      <c r="S9" s="14">
        <v>0.33337862516703498</v>
      </c>
      <c r="T9" s="14">
        <v>0.28564461081566</v>
      </c>
      <c r="U9" s="14">
        <v>0.23327303537904301</v>
      </c>
      <c r="V9" s="14">
        <v>0.287776571934312</v>
      </c>
      <c r="W9" s="14">
        <v>0.23054317940029501</v>
      </c>
      <c r="X9" s="14">
        <v>0.17519221213892699</v>
      </c>
      <c r="Y9" s="14">
        <v>0.259302651820986</v>
      </c>
      <c r="Z9" s="14">
        <v>0.260074784078073</v>
      </c>
      <c r="AA9" s="14">
        <v>0.35496189539621698</v>
      </c>
      <c r="AB9" s="14">
        <v>0.17396032638946299</v>
      </c>
      <c r="AC9" s="14">
        <v>0.30501775204420201</v>
      </c>
      <c r="AD9" s="14">
        <v>0.25400351668661098</v>
      </c>
      <c r="AE9" s="14"/>
      <c r="AF9" s="14">
        <v>0.23896501249131999</v>
      </c>
      <c r="AG9" s="14">
        <v>0.32857921139921398</v>
      </c>
      <c r="AH9" s="14">
        <v>0.28934298397533997</v>
      </c>
      <c r="AI9" s="14">
        <v>0.25241918149209902</v>
      </c>
      <c r="AJ9" s="14">
        <v>0.16926921046062801</v>
      </c>
      <c r="AK9" s="14"/>
      <c r="AL9" s="14">
        <v>0.334772600438765</v>
      </c>
      <c r="AM9" s="14">
        <v>0.25123676635221798</v>
      </c>
      <c r="AN9" s="14">
        <v>0.28002587849413402</v>
      </c>
      <c r="AO9" s="14">
        <v>0.26302932257290201</v>
      </c>
      <c r="AP9" s="14">
        <v>0.25944331681167399</v>
      </c>
      <c r="AQ9" s="14">
        <v>0.20328203186247701</v>
      </c>
      <c r="AR9" s="14"/>
      <c r="AS9" s="14">
        <v>0.25101562330638899</v>
      </c>
      <c r="AT9" s="14">
        <v>0.23012786980087099</v>
      </c>
      <c r="AU9" s="14">
        <v>0.263474467273142</v>
      </c>
      <c r="AV9" s="14">
        <v>0.42097385325577602</v>
      </c>
      <c r="AW9" s="14">
        <v>0.55971406567332704</v>
      </c>
      <c r="AX9" s="14"/>
      <c r="AY9" s="14">
        <v>0.41997532805002502</v>
      </c>
      <c r="AZ9" s="14">
        <v>0.27969766335129098</v>
      </c>
      <c r="BA9" s="14">
        <v>0.34864318746457201</v>
      </c>
      <c r="BB9" s="14">
        <v>0.219504038716447</v>
      </c>
      <c r="BC9" s="14">
        <v>0.29694126310763302</v>
      </c>
      <c r="BD9" s="14">
        <v>0.275902611954634</v>
      </c>
      <c r="BE9" s="14">
        <v>0.25128816050365099</v>
      </c>
      <c r="BF9" s="14">
        <v>0.21931281500684899</v>
      </c>
      <c r="BG9" s="14">
        <v>0.18538438090314999</v>
      </c>
      <c r="BH9" s="14">
        <v>0.247894325274195</v>
      </c>
      <c r="BI9" s="14">
        <v>0.326013250704552</v>
      </c>
      <c r="BJ9" s="14">
        <v>0.13742956674607301</v>
      </c>
      <c r="BK9" s="14">
        <v>0.26828066465386202</v>
      </c>
      <c r="BL9" s="14">
        <v>0.20671326807441601</v>
      </c>
      <c r="BM9" s="14">
        <v>0.25966675645544701</v>
      </c>
      <c r="BN9" s="14">
        <v>0.40771306371087301</v>
      </c>
      <c r="BO9" s="14"/>
      <c r="BP9" s="14">
        <v>0.36660947512457698</v>
      </c>
      <c r="BQ9" s="14">
        <v>0.24027726974900701</v>
      </c>
      <c r="BR9" s="14">
        <v>0.31303012151311699</v>
      </c>
      <c r="BS9" s="14">
        <v>0.22040044485773899</v>
      </c>
      <c r="BT9" s="14">
        <v>0.15967557581394901</v>
      </c>
      <c r="BU9" s="14">
        <v>0.13235594847607601</v>
      </c>
      <c r="BV9" s="14"/>
      <c r="BW9" s="14">
        <v>0.25084190603753898</v>
      </c>
      <c r="BX9" s="14">
        <v>0.234402059015937</v>
      </c>
      <c r="BY9" s="14">
        <v>0.23257951145199501</v>
      </c>
      <c r="BZ9" s="14">
        <v>0.31147419125799802</v>
      </c>
      <c r="CA9" s="14">
        <v>0.315080268308289</v>
      </c>
      <c r="CB9" s="14">
        <v>0.35119566391739299</v>
      </c>
      <c r="CC9" s="14"/>
      <c r="CD9" s="14">
        <v>0.29370319886676399</v>
      </c>
      <c r="CE9" s="14">
        <v>0.27012567373601698</v>
      </c>
      <c r="CF9" s="14">
        <v>0.28263036032068101</v>
      </c>
      <c r="CG9" s="14">
        <v>0.25171913809020002</v>
      </c>
      <c r="CH9" s="14"/>
      <c r="CI9" s="14">
        <v>0.30843259023032399</v>
      </c>
      <c r="CJ9" s="14">
        <v>0.26401028126801201</v>
      </c>
      <c r="CK9" s="14">
        <v>0.26465919611672101</v>
      </c>
      <c r="CL9" s="14">
        <v>0.19120516689421199</v>
      </c>
      <c r="CM9" s="14"/>
      <c r="CN9" s="14">
        <v>0.38160767532770101</v>
      </c>
      <c r="CO9" s="14">
        <v>0.25010724469832502</v>
      </c>
      <c r="CP9" s="14"/>
      <c r="CQ9" s="14">
        <v>0.34531713508627698</v>
      </c>
      <c r="CR9" s="14">
        <v>0.25238411642386199</v>
      </c>
    </row>
    <row r="10" spans="2:96" x14ac:dyDescent="0.3">
      <c r="B10" s="15" t="s">
        <v>384</v>
      </c>
      <c r="C10" s="14">
        <v>0.39238114513477701</v>
      </c>
      <c r="D10" s="14">
        <v>0.374339503680099</v>
      </c>
      <c r="E10" s="14">
        <v>0.41284611043401298</v>
      </c>
      <c r="F10" s="14"/>
      <c r="G10" s="14">
        <v>0.42545053612883399</v>
      </c>
      <c r="H10" s="14">
        <v>0.35192638076048399</v>
      </c>
      <c r="I10" s="14">
        <v>0.39492981439216202</v>
      </c>
      <c r="J10" s="14">
        <v>0.38610520743225801</v>
      </c>
      <c r="K10" s="14">
        <v>0.38219777369934999</v>
      </c>
      <c r="L10" s="14">
        <v>0.41216509528041401</v>
      </c>
      <c r="M10" s="14"/>
      <c r="N10" s="14">
        <v>0.38137905580787701</v>
      </c>
      <c r="O10" s="14">
        <v>0.46473193232590299</v>
      </c>
      <c r="P10" s="14">
        <v>0.35178129450495998</v>
      </c>
      <c r="Q10" s="14">
        <v>0.36500587718494198</v>
      </c>
      <c r="R10" s="14"/>
      <c r="S10" s="14">
        <v>0.39520570785359699</v>
      </c>
      <c r="T10" s="14">
        <v>0.42771991942155202</v>
      </c>
      <c r="U10" s="14">
        <v>0.41935491834479199</v>
      </c>
      <c r="V10" s="14">
        <v>0.37563467638340597</v>
      </c>
      <c r="W10" s="14">
        <v>0.43988045856687802</v>
      </c>
      <c r="X10" s="14">
        <v>0.42221858727536798</v>
      </c>
      <c r="Y10" s="14">
        <v>0.35947250119952601</v>
      </c>
      <c r="Z10" s="14">
        <v>0.39334154591265802</v>
      </c>
      <c r="AA10" s="14">
        <v>0.310663340604664</v>
      </c>
      <c r="AB10" s="14">
        <v>0.41752198797151502</v>
      </c>
      <c r="AC10" s="14">
        <v>0.28321247159849899</v>
      </c>
      <c r="AD10" s="14">
        <v>0.47046547464837302</v>
      </c>
      <c r="AE10" s="14"/>
      <c r="AF10" s="14">
        <v>0.43784975386680303</v>
      </c>
      <c r="AG10" s="14">
        <v>0.36357961021167501</v>
      </c>
      <c r="AH10" s="14">
        <v>0.395549389584816</v>
      </c>
      <c r="AI10" s="14">
        <v>0.32579111283005702</v>
      </c>
      <c r="AJ10" s="14">
        <v>0.388260031050295</v>
      </c>
      <c r="AK10" s="14"/>
      <c r="AL10" s="14">
        <v>0.38041400625441202</v>
      </c>
      <c r="AM10" s="14">
        <v>0.45530555793437</v>
      </c>
      <c r="AN10" s="14">
        <v>0.44314975513749899</v>
      </c>
      <c r="AO10" s="14">
        <v>0.33397690028681898</v>
      </c>
      <c r="AP10" s="14">
        <v>0.33873477133799901</v>
      </c>
      <c r="AQ10" s="14">
        <v>0.43944718240114899</v>
      </c>
      <c r="AR10" s="14"/>
      <c r="AS10" s="14">
        <v>0.357171155405198</v>
      </c>
      <c r="AT10" s="14">
        <v>0.43068876011542001</v>
      </c>
      <c r="AU10" s="14">
        <v>0.40380864745568701</v>
      </c>
      <c r="AV10" s="14">
        <v>0.37072092113426802</v>
      </c>
      <c r="AW10" s="14">
        <v>0.159338831509721</v>
      </c>
      <c r="AX10" s="14"/>
      <c r="AY10" s="14">
        <v>0.13867409724601801</v>
      </c>
      <c r="AZ10" s="14">
        <v>0.32912694252569102</v>
      </c>
      <c r="BA10" s="14">
        <v>0.35311663823427503</v>
      </c>
      <c r="BB10" s="14">
        <v>0.48193584303545101</v>
      </c>
      <c r="BC10" s="14">
        <v>0.35241689696350997</v>
      </c>
      <c r="BD10" s="14">
        <v>0.37342697935846503</v>
      </c>
      <c r="BE10" s="14">
        <v>0.40554944124825598</v>
      </c>
      <c r="BF10" s="14">
        <v>0.35366634147181703</v>
      </c>
      <c r="BG10" s="14">
        <v>0.48699166647587899</v>
      </c>
      <c r="BH10" s="14">
        <v>0.38205371158803197</v>
      </c>
      <c r="BI10" s="14">
        <v>0.35335401210621997</v>
      </c>
      <c r="BJ10" s="14">
        <v>0.46246565584086202</v>
      </c>
      <c r="BK10" s="14">
        <v>0.39075331319514001</v>
      </c>
      <c r="BL10" s="14">
        <v>0.37652992017097198</v>
      </c>
      <c r="BM10" s="14">
        <v>0.37505164618432502</v>
      </c>
      <c r="BN10" s="14">
        <v>0.43528858952877802</v>
      </c>
      <c r="BO10" s="14"/>
      <c r="BP10" s="14">
        <v>0.35290594806244502</v>
      </c>
      <c r="BQ10" s="14">
        <v>0.41745278527231</v>
      </c>
      <c r="BR10" s="14">
        <v>0.31228690960563199</v>
      </c>
      <c r="BS10" s="14">
        <v>0.42651557975381299</v>
      </c>
      <c r="BT10" s="14">
        <v>0.45019499859136197</v>
      </c>
      <c r="BU10" s="14">
        <v>0.462462936162369</v>
      </c>
      <c r="BV10" s="14"/>
      <c r="BW10" s="14">
        <v>0.36498720364023102</v>
      </c>
      <c r="BX10" s="14">
        <v>0.43049824048484903</v>
      </c>
      <c r="BY10" s="14">
        <v>0.39913968991458998</v>
      </c>
      <c r="BZ10" s="14">
        <v>0.34277424158547798</v>
      </c>
      <c r="CA10" s="14">
        <v>0.43548723197171801</v>
      </c>
      <c r="CB10" s="14">
        <v>0.379809378407028</v>
      </c>
      <c r="CC10" s="14"/>
      <c r="CD10" s="14">
        <v>0.44285003414481</v>
      </c>
      <c r="CE10" s="14">
        <v>0.40265461534439101</v>
      </c>
      <c r="CF10" s="14">
        <v>0.35738734437081698</v>
      </c>
      <c r="CG10" s="14">
        <v>0.36190707029427199</v>
      </c>
      <c r="CH10" s="14"/>
      <c r="CI10" s="14">
        <v>0.38787560825313999</v>
      </c>
      <c r="CJ10" s="14">
        <v>0.40496652766709001</v>
      </c>
      <c r="CK10" s="14">
        <v>0.38840773109639098</v>
      </c>
      <c r="CL10" s="14">
        <v>0.399988308526665</v>
      </c>
      <c r="CM10" s="14"/>
      <c r="CN10" s="14">
        <v>0.430665266754718</v>
      </c>
      <c r="CO10" s="14">
        <v>0.385760693406553</v>
      </c>
      <c r="CP10" s="14"/>
      <c r="CQ10" s="14">
        <v>0.380120684961058</v>
      </c>
      <c r="CR10" s="14">
        <v>0.40180207736822299</v>
      </c>
    </row>
    <row r="11" spans="2:96" x14ac:dyDescent="0.3">
      <c r="B11" s="15" t="s">
        <v>385</v>
      </c>
      <c r="C11" s="14">
        <v>0.21055410360182</v>
      </c>
      <c r="D11" s="14">
        <v>0.232672484406893</v>
      </c>
      <c r="E11" s="14">
        <v>0.18838230888229501</v>
      </c>
      <c r="F11" s="14"/>
      <c r="G11" s="14">
        <v>0.24976063167286</v>
      </c>
      <c r="H11" s="14">
        <v>0.16800609709764</v>
      </c>
      <c r="I11" s="14">
        <v>0.20783425246669601</v>
      </c>
      <c r="J11" s="14">
        <v>0.22584317888786101</v>
      </c>
      <c r="K11" s="14">
        <v>0.20520238555079801</v>
      </c>
      <c r="L11" s="14">
        <v>0.211495330453672</v>
      </c>
      <c r="M11" s="14"/>
      <c r="N11" s="14">
        <v>0.217224596137642</v>
      </c>
      <c r="O11" s="14">
        <v>0.19376329262929701</v>
      </c>
      <c r="P11" s="14">
        <v>0.26625631801226102</v>
      </c>
      <c r="Q11" s="14">
        <v>0.17101056869595099</v>
      </c>
      <c r="R11" s="14"/>
      <c r="S11" s="14">
        <v>0.171710587855121</v>
      </c>
      <c r="T11" s="14">
        <v>0.198780418057111</v>
      </c>
      <c r="U11" s="14">
        <v>0.186995195121611</v>
      </c>
      <c r="V11" s="14">
        <v>0.253160625349653</v>
      </c>
      <c r="W11" s="14">
        <v>0.222718837626701</v>
      </c>
      <c r="X11" s="14">
        <v>0.24975144097624299</v>
      </c>
      <c r="Y11" s="14">
        <v>0.25123419245445899</v>
      </c>
      <c r="Z11" s="14">
        <v>0.248887840051154</v>
      </c>
      <c r="AA11" s="14">
        <v>0.18223624980033001</v>
      </c>
      <c r="AB11" s="14">
        <v>0.22896666051304099</v>
      </c>
      <c r="AC11" s="14">
        <v>0.22307767643492599</v>
      </c>
      <c r="AD11" s="14">
        <v>7.7151690413870294E-2</v>
      </c>
      <c r="AE11" s="14"/>
      <c r="AF11" s="14">
        <v>0.205862096156294</v>
      </c>
      <c r="AG11" s="14">
        <v>0.20791107344840101</v>
      </c>
      <c r="AH11" s="14">
        <v>0.209158733115694</v>
      </c>
      <c r="AI11" s="14">
        <v>0.25177854947864903</v>
      </c>
      <c r="AJ11" s="14">
        <v>0.18300658595324801</v>
      </c>
      <c r="AK11" s="14"/>
      <c r="AL11" s="14">
        <v>0.195932044625688</v>
      </c>
      <c r="AM11" s="14">
        <v>0.19098777217348201</v>
      </c>
      <c r="AN11" s="14">
        <v>0.19050304635094301</v>
      </c>
      <c r="AO11" s="14">
        <v>0.25889428915719698</v>
      </c>
      <c r="AP11" s="14">
        <v>0.17650003942458001</v>
      </c>
      <c r="AQ11" s="14">
        <v>0.19006527854330901</v>
      </c>
      <c r="AR11" s="14"/>
      <c r="AS11" s="14">
        <v>0.218941294570413</v>
      </c>
      <c r="AT11" s="14">
        <v>0.200117170844064</v>
      </c>
      <c r="AU11" s="14">
        <v>0.23958406950788699</v>
      </c>
      <c r="AV11" s="14">
        <v>0.12740255525021299</v>
      </c>
      <c r="AW11" s="14">
        <v>0.15758798957920001</v>
      </c>
      <c r="AX11" s="14"/>
      <c r="AY11" s="14">
        <v>0.15513611198162799</v>
      </c>
      <c r="AZ11" s="14">
        <v>0.16937474665789901</v>
      </c>
      <c r="BA11" s="14">
        <v>0.207809925807415</v>
      </c>
      <c r="BB11" s="14">
        <v>0.17652744425695699</v>
      </c>
      <c r="BC11" s="14">
        <v>0.24581857633798401</v>
      </c>
      <c r="BD11" s="14">
        <v>0.24694390798094601</v>
      </c>
      <c r="BE11" s="14">
        <v>0.14017799851313301</v>
      </c>
      <c r="BF11" s="14">
        <v>0.27875027839182598</v>
      </c>
      <c r="BG11" s="14">
        <v>0.21430440666720901</v>
      </c>
      <c r="BH11" s="14">
        <v>0.24602159701999099</v>
      </c>
      <c r="BI11" s="14">
        <v>0.21227967924692201</v>
      </c>
      <c r="BJ11" s="14">
        <v>0.20688401910850501</v>
      </c>
      <c r="BK11" s="14">
        <v>0.19896029862244299</v>
      </c>
      <c r="BL11" s="14">
        <v>0.22621460808859101</v>
      </c>
      <c r="BM11" s="14">
        <v>0.23593287885786099</v>
      </c>
      <c r="BN11" s="14">
        <v>0.119053010097876</v>
      </c>
      <c r="BO11" s="14"/>
      <c r="BP11" s="14">
        <v>0.17620605313217699</v>
      </c>
      <c r="BQ11" s="14">
        <v>0.21303304563487599</v>
      </c>
      <c r="BR11" s="14">
        <v>0.247806646157398</v>
      </c>
      <c r="BS11" s="14">
        <v>0.199869245111681</v>
      </c>
      <c r="BT11" s="14">
        <v>0.22857622332760799</v>
      </c>
      <c r="BU11" s="14">
        <v>0.27938585058380599</v>
      </c>
      <c r="BV11" s="14"/>
      <c r="BW11" s="14">
        <v>0.22170545716770901</v>
      </c>
      <c r="BX11" s="14">
        <v>0.23018262322580499</v>
      </c>
      <c r="BY11" s="14">
        <v>0.26613880711358101</v>
      </c>
      <c r="BZ11" s="14">
        <v>0.152201523410608</v>
      </c>
      <c r="CA11" s="14">
        <v>0.18963038613373701</v>
      </c>
      <c r="CB11" s="14">
        <v>0.124191388394204</v>
      </c>
      <c r="CC11" s="14"/>
      <c r="CD11" s="14">
        <v>0.18437131988430699</v>
      </c>
      <c r="CE11" s="14">
        <v>0.22252612048628501</v>
      </c>
      <c r="CF11" s="14">
        <v>0.22172921401214599</v>
      </c>
      <c r="CG11" s="14">
        <v>0.23464215814060899</v>
      </c>
      <c r="CH11" s="14"/>
      <c r="CI11" s="14">
        <v>0.20488298089629101</v>
      </c>
      <c r="CJ11" s="14">
        <v>0.20878965901214699</v>
      </c>
      <c r="CK11" s="14">
        <v>0.21535125469664099</v>
      </c>
      <c r="CL11" s="14">
        <v>0.18882600631993501</v>
      </c>
      <c r="CM11" s="14"/>
      <c r="CN11" s="14">
        <v>0.121845273518147</v>
      </c>
      <c r="CO11" s="14">
        <v>0.22587566614274601</v>
      </c>
      <c r="CP11" s="14"/>
      <c r="CQ11" s="14">
        <v>0.18567025824186201</v>
      </c>
      <c r="CR11" s="14">
        <v>0.20899899507283301</v>
      </c>
    </row>
    <row r="12" spans="2:96" x14ac:dyDescent="0.3">
      <c r="B12" s="15" t="s">
        <v>386</v>
      </c>
      <c r="C12" s="14">
        <v>0.10223641506140201</v>
      </c>
      <c r="D12" s="14">
        <v>0.12855271370983201</v>
      </c>
      <c r="E12" s="14">
        <v>7.2829147835372796E-2</v>
      </c>
      <c r="F12" s="14"/>
      <c r="G12" s="14">
        <v>5.2568916546088001E-2</v>
      </c>
      <c r="H12" s="14">
        <v>6.1664569546184898E-2</v>
      </c>
      <c r="I12" s="14">
        <v>8.64293774933243E-2</v>
      </c>
      <c r="J12" s="14">
        <v>0.13097529798587901</v>
      </c>
      <c r="K12" s="14">
        <v>0.12879414523093999</v>
      </c>
      <c r="L12" s="14">
        <v>0.142337746319664</v>
      </c>
      <c r="M12" s="14"/>
      <c r="N12" s="14">
        <v>0.118526605816983</v>
      </c>
      <c r="O12" s="14">
        <v>8.7343135135304298E-2</v>
      </c>
      <c r="P12" s="14">
        <v>0.108155526363136</v>
      </c>
      <c r="Q12" s="14">
        <v>9.6483061681773299E-2</v>
      </c>
      <c r="R12" s="14"/>
      <c r="S12" s="14">
        <v>5.8740397042513999E-2</v>
      </c>
      <c r="T12" s="14">
        <v>6.4527461360145394E-2</v>
      </c>
      <c r="U12" s="14">
        <v>0.146792185620958</v>
      </c>
      <c r="V12" s="14">
        <v>6.3645559464724499E-2</v>
      </c>
      <c r="W12" s="14">
        <v>0.106857524406127</v>
      </c>
      <c r="X12" s="14">
        <v>0.113739430340071</v>
      </c>
      <c r="Y12" s="14">
        <v>0.129990654525029</v>
      </c>
      <c r="Z12" s="14">
        <v>7.2294547401712594E-2</v>
      </c>
      <c r="AA12" s="14">
        <v>0.114808035291574</v>
      </c>
      <c r="AB12" s="14">
        <v>0.14893479539834301</v>
      </c>
      <c r="AC12" s="14">
        <v>0.14132488660488801</v>
      </c>
      <c r="AD12" s="14">
        <v>0.155222079073745</v>
      </c>
      <c r="AE12" s="14"/>
      <c r="AF12" s="14">
        <v>9.2044317502384398E-2</v>
      </c>
      <c r="AG12" s="14">
        <v>8.3214333753062003E-2</v>
      </c>
      <c r="AH12" s="14">
        <v>8.4627696890664905E-2</v>
      </c>
      <c r="AI12" s="14">
        <v>0.13794114165933799</v>
      </c>
      <c r="AJ12" s="14">
        <v>0.18771945028425899</v>
      </c>
      <c r="AK12" s="14"/>
      <c r="AL12" s="14">
        <v>7.4101869512935598E-2</v>
      </c>
      <c r="AM12" s="14">
        <v>8.9946056578616998E-2</v>
      </c>
      <c r="AN12" s="14">
        <v>7.6925690671296496E-2</v>
      </c>
      <c r="AO12" s="14">
        <v>0.11163503774950199</v>
      </c>
      <c r="AP12" s="14">
        <v>0.16151889885173301</v>
      </c>
      <c r="AQ12" s="14">
        <v>0.131092084457854</v>
      </c>
      <c r="AR12" s="14"/>
      <c r="AS12" s="14">
        <v>0.13894533053529301</v>
      </c>
      <c r="AT12" s="14">
        <v>0.106016097571492</v>
      </c>
      <c r="AU12" s="14">
        <v>7.2923855111010294E-2</v>
      </c>
      <c r="AV12" s="14">
        <v>7.33344420845711E-2</v>
      </c>
      <c r="AW12" s="14">
        <v>0.123359113237752</v>
      </c>
      <c r="AX12" s="14"/>
      <c r="AY12" s="14">
        <v>0.28621446272232998</v>
      </c>
      <c r="AZ12" s="14">
        <v>9.7841423700986904E-2</v>
      </c>
      <c r="BA12" s="14">
        <v>6.2359844039505501E-2</v>
      </c>
      <c r="BB12" s="14">
        <v>0.103860270381746</v>
      </c>
      <c r="BC12" s="14">
        <v>7.1998107887967497E-2</v>
      </c>
      <c r="BD12" s="14">
        <v>8.4383886951044706E-2</v>
      </c>
      <c r="BE12" s="14">
        <v>0.17755680876629501</v>
      </c>
      <c r="BF12" s="14">
        <v>0.104103552429348</v>
      </c>
      <c r="BG12" s="14">
        <v>0.11331954595376199</v>
      </c>
      <c r="BH12" s="14">
        <v>0.124030366117782</v>
      </c>
      <c r="BI12" s="14">
        <v>9.8007429939021895E-2</v>
      </c>
      <c r="BJ12" s="14">
        <v>0.127683884621656</v>
      </c>
      <c r="BK12" s="14">
        <v>0.14200572352855501</v>
      </c>
      <c r="BL12" s="14">
        <v>0.19054220366602101</v>
      </c>
      <c r="BM12" s="14">
        <v>9.9378733112752499E-2</v>
      </c>
      <c r="BN12" s="14">
        <v>3.7945336662473197E-2</v>
      </c>
      <c r="BO12" s="14"/>
      <c r="BP12" s="14">
        <v>8.3297485040827304E-2</v>
      </c>
      <c r="BQ12" s="14">
        <v>0.106798980903998</v>
      </c>
      <c r="BR12" s="14">
        <v>7.4807524429555003E-2</v>
      </c>
      <c r="BS12" s="14">
        <v>0.13557001745078401</v>
      </c>
      <c r="BT12" s="14">
        <v>0.11015245532114</v>
      </c>
      <c r="BU12" s="14">
        <v>0.12579526477774899</v>
      </c>
      <c r="BV12" s="14"/>
      <c r="BW12" s="14">
        <v>0.15051368624089201</v>
      </c>
      <c r="BX12" s="14">
        <v>8.2008619884406594E-2</v>
      </c>
      <c r="BY12" s="14">
        <v>7.6352642267559501E-2</v>
      </c>
      <c r="BZ12" s="14">
        <v>8.6477364511821406E-2</v>
      </c>
      <c r="CA12" s="14">
        <v>4.96688725782089E-2</v>
      </c>
      <c r="CB12" s="14">
        <v>5.5907277563865702E-2</v>
      </c>
      <c r="CC12" s="14"/>
      <c r="CD12" s="14">
        <v>5.1983019710442502E-2</v>
      </c>
      <c r="CE12" s="14">
        <v>9.9600581606741595E-2</v>
      </c>
      <c r="CF12" s="14">
        <v>9.1808398118462906E-2</v>
      </c>
      <c r="CG12" s="14">
        <v>0.13149893639324001</v>
      </c>
      <c r="CH12" s="14"/>
      <c r="CI12" s="14">
        <v>8.8193160507406707E-2</v>
      </c>
      <c r="CJ12" s="14">
        <v>9.9534808027213095E-2</v>
      </c>
      <c r="CK12" s="14">
        <v>0.10675311922826</v>
      </c>
      <c r="CL12" s="14">
        <v>0.110774927728477</v>
      </c>
      <c r="CM12" s="14"/>
      <c r="CN12" s="14">
        <v>4.5776156856917598E-2</v>
      </c>
      <c r="CO12" s="14">
        <v>0.11088566582286</v>
      </c>
      <c r="CP12" s="14"/>
      <c r="CQ12" s="14">
        <v>6.3658879680600494E-2</v>
      </c>
      <c r="CR12" s="14">
        <v>0.110499516917277</v>
      </c>
    </row>
    <row r="13" spans="2:96" x14ac:dyDescent="0.3">
      <c r="B13" s="15" t="s">
        <v>92</v>
      </c>
      <c r="C13" s="20">
        <v>2.6982768329362899E-2</v>
      </c>
      <c r="D13" s="20">
        <v>2.5995179817002698E-2</v>
      </c>
      <c r="E13" s="20">
        <v>2.81262268590062E-2</v>
      </c>
      <c r="F13" s="20"/>
      <c r="G13" s="20">
        <v>2.9807498466843399E-2</v>
      </c>
      <c r="H13" s="20">
        <v>4.2228840147020198E-2</v>
      </c>
      <c r="I13" s="20">
        <v>1.7007792855021402E-2</v>
      </c>
      <c r="J13" s="20">
        <v>4.0760071881112803E-2</v>
      </c>
      <c r="K13" s="20">
        <v>3.4872148538956399E-2</v>
      </c>
      <c r="L13" s="20">
        <v>4.4044392659592499E-3</v>
      </c>
      <c r="M13" s="20"/>
      <c r="N13" s="20">
        <v>1.3415519359185999E-2</v>
      </c>
      <c r="O13" s="20">
        <v>2.6943048182063199E-2</v>
      </c>
      <c r="P13" s="20">
        <v>2.9033752910889901E-2</v>
      </c>
      <c r="Q13" s="20">
        <v>3.5968158454224797E-2</v>
      </c>
      <c r="R13" s="20"/>
      <c r="S13" s="20">
        <v>4.0964682081732297E-2</v>
      </c>
      <c r="T13" s="20">
        <v>2.3327590345532001E-2</v>
      </c>
      <c r="U13" s="20">
        <v>1.35846655335965E-2</v>
      </c>
      <c r="V13" s="20">
        <v>1.9782566867904701E-2</v>
      </c>
      <c r="W13" s="20">
        <v>0</v>
      </c>
      <c r="X13" s="20">
        <v>3.9098329269391399E-2</v>
      </c>
      <c r="Y13" s="20">
        <v>0</v>
      </c>
      <c r="Z13" s="20">
        <v>2.54012825564018E-2</v>
      </c>
      <c r="AA13" s="20">
        <v>3.7330478907215199E-2</v>
      </c>
      <c r="AB13" s="20">
        <v>3.06162297276379E-2</v>
      </c>
      <c r="AC13" s="20">
        <v>4.73672133174853E-2</v>
      </c>
      <c r="AD13" s="20">
        <v>4.3157239177400199E-2</v>
      </c>
      <c r="AE13" s="20"/>
      <c r="AF13" s="20">
        <v>2.5278819983198201E-2</v>
      </c>
      <c r="AG13" s="20">
        <v>1.67157711876482E-2</v>
      </c>
      <c r="AH13" s="20">
        <v>2.1321196433484998E-2</v>
      </c>
      <c r="AI13" s="20">
        <v>3.2070014539856702E-2</v>
      </c>
      <c r="AJ13" s="20">
        <v>7.1744722251570303E-2</v>
      </c>
      <c r="AK13" s="20"/>
      <c r="AL13" s="20">
        <v>1.4779479168199701E-2</v>
      </c>
      <c r="AM13" s="20">
        <v>1.25238469613137E-2</v>
      </c>
      <c r="AN13" s="20">
        <v>9.3956293461275407E-3</v>
      </c>
      <c r="AO13" s="20">
        <v>3.24644502335798E-2</v>
      </c>
      <c r="AP13" s="20">
        <v>6.3802973574013905E-2</v>
      </c>
      <c r="AQ13" s="20">
        <v>3.6113422735211197E-2</v>
      </c>
      <c r="AR13" s="20"/>
      <c r="AS13" s="20">
        <v>3.3926596182707297E-2</v>
      </c>
      <c r="AT13" s="20">
        <v>3.30501016681519E-2</v>
      </c>
      <c r="AU13" s="20">
        <v>2.0208960652273299E-2</v>
      </c>
      <c r="AV13" s="20">
        <v>7.5682282751718599E-3</v>
      </c>
      <c r="AW13" s="20">
        <v>0</v>
      </c>
      <c r="AX13" s="20"/>
      <c r="AY13" s="20">
        <v>0</v>
      </c>
      <c r="AZ13" s="20">
        <v>0.123959223764132</v>
      </c>
      <c r="BA13" s="20">
        <v>2.8070404454231899E-2</v>
      </c>
      <c r="BB13" s="20">
        <v>1.8172403609399399E-2</v>
      </c>
      <c r="BC13" s="20">
        <v>3.2825155702905597E-2</v>
      </c>
      <c r="BD13" s="20">
        <v>1.9342613754910198E-2</v>
      </c>
      <c r="BE13" s="20">
        <v>2.54275909686647E-2</v>
      </c>
      <c r="BF13" s="20">
        <v>4.4167012700160199E-2</v>
      </c>
      <c r="BG13" s="20">
        <v>0</v>
      </c>
      <c r="BH13" s="20">
        <v>0</v>
      </c>
      <c r="BI13" s="20">
        <v>1.0345628003284301E-2</v>
      </c>
      <c r="BJ13" s="20">
        <v>6.5536873682902799E-2</v>
      </c>
      <c r="BK13" s="20">
        <v>0</v>
      </c>
      <c r="BL13" s="20">
        <v>0</v>
      </c>
      <c r="BM13" s="20">
        <v>2.9969985389615102E-2</v>
      </c>
      <c r="BN13" s="20">
        <v>0</v>
      </c>
      <c r="BO13" s="20"/>
      <c r="BP13" s="20">
        <v>2.0981038639974001E-2</v>
      </c>
      <c r="BQ13" s="20">
        <v>2.24379184398102E-2</v>
      </c>
      <c r="BR13" s="20">
        <v>5.2068798294297301E-2</v>
      </c>
      <c r="BS13" s="20">
        <v>1.76447128259829E-2</v>
      </c>
      <c r="BT13" s="20">
        <v>5.1400746945940302E-2</v>
      </c>
      <c r="BU13" s="20">
        <v>0</v>
      </c>
      <c r="BV13" s="20"/>
      <c r="BW13" s="20">
        <v>1.1951746913629199E-2</v>
      </c>
      <c r="BX13" s="20">
        <v>2.29084573890019E-2</v>
      </c>
      <c r="BY13" s="20">
        <v>2.5789349252274898E-2</v>
      </c>
      <c r="BZ13" s="20">
        <v>0.107072679234095</v>
      </c>
      <c r="CA13" s="20">
        <v>1.0133241008047101E-2</v>
      </c>
      <c r="CB13" s="20">
        <v>8.8896291717508999E-2</v>
      </c>
      <c r="CC13" s="20"/>
      <c r="CD13" s="20">
        <v>2.7092427393676202E-2</v>
      </c>
      <c r="CE13" s="20">
        <v>5.0930088265649497E-3</v>
      </c>
      <c r="CF13" s="20">
        <v>4.6444683177892902E-2</v>
      </c>
      <c r="CG13" s="20">
        <v>2.0232697081678599E-2</v>
      </c>
      <c r="CH13" s="20"/>
      <c r="CI13" s="20">
        <v>1.0615660112837801E-2</v>
      </c>
      <c r="CJ13" s="20">
        <v>2.2698724025539001E-2</v>
      </c>
      <c r="CK13" s="20">
        <v>2.4828698861987099E-2</v>
      </c>
      <c r="CL13" s="20">
        <v>0.10920559053071099</v>
      </c>
      <c r="CM13" s="20"/>
      <c r="CN13" s="20">
        <v>2.01056275425162E-2</v>
      </c>
      <c r="CO13" s="20">
        <v>2.7370729929516498E-2</v>
      </c>
      <c r="CP13" s="20"/>
      <c r="CQ13" s="20">
        <v>2.52330420302024E-2</v>
      </c>
      <c r="CR13" s="20">
        <v>2.6315294217805599E-2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0.20184303660234801</v>
      </c>
      <c r="D9" s="14">
        <v>0.17210651858245199</v>
      </c>
      <c r="E9" s="14">
        <v>0.23129507227331</v>
      </c>
      <c r="F9" s="14"/>
      <c r="G9" s="14">
        <v>0.26923673534769199</v>
      </c>
      <c r="H9" s="14">
        <v>0.34540199180236297</v>
      </c>
      <c r="I9" s="14">
        <v>0.23488536524789799</v>
      </c>
      <c r="J9" s="14">
        <v>0.18763463280371601</v>
      </c>
      <c r="K9" s="14">
        <v>0.14957648476747001</v>
      </c>
      <c r="L9" s="14">
        <v>5.6196871149755898E-2</v>
      </c>
      <c r="M9" s="14"/>
      <c r="N9" s="14">
        <v>0.236412412960188</v>
      </c>
      <c r="O9" s="14">
        <v>0.16258983472314201</v>
      </c>
      <c r="P9" s="14">
        <v>0.19238906149217999</v>
      </c>
      <c r="Q9" s="14">
        <v>0.21893623949283</v>
      </c>
      <c r="R9" s="14"/>
      <c r="S9" s="14">
        <v>0.33258579893797602</v>
      </c>
      <c r="T9" s="14">
        <v>0.18022615578044601</v>
      </c>
      <c r="U9" s="14">
        <v>0.152544535715711</v>
      </c>
      <c r="V9" s="14">
        <v>0.22988868650185601</v>
      </c>
      <c r="W9" s="14">
        <v>0.15032912378764199</v>
      </c>
      <c r="X9" s="14">
        <v>0.13615750637729301</v>
      </c>
      <c r="Y9" s="14">
        <v>0.15284700942742099</v>
      </c>
      <c r="Z9" s="14">
        <v>0.232091502356957</v>
      </c>
      <c r="AA9" s="14">
        <v>0.237076196851636</v>
      </c>
      <c r="AB9" s="14">
        <v>0.13142682820070201</v>
      </c>
      <c r="AC9" s="14">
        <v>0.244258888533121</v>
      </c>
      <c r="AD9" s="14">
        <v>0.131177808272466</v>
      </c>
      <c r="AE9" s="14"/>
      <c r="AF9" s="14">
        <v>0.18050505182172999</v>
      </c>
      <c r="AG9" s="14">
        <v>0.249068073823211</v>
      </c>
      <c r="AH9" s="14">
        <v>0.237330356850844</v>
      </c>
      <c r="AI9" s="14">
        <v>0.197594843561678</v>
      </c>
      <c r="AJ9" s="14">
        <v>0.20616691510332599</v>
      </c>
      <c r="AK9" s="14"/>
      <c r="AL9" s="14">
        <v>0.256621935509736</v>
      </c>
      <c r="AM9" s="14">
        <v>0.18503271885665801</v>
      </c>
      <c r="AN9" s="14">
        <v>0.23021968955220501</v>
      </c>
      <c r="AO9" s="14">
        <v>0.18179034366596999</v>
      </c>
      <c r="AP9" s="14">
        <v>0.26145892494138601</v>
      </c>
      <c r="AQ9" s="14">
        <v>0.14818744332147701</v>
      </c>
      <c r="AR9" s="14"/>
      <c r="AS9" s="14">
        <v>0.14559032911261799</v>
      </c>
      <c r="AT9" s="14">
        <v>0.16637048416431899</v>
      </c>
      <c r="AU9" s="14">
        <v>0.21354586173651</v>
      </c>
      <c r="AV9" s="14">
        <v>0.385984775607982</v>
      </c>
      <c r="AW9" s="14">
        <v>0.46669316826304502</v>
      </c>
      <c r="AX9" s="14"/>
      <c r="AY9" s="14">
        <v>0.139322882109331</v>
      </c>
      <c r="AZ9" s="14">
        <v>0.118205648010375</v>
      </c>
      <c r="BA9" s="14">
        <v>0.176805746644183</v>
      </c>
      <c r="BB9" s="14">
        <v>0.20174900319316899</v>
      </c>
      <c r="BC9" s="14">
        <v>0.222778567288754</v>
      </c>
      <c r="BD9" s="14">
        <v>0.19231299886716999</v>
      </c>
      <c r="BE9" s="14">
        <v>0.24730034019102001</v>
      </c>
      <c r="BF9" s="14">
        <v>0.12310771347374</v>
      </c>
      <c r="BG9" s="14">
        <v>0.12689758090602499</v>
      </c>
      <c r="BH9" s="14">
        <v>0.17402181751208701</v>
      </c>
      <c r="BI9" s="14">
        <v>0.24438413365186401</v>
      </c>
      <c r="BJ9" s="14">
        <v>0.150836914446245</v>
      </c>
      <c r="BK9" s="14">
        <v>0.23585584734676901</v>
      </c>
      <c r="BL9" s="14">
        <v>0.25481329980589901</v>
      </c>
      <c r="BM9" s="14">
        <v>0.198200730001166</v>
      </c>
      <c r="BN9" s="14">
        <v>0.39440719053304901</v>
      </c>
      <c r="BO9" s="14"/>
      <c r="BP9" s="14">
        <v>0.32125561621365101</v>
      </c>
      <c r="BQ9" s="14">
        <v>0.15392716812297599</v>
      </c>
      <c r="BR9" s="14">
        <v>0.27094780723036499</v>
      </c>
      <c r="BS9" s="14">
        <v>0.114608123806494</v>
      </c>
      <c r="BT9" s="14">
        <v>0.135997256457008</v>
      </c>
      <c r="BU9" s="14">
        <v>5.9423916699895801E-2</v>
      </c>
      <c r="BV9" s="14"/>
      <c r="BW9" s="14">
        <v>0.15818524966650399</v>
      </c>
      <c r="BX9" s="14">
        <v>0.19504979051770299</v>
      </c>
      <c r="BY9" s="14">
        <v>0.15721829158546999</v>
      </c>
      <c r="BZ9" s="14">
        <v>0.20070779095397201</v>
      </c>
      <c r="CA9" s="14">
        <v>0.29484359040859998</v>
      </c>
      <c r="CB9" s="14">
        <v>0.29318185085625897</v>
      </c>
      <c r="CC9" s="14"/>
      <c r="CD9" s="14">
        <v>0.29712327879294698</v>
      </c>
      <c r="CE9" s="14">
        <v>0.214320770757569</v>
      </c>
      <c r="CF9" s="14">
        <v>0.16759245466880501</v>
      </c>
      <c r="CG9" s="14">
        <v>0.19364734808832099</v>
      </c>
      <c r="CH9" s="14"/>
      <c r="CI9" s="14">
        <v>0.26242113696908898</v>
      </c>
      <c r="CJ9" s="14">
        <v>0.200895245046747</v>
      </c>
      <c r="CK9" s="14">
        <v>0.193415003904231</v>
      </c>
      <c r="CL9" s="14">
        <v>0.105302262265805</v>
      </c>
      <c r="CM9" s="14"/>
      <c r="CN9" s="14">
        <v>0.33795550939562602</v>
      </c>
      <c r="CO9" s="14">
        <v>0.18026633523417801</v>
      </c>
      <c r="CP9" s="14"/>
      <c r="CQ9" s="14">
        <v>0.32510752152022199</v>
      </c>
      <c r="CR9" s="14">
        <v>0.190716938881627</v>
      </c>
    </row>
    <row r="10" spans="2:96" x14ac:dyDescent="0.3">
      <c r="B10" s="15" t="s">
        <v>384</v>
      </c>
      <c r="C10" s="14">
        <v>0.26565597535105601</v>
      </c>
      <c r="D10" s="14">
        <v>0.28282654955970399</v>
      </c>
      <c r="E10" s="14">
        <v>0.24705850371753099</v>
      </c>
      <c r="F10" s="14"/>
      <c r="G10" s="14">
        <v>0.370693675592558</v>
      </c>
      <c r="H10" s="14">
        <v>0.35078758105149399</v>
      </c>
      <c r="I10" s="14">
        <v>0.34683994074188901</v>
      </c>
      <c r="J10" s="14">
        <v>0.249674994851485</v>
      </c>
      <c r="K10" s="14">
        <v>0.202115119604618</v>
      </c>
      <c r="L10" s="14">
        <v>0.110423536058534</v>
      </c>
      <c r="M10" s="14"/>
      <c r="N10" s="14">
        <v>0.26143265421034401</v>
      </c>
      <c r="O10" s="14">
        <v>0.294501499996211</v>
      </c>
      <c r="P10" s="14">
        <v>0.27726882530485802</v>
      </c>
      <c r="Q10" s="14">
        <v>0.22909197798182401</v>
      </c>
      <c r="R10" s="14"/>
      <c r="S10" s="14">
        <v>0.27650648333022199</v>
      </c>
      <c r="T10" s="14">
        <v>0.31071715922715099</v>
      </c>
      <c r="U10" s="14">
        <v>0.234877357809956</v>
      </c>
      <c r="V10" s="14">
        <v>0.30188443483966099</v>
      </c>
      <c r="W10" s="14">
        <v>0.29494159551696197</v>
      </c>
      <c r="X10" s="14">
        <v>0.32413174856921001</v>
      </c>
      <c r="Y10" s="14">
        <v>0.27125713871673302</v>
      </c>
      <c r="Z10" s="14">
        <v>0.15315969915411201</v>
      </c>
      <c r="AA10" s="14">
        <v>0.27071765212694099</v>
      </c>
      <c r="AB10" s="14">
        <v>0.20252523847016601</v>
      </c>
      <c r="AC10" s="14">
        <v>0.156689647329564</v>
      </c>
      <c r="AD10" s="14">
        <v>0.19653666140870299</v>
      </c>
      <c r="AE10" s="14"/>
      <c r="AF10" s="14">
        <v>0.219878304727291</v>
      </c>
      <c r="AG10" s="14">
        <v>0.28553383901455198</v>
      </c>
      <c r="AH10" s="14">
        <v>0.23568744706033701</v>
      </c>
      <c r="AI10" s="14">
        <v>0.25159327180602398</v>
      </c>
      <c r="AJ10" s="14">
        <v>0.25164621654319902</v>
      </c>
      <c r="AK10" s="14"/>
      <c r="AL10" s="14">
        <v>0.31555371080148997</v>
      </c>
      <c r="AM10" s="14">
        <v>0.23014027601746101</v>
      </c>
      <c r="AN10" s="14">
        <v>0.24583274439991301</v>
      </c>
      <c r="AO10" s="14">
        <v>0.23800383101625699</v>
      </c>
      <c r="AP10" s="14">
        <v>0.25961714065018199</v>
      </c>
      <c r="AQ10" s="14">
        <v>0.33989831056193398</v>
      </c>
      <c r="AR10" s="14"/>
      <c r="AS10" s="14">
        <v>0.22282174004407701</v>
      </c>
      <c r="AT10" s="14">
        <v>0.28627509372706</v>
      </c>
      <c r="AU10" s="14">
        <v>0.29101021063297799</v>
      </c>
      <c r="AV10" s="14">
        <v>0.29618785995510299</v>
      </c>
      <c r="AW10" s="14">
        <v>0.32509397908669901</v>
      </c>
      <c r="AX10" s="14"/>
      <c r="AY10" s="14">
        <v>0</v>
      </c>
      <c r="AZ10" s="14">
        <v>0.307050131166336</v>
      </c>
      <c r="BA10" s="14">
        <v>0.228075574719622</v>
      </c>
      <c r="BB10" s="14">
        <v>0.16419117372445899</v>
      </c>
      <c r="BC10" s="14">
        <v>0.306654799198954</v>
      </c>
      <c r="BD10" s="14">
        <v>0.29545018976091397</v>
      </c>
      <c r="BE10" s="14">
        <v>0.26467037355338102</v>
      </c>
      <c r="BF10" s="14">
        <v>0.27596730722225798</v>
      </c>
      <c r="BG10" s="14">
        <v>0.29646588843843902</v>
      </c>
      <c r="BH10" s="14">
        <v>0.17250049340138701</v>
      </c>
      <c r="BI10" s="14">
        <v>0.260232529331895</v>
      </c>
      <c r="BJ10" s="14">
        <v>0.25879700818102802</v>
      </c>
      <c r="BK10" s="14">
        <v>0.23376876112418801</v>
      </c>
      <c r="BL10" s="14">
        <v>0.204167595487664</v>
      </c>
      <c r="BM10" s="14">
        <v>0.25345403239976999</v>
      </c>
      <c r="BN10" s="14">
        <v>0.41370314888154702</v>
      </c>
      <c r="BO10" s="14"/>
      <c r="BP10" s="14">
        <v>0.30756172910961299</v>
      </c>
      <c r="BQ10" s="14">
        <v>0.25391755606779398</v>
      </c>
      <c r="BR10" s="14">
        <v>0.24077326375970201</v>
      </c>
      <c r="BS10" s="14">
        <v>0.28735630867253797</v>
      </c>
      <c r="BT10" s="14">
        <v>0.16668106681179001</v>
      </c>
      <c r="BU10" s="14">
        <v>0.288984678425173</v>
      </c>
      <c r="BV10" s="14"/>
      <c r="BW10" s="14">
        <v>0.18526929346756199</v>
      </c>
      <c r="BX10" s="14">
        <v>0.35483234366460598</v>
      </c>
      <c r="BY10" s="14">
        <v>0.28244433942689101</v>
      </c>
      <c r="BZ10" s="14">
        <v>0.26030037464130201</v>
      </c>
      <c r="CA10" s="14">
        <v>0.335059942134874</v>
      </c>
      <c r="CB10" s="14">
        <v>0.19435696647518599</v>
      </c>
      <c r="CC10" s="14"/>
      <c r="CD10" s="14">
        <v>0.331282283693421</v>
      </c>
      <c r="CE10" s="14">
        <v>0.35075808945499698</v>
      </c>
      <c r="CF10" s="14">
        <v>0.238340154012496</v>
      </c>
      <c r="CG10" s="14">
        <v>0.17654150089972401</v>
      </c>
      <c r="CH10" s="14"/>
      <c r="CI10" s="14">
        <v>0.26193349758045598</v>
      </c>
      <c r="CJ10" s="14">
        <v>0.28206799918794101</v>
      </c>
      <c r="CK10" s="14">
        <v>0.25615846326450298</v>
      </c>
      <c r="CL10" s="14">
        <v>0.30909739722992802</v>
      </c>
      <c r="CM10" s="14"/>
      <c r="CN10" s="14">
        <v>0.29839027806893897</v>
      </c>
      <c r="CO10" s="14">
        <v>0.25697811991491598</v>
      </c>
      <c r="CP10" s="14"/>
      <c r="CQ10" s="14">
        <v>0.30571647020098602</v>
      </c>
      <c r="CR10" s="14">
        <v>0.25971865132090999</v>
      </c>
    </row>
    <row r="11" spans="2:96" x14ac:dyDescent="0.3">
      <c r="B11" s="15" t="s">
        <v>385</v>
      </c>
      <c r="C11" s="14">
        <v>0.199392804355978</v>
      </c>
      <c r="D11" s="14">
        <v>0.218297406204428</v>
      </c>
      <c r="E11" s="14">
        <v>0.18052452297305499</v>
      </c>
      <c r="F11" s="14"/>
      <c r="G11" s="14">
        <v>0.26438784523964098</v>
      </c>
      <c r="H11" s="14">
        <v>0.144387108672688</v>
      </c>
      <c r="I11" s="14">
        <v>0.240002392427002</v>
      </c>
      <c r="J11" s="14">
        <v>0.23320620997361599</v>
      </c>
      <c r="K11" s="14">
        <v>0.180803634150147</v>
      </c>
      <c r="L11" s="14">
        <v>0.15034584051642999</v>
      </c>
      <c r="M11" s="14"/>
      <c r="N11" s="14">
        <v>0.214599963526274</v>
      </c>
      <c r="O11" s="14">
        <v>0.20380574709079</v>
      </c>
      <c r="P11" s="14">
        <v>0.207285419969271</v>
      </c>
      <c r="Q11" s="14">
        <v>0.172128427031017</v>
      </c>
      <c r="R11" s="14"/>
      <c r="S11" s="14">
        <v>0.21713172760782801</v>
      </c>
      <c r="T11" s="14">
        <v>0.18444717700487001</v>
      </c>
      <c r="U11" s="14">
        <v>0.21659755131442099</v>
      </c>
      <c r="V11" s="14">
        <v>0.15002902078901401</v>
      </c>
      <c r="W11" s="14">
        <v>0.198270344778647</v>
      </c>
      <c r="X11" s="14">
        <v>0.170493137272897</v>
      </c>
      <c r="Y11" s="14">
        <v>0.21629854840045301</v>
      </c>
      <c r="Z11" s="14">
        <v>0.34897720318778103</v>
      </c>
      <c r="AA11" s="14">
        <v>0.11394901721518801</v>
      </c>
      <c r="AB11" s="14">
        <v>0.22212396269416301</v>
      </c>
      <c r="AC11" s="14">
        <v>0.156953875279564</v>
      </c>
      <c r="AD11" s="14">
        <v>0.42819668316057502</v>
      </c>
      <c r="AE11" s="14"/>
      <c r="AF11" s="14">
        <v>0.183498025761648</v>
      </c>
      <c r="AG11" s="14">
        <v>0.19356030476161001</v>
      </c>
      <c r="AH11" s="14">
        <v>0.165107479140813</v>
      </c>
      <c r="AI11" s="14">
        <v>0.149932706051986</v>
      </c>
      <c r="AJ11" s="14">
        <v>0.181482799031048</v>
      </c>
      <c r="AK11" s="14"/>
      <c r="AL11" s="14">
        <v>0.21570320895140699</v>
      </c>
      <c r="AM11" s="14">
        <v>0.14330628786594299</v>
      </c>
      <c r="AN11" s="14">
        <v>0.19706542593793699</v>
      </c>
      <c r="AO11" s="14">
        <v>0.22183668959055799</v>
      </c>
      <c r="AP11" s="14">
        <v>0.15793724060231801</v>
      </c>
      <c r="AQ11" s="14">
        <v>0.148936181876691</v>
      </c>
      <c r="AR11" s="14"/>
      <c r="AS11" s="14">
        <v>0.19833432549945701</v>
      </c>
      <c r="AT11" s="14">
        <v>0.204132368502766</v>
      </c>
      <c r="AU11" s="14">
        <v>0.215650736600979</v>
      </c>
      <c r="AV11" s="14">
        <v>0.20685296031727199</v>
      </c>
      <c r="AW11" s="14">
        <v>0.103203673305775</v>
      </c>
      <c r="AX11" s="14"/>
      <c r="AY11" s="14">
        <v>0</v>
      </c>
      <c r="AZ11" s="14">
        <v>0.140587878554715</v>
      </c>
      <c r="BA11" s="14">
        <v>0.191203256239979</v>
      </c>
      <c r="BB11" s="14">
        <v>0.272623765503412</v>
      </c>
      <c r="BC11" s="14">
        <v>0.16424728061479499</v>
      </c>
      <c r="BD11" s="14">
        <v>0.12997127312953899</v>
      </c>
      <c r="BE11" s="14">
        <v>0.122389317985793</v>
      </c>
      <c r="BF11" s="14">
        <v>0.219650801497346</v>
      </c>
      <c r="BG11" s="14">
        <v>0.27149873410084302</v>
      </c>
      <c r="BH11" s="14">
        <v>0.32113341178600602</v>
      </c>
      <c r="BI11" s="14">
        <v>0.17939276763065401</v>
      </c>
      <c r="BJ11" s="14">
        <v>0.27001749809797199</v>
      </c>
      <c r="BK11" s="14">
        <v>0.24073406901581301</v>
      </c>
      <c r="BL11" s="14">
        <v>0.16396934389239001</v>
      </c>
      <c r="BM11" s="14">
        <v>0.37602225176626303</v>
      </c>
      <c r="BN11" s="14">
        <v>0.12675709165809901</v>
      </c>
      <c r="BO11" s="14"/>
      <c r="BP11" s="14">
        <v>0.19785954479948201</v>
      </c>
      <c r="BQ11" s="14">
        <v>0.227223967537767</v>
      </c>
      <c r="BR11" s="14">
        <v>0.191434396351014</v>
      </c>
      <c r="BS11" s="14">
        <v>0.164747434112546</v>
      </c>
      <c r="BT11" s="14">
        <v>0.15655907035583799</v>
      </c>
      <c r="BU11" s="14">
        <v>0.274617202886762</v>
      </c>
      <c r="BV11" s="14"/>
      <c r="BW11" s="14">
        <v>0.17789181192149101</v>
      </c>
      <c r="BX11" s="14">
        <v>0.201391977778659</v>
      </c>
      <c r="BY11" s="14">
        <v>0.24540586595376199</v>
      </c>
      <c r="BZ11" s="14">
        <v>0.230566460748303</v>
      </c>
      <c r="CA11" s="14">
        <v>0.20195887119511899</v>
      </c>
      <c r="CB11" s="14">
        <v>0.22871809325494799</v>
      </c>
      <c r="CC11" s="14"/>
      <c r="CD11" s="14">
        <v>0.242109113423984</v>
      </c>
      <c r="CE11" s="14">
        <v>0.15717544802484601</v>
      </c>
      <c r="CF11" s="14">
        <v>0.171535766222637</v>
      </c>
      <c r="CG11" s="14">
        <v>0.22407914925744901</v>
      </c>
      <c r="CH11" s="14"/>
      <c r="CI11" s="14">
        <v>0.19085169236816299</v>
      </c>
      <c r="CJ11" s="14">
        <v>0.18185668141019801</v>
      </c>
      <c r="CK11" s="14">
        <v>0.20651973730488701</v>
      </c>
      <c r="CL11" s="14">
        <v>0.217536959567496</v>
      </c>
      <c r="CM11" s="14"/>
      <c r="CN11" s="14">
        <v>0.16635011850311601</v>
      </c>
      <c r="CO11" s="14">
        <v>0.20770283705619</v>
      </c>
      <c r="CP11" s="14"/>
      <c r="CQ11" s="14">
        <v>0.20009837278980699</v>
      </c>
      <c r="CR11" s="14">
        <v>0.19492952913464301</v>
      </c>
    </row>
    <row r="12" spans="2:96" x14ac:dyDescent="0.3">
      <c r="B12" s="15" t="s">
        <v>386</v>
      </c>
      <c r="C12" s="14">
        <v>0.28578617033548198</v>
      </c>
      <c r="D12" s="14">
        <v>0.28991823850745002</v>
      </c>
      <c r="E12" s="14">
        <v>0.28268377173593501</v>
      </c>
      <c r="F12" s="14"/>
      <c r="G12" s="14">
        <v>7.1033305816051898E-2</v>
      </c>
      <c r="H12" s="14">
        <v>0.12227965581425</v>
      </c>
      <c r="I12" s="14">
        <v>0.15602130992319899</v>
      </c>
      <c r="J12" s="14">
        <v>0.28485869276013098</v>
      </c>
      <c r="K12" s="14">
        <v>0.398174226358122</v>
      </c>
      <c r="L12" s="14">
        <v>0.60325019903534405</v>
      </c>
      <c r="M12" s="14"/>
      <c r="N12" s="14">
        <v>0.25194446018320199</v>
      </c>
      <c r="O12" s="14">
        <v>0.29067517148930599</v>
      </c>
      <c r="P12" s="14">
        <v>0.27758367049168298</v>
      </c>
      <c r="Q12" s="14">
        <v>0.322964020672865</v>
      </c>
      <c r="R12" s="14"/>
      <c r="S12" s="14">
        <v>0.15524116853779801</v>
      </c>
      <c r="T12" s="14">
        <v>0.30142291226790002</v>
      </c>
      <c r="U12" s="14">
        <v>0.32673789748723803</v>
      </c>
      <c r="V12" s="14">
        <v>0.24238893638433301</v>
      </c>
      <c r="W12" s="14">
        <v>0.30179046226295297</v>
      </c>
      <c r="X12" s="14">
        <v>0.30163338751838698</v>
      </c>
      <c r="Y12" s="14">
        <v>0.29787706905480699</v>
      </c>
      <c r="Z12" s="14">
        <v>0.24065753264494</v>
      </c>
      <c r="AA12" s="14">
        <v>0.33077637298280199</v>
      </c>
      <c r="AB12" s="14">
        <v>0.39453081577958499</v>
      </c>
      <c r="AC12" s="14">
        <v>0.420125484756948</v>
      </c>
      <c r="AD12" s="14">
        <v>0.16332740001635601</v>
      </c>
      <c r="AE12" s="14"/>
      <c r="AF12" s="14">
        <v>0.36626098563454101</v>
      </c>
      <c r="AG12" s="14">
        <v>0.25312186894870797</v>
      </c>
      <c r="AH12" s="14">
        <v>0.31879685546819098</v>
      </c>
      <c r="AI12" s="14">
        <v>0.334921507637579</v>
      </c>
      <c r="AJ12" s="14">
        <v>0.254818448926589</v>
      </c>
      <c r="AK12" s="14"/>
      <c r="AL12" s="14">
        <v>0.19782475081822401</v>
      </c>
      <c r="AM12" s="14">
        <v>0.376321232851068</v>
      </c>
      <c r="AN12" s="14">
        <v>0.30726548747139099</v>
      </c>
      <c r="AO12" s="14">
        <v>0.30870638304978198</v>
      </c>
      <c r="AP12" s="14">
        <v>0.25206026259426501</v>
      </c>
      <c r="AQ12" s="14">
        <v>0.31647600903705903</v>
      </c>
      <c r="AR12" s="14"/>
      <c r="AS12" s="14">
        <v>0.379857131853652</v>
      </c>
      <c r="AT12" s="14">
        <v>0.29652289762564299</v>
      </c>
      <c r="AU12" s="14">
        <v>0.24588624070586301</v>
      </c>
      <c r="AV12" s="14">
        <v>0.103559017607691</v>
      </c>
      <c r="AW12" s="14">
        <v>0.10500917934448099</v>
      </c>
      <c r="AX12" s="14"/>
      <c r="AY12" s="14">
        <v>0.86067711789066903</v>
      </c>
      <c r="AZ12" s="14">
        <v>0.338075050306678</v>
      </c>
      <c r="BA12" s="14">
        <v>0.36108883670144498</v>
      </c>
      <c r="BB12" s="14">
        <v>0.29120202460252298</v>
      </c>
      <c r="BC12" s="14">
        <v>0.25363654943040298</v>
      </c>
      <c r="BD12" s="14">
        <v>0.33602856016773902</v>
      </c>
      <c r="BE12" s="14">
        <v>0.318039586870209</v>
      </c>
      <c r="BF12" s="14">
        <v>0.332803299980794</v>
      </c>
      <c r="BG12" s="14">
        <v>0.27294289743458799</v>
      </c>
      <c r="BH12" s="14">
        <v>0.33234427730052002</v>
      </c>
      <c r="BI12" s="14">
        <v>0.27597762983962798</v>
      </c>
      <c r="BJ12" s="14">
        <v>0.24004369142691201</v>
      </c>
      <c r="BK12" s="14">
        <v>0.28964132251322899</v>
      </c>
      <c r="BL12" s="14">
        <v>0.37704976081404701</v>
      </c>
      <c r="BM12" s="14">
        <v>0.11388886548011699</v>
      </c>
      <c r="BN12" s="14">
        <v>5.0529427020206998E-2</v>
      </c>
      <c r="BO12" s="14"/>
      <c r="BP12" s="14">
        <v>0.16287657721273999</v>
      </c>
      <c r="BQ12" s="14">
        <v>0.29823970786172899</v>
      </c>
      <c r="BR12" s="14">
        <v>0.21911477922813599</v>
      </c>
      <c r="BS12" s="14">
        <v>0.37842866194809099</v>
      </c>
      <c r="BT12" s="14">
        <v>0.480299424492449</v>
      </c>
      <c r="BU12" s="14">
        <v>0.376974201988169</v>
      </c>
      <c r="BV12" s="14"/>
      <c r="BW12" s="14">
        <v>0.42925196720521902</v>
      </c>
      <c r="BX12" s="14">
        <v>0.204133519053775</v>
      </c>
      <c r="BY12" s="14">
        <v>0.25147346548724597</v>
      </c>
      <c r="BZ12" s="14">
        <v>0.22670809007187601</v>
      </c>
      <c r="CA12" s="14">
        <v>0.144476312158905</v>
      </c>
      <c r="CB12" s="14">
        <v>0.225805165978571</v>
      </c>
      <c r="CC12" s="14"/>
      <c r="CD12" s="14">
        <v>0.102706611382822</v>
      </c>
      <c r="CE12" s="14">
        <v>0.25350594215252498</v>
      </c>
      <c r="CF12" s="14">
        <v>0.347343411797436</v>
      </c>
      <c r="CG12" s="14">
        <v>0.36614623967691601</v>
      </c>
      <c r="CH12" s="14"/>
      <c r="CI12" s="14">
        <v>0.24263367658218199</v>
      </c>
      <c r="CJ12" s="14">
        <v>0.27738645977313697</v>
      </c>
      <c r="CK12" s="14">
        <v>0.300758076205837</v>
      </c>
      <c r="CL12" s="14">
        <v>0.30226771713266998</v>
      </c>
      <c r="CM12" s="14"/>
      <c r="CN12" s="14">
        <v>0.19010606665860699</v>
      </c>
      <c r="CO12" s="14">
        <v>0.30334708005795002</v>
      </c>
      <c r="CP12" s="14"/>
      <c r="CQ12" s="14">
        <v>0.149792818407957</v>
      </c>
      <c r="CR12" s="14">
        <v>0.30499353959227199</v>
      </c>
    </row>
    <row r="13" spans="2:96" x14ac:dyDescent="0.3">
      <c r="B13" s="15" t="s">
        <v>92</v>
      </c>
      <c r="C13" s="20">
        <v>4.7322013355136097E-2</v>
      </c>
      <c r="D13" s="20">
        <v>3.6851287145966402E-2</v>
      </c>
      <c r="E13" s="20">
        <v>5.84381293001692E-2</v>
      </c>
      <c r="F13" s="20"/>
      <c r="G13" s="20">
        <v>2.4648438004056701E-2</v>
      </c>
      <c r="H13" s="20">
        <v>3.7143662659204602E-2</v>
      </c>
      <c r="I13" s="20">
        <v>2.2250991660012501E-2</v>
      </c>
      <c r="J13" s="20">
        <v>4.46254696110523E-2</v>
      </c>
      <c r="K13" s="20">
        <v>6.9330535119643794E-2</v>
      </c>
      <c r="L13" s="20">
        <v>7.9783553239935606E-2</v>
      </c>
      <c r="M13" s="20"/>
      <c r="N13" s="20">
        <v>3.56105091199913E-2</v>
      </c>
      <c r="O13" s="20">
        <v>4.8427746700550597E-2</v>
      </c>
      <c r="P13" s="20">
        <v>4.5473022742008803E-2</v>
      </c>
      <c r="Q13" s="20">
        <v>5.6879334821462901E-2</v>
      </c>
      <c r="R13" s="20"/>
      <c r="S13" s="20">
        <v>1.8534821586176399E-2</v>
      </c>
      <c r="T13" s="20">
        <v>2.3186595719633E-2</v>
      </c>
      <c r="U13" s="20">
        <v>6.9242657672673402E-2</v>
      </c>
      <c r="V13" s="20">
        <v>7.58089214851356E-2</v>
      </c>
      <c r="W13" s="20">
        <v>5.4668473653796602E-2</v>
      </c>
      <c r="X13" s="20">
        <v>6.7584220262213696E-2</v>
      </c>
      <c r="Y13" s="20">
        <v>6.1720234400585799E-2</v>
      </c>
      <c r="Z13" s="20">
        <v>2.5114062656209999E-2</v>
      </c>
      <c r="AA13" s="20">
        <v>4.7480760823433103E-2</v>
      </c>
      <c r="AB13" s="20">
        <v>4.9393154855384501E-2</v>
      </c>
      <c r="AC13" s="20">
        <v>2.1972104100803001E-2</v>
      </c>
      <c r="AD13" s="20">
        <v>8.0761447141900394E-2</v>
      </c>
      <c r="AE13" s="20"/>
      <c r="AF13" s="20">
        <v>4.98576320547897E-2</v>
      </c>
      <c r="AG13" s="20">
        <v>1.8715913451920401E-2</v>
      </c>
      <c r="AH13" s="20">
        <v>4.3077861479814503E-2</v>
      </c>
      <c r="AI13" s="20">
        <v>6.5957670942732305E-2</v>
      </c>
      <c r="AJ13" s="20">
        <v>0.105885620395838</v>
      </c>
      <c r="AK13" s="20"/>
      <c r="AL13" s="20">
        <v>1.42963939191434E-2</v>
      </c>
      <c r="AM13" s="20">
        <v>6.5199484408869607E-2</v>
      </c>
      <c r="AN13" s="20">
        <v>1.9616652638553899E-2</v>
      </c>
      <c r="AO13" s="20">
        <v>4.96627526774331E-2</v>
      </c>
      <c r="AP13" s="20">
        <v>6.8926431211849104E-2</v>
      </c>
      <c r="AQ13" s="20">
        <v>4.6502055202838899E-2</v>
      </c>
      <c r="AR13" s="20"/>
      <c r="AS13" s="20">
        <v>5.3396473490197403E-2</v>
      </c>
      <c r="AT13" s="20">
        <v>4.6699155980211897E-2</v>
      </c>
      <c r="AU13" s="20">
        <v>3.3906950323669999E-2</v>
      </c>
      <c r="AV13" s="20">
        <v>7.4153865119520801E-3</v>
      </c>
      <c r="AW13" s="20">
        <v>0</v>
      </c>
      <c r="AX13" s="20"/>
      <c r="AY13" s="20">
        <v>0</v>
      </c>
      <c r="AZ13" s="20">
        <v>9.6081291961894993E-2</v>
      </c>
      <c r="BA13" s="20">
        <v>4.2826585694770603E-2</v>
      </c>
      <c r="BB13" s="20">
        <v>7.0234032976436406E-2</v>
      </c>
      <c r="BC13" s="20">
        <v>5.2682803467094301E-2</v>
      </c>
      <c r="BD13" s="20">
        <v>4.6236978074639501E-2</v>
      </c>
      <c r="BE13" s="20">
        <v>4.7600381399596797E-2</v>
      </c>
      <c r="BF13" s="20">
        <v>4.8470877825861701E-2</v>
      </c>
      <c r="BG13" s="20">
        <v>3.2194899120104301E-2</v>
      </c>
      <c r="BH13" s="20">
        <v>0</v>
      </c>
      <c r="BI13" s="20">
        <v>4.0012939545959102E-2</v>
      </c>
      <c r="BJ13" s="20">
        <v>8.0304887847842094E-2</v>
      </c>
      <c r="BK13" s="20">
        <v>0</v>
      </c>
      <c r="BL13" s="20">
        <v>0</v>
      </c>
      <c r="BM13" s="20">
        <v>5.8434120352683298E-2</v>
      </c>
      <c r="BN13" s="20">
        <v>1.46031419070981E-2</v>
      </c>
      <c r="BO13" s="20"/>
      <c r="BP13" s="20">
        <v>1.04465326645144E-2</v>
      </c>
      <c r="BQ13" s="20">
        <v>6.6691600409734098E-2</v>
      </c>
      <c r="BR13" s="20">
        <v>7.7729753430782797E-2</v>
      </c>
      <c r="BS13" s="20">
        <v>5.4859471460331301E-2</v>
      </c>
      <c r="BT13" s="20">
        <v>6.0463181882914399E-2</v>
      </c>
      <c r="BU13" s="20">
        <v>0</v>
      </c>
      <c r="BV13" s="20"/>
      <c r="BW13" s="20">
        <v>4.9401677739223798E-2</v>
      </c>
      <c r="BX13" s="20">
        <v>4.4592368985256002E-2</v>
      </c>
      <c r="BY13" s="20">
        <v>6.3458037546630194E-2</v>
      </c>
      <c r="BZ13" s="20">
        <v>8.1717283584546996E-2</v>
      </c>
      <c r="CA13" s="20">
        <v>2.36612841025002E-2</v>
      </c>
      <c r="CB13" s="20">
        <v>5.7937923435036801E-2</v>
      </c>
      <c r="CC13" s="20"/>
      <c r="CD13" s="20">
        <v>2.67787127068259E-2</v>
      </c>
      <c r="CE13" s="20">
        <v>2.4239749610062599E-2</v>
      </c>
      <c r="CF13" s="20">
        <v>7.5188213298625906E-2</v>
      </c>
      <c r="CG13" s="20">
        <v>3.9585762077589903E-2</v>
      </c>
      <c r="CH13" s="20"/>
      <c r="CI13" s="20">
        <v>4.2159996500109397E-2</v>
      </c>
      <c r="CJ13" s="20">
        <v>5.7793614581977397E-2</v>
      </c>
      <c r="CK13" s="20">
        <v>4.3148719320542497E-2</v>
      </c>
      <c r="CL13" s="20">
        <v>6.5795663804101498E-2</v>
      </c>
      <c r="CM13" s="20"/>
      <c r="CN13" s="20">
        <v>7.1980273737128203E-3</v>
      </c>
      <c r="CO13" s="20">
        <v>5.1705627736765299E-2</v>
      </c>
      <c r="CP13" s="20"/>
      <c r="CQ13" s="20">
        <v>1.9284817081027399E-2</v>
      </c>
      <c r="CR13" s="20">
        <v>4.9641341070548101E-2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0.21218653333559001</v>
      </c>
      <c r="D9" s="14">
        <v>0.16439595587032499</v>
      </c>
      <c r="E9" s="14">
        <v>0.258688296508228</v>
      </c>
      <c r="F9" s="14"/>
      <c r="G9" s="14">
        <v>0.26914328774580198</v>
      </c>
      <c r="H9" s="14">
        <v>0.312879447387716</v>
      </c>
      <c r="I9" s="14">
        <v>0.216067514584381</v>
      </c>
      <c r="J9" s="14">
        <v>0.18353189484132401</v>
      </c>
      <c r="K9" s="14">
        <v>0.16822619291306901</v>
      </c>
      <c r="L9" s="14">
        <v>0.139320235736172</v>
      </c>
      <c r="M9" s="14"/>
      <c r="N9" s="14">
        <v>0.196007234189226</v>
      </c>
      <c r="O9" s="14">
        <v>0.24532226631359699</v>
      </c>
      <c r="P9" s="14">
        <v>0.21379824681408799</v>
      </c>
      <c r="Q9" s="14">
        <v>0.192808996734538</v>
      </c>
      <c r="R9" s="14"/>
      <c r="S9" s="14">
        <v>0.27152660728917299</v>
      </c>
      <c r="T9" s="14">
        <v>0.17948995809843499</v>
      </c>
      <c r="U9" s="14">
        <v>0.193164463866009</v>
      </c>
      <c r="V9" s="14">
        <v>0.25484184597854498</v>
      </c>
      <c r="W9" s="14">
        <v>0.161883248781763</v>
      </c>
      <c r="X9" s="14">
        <v>0.14595556088442199</v>
      </c>
      <c r="Y9" s="14">
        <v>0.19364743041167001</v>
      </c>
      <c r="Z9" s="14">
        <v>0.332649193568126</v>
      </c>
      <c r="AA9" s="14">
        <v>0.26723888492199099</v>
      </c>
      <c r="AB9" s="14">
        <v>0.13048644816316601</v>
      </c>
      <c r="AC9" s="14">
        <v>0.27277817421147399</v>
      </c>
      <c r="AD9" s="14">
        <v>0.17153896571675201</v>
      </c>
      <c r="AE9" s="14"/>
      <c r="AF9" s="14">
        <v>0.210592987330433</v>
      </c>
      <c r="AG9" s="14">
        <v>0.24753286255356799</v>
      </c>
      <c r="AH9" s="14">
        <v>0.19441342816389701</v>
      </c>
      <c r="AI9" s="14">
        <v>0.17873994693921999</v>
      </c>
      <c r="AJ9" s="14">
        <v>0.19159244125452901</v>
      </c>
      <c r="AK9" s="14"/>
      <c r="AL9" s="14">
        <v>0.261118580543655</v>
      </c>
      <c r="AM9" s="14">
        <v>0.24476681975703199</v>
      </c>
      <c r="AN9" s="14">
        <v>0.20085510428936601</v>
      </c>
      <c r="AO9" s="14">
        <v>0.18070176883414599</v>
      </c>
      <c r="AP9" s="14">
        <v>0.19484020862401299</v>
      </c>
      <c r="AQ9" s="14">
        <v>0.19090538621720801</v>
      </c>
      <c r="AR9" s="14"/>
      <c r="AS9" s="14">
        <v>0.177454869760023</v>
      </c>
      <c r="AT9" s="14">
        <v>0.19234529398206099</v>
      </c>
      <c r="AU9" s="14">
        <v>0.19784663144780801</v>
      </c>
      <c r="AV9" s="14">
        <v>0.36370098866265999</v>
      </c>
      <c r="AW9" s="14">
        <v>0.45252078235482401</v>
      </c>
      <c r="AX9" s="14"/>
      <c r="AY9" s="14">
        <v>0.27634904218913198</v>
      </c>
      <c r="AZ9" s="14">
        <v>0.13848485750009401</v>
      </c>
      <c r="BA9" s="14">
        <v>0.19693822269071501</v>
      </c>
      <c r="BB9" s="14">
        <v>0.18189310997858599</v>
      </c>
      <c r="BC9" s="14">
        <v>0.304945612737274</v>
      </c>
      <c r="BD9" s="14">
        <v>0.22031088466584201</v>
      </c>
      <c r="BE9" s="14">
        <v>0.14237510286563401</v>
      </c>
      <c r="BF9" s="14">
        <v>0.204670935030074</v>
      </c>
      <c r="BG9" s="14">
        <v>0.15252348812196301</v>
      </c>
      <c r="BH9" s="14">
        <v>0.17184857451546401</v>
      </c>
      <c r="BI9" s="14">
        <v>0.26450590159190901</v>
      </c>
      <c r="BJ9" s="14">
        <v>7.4620657991275804E-2</v>
      </c>
      <c r="BK9" s="14">
        <v>0.33366973601484501</v>
      </c>
      <c r="BL9" s="14">
        <v>0.222435130928475</v>
      </c>
      <c r="BM9" s="14">
        <v>0.198476936675933</v>
      </c>
      <c r="BN9" s="14">
        <v>0.376965678895332</v>
      </c>
      <c r="BO9" s="14"/>
      <c r="BP9" s="14">
        <v>0.28482905037971801</v>
      </c>
      <c r="BQ9" s="14">
        <v>0.15437417520605301</v>
      </c>
      <c r="BR9" s="14">
        <v>0.23737588074861199</v>
      </c>
      <c r="BS9" s="14">
        <v>0.19166692136569799</v>
      </c>
      <c r="BT9" s="14">
        <v>0.19673179396187199</v>
      </c>
      <c r="BU9" s="14">
        <v>0.17540487807715399</v>
      </c>
      <c r="BV9" s="14"/>
      <c r="BW9" s="14">
        <v>0.17847526103956601</v>
      </c>
      <c r="BX9" s="14">
        <v>0.233172262637384</v>
      </c>
      <c r="BY9" s="14">
        <v>0.162927043813624</v>
      </c>
      <c r="BZ9" s="14">
        <v>0.204577476668902</v>
      </c>
      <c r="CA9" s="14">
        <v>0.26641425726915002</v>
      </c>
      <c r="CB9" s="14">
        <v>0.21894810959613201</v>
      </c>
      <c r="CC9" s="14"/>
      <c r="CD9" s="14">
        <v>0.26201730172986798</v>
      </c>
      <c r="CE9" s="14">
        <v>0.221646700559641</v>
      </c>
      <c r="CF9" s="14">
        <v>0.173333038942203</v>
      </c>
      <c r="CG9" s="14">
        <v>0.211893037361812</v>
      </c>
      <c r="CH9" s="14"/>
      <c r="CI9" s="14">
        <v>0.251368127481015</v>
      </c>
      <c r="CJ9" s="14">
        <v>0.256338676508442</v>
      </c>
      <c r="CK9" s="14">
        <v>0.19796317207886999</v>
      </c>
      <c r="CL9" s="14">
        <v>8.0371381353323001E-2</v>
      </c>
      <c r="CM9" s="14"/>
      <c r="CN9" s="14">
        <v>0.26673096902577897</v>
      </c>
      <c r="CO9" s="14">
        <v>0.19948779510269701</v>
      </c>
      <c r="CP9" s="14"/>
      <c r="CQ9" s="14">
        <v>0.27218804717043299</v>
      </c>
      <c r="CR9" s="14">
        <v>0.20742754275057801</v>
      </c>
    </row>
    <row r="10" spans="2:96" x14ac:dyDescent="0.3">
      <c r="B10" s="15" t="s">
        <v>384</v>
      </c>
      <c r="C10" s="14">
        <v>0.35844462909522701</v>
      </c>
      <c r="D10" s="14">
        <v>0.32442718374927498</v>
      </c>
      <c r="E10" s="14">
        <v>0.39542236501540901</v>
      </c>
      <c r="F10" s="14"/>
      <c r="G10" s="14">
        <v>0.36654582437394601</v>
      </c>
      <c r="H10" s="14">
        <v>0.43833096015543099</v>
      </c>
      <c r="I10" s="14">
        <v>0.375544691862707</v>
      </c>
      <c r="J10" s="14">
        <v>0.30244406545823399</v>
      </c>
      <c r="K10" s="14">
        <v>0.26255971652228199</v>
      </c>
      <c r="L10" s="14">
        <v>0.38280071769215801</v>
      </c>
      <c r="M10" s="14"/>
      <c r="N10" s="14">
        <v>0.405702774693942</v>
      </c>
      <c r="O10" s="14">
        <v>0.336043033602273</v>
      </c>
      <c r="P10" s="14">
        <v>0.28223409023064899</v>
      </c>
      <c r="Q10" s="14">
        <v>0.40346056557110199</v>
      </c>
      <c r="R10" s="14"/>
      <c r="S10" s="14">
        <v>0.38943572111331898</v>
      </c>
      <c r="T10" s="14">
        <v>0.41748042671135999</v>
      </c>
      <c r="U10" s="14">
        <v>0.32656777332676701</v>
      </c>
      <c r="V10" s="14">
        <v>0.34287916878796398</v>
      </c>
      <c r="W10" s="14">
        <v>0.35954747273541399</v>
      </c>
      <c r="X10" s="14">
        <v>0.39803586360314303</v>
      </c>
      <c r="Y10" s="14">
        <v>0.35278948529009402</v>
      </c>
      <c r="Z10" s="14">
        <v>0.36740173116441399</v>
      </c>
      <c r="AA10" s="14">
        <v>0.26921213099262897</v>
      </c>
      <c r="AB10" s="14">
        <v>0.35998990296093503</v>
      </c>
      <c r="AC10" s="14">
        <v>0.23240994855180899</v>
      </c>
      <c r="AD10" s="14">
        <v>0.44138100997538199</v>
      </c>
      <c r="AE10" s="14"/>
      <c r="AF10" s="14">
        <v>0.395819258677505</v>
      </c>
      <c r="AG10" s="14">
        <v>0.36759450204710897</v>
      </c>
      <c r="AH10" s="14">
        <v>0.38342956345250001</v>
      </c>
      <c r="AI10" s="14">
        <v>0.360822137481565</v>
      </c>
      <c r="AJ10" s="14">
        <v>0.32385680139009199</v>
      </c>
      <c r="AK10" s="14"/>
      <c r="AL10" s="14">
        <v>0.37946461837741802</v>
      </c>
      <c r="AM10" s="14">
        <v>0.38904378471138001</v>
      </c>
      <c r="AN10" s="14">
        <v>0.330707183559179</v>
      </c>
      <c r="AO10" s="14">
        <v>0.35147789533270302</v>
      </c>
      <c r="AP10" s="14">
        <v>0.36030923778158602</v>
      </c>
      <c r="AQ10" s="14">
        <v>0.38920496547301803</v>
      </c>
      <c r="AR10" s="14"/>
      <c r="AS10" s="14">
        <v>0.28635385937839403</v>
      </c>
      <c r="AT10" s="14">
        <v>0.37448371990917101</v>
      </c>
      <c r="AU10" s="14">
        <v>0.36461349154466699</v>
      </c>
      <c r="AV10" s="14">
        <v>0.37631441932116699</v>
      </c>
      <c r="AW10" s="14">
        <v>0.43998947348798401</v>
      </c>
      <c r="AX10" s="14"/>
      <c r="AY10" s="14">
        <v>0.29876239784252101</v>
      </c>
      <c r="AZ10" s="14">
        <v>0.429568238283771</v>
      </c>
      <c r="BA10" s="14">
        <v>0.39511487197715001</v>
      </c>
      <c r="BB10" s="14">
        <v>0.37124614623882901</v>
      </c>
      <c r="BC10" s="14">
        <v>0.33887650173487399</v>
      </c>
      <c r="BD10" s="14">
        <v>0.342981255002623</v>
      </c>
      <c r="BE10" s="14">
        <v>0.34805876939934699</v>
      </c>
      <c r="BF10" s="14">
        <v>0.342585313715495</v>
      </c>
      <c r="BG10" s="14">
        <v>0.42726835550727399</v>
      </c>
      <c r="BH10" s="14">
        <v>0.34139439900283503</v>
      </c>
      <c r="BI10" s="14">
        <v>0.30937764478768598</v>
      </c>
      <c r="BJ10" s="14">
        <v>0.32969953419578002</v>
      </c>
      <c r="BK10" s="14">
        <v>0.25912419839383799</v>
      </c>
      <c r="BL10" s="14">
        <v>0.52186974836439404</v>
      </c>
      <c r="BM10" s="14">
        <v>0.27524413889093202</v>
      </c>
      <c r="BN10" s="14">
        <v>0.44463648593883298</v>
      </c>
      <c r="BO10" s="14"/>
      <c r="BP10" s="14">
        <v>0.351528677635566</v>
      </c>
      <c r="BQ10" s="14">
        <v>0.37672735837048998</v>
      </c>
      <c r="BR10" s="14">
        <v>0.32802567568905799</v>
      </c>
      <c r="BS10" s="14">
        <v>0.35904809447627101</v>
      </c>
      <c r="BT10" s="14">
        <v>0.34115350834645403</v>
      </c>
      <c r="BU10" s="14">
        <v>0.40945981865737902</v>
      </c>
      <c r="BV10" s="14"/>
      <c r="BW10" s="14">
        <v>0.32826141412958898</v>
      </c>
      <c r="BX10" s="14">
        <v>0.36334972261163201</v>
      </c>
      <c r="BY10" s="14">
        <v>0.39943653176613902</v>
      </c>
      <c r="BZ10" s="14">
        <v>0.40143435292061702</v>
      </c>
      <c r="CA10" s="14">
        <v>0.36069097761852198</v>
      </c>
      <c r="CB10" s="14">
        <v>0.484872443230072</v>
      </c>
      <c r="CC10" s="14"/>
      <c r="CD10" s="14">
        <v>0.43629509294417201</v>
      </c>
      <c r="CE10" s="14">
        <v>0.38053956201082401</v>
      </c>
      <c r="CF10" s="14">
        <v>0.308138599184827</v>
      </c>
      <c r="CG10" s="14">
        <v>0.28588380888308101</v>
      </c>
      <c r="CH10" s="14"/>
      <c r="CI10" s="14">
        <v>0.37988456030268603</v>
      </c>
      <c r="CJ10" s="14">
        <v>0.35433955485483998</v>
      </c>
      <c r="CK10" s="14">
        <v>0.354114187585712</v>
      </c>
      <c r="CL10" s="14">
        <v>0.34937163849346198</v>
      </c>
      <c r="CM10" s="14"/>
      <c r="CN10" s="14">
        <v>0.45528959509160299</v>
      </c>
      <c r="CO10" s="14">
        <v>0.34632831738547099</v>
      </c>
      <c r="CP10" s="14"/>
      <c r="CQ10" s="14">
        <v>0.38742129951943499</v>
      </c>
      <c r="CR10" s="14">
        <v>0.35301648076044401</v>
      </c>
    </row>
    <row r="11" spans="2:96" x14ac:dyDescent="0.3">
      <c r="B11" s="15" t="s">
        <v>385</v>
      </c>
      <c r="C11" s="14">
        <v>0.25464964274883001</v>
      </c>
      <c r="D11" s="14">
        <v>0.30110211381804303</v>
      </c>
      <c r="E11" s="14">
        <v>0.20729381497197599</v>
      </c>
      <c r="F11" s="14"/>
      <c r="G11" s="14">
        <v>0.20238670565400699</v>
      </c>
      <c r="H11" s="14">
        <v>0.15574998075656099</v>
      </c>
      <c r="I11" s="14">
        <v>0.31674137974674199</v>
      </c>
      <c r="J11" s="14">
        <v>0.28153324936525498</v>
      </c>
      <c r="K11" s="14">
        <v>0.32713708020745802</v>
      </c>
      <c r="L11" s="14">
        <v>0.250025746605538</v>
      </c>
      <c r="M11" s="14"/>
      <c r="N11" s="14">
        <v>0.23993338391351601</v>
      </c>
      <c r="O11" s="14">
        <v>0.26597404826315901</v>
      </c>
      <c r="P11" s="14">
        <v>0.295190533207148</v>
      </c>
      <c r="Q11" s="14">
        <v>0.22152435074736099</v>
      </c>
      <c r="R11" s="14"/>
      <c r="S11" s="14">
        <v>0.199625349944445</v>
      </c>
      <c r="T11" s="14">
        <v>0.26276015345078302</v>
      </c>
      <c r="U11" s="14">
        <v>0.25525702490672603</v>
      </c>
      <c r="V11" s="14">
        <v>0.242985964852968</v>
      </c>
      <c r="W11" s="14">
        <v>0.30667554979687001</v>
      </c>
      <c r="X11" s="14">
        <v>0.230648525900468</v>
      </c>
      <c r="Y11" s="14">
        <v>0.28167466483373599</v>
      </c>
      <c r="Z11" s="14">
        <v>0.20245178892971499</v>
      </c>
      <c r="AA11" s="14">
        <v>0.28454165933709302</v>
      </c>
      <c r="AB11" s="14">
        <v>0.29280919480895501</v>
      </c>
      <c r="AC11" s="14">
        <v>0.247619667407667</v>
      </c>
      <c r="AD11" s="14">
        <v>0.27371108067481098</v>
      </c>
      <c r="AE11" s="14"/>
      <c r="AF11" s="14">
        <v>0.21960771137950799</v>
      </c>
      <c r="AG11" s="14">
        <v>0.26451003666279899</v>
      </c>
      <c r="AH11" s="14">
        <v>0.23687886901969901</v>
      </c>
      <c r="AI11" s="14">
        <v>0.19592170734190101</v>
      </c>
      <c r="AJ11" s="14">
        <v>0.24906743496118</v>
      </c>
      <c r="AK11" s="14"/>
      <c r="AL11" s="14">
        <v>0.25183577146997599</v>
      </c>
      <c r="AM11" s="14">
        <v>0.226624369190356</v>
      </c>
      <c r="AN11" s="14">
        <v>0.23755512241267701</v>
      </c>
      <c r="AO11" s="14">
        <v>0.27803922205516501</v>
      </c>
      <c r="AP11" s="14">
        <v>0.17733044213010901</v>
      </c>
      <c r="AQ11" s="14">
        <v>0.27263195873624102</v>
      </c>
      <c r="AR11" s="14"/>
      <c r="AS11" s="14">
        <v>0.280706192171437</v>
      </c>
      <c r="AT11" s="14">
        <v>0.25141381343641001</v>
      </c>
      <c r="AU11" s="14">
        <v>0.27306685053478402</v>
      </c>
      <c r="AV11" s="14">
        <v>0.18998025756357501</v>
      </c>
      <c r="AW11" s="14">
        <v>0.10748974415719199</v>
      </c>
      <c r="AX11" s="14"/>
      <c r="AY11" s="14">
        <v>0.28406906308033503</v>
      </c>
      <c r="AZ11" s="14">
        <v>0.23232925324321099</v>
      </c>
      <c r="BA11" s="14">
        <v>0.227559963615552</v>
      </c>
      <c r="BB11" s="14">
        <v>0.14319650068019099</v>
      </c>
      <c r="BC11" s="14">
        <v>0.189640891249824</v>
      </c>
      <c r="BD11" s="14">
        <v>0.237993406113373</v>
      </c>
      <c r="BE11" s="14">
        <v>0.27136695221003299</v>
      </c>
      <c r="BF11" s="14">
        <v>0.32207062118597302</v>
      </c>
      <c r="BG11" s="14">
        <v>0.29463485930924799</v>
      </c>
      <c r="BH11" s="14">
        <v>0.32315276870718801</v>
      </c>
      <c r="BI11" s="14">
        <v>0.27901694395604298</v>
      </c>
      <c r="BJ11" s="14">
        <v>0.41934695786490001</v>
      </c>
      <c r="BK11" s="14">
        <v>0.20383074134110499</v>
      </c>
      <c r="BL11" s="14">
        <v>7.8756519552716994E-2</v>
      </c>
      <c r="BM11" s="14">
        <v>0.32138565725865298</v>
      </c>
      <c r="BN11" s="14">
        <v>0.14466501671795301</v>
      </c>
      <c r="BO11" s="14"/>
      <c r="BP11" s="14">
        <v>0.22112383839216901</v>
      </c>
      <c r="BQ11" s="14">
        <v>0.28453391979158399</v>
      </c>
      <c r="BR11" s="14">
        <v>0.281451713728672</v>
      </c>
      <c r="BS11" s="14">
        <v>0.264955652159864</v>
      </c>
      <c r="BT11" s="14">
        <v>0.239999037017644</v>
      </c>
      <c r="BU11" s="14">
        <v>0.18335193432440999</v>
      </c>
      <c r="BV11" s="14"/>
      <c r="BW11" s="14">
        <v>0.28956500602634799</v>
      </c>
      <c r="BX11" s="14">
        <v>0.243377381566761</v>
      </c>
      <c r="BY11" s="14">
        <v>0.160385583475912</v>
      </c>
      <c r="BZ11" s="14">
        <v>0.20551822475942599</v>
      </c>
      <c r="CA11" s="14">
        <v>0.27420067481621402</v>
      </c>
      <c r="CB11" s="14">
        <v>0.15242980646981599</v>
      </c>
      <c r="CC11" s="14"/>
      <c r="CD11" s="14">
        <v>0.20763158676184301</v>
      </c>
      <c r="CE11" s="14">
        <v>0.26670935863907602</v>
      </c>
      <c r="CF11" s="14">
        <v>0.28295861967417402</v>
      </c>
      <c r="CG11" s="14">
        <v>0.290131661716512</v>
      </c>
      <c r="CH11" s="14"/>
      <c r="CI11" s="14">
        <v>0.23578883957262001</v>
      </c>
      <c r="CJ11" s="14">
        <v>0.20884073329595801</v>
      </c>
      <c r="CK11" s="14">
        <v>0.27458994761834699</v>
      </c>
      <c r="CL11" s="14">
        <v>0.27972720987558197</v>
      </c>
      <c r="CM11" s="14"/>
      <c r="CN11" s="14">
        <v>0.173182448732835</v>
      </c>
      <c r="CO11" s="14">
        <v>0.26980311939788898</v>
      </c>
      <c r="CP11" s="14"/>
      <c r="CQ11" s="14">
        <v>0.18963574356362201</v>
      </c>
      <c r="CR11" s="14">
        <v>0.26503272238428499</v>
      </c>
    </row>
    <row r="12" spans="2:96" x14ac:dyDescent="0.3">
      <c r="B12" s="15" t="s">
        <v>386</v>
      </c>
      <c r="C12" s="14">
        <v>0.14549511678858901</v>
      </c>
      <c r="D12" s="14">
        <v>0.18046924176079601</v>
      </c>
      <c r="E12" s="14">
        <v>0.109645829474965</v>
      </c>
      <c r="F12" s="14"/>
      <c r="G12" s="14">
        <v>0.13267421079089101</v>
      </c>
      <c r="H12" s="14">
        <v>6.3765019210490007E-2</v>
      </c>
      <c r="I12" s="14">
        <v>6.3234219734583902E-2</v>
      </c>
      <c r="J12" s="14">
        <v>0.186712926977155</v>
      </c>
      <c r="K12" s="14">
        <v>0.200823539877452</v>
      </c>
      <c r="L12" s="14">
        <v>0.21946383724257101</v>
      </c>
      <c r="M12" s="14"/>
      <c r="N12" s="14">
        <v>0.14176338086264501</v>
      </c>
      <c r="O12" s="14">
        <v>0.13312089958946799</v>
      </c>
      <c r="P12" s="14">
        <v>0.16022619955707901</v>
      </c>
      <c r="Q12" s="14">
        <v>0.150580819820576</v>
      </c>
      <c r="R12" s="14"/>
      <c r="S12" s="14">
        <v>9.7468527723092002E-2</v>
      </c>
      <c r="T12" s="14">
        <v>0.117635749710146</v>
      </c>
      <c r="U12" s="14">
        <v>0.212225163296094</v>
      </c>
      <c r="V12" s="14">
        <v>0.12956236290890699</v>
      </c>
      <c r="W12" s="14">
        <v>0.15883081361097701</v>
      </c>
      <c r="X12" s="14">
        <v>0.17098099004313599</v>
      </c>
      <c r="Y12" s="14">
        <v>0.16120119921373199</v>
      </c>
      <c r="Z12" s="14">
        <v>9.7497286337746E-2</v>
      </c>
      <c r="AA12" s="14">
        <v>0.14992739263603999</v>
      </c>
      <c r="AB12" s="14">
        <v>0.17433731721029999</v>
      </c>
      <c r="AC12" s="14">
        <v>0.19982499651156499</v>
      </c>
      <c r="AD12" s="14">
        <v>0.113368943633055</v>
      </c>
      <c r="AE12" s="14"/>
      <c r="AF12" s="14">
        <v>0.155937784834877</v>
      </c>
      <c r="AG12" s="14">
        <v>0.10616770384874601</v>
      </c>
      <c r="AH12" s="14">
        <v>0.17475725640283599</v>
      </c>
      <c r="AI12" s="14">
        <v>0.199302238679675</v>
      </c>
      <c r="AJ12" s="14">
        <v>0.18285990789016601</v>
      </c>
      <c r="AK12" s="14"/>
      <c r="AL12" s="14">
        <v>9.2164107649184798E-2</v>
      </c>
      <c r="AM12" s="14">
        <v>0.129528757139067</v>
      </c>
      <c r="AN12" s="14">
        <v>0.21042344063094101</v>
      </c>
      <c r="AO12" s="14">
        <v>0.145624623629761</v>
      </c>
      <c r="AP12" s="14">
        <v>0.218757047680843</v>
      </c>
      <c r="AQ12" s="14">
        <v>0.147257689573533</v>
      </c>
      <c r="AR12" s="14"/>
      <c r="AS12" s="14">
        <v>0.21320636708742499</v>
      </c>
      <c r="AT12" s="14">
        <v>0.15327825503311401</v>
      </c>
      <c r="AU12" s="14">
        <v>0.13889712124561901</v>
      </c>
      <c r="AV12" s="14">
        <v>7.0004334452597905E-2</v>
      </c>
      <c r="AW12" s="14">
        <v>0</v>
      </c>
      <c r="AX12" s="14"/>
      <c r="AY12" s="14">
        <v>0.14081949688801201</v>
      </c>
      <c r="AZ12" s="14">
        <v>0.121782638597322</v>
      </c>
      <c r="BA12" s="14">
        <v>0.15172637715510701</v>
      </c>
      <c r="BB12" s="14">
        <v>0.30366424310239398</v>
      </c>
      <c r="BC12" s="14">
        <v>0.119159660491417</v>
      </c>
      <c r="BD12" s="14">
        <v>0.15460570968179399</v>
      </c>
      <c r="BE12" s="14">
        <v>0.20343105811190201</v>
      </c>
      <c r="BF12" s="14">
        <v>0.100516571579801</v>
      </c>
      <c r="BG12" s="14">
        <v>0.12557329706151499</v>
      </c>
      <c r="BH12" s="14">
        <v>0.16360425777451301</v>
      </c>
      <c r="BI12" s="14">
        <v>0.123938846745463</v>
      </c>
      <c r="BJ12" s="14">
        <v>0.12822580491167301</v>
      </c>
      <c r="BK12" s="14">
        <v>0.20337532425021099</v>
      </c>
      <c r="BL12" s="14">
        <v>0.17693860115441401</v>
      </c>
      <c r="BM12" s="14">
        <v>0.17492328178486699</v>
      </c>
      <c r="BN12" s="14">
        <v>1.49087543641323E-2</v>
      </c>
      <c r="BO12" s="14"/>
      <c r="BP12" s="14">
        <v>0.120360613807712</v>
      </c>
      <c r="BQ12" s="14">
        <v>0.150234769283009</v>
      </c>
      <c r="BR12" s="14">
        <v>0.104355267659841</v>
      </c>
      <c r="BS12" s="14">
        <v>0.166654416016047</v>
      </c>
      <c r="BT12" s="14">
        <v>0.191179725839001</v>
      </c>
      <c r="BU12" s="14">
        <v>0.210682672589182</v>
      </c>
      <c r="BV12" s="14"/>
      <c r="BW12" s="14">
        <v>0.18714734952159301</v>
      </c>
      <c r="BX12" s="14">
        <v>0.121584432334509</v>
      </c>
      <c r="BY12" s="14">
        <v>0.236461040780407</v>
      </c>
      <c r="BZ12" s="14">
        <v>0.10561595178104601</v>
      </c>
      <c r="CA12" s="14">
        <v>8.8112647704386204E-2</v>
      </c>
      <c r="CB12" s="14">
        <v>8.4494115697825403E-2</v>
      </c>
      <c r="CC12" s="14"/>
      <c r="CD12" s="14">
        <v>6.3748009657628904E-2</v>
      </c>
      <c r="CE12" s="14">
        <v>0.11297160098571001</v>
      </c>
      <c r="CF12" s="14">
        <v>0.20229424131453999</v>
      </c>
      <c r="CG12" s="14">
        <v>0.18881483978533001</v>
      </c>
      <c r="CH12" s="14"/>
      <c r="CI12" s="14">
        <v>0.12253661165784301</v>
      </c>
      <c r="CJ12" s="14">
        <v>0.14861052453627799</v>
      </c>
      <c r="CK12" s="14">
        <v>0.14419171109822801</v>
      </c>
      <c r="CL12" s="14">
        <v>0.214332994056943</v>
      </c>
      <c r="CM12" s="14"/>
      <c r="CN12" s="14">
        <v>7.6131956367582895E-2</v>
      </c>
      <c r="CO12" s="14">
        <v>0.15676928492113401</v>
      </c>
      <c r="CP12" s="14"/>
      <c r="CQ12" s="14">
        <v>0.13541208774932501</v>
      </c>
      <c r="CR12" s="14">
        <v>0.14882146294804</v>
      </c>
    </row>
    <row r="13" spans="2:96" x14ac:dyDescent="0.3">
      <c r="B13" s="15" t="s">
        <v>92</v>
      </c>
      <c r="C13" s="20">
        <v>2.9224078031764501E-2</v>
      </c>
      <c r="D13" s="20">
        <v>2.9605504801560899E-2</v>
      </c>
      <c r="E13" s="20">
        <v>2.8949694029422102E-2</v>
      </c>
      <c r="F13" s="20"/>
      <c r="G13" s="20">
        <v>2.9249971435353399E-2</v>
      </c>
      <c r="H13" s="20">
        <v>2.9274592489801399E-2</v>
      </c>
      <c r="I13" s="20">
        <v>2.8412194071586402E-2</v>
      </c>
      <c r="J13" s="20">
        <v>4.5777863358031398E-2</v>
      </c>
      <c r="K13" s="20">
        <v>4.12534704797397E-2</v>
      </c>
      <c r="L13" s="20">
        <v>8.3894627235611193E-3</v>
      </c>
      <c r="M13" s="20"/>
      <c r="N13" s="20">
        <v>1.6593226340669599E-2</v>
      </c>
      <c r="O13" s="20">
        <v>1.9539752231502502E-2</v>
      </c>
      <c r="P13" s="20">
        <v>4.8550930191035603E-2</v>
      </c>
      <c r="Q13" s="20">
        <v>3.16252671264226E-2</v>
      </c>
      <c r="R13" s="20"/>
      <c r="S13" s="20">
        <v>4.1943793929971003E-2</v>
      </c>
      <c r="T13" s="20">
        <v>2.26337120292763E-2</v>
      </c>
      <c r="U13" s="20">
        <v>1.2785574604403299E-2</v>
      </c>
      <c r="V13" s="20">
        <v>2.9730657471615601E-2</v>
      </c>
      <c r="W13" s="20">
        <v>1.3062915074975499E-2</v>
      </c>
      <c r="X13" s="20">
        <v>5.4379059568830802E-2</v>
      </c>
      <c r="Y13" s="20">
        <v>1.06872202507679E-2</v>
      </c>
      <c r="Z13" s="20">
        <v>0</v>
      </c>
      <c r="AA13" s="20">
        <v>2.90799321122477E-2</v>
      </c>
      <c r="AB13" s="20">
        <v>4.2377136856644203E-2</v>
      </c>
      <c r="AC13" s="20">
        <v>4.73672133174853E-2</v>
      </c>
      <c r="AD13" s="20">
        <v>0</v>
      </c>
      <c r="AE13" s="20"/>
      <c r="AF13" s="20">
        <v>1.8042257777676499E-2</v>
      </c>
      <c r="AG13" s="20">
        <v>1.41948948877775E-2</v>
      </c>
      <c r="AH13" s="20">
        <v>1.05208829610678E-2</v>
      </c>
      <c r="AI13" s="20">
        <v>6.5213969557638807E-2</v>
      </c>
      <c r="AJ13" s="20">
        <v>5.26234145040319E-2</v>
      </c>
      <c r="AK13" s="20"/>
      <c r="AL13" s="20">
        <v>1.54169219597667E-2</v>
      </c>
      <c r="AM13" s="20">
        <v>1.0036269202165099E-2</v>
      </c>
      <c r="AN13" s="20">
        <v>2.0459149107836298E-2</v>
      </c>
      <c r="AO13" s="20">
        <v>4.4156490148225598E-2</v>
      </c>
      <c r="AP13" s="20">
        <v>4.8763063783449398E-2</v>
      </c>
      <c r="AQ13" s="20">
        <v>0</v>
      </c>
      <c r="AR13" s="20"/>
      <c r="AS13" s="20">
        <v>4.2278711602721099E-2</v>
      </c>
      <c r="AT13" s="20">
        <v>2.8478917639244102E-2</v>
      </c>
      <c r="AU13" s="20">
        <v>2.5575905227122699E-2</v>
      </c>
      <c r="AV13" s="20">
        <v>0</v>
      </c>
      <c r="AW13" s="20">
        <v>0</v>
      </c>
      <c r="AX13" s="20"/>
      <c r="AY13" s="20">
        <v>0</v>
      </c>
      <c r="AZ13" s="20">
        <v>7.7835012375601906E-2</v>
      </c>
      <c r="BA13" s="20">
        <v>2.8660564561476299E-2</v>
      </c>
      <c r="BB13" s="20">
        <v>0</v>
      </c>
      <c r="BC13" s="20">
        <v>4.73773337866105E-2</v>
      </c>
      <c r="BD13" s="20">
        <v>4.4108744536368698E-2</v>
      </c>
      <c r="BE13" s="20">
        <v>3.4768117413084297E-2</v>
      </c>
      <c r="BF13" s="20">
        <v>3.0156558488656299E-2</v>
      </c>
      <c r="BG13" s="20">
        <v>0</v>
      </c>
      <c r="BH13" s="20">
        <v>0</v>
      </c>
      <c r="BI13" s="20">
        <v>2.3160662918899101E-2</v>
      </c>
      <c r="BJ13" s="20">
        <v>4.8107045036371303E-2</v>
      </c>
      <c r="BK13" s="20">
        <v>0</v>
      </c>
      <c r="BL13" s="20">
        <v>0</v>
      </c>
      <c r="BM13" s="20">
        <v>2.9969985389615102E-2</v>
      </c>
      <c r="BN13" s="20">
        <v>1.8824064083749901E-2</v>
      </c>
      <c r="BO13" s="20"/>
      <c r="BP13" s="20">
        <v>2.21578197848343E-2</v>
      </c>
      <c r="BQ13" s="20">
        <v>3.4129777348864299E-2</v>
      </c>
      <c r="BR13" s="20">
        <v>4.8791462173817503E-2</v>
      </c>
      <c r="BS13" s="20">
        <v>1.76749159821195E-2</v>
      </c>
      <c r="BT13" s="20">
        <v>3.09359348350297E-2</v>
      </c>
      <c r="BU13" s="20">
        <v>2.1100696351875201E-2</v>
      </c>
      <c r="BV13" s="20"/>
      <c r="BW13" s="20">
        <v>1.6550969282905E-2</v>
      </c>
      <c r="BX13" s="20">
        <v>3.8516200849714202E-2</v>
      </c>
      <c r="BY13" s="20">
        <v>4.0789800163918602E-2</v>
      </c>
      <c r="BZ13" s="20">
        <v>8.2853993870010398E-2</v>
      </c>
      <c r="CA13" s="20">
        <v>1.05814425917271E-2</v>
      </c>
      <c r="CB13" s="20">
        <v>5.9255525006154601E-2</v>
      </c>
      <c r="CC13" s="20"/>
      <c r="CD13" s="20">
        <v>3.0308008906489301E-2</v>
      </c>
      <c r="CE13" s="20">
        <v>1.8132777804747899E-2</v>
      </c>
      <c r="CF13" s="20">
        <v>3.3275500884256203E-2</v>
      </c>
      <c r="CG13" s="20">
        <v>2.3276652253265299E-2</v>
      </c>
      <c r="CH13" s="20"/>
      <c r="CI13" s="20">
        <v>1.04218609858358E-2</v>
      </c>
      <c r="CJ13" s="20">
        <v>3.18705108044827E-2</v>
      </c>
      <c r="CK13" s="20">
        <v>2.91409816188434E-2</v>
      </c>
      <c r="CL13" s="20">
        <v>7.6196776220689599E-2</v>
      </c>
      <c r="CM13" s="20"/>
      <c r="CN13" s="20">
        <v>2.8665030782199601E-2</v>
      </c>
      <c r="CO13" s="20">
        <v>2.76114831928089E-2</v>
      </c>
      <c r="CP13" s="20"/>
      <c r="CQ13" s="20">
        <v>1.53428219971849E-2</v>
      </c>
      <c r="CR13" s="20">
        <v>2.5701791156653501E-2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605</v>
      </c>
      <c r="D7" s="10">
        <v>309</v>
      </c>
      <c r="E7" s="10">
        <v>295</v>
      </c>
      <c r="F7" s="10"/>
      <c r="G7" s="10">
        <v>18</v>
      </c>
      <c r="H7" s="10">
        <v>99</v>
      </c>
      <c r="I7" s="10">
        <v>107</v>
      </c>
      <c r="J7" s="10">
        <v>107</v>
      </c>
      <c r="K7" s="10">
        <v>96</v>
      </c>
      <c r="L7" s="10">
        <v>178</v>
      </c>
      <c r="M7" s="10"/>
      <c r="N7" s="10">
        <v>164</v>
      </c>
      <c r="O7" s="10">
        <v>132</v>
      </c>
      <c r="P7" s="10">
        <v>151</v>
      </c>
      <c r="Q7" s="10">
        <v>157</v>
      </c>
      <c r="R7" s="10"/>
      <c r="S7" s="10">
        <v>78</v>
      </c>
      <c r="T7" s="10">
        <v>75</v>
      </c>
      <c r="U7" s="10">
        <v>50</v>
      </c>
      <c r="V7" s="10">
        <v>65</v>
      </c>
      <c r="W7" s="10">
        <v>44</v>
      </c>
      <c r="X7" s="10">
        <v>64</v>
      </c>
      <c r="Y7" s="10">
        <v>46</v>
      </c>
      <c r="Z7" s="10">
        <v>23</v>
      </c>
      <c r="AA7" s="10">
        <v>58</v>
      </c>
      <c r="AB7" s="10">
        <v>64</v>
      </c>
      <c r="AC7" s="10">
        <v>23</v>
      </c>
      <c r="AD7" s="10">
        <v>15</v>
      </c>
      <c r="AE7" s="10"/>
      <c r="AF7" s="10">
        <v>138</v>
      </c>
      <c r="AG7" s="10">
        <v>211</v>
      </c>
      <c r="AH7" s="10">
        <v>50</v>
      </c>
      <c r="AI7" s="10">
        <v>85</v>
      </c>
      <c r="AJ7" s="10">
        <v>21</v>
      </c>
      <c r="AK7" s="10"/>
      <c r="AL7" s="10">
        <v>153</v>
      </c>
      <c r="AM7" s="10">
        <v>136</v>
      </c>
      <c r="AN7" s="10">
        <v>53</v>
      </c>
      <c r="AO7" s="10">
        <v>140</v>
      </c>
      <c r="AP7" s="10">
        <v>22</v>
      </c>
      <c r="AQ7" s="10">
        <v>44</v>
      </c>
      <c r="AR7" s="10"/>
      <c r="AS7" s="10">
        <v>161</v>
      </c>
      <c r="AT7" s="10">
        <v>136</v>
      </c>
      <c r="AU7" s="10">
        <v>123</v>
      </c>
      <c r="AV7" s="10">
        <v>77</v>
      </c>
      <c r="AW7" s="10">
        <v>17</v>
      </c>
      <c r="AX7" s="10"/>
      <c r="AY7" s="10">
        <v>3</v>
      </c>
      <c r="AZ7" s="10">
        <v>20</v>
      </c>
      <c r="BA7" s="10">
        <v>41</v>
      </c>
      <c r="BB7" s="10">
        <v>33</v>
      </c>
      <c r="BC7" s="10">
        <v>60</v>
      </c>
      <c r="BD7" s="10">
        <v>56</v>
      </c>
      <c r="BE7" s="10">
        <v>55</v>
      </c>
      <c r="BF7" s="10">
        <v>40</v>
      </c>
      <c r="BG7" s="10">
        <v>33</v>
      </c>
      <c r="BH7" s="10">
        <v>35</v>
      </c>
      <c r="BI7" s="10">
        <v>57</v>
      </c>
      <c r="BJ7" s="10">
        <v>40</v>
      </c>
      <c r="BK7" s="10">
        <v>26</v>
      </c>
      <c r="BL7" s="10">
        <v>17</v>
      </c>
      <c r="BM7" s="10">
        <v>23</v>
      </c>
      <c r="BN7" s="10">
        <v>41</v>
      </c>
      <c r="BO7" s="10"/>
      <c r="BP7" s="10">
        <v>140</v>
      </c>
      <c r="BQ7" s="10">
        <v>168</v>
      </c>
      <c r="BR7" s="10">
        <v>85</v>
      </c>
      <c r="BS7" s="10">
        <v>114</v>
      </c>
      <c r="BT7" s="10">
        <v>68</v>
      </c>
      <c r="BU7" s="10">
        <v>30</v>
      </c>
      <c r="BV7" s="10"/>
      <c r="BW7" s="10">
        <v>272</v>
      </c>
      <c r="BX7" s="10">
        <v>142</v>
      </c>
      <c r="BY7" s="10">
        <v>43</v>
      </c>
      <c r="BZ7" s="10">
        <v>51</v>
      </c>
      <c r="CA7" s="10">
        <v>88</v>
      </c>
      <c r="CB7" s="10">
        <v>6</v>
      </c>
      <c r="CC7" s="10"/>
      <c r="CD7" s="10">
        <v>102</v>
      </c>
      <c r="CE7" s="10">
        <v>107</v>
      </c>
      <c r="CF7" s="10">
        <v>80</v>
      </c>
      <c r="CG7" s="10">
        <v>205</v>
      </c>
      <c r="CH7" s="10"/>
      <c r="CI7" s="10">
        <v>101</v>
      </c>
      <c r="CJ7" s="10">
        <v>126</v>
      </c>
      <c r="CK7" s="10">
        <v>350</v>
      </c>
      <c r="CL7" s="10">
        <v>28</v>
      </c>
      <c r="CM7" s="10"/>
      <c r="CN7" s="10">
        <v>76</v>
      </c>
      <c r="CO7" s="10">
        <v>525</v>
      </c>
      <c r="CP7" s="10"/>
      <c r="CQ7" s="10">
        <v>63</v>
      </c>
      <c r="CR7" s="10">
        <v>503</v>
      </c>
    </row>
    <row r="8" spans="2:96" ht="30" customHeight="1" x14ac:dyDescent="0.3">
      <c r="B8" s="11" t="s">
        <v>19</v>
      </c>
      <c r="C8" s="11">
        <v>591</v>
      </c>
      <c r="D8" s="11">
        <v>297</v>
      </c>
      <c r="E8" s="11">
        <v>292</v>
      </c>
      <c r="F8" s="11"/>
      <c r="G8" s="11">
        <v>22</v>
      </c>
      <c r="H8" s="11">
        <v>103</v>
      </c>
      <c r="I8" s="11">
        <v>106</v>
      </c>
      <c r="J8" s="11">
        <v>102</v>
      </c>
      <c r="K8" s="11">
        <v>93</v>
      </c>
      <c r="L8" s="11">
        <v>164</v>
      </c>
      <c r="M8" s="11"/>
      <c r="N8" s="11">
        <v>161</v>
      </c>
      <c r="O8" s="11">
        <v>137</v>
      </c>
      <c r="P8" s="11">
        <v>143</v>
      </c>
      <c r="Q8" s="11">
        <v>148</v>
      </c>
      <c r="R8" s="11"/>
      <c r="S8" s="11">
        <v>77</v>
      </c>
      <c r="T8" s="11">
        <v>71</v>
      </c>
      <c r="U8" s="11">
        <v>46</v>
      </c>
      <c r="V8" s="11">
        <v>62</v>
      </c>
      <c r="W8" s="11">
        <v>41</v>
      </c>
      <c r="X8" s="11">
        <v>63</v>
      </c>
      <c r="Y8" s="11">
        <v>43</v>
      </c>
      <c r="Z8" s="11">
        <v>22</v>
      </c>
      <c r="AA8" s="11">
        <v>58</v>
      </c>
      <c r="AB8" s="11">
        <v>64</v>
      </c>
      <c r="AC8" s="11">
        <v>25</v>
      </c>
      <c r="AD8" s="11">
        <v>19</v>
      </c>
      <c r="AE8" s="11"/>
      <c r="AF8" s="11">
        <v>134</v>
      </c>
      <c r="AG8" s="11">
        <v>208</v>
      </c>
      <c r="AH8" s="11">
        <v>47</v>
      </c>
      <c r="AI8" s="11">
        <v>79</v>
      </c>
      <c r="AJ8" s="11">
        <v>20</v>
      </c>
      <c r="AK8" s="11"/>
      <c r="AL8" s="11">
        <v>152</v>
      </c>
      <c r="AM8" s="11">
        <v>133</v>
      </c>
      <c r="AN8" s="11">
        <v>51</v>
      </c>
      <c r="AO8" s="11">
        <v>132</v>
      </c>
      <c r="AP8" s="11">
        <v>22</v>
      </c>
      <c r="AQ8" s="11">
        <v>42</v>
      </c>
      <c r="AR8" s="11"/>
      <c r="AS8" s="11">
        <v>153</v>
      </c>
      <c r="AT8" s="11">
        <v>133</v>
      </c>
      <c r="AU8" s="11">
        <v>122</v>
      </c>
      <c r="AV8" s="11">
        <v>78</v>
      </c>
      <c r="AW8" s="11">
        <v>18</v>
      </c>
      <c r="AX8" s="11"/>
      <c r="AY8" s="11">
        <v>3</v>
      </c>
      <c r="AZ8" s="11">
        <v>19</v>
      </c>
      <c r="BA8" s="11">
        <v>40</v>
      </c>
      <c r="BB8" s="11">
        <v>30</v>
      </c>
      <c r="BC8" s="11">
        <v>59</v>
      </c>
      <c r="BD8" s="11">
        <v>55</v>
      </c>
      <c r="BE8" s="11">
        <v>53</v>
      </c>
      <c r="BF8" s="11">
        <v>38</v>
      </c>
      <c r="BG8" s="11">
        <v>32</v>
      </c>
      <c r="BH8" s="11">
        <v>34</v>
      </c>
      <c r="BI8" s="11">
        <v>57</v>
      </c>
      <c r="BJ8" s="11">
        <v>38</v>
      </c>
      <c r="BK8" s="11">
        <v>25</v>
      </c>
      <c r="BL8" s="11">
        <v>17</v>
      </c>
      <c r="BM8" s="11">
        <v>24</v>
      </c>
      <c r="BN8" s="11">
        <v>42</v>
      </c>
      <c r="BO8" s="11"/>
      <c r="BP8" s="11">
        <v>142</v>
      </c>
      <c r="BQ8" s="11">
        <v>163</v>
      </c>
      <c r="BR8" s="11">
        <v>83</v>
      </c>
      <c r="BS8" s="11">
        <v>108</v>
      </c>
      <c r="BT8" s="11">
        <v>66</v>
      </c>
      <c r="BU8" s="11">
        <v>29</v>
      </c>
      <c r="BV8" s="11"/>
      <c r="BW8" s="11">
        <v>262</v>
      </c>
      <c r="BX8" s="11">
        <v>140</v>
      </c>
      <c r="BY8" s="11">
        <v>41</v>
      </c>
      <c r="BZ8" s="11">
        <v>50</v>
      </c>
      <c r="CA8" s="11">
        <v>88</v>
      </c>
      <c r="CB8" s="11">
        <v>6</v>
      </c>
      <c r="CC8" s="11"/>
      <c r="CD8" s="11">
        <v>103</v>
      </c>
      <c r="CE8" s="11">
        <v>107</v>
      </c>
      <c r="CF8" s="11">
        <v>76</v>
      </c>
      <c r="CG8" s="11">
        <v>198</v>
      </c>
      <c r="CH8" s="11"/>
      <c r="CI8" s="11">
        <v>101</v>
      </c>
      <c r="CJ8" s="11">
        <v>123</v>
      </c>
      <c r="CK8" s="11">
        <v>339</v>
      </c>
      <c r="CL8" s="11">
        <v>27</v>
      </c>
      <c r="CM8" s="11"/>
      <c r="CN8" s="11">
        <v>78</v>
      </c>
      <c r="CO8" s="11">
        <v>508</v>
      </c>
      <c r="CP8" s="11"/>
      <c r="CQ8" s="11">
        <v>66</v>
      </c>
      <c r="CR8" s="11">
        <v>488</v>
      </c>
    </row>
    <row r="9" spans="2:96" x14ac:dyDescent="0.3">
      <c r="B9" s="15" t="s">
        <v>383</v>
      </c>
      <c r="C9" s="14">
        <v>0.202595394417008</v>
      </c>
      <c r="D9" s="14">
        <v>0.194583339009129</v>
      </c>
      <c r="E9" s="14">
        <v>0.207491833882574</v>
      </c>
      <c r="F9" s="14"/>
      <c r="G9" s="14">
        <v>0.20353379248130599</v>
      </c>
      <c r="H9" s="14">
        <v>0.468326036269615</v>
      </c>
      <c r="I9" s="14">
        <v>0.30563575772570201</v>
      </c>
      <c r="J9" s="14">
        <v>0.19473323591185299</v>
      </c>
      <c r="K9" s="14">
        <v>8.0904813644984599E-2</v>
      </c>
      <c r="L9" s="14">
        <v>4.2342419875341999E-2</v>
      </c>
      <c r="M9" s="14"/>
      <c r="N9" s="14">
        <v>0.26756689414720503</v>
      </c>
      <c r="O9" s="14">
        <v>0.14299780589689901</v>
      </c>
      <c r="P9" s="14">
        <v>0.17305837031173699</v>
      </c>
      <c r="Q9" s="14">
        <v>0.216967988616529</v>
      </c>
      <c r="R9" s="14"/>
      <c r="S9" s="14">
        <v>0.35506792421744898</v>
      </c>
      <c r="T9" s="14">
        <v>0.23534825991093</v>
      </c>
      <c r="U9" s="14">
        <v>0.13465711785503001</v>
      </c>
      <c r="V9" s="14">
        <v>0.25399923694086002</v>
      </c>
      <c r="W9" s="14">
        <v>0.145045920079272</v>
      </c>
      <c r="X9" s="14">
        <v>9.9455432953180004E-2</v>
      </c>
      <c r="Y9" s="14">
        <v>0.23695655003072699</v>
      </c>
      <c r="Z9" s="14">
        <v>0.170163265794577</v>
      </c>
      <c r="AA9" s="14">
        <v>0.206738807977106</v>
      </c>
      <c r="AB9" s="14">
        <v>0.128142355338207</v>
      </c>
      <c r="AC9" s="14">
        <v>0.185869791130401</v>
      </c>
      <c r="AD9" s="14">
        <v>0.144668870359697</v>
      </c>
      <c r="AE9" s="14"/>
      <c r="AF9" s="14">
        <v>0.17900415843783599</v>
      </c>
      <c r="AG9" s="14">
        <v>0.27043372295953</v>
      </c>
      <c r="AH9" s="14">
        <v>0.16673355448565499</v>
      </c>
      <c r="AI9" s="14">
        <v>0.147486581884783</v>
      </c>
      <c r="AJ9" s="14">
        <v>0.148480448923863</v>
      </c>
      <c r="AK9" s="14"/>
      <c r="AL9" s="14">
        <v>0.30654038657521099</v>
      </c>
      <c r="AM9" s="14">
        <v>0.181250611726024</v>
      </c>
      <c r="AN9" s="14">
        <v>0.23676580905917299</v>
      </c>
      <c r="AO9" s="14">
        <v>0.176504853565153</v>
      </c>
      <c r="AP9" s="14">
        <v>0.17513898890700999</v>
      </c>
      <c r="AQ9" s="14">
        <v>0.112575139376245</v>
      </c>
      <c r="AR9" s="14"/>
      <c r="AS9" s="14">
        <v>0.116142618183455</v>
      </c>
      <c r="AT9" s="14">
        <v>0.13896498161728699</v>
      </c>
      <c r="AU9" s="14">
        <v>0.24726486538617501</v>
      </c>
      <c r="AV9" s="14">
        <v>0.430658588909546</v>
      </c>
      <c r="AW9" s="14">
        <v>0.60524324010589003</v>
      </c>
      <c r="AX9" s="14"/>
      <c r="AY9" s="14">
        <v>0</v>
      </c>
      <c r="AZ9" s="14">
        <v>5.0980172782412202E-2</v>
      </c>
      <c r="BA9" s="14">
        <v>0.18302393611686399</v>
      </c>
      <c r="BB9" s="14">
        <v>0.18632035748558701</v>
      </c>
      <c r="BC9" s="14">
        <v>0.21543294559976001</v>
      </c>
      <c r="BD9" s="14">
        <v>0.15336556370792501</v>
      </c>
      <c r="BE9" s="14">
        <v>0.20294192484217</v>
      </c>
      <c r="BF9" s="14">
        <v>9.82618611419427E-2</v>
      </c>
      <c r="BG9" s="14">
        <v>0.184324580941649</v>
      </c>
      <c r="BH9" s="14">
        <v>0.226452402626731</v>
      </c>
      <c r="BI9" s="14">
        <v>0.24431489173894499</v>
      </c>
      <c r="BJ9" s="14">
        <v>0.22325218074369499</v>
      </c>
      <c r="BK9" s="14">
        <v>0.124965651452561</v>
      </c>
      <c r="BL9" s="14">
        <v>0.25673419735598102</v>
      </c>
      <c r="BM9" s="14">
        <v>0.20110628634248801</v>
      </c>
      <c r="BN9" s="14">
        <v>0.47005942889424701</v>
      </c>
      <c r="BO9" s="14"/>
      <c r="BP9" s="14">
        <v>0.41200959626408701</v>
      </c>
      <c r="BQ9" s="14">
        <v>0.117132399183206</v>
      </c>
      <c r="BR9" s="14">
        <v>0.209227717368759</v>
      </c>
      <c r="BS9" s="14">
        <v>0.14886508865057199</v>
      </c>
      <c r="BT9" s="14">
        <v>8.7578694431853898E-2</v>
      </c>
      <c r="BU9" s="14">
        <v>9.9866042689568904E-2</v>
      </c>
      <c r="BV9" s="14"/>
      <c r="BW9" s="14">
        <v>0.14339458429132401</v>
      </c>
      <c r="BX9" s="14">
        <v>0.21109955078766801</v>
      </c>
      <c r="BY9" s="14">
        <v>0.113359849989904</v>
      </c>
      <c r="BZ9" s="14">
        <v>0.23274340809535299</v>
      </c>
      <c r="CA9" s="14">
        <v>0.388631647753514</v>
      </c>
      <c r="CB9" s="14">
        <v>0.17025199617894499</v>
      </c>
      <c r="CC9" s="14"/>
      <c r="CD9" s="14">
        <v>0.38463407707855102</v>
      </c>
      <c r="CE9" s="14">
        <v>0.297771759392149</v>
      </c>
      <c r="CF9" s="14">
        <v>0.14229095686148299</v>
      </c>
      <c r="CG9" s="14">
        <v>0.147384694992476</v>
      </c>
      <c r="CH9" s="14"/>
      <c r="CI9" s="14">
        <v>0.249814303290946</v>
      </c>
      <c r="CJ9" s="14">
        <v>0.18527979452705101</v>
      </c>
      <c r="CK9" s="14">
        <v>0.21113776721059399</v>
      </c>
      <c r="CL9" s="14">
        <v>0</v>
      </c>
      <c r="CM9" s="14"/>
      <c r="CN9" s="14">
        <v>0.33561899973424703</v>
      </c>
      <c r="CO9" s="14">
        <v>0.18364040596869699</v>
      </c>
      <c r="CP9" s="14"/>
      <c r="CQ9" s="14">
        <v>0.29141275878831402</v>
      </c>
      <c r="CR9" s="14">
        <v>0.195912614322478</v>
      </c>
    </row>
    <row r="10" spans="2:96" x14ac:dyDescent="0.3">
      <c r="B10" s="15" t="s">
        <v>384</v>
      </c>
      <c r="C10" s="14">
        <v>0.25570347060623999</v>
      </c>
      <c r="D10" s="14">
        <v>0.27891900499207101</v>
      </c>
      <c r="E10" s="14">
        <v>0.233149260595373</v>
      </c>
      <c r="F10" s="14"/>
      <c r="G10" s="14">
        <v>0.28237133292133598</v>
      </c>
      <c r="H10" s="14">
        <v>0.34486763819320998</v>
      </c>
      <c r="I10" s="14">
        <v>0.40254956322416802</v>
      </c>
      <c r="J10" s="14">
        <v>0.29923309168038298</v>
      </c>
      <c r="K10" s="14">
        <v>0.189716617282228</v>
      </c>
      <c r="L10" s="14">
        <v>0.11119432849213</v>
      </c>
      <c r="M10" s="14"/>
      <c r="N10" s="14">
        <v>0.26398001785921898</v>
      </c>
      <c r="O10" s="14">
        <v>0.28332041693107601</v>
      </c>
      <c r="P10" s="14">
        <v>0.21993718860275899</v>
      </c>
      <c r="Q10" s="14">
        <v>0.25727294570062498</v>
      </c>
      <c r="R10" s="14"/>
      <c r="S10" s="14">
        <v>0.30627507652135699</v>
      </c>
      <c r="T10" s="14">
        <v>0.28292752342722</v>
      </c>
      <c r="U10" s="14">
        <v>0.23602328262497299</v>
      </c>
      <c r="V10" s="14">
        <v>0.22426417105448901</v>
      </c>
      <c r="W10" s="14">
        <v>0.32020158096700502</v>
      </c>
      <c r="X10" s="14">
        <v>0.24700881108070799</v>
      </c>
      <c r="Y10" s="14">
        <v>0.23959660750480899</v>
      </c>
      <c r="Z10" s="14">
        <v>0.167056625377522</v>
      </c>
      <c r="AA10" s="14">
        <v>0.228718142814991</v>
      </c>
      <c r="AB10" s="14">
        <v>0.227768897429761</v>
      </c>
      <c r="AC10" s="14">
        <v>0.17290778470459001</v>
      </c>
      <c r="AD10" s="14">
        <v>0.40468256078890502</v>
      </c>
      <c r="AE10" s="14"/>
      <c r="AF10" s="14">
        <v>0.236527392051469</v>
      </c>
      <c r="AG10" s="14">
        <v>0.27413637478978298</v>
      </c>
      <c r="AH10" s="14">
        <v>0.26193664113225301</v>
      </c>
      <c r="AI10" s="14">
        <v>0.25811864823978298</v>
      </c>
      <c r="AJ10" s="14">
        <v>0.24455797213045399</v>
      </c>
      <c r="AK10" s="14"/>
      <c r="AL10" s="14">
        <v>0.24495489975111101</v>
      </c>
      <c r="AM10" s="14">
        <v>0.26636690767793098</v>
      </c>
      <c r="AN10" s="14">
        <v>0.28287364951587202</v>
      </c>
      <c r="AO10" s="14">
        <v>0.22231328454492899</v>
      </c>
      <c r="AP10" s="14">
        <v>0.39268305546752402</v>
      </c>
      <c r="AQ10" s="14">
        <v>0.33833760366028998</v>
      </c>
      <c r="AR10" s="14"/>
      <c r="AS10" s="14">
        <v>0.18732203072206899</v>
      </c>
      <c r="AT10" s="14">
        <v>0.30657274060934803</v>
      </c>
      <c r="AU10" s="14">
        <v>0.27840877870449598</v>
      </c>
      <c r="AV10" s="14">
        <v>0.31508202211660202</v>
      </c>
      <c r="AW10" s="14">
        <v>0.171528683890186</v>
      </c>
      <c r="AX10" s="14"/>
      <c r="AY10" s="14">
        <v>0</v>
      </c>
      <c r="AZ10" s="14">
        <v>0.39314814011490601</v>
      </c>
      <c r="BA10" s="14">
        <v>0.190765993974262</v>
      </c>
      <c r="BB10" s="14">
        <v>0.37366326438844899</v>
      </c>
      <c r="BC10" s="14">
        <v>0.233452155030099</v>
      </c>
      <c r="BD10" s="14">
        <v>0.265826936292197</v>
      </c>
      <c r="BE10" s="14">
        <v>0.25212774731223098</v>
      </c>
      <c r="BF10" s="14">
        <v>0.27788732614635497</v>
      </c>
      <c r="BG10" s="14">
        <v>0.29840651512890598</v>
      </c>
      <c r="BH10" s="14">
        <v>0.21638727895812099</v>
      </c>
      <c r="BI10" s="14">
        <v>0.21344003318980301</v>
      </c>
      <c r="BJ10" s="14">
        <v>0.21305176414806301</v>
      </c>
      <c r="BK10" s="14">
        <v>0.34699249976595298</v>
      </c>
      <c r="BL10" s="14">
        <v>0.35117769697312401</v>
      </c>
      <c r="BM10" s="14">
        <v>0.247609003532337</v>
      </c>
      <c r="BN10" s="14">
        <v>0.31628915970410998</v>
      </c>
      <c r="BO10" s="14"/>
      <c r="BP10" s="14">
        <v>0.32243029232793602</v>
      </c>
      <c r="BQ10" s="14">
        <v>0.26351107876027602</v>
      </c>
      <c r="BR10" s="14">
        <v>0.195613485411576</v>
      </c>
      <c r="BS10" s="14">
        <v>0.206410080611656</v>
      </c>
      <c r="BT10" s="14">
        <v>0.257332176042739</v>
      </c>
      <c r="BU10" s="14">
        <v>0.23568375825291199</v>
      </c>
      <c r="BV10" s="14"/>
      <c r="BW10" s="14">
        <v>0.180656445760004</v>
      </c>
      <c r="BX10" s="14">
        <v>0.37013380122166001</v>
      </c>
      <c r="BY10" s="14">
        <v>0.32215198533428602</v>
      </c>
      <c r="BZ10" s="14">
        <v>0.32647280451607302</v>
      </c>
      <c r="CA10" s="14">
        <v>0.22875157877826299</v>
      </c>
      <c r="CB10" s="14">
        <v>0.151088188497742</v>
      </c>
      <c r="CC10" s="14"/>
      <c r="CD10" s="14">
        <v>0.32683288448271502</v>
      </c>
      <c r="CE10" s="14">
        <v>0.30463645453788302</v>
      </c>
      <c r="CF10" s="14">
        <v>0.19590112784191799</v>
      </c>
      <c r="CG10" s="14">
        <v>0.253429218411172</v>
      </c>
      <c r="CH10" s="14"/>
      <c r="CI10" s="14">
        <v>0.27623132252857602</v>
      </c>
      <c r="CJ10" s="14">
        <v>0.29822610591959903</v>
      </c>
      <c r="CK10" s="14">
        <v>0.24033389210059899</v>
      </c>
      <c r="CL10" s="14">
        <v>0.179216606500533</v>
      </c>
      <c r="CM10" s="14"/>
      <c r="CN10" s="14">
        <v>0.41957818075578002</v>
      </c>
      <c r="CO10" s="14">
        <v>0.224554571188887</v>
      </c>
      <c r="CP10" s="14"/>
      <c r="CQ10" s="14">
        <v>0.30525785639806402</v>
      </c>
      <c r="CR10" s="14">
        <v>0.24757118173398601</v>
      </c>
    </row>
    <row r="11" spans="2:96" x14ac:dyDescent="0.3">
      <c r="B11" s="15" t="s">
        <v>385</v>
      </c>
      <c r="C11" s="14">
        <v>0.140075423968022</v>
      </c>
      <c r="D11" s="14">
        <v>0.15248363006799501</v>
      </c>
      <c r="E11" s="14">
        <v>0.12803455502376601</v>
      </c>
      <c r="F11" s="14"/>
      <c r="G11" s="14">
        <v>0.44605787813931702</v>
      </c>
      <c r="H11" s="14">
        <v>9.9197409608626705E-2</v>
      </c>
      <c r="I11" s="14">
        <v>0.20386103026744101</v>
      </c>
      <c r="J11" s="14">
        <v>0.110428075822225</v>
      </c>
      <c r="K11" s="14">
        <v>0.121505977224471</v>
      </c>
      <c r="L11" s="14">
        <v>0.113200919120011</v>
      </c>
      <c r="M11" s="14"/>
      <c r="N11" s="14">
        <v>0.15005916207914</v>
      </c>
      <c r="O11" s="14">
        <v>0.105414172591011</v>
      </c>
      <c r="P11" s="14">
        <v>0.185875691848573</v>
      </c>
      <c r="Q11" s="14">
        <v>0.11815018448251401</v>
      </c>
      <c r="R11" s="14"/>
      <c r="S11" s="14">
        <v>0.15925394732290701</v>
      </c>
      <c r="T11" s="14">
        <v>0.103351112582958</v>
      </c>
      <c r="U11" s="14">
        <v>0.23635081224019799</v>
      </c>
      <c r="V11" s="14">
        <v>0.10502326192183301</v>
      </c>
      <c r="W11" s="14">
        <v>0.162952317022968</v>
      </c>
      <c r="X11" s="14">
        <v>0.16860479986089799</v>
      </c>
      <c r="Y11" s="14">
        <v>7.8877163776536904E-2</v>
      </c>
      <c r="Z11" s="14">
        <v>0.30874756701331901</v>
      </c>
      <c r="AA11" s="14">
        <v>4.9890150856686903E-2</v>
      </c>
      <c r="AB11" s="14">
        <v>0.20256824015293601</v>
      </c>
      <c r="AC11" s="14">
        <v>0</v>
      </c>
      <c r="AD11" s="14">
        <v>0.12825532950217</v>
      </c>
      <c r="AE11" s="14"/>
      <c r="AF11" s="14">
        <v>0.119720375042631</v>
      </c>
      <c r="AG11" s="14">
        <v>0.12866517960842799</v>
      </c>
      <c r="AH11" s="14">
        <v>0.101875942929032</v>
      </c>
      <c r="AI11" s="14">
        <v>0.118523324111752</v>
      </c>
      <c r="AJ11" s="14">
        <v>9.2308630601639102E-2</v>
      </c>
      <c r="AK11" s="14"/>
      <c r="AL11" s="14">
        <v>0.14249644819223201</v>
      </c>
      <c r="AM11" s="14">
        <v>0.10739631659778399</v>
      </c>
      <c r="AN11" s="14">
        <v>7.6710572895351298E-2</v>
      </c>
      <c r="AO11" s="14">
        <v>0.14650265561230899</v>
      </c>
      <c r="AP11" s="14">
        <v>4.2679849362636198E-2</v>
      </c>
      <c r="AQ11" s="14">
        <v>0.12838986639605399</v>
      </c>
      <c r="AR11" s="14"/>
      <c r="AS11" s="14">
        <v>0.165158022765554</v>
      </c>
      <c r="AT11" s="14">
        <v>0.154285408069051</v>
      </c>
      <c r="AU11" s="14">
        <v>0.12870087940859501</v>
      </c>
      <c r="AV11" s="14">
        <v>0.10368437111546</v>
      </c>
      <c r="AW11" s="14">
        <v>0.11243278668007201</v>
      </c>
      <c r="AX11" s="14"/>
      <c r="AY11" s="14">
        <v>0</v>
      </c>
      <c r="AZ11" s="14">
        <v>0.19478704538541999</v>
      </c>
      <c r="BA11" s="14">
        <v>7.2701478664515998E-2</v>
      </c>
      <c r="BB11" s="14">
        <v>6.1048551215913599E-2</v>
      </c>
      <c r="BC11" s="14">
        <v>0.109272376480555</v>
      </c>
      <c r="BD11" s="14">
        <v>0.13514798926624899</v>
      </c>
      <c r="BE11" s="14">
        <v>0.157897773447472</v>
      </c>
      <c r="BF11" s="14">
        <v>0.100340163454919</v>
      </c>
      <c r="BG11" s="14">
        <v>0.24402004220172399</v>
      </c>
      <c r="BH11" s="14">
        <v>0.16736618095442299</v>
      </c>
      <c r="BI11" s="14">
        <v>0.14448033315994399</v>
      </c>
      <c r="BJ11" s="14">
        <v>0.17448546182650701</v>
      </c>
      <c r="BK11" s="14">
        <v>0.22690331809886399</v>
      </c>
      <c r="BL11" s="14">
        <v>5.4288722614176999E-2</v>
      </c>
      <c r="BM11" s="14">
        <v>0.26387909692598599</v>
      </c>
      <c r="BN11" s="14">
        <v>7.5794828975564305E-2</v>
      </c>
      <c r="BO11" s="14"/>
      <c r="BP11" s="14">
        <v>0.122576555190679</v>
      </c>
      <c r="BQ11" s="14">
        <v>0.13887570139389499</v>
      </c>
      <c r="BR11" s="14">
        <v>0.16176490352471301</v>
      </c>
      <c r="BS11" s="14">
        <v>0.157040008105301</v>
      </c>
      <c r="BT11" s="14">
        <v>0.1254546531214</v>
      </c>
      <c r="BU11" s="14">
        <v>0.14110461688502601</v>
      </c>
      <c r="BV11" s="14"/>
      <c r="BW11" s="14">
        <v>0.10838168522382199</v>
      </c>
      <c r="BX11" s="14">
        <v>0.15278373208347201</v>
      </c>
      <c r="BY11" s="14">
        <v>0.15451548927763101</v>
      </c>
      <c r="BZ11" s="14">
        <v>9.5289338734221796E-2</v>
      </c>
      <c r="CA11" s="14">
        <v>0.22443269514189701</v>
      </c>
      <c r="CB11" s="14">
        <v>0.170926145077713</v>
      </c>
      <c r="CC11" s="14"/>
      <c r="CD11" s="14">
        <v>0.198279723000334</v>
      </c>
      <c r="CE11" s="14">
        <v>0.112823001073042</v>
      </c>
      <c r="CF11" s="14">
        <v>0.13875032937603199</v>
      </c>
      <c r="CG11" s="14">
        <v>0.123110867125651</v>
      </c>
      <c r="CH11" s="14"/>
      <c r="CI11" s="14">
        <v>0.148330466974855</v>
      </c>
      <c r="CJ11" s="14">
        <v>0.14523603244848199</v>
      </c>
      <c r="CK11" s="14">
        <v>0.138305382295796</v>
      </c>
      <c r="CL11" s="14">
        <v>0.108309625962048</v>
      </c>
      <c r="CM11" s="14"/>
      <c r="CN11" s="14">
        <v>6.4683882896609896E-2</v>
      </c>
      <c r="CO11" s="14">
        <v>0.15281810907860299</v>
      </c>
      <c r="CP11" s="14"/>
      <c r="CQ11" s="14">
        <v>0.17761535686243499</v>
      </c>
      <c r="CR11" s="14">
        <v>0.13242285355541999</v>
      </c>
    </row>
    <row r="12" spans="2:96" x14ac:dyDescent="0.3">
      <c r="B12" s="15" t="s">
        <v>386</v>
      </c>
      <c r="C12" s="14">
        <v>0.32463723245483</v>
      </c>
      <c r="D12" s="14">
        <v>0.32126646421162097</v>
      </c>
      <c r="E12" s="14">
        <v>0.32938492685806697</v>
      </c>
      <c r="F12" s="14"/>
      <c r="G12" s="14">
        <v>6.8036996458041094E-2</v>
      </c>
      <c r="H12" s="14">
        <v>6.8554810014571602E-2</v>
      </c>
      <c r="I12" s="14">
        <v>7.7986952564707501E-2</v>
      </c>
      <c r="J12" s="14">
        <v>0.30112431994687</v>
      </c>
      <c r="K12" s="14">
        <v>0.46065191821228402</v>
      </c>
      <c r="L12" s="14">
        <v>0.61708178128347702</v>
      </c>
      <c r="M12" s="14"/>
      <c r="N12" s="14">
        <v>0.27340690898387399</v>
      </c>
      <c r="O12" s="14">
        <v>0.380885628409941</v>
      </c>
      <c r="P12" s="14">
        <v>0.34709375283864402</v>
      </c>
      <c r="Q12" s="14">
        <v>0.30210118730109498</v>
      </c>
      <c r="R12" s="14"/>
      <c r="S12" s="14">
        <v>0.12055551019378399</v>
      </c>
      <c r="T12" s="14">
        <v>0.32506163329836102</v>
      </c>
      <c r="U12" s="14">
        <v>0.295125043363066</v>
      </c>
      <c r="V12" s="14">
        <v>0.29689379677841699</v>
      </c>
      <c r="W12" s="14">
        <v>0.30161060095046999</v>
      </c>
      <c r="X12" s="14">
        <v>0.37770258924118899</v>
      </c>
      <c r="Y12" s="14">
        <v>0.36397755222599898</v>
      </c>
      <c r="Z12" s="14">
        <v>0.263748569411621</v>
      </c>
      <c r="AA12" s="14">
        <v>0.42692729987887001</v>
      </c>
      <c r="AB12" s="14">
        <v>0.395284855636441</v>
      </c>
      <c r="AC12" s="14">
        <v>0.55300579895245205</v>
      </c>
      <c r="AD12" s="14">
        <v>0.32239323934922798</v>
      </c>
      <c r="AE12" s="14"/>
      <c r="AF12" s="14">
        <v>0.375584390407396</v>
      </c>
      <c r="AG12" s="14">
        <v>0.26216420567050902</v>
      </c>
      <c r="AH12" s="14">
        <v>0.45057590595257402</v>
      </c>
      <c r="AI12" s="14">
        <v>0.370686497298996</v>
      </c>
      <c r="AJ12" s="14">
        <v>0.46601341872789698</v>
      </c>
      <c r="AK12" s="14"/>
      <c r="AL12" s="14">
        <v>0.23475394221809201</v>
      </c>
      <c r="AM12" s="14">
        <v>0.34768753730697299</v>
      </c>
      <c r="AN12" s="14">
        <v>0.38287214623444998</v>
      </c>
      <c r="AO12" s="14">
        <v>0.36975919884953501</v>
      </c>
      <c r="AP12" s="14">
        <v>0.34510262435614197</v>
      </c>
      <c r="AQ12" s="14">
        <v>0.33425455188505698</v>
      </c>
      <c r="AR12" s="14"/>
      <c r="AS12" s="14">
        <v>0.40576401856151201</v>
      </c>
      <c r="AT12" s="14">
        <v>0.34301864782158198</v>
      </c>
      <c r="AU12" s="14">
        <v>0.28982641126881198</v>
      </c>
      <c r="AV12" s="14">
        <v>0.13999368971019899</v>
      </c>
      <c r="AW12" s="14">
        <v>0</v>
      </c>
      <c r="AX12" s="14"/>
      <c r="AY12" s="14">
        <v>0.67576430842816304</v>
      </c>
      <c r="AZ12" s="14">
        <v>0.150607476316967</v>
      </c>
      <c r="BA12" s="14">
        <v>0.46229338554085803</v>
      </c>
      <c r="BB12" s="14">
        <v>0.285833912436949</v>
      </c>
      <c r="BC12" s="14">
        <v>0.35743904959376399</v>
      </c>
      <c r="BD12" s="14">
        <v>0.41211620961537498</v>
      </c>
      <c r="BE12" s="14">
        <v>0.31788352635872202</v>
      </c>
      <c r="BF12" s="14">
        <v>0.42766598938860301</v>
      </c>
      <c r="BG12" s="14">
        <v>0.21625947280373001</v>
      </c>
      <c r="BH12" s="14">
        <v>0.389794137460724</v>
      </c>
      <c r="BI12" s="14">
        <v>0.34619494834825798</v>
      </c>
      <c r="BJ12" s="14">
        <v>0.28836891647051299</v>
      </c>
      <c r="BK12" s="14">
        <v>0.26864406864455798</v>
      </c>
      <c r="BL12" s="14">
        <v>0.33779938305671797</v>
      </c>
      <c r="BM12" s="14">
        <v>0.245527066667838</v>
      </c>
      <c r="BN12" s="14">
        <v>6.7896937477986197E-2</v>
      </c>
      <c r="BO12" s="14"/>
      <c r="BP12" s="14">
        <v>0.129306557760695</v>
      </c>
      <c r="BQ12" s="14">
        <v>0.37140083493345699</v>
      </c>
      <c r="BR12" s="14">
        <v>0.32866571247066001</v>
      </c>
      <c r="BS12" s="14">
        <v>0.38928257694649399</v>
      </c>
      <c r="BT12" s="14">
        <v>0.46093905490564602</v>
      </c>
      <c r="BU12" s="14">
        <v>0.45565808175753397</v>
      </c>
      <c r="BV12" s="14"/>
      <c r="BW12" s="14">
        <v>0.47941738092170799</v>
      </c>
      <c r="BX12" s="14">
        <v>0.189097915710704</v>
      </c>
      <c r="BY12" s="14">
        <v>0.36598253852914198</v>
      </c>
      <c r="BZ12" s="14">
        <v>0.23257754235830699</v>
      </c>
      <c r="CA12" s="14">
        <v>0.123894777977805</v>
      </c>
      <c r="CB12" s="14">
        <v>0.32838191830754498</v>
      </c>
      <c r="CC12" s="14"/>
      <c r="CD12" s="14">
        <v>6.9214769687300198E-2</v>
      </c>
      <c r="CE12" s="14">
        <v>0.23245157465657801</v>
      </c>
      <c r="CF12" s="14">
        <v>0.412458605006843</v>
      </c>
      <c r="CG12" s="14">
        <v>0.40487472128795998</v>
      </c>
      <c r="CH12" s="14"/>
      <c r="CI12" s="14">
        <v>0.29777931877464697</v>
      </c>
      <c r="CJ12" s="14">
        <v>0.31833049772212602</v>
      </c>
      <c r="CK12" s="14">
        <v>0.32328430732664398</v>
      </c>
      <c r="CL12" s="14">
        <v>0.469062763562277</v>
      </c>
      <c r="CM12" s="14"/>
      <c r="CN12" s="14">
        <v>0.18011893661336301</v>
      </c>
      <c r="CO12" s="14">
        <v>0.34950408623215001</v>
      </c>
      <c r="CP12" s="14"/>
      <c r="CQ12" s="14">
        <v>0.197615669453201</v>
      </c>
      <c r="CR12" s="14">
        <v>0.34057741792207902</v>
      </c>
    </row>
    <row r="13" spans="2:96" x14ac:dyDescent="0.3">
      <c r="B13" s="15" t="s">
        <v>92</v>
      </c>
      <c r="C13" s="20">
        <v>7.6988478553899398E-2</v>
      </c>
      <c r="D13" s="20">
        <v>5.2747561719183697E-2</v>
      </c>
      <c r="E13" s="20">
        <v>0.101939423640219</v>
      </c>
      <c r="F13" s="20"/>
      <c r="G13" s="20">
        <v>0</v>
      </c>
      <c r="H13" s="20">
        <v>1.9054105913976702E-2</v>
      </c>
      <c r="I13" s="20">
        <v>9.9666962179813107E-3</v>
      </c>
      <c r="J13" s="20">
        <v>9.4481276638668898E-2</v>
      </c>
      <c r="K13" s="20">
        <v>0.147220673636033</v>
      </c>
      <c r="L13" s="20">
        <v>0.11618055122904</v>
      </c>
      <c r="M13" s="20"/>
      <c r="N13" s="20">
        <v>4.4987016930562701E-2</v>
      </c>
      <c r="O13" s="20">
        <v>8.73819761710736E-2</v>
      </c>
      <c r="P13" s="20">
        <v>7.4034996398287103E-2</v>
      </c>
      <c r="Q13" s="20">
        <v>0.105507693899237</v>
      </c>
      <c r="R13" s="20"/>
      <c r="S13" s="20">
        <v>5.8847541744503497E-2</v>
      </c>
      <c r="T13" s="20">
        <v>5.3311470780530702E-2</v>
      </c>
      <c r="U13" s="20">
        <v>9.7843743916733103E-2</v>
      </c>
      <c r="V13" s="20">
        <v>0.119819533304402</v>
      </c>
      <c r="W13" s="20">
        <v>7.0189580980285396E-2</v>
      </c>
      <c r="X13" s="20">
        <v>0.107228366864025</v>
      </c>
      <c r="Y13" s="20">
        <v>8.0592126461928204E-2</v>
      </c>
      <c r="Z13" s="20">
        <v>9.0283972402960697E-2</v>
      </c>
      <c r="AA13" s="20">
        <v>8.7725598472345595E-2</v>
      </c>
      <c r="AB13" s="20">
        <v>4.6235651442655498E-2</v>
      </c>
      <c r="AC13" s="20">
        <v>8.8216625212558006E-2</v>
      </c>
      <c r="AD13" s="20">
        <v>0</v>
      </c>
      <c r="AE13" s="20"/>
      <c r="AF13" s="20">
        <v>8.9163684060668796E-2</v>
      </c>
      <c r="AG13" s="20">
        <v>6.4600516971749899E-2</v>
      </c>
      <c r="AH13" s="20">
        <v>1.88779555004868E-2</v>
      </c>
      <c r="AI13" s="20">
        <v>0.105184948464687</v>
      </c>
      <c r="AJ13" s="20">
        <v>4.8639529616147897E-2</v>
      </c>
      <c r="AK13" s="20"/>
      <c r="AL13" s="20">
        <v>7.1254323263354499E-2</v>
      </c>
      <c r="AM13" s="20">
        <v>9.7298626691287901E-2</v>
      </c>
      <c r="AN13" s="20">
        <v>2.0777822295153899E-2</v>
      </c>
      <c r="AO13" s="20">
        <v>8.4920007428074498E-2</v>
      </c>
      <c r="AP13" s="20">
        <v>4.4395481906687399E-2</v>
      </c>
      <c r="AQ13" s="20">
        <v>8.6442838682354195E-2</v>
      </c>
      <c r="AR13" s="20"/>
      <c r="AS13" s="20">
        <v>0.12561330976741</v>
      </c>
      <c r="AT13" s="20">
        <v>5.7158221882732299E-2</v>
      </c>
      <c r="AU13" s="20">
        <v>5.57990652319224E-2</v>
      </c>
      <c r="AV13" s="20">
        <v>1.05813281481929E-2</v>
      </c>
      <c r="AW13" s="20">
        <v>0.11079528932385201</v>
      </c>
      <c r="AX13" s="20"/>
      <c r="AY13" s="20">
        <v>0.32423569157183701</v>
      </c>
      <c r="AZ13" s="20">
        <v>0.21047716540029501</v>
      </c>
      <c r="BA13" s="20">
        <v>9.1215205703500696E-2</v>
      </c>
      <c r="BB13" s="20">
        <v>9.3133914473101903E-2</v>
      </c>
      <c r="BC13" s="20">
        <v>8.4403473295822706E-2</v>
      </c>
      <c r="BD13" s="20">
        <v>3.3543301118254001E-2</v>
      </c>
      <c r="BE13" s="20">
        <v>6.91490280394048E-2</v>
      </c>
      <c r="BF13" s="20">
        <v>9.5844659868181706E-2</v>
      </c>
      <c r="BG13" s="20">
        <v>5.69893889239909E-2</v>
      </c>
      <c r="BH13" s="20">
        <v>0</v>
      </c>
      <c r="BI13" s="20">
        <v>5.1569793563050699E-2</v>
      </c>
      <c r="BJ13" s="20">
        <v>0.100841676811222</v>
      </c>
      <c r="BK13" s="20">
        <v>3.2494462038063499E-2</v>
      </c>
      <c r="BL13" s="20">
        <v>0</v>
      </c>
      <c r="BM13" s="20">
        <v>4.1878546531350598E-2</v>
      </c>
      <c r="BN13" s="20">
        <v>6.99596449480923E-2</v>
      </c>
      <c r="BO13" s="20"/>
      <c r="BP13" s="20">
        <v>1.3676998456603501E-2</v>
      </c>
      <c r="BQ13" s="20">
        <v>0.10907998572916699</v>
      </c>
      <c r="BR13" s="20">
        <v>0.104728181224293</v>
      </c>
      <c r="BS13" s="20">
        <v>9.8402245685977205E-2</v>
      </c>
      <c r="BT13" s="20">
        <v>6.8695421498361206E-2</v>
      </c>
      <c r="BU13" s="20">
        <v>6.7687500414959106E-2</v>
      </c>
      <c r="BV13" s="20"/>
      <c r="BW13" s="20">
        <v>8.8149903803141402E-2</v>
      </c>
      <c r="BX13" s="20">
        <v>7.6885000196495801E-2</v>
      </c>
      <c r="BY13" s="20">
        <v>4.3990136869037397E-2</v>
      </c>
      <c r="BZ13" s="20">
        <v>0.11291690629604501</v>
      </c>
      <c r="CA13" s="20">
        <v>3.42893003485212E-2</v>
      </c>
      <c r="CB13" s="20">
        <v>0.179351751938056</v>
      </c>
      <c r="CC13" s="20"/>
      <c r="CD13" s="20">
        <v>2.1038545751100399E-2</v>
      </c>
      <c r="CE13" s="20">
        <v>5.2317210340348599E-2</v>
      </c>
      <c r="CF13" s="20">
        <v>0.110598980913724</v>
      </c>
      <c r="CG13" s="20">
        <v>7.1200498182741004E-2</v>
      </c>
      <c r="CH13" s="20"/>
      <c r="CI13" s="20">
        <v>2.7844588430975901E-2</v>
      </c>
      <c r="CJ13" s="20">
        <v>5.2927569382742803E-2</v>
      </c>
      <c r="CK13" s="20">
        <v>8.6938651066366807E-2</v>
      </c>
      <c r="CL13" s="20">
        <v>0.24341100397514201</v>
      </c>
      <c r="CM13" s="20"/>
      <c r="CN13" s="20">
        <v>0</v>
      </c>
      <c r="CO13" s="20">
        <v>8.9482827531661993E-2</v>
      </c>
      <c r="CP13" s="20"/>
      <c r="CQ13" s="20">
        <v>2.80983584979854E-2</v>
      </c>
      <c r="CR13" s="20">
        <v>8.3515932466036502E-2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1013</v>
      </c>
      <c r="D7" s="10">
        <v>514</v>
      </c>
      <c r="E7" s="10">
        <v>497</v>
      </c>
      <c r="F7" s="10"/>
      <c r="G7" s="10">
        <v>121</v>
      </c>
      <c r="H7" s="10">
        <v>165</v>
      </c>
      <c r="I7" s="10">
        <v>176</v>
      </c>
      <c r="J7" s="10">
        <v>177</v>
      </c>
      <c r="K7" s="10">
        <v>146</v>
      </c>
      <c r="L7" s="10">
        <v>228</v>
      </c>
      <c r="M7" s="10"/>
      <c r="N7" s="10">
        <v>264</v>
      </c>
      <c r="O7" s="10">
        <v>255</v>
      </c>
      <c r="P7" s="10">
        <v>236</v>
      </c>
      <c r="Q7" s="10">
        <v>256</v>
      </c>
      <c r="R7" s="10"/>
      <c r="S7" s="10">
        <v>149</v>
      </c>
      <c r="T7" s="10">
        <v>128</v>
      </c>
      <c r="U7" s="10">
        <v>74</v>
      </c>
      <c r="V7" s="10">
        <v>102</v>
      </c>
      <c r="W7" s="10">
        <v>71</v>
      </c>
      <c r="X7" s="10">
        <v>101</v>
      </c>
      <c r="Y7" s="10">
        <v>89</v>
      </c>
      <c r="Z7" s="10">
        <v>39</v>
      </c>
      <c r="AA7" s="10">
        <v>100</v>
      </c>
      <c r="AB7" s="10">
        <v>94</v>
      </c>
      <c r="AC7" s="10">
        <v>41</v>
      </c>
      <c r="AD7" s="10">
        <v>25</v>
      </c>
      <c r="AE7" s="10"/>
      <c r="AF7" s="10">
        <v>198</v>
      </c>
      <c r="AG7" s="10">
        <v>342</v>
      </c>
      <c r="AH7" s="10">
        <v>87</v>
      </c>
      <c r="AI7" s="10">
        <v>137</v>
      </c>
      <c r="AJ7" s="10">
        <v>56</v>
      </c>
      <c r="AK7" s="10"/>
      <c r="AL7" s="10">
        <v>257</v>
      </c>
      <c r="AM7" s="10">
        <v>193</v>
      </c>
      <c r="AN7" s="10">
        <v>96</v>
      </c>
      <c r="AO7" s="10">
        <v>222</v>
      </c>
      <c r="AP7" s="10">
        <v>68</v>
      </c>
      <c r="AQ7" s="10">
        <v>81</v>
      </c>
      <c r="AR7" s="10"/>
      <c r="AS7" s="10">
        <v>240</v>
      </c>
      <c r="AT7" s="10">
        <v>248</v>
      </c>
      <c r="AU7" s="10">
        <v>242</v>
      </c>
      <c r="AV7" s="10">
        <v>120</v>
      </c>
      <c r="AW7" s="10">
        <v>18</v>
      </c>
      <c r="AX7" s="10"/>
      <c r="AY7" s="10">
        <v>7</v>
      </c>
      <c r="AZ7" s="10">
        <v>41</v>
      </c>
      <c r="BA7" s="10">
        <v>71</v>
      </c>
      <c r="BB7" s="10">
        <v>55</v>
      </c>
      <c r="BC7" s="10">
        <v>99</v>
      </c>
      <c r="BD7" s="10">
        <v>100</v>
      </c>
      <c r="BE7" s="10">
        <v>95</v>
      </c>
      <c r="BF7" s="10">
        <v>67</v>
      </c>
      <c r="BG7" s="10">
        <v>58</v>
      </c>
      <c r="BH7" s="10">
        <v>65</v>
      </c>
      <c r="BI7" s="10">
        <v>89</v>
      </c>
      <c r="BJ7" s="10">
        <v>62</v>
      </c>
      <c r="BK7" s="10">
        <v>34</v>
      </c>
      <c r="BL7" s="10">
        <v>24</v>
      </c>
      <c r="BM7" s="10">
        <v>32</v>
      </c>
      <c r="BN7" s="10">
        <v>57</v>
      </c>
      <c r="BO7" s="10"/>
      <c r="BP7" s="10">
        <v>259</v>
      </c>
      <c r="BQ7" s="10">
        <v>284</v>
      </c>
      <c r="BR7" s="10">
        <v>143</v>
      </c>
      <c r="BS7" s="10">
        <v>179</v>
      </c>
      <c r="BT7" s="10">
        <v>98</v>
      </c>
      <c r="BU7" s="10">
        <v>50</v>
      </c>
      <c r="BV7" s="10"/>
      <c r="BW7" s="10">
        <v>412</v>
      </c>
      <c r="BX7" s="10">
        <v>218</v>
      </c>
      <c r="BY7" s="10">
        <v>72</v>
      </c>
      <c r="BZ7" s="10">
        <v>90</v>
      </c>
      <c r="CA7" s="10">
        <v>178</v>
      </c>
      <c r="CB7" s="10">
        <v>33</v>
      </c>
      <c r="CC7" s="10"/>
      <c r="CD7" s="10">
        <v>214</v>
      </c>
      <c r="CE7" s="10">
        <v>188</v>
      </c>
      <c r="CF7" s="10">
        <v>142</v>
      </c>
      <c r="CG7" s="10">
        <v>292</v>
      </c>
      <c r="CH7" s="10"/>
      <c r="CI7" s="10">
        <v>175</v>
      </c>
      <c r="CJ7" s="10">
        <v>208</v>
      </c>
      <c r="CK7" s="10">
        <v>572</v>
      </c>
      <c r="CL7" s="10">
        <v>58</v>
      </c>
      <c r="CM7" s="10"/>
      <c r="CN7" s="10">
        <v>122</v>
      </c>
      <c r="CO7" s="10">
        <v>876</v>
      </c>
      <c r="CP7" s="10"/>
      <c r="CQ7" s="10">
        <v>95</v>
      </c>
      <c r="CR7" s="10">
        <v>842</v>
      </c>
    </row>
    <row r="8" spans="2:96" ht="30" customHeight="1" x14ac:dyDescent="0.3">
      <c r="B8" s="11" t="s">
        <v>19</v>
      </c>
      <c r="C8" s="11">
        <v>1014</v>
      </c>
      <c r="D8" s="11">
        <v>517</v>
      </c>
      <c r="E8" s="11">
        <v>496</v>
      </c>
      <c r="F8" s="11"/>
      <c r="G8" s="11">
        <v>147</v>
      </c>
      <c r="H8" s="11">
        <v>172</v>
      </c>
      <c r="I8" s="11">
        <v>175</v>
      </c>
      <c r="J8" s="11">
        <v>169</v>
      </c>
      <c r="K8" s="11">
        <v>141</v>
      </c>
      <c r="L8" s="11">
        <v>210</v>
      </c>
      <c r="M8" s="11"/>
      <c r="N8" s="11">
        <v>264</v>
      </c>
      <c r="O8" s="11">
        <v>273</v>
      </c>
      <c r="P8" s="11">
        <v>231</v>
      </c>
      <c r="Q8" s="11">
        <v>244</v>
      </c>
      <c r="R8" s="11"/>
      <c r="S8" s="11">
        <v>153</v>
      </c>
      <c r="T8" s="11">
        <v>123</v>
      </c>
      <c r="U8" s="11">
        <v>69</v>
      </c>
      <c r="V8" s="11">
        <v>99</v>
      </c>
      <c r="W8" s="11">
        <v>69</v>
      </c>
      <c r="X8" s="11">
        <v>102</v>
      </c>
      <c r="Y8" s="11">
        <v>84</v>
      </c>
      <c r="Z8" s="11">
        <v>38</v>
      </c>
      <c r="AA8" s="11">
        <v>103</v>
      </c>
      <c r="AB8" s="11">
        <v>97</v>
      </c>
      <c r="AC8" s="11">
        <v>47</v>
      </c>
      <c r="AD8" s="11">
        <v>32</v>
      </c>
      <c r="AE8" s="11"/>
      <c r="AF8" s="11">
        <v>193</v>
      </c>
      <c r="AG8" s="11">
        <v>347</v>
      </c>
      <c r="AH8" s="11">
        <v>85</v>
      </c>
      <c r="AI8" s="11">
        <v>130</v>
      </c>
      <c r="AJ8" s="11">
        <v>56</v>
      </c>
      <c r="AK8" s="11"/>
      <c r="AL8" s="11">
        <v>264</v>
      </c>
      <c r="AM8" s="11">
        <v>190</v>
      </c>
      <c r="AN8" s="11">
        <v>96</v>
      </c>
      <c r="AO8" s="11">
        <v>214</v>
      </c>
      <c r="AP8" s="11">
        <v>71</v>
      </c>
      <c r="AQ8" s="11">
        <v>80</v>
      </c>
      <c r="AR8" s="11"/>
      <c r="AS8" s="11">
        <v>234</v>
      </c>
      <c r="AT8" s="11">
        <v>251</v>
      </c>
      <c r="AU8" s="11">
        <v>247</v>
      </c>
      <c r="AV8" s="11">
        <v>123</v>
      </c>
      <c r="AW8" s="11">
        <v>19</v>
      </c>
      <c r="AX8" s="11"/>
      <c r="AY8" s="11">
        <v>7</v>
      </c>
      <c r="AZ8" s="11">
        <v>40</v>
      </c>
      <c r="BA8" s="11">
        <v>69</v>
      </c>
      <c r="BB8" s="11">
        <v>53</v>
      </c>
      <c r="BC8" s="11">
        <v>102</v>
      </c>
      <c r="BD8" s="11">
        <v>100</v>
      </c>
      <c r="BE8" s="11">
        <v>96</v>
      </c>
      <c r="BF8" s="11">
        <v>66</v>
      </c>
      <c r="BG8" s="11">
        <v>58</v>
      </c>
      <c r="BH8" s="11">
        <v>66</v>
      </c>
      <c r="BI8" s="11">
        <v>89</v>
      </c>
      <c r="BJ8" s="11">
        <v>61</v>
      </c>
      <c r="BK8" s="11">
        <v>33</v>
      </c>
      <c r="BL8" s="11">
        <v>25</v>
      </c>
      <c r="BM8" s="11">
        <v>33</v>
      </c>
      <c r="BN8" s="11">
        <v>58</v>
      </c>
      <c r="BO8" s="11"/>
      <c r="BP8" s="11">
        <v>271</v>
      </c>
      <c r="BQ8" s="11">
        <v>283</v>
      </c>
      <c r="BR8" s="11">
        <v>142</v>
      </c>
      <c r="BS8" s="11">
        <v>174</v>
      </c>
      <c r="BT8" s="11">
        <v>95</v>
      </c>
      <c r="BU8" s="11">
        <v>50</v>
      </c>
      <c r="BV8" s="11"/>
      <c r="BW8" s="11">
        <v>399</v>
      </c>
      <c r="BX8" s="11">
        <v>222</v>
      </c>
      <c r="BY8" s="11">
        <v>73</v>
      </c>
      <c r="BZ8" s="11">
        <v>90</v>
      </c>
      <c r="CA8" s="11">
        <v>185</v>
      </c>
      <c r="CB8" s="11">
        <v>36</v>
      </c>
      <c r="CC8" s="11"/>
      <c r="CD8" s="11">
        <v>227</v>
      </c>
      <c r="CE8" s="11">
        <v>192</v>
      </c>
      <c r="CF8" s="11">
        <v>139</v>
      </c>
      <c r="CG8" s="11">
        <v>286</v>
      </c>
      <c r="CH8" s="11"/>
      <c r="CI8" s="11">
        <v>180</v>
      </c>
      <c r="CJ8" s="11">
        <v>206</v>
      </c>
      <c r="CK8" s="11">
        <v>567</v>
      </c>
      <c r="CL8" s="11">
        <v>61</v>
      </c>
      <c r="CM8" s="11"/>
      <c r="CN8" s="11">
        <v>125</v>
      </c>
      <c r="CO8" s="11">
        <v>873</v>
      </c>
      <c r="CP8" s="11"/>
      <c r="CQ8" s="11">
        <v>101</v>
      </c>
      <c r="CR8" s="11">
        <v>836</v>
      </c>
    </row>
    <row r="9" spans="2:96" x14ac:dyDescent="0.3">
      <c r="B9" s="15" t="s">
        <v>383</v>
      </c>
      <c r="C9" s="14">
        <v>0.31378212690830398</v>
      </c>
      <c r="D9" s="14">
        <v>0.25632544860216699</v>
      </c>
      <c r="E9" s="14">
        <v>0.37079007753274001</v>
      </c>
      <c r="F9" s="14"/>
      <c r="G9" s="14">
        <v>0.32337617347859199</v>
      </c>
      <c r="H9" s="14">
        <v>0.40916618070986599</v>
      </c>
      <c r="I9" s="14">
        <v>0.30709473317345698</v>
      </c>
      <c r="J9" s="14">
        <v>0.28920009006897002</v>
      </c>
      <c r="K9" s="14">
        <v>0.30908639029916302</v>
      </c>
      <c r="L9" s="14">
        <v>0.25751021655108403</v>
      </c>
      <c r="M9" s="14"/>
      <c r="N9" s="14">
        <v>0.35303312452249402</v>
      </c>
      <c r="O9" s="14">
        <v>0.26996378551733602</v>
      </c>
      <c r="P9" s="14">
        <v>0.30336862779977603</v>
      </c>
      <c r="Q9" s="14">
        <v>0.32868310488736802</v>
      </c>
      <c r="R9" s="14"/>
      <c r="S9" s="14">
        <v>0.37684889974772101</v>
      </c>
      <c r="T9" s="14">
        <v>0.31817785671239102</v>
      </c>
      <c r="U9" s="14">
        <v>0.27807356332426297</v>
      </c>
      <c r="V9" s="14">
        <v>0.32077601872384998</v>
      </c>
      <c r="W9" s="14">
        <v>0.215990205454655</v>
      </c>
      <c r="X9" s="14">
        <v>0.264396301575898</v>
      </c>
      <c r="Y9" s="14">
        <v>0.28367263555339001</v>
      </c>
      <c r="Z9" s="14">
        <v>0.37134032162917602</v>
      </c>
      <c r="AA9" s="14">
        <v>0.39864061209185297</v>
      </c>
      <c r="AB9" s="14">
        <v>0.26474471356929102</v>
      </c>
      <c r="AC9" s="14">
        <v>0.37961765111950801</v>
      </c>
      <c r="AD9" s="14">
        <v>0.20938767578935799</v>
      </c>
      <c r="AE9" s="14"/>
      <c r="AF9" s="14">
        <v>0.29119768608420299</v>
      </c>
      <c r="AG9" s="14">
        <v>0.355331295636439</v>
      </c>
      <c r="AH9" s="14">
        <v>0.32365841528063999</v>
      </c>
      <c r="AI9" s="14">
        <v>0.28308717961670399</v>
      </c>
      <c r="AJ9" s="14">
        <v>0.26085582436858701</v>
      </c>
      <c r="AK9" s="14"/>
      <c r="AL9" s="14">
        <v>0.33812913880582701</v>
      </c>
      <c r="AM9" s="14">
        <v>0.31673916672459701</v>
      </c>
      <c r="AN9" s="14">
        <v>0.32915752293391298</v>
      </c>
      <c r="AO9" s="14">
        <v>0.30480247055072501</v>
      </c>
      <c r="AP9" s="14">
        <v>0.30856786003304199</v>
      </c>
      <c r="AQ9" s="14">
        <v>0.263247547038089</v>
      </c>
      <c r="AR9" s="14"/>
      <c r="AS9" s="14">
        <v>0.30498560722534901</v>
      </c>
      <c r="AT9" s="14">
        <v>0.28060681121801401</v>
      </c>
      <c r="AU9" s="14">
        <v>0.31759876810599902</v>
      </c>
      <c r="AV9" s="14">
        <v>0.443570769863808</v>
      </c>
      <c r="AW9" s="14">
        <v>0.56622284970289105</v>
      </c>
      <c r="AX9" s="14"/>
      <c r="AY9" s="14">
        <v>0.280652445940694</v>
      </c>
      <c r="AZ9" s="14">
        <v>0.30371312895380298</v>
      </c>
      <c r="BA9" s="14">
        <v>0.41324768543898799</v>
      </c>
      <c r="BB9" s="14">
        <v>0.22144440851846101</v>
      </c>
      <c r="BC9" s="14">
        <v>0.31028146875169699</v>
      </c>
      <c r="BD9" s="14">
        <v>0.279270550844265</v>
      </c>
      <c r="BE9" s="14">
        <v>0.26217522244552499</v>
      </c>
      <c r="BF9" s="14">
        <v>0.214431724032911</v>
      </c>
      <c r="BG9" s="14">
        <v>0.23055501075628701</v>
      </c>
      <c r="BH9" s="14">
        <v>0.37518288026098301</v>
      </c>
      <c r="BI9" s="14">
        <v>0.32433390883899899</v>
      </c>
      <c r="BJ9" s="14">
        <v>0.21366161804120901</v>
      </c>
      <c r="BK9" s="14">
        <v>0.26317446981146098</v>
      </c>
      <c r="BL9" s="14">
        <v>0.31004375997503802</v>
      </c>
      <c r="BM9" s="14">
        <v>0.37841762273296697</v>
      </c>
      <c r="BN9" s="14">
        <v>0.49054341000416601</v>
      </c>
      <c r="BO9" s="14"/>
      <c r="BP9" s="14">
        <v>0.41183174471445999</v>
      </c>
      <c r="BQ9" s="14">
        <v>0.294043687061391</v>
      </c>
      <c r="BR9" s="14">
        <v>0.292737260397123</v>
      </c>
      <c r="BS9" s="14">
        <v>0.30431014458143402</v>
      </c>
      <c r="BT9" s="14">
        <v>0.20614402363147799</v>
      </c>
      <c r="BU9" s="14">
        <v>0.192751220873905</v>
      </c>
      <c r="BV9" s="14"/>
      <c r="BW9" s="14">
        <v>0.29125081736171599</v>
      </c>
      <c r="BX9" s="14">
        <v>0.31795672716412199</v>
      </c>
      <c r="BY9" s="14">
        <v>0.30329848284095201</v>
      </c>
      <c r="BZ9" s="14">
        <v>0.26508580483230498</v>
      </c>
      <c r="CA9" s="14">
        <v>0.37489093394196299</v>
      </c>
      <c r="CB9" s="14">
        <v>0.40254391143366303</v>
      </c>
      <c r="CC9" s="14"/>
      <c r="CD9" s="14">
        <v>0.34506502752874002</v>
      </c>
      <c r="CE9" s="14">
        <v>0.33631599164318898</v>
      </c>
      <c r="CF9" s="14">
        <v>0.29873063750936402</v>
      </c>
      <c r="CG9" s="14">
        <v>0.29433944911043902</v>
      </c>
      <c r="CH9" s="14"/>
      <c r="CI9" s="14">
        <v>0.34588131551455997</v>
      </c>
      <c r="CJ9" s="14">
        <v>0.32428176118402202</v>
      </c>
      <c r="CK9" s="14">
        <v>0.30798978214952599</v>
      </c>
      <c r="CL9" s="14">
        <v>0.23792296219585901</v>
      </c>
      <c r="CM9" s="14"/>
      <c r="CN9" s="14">
        <v>0.398215773363853</v>
      </c>
      <c r="CO9" s="14">
        <v>0.30104377611396599</v>
      </c>
      <c r="CP9" s="14"/>
      <c r="CQ9" s="14">
        <v>0.37293112852252303</v>
      </c>
      <c r="CR9" s="14">
        <v>0.29735773993113301</v>
      </c>
    </row>
    <row r="10" spans="2:96" x14ac:dyDescent="0.3">
      <c r="B10" s="15" t="s">
        <v>384</v>
      </c>
      <c r="C10" s="14">
        <v>0.41647452572951299</v>
      </c>
      <c r="D10" s="14">
        <v>0.43502087715565602</v>
      </c>
      <c r="E10" s="14">
        <v>0.39889549973959598</v>
      </c>
      <c r="F10" s="14"/>
      <c r="G10" s="14">
        <v>0.40508580495209201</v>
      </c>
      <c r="H10" s="14">
        <v>0.37804048259969297</v>
      </c>
      <c r="I10" s="14">
        <v>0.45750725559577998</v>
      </c>
      <c r="J10" s="14">
        <v>0.38929564019505802</v>
      </c>
      <c r="K10" s="14">
        <v>0.41230137505617298</v>
      </c>
      <c r="L10" s="14">
        <v>0.44647354429557401</v>
      </c>
      <c r="M10" s="14"/>
      <c r="N10" s="14">
        <v>0.41189373616644498</v>
      </c>
      <c r="O10" s="14">
        <v>0.444453604884612</v>
      </c>
      <c r="P10" s="14">
        <v>0.41389992712294699</v>
      </c>
      <c r="Q10" s="14">
        <v>0.39593051105718202</v>
      </c>
      <c r="R10" s="14"/>
      <c r="S10" s="14">
        <v>0.41293601661623203</v>
      </c>
      <c r="T10" s="14">
        <v>0.37510777684782798</v>
      </c>
      <c r="U10" s="14">
        <v>0.455089334447075</v>
      </c>
      <c r="V10" s="14">
        <v>0.45524611287004502</v>
      </c>
      <c r="W10" s="14">
        <v>0.55043042035077505</v>
      </c>
      <c r="X10" s="14">
        <v>0.36833107086452899</v>
      </c>
      <c r="Y10" s="14">
        <v>0.41831112350250199</v>
      </c>
      <c r="Z10" s="14">
        <v>0.302428823071902</v>
      </c>
      <c r="AA10" s="14">
        <v>0.400303658333301</v>
      </c>
      <c r="AB10" s="14">
        <v>0.41965005926009202</v>
      </c>
      <c r="AC10" s="14">
        <v>0.32283570357600999</v>
      </c>
      <c r="AD10" s="14">
        <v>0.56154937543090699</v>
      </c>
      <c r="AE10" s="14"/>
      <c r="AF10" s="14">
        <v>0.47663731210655702</v>
      </c>
      <c r="AG10" s="14">
        <v>0.40238155622229599</v>
      </c>
      <c r="AH10" s="14">
        <v>0.44955909080980999</v>
      </c>
      <c r="AI10" s="14">
        <v>0.31027566006990198</v>
      </c>
      <c r="AJ10" s="14">
        <v>0.40179125741822003</v>
      </c>
      <c r="AK10" s="14"/>
      <c r="AL10" s="14">
        <v>0.42798848109266302</v>
      </c>
      <c r="AM10" s="14">
        <v>0.49499831214623502</v>
      </c>
      <c r="AN10" s="14">
        <v>0.43400653449846499</v>
      </c>
      <c r="AO10" s="14">
        <v>0.32144492580965001</v>
      </c>
      <c r="AP10" s="14">
        <v>0.39501606458788302</v>
      </c>
      <c r="AQ10" s="14">
        <v>0.48981605864229</v>
      </c>
      <c r="AR10" s="14"/>
      <c r="AS10" s="14">
        <v>0.421888284265165</v>
      </c>
      <c r="AT10" s="14">
        <v>0.42610818509201898</v>
      </c>
      <c r="AU10" s="14">
        <v>0.41027917557657501</v>
      </c>
      <c r="AV10" s="14">
        <v>0.37634105369858301</v>
      </c>
      <c r="AW10" s="14">
        <v>0.433777150297109</v>
      </c>
      <c r="AX10" s="14"/>
      <c r="AY10" s="14">
        <v>0.423391945189666</v>
      </c>
      <c r="AZ10" s="14">
        <v>0.33126050540490098</v>
      </c>
      <c r="BA10" s="14">
        <v>0.36029213859857301</v>
      </c>
      <c r="BB10" s="14">
        <v>0.52777787816948396</v>
      </c>
      <c r="BC10" s="14">
        <v>0.48701142363969302</v>
      </c>
      <c r="BD10" s="14">
        <v>0.446754406688882</v>
      </c>
      <c r="BE10" s="14">
        <v>0.41540712483275399</v>
      </c>
      <c r="BF10" s="14">
        <v>0.47553917953589298</v>
      </c>
      <c r="BG10" s="14">
        <v>0.46078044044168598</v>
      </c>
      <c r="BH10" s="14">
        <v>0.284117059473457</v>
      </c>
      <c r="BI10" s="14">
        <v>0.38564688080089699</v>
      </c>
      <c r="BJ10" s="14">
        <v>0.48077164411448198</v>
      </c>
      <c r="BK10" s="14">
        <v>0.45221335634736598</v>
      </c>
      <c r="BL10" s="14">
        <v>0.35859268516544401</v>
      </c>
      <c r="BM10" s="14">
        <v>0.391336381566323</v>
      </c>
      <c r="BN10" s="14">
        <v>0.42593338693055699</v>
      </c>
      <c r="BO10" s="14"/>
      <c r="BP10" s="14">
        <v>0.36156088730312402</v>
      </c>
      <c r="BQ10" s="14">
        <v>0.43845311543581</v>
      </c>
      <c r="BR10" s="14">
        <v>0.39488722636942503</v>
      </c>
      <c r="BS10" s="14">
        <v>0.42566785109203498</v>
      </c>
      <c r="BT10" s="14">
        <v>0.46350510567485698</v>
      </c>
      <c r="BU10" s="14">
        <v>0.52875773339542698</v>
      </c>
      <c r="BV10" s="14"/>
      <c r="BW10" s="14">
        <v>0.41618642929563299</v>
      </c>
      <c r="BX10" s="14">
        <v>0.42203961552747998</v>
      </c>
      <c r="BY10" s="14">
        <v>0.42394579835112201</v>
      </c>
      <c r="BZ10" s="14">
        <v>0.42350267934022101</v>
      </c>
      <c r="CA10" s="14">
        <v>0.41031101065196801</v>
      </c>
      <c r="CB10" s="14">
        <v>0.39456167859045499</v>
      </c>
      <c r="CC10" s="14"/>
      <c r="CD10" s="14">
        <v>0.44594154929096003</v>
      </c>
      <c r="CE10" s="14">
        <v>0.38835401753562199</v>
      </c>
      <c r="CF10" s="14">
        <v>0.39280972649774898</v>
      </c>
      <c r="CG10" s="14">
        <v>0.42342027135819998</v>
      </c>
      <c r="CH10" s="14"/>
      <c r="CI10" s="14">
        <v>0.41369273165272502</v>
      </c>
      <c r="CJ10" s="14">
        <v>0.370084435482191</v>
      </c>
      <c r="CK10" s="14">
        <v>0.42838983675942199</v>
      </c>
      <c r="CL10" s="14">
        <v>0.47044873911253898</v>
      </c>
      <c r="CM10" s="14"/>
      <c r="CN10" s="14">
        <v>0.41268681094574799</v>
      </c>
      <c r="CO10" s="14">
        <v>0.417595083440987</v>
      </c>
      <c r="CP10" s="14"/>
      <c r="CQ10" s="14">
        <v>0.37766483284195901</v>
      </c>
      <c r="CR10" s="14">
        <v>0.42569599009271297</v>
      </c>
    </row>
    <row r="11" spans="2:96" x14ac:dyDescent="0.3">
      <c r="B11" s="15" t="s">
        <v>385</v>
      </c>
      <c r="C11" s="14">
        <v>0.168285992906818</v>
      </c>
      <c r="D11" s="14">
        <v>0.20197085243430599</v>
      </c>
      <c r="E11" s="14">
        <v>0.13387700075679301</v>
      </c>
      <c r="F11" s="14"/>
      <c r="G11" s="14">
        <v>0.194515754115727</v>
      </c>
      <c r="H11" s="14">
        <v>0.12449444941563099</v>
      </c>
      <c r="I11" s="14">
        <v>0.148955852392401</v>
      </c>
      <c r="J11" s="14">
        <v>0.196610513014987</v>
      </c>
      <c r="K11" s="14">
        <v>0.14501243017951199</v>
      </c>
      <c r="L11" s="14">
        <v>0.19470825137266001</v>
      </c>
      <c r="M11" s="14"/>
      <c r="N11" s="14">
        <v>0.13531744590630099</v>
      </c>
      <c r="O11" s="14">
        <v>0.214418801249948</v>
      </c>
      <c r="P11" s="14">
        <v>0.16530929877933301</v>
      </c>
      <c r="Q11" s="14">
        <v>0.156531144098531</v>
      </c>
      <c r="R11" s="14"/>
      <c r="S11" s="14">
        <v>0.133479064049566</v>
      </c>
      <c r="T11" s="14">
        <v>0.19504788650358101</v>
      </c>
      <c r="U11" s="14">
        <v>0.16978620053249899</v>
      </c>
      <c r="V11" s="14">
        <v>0.11965691115616101</v>
      </c>
      <c r="W11" s="14">
        <v>0.207819779485752</v>
      </c>
      <c r="X11" s="14">
        <v>0.179457040632722</v>
      </c>
      <c r="Y11" s="14">
        <v>0.21773444017019999</v>
      </c>
      <c r="Z11" s="14">
        <v>0.17704630421890699</v>
      </c>
      <c r="AA11" s="14">
        <v>0.13107098344271201</v>
      </c>
      <c r="AB11" s="14">
        <v>0.199606141858094</v>
      </c>
      <c r="AC11" s="14">
        <v>0.13439801137346399</v>
      </c>
      <c r="AD11" s="14">
        <v>0.19188485994000301</v>
      </c>
      <c r="AE11" s="14"/>
      <c r="AF11" s="14">
        <v>0.15014035559815</v>
      </c>
      <c r="AG11" s="14">
        <v>0.18150574381795301</v>
      </c>
      <c r="AH11" s="14">
        <v>0.152000855568625</v>
      </c>
      <c r="AI11" s="14">
        <v>0.22831868948753101</v>
      </c>
      <c r="AJ11" s="14">
        <v>0.14128890441122699</v>
      </c>
      <c r="AK11" s="14"/>
      <c r="AL11" s="14">
        <v>0.17540162027473999</v>
      </c>
      <c r="AM11" s="14">
        <v>0.13267629896584701</v>
      </c>
      <c r="AN11" s="14">
        <v>0.128971120709924</v>
      </c>
      <c r="AO11" s="14">
        <v>0.238939702970591</v>
      </c>
      <c r="AP11" s="14">
        <v>0.11061677757736101</v>
      </c>
      <c r="AQ11" s="14">
        <v>0.128091619831501</v>
      </c>
      <c r="AR11" s="14"/>
      <c r="AS11" s="14">
        <v>0.15094897317992501</v>
      </c>
      <c r="AT11" s="14">
        <v>0.194356350017972</v>
      </c>
      <c r="AU11" s="14">
        <v>0.17787807574702799</v>
      </c>
      <c r="AV11" s="14">
        <v>0.123196683450462</v>
      </c>
      <c r="AW11" s="14">
        <v>0</v>
      </c>
      <c r="AX11" s="14"/>
      <c r="AY11" s="14">
        <v>0.29595560886963901</v>
      </c>
      <c r="AZ11" s="14">
        <v>0.20961605689156201</v>
      </c>
      <c r="BA11" s="14">
        <v>0.138504899208445</v>
      </c>
      <c r="BB11" s="14">
        <v>0.10802803627086199</v>
      </c>
      <c r="BC11" s="14">
        <v>0.13683263759342401</v>
      </c>
      <c r="BD11" s="14">
        <v>0.161228028423435</v>
      </c>
      <c r="BE11" s="14">
        <v>0.195664888364187</v>
      </c>
      <c r="BF11" s="14">
        <v>0.20861376653833699</v>
      </c>
      <c r="BG11" s="14">
        <v>0.24145724637239199</v>
      </c>
      <c r="BH11" s="14">
        <v>0.28339268556137798</v>
      </c>
      <c r="BI11" s="14">
        <v>0.180126657111921</v>
      </c>
      <c r="BJ11" s="14">
        <v>0.18008766232305901</v>
      </c>
      <c r="BK11" s="14">
        <v>0.14390742902460199</v>
      </c>
      <c r="BL11" s="14">
        <v>0.151181738345746</v>
      </c>
      <c r="BM11" s="14">
        <v>0.14214701493922199</v>
      </c>
      <c r="BN11" s="14">
        <v>6.4699138981526794E-2</v>
      </c>
      <c r="BO11" s="14"/>
      <c r="BP11" s="14">
        <v>0.15943268722576601</v>
      </c>
      <c r="BQ11" s="14">
        <v>0.15873126212633301</v>
      </c>
      <c r="BR11" s="14">
        <v>0.16291728927548499</v>
      </c>
      <c r="BS11" s="14">
        <v>0.16931950628723499</v>
      </c>
      <c r="BT11" s="14">
        <v>0.20919444619382699</v>
      </c>
      <c r="BU11" s="14">
        <v>0.20384093869987699</v>
      </c>
      <c r="BV11" s="14"/>
      <c r="BW11" s="14">
        <v>0.184249700465691</v>
      </c>
      <c r="BX11" s="14">
        <v>0.17739331377422601</v>
      </c>
      <c r="BY11" s="14">
        <v>0.168842701719915</v>
      </c>
      <c r="BZ11" s="14">
        <v>0.182200194916849</v>
      </c>
      <c r="CA11" s="14">
        <v>0.133211898432956</v>
      </c>
      <c r="CB11" s="14">
        <v>5.8090840694507498E-2</v>
      </c>
      <c r="CC11" s="14"/>
      <c r="CD11" s="14">
        <v>0.12171301092796299</v>
      </c>
      <c r="CE11" s="14">
        <v>0.18051115115074501</v>
      </c>
      <c r="CF11" s="14">
        <v>0.18830675922363899</v>
      </c>
      <c r="CG11" s="14">
        <v>0.19397919582921</v>
      </c>
      <c r="CH11" s="14"/>
      <c r="CI11" s="14">
        <v>0.17551158579010001</v>
      </c>
      <c r="CJ11" s="14">
        <v>0.197960501212674</v>
      </c>
      <c r="CK11" s="14">
        <v>0.159021525782235</v>
      </c>
      <c r="CL11" s="14">
        <v>0.13296053067118499</v>
      </c>
      <c r="CM11" s="14"/>
      <c r="CN11" s="14">
        <v>0.13057380880411401</v>
      </c>
      <c r="CO11" s="14">
        <v>0.176707989914242</v>
      </c>
      <c r="CP11" s="14"/>
      <c r="CQ11" s="14">
        <v>0.17756614529666001</v>
      </c>
      <c r="CR11" s="14">
        <v>0.17365768359637501</v>
      </c>
    </row>
    <row r="12" spans="2:96" x14ac:dyDescent="0.3">
      <c r="B12" s="15" t="s">
        <v>386</v>
      </c>
      <c r="C12" s="14">
        <v>7.1519187468078504E-2</v>
      </c>
      <c r="D12" s="14">
        <v>8.45035104289239E-2</v>
      </c>
      <c r="E12" s="14">
        <v>5.8283793548155001E-2</v>
      </c>
      <c r="F12" s="14"/>
      <c r="G12" s="14">
        <v>5.8801010900757601E-2</v>
      </c>
      <c r="H12" s="14">
        <v>4.6954453132230997E-2</v>
      </c>
      <c r="I12" s="14">
        <v>6.9532438128606197E-2</v>
      </c>
      <c r="J12" s="14">
        <v>6.6966018653720094E-2</v>
      </c>
      <c r="K12" s="14">
        <v>9.1478914671105499E-2</v>
      </c>
      <c r="L12" s="14">
        <v>9.2438926169243499E-2</v>
      </c>
      <c r="M12" s="14"/>
      <c r="N12" s="14">
        <v>8.4128342932380307E-2</v>
      </c>
      <c r="O12" s="14">
        <v>4.7888719039784498E-2</v>
      </c>
      <c r="P12" s="14">
        <v>6.4968442929165898E-2</v>
      </c>
      <c r="Q12" s="14">
        <v>9.1094695854195898E-2</v>
      </c>
      <c r="R12" s="14"/>
      <c r="S12" s="14">
        <v>3.8778520111328298E-2</v>
      </c>
      <c r="T12" s="14">
        <v>8.0705998545247196E-2</v>
      </c>
      <c r="U12" s="14">
        <v>8.1652223644626806E-2</v>
      </c>
      <c r="V12" s="14">
        <v>8.4538390382040196E-2</v>
      </c>
      <c r="W12" s="14">
        <v>2.57595947088178E-2</v>
      </c>
      <c r="X12" s="14">
        <v>0.114200820294481</v>
      </c>
      <c r="Y12" s="14">
        <v>6.9354246509446799E-2</v>
      </c>
      <c r="Z12" s="14">
        <v>0.14918455108001499</v>
      </c>
      <c r="AA12" s="14">
        <v>4.9764103046151399E-2</v>
      </c>
      <c r="AB12" s="14">
        <v>6.3126060700236894E-2</v>
      </c>
      <c r="AC12" s="14">
        <v>0.11724446510448699</v>
      </c>
      <c r="AD12" s="14">
        <v>3.71780888397324E-2</v>
      </c>
      <c r="AE12" s="14"/>
      <c r="AF12" s="14">
        <v>6.6692541121465804E-2</v>
      </c>
      <c r="AG12" s="14">
        <v>4.0782554782015597E-2</v>
      </c>
      <c r="AH12" s="14">
        <v>5.3460441907439503E-2</v>
      </c>
      <c r="AI12" s="14">
        <v>0.14962035821988001</v>
      </c>
      <c r="AJ12" s="14">
        <v>0.10541003243434099</v>
      </c>
      <c r="AK12" s="14"/>
      <c r="AL12" s="14">
        <v>4.6231322019996503E-2</v>
      </c>
      <c r="AM12" s="14">
        <v>4.5549952961155001E-2</v>
      </c>
      <c r="AN12" s="14">
        <v>6.79875611289249E-2</v>
      </c>
      <c r="AO12" s="14">
        <v>9.4593226338515302E-2</v>
      </c>
      <c r="AP12" s="14">
        <v>0.11565202460676099</v>
      </c>
      <c r="AQ12" s="14">
        <v>9.4906959834406598E-2</v>
      </c>
      <c r="AR12" s="14"/>
      <c r="AS12" s="14">
        <v>7.9441661823485193E-2</v>
      </c>
      <c r="AT12" s="14">
        <v>7.5540565716809199E-2</v>
      </c>
      <c r="AU12" s="14">
        <v>6.6081143667925404E-2</v>
      </c>
      <c r="AV12" s="14">
        <v>4.7881560001675899E-2</v>
      </c>
      <c r="AW12" s="14">
        <v>0</v>
      </c>
      <c r="AX12" s="14"/>
      <c r="AY12" s="14">
        <v>0</v>
      </c>
      <c r="AZ12" s="14">
        <v>0.10184991071042999</v>
      </c>
      <c r="BA12" s="14">
        <v>7.3748289859464897E-2</v>
      </c>
      <c r="BB12" s="14">
        <v>0.123361510754309</v>
      </c>
      <c r="BC12" s="14">
        <v>3.7689379662272197E-2</v>
      </c>
      <c r="BD12" s="14">
        <v>6.7018596826287094E-2</v>
      </c>
      <c r="BE12" s="14">
        <v>0.117395957081165</v>
      </c>
      <c r="BF12" s="14">
        <v>5.71625721680094E-2</v>
      </c>
      <c r="BG12" s="14">
        <v>6.7207302429635907E-2</v>
      </c>
      <c r="BH12" s="14">
        <v>5.7307374704182103E-2</v>
      </c>
      <c r="BI12" s="14">
        <v>7.6879549380374099E-2</v>
      </c>
      <c r="BJ12" s="14">
        <v>4.4584974437453101E-2</v>
      </c>
      <c r="BK12" s="14">
        <v>0.140704744816571</v>
      </c>
      <c r="BL12" s="14">
        <v>0.14244217193453801</v>
      </c>
      <c r="BM12" s="14">
        <v>5.8128995371873098E-2</v>
      </c>
      <c r="BN12" s="14">
        <v>0</v>
      </c>
      <c r="BO12" s="14"/>
      <c r="BP12" s="14">
        <v>4.92831366293228E-2</v>
      </c>
      <c r="BQ12" s="14">
        <v>8.2764131296318502E-2</v>
      </c>
      <c r="BR12" s="14">
        <v>7.0470574926602997E-2</v>
      </c>
      <c r="BS12" s="14">
        <v>8.3274231975259294E-2</v>
      </c>
      <c r="BT12" s="14">
        <v>7.9783258516784805E-2</v>
      </c>
      <c r="BU12" s="14">
        <v>7.4650107030790905E-2</v>
      </c>
      <c r="BV12" s="14"/>
      <c r="BW12" s="14">
        <v>8.8264300828127501E-2</v>
      </c>
      <c r="BX12" s="14">
        <v>3.9900929877107402E-2</v>
      </c>
      <c r="BY12" s="14">
        <v>9.1216689002088902E-2</v>
      </c>
      <c r="BZ12" s="14">
        <v>6.3813439473553404E-2</v>
      </c>
      <c r="CA12" s="14">
        <v>6.5924442988374896E-2</v>
      </c>
      <c r="CB12" s="14">
        <v>5.5907277563865702E-2</v>
      </c>
      <c r="CC12" s="14"/>
      <c r="CD12" s="14">
        <v>5.9853508244392999E-2</v>
      </c>
      <c r="CE12" s="14">
        <v>6.6844065969803301E-2</v>
      </c>
      <c r="CF12" s="14">
        <v>8.5835813711488004E-2</v>
      </c>
      <c r="CG12" s="14">
        <v>6.4172523699423598E-2</v>
      </c>
      <c r="CH12" s="14"/>
      <c r="CI12" s="14">
        <v>4.8577033192643698E-2</v>
      </c>
      <c r="CJ12" s="14">
        <v>9.7088106365253293E-2</v>
      </c>
      <c r="CK12" s="14">
        <v>6.9858173406135204E-2</v>
      </c>
      <c r="CL12" s="14">
        <v>6.8207780075791299E-2</v>
      </c>
      <c r="CM12" s="14"/>
      <c r="CN12" s="14">
        <v>5.1038733071067703E-2</v>
      </c>
      <c r="CO12" s="14">
        <v>7.2041117914562802E-2</v>
      </c>
      <c r="CP12" s="14"/>
      <c r="CQ12" s="14">
        <v>6.1947673305840098E-2</v>
      </c>
      <c r="CR12" s="14">
        <v>7.3649820858575299E-2</v>
      </c>
    </row>
    <row r="13" spans="2:96" x14ac:dyDescent="0.3">
      <c r="B13" s="15" t="s">
        <v>92</v>
      </c>
      <c r="C13" s="20">
        <v>2.99381669872875E-2</v>
      </c>
      <c r="D13" s="20">
        <v>2.21793113789477E-2</v>
      </c>
      <c r="E13" s="20">
        <v>3.8153628422715601E-2</v>
      </c>
      <c r="F13" s="20"/>
      <c r="G13" s="20">
        <v>1.8221256552832001E-2</v>
      </c>
      <c r="H13" s="20">
        <v>4.1344434142579503E-2</v>
      </c>
      <c r="I13" s="20">
        <v>1.6909720709756701E-2</v>
      </c>
      <c r="J13" s="20">
        <v>5.7927738067265401E-2</v>
      </c>
      <c r="K13" s="20">
        <v>4.2120889794047198E-2</v>
      </c>
      <c r="L13" s="20">
        <v>8.8690616114380297E-3</v>
      </c>
      <c r="M13" s="20"/>
      <c r="N13" s="20">
        <v>1.5627350472380199E-2</v>
      </c>
      <c r="O13" s="20">
        <v>2.32750893083199E-2</v>
      </c>
      <c r="P13" s="20">
        <v>5.2453703368778602E-2</v>
      </c>
      <c r="Q13" s="20">
        <v>2.7760544102721899E-2</v>
      </c>
      <c r="R13" s="20"/>
      <c r="S13" s="20">
        <v>3.7957499475152402E-2</v>
      </c>
      <c r="T13" s="20">
        <v>3.0960481390952501E-2</v>
      </c>
      <c r="U13" s="20">
        <v>1.53986780515362E-2</v>
      </c>
      <c r="V13" s="20">
        <v>1.9782566867904701E-2</v>
      </c>
      <c r="W13" s="20">
        <v>0</v>
      </c>
      <c r="X13" s="20">
        <v>7.3614766632370293E-2</v>
      </c>
      <c r="Y13" s="20">
        <v>1.09275542644609E-2</v>
      </c>
      <c r="Z13" s="20">
        <v>0</v>
      </c>
      <c r="AA13" s="20">
        <v>2.0220643085982499E-2</v>
      </c>
      <c r="AB13" s="20">
        <v>5.2873024612286303E-2</v>
      </c>
      <c r="AC13" s="20">
        <v>4.5904168826530999E-2</v>
      </c>
      <c r="AD13" s="20">
        <v>0</v>
      </c>
      <c r="AE13" s="20"/>
      <c r="AF13" s="20">
        <v>1.53321050896246E-2</v>
      </c>
      <c r="AG13" s="20">
        <v>1.9998849541297301E-2</v>
      </c>
      <c r="AH13" s="20">
        <v>2.1321196433484998E-2</v>
      </c>
      <c r="AI13" s="20">
        <v>2.86981126059833E-2</v>
      </c>
      <c r="AJ13" s="20">
        <v>9.0653981367625605E-2</v>
      </c>
      <c r="AK13" s="20"/>
      <c r="AL13" s="20">
        <v>1.22494378067737E-2</v>
      </c>
      <c r="AM13" s="20">
        <v>1.0036269202165099E-2</v>
      </c>
      <c r="AN13" s="20">
        <v>3.9877260728773303E-2</v>
      </c>
      <c r="AO13" s="20">
        <v>4.0219674330518297E-2</v>
      </c>
      <c r="AP13" s="20">
        <v>7.0147273194952897E-2</v>
      </c>
      <c r="AQ13" s="20">
        <v>2.3937814653713401E-2</v>
      </c>
      <c r="AR13" s="20"/>
      <c r="AS13" s="20">
        <v>4.2735473506076198E-2</v>
      </c>
      <c r="AT13" s="20">
        <v>2.3388087955185301E-2</v>
      </c>
      <c r="AU13" s="20">
        <v>2.8162836902473499E-2</v>
      </c>
      <c r="AV13" s="20">
        <v>9.0099329854720599E-3</v>
      </c>
      <c r="AW13" s="20">
        <v>0</v>
      </c>
      <c r="AX13" s="20"/>
      <c r="AY13" s="20">
        <v>0</v>
      </c>
      <c r="AZ13" s="20">
        <v>5.3560398039303798E-2</v>
      </c>
      <c r="BA13" s="20">
        <v>1.4206986894529299E-2</v>
      </c>
      <c r="BB13" s="20">
        <v>1.9388166286884199E-2</v>
      </c>
      <c r="BC13" s="20">
        <v>2.8185090352914E-2</v>
      </c>
      <c r="BD13" s="20">
        <v>4.5728417217130897E-2</v>
      </c>
      <c r="BE13" s="20">
        <v>9.3568072763691897E-3</v>
      </c>
      <c r="BF13" s="20">
        <v>4.4252757724849497E-2</v>
      </c>
      <c r="BG13" s="20">
        <v>0</v>
      </c>
      <c r="BH13" s="20">
        <v>0</v>
      </c>
      <c r="BI13" s="20">
        <v>3.3013003867808699E-2</v>
      </c>
      <c r="BJ13" s="20">
        <v>8.0894101083797104E-2</v>
      </c>
      <c r="BK13" s="20">
        <v>0</v>
      </c>
      <c r="BL13" s="20">
        <v>3.7739644579233601E-2</v>
      </c>
      <c r="BM13" s="20">
        <v>2.9969985389615102E-2</v>
      </c>
      <c r="BN13" s="20">
        <v>1.8824064083749901E-2</v>
      </c>
      <c r="BO13" s="20"/>
      <c r="BP13" s="20">
        <v>1.7891544127326599E-2</v>
      </c>
      <c r="BQ13" s="20">
        <v>2.60078040801477E-2</v>
      </c>
      <c r="BR13" s="20">
        <v>7.8987649031364002E-2</v>
      </c>
      <c r="BS13" s="20">
        <v>1.7428266064036101E-2</v>
      </c>
      <c r="BT13" s="20">
        <v>4.13731659830536E-2</v>
      </c>
      <c r="BU13" s="20">
        <v>0</v>
      </c>
      <c r="BV13" s="20"/>
      <c r="BW13" s="20">
        <v>2.0048752048832202E-2</v>
      </c>
      <c r="BX13" s="20">
        <v>4.2709413657064203E-2</v>
      </c>
      <c r="BY13" s="20">
        <v>1.2696328085922101E-2</v>
      </c>
      <c r="BZ13" s="20">
        <v>6.5397881437071398E-2</v>
      </c>
      <c r="CA13" s="20">
        <v>1.5661713984738802E-2</v>
      </c>
      <c r="CB13" s="20">
        <v>8.8896291717508999E-2</v>
      </c>
      <c r="CC13" s="20"/>
      <c r="CD13" s="20">
        <v>2.7426904007944501E-2</v>
      </c>
      <c r="CE13" s="20">
        <v>2.79747737006402E-2</v>
      </c>
      <c r="CF13" s="20">
        <v>3.4317063057759403E-2</v>
      </c>
      <c r="CG13" s="20">
        <v>2.4088560002727501E-2</v>
      </c>
      <c r="CH13" s="20"/>
      <c r="CI13" s="20">
        <v>1.63373338499717E-2</v>
      </c>
      <c r="CJ13" s="20">
        <v>1.05851957558592E-2</v>
      </c>
      <c r="CK13" s="20">
        <v>3.4740681902682098E-2</v>
      </c>
      <c r="CL13" s="20">
        <v>9.0459987944625897E-2</v>
      </c>
      <c r="CM13" s="20"/>
      <c r="CN13" s="20">
        <v>7.4848738152173497E-3</v>
      </c>
      <c r="CO13" s="20">
        <v>3.2612032616242403E-2</v>
      </c>
      <c r="CP13" s="20"/>
      <c r="CQ13" s="20">
        <v>9.8902200330174793E-3</v>
      </c>
      <c r="CR13" s="20">
        <v>2.9638765521204299E-2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P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16" width="20.6640625" customWidth="1"/>
  </cols>
  <sheetData>
    <row r="2" spans="2:16" ht="40.049999999999997" customHeight="1" x14ac:dyDescent="0.3">
      <c r="D2" s="29" t="s">
        <v>415</v>
      </c>
      <c r="E2" s="26"/>
      <c r="F2" s="26"/>
      <c r="G2" s="26"/>
      <c r="H2" s="26"/>
      <c r="I2" s="26"/>
      <c r="J2" s="26"/>
      <c r="K2" s="26"/>
      <c r="L2" s="26"/>
      <c r="M2" s="26"/>
      <c r="N2" s="26"/>
      <c r="O2" s="26"/>
      <c r="P2" s="26"/>
    </row>
    <row r="6" spans="2:16" ht="49.95" customHeight="1" x14ac:dyDescent="0.3">
      <c r="B6" s="17" t="s">
        <v>14</v>
      </c>
      <c r="C6" s="17" t="s">
        <v>367</v>
      </c>
      <c r="D6" s="17" t="s">
        <v>404</v>
      </c>
      <c r="E6" s="17" t="s">
        <v>405</v>
      </c>
      <c r="F6" s="17" t="s">
        <v>406</v>
      </c>
      <c r="G6" s="17" t="s">
        <v>407</v>
      </c>
      <c r="H6" s="17" t="s">
        <v>408</v>
      </c>
      <c r="I6" s="17" t="s">
        <v>409</v>
      </c>
      <c r="J6" s="17" t="s">
        <v>410</v>
      </c>
      <c r="K6" s="17" t="s">
        <v>376</v>
      </c>
      <c r="L6" s="17" t="s">
        <v>411</v>
      </c>
      <c r="M6" s="17" t="s">
        <v>412</v>
      </c>
      <c r="N6" s="17" t="s">
        <v>413</v>
      </c>
      <c r="O6" s="17" t="s">
        <v>414</v>
      </c>
    </row>
    <row r="7" spans="2:16" x14ac:dyDescent="0.3">
      <c r="B7" s="15" t="s">
        <v>383</v>
      </c>
      <c r="C7" s="14">
        <v>0.215029463056258</v>
      </c>
      <c r="D7" s="14">
        <v>0.22468007589128899</v>
      </c>
      <c r="E7" s="14">
        <v>0.23597765350158101</v>
      </c>
      <c r="F7" s="14">
        <v>0.23021216034453201</v>
      </c>
      <c r="G7" s="14">
        <v>0.27274518114784702</v>
      </c>
      <c r="H7" s="14">
        <v>0.37473965354358002</v>
      </c>
      <c r="I7" s="14">
        <v>0.25749196046390299</v>
      </c>
      <c r="J7" s="14">
        <v>0.33605325338551501</v>
      </c>
      <c r="K7" s="14">
        <v>0.20773959601438</v>
      </c>
      <c r="L7" s="14">
        <v>0.31897808856057702</v>
      </c>
      <c r="M7" s="14">
        <v>0.35483442709020602</v>
      </c>
      <c r="N7" s="14">
        <v>0.40069790696645202</v>
      </c>
      <c r="O7" s="14">
        <v>0.32285235938978202</v>
      </c>
    </row>
    <row r="8" spans="2:16" x14ac:dyDescent="0.3">
      <c r="B8" s="15" t="s">
        <v>384</v>
      </c>
      <c r="C8" s="14">
        <v>0.28471912406149302</v>
      </c>
      <c r="D8" s="14">
        <v>0.41150935933449401</v>
      </c>
      <c r="E8" s="14">
        <v>0.47684573803006403</v>
      </c>
      <c r="F8" s="14">
        <v>0.46184636151951702</v>
      </c>
      <c r="G8" s="14">
        <v>0.43383318406883897</v>
      </c>
      <c r="H8" s="14">
        <v>0.412652496235896</v>
      </c>
      <c r="I8" s="14">
        <v>0.48922730756499999</v>
      </c>
      <c r="J8" s="14">
        <v>0.43146043107167698</v>
      </c>
      <c r="K8" s="14">
        <v>0.41903491190099401</v>
      </c>
      <c r="L8" s="14">
        <v>0.46299192117675297</v>
      </c>
      <c r="M8" s="14">
        <v>0.44423773075273498</v>
      </c>
      <c r="N8" s="14">
        <v>0.42541406606552701</v>
      </c>
      <c r="O8" s="14">
        <v>0.45844752183107801</v>
      </c>
    </row>
    <row r="9" spans="2:16" x14ac:dyDescent="0.3">
      <c r="B9" s="15" t="s">
        <v>385</v>
      </c>
      <c r="C9" s="14">
        <v>0.294747574950048</v>
      </c>
      <c r="D9" s="14">
        <v>0.239826043202333</v>
      </c>
      <c r="E9" s="14">
        <v>0.18881724638144301</v>
      </c>
      <c r="F9" s="14">
        <v>0.22563003801373599</v>
      </c>
      <c r="G9" s="14">
        <v>0.17004277903732901</v>
      </c>
      <c r="H9" s="14">
        <v>0.139386993457324</v>
      </c>
      <c r="I9" s="14">
        <v>0.18474248914434099</v>
      </c>
      <c r="J9" s="14">
        <v>0.15392501523386201</v>
      </c>
      <c r="K9" s="14">
        <v>0.257697631195627</v>
      </c>
      <c r="L9" s="14">
        <v>0.158672299375128</v>
      </c>
      <c r="M9" s="14">
        <v>0.131353370146441</v>
      </c>
      <c r="N9" s="14">
        <v>0.107703591960101</v>
      </c>
      <c r="O9" s="14">
        <v>0.14700037395568499</v>
      </c>
    </row>
    <row r="10" spans="2:16" x14ac:dyDescent="0.3">
      <c r="B10" s="15" t="s">
        <v>386</v>
      </c>
      <c r="C10" s="14">
        <v>0.16666421901039599</v>
      </c>
      <c r="D10" s="14">
        <v>6.7102782030057997E-2</v>
      </c>
      <c r="E10" s="14">
        <v>3.7410191922122901E-2</v>
      </c>
      <c r="F10" s="14">
        <v>5.6309120571831899E-2</v>
      </c>
      <c r="G10" s="14">
        <v>7.0196314533207196E-2</v>
      </c>
      <c r="H10" s="14">
        <v>3.6700137863198597E-2</v>
      </c>
      <c r="I10" s="14">
        <v>3.7362877611232401E-2</v>
      </c>
      <c r="J10" s="14">
        <v>4.3999849602579001E-2</v>
      </c>
      <c r="K10" s="14">
        <v>7.2813652033309403E-2</v>
      </c>
      <c r="L10" s="14">
        <v>3.3049371862873801E-2</v>
      </c>
      <c r="M10" s="14">
        <v>3.96344713984303E-2</v>
      </c>
      <c r="N10" s="14">
        <v>3.0396216424866899E-2</v>
      </c>
      <c r="O10" s="14">
        <v>3.8943886509276097E-2</v>
      </c>
    </row>
    <row r="11" spans="2:16" x14ac:dyDescent="0.3">
      <c r="B11" s="15" t="s">
        <v>92</v>
      </c>
      <c r="C11" s="14">
        <v>3.88396189218045E-2</v>
      </c>
      <c r="D11" s="14">
        <v>5.6881739541826702E-2</v>
      </c>
      <c r="E11" s="14">
        <v>6.0949170164789297E-2</v>
      </c>
      <c r="F11" s="14">
        <v>2.60023195503838E-2</v>
      </c>
      <c r="G11" s="14">
        <v>5.3182541212778399E-2</v>
      </c>
      <c r="H11" s="14">
        <v>3.6520718900001199E-2</v>
      </c>
      <c r="I11" s="14">
        <v>3.1175365215523498E-2</v>
      </c>
      <c r="J11" s="14">
        <v>3.4561450706366903E-2</v>
      </c>
      <c r="K11" s="14">
        <v>4.27142088556898E-2</v>
      </c>
      <c r="L11" s="14">
        <v>2.6308319024668399E-2</v>
      </c>
      <c r="M11" s="14">
        <v>2.9940000612188801E-2</v>
      </c>
      <c r="N11" s="14">
        <v>3.5788218583052998E-2</v>
      </c>
      <c r="O11" s="14">
        <v>3.2755858314178703E-2</v>
      </c>
    </row>
    <row r="12" spans="2:16" x14ac:dyDescent="0.3">
      <c r="B12" s="16" t="s">
        <v>188</v>
      </c>
      <c r="C12" s="16"/>
      <c r="D12" s="16"/>
      <c r="E12" s="16"/>
      <c r="F12" s="16"/>
      <c r="G12" s="16"/>
      <c r="H12" s="16"/>
      <c r="I12" s="16"/>
      <c r="J12" s="16"/>
      <c r="K12" s="16"/>
      <c r="L12" s="16"/>
      <c r="M12" s="16"/>
      <c r="N12" s="16"/>
      <c r="O12" s="16"/>
    </row>
    <row r="13" spans="2:16" x14ac:dyDescent="0.3">
      <c r="B13" t="s">
        <v>116</v>
      </c>
    </row>
    <row r="14" spans="2:16" x14ac:dyDescent="0.3">
      <c r="B14" t="s">
        <v>117</v>
      </c>
    </row>
    <row r="18" spans="2:2" x14ac:dyDescent="0.3">
      <c r="B18"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598</v>
      </c>
      <c r="D7" s="10">
        <v>293</v>
      </c>
      <c r="E7" s="10">
        <v>304</v>
      </c>
      <c r="F7" s="10"/>
      <c r="G7" s="10">
        <v>28</v>
      </c>
      <c r="H7" s="10">
        <v>71</v>
      </c>
      <c r="I7" s="10">
        <v>92</v>
      </c>
      <c r="J7" s="10">
        <v>106</v>
      </c>
      <c r="K7" s="10">
        <v>107</v>
      </c>
      <c r="L7" s="10">
        <v>194</v>
      </c>
      <c r="M7" s="10"/>
      <c r="N7" s="10">
        <v>209</v>
      </c>
      <c r="O7" s="10">
        <v>151</v>
      </c>
      <c r="P7" s="10">
        <v>122</v>
      </c>
      <c r="Q7" s="10">
        <v>112</v>
      </c>
      <c r="R7" s="10"/>
      <c r="S7" s="10">
        <v>63</v>
      </c>
      <c r="T7" s="10">
        <v>81</v>
      </c>
      <c r="U7" s="10">
        <v>59</v>
      </c>
      <c r="V7" s="10">
        <v>53</v>
      </c>
      <c r="W7" s="10">
        <v>45</v>
      </c>
      <c r="X7" s="10">
        <v>48</v>
      </c>
      <c r="Y7" s="10">
        <v>43</v>
      </c>
      <c r="Z7" s="10">
        <v>29</v>
      </c>
      <c r="AA7" s="10">
        <v>72</v>
      </c>
      <c r="AB7" s="10">
        <v>56</v>
      </c>
      <c r="AC7" s="10">
        <v>34</v>
      </c>
      <c r="AD7" s="10">
        <v>15</v>
      </c>
      <c r="AE7" s="10"/>
      <c r="AF7" s="10">
        <v>150</v>
      </c>
      <c r="AG7" s="10">
        <v>177</v>
      </c>
      <c r="AH7" s="10">
        <v>57</v>
      </c>
      <c r="AI7" s="10">
        <v>87</v>
      </c>
      <c r="AJ7" s="10">
        <v>29</v>
      </c>
      <c r="AK7" s="10"/>
      <c r="AL7" s="10">
        <v>118</v>
      </c>
      <c r="AM7" s="10">
        <v>139</v>
      </c>
      <c r="AN7" s="10">
        <v>62</v>
      </c>
      <c r="AO7" s="10">
        <v>131</v>
      </c>
      <c r="AP7" s="10">
        <v>31</v>
      </c>
      <c r="AQ7" s="10">
        <v>53</v>
      </c>
      <c r="AR7" s="10"/>
      <c r="AS7" s="10">
        <v>138</v>
      </c>
      <c r="AT7" s="10">
        <v>115</v>
      </c>
      <c r="AU7" s="10">
        <v>157</v>
      </c>
      <c r="AV7" s="10">
        <v>79</v>
      </c>
      <c r="AW7" s="10">
        <v>17</v>
      </c>
      <c r="AX7" s="10"/>
      <c r="AY7" s="10">
        <v>1</v>
      </c>
      <c r="AZ7" s="10">
        <v>8</v>
      </c>
      <c r="BA7" s="10">
        <v>31</v>
      </c>
      <c r="BB7" s="10">
        <v>33</v>
      </c>
      <c r="BC7" s="10">
        <v>45</v>
      </c>
      <c r="BD7" s="10">
        <v>47</v>
      </c>
      <c r="BE7" s="10">
        <v>58</v>
      </c>
      <c r="BF7" s="10">
        <v>49</v>
      </c>
      <c r="BG7" s="10">
        <v>55</v>
      </c>
      <c r="BH7" s="10">
        <v>42</v>
      </c>
      <c r="BI7" s="10">
        <v>50</v>
      </c>
      <c r="BJ7" s="10">
        <v>45</v>
      </c>
      <c r="BK7" s="10">
        <v>35</v>
      </c>
      <c r="BL7" s="10">
        <v>19</v>
      </c>
      <c r="BM7" s="10">
        <v>15</v>
      </c>
      <c r="BN7" s="10">
        <v>42</v>
      </c>
      <c r="BO7" s="10"/>
      <c r="BP7" s="10">
        <v>96</v>
      </c>
      <c r="BQ7" s="10">
        <v>179</v>
      </c>
      <c r="BR7" s="10">
        <v>75</v>
      </c>
      <c r="BS7" s="10">
        <v>129</v>
      </c>
      <c r="BT7" s="10">
        <v>82</v>
      </c>
      <c r="BU7" s="10">
        <v>36</v>
      </c>
      <c r="BV7" s="10"/>
      <c r="BW7" s="10">
        <v>386</v>
      </c>
      <c r="BX7" s="10">
        <v>212</v>
      </c>
      <c r="BY7" s="10" t="s">
        <v>119</v>
      </c>
      <c r="BZ7" s="10" t="s">
        <v>119</v>
      </c>
      <c r="CA7" s="10" t="s">
        <v>119</v>
      </c>
      <c r="CB7" s="10" t="s">
        <v>119</v>
      </c>
      <c r="CC7" s="10"/>
      <c r="CD7" s="10" t="s">
        <v>119</v>
      </c>
      <c r="CE7" s="10">
        <v>174</v>
      </c>
      <c r="CF7" s="10" t="s">
        <v>119</v>
      </c>
      <c r="CG7" s="10">
        <v>267</v>
      </c>
      <c r="CH7" s="10"/>
      <c r="CI7" s="10">
        <v>101</v>
      </c>
      <c r="CJ7" s="10">
        <v>123</v>
      </c>
      <c r="CK7" s="10">
        <v>341</v>
      </c>
      <c r="CL7" s="10">
        <v>33</v>
      </c>
      <c r="CM7" s="10"/>
      <c r="CN7" s="10">
        <v>57</v>
      </c>
      <c r="CO7" s="10">
        <v>536</v>
      </c>
      <c r="CP7" s="10"/>
      <c r="CQ7" s="10">
        <v>53</v>
      </c>
      <c r="CR7" s="10">
        <v>517</v>
      </c>
    </row>
    <row r="8" spans="2:96" ht="30" customHeight="1" x14ac:dyDescent="0.3">
      <c r="B8" s="11" t="s">
        <v>19</v>
      </c>
      <c r="C8" s="11">
        <v>585</v>
      </c>
      <c r="D8" s="11">
        <v>281</v>
      </c>
      <c r="E8" s="11">
        <v>303</v>
      </c>
      <c r="F8" s="11"/>
      <c r="G8" s="11">
        <v>34</v>
      </c>
      <c r="H8" s="11">
        <v>73</v>
      </c>
      <c r="I8" s="11">
        <v>92</v>
      </c>
      <c r="J8" s="11">
        <v>103</v>
      </c>
      <c r="K8" s="11">
        <v>104</v>
      </c>
      <c r="L8" s="11">
        <v>179</v>
      </c>
      <c r="M8" s="11"/>
      <c r="N8" s="11">
        <v>205</v>
      </c>
      <c r="O8" s="11">
        <v>155</v>
      </c>
      <c r="P8" s="11">
        <v>118</v>
      </c>
      <c r="Q8" s="11">
        <v>103</v>
      </c>
      <c r="R8" s="11"/>
      <c r="S8" s="11">
        <v>61</v>
      </c>
      <c r="T8" s="11">
        <v>76</v>
      </c>
      <c r="U8" s="11">
        <v>56</v>
      </c>
      <c r="V8" s="11">
        <v>52</v>
      </c>
      <c r="W8" s="11">
        <v>42</v>
      </c>
      <c r="X8" s="11">
        <v>46</v>
      </c>
      <c r="Y8" s="11">
        <v>39</v>
      </c>
      <c r="Z8" s="11">
        <v>27</v>
      </c>
      <c r="AA8" s="11">
        <v>74</v>
      </c>
      <c r="AB8" s="11">
        <v>57</v>
      </c>
      <c r="AC8" s="11">
        <v>37</v>
      </c>
      <c r="AD8" s="11">
        <v>20</v>
      </c>
      <c r="AE8" s="11"/>
      <c r="AF8" s="11">
        <v>142</v>
      </c>
      <c r="AG8" s="11">
        <v>176</v>
      </c>
      <c r="AH8" s="11">
        <v>55</v>
      </c>
      <c r="AI8" s="11">
        <v>82</v>
      </c>
      <c r="AJ8" s="11">
        <v>29</v>
      </c>
      <c r="AK8" s="11"/>
      <c r="AL8" s="11">
        <v>118</v>
      </c>
      <c r="AM8" s="11">
        <v>133</v>
      </c>
      <c r="AN8" s="11">
        <v>60</v>
      </c>
      <c r="AO8" s="11">
        <v>125</v>
      </c>
      <c r="AP8" s="11">
        <v>31</v>
      </c>
      <c r="AQ8" s="11">
        <v>52</v>
      </c>
      <c r="AR8" s="11"/>
      <c r="AS8" s="11">
        <v>131</v>
      </c>
      <c r="AT8" s="11">
        <v>114</v>
      </c>
      <c r="AU8" s="11">
        <v>156</v>
      </c>
      <c r="AV8" s="11">
        <v>78</v>
      </c>
      <c r="AW8" s="11">
        <v>19</v>
      </c>
      <c r="AX8" s="11"/>
      <c r="AY8" s="11">
        <v>1</v>
      </c>
      <c r="AZ8" s="11">
        <v>8</v>
      </c>
      <c r="BA8" s="11">
        <v>30</v>
      </c>
      <c r="BB8" s="11">
        <v>32</v>
      </c>
      <c r="BC8" s="11">
        <v>42</v>
      </c>
      <c r="BD8" s="11">
        <v>46</v>
      </c>
      <c r="BE8" s="11">
        <v>55</v>
      </c>
      <c r="BF8" s="11">
        <v>49</v>
      </c>
      <c r="BG8" s="11">
        <v>55</v>
      </c>
      <c r="BH8" s="11">
        <v>41</v>
      </c>
      <c r="BI8" s="11">
        <v>49</v>
      </c>
      <c r="BJ8" s="11">
        <v>45</v>
      </c>
      <c r="BK8" s="11">
        <v>35</v>
      </c>
      <c r="BL8" s="11">
        <v>18</v>
      </c>
      <c r="BM8" s="11">
        <v>14</v>
      </c>
      <c r="BN8" s="11">
        <v>42</v>
      </c>
      <c r="BO8" s="11"/>
      <c r="BP8" s="11">
        <v>97</v>
      </c>
      <c r="BQ8" s="11">
        <v>175</v>
      </c>
      <c r="BR8" s="11">
        <v>73</v>
      </c>
      <c r="BS8" s="11">
        <v>125</v>
      </c>
      <c r="BT8" s="11">
        <v>79</v>
      </c>
      <c r="BU8" s="11">
        <v>35</v>
      </c>
      <c r="BV8" s="11"/>
      <c r="BW8" s="11">
        <v>373</v>
      </c>
      <c r="BX8" s="11">
        <v>212</v>
      </c>
      <c r="BY8" s="11" t="s">
        <v>119</v>
      </c>
      <c r="BZ8" s="11" t="s">
        <v>119</v>
      </c>
      <c r="CA8" s="11" t="s">
        <v>119</v>
      </c>
      <c r="CB8" s="11" t="s">
        <v>119</v>
      </c>
      <c r="CC8" s="11"/>
      <c r="CD8" s="11" t="s">
        <v>119</v>
      </c>
      <c r="CE8" s="11">
        <v>175</v>
      </c>
      <c r="CF8" s="11" t="s">
        <v>119</v>
      </c>
      <c r="CG8" s="11">
        <v>261</v>
      </c>
      <c r="CH8" s="11"/>
      <c r="CI8" s="11">
        <v>100</v>
      </c>
      <c r="CJ8" s="11">
        <v>121</v>
      </c>
      <c r="CK8" s="11">
        <v>332</v>
      </c>
      <c r="CL8" s="11">
        <v>32</v>
      </c>
      <c r="CM8" s="11"/>
      <c r="CN8" s="11">
        <v>58</v>
      </c>
      <c r="CO8" s="11">
        <v>523</v>
      </c>
      <c r="CP8" s="11"/>
      <c r="CQ8" s="11">
        <v>53</v>
      </c>
      <c r="CR8" s="11">
        <v>505</v>
      </c>
    </row>
    <row r="9" spans="2:96" x14ac:dyDescent="0.3">
      <c r="B9" s="15" t="s">
        <v>383</v>
      </c>
      <c r="C9" s="14">
        <v>0.215029463056258</v>
      </c>
      <c r="D9" s="14">
        <v>0.20160793436633501</v>
      </c>
      <c r="E9" s="14">
        <v>0.225087770372389</v>
      </c>
      <c r="F9" s="14"/>
      <c r="G9" s="14">
        <v>0.20996246618665301</v>
      </c>
      <c r="H9" s="14">
        <v>0.10049073422400299</v>
      </c>
      <c r="I9" s="14">
        <v>0.32226691867725599</v>
      </c>
      <c r="J9" s="14">
        <v>0.22365985326606999</v>
      </c>
      <c r="K9" s="14">
        <v>0.26097953348947101</v>
      </c>
      <c r="L9" s="14">
        <v>0.17618382055489401</v>
      </c>
      <c r="M9" s="14"/>
      <c r="N9" s="14">
        <v>0.21691754925113299</v>
      </c>
      <c r="O9" s="14">
        <v>0.21645093222467299</v>
      </c>
      <c r="P9" s="14">
        <v>0.23092123823981101</v>
      </c>
      <c r="Q9" s="14">
        <v>0.180035680154016</v>
      </c>
      <c r="R9" s="14"/>
      <c r="S9" s="14">
        <v>0.23286398771087</v>
      </c>
      <c r="T9" s="14">
        <v>0.32370662171713699</v>
      </c>
      <c r="U9" s="14">
        <v>0.18541905489986299</v>
      </c>
      <c r="V9" s="14">
        <v>0.17935358783381999</v>
      </c>
      <c r="W9" s="14">
        <v>0.16164353470642701</v>
      </c>
      <c r="X9" s="14">
        <v>0.194140690020114</v>
      </c>
      <c r="Y9" s="14">
        <v>0.201459866054195</v>
      </c>
      <c r="Z9" s="14">
        <v>0.17745162591759001</v>
      </c>
      <c r="AA9" s="14">
        <v>0.32860164686128202</v>
      </c>
      <c r="AB9" s="14">
        <v>0.12541878084425001</v>
      </c>
      <c r="AC9" s="14">
        <v>0.14471996136947399</v>
      </c>
      <c r="AD9" s="14">
        <v>0.128158445431756</v>
      </c>
      <c r="AE9" s="14"/>
      <c r="AF9" s="14">
        <v>0.24242516963265701</v>
      </c>
      <c r="AG9" s="14">
        <v>0.17127449557810201</v>
      </c>
      <c r="AH9" s="14">
        <v>0.20911615773684999</v>
      </c>
      <c r="AI9" s="14">
        <v>0.28075387342851399</v>
      </c>
      <c r="AJ9" s="14">
        <v>0.243514149334667</v>
      </c>
      <c r="AK9" s="14"/>
      <c r="AL9" s="14">
        <v>0.14739228408600499</v>
      </c>
      <c r="AM9" s="14">
        <v>0.27215808426705701</v>
      </c>
      <c r="AN9" s="14">
        <v>0.19167779833051901</v>
      </c>
      <c r="AO9" s="14">
        <v>0.263841012338692</v>
      </c>
      <c r="AP9" s="14">
        <v>0.191269548700197</v>
      </c>
      <c r="AQ9" s="14">
        <v>0.225850709054503</v>
      </c>
      <c r="AR9" s="14"/>
      <c r="AS9" s="14">
        <v>0.248738274355054</v>
      </c>
      <c r="AT9" s="14">
        <v>0.24543256050548801</v>
      </c>
      <c r="AU9" s="14">
        <v>0.179038595326589</v>
      </c>
      <c r="AV9" s="14">
        <v>0.22363186012279501</v>
      </c>
      <c r="AW9" s="14">
        <v>0.20041342647744001</v>
      </c>
      <c r="AX9" s="14"/>
      <c r="AY9" s="14">
        <v>1</v>
      </c>
      <c r="AZ9" s="14">
        <v>0.26078705785043099</v>
      </c>
      <c r="BA9" s="14">
        <v>0.152121646976973</v>
      </c>
      <c r="BB9" s="14">
        <v>0.12722785454462099</v>
      </c>
      <c r="BC9" s="14">
        <v>0.20301748079555301</v>
      </c>
      <c r="BD9" s="14">
        <v>0.10922671534454099</v>
      </c>
      <c r="BE9" s="14">
        <v>0.156611021265605</v>
      </c>
      <c r="BF9" s="14">
        <v>0.26843434114409798</v>
      </c>
      <c r="BG9" s="14">
        <v>0.21079855489438501</v>
      </c>
      <c r="BH9" s="14">
        <v>0.30917426406127801</v>
      </c>
      <c r="BI9" s="14">
        <v>0.30734025362990702</v>
      </c>
      <c r="BJ9" s="14">
        <v>0.19331697535185599</v>
      </c>
      <c r="BK9" s="14">
        <v>0.13190987816063199</v>
      </c>
      <c r="BL9" s="14">
        <v>0.226633502413882</v>
      </c>
      <c r="BM9" s="14">
        <v>0.18307195400645601</v>
      </c>
      <c r="BN9" s="14">
        <v>0.26009075868092901</v>
      </c>
      <c r="BO9" s="14"/>
      <c r="BP9" s="14">
        <v>0.26177297770230601</v>
      </c>
      <c r="BQ9" s="14">
        <v>0.20709157627332</v>
      </c>
      <c r="BR9" s="14">
        <v>0.156882241101584</v>
      </c>
      <c r="BS9" s="14">
        <v>0.22209910938674901</v>
      </c>
      <c r="BT9" s="14">
        <v>0.18216314792750701</v>
      </c>
      <c r="BU9" s="14">
        <v>0.30626074451938801</v>
      </c>
      <c r="BV9" s="14"/>
      <c r="BW9" s="14">
        <v>0.195340237648813</v>
      </c>
      <c r="BX9" s="14">
        <v>0.24966512833132901</v>
      </c>
      <c r="BY9" s="14" t="s">
        <v>120</v>
      </c>
      <c r="BZ9" s="14" t="s">
        <v>120</v>
      </c>
      <c r="CA9" s="14" t="s">
        <v>120</v>
      </c>
      <c r="CB9" s="14" t="s">
        <v>120</v>
      </c>
      <c r="CC9" s="14"/>
      <c r="CD9" s="14" t="s">
        <v>120</v>
      </c>
      <c r="CE9" s="14">
        <v>0.268706224445104</v>
      </c>
      <c r="CF9" s="14" t="s">
        <v>120</v>
      </c>
      <c r="CG9" s="14">
        <v>0.197754187477717</v>
      </c>
      <c r="CH9" s="14"/>
      <c r="CI9" s="14">
        <v>0.25199869582143702</v>
      </c>
      <c r="CJ9" s="14">
        <v>0.17362535144694899</v>
      </c>
      <c r="CK9" s="14">
        <v>0.222737165237227</v>
      </c>
      <c r="CL9" s="14">
        <v>0.17696613238689901</v>
      </c>
      <c r="CM9" s="14"/>
      <c r="CN9" s="14">
        <v>0.23725906981143899</v>
      </c>
      <c r="CO9" s="14">
        <v>0.20910104916421399</v>
      </c>
      <c r="CP9" s="14"/>
      <c r="CQ9" s="14">
        <v>0.30367523690465897</v>
      </c>
      <c r="CR9" s="14">
        <v>0.203972697888754</v>
      </c>
    </row>
    <row r="10" spans="2:96" x14ac:dyDescent="0.3">
      <c r="B10" s="15" t="s">
        <v>384</v>
      </c>
      <c r="C10" s="14">
        <v>0.28471912406149302</v>
      </c>
      <c r="D10" s="14">
        <v>0.26053713434579101</v>
      </c>
      <c r="E10" s="14">
        <v>0.30797961581706002</v>
      </c>
      <c r="F10" s="14"/>
      <c r="G10" s="14">
        <v>0.28319314109627303</v>
      </c>
      <c r="H10" s="14">
        <v>0.422324534345347</v>
      </c>
      <c r="I10" s="14">
        <v>0.236270969970372</v>
      </c>
      <c r="J10" s="14">
        <v>0.36311798828164099</v>
      </c>
      <c r="K10" s="14">
        <v>0.30760908359901401</v>
      </c>
      <c r="L10" s="14">
        <v>0.19549986576610801</v>
      </c>
      <c r="M10" s="14"/>
      <c r="N10" s="14">
        <v>0.27720364349197901</v>
      </c>
      <c r="O10" s="14">
        <v>0.29784946705009002</v>
      </c>
      <c r="P10" s="14">
        <v>0.27010123307466499</v>
      </c>
      <c r="Q10" s="14">
        <v>0.29711986302546101</v>
      </c>
      <c r="R10" s="14"/>
      <c r="S10" s="14">
        <v>0.35912466285914901</v>
      </c>
      <c r="T10" s="14">
        <v>0.23675567119515201</v>
      </c>
      <c r="U10" s="14">
        <v>0.377268821757342</v>
      </c>
      <c r="V10" s="14">
        <v>0.24852525325538899</v>
      </c>
      <c r="W10" s="14">
        <v>0.288667888749087</v>
      </c>
      <c r="X10" s="14">
        <v>0.24739489779330001</v>
      </c>
      <c r="Y10" s="14">
        <v>0.33377074376919402</v>
      </c>
      <c r="Z10" s="14">
        <v>0.239884931465115</v>
      </c>
      <c r="AA10" s="14">
        <v>0.27196161291620802</v>
      </c>
      <c r="AB10" s="14">
        <v>0.230250433561867</v>
      </c>
      <c r="AC10" s="14">
        <v>0.26187267085056198</v>
      </c>
      <c r="AD10" s="14">
        <v>0.36159663958451699</v>
      </c>
      <c r="AE10" s="14"/>
      <c r="AF10" s="14">
        <v>0.28049219606328102</v>
      </c>
      <c r="AG10" s="14">
        <v>0.34211587432302099</v>
      </c>
      <c r="AH10" s="14">
        <v>0.26525583397765901</v>
      </c>
      <c r="AI10" s="14">
        <v>0.242242399767681</v>
      </c>
      <c r="AJ10" s="14">
        <v>0.27358560367998203</v>
      </c>
      <c r="AK10" s="14"/>
      <c r="AL10" s="14">
        <v>0.38038501762910198</v>
      </c>
      <c r="AM10" s="14">
        <v>0.28483032274926401</v>
      </c>
      <c r="AN10" s="14">
        <v>0.244700736631941</v>
      </c>
      <c r="AO10" s="14">
        <v>0.25038956394698503</v>
      </c>
      <c r="AP10" s="14">
        <v>0.219792326101025</v>
      </c>
      <c r="AQ10" s="14">
        <v>0.25551016299662699</v>
      </c>
      <c r="AR10" s="14"/>
      <c r="AS10" s="14">
        <v>0.25797232486580901</v>
      </c>
      <c r="AT10" s="14">
        <v>0.233854677565911</v>
      </c>
      <c r="AU10" s="14">
        <v>0.35492533666137699</v>
      </c>
      <c r="AV10" s="14">
        <v>0.31432719994333602</v>
      </c>
      <c r="AW10" s="14">
        <v>0.11746175393742</v>
      </c>
      <c r="AX10" s="14"/>
      <c r="AY10" s="14">
        <v>0</v>
      </c>
      <c r="AZ10" s="14">
        <v>0.25944243236520498</v>
      </c>
      <c r="BA10" s="14">
        <v>0.34953357989318201</v>
      </c>
      <c r="BB10" s="14">
        <v>0.26669729582204998</v>
      </c>
      <c r="BC10" s="14">
        <v>0.41963641606914298</v>
      </c>
      <c r="BD10" s="14">
        <v>0.278230275753789</v>
      </c>
      <c r="BE10" s="14">
        <v>0.26864749202391502</v>
      </c>
      <c r="BF10" s="14">
        <v>0.225383448190633</v>
      </c>
      <c r="BG10" s="14">
        <v>0.29867832772091901</v>
      </c>
      <c r="BH10" s="14">
        <v>0.30883431474497203</v>
      </c>
      <c r="BI10" s="14">
        <v>0.25102789656721203</v>
      </c>
      <c r="BJ10" s="14">
        <v>0.26653995815527298</v>
      </c>
      <c r="BK10" s="14">
        <v>0.37754810792170801</v>
      </c>
      <c r="BL10" s="14">
        <v>0.20619299752520201</v>
      </c>
      <c r="BM10" s="14">
        <v>0.19847598152121401</v>
      </c>
      <c r="BN10" s="14">
        <v>0.261252220064495</v>
      </c>
      <c r="BO10" s="14"/>
      <c r="BP10" s="14">
        <v>0.37609282934766802</v>
      </c>
      <c r="BQ10" s="14">
        <v>0.276274911511592</v>
      </c>
      <c r="BR10" s="14">
        <v>0.37862245948016798</v>
      </c>
      <c r="BS10" s="14">
        <v>0.222208257453613</v>
      </c>
      <c r="BT10" s="14">
        <v>0.248794743272507</v>
      </c>
      <c r="BU10" s="14">
        <v>0.196335593158281</v>
      </c>
      <c r="BV10" s="14"/>
      <c r="BW10" s="14">
        <v>0.25476251631923902</v>
      </c>
      <c r="BX10" s="14">
        <v>0.337416323522929</v>
      </c>
      <c r="BY10" s="14" t="s">
        <v>120</v>
      </c>
      <c r="BZ10" s="14" t="s">
        <v>120</v>
      </c>
      <c r="CA10" s="14" t="s">
        <v>120</v>
      </c>
      <c r="CB10" s="14" t="s">
        <v>120</v>
      </c>
      <c r="CC10" s="14"/>
      <c r="CD10" s="14" t="s">
        <v>120</v>
      </c>
      <c r="CE10" s="14">
        <v>0.32449980720705801</v>
      </c>
      <c r="CF10" s="14" t="s">
        <v>120</v>
      </c>
      <c r="CG10" s="14">
        <v>0.26737917277932099</v>
      </c>
      <c r="CH10" s="14"/>
      <c r="CI10" s="14">
        <v>0.22886884594297699</v>
      </c>
      <c r="CJ10" s="14">
        <v>0.31737649726488298</v>
      </c>
      <c r="CK10" s="14">
        <v>0.29050194953891201</v>
      </c>
      <c r="CL10" s="14">
        <v>0.275039996883918</v>
      </c>
      <c r="CM10" s="14"/>
      <c r="CN10" s="14">
        <v>0.35249574436200098</v>
      </c>
      <c r="CO10" s="14">
        <v>0.27800522848481402</v>
      </c>
      <c r="CP10" s="14"/>
      <c r="CQ10" s="14">
        <v>0.30422500749872999</v>
      </c>
      <c r="CR10" s="14">
        <v>0.280777970116737</v>
      </c>
    </row>
    <row r="11" spans="2:96" x14ac:dyDescent="0.3">
      <c r="B11" s="15" t="s">
        <v>385</v>
      </c>
      <c r="C11" s="14">
        <v>0.294747574950048</v>
      </c>
      <c r="D11" s="14">
        <v>0.29493427054149102</v>
      </c>
      <c r="E11" s="14">
        <v>0.295466005059206</v>
      </c>
      <c r="F11" s="14"/>
      <c r="G11" s="14">
        <v>0.43028856804388599</v>
      </c>
      <c r="H11" s="14">
        <v>0.24873975298442</v>
      </c>
      <c r="I11" s="14">
        <v>0.28856106130707498</v>
      </c>
      <c r="J11" s="14">
        <v>0.27322365843524199</v>
      </c>
      <c r="K11" s="14">
        <v>0.24082523885417201</v>
      </c>
      <c r="L11" s="14">
        <v>0.33441893583546201</v>
      </c>
      <c r="M11" s="14"/>
      <c r="N11" s="14">
        <v>0.29407815025918399</v>
      </c>
      <c r="O11" s="14">
        <v>0.27370034130805898</v>
      </c>
      <c r="P11" s="14">
        <v>0.28924725941889301</v>
      </c>
      <c r="Q11" s="14">
        <v>0.34557231147885398</v>
      </c>
      <c r="R11" s="14"/>
      <c r="S11" s="14">
        <v>0.238258444986406</v>
      </c>
      <c r="T11" s="14">
        <v>0.293198052018806</v>
      </c>
      <c r="U11" s="14">
        <v>0.27423251834758</v>
      </c>
      <c r="V11" s="14">
        <v>0.35655594202421698</v>
      </c>
      <c r="W11" s="14">
        <v>0.35003974313917202</v>
      </c>
      <c r="X11" s="14">
        <v>0.14657384756824501</v>
      </c>
      <c r="Y11" s="14">
        <v>0.39613980064604698</v>
      </c>
      <c r="Z11" s="14">
        <v>0.27344021625305398</v>
      </c>
      <c r="AA11" s="14">
        <v>0.249785994756902</v>
      </c>
      <c r="AB11" s="14">
        <v>0.31062431871704099</v>
      </c>
      <c r="AC11" s="14">
        <v>0.38435155334896698</v>
      </c>
      <c r="AD11" s="14">
        <v>0.38510196039517403</v>
      </c>
      <c r="AE11" s="14"/>
      <c r="AF11" s="14">
        <v>0.26186707154925698</v>
      </c>
      <c r="AG11" s="14">
        <v>0.29281270316337599</v>
      </c>
      <c r="AH11" s="14">
        <v>0.33922530353484098</v>
      </c>
      <c r="AI11" s="14">
        <v>0.26422848727827403</v>
      </c>
      <c r="AJ11" s="14">
        <v>0.27854237762492701</v>
      </c>
      <c r="AK11" s="14"/>
      <c r="AL11" s="14">
        <v>0.26603191642874902</v>
      </c>
      <c r="AM11" s="14">
        <v>0.22563175956596901</v>
      </c>
      <c r="AN11" s="14">
        <v>0.36186242660555201</v>
      </c>
      <c r="AO11" s="14">
        <v>0.28596738243537301</v>
      </c>
      <c r="AP11" s="14">
        <v>0.428140636602036</v>
      </c>
      <c r="AQ11" s="14">
        <v>0.33247402215222999</v>
      </c>
      <c r="AR11" s="14"/>
      <c r="AS11" s="14">
        <v>0.28386231890319902</v>
      </c>
      <c r="AT11" s="14">
        <v>0.28814192821045298</v>
      </c>
      <c r="AU11" s="14">
        <v>0.29900586786845801</v>
      </c>
      <c r="AV11" s="14">
        <v>0.267173961876704</v>
      </c>
      <c r="AW11" s="14">
        <v>0.322958243032065</v>
      </c>
      <c r="AX11" s="14"/>
      <c r="AY11" s="14">
        <v>0</v>
      </c>
      <c r="AZ11" s="14">
        <v>0.36049944956455199</v>
      </c>
      <c r="BA11" s="14">
        <v>0.40833395672911699</v>
      </c>
      <c r="BB11" s="14">
        <v>0.302347719091344</v>
      </c>
      <c r="BC11" s="14">
        <v>0.14915994779563299</v>
      </c>
      <c r="BD11" s="14">
        <v>0.323334166309107</v>
      </c>
      <c r="BE11" s="14">
        <v>0.33639954267013</v>
      </c>
      <c r="BF11" s="14">
        <v>0.25963190080099302</v>
      </c>
      <c r="BG11" s="14">
        <v>0.29317041049015302</v>
      </c>
      <c r="BH11" s="14">
        <v>0.19387662051204699</v>
      </c>
      <c r="BI11" s="14">
        <v>0.267145235517525</v>
      </c>
      <c r="BJ11" s="14">
        <v>0.407432078576483</v>
      </c>
      <c r="BK11" s="14">
        <v>0.38366265957228002</v>
      </c>
      <c r="BL11" s="14">
        <v>0.348527791315558</v>
      </c>
      <c r="BM11" s="14">
        <v>0.33527969463182999</v>
      </c>
      <c r="BN11" s="14">
        <v>0.26727363316954</v>
      </c>
      <c r="BO11" s="14"/>
      <c r="BP11" s="14">
        <v>0.20766219418215301</v>
      </c>
      <c r="BQ11" s="14">
        <v>0.31471902838239202</v>
      </c>
      <c r="BR11" s="14">
        <v>0.27210447193938297</v>
      </c>
      <c r="BS11" s="14">
        <v>0.31475523712099801</v>
      </c>
      <c r="BT11" s="14">
        <v>0.370371667457148</v>
      </c>
      <c r="BU11" s="14">
        <v>0.25443781370518398</v>
      </c>
      <c r="BV11" s="14"/>
      <c r="BW11" s="14">
        <v>0.31027893349421998</v>
      </c>
      <c r="BX11" s="14">
        <v>0.267426086944755</v>
      </c>
      <c r="BY11" s="14" t="s">
        <v>120</v>
      </c>
      <c r="BZ11" s="14" t="s">
        <v>120</v>
      </c>
      <c r="CA11" s="14" t="s">
        <v>120</v>
      </c>
      <c r="CB11" s="14" t="s">
        <v>120</v>
      </c>
      <c r="CC11" s="14"/>
      <c r="CD11" s="14" t="s">
        <v>120</v>
      </c>
      <c r="CE11" s="14">
        <v>0.27205281953841998</v>
      </c>
      <c r="CF11" s="14" t="s">
        <v>120</v>
      </c>
      <c r="CG11" s="14">
        <v>0.29678734835841802</v>
      </c>
      <c r="CH11" s="14"/>
      <c r="CI11" s="14">
        <v>0.30039730389661001</v>
      </c>
      <c r="CJ11" s="14">
        <v>0.34623984552369202</v>
      </c>
      <c r="CK11" s="14">
        <v>0.27322984777442999</v>
      </c>
      <c r="CL11" s="14">
        <v>0.305444305660244</v>
      </c>
      <c r="CM11" s="14"/>
      <c r="CN11" s="14">
        <v>0.27053192874412502</v>
      </c>
      <c r="CO11" s="14">
        <v>0.30013947233297</v>
      </c>
      <c r="CP11" s="14"/>
      <c r="CQ11" s="14">
        <v>0.24757168045678801</v>
      </c>
      <c r="CR11" s="14">
        <v>0.30401063061362699</v>
      </c>
    </row>
    <row r="12" spans="2:96" x14ac:dyDescent="0.3">
      <c r="B12" s="15" t="s">
        <v>386</v>
      </c>
      <c r="C12" s="14">
        <v>0.16666421901039599</v>
      </c>
      <c r="D12" s="14">
        <v>0.205572019599008</v>
      </c>
      <c r="E12" s="14">
        <v>0.13112845972319701</v>
      </c>
      <c r="F12" s="14"/>
      <c r="G12" s="14">
        <v>7.6555824673187695E-2</v>
      </c>
      <c r="H12" s="14">
        <v>0.15633454119002599</v>
      </c>
      <c r="I12" s="14">
        <v>8.62273038739646E-2</v>
      </c>
      <c r="J12" s="14">
        <v>0.13121004811082301</v>
      </c>
      <c r="K12" s="14">
        <v>0.15488995068858499</v>
      </c>
      <c r="L12" s="14">
        <v>0.25656348615752</v>
      </c>
      <c r="M12" s="14"/>
      <c r="N12" s="14">
        <v>0.18729474029363599</v>
      </c>
      <c r="O12" s="14">
        <v>0.15918605800094199</v>
      </c>
      <c r="P12" s="14">
        <v>0.15990016139258001</v>
      </c>
      <c r="Q12" s="14">
        <v>0.14194426518339101</v>
      </c>
      <c r="R12" s="14"/>
      <c r="S12" s="14">
        <v>0.12063038789647799</v>
      </c>
      <c r="T12" s="14">
        <v>0.112065707245826</v>
      </c>
      <c r="U12" s="14">
        <v>0.14597304831882801</v>
      </c>
      <c r="V12" s="14">
        <v>0.180678183887481</v>
      </c>
      <c r="W12" s="14">
        <v>0.15412621897331499</v>
      </c>
      <c r="X12" s="14">
        <v>0.34576076920959697</v>
      </c>
      <c r="Y12" s="14">
        <v>4.3058868949108597E-2</v>
      </c>
      <c r="Z12" s="14">
        <v>0.27246367399393501</v>
      </c>
      <c r="AA12" s="14">
        <v>0.13597895834222001</v>
      </c>
      <c r="AB12" s="14">
        <v>0.239981239828676</v>
      </c>
      <c r="AC12" s="14">
        <v>0.17939792905919799</v>
      </c>
      <c r="AD12" s="14">
        <v>0.12514295458855401</v>
      </c>
      <c r="AE12" s="14"/>
      <c r="AF12" s="14">
        <v>0.17549226915833199</v>
      </c>
      <c r="AG12" s="14">
        <v>0.148304662708789</v>
      </c>
      <c r="AH12" s="14">
        <v>0.15057507365730999</v>
      </c>
      <c r="AI12" s="14">
        <v>0.21277523952553101</v>
      </c>
      <c r="AJ12" s="14">
        <v>0.13147400788300301</v>
      </c>
      <c r="AK12" s="14"/>
      <c r="AL12" s="14">
        <v>0.16370031558797299</v>
      </c>
      <c r="AM12" s="14">
        <v>0.17383829428931699</v>
      </c>
      <c r="AN12" s="14">
        <v>0.17148173593774199</v>
      </c>
      <c r="AO12" s="14">
        <v>0.183900101185308</v>
      </c>
      <c r="AP12" s="14">
        <v>9.2994853388871895E-2</v>
      </c>
      <c r="AQ12" s="14">
        <v>0.12747903497711399</v>
      </c>
      <c r="AR12" s="14"/>
      <c r="AS12" s="14">
        <v>0.15801992550819</v>
      </c>
      <c r="AT12" s="14">
        <v>0.18761324381115699</v>
      </c>
      <c r="AU12" s="14">
        <v>0.12207067243758001</v>
      </c>
      <c r="AV12" s="14">
        <v>0.19486697805716399</v>
      </c>
      <c r="AW12" s="14">
        <v>0.24982885455464901</v>
      </c>
      <c r="AX12" s="14"/>
      <c r="AY12" s="14">
        <v>0</v>
      </c>
      <c r="AZ12" s="14">
        <v>0.119271060219811</v>
      </c>
      <c r="BA12" s="14">
        <v>9.0010816400728402E-2</v>
      </c>
      <c r="BB12" s="14">
        <v>0.18965533699690901</v>
      </c>
      <c r="BC12" s="14">
        <v>0.22818615533967099</v>
      </c>
      <c r="BD12" s="14">
        <v>0.243118334087258</v>
      </c>
      <c r="BE12" s="14">
        <v>0.200544911024025</v>
      </c>
      <c r="BF12" s="14">
        <v>0.187159056186912</v>
      </c>
      <c r="BG12" s="14">
        <v>0.15967279537785301</v>
      </c>
      <c r="BH12" s="14">
        <v>0.188114800681704</v>
      </c>
      <c r="BI12" s="14">
        <v>0.134150531584599</v>
      </c>
      <c r="BJ12" s="14">
        <v>8.6122713049594707E-2</v>
      </c>
      <c r="BK12" s="14">
        <v>7.8477842809068096E-2</v>
      </c>
      <c r="BL12" s="14">
        <v>0.158989254842655</v>
      </c>
      <c r="BM12" s="14">
        <v>0.216689436925073</v>
      </c>
      <c r="BN12" s="14">
        <v>0.16912507342959801</v>
      </c>
      <c r="BO12" s="14"/>
      <c r="BP12" s="14">
        <v>0.11202701698534</v>
      </c>
      <c r="BQ12" s="14">
        <v>0.162641525999634</v>
      </c>
      <c r="BR12" s="14">
        <v>0.13569334268585101</v>
      </c>
      <c r="BS12" s="14">
        <v>0.19428947565404101</v>
      </c>
      <c r="BT12" s="14">
        <v>0.17608868518974699</v>
      </c>
      <c r="BU12" s="14">
        <v>0.24296584861714701</v>
      </c>
      <c r="BV12" s="14"/>
      <c r="BW12" s="14">
        <v>0.203600091734225</v>
      </c>
      <c r="BX12" s="14">
        <v>0.101689670858724</v>
      </c>
      <c r="BY12" s="14" t="s">
        <v>120</v>
      </c>
      <c r="BZ12" s="14" t="s">
        <v>120</v>
      </c>
      <c r="CA12" s="14" t="s">
        <v>120</v>
      </c>
      <c r="CB12" s="14" t="s">
        <v>120</v>
      </c>
      <c r="CC12" s="14"/>
      <c r="CD12" s="14" t="s">
        <v>120</v>
      </c>
      <c r="CE12" s="14">
        <v>0.105740618699456</v>
      </c>
      <c r="CF12" s="14" t="s">
        <v>120</v>
      </c>
      <c r="CG12" s="14">
        <v>0.199771627436093</v>
      </c>
      <c r="CH12" s="14"/>
      <c r="CI12" s="14">
        <v>0.19033300047391699</v>
      </c>
      <c r="CJ12" s="14">
        <v>0.113987086880946</v>
      </c>
      <c r="CK12" s="14">
        <v>0.18603021707774001</v>
      </c>
      <c r="CL12" s="14">
        <v>9.1977762620770703E-2</v>
      </c>
      <c r="CM12" s="14"/>
      <c r="CN12" s="14">
        <v>0.13971325708243501</v>
      </c>
      <c r="CO12" s="14">
        <v>0.16928428669925799</v>
      </c>
      <c r="CP12" s="14"/>
      <c r="CQ12" s="14">
        <v>0.10668766428463999</v>
      </c>
      <c r="CR12" s="14">
        <v>0.176032080130752</v>
      </c>
    </row>
    <row r="13" spans="2:96" x14ac:dyDescent="0.3">
      <c r="B13" s="15" t="s">
        <v>92</v>
      </c>
      <c r="C13" s="20">
        <v>3.88396189218045E-2</v>
      </c>
      <c r="D13" s="20">
        <v>3.7348641147374601E-2</v>
      </c>
      <c r="E13" s="20">
        <v>4.0338149028148799E-2</v>
      </c>
      <c r="F13" s="20"/>
      <c r="G13" s="20">
        <v>0</v>
      </c>
      <c r="H13" s="20">
        <v>7.2110437256204099E-2</v>
      </c>
      <c r="I13" s="20">
        <v>6.6673746171331996E-2</v>
      </c>
      <c r="J13" s="20">
        <v>8.78845190622384E-3</v>
      </c>
      <c r="K13" s="20">
        <v>3.56961933687579E-2</v>
      </c>
      <c r="L13" s="20">
        <v>3.7333891686016599E-2</v>
      </c>
      <c r="M13" s="20"/>
      <c r="N13" s="20">
        <v>2.4505916704068299E-2</v>
      </c>
      <c r="O13" s="20">
        <v>5.2813201416235897E-2</v>
      </c>
      <c r="P13" s="20">
        <v>4.9830107874050303E-2</v>
      </c>
      <c r="Q13" s="20">
        <v>3.5327880158276898E-2</v>
      </c>
      <c r="R13" s="20"/>
      <c r="S13" s="20">
        <v>4.9122516547095402E-2</v>
      </c>
      <c r="T13" s="20">
        <v>3.4273947823079798E-2</v>
      </c>
      <c r="U13" s="20">
        <v>1.7106556676386799E-2</v>
      </c>
      <c r="V13" s="20">
        <v>3.4887032999093501E-2</v>
      </c>
      <c r="W13" s="20">
        <v>4.5522614431999703E-2</v>
      </c>
      <c r="X13" s="20">
        <v>6.6129795408744099E-2</v>
      </c>
      <c r="Y13" s="20">
        <v>2.5570720581455399E-2</v>
      </c>
      <c r="Z13" s="20">
        <v>3.6759552370306502E-2</v>
      </c>
      <c r="AA13" s="20">
        <v>1.36717871233881E-2</v>
      </c>
      <c r="AB13" s="20">
        <v>9.3725227048165494E-2</v>
      </c>
      <c r="AC13" s="20">
        <v>2.9657885371799E-2</v>
      </c>
      <c r="AD13" s="20">
        <v>0</v>
      </c>
      <c r="AE13" s="20"/>
      <c r="AF13" s="20">
        <v>3.9723293596473898E-2</v>
      </c>
      <c r="AG13" s="20">
        <v>4.54922642267118E-2</v>
      </c>
      <c r="AH13" s="20">
        <v>3.5827631093339501E-2</v>
      </c>
      <c r="AI13" s="20">
        <v>0</v>
      </c>
      <c r="AJ13" s="20">
        <v>7.2883861477421596E-2</v>
      </c>
      <c r="AK13" s="20"/>
      <c r="AL13" s="20">
        <v>4.2490466268170997E-2</v>
      </c>
      <c r="AM13" s="20">
        <v>4.3541539128394098E-2</v>
      </c>
      <c r="AN13" s="20">
        <v>3.0277302494245401E-2</v>
      </c>
      <c r="AO13" s="20">
        <v>1.5901940093642299E-2</v>
      </c>
      <c r="AP13" s="20">
        <v>6.7802635207870707E-2</v>
      </c>
      <c r="AQ13" s="20">
        <v>5.8686070819525302E-2</v>
      </c>
      <c r="AR13" s="20"/>
      <c r="AS13" s="20">
        <v>5.1407156367747099E-2</v>
      </c>
      <c r="AT13" s="20">
        <v>4.4957589906991398E-2</v>
      </c>
      <c r="AU13" s="20">
        <v>4.4959527705996302E-2</v>
      </c>
      <c r="AV13" s="20">
        <v>0</v>
      </c>
      <c r="AW13" s="20">
        <v>0.10933772199842701</v>
      </c>
      <c r="AX13" s="20"/>
      <c r="AY13" s="20">
        <v>0</v>
      </c>
      <c r="AZ13" s="20">
        <v>0</v>
      </c>
      <c r="BA13" s="20">
        <v>0</v>
      </c>
      <c r="BB13" s="20">
        <v>0.114071793545076</v>
      </c>
      <c r="BC13" s="20">
        <v>0</v>
      </c>
      <c r="BD13" s="20">
        <v>4.6090508505305203E-2</v>
      </c>
      <c r="BE13" s="20">
        <v>3.7797033016325303E-2</v>
      </c>
      <c r="BF13" s="20">
        <v>5.9391253677364003E-2</v>
      </c>
      <c r="BG13" s="20">
        <v>3.767991151669E-2</v>
      </c>
      <c r="BH13" s="20">
        <v>0</v>
      </c>
      <c r="BI13" s="20">
        <v>4.03360827007564E-2</v>
      </c>
      <c r="BJ13" s="20">
        <v>4.6588274866794101E-2</v>
      </c>
      <c r="BK13" s="20">
        <v>2.8401511536311E-2</v>
      </c>
      <c r="BL13" s="20">
        <v>5.9656453902702099E-2</v>
      </c>
      <c r="BM13" s="20">
        <v>6.6482932915426798E-2</v>
      </c>
      <c r="BN13" s="20">
        <v>4.2258314655438001E-2</v>
      </c>
      <c r="BO13" s="20"/>
      <c r="BP13" s="20">
        <v>4.2444981782532303E-2</v>
      </c>
      <c r="BQ13" s="20">
        <v>3.9272957833061797E-2</v>
      </c>
      <c r="BR13" s="20">
        <v>5.6697484793015E-2</v>
      </c>
      <c r="BS13" s="20">
        <v>4.6647920384599702E-2</v>
      </c>
      <c r="BT13" s="20">
        <v>2.2581756153090202E-2</v>
      </c>
      <c r="BU13" s="20">
        <v>0</v>
      </c>
      <c r="BV13" s="20"/>
      <c r="BW13" s="20">
        <v>3.6018220803502803E-2</v>
      </c>
      <c r="BX13" s="20">
        <v>4.3802790342263698E-2</v>
      </c>
      <c r="BY13" s="20" t="s">
        <v>120</v>
      </c>
      <c r="BZ13" s="20" t="s">
        <v>120</v>
      </c>
      <c r="CA13" s="20" t="s">
        <v>120</v>
      </c>
      <c r="CB13" s="20" t="s">
        <v>120</v>
      </c>
      <c r="CC13" s="20"/>
      <c r="CD13" s="20" t="s">
        <v>120</v>
      </c>
      <c r="CE13" s="20">
        <v>2.9000530109962602E-2</v>
      </c>
      <c r="CF13" s="20" t="s">
        <v>120</v>
      </c>
      <c r="CG13" s="20">
        <v>3.8307663948450497E-2</v>
      </c>
      <c r="CH13" s="20"/>
      <c r="CI13" s="20">
        <v>2.8402153865058601E-2</v>
      </c>
      <c r="CJ13" s="20">
        <v>4.8771218883531003E-2</v>
      </c>
      <c r="CK13" s="20">
        <v>2.7500820371691399E-2</v>
      </c>
      <c r="CL13" s="20">
        <v>0.15057180244816801</v>
      </c>
      <c r="CM13" s="20"/>
      <c r="CN13" s="20">
        <v>0</v>
      </c>
      <c r="CO13" s="20">
        <v>4.3469963318744302E-2</v>
      </c>
      <c r="CP13" s="20"/>
      <c r="CQ13" s="20">
        <v>3.7840410855183103E-2</v>
      </c>
      <c r="CR13" s="20">
        <v>3.5206621250130098E-2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999</v>
      </c>
      <c r="D7" s="10">
        <v>477</v>
      </c>
      <c r="E7" s="10">
        <v>521</v>
      </c>
      <c r="F7" s="10"/>
      <c r="G7" s="10">
        <v>105</v>
      </c>
      <c r="H7" s="10">
        <v>167</v>
      </c>
      <c r="I7" s="10">
        <v>168</v>
      </c>
      <c r="J7" s="10">
        <v>180</v>
      </c>
      <c r="K7" s="10">
        <v>148</v>
      </c>
      <c r="L7" s="10">
        <v>231</v>
      </c>
      <c r="M7" s="10"/>
      <c r="N7" s="10">
        <v>277</v>
      </c>
      <c r="O7" s="10">
        <v>234</v>
      </c>
      <c r="P7" s="10">
        <v>213</v>
      </c>
      <c r="Q7" s="10">
        <v>271</v>
      </c>
      <c r="R7" s="10"/>
      <c r="S7" s="10">
        <v>130</v>
      </c>
      <c r="T7" s="10">
        <v>143</v>
      </c>
      <c r="U7" s="10">
        <v>96</v>
      </c>
      <c r="V7" s="10">
        <v>84</v>
      </c>
      <c r="W7" s="10">
        <v>74</v>
      </c>
      <c r="X7" s="10">
        <v>80</v>
      </c>
      <c r="Y7" s="10">
        <v>83</v>
      </c>
      <c r="Z7" s="10">
        <v>45</v>
      </c>
      <c r="AA7" s="10">
        <v>113</v>
      </c>
      <c r="AB7" s="10">
        <v>80</v>
      </c>
      <c r="AC7" s="10">
        <v>50</v>
      </c>
      <c r="AD7" s="10">
        <v>21</v>
      </c>
      <c r="AE7" s="10"/>
      <c r="AF7" s="10">
        <v>195</v>
      </c>
      <c r="AG7" s="10">
        <v>319</v>
      </c>
      <c r="AH7" s="10">
        <v>91</v>
      </c>
      <c r="AI7" s="10">
        <v>141</v>
      </c>
      <c r="AJ7" s="10">
        <v>58</v>
      </c>
      <c r="AK7" s="10"/>
      <c r="AL7" s="10">
        <v>224</v>
      </c>
      <c r="AM7" s="10">
        <v>186</v>
      </c>
      <c r="AN7" s="10">
        <v>103</v>
      </c>
      <c r="AO7" s="10">
        <v>221</v>
      </c>
      <c r="AP7" s="10">
        <v>65</v>
      </c>
      <c r="AQ7" s="10">
        <v>89</v>
      </c>
      <c r="AR7" s="10"/>
      <c r="AS7" s="10">
        <v>243</v>
      </c>
      <c r="AT7" s="10">
        <v>209</v>
      </c>
      <c r="AU7" s="10">
        <v>249</v>
      </c>
      <c r="AV7" s="10">
        <v>129</v>
      </c>
      <c r="AW7" s="10">
        <v>20</v>
      </c>
      <c r="AX7" s="10"/>
      <c r="AY7" s="10">
        <v>6</v>
      </c>
      <c r="AZ7" s="10">
        <v>35</v>
      </c>
      <c r="BA7" s="10">
        <v>66</v>
      </c>
      <c r="BB7" s="10">
        <v>61</v>
      </c>
      <c r="BC7" s="10">
        <v>80</v>
      </c>
      <c r="BD7" s="10">
        <v>103</v>
      </c>
      <c r="BE7" s="10">
        <v>107</v>
      </c>
      <c r="BF7" s="10">
        <v>83</v>
      </c>
      <c r="BG7" s="10">
        <v>82</v>
      </c>
      <c r="BH7" s="10">
        <v>56</v>
      </c>
      <c r="BI7" s="10">
        <v>83</v>
      </c>
      <c r="BJ7" s="10">
        <v>67</v>
      </c>
      <c r="BK7" s="10">
        <v>43</v>
      </c>
      <c r="BL7" s="10">
        <v>23</v>
      </c>
      <c r="BM7" s="10">
        <v>18</v>
      </c>
      <c r="BN7" s="10">
        <v>50</v>
      </c>
      <c r="BO7" s="10"/>
      <c r="BP7" s="10">
        <v>208</v>
      </c>
      <c r="BQ7" s="10">
        <v>284</v>
      </c>
      <c r="BR7" s="10">
        <v>139</v>
      </c>
      <c r="BS7" s="10">
        <v>201</v>
      </c>
      <c r="BT7" s="10">
        <v>119</v>
      </c>
      <c r="BU7" s="10">
        <v>47</v>
      </c>
      <c r="BV7" s="10"/>
      <c r="BW7" s="10">
        <v>386</v>
      </c>
      <c r="BX7" s="10">
        <v>212</v>
      </c>
      <c r="BY7" s="10">
        <v>72</v>
      </c>
      <c r="BZ7" s="10">
        <v>94</v>
      </c>
      <c r="CA7" s="10">
        <v>189</v>
      </c>
      <c r="CB7" s="10">
        <v>43</v>
      </c>
      <c r="CC7" s="10"/>
      <c r="CD7" s="10">
        <v>206</v>
      </c>
      <c r="CE7" s="10">
        <v>174</v>
      </c>
      <c r="CF7" s="10">
        <v>158</v>
      </c>
      <c r="CG7" s="10">
        <v>267</v>
      </c>
      <c r="CH7" s="10"/>
      <c r="CI7" s="10">
        <v>170</v>
      </c>
      <c r="CJ7" s="10">
        <v>202</v>
      </c>
      <c r="CK7" s="10">
        <v>558</v>
      </c>
      <c r="CL7" s="10">
        <v>69</v>
      </c>
      <c r="CM7" s="10"/>
      <c r="CN7" s="10">
        <v>113</v>
      </c>
      <c r="CO7" s="10">
        <v>871</v>
      </c>
      <c r="CP7" s="10"/>
      <c r="CQ7" s="10">
        <v>90</v>
      </c>
      <c r="CR7" s="10">
        <v>832</v>
      </c>
    </row>
    <row r="8" spans="2:96" ht="30" customHeight="1" x14ac:dyDescent="0.3">
      <c r="B8" s="11" t="s">
        <v>19</v>
      </c>
      <c r="C8" s="11">
        <v>998</v>
      </c>
      <c r="D8" s="11">
        <v>477</v>
      </c>
      <c r="E8" s="11">
        <v>520</v>
      </c>
      <c r="F8" s="11"/>
      <c r="G8" s="11">
        <v>132</v>
      </c>
      <c r="H8" s="11">
        <v>171</v>
      </c>
      <c r="I8" s="11">
        <v>168</v>
      </c>
      <c r="J8" s="11">
        <v>173</v>
      </c>
      <c r="K8" s="11">
        <v>142</v>
      </c>
      <c r="L8" s="11">
        <v>212</v>
      </c>
      <c r="M8" s="11"/>
      <c r="N8" s="11">
        <v>278</v>
      </c>
      <c r="O8" s="11">
        <v>248</v>
      </c>
      <c r="P8" s="11">
        <v>210</v>
      </c>
      <c r="Q8" s="11">
        <v>258</v>
      </c>
      <c r="R8" s="11"/>
      <c r="S8" s="11">
        <v>129</v>
      </c>
      <c r="T8" s="11">
        <v>138</v>
      </c>
      <c r="U8" s="11">
        <v>92</v>
      </c>
      <c r="V8" s="11">
        <v>82</v>
      </c>
      <c r="W8" s="11">
        <v>72</v>
      </c>
      <c r="X8" s="11">
        <v>80</v>
      </c>
      <c r="Y8" s="11">
        <v>77</v>
      </c>
      <c r="Z8" s="11">
        <v>42</v>
      </c>
      <c r="AA8" s="11">
        <v>118</v>
      </c>
      <c r="AB8" s="11">
        <v>84</v>
      </c>
      <c r="AC8" s="11">
        <v>54</v>
      </c>
      <c r="AD8" s="11">
        <v>28</v>
      </c>
      <c r="AE8" s="11"/>
      <c r="AF8" s="11">
        <v>186</v>
      </c>
      <c r="AG8" s="11">
        <v>321</v>
      </c>
      <c r="AH8" s="11">
        <v>90</v>
      </c>
      <c r="AI8" s="11">
        <v>137</v>
      </c>
      <c r="AJ8" s="11">
        <v>59</v>
      </c>
      <c r="AK8" s="11"/>
      <c r="AL8" s="11">
        <v>232</v>
      </c>
      <c r="AM8" s="11">
        <v>180</v>
      </c>
      <c r="AN8" s="11">
        <v>102</v>
      </c>
      <c r="AO8" s="11">
        <v>214</v>
      </c>
      <c r="AP8" s="11">
        <v>65</v>
      </c>
      <c r="AQ8" s="11">
        <v>89</v>
      </c>
      <c r="AR8" s="11"/>
      <c r="AS8" s="11">
        <v>233</v>
      </c>
      <c r="AT8" s="11">
        <v>215</v>
      </c>
      <c r="AU8" s="11">
        <v>253</v>
      </c>
      <c r="AV8" s="11">
        <v>131</v>
      </c>
      <c r="AW8" s="11">
        <v>22</v>
      </c>
      <c r="AX8" s="11"/>
      <c r="AY8" s="11">
        <v>7</v>
      </c>
      <c r="AZ8" s="11">
        <v>34</v>
      </c>
      <c r="BA8" s="11">
        <v>64</v>
      </c>
      <c r="BB8" s="11">
        <v>61</v>
      </c>
      <c r="BC8" s="11">
        <v>78</v>
      </c>
      <c r="BD8" s="11">
        <v>106</v>
      </c>
      <c r="BE8" s="11">
        <v>107</v>
      </c>
      <c r="BF8" s="11">
        <v>84</v>
      </c>
      <c r="BG8" s="11">
        <v>83</v>
      </c>
      <c r="BH8" s="11">
        <v>55</v>
      </c>
      <c r="BI8" s="11">
        <v>82</v>
      </c>
      <c r="BJ8" s="11">
        <v>68</v>
      </c>
      <c r="BK8" s="11">
        <v>44</v>
      </c>
      <c r="BL8" s="11">
        <v>22</v>
      </c>
      <c r="BM8" s="11">
        <v>17</v>
      </c>
      <c r="BN8" s="11">
        <v>51</v>
      </c>
      <c r="BO8" s="11"/>
      <c r="BP8" s="11">
        <v>214</v>
      </c>
      <c r="BQ8" s="11">
        <v>283</v>
      </c>
      <c r="BR8" s="11">
        <v>137</v>
      </c>
      <c r="BS8" s="11">
        <v>199</v>
      </c>
      <c r="BT8" s="11">
        <v>116</v>
      </c>
      <c r="BU8" s="11">
        <v>47</v>
      </c>
      <c r="BV8" s="11"/>
      <c r="BW8" s="11">
        <v>373</v>
      </c>
      <c r="BX8" s="11">
        <v>212</v>
      </c>
      <c r="BY8" s="11">
        <v>72</v>
      </c>
      <c r="BZ8" s="11">
        <v>94</v>
      </c>
      <c r="CA8" s="11">
        <v>192</v>
      </c>
      <c r="CB8" s="11">
        <v>51</v>
      </c>
      <c r="CC8" s="11"/>
      <c r="CD8" s="11">
        <v>221</v>
      </c>
      <c r="CE8" s="11">
        <v>175</v>
      </c>
      <c r="CF8" s="11">
        <v>155</v>
      </c>
      <c r="CG8" s="11">
        <v>261</v>
      </c>
      <c r="CH8" s="11"/>
      <c r="CI8" s="11">
        <v>172</v>
      </c>
      <c r="CJ8" s="11">
        <v>203</v>
      </c>
      <c r="CK8" s="11">
        <v>554</v>
      </c>
      <c r="CL8" s="11">
        <v>68</v>
      </c>
      <c r="CM8" s="11"/>
      <c r="CN8" s="11">
        <v>117</v>
      </c>
      <c r="CO8" s="11">
        <v>865</v>
      </c>
      <c r="CP8" s="11"/>
      <c r="CQ8" s="11">
        <v>92</v>
      </c>
      <c r="CR8" s="11">
        <v>828</v>
      </c>
    </row>
    <row r="9" spans="2:96" x14ac:dyDescent="0.3">
      <c r="B9" s="15" t="s">
        <v>383</v>
      </c>
      <c r="C9" s="14">
        <v>0.22468007589128899</v>
      </c>
      <c r="D9" s="14">
        <v>0.24434772956741699</v>
      </c>
      <c r="E9" s="14">
        <v>0.20701319864190301</v>
      </c>
      <c r="F9" s="14"/>
      <c r="G9" s="14">
        <v>0.237395412182486</v>
      </c>
      <c r="H9" s="14">
        <v>0.26699989790302597</v>
      </c>
      <c r="I9" s="14">
        <v>0.183530600063533</v>
      </c>
      <c r="J9" s="14">
        <v>0.21753339277627101</v>
      </c>
      <c r="K9" s="14">
        <v>0.258623327171985</v>
      </c>
      <c r="L9" s="14">
        <v>0.198345240237016</v>
      </c>
      <c r="M9" s="14"/>
      <c r="N9" s="14">
        <v>0.27049332081168398</v>
      </c>
      <c r="O9" s="14">
        <v>0.19379286625186701</v>
      </c>
      <c r="P9" s="14">
        <v>0.25549373153479299</v>
      </c>
      <c r="Q9" s="14">
        <v>0.18350459693845</v>
      </c>
      <c r="R9" s="14"/>
      <c r="S9" s="14">
        <v>0.29585606202815901</v>
      </c>
      <c r="T9" s="14">
        <v>0.20683833913166499</v>
      </c>
      <c r="U9" s="14">
        <v>0.23793249197810101</v>
      </c>
      <c r="V9" s="14">
        <v>0.18497399284065699</v>
      </c>
      <c r="W9" s="14">
        <v>0.153156589322792</v>
      </c>
      <c r="X9" s="14">
        <v>0.180795405923208</v>
      </c>
      <c r="Y9" s="14">
        <v>0.213629527890391</v>
      </c>
      <c r="Z9" s="14">
        <v>0.223519278402182</v>
      </c>
      <c r="AA9" s="14">
        <v>0.285750695857304</v>
      </c>
      <c r="AB9" s="14">
        <v>0.239493449576578</v>
      </c>
      <c r="AC9" s="14">
        <v>0.21170403594700701</v>
      </c>
      <c r="AD9" s="14">
        <v>0.120575161582038</v>
      </c>
      <c r="AE9" s="14"/>
      <c r="AF9" s="14">
        <v>0.25476065802972397</v>
      </c>
      <c r="AG9" s="14">
        <v>0.26509412312063602</v>
      </c>
      <c r="AH9" s="14">
        <v>0.170871531749024</v>
      </c>
      <c r="AI9" s="14">
        <v>0.26320315533420502</v>
      </c>
      <c r="AJ9" s="14">
        <v>0.13040972436728199</v>
      </c>
      <c r="AK9" s="14"/>
      <c r="AL9" s="14">
        <v>0.28509106620421598</v>
      </c>
      <c r="AM9" s="14">
        <v>0.303844039063486</v>
      </c>
      <c r="AN9" s="14">
        <v>0.14079403266759399</v>
      </c>
      <c r="AO9" s="14">
        <v>0.240594100324969</v>
      </c>
      <c r="AP9" s="14">
        <v>0.145590471647982</v>
      </c>
      <c r="AQ9" s="14">
        <v>0.151628870576381</v>
      </c>
      <c r="AR9" s="14"/>
      <c r="AS9" s="14">
        <v>0.18692519397189999</v>
      </c>
      <c r="AT9" s="14">
        <v>0.215302467716594</v>
      </c>
      <c r="AU9" s="14">
        <v>0.25500991730588701</v>
      </c>
      <c r="AV9" s="14">
        <v>0.24197258280843301</v>
      </c>
      <c r="AW9" s="14">
        <v>0.34154471978829298</v>
      </c>
      <c r="AX9" s="14"/>
      <c r="AY9" s="14">
        <v>0.12789372383779499</v>
      </c>
      <c r="AZ9" s="14">
        <v>0.32016347556788</v>
      </c>
      <c r="BA9" s="14">
        <v>0.24027687264193701</v>
      </c>
      <c r="BB9" s="14">
        <v>0.10182821075436201</v>
      </c>
      <c r="BC9" s="14">
        <v>0.15975311063306799</v>
      </c>
      <c r="BD9" s="14">
        <v>0.25369125108490398</v>
      </c>
      <c r="BE9" s="14">
        <v>0.15339451540798699</v>
      </c>
      <c r="BF9" s="14">
        <v>0.30335235425613499</v>
      </c>
      <c r="BG9" s="14">
        <v>0.231340919437312</v>
      </c>
      <c r="BH9" s="14">
        <v>0.18766135328695099</v>
      </c>
      <c r="BI9" s="14">
        <v>0.26059225453574397</v>
      </c>
      <c r="BJ9" s="14">
        <v>0.23564774836535801</v>
      </c>
      <c r="BK9" s="14">
        <v>0.13605677875247801</v>
      </c>
      <c r="BL9" s="14">
        <v>0.183010140692037</v>
      </c>
      <c r="BM9" s="14">
        <v>0.22256192085701801</v>
      </c>
      <c r="BN9" s="14">
        <v>0.39436593865674202</v>
      </c>
      <c r="BO9" s="14"/>
      <c r="BP9" s="14">
        <v>0.32414711459974099</v>
      </c>
      <c r="BQ9" s="14">
        <v>0.20302820554835099</v>
      </c>
      <c r="BR9" s="14">
        <v>0.22343594595642699</v>
      </c>
      <c r="BS9" s="14">
        <v>0.202088893259249</v>
      </c>
      <c r="BT9" s="14">
        <v>0.13182970634568</v>
      </c>
      <c r="BU9" s="14">
        <v>0.20306505552937301</v>
      </c>
      <c r="BV9" s="14"/>
      <c r="BW9" s="14">
        <v>0.231805921890545</v>
      </c>
      <c r="BX9" s="14">
        <v>0.217143306312086</v>
      </c>
      <c r="BY9" s="14">
        <v>0.225502568357106</v>
      </c>
      <c r="BZ9" s="14">
        <v>0.19218726025315699</v>
      </c>
      <c r="CA9" s="14">
        <v>0.24774475669783799</v>
      </c>
      <c r="CB9" s="14">
        <v>0.19445014514737499</v>
      </c>
      <c r="CC9" s="14"/>
      <c r="CD9" s="14">
        <v>0.25075845578578398</v>
      </c>
      <c r="CE9" s="14">
        <v>0.265669697517256</v>
      </c>
      <c r="CF9" s="14">
        <v>0.19688936342795299</v>
      </c>
      <c r="CG9" s="14">
        <v>0.219501945656284</v>
      </c>
      <c r="CH9" s="14"/>
      <c r="CI9" s="14">
        <v>0.21282179828109499</v>
      </c>
      <c r="CJ9" s="14">
        <v>0.26307916835074302</v>
      </c>
      <c r="CK9" s="14">
        <v>0.21631456798222401</v>
      </c>
      <c r="CL9" s="14">
        <v>0.208325202501944</v>
      </c>
      <c r="CM9" s="14"/>
      <c r="CN9" s="14">
        <v>0.31025702772838698</v>
      </c>
      <c r="CO9" s="14">
        <v>0.21491000216800901</v>
      </c>
      <c r="CP9" s="14"/>
      <c r="CQ9" s="14">
        <v>0.27708199231334502</v>
      </c>
      <c r="CR9" s="14">
        <v>0.22272196961211799</v>
      </c>
    </row>
    <row r="10" spans="2:96" x14ac:dyDescent="0.3">
      <c r="B10" s="15" t="s">
        <v>384</v>
      </c>
      <c r="C10" s="14">
        <v>0.41150935933449401</v>
      </c>
      <c r="D10" s="14">
        <v>0.40861939151783</v>
      </c>
      <c r="E10" s="14">
        <v>0.41312424127873898</v>
      </c>
      <c r="F10" s="14"/>
      <c r="G10" s="14">
        <v>0.33135846530219198</v>
      </c>
      <c r="H10" s="14">
        <v>0.40210248257143499</v>
      </c>
      <c r="I10" s="14">
        <v>0.47830947527267698</v>
      </c>
      <c r="J10" s="14">
        <v>0.441664617283616</v>
      </c>
      <c r="K10" s="14">
        <v>0.41113993438697</v>
      </c>
      <c r="L10" s="14">
        <v>0.39173571679920999</v>
      </c>
      <c r="M10" s="14"/>
      <c r="N10" s="14">
        <v>0.36182634265418201</v>
      </c>
      <c r="O10" s="14">
        <v>0.47728698651839302</v>
      </c>
      <c r="P10" s="14">
        <v>0.36090802661660598</v>
      </c>
      <c r="Q10" s="14">
        <v>0.44219189969923001</v>
      </c>
      <c r="R10" s="14"/>
      <c r="S10" s="14">
        <v>0.360068778793181</v>
      </c>
      <c r="T10" s="14">
        <v>0.38812252129937702</v>
      </c>
      <c r="U10" s="14">
        <v>0.44361452927425299</v>
      </c>
      <c r="V10" s="14">
        <v>0.46229315726688402</v>
      </c>
      <c r="W10" s="14">
        <v>0.38342529175273898</v>
      </c>
      <c r="X10" s="14">
        <v>0.41629097838522999</v>
      </c>
      <c r="Y10" s="14">
        <v>0.48119858197618598</v>
      </c>
      <c r="Z10" s="14">
        <v>0.33826337068909401</v>
      </c>
      <c r="AA10" s="14">
        <v>0.45561263020801301</v>
      </c>
      <c r="AB10" s="14">
        <v>0.42365195837742697</v>
      </c>
      <c r="AC10" s="14">
        <v>0.26483017126009201</v>
      </c>
      <c r="AD10" s="14">
        <v>0.55114561302889098</v>
      </c>
      <c r="AE10" s="14"/>
      <c r="AF10" s="14">
        <v>0.46161291458688603</v>
      </c>
      <c r="AG10" s="14">
        <v>0.38518460091926099</v>
      </c>
      <c r="AH10" s="14">
        <v>0.41018853347842998</v>
      </c>
      <c r="AI10" s="14">
        <v>0.38324662719657598</v>
      </c>
      <c r="AJ10" s="14">
        <v>0.44154390893275702</v>
      </c>
      <c r="AK10" s="14"/>
      <c r="AL10" s="14">
        <v>0.37166275221057099</v>
      </c>
      <c r="AM10" s="14">
        <v>0.42446599113413702</v>
      </c>
      <c r="AN10" s="14">
        <v>0.50132732957283299</v>
      </c>
      <c r="AO10" s="14">
        <v>0.382069002867648</v>
      </c>
      <c r="AP10" s="14">
        <v>0.45051583986688698</v>
      </c>
      <c r="AQ10" s="14">
        <v>0.41209230859510898</v>
      </c>
      <c r="AR10" s="14"/>
      <c r="AS10" s="14">
        <v>0.47575235334202198</v>
      </c>
      <c r="AT10" s="14">
        <v>0.39093505555723501</v>
      </c>
      <c r="AU10" s="14">
        <v>0.34962063285242001</v>
      </c>
      <c r="AV10" s="14">
        <v>0.45201364114641202</v>
      </c>
      <c r="AW10" s="14">
        <v>0.33483711278898598</v>
      </c>
      <c r="AX10" s="14"/>
      <c r="AY10" s="14">
        <v>0.73440716858974997</v>
      </c>
      <c r="AZ10" s="14">
        <v>0.38701594239663401</v>
      </c>
      <c r="BA10" s="14">
        <v>0.52289803674445801</v>
      </c>
      <c r="BB10" s="14">
        <v>0.472570281948402</v>
      </c>
      <c r="BC10" s="14">
        <v>0.41245190781576702</v>
      </c>
      <c r="BD10" s="14">
        <v>0.359752307217447</v>
      </c>
      <c r="BE10" s="14">
        <v>0.44317129945807099</v>
      </c>
      <c r="BF10" s="14">
        <v>0.36600757393179201</v>
      </c>
      <c r="BG10" s="14">
        <v>0.44866742168113999</v>
      </c>
      <c r="BH10" s="14">
        <v>0.51415999858976402</v>
      </c>
      <c r="BI10" s="14">
        <v>0.337372829521563</v>
      </c>
      <c r="BJ10" s="14">
        <v>0.41471843242717499</v>
      </c>
      <c r="BK10" s="14">
        <v>0.429646290698247</v>
      </c>
      <c r="BL10" s="14">
        <v>0.29681293715518903</v>
      </c>
      <c r="BM10" s="14">
        <v>0.343478461421796</v>
      </c>
      <c r="BN10" s="14">
        <v>0.31575221978514501</v>
      </c>
      <c r="BO10" s="14"/>
      <c r="BP10" s="14">
        <v>0.34721844625159998</v>
      </c>
      <c r="BQ10" s="14">
        <v>0.405110455395505</v>
      </c>
      <c r="BR10" s="14">
        <v>0.43599463811753297</v>
      </c>
      <c r="BS10" s="14">
        <v>0.45966003560999702</v>
      </c>
      <c r="BT10" s="14">
        <v>0.44353627802001999</v>
      </c>
      <c r="BU10" s="14">
        <v>0.40259843372361298</v>
      </c>
      <c r="BV10" s="14"/>
      <c r="BW10" s="14">
        <v>0.43286547395756902</v>
      </c>
      <c r="BX10" s="14">
        <v>0.39651470828826402</v>
      </c>
      <c r="BY10" s="14">
        <v>0.37523664390794498</v>
      </c>
      <c r="BZ10" s="14">
        <v>0.39570294711501502</v>
      </c>
      <c r="CA10" s="14">
        <v>0.38047474039100698</v>
      </c>
      <c r="CB10" s="14">
        <v>0.46542941519171099</v>
      </c>
      <c r="CC10" s="14"/>
      <c r="CD10" s="14">
        <v>0.39634740271795599</v>
      </c>
      <c r="CE10" s="14">
        <v>0.390426802105725</v>
      </c>
      <c r="CF10" s="14">
        <v>0.40415316980425797</v>
      </c>
      <c r="CG10" s="14">
        <v>0.44809408803122802</v>
      </c>
      <c r="CH10" s="14"/>
      <c r="CI10" s="14">
        <v>0.42509254116106898</v>
      </c>
      <c r="CJ10" s="14">
        <v>0.465892083581949</v>
      </c>
      <c r="CK10" s="14">
        <v>0.381767964962548</v>
      </c>
      <c r="CL10" s="14">
        <v>0.45715638409606701</v>
      </c>
      <c r="CM10" s="14"/>
      <c r="CN10" s="14">
        <v>0.43889349703570302</v>
      </c>
      <c r="CO10" s="14">
        <v>0.40644660982540198</v>
      </c>
      <c r="CP10" s="14"/>
      <c r="CQ10" s="14">
        <v>0.47366822093319599</v>
      </c>
      <c r="CR10" s="14">
        <v>0.408198063705416</v>
      </c>
    </row>
    <row r="11" spans="2:96" x14ac:dyDescent="0.3">
      <c r="B11" s="15" t="s">
        <v>385</v>
      </c>
      <c r="C11" s="14">
        <v>0.239826043202333</v>
      </c>
      <c r="D11" s="14">
        <v>0.233199377761271</v>
      </c>
      <c r="E11" s="14">
        <v>0.246335873658866</v>
      </c>
      <c r="F11" s="14"/>
      <c r="G11" s="14">
        <v>0.27337767866055401</v>
      </c>
      <c r="H11" s="14">
        <v>0.20389789109067999</v>
      </c>
      <c r="I11" s="14">
        <v>0.220407763171756</v>
      </c>
      <c r="J11" s="14">
        <v>0.24136336833795699</v>
      </c>
      <c r="K11" s="14">
        <v>0.20550485594878101</v>
      </c>
      <c r="L11" s="14">
        <v>0.28501561590632002</v>
      </c>
      <c r="M11" s="14"/>
      <c r="N11" s="14">
        <v>0.243457932539176</v>
      </c>
      <c r="O11" s="14">
        <v>0.20943072228276899</v>
      </c>
      <c r="P11" s="14">
        <v>0.26373468549353901</v>
      </c>
      <c r="Q11" s="14">
        <v>0.24521171909943401</v>
      </c>
      <c r="R11" s="14"/>
      <c r="S11" s="14">
        <v>0.180136412211162</v>
      </c>
      <c r="T11" s="14">
        <v>0.264522044461172</v>
      </c>
      <c r="U11" s="14">
        <v>0.23692958626614899</v>
      </c>
      <c r="V11" s="14">
        <v>0.224811640383376</v>
      </c>
      <c r="W11" s="14">
        <v>0.298853443944613</v>
      </c>
      <c r="X11" s="14">
        <v>0.270832873985758</v>
      </c>
      <c r="Y11" s="14">
        <v>0.24466636834441899</v>
      </c>
      <c r="Z11" s="14">
        <v>0.32841223344016501</v>
      </c>
      <c r="AA11" s="14">
        <v>0.20236039239492301</v>
      </c>
      <c r="AB11" s="14">
        <v>0.21460510956648701</v>
      </c>
      <c r="AC11" s="14">
        <v>0.33900991288548599</v>
      </c>
      <c r="AD11" s="14">
        <v>9.9602670848559699E-2</v>
      </c>
      <c r="AE11" s="14"/>
      <c r="AF11" s="14">
        <v>0.20415054284597001</v>
      </c>
      <c r="AG11" s="14">
        <v>0.24771599157025201</v>
      </c>
      <c r="AH11" s="14">
        <v>0.32567371131301898</v>
      </c>
      <c r="AI11" s="14">
        <v>0.20800418676200499</v>
      </c>
      <c r="AJ11" s="14">
        <v>0.30608729904444099</v>
      </c>
      <c r="AK11" s="14"/>
      <c r="AL11" s="14">
        <v>0.230254393988264</v>
      </c>
      <c r="AM11" s="14">
        <v>0.20965443958388</v>
      </c>
      <c r="AN11" s="14">
        <v>0.25909718127616499</v>
      </c>
      <c r="AO11" s="14">
        <v>0.22703608658534499</v>
      </c>
      <c r="AP11" s="14">
        <v>0.26437987608613001</v>
      </c>
      <c r="AQ11" s="14">
        <v>0.30004169445494699</v>
      </c>
      <c r="AR11" s="14"/>
      <c r="AS11" s="14">
        <v>0.23304105235682601</v>
      </c>
      <c r="AT11" s="14">
        <v>0.24056115127521799</v>
      </c>
      <c r="AU11" s="14">
        <v>0.27218716471312898</v>
      </c>
      <c r="AV11" s="14">
        <v>0.191553905021111</v>
      </c>
      <c r="AW11" s="14">
        <v>0.190306301661616</v>
      </c>
      <c r="AX11" s="14"/>
      <c r="AY11" s="14">
        <v>0</v>
      </c>
      <c r="AZ11" s="14">
        <v>5.8921286790550101E-2</v>
      </c>
      <c r="BA11" s="14">
        <v>0.17529347384956601</v>
      </c>
      <c r="BB11" s="14">
        <v>0.302414258481358</v>
      </c>
      <c r="BC11" s="14">
        <v>0.238598858770357</v>
      </c>
      <c r="BD11" s="14">
        <v>0.25160510037301498</v>
      </c>
      <c r="BE11" s="14">
        <v>0.25563519268625501</v>
      </c>
      <c r="BF11" s="14">
        <v>0.24833092328615</v>
      </c>
      <c r="BG11" s="14">
        <v>0.25458291709217901</v>
      </c>
      <c r="BH11" s="14">
        <v>0.19004282835467101</v>
      </c>
      <c r="BI11" s="14">
        <v>0.29503595348953199</v>
      </c>
      <c r="BJ11" s="14">
        <v>0.21342811299505801</v>
      </c>
      <c r="BK11" s="14">
        <v>0.26496019458053399</v>
      </c>
      <c r="BL11" s="14">
        <v>0.38319809147651002</v>
      </c>
      <c r="BM11" s="14">
        <v>0.268226602043174</v>
      </c>
      <c r="BN11" s="14">
        <v>0.212389924863125</v>
      </c>
      <c r="BO11" s="14"/>
      <c r="BP11" s="14">
        <v>0.223334407393881</v>
      </c>
      <c r="BQ11" s="14">
        <v>0.24093913105495099</v>
      </c>
      <c r="BR11" s="14">
        <v>0.21177305784105799</v>
      </c>
      <c r="BS11" s="14">
        <v>0.25179193127397598</v>
      </c>
      <c r="BT11" s="14">
        <v>0.29895162893879701</v>
      </c>
      <c r="BU11" s="14">
        <v>0.20133658205321101</v>
      </c>
      <c r="BV11" s="14"/>
      <c r="BW11" s="14">
        <v>0.23925621247936499</v>
      </c>
      <c r="BX11" s="14">
        <v>0.236479710861633</v>
      </c>
      <c r="BY11" s="14">
        <v>0.22931882743502799</v>
      </c>
      <c r="BZ11" s="14">
        <v>0.21947152812624399</v>
      </c>
      <c r="CA11" s="14">
        <v>0.27566132642503499</v>
      </c>
      <c r="CB11" s="14">
        <v>0.195367430597783</v>
      </c>
      <c r="CC11" s="14"/>
      <c r="CD11" s="14">
        <v>0.26994860700026402</v>
      </c>
      <c r="CE11" s="14">
        <v>0.20891843684385</v>
      </c>
      <c r="CF11" s="14">
        <v>0.190885539450761</v>
      </c>
      <c r="CG11" s="14">
        <v>0.25062799026191301</v>
      </c>
      <c r="CH11" s="14"/>
      <c r="CI11" s="14">
        <v>0.238065912505904</v>
      </c>
      <c r="CJ11" s="14">
        <v>0.204176288288244</v>
      </c>
      <c r="CK11" s="14">
        <v>0.26163144732722199</v>
      </c>
      <c r="CL11" s="14">
        <v>0.17302273887189101</v>
      </c>
      <c r="CM11" s="14"/>
      <c r="CN11" s="14">
        <v>0.15372489864224001</v>
      </c>
      <c r="CO11" s="14">
        <v>0.25241656338287199</v>
      </c>
      <c r="CP11" s="14"/>
      <c r="CQ11" s="14">
        <v>0.17637085358513399</v>
      </c>
      <c r="CR11" s="14">
        <v>0.25131394206810298</v>
      </c>
    </row>
    <row r="12" spans="2:96" x14ac:dyDescent="0.3">
      <c r="B12" s="15" t="s">
        <v>386</v>
      </c>
      <c r="C12" s="14">
        <v>6.7102782030057997E-2</v>
      </c>
      <c r="D12" s="14">
        <v>8.1360842200793898E-2</v>
      </c>
      <c r="E12" s="14">
        <v>5.4126017702040702E-2</v>
      </c>
      <c r="F12" s="14"/>
      <c r="G12" s="14">
        <v>0.111942361666544</v>
      </c>
      <c r="H12" s="14">
        <v>4.8615419233099297E-2</v>
      </c>
      <c r="I12" s="14">
        <v>6.0276197840938697E-2</v>
      </c>
      <c r="J12" s="14">
        <v>5.4832018318488697E-2</v>
      </c>
      <c r="K12" s="14">
        <v>7.6693491834187805E-2</v>
      </c>
      <c r="L12" s="14">
        <v>6.3163455531902696E-2</v>
      </c>
      <c r="M12" s="14"/>
      <c r="N12" s="14">
        <v>8.3788213782545598E-2</v>
      </c>
      <c r="O12" s="14">
        <v>5.6780420450763501E-2</v>
      </c>
      <c r="P12" s="14">
        <v>7.8094483369073403E-2</v>
      </c>
      <c r="Q12" s="14">
        <v>5.1172458504999199E-2</v>
      </c>
      <c r="R12" s="14"/>
      <c r="S12" s="14">
        <v>0.10369068028426399</v>
      </c>
      <c r="T12" s="14">
        <v>0.10185933947260201</v>
      </c>
      <c r="U12" s="14">
        <v>6.0115785812243999E-2</v>
      </c>
      <c r="V12" s="14">
        <v>4.5411244405323202E-2</v>
      </c>
      <c r="W12" s="14">
        <v>8.9811183983466797E-2</v>
      </c>
      <c r="X12" s="14">
        <v>4.82194864357978E-2</v>
      </c>
      <c r="Y12" s="14">
        <v>0</v>
      </c>
      <c r="Z12" s="14">
        <v>6.4145278250875903E-2</v>
      </c>
      <c r="AA12" s="14">
        <v>3.9949265011733098E-2</v>
      </c>
      <c r="AB12" s="14">
        <v>5.9551471037367201E-2</v>
      </c>
      <c r="AC12" s="14">
        <v>4.3531643174202599E-2</v>
      </c>
      <c r="AD12" s="14">
        <v>0.18264630343469901</v>
      </c>
      <c r="AE12" s="14"/>
      <c r="AF12" s="14">
        <v>5.3653322044740097E-2</v>
      </c>
      <c r="AG12" s="14">
        <v>5.2700839836345999E-2</v>
      </c>
      <c r="AH12" s="14">
        <v>5.1927488797406898E-2</v>
      </c>
      <c r="AI12" s="14">
        <v>0.10201990525427</v>
      </c>
      <c r="AJ12" s="14">
        <v>5.2876063087555401E-2</v>
      </c>
      <c r="AK12" s="14"/>
      <c r="AL12" s="14">
        <v>6.9449718450755496E-2</v>
      </c>
      <c r="AM12" s="14">
        <v>5.1185622288411399E-2</v>
      </c>
      <c r="AN12" s="14">
        <v>4.3850142146166497E-2</v>
      </c>
      <c r="AO12" s="14">
        <v>8.2315754155151105E-2</v>
      </c>
      <c r="AP12" s="14">
        <v>9.1941991817857699E-2</v>
      </c>
      <c r="AQ12" s="14">
        <v>5.78463072375765E-2</v>
      </c>
      <c r="AR12" s="14"/>
      <c r="AS12" s="14">
        <v>4.73528187028475E-2</v>
      </c>
      <c r="AT12" s="14">
        <v>8.50332595964884E-2</v>
      </c>
      <c r="AU12" s="14">
        <v>6.68063979378722E-2</v>
      </c>
      <c r="AV12" s="14">
        <v>8.4492527457678296E-2</v>
      </c>
      <c r="AW12" s="14">
        <v>8.9608738679660099E-2</v>
      </c>
      <c r="AX12" s="14"/>
      <c r="AY12" s="14">
        <v>0</v>
      </c>
      <c r="AZ12" s="14">
        <v>0.142968884864694</v>
      </c>
      <c r="BA12" s="14">
        <v>3.01615883463245E-2</v>
      </c>
      <c r="BB12" s="14">
        <v>4.4552506443830402E-2</v>
      </c>
      <c r="BC12" s="14">
        <v>9.5642158314177994E-2</v>
      </c>
      <c r="BD12" s="14">
        <v>5.2277887342788897E-2</v>
      </c>
      <c r="BE12" s="14">
        <v>9.1229407594625403E-2</v>
      </c>
      <c r="BF12" s="14">
        <v>4.6058762511953302E-2</v>
      </c>
      <c r="BG12" s="14">
        <v>2.2641668713160701E-2</v>
      </c>
      <c r="BH12" s="14">
        <v>3.47210786220686E-2</v>
      </c>
      <c r="BI12" s="14">
        <v>7.2947401075157306E-2</v>
      </c>
      <c r="BJ12" s="14">
        <v>8.6344947751451406E-2</v>
      </c>
      <c r="BK12" s="14">
        <v>0.12215364805615</v>
      </c>
      <c r="BL12" s="14">
        <v>8.7489965842949102E-2</v>
      </c>
      <c r="BM12" s="14">
        <v>0.110508833052371</v>
      </c>
      <c r="BN12" s="14">
        <v>7.7491916694987603E-2</v>
      </c>
      <c r="BO12" s="14"/>
      <c r="BP12" s="14">
        <v>5.9482116129634499E-2</v>
      </c>
      <c r="BQ12" s="14">
        <v>7.5011081760920403E-2</v>
      </c>
      <c r="BR12" s="14">
        <v>5.7670583229767702E-2</v>
      </c>
      <c r="BS12" s="14">
        <v>4.8712739057578801E-2</v>
      </c>
      <c r="BT12" s="14">
        <v>9.1716652127996304E-2</v>
      </c>
      <c r="BU12" s="14">
        <v>0.10155637482584499</v>
      </c>
      <c r="BV12" s="14"/>
      <c r="BW12" s="14">
        <v>4.9522520577904398E-2</v>
      </c>
      <c r="BX12" s="14">
        <v>0.105569518962378</v>
      </c>
      <c r="BY12" s="14">
        <v>7.6740878262043802E-2</v>
      </c>
      <c r="BZ12" s="14">
        <v>8.9202760461566694E-2</v>
      </c>
      <c r="CA12" s="14">
        <v>4.8585472931919102E-2</v>
      </c>
      <c r="CB12" s="14">
        <v>5.6610361765679101E-2</v>
      </c>
      <c r="CC12" s="14"/>
      <c r="CD12" s="14">
        <v>4.9257922071935203E-2</v>
      </c>
      <c r="CE12" s="14">
        <v>9.4424305242959597E-2</v>
      </c>
      <c r="CF12" s="14">
        <v>8.6479234419883796E-2</v>
      </c>
      <c r="CG12" s="14">
        <v>5.9417869515060499E-2</v>
      </c>
      <c r="CH12" s="14"/>
      <c r="CI12" s="14">
        <v>6.1535993642074502E-2</v>
      </c>
      <c r="CJ12" s="14">
        <v>4.3144307996952597E-2</v>
      </c>
      <c r="CK12" s="14">
        <v>8.4149038599321005E-2</v>
      </c>
      <c r="CL12" s="14">
        <v>1.3827698938830501E-2</v>
      </c>
      <c r="CM12" s="14"/>
      <c r="CN12" s="14">
        <v>4.09253082276574E-2</v>
      </c>
      <c r="CO12" s="14">
        <v>7.18444997905162E-2</v>
      </c>
      <c r="CP12" s="14"/>
      <c r="CQ12" s="14">
        <v>6.1915259052224003E-2</v>
      </c>
      <c r="CR12" s="14">
        <v>6.7701853971863707E-2</v>
      </c>
    </row>
    <row r="13" spans="2:96" x14ac:dyDescent="0.3">
      <c r="B13" s="15" t="s">
        <v>92</v>
      </c>
      <c r="C13" s="20">
        <v>5.6881739541826702E-2</v>
      </c>
      <c r="D13" s="20">
        <v>3.2472658952688097E-2</v>
      </c>
      <c r="E13" s="20">
        <v>7.9400668718452194E-2</v>
      </c>
      <c r="F13" s="20"/>
      <c r="G13" s="20">
        <v>4.5926082188225199E-2</v>
      </c>
      <c r="H13" s="20">
        <v>7.8384309201759303E-2</v>
      </c>
      <c r="I13" s="20">
        <v>5.7475963651094801E-2</v>
      </c>
      <c r="J13" s="20">
        <v>4.4606603283667702E-2</v>
      </c>
      <c r="K13" s="20">
        <v>4.8038390658075698E-2</v>
      </c>
      <c r="L13" s="20">
        <v>6.1739971525551801E-2</v>
      </c>
      <c r="M13" s="20"/>
      <c r="N13" s="20">
        <v>4.0434190212412097E-2</v>
      </c>
      <c r="O13" s="20">
        <v>6.2709004496206894E-2</v>
      </c>
      <c r="P13" s="20">
        <v>4.1769072985988497E-2</v>
      </c>
      <c r="Q13" s="20">
        <v>7.7919325757887001E-2</v>
      </c>
      <c r="R13" s="20"/>
      <c r="S13" s="20">
        <v>6.0248066683234097E-2</v>
      </c>
      <c r="T13" s="20">
        <v>3.8657755635183602E-2</v>
      </c>
      <c r="U13" s="20">
        <v>2.1407606669252999E-2</v>
      </c>
      <c r="V13" s="20">
        <v>8.2509965103759894E-2</v>
      </c>
      <c r="W13" s="20">
        <v>7.4753490996388505E-2</v>
      </c>
      <c r="X13" s="20">
        <v>8.3861255270006804E-2</v>
      </c>
      <c r="Y13" s="20">
        <v>6.0505521789004098E-2</v>
      </c>
      <c r="Z13" s="20">
        <v>4.5659839217683101E-2</v>
      </c>
      <c r="AA13" s="20">
        <v>1.6327016528026501E-2</v>
      </c>
      <c r="AB13" s="20">
        <v>6.2698011442140406E-2</v>
      </c>
      <c r="AC13" s="20">
        <v>0.140924236733212</v>
      </c>
      <c r="AD13" s="20">
        <v>4.6030251105812603E-2</v>
      </c>
      <c r="AE13" s="20"/>
      <c r="AF13" s="20">
        <v>2.58225624926798E-2</v>
      </c>
      <c r="AG13" s="20">
        <v>4.9304444553505099E-2</v>
      </c>
      <c r="AH13" s="20">
        <v>4.1338734662120701E-2</v>
      </c>
      <c r="AI13" s="20">
        <v>4.3526125452944202E-2</v>
      </c>
      <c r="AJ13" s="20">
        <v>6.9083004567964706E-2</v>
      </c>
      <c r="AK13" s="20"/>
      <c r="AL13" s="20">
        <v>4.3542069146193199E-2</v>
      </c>
      <c r="AM13" s="20">
        <v>1.08499079300854E-2</v>
      </c>
      <c r="AN13" s="20">
        <v>5.4931314337242E-2</v>
      </c>
      <c r="AO13" s="20">
        <v>6.7985056066886707E-2</v>
      </c>
      <c r="AP13" s="20">
        <v>4.7571820581144397E-2</v>
      </c>
      <c r="AQ13" s="20">
        <v>7.8390819135986195E-2</v>
      </c>
      <c r="AR13" s="20"/>
      <c r="AS13" s="20">
        <v>5.6928581626404302E-2</v>
      </c>
      <c r="AT13" s="20">
        <v>6.8168065854465207E-2</v>
      </c>
      <c r="AU13" s="20">
        <v>5.6375887190692198E-2</v>
      </c>
      <c r="AV13" s="20">
        <v>2.9967343566366499E-2</v>
      </c>
      <c r="AW13" s="20">
        <v>4.3703127081445699E-2</v>
      </c>
      <c r="AX13" s="20"/>
      <c r="AY13" s="20">
        <v>0.13769910757245399</v>
      </c>
      <c r="AZ13" s="20">
        <v>9.0930410380241897E-2</v>
      </c>
      <c r="BA13" s="20">
        <v>3.13700284177146E-2</v>
      </c>
      <c r="BB13" s="20">
        <v>7.8634742372047803E-2</v>
      </c>
      <c r="BC13" s="20">
        <v>9.3553964466630696E-2</v>
      </c>
      <c r="BD13" s="20">
        <v>8.2673453981845293E-2</v>
      </c>
      <c r="BE13" s="20">
        <v>5.6569584853061503E-2</v>
      </c>
      <c r="BF13" s="20">
        <v>3.6250386013969502E-2</v>
      </c>
      <c r="BG13" s="20">
        <v>4.2767073076208001E-2</v>
      </c>
      <c r="BH13" s="20">
        <v>7.3414741146545198E-2</v>
      </c>
      <c r="BI13" s="20">
        <v>3.4051561378004601E-2</v>
      </c>
      <c r="BJ13" s="20">
        <v>4.9860758460958499E-2</v>
      </c>
      <c r="BK13" s="20">
        <v>4.71830879125925E-2</v>
      </c>
      <c r="BL13" s="20">
        <v>4.9488864833315598E-2</v>
      </c>
      <c r="BM13" s="20">
        <v>5.5224182625642E-2</v>
      </c>
      <c r="BN13" s="20">
        <v>0</v>
      </c>
      <c r="BO13" s="20"/>
      <c r="BP13" s="20">
        <v>4.5817915625143597E-2</v>
      </c>
      <c r="BQ13" s="20">
        <v>7.5911126240271395E-2</v>
      </c>
      <c r="BR13" s="20">
        <v>7.1125774855214E-2</v>
      </c>
      <c r="BS13" s="20">
        <v>3.7746400799199303E-2</v>
      </c>
      <c r="BT13" s="20">
        <v>3.3965734567506803E-2</v>
      </c>
      <c r="BU13" s="20">
        <v>9.1443553867958396E-2</v>
      </c>
      <c r="BV13" s="20"/>
      <c r="BW13" s="20">
        <v>4.65498710946168E-2</v>
      </c>
      <c r="BX13" s="20">
        <v>4.4292755575638498E-2</v>
      </c>
      <c r="BY13" s="20">
        <v>9.3201082037877095E-2</v>
      </c>
      <c r="BZ13" s="20">
        <v>0.103435504044017</v>
      </c>
      <c r="CA13" s="20">
        <v>4.7533703554200599E-2</v>
      </c>
      <c r="CB13" s="20">
        <v>8.8142647297451707E-2</v>
      </c>
      <c r="CC13" s="20"/>
      <c r="CD13" s="20">
        <v>3.3687612424061701E-2</v>
      </c>
      <c r="CE13" s="20">
        <v>4.0560758290208998E-2</v>
      </c>
      <c r="CF13" s="20">
        <v>0.121592692897144</v>
      </c>
      <c r="CG13" s="20">
        <v>2.23581065355156E-2</v>
      </c>
      <c r="CH13" s="20"/>
      <c r="CI13" s="20">
        <v>6.24837544098574E-2</v>
      </c>
      <c r="CJ13" s="20">
        <v>2.3708151782111001E-2</v>
      </c>
      <c r="CK13" s="20">
        <v>5.61369811286846E-2</v>
      </c>
      <c r="CL13" s="20">
        <v>0.14766797559126801</v>
      </c>
      <c r="CM13" s="20"/>
      <c r="CN13" s="20">
        <v>5.6199268366013098E-2</v>
      </c>
      <c r="CO13" s="20">
        <v>5.43823248332009E-2</v>
      </c>
      <c r="CP13" s="20"/>
      <c r="CQ13" s="20">
        <v>1.09636741161007E-2</v>
      </c>
      <c r="CR13" s="20">
        <v>5.0064170642499503E-2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999</v>
      </c>
      <c r="D7" s="10">
        <v>477</v>
      </c>
      <c r="E7" s="10">
        <v>521</v>
      </c>
      <c r="F7" s="10"/>
      <c r="G7" s="10">
        <v>105</v>
      </c>
      <c r="H7" s="10">
        <v>167</v>
      </c>
      <c r="I7" s="10">
        <v>168</v>
      </c>
      <c r="J7" s="10">
        <v>180</v>
      </c>
      <c r="K7" s="10">
        <v>148</v>
      </c>
      <c r="L7" s="10">
        <v>231</v>
      </c>
      <c r="M7" s="10"/>
      <c r="N7" s="10">
        <v>277</v>
      </c>
      <c r="O7" s="10">
        <v>234</v>
      </c>
      <c r="P7" s="10">
        <v>213</v>
      </c>
      <c r="Q7" s="10">
        <v>271</v>
      </c>
      <c r="R7" s="10"/>
      <c r="S7" s="10">
        <v>130</v>
      </c>
      <c r="T7" s="10">
        <v>143</v>
      </c>
      <c r="U7" s="10">
        <v>96</v>
      </c>
      <c r="V7" s="10">
        <v>84</v>
      </c>
      <c r="W7" s="10">
        <v>74</v>
      </c>
      <c r="X7" s="10">
        <v>80</v>
      </c>
      <c r="Y7" s="10">
        <v>83</v>
      </c>
      <c r="Z7" s="10">
        <v>45</v>
      </c>
      <c r="AA7" s="10">
        <v>113</v>
      </c>
      <c r="AB7" s="10">
        <v>80</v>
      </c>
      <c r="AC7" s="10">
        <v>50</v>
      </c>
      <c r="AD7" s="10">
        <v>21</v>
      </c>
      <c r="AE7" s="10"/>
      <c r="AF7" s="10">
        <v>195</v>
      </c>
      <c r="AG7" s="10">
        <v>319</v>
      </c>
      <c r="AH7" s="10">
        <v>91</v>
      </c>
      <c r="AI7" s="10">
        <v>141</v>
      </c>
      <c r="AJ7" s="10">
        <v>58</v>
      </c>
      <c r="AK7" s="10"/>
      <c r="AL7" s="10">
        <v>224</v>
      </c>
      <c r="AM7" s="10">
        <v>186</v>
      </c>
      <c r="AN7" s="10">
        <v>103</v>
      </c>
      <c r="AO7" s="10">
        <v>221</v>
      </c>
      <c r="AP7" s="10">
        <v>65</v>
      </c>
      <c r="AQ7" s="10">
        <v>89</v>
      </c>
      <c r="AR7" s="10"/>
      <c r="AS7" s="10">
        <v>243</v>
      </c>
      <c r="AT7" s="10">
        <v>209</v>
      </c>
      <c r="AU7" s="10">
        <v>249</v>
      </c>
      <c r="AV7" s="10">
        <v>129</v>
      </c>
      <c r="AW7" s="10">
        <v>20</v>
      </c>
      <c r="AX7" s="10"/>
      <c r="AY7" s="10">
        <v>6</v>
      </c>
      <c r="AZ7" s="10">
        <v>35</v>
      </c>
      <c r="BA7" s="10">
        <v>66</v>
      </c>
      <c r="BB7" s="10">
        <v>61</v>
      </c>
      <c r="BC7" s="10">
        <v>80</v>
      </c>
      <c r="BD7" s="10">
        <v>103</v>
      </c>
      <c r="BE7" s="10">
        <v>107</v>
      </c>
      <c r="BF7" s="10">
        <v>83</v>
      </c>
      <c r="BG7" s="10">
        <v>82</v>
      </c>
      <c r="BH7" s="10">
        <v>56</v>
      </c>
      <c r="BI7" s="10">
        <v>83</v>
      </c>
      <c r="BJ7" s="10">
        <v>67</v>
      </c>
      <c r="BK7" s="10">
        <v>43</v>
      </c>
      <c r="BL7" s="10">
        <v>23</v>
      </c>
      <c r="BM7" s="10">
        <v>18</v>
      </c>
      <c r="BN7" s="10">
        <v>50</v>
      </c>
      <c r="BO7" s="10"/>
      <c r="BP7" s="10">
        <v>208</v>
      </c>
      <c r="BQ7" s="10">
        <v>284</v>
      </c>
      <c r="BR7" s="10">
        <v>139</v>
      </c>
      <c r="BS7" s="10">
        <v>201</v>
      </c>
      <c r="BT7" s="10">
        <v>119</v>
      </c>
      <c r="BU7" s="10">
        <v>47</v>
      </c>
      <c r="BV7" s="10"/>
      <c r="BW7" s="10">
        <v>386</v>
      </c>
      <c r="BX7" s="10">
        <v>212</v>
      </c>
      <c r="BY7" s="10">
        <v>72</v>
      </c>
      <c r="BZ7" s="10">
        <v>94</v>
      </c>
      <c r="CA7" s="10">
        <v>189</v>
      </c>
      <c r="CB7" s="10">
        <v>43</v>
      </c>
      <c r="CC7" s="10"/>
      <c r="CD7" s="10">
        <v>206</v>
      </c>
      <c r="CE7" s="10">
        <v>174</v>
      </c>
      <c r="CF7" s="10">
        <v>158</v>
      </c>
      <c r="CG7" s="10">
        <v>267</v>
      </c>
      <c r="CH7" s="10"/>
      <c r="CI7" s="10">
        <v>170</v>
      </c>
      <c r="CJ7" s="10">
        <v>202</v>
      </c>
      <c r="CK7" s="10">
        <v>558</v>
      </c>
      <c r="CL7" s="10">
        <v>69</v>
      </c>
      <c r="CM7" s="10"/>
      <c r="CN7" s="10">
        <v>113</v>
      </c>
      <c r="CO7" s="10">
        <v>871</v>
      </c>
      <c r="CP7" s="10"/>
      <c r="CQ7" s="10">
        <v>90</v>
      </c>
      <c r="CR7" s="10">
        <v>832</v>
      </c>
    </row>
    <row r="8" spans="2:96" ht="30" customHeight="1" x14ac:dyDescent="0.3">
      <c r="B8" s="11" t="s">
        <v>19</v>
      </c>
      <c r="C8" s="11">
        <v>998</v>
      </c>
      <c r="D8" s="11">
        <v>477</v>
      </c>
      <c r="E8" s="11">
        <v>520</v>
      </c>
      <c r="F8" s="11"/>
      <c r="G8" s="11">
        <v>132</v>
      </c>
      <c r="H8" s="11">
        <v>171</v>
      </c>
      <c r="I8" s="11">
        <v>168</v>
      </c>
      <c r="J8" s="11">
        <v>173</v>
      </c>
      <c r="K8" s="11">
        <v>142</v>
      </c>
      <c r="L8" s="11">
        <v>212</v>
      </c>
      <c r="M8" s="11"/>
      <c r="N8" s="11">
        <v>278</v>
      </c>
      <c r="O8" s="11">
        <v>248</v>
      </c>
      <c r="P8" s="11">
        <v>210</v>
      </c>
      <c r="Q8" s="11">
        <v>258</v>
      </c>
      <c r="R8" s="11"/>
      <c r="S8" s="11">
        <v>129</v>
      </c>
      <c r="T8" s="11">
        <v>138</v>
      </c>
      <c r="U8" s="11">
        <v>92</v>
      </c>
      <c r="V8" s="11">
        <v>82</v>
      </c>
      <c r="W8" s="11">
        <v>72</v>
      </c>
      <c r="X8" s="11">
        <v>80</v>
      </c>
      <c r="Y8" s="11">
        <v>77</v>
      </c>
      <c r="Z8" s="11">
        <v>42</v>
      </c>
      <c r="AA8" s="11">
        <v>118</v>
      </c>
      <c r="AB8" s="11">
        <v>84</v>
      </c>
      <c r="AC8" s="11">
        <v>54</v>
      </c>
      <c r="AD8" s="11">
        <v>28</v>
      </c>
      <c r="AE8" s="11"/>
      <c r="AF8" s="11">
        <v>186</v>
      </c>
      <c r="AG8" s="11">
        <v>321</v>
      </c>
      <c r="AH8" s="11">
        <v>90</v>
      </c>
      <c r="AI8" s="11">
        <v>137</v>
      </c>
      <c r="AJ8" s="11">
        <v>59</v>
      </c>
      <c r="AK8" s="11"/>
      <c r="AL8" s="11">
        <v>232</v>
      </c>
      <c r="AM8" s="11">
        <v>180</v>
      </c>
      <c r="AN8" s="11">
        <v>102</v>
      </c>
      <c r="AO8" s="11">
        <v>214</v>
      </c>
      <c r="AP8" s="11">
        <v>65</v>
      </c>
      <c r="AQ8" s="11">
        <v>89</v>
      </c>
      <c r="AR8" s="11"/>
      <c r="AS8" s="11">
        <v>233</v>
      </c>
      <c r="AT8" s="11">
        <v>215</v>
      </c>
      <c r="AU8" s="11">
        <v>253</v>
      </c>
      <c r="AV8" s="11">
        <v>131</v>
      </c>
      <c r="AW8" s="11">
        <v>22</v>
      </c>
      <c r="AX8" s="11"/>
      <c r="AY8" s="11">
        <v>7</v>
      </c>
      <c r="AZ8" s="11">
        <v>34</v>
      </c>
      <c r="BA8" s="11">
        <v>64</v>
      </c>
      <c r="BB8" s="11">
        <v>61</v>
      </c>
      <c r="BC8" s="11">
        <v>78</v>
      </c>
      <c r="BD8" s="11">
        <v>106</v>
      </c>
      <c r="BE8" s="11">
        <v>107</v>
      </c>
      <c r="BF8" s="11">
        <v>84</v>
      </c>
      <c r="BG8" s="11">
        <v>83</v>
      </c>
      <c r="BH8" s="11">
        <v>55</v>
      </c>
      <c r="BI8" s="11">
        <v>82</v>
      </c>
      <c r="BJ8" s="11">
        <v>68</v>
      </c>
      <c r="BK8" s="11">
        <v>44</v>
      </c>
      <c r="BL8" s="11">
        <v>22</v>
      </c>
      <c r="BM8" s="11">
        <v>17</v>
      </c>
      <c r="BN8" s="11">
        <v>51</v>
      </c>
      <c r="BO8" s="11"/>
      <c r="BP8" s="11">
        <v>214</v>
      </c>
      <c r="BQ8" s="11">
        <v>283</v>
      </c>
      <c r="BR8" s="11">
        <v>137</v>
      </c>
      <c r="BS8" s="11">
        <v>199</v>
      </c>
      <c r="BT8" s="11">
        <v>116</v>
      </c>
      <c r="BU8" s="11">
        <v>47</v>
      </c>
      <c r="BV8" s="11"/>
      <c r="BW8" s="11">
        <v>373</v>
      </c>
      <c r="BX8" s="11">
        <v>212</v>
      </c>
      <c r="BY8" s="11">
        <v>72</v>
      </c>
      <c r="BZ8" s="11">
        <v>94</v>
      </c>
      <c r="CA8" s="11">
        <v>192</v>
      </c>
      <c r="CB8" s="11">
        <v>51</v>
      </c>
      <c r="CC8" s="11"/>
      <c r="CD8" s="11">
        <v>221</v>
      </c>
      <c r="CE8" s="11">
        <v>175</v>
      </c>
      <c r="CF8" s="11">
        <v>155</v>
      </c>
      <c r="CG8" s="11">
        <v>261</v>
      </c>
      <c r="CH8" s="11"/>
      <c r="CI8" s="11">
        <v>172</v>
      </c>
      <c r="CJ8" s="11">
        <v>203</v>
      </c>
      <c r="CK8" s="11">
        <v>554</v>
      </c>
      <c r="CL8" s="11">
        <v>68</v>
      </c>
      <c r="CM8" s="11"/>
      <c r="CN8" s="11">
        <v>117</v>
      </c>
      <c r="CO8" s="11">
        <v>865</v>
      </c>
      <c r="CP8" s="11"/>
      <c r="CQ8" s="11">
        <v>92</v>
      </c>
      <c r="CR8" s="11">
        <v>828</v>
      </c>
    </row>
    <row r="9" spans="2:96" x14ac:dyDescent="0.3">
      <c r="B9" s="15" t="s">
        <v>383</v>
      </c>
      <c r="C9" s="14">
        <v>0.23597765350158101</v>
      </c>
      <c r="D9" s="14">
        <v>0.223975618180807</v>
      </c>
      <c r="E9" s="14">
        <v>0.245651465664251</v>
      </c>
      <c r="F9" s="14"/>
      <c r="G9" s="14">
        <v>0.215717648168441</v>
      </c>
      <c r="H9" s="14">
        <v>0.29033739973347999</v>
      </c>
      <c r="I9" s="14">
        <v>0.25343992017945199</v>
      </c>
      <c r="J9" s="14">
        <v>0.208053806858052</v>
      </c>
      <c r="K9" s="14">
        <v>0.25168495882552999</v>
      </c>
      <c r="L9" s="14">
        <v>0.203084600641595</v>
      </c>
      <c r="M9" s="14"/>
      <c r="N9" s="14">
        <v>0.21491312515817901</v>
      </c>
      <c r="O9" s="14">
        <v>0.22794643806998299</v>
      </c>
      <c r="P9" s="14">
        <v>0.28611915424822099</v>
      </c>
      <c r="Q9" s="14">
        <v>0.22507735576476001</v>
      </c>
      <c r="R9" s="14"/>
      <c r="S9" s="14">
        <v>0.29542663388858698</v>
      </c>
      <c r="T9" s="14">
        <v>0.25471540767621498</v>
      </c>
      <c r="U9" s="14">
        <v>0.18754248293074199</v>
      </c>
      <c r="V9" s="14">
        <v>0.26113603191006202</v>
      </c>
      <c r="W9" s="14">
        <v>0.178526921150719</v>
      </c>
      <c r="X9" s="14">
        <v>0.27470429491436399</v>
      </c>
      <c r="Y9" s="14">
        <v>0.24523556514077999</v>
      </c>
      <c r="Z9" s="14">
        <v>0.13812042802941699</v>
      </c>
      <c r="AA9" s="14">
        <v>0.28550654490876198</v>
      </c>
      <c r="AB9" s="14">
        <v>0.15107655139456</v>
      </c>
      <c r="AC9" s="14">
        <v>0.182386654070436</v>
      </c>
      <c r="AD9" s="14">
        <v>0.26688532312943603</v>
      </c>
      <c r="AE9" s="14"/>
      <c r="AF9" s="14">
        <v>0.202814047189634</v>
      </c>
      <c r="AG9" s="14">
        <v>0.27920233102566999</v>
      </c>
      <c r="AH9" s="14">
        <v>0.18113921716474499</v>
      </c>
      <c r="AI9" s="14">
        <v>0.28959207189448299</v>
      </c>
      <c r="AJ9" s="14">
        <v>0.21482543607823601</v>
      </c>
      <c r="AK9" s="14"/>
      <c r="AL9" s="14">
        <v>0.27751326666382897</v>
      </c>
      <c r="AM9" s="14">
        <v>0.228950270364224</v>
      </c>
      <c r="AN9" s="14">
        <v>0.16988975079813701</v>
      </c>
      <c r="AO9" s="14">
        <v>0.28404536468973002</v>
      </c>
      <c r="AP9" s="14">
        <v>0.223370214720431</v>
      </c>
      <c r="AQ9" s="14">
        <v>0.17857748791738401</v>
      </c>
      <c r="AR9" s="14"/>
      <c r="AS9" s="14">
        <v>0.241217406367496</v>
      </c>
      <c r="AT9" s="14">
        <v>0.18871290401504201</v>
      </c>
      <c r="AU9" s="14">
        <v>0.238580015452098</v>
      </c>
      <c r="AV9" s="14">
        <v>0.27702812649425101</v>
      </c>
      <c r="AW9" s="14">
        <v>0.31608532070767698</v>
      </c>
      <c r="AX9" s="14"/>
      <c r="AY9" s="14">
        <v>0.12789372383779499</v>
      </c>
      <c r="AZ9" s="14">
        <v>0.25424835099024101</v>
      </c>
      <c r="BA9" s="14">
        <v>0.25845067365745</v>
      </c>
      <c r="BB9" s="14">
        <v>0.186305044785084</v>
      </c>
      <c r="BC9" s="14">
        <v>0.20163501294518699</v>
      </c>
      <c r="BD9" s="14">
        <v>0.213304494320569</v>
      </c>
      <c r="BE9" s="14">
        <v>0.26094918310329801</v>
      </c>
      <c r="BF9" s="14">
        <v>0.25427857552750499</v>
      </c>
      <c r="BG9" s="14">
        <v>0.26595109140471201</v>
      </c>
      <c r="BH9" s="14">
        <v>0.243102132329547</v>
      </c>
      <c r="BI9" s="14">
        <v>0.19912036936608299</v>
      </c>
      <c r="BJ9" s="14">
        <v>0.28008430984886601</v>
      </c>
      <c r="BK9" s="14">
        <v>0.119744856236657</v>
      </c>
      <c r="BL9" s="14">
        <v>0.174123713182123</v>
      </c>
      <c r="BM9" s="14">
        <v>0.27593821715259897</v>
      </c>
      <c r="BN9" s="14">
        <v>0.36876664876976001</v>
      </c>
      <c r="BO9" s="14"/>
      <c r="BP9" s="14">
        <v>0.28769791756796098</v>
      </c>
      <c r="BQ9" s="14">
        <v>0.20497449153138</v>
      </c>
      <c r="BR9" s="14">
        <v>0.26967508885654101</v>
      </c>
      <c r="BS9" s="14">
        <v>0.23467681391263301</v>
      </c>
      <c r="BT9" s="14">
        <v>0.18503370327938501</v>
      </c>
      <c r="BU9" s="14">
        <v>0.22812613479948399</v>
      </c>
      <c r="BV9" s="14"/>
      <c r="BW9" s="14">
        <v>0.22964034505249101</v>
      </c>
      <c r="BX9" s="14">
        <v>0.26821094306373999</v>
      </c>
      <c r="BY9" s="14">
        <v>0.26764457423223598</v>
      </c>
      <c r="BZ9" s="14">
        <v>0.25857306802659702</v>
      </c>
      <c r="CA9" s="14">
        <v>0.224439158357508</v>
      </c>
      <c r="CB9" s="14">
        <v>0.124314243697091</v>
      </c>
      <c r="CC9" s="14"/>
      <c r="CD9" s="14">
        <v>0.24557752951603201</v>
      </c>
      <c r="CE9" s="14">
        <v>0.27546868671978803</v>
      </c>
      <c r="CF9" s="14">
        <v>0.21725940631329099</v>
      </c>
      <c r="CG9" s="14">
        <v>0.21381963277716401</v>
      </c>
      <c r="CH9" s="14"/>
      <c r="CI9" s="14">
        <v>0.31600822185961802</v>
      </c>
      <c r="CJ9" s="14">
        <v>0.21826705283561201</v>
      </c>
      <c r="CK9" s="14">
        <v>0.21689254651568399</v>
      </c>
      <c r="CL9" s="14">
        <v>0.241621415133288</v>
      </c>
      <c r="CM9" s="14"/>
      <c r="CN9" s="14">
        <v>0.34717258539884799</v>
      </c>
      <c r="CO9" s="14">
        <v>0.219591273795294</v>
      </c>
      <c r="CP9" s="14"/>
      <c r="CQ9" s="14">
        <v>0.35330797567222999</v>
      </c>
      <c r="CR9" s="14">
        <v>0.22842629602205</v>
      </c>
    </row>
    <row r="10" spans="2:96" x14ac:dyDescent="0.3">
      <c r="B10" s="15" t="s">
        <v>384</v>
      </c>
      <c r="C10" s="14">
        <v>0.47684573803006403</v>
      </c>
      <c r="D10" s="14">
        <v>0.45350960227534698</v>
      </c>
      <c r="E10" s="14">
        <v>0.49912097116001802</v>
      </c>
      <c r="F10" s="14"/>
      <c r="G10" s="14">
        <v>0.52107237826221997</v>
      </c>
      <c r="H10" s="14">
        <v>0.43914354269299599</v>
      </c>
      <c r="I10" s="14">
        <v>0.53600777142032596</v>
      </c>
      <c r="J10" s="14">
        <v>0.49152990388634699</v>
      </c>
      <c r="K10" s="14">
        <v>0.38602592997764501</v>
      </c>
      <c r="L10" s="14">
        <v>0.48171412636175498</v>
      </c>
      <c r="M10" s="14"/>
      <c r="N10" s="14">
        <v>0.535243619156204</v>
      </c>
      <c r="O10" s="14">
        <v>0.49326016015100199</v>
      </c>
      <c r="P10" s="14">
        <v>0.45914573647364598</v>
      </c>
      <c r="Q10" s="14">
        <v>0.40861632552251398</v>
      </c>
      <c r="R10" s="14"/>
      <c r="S10" s="14">
        <v>0.46047147895827001</v>
      </c>
      <c r="T10" s="14">
        <v>0.46929950309906998</v>
      </c>
      <c r="U10" s="14">
        <v>0.51194260915828504</v>
      </c>
      <c r="V10" s="14">
        <v>0.47998575747647299</v>
      </c>
      <c r="W10" s="14">
        <v>0.46670613308880399</v>
      </c>
      <c r="X10" s="14">
        <v>0.44178248412441701</v>
      </c>
      <c r="Y10" s="14">
        <v>0.42043168957128901</v>
      </c>
      <c r="Z10" s="14">
        <v>0.51340557327676695</v>
      </c>
      <c r="AA10" s="14">
        <v>0.50805716840546</v>
      </c>
      <c r="AB10" s="14">
        <v>0.449967777248104</v>
      </c>
      <c r="AC10" s="14">
        <v>0.47826347956908999</v>
      </c>
      <c r="AD10" s="14">
        <v>0.63988248175955997</v>
      </c>
      <c r="AE10" s="14"/>
      <c r="AF10" s="14">
        <v>0.48625134489893701</v>
      </c>
      <c r="AG10" s="14">
        <v>0.45501274446490902</v>
      </c>
      <c r="AH10" s="14">
        <v>0.51488778627660703</v>
      </c>
      <c r="AI10" s="14">
        <v>0.42194244929097802</v>
      </c>
      <c r="AJ10" s="14">
        <v>0.51343733393891</v>
      </c>
      <c r="AK10" s="14"/>
      <c r="AL10" s="14">
        <v>0.46904795958488699</v>
      </c>
      <c r="AM10" s="14">
        <v>0.491164335771546</v>
      </c>
      <c r="AN10" s="14">
        <v>0.60159367971115096</v>
      </c>
      <c r="AO10" s="14">
        <v>0.391318955373743</v>
      </c>
      <c r="AP10" s="14">
        <v>0.47129572074794801</v>
      </c>
      <c r="AQ10" s="14">
        <v>0.47334863045794101</v>
      </c>
      <c r="AR10" s="14"/>
      <c r="AS10" s="14">
        <v>0.43239715339257001</v>
      </c>
      <c r="AT10" s="14">
        <v>0.49878293967481602</v>
      </c>
      <c r="AU10" s="14">
        <v>0.50622661226738397</v>
      </c>
      <c r="AV10" s="14">
        <v>0.51187159946148897</v>
      </c>
      <c r="AW10" s="14">
        <v>0.54552761729412702</v>
      </c>
      <c r="AX10" s="14"/>
      <c r="AY10" s="14">
        <v>0.46725358757102697</v>
      </c>
      <c r="AZ10" s="14">
        <v>0.49521118471185499</v>
      </c>
      <c r="BA10" s="14">
        <v>0.50278964918871305</v>
      </c>
      <c r="BB10" s="14">
        <v>0.43820682485010898</v>
      </c>
      <c r="BC10" s="14">
        <v>0.46891942740963299</v>
      </c>
      <c r="BD10" s="14">
        <v>0.48784785253875201</v>
      </c>
      <c r="BE10" s="14">
        <v>0.45095796474407202</v>
      </c>
      <c r="BF10" s="14">
        <v>0.49484890473715498</v>
      </c>
      <c r="BG10" s="14">
        <v>0.46909132679201199</v>
      </c>
      <c r="BH10" s="14">
        <v>0.47547833766337499</v>
      </c>
      <c r="BI10" s="14">
        <v>0.45450566718035301</v>
      </c>
      <c r="BJ10" s="14">
        <v>0.47182125596671498</v>
      </c>
      <c r="BK10" s="14">
        <v>0.64389548807374797</v>
      </c>
      <c r="BL10" s="14">
        <v>0.52182134882284004</v>
      </c>
      <c r="BM10" s="14">
        <v>0.51471528294471303</v>
      </c>
      <c r="BN10" s="14">
        <v>0.43518132672277499</v>
      </c>
      <c r="BO10" s="14"/>
      <c r="BP10" s="14">
        <v>0.45129415495645803</v>
      </c>
      <c r="BQ10" s="14">
        <v>0.47840533569959498</v>
      </c>
      <c r="BR10" s="14">
        <v>0.51417350597167999</v>
      </c>
      <c r="BS10" s="14">
        <v>0.46943253156781201</v>
      </c>
      <c r="BT10" s="14">
        <v>0.48835252616118902</v>
      </c>
      <c r="BU10" s="14">
        <v>0.459596362741584</v>
      </c>
      <c r="BV10" s="14"/>
      <c r="BW10" s="14">
        <v>0.49833629823887499</v>
      </c>
      <c r="BX10" s="14">
        <v>0.47055515085848698</v>
      </c>
      <c r="BY10" s="14">
        <v>0.34476506569694099</v>
      </c>
      <c r="BZ10" s="14">
        <v>0.42001903306677102</v>
      </c>
      <c r="CA10" s="14">
        <v>0.48869909039043402</v>
      </c>
      <c r="CB10" s="14">
        <v>0.54879694251566602</v>
      </c>
      <c r="CC10" s="14"/>
      <c r="CD10" s="14">
        <v>0.48277404028626802</v>
      </c>
      <c r="CE10" s="14">
        <v>0.465686274590288</v>
      </c>
      <c r="CF10" s="14">
        <v>0.42699027255273703</v>
      </c>
      <c r="CG10" s="14">
        <v>0.49838742657763802</v>
      </c>
      <c r="CH10" s="14"/>
      <c r="CI10" s="14">
        <v>0.423227925106059</v>
      </c>
      <c r="CJ10" s="14">
        <v>0.53766957973744101</v>
      </c>
      <c r="CK10" s="14">
        <v>0.481991204810435</v>
      </c>
      <c r="CL10" s="14">
        <v>0.38931779272272998</v>
      </c>
      <c r="CM10" s="14"/>
      <c r="CN10" s="14">
        <v>0.39219985007442398</v>
      </c>
      <c r="CO10" s="14">
        <v>0.49240915580101302</v>
      </c>
      <c r="CP10" s="14"/>
      <c r="CQ10" s="14">
        <v>0.48507792911008102</v>
      </c>
      <c r="CR10" s="14">
        <v>0.47903043941746998</v>
      </c>
    </row>
    <row r="11" spans="2:96" x14ac:dyDescent="0.3">
      <c r="B11" s="15" t="s">
        <v>385</v>
      </c>
      <c r="C11" s="14">
        <v>0.18881724638144301</v>
      </c>
      <c r="D11" s="14">
        <v>0.22918799328127801</v>
      </c>
      <c r="E11" s="14">
        <v>0.15207231944953201</v>
      </c>
      <c r="F11" s="14"/>
      <c r="G11" s="14">
        <v>0.16152686893745399</v>
      </c>
      <c r="H11" s="14">
        <v>0.189066061579647</v>
      </c>
      <c r="I11" s="14">
        <v>9.3762311911788604E-2</v>
      </c>
      <c r="J11" s="14">
        <v>0.230272418192247</v>
      </c>
      <c r="K11" s="14">
        <v>0.25494104483771501</v>
      </c>
      <c r="L11" s="14">
        <v>0.2029150280674</v>
      </c>
      <c r="M11" s="14"/>
      <c r="N11" s="14">
        <v>0.19778353709945601</v>
      </c>
      <c r="O11" s="14">
        <v>0.170303191662869</v>
      </c>
      <c r="P11" s="14">
        <v>0.188622542463356</v>
      </c>
      <c r="Q11" s="14">
        <v>0.20007298466902401</v>
      </c>
      <c r="R11" s="14"/>
      <c r="S11" s="14">
        <v>0.14713474991759101</v>
      </c>
      <c r="T11" s="14">
        <v>0.164030575060299</v>
      </c>
      <c r="U11" s="14">
        <v>0.20219818197835099</v>
      </c>
      <c r="V11" s="14">
        <v>0.16741739501175601</v>
      </c>
      <c r="W11" s="14">
        <v>0.25236364142700302</v>
      </c>
      <c r="X11" s="14">
        <v>0.15503749683481499</v>
      </c>
      <c r="Y11" s="14">
        <v>0.25397145295599399</v>
      </c>
      <c r="Z11" s="14">
        <v>0.23805697820352401</v>
      </c>
      <c r="AA11" s="14">
        <v>0.146318857906335</v>
      </c>
      <c r="AB11" s="14">
        <v>0.29421345964519002</v>
      </c>
      <c r="AC11" s="14">
        <v>0.19612649075234601</v>
      </c>
      <c r="AD11" s="14">
        <v>4.62901257189305E-2</v>
      </c>
      <c r="AE11" s="14"/>
      <c r="AF11" s="14">
        <v>0.245995467096007</v>
      </c>
      <c r="AG11" s="14">
        <v>0.17996309926017801</v>
      </c>
      <c r="AH11" s="14">
        <v>0.22905733121912</v>
      </c>
      <c r="AI11" s="14">
        <v>0.188943161386943</v>
      </c>
      <c r="AJ11" s="14">
        <v>0.15597317718003201</v>
      </c>
      <c r="AK11" s="14"/>
      <c r="AL11" s="14">
        <v>0.17883771558102901</v>
      </c>
      <c r="AM11" s="14">
        <v>0.21230429821133401</v>
      </c>
      <c r="AN11" s="14">
        <v>0.16345825744791301</v>
      </c>
      <c r="AO11" s="14">
        <v>0.212324916440464</v>
      </c>
      <c r="AP11" s="14">
        <v>0.16947794688610501</v>
      </c>
      <c r="AQ11" s="14">
        <v>0.195843973149746</v>
      </c>
      <c r="AR11" s="14"/>
      <c r="AS11" s="14">
        <v>0.19525578270789201</v>
      </c>
      <c r="AT11" s="14">
        <v>0.19917064064002499</v>
      </c>
      <c r="AU11" s="14">
        <v>0.18525993101736099</v>
      </c>
      <c r="AV11" s="14">
        <v>0.16864412351772501</v>
      </c>
      <c r="AW11" s="14">
        <v>9.1080068502610106E-2</v>
      </c>
      <c r="AX11" s="14"/>
      <c r="AY11" s="14">
        <v>0.267153581018724</v>
      </c>
      <c r="AZ11" s="14">
        <v>8.4931699951716996E-2</v>
      </c>
      <c r="BA11" s="14">
        <v>0.15171482836105399</v>
      </c>
      <c r="BB11" s="14">
        <v>0.26628909821979402</v>
      </c>
      <c r="BC11" s="14">
        <v>0.17999510384252401</v>
      </c>
      <c r="BD11" s="14">
        <v>0.148438032601037</v>
      </c>
      <c r="BE11" s="14">
        <v>0.20479553784136101</v>
      </c>
      <c r="BF11" s="14">
        <v>0.13791228406678099</v>
      </c>
      <c r="BG11" s="14">
        <v>0.20768197942656999</v>
      </c>
      <c r="BH11" s="14">
        <v>0.24549040700979</v>
      </c>
      <c r="BI11" s="14">
        <v>0.23747404511769099</v>
      </c>
      <c r="BJ11" s="14">
        <v>0.21609525108373701</v>
      </c>
      <c r="BK11" s="14">
        <v>0.197760696507011</v>
      </c>
      <c r="BL11" s="14">
        <v>0.166149697115307</v>
      </c>
      <c r="BM11" s="14">
        <v>0.15446471219407101</v>
      </c>
      <c r="BN11" s="14">
        <v>0.140465762316586</v>
      </c>
      <c r="BO11" s="14"/>
      <c r="BP11" s="14">
        <v>0.16458742648719199</v>
      </c>
      <c r="BQ11" s="14">
        <v>0.224207472290369</v>
      </c>
      <c r="BR11" s="14">
        <v>0.16030497146688399</v>
      </c>
      <c r="BS11" s="14">
        <v>0.172963405765963</v>
      </c>
      <c r="BT11" s="14">
        <v>0.216155796438049</v>
      </c>
      <c r="BU11" s="14">
        <v>0.175833568385452</v>
      </c>
      <c r="BV11" s="14"/>
      <c r="BW11" s="14">
        <v>0.19870196920451699</v>
      </c>
      <c r="BX11" s="14">
        <v>0.19451107166770901</v>
      </c>
      <c r="BY11" s="14">
        <v>0.190026272744376</v>
      </c>
      <c r="BZ11" s="14">
        <v>0.18022792253780401</v>
      </c>
      <c r="CA11" s="14">
        <v>0.17816713451750499</v>
      </c>
      <c r="CB11" s="14">
        <v>0.16253084663131001</v>
      </c>
      <c r="CC11" s="14"/>
      <c r="CD11" s="14">
        <v>0.20326015323993599</v>
      </c>
      <c r="CE11" s="14">
        <v>0.19254784356530599</v>
      </c>
      <c r="CF11" s="14">
        <v>0.146277993309019</v>
      </c>
      <c r="CG11" s="14">
        <v>0.19932638689524301</v>
      </c>
      <c r="CH11" s="14"/>
      <c r="CI11" s="14">
        <v>0.14434287178859001</v>
      </c>
      <c r="CJ11" s="14">
        <v>0.200111592179503</v>
      </c>
      <c r="CK11" s="14">
        <v>0.20450204070924299</v>
      </c>
      <c r="CL11" s="14">
        <v>0.139998884545912</v>
      </c>
      <c r="CM11" s="14"/>
      <c r="CN11" s="14">
        <v>0.17475967480375701</v>
      </c>
      <c r="CO11" s="14">
        <v>0.18865699765692501</v>
      </c>
      <c r="CP11" s="14"/>
      <c r="CQ11" s="14">
        <v>0.101028804884572</v>
      </c>
      <c r="CR11" s="14">
        <v>0.19829127247415401</v>
      </c>
    </row>
    <row r="12" spans="2:96" x14ac:dyDescent="0.3">
      <c r="B12" s="15" t="s">
        <v>386</v>
      </c>
      <c r="C12" s="14">
        <v>3.7410191922122901E-2</v>
      </c>
      <c r="D12" s="14">
        <v>4.8634668764904597E-2</v>
      </c>
      <c r="E12" s="14">
        <v>2.71671716274694E-2</v>
      </c>
      <c r="F12" s="14"/>
      <c r="G12" s="14">
        <v>5.1562924515888703E-2</v>
      </c>
      <c r="H12" s="14">
        <v>2.37499974220464E-2</v>
      </c>
      <c r="I12" s="14">
        <v>4.87607313385338E-2</v>
      </c>
      <c r="J12" s="14">
        <v>3.2059801205485301E-2</v>
      </c>
      <c r="K12" s="14">
        <v>3.3553138631219302E-2</v>
      </c>
      <c r="L12" s="14">
        <v>3.7593064720636601E-2</v>
      </c>
      <c r="M12" s="14"/>
      <c r="N12" s="14">
        <v>3.49991683568842E-2</v>
      </c>
      <c r="O12" s="14">
        <v>4.9397013536268103E-2</v>
      </c>
      <c r="P12" s="14">
        <v>2.47731392633583E-2</v>
      </c>
      <c r="Q12" s="14">
        <v>3.9337247788966599E-2</v>
      </c>
      <c r="R12" s="14"/>
      <c r="S12" s="14">
        <v>4.5127400844699003E-2</v>
      </c>
      <c r="T12" s="14">
        <v>3.2642827475335097E-2</v>
      </c>
      <c r="U12" s="14">
        <v>3.7676580312630499E-2</v>
      </c>
      <c r="V12" s="14">
        <v>3.3083667561006003E-2</v>
      </c>
      <c r="W12" s="14">
        <v>3.4835457085163897E-2</v>
      </c>
      <c r="X12" s="14">
        <v>6.9233466058316095E-2</v>
      </c>
      <c r="Y12" s="14">
        <v>3.39415134399342E-2</v>
      </c>
      <c r="Z12" s="14">
        <v>8.8168467361807404E-2</v>
      </c>
      <c r="AA12" s="14">
        <v>2.6574127828448299E-2</v>
      </c>
      <c r="AB12" s="14">
        <v>2.31385699673613E-2</v>
      </c>
      <c r="AC12" s="14">
        <v>0</v>
      </c>
      <c r="AD12" s="14">
        <v>4.6942069392073099E-2</v>
      </c>
      <c r="AE12" s="14"/>
      <c r="AF12" s="14">
        <v>2.9539391544758101E-2</v>
      </c>
      <c r="AG12" s="14">
        <v>2.6953715276776698E-2</v>
      </c>
      <c r="AH12" s="14">
        <v>3.0322737678758701E-2</v>
      </c>
      <c r="AI12" s="14">
        <v>5.77795538376795E-2</v>
      </c>
      <c r="AJ12" s="14">
        <v>4.6685894002783203E-2</v>
      </c>
      <c r="AK12" s="14"/>
      <c r="AL12" s="14">
        <v>3.0880786842168401E-2</v>
      </c>
      <c r="AM12" s="14">
        <v>3.5595209117994298E-2</v>
      </c>
      <c r="AN12" s="14">
        <v>1.8429879223478399E-2</v>
      </c>
      <c r="AO12" s="14">
        <v>4.1144497612071403E-2</v>
      </c>
      <c r="AP12" s="14">
        <v>4.4238105216323702E-2</v>
      </c>
      <c r="AQ12" s="14">
        <v>5.5854478760080102E-2</v>
      </c>
      <c r="AR12" s="14"/>
      <c r="AS12" s="14">
        <v>4.6991478431176098E-2</v>
      </c>
      <c r="AT12" s="14">
        <v>3.4844551027837102E-2</v>
      </c>
      <c r="AU12" s="14">
        <v>3.0595765180242099E-2</v>
      </c>
      <c r="AV12" s="14">
        <v>2.69005152452459E-2</v>
      </c>
      <c r="AW12" s="14">
        <v>4.7306993495586001E-2</v>
      </c>
      <c r="AX12" s="14"/>
      <c r="AY12" s="14">
        <v>0</v>
      </c>
      <c r="AZ12" s="14">
        <v>2.9060421311459E-2</v>
      </c>
      <c r="BA12" s="14">
        <v>2.9696166158852299E-2</v>
      </c>
      <c r="BB12" s="14">
        <v>2.87757462383584E-2</v>
      </c>
      <c r="BC12" s="14">
        <v>7.2182617452678205E-2</v>
      </c>
      <c r="BD12" s="14">
        <v>3.1653641009554E-2</v>
      </c>
      <c r="BE12" s="14">
        <v>4.5711011536842601E-2</v>
      </c>
      <c r="BF12" s="14">
        <v>5.4824825743484601E-2</v>
      </c>
      <c r="BG12" s="14">
        <v>3.3444605608658397E-2</v>
      </c>
      <c r="BH12" s="14">
        <v>0</v>
      </c>
      <c r="BI12" s="14">
        <v>5.9503910108886497E-2</v>
      </c>
      <c r="BJ12" s="14">
        <v>1.4536955201499301E-2</v>
      </c>
      <c r="BK12" s="14">
        <v>3.8598959182583797E-2</v>
      </c>
      <c r="BL12" s="14">
        <v>8.8416376046413697E-2</v>
      </c>
      <c r="BM12" s="14">
        <v>0</v>
      </c>
      <c r="BN12" s="14">
        <v>3.84650275649141E-2</v>
      </c>
      <c r="BO12" s="14"/>
      <c r="BP12" s="14">
        <v>4.9005931667298899E-2</v>
      </c>
      <c r="BQ12" s="14">
        <v>3.5810479521311799E-2</v>
      </c>
      <c r="BR12" s="14">
        <v>2.7839628205387799E-2</v>
      </c>
      <c r="BS12" s="14">
        <v>2.7210123893047399E-2</v>
      </c>
      <c r="BT12" s="14">
        <v>5.6824904823955601E-2</v>
      </c>
      <c r="BU12" s="14">
        <v>1.85519352209772E-2</v>
      </c>
      <c r="BV12" s="14"/>
      <c r="BW12" s="14">
        <v>3.2198606400338198E-2</v>
      </c>
      <c r="BX12" s="14">
        <v>3.2973784706568803E-2</v>
      </c>
      <c r="BY12" s="14">
        <v>2.6984408947564001E-2</v>
      </c>
      <c r="BZ12" s="14">
        <v>5.6571029372417099E-2</v>
      </c>
      <c r="CA12" s="14">
        <v>4.2332596247295601E-2</v>
      </c>
      <c r="CB12" s="14">
        <v>5.8326438397104399E-2</v>
      </c>
      <c r="CC12" s="14"/>
      <c r="CD12" s="14">
        <v>2.8195995933190301E-2</v>
      </c>
      <c r="CE12" s="14">
        <v>3.3362698933750601E-2</v>
      </c>
      <c r="CF12" s="14">
        <v>7.8050855398056201E-2</v>
      </c>
      <c r="CG12" s="14">
        <v>4.7412603016903997E-2</v>
      </c>
      <c r="CH12" s="14"/>
      <c r="CI12" s="14">
        <v>3.5560750625162403E-2</v>
      </c>
      <c r="CJ12" s="14">
        <v>1.47841829500084E-2</v>
      </c>
      <c r="CK12" s="14">
        <v>4.7478045106810599E-2</v>
      </c>
      <c r="CL12" s="14">
        <v>2.75729286556218E-2</v>
      </c>
      <c r="CM12" s="14"/>
      <c r="CN12" s="14">
        <v>3.70390372596303E-2</v>
      </c>
      <c r="CO12" s="14">
        <v>3.8138852162961603E-2</v>
      </c>
      <c r="CP12" s="14"/>
      <c r="CQ12" s="14">
        <v>3.0250322512713E-2</v>
      </c>
      <c r="CR12" s="14">
        <v>3.8295709445785302E-2</v>
      </c>
    </row>
    <row r="13" spans="2:96" x14ac:dyDescent="0.3">
      <c r="B13" s="15" t="s">
        <v>92</v>
      </c>
      <c r="C13" s="20">
        <v>6.0949170164789297E-2</v>
      </c>
      <c r="D13" s="20">
        <v>4.4692117497662401E-2</v>
      </c>
      <c r="E13" s="20">
        <v>7.5988072098729903E-2</v>
      </c>
      <c r="F13" s="20"/>
      <c r="G13" s="20">
        <v>5.0120180115995498E-2</v>
      </c>
      <c r="H13" s="20">
        <v>5.7702998571831102E-2</v>
      </c>
      <c r="I13" s="20">
        <v>6.8029265149899695E-2</v>
      </c>
      <c r="J13" s="20">
        <v>3.8084069857869503E-2</v>
      </c>
      <c r="K13" s="20">
        <v>7.3794927727890106E-2</v>
      </c>
      <c r="L13" s="20">
        <v>7.4693180208613305E-2</v>
      </c>
      <c r="M13" s="20"/>
      <c r="N13" s="20">
        <v>1.7060550229276401E-2</v>
      </c>
      <c r="O13" s="20">
        <v>5.9093196579877799E-2</v>
      </c>
      <c r="P13" s="20">
        <v>4.1339427551418603E-2</v>
      </c>
      <c r="Q13" s="20">
        <v>0.126896086254736</v>
      </c>
      <c r="R13" s="20"/>
      <c r="S13" s="20">
        <v>5.1839736390853298E-2</v>
      </c>
      <c r="T13" s="20">
        <v>7.9311686689081395E-2</v>
      </c>
      <c r="U13" s="20">
        <v>6.0640145619991301E-2</v>
      </c>
      <c r="V13" s="20">
        <v>5.8377148040702799E-2</v>
      </c>
      <c r="W13" s="20">
        <v>6.7567847248311094E-2</v>
      </c>
      <c r="X13" s="20">
        <v>5.9242258068087202E-2</v>
      </c>
      <c r="Y13" s="20">
        <v>4.6419778892002397E-2</v>
      </c>
      <c r="Z13" s="20">
        <v>2.2248553128485601E-2</v>
      </c>
      <c r="AA13" s="20">
        <v>3.3543300950995003E-2</v>
      </c>
      <c r="AB13" s="20">
        <v>8.1603641744785696E-2</v>
      </c>
      <c r="AC13" s="20">
        <v>0.14322337560812701</v>
      </c>
      <c r="AD13" s="20">
        <v>0</v>
      </c>
      <c r="AE13" s="20"/>
      <c r="AF13" s="20">
        <v>3.5399749270664402E-2</v>
      </c>
      <c r="AG13" s="20">
        <v>5.8868109972466102E-2</v>
      </c>
      <c r="AH13" s="20">
        <v>4.4592927660769603E-2</v>
      </c>
      <c r="AI13" s="20">
        <v>4.1742763589917201E-2</v>
      </c>
      <c r="AJ13" s="20">
        <v>6.9078158800037703E-2</v>
      </c>
      <c r="AK13" s="20"/>
      <c r="AL13" s="20">
        <v>4.3720271328086001E-2</v>
      </c>
      <c r="AM13" s="20">
        <v>3.1985886534902398E-2</v>
      </c>
      <c r="AN13" s="20">
        <v>4.66284328193209E-2</v>
      </c>
      <c r="AO13" s="20">
        <v>7.1166265883991497E-2</v>
      </c>
      <c r="AP13" s="20">
        <v>9.16180124291915E-2</v>
      </c>
      <c r="AQ13" s="20">
        <v>9.6375429714848596E-2</v>
      </c>
      <c r="AR13" s="20"/>
      <c r="AS13" s="20">
        <v>8.4138179100865504E-2</v>
      </c>
      <c r="AT13" s="20">
        <v>7.8488964642280001E-2</v>
      </c>
      <c r="AU13" s="20">
        <v>3.93376760829151E-2</v>
      </c>
      <c r="AV13" s="20">
        <v>1.5555635281289301E-2</v>
      </c>
      <c r="AW13" s="20">
        <v>0</v>
      </c>
      <c r="AX13" s="20"/>
      <c r="AY13" s="20">
        <v>0.13769910757245399</v>
      </c>
      <c r="AZ13" s="20">
        <v>0.13654834303472799</v>
      </c>
      <c r="BA13" s="20">
        <v>5.7348682633930802E-2</v>
      </c>
      <c r="BB13" s="20">
        <v>8.0423285906654193E-2</v>
      </c>
      <c r="BC13" s="20">
        <v>7.7267838349978205E-2</v>
      </c>
      <c r="BD13" s="20">
        <v>0.118755979530088</v>
      </c>
      <c r="BE13" s="20">
        <v>3.7586302774425602E-2</v>
      </c>
      <c r="BF13" s="20">
        <v>5.8135409925073697E-2</v>
      </c>
      <c r="BG13" s="20">
        <v>2.38309967680468E-2</v>
      </c>
      <c r="BH13" s="20">
        <v>3.5929122997288003E-2</v>
      </c>
      <c r="BI13" s="20">
        <v>4.9396008226986102E-2</v>
      </c>
      <c r="BJ13" s="20">
        <v>1.7462227899182201E-2</v>
      </c>
      <c r="BK13" s="20">
        <v>0</v>
      </c>
      <c r="BL13" s="20">
        <v>4.9488864833315598E-2</v>
      </c>
      <c r="BM13" s="20">
        <v>5.4881787708617E-2</v>
      </c>
      <c r="BN13" s="20">
        <v>1.7121234625963998E-2</v>
      </c>
      <c r="BO13" s="20"/>
      <c r="BP13" s="20">
        <v>4.74145693210902E-2</v>
      </c>
      <c r="BQ13" s="20">
        <v>5.6602220957343997E-2</v>
      </c>
      <c r="BR13" s="20">
        <v>2.8006805499507501E-2</v>
      </c>
      <c r="BS13" s="20">
        <v>9.5717124860544095E-2</v>
      </c>
      <c r="BT13" s="20">
        <v>5.3633069297421301E-2</v>
      </c>
      <c r="BU13" s="20">
        <v>0.117891998852502</v>
      </c>
      <c r="BV13" s="20"/>
      <c r="BW13" s="20">
        <v>4.1122781103777803E-2</v>
      </c>
      <c r="BX13" s="20">
        <v>3.3749049703495203E-2</v>
      </c>
      <c r="BY13" s="20">
        <v>0.17057967837888299</v>
      </c>
      <c r="BZ13" s="20">
        <v>8.4608946996411097E-2</v>
      </c>
      <c r="CA13" s="20">
        <v>6.6362020487257395E-2</v>
      </c>
      <c r="CB13" s="20">
        <v>0.10603152875883</v>
      </c>
      <c r="CC13" s="20"/>
      <c r="CD13" s="20">
        <v>4.0192281024573902E-2</v>
      </c>
      <c r="CE13" s="20">
        <v>3.2934496190866698E-2</v>
      </c>
      <c r="CF13" s="20">
        <v>0.131421472426896</v>
      </c>
      <c r="CG13" s="20">
        <v>4.1053950733051299E-2</v>
      </c>
      <c r="CH13" s="20"/>
      <c r="CI13" s="20">
        <v>8.08602306205701E-2</v>
      </c>
      <c r="CJ13" s="20">
        <v>2.9167592297435801E-2</v>
      </c>
      <c r="CK13" s="20">
        <v>4.9136162857827799E-2</v>
      </c>
      <c r="CL13" s="20">
        <v>0.20148897894244799</v>
      </c>
      <c r="CM13" s="20"/>
      <c r="CN13" s="20">
        <v>4.8828852463340802E-2</v>
      </c>
      <c r="CO13" s="20">
        <v>6.1203720583805903E-2</v>
      </c>
      <c r="CP13" s="20"/>
      <c r="CQ13" s="20">
        <v>3.0334967820403701E-2</v>
      </c>
      <c r="CR13" s="20">
        <v>5.5956282640540297E-2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999</v>
      </c>
      <c r="D7" s="10">
        <v>477</v>
      </c>
      <c r="E7" s="10">
        <v>521</v>
      </c>
      <c r="F7" s="10"/>
      <c r="G7" s="10">
        <v>105</v>
      </c>
      <c r="H7" s="10">
        <v>167</v>
      </c>
      <c r="I7" s="10">
        <v>168</v>
      </c>
      <c r="J7" s="10">
        <v>180</v>
      </c>
      <c r="K7" s="10">
        <v>148</v>
      </c>
      <c r="L7" s="10">
        <v>231</v>
      </c>
      <c r="M7" s="10"/>
      <c r="N7" s="10">
        <v>277</v>
      </c>
      <c r="O7" s="10">
        <v>234</v>
      </c>
      <c r="P7" s="10">
        <v>213</v>
      </c>
      <c r="Q7" s="10">
        <v>271</v>
      </c>
      <c r="R7" s="10"/>
      <c r="S7" s="10">
        <v>130</v>
      </c>
      <c r="T7" s="10">
        <v>143</v>
      </c>
      <c r="U7" s="10">
        <v>96</v>
      </c>
      <c r="V7" s="10">
        <v>84</v>
      </c>
      <c r="W7" s="10">
        <v>74</v>
      </c>
      <c r="X7" s="10">
        <v>80</v>
      </c>
      <c r="Y7" s="10">
        <v>83</v>
      </c>
      <c r="Z7" s="10">
        <v>45</v>
      </c>
      <c r="AA7" s="10">
        <v>113</v>
      </c>
      <c r="AB7" s="10">
        <v>80</v>
      </c>
      <c r="AC7" s="10">
        <v>50</v>
      </c>
      <c r="AD7" s="10">
        <v>21</v>
      </c>
      <c r="AE7" s="10"/>
      <c r="AF7" s="10">
        <v>195</v>
      </c>
      <c r="AG7" s="10">
        <v>319</v>
      </c>
      <c r="AH7" s="10">
        <v>91</v>
      </c>
      <c r="AI7" s="10">
        <v>141</v>
      </c>
      <c r="AJ7" s="10">
        <v>58</v>
      </c>
      <c r="AK7" s="10"/>
      <c r="AL7" s="10">
        <v>224</v>
      </c>
      <c r="AM7" s="10">
        <v>186</v>
      </c>
      <c r="AN7" s="10">
        <v>103</v>
      </c>
      <c r="AO7" s="10">
        <v>221</v>
      </c>
      <c r="AP7" s="10">
        <v>65</v>
      </c>
      <c r="AQ7" s="10">
        <v>89</v>
      </c>
      <c r="AR7" s="10"/>
      <c r="AS7" s="10">
        <v>243</v>
      </c>
      <c r="AT7" s="10">
        <v>209</v>
      </c>
      <c r="AU7" s="10">
        <v>249</v>
      </c>
      <c r="AV7" s="10">
        <v>129</v>
      </c>
      <c r="AW7" s="10">
        <v>20</v>
      </c>
      <c r="AX7" s="10"/>
      <c r="AY7" s="10">
        <v>6</v>
      </c>
      <c r="AZ7" s="10">
        <v>35</v>
      </c>
      <c r="BA7" s="10">
        <v>66</v>
      </c>
      <c r="BB7" s="10">
        <v>61</v>
      </c>
      <c r="BC7" s="10">
        <v>80</v>
      </c>
      <c r="BD7" s="10">
        <v>103</v>
      </c>
      <c r="BE7" s="10">
        <v>107</v>
      </c>
      <c r="BF7" s="10">
        <v>83</v>
      </c>
      <c r="BG7" s="10">
        <v>82</v>
      </c>
      <c r="BH7" s="10">
        <v>56</v>
      </c>
      <c r="BI7" s="10">
        <v>83</v>
      </c>
      <c r="BJ7" s="10">
        <v>67</v>
      </c>
      <c r="BK7" s="10">
        <v>43</v>
      </c>
      <c r="BL7" s="10">
        <v>23</v>
      </c>
      <c r="BM7" s="10">
        <v>18</v>
      </c>
      <c r="BN7" s="10">
        <v>50</v>
      </c>
      <c r="BO7" s="10"/>
      <c r="BP7" s="10">
        <v>208</v>
      </c>
      <c r="BQ7" s="10">
        <v>284</v>
      </c>
      <c r="BR7" s="10">
        <v>139</v>
      </c>
      <c r="BS7" s="10">
        <v>201</v>
      </c>
      <c r="BT7" s="10">
        <v>119</v>
      </c>
      <c r="BU7" s="10">
        <v>47</v>
      </c>
      <c r="BV7" s="10"/>
      <c r="BW7" s="10">
        <v>386</v>
      </c>
      <c r="BX7" s="10">
        <v>212</v>
      </c>
      <c r="BY7" s="10">
        <v>72</v>
      </c>
      <c r="BZ7" s="10">
        <v>94</v>
      </c>
      <c r="CA7" s="10">
        <v>189</v>
      </c>
      <c r="CB7" s="10">
        <v>43</v>
      </c>
      <c r="CC7" s="10"/>
      <c r="CD7" s="10">
        <v>206</v>
      </c>
      <c r="CE7" s="10">
        <v>174</v>
      </c>
      <c r="CF7" s="10">
        <v>158</v>
      </c>
      <c r="CG7" s="10">
        <v>267</v>
      </c>
      <c r="CH7" s="10"/>
      <c r="CI7" s="10">
        <v>170</v>
      </c>
      <c r="CJ7" s="10">
        <v>202</v>
      </c>
      <c r="CK7" s="10">
        <v>558</v>
      </c>
      <c r="CL7" s="10">
        <v>69</v>
      </c>
      <c r="CM7" s="10"/>
      <c r="CN7" s="10">
        <v>113</v>
      </c>
      <c r="CO7" s="10">
        <v>871</v>
      </c>
      <c r="CP7" s="10"/>
      <c r="CQ7" s="10">
        <v>90</v>
      </c>
      <c r="CR7" s="10">
        <v>832</v>
      </c>
    </row>
    <row r="8" spans="2:96" ht="30" customHeight="1" x14ac:dyDescent="0.3">
      <c r="B8" s="11" t="s">
        <v>19</v>
      </c>
      <c r="C8" s="11">
        <v>998</v>
      </c>
      <c r="D8" s="11">
        <v>477</v>
      </c>
      <c r="E8" s="11">
        <v>520</v>
      </c>
      <c r="F8" s="11"/>
      <c r="G8" s="11">
        <v>132</v>
      </c>
      <c r="H8" s="11">
        <v>171</v>
      </c>
      <c r="I8" s="11">
        <v>168</v>
      </c>
      <c r="J8" s="11">
        <v>173</v>
      </c>
      <c r="K8" s="11">
        <v>142</v>
      </c>
      <c r="L8" s="11">
        <v>212</v>
      </c>
      <c r="M8" s="11"/>
      <c r="N8" s="11">
        <v>278</v>
      </c>
      <c r="O8" s="11">
        <v>248</v>
      </c>
      <c r="P8" s="11">
        <v>210</v>
      </c>
      <c r="Q8" s="11">
        <v>258</v>
      </c>
      <c r="R8" s="11"/>
      <c r="S8" s="11">
        <v>129</v>
      </c>
      <c r="T8" s="11">
        <v>138</v>
      </c>
      <c r="U8" s="11">
        <v>92</v>
      </c>
      <c r="V8" s="11">
        <v>82</v>
      </c>
      <c r="W8" s="11">
        <v>72</v>
      </c>
      <c r="X8" s="11">
        <v>80</v>
      </c>
      <c r="Y8" s="11">
        <v>77</v>
      </c>
      <c r="Z8" s="11">
        <v>42</v>
      </c>
      <c r="AA8" s="11">
        <v>118</v>
      </c>
      <c r="AB8" s="11">
        <v>84</v>
      </c>
      <c r="AC8" s="11">
        <v>54</v>
      </c>
      <c r="AD8" s="11">
        <v>28</v>
      </c>
      <c r="AE8" s="11"/>
      <c r="AF8" s="11">
        <v>186</v>
      </c>
      <c r="AG8" s="11">
        <v>321</v>
      </c>
      <c r="AH8" s="11">
        <v>90</v>
      </c>
      <c r="AI8" s="11">
        <v>137</v>
      </c>
      <c r="AJ8" s="11">
        <v>59</v>
      </c>
      <c r="AK8" s="11"/>
      <c r="AL8" s="11">
        <v>232</v>
      </c>
      <c r="AM8" s="11">
        <v>180</v>
      </c>
      <c r="AN8" s="11">
        <v>102</v>
      </c>
      <c r="AO8" s="11">
        <v>214</v>
      </c>
      <c r="AP8" s="11">
        <v>65</v>
      </c>
      <c r="AQ8" s="11">
        <v>89</v>
      </c>
      <c r="AR8" s="11"/>
      <c r="AS8" s="11">
        <v>233</v>
      </c>
      <c r="AT8" s="11">
        <v>215</v>
      </c>
      <c r="AU8" s="11">
        <v>253</v>
      </c>
      <c r="AV8" s="11">
        <v>131</v>
      </c>
      <c r="AW8" s="11">
        <v>22</v>
      </c>
      <c r="AX8" s="11"/>
      <c r="AY8" s="11">
        <v>7</v>
      </c>
      <c r="AZ8" s="11">
        <v>34</v>
      </c>
      <c r="BA8" s="11">
        <v>64</v>
      </c>
      <c r="BB8" s="11">
        <v>61</v>
      </c>
      <c r="BC8" s="11">
        <v>78</v>
      </c>
      <c r="BD8" s="11">
        <v>106</v>
      </c>
      <c r="BE8" s="11">
        <v>107</v>
      </c>
      <c r="BF8" s="11">
        <v>84</v>
      </c>
      <c r="BG8" s="11">
        <v>83</v>
      </c>
      <c r="BH8" s="11">
        <v>55</v>
      </c>
      <c r="BI8" s="11">
        <v>82</v>
      </c>
      <c r="BJ8" s="11">
        <v>68</v>
      </c>
      <c r="BK8" s="11">
        <v>44</v>
      </c>
      <c r="BL8" s="11">
        <v>22</v>
      </c>
      <c r="BM8" s="11">
        <v>17</v>
      </c>
      <c r="BN8" s="11">
        <v>51</v>
      </c>
      <c r="BO8" s="11"/>
      <c r="BP8" s="11">
        <v>214</v>
      </c>
      <c r="BQ8" s="11">
        <v>283</v>
      </c>
      <c r="BR8" s="11">
        <v>137</v>
      </c>
      <c r="BS8" s="11">
        <v>199</v>
      </c>
      <c r="BT8" s="11">
        <v>116</v>
      </c>
      <c r="BU8" s="11">
        <v>47</v>
      </c>
      <c r="BV8" s="11"/>
      <c r="BW8" s="11">
        <v>373</v>
      </c>
      <c r="BX8" s="11">
        <v>212</v>
      </c>
      <c r="BY8" s="11">
        <v>72</v>
      </c>
      <c r="BZ8" s="11">
        <v>94</v>
      </c>
      <c r="CA8" s="11">
        <v>192</v>
      </c>
      <c r="CB8" s="11">
        <v>51</v>
      </c>
      <c r="CC8" s="11"/>
      <c r="CD8" s="11">
        <v>221</v>
      </c>
      <c r="CE8" s="11">
        <v>175</v>
      </c>
      <c r="CF8" s="11">
        <v>155</v>
      </c>
      <c r="CG8" s="11">
        <v>261</v>
      </c>
      <c r="CH8" s="11"/>
      <c r="CI8" s="11">
        <v>172</v>
      </c>
      <c r="CJ8" s="11">
        <v>203</v>
      </c>
      <c r="CK8" s="11">
        <v>554</v>
      </c>
      <c r="CL8" s="11">
        <v>68</v>
      </c>
      <c r="CM8" s="11"/>
      <c r="CN8" s="11">
        <v>117</v>
      </c>
      <c r="CO8" s="11">
        <v>865</v>
      </c>
      <c r="CP8" s="11"/>
      <c r="CQ8" s="11">
        <v>92</v>
      </c>
      <c r="CR8" s="11">
        <v>828</v>
      </c>
    </row>
    <row r="9" spans="2:96" x14ac:dyDescent="0.3">
      <c r="B9" s="15" t="s">
        <v>383</v>
      </c>
      <c r="C9" s="14">
        <v>0.23021216034453201</v>
      </c>
      <c r="D9" s="14">
        <v>0.206885483323622</v>
      </c>
      <c r="E9" s="14">
        <v>0.25204309764362398</v>
      </c>
      <c r="F9" s="14"/>
      <c r="G9" s="14">
        <v>0.24566704974387699</v>
      </c>
      <c r="H9" s="14">
        <v>0.2686064571149</v>
      </c>
      <c r="I9" s="14">
        <v>0.26739430278365101</v>
      </c>
      <c r="J9" s="14">
        <v>0.23996779972675999</v>
      </c>
      <c r="K9" s="14">
        <v>0.28146010491492701</v>
      </c>
      <c r="L9" s="14">
        <v>0.11809413892607901</v>
      </c>
      <c r="M9" s="14"/>
      <c r="N9" s="14">
        <v>0.20369127268596701</v>
      </c>
      <c r="O9" s="14">
        <v>0.23016906494841999</v>
      </c>
      <c r="P9" s="14">
        <v>0.25881521878828401</v>
      </c>
      <c r="Q9" s="14">
        <v>0.234923514102752</v>
      </c>
      <c r="R9" s="14"/>
      <c r="S9" s="14">
        <v>0.28024408700733999</v>
      </c>
      <c r="T9" s="14">
        <v>0.29590185014309001</v>
      </c>
      <c r="U9" s="14">
        <v>0.18970541777722</v>
      </c>
      <c r="V9" s="14">
        <v>0.19321579746362599</v>
      </c>
      <c r="W9" s="14">
        <v>0.180755799931377</v>
      </c>
      <c r="X9" s="14">
        <v>0.17849915889064899</v>
      </c>
      <c r="Y9" s="14">
        <v>0.26070749784661101</v>
      </c>
      <c r="Z9" s="14">
        <v>0.26806624283615899</v>
      </c>
      <c r="AA9" s="14">
        <v>0.26688791156164499</v>
      </c>
      <c r="AB9" s="14">
        <v>0.174865472995612</v>
      </c>
      <c r="AC9" s="14">
        <v>0.103430067242851</v>
      </c>
      <c r="AD9" s="14">
        <v>0.31215278629724003</v>
      </c>
      <c r="AE9" s="14"/>
      <c r="AF9" s="14">
        <v>0.17518974630204401</v>
      </c>
      <c r="AG9" s="14">
        <v>0.26367084785347999</v>
      </c>
      <c r="AH9" s="14">
        <v>0.23693026843148701</v>
      </c>
      <c r="AI9" s="14">
        <v>0.28283608180171099</v>
      </c>
      <c r="AJ9" s="14">
        <v>0.17634732095251701</v>
      </c>
      <c r="AK9" s="14"/>
      <c r="AL9" s="14">
        <v>0.240082293298399</v>
      </c>
      <c r="AM9" s="14">
        <v>0.19951986595562499</v>
      </c>
      <c r="AN9" s="14">
        <v>0.29448042321954698</v>
      </c>
      <c r="AO9" s="14">
        <v>0.25713751394519002</v>
      </c>
      <c r="AP9" s="14">
        <v>0.193464156826755</v>
      </c>
      <c r="AQ9" s="14">
        <v>0.18703303986165401</v>
      </c>
      <c r="AR9" s="14"/>
      <c r="AS9" s="14">
        <v>0.20284774398921501</v>
      </c>
      <c r="AT9" s="14">
        <v>0.25619432908428502</v>
      </c>
      <c r="AU9" s="14">
        <v>0.226102014045127</v>
      </c>
      <c r="AV9" s="14">
        <v>0.227388555281064</v>
      </c>
      <c r="AW9" s="14">
        <v>0.31413001589056599</v>
      </c>
      <c r="AX9" s="14"/>
      <c r="AY9" s="14">
        <v>0.13769910757245399</v>
      </c>
      <c r="AZ9" s="14">
        <v>0.31083828769390598</v>
      </c>
      <c r="BA9" s="14">
        <v>0.23621763429368101</v>
      </c>
      <c r="BB9" s="14">
        <v>0.23872023304808701</v>
      </c>
      <c r="BC9" s="14">
        <v>0.21480493154820901</v>
      </c>
      <c r="BD9" s="14">
        <v>0.237960266429247</v>
      </c>
      <c r="BE9" s="14">
        <v>0.25514997687128999</v>
      </c>
      <c r="BF9" s="14">
        <v>0.20538233665688799</v>
      </c>
      <c r="BG9" s="14">
        <v>0.221069665748135</v>
      </c>
      <c r="BH9" s="14">
        <v>0.14481949217981999</v>
      </c>
      <c r="BI9" s="14">
        <v>0.21480334238566301</v>
      </c>
      <c r="BJ9" s="14">
        <v>0.18653439823911799</v>
      </c>
      <c r="BK9" s="14">
        <v>0.23330252555783601</v>
      </c>
      <c r="BL9" s="14">
        <v>0.13367739596585301</v>
      </c>
      <c r="BM9" s="14">
        <v>0.29179390251530102</v>
      </c>
      <c r="BN9" s="14">
        <v>0.33836130243026202</v>
      </c>
      <c r="BO9" s="14"/>
      <c r="BP9" s="14">
        <v>0.29095052953096601</v>
      </c>
      <c r="BQ9" s="14">
        <v>0.221169587764174</v>
      </c>
      <c r="BR9" s="14">
        <v>0.26877129935502703</v>
      </c>
      <c r="BS9" s="14">
        <v>0.19125366108335501</v>
      </c>
      <c r="BT9" s="14">
        <v>0.15311598479309901</v>
      </c>
      <c r="BU9" s="14">
        <v>0.25951706088598903</v>
      </c>
      <c r="BV9" s="14"/>
      <c r="BW9" s="14">
        <v>0.19781157062827601</v>
      </c>
      <c r="BX9" s="14">
        <v>0.23734414575500401</v>
      </c>
      <c r="BY9" s="14">
        <v>0.34479768654073301</v>
      </c>
      <c r="BZ9" s="14">
        <v>0.24461065501173401</v>
      </c>
      <c r="CA9" s="14">
        <v>0.247324961615801</v>
      </c>
      <c r="CB9" s="14">
        <v>0.204237502724091</v>
      </c>
      <c r="CC9" s="14"/>
      <c r="CD9" s="14">
        <v>0.266133231345902</v>
      </c>
      <c r="CE9" s="14">
        <v>0.25056619646376499</v>
      </c>
      <c r="CF9" s="14">
        <v>0.245239994153122</v>
      </c>
      <c r="CG9" s="14">
        <v>0.20118703276268399</v>
      </c>
      <c r="CH9" s="14"/>
      <c r="CI9" s="14">
        <v>0.265740320164088</v>
      </c>
      <c r="CJ9" s="14">
        <v>0.211115739290445</v>
      </c>
      <c r="CK9" s="14">
        <v>0.22515963293218699</v>
      </c>
      <c r="CL9" s="14">
        <v>0.23836432657619799</v>
      </c>
      <c r="CM9" s="14"/>
      <c r="CN9" s="14">
        <v>0.29283452945513999</v>
      </c>
      <c r="CO9" s="14">
        <v>0.22363289009272999</v>
      </c>
      <c r="CP9" s="14"/>
      <c r="CQ9" s="14">
        <v>0.26921802766441899</v>
      </c>
      <c r="CR9" s="14">
        <v>0.22997353835209</v>
      </c>
    </row>
    <row r="10" spans="2:96" x14ac:dyDescent="0.3">
      <c r="B10" s="15" t="s">
        <v>384</v>
      </c>
      <c r="C10" s="14">
        <v>0.46184636151951702</v>
      </c>
      <c r="D10" s="14">
        <v>0.46591216458701901</v>
      </c>
      <c r="E10" s="14">
        <v>0.457161637848716</v>
      </c>
      <c r="F10" s="14"/>
      <c r="G10" s="14">
        <v>0.37769441103145301</v>
      </c>
      <c r="H10" s="14">
        <v>0.45939339098628201</v>
      </c>
      <c r="I10" s="14">
        <v>0.45363595070482599</v>
      </c>
      <c r="J10" s="14">
        <v>0.52340013399738305</v>
      </c>
      <c r="K10" s="14">
        <v>0.38330692037588099</v>
      </c>
      <c r="L10" s="14">
        <v>0.52494782373081905</v>
      </c>
      <c r="M10" s="14"/>
      <c r="N10" s="14">
        <v>0.46114070224672299</v>
      </c>
      <c r="O10" s="14">
        <v>0.49306089037159401</v>
      </c>
      <c r="P10" s="14">
        <v>0.44955464646905602</v>
      </c>
      <c r="Q10" s="14">
        <v>0.44266112405080998</v>
      </c>
      <c r="R10" s="14"/>
      <c r="S10" s="14">
        <v>0.36869494064408798</v>
      </c>
      <c r="T10" s="14">
        <v>0.449689354219801</v>
      </c>
      <c r="U10" s="14">
        <v>0.51028557928446805</v>
      </c>
      <c r="V10" s="14">
        <v>0.470330094522521</v>
      </c>
      <c r="W10" s="14">
        <v>0.46307624474465803</v>
      </c>
      <c r="X10" s="14">
        <v>0.51177901998327602</v>
      </c>
      <c r="Y10" s="14">
        <v>0.52610852416028298</v>
      </c>
      <c r="Z10" s="14">
        <v>0.40453057256374397</v>
      </c>
      <c r="AA10" s="14">
        <v>0.44383579861892503</v>
      </c>
      <c r="AB10" s="14">
        <v>0.465320672093612</v>
      </c>
      <c r="AC10" s="14">
        <v>0.51099338694110197</v>
      </c>
      <c r="AD10" s="14">
        <v>0.501852136779807</v>
      </c>
      <c r="AE10" s="14"/>
      <c r="AF10" s="14">
        <v>0.474768558529992</v>
      </c>
      <c r="AG10" s="14">
        <v>0.46786423795592602</v>
      </c>
      <c r="AH10" s="14">
        <v>0.47616147061412301</v>
      </c>
      <c r="AI10" s="14">
        <v>0.43046152697782403</v>
      </c>
      <c r="AJ10" s="14">
        <v>0.59484101265240596</v>
      </c>
      <c r="AK10" s="14"/>
      <c r="AL10" s="14">
        <v>0.47918677505415802</v>
      </c>
      <c r="AM10" s="14">
        <v>0.47879814305929302</v>
      </c>
      <c r="AN10" s="14">
        <v>0.44587077022726901</v>
      </c>
      <c r="AO10" s="14">
        <v>0.433219145770328</v>
      </c>
      <c r="AP10" s="14">
        <v>0.52654530405111699</v>
      </c>
      <c r="AQ10" s="14">
        <v>0.48450412340851401</v>
      </c>
      <c r="AR10" s="14"/>
      <c r="AS10" s="14">
        <v>0.49951270734078101</v>
      </c>
      <c r="AT10" s="14">
        <v>0.408275739434591</v>
      </c>
      <c r="AU10" s="14">
        <v>0.47693502978586799</v>
      </c>
      <c r="AV10" s="14">
        <v>0.52370820795862605</v>
      </c>
      <c r="AW10" s="14">
        <v>0.332897088188157</v>
      </c>
      <c r="AX10" s="14"/>
      <c r="AY10" s="14">
        <v>0.59514731140882204</v>
      </c>
      <c r="AZ10" s="14">
        <v>0.41905181478537001</v>
      </c>
      <c r="BA10" s="14">
        <v>0.52376286102289504</v>
      </c>
      <c r="BB10" s="14">
        <v>0.44032765643837402</v>
      </c>
      <c r="BC10" s="14">
        <v>0.45677463284325198</v>
      </c>
      <c r="BD10" s="14">
        <v>0.46703180309315201</v>
      </c>
      <c r="BE10" s="14">
        <v>0.51132897226076401</v>
      </c>
      <c r="BF10" s="14">
        <v>0.42241012010787798</v>
      </c>
      <c r="BG10" s="14">
        <v>0.47938908107739697</v>
      </c>
      <c r="BH10" s="14">
        <v>0.54161133058127198</v>
      </c>
      <c r="BI10" s="14">
        <v>0.41809657159331898</v>
      </c>
      <c r="BJ10" s="14">
        <v>0.508316727716697</v>
      </c>
      <c r="BK10" s="14">
        <v>0.29439487678339599</v>
      </c>
      <c r="BL10" s="14">
        <v>0.47087528862809203</v>
      </c>
      <c r="BM10" s="14">
        <v>0.43445888715317899</v>
      </c>
      <c r="BN10" s="14">
        <v>0.43072134447462201</v>
      </c>
      <c r="BO10" s="14"/>
      <c r="BP10" s="14">
        <v>0.45616554747854399</v>
      </c>
      <c r="BQ10" s="14">
        <v>0.46833177213502297</v>
      </c>
      <c r="BR10" s="14">
        <v>0.38525629249019</v>
      </c>
      <c r="BS10" s="14">
        <v>0.50131460720489096</v>
      </c>
      <c r="BT10" s="14">
        <v>0.47451840272509199</v>
      </c>
      <c r="BU10" s="14">
        <v>0.489664823031987</v>
      </c>
      <c r="BV10" s="14"/>
      <c r="BW10" s="14">
        <v>0.49101783771014301</v>
      </c>
      <c r="BX10" s="14">
        <v>0.46828563061907202</v>
      </c>
      <c r="BY10" s="14">
        <v>0.36753337025491201</v>
      </c>
      <c r="BZ10" s="14">
        <v>0.44266588562933501</v>
      </c>
      <c r="CA10" s="14">
        <v>0.443584769754299</v>
      </c>
      <c r="CB10" s="14">
        <v>0.41303022242626303</v>
      </c>
      <c r="CC10" s="14"/>
      <c r="CD10" s="14">
        <v>0.410969740285823</v>
      </c>
      <c r="CE10" s="14">
        <v>0.44752630267537902</v>
      </c>
      <c r="CF10" s="14">
        <v>0.44986039812712603</v>
      </c>
      <c r="CG10" s="14">
        <v>0.49633465553815598</v>
      </c>
      <c r="CH10" s="14"/>
      <c r="CI10" s="14">
        <v>0.39751771010604797</v>
      </c>
      <c r="CJ10" s="14">
        <v>0.53804822122964402</v>
      </c>
      <c r="CK10" s="14">
        <v>0.46257942347324399</v>
      </c>
      <c r="CL10" s="14">
        <v>0.39150590505182697</v>
      </c>
      <c r="CM10" s="14"/>
      <c r="CN10" s="14">
        <v>0.39144589036009603</v>
      </c>
      <c r="CO10" s="14">
        <v>0.47295946414655798</v>
      </c>
      <c r="CP10" s="14"/>
      <c r="CQ10" s="14">
        <v>0.46363301933824103</v>
      </c>
      <c r="CR10" s="14">
        <v>0.45803251486438301</v>
      </c>
    </row>
    <row r="11" spans="2:96" x14ac:dyDescent="0.3">
      <c r="B11" s="15" t="s">
        <v>385</v>
      </c>
      <c r="C11" s="14">
        <v>0.22563003801373599</v>
      </c>
      <c r="D11" s="14">
        <v>0.238264761279393</v>
      </c>
      <c r="E11" s="14">
        <v>0.21442421728896099</v>
      </c>
      <c r="F11" s="14"/>
      <c r="G11" s="14">
        <v>0.256122799377137</v>
      </c>
      <c r="H11" s="14">
        <v>0.216364495627174</v>
      </c>
      <c r="I11" s="14">
        <v>0.194170759129211</v>
      </c>
      <c r="J11" s="14">
        <v>0.18785493517409499</v>
      </c>
      <c r="K11" s="14">
        <v>0.226091170031018</v>
      </c>
      <c r="L11" s="14">
        <v>0.26945859428588198</v>
      </c>
      <c r="M11" s="14"/>
      <c r="N11" s="14">
        <v>0.24309461702905</v>
      </c>
      <c r="O11" s="14">
        <v>0.19839223727064101</v>
      </c>
      <c r="P11" s="14">
        <v>0.23442169909150501</v>
      </c>
      <c r="Q11" s="14">
        <v>0.225145600178001</v>
      </c>
      <c r="R11" s="14"/>
      <c r="S11" s="14">
        <v>0.247541651534117</v>
      </c>
      <c r="T11" s="14">
        <v>0.184225429933423</v>
      </c>
      <c r="U11" s="14">
        <v>0.23025305109590799</v>
      </c>
      <c r="V11" s="14">
        <v>0.27745660440111902</v>
      </c>
      <c r="W11" s="14">
        <v>0.27936697449598402</v>
      </c>
      <c r="X11" s="14">
        <v>0.21431088454384101</v>
      </c>
      <c r="Y11" s="14">
        <v>0.16688364042231499</v>
      </c>
      <c r="Z11" s="14">
        <v>0.25998998357289699</v>
      </c>
      <c r="AA11" s="14">
        <v>0.19273839819358199</v>
      </c>
      <c r="AB11" s="14">
        <v>0.24009302783313199</v>
      </c>
      <c r="AC11" s="14">
        <v>0.28507283662189298</v>
      </c>
      <c r="AD11" s="14">
        <v>0.14197954403875401</v>
      </c>
      <c r="AE11" s="14"/>
      <c r="AF11" s="14">
        <v>0.29268689392633801</v>
      </c>
      <c r="AG11" s="14">
        <v>0.20127997770777001</v>
      </c>
      <c r="AH11" s="14">
        <v>0.20178319818042201</v>
      </c>
      <c r="AI11" s="14">
        <v>0.18484024296028101</v>
      </c>
      <c r="AJ11" s="14">
        <v>0.19477209929615999</v>
      </c>
      <c r="AK11" s="14"/>
      <c r="AL11" s="14">
        <v>0.210746955377414</v>
      </c>
      <c r="AM11" s="14">
        <v>0.244574374320183</v>
      </c>
      <c r="AN11" s="14">
        <v>0.19543045345295401</v>
      </c>
      <c r="AO11" s="14">
        <v>0.22132345121362099</v>
      </c>
      <c r="AP11" s="14">
        <v>0.220149740499782</v>
      </c>
      <c r="AQ11" s="14">
        <v>0.22288034353671099</v>
      </c>
      <c r="AR11" s="14"/>
      <c r="AS11" s="14">
        <v>0.218202270891694</v>
      </c>
      <c r="AT11" s="14">
        <v>0.26043504518677402</v>
      </c>
      <c r="AU11" s="14">
        <v>0.216776864894201</v>
      </c>
      <c r="AV11" s="14">
        <v>0.17233526250998199</v>
      </c>
      <c r="AW11" s="14">
        <v>0.31039770606158201</v>
      </c>
      <c r="AX11" s="14"/>
      <c r="AY11" s="14">
        <v>0.137775020791952</v>
      </c>
      <c r="AZ11" s="14">
        <v>0.111017666396572</v>
      </c>
      <c r="BA11" s="14">
        <v>0.19617950702102599</v>
      </c>
      <c r="BB11" s="14">
        <v>0.196081546050966</v>
      </c>
      <c r="BC11" s="14">
        <v>0.23335139481803799</v>
      </c>
      <c r="BD11" s="14">
        <v>0.20551428729302601</v>
      </c>
      <c r="BE11" s="14">
        <v>0.194742878658969</v>
      </c>
      <c r="BF11" s="14">
        <v>0.25586094373361501</v>
      </c>
      <c r="BG11" s="14">
        <v>0.27599579155482601</v>
      </c>
      <c r="BH11" s="14">
        <v>0.25761763078118599</v>
      </c>
      <c r="BI11" s="14">
        <v>0.27174149232174799</v>
      </c>
      <c r="BJ11" s="14">
        <v>0.188907640332523</v>
      </c>
      <c r="BK11" s="14">
        <v>0.44434018165522099</v>
      </c>
      <c r="BL11" s="14">
        <v>0.25576777590229799</v>
      </c>
      <c r="BM11" s="14">
        <v>0.21788958100289199</v>
      </c>
      <c r="BN11" s="14">
        <v>0.13571727552626101</v>
      </c>
      <c r="BO11" s="14"/>
      <c r="BP11" s="14">
        <v>0.171666610531716</v>
      </c>
      <c r="BQ11" s="14">
        <v>0.225347592782844</v>
      </c>
      <c r="BR11" s="14">
        <v>0.25494134313452799</v>
      </c>
      <c r="BS11" s="14">
        <v>0.23867220606695</v>
      </c>
      <c r="BT11" s="14">
        <v>0.26710807346904702</v>
      </c>
      <c r="BU11" s="14">
        <v>0.20256076636873099</v>
      </c>
      <c r="BV11" s="14"/>
      <c r="BW11" s="14">
        <v>0.23018033313354599</v>
      </c>
      <c r="BX11" s="14">
        <v>0.23443557654984101</v>
      </c>
      <c r="BY11" s="14">
        <v>0.16525322654834701</v>
      </c>
      <c r="BZ11" s="14">
        <v>0.212505602797984</v>
      </c>
      <c r="CA11" s="14">
        <v>0.244784365889893</v>
      </c>
      <c r="CB11" s="14">
        <v>0.21198313258974899</v>
      </c>
      <c r="CC11" s="14"/>
      <c r="CD11" s="14">
        <v>0.246152739725263</v>
      </c>
      <c r="CE11" s="14">
        <v>0.225823668432757</v>
      </c>
      <c r="CF11" s="14">
        <v>0.17293716650263599</v>
      </c>
      <c r="CG11" s="14">
        <v>0.21689674274652801</v>
      </c>
      <c r="CH11" s="14"/>
      <c r="CI11" s="14">
        <v>0.25628112094551703</v>
      </c>
      <c r="CJ11" s="14">
        <v>0.20852430803073299</v>
      </c>
      <c r="CK11" s="14">
        <v>0.22576379198942201</v>
      </c>
      <c r="CL11" s="14">
        <v>0.19796375100032401</v>
      </c>
      <c r="CM11" s="14"/>
      <c r="CN11" s="14">
        <v>0.20730706377817101</v>
      </c>
      <c r="CO11" s="14">
        <v>0.22544436534398199</v>
      </c>
      <c r="CP11" s="14"/>
      <c r="CQ11" s="14">
        <v>0.21272847568970099</v>
      </c>
      <c r="CR11" s="14">
        <v>0.232580061961629</v>
      </c>
    </row>
    <row r="12" spans="2:96" x14ac:dyDescent="0.3">
      <c r="B12" s="15" t="s">
        <v>386</v>
      </c>
      <c r="C12" s="14">
        <v>5.6309120571831899E-2</v>
      </c>
      <c r="D12" s="14">
        <v>7.4470764667503603E-2</v>
      </c>
      <c r="E12" s="14">
        <v>3.9728054656594701E-2</v>
      </c>
      <c r="F12" s="14"/>
      <c r="G12" s="14">
        <v>0.105691769924683</v>
      </c>
      <c r="H12" s="14">
        <v>2.46892067899998E-2</v>
      </c>
      <c r="I12" s="14">
        <v>5.8734933085455902E-2</v>
      </c>
      <c r="J12" s="14">
        <v>2.1492072490348599E-2</v>
      </c>
      <c r="K12" s="14">
        <v>7.4760844278648306E-2</v>
      </c>
      <c r="L12" s="14">
        <v>6.5233873039089896E-2</v>
      </c>
      <c r="M12" s="14"/>
      <c r="N12" s="14">
        <v>8.1073353678212404E-2</v>
      </c>
      <c r="O12" s="14">
        <v>4.8435108690965303E-2</v>
      </c>
      <c r="P12" s="14">
        <v>3.8900873361677003E-2</v>
      </c>
      <c r="Q12" s="14">
        <v>5.2237150378177603E-2</v>
      </c>
      <c r="R12" s="14"/>
      <c r="S12" s="14">
        <v>6.4048748450985293E-2</v>
      </c>
      <c r="T12" s="14">
        <v>6.3759101953645494E-2</v>
      </c>
      <c r="U12" s="14">
        <v>6.9755951842404504E-2</v>
      </c>
      <c r="V12" s="14">
        <v>1.18373272462989E-2</v>
      </c>
      <c r="W12" s="14">
        <v>4.9944118440043601E-2</v>
      </c>
      <c r="X12" s="14">
        <v>5.86211555118396E-2</v>
      </c>
      <c r="Y12" s="14">
        <v>1.10217280843816E-2</v>
      </c>
      <c r="Z12" s="14">
        <v>6.7413201027199901E-2</v>
      </c>
      <c r="AA12" s="14">
        <v>8.8372422928474997E-2</v>
      </c>
      <c r="AB12" s="14">
        <v>8.4104452024145196E-2</v>
      </c>
      <c r="AC12" s="14">
        <v>1.7894613095232201E-2</v>
      </c>
      <c r="AD12" s="14">
        <v>4.4015532884198898E-2</v>
      </c>
      <c r="AE12" s="14"/>
      <c r="AF12" s="14">
        <v>3.5482840686380399E-2</v>
      </c>
      <c r="AG12" s="14">
        <v>4.30721410106688E-2</v>
      </c>
      <c r="AH12" s="14">
        <v>6.5093383747995698E-2</v>
      </c>
      <c r="AI12" s="14">
        <v>7.3362636077227497E-2</v>
      </c>
      <c r="AJ12" s="14">
        <v>3.4039567098918297E-2</v>
      </c>
      <c r="AK12" s="14"/>
      <c r="AL12" s="14">
        <v>6.1517571370376799E-2</v>
      </c>
      <c r="AM12" s="14">
        <v>5.3461221208076899E-2</v>
      </c>
      <c r="AN12" s="14">
        <v>3.7690411674860903E-2</v>
      </c>
      <c r="AO12" s="14">
        <v>5.60957984460074E-2</v>
      </c>
      <c r="AP12" s="14">
        <v>5.9840798622345502E-2</v>
      </c>
      <c r="AQ12" s="14">
        <v>5.02834291072582E-2</v>
      </c>
      <c r="AR12" s="14"/>
      <c r="AS12" s="14">
        <v>5.1951612270311198E-2</v>
      </c>
      <c r="AT12" s="14">
        <v>4.5697895575293898E-2</v>
      </c>
      <c r="AU12" s="14">
        <v>5.5989892055892297E-2</v>
      </c>
      <c r="AV12" s="14">
        <v>6.8464602969422098E-2</v>
      </c>
      <c r="AW12" s="14">
        <v>4.2575189859693802E-2</v>
      </c>
      <c r="AX12" s="14"/>
      <c r="AY12" s="14">
        <v>0</v>
      </c>
      <c r="AZ12" s="14">
        <v>0.102276378796834</v>
      </c>
      <c r="BA12" s="14">
        <v>4.3839997662398801E-2</v>
      </c>
      <c r="BB12" s="14">
        <v>9.3779334471449094E-2</v>
      </c>
      <c r="BC12" s="14">
        <v>6.9150409556445205E-2</v>
      </c>
      <c r="BD12" s="14">
        <v>3.2382465408772099E-2</v>
      </c>
      <c r="BE12" s="14">
        <v>3.8778172208977599E-2</v>
      </c>
      <c r="BF12" s="14">
        <v>8.1326905068858105E-2</v>
      </c>
      <c r="BG12" s="14">
        <v>2.3545461619642299E-2</v>
      </c>
      <c r="BH12" s="14">
        <v>1.8159240369036898E-2</v>
      </c>
      <c r="BI12" s="14">
        <v>4.6929824568277802E-2</v>
      </c>
      <c r="BJ12" s="14">
        <v>9.8779005812480294E-2</v>
      </c>
      <c r="BK12" s="14">
        <v>2.7962416003547201E-2</v>
      </c>
      <c r="BL12" s="14">
        <v>9.0190674670441506E-2</v>
      </c>
      <c r="BM12" s="14">
        <v>5.5857629328627798E-2</v>
      </c>
      <c r="BN12" s="14">
        <v>9.5200077568854999E-2</v>
      </c>
      <c r="BO12" s="14"/>
      <c r="BP12" s="14">
        <v>6.6430163482240095E-2</v>
      </c>
      <c r="BQ12" s="14">
        <v>5.03390557960329E-2</v>
      </c>
      <c r="BR12" s="14">
        <v>6.9236394559862705E-2</v>
      </c>
      <c r="BS12" s="14">
        <v>4.9942170165274101E-2</v>
      </c>
      <c r="BT12" s="14">
        <v>7.1282641396684998E-2</v>
      </c>
      <c r="BU12" s="14">
        <v>0</v>
      </c>
      <c r="BV12" s="14"/>
      <c r="BW12" s="14">
        <v>6.4986517866798599E-2</v>
      </c>
      <c r="BX12" s="14">
        <v>5.01301852594499E-2</v>
      </c>
      <c r="BY12" s="14">
        <v>4.0538237356576301E-2</v>
      </c>
      <c r="BZ12" s="14">
        <v>4.6763394905388903E-2</v>
      </c>
      <c r="CA12" s="14">
        <v>3.29746273442705E-2</v>
      </c>
      <c r="CB12" s="14">
        <v>0.15143340658031301</v>
      </c>
      <c r="CC12" s="14"/>
      <c r="CD12" s="14">
        <v>5.21077785928485E-2</v>
      </c>
      <c r="CE12" s="14">
        <v>7.0408985105979704E-2</v>
      </c>
      <c r="CF12" s="14">
        <v>6.3167439978451506E-2</v>
      </c>
      <c r="CG12" s="14">
        <v>6.62112524701641E-2</v>
      </c>
      <c r="CH12" s="14"/>
      <c r="CI12" s="14">
        <v>4.5029402028423697E-2</v>
      </c>
      <c r="CJ12" s="14">
        <v>4.2311731449177298E-2</v>
      </c>
      <c r="CK12" s="14">
        <v>6.4982135123002494E-2</v>
      </c>
      <c r="CL12" s="14">
        <v>5.5971201957143203E-2</v>
      </c>
      <c r="CM12" s="14"/>
      <c r="CN12" s="14">
        <v>6.5112163136141196E-2</v>
      </c>
      <c r="CO12" s="14">
        <v>5.5026468551257597E-2</v>
      </c>
      <c r="CP12" s="14"/>
      <c r="CQ12" s="14">
        <v>3.2894644453214099E-2</v>
      </c>
      <c r="CR12" s="14">
        <v>5.9701661339435101E-2</v>
      </c>
    </row>
    <row r="13" spans="2:96" x14ac:dyDescent="0.3">
      <c r="B13" s="15" t="s">
        <v>92</v>
      </c>
      <c r="C13" s="20">
        <v>2.60023195503838E-2</v>
      </c>
      <c r="D13" s="20">
        <v>1.44668261424622E-2</v>
      </c>
      <c r="E13" s="20">
        <v>3.6642992562104397E-2</v>
      </c>
      <c r="F13" s="20"/>
      <c r="G13" s="20">
        <v>1.4823969922850301E-2</v>
      </c>
      <c r="H13" s="20">
        <v>3.0946449481644E-2</v>
      </c>
      <c r="I13" s="20">
        <v>2.6064054296856799E-2</v>
      </c>
      <c r="J13" s="20">
        <v>2.7285058611413601E-2</v>
      </c>
      <c r="K13" s="20">
        <v>3.4380960399526199E-2</v>
      </c>
      <c r="L13" s="20">
        <v>2.2265570018129201E-2</v>
      </c>
      <c r="M13" s="20"/>
      <c r="N13" s="20">
        <v>1.1000054360047499E-2</v>
      </c>
      <c r="O13" s="20">
        <v>2.9942698718379099E-2</v>
      </c>
      <c r="P13" s="20">
        <v>1.8307562289478E-2</v>
      </c>
      <c r="Q13" s="20">
        <v>4.5032611290258699E-2</v>
      </c>
      <c r="R13" s="20"/>
      <c r="S13" s="20">
        <v>3.9470572363469701E-2</v>
      </c>
      <c r="T13" s="20">
        <v>6.4242637500406896E-3</v>
      </c>
      <c r="U13" s="20">
        <v>0</v>
      </c>
      <c r="V13" s="20">
        <v>4.7160176366435602E-2</v>
      </c>
      <c r="W13" s="20">
        <v>2.68568623879369E-2</v>
      </c>
      <c r="X13" s="20">
        <v>3.67897810703934E-2</v>
      </c>
      <c r="Y13" s="20">
        <v>3.52786094864092E-2</v>
      </c>
      <c r="Z13" s="20">
        <v>0</v>
      </c>
      <c r="AA13" s="20">
        <v>8.1654686973731908E-3</v>
      </c>
      <c r="AB13" s="20">
        <v>3.56163750534991E-2</v>
      </c>
      <c r="AC13" s="20">
        <v>8.2609096098921905E-2</v>
      </c>
      <c r="AD13" s="20">
        <v>0</v>
      </c>
      <c r="AE13" s="20"/>
      <c r="AF13" s="20">
        <v>2.1871960555245599E-2</v>
      </c>
      <c r="AG13" s="20">
        <v>2.41127954721552E-2</v>
      </c>
      <c r="AH13" s="20">
        <v>2.0031679025971499E-2</v>
      </c>
      <c r="AI13" s="20">
        <v>2.84995121829573E-2</v>
      </c>
      <c r="AJ13" s="20">
        <v>0</v>
      </c>
      <c r="AK13" s="20"/>
      <c r="AL13" s="20">
        <v>8.4664048996521708E-3</v>
      </c>
      <c r="AM13" s="20">
        <v>2.3646395456822299E-2</v>
      </c>
      <c r="AN13" s="20">
        <v>2.6527941425368198E-2</v>
      </c>
      <c r="AO13" s="20">
        <v>3.2224090624852798E-2</v>
      </c>
      <c r="AP13" s="20">
        <v>0</v>
      </c>
      <c r="AQ13" s="20">
        <v>5.5299064085862999E-2</v>
      </c>
      <c r="AR13" s="20"/>
      <c r="AS13" s="20">
        <v>2.7485665507998799E-2</v>
      </c>
      <c r="AT13" s="20">
        <v>2.93969907190555E-2</v>
      </c>
      <c r="AU13" s="20">
        <v>2.4196199218910801E-2</v>
      </c>
      <c r="AV13" s="20">
        <v>8.1033712809053492E-3</v>
      </c>
      <c r="AW13" s="20">
        <v>0</v>
      </c>
      <c r="AX13" s="20"/>
      <c r="AY13" s="20">
        <v>0.12937856022677099</v>
      </c>
      <c r="AZ13" s="20">
        <v>5.68158523273192E-2</v>
      </c>
      <c r="BA13" s="20">
        <v>0</v>
      </c>
      <c r="BB13" s="20">
        <v>3.1091229991123299E-2</v>
      </c>
      <c r="BC13" s="20">
        <v>2.5918631234056199E-2</v>
      </c>
      <c r="BD13" s="20">
        <v>5.7111177775802303E-2</v>
      </c>
      <c r="BE13" s="20">
        <v>0</v>
      </c>
      <c r="BF13" s="20">
        <v>3.5019694432761102E-2</v>
      </c>
      <c r="BG13" s="20">
        <v>0</v>
      </c>
      <c r="BH13" s="20">
        <v>3.7792306088685002E-2</v>
      </c>
      <c r="BI13" s="20">
        <v>4.8428769130991797E-2</v>
      </c>
      <c r="BJ13" s="20">
        <v>1.7462227899182201E-2</v>
      </c>
      <c r="BK13" s="20">
        <v>0</v>
      </c>
      <c r="BL13" s="20">
        <v>4.9488864833315598E-2</v>
      </c>
      <c r="BM13" s="20">
        <v>0</v>
      </c>
      <c r="BN13" s="20">
        <v>0</v>
      </c>
      <c r="BO13" s="20"/>
      <c r="BP13" s="20">
        <v>1.4787148976533099E-2</v>
      </c>
      <c r="BQ13" s="20">
        <v>3.4811991521925198E-2</v>
      </c>
      <c r="BR13" s="20">
        <v>2.1794670460392102E-2</v>
      </c>
      <c r="BS13" s="20">
        <v>1.8817355479529198E-2</v>
      </c>
      <c r="BT13" s="20">
        <v>3.3974897616078303E-2</v>
      </c>
      <c r="BU13" s="20">
        <v>4.8257349713294199E-2</v>
      </c>
      <c r="BV13" s="20"/>
      <c r="BW13" s="20">
        <v>1.6003740661235898E-2</v>
      </c>
      <c r="BX13" s="20">
        <v>9.8044618166328E-3</v>
      </c>
      <c r="BY13" s="20">
        <v>8.1877479299432093E-2</v>
      </c>
      <c r="BZ13" s="20">
        <v>5.3454461655558401E-2</v>
      </c>
      <c r="CA13" s="20">
        <v>3.1331275395735901E-2</v>
      </c>
      <c r="CB13" s="20">
        <v>1.9315735679584799E-2</v>
      </c>
      <c r="CC13" s="20"/>
      <c r="CD13" s="20">
        <v>2.4636510050163499E-2</v>
      </c>
      <c r="CE13" s="20">
        <v>5.6748473221186696E-3</v>
      </c>
      <c r="CF13" s="20">
        <v>6.8795001238665707E-2</v>
      </c>
      <c r="CG13" s="20">
        <v>1.9370316482468002E-2</v>
      </c>
      <c r="CH13" s="20"/>
      <c r="CI13" s="20">
        <v>3.5431446755924099E-2</v>
      </c>
      <c r="CJ13" s="20">
        <v>0</v>
      </c>
      <c r="CK13" s="20">
        <v>2.1515016482144399E-2</v>
      </c>
      <c r="CL13" s="20">
        <v>0.11619481541450701</v>
      </c>
      <c r="CM13" s="20"/>
      <c r="CN13" s="20">
        <v>4.3300353270452299E-2</v>
      </c>
      <c r="CO13" s="20">
        <v>2.2936811865473299E-2</v>
      </c>
      <c r="CP13" s="20"/>
      <c r="CQ13" s="20">
        <v>2.1525832854424502E-2</v>
      </c>
      <c r="CR13" s="20">
        <v>1.9712223482463299E-2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999</v>
      </c>
      <c r="D7" s="10">
        <v>477</v>
      </c>
      <c r="E7" s="10">
        <v>521</v>
      </c>
      <c r="F7" s="10"/>
      <c r="G7" s="10">
        <v>105</v>
      </c>
      <c r="H7" s="10">
        <v>167</v>
      </c>
      <c r="I7" s="10">
        <v>168</v>
      </c>
      <c r="J7" s="10">
        <v>180</v>
      </c>
      <c r="K7" s="10">
        <v>148</v>
      </c>
      <c r="L7" s="10">
        <v>231</v>
      </c>
      <c r="M7" s="10"/>
      <c r="N7" s="10">
        <v>277</v>
      </c>
      <c r="O7" s="10">
        <v>234</v>
      </c>
      <c r="P7" s="10">
        <v>213</v>
      </c>
      <c r="Q7" s="10">
        <v>271</v>
      </c>
      <c r="R7" s="10"/>
      <c r="S7" s="10">
        <v>130</v>
      </c>
      <c r="T7" s="10">
        <v>143</v>
      </c>
      <c r="U7" s="10">
        <v>96</v>
      </c>
      <c r="V7" s="10">
        <v>84</v>
      </c>
      <c r="W7" s="10">
        <v>74</v>
      </c>
      <c r="X7" s="10">
        <v>80</v>
      </c>
      <c r="Y7" s="10">
        <v>83</v>
      </c>
      <c r="Z7" s="10">
        <v>45</v>
      </c>
      <c r="AA7" s="10">
        <v>113</v>
      </c>
      <c r="AB7" s="10">
        <v>80</v>
      </c>
      <c r="AC7" s="10">
        <v>50</v>
      </c>
      <c r="AD7" s="10">
        <v>21</v>
      </c>
      <c r="AE7" s="10"/>
      <c r="AF7" s="10">
        <v>195</v>
      </c>
      <c r="AG7" s="10">
        <v>319</v>
      </c>
      <c r="AH7" s="10">
        <v>91</v>
      </c>
      <c r="AI7" s="10">
        <v>141</v>
      </c>
      <c r="AJ7" s="10">
        <v>58</v>
      </c>
      <c r="AK7" s="10"/>
      <c r="AL7" s="10">
        <v>224</v>
      </c>
      <c r="AM7" s="10">
        <v>186</v>
      </c>
      <c r="AN7" s="10">
        <v>103</v>
      </c>
      <c r="AO7" s="10">
        <v>221</v>
      </c>
      <c r="AP7" s="10">
        <v>65</v>
      </c>
      <c r="AQ7" s="10">
        <v>89</v>
      </c>
      <c r="AR7" s="10"/>
      <c r="AS7" s="10">
        <v>243</v>
      </c>
      <c r="AT7" s="10">
        <v>209</v>
      </c>
      <c r="AU7" s="10">
        <v>249</v>
      </c>
      <c r="AV7" s="10">
        <v>129</v>
      </c>
      <c r="AW7" s="10">
        <v>20</v>
      </c>
      <c r="AX7" s="10"/>
      <c r="AY7" s="10">
        <v>6</v>
      </c>
      <c r="AZ7" s="10">
        <v>35</v>
      </c>
      <c r="BA7" s="10">
        <v>66</v>
      </c>
      <c r="BB7" s="10">
        <v>61</v>
      </c>
      <c r="BC7" s="10">
        <v>80</v>
      </c>
      <c r="BD7" s="10">
        <v>103</v>
      </c>
      <c r="BE7" s="10">
        <v>107</v>
      </c>
      <c r="BF7" s="10">
        <v>83</v>
      </c>
      <c r="BG7" s="10">
        <v>82</v>
      </c>
      <c r="BH7" s="10">
        <v>56</v>
      </c>
      <c r="BI7" s="10">
        <v>83</v>
      </c>
      <c r="BJ7" s="10">
        <v>67</v>
      </c>
      <c r="BK7" s="10">
        <v>43</v>
      </c>
      <c r="BL7" s="10">
        <v>23</v>
      </c>
      <c r="BM7" s="10">
        <v>18</v>
      </c>
      <c r="BN7" s="10">
        <v>50</v>
      </c>
      <c r="BO7" s="10"/>
      <c r="BP7" s="10">
        <v>208</v>
      </c>
      <c r="BQ7" s="10">
        <v>284</v>
      </c>
      <c r="BR7" s="10">
        <v>139</v>
      </c>
      <c r="BS7" s="10">
        <v>201</v>
      </c>
      <c r="BT7" s="10">
        <v>119</v>
      </c>
      <c r="BU7" s="10">
        <v>47</v>
      </c>
      <c r="BV7" s="10"/>
      <c r="BW7" s="10">
        <v>386</v>
      </c>
      <c r="BX7" s="10">
        <v>212</v>
      </c>
      <c r="BY7" s="10">
        <v>72</v>
      </c>
      <c r="BZ7" s="10">
        <v>94</v>
      </c>
      <c r="CA7" s="10">
        <v>189</v>
      </c>
      <c r="CB7" s="10">
        <v>43</v>
      </c>
      <c r="CC7" s="10"/>
      <c r="CD7" s="10">
        <v>206</v>
      </c>
      <c r="CE7" s="10">
        <v>174</v>
      </c>
      <c r="CF7" s="10">
        <v>158</v>
      </c>
      <c r="CG7" s="10">
        <v>267</v>
      </c>
      <c r="CH7" s="10"/>
      <c r="CI7" s="10">
        <v>170</v>
      </c>
      <c r="CJ7" s="10">
        <v>202</v>
      </c>
      <c r="CK7" s="10">
        <v>558</v>
      </c>
      <c r="CL7" s="10">
        <v>69</v>
      </c>
      <c r="CM7" s="10"/>
      <c r="CN7" s="10">
        <v>113</v>
      </c>
      <c r="CO7" s="10">
        <v>871</v>
      </c>
      <c r="CP7" s="10"/>
      <c r="CQ7" s="10">
        <v>90</v>
      </c>
      <c r="CR7" s="10">
        <v>832</v>
      </c>
    </row>
    <row r="8" spans="2:96" ht="30" customHeight="1" x14ac:dyDescent="0.3">
      <c r="B8" s="11" t="s">
        <v>19</v>
      </c>
      <c r="C8" s="11">
        <v>998</v>
      </c>
      <c r="D8" s="11">
        <v>477</v>
      </c>
      <c r="E8" s="11">
        <v>520</v>
      </c>
      <c r="F8" s="11"/>
      <c r="G8" s="11">
        <v>132</v>
      </c>
      <c r="H8" s="11">
        <v>171</v>
      </c>
      <c r="I8" s="11">
        <v>168</v>
      </c>
      <c r="J8" s="11">
        <v>173</v>
      </c>
      <c r="K8" s="11">
        <v>142</v>
      </c>
      <c r="L8" s="11">
        <v>212</v>
      </c>
      <c r="M8" s="11"/>
      <c r="N8" s="11">
        <v>278</v>
      </c>
      <c r="O8" s="11">
        <v>248</v>
      </c>
      <c r="P8" s="11">
        <v>210</v>
      </c>
      <c r="Q8" s="11">
        <v>258</v>
      </c>
      <c r="R8" s="11"/>
      <c r="S8" s="11">
        <v>129</v>
      </c>
      <c r="T8" s="11">
        <v>138</v>
      </c>
      <c r="U8" s="11">
        <v>92</v>
      </c>
      <c r="V8" s="11">
        <v>82</v>
      </c>
      <c r="W8" s="11">
        <v>72</v>
      </c>
      <c r="X8" s="11">
        <v>80</v>
      </c>
      <c r="Y8" s="11">
        <v>77</v>
      </c>
      <c r="Z8" s="11">
        <v>42</v>
      </c>
      <c r="AA8" s="11">
        <v>118</v>
      </c>
      <c r="AB8" s="11">
        <v>84</v>
      </c>
      <c r="AC8" s="11">
        <v>54</v>
      </c>
      <c r="AD8" s="11">
        <v>28</v>
      </c>
      <c r="AE8" s="11"/>
      <c r="AF8" s="11">
        <v>186</v>
      </c>
      <c r="AG8" s="11">
        <v>321</v>
      </c>
      <c r="AH8" s="11">
        <v>90</v>
      </c>
      <c r="AI8" s="11">
        <v>137</v>
      </c>
      <c r="AJ8" s="11">
        <v>59</v>
      </c>
      <c r="AK8" s="11"/>
      <c r="AL8" s="11">
        <v>232</v>
      </c>
      <c r="AM8" s="11">
        <v>180</v>
      </c>
      <c r="AN8" s="11">
        <v>102</v>
      </c>
      <c r="AO8" s="11">
        <v>214</v>
      </c>
      <c r="AP8" s="11">
        <v>65</v>
      </c>
      <c r="AQ8" s="11">
        <v>89</v>
      </c>
      <c r="AR8" s="11"/>
      <c r="AS8" s="11">
        <v>233</v>
      </c>
      <c r="AT8" s="11">
        <v>215</v>
      </c>
      <c r="AU8" s="11">
        <v>253</v>
      </c>
      <c r="AV8" s="11">
        <v>131</v>
      </c>
      <c r="AW8" s="11">
        <v>22</v>
      </c>
      <c r="AX8" s="11"/>
      <c r="AY8" s="11">
        <v>7</v>
      </c>
      <c r="AZ8" s="11">
        <v>34</v>
      </c>
      <c r="BA8" s="11">
        <v>64</v>
      </c>
      <c r="BB8" s="11">
        <v>61</v>
      </c>
      <c r="BC8" s="11">
        <v>78</v>
      </c>
      <c r="BD8" s="11">
        <v>106</v>
      </c>
      <c r="BE8" s="11">
        <v>107</v>
      </c>
      <c r="BF8" s="11">
        <v>84</v>
      </c>
      <c r="BG8" s="11">
        <v>83</v>
      </c>
      <c r="BH8" s="11">
        <v>55</v>
      </c>
      <c r="BI8" s="11">
        <v>82</v>
      </c>
      <c r="BJ8" s="11">
        <v>68</v>
      </c>
      <c r="BK8" s="11">
        <v>44</v>
      </c>
      <c r="BL8" s="11">
        <v>22</v>
      </c>
      <c r="BM8" s="11">
        <v>17</v>
      </c>
      <c r="BN8" s="11">
        <v>51</v>
      </c>
      <c r="BO8" s="11"/>
      <c r="BP8" s="11">
        <v>214</v>
      </c>
      <c r="BQ8" s="11">
        <v>283</v>
      </c>
      <c r="BR8" s="11">
        <v>137</v>
      </c>
      <c r="BS8" s="11">
        <v>199</v>
      </c>
      <c r="BT8" s="11">
        <v>116</v>
      </c>
      <c r="BU8" s="11">
        <v>47</v>
      </c>
      <c r="BV8" s="11"/>
      <c r="BW8" s="11">
        <v>373</v>
      </c>
      <c r="BX8" s="11">
        <v>212</v>
      </c>
      <c r="BY8" s="11">
        <v>72</v>
      </c>
      <c r="BZ8" s="11">
        <v>94</v>
      </c>
      <c r="CA8" s="11">
        <v>192</v>
      </c>
      <c r="CB8" s="11">
        <v>51</v>
      </c>
      <c r="CC8" s="11"/>
      <c r="CD8" s="11">
        <v>221</v>
      </c>
      <c r="CE8" s="11">
        <v>175</v>
      </c>
      <c r="CF8" s="11">
        <v>155</v>
      </c>
      <c r="CG8" s="11">
        <v>261</v>
      </c>
      <c r="CH8" s="11"/>
      <c r="CI8" s="11">
        <v>172</v>
      </c>
      <c r="CJ8" s="11">
        <v>203</v>
      </c>
      <c r="CK8" s="11">
        <v>554</v>
      </c>
      <c r="CL8" s="11">
        <v>68</v>
      </c>
      <c r="CM8" s="11"/>
      <c r="CN8" s="11">
        <v>117</v>
      </c>
      <c r="CO8" s="11">
        <v>865</v>
      </c>
      <c r="CP8" s="11"/>
      <c r="CQ8" s="11">
        <v>92</v>
      </c>
      <c r="CR8" s="11">
        <v>828</v>
      </c>
    </row>
    <row r="9" spans="2:96" x14ac:dyDescent="0.3">
      <c r="B9" s="15" t="s">
        <v>383</v>
      </c>
      <c r="C9" s="14">
        <v>0.27274518114784702</v>
      </c>
      <c r="D9" s="14">
        <v>0.239936568711279</v>
      </c>
      <c r="E9" s="14">
        <v>0.30159368542807102</v>
      </c>
      <c r="F9" s="14"/>
      <c r="G9" s="14">
        <v>0.26985157804114202</v>
      </c>
      <c r="H9" s="14">
        <v>0.28436887140135297</v>
      </c>
      <c r="I9" s="14">
        <v>0.254943196979942</v>
      </c>
      <c r="J9" s="14">
        <v>0.25676227166702498</v>
      </c>
      <c r="K9" s="14">
        <v>0.31679499576094999</v>
      </c>
      <c r="L9" s="14">
        <v>0.26282764806042502</v>
      </c>
      <c r="M9" s="14"/>
      <c r="N9" s="14">
        <v>0.23349062484819899</v>
      </c>
      <c r="O9" s="14">
        <v>0.254369478383835</v>
      </c>
      <c r="P9" s="14">
        <v>0.31498585628891401</v>
      </c>
      <c r="Q9" s="14">
        <v>0.29837996205913497</v>
      </c>
      <c r="R9" s="14"/>
      <c r="S9" s="14">
        <v>0.31068425320333098</v>
      </c>
      <c r="T9" s="14">
        <v>0.23466595407368701</v>
      </c>
      <c r="U9" s="14">
        <v>0.27864192299652302</v>
      </c>
      <c r="V9" s="14">
        <v>0.28029185734763101</v>
      </c>
      <c r="W9" s="14">
        <v>0.22320142173304999</v>
      </c>
      <c r="X9" s="14">
        <v>0.284570202729935</v>
      </c>
      <c r="Y9" s="14">
        <v>0.24105198716806001</v>
      </c>
      <c r="Z9" s="14">
        <v>0.31815221150137601</v>
      </c>
      <c r="AA9" s="14">
        <v>0.319429325570384</v>
      </c>
      <c r="AB9" s="14">
        <v>0.20664693948901799</v>
      </c>
      <c r="AC9" s="14">
        <v>0.31520744560548197</v>
      </c>
      <c r="AD9" s="14">
        <v>0.27588669723557102</v>
      </c>
      <c r="AE9" s="14"/>
      <c r="AF9" s="14">
        <v>0.25963718692719101</v>
      </c>
      <c r="AG9" s="14">
        <v>0.32797576163759801</v>
      </c>
      <c r="AH9" s="14">
        <v>0.109225550210372</v>
      </c>
      <c r="AI9" s="14">
        <v>0.31068996319542802</v>
      </c>
      <c r="AJ9" s="14">
        <v>0.27571408012349202</v>
      </c>
      <c r="AK9" s="14"/>
      <c r="AL9" s="14">
        <v>0.33044274415665598</v>
      </c>
      <c r="AM9" s="14">
        <v>0.282229637470434</v>
      </c>
      <c r="AN9" s="14">
        <v>0.14165258945897299</v>
      </c>
      <c r="AO9" s="14">
        <v>0.31239486075821998</v>
      </c>
      <c r="AP9" s="14">
        <v>0.30953254506138</v>
      </c>
      <c r="AQ9" s="14">
        <v>0.20754059591031099</v>
      </c>
      <c r="AR9" s="14"/>
      <c r="AS9" s="14">
        <v>0.28562541324802299</v>
      </c>
      <c r="AT9" s="14">
        <v>0.25538378497641401</v>
      </c>
      <c r="AU9" s="14">
        <v>0.25895437493965701</v>
      </c>
      <c r="AV9" s="14">
        <v>0.28706278130271301</v>
      </c>
      <c r="AW9" s="14">
        <v>0.34471390432016802</v>
      </c>
      <c r="AX9" s="14"/>
      <c r="AY9" s="14">
        <v>0.26559283141024997</v>
      </c>
      <c r="AZ9" s="14">
        <v>0.24584357303892901</v>
      </c>
      <c r="BA9" s="14">
        <v>0.33497948342242501</v>
      </c>
      <c r="BB9" s="14">
        <v>0.24657118216916701</v>
      </c>
      <c r="BC9" s="14">
        <v>0.26970957878390101</v>
      </c>
      <c r="BD9" s="14">
        <v>0.19957655409772801</v>
      </c>
      <c r="BE9" s="14">
        <v>0.29278374210251501</v>
      </c>
      <c r="BF9" s="14">
        <v>0.32418379608453801</v>
      </c>
      <c r="BG9" s="14">
        <v>0.27633304541773501</v>
      </c>
      <c r="BH9" s="14">
        <v>0.27685432896517698</v>
      </c>
      <c r="BI9" s="14">
        <v>0.23630082788185799</v>
      </c>
      <c r="BJ9" s="14">
        <v>0.232513194246111</v>
      </c>
      <c r="BK9" s="14">
        <v>0.22456311666812301</v>
      </c>
      <c r="BL9" s="14">
        <v>0.22990651249081101</v>
      </c>
      <c r="BM9" s="14">
        <v>0.182251567735811</v>
      </c>
      <c r="BN9" s="14">
        <v>0.383127144847213</v>
      </c>
      <c r="BO9" s="14"/>
      <c r="BP9" s="14">
        <v>0.30377027559757902</v>
      </c>
      <c r="BQ9" s="14">
        <v>0.27517448886652901</v>
      </c>
      <c r="BR9" s="14">
        <v>0.23536679122849699</v>
      </c>
      <c r="BS9" s="14">
        <v>0.24580439001325399</v>
      </c>
      <c r="BT9" s="14">
        <v>0.27626078211746502</v>
      </c>
      <c r="BU9" s="14">
        <v>0.30592124709706597</v>
      </c>
      <c r="BV9" s="14"/>
      <c r="BW9" s="14">
        <v>0.27423338488141702</v>
      </c>
      <c r="BX9" s="14">
        <v>0.30106071474166102</v>
      </c>
      <c r="BY9" s="14">
        <v>0.334004805084547</v>
      </c>
      <c r="BZ9" s="14">
        <v>0.259411055510338</v>
      </c>
      <c r="CA9" s="14">
        <v>0.249046861016955</v>
      </c>
      <c r="CB9" s="14">
        <v>0.193366790840901</v>
      </c>
      <c r="CC9" s="14"/>
      <c r="CD9" s="14">
        <v>0.271952533201688</v>
      </c>
      <c r="CE9" s="14">
        <v>0.26979957940098598</v>
      </c>
      <c r="CF9" s="14">
        <v>0.232626840723135</v>
      </c>
      <c r="CG9" s="14">
        <v>0.29846533320653001</v>
      </c>
      <c r="CH9" s="14"/>
      <c r="CI9" s="14">
        <v>0.37099250181797899</v>
      </c>
      <c r="CJ9" s="14">
        <v>0.244842038605741</v>
      </c>
      <c r="CK9" s="14">
        <v>0.25330986870292399</v>
      </c>
      <c r="CL9" s="14">
        <v>0.26552273272615701</v>
      </c>
      <c r="CM9" s="14"/>
      <c r="CN9" s="14">
        <v>0.36368436658569098</v>
      </c>
      <c r="CO9" s="14">
        <v>0.25759774008512498</v>
      </c>
      <c r="CP9" s="14"/>
      <c r="CQ9" s="14">
        <v>0.34849706489781002</v>
      </c>
      <c r="CR9" s="14">
        <v>0.26939979455580598</v>
      </c>
    </row>
    <row r="10" spans="2:96" x14ac:dyDescent="0.3">
      <c r="B10" s="15" t="s">
        <v>384</v>
      </c>
      <c r="C10" s="14">
        <v>0.43383318406883897</v>
      </c>
      <c r="D10" s="14">
        <v>0.43696964036183</v>
      </c>
      <c r="E10" s="14">
        <v>0.43171875668579601</v>
      </c>
      <c r="F10" s="14"/>
      <c r="G10" s="14">
        <v>0.436463003313805</v>
      </c>
      <c r="H10" s="14">
        <v>0.46335419142522399</v>
      </c>
      <c r="I10" s="14">
        <v>0.4504902944311</v>
      </c>
      <c r="J10" s="14">
        <v>0.41720644468739398</v>
      </c>
      <c r="K10" s="14">
        <v>0.40528566435447599</v>
      </c>
      <c r="L10" s="14">
        <v>0.42777499832052601</v>
      </c>
      <c r="M10" s="14"/>
      <c r="N10" s="14">
        <v>0.45740544437441899</v>
      </c>
      <c r="O10" s="14">
        <v>0.475162160987741</v>
      </c>
      <c r="P10" s="14">
        <v>0.40531415505034002</v>
      </c>
      <c r="Q10" s="14">
        <v>0.390926865698212</v>
      </c>
      <c r="R10" s="14"/>
      <c r="S10" s="14">
        <v>0.41353693542571501</v>
      </c>
      <c r="T10" s="14">
        <v>0.488812696752564</v>
      </c>
      <c r="U10" s="14">
        <v>0.517057081711364</v>
      </c>
      <c r="V10" s="14">
        <v>0.384916646524253</v>
      </c>
      <c r="W10" s="14">
        <v>0.41883592942225401</v>
      </c>
      <c r="X10" s="14">
        <v>0.34948246591063098</v>
      </c>
      <c r="Y10" s="14">
        <v>0.54952267444528802</v>
      </c>
      <c r="Z10" s="14">
        <v>0.33008106582274499</v>
      </c>
      <c r="AA10" s="14">
        <v>0.40295457708969001</v>
      </c>
      <c r="AB10" s="14">
        <v>0.42348537126485097</v>
      </c>
      <c r="AC10" s="14">
        <v>0.34058820143653301</v>
      </c>
      <c r="AD10" s="14">
        <v>0.58856279006574397</v>
      </c>
      <c r="AE10" s="14"/>
      <c r="AF10" s="14">
        <v>0.43823195142763899</v>
      </c>
      <c r="AG10" s="14">
        <v>0.43291089197515298</v>
      </c>
      <c r="AH10" s="14">
        <v>0.55030536591726098</v>
      </c>
      <c r="AI10" s="14">
        <v>0.35878649000102403</v>
      </c>
      <c r="AJ10" s="14">
        <v>0.44620349788581398</v>
      </c>
      <c r="AK10" s="14"/>
      <c r="AL10" s="14">
        <v>0.437338216325524</v>
      </c>
      <c r="AM10" s="14">
        <v>0.44538670572045602</v>
      </c>
      <c r="AN10" s="14">
        <v>0.56805545979847405</v>
      </c>
      <c r="AO10" s="14">
        <v>0.36715048340252598</v>
      </c>
      <c r="AP10" s="14">
        <v>0.41292493526173202</v>
      </c>
      <c r="AQ10" s="14">
        <v>0.45463194368904603</v>
      </c>
      <c r="AR10" s="14"/>
      <c r="AS10" s="14">
        <v>0.45283439730948699</v>
      </c>
      <c r="AT10" s="14">
        <v>0.38501541835554298</v>
      </c>
      <c r="AU10" s="14">
        <v>0.47064519978407698</v>
      </c>
      <c r="AV10" s="14">
        <v>0.389470286958635</v>
      </c>
      <c r="AW10" s="14">
        <v>0.56567735700017197</v>
      </c>
      <c r="AX10" s="14"/>
      <c r="AY10" s="14">
        <v>0.73440716858974997</v>
      </c>
      <c r="AZ10" s="14">
        <v>0.475254727447047</v>
      </c>
      <c r="BA10" s="14">
        <v>0.47588345060061898</v>
      </c>
      <c r="BB10" s="14">
        <v>0.389035765105196</v>
      </c>
      <c r="BC10" s="14">
        <v>0.40730504532303802</v>
      </c>
      <c r="BD10" s="14">
        <v>0.53715358046803596</v>
      </c>
      <c r="BE10" s="14">
        <v>0.499377198893797</v>
      </c>
      <c r="BF10" s="14">
        <v>0.369854086482726</v>
      </c>
      <c r="BG10" s="14">
        <v>0.37954454564371298</v>
      </c>
      <c r="BH10" s="14">
        <v>0.44452811479169901</v>
      </c>
      <c r="BI10" s="14">
        <v>0.34081904018414</v>
      </c>
      <c r="BJ10" s="14">
        <v>0.40556292906198299</v>
      </c>
      <c r="BK10" s="14">
        <v>0.535572537102605</v>
      </c>
      <c r="BL10" s="14">
        <v>0.47642500331717802</v>
      </c>
      <c r="BM10" s="14">
        <v>0.43353117520943701</v>
      </c>
      <c r="BN10" s="14">
        <v>0.40916120496653202</v>
      </c>
      <c r="BO10" s="14"/>
      <c r="BP10" s="14">
        <v>0.43620034279916597</v>
      </c>
      <c r="BQ10" s="14">
        <v>0.43618481939810499</v>
      </c>
      <c r="BR10" s="14">
        <v>0.46359103343159702</v>
      </c>
      <c r="BS10" s="14">
        <v>0.45745148947959202</v>
      </c>
      <c r="BT10" s="14">
        <v>0.37460558395980098</v>
      </c>
      <c r="BU10" s="14">
        <v>0.38329853410074199</v>
      </c>
      <c r="BV10" s="14"/>
      <c r="BW10" s="14">
        <v>0.43660840250023802</v>
      </c>
      <c r="BX10" s="14">
        <v>0.42152336410665497</v>
      </c>
      <c r="BY10" s="14">
        <v>0.30948319734186802</v>
      </c>
      <c r="BZ10" s="14">
        <v>0.420464593677015</v>
      </c>
      <c r="CA10" s="14">
        <v>0.46145279846061898</v>
      </c>
      <c r="CB10" s="14">
        <v>0.514230887848525</v>
      </c>
      <c r="CC10" s="14"/>
      <c r="CD10" s="14">
        <v>0.45042456886745502</v>
      </c>
      <c r="CE10" s="14">
        <v>0.45711890358815199</v>
      </c>
      <c r="CF10" s="14">
        <v>0.39117753452737503</v>
      </c>
      <c r="CG10" s="14">
        <v>0.42283511060805001</v>
      </c>
      <c r="CH10" s="14"/>
      <c r="CI10" s="14">
        <v>0.35827295909177898</v>
      </c>
      <c r="CJ10" s="14">
        <v>0.50636288667441198</v>
      </c>
      <c r="CK10" s="14">
        <v>0.43110935647249798</v>
      </c>
      <c r="CL10" s="14">
        <v>0.431012607800626</v>
      </c>
      <c r="CM10" s="14"/>
      <c r="CN10" s="14">
        <v>0.38680822294641798</v>
      </c>
      <c r="CO10" s="14">
        <v>0.444701654954265</v>
      </c>
      <c r="CP10" s="14"/>
      <c r="CQ10" s="14">
        <v>0.421739053418756</v>
      </c>
      <c r="CR10" s="14">
        <v>0.43341362021299201</v>
      </c>
    </row>
    <row r="11" spans="2:96" x14ac:dyDescent="0.3">
      <c r="B11" s="15" t="s">
        <v>385</v>
      </c>
      <c r="C11" s="14">
        <v>0.17004277903732901</v>
      </c>
      <c r="D11" s="14">
        <v>0.18335311879417099</v>
      </c>
      <c r="E11" s="14">
        <v>0.15811826073178201</v>
      </c>
      <c r="F11" s="14"/>
      <c r="G11" s="14">
        <v>0.16190513333478401</v>
      </c>
      <c r="H11" s="14">
        <v>0.128486752242921</v>
      </c>
      <c r="I11" s="14">
        <v>0.18593078957488199</v>
      </c>
      <c r="J11" s="14">
        <v>0.195106679168813</v>
      </c>
      <c r="K11" s="14">
        <v>0.166812030061329</v>
      </c>
      <c r="L11" s="14">
        <v>0.17784148565883301</v>
      </c>
      <c r="M11" s="14"/>
      <c r="N11" s="14">
        <v>0.191963401345248</v>
      </c>
      <c r="O11" s="14">
        <v>0.17336713017014599</v>
      </c>
      <c r="P11" s="14">
        <v>0.15388020950008499</v>
      </c>
      <c r="Q11" s="14">
        <v>0.15538268067691199</v>
      </c>
      <c r="R11" s="14"/>
      <c r="S11" s="14">
        <v>0.15939444506464601</v>
      </c>
      <c r="T11" s="14">
        <v>0.13714659838546001</v>
      </c>
      <c r="U11" s="14">
        <v>0.126482645964555</v>
      </c>
      <c r="V11" s="14">
        <v>0.23246616810258</v>
      </c>
      <c r="W11" s="14">
        <v>0.18339027670302299</v>
      </c>
      <c r="X11" s="14">
        <v>0.15288150513191301</v>
      </c>
      <c r="Y11" s="14">
        <v>0.13843033368468899</v>
      </c>
      <c r="Z11" s="14">
        <v>0.17883947790098201</v>
      </c>
      <c r="AA11" s="14">
        <v>0.17873278090300701</v>
      </c>
      <c r="AB11" s="14">
        <v>0.27537861303247202</v>
      </c>
      <c r="AC11" s="14">
        <v>0.16224584298640801</v>
      </c>
      <c r="AD11" s="14">
        <v>8.9260386979754899E-2</v>
      </c>
      <c r="AE11" s="14"/>
      <c r="AF11" s="14">
        <v>0.18362953328005699</v>
      </c>
      <c r="AG11" s="14">
        <v>0.13916593765548599</v>
      </c>
      <c r="AH11" s="14">
        <v>0.22304984214131099</v>
      </c>
      <c r="AI11" s="14">
        <v>0.140529319984386</v>
      </c>
      <c r="AJ11" s="14">
        <v>0.225342681081864</v>
      </c>
      <c r="AK11" s="14"/>
      <c r="AL11" s="14">
        <v>0.112929674650232</v>
      </c>
      <c r="AM11" s="14">
        <v>0.171382506962479</v>
      </c>
      <c r="AN11" s="14">
        <v>0.195918061809496</v>
      </c>
      <c r="AO11" s="14">
        <v>0.14077456271038499</v>
      </c>
      <c r="AP11" s="14">
        <v>0.18652709325209399</v>
      </c>
      <c r="AQ11" s="14">
        <v>0.25416684465110601</v>
      </c>
      <c r="AR11" s="14"/>
      <c r="AS11" s="14">
        <v>0.146937913787692</v>
      </c>
      <c r="AT11" s="14">
        <v>0.184579847713748</v>
      </c>
      <c r="AU11" s="14">
        <v>0.17048541260523101</v>
      </c>
      <c r="AV11" s="14">
        <v>0.22233435350429501</v>
      </c>
      <c r="AW11" s="14">
        <v>0</v>
      </c>
      <c r="AX11" s="14"/>
      <c r="AY11" s="14">
        <v>0</v>
      </c>
      <c r="AZ11" s="14">
        <v>0.11680120981074101</v>
      </c>
      <c r="BA11" s="14">
        <v>0.10112291033682801</v>
      </c>
      <c r="BB11" s="14">
        <v>0.223172472599134</v>
      </c>
      <c r="BC11" s="14">
        <v>0.21699507938333201</v>
      </c>
      <c r="BD11" s="14">
        <v>0.132252454643177</v>
      </c>
      <c r="BE11" s="14">
        <v>0.13774162310433399</v>
      </c>
      <c r="BF11" s="14">
        <v>0.14804189255779801</v>
      </c>
      <c r="BG11" s="14">
        <v>0.25661625090114998</v>
      </c>
      <c r="BH11" s="14">
        <v>0.140784402413767</v>
      </c>
      <c r="BI11" s="14">
        <v>0.24094772467474801</v>
      </c>
      <c r="BJ11" s="14">
        <v>0.219473255298752</v>
      </c>
      <c r="BK11" s="14">
        <v>0.157940036693518</v>
      </c>
      <c r="BL11" s="14">
        <v>0.120673612657169</v>
      </c>
      <c r="BM11" s="14">
        <v>0.218484241376739</v>
      </c>
      <c r="BN11" s="14">
        <v>0.13109642221363799</v>
      </c>
      <c r="BO11" s="14"/>
      <c r="BP11" s="14">
        <v>0.146128495305345</v>
      </c>
      <c r="BQ11" s="14">
        <v>0.18614812217402499</v>
      </c>
      <c r="BR11" s="14">
        <v>0.14032379737591599</v>
      </c>
      <c r="BS11" s="14">
        <v>0.18738576502266799</v>
      </c>
      <c r="BT11" s="14">
        <v>0.20218128584296</v>
      </c>
      <c r="BU11" s="14">
        <v>0.121474793539034</v>
      </c>
      <c r="BV11" s="14"/>
      <c r="BW11" s="14">
        <v>0.17112019378811899</v>
      </c>
      <c r="BX11" s="14">
        <v>0.18765148386146999</v>
      </c>
      <c r="BY11" s="14">
        <v>0.185144246111797</v>
      </c>
      <c r="BZ11" s="14">
        <v>0.113102969184998</v>
      </c>
      <c r="CA11" s="14">
        <v>0.180117299622192</v>
      </c>
      <c r="CB11" s="14">
        <v>0.148504532375938</v>
      </c>
      <c r="CC11" s="14"/>
      <c r="CD11" s="14">
        <v>0.17308173299041399</v>
      </c>
      <c r="CE11" s="14">
        <v>0.16543115290927299</v>
      </c>
      <c r="CF11" s="14">
        <v>0.167379627183388</v>
      </c>
      <c r="CG11" s="14">
        <v>0.176087802910009</v>
      </c>
      <c r="CH11" s="14"/>
      <c r="CI11" s="14">
        <v>0.13978653749494199</v>
      </c>
      <c r="CJ11" s="14">
        <v>0.17676490243037701</v>
      </c>
      <c r="CK11" s="14">
        <v>0.189364298875036</v>
      </c>
      <c r="CL11" s="14">
        <v>6.9260625251844204E-2</v>
      </c>
      <c r="CM11" s="14"/>
      <c r="CN11" s="14">
        <v>0.134517107071667</v>
      </c>
      <c r="CO11" s="14">
        <v>0.174574062182759</v>
      </c>
      <c r="CP11" s="14"/>
      <c r="CQ11" s="14">
        <v>0.13796575605573</v>
      </c>
      <c r="CR11" s="14">
        <v>0.173610217895142</v>
      </c>
    </row>
    <row r="12" spans="2:96" x14ac:dyDescent="0.3">
      <c r="B12" s="15" t="s">
        <v>386</v>
      </c>
      <c r="C12" s="14">
        <v>7.0196314533207196E-2</v>
      </c>
      <c r="D12" s="14">
        <v>9.7930939294225694E-2</v>
      </c>
      <c r="E12" s="14">
        <v>4.4847494446810701E-2</v>
      </c>
      <c r="F12" s="14"/>
      <c r="G12" s="14">
        <v>8.9920871826149704E-2</v>
      </c>
      <c r="H12" s="14">
        <v>4.7766118418689198E-2</v>
      </c>
      <c r="I12" s="14">
        <v>5.2050061795653003E-2</v>
      </c>
      <c r="J12" s="14">
        <v>8.6411253153420894E-2</v>
      </c>
      <c r="K12" s="14">
        <v>4.0581689186958397E-2</v>
      </c>
      <c r="L12" s="14">
        <v>9.7000213447094294E-2</v>
      </c>
      <c r="M12" s="14"/>
      <c r="N12" s="14">
        <v>7.5972230996655704E-2</v>
      </c>
      <c r="O12" s="14">
        <v>3.7408216715033103E-2</v>
      </c>
      <c r="P12" s="14">
        <v>8.9686359551094302E-2</v>
      </c>
      <c r="Q12" s="14">
        <v>8.0759188980345606E-2</v>
      </c>
      <c r="R12" s="14"/>
      <c r="S12" s="14">
        <v>5.6687083017523301E-2</v>
      </c>
      <c r="T12" s="14">
        <v>9.7869248485158197E-2</v>
      </c>
      <c r="U12" s="14">
        <v>4.6605962887627903E-2</v>
      </c>
      <c r="V12" s="14">
        <v>4.24343403901268E-2</v>
      </c>
      <c r="W12" s="14">
        <v>9.9312891839925505E-2</v>
      </c>
      <c r="X12" s="14">
        <v>0.15199958729297999</v>
      </c>
      <c r="Y12" s="14">
        <v>1.10217280843816E-2</v>
      </c>
      <c r="Z12" s="14">
        <v>0.152472841104725</v>
      </c>
      <c r="AA12" s="14">
        <v>6.5208265996461998E-2</v>
      </c>
      <c r="AB12" s="14">
        <v>4.6005296218973001E-2</v>
      </c>
      <c r="AC12" s="14">
        <v>5.9508038432631999E-2</v>
      </c>
      <c r="AD12" s="14">
        <v>0</v>
      </c>
      <c r="AE12" s="14"/>
      <c r="AF12" s="14">
        <v>7.7197696852273401E-2</v>
      </c>
      <c r="AG12" s="14">
        <v>5.4359407653317898E-2</v>
      </c>
      <c r="AH12" s="14">
        <v>7.4991911980497705E-2</v>
      </c>
      <c r="AI12" s="14">
        <v>0.133383426671732</v>
      </c>
      <c r="AJ12" s="14">
        <v>1.67540645700473E-2</v>
      </c>
      <c r="AK12" s="14"/>
      <c r="AL12" s="14">
        <v>6.6498592318071703E-2</v>
      </c>
      <c r="AM12" s="14">
        <v>7.9421978551812294E-2</v>
      </c>
      <c r="AN12" s="14">
        <v>4.8106347495464503E-2</v>
      </c>
      <c r="AO12" s="14">
        <v>0.11673518561606699</v>
      </c>
      <c r="AP12" s="14">
        <v>4.35064441053849E-2</v>
      </c>
      <c r="AQ12" s="14">
        <v>1.1898620921466299E-2</v>
      </c>
      <c r="AR12" s="14"/>
      <c r="AS12" s="14">
        <v>6.4265956889191095E-2</v>
      </c>
      <c r="AT12" s="14">
        <v>9.2974047368874199E-2</v>
      </c>
      <c r="AU12" s="14">
        <v>5.2312191218744301E-2</v>
      </c>
      <c r="AV12" s="14">
        <v>7.1307597099363601E-2</v>
      </c>
      <c r="AW12" s="14">
        <v>8.9608738679660099E-2</v>
      </c>
      <c r="AX12" s="14"/>
      <c r="AY12" s="14">
        <v>0</v>
      </c>
      <c r="AZ12" s="14">
        <v>7.9443647818788696E-2</v>
      </c>
      <c r="BA12" s="14">
        <v>5.4843837051994603E-2</v>
      </c>
      <c r="BB12" s="14">
        <v>9.0548988173016098E-2</v>
      </c>
      <c r="BC12" s="14">
        <v>4.7200519871633699E-2</v>
      </c>
      <c r="BD12" s="14">
        <v>4.8624037011097902E-2</v>
      </c>
      <c r="BE12" s="14">
        <v>4.9474425389076399E-2</v>
      </c>
      <c r="BF12" s="14">
        <v>0.11099691566415799</v>
      </c>
      <c r="BG12" s="14">
        <v>2.18978894395453E-2</v>
      </c>
      <c r="BH12" s="14">
        <v>6.5044904724470207E-2</v>
      </c>
      <c r="BI12" s="14">
        <v>9.4634437397411106E-2</v>
      </c>
      <c r="BJ12" s="14">
        <v>0.111051435269354</v>
      </c>
      <c r="BK12" s="14">
        <v>8.1924309535753803E-2</v>
      </c>
      <c r="BL12" s="14">
        <v>0.172994871534842</v>
      </c>
      <c r="BM12" s="14">
        <v>0.110508833052371</v>
      </c>
      <c r="BN12" s="14">
        <v>5.6577253167788999E-2</v>
      </c>
      <c r="BO12" s="14"/>
      <c r="BP12" s="14">
        <v>7.7694138615487005E-2</v>
      </c>
      <c r="BQ12" s="14">
        <v>4.98655257957481E-2</v>
      </c>
      <c r="BR12" s="14">
        <v>8.4140778327468302E-2</v>
      </c>
      <c r="BS12" s="14">
        <v>5.17094875552589E-2</v>
      </c>
      <c r="BT12" s="14">
        <v>0.103131110911892</v>
      </c>
      <c r="BU12" s="14">
        <v>0.117419073898879</v>
      </c>
      <c r="BV12" s="14"/>
      <c r="BW12" s="14">
        <v>7.9102038195480506E-2</v>
      </c>
      <c r="BX12" s="14">
        <v>5.0305775578754798E-2</v>
      </c>
      <c r="BY12" s="14">
        <v>7.8195858565148102E-2</v>
      </c>
      <c r="BZ12" s="14">
        <v>0.10633480092354999</v>
      </c>
      <c r="CA12" s="14">
        <v>5.1435974189334599E-2</v>
      </c>
      <c r="CB12" s="14">
        <v>8.6540367222040795E-2</v>
      </c>
      <c r="CC12" s="14"/>
      <c r="CD12" s="14">
        <v>6.5396789671287897E-2</v>
      </c>
      <c r="CE12" s="14">
        <v>8.0385836327525703E-2</v>
      </c>
      <c r="CF12" s="14">
        <v>9.39504964611695E-2</v>
      </c>
      <c r="CG12" s="14">
        <v>8.2483660785409599E-2</v>
      </c>
      <c r="CH12" s="14"/>
      <c r="CI12" s="14">
        <v>7.5194103600733503E-2</v>
      </c>
      <c r="CJ12" s="14">
        <v>5.3307594126596802E-2</v>
      </c>
      <c r="CK12" s="14">
        <v>7.8170719502665603E-2</v>
      </c>
      <c r="CL12" s="14">
        <v>4.2969817865526998E-2</v>
      </c>
      <c r="CM12" s="14"/>
      <c r="CN12" s="14">
        <v>8.9117746931023603E-2</v>
      </c>
      <c r="CO12" s="14">
        <v>6.8922359970398306E-2</v>
      </c>
      <c r="CP12" s="14"/>
      <c r="CQ12" s="14">
        <v>8.0834451511603705E-2</v>
      </c>
      <c r="CR12" s="14">
        <v>7.3263203112121006E-2</v>
      </c>
    </row>
    <row r="13" spans="2:96" x14ac:dyDescent="0.3">
      <c r="B13" s="15" t="s">
        <v>92</v>
      </c>
      <c r="C13" s="20">
        <v>5.3182541212778399E-2</v>
      </c>
      <c r="D13" s="20">
        <v>4.1809732838494401E-2</v>
      </c>
      <c r="E13" s="20">
        <v>6.3721802707540104E-2</v>
      </c>
      <c r="F13" s="20"/>
      <c r="G13" s="20">
        <v>4.1859413484120103E-2</v>
      </c>
      <c r="H13" s="20">
        <v>7.6024066511813607E-2</v>
      </c>
      <c r="I13" s="20">
        <v>5.6585657218422403E-2</v>
      </c>
      <c r="J13" s="20">
        <v>4.45133513233473E-2</v>
      </c>
      <c r="K13" s="20">
        <v>7.0525620636286701E-2</v>
      </c>
      <c r="L13" s="20">
        <v>3.4555654513121398E-2</v>
      </c>
      <c r="M13" s="20"/>
      <c r="N13" s="20">
        <v>4.1168298435479103E-2</v>
      </c>
      <c r="O13" s="20">
        <v>5.9693013743245198E-2</v>
      </c>
      <c r="P13" s="20">
        <v>3.6133419609566599E-2</v>
      </c>
      <c r="Q13" s="20">
        <v>7.4551302585394996E-2</v>
      </c>
      <c r="R13" s="20"/>
      <c r="S13" s="20">
        <v>5.9697283288784597E-2</v>
      </c>
      <c r="T13" s="20">
        <v>4.1505502303130298E-2</v>
      </c>
      <c r="U13" s="20">
        <v>3.1212386439930399E-2</v>
      </c>
      <c r="V13" s="20">
        <v>5.9890987635409003E-2</v>
      </c>
      <c r="W13" s="20">
        <v>7.52594803017472E-2</v>
      </c>
      <c r="X13" s="20">
        <v>6.10662389345401E-2</v>
      </c>
      <c r="Y13" s="20">
        <v>5.99732766175817E-2</v>
      </c>
      <c r="Z13" s="20">
        <v>2.04544036701719E-2</v>
      </c>
      <c r="AA13" s="20">
        <v>3.3675050440456801E-2</v>
      </c>
      <c r="AB13" s="20">
        <v>4.8483779994686303E-2</v>
      </c>
      <c r="AC13" s="20">
        <v>0.12245047153894401</v>
      </c>
      <c r="AD13" s="20">
        <v>4.62901257189305E-2</v>
      </c>
      <c r="AE13" s="20"/>
      <c r="AF13" s="20">
        <v>4.1303631512840402E-2</v>
      </c>
      <c r="AG13" s="20">
        <v>4.5588001078445697E-2</v>
      </c>
      <c r="AH13" s="20">
        <v>4.2427329750559198E-2</v>
      </c>
      <c r="AI13" s="20">
        <v>5.66108001474303E-2</v>
      </c>
      <c r="AJ13" s="20">
        <v>3.5985676338783301E-2</v>
      </c>
      <c r="AK13" s="20"/>
      <c r="AL13" s="20">
        <v>5.2790772549516203E-2</v>
      </c>
      <c r="AM13" s="20">
        <v>2.15791712948189E-2</v>
      </c>
      <c r="AN13" s="20">
        <v>4.6267541437592902E-2</v>
      </c>
      <c r="AO13" s="20">
        <v>6.2944907512801698E-2</v>
      </c>
      <c r="AP13" s="20">
        <v>4.75089823194089E-2</v>
      </c>
      <c r="AQ13" s="20">
        <v>7.1761994828070302E-2</v>
      </c>
      <c r="AR13" s="20"/>
      <c r="AS13" s="20">
        <v>5.0336318765606E-2</v>
      </c>
      <c r="AT13" s="20">
        <v>8.2046901585420204E-2</v>
      </c>
      <c r="AU13" s="20">
        <v>4.76028214522905E-2</v>
      </c>
      <c r="AV13" s="20">
        <v>2.9824981134994301E-2</v>
      </c>
      <c r="AW13" s="20">
        <v>0</v>
      </c>
      <c r="AX13" s="20"/>
      <c r="AY13" s="20">
        <v>0</v>
      </c>
      <c r="AZ13" s="20">
        <v>8.2656841884493806E-2</v>
      </c>
      <c r="BA13" s="20">
        <v>3.3170318588134198E-2</v>
      </c>
      <c r="BB13" s="20">
        <v>5.0671591953486202E-2</v>
      </c>
      <c r="BC13" s="20">
        <v>5.8789776638095703E-2</v>
      </c>
      <c r="BD13" s="20">
        <v>8.2393373779960796E-2</v>
      </c>
      <c r="BE13" s="20">
        <v>2.0623010510277501E-2</v>
      </c>
      <c r="BF13" s="20">
        <v>4.6923309210780501E-2</v>
      </c>
      <c r="BG13" s="20">
        <v>6.5608268597857095E-2</v>
      </c>
      <c r="BH13" s="20">
        <v>7.2788249104887001E-2</v>
      </c>
      <c r="BI13" s="20">
        <v>8.7297969861842906E-2</v>
      </c>
      <c r="BJ13" s="20">
        <v>3.1399186123800403E-2</v>
      </c>
      <c r="BK13" s="20">
        <v>0</v>
      </c>
      <c r="BL13" s="20">
        <v>0</v>
      </c>
      <c r="BM13" s="20">
        <v>5.5224182625642E-2</v>
      </c>
      <c r="BN13" s="20">
        <v>2.0037974804827701E-2</v>
      </c>
      <c r="BO13" s="20"/>
      <c r="BP13" s="20">
        <v>3.6206747682423199E-2</v>
      </c>
      <c r="BQ13" s="20">
        <v>5.2627043765593198E-2</v>
      </c>
      <c r="BR13" s="20">
        <v>7.6577599636521304E-2</v>
      </c>
      <c r="BS13" s="20">
        <v>5.7648867929227202E-2</v>
      </c>
      <c r="BT13" s="20">
        <v>4.3821237167882297E-2</v>
      </c>
      <c r="BU13" s="20">
        <v>7.1886351364279302E-2</v>
      </c>
      <c r="BV13" s="20"/>
      <c r="BW13" s="20">
        <v>3.8935980634745702E-2</v>
      </c>
      <c r="BX13" s="20">
        <v>3.9458661711459002E-2</v>
      </c>
      <c r="BY13" s="20">
        <v>9.3171892896639699E-2</v>
      </c>
      <c r="BZ13" s="20">
        <v>0.100686580704099</v>
      </c>
      <c r="CA13" s="20">
        <v>5.7947066710899199E-2</v>
      </c>
      <c r="CB13" s="20">
        <v>5.7357421712595898E-2</v>
      </c>
      <c r="CC13" s="20"/>
      <c r="CD13" s="20">
        <v>3.91443752691557E-2</v>
      </c>
      <c r="CE13" s="20">
        <v>2.7264527774063199E-2</v>
      </c>
      <c r="CF13" s="20">
        <v>0.114865501104933</v>
      </c>
      <c r="CG13" s="20">
        <v>2.0128092490001501E-2</v>
      </c>
      <c r="CH13" s="20"/>
      <c r="CI13" s="20">
        <v>5.5753897994566003E-2</v>
      </c>
      <c r="CJ13" s="20">
        <v>1.8722578162872799E-2</v>
      </c>
      <c r="CK13" s="20">
        <v>4.8045756446876198E-2</v>
      </c>
      <c r="CL13" s="20">
        <v>0.191234216355846</v>
      </c>
      <c r="CM13" s="20"/>
      <c r="CN13" s="20">
        <v>2.58725564652004E-2</v>
      </c>
      <c r="CO13" s="20">
        <v>5.4204182807452803E-2</v>
      </c>
      <c r="CP13" s="20"/>
      <c r="CQ13" s="20">
        <v>1.09636741161007E-2</v>
      </c>
      <c r="CR13" s="20">
        <v>5.0313164223939097E-2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999</v>
      </c>
      <c r="D7" s="10">
        <v>477</v>
      </c>
      <c r="E7" s="10">
        <v>521</v>
      </c>
      <c r="F7" s="10"/>
      <c r="G7" s="10">
        <v>105</v>
      </c>
      <c r="H7" s="10">
        <v>167</v>
      </c>
      <c r="I7" s="10">
        <v>168</v>
      </c>
      <c r="J7" s="10">
        <v>180</v>
      </c>
      <c r="K7" s="10">
        <v>148</v>
      </c>
      <c r="L7" s="10">
        <v>231</v>
      </c>
      <c r="M7" s="10"/>
      <c r="N7" s="10">
        <v>277</v>
      </c>
      <c r="O7" s="10">
        <v>234</v>
      </c>
      <c r="P7" s="10">
        <v>213</v>
      </c>
      <c r="Q7" s="10">
        <v>271</v>
      </c>
      <c r="R7" s="10"/>
      <c r="S7" s="10">
        <v>130</v>
      </c>
      <c r="T7" s="10">
        <v>143</v>
      </c>
      <c r="U7" s="10">
        <v>96</v>
      </c>
      <c r="V7" s="10">
        <v>84</v>
      </c>
      <c r="W7" s="10">
        <v>74</v>
      </c>
      <c r="X7" s="10">
        <v>80</v>
      </c>
      <c r="Y7" s="10">
        <v>83</v>
      </c>
      <c r="Z7" s="10">
        <v>45</v>
      </c>
      <c r="AA7" s="10">
        <v>113</v>
      </c>
      <c r="AB7" s="10">
        <v>80</v>
      </c>
      <c r="AC7" s="10">
        <v>50</v>
      </c>
      <c r="AD7" s="10">
        <v>21</v>
      </c>
      <c r="AE7" s="10"/>
      <c r="AF7" s="10">
        <v>195</v>
      </c>
      <c r="AG7" s="10">
        <v>319</v>
      </c>
      <c r="AH7" s="10">
        <v>91</v>
      </c>
      <c r="AI7" s="10">
        <v>141</v>
      </c>
      <c r="AJ7" s="10">
        <v>58</v>
      </c>
      <c r="AK7" s="10"/>
      <c r="AL7" s="10">
        <v>224</v>
      </c>
      <c r="AM7" s="10">
        <v>186</v>
      </c>
      <c r="AN7" s="10">
        <v>103</v>
      </c>
      <c r="AO7" s="10">
        <v>221</v>
      </c>
      <c r="AP7" s="10">
        <v>65</v>
      </c>
      <c r="AQ7" s="10">
        <v>89</v>
      </c>
      <c r="AR7" s="10"/>
      <c r="AS7" s="10">
        <v>243</v>
      </c>
      <c r="AT7" s="10">
        <v>209</v>
      </c>
      <c r="AU7" s="10">
        <v>249</v>
      </c>
      <c r="AV7" s="10">
        <v>129</v>
      </c>
      <c r="AW7" s="10">
        <v>20</v>
      </c>
      <c r="AX7" s="10"/>
      <c r="AY7" s="10">
        <v>6</v>
      </c>
      <c r="AZ7" s="10">
        <v>35</v>
      </c>
      <c r="BA7" s="10">
        <v>66</v>
      </c>
      <c r="BB7" s="10">
        <v>61</v>
      </c>
      <c r="BC7" s="10">
        <v>80</v>
      </c>
      <c r="BD7" s="10">
        <v>103</v>
      </c>
      <c r="BE7" s="10">
        <v>107</v>
      </c>
      <c r="BF7" s="10">
        <v>83</v>
      </c>
      <c r="BG7" s="10">
        <v>82</v>
      </c>
      <c r="BH7" s="10">
        <v>56</v>
      </c>
      <c r="BI7" s="10">
        <v>83</v>
      </c>
      <c r="BJ7" s="10">
        <v>67</v>
      </c>
      <c r="BK7" s="10">
        <v>43</v>
      </c>
      <c r="BL7" s="10">
        <v>23</v>
      </c>
      <c r="BM7" s="10">
        <v>18</v>
      </c>
      <c r="BN7" s="10">
        <v>50</v>
      </c>
      <c r="BO7" s="10"/>
      <c r="BP7" s="10">
        <v>208</v>
      </c>
      <c r="BQ7" s="10">
        <v>284</v>
      </c>
      <c r="BR7" s="10">
        <v>139</v>
      </c>
      <c r="BS7" s="10">
        <v>201</v>
      </c>
      <c r="BT7" s="10">
        <v>119</v>
      </c>
      <c r="BU7" s="10">
        <v>47</v>
      </c>
      <c r="BV7" s="10"/>
      <c r="BW7" s="10">
        <v>386</v>
      </c>
      <c r="BX7" s="10">
        <v>212</v>
      </c>
      <c r="BY7" s="10">
        <v>72</v>
      </c>
      <c r="BZ7" s="10">
        <v>94</v>
      </c>
      <c r="CA7" s="10">
        <v>189</v>
      </c>
      <c r="CB7" s="10">
        <v>43</v>
      </c>
      <c r="CC7" s="10"/>
      <c r="CD7" s="10">
        <v>206</v>
      </c>
      <c r="CE7" s="10">
        <v>174</v>
      </c>
      <c r="CF7" s="10">
        <v>158</v>
      </c>
      <c r="CG7" s="10">
        <v>267</v>
      </c>
      <c r="CH7" s="10"/>
      <c r="CI7" s="10">
        <v>170</v>
      </c>
      <c r="CJ7" s="10">
        <v>202</v>
      </c>
      <c r="CK7" s="10">
        <v>558</v>
      </c>
      <c r="CL7" s="10">
        <v>69</v>
      </c>
      <c r="CM7" s="10"/>
      <c r="CN7" s="10">
        <v>113</v>
      </c>
      <c r="CO7" s="10">
        <v>871</v>
      </c>
      <c r="CP7" s="10"/>
      <c r="CQ7" s="10">
        <v>90</v>
      </c>
      <c r="CR7" s="10">
        <v>832</v>
      </c>
    </row>
    <row r="8" spans="2:96" ht="30" customHeight="1" x14ac:dyDescent="0.3">
      <c r="B8" s="11" t="s">
        <v>19</v>
      </c>
      <c r="C8" s="11">
        <v>998</v>
      </c>
      <c r="D8" s="11">
        <v>477</v>
      </c>
      <c r="E8" s="11">
        <v>520</v>
      </c>
      <c r="F8" s="11"/>
      <c r="G8" s="11">
        <v>132</v>
      </c>
      <c r="H8" s="11">
        <v>171</v>
      </c>
      <c r="I8" s="11">
        <v>168</v>
      </c>
      <c r="J8" s="11">
        <v>173</v>
      </c>
      <c r="K8" s="11">
        <v>142</v>
      </c>
      <c r="L8" s="11">
        <v>212</v>
      </c>
      <c r="M8" s="11"/>
      <c r="N8" s="11">
        <v>278</v>
      </c>
      <c r="O8" s="11">
        <v>248</v>
      </c>
      <c r="P8" s="11">
        <v>210</v>
      </c>
      <c r="Q8" s="11">
        <v>258</v>
      </c>
      <c r="R8" s="11"/>
      <c r="S8" s="11">
        <v>129</v>
      </c>
      <c r="T8" s="11">
        <v>138</v>
      </c>
      <c r="U8" s="11">
        <v>92</v>
      </c>
      <c r="V8" s="11">
        <v>82</v>
      </c>
      <c r="W8" s="11">
        <v>72</v>
      </c>
      <c r="X8" s="11">
        <v>80</v>
      </c>
      <c r="Y8" s="11">
        <v>77</v>
      </c>
      <c r="Z8" s="11">
        <v>42</v>
      </c>
      <c r="AA8" s="11">
        <v>118</v>
      </c>
      <c r="AB8" s="11">
        <v>84</v>
      </c>
      <c r="AC8" s="11">
        <v>54</v>
      </c>
      <c r="AD8" s="11">
        <v>28</v>
      </c>
      <c r="AE8" s="11"/>
      <c r="AF8" s="11">
        <v>186</v>
      </c>
      <c r="AG8" s="11">
        <v>321</v>
      </c>
      <c r="AH8" s="11">
        <v>90</v>
      </c>
      <c r="AI8" s="11">
        <v>137</v>
      </c>
      <c r="AJ8" s="11">
        <v>59</v>
      </c>
      <c r="AK8" s="11"/>
      <c r="AL8" s="11">
        <v>232</v>
      </c>
      <c r="AM8" s="11">
        <v>180</v>
      </c>
      <c r="AN8" s="11">
        <v>102</v>
      </c>
      <c r="AO8" s="11">
        <v>214</v>
      </c>
      <c r="AP8" s="11">
        <v>65</v>
      </c>
      <c r="AQ8" s="11">
        <v>89</v>
      </c>
      <c r="AR8" s="11"/>
      <c r="AS8" s="11">
        <v>233</v>
      </c>
      <c r="AT8" s="11">
        <v>215</v>
      </c>
      <c r="AU8" s="11">
        <v>253</v>
      </c>
      <c r="AV8" s="11">
        <v>131</v>
      </c>
      <c r="AW8" s="11">
        <v>22</v>
      </c>
      <c r="AX8" s="11"/>
      <c r="AY8" s="11">
        <v>7</v>
      </c>
      <c r="AZ8" s="11">
        <v>34</v>
      </c>
      <c r="BA8" s="11">
        <v>64</v>
      </c>
      <c r="BB8" s="11">
        <v>61</v>
      </c>
      <c r="BC8" s="11">
        <v>78</v>
      </c>
      <c r="BD8" s="11">
        <v>106</v>
      </c>
      <c r="BE8" s="11">
        <v>107</v>
      </c>
      <c r="BF8" s="11">
        <v>84</v>
      </c>
      <c r="BG8" s="11">
        <v>83</v>
      </c>
      <c r="BH8" s="11">
        <v>55</v>
      </c>
      <c r="BI8" s="11">
        <v>82</v>
      </c>
      <c r="BJ8" s="11">
        <v>68</v>
      </c>
      <c r="BK8" s="11">
        <v>44</v>
      </c>
      <c r="BL8" s="11">
        <v>22</v>
      </c>
      <c r="BM8" s="11">
        <v>17</v>
      </c>
      <c r="BN8" s="11">
        <v>51</v>
      </c>
      <c r="BO8" s="11"/>
      <c r="BP8" s="11">
        <v>214</v>
      </c>
      <c r="BQ8" s="11">
        <v>283</v>
      </c>
      <c r="BR8" s="11">
        <v>137</v>
      </c>
      <c r="BS8" s="11">
        <v>199</v>
      </c>
      <c r="BT8" s="11">
        <v>116</v>
      </c>
      <c r="BU8" s="11">
        <v>47</v>
      </c>
      <c r="BV8" s="11"/>
      <c r="BW8" s="11">
        <v>373</v>
      </c>
      <c r="BX8" s="11">
        <v>212</v>
      </c>
      <c r="BY8" s="11">
        <v>72</v>
      </c>
      <c r="BZ8" s="11">
        <v>94</v>
      </c>
      <c r="CA8" s="11">
        <v>192</v>
      </c>
      <c r="CB8" s="11">
        <v>51</v>
      </c>
      <c r="CC8" s="11"/>
      <c r="CD8" s="11">
        <v>221</v>
      </c>
      <c r="CE8" s="11">
        <v>175</v>
      </c>
      <c r="CF8" s="11">
        <v>155</v>
      </c>
      <c r="CG8" s="11">
        <v>261</v>
      </c>
      <c r="CH8" s="11"/>
      <c r="CI8" s="11">
        <v>172</v>
      </c>
      <c r="CJ8" s="11">
        <v>203</v>
      </c>
      <c r="CK8" s="11">
        <v>554</v>
      </c>
      <c r="CL8" s="11">
        <v>68</v>
      </c>
      <c r="CM8" s="11"/>
      <c r="CN8" s="11">
        <v>117</v>
      </c>
      <c r="CO8" s="11">
        <v>865</v>
      </c>
      <c r="CP8" s="11"/>
      <c r="CQ8" s="11">
        <v>92</v>
      </c>
      <c r="CR8" s="11">
        <v>828</v>
      </c>
    </row>
    <row r="9" spans="2:96" x14ac:dyDescent="0.3">
      <c r="B9" s="15" t="s">
        <v>383</v>
      </c>
      <c r="C9" s="14">
        <v>0.37473965354358002</v>
      </c>
      <c r="D9" s="14">
        <v>0.33498252592068301</v>
      </c>
      <c r="E9" s="14">
        <v>0.41015014993763599</v>
      </c>
      <c r="F9" s="14"/>
      <c r="G9" s="14">
        <v>0.28380635350692301</v>
      </c>
      <c r="H9" s="14">
        <v>0.29478412032491202</v>
      </c>
      <c r="I9" s="14">
        <v>0.35457284515785598</v>
      </c>
      <c r="J9" s="14">
        <v>0.42533279584058797</v>
      </c>
      <c r="K9" s="14">
        <v>0.488850723158824</v>
      </c>
      <c r="L9" s="14">
        <v>0.394341578018929</v>
      </c>
      <c r="M9" s="14"/>
      <c r="N9" s="14">
        <v>0.33664009127812999</v>
      </c>
      <c r="O9" s="14">
        <v>0.34605661391194198</v>
      </c>
      <c r="P9" s="14">
        <v>0.45992494252326299</v>
      </c>
      <c r="Q9" s="14">
        <v>0.36858829709006202</v>
      </c>
      <c r="R9" s="14"/>
      <c r="S9" s="14">
        <v>0.33907623536130499</v>
      </c>
      <c r="T9" s="14">
        <v>0.32354936011088897</v>
      </c>
      <c r="U9" s="14">
        <v>0.39683964336650601</v>
      </c>
      <c r="V9" s="14">
        <v>0.35775950604836898</v>
      </c>
      <c r="W9" s="14">
        <v>0.30730759907781802</v>
      </c>
      <c r="X9" s="14">
        <v>0.41111198883751998</v>
      </c>
      <c r="Y9" s="14">
        <v>0.37698517480875998</v>
      </c>
      <c r="Z9" s="14">
        <v>0.31089944571226003</v>
      </c>
      <c r="AA9" s="14">
        <v>0.470953015341328</v>
      </c>
      <c r="AB9" s="14">
        <v>0.38742098198869701</v>
      </c>
      <c r="AC9" s="14">
        <v>0.41542197028813199</v>
      </c>
      <c r="AD9" s="14">
        <v>0.40734116140971499</v>
      </c>
      <c r="AE9" s="14"/>
      <c r="AF9" s="14">
        <v>0.415004689108666</v>
      </c>
      <c r="AG9" s="14">
        <v>0.35256912007785901</v>
      </c>
      <c r="AH9" s="14">
        <v>0.333693634749474</v>
      </c>
      <c r="AI9" s="14">
        <v>0.45616324237282402</v>
      </c>
      <c r="AJ9" s="14">
        <v>0.293816263603629</v>
      </c>
      <c r="AK9" s="14"/>
      <c r="AL9" s="14">
        <v>0.341509173428174</v>
      </c>
      <c r="AM9" s="14">
        <v>0.42355972360563998</v>
      </c>
      <c r="AN9" s="14">
        <v>0.32194138752645501</v>
      </c>
      <c r="AO9" s="14">
        <v>0.43174664750373598</v>
      </c>
      <c r="AP9" s="14">
        <v>0.323746275582668</v>
      </c>
      <c r="AQ9" s="14">
        <v>0.34377532727807703</v>
      </c>
      <c r="AR9" s="14"/>
      <c r="AS9" s="14">
        <v>0.44880163505924398</v>
      </c>
      <c r="AT9" s="14">
        <v>0.37937967690164198</v>
      </c>
      <c r="AU9" s="14">
        <v>0.30223715634195197</v>
      </c>
      <c r="AV9" s="14">
        <v>0.38589469021297002</v>
      </c>
      <c r="AW9" s="14">
        <v>0.46092439024353099</v>
      </c>
      <c r="AX9" s="14"/>
      <c r="AY9" s="14">
        <v>0.26559283141024997</v>
      </c>
      <c r="AZ9" s="14">
        <v>0.37593337981005798</v>
      </c>
      <c r="BA9" s="14">
        <v>0.417837337929446</v>
      </c>
      <c r="BB9" s="14">
        <v>0.39465162849416502</v>
      </c>
      <c r="BC9" s="14">
        <v>0.307488324954442</v>
      </c>
      <c r="BD9" s="14">
        <v>0.421964911456157</v>
      </c>
      <c r="BE9" s="14">
        <v>0.42110342898847097</v>
      </c>
      <c r="BF9" s="14">
        <v>0.40207214328247598</v>
      </c>
      <c r="BG9" s="14">
        <v>0.35193562744468798</v>
      </c>
      <c r="BH9" s="14">
        <v>0.35655184601136902</v>
      </c>
      <c r="BI9" s="14">
        <v>0.280741969406409</v>
      </c>
      <c r="BJ9" s="14">
        <v>0.36484144108550198</v>
      </c>
      <c r="BK9" s="14">
        <v>0.29042026738463</v>
      </c>
      <c r="BL9" s="14">
        <v>0.35905741542563002</v>
      </c>
      <c r="BM9" s="14">
        <v>0.29435600471560802</v>
      </c>
      <c r="BN9" s="14">
        <v>0.43686582267796098</v>
      </c>
      <c r="BO9" s="14"/>
      <c r="BP9" s="14">
        <v>0.34711045959687598</v>
      </c>
      <c r="BQ9" s="14">
        <v>0.36379087594383802</v>
      </c>
      <c r="BR9" s="14">
        <v>0.38573563677862599</v>
      </c>
      <c r="BS9" s="14">
        <v>0.38806174907715502</v>
      </c>
      <c r="BT9" s="14">
        <v>0.35995803757066802</v>
      </c>
      <c r="BU9" s="14">
        <v>0.52867303311612601</v>
      </c>
      <c r="BV9" s="14"/>
      <c r="BW9" s="14">
        <v>0.432004378491394</v>
      </c>
      <c r="BX9" s="14">
        <v>0.38222907048753202</v>
      </c>
      <c r="BY9" s="14">
        <v>0.45389162004572398</v>
      </c>
      <c r="BZ9" s="14">
        <v>0.287674290324681</v>
      </c>
      <c r="CA9" s="14">
        <v>0.286320472637838</v>
      </c>
      <c r="CB9" s="14">
        <v>0.33603871117198297</v>
      </c>
      <c r="CC9" s="14"/>
      <c r="CD9" s="14">
        <v>0.31350308943373101</v>
      </c>
      <c r="CE9" s="14">
        <v>0.423012071044779</v>
      </c>
      <c r="CF9" s="14">
        <v>0.32050455523176902</v>
      </c>
      <c r="CG9" s="14">
        <v>0.40469386703315402</v>
      </c>
      <c r="CH9" s="14"/>
      <c r="CI9" s="14">
        <v>0.44542962610486603</v>
      </c>
      <c r="CJ9" s="14">
        <v>0.32458451001914501</v>
      </c>
      <c r="CK9" s="14">
        <v>0.37523870208503501</v>
      </c>
      <c r="CL9" s="14">
        <v>0.34129526551994599</v>
      </c>
      <c r="CM9" s="14"/>
      <c r="CN9" s="14">
        <v>0.35659104053506102</v>
      </c>
      <c r="CO9" s="14">
        <v>0.37957624719354999</v>
      </c>
      <c r="CP9" s="14"/>
      <c r="CQ9" s="14">
        <v>0.48251287929585501</v>
      </c>
      <c r="CR9" s="14">
        <v>0.37146889069599398</v>
      </c>
    </row>
    <row r="10" spans="2:96" x14ac:dyDescent="0.3">
      <c r="B10" s="15" t="s">
        <v>384</v>
      </c>
      <c r="C10" s="14">
        <v>0.412652496235896</v>
      </c>
      <c r="D10" s="14">
        <v>0.42870995462891498</v>
      </c>
      <c r="E10" s="14">
        <v>0.39863339463333802</v>
      </c>
      <c r="F10" s="14"/>
      <c r="G10" s="14">
        <v>0.39539202928038603</v>
      </c>
      <c r="H10" s="14">
        <v>0.44967065758776198</v>
      </c>
      <c r="I10" s="14">
        <v>0.42357255925815301</v>
      </c>
      <c r="J10" s="14">
        <v>0.385599361628018</v>
      </c>
      <c r="K10" s="14">
        <v>0.35071567391221398</v>
      </c>
      <c r="L10" s="14">
        <v>0.448188070913489</v>
      </c>
      <c r="M10" s="14"/>
      <c r="N10" s="14">
        <v>0.45190956518402797</v>
      </c>
      <c r="O10" s="14">
        <v>0.45811060009329202</v>
      </c>
      <c r="P10" s="14">
        <v>0.33366494253103002</v>
      </c>
      <c r="Q10" s="14">
        <v>0.39306509699461001</v>
      </c>
      <c r="R10" s="14"/>
      <c r="S10" s="14">
        <v>0.40225604010134802</v>
      </c>
      <c r="T10" s="14">
        <v>0.45735193977948502</v>
      </c>
      <c r="U10" s="14">
        <v>0.45155925397276703</v>
      </c>
      <c r="V10" s="14">
        <v>0.43713014078837897</v>
      </c>
      <c r="W10" s="14">
        <v>0.38477292753723902</v>
      </c>
      <c r="X10" s="14">
        <v>0.32614121918169903</v>
      </c>
      <c r="Y10" s="14">
        <v>0.46908435279931598</v>
      </c>
      <c r="Z10" s="14">
        <v>0.42383753227279503</v>
      </c>
      <c r="AA10" s="14">
        <v>0.425606752583921</v>
      </c>
      <c r="AB10" s="14">
        <v>0.37605711056438301</v>
      </c>
      <c r="AC10" s="14">
        <v>0.27857030394560101</v>
      </c>
      <c r="AD10" s="14">
        <v>0.50431026989678995</v>
      </c>
      <c r="AE10" s="14"/>
      <c r="AF10" s="14">
        <v>0.41856210130298099</v>
      </c>
      <c r="AG10" s="14">
        <v>0.44875616403936502</v>
      </c>
      <c r="AH10" s="14">
        <v>0.45900977289425199</v>
      </c>
      <c r="AI10" s="14">
        <v>0.35051222277699301</v>
      </c>
      <c r="AJ10" s="14">
        <v>0.48075058680490201</v>
      </c>
      <c r="AK10" s="14"/>
      <c r="AL10" s="14">
        <v>0.43579928945163598</v>
      </c>
      <c r="AM10" s="14">
        <v>0.406572850323278</v>
      </c>
      <c r="AN10" s="14">
        <v>0.51720960264248905</v>
      </c>
      <c r="AO10" s="14">
        <v>0.35606340608296599</v>
      </c>
      <c r="AP10" s="14">
        <v>0.44282945095368198</v>
      </c>
      <c r="AQ10" s="14">
        <v>0.43631223753256099</v>
      </c>
      <c r="AR10" s="14"/>
      <c r="AS10" s="14">
        <v>0.38912870476103401</v>
      </c>
      <c r="AT10" s="14">
        <v>0.38110160108607799</v>
      </c>
      <c r="AU10" s="14">
        <v>0.43405616976890199</v>
      </c>
      <c r="AV10" s="14">
        <v>0.41054481279798399</v>
      </c>
      <c r="AW10" s="14">
        <v>0.31034333705432499</v>
      </c>
      <c r="AX10" s="14"/>
      <c r="AY10" s="14">
        <v>0.59663214779779805</v>
      </c>
      <c r="AZ10" s="14">
        <v>0.44480626658626998</v>
      </c>
      <c r="BA10" s="14">
        <v>0.46613527817800499</v>
      </c>
      <c r="BB10" s="14">
        <v>0.39253377423761898</v>
      </c>
      <c r="BC10" s="14">
        <v>0.39906370075085401</v>
      </c>
      <c r="BD10" s="14">
        <v>0.39061286866824002</v>
      </c>
      <c r="BE10" s="14">
        <v>0.36881287500612397</v>
      </c>
      <c r="BF10" s="14">
        <v>0.35210365350902001</v>
      </c>
      <c r="BG10" s="14">
        <v>0.38572555033855199</v>
      </c>
      <c r="BH10" s="14">
        <v>0.46180899681941601</v>
      </c>
      <c r="BI10" s="14">
        <v>0.42638221704531698</v>
      </c>
      <c r="BJ10" s="14">
        <v>0.394466423246566</v>
      </c>
      <c r="BK10" s="14">
        <v>0.62590794765165902</v>
      </c>
      <c r="BL10" s="14">
        <v>0.33457522685181801</v>
      </c>
      <c r="BM10" s="14">
        <v>0.54206571950882099</v>
      </c>
      <c r="BN10" s="14">
        <v>0.41230946087074799</v>
      </c>
      <c r="BO10" s="14"/>
      <c r="BP10" s="14">
        <v>0.42033883643505998</v>
      </c>
      <c r="BQ10" s="14">
        <v>0.44040266879817702</v>
      </c>
      <c r="BR10" s="14">
        <v>0.41219468186102198</v>
      </c>
      <c r="BS10" s="14">
        <v>0.39710132213478899</v>
      </c>
      <c r="BT10" s="14">
        <v>0.4165846014538</v>
      </c>
      <c r="BU10" s="14">
        <v>0.24659258781775201</v>
      </c>
      <c r="BV10" s="14"/>
      <c r="BW10" s="14">
        <v>0.41065233427470599</v>
      </c>
      <c r="BX10" s="14">
        <v>0.44700228049570601</v>
      </c>
      <c r="BY10" s="14">
        <v>0.25297964144826002</v>
      </c>
      <c r="BZ10" s="14">
        <v>0.42973148760776197</v>
      </c>
      <c r="CA10" s="14">
        <v>0.430012549393884</v>
      </c>
      <c r="CB10" s="14">
        <v>0.36357016920924801</v>
      </c>
      <c r="CC10" s="14"/>
      <c r="CD10" s="14">
        <v>0.39386051178415099</v>
      </c>
      <c r="CE10" s="14">
        <v>0.39565372770974899</v>
      </c>
      <c r="CF10" s="14">
        <v>0.39318308988884498</v>
      </c>
      <c r="CG10" s="14">
        <v>0.45405572713102799</v>
      </c>
      <c r="CH10" s="14"/>
      <c r="CI10" s="14">
        <v>0.39134176482372501</v>
      </c>
      <c r="CJ10" s="14">
        <v>0.48898830216316702</v>
      </c>
      <c r="CK10" s="14">
        <v>0.39667763491635</v>
      </c>
      <c r="CL10" s="14">
        <v>0.36907571176742998</v>
      </c>
      <c r="CM10" s="14"/>
      <c r="CN10" s="14">
        <v>0.39207584476404</v>
      </c>
      <c r="CO10" s="14">
        <v>0.417297977463369</v>
      </c>
      <c r="CP10" s="14"/>
      <c r="CQ10" s="14">
        <v>0.35070740025829999</v>
      </c>
      <c r="CR10" s="14">
        <v>0.41634283638047898</v>
      </c>
    </row>
    <row r="11" spans="2:96" x14ac:dyDescent="0.3">
      <c r="B11" s="15" t="s">
        <v>385</v>
      </c>
      <c r="C11" s="14">
        <v>0.139386993457324</v>
      </c>
      <c r="D11" s="14">
        <v>0.157039952210452</v>
      </c>
      <c r="E11" s="14">
        <v>0.12341986199152601</v>
      </c>
      <c r="F11" s="14"/>
      <c r="G11" s="14">
        <v>0.22692602564186901</v>
      </c>
      <c r="H11" s="14">
        <v>0.171282546104668</v>
      </c>
      <c r="I11" s="14">
        <v>0.12540545035405801</v>
      </c>
      <c r="J11" s="14">
        <v>0.138976639141873</v>
      </c>
      <c r="K11" s="14">
        <v>0.11796994186603001</v>
      </c>
      <c r="L11" s="14">
        <v>8.5022068118723995E-2</v>
      </c>
      <c r="M11" s="14"/>
      <c r="N11" s="14">
        <v>0.15446389557286</v>
      </c>
      <c r="O11" s="14">
        <v>0.12662211490634401</v>
      </c>
      <c r="P11" s="14">
        <v>0.12558174046101001</v>
      </c>
      <c r="Q11" s="14">
        <v>0.14882243454669</v>
      </c>
      <c r="R11" s="14"/>
      <c r="S11" s="14">
        <v>0.164104420397991</v>
      </c>
      <c r="T11" s="14">
        <v>0.151975150959441</v>
      </c>
      <c r="U11" s="14">
        <v>8.9050684746443301E-2</v>
      </c>
      <c r="V11" s="14">
        <v>0.18033546209119</v>
      </c>
      <c r="W11" s="14">
        <v>0.23182796522072699</v>
      </c>
      <c r="X11" s="14">
        <v>0.14355926099000099</v>
      </c>
      <c r="Y11" s="14">
        <v>0.12936155351608</v>
      </c>
      <c r="Z11" s="14">
        <v>0.15785186552552799</v>
      </c>
      <c r="AA11" s="14">
        <v>8.5880505777674407E-2</v>
      </c>
      <c r="AB11" s="14">
        <v>0.116581614408445</v>
      </c>
      <c r="AC11" s="14">
        <v>0.14205527644045801</v>
      </c>
      <c r="AD11" s="14">
        <v>4.6030251105812603E-2</v>
      </c>
      <c r="AE11" s="14"/>
      <c r="AF11" s="14">
        <v>0.12629980477708899</v>
      </c>
      <c r="AG11" s="14">
        <v>0.12759969737232599</v>
      </c>
      <c r="AH11" s="14">
        <v>0.13656876622438999</v>
      </c>
      <c r="AI11" s="14">
        <v>0.115851267364093</v>
      </c>
      <c r="AJ11" s="14">
        <v>0.161041661499054</v>
      </c>
      <c r="AK11" s="14"/>
      <c r="AL11" s="14">
        <v>0.151260137125271</v>
      </c>
      <c r="AM11" s="14">
        <v>0.11662038925290701</v>
      </c>
      <c r="AN11" s="14">
        <v>8.0760316244129299E-2</v>
      </c>
      <c r="AO11" s="14">
        <v>0.13958390283740199</v>
      </c>
      <c r="AP11" s="14">
        <v>0.174886486942326</v>
      </c>
      <c r="AQ11" s="14">
        <v>0.15157939364664799</v>
      </c>
      <c r="AR11" s="14"/>
      <c r="AS11" s="14">
        <v>0.103653821322416</v>
      </c>
      <c r="AT11" s="14">
        <v>0.14846147317351399</v>
      </c>
      <c r="AU11" s="14">
        <v>0.184421163603774</v>
      </c>
      <c r="AV11" s="14">
        <v>0.14899828152286901</v>
      </c>
      <c r="AW11" s="14">
        <v>0.181698723882178</v>
      </c>
      <c r="AX11" s="14"/>
      <c r="AY11" s="14">
        <v>0.137775020791952</v>
      </c>
      <c r="AZ11" s="14">
        <v>6.3629417576094999E-2</v>
      </c>
      <c r="BA11" s="14">
        <v>6.8189864570033204E-2</v>
      </c>
      <c r="BB11" s="14">
        <v>0.13407851394827799</v>
      </c>
      <c r="BC11" s="14">
        <v>0.19486567890471501</v>
      </c>
      <c r="BD11" s="14">
        <v>0.106220762335655</v>
      </c>
      <c r="BE11" s="14">
        <v>0.120635592313744</v>
      </c>
      <c r="BF11" s="14">
        <v>0.141806471544943</v>
      </c>
      <c r="BG11" s="14">
        <v>0.205684820976239</v>
      </c>
      <c r="BH11" s="14">
        <v>0.101769880048239</v>
      </c>
      <c r="BI11" s="14">
        <v>0.190988799553685</v>
      </c>
      <c r="BJ11" s="14">
        <v>0.19294636238910601</v>
      </c>
      <c r="BK11" s="14">
        <v>8.3671784963710694E-2</v>
      </c>
      <c r="BL11" s="14">
        <v>0.213283107435846</v>
      </c>
      <c r="BM11" s="14">
        <v>0.108038618008738</v>
      </c>
      <c r="BN11" s="14">
        <v>0.11247626661137</v>
      </c>
      <c r="BO11" s="14"/>
      <c r="BP11" s="14">
        <v>0.15053786803362501</v>
      </c>
      <c r="BQ11" s="14">
        <v>0.13351395297743099</v>
      </c>
      <c r="BR11" s="14">
        <v>0.129765358425254</v>
      </c>
      <c r="BS11" s="14">
        <v>0.138410542126091</v>
      </c>
      <c r="BT11" s="14">
        <v>0.15934387402000399</v>
      </c>
      <c r="BU11" s="14">
        <v>0.111453303084027</v>
      </c>
      <c r="BV11" s="14"/>
      <c r="BW11" s="14">
        <v>0.11131538121222</v>
      </c>
      <c r="BX11" s="14">
        <v>0.11168891529146099</v>
      </c>
      <c r="BY11" s="14">
        <v>0.18699486810728599</v>
      </c>
      <c r="BZ11" s="14">
        <v>0.118350232086222</v>
      </c>
      <c r="CA11" s="14">
        <v>0.20587444072802299</v>
      </c>
      <c r="CB11" s="14">
        <v>0.193876105516192</v>
      </c>
      <c r="CC11" s="14"/>
      <c r="CD11" s="14">
        <v>0.23196497443487399</v>
      </c>
      <c r="CE11" s="14">
        <v>0.118140497671513</v>
      </c>
      <c r="CF11" s="14">
        <v>0.12265842373826701</v>
      </c>
      <c r="CG11" s="14">
        <v>0.108740266116211</v>
      </c>
      <c r="CH11" s="14"/>
      <c r="CI11" s="14">
        <v>9.4439468518736094E-2</v>
      </c>
      <c r="CJ11" s="14">
        <v>0.158752466623162</v>
      </c>
      <c r="CK11" s="14">
        <v>0.14965588376540301</v>
      </c>
      <c r="CL11" s="14">
        <v>0.111800217480628</v>
      </c>
      <c r="CM11" s="14"/>
      <c r="CN11" s="14">
        <v>0.182120197286745</v>
      </c>
      <c r="CO11" s="14">
        <v>0.13166019394608799</v>
      </c>
      <c r="CP11" s="14"/>
      <c r="CQ11" s="14">
        <v>0.13465837913023501</v>
      </c>
      <c r="CR11" s="14">
        <v>0.14169992543056201</v>
      </c>
    </row>
    <row r="12" spans="2:96" x14ac:dyDescent="0.3">
      <c r="B12" s="15" t="s">
        <v>386</v>
      </c>
      <c r="C12" s="14">
        <v>3.6700137863198597E-2</v>
      </c>
      <c r="D12" s="14">
        <v>4.7800144306242097E-2</v>
      </c>
      <c r="E12" s="14">
        <v>2.6570183009856502E-2</v>
      </c>
      <c r="F12" s="14"/>
      <c r="G12" s="14">
        <v>6.2364666280894702E-2</v>
      </c>
      <c r="H12" s="14">
        <v>1.8901893109009301E-2</v>
      </c>
      <c r="I12" s="14">
        <v>3.4717746407384002E-2</v>
      </c>
      <c r="J12" s="14">
        <v>2.75209263558754E-2</v>
      </c>
      <c r="K12" s="14">
        <v>2.7259248390013299E-2</v>
      </c>
      <c r="L12" s="14">
        <v>5.0463886215303601E-2</v>
      </c>
      <c r="M12" s="14"/>
      <c r="N12" s="14">
        <v>3.6361520465982497E-2</v>
      </c>
      <c r="O12" s="14">
        <v>3.20312852119366E-2</v>
      </c>
      <c r="P12" s="14">
        <v>3.66592857955002E-2</v>
      </c>
      <c r="Q12" s="14">
        <v>4.2161272065794397E-2</v>
      </c>
      <c r="R12" s="14"/>
      <c r="S12" s="14">
        <v>2.7844791825705401E-2</v>
      </c>
      <c r="T12" s="14">
        <v>4.6347036322397797E-2</v>
      </c>
      <c r="U12" s="14">
        <v>3.5701306671440301E-2</v>
      </c>
      <c r="V12" s="14">
        <v>0</v>
      </c>
      <c r="W12" s="14">
        <v>3.9804011809102903E-2</v>
      </c>
      <c r="X12" s="14">
        <v>6.9201096357092901E-2</v>
      </c>
      <c r="Y12" s="14">
        <v>1.2880405066317E-2</v>
      </c>
      <c r="Z12" s="14">
        <v>8.5324488956405001E-2</v>
      </c>
      <c r="AA12" s="14">
        <v>1.75597262970765E-2</v>
      </c>
      <c r="AB12" s="14">
        <v>7.1296131167691804E-2</v>
      </c>
      <c r="AC12" s="14">
        <v>4.1045067443687702E-2</v>
      </c>
      <c r="AD12" s="14">
        <v>0</v>
      </c>
      <c r="AE12" s="14"/>
      <c r="AF12" s="14">
        <v>2.9221758761992699E-2</v>
      </c>
      <c r="AG12" s="14">
        <v>3.6714577369305001E-2</v>
      </c>
      <c r="AH12" s="14">
        <v>3.29733885638114E-2</v>
      </c>
      <c r="AI12" s="14">
        <v>5.6276041571054598E-2</v>
      </c>
      <c r="AJ12" s="14">
        <v>3.2765461717867803E-2</v>
      </c>
      <c r="AK12" s="14"/>
      <c r="AL12" s="14">
        <v>3.89631976551977E-2</v>
      </c>
      <c r="AM12" s="14">
        <v>4.7202153180114101E-2</v>
      </c>
      <c r="AN12" s="14">
        <v>3.71885442885544E-2</v>
      </c>
      <c r="AO12" s="14">
        <v>4.4549569664639799E-2</v>
      </c>
      <c r="AP12" s="14">
        <v>2.9786819036708899E-2</v>
      </c>
      <c r="AQ12" s="14">
        <v>0</v>
      </c>
      <c r="AR12" s="14"/>
      <c r="AS12" s="14">
        <v>2.8591604893936199E-2</v>
      </c>
      <c r="AT12" s="14">
        <v>3.4767004575634197E-2</v>
      </c>
      <c r="AU12" s="14">
        <v>3.92387453551825E-2</v>
      </c>
      <c r="AV12" s="14">
        <v>4.6458844185271797E-2</v>
      </c>
      <c r="AW12" s="14">
        <v>4.7033548819966201E-2</v>
      </c>
      <c r="AX12" s="14"/>
      <c r="AY12" s="14">
        <v>0</v>
      </c>
      <c r="AZ12" s="14">
        <v>2.6709002204167401E-2</v>
      </c>
      <c r="BA12" s="14">
        <v>1.46672007343807E-2</v>
      </c>
      <c r="BB12" s="14">
        <v>4.4619104886889999E-2</v>
      </c>
      <c r="BC12" s="14">
        <v>6.0926861290754898E-2</v>
      </c>
      <c r="BD12" s="14">
        <v>3.44469079245781E-2</v>
      </c>
      <c r="BE12" s="14">
        <v>4.1749741194446702E-2</v>
      </c>
      <c r="BF12" s="14">
        <v>4.9416474749506299E-2</v>
      </c>
      <c r="BG12" s="14">
        <v>2.5456496143315799E-2</v>
      </c>
      <c r="BH12" s="14">
        <v>4.3235176122342601E-2</v>
      </c>
      <c r="BI12" s="14">
        <v>5.6378506699766399E-2</v>
      </c>
      <c r="BJ12" s="14">
        <v>3.0283545379643399E-2</v>
      </c>
      <c r="BK12" s="14">
        <v>0</v>
      </c>
      <c r="BL12" s="14">
        <v>4.3595385453390499E-2</v>
      </c>
      <c r="BM12" s="14">
        <v>5.5539657766833402E-2</v>
      </c>
      <c r="BN12" s="14">
        <v>3.8348449839921001E-2</v>
      </c>
      <c r="BO12" s="14"/>
      <c r="BP12" s="14">
        <v>4.9672138871810601E-2</v>
      </c>
      <c r="BQ12" s="14">
        <v>3.0436858470582102E-2</v>
      </c>
      <c r="BR12" s="14">
        <v>1.9248472152794401E-2</v>
      </c>
      <c r="BS12" s="14">
        <v>4.1347563479702198E-2</v>
      </c>
      <c r="BT12" s="14">
        <v>4.7357877430331298E-2</v>
      </c>
      <c r="BU12" s="14">
        <v>2.1229842778434399E-2</v>
      </c>
      <c r="BV12" s="14"/>
      <c r="BW12" s="14">
        <v>3.2654444090232798E-2</v>
      </c>
      <c r="BX12" s="14">
        <v>3.9451127747497698E-2</v>
      </c>
      <c r="BY12" s="14">
        <v>3.95492213368865E-2</v>
      </c>
      <c r="BZ12" s="14">
        <v>6.0490174128806799E-2</v>
      </c>
      <c r="CA12" s="14">
        <v>3.4389497236870702E-2</v>
      </c>
      <c r="CB12" s="14">
        <v>1.8738606146134901E-2</v>
      </c>
      <c r="CC12" s="14"/>
      <c r="CD12" s="14">
        <v>2.2740839725000898E-2</v>
      </c>
      <c r="CE12" s="14">
        <v>5.2415065527049901E-2</v>
      </c>
      <c r="CF12" s="14">
        <v>5.9546282919157201E-2</v>
      </c>
      <c r="CG12" s="14">
        <v>2.4524148358053301E-2</v>
      </c>
      <c r="CH12" s="14"/>
      <c r="CI12" s="14">
        <v>2.14529174764071E-2</v>
      </c>
      <c r="CJ12" s="14">
        <v>2.7674721194526099E-2</v>
      </c>
      <c r="CK12" s="14">
        <v>4.5826532516750298E-2</v>
      </c>
      <c r="CL12" s="14">
        <v>2.7889146882218101E-2</v>
      </c>
      <c r="CM12" s="14"/>
      <c r="CN12" s="14">
        <v>3.9139731506333902E-2</v>
      </c>
      <c r="CO12" s="14">
        <v>3.7037497313654202E-2</v>
      </c>
      <c r="CP12" s="14"/>
      <c r="CQ12" s="14">
        <v>2.1389271358568801E-2</v>
      </c>
      <c r="CR12" s="14">
        <v>4.06284659243892E-2</v>
      </c>
    </row>
    <row r="13" spans="2:96" x14ac:dyDescent="0.3">
      <c r="B13" s="15" t="s">
        <v>92</v>
      </c>
      <c r="C13" s="20">
        <v>3.6520718900001199E-2</v>
      </c>
      <c r="D13" s="20">
        <v>3.1467422933707002E-2</v>
      </c>
      <c r="E13" s="20">
        <v>4.12264104276431E-2</v>
      </c>
      <c r="F13" s="20"/>
      <c r="G13" s="20">
        <v>3.1510925289926703E-2</v>
      </c>
      <c r="H13" s="20">
        <v>6.5360782873648299E-2</v>
      </c>
      <c r="I13" s="20">
        <v>6.1731398822548897E-2</v>
      </c>
      <c r="J13" s="20">
        <v>2.2570277033646401E-2</v>
      </c>
      <c r="K13" s="20">
        <v>1.5204412672918201E-2</v>
      </c>
      <c r="L13" s="20">
        <v>2.1984396733553901E-2</v>
      </c>
      <c r="M13" s="20"/>
      <c r="N13" s="20">
        <v>2.06249274989991E-2</v>
      </c>
      <c r="O13" s="20">
        <v>3.7179385876485699E-2</v>
      </c>
      <c r="P13" s="20">
        <v>4.4169088689197201E-2</v>
      </c>
      <c r="Q13" s="20">
        <v>4.7362899302843597E-2</v>
      </c>
      <c r="R13" s="20"/>
      <c r="S13" s="20">
        <v>6.6718512313650294E-2</v>
      </c>
      <c r="T13" s="20">
        <v>2.0776512827787901E-2</v>
      </c>
      <c r="U13" s="20">
        <v>2.6849111242844E-2</v>
      </c>
      <c r="V13" s="20">
        <v>2.4774891072061898E-2</v>
      </c>
      <c r="W13" s="20">
        <v>3.6287496355112997E-2</v>
      </c>
      <c r="X13" s="20">
        <v>4.9986434633687002E-2</v>
      </c>
      <c r="Y13" s="20">
        <v>1.16885138095273E-2</v>
      </c>
      <c r="Z13" s="20">
        <v>2.2086667533012101E-2</v>
      </c>
      <c r="AA13" s="20">
        <v>0</v>
      </c>
      <c r="AB13" s="20">
        <v>4.8644161870783298E-2</v>
      </c>
      <c r="AC13" s="20">
        <v>0.122907381882121</v>
      </c>
      <c r="AD13" s="20">
        <v>4.23183175876818E-2</v>
      </c>
      <c r="AE13" s="20"/>
      <c r="AF13" s="20">
        <v>1.09116460492722E-2</v>
      </c>
      <c r="AG13" s="20">
        <v>3.4360441141144699E-2</v>
      </c>
      <c r="AH13" s="20">
        <v>3.7754437568073097E-2</v>
      </c>
      <c r="AI13" s="20">
        <v>2.1197225915034899E-2</v>
      </c>
      <c r="AJ13" s="20">
        <v>3.16260263745477E-2</v>
      </c>
      <c r="AK13" s="20"/>
      <c r="AL13" s="20">
        <v>3.2468202339721502E-2</v>
      </c>
      <c r="AM13" s="20">
        <v>6.0448836380619696E-3</v>
      </c>
      <c r="AN13" s="20">
        <v>4.2900149298372298E-2</v>
      </c>
      <c r="AO13" s="20">
        <v>2.8056473911255798E-2</v>
      </c>
      <c r="AP13" s="20">
        <v>2.87509674846156E-2</v>
      </c>
      <c r="AQ13" s="20">
        <v>6.8333041542714495E-2</v>
      </c>
      <c r="AR13" s="20"/>
      <c r="AS13" s="20">
        <v>2.9824233963369601E-2</v>
      </c>
      <c r="AT13" s="20">
        <v>5.62902442631317E-2</v>
      </c>
      <c r="AU13" s="20">
        <v>4.0046764930189098E-2</v>
      </c>
      <c r="AV13" s="20">
        <v>8.1033712809053492E-3</v>
      </c>
      <c r="AW13" s="20">
        <v>0</v>
      </c>
      <c r="AX13" s="20"/>
      <c r="AY13" s="20">
        <v>0</v>
      </c>
      <c r="AZ13" s="20">
        <v>8.8921933823409793E-2</v>
      </c>
      <c r="BA13" s="20">
        <v>3.3170318588134198E-2</v>
      </c>
      <c r="BB13" s="20">
        <v>3.4116978433047597E-2</v>
      </c>
      <c r="BC13" s="20">
        <v>3.7655434099233498E-2</v>
      </c>
      <c r="BD13" s="20">
        <v>4.6754549615370199E-2</v>
      </c>
      <c r="BE13" s="20">
        <v>4.7698362497214201E-2</v>
      </c>
      <c r="BF13" s="20">
        <v>5.4601256914055499E-2</v>
      </c>
      <c r="BG13" s="20">
        <v>3.11975050972053E-2</v>
      </c>
      <c r="BH13" s="20">
        <v>3.6634100998632797E-2</v>
      </c>
      <c r="BI13" s="20">
        <v>4.5508507294822399E-2</v>
      </c>
      <c r="BJ13" s="20">
        <v>1.7462227899182201E-2</v>
      </c>
      <c r="BK13" s="20">
        <v>0</v>
      </c>
      <c r="BL13" s="20">
        <v>4.9488864833315598E-2</v>
      </c>
      <c r="BM13" s="20">
        <v>0</v>
      </c>
      <c r="BN13" s="20">
        <v>0</v>
      </c>
      <c r="BO13" s="20"/>
      <c r="BP13" s="20">
        <v>3.2340697062628002E-2</v>
      </c>
      <c r="BQ13" s="20">
        <v>3.1855643809972002E-2</v>
      </c>
      <c r="BR13" s="20">
        <v>5.3055850782303897E-2</v>
      </c>
      <c r="BS13" s="20">
        <v>3.5078823182263498E-2</v>
      </c>
      <c r="BT13" s="20">
        <v>1.6755609525195898E-2</v>
      </c>
      <c r="BU13" s="20">
        <v>9.2051233203661195E-2</v>
      </c>
      <c r="BV13" s="20"/>
      <c r="BW13" s="20">
        <v>1.3373461931447299E-2</v>
      </c>
      <c r="BX13" s="20">
        <v>1.9628605977802801E-2</v>
      </c>
      <c r="BY13" s="20">
        <v>6.6584649061843595E-2</v>
      </c>
      <c r="BZ13" s="20">
        <v>0.10375381585252801</v>
      </c>
      <c r="CA13" s="20">
        <v>4.34030400033837E-2</v>
      </c>
      <c r="CB13" s="20">
        <v>8.7776407956441996E-2</v>
      </c>
      <c r="CC13" s="20"/>
      <c r="CD13" s="20">
        <v>3.7930584622242899E-2</v>
      </c>
      <c r="CE13" s="20">
        <v>1.07786380469094E-2</v>
      </c>
      <c r="CF13" s="20">
        <v>0.104107648221962</v>
      </c>
      <c r="CG13" s="20">
        <v>7.9859913615527994E-3</v>
      </c>
      <c r="CH13" s="20"/>
      <c r="CI13" s="20">
        <v>4.7336223076265997E-2</v>
      </c>
      <c r="CJ13" s="20">
        <v>0</v>
      </c>
      <c r="CK13" s="20">
        <v>3.2601246716462702E-2</v>
      </c>
      <c r="CL13" s="20">
        <v>0.14993965834977799</v>
      </c>
      <c r="CM13" s="20"/>
      <c r="CN13" s="20">
        <v>3.0073185907819398E-2</v>
      </c>
      <c r="CO13" s="20">
        <v>3.4428084083338001E-2</v>
      </c>
      <c r="CP13" s="20"/>
      <c r="CQ13" s="20">
        <v>1.07320699570403E-2</v>
      </c>
      <c r="CR13" s="20">
        <v>2.9859881568576201E-2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999</v>
      </c>
      <c r="D7" s="10">
        <v>477</v>
      </c>
      <c r="E7" s="10">
        <v>521</v>
      </c>
      <c r="F7" s="10"/>
      <c r="G7" s="10">
        <v>105</v>
      </c>
      <c r="H7" s="10">
        <v>167</v>
      </c>
      <c r="I7" s="10">
        <v>168</v>
      </c>
      <c r="J7" s="10">
        <v>180</v>
      </c>
      <c r="K7" s="10">
        <v>148</v>
      </c>
      <c r="L7" s="10">
        <v>231</v>
      </c>
      <c r="M7" s="10"/>
      <c r="N7" s="10">
        <v>277</v>
      </c>
      <c r="O7" s="10">
        <v>234</v>
      </c>
      <c r="P7" s="10">
        <v>213</v>
      </c>
      <c r="Q7" s="10">
        <v>271</v>
      </c>
      <c r="R7" s="10"/>
      <c r="S7" s="10">
        <v>130</v>
      </c>
      <c r="T7" s="10">
        <v>143</v>
      </c>
      <c r="U7" s="10">
        <v>96</v>
      </c>
      <c r="V7" s="10">
        <v>84</v>
      </c>
      <c r="W7" s="10">
        <v>74</v>
      </c>
      <c r="X7" s="10">
        <v>80</v>
      </c>
      <c r="Y7" s="10">
        <v>83</v>
      </c>
      <c r="Z7" s="10">
        <v>45</v>
      </c>
      <c r="AA7" s="10">
        <v>113</v>
      </c>
      <c r="AB7" s="10">
        <v>80</v>
      </c>
      <c r="AC7" s="10">
        <v>50</v>
      </c>
      <c r="AD7" s="10">
        <v>21</v>
      </c>
      <c r="AE7" s="10"/>
      <c r="AF7" s="10">
        <v>195</v>
      </c>
      <c r="AG7" s="10">
        <v>319</v>
      </c>
      <c r="AH7" s="10">
        <v>91</v>
      </c>
      <c r="AI7" s="10">
        <v>141</v>
      </c>
      <c r="AJ7" s="10">
        <v>58</v>
      </c>
      <c r="AK7" s="10"/>
      <c r="AL7" s="10">
        <v>224</v>
      </c>
      <c r="AM7" s="10">
        <v>186</v>
      </c>
      <c r="AN7" s="10">
        <v>103</v>
      </c>
      <c r="AO7" s="10">
        <v>221</v>
      </c>
      <c r="AP7" s="10">
        <v>65</v>
      </c>
      <c r="AQ7" s="10">
        <v>89</v>
      </c>
      <c r="AR7" s="10"/>
      <c r="AS7" s="10">
        <v>243</v>
      </c>
      <c r="AT7" s="10">
        <v>209</v>
      </c>
      <c r="AU7" s="10">
        <v>249</v>
      </c>
      <c r="AV7" s="10">
        <v>129</v>
      </c>
      <c r="AW7" s="10">
        <v>20</v>
      </c>
      <c r="AX7" s="10"/>
      <c r="AY7" s="10">
        <v>6</v>
      </c>
      <c r="AZ7" s="10">
        <v>35</v>
      </c>
      <c r="BA7" s="10">
        <v>66</v>
      </c>
      <c r="BB7" s="10">
        <v>61</v>
      </c>
      <c r="BC7" s="10">
        <v>80</v>
      </c>
      <c r="BD7" s="10">
        <v>103</v>
      </c>
      <c r="BE7" s="10">
        <v>107</v>
      </c>
      <c r="BF7" s="10">
        <v>83</v>
      </c>
      <c r="BG7" s="10">
        <v>82</v>
      </c>
      <c r="BH7" s="10">
        <v>56</v>
      </c>
      <c r="BI7" s="10">
        <v>83</v>
      </c>
      <c r="BJ7" s="10">
        <v>67</v>
      </c>
      <c r="BK7" s="10">
        <v>43</v>
      </c>
      <c r="BL7" s="10">
        <v>23</v>
      </c>
      <c r="BM7" s="10">
        <v>18</v>
      </c>
      <c r="BN7" s="10">
        <v>50</v>
      </c>
      <c r="BO7" s="10"/>
      <c r="BP7" s="10">
        <v>208</v>
      </c>
      <c r="BQ7" s="10">
        <v>284</v>
      </c>
      <c r="BR7" s="10">
        <v>139</v>
      </c>
      <c r="BS7" s="10">
        <v>201</v>
      </c>
      <c r="BT7" s="10">
        <v>119</v>
      </c>
      <c r="BU7" s="10">
        <v>47</v>
      </c>
      <c r="BV7" s="10"/>
      <c r="BW7" s="10">
        <v>386</v>
      </c>
      <c r="BX7" s="10">
        <v>212</v>
      </c>
      <c r="BY7" s="10">
        <v>72</v>
      </c>
      <c r="BZ7" s="10">
        <v>94</v>
      </c>
      <c r="CA7" s="10">
        <v>189</v>
      </c>
      <c r="CB7" s="10">
        <v>43</v>
      </c>
      <c r="CC7" s="10"/>
      <c r="CD7" s="10">
        <v>206</v>
      </c>
      <c r="CE7" s="10">
        <v>174</v>
      </c>
      <c r="CF7" s="10">
        <v>158</v>
      </c>
      <c r="CG7" s="10">
        <v>267</v>
      </c>
      <c r="CH7" s="10"/>
      <c r="CI7" s="10">
        <v>170</v>
      </c>
      <c r="CJ7" s="10">
        <v>202</v>
      </c>
      <c r="CK7" s="10">
        <v>558</v>
      </c>
      <c r="CL7" s="10">
        <v>69</v>
      </c>
      <c r="CM7" s="10"/>
      <c r="CN7" s="10">
        <v>113</v>
      </c>
      <c r="CO7" s="10">
        <v>871</v>
      </c>
      <c r="CP7" s="10"/>
      <c r="CQ7" s="10">
        <v>90</v>
      </c>
      <c r="CR7" s="10">
        <v>832</v>
      </c>
    </row>
    <row r="8" spans="2:96" ht="30" customHeight="1" x14ac:dyDescent="0.3">
      <c r="B8" s="11" t="s">
        <v>19</v>
      </c>
      <c r="C8" s="11">
        <v>998</v>
      </c>
      <c r="D8" s="11">
        <v>477</v>
      </c>
      <c r="E8" s="11">
        <v>520</v>
      </c>
      <c r="F8" s="11"/>
      <c r="G8" s="11">
        <v>132</v>
      </c>
      <c r="H8" s="11">
        <v>171</v>
      </c>
      <c r="I8" s="11">
        <v>168</v>
      </c>
      <c r="J8" s="11">
        <v>173</v>
      </c>
      <c r="K8" s="11">
        <v>142</v>
      </c>
      <c r="L8" s="11">
        <v>212</v>
      </c>
      <c r="M8" s="11"/>
      <c r="N8" s="11">
        <v>278</v>
      </c>
      <c r="O8" s="11">
        <v>248</v>
      </c>
      <c r="P8" s="11">
        <v>210</v>
      </c>
      <c r="Q8" s="11">
        <v>258</v>
      </c>
      <c r="R8" s="11"/>
      <c r="S8" s="11">
        <v>129</v>
      </c>
      <c r="T8" s="11">
        <v>138</v>
      </c>
      <c r="U8" s="11">
        <v>92</v>
      </c>
      <c r="V8" s="11">
        <v>82</v>
      </c>
      <c r="W8" s="11">
        <v>72</v>
      </c>
      <c r="X8" s="11">
        <v>80</v>
      </c>
      <c r="Y8" s="11">
        <v>77</v>
      </c>
      <c r="Z8" s="11">
        <v>42</v>
      </c>
      <c r="AA8" s="11">
        <v>118</v>
      </c>
      <c r="AB8" s="11">
        <v>84</v>
      </c>
      <c r="AC8" s="11">
        <v>54</v>
      </c>
      <c r="AD8" s="11">
        <v>28</v>
      </c>
      <c r="AE8" s="11"/>
      <c r="AF8" s="11">
        <v>186</v>
      </c>
      <c r="AG8" s="11">
        <v>321</v>
      </c>
      <c r="AH8" s="11">
        <v>90</v>
      </c>
      <c r="AI8" s="11">
        <v>137</v>
      </c>
      <c r="AJ8" s="11">
        <v>59</v>
      </c>
      <c r="AK8" s="11"/>
      <c r="AL8" s="11">
        <v>232</v>
      </c>
      <c r="AM8" s="11">
        <v>180</v>
      </c>
      <c r="AN8" s="11">
        <v>102</v>
      </c>
      <c r="AO8" s="11">
        <v>214</v>
      </c>
      <c r="AP8" s="11">
        <v>65</v>
      </c>
      <c r="AQ8" s="11">
        <v>89</v>
      </c>
      <c r="AR8" s="11"/>
      <c r="AS8" s="11">
        <v>233</v>
      </c>
      <c r="AT8" s="11">
        <v>215</v>
      </c>
      <c r="AU8" s="11">
        <v>253</v>
      </c>
      <c r="AV8" s="11">
        <v>131</v>
      </c>
      <c r="AW8" s="11">
        <v>22</v>
      </c>
      <c r="AX8" s="11"/>
      <c r="AY8" s="11">
        <v>7</v>
      </c>
      <c r="AZ8" s="11">
        <v>34</v>
      </c>
      <c r="BA8" s="11">
        <v>64</v>
      </c>
      <c r="BB8" s="11">
        <v>61</v>
      </c>
      <c r="BC8" s="11">
        <v>78</v>
      </c>
      <c r="BD8" s="11">
        <v>106</v>
      </c>
      <c r="BE8" s="11">
        <v>107</v>
      </c>
      <c r="BF8" s="11">
        <v>84</v>
      </c>
      <c r="BG8" s="11">
        <v>83</v>
      </c>
      <c r="BH8" s="11">
        <v>55</v>
      </c>
      <c r="BI8" s="11">
        <v>82</v>
      </c>
      <c r="BJ8" s="11">
        <v>68</v>
      </c>
      <c r="BK8" s="11">
        <v>44</v>
      </c>
      <c r="BL8" s="11">
        <v>22</v>
      </c>
      <c r="BM8" s="11">
        <v>17</v>
      </c>
      <c r="BN8" s="11">
        <v>51</v>
      </c>
      <c r="BO8" s="11"/>
      <c r="BP8" s="11">
        <v>214</v>
      </c>
      <c r="BQ8" s="11">
        <v>283</v>
      </c>
      <c r="BR8" s="11">
        <v>137</v>
      </c>
      <c r="BS8" s="11">
        <v>199</v>
      </c>
      <c r="BT8" s="11">
        <v>116</v>
      </c>
      <c r="BU8" s="11">
        <v>47</v>
      </c>
      <c r="BV8" s="11"/>
      <c r="BW8" s="11">
        <v>373</v>
      </c>
      <c r="BX8" s="11">
        <v>212</v>
      </c>
      <c r="BY8" s="11">
        <v>72</v>
      </c>
      <c r="BZ8" s="11">
        <v>94</v>
      </c>
      <c r="CA8" s="11">
        <v>192</v>
      </c>
      <c r="CB8" s="11">
        <v>51</v>
      </c>
      <c r="CC8" s="11"/>
      <c r="CD8" s="11">
        <v>221</v>
      </c>
      <c r="CE8" s="11">
        <v>175</v>
      </c>
      <c r="CF8" s="11">
        <v>155</v>
      </c>
      <c r="CG8" s="11">
        <v>261</v>
      </c>
      <c r="CH8" s="11"/>
      <c r="CI8" s="11">
        <v>172</v>
      </c>
      <c r="CJ8" s="11">
        <v>203</v>
      </c>
      <c r="CK8" s="11">
        <v>554</v>
      </c>
      <c r="CL8" s="11">
        <v>68</v>
      </c>
      <c r="CM8" s="11"/>
      <c r="CN8" s="11">
        <v>117</v>
      </c>
      <c r="CO8" s="11">
        <v>865</v>
      </c>
      <c r="CP8" s="11"/>
      <c r="CQ8" s="11">
        <v>92</v>
      </c>
      <c r="CR8" s="11">
        <v>828</v>
      </c>
    </row>
    <row r="9" spans="2:96" x14ac:dyDescent="0.3">
      <c r="B9" s="15" t="s">
        <v>383</v>
      </c>
      <c r="C9" s="14">
        <v>0.25749196046390299</v>
      </c>
      <c r="D9" s="14">
        <v>0.23171350805799101</v>
      </c>
      <c r="E9" s="14">
        <v>0.28162290725372102</v>
      </c>
      <c r="F9" s="14"/>
      <c r="G9" s="14">
        <v>0.210592066224636</v>
      </c>
      <c r="H9" s="14">
        <v>0.32818521082445401</v>
      </c>
      <c r="I9" s="14">
        <v>0.23862299626737399</v>
      </c>
      <c r="J9" s="14">
        <v>0.25111775771327399</v>
      </c>
      <c r="K9" s="14">
        <v>0.28638300664786098</v>
      </c>
      <c r="L9" s="14">
        <v>0.23037863032835401</v>
      </c>
      <c r="M9" s="14"/>
      <c r="N9" s="14">
        <v>0.27732677476860101</v>
      </c>
      <c r="O9" s="14">
        <v>0.249169061933882</v>
      </c>
      <c r="P9" s="14">
        <v>0.28124242964873197</v>
      </c>
      <c r="Q9" s="14">
        <v>0.22520499650136899</v>
      </c>
      <c r="R9" s="14"/>
      <c r="S9" s="14">
        <v>0.33215610862058398</v>
      </c>
      <c r="T9" s="14">
        <v>0.30018761675861499</v>
      </c>
      <c r="U9" s="14">
        <v>0.24741167896533001</v>
      </c>
      <c r="V9" s="14">
        <v>0.31394576539492303</v>
      </c>
      <c r="W9" s="14">
        <v>0.19106367152796899</v>
      </c>
      <c r="X9" s="14">
        <v>0.161505122520407</v>
      </c>
      <c r="Y9" s="14">
        <v>0.25908842200683102</v>
      </c>
      <c r="Z9" s="14">
        <v>0.20155175986238699</v>
      </c>
      <c r="AA9" s="14">
        <v>0.30885523639549001</v>
      </c>
      <c r="AB9" s="14">
        <v>0.243843172501367</v>
      </c>
      <c r="AC9" s="14">
        <v>0.14460460832070601</v>
      </c>
      <c r="AD9" s="14">
        <v>0.137470273305039</v>
      </c>
      <c r="AE9" s="14"/>
      <c r="AF9" s="14">
        <v>0.25512927969983601</v>
      </c>
      <c r="AG9" s="14">
        <v>0.28025788536470098</v>
      </c>
      <c r="AH9" s="14">
        <v>0.22262768160940999</v>
      </c>
      <c r="AI9" s="14">
        <v>0.25812530303377401</v>
      </c>
      <c r="AJ9" s="14">
        <v>0.29290889124677699</v>
      </c>
      <c r="AK9" s="14"/>
      <c r="AL9" s="14">
        <v>0.28595517800327303</v>
      </c>
      <c r="AM9" s="14">
        <v>0.27380853707055802</v>
      </c>
      <c r="AN9" s="14">
        <v>0.236722416970928</v>
      </c>
      <c r="AO9" s="14">
        <v>0.227371169728939</v>
      </c>
      <c r="AP9" s="14">
        <v>0.29690661931957302</v>
      </c>
      <c r="AQ9" s="14">
        <v>0.243909614088516</v>
      </c>
      <c r="AR9" s="14"/>
      <c r="AS9" s="14">
        <v>0.227005107655573</v>
      </c>
      <c r="AT9" s="14">
        <v>0.228644217634244</v>
      </c>
      <c r="AU9" s="14">
        <v>0.28813057436533701</v>
      </c>
      <c r="AV9" s="14">
        <v>0.27153765268625901</v>
      </c>
      <c r="AW9" s="14">
        <v>0.45893794831905599</v>
      </c>
      <c r="AX9" s="14"/>
      <c r="AY9" s="14">
        <v>0.12789372383779499</v>
      </c>
      <c r="AZ9" s="14">
        <v>0.18651950238135301</v>
      </c>
      <c r="BA9" s="14">
        <v>0.31023336866673701</v>
      </c>
      <c r="BB9" s="14">
        <v>0.20701509112012301</v>
      </c>
      <c r="BC9" s="14">
        <v>0.220862650382634</v>
      </c>
      <c r="BD9" s="14">
        <v>0.1971663114202</v>
      </c>
      <c r="BE9" s="14">
        <v>0.26022365635345102</v>
      </c>
      <c r="BF9" s="14">
        <v>0.24699098681641701</v>
      </c>
      <c r="BG9" s="14">
        <v>0.22215746521867399</v>
      </c>
      <c r="BH9" s="14">
        <v>0.25215362777150002</v>
      </c>
      <c r="BI9" s="14">
        <v>0.29874410528541101</v>
      </c>
      <c r="BJ9" s="14">
        <v>0.29803848085011297</v>
      </c>
      <c r="BK9" s="14">
        <v>0.229436564227148</v>
      </c>
      <c r="BL9" s="14">
        <v>0.27459064666538002</v>
      </c>
      <c r="BM9" s="14">
        <v>0.21983645757629</v>
      </c>
      <c r="BN9" s="14">
        <v>0.41322318835410399</v>
      </c>
      <c r="BO9" s="14"/>
      <c r="BP9" s="14">
        <v>0.32746684522388297</v>
      </c>
      <c r="BQ9" s="14">
        <v>0.22701256494776301</v>
      </c>
      <c r="BR9" s="14">
        <v>0.26551285681550701</v>
      </c>
      <c r="BS9" s="14">
        <v>0.246528187837289</v>
      </c>
      <c r="BT9" s="14">
        <v>0.23461484709083599</v>
      </c>
      <c r="BU9" s="14">
        <v>0.210251090782962</v>
      </c>
      <c r="BV9" s="14"/>
      <c r="BW9" s="14">
        <v>0.26358986123461398</v>
      </c>
      <c r="BX9" s="14">
        <v>0.26649349542190798</v>
      </c>
      <c r="BY9" s="14">
        <v>0.20770828221452001</v>
      </c>
      <c r="BZ9" s="14">
        <v>0.276764219059077</v>
      </c>
      <c r="CA9" s="14">
        <v>0.27600293155737698</v>
      </c>
      <c r="CB9" s="14">
        <v>0.16166341432411299</v>
      </c>
      <c r="CC9" s="14"/>
      <c r="CD9" s="14">
        <v>0.25541501135390698</v>
      </c>
      <c r="CE9" s="14">
        <v>0.31361156899164799</v>
      </c>
      <c r="CF9" s="14">
        <v>0.239466501495679</v>
      </c>
      <c r="CG9" s="14">
        <v>0.24846129576862899</v>
      </c>
      <c r="CH9" s="14"/>
      <c r="CI9" s="14">
        <v>0.31357096049188798</v>
      </c>
      <c r="CJ9" s="14">
        <v>0.26707080296142399</v>
      </c>
      <c r="CK9" s="14">
        <v>0.233315675088201</v>
      </c>
      <c r="CL9" s="14">
        <v>0.283849131303122</v>
      </c>
      <c r="CM9" s="14"/>
      <c r="CN9" s="14">
        <v>0.33801380211792498</v>
      </c>
      <c r="CO9" s="14">
        <v>0.24691717676333699</v>
      </c>
      <c r="CP9" s="14"/>
      <c r="CQ9" s="14">
        <v>0.30018172821631101</v>
      </c>
      <c r="CR9" s="14">
        <v>0.249329025600349</v>
      </c>
    </row>
    <row r="10" spans="2:96" x14ac:dyDescent="0.3">
      <c r="B10" s="15" t="s">
        <v>384</v>
      </c>
      <c r="C10" s="14">
        <v>0.48922730756499999</v>
      </c>
      <c r="D10" s="14">
        <v>0.49983764492766702</v>
      </c>
      <c r="E10" s="14">
        <v>0.47858013219183199</v>
      </c>
      <c r="F10" s="14"/>
      <c r="G10" s="14">
        <v>0.435875280054212</v>
      </c>
      <c r="H10" s="14">
        <v>0.41309278267597699</v>
      </c>
      <c r="I10" s="14">
        <v>0.54806705635362396</v>
      </c>
      <c r="J10" s="14">
        <v>0.51728561144103702</v>
      </c>
      <c r="K10" s="14">
        <v>0.455436657841643</v>
      </c>
      <c r="L10" s="14">
        <v>0.53697201373977899</v>
      </c>
      <c r="M10" s="14"/>
      <c r="N10" s="14">
        <v>0.47022149510091399</v>
      </c>
      <c r="O10" s="14">
        <v>0.52124796596383305</v>
      </c>
      <c r="P10" s="14">
        <v>0.485242227395215</v>
      </c>
      <c r="Q10" s="14">
        <v>0.486303426609624</v>
      </c>
      <c r="R10" s="14"/>
      <c r="S10" s="14">
        <v>0.42181846265719097</v>
      </c>
      <c r="T10" s="14">
        <v>0.481877699634706</v>
      </c>
      <c r="U10" s="14">
        <v>0.50782628985910305</v>
      </c>
      <c r="V10" s="14">
        <v>0.44700623807214201</v>
      </c>
      <c r="W10" s="14">
        <v>0.46358639391869699</v>
      </c>
      <c r="X10" s="14">
        <v>0.51643938569201298</v>
      </c>
      <c r="Y10" s="14">
        <v>0.522521196036698</v>
      </c>
      <c r="Z10" s="14">
        <v>0.53532111600167298</v>
      </c>
      <c r="AA10" s="14">
        <v>0.52136051218134805</v>
      </c>
      <c r="AB10" s="14">
        <v>0.50163958874748404</v>
      </c>
      <c r="AC10" s="14">
        <v>0.51280648330959699</v>
      </c>
      <c r="AD10" s="14">
        <v>0.50891603941391494</v>
      </c>
      <c r="AE10" s="14"/>
      <c r="AF10" s="14">
        <v>0.45245799535471798</v>
      </c>
      <c r="AG10" s="14">
        <v>0.50872878723441906</v>
      </c>
      <c r="AH10" s="14">
        <v>0.59373590871829696</v>
      </c>
      <c r="AI10" s="14">
        <v>0.46536197195311901</v>
      </c>
      <c r="AJ10" s="14">
        <v>0.42771592726081198</v>
      </c>
      <c r="AK10" s="14"/>
      <c r="AL10" s="14">
        <v>0.50638390775766196</v>
      </c>
      <c r="AM10" s="14">
        <v>0.464918697550813</v>
      </c>
      <c r="AN10" s="14">
        <v>0.61128164096012705</v>
      </c>
      <c r="AO10" s="14">
        <v>0.49224304062944402</v>
      </c>
      <c r="AP10" s="14">
        <v>0.43767219442106198</v>
      </c>
      <c r="AQ10" s="14">
        <v>0.48754784169063897</v>
      </c>
      <c r="AR10" s="14"/>
      <c r="AS10" s="14">
        <v>0.51253025416887998</v>
      </c>
      <c r="AT10" s="14">
        <v>0.52572056377575804</v>
      </c>
      <c r="AU10" s="14">
        <v>0.47644192363497401</v>
      </c>
      <c r="AV10" s="14">
        <v>0.47429980405981598</v>
      </c>
      <c r="AW10" s="14">
        <v>0.311348947820204</v>
      </c>
      <c r="AX10" s="14"/>
      <c r="AY10" s="14">
        <v>0.492865571375807</v>
      </c>
      <c r="AZ10" s="14">
        <v>0.44683781971175701</v>
      </c>
      <c r="BA10" s="14">
        <v>0.56094575409914704</v>
      </c>
      <c r="BB10" s="14">
        <v>0.46614912603940001</v>
      </c>
      <c r="BC10" s="14">
        <v>0.436146640020455</v>
      </c>
      <c r="BD10" s="14">
        <v>0.56031473598299697</v>
      </c>
      <c r="BE10" s="14">
        <v>0.44430042525013902</v>
      </c>
      <c r="BF10" s="14">
        <v>0.59811362132824297</v>
      </c>
      <c r="BG10" s="14">
        <v>0.53331323117089702</v>
      </c>
      <c r="BH10" s="14">
        <v>0.66102626770547901</v>
      </c>
      <c r="BI10" s="14">
        <v>0.36570875357563198</v>
      </c>
      <c r="BJ10" s="14">
        <v>0.431881865260686</v>
      </c>
      <c r="BK10" s="14">
        <v>0.53397334711853495</v>
      </c>
      <c r="BL10" s="14">
        <v>0.37896904246755198</v>
      </c>
      <c r="BM10" s="14">
        <v>0.50582167171834302</v>
      </c>
      <c r="BN10" s="14">
        <v>0.33878947492170303</v>
      </c>
      <c r="BO10" s="14"/>
      <c r="BP10" s="14">
        <v>0.41229078829105198</v>
      </c>
      <c r="BQ10" s="14">
        <v>0.514552991939491</v>
      </c>
      <c r="BR10" s="14">
        <v>0.52810177071144204</v>
      </c>
      <c r="BS10" s="14">
        <v>0.52911916829208006</v>
      </c>
      <c r="BT10" s="14">
        <v>0.440737282185102</v>
      </c>
      <c r="BU10" s="14">
        <v>0.50705194252003505</v>
      </c>
      <c r="BV10" s="14"/>
      <c r="BW10" s="14">
        <v>0.50230501898525504</v>
      </c>
      <c r="BX10" s="14">
        <v>0.46062614712800098</v>
      </c>
      <c r="BY10" s="14">
        <v>0.48173752158826899</v>
      </c>
      <c r="BZ10" s="14">
        <v>0.469295663421883</v>
      </c>
      <c r="CA10" s="14">
        <v>0.53032385861049403</v>
      </c>
      <c r="CB10" s="14">
        <v>0.396412880309092</v>
      </c>
      <c r="CC10" s="14"/>
      <c r="CD10" s="14">
        <v>0.47475584165426099</v>
      </c>
      <c r="CE10" s="14">
        <v>0.47747653465798501</v>
      </c>
      <c r="CF10" s="14">
        <v>0.51102488198610596</v>
      </c>
      <c r="CG10" s="14">
        <v>0.49065701802542</v>
      </c>
      <c r="CH10" s="14"/>
      <c r="CI10" s="14">
        <v>0.451001381854018</v>
      </c>
      <c r="CJ10" s="14">
        <v>0.51001270843818103</v>
      </c>
      <c r="CK10" s="14">
        <v>0.50748688731963398</v>
      </c>
      <c r="CL10" s="14">
        <v>0.37533506371347802</v>
      </c>
      <c r="CM10" s="14"/>
      <c r="CN10" s="14">
        <v>0.37602979341102699</v>
      </c>
      <c r="CO10" s="14">
        <v>0.50887661723667399</v>
      </c>
      <c r="CP10" s="14"/>
      <c r="CQ10" s="14">
        <v>0.43043692701120601</v>
      </c>
      <c r="CR10" s="14">
        <v>0.50355184114184703</v>
      </c>
    </row>
    <row r="11" spans="2:96" x14ac:dyDescent="0.3">
      <c r="B11" s="15" t="s">
        <v>385</v>
      </c>
      <c r="C11" s="14">
        <v>0.18474248914434099</v>
      </c>
      <c r="D11" s="14">
        <v>0.196169136803033</v>
      </c>
      <c r="E11" s="14">
        <v>0.17457400637538101</v>
      </c>
      <c r="F11" s="14"/>
      <c r="G11" s="14">
        <v>0.23960291885443599</v>
      </c>
      <c r="H11" s="14">
        <v>0.17518595057610201</v>
      </c>
      <c r="I11" s="14">
        <v>0.14033165288962601</v>
      </c>
      <c r="J11" s="14">
        <v>0.18282876381638999</v>
      </c>
      <c r="K11" s="14">
        <v>0.19156024230350499</v>
      </c>
      <c r="L11" s="14">
        <v>0.190544536326644</v>
      </c>
      <c r="M11" s="14"/>
      <c r="N11" s="14">
        <v>0.20077473508848001</v>
      </c>
      <c r="O11" s="14">
        <v>0.16387252762839499</v>
      </c>
      <c r="P11" s="14">
        <v>0.16144942833168399</v>
      </c>
      <c r="Q11" s="14">
        <v>0.20086902391477701</v>
      </c>
      <c r="R11" s="14"/>
      <c r="S11" s="14">
        <v>0.123299720738188</v>
      </c>
      <c r="T11" s="14">
        <v>0.179149596316837</v>
      </c>
      <c r="U11" s="14">
        <v>0.19497448813618401</v>
      </c>
      <c r="V11" s="14">
        <v>0.20476220325056799</v>
      </c>
      <c r="W11" s="14">
        <v>0.253988807527326</v>
      </c>
      <c r="X11" s="14">
        <v>0.20138809886592901</v>
      </c>
      <c r="Y11" s="14">
        <v>0.18469548317832199</v>
      </c>
      <c r="Z11" s="14">
        <v>0.151955455666133</v>
      </c>
      <c r="AA11" s="14">
        <v>0.12209178484735</v>
      </c>
      <c r="AB11" s="14">
        <v>0.19418988095894699</v>
      </c>
      <c r="AC11" s="14">
        <v>0.24185828812876101</v>
      </c>
      <c r="AD11" s="14">
        <v>0.35361368728104597</v>
      </c>
      <c r="AE11" s="14"/>
      <c r="AF11" s="14">
        <v>0.226888715484376</v>
      </c>
      <c r="AG11" s="14">
        <v>0.146616144355561</v>
      </c>
      <c r="AH11" s="14">
        <v>0.15218279728504899</v>
      </c>
      <c r="AI11" s="14">
        <v>0.188074391080222</v>
      </c>
      <c r="AJ11" s="14">
        <v>0.22651607523396</v>
      </c>
      <c r="AK11" s="14"/>
      <c r="AL11" s="14">
        <v>0.132574856681824</v>
      </c>
      <c r="AM11" s="14">
        <v>0.192963418898179</v>
      </c>
      <c r="AN11" s="14">
        <v>0.11525128147255501</v>
      </c>
      <c r="AO11" s="14">
        <v>0.19687023567984299</v>
      </c>
      <c r="AP11" s="14">
        <v>0.202664991688601</v>
      </c>
      <c r="AQ11" s="14">
        <v>0.21330962061638301</v>
      </c>
      <c r="AR11" s="14"/>
      <c r="AS11" s="14">
        <v>0.178644288719667</v>
      </c>
      <c r="AT11" s="14">
        <v>0.17211528703047799</v>
      </c>
      <c r="AU11" s="14">
        <v>0.18229490912417201</v>
      </c>
      <c r="AV11" s="14">
        <v>0.204247809588958</v>
      </c>
      <c r="AW11" s="14">
        <v>0.22971310386074001</v>
      </c>
      <c r="AX11" s="14"/>
      <c r="AY11" s="14">
        <v>0</v>
      </c>
      <c r="AZ11" s="14">
        <v>0.25848615026673699</v>
      </c>
      <c r="BA11" s="14">
        <v>8.4836999641993593E-2</v>
      </c>
      <c r="BB11" s="14">
        <v>0.26625098814958398</v>
      </c>
      <c r="BC11" s="14">
        <v>0.25899867590492698</v>
      </c>
      <c r="BD11" s="14">
        <v>0.17233662187047999</v>
      </c>
      <c r="BE11" s="14">
        <v>0.23318337000678999</v>
      </c>
      <c r="BF11" s="14">
        <v>8.8021903163177206E-2</v>
      </c>
      <c r="BG11" s="14">
        <v>0.197634366594373</v>
      </c>
      <c r="BH11" s="14">
        <v>6.8887156989929199E-2</v>
      </c>
      <c r="BI11" s="14">
        <v>0.238824167005908</v>
      </c>
      <c r="BJ11" s="14">
        <v>0.156073958749048</v>
      </c>
      <c r="BK11" s="14">
        <v>0.197991129471734</v>
      </c>
      <c r="BL11" s="14">
        <v>0.25335606058036197</v>
      </c>
      <c r="BM11" s="14">
        <v>0.16360245366812301</v>
      </c>
      <c r="BN11" s="14">
        <v>0.21028799389226799</v>
      </c>
      <c r="BO11" s="14"/>
      <c r="BP11" s="14">
        <v>0.15498659412949101</v>
      </c>
      <c r="BQ11" s="14">
        <v>0.199370716757344</v>
      </c>
      <c r="BR11" s="14">
        <v>0.13053991227175299</v>
      </c>
      <c r="BS11" s="14">
        <v>0.195975404339267</v>
      </c>
      <c r="BT11" s="14">
        <v>0.253420073721353</v>
      </c>
      <c r="BU11" s="14">
        <v>0.17945541861716999</v>
      </c>
      <c r="BV11" s="14"/>
      <c r="BW11" s="14">
        <v>0.180696331614524</v>
      </c>
      <c r="BX11" s="14">
        <v>0.211311625767445</v>
      </c>
      <c r="BY11" s="14">
        <v>0.20482813218683499</v>
      </c>
      <c r="BZ11" s="14">
        <v>0.15351799543264799</v>
      </c>
      <c r="CA11" s="14">
        <v>0.15424954008501199</v>
      </c>
      <c r="CB11" s="14">
        <v>0.263501066791689</v>
      </c>
      <c r="CC11" s="14"/>
      <c r="CD11" s="14">
        <v>0.22047017127753599</v>
      </c>
      <c r="CE11" s="14">
        <v>0.14195539189473899</v>
      </c>
      <c r="CF11" s="14">
        <v>0.126940890443594</v>
      </c>
      <c r="CG11" s="14">
        <v>0.19380473445059401</v>
      </c>
      <c r="CH11" s="14"/>
      <c r="CI11" s="14">
        <v>0.218268958326891</v>
      </c>
      <c r="CJ11" s="14">
        <v>0.17783768289527499</v>
      </c>
      <c r="CK11" s="14">
        <v>0.18589934557698001</v>
      </c>
      <c r="CL11" s="14">
        <v>0.111056726216112</v>
      </c>
      <c r="CM11" s="14"/>
      <c r="CN11" s="14">
        <v>0.205574095872327</v>
      </c>
      <c r="CO11" s="14">
        <v>0.183064165562773</v>
      </c>
      <c r="CP11" s="14"/>
      <c r="CQ11" s="14">
        <v>0.193627187957959</v>
      </c>
      <c r="CR11" s="14">
        <v>0.18803910301219201</v>
      </c>
    </row>
    <row r="12" spans="2:96" x14ac:dyDescent="0.3">
      <c r="B12" s="15" t="s">
        <v>386</v>
      </c>
      <c r="C12" s="14">
        <v>3.7362877611232401E-2</v>
      </c>
      <c r="D12" s="14">
        <v>4.70844008010513E-2</v>
      </c>
      <c r="E12" s="14">
        <v>2.8500158059048701E-2</v>
      </c>
      <c r="F12" s="14"/>
      <c r="G12" s="14">
        <v>8.0859441161509296E-2</v>
      </c>
      <c r="H12" s="14">
        <v>2.33854786245806E-2</v>
      </c>
      <c r="I12" s="14">
        <v>4.2561868923946901E-2</v>
      </c>
      <c r="J12" s="14">
        <v>1.5756654042980298E-2</v>
      </c>
      <c r="K12" s="14">
        <v>5.3250351689590997E-2</v>
      </c>
      <c r="L12" s="14">
        <v>2.4488450273677301E-2</v>
      </c>
      <c r="M12" s="14"/>
      <c r="N12" s="14">
        <v>3.3640355066330202E-2</v>
      </c>
      <c r="O12" s="14">
        <v>3.34427805448506E-2</v>
      </c>
      <c r="P12" s="14">
        <v>4.0606915038193601E-2</v>
      </c>
      <c r="Q12" s="14">
        <v>4.3089229202619699E-2</v>
      </c>
      <c r="R12" s="14"/>
      <c r="S12" s="14">
        <v>4.9076266886250199E-2</v>
      </c>
      <c r="T12" s="14">
        <v>2.5664204712418599E-2</v>
      </c>
      <c r="U12" s="14">
        <v>4.0279791267375901E-2</v>
      </c>
      <c r="V12" s="14">
        <v>2.19873253512545E-2</v>
      </c>
      <c r="W12" s="14">
        <v>5.0813740139365002E-2</v>
      </c>
      <c r="X12" s="14">
        <v>7.1257167478471203E-2</v>
      </c>
      <c r="Y12" s="14">
        <v>1.0191523508300399E-2</v>
      </c>
      <c r="Z12" s="14">
        <v>0.111171668469807</v>
      </c>
      <c r="AA12" s="14">
        <v>2.42979774321622E-2</v>
      </c>
      <c r="AB12" s="14">
        <v>2.30815621154409E-2</v>
      </c>
      <c r="AC12" s="14">
        <v>4.0298285783199099E-2</v>
      </c>
      <c r="AD12" s="14">
        <v>0</v>
      </c>
      <c r="AE12" s="14"/>
      <c r="AF12" s="14">
        <v>3.4998537569243399E-2</v>
      </c>
      <c r="AG12" s="14">
        <v>3.4721498494876803E-2</v>
      </c>
      <c r="AH12" s="14">
        <v>1.0546823836580401E-2</v>
      </c>
      <c r="AI12" s="14">
        <v>5.9863188743612003E-2</v>
      </c>
      <c r="AJ12" s="14">
        <v>3.3021064085309103E-2</v>
      </c>
      <c r="AK12" s="14"/>
      <c r="AL12" s="14">
        <v>4.65219721354014E-2</v>
      </c>
      <c r="AM12" s="14">
        <v>4.2241128859338499E-2</v>
      </c>
      <c r="AN12" s="14">
        <v>0</v>
      </c>
      <c r="AO12" s="14">
        <v>5.1625694337713697E-2</v>
      </c>
      <c r="AP12" s="14">
        <v>4.4721589188360403E-2</v>
      </c>
      <c r="AQ12" s="14">
        <v>1.07313850136112E-2</v>
      </c>
      <c r="AR12" s="14"/>
      <c r="AS12" s="14">
        <v>4.3894557623540102E-2</v>
      </c>
      <c r="AT12" s="14">
        <v>3.1590570182476199E-2</v>
      </c>
      <c r="AU12" s="14">
        <v>3.7067825961956201E-2</v>
      </c>
      <c r="AV12" s="14">
        <v>4.18113623840616E-2</v>
      </c>
      <c r="AW12" s="14">
        <v>0</v>
      </c>
      <c r="AX12" s="14"/>
      <c r="AY12" s="14">
        <v>0</v>
      </c>
      <c r="AZ12" s="14">
        <v>2.6709002204167401E-2</v>
      </c>
      <c r="BA12" s="14">
        <v>1.46672007343807E-2</v>
      </c>
      <c r="BB12" s="14">
        <v>4.4386036219374599E-2</v>
      </c>
      <c r="BC12" s="14">
        <v>7.2272266215283501E-2</v>
      </c>
      <c r="BD12" s="14">
        <v>1.7302996909683101E-2</v>
      </c>
      <c r="BE12" s="14">
        <v>4.3133867801536503E-2</v>
      </c>
      <c r="BF12" s="14">
        <v>4.2438806664594202E-2</v>
      </c>
      <c r="BG12" s="14">
        <v>3.46345387240794E-2</v>
      </c>
      <c r="BH12" s="14">
        <v>0</v>
      </c>
      <c r="BI12" s="14">
        <v>4.8294205002056403E-2</v>
      </c>
      <c r="BJ12" s="14">
        <v>6.9400632911144094E-2</v>
      </c>
      <c r="BK12" s="14">
        <v>3.8598959182583797E-2</v>
      </c>
      <c r="BL12" s="14">
        <v>4.3595385453390499E-2</v>
      </c>
      <c r="BM12" s="14">
        <v>5.5857629328627798E-2</v>
      </c>
      <c r="BN12" s="14">
        <v>3.7699342831925102E-2</v>
      </c>
      <c r="BO12" s="14"/>
      <c r="BP12" s="14">
        <v>6.9149491078147995E-2</v>
      </c>
      <c r="BQ12" s="14">
        <v>2.4200137472970701E-2</v>
      </c>
      <c r="BR12" s="14">
        <v>4.87512112705435E-2</v>
      </c>
      <c r="BS12" s="14">
        <v>1.4130446872595501E-2</v>
      </c>
      <c r="BT12" s="14">
        <v>4.6001652998526203E-2</v>
      </c>
      <c r="BU12" s="14">
        <v>1.68236898325952E-2</v>
      </c>
      <c r="BV12" s="14"/>
      <c r="BW12" s="14">
        <v>3.73050865755696E-2</v>
      </c>
      <c r="BX12" s="14">
        <v>4.1564507997840401E-2</v>
      </c>
      <c r="BY12" s="14">
        <v>5.2225969980669397E-2</v>
      </c>
      <c r="BZ12" s="14">
        <v>3.9464369587371498E-2</v>
      </c>
      <c r="CA12" s="14">
        <v>1.33360313268333E-2</v>
      </c>
      <c r="CB12" s="14">
        <v>8.9238092244749795E-2</v>
      </c>
      <c r="CC12" s="14"/>
      <c r="CD12" s="14">
        <v>2.8764267585310699E-2</v>
      </c>
      <c r="CE12" s="14">
        <v>4.935354868123E-2</v>
      </c>
      <c r="CF12" s="14">
        <v>4.1129785785758301E-2</v>
      </c>
      <c r="CG12" s="14">
        <v>5.1206921227158003E-2</v>
      </c>
      <c r="CH12" s="14"/>
      <c r="CI12" s="14">
        <v>0</v>
      </c>
      <c r="CJ12" s="14">
        <v>3.0949275326347399E-2</v>
      </c>
      <c r="CK12" s="14">
        <v>5.4162729312940999E-2</v>
      </c>
      <c r="CL12" s="14">
        <v>1.4259964480075001E-2</v>
      </c>
      <c r="CM12" s="14"/>
      <c r="CN12" s="14">
        <v>4.6843883560490601E-2</v>
      </c>
      <c r="CO12" s="14">
        <v>3.6764254911947201E-2</v>
      </c>
      <c r="CP12" s="14"/>
      <c r="CQ12" s="14">
        <v>5.1988630643026799E-2</v>
      </c>
      <c r="CR12" s="14">
        <v>3.8034960669039303E-2</v>
      </c>
    </row>
    <row r="13" spans="2:96" x14ac:dyDescent="0.3">
      <c r="B13" s="15" t="s">
        <v>92</v>
      </c>
      <c r="C13" s="20">
        <v>3.1175365215523498E-2</v>
      </c>
      <c r="D13" s="20">
        <v>2.5195309410257199E-2</v>
      </c>
      <c r="E13" s="20">
        <v>3.6722796120017498E-2</v>
      </c>
      <c r="F13" s="20"/>
      <c r="G13" s="20">
        <v>3.3070293705206297E-2</v>
      </c>
      <c r="H13" s="20">
        <v>6.01505772988861E-2</v>
      </c>
      <c r="I13" s="20">
        <v>3.0416425565428201E-2</v>
      </c>
      <c r="J13" s="20">
        <v>3.3011212986318497E-2</v>
      </c>
      <c r="K13" s="20">
        <v>1.33697415174002E-2</v>
      </c>
      <c r="L13" s="20">
        <v>1.76163693315457E-2</v>
      </c>
      <c r="M13" s="20"/>
      <c r="N13" s="20">
        <v>1.80366399756751E-2</v>
      </c>
      <c r="O13" s="20">
        <v>3.2267663929038702E-2</v>
      </c>
      <c r="P13" s="20">
        <v>3.1458999586175401E-2</v>
      </c>
      <c r="Q13" s="20">
        <v>4.45333237716109E-2</v>
      </c>
      <c r="R13" s="20"/>
      <c r="S13" s="20">
        <v>7.3649441097786997E-2</v>
      </c>
      <c r="T13" s="20">
        <v>1.31208825774232E-2</v>
      </c>
      <c r="U13" s="20">
        <v>9.5077517720069497E-3</v>
      </c>
      <c r="V13" s="20">
        <v>1.22984679311128E-2</v>
      </c>
      <c r="W13" s="20">
        <v>4.0547386886643499E-2</v>
      </c>
      <c r="X13" s="20">
        <v>4.9410225443180002E-2</v>
      </c>
      <c r="Y13" s="20">
        <v>2.3503375269849799E-2</v>
      </c>
      <c r="Z13" s="20">
        <v>0</v>
      </c>
      <c r="AA13" s="20">
        <v>2.3394489143649801E-2</v>
      </c>
      <c r="AB13" s="20">
        <v>3.7245795676761097E-2</v>
      </c>
      <c r="AC13" s="20">
        <v>6.0432334457736797E-2</v>
      </c>
      <c r="AD13" s="20">
        <v>0</v>
      </c>
      <c r="AE13" s="20"/>
      <c r="AF13" s="20">
        <v>3.0525471891826202E-2</v>
      </c>
      <c r="AG13" s="20">
        <v>2.9675684550441301E-2</v>
      </c>
      <c r="AH13" s="20">
        <v>2.0906788550663399E-2</v>
      </c>
      <c r="AI13" s="20">
        <v>2.8575145189273E-2</v>
      </c>
      <c r="AJ13" s="20">
        <v>1.9838042173142299E-2</v>
      </c>
      <c r="AK13" s="20"/>
      <c r="AL13" s="20">
        <v>2.8564085421840801E-2</v>
      </c>
      <c r="AM13" s="20">
        <v>2.6068217621111101E-2</v>
      </c>
      <c r="AN13" s="20">
        <v>3.6744660596389998E-2</v>
      </c>
      <c r="AO13" s="20">
        <v>3.18898596240604E-2</v>
      </c>
      <c r="AP13" s="20">
        <v>1.8034605382403299E-2</v>
      </c>
      <c r="AQ13" s="20">
        <v>4.4501538590850903E-2</v>
      </c>
      <c r="AR13" s="20"/>
      <c r="AS13" s="20">
        <v>3.79257918323401E-2</v>
      </c>
      <c r="AT13" s="20">
        <v>4.1929361377042902E-2</v>
      </c>
      <c r="AU13" s="20">
        <v>1.6064766913560301E-2</v>
      </c>
      <c r="AV13" s="20">
        <v>8.1033712809053492E-3</v>
      </c>
      <c r="AW13" s="20">
        <v>0</v>
      </c>
      <c r="AX13" s="20"/>
      <c r="AY13" s="20">
        <v>0.37924070478639799</v>
      </c>
      <c r="AZ13" s="20">
        <v>8.1447525435984894E-2</v>
      </c>
      <c r="BA13" s="20">
        <v>2.93166768577417E-2</v>
      </c>
      <c r="BB13" s="20">
        <v>1.6198758471519002E-2</v>
      </c>
      <c r="BC13" s="20">
        <v>1.17197674767007E-2</v>
      </c>
      <c r="BD13" s="20">
        <v>5.2879333816639999E-2</v>
      </c>
      <c r="BE13" s="20">
        <v>1.91586805880842E-2</v>
      </c>
      <c r="BF13" s="20">
        <v>2.44346820275693E-2</v>
      </c>
      <c r="BG13" s="20">
        <v>1.22603982919758E-2</v>
      </c>
      <c r="BH13" s="20">
        <v>1.7932947533091902E-2</v>
      </c>
      <c r="BI13" s="20">
        <v>4.8428769130991797E-2</v>
      </c>
      <c r="BJ13" s="20">
        <v>4.4605062229008098E-2</v>
      </c>
      <c r="BK13" s="20">
        <v>0</v>
      </c>
      <c r="BL13" s="20">
        <v>4.9488864833315598E-2</v>
      </c>
      <c r="BM13" s="20">
        <v>5.4881787708617E-2</v>
      </c>
      <c r="BN13" s="20">
        <v>0</v>
      </c>
      <c r="BO13" s="20"/>
      <c r="BP13" s="20">
        <v>3.6106281277426398E-2</v>
      </c>
      <c r="BQ13" s="20">
        <v>3.4863588882430602E-2</v>
      </c>
      <c r="BR13" s="20">
        <v>2.7094248930754902E-2</v>
      </c>
      <c r="BS13" s="20">
        <v>1.42467926587689E-2</v>
      </c>
      <c r="BT13" s="20">
        <v>2.5226144004182001E-2</v>
      </c>
      <c r="BU13" s="20">
        <v>8.6417858247236801E-2</v>
      </c>
      <c r="BV13" s="20"/>
      <c r="BW13" s="20">
        <v>1.61037015900364E-2</v>
      </c>
      <c r="BX13" s="20">
        <v>2.0004223684806002E-2</v>
      </c>
      <c r="BY13" s="20">
        <v>5.3500094029706902E-2</v>
      </c>
      <c r="BZ13" s="20">
        <v>6.09577524990206E-2</v>
      </c>
      <c r="CA13" s="20">
        <v>2.6087638420283801E-2</v>
      </c>
      <c r="CB13" s="20">
        <v>8.9184546330355594E-2</v>
      </c>
      <c r="CC13" s="20"/>
      <c r="CD13" s="20">
        <v>2.0594708128985301E-2</v>
      </c>
      <c r="CE13" s="20">
        <v>1.7602955774398198E-2</v>
      </c>
      <c r="CF13" s="20">
        <v>8.1437940288863295E-2</v>
      </c>
      <c r="CG13" s="20">
        <v>1.5870030528198801E-2</v>
      </c>
      <c r="CH13" s="20"/>
      <c r="CI13" s="20">
        <v>1.7158699327203E-2</v>
      </c>
      <c r="CJ13" s="20">
        <v>1.4129530378771999E-2</v>
      </c>
      <c r="CK13" s="20">
        <v>1.9135362702244599E-2</v>
      </c>
      <c r="CL13" s="20">
        <v>0.21549911428721399</v>
      </c>
      <c r="CM13" s="20"/>
      <c r="CN13" s="20">
        <v>3.3538425038229402E-2</v>
      </c>
      <c r="CO13" s="20">
        <v>2.4377785525269299E-2</v>
      </c>
      <c r="CP13" s="20"/>
      <c r="CQ13" s="20">
        <v>2.3765526171496999E-2</v>
      </c>
      <c r="CR13" s="20">
        <v>2.1045069576572401E-2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999</v>
      </c>
      <c r="D7" s="10">
        <v>477</v>
      </c>
      <c r="E7" s="10">
        <v>521</v>
      </c>
      <c r="F7" s="10"/>
      <c r="G7" s="10">
        <v>105</v>
      </c>
      <c r="H7" s="10">
        <v>167</v>
      </c>
      <c r="I7" s="10">
        <v>168</v>
      </c>
      <c r="J7" s="10">
        <v>180</v>
      </c>
      <c r="K7" s="10">
        <v>148</v>
      </c>
      <c r="L7" s="10">
        <v>231</v>
      </c>
      <c r="M7" s="10"/>
      <c r="N7" s="10">
        <v>277</v>
      </c>
      <c r="O7" s="10">
        <v>234</v>
      </c>
      <c r="P7" s="10">
        <v>213</v>
      </c>
      <c r="Q7" s="10">
        <v>271</v>
      </c>
      <c r="R7" s="10"/>
      <c r="S7" s="10">
        <v>130</v>
      </c>
      <c r="T7" s="10">
        <v>143</v>
      </c>
      <c r="U7" s="10">
        <v>96</v>
      </c>
      <c r="V7" s="10">
        <v>84</v>
      </c>
      <c r="W7" s="10">
        <v>74</v>
      </c>
      <c r="X7" s="10">
        <v>80</v>
      </c>
      <c r="Y7" s="10">
        <v>83</v>
      </c>
      <c r="Z7" s="10">
        <v>45</v>
      </c>
      <c r="AA7" s="10">
        <v>113</v>
      </c>
      <c r="AB7" s="10">
        <v>80</v>
      </c>
      <c r="AC7" s="10">
        <v>50</v>
      </c>
      <c r="AD7" s="10">
        <v>21</v>
      </c>
      <c r="AE7" s="10"/>
      <c r="AF7" s="10">
        <v>195</v>
      </c>
      <c r="AG7" s="10">
        <v>319</v>
      </c>
      <c r="AH7" s="10">
        <v>91</v>
      </c>
      <c r="AI7" s="10">
        <v>141</v>
      </c>
      <c r="AJ7" s="10">
        <v>58</v>
      </c>
      <c r="AK7" s="10"/>
      <c r="AL7" s="10">
        <v>224</v>
      </c>
      <c r="AM7" s="10">
        <v>186</v>
      </c>
      <c r="AN7" s="10">
        <v>103</v>
      </c>
      <c r="AO7" s="10">
        <v>221</v>
      </c>
      <c r="AP7" s="10">
        <v>65</v>
      </c>
      <c r="AQ7" s="10">
        <v>89</v>
      </c>
      <c r="AR7" s="10"/>
      <c r="AS7" s="10">
        <v>243</v>
      </c>
      <c r="AT7" s="10">
        <v>209</v>
      </c>
      <c r="AU7" s="10">
        <v>249</v>
      </c>
      <c r="AV7" s="10">
        <v>129</v>
      </c>
      <c r="AW7" s="10">
        <v>20</v>
      </c>
      <c r="AX7" s="10"/>
      <c r="AY7" s="10">
        <v>6</v>
      </c>
      <c r="AZ7" s="10">
        <v>35</v>
      </c>
      <c r="BA7" s="10">
        <v>66</v>
      </c>
      <c r="BB7" s="10">
        <v>61</v>
      </c>
      <c r="BC7" s="10">
        <v>80</v>
      </c>
      <c r="BD7" s="10">
        <v>103</v>
      </c>
      <c r="BE7" s="10">
        <v>107</v>
      </c>
      <c r="BF7" s="10">
        <v>83</v>
      </c>
      <c r="BG7" s="10">
        <v>82</v>
      </c>
      <c r="BH7" s="10">
        <v>56</v>
      </c>
      <c r="BI7" s="10">
        <v>83</v>
      </c>
      <c r="BJ7" s="10">
        <v>67</v>
      </c>
      <c r="BK7" s="10">
        <v>43</v>
      </c>
      <c r="BL7" s="10">
        <v>23</v>
      </c>
      <c r="BM7" s="10">
        <v>18</v>
      </c>
      <c r="BN7" s="10">
        <v>50</v>
      </c>
      <c r="BO7" s="10"/>
      <c r="BP7" s="10">
        <v>208</v>
      </c>
      <c r="BQ7" s="10">
        <v>284</v>
      </c>
      <c r="BR7" s="10">
        <v>139</v>
      </c>
      <c r="BS7" s="10">
        <v>201</v>
      </c>
      <c r="BT7" s="10">
        <v>119</v>
      </c>
      <c r="BU7" s="10">
        <v>47</v>
      </c>
      <c r="BV7" s="10"/>
      <c r="BW7" s="10">
        <v>386</v>
      </c>
      <c r="BX7" s="10">
        <v>212</v>
      </c>
      <c r="BY7" s="10">
        <v>72</v>
      </c>
      <c r="BZ7" s="10">
        <v>94</v>
      </c>
      <c r="CA7" s="10">
        <v>189</v>
      </c>
      <c r="CB7" s="10">
        <v>43</v>
      </c>
      <c r="CC7" s="10"/>
      <c r="CD7" s="10">
        <v>206</v>
      </c>
      <c r="CE7" s="10">
        <v>174</v>
      </c>
      <c r="CF7" s="10">
        <v>158</v>
      </c>
      <c r="CG7" s="10">
        <v>267</v>
      </c>
      <c r="CH7" s="10"/>
      <c r="CI7" s="10">
        <v>170</v>
      </c>
      <c r="CJ7" s="10">
        <v>202</v>
      </c>
      <c r="CK7" s="10">
        <v>558</v>
      </c>
      <c r="CL7" s="10">
        <v>69</v>
      </c>
      <c r="CM7" s="10"/>
      <c r="CN7" s="10">
        <v>113</v>
      </c>
      <c r="CO7" s="10">
        <v>871</v>
      </c>
      <c r="CP7" s="10"/>
      <c r="CQ7" s="10">
        <v>90</v>
      </c>
      <c r="CR7" s="10">
        <v>832</v>
      </c>
    </row>
    <row r="8" spans="2:96" ht="30" customHeight="1" x14ac:dyDescent="0.3">
      <c r="B8" s="11" t="s">
        <v>19</v>
      </c>
      <c r="C8" s="11">
        <v>998</v>
      </c>
      <c r="D8" s="11">
        <v>477</v>
      </c>
      <c r="E8" s="11">
        <v>520</v>
      </c>
      <c r="F8" s="11"/>
      <c r="G8" s="11">
        <v>132</v>
      </c>
      <c r="H8" s="11">
        <v>171</v>
      </c>
      <c r="I8" s="11">
        <v>168</v>
      </c>
      <c r="J8" s="11">
        <v>173</v>
      </c>
      <c r="K8" s="11">
        <v>142</v>
      </c>
      <c r="L8" s="11">
        <v>212</v>
      </c>
      <c r="M8" s="11"/>
      <c r="N8" s="11">
        <v>278</v>
      </c>
      <c r="O8" s="11">
        <v>248</v>
      </c>
      <c r="P8" s="11">
        <v>210</v>
      </c>
      <c r="Q8" s="11">
        <v>258</v>
      </c>
      <c r="R8" s="11"/>
      <c r="S8" s="11">
        <v>129</v>
      </c>
      <c r="T8" s="11">
        <v>138</v>
      </c>
      <c r="U8" s="11">
        <v>92</v>
      </c>
      <c r="V8" s="11">
        <v>82</v>
      </c>
      <c r="W8" s="11">
        <v>72</v>
      </c>
      <c r="X8" s="11">
        <v>80</v>
      </c>
      <c r="Y8" s="11">
        <v>77</v>
      </c>
      <c r="Z8" s="11">
        <v>42</v>
      </c>
      <c r="AA8" s="11">
        <v>118</v>
      </c>
      <c r="AB8" s="11">
        <v>84</v>
      </c>
      <c r="AC8" s="11">
        <v>54</v>
      </c>
      <c r="AD8" s="11">
        <v>28</v>
      </c>
      <c r="AE8" s="11"/>
      <c r="AF8" s="11">
        <v>186</v>
      </c>
      <c r="AG8" s="11">
        <v>321</v>
      </c>
      <c r="AH8" s="11">
        <v>90</v>
      </c>
      <c r="AI8" s="11">
        <v>137</v>
      </c>
      <c r="AJ8" s="11">
        <v>59</v>
      </c>
      <c r="AK8" s="11"/>
      <c r="AL8" s="11">
        <v>232</v>
      </c>
      <c r="AM8" s="11">
        <v>180</v>
      </c>
      <c r="AN8" s="11">
        <v>102</v>
      </c>
      <c r="AO8" s="11">
        <v>214</v>
      </c>
      <c r="AP8" s="11">
        <v>65</v>
      </c>
      <c r="AQ8" s="11">
        <v>89</v>
      </c>
      <c r="AR8" s="11"/>
      <c r="AS8" s="11">
        <v>233</v>
      </c>
      <c r="AT8" s="11">
        <v>215</v>
      </c>
      <c r="AU8" s="11">
        <v>253</v>
      </c>
      <c r="AV8" s="11">
        <v>131</v>
      </c>
      <c r="AW8" s="11">
        <v>22</v>
      </c>
      <c r="AX8" s="11"/>
      <c r="AY8" s="11">
        <v>7</v>
      </c>
      <c r="AZ8" s="11">
        <v>34</v>
      </c>
      <c r="BA8" s="11">
        <v>64</v>
      </c>
      <c r="BB8" s="11">
        <v>61</v>
      </c>
      <c r="BC8" s="11">
        <v>78</v>
      </c>
      <c r="BD8" s="11">
        <v>106</v>
      </c>
      <c r="BE8" s="11">
        <v>107</v>
      </c>
      <c r="BF8" s="11">
        <v>84</v>
      </c>
      <c r="BG8" s="11">
        <v>83</v>
      </c>
      <c r="BH8" s="11">
        <v>55</v>
      </c>
      <c r="BI8" s="11">
        <v>82</v>
      </c>
      <c r="BJ8" s="11">
        <v>68</v>
      </c>
      <c r="BK8" s="11">
        <v>44</v>
      </c>
      <c r="BL8" s="11">
        <v>22</v>
      </c>
      <c r="BM8" s="11">
        <v>17</v>
      </c>
      <c r="BN8" s="11">
        <v>51</v>
      </c>
      <c r="BO8" s="11"/>
      <c r="BP8" s="11">
        <v>214</v>
      </c>
      <c r="BQ8" s="11">
        <v>283</v>
      </c>
      <c r="BR8" s="11">
        <v>137</v>
      </c>
      <c r="BS8" s="11">
        <v>199</v>
      </c>
      <c r="BT8" s="11">
        <v>116</v>
      </c>
      <c r="BU8" s="11">
        <v>47</v>
      </c>
      <c r="BV8" s="11"/>
      <c r="BW8" s="11">
        <v>373</v>
      </c>
      <c r="BX8" s="11">
        <v>212</v>
      </c>
      <c r="BY8" s="11">
        <v>72</v>
      </c>
      <c r="BZ8" s="11">
        <v>94</v>
      </c>
      <c r="CA8" s="11">
        <v>192</v>
      </c>
      <c r="CB8" s="11">
        <v>51</v>
      </c>
      <c r="CC8" s="11"/>
      <c r="CD8" s="11">
        <v>221</v>
      </c>
      <c r="CE8" s="11">
        <v>175</v>
      </c>
      <c r="CF8" s="11">
        <v>155</v>
      </c>
      <c r="CG8" s="11">
        <v>261</v>
      </c>
      <c r="CH8" s="11"/>
      <c r="CI8" s="11">
        <v>172</v>
      </c>
      <c r="CJ8" s="11">
        <v>203</v>
      </c>
      <c r="CK8" s="11">
        <v>554</v>
      </c>
      <c r="CL8" s="11">
        <v>68</v>
      </c>
      <c r="CM8" s="11"/>
      <c r="CN8" s="11">
        <v>117</v>
      </c>
      <c r="CO8" s="11">
        <v>865</v>
      </c>
      <c r="CP8" s="11"/>
      <c r="CQ8" s="11">
        <v>92</v>
      </c>
      <c r="CR8" s="11">
        <v>828</v>
      </c>
    </row>
    <row r="9" spans="2:96" x14ac:dyDescent="0.3">
      <c r="B9" s="15" t="s">
        <v>383</v>
      </c>
      <c r="C9" s="14">
        <v>0.33605325338551501</v>
      </c>
      <c r="D9" s="14">
        <v>0.30429020159536002</v>
      </c>
      <c r="E9" s="14">
        <v>0.36405328071499998</v>
      </c>
      <c r="F9" s="14"/>
      <c r="G9" s="14">
        <v>0.34226902136814202</v>
      </c>
      <c r="H9" s="14">
        <v>0.34920253427033299</v>
      </c>
      <c r="I9" s="14">
        <v>0.32595283963043697</v>
      </c>
      <c r="J9" s="14">
        <v>0.31087194558640902</v>
      </c>
      <c r="K9" s="14">
        <v>0.377446360731099</v>
      </c>
      <c r="L9" s="14">
        <v>0.322408267031292</v>
      </c>
      <c r="M9" s="14"/>
      <c r="N9" s="14">
        <v>0.32622311368922102</v>
      </c>
      <c r="O9" s="14">
        <v>0.30066295019486899</v>
      </c>
      <c r="P9" s="14">
        <v>0.39156682736644</v>
      </c>
      <c r="Q9" s="14">
        <v>0.33655843295975701</v>
      </c>
      <c r="R9" s="14"/>
      <c r="S9" s="14">
        <v>0.42902474653128803</v>
      </c>
      <c r="T9" s="14">
        <v>0.32402202429416099</v>
      </c>
      <c r="U9" s="14">
        <v>0.29641284757038899</v>
      </c>
      <c r="V9" s="14">
        <v>0.37061031742756201</v>
      </c>
      <c r="W9" s="14">
        <v>0.27790545719147902</v>
      </c>
      <c r="X9" s="14">
        <v>0.28146577899555397</v>
      </c>
      <c r="Y9" s="14">
        <v>0.36032728659344598</v>
      </c>
      <c r="Z9" s="14">
        <v>0.361735182337584</v>
      </c>
      <c r="AA9" s="14">
        <v>0.33966057426047103</v>
      </c>
      <c r="AB9" s="14">
        <v>0.31425459949504297</v>
      </c>
      <c r="AC9" s="14">
        <v>0.29616387214855</v>
      </c>
      <c r="AD9" s="14">
        <v>0.32199047843904599</v>
      </c>
      <c r="AE9" s="14"/>
      <c r="AF9" s="14">
        <v>0.29048669457892101</v>
      </c>
      <c r="AG9" s="14">
        <v>0.39154413665742199</v>
      </c>
      <c r="AH9" s="14">
        <v>0.25594152113538898</v>
      </c>
      <c r="AI9" s="14">
        <v>0.34137878289454998</v>
      </c>
      <c r="AJ9" s="14">
        <v>0.31647806431131897</v>
      </c>
      <c r="AK9" s="14"/>
      <c r="AL9" s="14">
        <v>0.381629805280846</v>
      </c>
      <c r="AM9" s="14">
        <v>0.33101517848969297</v>
      </c>
      <c r="AN9" s="14">
        <v>0.272892520513908</v>
      </c>
      <c r="AO9" s="14">
        <v>0.36336344000509901</v>
      </c>
      <c r="AP9" s="14">
        <v>0.33501092617745099</v>
      </c>
      <c r="AQ9" s="14">
        <v>0.29013792650331999</v>
      </c>
      <c r="AR9" s="14"/>
      <c r="AS9" s="14">
        <v>0.31766809328094198</v>
      </c>
      <c r="AT9" s="14">
        <v>0.31813212668463298</v>
      </c>
      <c r="AU9" s="14">
        <v>0.33043663183293698</v>
      </c>
      <c r="AV9" s="14">
        <v>0.34138404396445998</v>
      </c>
      <c r="AW9" s="14">
        <v>0.50573565300305401</v>
      </c>
      <c r="AX9" s="14"/>
      <c r="AY9" s="14">
        <v>0.26559283141024997</v>
      </c>
      <c r="AZ9" s="14">
        <v>0.36313597334062298</v>
      </c>
      <c r="BA9" s="14">
        <v>0.32735858312960497</v>
      </c>
      <c r="BB9" s="14">
        <v>0.33555508600717499</v>
      </c>
      <c r="BC9" s="14">
        <v>0.368668304952598</v>
      </c>
      <c r="BD9" s="14">
        <v>0.298019666464579</v>
      </c>
      <c r="BE9" s="14">
        <v>0.34326896788991401</v>
      </c>
      <c r="BF9" s="14">
        <v>0.30142075706971699</v>
      </c>
      <c r="BG9" s="14">
        <v>0.38566361531583399</v>
      </c>
      <c r="BH9" s="14">
        <v>0.283611701117023</v>
      </c>
      <c r="BI9" s="14">
        <v>0.33790683977522001</v>
      </c>
      <c r="BJ9" s="14">
        <v>0.408354354774423</v>
      </c>
      <c r="BK9" s="14">
        <v>0.29423333465929802</v>
      </c>
      <c r="BL9" s="14">
        <v>0.22426292028528999</v>
      </c>
      <c r="BM9" s="14">
        <v>0.22572392553073001</v>
      </c>
      <c r="BN9" s="14">
        <v>0.37192137313972101</v>
      </c>
      <c r="BO9" s="14"/>
      <c r="BP9" s="14">
        <v>0.40440394816764202</v>
      </c>
      <c r="BQ9" s="14">
        <v>0.29272541786878598</v>
      </c>
      <c r="BR9" s="14">
        <v>0.38116546010168301</v>
      </c>
      <c r="BS9" s="14">
        <v>0.32597747789965797</v>
      </c>
      <c r="BT9" s="14">
        <v>0.30383338423154899</v>
      </c>
      <c r="BU9" s="14">
        <v>0.25198829607362599</v>
      </c>
      <c r="BV9" s="14"/>
      <c r="BW9" s="14">
        <v>0.33445634219620202</v>
      </c>
      <c r="BX9" s="14">
        <v>0.31387759379239599</v>
      </c>
      <c r="BY9" s="14">
        <v>0.46638781121492701</v>
      </c>
      <c r="BZ9" s="14">
        <v>0.389477966396723</v>
      </c>
      <c r="CA9" s="14">
        <v>0.29896475897330599</v>
      </c>
      <c r="CB9" s="14">
        <v>0.32519813307345202</v>
      </c>
      <c r="CC9" s="14"/>
      <c r="CD9" s="14">
        <v>0.35718992015606199</v>
      </c>
      <c r="CE9" s="14">
        <v>0.38506077263465399</v>
      </c>
      <c r="CF9" s="14">
        <v>0.33318715674183402</v>
      </c>
      <c r="CG9" s="14">
        <v>0.30004708047873901</v>
      </c>
      <c r="CH9" s="14"/>
      <c r="CI9" s="14">
        <v>0.338857418626343</v>
      </c>
      <c r="CJ9" s="14">
        <v>0.33534725616687799</v>
      </c>
      <c r="CK9" s="14">
        <v>0.34025036929054397</v>
      </c>
      <c r="CL9" s="14">
        <v>0.29688787743742201</v>
      </c>
      <c r="CM9" s="14"/>
      <c r="CN9" s="14">
        <v>0.34398116449570898</v>
      </c>
      <c r="CO9" s="14">
        <v>0.33782420301962601</v>
      </c>
      <c r="CP9" s="14"/>
      <c r="CQ9" s="14">
        <v>0.41887263157802002</v>
      </c>
      <c r="CR9" s="14">
        <v>0.32394458105781598</v>
      </c>
    </row>
    <row r="10" spans="2:96" x14ac:dyDescent="0.3">
      <c r="B10" s="15" t="s">
        <v>384</v>
      </c>
      <c r="C10" s="14">
        <v>0.43146043107167698</v>
      </c>
      <c r="D10" s="14">
        <v>0.437053058145629</v>
      </c>
      <c r="E10" s="14">
        <v>0.42708594851284998</v>
      </c>
      <c r="F10" s="14"/>
      <c r="G10" s="14">
        <v>0.41479079777232902</v>
      </c>
      <c r="H10" s="14">
        <v>0.403717557476023</v>
      </c>
      <c r="I10" s="14">
        <v>0.460219656917218</v>
      </c>
      <c r="J10" s="14">
        <v>0.46688087516418197</v>
      </c>
      <c r="K10" s="14">
        <v>0.42894044886109001</v>
      </c>
      <c r="L10" s="14">
        <v>0.41433674842715401</v>
      </c>
      <c r="M10" s="14"/>
      <c r="N10" s="14">
        <v>0.390626527205023</v>
      </c>
      <c r="O10" s="14">
        <v>0.50146941167660397</v>
      </c>
      <c r="P10" s="14">
        <v>0.38213687960685799</v>
      </c>
      <c r="Q10" s="14">
        <v>0.44356969219358899</v>
      </c>
      <c r="R10" s="14"/>
      <c r="S10" s="14">
        <v>0.351431452331189</v>
      </c>
      <c r="T10" s="14">
        <v>0.49957837379508002</v>
      </c>
      <c r="U10" s="14">
        <v>0.46103627992632601</v>
      </c>
      <c r="V10" s="14">
        <v>0.39091959857815101</v>
      </c>
      <c r="W10" s="14">
        <v>0.43979990425104698</v>
      </c>
      <c r="X10" s="14">
        <v>0.41287914490093502</v>
      </c>
      <c r="Y10" s="14">
        <v>0.53707644577879998</v>
      </c>
      <c r="Z10" s="14">
        <v>0.375635417858453</v>
      </c>
      <c r="AA10" s="14">
        <v>0.45298693761472197</v>
      </c>
      <c r="AB10" s="14">
        <v>0.446000492915125</v>
      </c>
      <c r="AC10" s="14">
        <v>0.35620991510257199</v>
      </c>
      <c r="AD10" s="14">
        <v>0.32419635779709499</v>
      </c>
      <c r="AE10" s="14"/>
      <c r="AF10" s="14">
        <v>0.45438410153964298</v>
      </c>
      <c r="AG10" s="14">
        <v>0.42901614493362</v>
      </c>
      <c r="AH10" s="14">
        <v>0.47165853373322703</v>
      </c>
      <c r="AI10" s="14">
        <v>0.40766542687614099</v>
      </c>
      <c r="AJ10" s="14">
        <v>0.46279081886068102</v>
      </c>
      <c r="AK10" s="14"/>
      <c r="AL10" s="14">
        <v>0.42528386271322199</v>
      </c>
      <c r="AM10" s="14">
        <v>0.43371045336110398</v>
      </c>
      <c r="AN10" s="14">
        <v>0.50518892654141001</v>
      </c>
      <c r="AO10" s="14">
        <v>0.39247136940363397</v>
      </c>
      <c r="AP10" s="14">
        <v>0.46213760604480703</v>
      </c>
      <c r="AQ10" s="14">
        <v>0.45716320125461501</v>
      </c>
      <c r="AR10" s="14"/>
      <c r="AS10" s="14">
        <v>0.48800391103372298</v>
      </c>
      <c r="AT10" s="14">
        <v>0.404887275600399</v>
      </c>
      <c r="AU10" s="14">
        <v>0.44300791387556998</v>
      </c>
      <c r="AV10" s="14">
        <v>0.41504757730834402</v>
      </c>
      <c r="AW10" s="14">
        <v>0.218271278390926</v>
      </c>
      <c r="AX10" s="14"/>
      <c r="AY10" s="14">
        <v>0.59663214779779805</v>
      </c>
      <c r="AZ10" s="14">
        <v>0.447275392304401</v>
      </c>
      <c r="BA10" s="14">
        <v>0.53939519443360096</v>
      </c>
      <c r="BB10" s="14">
        <v>0.31445512845151902</v>
      </c>
      <c r="BC10" s="14">
        <v>0.45087069761173798</v>
      </c>
      <c r="BD10" s="14">
        <v>0.42639671633239501</v>
      </c>
      <c r="BE10" s="14">
        <v>0.39377166706564698</v>
      </c>
      <c r="BF10" s="14">
        <v>0.43006754688597398</v>
      </c>
      <c r="BG10" s="14">
        <v>0.42221054346180598</v>
      </c>
      <c r="BH10" s="14">
        <v>0.57780037515576499</v>
      </c>
      <c r="BI10" s="14">
        <v>0.36987823111256601</v>
      </c>
      <c r="BJ10" s="14">
        <v>0.349822946287905</v>
      </c>
      <c r="BK10" s="14">
        <v>0.47504660378524299</v>
      </c>
      <c r="BL10" s="14">
        <v>0.43460217650500998</v>
      </c>
      <c r="BM10" s="14">
        <v>0.39185205719113902</v>
      </c>
      <c r="BN10" s="14">
        <v>0.49288391211002403</v>
      </c>
      <c r="BO10" s="14"/>
      <c r="BP10" s="14">
        <v>0.37569515703742401</v>
      </c>
      <c r="BQ10" s="14">
        <v>0.48040760628125301</v>
      </c>
      <c r="BR10" s="14">
        <v>0.43624186095089701</v>
      </c>
      <c r="BS10" s="14">
        <v>0.44471381883986799</v>
      </c>
      <c r="BT10" s="14">
        <v>0.42600453948941402</v>
      </c>
      <c r="BU10" s="14">
        <v>0.349302753985337</v>
      </c>
      <c r="BV10" s="14"/>
      <c r="BW10" s="14">
        <v>0.43190658706264901</v>
      </c>
      <c r="BX10" s="14">
        <v>0.440666414345458</v>
      </c>
      <c r="BY10" s="14">
        <v>0.407512516520942</v>
      </c>
      <c r="BZ10" s="14">
        <v>0.38896751747513097</v>
      </c>
      <c r="CA10" s="14">
        <v>0.44549122575518602</v>
      </c>
      <c r="CB10" s="14">
        <v>0.40112779097767998</v>
      </c>
      <c r="CC10" s="14"/>
      <c r="CD10" s="14">
        <v>0.400604657962713</v>
      </c>
      <c r="CE10" s="14">
        <v>0.378512140310584</v>
      </c>
      <c r="CF10" s="14">
        <v>0.44963732273837098</v>
      </c>
      <c r="CG10" s="14">
        <v>0.47619627093707501</v>
      </c>
      <c r="CH10" s="14"/>
      <c r="CI10" s="14">
        <v>0.38571101982661299</v>
      </c>
      <c r="CJ10" s="14">
        <v>0.47498411371051502</v>
      </c>
      <c r="CK10" s="14">
        <v>0.42992104740804599</v>
      </c>
      <c r="CL10" s="14">
        <v>0.43002378399317098</v>
      </c>
      <c r="CM10" s="14"/>
      <c r="CN10" s="14">
        <v>0.38924647143698798</v>
      </c>
      <c r="CO10" s="14">
        <v>0.43593880332503998</v>
      </c>
      <c r="CP10" s="14"/>
      <c r="CQ10" s="14">
        <v>0.38976952958441502</v>
      </c>
      <c r="CR10" s="14">
        <v>0.43804450147223101</v>
      </c>
    </row>
    <row r="11" spans="2:96" x14ac:dyDescent="0.3">
      <c r="B11" s="15" t="s">
        <v>385</v>
      </c>
      <c r="C11" s="14">
        <v>0.15392501523386201</v>
      </c>
      <c r="D11" s="14">
        <v>0.182096488214577</v>
      </c>
      <c r="E11" s="14">
        <v>0.128322855984738</v>
      </c>
      <c r="F11" s="14"/>
      <c r="G11" s="14">
        <v>0.13416464282481</v>
      </c>
      <c r="H11" s="14">
        <v>0.169043464575373</v>
      </c>
      <c r="I11" s="14">
        <v>0.134863206796866</v>
      </c>
      <c r="J11" s="14">
        <v>0.15086999068725301</v>
      </c>
      <c r="K11" s="14">
        <v>0.11973794691878201</v>
      </c>
      <c r="L11" s="14">
        <v>0.19437192281971499</v>
      </c>
      <c r="M11" s="14"/>
      <c r="N11" s="14">
        <v>0.196021421190407</v>
      </c>
      <c r="O11" s="14">
        <v>0.13268337006023301</v>
      </c>
      <c r="P11" s="14">
        <v>0.14819206577713701</v>
      </c>
      <c r="Q11" s="14">
        <v>0.13607585127840299</v>
      </c>
      <c r="R11" s="14"/>
      <c r="S11" s="14">
        <v>0.124231489636496</v>
      </c>
      <c r="T11" s="14">
        <v>9.7220178877945707E-2</v>
      </c>
      <c r="U11" s="14">
        <v>0.16901004294254501</v>
      </c>
      <c r="V11" s="14">
        <v>0.14533412653789499</v>
      </c>
      <c r="W11" s="14">
        <v>0.203390751980558</v>
      </c>
      <c r="X11" s="14">
        <v>0.17260985258254</v>
      </c>
      <c r="Y11" s="14">
        <v>9.0907753818226994E-2</v>
      </c>
      <c r="Z11" s="14">
        <v>0.19521619877676299</v>
      </c>
      <c r="AA11" s="14">
        <v>0.158218378875459</v>
      </c>
      <c r="AB11" s="14">
        <v>0.117750788526766</v>
      </c>
      <c r="AC11" s="14">
        <v>0.26501711664995597</v>
      </c>
      <c r="AD11" s="14">
        <v>0.35381316376385902</v>
      </c>
      <c r="AE11" s="14"/>
      <c r="AF11" s="14">
        <v>0.17530495612330499</v>
      </c>
      <c r="AG11" s="14">
        <v>0.13349782462515</v>
      </c>
      <c r="AH11" s="14">
        <v>0.15901516448271699</v>
      </c>
      <c r="AI11" s="14">
        <v>0.143084267286645</v>
      </c>
      <c r="AJ11" s="14">
        <v>0.169123713886912</v>
      </c>
      <c r="AK11" s="14"/>
      <c r="AL11" s="14">
        <v>0.137942786346956</v>
      </c>
      <c r="AM11" s="14">
        <v>0.147473702144376</v>
      </c>
      <c r="AN11" s="14">
        <v>0.141364247535187</v>
      </c>
      <c r="AO11" s="14">
        <v>0.157391071613044</v>
      </c>
      <c r="AP11" s="14">
        <v>0.143218392587942</v>
      </c>
      <c r="AQ11" s="14">
        <v>0.185401610046218</v>
      </c>
      <c r="AR11" s="14"/>
      <c r="AS11" s="14">
        <v>0.12861087004223601</v>
      </c>
      <c r="AT11" s="14">
        <v>0.17917258236390701</v>
      </c>
      <c r="AU11" s="14">
        <v>0.16528882695568001</v>
      </c>
      <c r="AV11" s="14">
        <v>0.16057084093172599</v>
      </c>
      <c r="AW11" s="14">
        <v>0.18768834269335799</v>
      </c>
      <c r="AX11" s="14"/>
      <c r="AY11" s="14">
        <v>0.137775020791952</v>
      </c>
      <c r="AZ11" s="14">
        <v>0.10484333115939699</v>
      </c>
      <c r="BA11" s="14">
        <v>8.6579503002421607E-2</v>
      </c>
      <c r="BB11" s="14">
        <v>0.22846793186491501</v>
      </c>
      <c r="BC11" s="14">
        <v>0.13088331394156599</v>
      </c>
      <c r="BD11" s="14">
        <v>0.19048444637081599</v>
      </c>
      <c r="BE11" s="14">
        <v>0.190125655018729</v>
      </c>
      <c r="BF11" s="14">
        <v>0.15861337836431899</v>
      </c>
      <c r="BG11" s="14">
        <v>0.145597267244615</v>
      </c>
      <c r="BH11" s="14">
        <v>0.103939586850816</v>
      </c>
      <c r="BI11" s="14">
        <v>0.17266664008336799</v>
      </c>
      <c r="BJ11" s="14">
        <v>0.111194160018755</v>
      </c>
      <c r="BK11" s="14">
        <v>0.20778686993882001</v>
      </c>
      <c r="BL11" s="14">
        <v>0.248050652922994</v>
      </c>
      <c r="BM11" s="14">
        <v>0.27159721266396603</v>
      </c>
      <c r="BN11" s="14">
        <v>6.0489551326473399E-2</v>
      </c>
      <c r="BO11" s="14"/>
      <c r="BP11" s="14">
        <v>0.159139225247417</v>
      </c>
      <c r="BQ11" s="14">
        <v>0.15964604781314601</v>
      </c>
      <c r="BR11" s="14">
        <v>7.4415531708550003E-2</v>
      </c>
      <c r="BS11" s="14">
        <v>0.14830032587744299</v>
      </c>
      <c r="BT11" s="14">
        <v>0.19137895553832099</v>
      </c>
      <c r="BU11" s="14">
        <v>0.26496602544599002</v>
      </c>
      <c r="BV11" s="14"/>
      <c r="BW11" s="14">
        <v>0.17263262351068601</v>
      </c>
      <c r="BX11" s="14">
        <v>0.15712438050588901</v>
      </c>
      <c r="BY11" s="14">
        <v>8.2893172816714794E-2</v>
      </c>
      <c r="BZ11" s="14">
        <v>9.1144261297342904E-2</v>
      </c>
      <c r="CA11" s="14">
        <v>0.17437553769309</v>
      </c>
      <c r="CB11" s="14">
        <v>0.15553184952200899</v>
      </c>
      <c r="CC11" s="14"/>
      <c r="CD11" s="14">
        <v>0.161983987057229</v>
      </c>
      <c r="CE11" s="14">
        <v>0.153383902018318</v>
      </c>
      <c r="CF11" s="14">
        <v>0.117491477787487</v>
      </c>
      <c r="CG11" s="14">
        <v>0.16115224846431001</v>
      </c>
      <c r="CH11" s="14"/>
      <c r="CI11" s="14">
        <v>0.173946015154857</v>
      </c>
      <c r="CJ11" s="14">
        <v>0.15154321713132199</v>
      </c>
      <c r="CK11" s="14">
        <v>0.155496364569641</v>
      </c>
      <c r="CL11" s="14">
        <v>9.7560870206852904E-2</v>
      </c>
      <c r="CM11" s="14"/>
      <c r="CN11" s="14">
        <v>0.165964152927951</v>
      </c>
      <c r="CO11" s="14">
        <v>0.15284760999488001</v>
      </c>
      <c r="CP11" s="14"/>
      <c r="CQ11" s="14">
        <v>0.14877380263147699</v>
      </c>
      <c r="CR11" s="14">
        <v>0.15886424852737499</v>
      </c>
    </row>
    <row r="12" spans="2:96" x14ac:dyDescent="0.3">
      <c r="B12" s="15" t="s">
        <v>386</v>
      </c>
      <c r="C12" s="14">
        <v>4.3999849602579001E-2</v>
      </c>
      <c r="D12" s="14">
        <v>5.8869871484140898E-2</v>
      </c>
      <c r="E12" s="14">
        <v>3.04202256575444E-2</v>
      </c>
      <c r="F12" s="14"/>
      <c r="G12" s="14">
        <v>6.6465599373736195E-2</v>
      </c>
      <c r="H12" s="14">
        <v>2.3613425633625399E-2</v>
      </c>
      <c r="I12" s="14">
        <v>4.0841252665652202E-2</v>
      </c>
      <c r="J12" s="14">
        <v>5.4652531097341202E-2</v>
      </c>
      <c r="K12" s="14">
        <v>4.7403088320826403E-2</v>
      </c>
      <c r="L12" s="14">
        <v>3.8077129944671502E-2</v>
      </c>
      <c r="M12" s="14"/>
      <c r="N12" s="14">
        <v>4.8119426274373503E-2</v>
      </c>
      <c r="O12" s="14">
        <v>3.9415560109363403E-2</v>
      </c>
      <c r="P12" s="14">
        <v>4.6755492864944202E-2</v>
      </c>
      <c r="Q12" s="14">
        <v>4.2419139173314802E-2</v>
      </c>
      <c r="R12" s="14"/>
      <c r="S12" s="14">
        <v>2.9552283891747699E-2</v>
      </c>
      <c r="T12" s="14">
        <v>5.9827402738661203E-2</v>
      </c>
      <c r="U12" s="14">
        <v>6.4033077788733198E-2</v>
      </c>
      <c r="V12" s="14">
        <v>5.8458002969099497E-2</v>
      </c>
      <c r="W12" s="14">
        <v>5.0927866958097999E-2</v>
      </c>
      <c r="X12" s="14">
        <v>7.1155425574919606E-2</v>
      </c>
      <c r="Y12" s="14">
        <v>0</v>
      </c>
      <c r="Z12" s="14">
        <v>4.4496412503490797E-2</v>
      </c>
      <c r="AA12" s="14">
        <v>4.01691552388595E-2</v>
      </c>
      <c r="AB12" s="14">
        <v>6.0669079192099698E-2</v>
      </c>
      <c r="AC12" s="14">
        <v>0</v>
      </c>
      <c r="AD12" s="14">
        <v>0</v>
      </c>
      <c r="AE12" s="14"/>
      <c r="AF12" s="14">
        <v>4.0695239259383301E-2</v>
      </c>
      <c r="AG12" s="14">
        <v>2.0725558583901099E-2</v>
      </c>
      <c r="AH12" s="14">
        <v>7.1787699638904107E-2</v>
      </c>
      <c r="AI12" s="14">
        <v>9.2740862528952597E-2</v>
      </c>
      <c r="AJ12" s="14">
        <v>3.4012417125443797E-2</v>
      </c>
      <c r="AK12" s="14"/>
      <c r="AL12" s="14">
        <v>2.47720273343939E-2</v>
      </c>
      <c r="AM12" s="14">
        <v>5.2560419645409001E-2</v>
      </c>
      <c r="AN12" s="14">
        <v>3.4422194398965399E-2</v>
      </c>
      <c r="AO12" s="14">
        <v>6.7775679493155397E-2</v>
      </c>
      <c r="AP12" s="14">
        <v>5.9633075189800398E-2</v>
      </c>
      <c r="AQ12" s="14">
        <v>1.06969594146244E-2</v>
      </c>
      <c r="AR12" s="14"/>
      <c r="AS12" s="14">
        <v>3.9384357496247899E-2</v>
      </c>
      <c r="AT12" s="14">
        <v>5.5822924495244002E-2</v>
      </c>
      <c r="AU12" s="14">
        <v>3.38362654012168E-2</v>
      </c>
      <c r="AV12" s="14">
        <v>5.9946152854127098E-2</v>
      </c>
      <c r="AW12" s="14">
        <v>4.2575189859693802E-2</v>
      </c>
      <c r="AX12" s="14"/>
      <c r="AY12" s="14">
        <v>0</v>
      </c>
      <c r="AZ12" s="14">
        <v>5.3885858443425E-2</v>
      </c>
      <c r="BA12" s="14">
        <v>1.5830037575222802E-2</v>
      </c>
      <c r="BB12" s="14">
        <v>6.1418100697565002E-2</v>
      </c>
      <c r="BC12" s="14">
        <v>3.6819073167723197E-2</v>
      </c>
      <c r="BD12" s="14">
        <v>3.2566717653785299E-2</v>
      </c>
      <c r="BE12" s="14">
        <v>3.3648258917722502E-2</v>
      </c>
      <c r="BF12" s="14">
        <v>7.3698874763047095E-2</v>
      </c>
      <c r="BG12" s="14">
        <v>2.2697577209698401E-2</v>
      </c>
      <c r="BH12" s="14">
        <v>1.7325380002718799E-2</v>
      </c>
      <c r="BI12" s="14">
        <v>5.92576521564964E-2</v>
      </c>
      <c r="BJ12" s="14">
        <v>9.9007325329700802E-2</v>
      </c>
      <c r="BK12" s="14">
        <v>2.2933191616638898E-2</v>
      </c>
      <c r="BL12" s="14">
        <v>4.3595385453390499E-2</v>
      </c>
      <c r="BM12" s="14">
        <v>5.4969175285537498E-2</v>
      </c>
      <c r="BN12" s="14">
        <v>5.75839287978177E-2</v>
      </c>
      <c r="BO12" s="14"/>
      <c r="BP12" s="14">
        <v>3.6594666027766697E-2</v>
      </c>
      <c r="BQ12" s="14">
        <v>3.5575245138015098E-2</v>
      </c>
      <c r="BR12" s="14">
        <v>7.4578018076745703E-2</v>
      </c>
      <c r="BS12" s="14">
        <v>3.8011057876817897E-2</v>
      </c>
      <c r="BT12" s="14">
        <v>5.4895031095256203E-2</v>
      </c>
      <c r="BU12" s="14">
        <v>3.9263684037486202E-2</v>
      </c>
      <c r="BV12" s="14"/>
      <c r="BW12" s="14">
        <v>3.8157248005907002E-2</v>
      </c>
      <c r="BX12" s="14">
        <v>5.4396229113704703E-2</v>
      </c>
      <c r="BY12" s="14">
        <v>2.8510411800037001E-2</v>
      </c>
      <c r="BZ12" s="14">
        <v>6.7300036998624899E-2</v>
      </c>
      <c r="CA12" s="14">
        <v>3.7913509485851898E-2</v>
      </c>
      <c r="CB12" s="14">
        <v>4.9152404132727902E-2</v>
      </c>
      <c r="CC12" s="14"/>
      <c r="CD12" s="14">
        <v>4.0696754853797298E-2</v>
      </c>
      <c r="CE12" s="14">
        <v>6.5866716619165502E-2</v>
      </c>
      <c r="CF12" s="14">
        <v>4.75550448627911E-2</v>
      </c>
      <c r="CG12" s="14">
        <v>3.2360056510828801E-2</v>
      </c>
      <c r="CH12" s="14"/>
      <c r="CI12" s="14">
        <v>4.9911606923437199E-2</v>
      </c>
      <c r="CJ12" s="14">
        <v>2.8309253902984399E-2</v>
      </c>
      <c r="CK12" s="14">
        <v>5.1550084841327497E-2</v>
      </c>
      <c r="CL12" s="14">
        <v>1.43418372260534E-2</v>
      </c>
      <c r="CM12" s="14"/>
      <c r="CN12" s="14">
        <v>8.3423989671531099E-2</v>
      </c>
      <c r="CO12" s="14">
        <v>3.9490304134568902E-2</v>
      </c>
      <c r="CP12" s="14"/>
      <c r="CQ12" s="14">
        <v>3.1851966249047903E-2</v>
      </c>
      <c r="CR12" s="14">
        <v>4.9454153905324399E-2</v>
      </c>
    </row>
    <row r="13" spans="2:96" x14ac:dyDescent="0.3">
      <c r="B13" s="15" t="s">
        <v>92</v>
      </c>
      <c r="C13" s="20">
        <v>3.4561450706366903E-2</v>
      </c>
      <c r="D13" s="20">
        <v>1.7690380560292901E-2</v>
      </c>
      <c r="E13" s="20">
        <v>5.01176891298682E-2</v>
      </c>
      <c r="F13" s="20"/>
      <c r="G13" s="20">
        <v>4.2309938660982399E-2</v>
      </c>
      <c r="H13" s="20">
        <v>5.4423018044645201E-2</v>
      </c>
      <c r="I13" s="20">
        <v>3.8123043989827202E-2</v>
      </c>
      <c r="J13" s="20">
        <v>1.67246574648139E-2</v>
      </c>
      <c r="K13" s="20">
        <v>2.6472155168203101E-2</v>
      </c>
      <c r="L13" s="20">
        <v>3.0805931777167301E-2</v>
      </c>
      <c r="M13" s="20"/>
      <c r="N13" s="20">
        <v>3.9009511640975603E-2</v>
      </c>
      <c r="O13" s="20">
        <v>2.5768707958929798E-2</v>
      </c>
      <c r="P13" s="20">
        <v>3.1348734384621303E-2</v>
      </c>
      <c r="Q13" s="20">
        <v>4.1376884394936399E-2</v>
      </c>
      <c r="R13" s="20"/>
      <c r="S13" s="20">
        <v>6.5760027609279001E-2</v>
      </c>
      <c r="T13" s="20">
        <v>1.93520202941521E-2</v>
      </c>
      <c r="U13" s="20">
        <v>9.5077517720069497E-3</v>
      </c>
      <c r="V13" s="20">
        <v>3.4677954487292301E-2</v>
      </c>
      <c r="W13" s="20">
        <v>2.7976019618817901E-2</v>
      </c>
      <c r="X13" s="20">
        <v>6.1889797946050998E-2</v>
      </c>
      <c r="Y13" s="20">
        <v>1.16885138095273E-2</v>
      </c>
      <c r="Z13" s="20">
        <v>2.2916788523709101E-2</v>
      </c>
      <c r="AA13" s="20">
        <v>8.9649540104878404E-3</v>
      </c>
      <c r="AB13" s="20">
        <v>6.1325039870966103E-2</v>
      </c>
      <c r="AC13" s="20">
        <v>8.2609096098921905E-2</v>
      </c>
      <c r="AD13" s="20">
        <v>0</v>
      </c>
      <c r="AE13" s="20"/>
      <c r="AF13" s="20">
        <v>3.91290084987478E-2</v>
      </c>
      <c r="AG13" s="20">
        <v>2.5216335199907201E-2</v>
      </c>
      <c r="AH13" s="20">
        <v>4.1597081009762997E-2</v>
      </c>
      <c r="AI13" s="20">
        <v>1.5130660413711E-2</v>
      </c>
      <c r="AJ13" s="20">
        <v>1.75949858156433E-2</v>
      </c>
      <c r="AK13" s="20"/>
      <c r="AL13" s="20">
        <v>3.0371518324582202E-2</v>
      </c>
      <c r="AM13" s="20">
        <v>3.5240246359418602E-2</v>
      </c>
      <c r="AN13" s="20">
        <v>4.6132111010529497E-2</v>
      </c>
      <c r="AO13" s="20">
        <v>1.89984394850683E-2</v>
      </c>
      <c r="AP13" s="20">
        <v>0</v>
      </c>
      <c r="AQ13" s="20">
        <v>5.66003027812223E-2</v>
      </c>
      <c r="AR13" s="20"/>
      <c r="AS13" s="20">
        <v>2.6332768146851902E-2</v>
      </c>
      <c r="AT13" s="20">
        <v>4.1985090855816698E-2</v>
      </c>
      <c r="AU13" s="20">
        <v>2.74303619345963E-2</v>
      </c>
      <c r="AV13" s="20">
        <v>2.3051384941343799E-2</v>
      </c>
      <c r="AW13" s="20">
        <v>4.5729536052967798E-2</v>
      </c>
      <c r="AX13" s="20"/>
      <c r="AY13" s="20">
        <v>0</v>
      </c>
      <c r="AZ13" s="20">
        <v>3.08594447521536E-2</v>
      </c>
      <c r="BA13" s="20">
        <v>3.08366818591491E-2</v>
      </c>
      <c r="BB13" s="20">
        <v>6.0103752978825697E-2</v>
      </c>
      <c r="BC13" s="20">
        <v>1.27586103263745E-2</v>
      </c>
      <c r="BD13" s="20">
        <v>5.2532453178424303E-2</v>
      </c>
      <c r="BE13" s="20">
        <v>3.9185451107987303E-2</v>
      </c>
      <c r="BF13" s="20">
        <v>3.6199442916943297E-2</v>
      </c>
      <c r="BG13" s="20">
        <v>2.38309967680468E-2</v>
      </c>
      <c r="BH13" s="20">
        <v>1.7322956873676E-2</v>
      </c>
      <c r="BI13" s="20">
        <v>6.0290636872349798E-2</v>
      </c>
      <c r="BJ13" s="20">
        <v>3.16212135892152E-2</v>
      </c>
      <c r="BK13" s="20">
        <v>0</v>
      </c>
      <c r="BL13" s="20">
        <v>4.9488864833315598E-2</v>
      </c>
      <c r="BM13" s="20">
        <v>5.5857629328627798E-2</v>
      </c>
      <c r="BN13" s="20">
        <v>1.7121234625963998E-2</v>
      </c>
      <c r="BO13" s="20"/>
      <c r="BP13" s="20">
        <v>2.4167003519751099E-2</v>
      </c>
      <c r="BQ13" s="20">
        <v>3.1645682898799099E-2</v>
      </c>
      <c r="BR13" s="20">
        <v>3.3599129162124201E-2</v>
      </c>
      <c r="BS13" s="20">
        <v>4.2997319506212703E-2</v>
      </c>
      <c r="BT13" s="20">
        <v>2.3888089645459201E-2</v>
      </c>
      <c r="BU13" s="20">
        <v>9.4479240457560898E-2</v>
      </c>
      <c r="BV13" s="20"/>
      <c r="BW13" s="20">
        <v>2.2847199224556199E-2</v>
      </c>
      <c r="BX13" s="20">
        <v>3.3935382242553401E-2</v>
      </c>
      <c r="BY13" s="20">
        <v>1.4696087647379201E-2</v>
      </c>
      <c r="BZ13" s="20">
        <v>6.3110217832178198E-2</v>
      </c>
      <c r="CA13" s="20">
        <v>4.3254968092566598E-2</v>
      </c>
      <c r="CB13" s="20">
        <v>6.8989822294131198E-2</v>
      </c>
      <c r="CC13" s="20"/>
      <c r="CD13" s="20">
        <v>3.9524679970198699E-2</v>
      </c>
      <c r="CE13" s="20">
        <v>1.7176468417278701E-2</v>
      </c>
      <c r="CF13" s="20">
        <v>5.2128997869517503E-2</v>
      </c>
      <c r="CG13" s="20">
        <v>3.0244343609046601E-2</v>
      </c>
      <c r="CH13" s="20"/>
      <c r="CI13" s="20">
        <v>5.1573939468749899E-2</v>
      </c>
      <c r="CJ13" s="20">
        <v>9.81615908830058E-3</v>
      </c>
      <c r="CK13" s="20">
        <v>2.2782133890440801E-2</v>
      </c>
      <c r="CL13" s="20">
        <v>0.161185631136501</v>
      </c>
      <c r="CM13" s="20"/>
      <c r="CN13" s="20">
        <v>1.73842214678206E-2</v>
      </c>
      <c r="CO13" s="20">
        <v>3.3899079525885702E-2</v>
      </c>
      <c r="CP13" s="20"/>
      <c r="CQ13" s="20">
        <v>1.07320699570403E-2</v>
      </c>
      <c r="CR13" s="20">
        <v>2.9692515037253502E-2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999</v>
      </c>
      <c r="D7" s="10">
        <v>477</v>
      </c>
      <c r="E7" s="10">
        <v>521</v>
      </c>
      <c r="F7" s="10"/>
      <c r="G7" s="10">
        <v>105</v>
      </c>
      <c r="H7" s="10">
        <v>167</v>
      </c>
      <c r="I7" s="10">
        <v>168</v>
      </c>
      <c r="J7" s="10">
        <v>180</v>
      </c>
      <c r="K7" s="10">
        <v>148</v>
      </c>
      <c r="L7" s="10">
        <v>231</v>
      </c>
      <c r="M7" s="10"/>
      <c r="N7" s="10">
        <v>277</v>
      </c>
      <c r="O7" s="10">
        <v>234</v>
      </c>
      <c r="P7" s="10">
        <v>213</v>
      </c>
      <c r="Q7" s="10">
        <v>271</v>
      </c>
      <c r="R7" s="10"/>
      <c r="S7" s="10">
        <v>130</v>
      </c>
      <c r="T7" s="10">
        <v>143</v>
      </c>
      <c r="U7" s="10">
        <v>96</v>
      </c>
      <c r="V7" s="10">
        <v>84</v>
      </c>
      <c r="W7" s="10">
        <v>74</v>
      </c>
      <c r="X7" s="10">
        <v>80</v>
      </c>
      <c r="Y7" s="10">
        <v>83</v>
      </c>
      <c r="Z7" s="10">
        <v>45</v>
      </c>
      <c r="AA7" s="10">
        <v>113</v>
      </c>
      <c r="AB7" s="10">
        <v>80</v>
      </c>
      <c r="AC7" s="10">
        <v>50</v>
      </c>
      <c r="AD7" s="10">
        <v>21</v>
      </c>
      <c r="AE7" s="10"/>
      <c r="AF7" s="10">
        <v>195</v>
      </c>
      <c r="AG7" s="10">
        <v>319</v>
      </c>
      <c r="AH7" s="10">
        <v>91</v>
      </c>
      <c r="AI7" s="10">
        <v>141</v>
      </c>
      <c r="AJ7" s="10">
        <v>58</v>
      </c>
      <c r="AK7" s="10"/>
      <c r="AL7" s="10">
        <v>224</v>
      </c>
      <c r="AM7" s="10">
        <v>186</v>
      </c>
      <c r="AN7" s="10">
        <v>103</v>
      </c>
      <c r="AO7" s="10">
        <v>221</v>
      </c>
      <c r="AP7" s="10">
        <v>65</v>
      </c>
      <c r="AQ7" s="10">
        <v>89</v>
      </c>
      <c r="AR7" s="10"/>
      <c r="AS7" s="10">
        <v>243</v>
      </c>
      <c r="AT7" s="10">
        <v>209</v>
      </c>
      <c r="AU7" s="10">
        <v>249</v>
      </c>
      <c r="AV7" s="10">
        <v>129</v>
      </c>
      <c r="AW7" s="10">
        <v>20</v>
      </c>
      <c r="AX7" s="10"/>
      <c r="AY7" s="10">
        <v>6</v>
      </c>
      <c r="AZ7" s="10">
        <v>35</v>
      </c>
      <c r="BA7" s="10">
        <v>66</v>
      </c>
      <c r="BB7" s="10">
        <v>61</v>
      </c>
      <c r="BC7" s="10">
        <v>80</v>
      </c>
      <c r="BD7" s="10">
        <v>103</v>
      </c>
      <c r="BE7" s="10">
        <v>107</v>
      </c>
      <c r="BF7" s="10">
        <v>83</v>
      </c>
      <c r="BG7" s="10">
        <v>82</v>
      </c>
      <c r="BH7" s="10">
        <v>56</v>
      </c>
      <c r="BI7" s="10">
        <v>83</v>
      </c>
      <c r="BJ7" s="10">
        <v>67</v>
      </c>
      <c r="BK7" s="10">
        <v>43</v>
      </c>
      <c r="BL7" s="10">
        <v>23</v>
      </c>
      <c r="BM7" s="10">
        <v>18</v>
      </c>
      <c r="BN7" s="10">
        <v>50</v>
      </c>
      <c r="BO7" s="10"/>
      <c r="BP7" s="10">
        <v>208</v>
      </c>
      <c r="BQ7" s="10">
        <v>284</v>
      </c>
      <c r="BR7" s="10">
        <v>139</v>
      </c>
      <c r="BS7" s="10">
        <v>201</v>
      </c>
      <c r="BT7" s="10">
        <v>119</v>
      </c>
      <c r="BU7" s="10">
        <v>47</v>
      </c>
      <c r="BV7" s="10"/>
      <c r="BW7" s="10">
        <v>386</v>
      </c>
      <c r="BX7" s="10">
        <v>212</v>
      </c>
      <c r="BY7" s="10">
        <v>72</v>
      </c>
      <c r="BZ7" s="10">
        <v>94</v>
      </c>
      <c r="CA7" s="10">
        <v>189</v>
      </c>
      <c r="CB7" s="10">
        <v>43</v>
      </c>
      <c r="CC7" s="10"/>
      <c r="CD7" s="10">
        <v>206</v>
      </c>
      <c r="CE7" s="10">
        <v>174</v>
      </c>
      <c r="CF7" s="10">
        <v>158</v>
      </c>
      <c r="CG7" s="10">
        <v>267</v>
      </c>
      <c r="CH7" s="10"/>
      <c r="CI7" s="10">
        <v>170</v>
      </c>
      <c r="CJ7" s="10">
        <v>202</v>
      </c>
      <c r="CK7" s="10">
        <v>558</v>
      </c>
      <c r="CL7" s="10">
        <v>69</v>
      </c>
      <c r="CM7" s="10"/>
      <c r="CN7" s="10">
        <v>113</v>
      </c>
      <c r="CO7" s="10">
        <v>871</v>
      </c>
      <c r="CP7" s="10"/>
      <c r="CQ7" s="10">
        <v>90</v>
      </c>
      <c r="CR7" s="10">
        <v>832</v>
      </c>
    </row>
    <row r="8" spans="2:96" ht="30" customHeight="1" x14ac:dyDescent="0.3">
      <c r="B8" s="11" t="s">
        <v>19</v>
      </c>
      <c r="C8" s="11">
        <v>998</v>
      </c>
      <c r="D8" s="11">
        <v>477</v>
      </c>
      <c r="E8" s="11">
        <v>520</v>
      </c>
      <c r="F8" s="11"/>
      <c r="G8" s="11">
        <v>132</v>
      </c>
      <c r="H8" s="11">
        <v>171</v>
      </c>
      <c r="I8" s="11">
        <v>168</v>
      </c>
      <c r="J8" s="11">
        <v>173</v>
      </c>
      <c r="K8" s="11">
        <v>142</v>
      </c>
      <c r="L8" s="11">
        <v>212</v>
      </c>
      <c r="M8" s="11"/>
      <c r="N8" s="11">
        <v>278</v>
      </c>
      <c r="O8" s="11">
        <v>248</v>
      </c>
      <c r="P8" s="11">
        <v>210</v>
      </c>
      <c r="Q8" s="11">
        <v>258</v>
      </c>
      <c r="R8" s="11"/>
      <c r="S8" s="11">
        <v>129</v>
      </c>
      <c r="T8" s="11">
        <v>138</v>
      </c>
      <c r="U8" s="11">
        <v>92</v>
      </c>
      <c r="V8" s="11">
        <v>82</v>
      </c>
      <c r="W8" s="11">
        <v>72</v>
      </c>
      <c r="X8" s="11">
        <v>80</v>
      </c>
      <c r="Y8" s="11">
        <v>77</v>
      </c>
      <c r="Z8" s="11">
        <v>42</v>
      </c>
      <c r="AA8" s="11">
        <v>118</v>
      </c>
      <c r="AB8" s="11">
        <v>84</v>
      </c>
      <c r="AC8" s="11">
        <v>54</v>
      </c>
      <c r="AD8" s="11">
        <v>28</v>
      </c>
      <c r="AE8" s="11"/>
      <c r="AF8" s="11">
        <v>186</v>
      </c>
      <c r="AG8" s="11">
        <v>321</v>
      </c>
      <c r="AH8" s="11">
        <v>90</v>
      </c>
      <c r="AI8" s="11">
        <v>137</v>
      </c>
      <c r="AJ8" s="11">
        <v>59</v>
      </c>
      <c r="AK8" s="11"/>
      <c r="AL8" s="11">
        <v>232</v>
      </c>
      <c r="AM8" s="11">
        <v>180</v>
      </c>
      <c r="AN8" s="11">
        <v>102</v>
      </c>
      <c r="AO8" s="11">
        <v>214</v>
      </c>
      <c r="AP8" s="11">
        <v>65</v>
      </c>
      <c r="AQ8" s="11">
        <v>89</v>
      </c>
      <c r="AR8" s="11"/>
      <c r="AS8" s="11">
        <v>233</v>
      </c>
      <c r="AT8" s="11">
        <v>215</v>
      </c>
      <c r="AU8" s="11">
        <v>253</v>
      </c>
      <c r="AV8" s="11">
        <v>131</v>
      </c>
      <c r="AW8" s="11">
        <v>22</v>
      </c>
      <c r="AX8" s="11"/>
      <c r="AY8" s="11">
        <v>7</v>
      </c>
      <c r="AZ8" s="11">
        <v>34</v>
      </c>
      <c r="BA8" s="11">
        <v>64</v>
      </c>
      <c r="BB8" s="11">
        <v>61</v>
      </c>
      <c r="BC8" s="11">
        <v>78</v>
      </c>
      <c r="BD8" s="11">
        <v>106</v>
      </c>
      <c r="BE8" s="11">
        <v>107</v>
      </c>
      <c r="BF8" s="11">
        <v>84</v>
      </c>
      <c r="BG8" s="11">
        <v>83</v>
      </c>
      <c r="BH8" s="11">
        <v>55</v>
      </c>
      <c r="BI8" s="11">
        <v>82</v>
      </c>
      <c r="BJ8" s="11">
        <v>68</v>
      </c>
      <c r="BK8" s="11">
        <v>44</v>
      </c>
      <c r="BL8" s="11">
        <v>22</v>
      </c>
      <c r="BM8" s="11">
        <v>17</v>
      </c>
      <c r="BN8" s="11">
        <v>51</v>
      </c>
      <c r="BO8" s="11"/>
      <c r="BP8" s="11">
        <v>214</v>
      </c>
      <c r="BQ8" s="11">
        <v>283</v>
      </c>
      <c r="BR8" s="11">
        <v>137</v>
      </c>
      <c r="BS8" s="11">
        <v>199</v>
      </c>
      <c r="BT8" s="11">
        <v>116</v>
      </c>
      <c r="BU8" s="11">
        <v>47</v>
      </c>
      <c r="BV8" s="11"/>
      <c r="BW8" s="11">
        <v>373</v>
      </c>
      <c r="BX8" s="11">
        <v>212</v>
      </c>
      <c r="BY8" s="11">
        <v>72</v>
      </c>
      <c r="BZ8" s="11">
        <v>94</v>
      </c>
      <c r="CA8" s="11">
        <v>192</v>
      </c>
      <c r="CB8" s="11">
        <v>51</v>
      </c>
      <c r="CC8" s="11"/>
      <c r="CD8" s="11">
        <v>221</v>
      </c>
      <c r="CE8" s="11">
        <v>175</v>
      </c>
      <c r="CF8" s="11">
        <v>155</v>
      </c>
      <c r="CG8" s="11">
        <v>261</v>
      </c>
      <c r="CH8" s="11"/>
      <c r="CI8" s="11">
        <v>172</v>
      </c>
      <c r="CJ8" s="11">
        <v>203</v>
      </c>
      <c r="CK8" s="11">
        <v>554</v>
      </c>
      <c r="CL8" s="11">
        <v>68</v>
      </c>
      <c r="CM8" s="11"/>
      <c r="CN8" s="11">
        <v>117</v>
      </c>
      <c r="CO8" s="11">
        <v>865</v>
      </c>
      <c r="CP8" s="11"/>
      <c r="CQ8" s="11">
        <v>92</v>
      </c>
      <c r="CR8" s="11">
        <v>828</v>
      </c>
    </row>
    <row r="9" spans="2:96" x14ac:dyDescent="0.3">
      <c r="B9" s="15" t="s">
        <v>383</v>
      </c>
      <c r="C9" s="14">
        <v>0.20773959601438</v>
      </c>
      <c r="D9" s="14">
        <v>0.20251984636173201</v>
      </c>
      <c r="E9" s="14">
        <v>0.21113435903222499</v>
      </c>
      <c r="F9" s="14"/>
      <c r="G9" s="14">
        <v>0.192182486780406</v>
      </c>
      <c r="H9" s="14">
        <v>0.282088431771502</v>
      </c>
      <c r="I9" s="14">
        <v>0.20670079873497199</v>
      </c>
      <c r="J9" s="14">
        <v>0.21679947815366801</v>
      </c>
      <c r="K9" s="14">
        <v>0.19033640508702199</v>
      </c>
      <c r="L9" s="14">
        <v>0.162484376933858</v>
      </c>
      <c r="M9" s="14"/>
      <c r="N9" s="14">
        <v>0.223766740212789</v>
      </c>
      <c r="O9" s="14">
        <v>0.16656415888535001</v>
      </c>
      <c r="P9" s="14">
        <v>0.25094544429351201</v>
      </c>
      <c r="Q9" s="14">
        <v>0.19395429845828399</v>
      </c>
      <c r="R9" s="14"/>
      <c r="S9" s="14">
        <v>0.307302073947823</v>
      </c>
      <c r="T9" s="14">
        <v>0.178759585546514</v>
      </c>
      <c r="U9" s="14">
        <v>0.20395514508426299</v>
      </c>
      <c r="V9" s="14">
        <v>0.27119220269699101</v>
      </c>
      <c r="W9" s="14">
        <v>0.15255870732916399</v>
      </c>
      <c r="X9" s="14">
        <v>0.210952853708431</v>
      </c>
      <c r="Y9" s="14">
        <v>0.18435136717516101</v>
      </c>
      <c r="Z9" s="14">
        <v>0.15776971896230599</v>
      </c>
      <c r="AA9" s="14">
        <v>0.249828930545901</v>
      </c>
      <c r="AB9" s="14">
        <v>0.166074222205187</v>
      </c>
      <c r="AC9" s="14">
        <v>8.0172273933016097E-2</v>
      </c>
      <c r="AD9" s="14">
        <v>0.184566064041053</v>
      </c>
      <c r="AE9" s="14"/>
      <c r="AF9" s="14">
        <v>0.19089594669579299</v>
      </c>
      <c r="AG9" s="14">
        <v>0.24654619157247301</v>
      </c>
      <c r="AH9" s="14">
        <v>0.17270553382301301</v>
      </c>
      <c r="AI9" s="14">
        <v>0.236202020315325</v>
      </c>
      <c r="AJ9" s="14">
        <v>0.148988835455935</v>
      </c>
      <c r="AK9" s="14"/>
      <c r="AL9" s="14">
        <v>0.26498344283650899</v>
      </c>
      <c r="AM9" s="14">
        <v>0.238483281097221</v>
      </c>
      <c r="AN9" s="14">
        <v>0.15208036450475601</v>
      </c>
      <c r="AO9" s="14">
        <v>0.21470792563751201</v>
      </c>
      <c r="AP9" s="14">
        <v>0.148556430650369</v>
      </c>
      <c r="AQ9" s="14">
        <v>0.14014114092907501</v>
      </c>
      <c r="AR9" s="14"/>
      <c r="AS9" s="14">
        <v>0.208123352909899</v>
      </c>
      <c r="AT9" s="14">
        <v>0.19306331218271</v>
      </c>
      <c r="AU9" s="14">
        <v>0.19275060843757999</v>
      </c>
      <c r="AV9" s="14">
        <v>0.23643975585270899</v>
      </c>
      <c r="AW9" s="14">
        <v>0.55892846934026696</v>
      </c>
      <c r="AX9" s="14"/>
      <c r="AY9" s="14">
        <v>0.12789372383779499</v>
      </c>
      <c r="AZ9" s="14">
        <v>0.15800763271596399</v>
      </c>
      <c r="BA9" s="14">
        <v>0.205631749666251</v>
      </c>
      <c r="BB9" s="14">
        <v>0.156946300329073</v>
      </c>
      <c r="BC9" s="14">
        <v>0.21972354883599399</v>
      </c>
      <c r="BD9" s="14">
        <v>0.194100313412431</v>
      </c>
      <c r="BE9" s="14">
        <v>0.17230413550127899</v>
      </c>
      <c r="BF9" s="14">
        <v>0.22325647246651101</v>
      </c>
      <c r="BG9" s="14">
        <v>0.17787368231510101</v>
      </c>
      <c r="BH9" s="14">
        <v>0.207663906037485</v>
      </c>
      <c r="BI9" s="14">
        <v>0.24757023558248301</v>
      </c>
      <c r="BJ9" s="14">
        <v>0.162199475136723</v>
      </c>
      <c r="BK9" s="14">
        <v>0.16523160823713301</v>
      </c>
      <c r="BL9" s="14">
        <v>0.13549554164771099</v>
      </c>
      <c r="BM9" s="14">
        <v>0.17104753970504299</v>
      </c>
      <c r="BN9" s="14">
        <v>0.41206367100951702</v>
      </c>
      <c r="BO9" s="14"/>
      <c r="BP9" s="14">
        <v>0.30030475969847598</v>
      </c>
      <c r="BQ9" s="14">
        <v>0.21565064583784299</v>
      </c>
      <c r="BR9" s="14">
        <v>0.18246177979386699</v>
      </c>
      <c r="BS9" s="14">
        <v>0.188954971239567</v>
      </c>
      <c r="BT9" s="14">
        <v>0.12424426437667099</v>
      </c>
      <c r="BU9" s="14">
        <v>0.104689575423382</v>
      </c>
      <c r="BV9" s="14"/>
      <c r="BW9" s="14">
        <v>0.21682365813537099</v>
      </c>
      <c r="BX9" s="14">
        <v>0.204647423743681</v>
      </c>
      <c r="BY9" s="14">
        <v>0.260604445166221</v>
      </c>
      <c r="BZ9" s="14">
        <v>0.215924539154008</v>
      </c>
      <c r="CA9" s="14">
        <v>0.203291237479618</v>
      </c>
      <c r="CB9" s="14">
        <v>9.7738953895913694E-2</v>
      </c>
      <c r="CC9" s="14"/>
      <c r="CD9" s="14">
        <v>0.24284290295435301</v>
      </c>
      <c r="CE9" s="14">
        <v>0.21453491035173899</v>
      </c>
      <c r="CF9" s="14">
        <v>0.13971080304411801</v>
      </c>
      <c r="CG9" s="14">
        <v>0.214743103137712</v>
      </c>
      <c r="CH9" s="14"/>
      <c r="CI9" s="14">
        <v>0.26177841094196003</v>
      </c>
      <c r="CJ9" s="14">
        <v>0.20894728503672</v>
      </c>
      <c r="CK9" s="14">
        <v>0.19313418157981399</v>
      </c>
      <c r="CL9" s="14">
        <v>0.18629068468117099</v>
      </c>
      <c r="CM9" s="14"/>
      <c r="CN9" s="14">
        <v>0.34144083583463702</v>
      </c>
      <c r="CO9" s="14">
        <v>0.19005787812445801</v>
      </c>
      <c r="CP9" s="14"/>
      <c r="CQ9" s="14">
        <v>0.245410169550141</v>
      </c>
      <c r="CR9" s="14">
        <v>0.206743295986585</v>
      </c>
    </row>
    <row r="10" spans="2:96" x14ac:dyDescent="0.3">
      <c r="B10" s="15" t="s">
        <v>384</v>
      </c>
      <c r="C10" s="14">
        <v>0.41903491190099401</v>
      </c>
      <c r="D10" s="14">
        <v>0.409353661558712</v>
      </c>
      <c r="E10" s="14">
        <v>0.42866674059684601</v>
      </c>
      <c r="F10" s="14"/>
      <c r="G10" s="14">
        <v>0.42990215799405701</v>
      </c>
      <c r="H10" s="14">
        <v>0.454032340991885</v>
      </c>
      <c r="I10" s="14">
        <v>0.45960596884754301</v>
      </c>
      <c r="J10" s="14">
        <v>0.37552091553351302</v>
      </c>
      <c r="K10" s="14">
        <v>0.42215001669915603</v>
      </c>
      <c r="L10" s="14">
        <v>0.385242963392948</v>
      </c>
      <c r="M10" s="14"/>
      <c r="N10" s="14">
        <v>0.43839816168019002</v>
      </c>
      <c r="O10" s="14">
        <v>0.43636848395172001</v>
      </c>
      <c r="P10" s="14">
        <v>0.382246686239052</v>
      </c>
      <c r="Q10" s="14">
        <v>0.41431648358753498</v>
      </c>
      <c r="R10" s="14"/>
      <c r="S10" s="14">
        <v>0.354801574189272</v>
      </c>
      <c r="T10" s="14">
        <v>0.464074016011785</v>
      </c>
      <c r="U10" s="14">
        <v>0.42397706795724899</v>
      </c>
      <c r="V10" s="14">
        <v>0.36759206802049699</v>
      </c>
      <c r="W10" s="14">
        <v>0.39261050033599698</v>
      </c>
      <c r="X10" s="14">
        <v>0.41133860058468003</v>
      </c>
      <c r="Y10" s="14">
        <v>0.48436833178198202</v>
      </c>
      <c r="Z10" s="14">
        <v>0.47069920121932401</v>
      </c>
      <c r="AA10" s="14">
        <v>0.44236073862131398</v>
      </c>
      <c r="AB10" s="14">
        <v>0.40321598801640801</v>
      </c>
      <c r="AC10" s="14">
        <v>0.43956374924935099</v>
      </c>
      <c r="AD10" s="14">
        <v>0.37090258320738201</v>
      </c>
      <c r="AE10" s="14"/>
      <c r="AF10" s="14">
        <v>0.41940661359318399</v>
      </c>
      <c r="AG10" s="14">
        <v>0.44987751141530702</v>
      </c>
      <c r="AH10" s="14">
        <v>0.41257571152510197</v>
      </c>
      <c r="AI10" s="14">
        <v>0.32502223356308702</v>
      </c>
      <c r="AJ10" s="14">
        <v>0.44574529955390901</v>
      </c>
      <c r="AK10" s="14"/>
      <c r="AL10" s="14">
        <v>0.42626570191841201</v>
      </c>
      <c r="AM10" s="14">
        <v>0.42146819966488602</v>
      </c>
      <c r="AN10" s="14">
        <v>0.46358807754904002</v>
      </c>
      <c r="AO10" s="14">
        <v>0.35154486040810301</v>
      </c>
      <c r="AP10" s="14">
        <v>0.49410195102745802</v>
      </c>
      <c r="AQ10" s="14">
        <v>0.47719279711089801</v>
      </c>
      <c r="AR10" s="14"/>
      <c r="AS10" s="14">
        <v>0.42567505949242801</v>
      </c>
      <c r="AT10" s="14">
        <v>0.40921557804443498</v>
      </c>
      <c r="AU10" s="14">
        <v>0.43766209983816401</v>
      </c>
      <c r="AV10" s="14">
        <v>0.44634741459357902</v>
      </c>
      <c r="AW10" s="14">
        <v>0.25866542029457901</v>
      </c>
      <c r="AX10" s="14"/>
      <c r="AY10" s="14">
        <v>0.87210627616220504</v>
      </c>
      <c r="AZ10" s="14">
        <v>0.530464914070364</v>
      </c>
      <c r="BA10" s="14">
        <v>0.50013440968376599</v>
      </c>
      <c r="BB10" s="14">
        <v>0.374446060221721</v>
      </c>
      <c r="BC10" s="14">
        <v>0.31151424447262599</v>
      </c>
      <c r="BD10" s="14">
        <v>0.415541303837974</v>
      </c>
      <c r="BE10" s="14">
        <v>0.39793563463267501</v>
      </c>
      <c r="BF10" s="14">
        <v>0.40283805126050298</v>
      </c>
      <c r="BG10" s="14">
        <v>0.38616237607950099</v>
      </c>
      <c r="BH10" s="14">
        <v>0.47638569751049897</v>
      </c>
      <c r="BI10" s="14">
        <v>0.39352017787844001</v>
      </c>
      <c r="BJ10" s="14">
        <v>0.44337030422136098</v>
      </c>
      <c r="BK10" s="14">
        <v>0.50726345962532304</v>
      </c>
      <c r="BL10" s="14">
        <v>0.472292742572474</v>
      </c>
      <c r="BM10" s="14">
        <v>0.448368196544838</v>
      </c>
      <c r="BN10" s="14">
        <v>0.38320881331596302</v>
      </c>
      <c r="BO10" s="14"/>
      <c r="BP10" s="14">
        <v>0.39206038021769701</v>
      </c>
      <c r="BQ10" s="14">
        <v>0.40855272135816501</v>
      </c>
      <c r="BR10" s="14">
        <v>0.46993860062604897</v>
      </c>
      <c r="BS10" s="14">
        <v>0.41353356181942102</v>
      </c>
      <c r="BT10" s="14">
        <v>0.42113733415704002</v>
      </c>
      <c r="BU10" s="14">
        <v>0.45454726457038502</v>
      </c>
      <c r="BV10" s="14"/>
      <c r="BW10" s="14">
        <v>0.38232630664388201</v>
      </c>
      <c r="BX10" s="14">
        <v>0.47167156105318497</v>
      </c>
      <c r="BY10" s="14">
        <v>0.37764525376424002</v>
      </c>
      <c r="BZ10" s="14">
        <v>0.455967164080472</v>
      </c>
      <c r="CA10" s="14">
        <v>0.420695935144827</v>
      </c>
      <c r="CB10" s="14">
        <v>0.40411983379290001</v>
      </c>
      <c r="CC10" s="14"/>
      <c r="CD10" s="14">
        <v>0.41750164039284299</v>
      </c>
      <c r="CE10" s="14">
        <v>0.43556159802407302</v>
      </c>
      <c r="CF10" s="14">
        <v>0.446352172176054</v>
      </c>
      <c r="CG10" s="14">
        <v>0.424690183987665</v>
      </c>
      <c r="CH10" s="14"/>
      <c r="CI10" s="14">
        <v>0.37507878452493698</v>
      </c>
      <c r="CJ10" s="14">
        <v>0.455973994221467</v>
      </c>
      <c r="CK10" s="14">
        <v>0.41987902625176599</v>
      </c>
      <c r="CL10" s="14">
        <v>0.41328377723217702</v>
      </c>
      <c r="CM10" s="14"/>
      <c r="CN10" s="14">
        <v>0.41466329987191303</v>
      </c>
      <c r="CO10" s="14">
        <v>0.421756130812181</v>
      </c>
      <c r="CP10" s="14"/>
      <c r="CQ10" s="14">
        <v>0.52779047986140604</v>
      </c>
      <c r="CR10" s="14">
        <v>0.40662867604904401</v>
      </c>
    </row>
    <row r="11" spans="2:96" x14ac:dyDescent="0.3">
      <c r="B11" s="15" t="s">
        <v>385</v>
      </c>
      <c r="C11" s="14">
        <v>0.257697631195627</v>
      </c>
      <c r="D11" s="14">
        <v>0.256808027881821</v>
      </c>
      <c r="E11" s="14">
        <v>0.258969835304453</v>
      </c>
      <c r="F11" s="14"/>
      <c r="G11" s="14">
        <v>0.287667549460285</v>
      </c>
      <c r="H11" s="14">
        <v>0.17309038538079399</v>
      </c>
      <c r="I11" s="14">
        <v>0.21116149242368501</v>
      </c>
      <c r="J11" s="14">
        <v>0.29637143331280102</v>
      </c>
      <c r="K11" s="14">
        <v>0.25380609525477399</v>
      </c>
      <c r="L11" s="14">
        <v>0.31534472460947</v>
      </c>
      <c r="M11" s="14"/>
      <c r="N11" s="14">
        <v>0.24375511078658099</v>
      </c>
      <c r="O11" s="14">
        <v>0.283391429844146</v>
      </c>
      <c r="P11" s="14">
        <v>0.245180735734183</v>
      </c>
      <c r="Q11" s="14">
        <v>0.25796514461616199</v>
      </c>
      <c r="R11" s="14"/>
      <c r="S11" s="14">
        <v>0.22967632774136901</v>
      </c>
      <c r="T11" s="14">
        <v>0.245047264474515</v>
      </c>
      <c r="U11" s="14">
        <v>0.27463287946291698</v>
      </c>
      <c r="V11" s="14">
        <v>0.19148230359815899</v>
      </c>
      <c r="W11" s="14">
        <v>0.35000865809224202</v>
      </c>
      <c r="X11" s="14">
        <v>0.213166360444109</v>
      </c>
      <c r="Y11" s="14">
        <v>0.27303779411475299</v>
      </c>
      <c r="Z11" s="14">
        <v>0.30532418786615101</v>
      </c>
      <c r="AA11" s="14">
        <v>0.22815633485704201</v>
      </c>
      <c r="AB11" s="14">
        <v>0.26251340006646701</v>
      </c>
      <c r="AC11" s="14">
        <v>0.29575878583909399</v>
      </c>
      <c r="AD11" s="14">
        <v>0.40155833680849101</v>
      </c>
      <c r="AE11" s="14"/>
      <c r="AF11" s="14">
        <v>0.27587722519893698</v>
      </c>
      <c r="AG11" s="14">
        <v>0.21866595256325499</v>
      </c>
      <c r="AH11" s="14">
        <v>0.32268554568688101</v>
      </c>
      <c r="AI11" s="14">
        <v>0.22550298384338999</v>
      </c>
      <c r="AJ11" s="14">
        <v>0.27782553537580701</v>
      </c>
      <c r="AK11" s="14"/>
      <c r="AL11" s="14">
        <v>0.22970742044838399</v>
      </c>
      <c r="AM11" s="14">
        <v>0.24974247683475201</v>
      </c>
      <c r="AN11" s="14">
        <v>0.312109618562464</v>
      </c>
      <c r="AO11" s="14">
        <v>0.24681748057185199</v>
      </c>
      <c r="AP11" s="14">
        <v>0.24085599355801801</v>
      </c>
      <c r="AQ11" s="14">
        <v>0.239352810850641</v>
      </c>
      <c r="AR11" s="14"/>
      <c r="AS11" s="14">
        <v>0.22498119072614001</v>
      </c>
      <c r="AT11" s="14">
        <v>0.27313401217336503</v>
      </c>
      <c r="AU11" s="14">
        <v>0.26484362043812998</v>
      </c>
      <c r="AV11" s="14">
        <v>0.25759674634968499</v>
      </c>
      <c r="AW11" s="14">
        <v>9.4101384452492803E-2</v>
      </c>
      <c r="AX11" s="14"/>
      <c r="AY11" s="14">
        <v>0</v>
      </c>
      <c r="AZ11" s="14">
        <v>0.12820552909882399</v>
      </c>
      <c r="BA11" s="14">
        <v>0.20814598078205501</v>
      </c>
      <c r="BB11" s="14">
        <v>0.306518082154149</v>
      </c>
      <c r="BC11" s="14">
        <v>0.32707761516367301</v>
      </c>
      <c r="BD11" s="14">
        <v>0.27183546915246798</v>
      </c>
      <c r="BE11" s="14">
        <v>0.29752587148814602</v>
      </c>
      <c r="BF11" s="14">
        <v>0.25527432977096498</v>
      </c>
      <c r="BG11" s="14">
        <v>0.328159847337467</v>
      </c>
      <c r="BH11" s="14">
        <v>0.244460590252328</v>
      </c>
      <c r="BI11" s="14">
        <v>0.23680831592363999</v>
      </c>
      <c r="BJ11" s="14">
        <v>0.26375522298723397</v>
      </c>
      <c r="BK11" s="14">
        <v>0.28449687255686701</v>
      </c>
      <c r="BL11" s="14">
        <v>0.21496821597787</v>
      </c>
      <c r="BM11" s="14">
        <v>0.15908100632040001</v>
      </c>
      <c r="BN11" s="14">
        <v>0.18760628104855601</v>
      </c>
      <c r="BO11" s="14"/>
      <c r="BP11" s="14">
        <v>0.212685120163669</v>
      </c>
      <c r="BQ11" s="14">
        <v>0.279106140525202</v>
      </c>
      <c r="BR11" s="14">
        <v>0.225791557115011</v>
      </c>
      <c r="BS11" s="14">
        <v>0.265060736198167</v>
      </c>
      <c r="BT11" s="14">
        <v>0.29719278587025599</v>
      </c>
      <c r="BU11" s="14">
        <v>0.30767983461257697</v>
      </c>
      <c r="BV11" s="14"/>
      <c r="BW11" s="14">
        <v>0.29400072074219002</v>
      </c>
      <c r="BX11" s="14">
        <v>0.22450302369222599</v>
      </c>
      <c r="BY11" s="14">
        <v>0.196444420789429</v>
      </c>
      <c r="BZ11" s="14">
        <v>0.186258889852641</v>
      </c>
      <c r="CA11" s="14">
        <v>0.27271733858799002</v>
      </c>
      <c r="CB11" s="14">
        <v>0.31357684978307099</v>
      </c>
      <c r="CC11" s="14"/>
      <c r="CD11" s="14">
        <v>0.26068414694963399</v>
      </c>
      <c r="CE11" s="14">
        <v>0.24376131670020301</v>
      </c>
      <c r="CF11" s="14">
        <v>0.222412264795633</v>
      </c>
      <c r="CG11" s="14">
        <v>0.26147864127876203</v>
      </c>
      <c r="CH11" s="14"/>
      <c r="CI11" s="14">
        <v>0.245608307525672</v>
      </c>
      <c r="CJ11" s="14">
        <v>0.25885711350655299</v>
      </c>
      <c r="CK11" s="14">
        <v>0.27350188198967801</v>
      </c>
      <c r="CL11" s="14">
        <v>0.15615865051226599</v>
      </c>
      <c r="CM11" s="14"/>
      <c r="CN11" s="14">
        <v>0.18076222459218899</v>
      </c>
      <c r="CO11" s="14">
        <v>0.267128265729694</v>
      </c>
      <c r="CP11" s="14"/>
      <c r="CQ11" s="14">
        <v>0.16711642361012799</v>
      </c>
      <c r="CR11" s="14">
        <v>0.270314843310407</v>
      </c>
    </row>
    <row r="12" spans="2:96" x14ac:dyDescent="0.3">
      <c r="B12" s="15" t="s">
        <v>386</v>
      </c>
      <c r="C12" s="14">
        <v>7.2813652033309403E-2</v>
      </c>
      <c r="D12" s="14">
        <v>0.100913487060194</v>
      </c>
      <c r="E12" s="14">
        <v>4.7134028208721902E-2</v>
      </c>
      <c r="F12" s="14"/>
      <c r="G12" s="14">
        <v>7.0628598223409306E-2</v>
      </c>
      <c r="H12" s="14">
        <v>3.5580049850723099E-2</v>
      </c>
      <c r="I12" s="14">
        <v>9.1407980957246504E-2</v>
      </c>
      <c r="J12" s="14">
        <v>6.6345975766834306E-2</v>
      </c>
      <c r="K12" s="14">
        <v>8.74458205321854E-2</v>
      </c>
      <c r="L12" s="14">
        <v>8.4989584469416804E-2</v>
      </c>
      <c r="M12" s="14"/>
      <c r="N12" s="14">
        <v>6.5353617586979995E-2</v>
      </c>
      <c r="O12" s="14">
        <v>7.2116281585591802E-2</v>
      </c>
      <c r="P12" s="14">
        <v>8.7289689586118394E-2</v>
      </c>
      <c r="Q12" s="14">
        <v>6.7397509672921296E-2</v>
      </c>
      <c r="R12" s="14"/>
      <c r="S12" s="14">
        <v>5.5259212576424202E-2</v>
      </c>
      <c r="T12" s="14">
        <v>7.2200466133882299E-2</v>
      </c>
      <c r="U12" s="14">
        <v>5.23661322116344E-2</v>
      </c>
      <c r="V12" s="14">
        <v>0.110757011240463</v>
      </c>
      <c r="W12" s="14">
        <v>9.0297240699401302E-2</v>
      </c>
      <c r="X12" s="14">
        <v>0.139832139870088</v>
      </c>
      <c r="Y12" s="14">
        <v>1.16987882262317E-2</v>
      </c>
      <c r="Z12" s="14">
        <v>6.6206891952219196E-2</v>
      </c>
      <c r="AA12" s="14">
        <v>5.4637326857632097E-2</v>
      </c>
      <c r="AB12" s="14">
        <v>6.9336127103504702E-2</v>
      </c>
      <c r="AC12" s="14">
        <v>0.123338847621883</v>
      </c>
      <c r="AD12" s="14">
        <v>4.2973015943073602E-2</v>
      </c>
      <c r="AE12" s="14"/>
      <c r="AF12" s="14">
        <v>6.2890670827875805E-2</v>
      </c>
      <c r="AG12" s="14">
        <v>5.7148538785073602E-2</v>
      </c>
      <c r="AH12" s="14">
        <v>4.9335445575543001E-2</v>
      </c>
      <c r="AI12" s="14">
        <v>0.159283486664549</v>
      </c>
      <c r="AJ12" s="14">
        <v>7.8452435368585399E-2</v>
      </c>
      <c r="AK12" s="14"/>
      <c r="AL12" s="14">
        <v>6.1853049932375698E-2</v>
      </c>
      <c r="AM12" s="14">
        <v>5.3752576580996199E-2</v>
      </c>
      <c r="AN12" s="14">
        <v>3.5033241902336303E-2</v>
      </c>
      <c r="AO12" s="14">
        <v>0.120903593782845</v>
      </c>
      <c r="AP12" s="14">
        <v>8.6005279282713495E-2</v>
      </c>
      <c r="AQ12" s="14">
        <v>7.6164599416845294E-2</v>
      </c>
      <c r="AR12" s="14"/>
      <c r="AS12" s="14">
        <v>9.7122639100005806E-2</v>
      </c>
      <c r="AT12" s="14">
        <v>9.1426226016478096E-2</v>
      </c>
      <c r="AU12" s="14">
        <v>5.7132867601728303E-2</v>
      </c>
      <c r="AV12" s="14">
        <v>4.5162670479530799E-2</v>
      </c>
      <c r="AW12" s="14">
        <v>4.2575189859693802E-2</v>
      </c>
      <c r="AX12" s="14"/>
      <c r="AY12" s="14">
        <v>0</v>
      </c>
      <c r="AZ12" s="14">
        <v>0.102279992522705</v>
      </c>
      <c r="BA12" s="14">
        <v>4.3839997662398801E-2</v>
      </c>
      <c r="BB12" s="14">
        <v>0.101074043515752</v>
      </c>
      <c r="BC12" s="14">
        <v>0.106969581515309</v>
      </c>
      <c r="BD12" s="14">
        <v>6.7572321122379195E-2</v>
      </c>
      <c r="BE12" s="14">
        <v>8.2547482231379393E-2</v>
      </c>
      <c r="BF12" s="14">
        <v>7.1237759565711795E-2</v>
      </c>
      <c r="BG12" s="14">
        <v>8.3817345534669893E-2</v>
      </c>
      <c r="BH12" s="14">
        <v>1.7306455491433601E-2</v>
      </c>
      <c r="BI12" s="14">
        <v>7.3231696418475406E-2</v>
      </c>
      <c r="BJ12" s="14">
        <v>9.5999623177078899E-2</v>
      </c>
      <c r="BK12" s="14">
        <v>2.0074867964038599E-2</v>
      </c>
      <c r="BL12" s="14">
        <v>0.17724349980194501</v>
      </c>
      <c r="BM12" s="14">
        <v>0.166279074804078</v>
      </c>
      <c r="BN12" s="14">
        <v>0</v>
      </c>
      <c r="BO12" s="14"/>
      <c r="BP12" s="14">
        <v>6.3628404210216205E-2</v>
      </c>
      <c r="BQ12" s="14">
        <v>4.406443593777E-2</v>
      </c>
      <c r="BR12" s="14">
        <v>9.0781421850971003E-2</v>
      </c>
      <c r="BS12" s="14">
        <v>9.3938744676809197E-2</v>
      </c>
      <c r="BT12" s="14">
        <v>0.107932724627696</v>
      </c>
      <c r="BU12" s="14">
        <v>6.1196974029376502E-2</v>
      </c>
      <c r="BV12" s="14"/>
      <c r="BW12" s="14">
        <v>7.0670820180273902E-2</v>
      </c>
      <c r="BX12" s="14">
        <v>8.3786594190843E-2</v>
      </c>
      <c r="BY12" s="14">
        <v>6.1555412891306699E-2</v>
      </c>
      <c r="BZ12" s="14">
        <v>0.100595725324086</v>
      </c>
      <c r="CA12" s="14">
        <v>4.7970372278933401E-2</v>
      </c>
      <c r="CB12" s="14">
        <v>0.107377997373474</v>
      </c>
      <c r="CC12" s="14"/>
      <c r="CD12" s="14">
        <v>5.2914145442288701E-2</v>
      </c>
      <c r="CE12" s="14">
        <v>7.7352232480187605E-2</v>
      </c>
      <c r="CF12" s="14">
        <v>9.1009373365294105E-2</v>
      </c>
      <c r="CG12" s="14">
        <v>7.6329609120394604E-2</v>
      </c>
      <c r="CH12" s="14"/>
      <c r="CI12" s="14">
        <v>6.2707706036177702E-2</v>
      </c>
      <c r="CJ12" s="14">
        <v>6.2388698148428297E-2</v>
      </c>
      <c r="CK12" s="14">
        <v>7.9989549040779498E-2</v>
      </c>
      <c r="CL12" s="14">
        <v>7.1044139195353601E-2</v>
      </c>
      <c r="CM12" s="14"/>
      <c r="CN12" s="14">
        <v>2.3833357322982199E-2</v>
      </c>
      <c r="CO12" s="14">
        <v>8.0728984640613496E-2</v>
      </c>
      <c r="CP12" s="14"/>
      <c r="CQ12" s="14">
        <v>4.7770269999726798E-2</v>
      </c>
      <c r="CR12" s="14">
        <v>8.0119566720167096E-2</v>
      </c>
    </row>
    <row r="13" spans="2:96" x14ac:dyDescent="0.3">
      <c r="B13" s="15" t="s">
        <v>92</v>
      </c>
      <c r="C13" s="20">
        <v>4.27142088556898E-2</v>
      </c>
      <c r="D13" s="20">
        <v>3.0404977137541499E-2</v>
      </c>
      <c r="E13" s="20">
        <v>5.4095036857754498E-2</v>
      </c>
      <c r="F13" s="20"/>
      <c r="G13" s="20">
        <v>1.96192075418429E-2</v>
      </c>
      <c r="H13" s="20">
        <v>5.5208792005096201E-2</v>
      </c>
      <c r="I13" s="20">
        <v>3.1123759036553001E-2</v>
      </c>
      <c r="J13" s="20">
        <v>4.4962197233183301E-2</v>
      </c>
      <c r="K13" s="20">
        <v>4.6261662426863297E-2</v>
      </c>
      <c r="L13" s="20">
        <v>5.1938350594306702E-2</v>
      </c>
      <c r="M13" s="20"/>
      <c r="N13" s="20">
        <v>2.8726369733459399E-2</v>
      </c>
      <c r="O13" s="20">
        <v>4.1559645733191201E-2</v>
      </c>
      <c r="P13" s="20">
        <v>3.4337444147134501E-2</v>
      </c>
      <c r="Q13" s="20">
        <v>6.6366563665096703E-2</v>
      </c>
      <c r="R13" s="20"/>
      <c r="S13" s="20">
        <v>5.2960811545111702E-2</v>
      </c>
      <c r="T13" s="20">
        <v>3.9918667833304299E-2</v>
      </c>
      <c r="U13" s="20">
        <v>4.5068775283935998E-2</v>
      </c>
      <c r="V13" s="20">
        <v>5.8976414443889798E-2</v>
      </c>
      <c r="W13" s="20">
        <v>1.4524893543195101E-2</v>
      </c>
      <c r="X13" s="20">
        <v>2.4710045392691501E-2</v>
      </c>
      <c r="Y13" s="20">
        <v>4.6543718701873099E-2</v>
      </c>
      <c r="Z13" s="20">
        <v>0</v>
      </c>
      <c r="AA13" s="20">
        <v>2.5016669118111099E-2</v>
      </c>
      <c r="AB13" s="20">
        <v>9.8860262608433003E-2</v>
      </c>
      <c r="AC13" s="20">
        <v>6.1166343356656099E-2</v>
      </c>
      <c r="AD13" s="20">
        <v>0</v>
      </c>
      <c r="AE13" s="20"/>
      <c r="AF13" s="20">
        <v>5.0929543684210703E-2</v>
      </c>
      <c r="AG13" s="20">
        <v>2.77618056638919E-2</v>
      </c>
      <c r="AH13" s="20">
        <v>4.2697763389461303E-2</v>
      </c>
      <c r="AI13" s="20">
        <v>5.39892756136486E-2</v>
      </c>
      <c r="AJ13" s="20">
        <v>4.8987894245764399E-2</v>
      </c>
      <c r="AK13" s="20"/>
      <c r="AL13" s="20">
        <v>1.7190384864319001E-2</v>
      </c>
      <c r="AM13" s="20">
        <v>3.6553465822143701E-2</v>
      </c>
      <c r="AN13" s="20">
        <v>3.7188697481402799E-2</v>
      </c>
      <c r="AO13" s="20">
        <v>6.6026139599688102E-2</v>
      </c>
      <c r="AP13" s="20">
        <v>3.0480345481441101E-2</v>
      </c>
      <c r="AQ13" s="20">
        <v>6.7148651692540903E-2</v>
      </c>
      <c r="AR13" s="20"/>
      <c r="AS13" s="20">
        <v>4.4097757771527302E-2</v>
      </c>
      <c r="AT13" s="20">
        <v>3.3160871583011897E-2</v>
      </c>
      <c r="AU13" s="20">
        <v>4.7610803684397698E-2</v>
      </c>
      <c r="AV13" s="20">
        <v>1.44534127244957E-2</v>
      </c>
      <c r="AW13" s="20">
        <v>4.5729536052967798E-2</v>
      </c>
      <c r="AX13" s="20"/>
      <c r="AY13" s="20">
        <v>0</v>
      </c>
      <c r="AZ13" s="20">
        <v>8.1041931592143707E-2</v>
      </c>
      <c r="BA13" s="20">
        <v>4.2247862205529202E-2</v>
      </c>
      <c r="BB13" s="20">
        <v>6.1015513779306099E-2</v>
      </c>
      <c r="BC13" s="20">
        <v>3.47150100123974E-2</v>
      </c>
      <c r="BD13" s="20">
        <v>5.0950592474747397E-2</v>
      </c>
      <c r="BE13" s="20">
        <v>4.9686876146521099E-2</v>
      </c>
      <c r="BF13" s="20">
        <v>4.7393386936309498E-2</v>
      </c>
      <c r="BG13" s="20">
        <v>2.39867487332611E-2</v>
      </c>
      <c r="BH13" s="20">
        <v>5.4183350708253898E-2</v>
      </c>
      <c r="BI13" s="20">
        <v>4.8869574196960697E-2</v>
      </c>
      <c r="BJ13" s="20">
        <v>3.4675374477603903E-2</v>
      </c>
      <c r="BK13" s="20">
        <v>2.2933191616638898E-2</v>
      </c>
      <c r="BL13" s="20">
        <v>0</v>
      </c>
      <c r="BM13" s="20">
        <v>5.5224182625642E-2</v>
      </c>
      <c r="BN13" s="20">
        <v>1.7121234625963998E-2</v>
      </c>
      <c r="BO13" s="20"/>
      <c r="BP13" s="20">
        <v>3.1321335709941799E-2</v>
      </c>
      <c r="BQ13" s="20">
        <v>5.2626056341020098E-2</v>
      </c>
      <c r="BR13" s="20">
        <v>3.1026640614102902E-2</v>
      </c>
      <c r="BS13" s="20">
        <v>3.8511986066036299E-2</v>
      </c>
      <c r="BT13" s="20">
        <v>4.9492890968336999E-2</v>
      </c>
      <c r="BU13" s="20">
        <v>7.1886351364279302E-2</v>
      </c>
      <c r="BV13" s="20"/>
      <c r="BW13" s="20">
        <v>3.6178494298283001E-2</v>
      </c>
      <c r="BX13" s="20">
        <v>1.5391397320065101E-2</v>
      </c>
      <c r="BY13" s="20">
        <v>0.103750467388803</v>
      </c>
      <c r="BZ13" s="20">
        <v>4.1253681588793403E-2</v>
      </c>
      <c r="CA13" s="20">
        <v>5.5325116508631797E-2</v>
      </c>
      <c r="CB13" s="20">
        <v>7.7186365154642E-2</v>
      </c>
      <c r="CC13" s="20"/>
      <c r="CD13" s="20">
        <v>2.60571642608813E-2</v>
      </c>
      <c r="CE13" s="20">
        <v>2.8789942443798101E-2</v>
      </c>
      <c r="CF13" s="20">
        <v>0.100515386618901</v>
      </c>
      <c r="CG13" s="20">
        <v>2.2758462475466999E-2</v>
      </c>
      <c r="CH13" s="20"/>
      <c r="CI13" s="20">
        <v>5.4826790971253397E-2</v>
      </c>
      <c r="CJ13" s="20">
        <v>1.38329090868318E-2</v>
      </c>
      <c r="CK13" s="20">
        <v>3.34953611379619E-2</v>
      </c>
      <c r="CL13" s="20">
        <v>0.17322274837903301</v>
      </c>
      <c r="CM13" s="20"/>
      <c r="CN13" s="20">
        <v>3.9300282378278102E-2</v>
      </c>
      <c r="CO13" s="20">
        <v>4.0328740693052902E-2</v>
      </c>
      <c r="CP13" s="20"/>
      <c r="CQ13" s="20">
        <v>1.1912656978598699E-2</v>
      </c>
      <c r="CR13" s="20">
        <v>3.6193617933796399E-2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999</v>
      </c>
      <c r="D7" s="10">
        <v>477</v>
      </c>
      <c r="E7" s="10">
        <v>521</v>
      </c>
      <c r="F7" s="10"/>
      <c r="G7" s="10">
        <v>105</v>
      </c>
      <c r="H7" s="10">
        <v>167</v>
      </c>
      <c r="I7" s="10">
        <v>168</v>
      </c>
      <c r="J7" s="10">
        <v>180</v>
      </c>
      <c r="K7" s="10">
        <v>148</v>
      </c>
      <c r="L7" s="10">
        <v>231</v>
      </c>
      <c r="M7" s="10"/>
      <c r="N7" s="10">
        <v>277</v>
      </c>
      <c r="O7" s="10">
        <v>234</v>
      </c>
      <c r="P7" s="10">
        <v>213</v>
      </c>
      <c r="Q7" s="10">
        <v>271</v>
      </c>
      <c r="R7" s="10"/>
      <c r="S7" s="10">
        <v>130</v>
      </c>
      <c r="T7" s="10">
        <v>143</v>
      </c>
      <c r="U7" s="10">
        <v>96</v>
      </c>
      <c r="V7" s="10">
        <v>84</v>
      </c>
      <c r="W7" s="10">
        <v>74</v>
      </c>
      <c r="X7" s="10">
        <v>80</v>
      </c>
      <c r="Y7" s="10">
        <v>83</v>
      </c>
      <c r="Z7" s="10">
        <v>45</v>
      </c>
      <c r="AA7" s="10">
        <v>113</v>
      </c>
      <c r="AB7" s="10">
        <v>80</v>
      </c>
      <c r="AC7" s="10">
        <v>50</v>
      </c>
      <c r="AD7" s="10">
        <v>21</v>
      </c>
      <c r="AE7" s="10"/>
      <c r="AF7" s="10">
        <v>195</v>
      </c>
      <c r="AG7" s="10">
        <v>319</v>
      </c>
      <c r="AH7" s="10">
        <v>91</v>
      </c>
      <c r="AI7" s="10">
        <v>141</v>
      </c>
      <c r="AJ7" s="10">
        <v>58</v>
      </c>
      <c r="AK7" s="10"/>
      <c r="AL7" s="10">
        <v>224</v>
      </c>
      <c r="AM7" s="10">
        <v>186</v>
      </c>
      <c r="AN7" s="10">
        <v>103</v>
      </c>
      <c r="AO7" s="10">
        <v>221</v>
      </c>
      <c r="AP7" s="10">
        <v>65</v>
      </c>
      <c r="AQ7" s="10">
        <v>89</v>
      </c>
      <c r="AR7" s="10"/>
      <c r="AS7" s="10">
        <v>243</v>
      </c>
      <c r="AT7" s="10">
        <v>209</v>
      </c>
      <c r="AU7" s="10">
        <v>249</v>
      </c>
      <c r="AV7" s="10">
        <v>129</v>
      </c>
      <c r="AW7" s="10">
        <v>20</v>
      </c>
      <c r="AX7" s="10"/>
      <c r="AY7" s="10">
        <v>6</v>
      </c>
      <c r="AZ7" s="10">
        <v>35</v>
      </c>
      <c r="BA7" s="10">
        <v>66</v>
      </c>
      <c r="BB7" s="10">
        <v>61</v>
      </c>
      <c r="BC7" s="10">
        <v>80</v>
      </c>
      <c r="BD7" s="10">
        <v>103</v>
      </c>
      <c r="BE7" s="10">
        <v>107</v>
      </c>
      <c r="BF7" s="10">
        <v>83</v>
      </c>
      <c r="BG7" s="10">
        <v>82</v>
      </c>
      <c r="BH7" s="10">
        <v>56</v>
      </c>
      <c r="BI7" s="10">
        <v>83</v>
      </c>
      <c r="BJ7" s="10">
        <v>67</v>
      </c>
      <c r="BK7" s="10">
        <v>43</v>
      </c>
      <c r="BL7" s="10">
        <v>23</v>
      </c>
      <c r="BM7" s="10">
        <v>18</v>
      </c>
      <c r="BN7" s="10">
        <v>50</v>
      </c>
      <c r="BO7" s="10"/>
      <c r="BP7" s="10">
        <v>208</v>
      </c>
      <c r="BQ7" s="10">
        <v>284</v>
      </c>
      <c r="BR7" s="10">
        <v>139</v>
      </c>
      <c r="BS7" s="10">
        <v>201</v>
      </c>
      <c r="BT7" s="10">
        <v>119</v>
      </c>
      <c r="BU7" s="10">
        <v>47</v>
      </c>
      <c r="BV7" s="10"/>
      <c r="BW7" s="10">
        <v>386</v>
      </c>
      <c r="BX7" s="10">
        <v>212</v>
      </c>
      <c r="BY7" s="10">
        <v>72</v>
      </c>
      <c r="BZ7" s="10">
        <v>94</v>
      </c>
      <c r="CA7" s="10">
        <v>189</v>
      </c>
      <c r="CB7" s="10">
        <v>43</v>
      </c>
      <c r="CC7" s="10"/>
      <c r="CD7" s="10">
        <v>206</v>
      </c>
      <c r="CE7" s="10">
        <v>174</v>
      </c>
      <c r="CF7" s="10">
        <v>158</v>
      </c>
      <c r="CG7" s="10">
        <v>267</v>
      </c>
      <c r="CH7" s="10"/>
      <c r="CI7" s="10">
        <v>170</v>
      </c>
      <c r="CJ7" s="10">
        <v>202</v>
      </c>
      <c r="CK7" s="10">
        <v>558</v>
      </c>
      <c r="CL7" s="10">
        <v>69</v>
      </c>
      <c r="CM7" s="10"/>
      <c r="CN7" s="10">
        <v>113</v>
      </c>
      <c r="CO7" s="10">
        <v>871</v>
      </c>
      <c r="CP7" s="10"/>
      <c r="CQ7" s="10">
        <v>90</v>
      </c>
      <c r="CR7" s="10">
        <v>832</v>
      </c>
    </row>
    <row r="8" spans="2:96" ht="30" customHeight="1" x14ac:dyDescent="0.3">
      <c r="B8" s="11" t="s">
        <v>19</v>
      </c>
      <c r="C8" s="11">
        <v>998</v>
      </c>
      <c r="D8" s="11">
        <v>477</v>
      </c>
      <c r="E8" s="11">
        <v>520</v>
      </c>
      <c r="F8" s="11"/>
      <c r="G8" s="11">
        <v>132</v>
      </c>
      <c r="H8" s="11">
        <v>171</v>
      </c>
      <c r="I8" s="11">
        <v>168</v>
      </c>
      <c r="J8" s="11">
        <v>173</v>
      </c>
      <c r="K8" s="11">
        <v>142</v>
      </c>
      <c r="L8" s="11">
        <v>212</v>
      </c>
      <c r="M8" s="11"/>
      <c r="N8" s="11">
        <v>278</v>
      </c>
      <c r="O8" s="11">
        <v>248</v>
      </c>
      <c r="P8" s="11">
        <v>210</v>
      </c>
      <c r="Q8" s="11">
        <v>258</v>
      </c>
      <c r="R8" s="11"/>
      <c r="S8" s="11">
        <v>129</v>
      </c>
      <c r="T8" s="11">
        <v>138</v>
      </c>
      <c r="U8" s="11">
        <v>92</v>
      </c>
      <c r="V8" s="11">
        <v>82</v>
      </c>
      <c r="W8" s="11">
        <v>72</v>
      </c>
      <c r="X8" s="11">
        <v>80</v>
      </c>
      <c r="Y8" s="11">
        <v>77</v>
      </c>
      <c r="Z8" s="11">
        <v>42</v>
      </c>
      <c r="AA8" s="11">
        <v>118</v>
      </c>
      <c r="AB8" s="11">
        <v>84</v>
      </c>
      <c r="AC8" s="11">
        <v>54</v>
      </c>
      <c r="AD8" s="11">
        <v>28</v>
      </c>
      <c r="AE8" s="11"/>
      <c r="AF8" s="11">
        <v>186</v>
      </c>
      <c r="AG8" s="11">
        <v>321</v>
      </c>
      <c r="AH8" s="11">
        <v>90</v>
      </c>
      <c r="AI8" s="11">
        <v>137</v>
      </c>
      <c r="AJ8" s="11">
        <v>59</v>
      </c>
      <c r="AK8" s="11"/>
      <c r="AL8" s="11">
        <v>232</v>
      </c>
      <c r="AM8" s="11">
        <v>180</v>
      </c>
      <c r="AN8" s="11">
        <v>102</v>
      </c>
      <c r="AO8" s="11">
        <v>214</v>
      </c>
      <c r="AP8" s="11">
        <v>65</v>
      </c>
      <c r="AQ8" s="11">
        <v>89</v>
      </c>
      <c r="AR8" s="11"/>
      <c r="AS8" s="11">
        <v>233</v>
      </c>
      <c r="AT8" s="11">
        <v>215</v>
      </c>
      <c r="AU8" s="11">
        <v>253</v>
      </c>
      <c r="AV8" s="11">
        <v>131</v>
      </c>
      <c r="AW8" s="11">
        <v>22</v>
      </c>
      <c r="AX8" s="11"/>
      <c r="AY8" s="11">
        <v>7</v>
      </c>
      <c r="AZ8" s="11">
        <v>34</v>
      </c>
      <c r="BA8" s="11">
        <v>64</v>
      </c>
      <c r="BB8" s="11">
        <v>61</v>
      </c>
      <c r="BC8" s="11">
        <v>78</v>
      </c>
      <c r="BD8" s="11">
        <v>106</v>
      </c>
      <c r="BE8" s="11">
        <v>107</v>
      </c>
      <c r="BF8" s="11">
        <v>84</v>
      </c>
      <c r="BG8" s="11">
        <v>83</v>
      </c>
      <c r="BH8" s="11">
        <v>55</v>
      </c>
      <c r="BI8" s="11">
        <v>82</v>
      </c>
      <c r="BJ8" s="11">
        <v>68</v>
      </c>
      <c r="BK8" s="11">
        <v>44</v>
      </c>
      <c r="BL8" s="11">
        <v>22</v>
      </c>
      <c r="BM8" s="11">
        <v>17</v>
      </c>
      <c r="BN8" s="11">
        <v>51</v>
      </c>
      <c r="BO8" s="11"/>
      <c r="BP8" s="11">
        <v>214</v>
      </c>
      <c r="BQ8" s="11">
        <v>283</v>
      </c>
      <c r="BR8" s="11">
        <v>137</v>
      </c>
      <c r="BS8" s="11">
        <v>199</v>
      </c>
      <c r="BT8" s="11">
        <v>116</v>
      </c>
      <c r="BU8" s="11">
        <v>47</v>
      </c>
      <c r="BV8" s="11"/>
      <c r="BW8" s="11">
        <v>373</v>
      </c>
      <c r="BX8" s="11">
        <v>212</v>
      </c>
      <c r="BY8" s="11">
        <v>72</v>
      </c>
      <c r="BZ8" s="11">
        <v>94</v>
      </c>
      <c r="CA8" s="11">
        <v>192</v>
      </c>
      <c r="CB8" s="11">
        <v>51</v>
      </c>
      <c r="CC8" s="11"/>
      <c r="CD8" s="11">
        <v>221</v>
      </c>
      <c r="CE8" s="11">
        <v>175</v>
      </c>
      <c r="CF8" s="11">
        <v>155</v>
      </c>
      <c r="CG8" s="11">
        <v>261</v>
      </c>
      <c r="CH8" s="11"/>
      <c r="CI8" s="11">
        <v>172</v>
      </c>
      <c r="CJ8" s="11">
        <v>203</v>
      </c>
      <c r="CK8" s="11">
        <v>554</v>
      </c>
      <c r="CL8" s="11">
        <v>68</v>
      </c>
      <c r="CM8" s="11"/>
      <c r="CN8" s="11">
        <v>117</v>
      </c>
      <c r="CO8" s="11">
        <v>865</v>
      </c>
      <c r="CP8" s="11"/>
      <c r="CQ8" s="11">
        <v>92</v>
      </c>
      <c r="CR8" s="11">
        <v>828</v>
      </c>
    </row>
    <row r="9" spans="2:96" x14ac:dyDescent="0.3">
      <c r="B9" s="15" t="s">
        <v>383</v>
      </c>
      <c r="C9" s="14">
        <v>0.31897808856057702</v>
      </c>
      <c r="D9" s="14">
        <v>0.26929144014802697</v>
      </c>
      <c r="E9" s="14">
        <v>0.36340984334282</v>
      </c>
      <c r="F9" s="14"/>
      <c r="G9" s="14">
        <v>0.245381125133384</v>
      </c>
      <c r="H9" s="14">
        <v>0.340111398043772</v>
      </c>
      <c r="I9" s="14">
        <v>0.35222910952987202</v>
      </c>
      <c r="J9" s="14">
        <v>0.32244492727102197</v>
      </c>
      <c r="K9" s="14">
        <v>0.42778839137553998</v>
      </c>
      <c r="L9" s="14">
        <v>0.245841307572953</v>
      </c>
      <c r="M9" s="14"/>
      <c r="N9" s="14">
        <v>0.28542697780131798</v>
      </c>
      <c r="O9" s="14">
        <v>0.30218172839093699</v>
      </c>
      <c r="P9" s="14">
        <v>0.39132303354544801</v>
      </c>
      <c r="Q9" s="14">
        <v>0.31320629663077498</v>
      </c>
      <c r="R9" s="14"/>
      <c r="S9" s="14">
        <v>0.36588227270207002</v>
      </c>
      <c r="T9" s="14">
        <v>0.36985406194430098</v>
      </c>
      <c r="U9" s="14">
        <v>0.28274612460934601</v>
      </c>
      <c r="V9" s="14">
        <v>0.328553017618891</v>
      </c>
      <c r="W9" s="14">
        <v>0.27088784866738103</v>
      </c>
      <c r="X9" s="14">
        <v>0.25114717735597603</v>
      </c>
      <c r="Y9" s="14">
        <v>0.29145620086332102</v>
      </c>
      <c r="Z9" s="14">
        <v>0.38201643802850099</v>
      </c>
      <c r="AA9" s="14">
        <v>0.41590328522928699</v>
      </c>
      <c r="AB9" s="14">
        <v>0.208445991064963</v>
      </c>
      <c r="AC9" s="14">
        <v>0.264666192078369</v>
      </c>
      <c r="AD9" s="14">
        <v>0.27199644483157598</v>
      </c>
      <c r="AE9" s="14"/>
      <c r="AF9" s="14">
        <v>0.250870175340142</v>
      </c>
      <c r="AG9" s="14">
        <v>0.32035716860211499</v>
      </c>
      <c r="AH9" s="14">
        <v>0.280576315144688</v>
      </c>
      <c r="AI9" s="14">
        <v>0.38752704401649402</v>
      </c>
      <c r="AJ9" s="14">
        <v>0.50311529246533504</v>
      </c>
      <c r="AK9" s="14"/>
      <c r="AL9" s="14">
        <v>0.28518418935436601</v>
      </c>
      <c r="AM9" s="14">
        <v>0.30622297415526201</v>
      </c>
      <c r="AN9" s="14">
        <v>0.274521915144262</v>
      </c>
      <c r="AO9" s="14">
        <v>0.36793849505689202</v>
      </c>
      <c r="AP9" s="14">
        <v>0.50708632413853005</v>
      </c>
      <c r="AQ9" s="14">
        <v>0.24934987100682099</v>
      </c>
      <c r="AR9" s="14"/>
      <c r="AS9" s="14">
        <v>0.31729389555316301</v>
      </c>
      <c r="AT9" s="14">
        <v>0.31679456148860702</v>
      </c>
      <c r="AU9" s="14">
        <v>0.29990038362521398</v>
      </c>
      <c r="AV9" s="14">
        <v>0.35390093239424802</v>
      </c>
      <c r="AW9" s="14">
        <v>0.187880286361465</v>
      </c>
      <c r="AX9" s="14"/>
      <c r="AY9" s="14">
        <v>0.394971391637021</v>
      </c>
      <c r="AZ9" s="14">
        <v>0.34051306319587199</v>
      </c>
      <c r="BA9" s="14">
        <v>0.27935929542610699</v>
      </c>
      <c r="BB9" s="14">
        <v>0.31664206731692701</v>
      </c>
      <c r="BC9" s="14">
        <v>0.32851091358917001</v>
      </c>
      <c r="BD9" s="14">
        <v>0.296963617709532</v>
      </c>
      <c r="BE9" s="14">
        <v>0.31188343857324302</v>
      </c>
      <c r="BF9" s="14">
        <v>0.24737708218608201</v>
      </c>
      <c r="BG9" s="14">
        <v>0.36664467559266001</v>
      </c>
      <c r="BH9" s="14">
        <v>0.35204282507349599</v>
      </c>
      <c r="BI9" s="14">
        <v>0.32957400187527702</v>
      </c>
      <c r="BJ9" s="14">
        <v>0.33569575231443199</v>
      </c>
      <c r="BK9" s="14">
        <v>0.27754166278390102</v>
      </c>
      <c r="BL9" s="14">
        <v>0.312555309524432</v>
      </c>
      <c r="BM9" s="14">
        <v>0.34010969901564397</v>
      </c>
      <c r="BN9" s="14">
        <v>0.437256127725062</v>
      </c>
      <c r="BO9" s="14"/>
      <c r="BP9" s="14">
        <v>0.339729112588809</v>
      </c>
      <c r="BQ9" s="14">
        <v>0.31649584006266401</v>
      </c>
      <c r="BR9" s="14">
        <v>0.33758504098929698</v>
      </c>
      <c r="BS9" s="14">
        <v>0.29798109896631603</v>
      </c>
      <c r="BT9" s="14">
        <v>0.31166692295534099</v>
      </c>
      <c r="BU9" s="14">
        <v>0.30336998056449299</v>
      </c>
      <c r="BV9" s="14"/>
      <c r="BW9" s="14">
        <v>0.33343202432713098</v>
      </c>
      <c r="BX9" s="14">
        <v>0.32787246158849898</v>
      </c>
      <c r="BY9" s="14">
        <v>0.36292284759829402</v>
      </c>
      <c r="BZ9" s="14">
        <v>0.35994398562479901</v>
      </c>
      <c r="CA9" s="14">
        <v>0.27666859479489597</v>
      </c>
      <c r="CB9" s="14">
        <v>0.223828215210604</v>
      </c>
      <c r="CC9" s="14"/>
      <c r="CD9" s="14">
        <v>0.29596904563644399</v>
      </c>
      <c r="CE9" s="14">
        <v>0.36082165036552299</v>
      </c>
      <c r="CF9" s="14">
        <v>0.313243877948918</v>
      </c>
      <c r="CG9" s="14">
        <v>0.31972110265278603</v>
      </c>
      <c r="CH9" s="14"/>
      <c r="CI9" s="14">
        <v>0.35006587086181101</v>
      </c>
      <c r="CJ9" s="14">
        <v>0.31709114345281803</v>
      </c>
      <c r="CK9" s="14">
        <v>0.31621410348797002</v>
      </c>
      <c r="CL9" s="14">
        <v>0.268428307988266</v>
      </c>
      <c r="CM9" s="14"/>
      <c r="CN9" s="14">
        <v>0.34092601223140301</v>
      </c>
      <c r="CO9" s="14">
        <v>0.31396769915866701</v>
      </c>
      <c r="CP9" s="14"/>
      <c r="CQ9" s="14">
        <v>0.39960621991524697</v>
      </c>
      <c r="CR9" s="14">
        <v>0.31462590024856202</v>
      </c>
    </row>
    <row r="10" spans="2:96" x14ac:dyDescent="0.3">
      <c r="B10" s="15" t="s">
        <v>384</v>
      </c>
      <c r="C10" s="14">
        <v>0.46299192117675297</v>
      </c>
      <c r="D10" s="14">
        <v>0.44820216819952502</v>
      </c>
      <c r="E10" s="14">
        <v>0.47739327994182801</v>
      </c>
      <c r="F10" s="14"/>
      <c r="G10" s="14">
        <v>0.450598300736958</v>
      </c>
      <c r="H10" s="14">
        <v>0.42142568977038303</v>
      </c>
      <c r="I10" s="14">
        <v>0.45113814895309401</v>
      </c>
      <c r="J10" s="14">
        <v>0.53426790868039498</v>
      </c>
      <c r="K10" s="14">
        <v>0.39471108376931102</v>
      </c>
      <c r="L10" s="14">
        <v>0.50125515172316504</v>
      </c>
      <c r="M10" s="14"/>
      <c r="N10" s="14">
        <v>0.44720820048597398</v>
      </c>
      <c r="O10" s="14">
        <v>0.50966227809722597</v>
      </c>
      <c r="P10" s="14">
        <v>0.43404923014969399</v>
      </c>
      <c r="Q10" s="14">
        <v>0.45448966003478503</v>
      </c>
      <c r="R10" s="14"/>
      <c r="S10" s="14">
        <v>0.37037745328765997</v>
      </c>
      <c r="T10" s="14">
        <v>0.46362867245913603</v>
      </c>
      <c r="U10" s="14">
        <v>0.489100689886803</v>
      </c>
      <c r="V10" s="14">
        <v>0.43988641235106901</v>
      </c>
      <c r="W10" s="14">
        <v>0.54097876631804298</v>
      </c>
      <c r="X10" s="14">
        <v>0.464065287713396</v>
      </c>
      <c r="Y10" s="14">
        <v>0.54371918547998399</v>
      </c>
      <c r="Z10" s="14">
        <v>0.42226220237868101</v>
      </c>
      <c r="AA10" s="14">
        <v>0.39179845691575199</v>
      </c>
      <c r="AB10" s="14">
        <v>0.56467446057049098</v>
      </c>
      <c r="AC10" s="14">
        <v>0.414566601586499</v>
      </c>
      <c r="AD10" s="14">
        <v>0.59391921560513805</v>
      </c>
      <c r="AE10" s="14"/>
      <c r="AF10" s="14">
        <v>0.525308771343031</v>
      </c>
      <c r="AG10" s="14">
        <v>0.48728421595246502</v>
      </c>
      <c r="AH10" s="14">
        <v>0.43838943898872901</v>
      </c>
      <c r="AI10" s="14">
        <v>0.37887694160798802</v>
      </c>
      <c r="AJ10" s="14">
        <v>0.38730244266561298</v>
      </c>
      <c r="AK10" s="14"/>
      <c r="AL10" s="14">
        <v>0.493266643639796</v>
      </c>
      <c r="AM10" s="14">
        <v>0.48059006463482401</v>
      </c>
      <c r="AN10" s="14">
        <v>0.48704644379683298</v>
      </c>
      <c r="AO10" s="14">
        <v>0.422915673977101</v>
      </c>
      <c r="AP10" s="14">
        <v>0.36430597549861699</v>
      </c>
      <c r="AQ10" s="14">
        <v>0.512926519960479</v>
      </c>
      <c r="AR10" s="14"/>
      <c r="AS10" s="14">
        <v>0.47618253415835898</v>
      </c>
      <c r="AT10" s="14">
        <v>0.46273160684839199</v>
      </c>
      <c r="AU10" s="14">
        <v>0.47542352510261798</v>
      </c>
      <c r="AV10" s="14">
        <v>0.42971103086566098</v>
      </c>
      <c r="AW10" s="14">
        <v>0.534549187589897</v>
      </c>
      <c r="AX10" s="14"/>
      <c r="AY10" s="14">
        <v>0.46725358757102697</v>
      </c>
      <c r="AZ10" s="14">
        <v>0.44204508571150702</v>
      </c>
      <c r="BA10" s="14">
        <v>0.53950335207433298</v>
      </c>
      <c r="BB10" s="14">
        <v>0.45985049688242302</v>
      </c>
      <c r="BC10" s="14">
        <v>0.395031366942315</v>
      </c>
      <c r="BD10" s="14">
        <v>0.51788956581169099</v>
      </c>
      <c r="BE10" s="14">
        <v>0.44262162962607199</v>
      </c>
      <c r="BF10" s="14">
        <v>0.61260388271950394</v>
      </c>
      <c r="BG10" s="14">
        <v>0.45407145740858501</v>
      </c>
      <c r="BH10" s="14">
        <v>0.47542890659981502</v>
      </c>
      <c r="BI10" s="14">
        <v>0.392634408165703</v>
      </c>
      <c r="BJ10" s="14">
        <v>0.47002758505092801</v>
      </c>
      <c r="BK10" s="14">
        <v>0.345518529437357</v>
      </c>
      <c r="BL10" s="14">
        <v>0.42213113415444597</v>
      </c>
      <c r="BM10" s="14">
        <v>0.49490431981444399</v>
      </c>
      <c r="BN10" s="14">
        <v>0.29596199865170503</v>
      </c>
      <c r="BO10" s="14"/>
      <c r="BP10" s="14">
        <v>0.43220473372875101</v>
      </c>
      <c r="BQ10" s="14">
        <v>0.43871570863796799</v>
      </c>
      <c r="BR10" s="14">
        <v>0.46731130942273102</v>
      </c>
      <c r="BS10" s="14">
        <v>0.50513740018509601</v>
      </c>
      <c r="BT10" s="14">
        <v>0.46437996867845399</v>
      </c>
      <c r="BU10" s="14">
        <v>0.53601179048365899</v>
      </c>
      <c r="BV10" s="14"/>
      <c r="BW10" s="14">
        <v>0.45324187309918701</v>
      </c>
      <c r="BX10" s="14">
        <v>0.46894456985778998</v>
      </c>
      <c r="BY10" s="14">
        <v>0.43622087955053901</v>
      </c>
      <c r="BZ10" s="14">
        <v>0.432473286992342</v>
      </c>
      <c r="CA10" s="14">
        <v>0.50358251160746303</v>
      </c>
      <c r="CB10" s="14">
        <v>0.40546928106014402</v>
      </c>
      <c r="CC10" s="14"/>
      <c r="CD10" s="14">
        <v>0.47043274840671601</v>
      </c>
      <c r="CE10" s="14">
        <v>0.40452888780561203</v>
      </c>
      <c r="CF10" s="14">
        <v>0.43046335688682602</v>
      </c>
      <c r="CG10" s="14">
        <v>0.47000676166236599</v>
      </c>
      <c r="CH10" s="14"/>
      <c r="CI10" s="14">
        <v>0.44340027449240099</v>
      </c>
      <c r="CJ10" s="14">
        <v>0.50939701693903305</v>
      </c>
      <c r="CK10" s="14">
        <v>0.45058036111507099</v>
      </c>
      <c r="CL10" s="14">
        <v>0.475284219842186</v>
      </c>
      <c r="CM10" s="14"/>
      <c r="CN10" s="14">
        <v>0.492808030927611</v>
      </c>
      <c r="CO10" s="14">
        <v>0.46408870153991899</v>
      </c>
      <c r="CP10" s="14"/>
      <c r="CQ10" s="14">
        <v>0.42288768643032199</v>
      </c>
      <c r="CR10" s="14">
        <v>0.47117622189392699</v>
      </c>
    </row>
    <row r="11" spans="2:96" x14ac:dyDescent="0.3">
      <c r="B11" s="15" t="s">
        <v>385</v>
      </c>
      <c r="C11" s="14">
        <v>0.158672299375128</v>
      </c>
      <c r="D11" s="14">
        <v>0.21639527671623601</v>
      </c>
      <c r="E11" s="14">
        <v>0.105937013963371</v>
      </c>
      <c r="F11" s="14"/>
      <c r="G11" s="14">
        <v>0.18448207164844099</v>
      </c>
      <c r="H11" s="14">
        <v>0.173341381549804</v>
      </c>
      <c r="I11" s="14">
        <v>0.1486278953895</v>
      </c>
      <c r="J11" s="14">
        <v>0.115891955443719</v>
      </c>
      <c r="K11" s="14">
        <v>0.123412357686439</v>
      </c>
      <c r="L11" s="14">
        <v>0.19706883154858701</v>
      </c>
      <c r="M11" s="14"/>
      <c r="N11" s="14">
        <v>0.21843960217817199</v>
      </c>
      <c r="O11" s="14">
        <v>0.114844091430737</v>
      </c>
      <c r="P11" s="14">
        <v>0.124594919454772</v>
      </c>
      <c r="Q11" s="14">
        <v>0.16662024458788899</v>
      </c>
      <c r="R11" s="14"/>
      <c r="S11" s="14">
        <v>0.19240217047074301</v>
      </c>
      <c r="T11" s="14">
        <v>8.0331954125791902E-2</v>
      </c>
      <c r="U11" s="14">
        <v>0.18123000801608799</v>
      </c>
      <c r="V11" s="14">
        <v>0.19703964106678201</v>
      </c>
      <c r="W11" s="14">
        <v>0.110743701973157</v>
      </c>
      <c r="X11" s="14">
        <v>0.167026511372978</v>
      </c>
      <c r="Y11" s="14">
        <v>0.12966599089041</v>
      </c>
      <c r="Z11" s="14">
        <v>0.15122494708932699</v>
      </c>
      <c r="AA11" s="14">
        <v>0.16704924919118999</v>
      </c>
      <c r="AB11" s="14">
        <v>0.16677341516359001</v>
      </c>
      <c r="AC11" s="14">
        <v>0.26011449027592698</v>
      </c>
      <c r="AD11" s="14">
        <v>0.134084339563286</v>
      </c>
      <c r="AE11" s="14"/>
      <c r="AF11" s="14">
        <v>0.18455699138697601</v>
      </c>
      <c r="AG11" s="14">
        <v>0.148172173568209</v>
      </c>
      <c r="AH11" s="14">
        <v>0.192965923105196</v>
      </c>
      <c r="AI11" s="14">
        <v>0.13783220833940199</v>
      </c>
      <c r="AJ11" s="14">
        <v>0.109582264869052</v>
      </c>
      <c r="AK11" s="14"/>
      <c r="AL11" s="14">
        <v>0.15762797649735499</v>
      </c>
      <c r="AM11" s="14">
        <v>0.16604835209982499</v>
      </c>
      <c r="AN11" s="14">
        <v>0.16317829594521199</v>
      </c>
      <c r="AO11" s="14">
        <v>0.13960763719945901</v>
      </c>
      <c r="AP11" s="14">
        <v>0.12860770036285299</v>
      </c>
      <c r="AQ11" s="14">
        <v>0.15511624235945601</v>
      </c>
      <c r="AR11" s="14"/>
      <c r="AS11" s="14">
        <v>0.13845695761481999</v>
      </c>
      <c r="AT11" s="14">
        <v>0.13767407656442199</v>
      </c>
      <c r="AU11" s="14">
        <v>0.19151302111280599</v>
      </c>
      <c r="AV11" s="14">
        <v>0.15060642895137499</v>
      </c>
      <c r="AW11" s="14">
        <v>0.22971310386074001</v>
      </c>
      <c r="AX11" s="14"/>
      <c r="AY11" s="14">
        <v>0</v>
      </c>
      <c r="AZ11" s="14">
        <v>0.108364849892579</v>
      </c>
      <c r="BA11" s="14">
        <v>0.11988272682396101</v>
      </c>
      <c r="BB11" s="14">
        <v>0.14811786163335899</v>
      </c>
      <c r="BC11" s="14">
        <v>0.19636144355576801</v>
      </c>
      <c r="BD11" s="14">
        <v>0.13241348602734401</v>
      </c>
      <c r="BE11" s="14">
        <v>0.17839560433948801</v>
      </c>
      <c r="BF11" s="14">
        <v>9.1308743613876003E-2</v>
      </c>
      <c r="BG11" s="14">
        <v>0.16838697484714699</v>
      </c>
      <c r="BH11" s="14">
        <v>0.17252826832668999</v>
      </c>
      <c r="BI11" s="14">
        <v>0.186833503336299</v>
      </c>
      <c r="BJ11" s="14">
        <v>0.16520599309227099</v>
      </c>
      <c r="BK11" s="14">
        <v>0.31477985252836299</v>
      </c>
      <c r="BL11" s="14">
        <v>0.172229306034416</v>
      </c>
      <c r="BM11" s="14">
        <v>0.11010419346129501</v>
      </c>
      <c r="BN11" s="14">
        <v>0.20725071221401301</v>
      </c>
      <c r="BO11" s="14"/>
      <c r="BP11" s="14">
        <v>0.149876625315747</v>
      </c>
      <c r="BQ11" s="14">
        <v>0.188128789184107</v>
      </c>
      <c r="BR11" s="14">
        <v>0.13866484913060401</v>
      </c>
      <c r="BS11" s="14">
        <v>0.15993795177519199</v>
      </c>
      <c r="BT11" s="14">
        <v>0.16798386707673901</v>
      </c>
      <c r="BU11" s="14">
        <v>5.6500484194096298E-2</v>
      </c>
      <c r="BV11" s="14"/>
      <c r="BW11" s="14">
        <v>0.17028391712928301</v>
      </c>
      <c r="BX11" s="14">
        <v>0.17465685370032999</v>
      </c>
      <c r="BY11" s="14">
        <v>0.13509691999190401</v>
      </c>
      <c r="BZ11" s="14">
        <v>9.7993745988382203E-2</v>
      </c>
      <c r="CA11" s="14">
        <v>0.160588608122022</v>
      </c>
      <c r="CB11" s="14">
        <v>0.15813849760943199</v>
      </c>
      <c r="CC11" s="14"/>
      <c r="CD11" s="14">
        <v>0.17699820980768599</v>
      </c>
      <c r="CE11" s="14">
        <v>0.191505775831953</v>
      </c>
      <c r="CF11" s="14">
        <v>0.10855048039102901</v>
      </c>
      <c r="CG11" s="14">
        <v>0.16561659444497501</v>
      </c>
      <c r="CH11" s="14"/>
      <c r="CI11" s="14">
        <v>0.19037403540235101</v>
      </c>
      <c r="CJ11" s="14">
        <v>0.13734720584607699</v>
      </c>
      <c r="CK11" s="14">
        <v>0.159281779554972</v>
      </c>
      <c r="CL11" s="14">
        <v>0.13705273167832599</v>
      </c>
      <c r="CM11" s="14"/>
      <c r="CN11" s="14">
        <v>0.12903379778846</v>
      </c>
      <c r="CO11" s="14">
        <v>0.16331594902548299</v>
      </c>
      <c r="CP11" s="14"/>
      <c r="CQ11" s="14">
        <v>0.140622262747504</v>
      </c>
      <c r="CR11" s="14">
        <v>0.15980237732603</v>
      </c>
    </row>
    <row r="12" spans="2:96" x14ac:dyDescent="0.3">
      <c r="B12" s="15" t="s">
        <v>386</v>
      </c>
      <c r="C12" s="14">
        <v>3.3049371862873801E-2</v>
      </c>
      <c r="D12" s="14">
        <v>5.0278940253829299E-2</v>
      </c>
      <c r="E12" s="14">
        <v>1.7283286955632499E-2</v>
      </c>
      <c r="F12" s="14"/>
      <c r="G12" s="14">
        <v>7.7848762411378197E-2</v>
      </c>
      <c r="H12" s="14">
        <v>1.7789528131548601E-2</v>
      </c>
      <c r="I12" s="14">
        <v>2.31931450156053E-2</v>
      </c>
      <c r="J12" s="14">
        <v>2.2174800607412799E-2</v>
      </c>
      <c r="K12" s="14">
        <v>3.3873540036861001E-2</v>
      </c>
      <c r="L12" s="14">
        <v>3.3645005671304601E-2</v>
      </c>
      <c r="M12" s="14"/>
      <c r="N12" s="14">
        <v>3.8143159360402398E-2</v>
      </c>
      <c r="O12" s="14">
        <v>4.9090934336034502E-2</v>
      </c>
      <c r="P12" s="14">
        <v>2.2018006846687001E-2</v>
      </c>
      <c r="Q12" s="14">
        <v>2.16211889259839E-2</v>
      </c>
      <c r="R12" s="14"/>
      <c r="S12" s="14">
        <v>2.5745772105980499E-2</v>
      </c>
      <c r="T12" s="14">
        <v>6.0652674397922303E-2</v>
      </c>
      <c r="U12" s="14">
        <v>3.6372352251596698E-2</v>
      </c>
      <c r="V12" s="14">
        <v>1.16729273656569E-2</v>
      </c>
      <c r="W12" s="14">
        <v>4.9316624835100999E-2</v>
      </c>
      <c r="X12" s="14">
        <v>9.30509781649589E-2</v>
      </c>
      <c r="Y12" s="14">
        <v>0</v>
      </c>
      <c r="Z12" s="14">
        <v>4.4496412503490797E-2</v>
      </c>
      <c r="AA12" s="14">
        <v>0</v>
      </c>
      <c r="AB12" s="14">
        <v>4.8372397064159599E-2</v>
      </c>
      <c r="AC12" s="14">
        <v>0</v>
      </c>
      <c r="AD12" s="14">
        <v>0</v>
      </c>
      <c r="AE12" s="14"/>
      <c r="AF12" s="14">
        <v>2.8519769873340799E-2</v>
      </c>
      <c r="AG12" s="14">
        <v>1.39124389937347E-2</v>
      </c>
      <c r="AH12" s="14">
        <v>5.6472739451661702E-2</v>
      </c>
      <c r="AI12" s="14">
        <v>8.0917738554810201E-2</v>
      </c>
      <c r="AJ12" s="14">
        <v>0</v>
      </c>
      <c r="AK12" s="14"/>
      <c r="AL12" s="14">
        <v>3.5561273514572403E-2</v>
      </c>
      <c r="AM12" s="14">
        <v>3.5659770429901101E-2</v>
      </c>
      <c r="AN12" s="14">
        <v>1.9373063086742599E-2</v>
      </c>
      <c r="AO12" s="14">
        <v>5.5454191334221498E-2</v>
      </c>
      <c r="AP12" s="14">
        <v>0</v>
      </c>
      <c r="AQ12" s="14">
        <v>2.8281624865628699E-2</v>
      </c>
      <c r="AR12" s="14"/>
      <c r="AS12" s="14">
        <v>3.5761949163942701E-2</v>
      </c>
      <c r="AT12" s="14">
        <v>5.0442788868303501E-2</v>
      </c>
      <c r="AU12" s="14">
        <v>1.3813537161034501E-2</v>
      </c>
      <c r="AV12" s="14">
        <v>5.7678236507810003E-2</v>
      </c>
      <c r="AW12" s="14">
        <v>4.7857422187897597E-2</v>
      </c>
      <c r="AX12" s="14"/>
      <c r="AY12" s="14">
        <v>0</v>
      </c>
      <c r="AZ12" s="14">
        <v>5.3885858443425E-2</v>
      </c>
      <c r="BA12" s="14">
        <v>3.0067212006675E-2</v>
      </c>
      <c r="BB12" s="14">
        <v>4.3075769773368501E-2</v>
      </c>
      <c r="BC12" s="14">
        <v>6.0292576070342802E-2</v>
      </c>
      <c r="BD12" s="14">
        <v>2.3646074950104099E-2</v>
      </c>
      <c r="BE12" s="14">
        <v>3.8508513503321698E-2</v>
      </c>
      <c r="BF12" s="14">
        <v>2.42756094529692E-2</v>
      </c>
      <c r="BG12" s="14">
        <v>1.08968921516085E-2</v>
      </c>
      <c r="BH12" s="14">
        <v>0</v>
      </c>
      <c r="BI12" s="14">
        <v>5.6906525244716198E-2</v>
      </c>
      <c r="BJ12" s="14">
        <v>1.4536955201499301E-2</v>
      </c>
      <c r="BK12" s="14">
        <v>3.8598959182583797E-2</v>
      </c>
      <c r="BL12" s="14">
        <v>4.3595385453390499E-2</v>
      </c>
      <c r="BM12" s="14">
        <v>0</v>
      </c>
      <c r="BN12" s="14">
        <v>5.9531161409220899E-2</v>
      </c>
      <c r="BO12" s="14"/>
      <c r="BP12" s="14">
        <v>4.2596735964955897E-2</v>
      </c>
      <c r="BQ12" s="14">
        <v>2.97460811501375E-2</v>
      </c>
      <c r="BR12" s="14">
        <v>4.2018962299209102E-2</v>
      </c>
      <c r="BS12" s="14">
        <v>2.1949128496403299E-2</v>
      </c>
      <c r="BT12" s="14">
        <v>2.2473646290283301E-2</v>
      </c>
      <c r="BU12" s="14">
        <v>5.7815619258463402E-2</v>
      </c>
      <c r="BV12" s="14"/>
      <c r="BW12" s="14">
        <v>3.02460883097849E-2</v>
      </c>
      <c r="BX12" s="14">
        <v>1.8721653036748099E-2</v>
      </c>
      <c r="BY12" s="14">
        <v>3.8464091327724603E-2</v>
      </c>
      <c r="BZ12" s="14">
        <v>5.7027101004205001E-2</v>
      </c>
      <c r="CA12" s="14">
        <v>2.7780492479895301E-2</v>
      </c>
      <c r="CB12" s="14">
        <v>8.4414791975634895E-2</v>
      </c>
      <c r="CC12" s="14"/>
      <c r="CD12" s="14">
        <v>3.5766574213610902E-2</v>
      </c>
      <c r="CE12" s="14">
        <v>3.23650479500023E-2</v>
      </c>
      <c r="CF12" s="14">
        <v>5.8019778440850399E-2</v>
      </c>
      <c r="CG12" s="14">
        <v>2.9321231387043001E-2</v>
      </c>
      <c r="CH12" s="14"/>
      <c r="CI12" s="14">
        <v>1.6159819243436801E-2</v>
      </c>
      <c r="CJ12" s="14">
        <v>2.6639388250375099E-2</v>
      </c>
      <c r="CK12" s="14">
        <v>4.4705541371280001E-2</v>
      </c>
      <c r="CL12" s="14">
        <v>0</v>
      </c>
      <c r="CM12" s="14"/>
      <c r="CN12" s="14">
        <v>1.5659095967432202E-2</v>
      </c>
      <c r="CO12" s="14">
        <v>3.48245384757443E-2</v>
      </c>
      <c r="CP12" s="14"/>
      <c r="CQ12" s="14">
        <v>2.71257130784496E-2</v>
      </c>
      <c r="CR12" s="14">
        <v>3.5669867500769399E-2</v>
      </c>
    </row>
    <row r="13" spans="2:96" x14ac:dyDescent="0.3">
      <c r="B13" s="15" t="s">
        <v>92</v>
      </c>
      <c r="C13" s="20">
        <v>2.6308319024668399E-2</v>
      </c>
      <c r="D13" s="20">
        <v>1.5832174682383099E-2</v>
      </c>
      <c r="E13" s="20">
        <v>3.5976575796348602E-2</v>
      </c>
      <c r="F13" s="20"/>
      <c r="G13" s="20">
        <v>4.1689740069837798E-2</v>
      </c>
      <c r="H13" s="20">
        <v>4.7332002504492203E-2</v>
      </c>
      <c r="I13" s="20">
        <v>2.4811701111929201E-2</v>
      </c>
      <c r="J13" s="20">
        <v>5.2204079974518596E-3</v>
      </c>
      <c r="K13" s="20">
        <v>2.0214627131848701E-2</v>
      </c>
      <c r="L13" s="20">
        <v>2.2189703483990901E-2</v>
      </c>
      <c r="M13" s="20"/>
      <c r="N13" s="20">
        <v>1.07820601741329E-2</v>
      </c>
      <c r="O13" s="20">
        <v>2.4220967745065599E-2</v>
      </c>
      <c r="P13" s="20">
        <v>2.8014810003399102E-2</v>
      </c>
      <c r="Q13" s="20">
        <v>4.4062609820567103E-2</v>
      </c>
      <c r="R13" s="20"/>
      <c r="S13" s="20">
        <v>4.5592331433547198E-2</v>
      </c>
      <c r="T13" s="20">
        <v>2.55326370728493E-2</v>
      </c>
      <c r="U13" s="20">
        <v>1.05508252361664E-2</v>
      </c>
      <c r="V13" s="20">
        <v>2.2848001597600101E-2</v>
      </c>
      <c r="W13" s="20">
        <v>2.8073058206318099E-2</v>
      </c>
      <c r="X13" s="20">
        <v>2.4710045392691501E-2</v>
      </c>
      <c r="Y13" s="20">
        <v>3.5158622766286299E-2</v>
      </c>
      <c r="Z13" s="20">
        <v>0</v>
      </c>
      <c r="AA13" s="20">
        <v>2.52490086637716E-2</v>
      </c>
      <c r="AB13" s="20">
        <v>1.17337361367952E-2</v>
      </c>
      <c r="AC13" s="20">
        <v>6.0652716059204602E-2</v>
      </c>
      <c r="AD13" s="20">
        <v>0</v>
      </c>
      <c r="AE13" s="20"/>
      <c r="AF13" s="20">
        <v>1.0744292056510099E-2</v>
      </c>
      <c r="AG13" s="20">
        <v>3.0274002883475402E-2</v>
      </c>
      <c r="AH13" s="20">
        <v>3.1595583309725797E-2</v>
      </c>
      <c r="AI13" s="20">
        <v>1.4846067481305699E-2</v>
      </c>
      <c r="AJ13" s="20">
        <v>0</v>
      </c>
      <c r="AK13" s="20"/>
      <c r="AL13" s="20">
        <v>2.8359916993911001E-2</v>
      </c>
      <c r="AM13" s="20">
        <v>1.1478838680187E-2</v>
      </c>
      <c r="AN13" s="20">
        <v>5.5880282026950903E-2</v>
      </c>
      <c r="AO13" s="20">
        <v>1.40840024323263E-2</v>
      </c>
      <c r="AP13" s="20">
        <v>0</v>
      </c>
      <c r="AQ13" s="20">
        <v>5.4325741807615298E-2</v>
      </c>
      <c r="AR13" s="20"/>
      <c r="AS13" s="20">
        <v>3.2304663509714698E-2</v>
      </c>
      <c r="AT13" s="20">
        <v>3.2356966230275098E-2</v>
      </c>
      <c r="AU13" s="20">
        <v>1.93495329983276E-2</v>
      </c>
      <c r="AV13" s="20">
        <v>8.1033712809053492E-3</v>
      </c>
      <c r="AW13" s="20">
        <v>0</v>
      </c>
      <c r="AX13" s="20"/>
      <c r="AY13" s="20">
        <v>0.137775020791952</v>
      </c>
      <c r="AZ13" s="20">
        <v>5.5191142756616303E-2</v>
      </c>
      <c r="BA13" s="20">
        <v>3.11874136689245E-2</v>
      </c>
      <c r="BB13" s="20">
        <v>3.2313804393922597E-2</v>
      </c>
      <c r="BC13" s="20">
        <v>1.9803699842403599E-2</v>
      </c>
      <c r="BD13" s="20">
        <v>2.90872555013292E-2</v>
      </c>
      <c r="BE13" s="20">
        <v>2.8590813957875199E-2</v>
      </c>
      <c r="BF13" s="20">
        <v>2.44346820275693E-2</v>
      </c>
      <c r="BG13" s="20">
        <v>0</v>
      </c>
      <c r="BH13" s="20">
        <v>0</v>
      </c>
      <c r="BI13" s="20">
        <v>3.4051561378004601E-2</v>
      </c>
      <c r="BJ13" s="20">
        <v>1.4533714340869299E-2</v>
      </c>
      <c r="BK13" s="20">
        <v>2.3560996067795398E-2</v>
      </c>
      <c r="BL13" s="20">
        <v>4.9488864833315598E-2</v>
      </c>
      <c r="BM13" s="20">
        <v>5.4881787708617E-2</v>
      </c>
      <c r="BN13" s="20">
        <v>0</v>
      </c>
      <c r="BO13" s="20"/>
      <c r="BP13" s="20">
        <v>3.55927924017371E-2</v>
      </c>
      <c r="BQ13" s="20">
        <v>2.69135809651232E-2</v>
      </c>
      <c r="BR13" s="20">
        <v>1.4419838158158799E-2</v>
      </c>
      <c r="BS13" s="20">
        <v>1.49944205769928E-2</v>
      </c>
      <c r="BT13" s="20">
        <v>3.3495594999183101E-2</v>
      </c>
      <c r="BU13" s="20">
        <v>4.6302125499288201E-2</v>
      </c>
      <c r="BV13" s="20"/>
      <c r="BW13" s="20">
        <v>1.2796097134613301E-2</v>
      </c>
      <c r="BX13" s="20">
        <v>9.8044618166328E-3</v>
      </c>
      <c r="BY13" s="20">
        <v>2.72952615315387E-2</v>
      </c>
      <c r="BZ13" s="20">
        <v>5.2561880390272001E-2</v>
      </c>
      <c r="CA13" s="20">
        <v>3.1379792995724298E-2</v>
      </c>
      <c r="CB13" s="20">
        <v>0.12814921414418501</v>
      </c>
      <c r="CC13" s="20"/>
      <c r="CD13" s="20">
        <v>2.0833421935543099E-2</v>
      </c>
      <c r="CE13" s="20">
        <v>1.07786380469094E-2</v>
      </c>
      <c r="CF13" s="20">
        <v>8.9722506332376703E-2</v>
      </c>
      <c r="CG13" s="20">
        <v>1.53343098528294E-2</v>
      </c>
      <c r="CH13" s="20"/>
      <c r="CI13" s="20">
        <v>0</v>
      </c>
      <c r="CJ13" s="20">
        <v>9.5252455116974794E-3</v>
      </c>
      <c r="CK13" s="20">
        <v>2.9218214470707399E-2</v>
      </c>
      <c r="CL13" s="20">
        <v>0.119234740491222</v>
      </c>
      <c r="CM13" s="20"/>
      <c r="CN13" s="20">
        <v>2.1573063085093599E-2</v>
      </c>
      <c r="CO13" s="20">
        <v>2.38031118001867E-2</v>
      </c>
      <c r="CP13" s="20"/>
      <c r="CQ13" s="20">
        <v>9.7581178284772505E-3</v>
      </c>
      <c r="CR13" s="20">
        <v>1.87256330307108E-2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999</v>
      </c>
      <c r="D7" s="10">
        <v>477</v>
      </c>
      <c r="E7" s="10">
        <v>521</v>
      </c>
      <c r="F7" s="10"/>
      <c r="G7" s="10">
        <v>105</v>
      </c>
      <c r="H7" s="10">
        <v>167</v>
      </c>
      <c r="I7" s="10">
        <v>168</v>
      </c>
      <c r="J7" s="10">
        <v>180</v>
      </c>
      <c r="K7" s="10">
        <v>148</v>
      </c>
      <c r="L7" s="10">
        <v>231</v>
      </c>
      <c r="M7" s="10"/>
      <c r="N7" s="10">
        <v>277</v>
      </c>
      <c r="O7" s="10">
        <v>234</v>
      </c>
      <c r="P7" s="10">
        <v>213</v>
      </c>
      <c r="Q7" s="10">
        <v>271</v>
      </c>
      <c r="R7" s="10"/>
      <c r="S7" s="10">
        <v>130</v>
      </c>
      <c r="T7" s="10">
        <v>143</v>
      </c>
      <c r="U7" s="10">
        <v>96</v>
      </c>
      <c r="V7" s="10">
        <v>84</v>
      </c>
      <c r="W7" s="10">
        <v>74</v>
      </c>
      <c r="X7" s="10">
        <v>80</v>
      </c>
      <c r="Y7" s="10">
        <v>83</v>
      </c>
      <c r="Z7" s="10">
        <v>45</v>
      </c>
      <c r="AA7" s="10">
        <v>113</v>
      </c>
      <c r="AB7" s="10">
        <v>80</v>
      </c>
      <c r="AC7" s="10">
        <v>50</v>
      </c>
      <c r="AD7" s="10">
        <v>21</v>
      </c>
      <c r="AE7" s="10"/>
      <c r="AF7" s="10">
        <v>195</v>
      </c>
      <c r="AG7" s="10">
        <v>319</v>
      </c>
      <c r="AH7" s="10">
        <v>91</v>
      </c>
      <c r="AI7" s="10">
        <v>141</v>
      </c>
      <c r="AJ7" s="10">
        <v>58</v>
      </c>
      <c r="AK7" s="10"/>
      <c r="AL7" s="10">
        <v>224</v>
      </c>
      <c r="AM7" s="10">
        <v>186</v>
      </c>
      <c r="AN7" s="10">
        <v>103</v>
      </c>
      <c r="AO7" s="10">
        <v>221</v>
      </c>
      <c r="AP7" s="10">
        <v>65</v>
      </c>
      <c r="AQ7" s="10">
        <v>89</v>
      </c>
      <c r="AR7" s="10"/>
      <c r="AS7" s="10">
        <v>243</v>
      </c>
      <c r="AT7" s="10">
        <v>209</v>
      </c>
      <c r="AU7" s="10">
        <v>249</v>
      </c>
      <c r="AV7" s="10">
        <v>129</v>
      </c>
      <c r="AW7" s="10">
        <v>20</v>
      </c>
      <c r="AX7" s="10"/>
      <c r="AY7" s="10">
        <v>6</v>
      </c>
      <c r="AZ7" s="10">
        <v>35</v>
      </c>
      <c r="BA7" s="10">
        <v>66</v>
      </c>
      <c r="BB7" s="10">
        <v>61</v>
      </c>
      <c r="BC7" s="10">
        <v>80</v>
      </c>
      <c r="BD7" s="10">
        <v>103</v>
      </c>
      <c r="BE7" s="10">
        <v>107</v>
      </c>
      <c r="BF7" s="10">
        <v>83</v>
      </c>
      <c r="BG7" s="10">
        <v>82</v>
      </c>
      <c r="BH7" s="10">
        <v>56</v>
      </c>
      <c r="BI7" s="10">
        <v>83</v>
      </c>
      <c r="BJ7" s="10">
        <v>67</v>
      </c>
      <c r="BK7" s="10">
        <v>43</v>
      </c>
      <c r="BL7" s="10">
        <v>23</v>
      </c>
      <c r="BM7" s="10">
        <v>18</v>
      </c>
      <c r="BN7" s="10">
        <v>50</v>
      </c>
      <c r="BO7" s="10"/>
      <c r="BP7" s="10">
        <v>208</v>
      </c>
      <c r="BQ7" s="10">
        <v>284</v>
      </c>
      <c r="BR7" s="10">
        <v>139</v>
      </c>
      <c r="BS7" s="10">
        <v>201</v>
      </c>
      <c r="BT7" s="10">
        <v>119</v>
      </c>
      <c r="BU7" s="10">
        <v>47</v>
      </c>
      <c r="BV7" s="10"/>
      <c r="BW7" s="10">
        <v>386</v>
      </c>
      <c r="BX7" s="10">
        <v>212</v>
      </c>
      <c r="BY7" s="10">
        <v>72</v>
      </c>
      <c r="BZ7" s="10">
        <v>94</v>
      </c>
      <c r="CA7" s="10">
        <v>189</v>
      </c>
      <c r="CB7" s="10">
        <v>43</v>
      </c>
      <c r="CC7" s="10"/>
      <c r="CD7" s="10">
        <v>206</v>
      </c>
      <c r="CE7" s="10">
        <v>174</v>
      </c>
      <c r="CF7" s="10">
        <v>158</v>
      </c>
      <c r="CG7" s="10">
        <v>267</v>
      </c>
      <c r="CH7" s="10"/>
      <c r="CI7" s="10">
        <v>170</v>
      </c>
      <c r="CJ7" s="10">
        <v>202</v>
      </c>
      <c r="CK7" s="10">
        <v>558</v>
      </c>
      <c r="CL7" s="10">
        <v>69</v>
      </c>
      <c r="CM7" s="10"/>
      <c r="CN7" s="10">
        <v>113</v>
      </c>
      <c r="CO7" s="10">
        <v>871</v>
      </c>
      <c r="CP7" s="10"/>
      <c r="CQ7" s="10">
        <v>90</v>
      </c>
      <c r="CR7" s="10">
        <v>832</v>
      </c>
    </row>
    <row r="8" spans="2:96" ht="30" customHeight="1" x14ac:dyDescent="0.3">
      <c r="B8" s="11" t="s">
        <v>19</v>
      </c>
      <c r="C8" s="11">
        <v>998</v>
      </c>
      <c r="D8" s="11">
        <v>477</v>
      </c>
      <c r="E8" s="11">
        <v>520</v>
      </c>
      <c r="F8" s="11"/>
      <c r="G8" s="11">
        <v>132</v>
      </c>
      <c r="H8" s="11">
        <v>171</v>
      </c>
      <c r="I8" s="11">
        <v>168</v>
      </c>
      <c r="J8" s="11">
        <v>173</v>
      </c>
      <c r="K8" s="11">
        <v>142</v>
      </c>
      <c r="L8" s="11">
        <v>212</v>
      </c>
      <c r="M8" s="11"/>
      <c r="N8" s="11">
        <v>278</v>
      </c>
      <c r="O8" s="11">
        <v>248</v>
      </c>
      <c r="P8" s="11">
        <v>210</v>
      </c>
      <c r="Q8" s="11">
        <v>258</v>
      </c>
      <c r="R8" s="11"/>
      <c r="S8" s="11">
        <v>129</v>
      </c>
      <c r="T8" s="11">
        <v>138</v>
      </c>
      <c r="U8" s="11">
        <v>92</v>
      </c>
      <c r="V8" s="11">
        <v>82</v>
      </c>
      <c r="W8" s="11">
        <v>72</v>
      </c>
      <c r="X8" s="11">
        <v>80</v>
      </c>
      <c r="Y8" s="11">
        <v>77</v>
      </c>
      <c r="Z8" s="11">
        <v>42</v>
      </c>
      <c r="AA8" s="11">
        <v>118</v>
      </c>
      <c r="AB8" s="11">
        <v>84</v>
      </c>
      <c r="AC8" s="11">
        <v>54</v>
      </c>
      <c r="AD8" s="11">
        <v>28</v>
      </c>
      <c r="AE8" s="11"/>
      <c r="AF8" s="11">
        <v>186</v>
      </c>
      <c r="AG8" s="11">
        <v>321</v>
      </c>
      <c r="AH8" s="11">
        <v>90</v>
      </c>
      <c r="AI8" s="11">
        <v>137</v>
      </c>
      <c r="AJ8" s="11">
        <v>59</v>
      </c>
      <c r="AK8" s="11"/>
      <c r="AL8" s="11">
        <v>232</v>
      </c>
      <c r="AM8" s="11">
        <v>180</v>
      </c>
      <c r="AN8" s="11">
        <v>102</v>
      </c>
      <c r="AO8" s="11">
        <v>214</v>
      </c>
      <c r="AP8" s="11">
        <v>65</v>
      </c>
      <c r="AQ8" s="11">
        <v>89</v>
      </c>
      <c r="AR8" s="11"/>
      <c r="AS8" s="11">
        <v>233</v>
      </c>
      <c r="AT8" s="11">
        <v>215</v>
      </c>
      <c r="AU8" s="11">
        <v>253</v>
      </c>
      <c r="AV8" s="11">
        <v>131</v>
      </c>
      <c r="AW8" s="11">
        <v>22</v>
      </c>
      <c r="AX8" s="11"/>
      <c r="AY8" s="11">
        <v>7</v>
      </c>
      <c r="AZ8" s="11">
        <v>34</v>
      </c>
      <c r="BA8" s="11">
        <v>64</v>
      </c>
      <c r="BB8" s="11">
        <v>61</v>
      </c>
      <c r="BC8" s="11">
        <v>78</v>
      </c>
      <c r="BD8" s="11">
        <v>106</v>
      </c>
      <c r="BE8" s="11">
        <v>107</v>
      </c>
      <c r="BF8" s="11">
        <v>84</v>
      </c>
      <c r="BG8" s="11">
        <v>83</v>
      </c>
      <c r="BH8" s="11">
        <v>55</v>
      </c>
      <c r="BI8" s="11">
        <v>82</v>
      </c>
      <c r="BJ8" s="11">
        <v>68</v>
      </c>
      <c r="BK8" s="11">
        <v>44</v>
      </c>
      <c r="BL8" s="11">
        <v>22</v>
      </c>
      <c r="BM8" s="11">
        <v>17</v>
      </c>
      <c r="BN8" s="11">
        <v>51</v>
      </c>
      <c r="BO8" s="11"/>
      <c r="BP8" s="11">
        <v>214</v>
      </c>
      <c r="BQ8" s="11">
        <v>283</v>
      </c>
      <c r="BR8" s="11">
        <v>137</v>
      </c>
      <c r="BS8" s="11">
        <v>199</v>
      </c>
      <c r="BT8" s="11">
        <v>116</v>
      </c>
      <c r="BU8" s="11">
        <v>47</v>
      </c>
      <c r="BV8" s="11"/>
      <c r="BW8" s="11">
        <v>373</v>
      </c>
      <c r="BX8" s="11">
        <v>212</v>
      </c>
      <c r="BY8" s="11">
        <v>72</v>
      </c>
      <c r="BZ8" s="11">
        <v>94</v>
      </c>
      <c r="CA8" s="11">
        <v>192</v>
      </c>
      <c r="CB8" s="11">
        <v>51</v>
      </c>
      <c r="CC8" s="11"/>
      <c r="CD8" s="11">
        <v>221</v>
      </c>
      <c r="CE8" s="11">
        <v>175</v>
      </c>
      <c r="CF8" s="11">
        <v>155</v>
      </c>
      <c r="CG8" s="11">
        <v>261</v>
      </c>
      <c r="CH8" s="11"/>
      <c r="CI8" s="11">
        <v>172</v>
      </c>
      <c r="CJ8" s="11">
        <v>203</v>
      </c>
      <c r="CK8" s="11">
        <v>554</v>
      </c>
      <c r="CL8" s="11">
        <v>68</v>
      </c>
      <c r="CM8" s="11"/>
      <c r="CN8" s="11">
        <v>117</v>
      </c>
      <c r="CO8" s="11">
        <v>865</v>
      </c>
      <c r="CP8" s="11"/>
      <c r="CQ8" s="11">
        <v>92</v>
      </c>
      <c r="CR8" s="11">
        <v>828</v>
      </c>
    </row>
    <row r="9" spans="2:96" x14ac:dyDescent="0.3">
      <c r="B9" s="15" t="s">
        <v>383</v>
      </c>
      <c r="C9" s="14">
        <v>0.35483442709020602</v>
      </c>
      <c r="D9" s="14">
        <v>0.34212727580233299</v>
      </c>
      <c r="E9" s="14">
        <v>0.36536577826707101</v>
      </c>
      <c r="F9" s="14"/>
      <c r="G9" s="14">
        <v>0.31030374873621802</v>
      </c>
      <c r="H9" s="14">
        <v>0.35768788849304001</v>
      </c>
      <c r="I9" s="14">
        <v>0.35043341233001202</v>
      </c>
      <c r="J9" s="14">
        <v>0.35339921258912199</v>
      </c>
      <c r="K9" s="14">
        <v>0.43413414208614698</v>
      </c>
      <c r="L9" s="14">
        <v>0.33187678252236402</v>
      </c>
      <c r="M9" s="14"/>
      <c r="N9" s="14">
        <v>0.33877774500033297</v>
      </c>
      <c r="O9" s="14">
        <v>0.30595391818026801</v>
      </c>
      <c r="P9" s="14">
        <v>0.41860727797744102</v>
      </c>
      <c r="Q9" s="14">
        <v>0.35720737710102901</v>
      </c>
      <c r="R9" s="14"/>
      <c r="S9" s="14">
        <v>0.44580114254868403</v>
      </c>
      <c r="T9" s="14">
        <v>0.35198796850950198</v>
      </c>
      <c r="U9" s="14">
        <v>0.30748588224234802</v>
      </c>
      <c r="V9" s="14">
        <v>0.35030418692229398</v>
      </c>
      <c r="W9" s="14">
        <v>0.31639458561487699</v>
      </c>
      <c r="X9" s="14">
        <v>0.32793358612435197</v>
      </c>
      <c r="Y9" s="14">
        <v>0.40627360946728802</v>
      </c>
      <c r="Z9" s="14">
        <v>0.33613375587403499</v>
      </c>
      <c r="AA9" s="14">
        <v>0.35793491830992502</v>
      </c>
      <c r="AB9" s="14">
        <v>0.33162152187208599</v>
      </c>
      <c r="AC9" s="14">
        <v>0.33685514019115798</v>
      </c>
      <c r="AD9" s="14">
        <v>0.27109307327656401</v>
      </c>
      <c r="AE9" s="14"/>
      <c r="AF9" s="14">
        <v>0.35860255273498998</v>
      </c>
      <c r="AG9" s="14">
        <v>0.37970204965299298</v>
      </c>
      <c r="AH9" s="14">
        <v>0.24597949076273101</v>
      </c>
      <c r="AI9" s="14">
        <v>0.43862823670133899</v>
      </c>
      <c r="AJ9" s="14">
        <v>0.37160542441024802</v>
      </c>
      <c r="AK9" s="14"/>
      <c r="AL9" s="14">
        <v>0.36314432056815699</v>
      </c>
      <c r="AM9" s="14">
        <v>0.383007337493323</v>
      </c>
      <c r="AN9" s="14">
        <v>0.233557830262421</v>
      </c>
      <c r="AO9" s="14">
        <v>0.41080355017772702</v>
      </c>
      <c r="AP9" s="14">
        <v>0.47783090527647698</v>
      </c>
      <c r="AQ9" s="14">
        <v>0.31772112895090698</v>
      </c>
      <c r="AR9" s="14"/>
      <c r="AS9" s="14">
        <v>0.36559905136974302</v>
      </c>
      <c r="AT9" s="14">
        <v>0.33404160889566997</v>
      </c>
      <c r="AU9" s="14">
        <v>0.319330798971243</v>
      </c>
      <c r="AV9" s="14">
        <v>0.40264222808495997</v>
      </c>
      <c r="AW9" s="14">
        <v>0.53481607060955105</v>
      </c>
      <c r="AX9" s="14"/>
      <c r="AY9" s="14">
        <v>0.394971391637021</v>
      </c>
      <c r="AZ9" s="14">
        <v>0.33043870571527201</v>
      </c>
      <c r="BA9" s="14">
        <v>0.31471113384565103</v>
      </c>
      <c r="BB9" s="14">
        <v>0.35234671093483</v>
      </c>
      <c r="BC9" s="14">
        <v>0.34424509793944702</v>
      </c>
      <c r="BD9" s="14">
        <v>0.40731276509553099</v>
      </c>
      <c r="BE9" s="14">
        <v>0.29746644235269198</v>
      </c>
      <c r="BF9" s="14">
        <v>0.391181748870912</v>
      </c>
      <c r="BG9" s="14">
        <v>0.41741968410871499</v>
      </c>
      <c r="BH9" s="14">
        <v>0.233308175706644</v>
      </c>
      <c r="BI9" s="14">
        <v>0.353602664249482</v>
      </c>
      <c r="BJ9" s="14">
        <v>0.37829609686599103</v>
      </c>
      <c r="BK9" s="14">
        <v>0.31651473299197103</v>
      </c>
      <c r="BL9" s="14">
        <v>0.439228939026931</v>
      </c>
      <c r="BM9" s="14">
        <v>0.28181138009751799</v>
      </c>
      <c r="BN9" s="14">
        <v>0.44224555837666202</v>
      </c>
      <c r="BO9" s="14"/>
      <c r="BP9" s="14">
        <v>0.38625687126210401</v>
      </c>
      <c r="BQ9" s="14">
        <v>0.331438974939741</v>
      </c>
      <c r="BR9" s="14">
        <v>0.390009377556995</v>
      </c>
      <c r="BS9" s="14">
        <v>0.36736605148422702</v>
      </c>
      <c r="BT9" s="14">
        <v>0.26973543891254698</v>
      </c>
      <c r="BU9" s="14">
        <v>0.38441755787959198</v>
      </c>
      <c r="BV9" s="14"/>
      <c r="BW9" s="14">
        <v>0.37544776613576297</v>
      </c>
      <c r="BX9" s="14">
        <v>0.31184427646683499</v>
      </c>
      <c r="BY9" s="14">
        <v>0.42187165158319101</v>
      </c>
      <c r="BZ9" s="14">
        <v>0.40506672466421301</v>
      </c>
      <c r="CA9" s="14">
        <v>0.33703288874223303</v>
      </c>
      <c r="CB9" s="14">
        <v>0.29202104368436899</v>
      </c>
      <c r="CC9" s="14"/>
      <c r="CD9" s="14">
        <v>0.36222159195811299</v>
      </c>
      <c r="CE9" s="14">
        <v>0.36709321537980499</v>
      </c>
      <c r="CF9" s="14">
        <v>0.35018105989810699</v>
      </c>
      <c r="CG9" s="14">
        <v>0.35467512654633299</v>
      </c>
      <c r="CH9" s="14"/>
      <c r="CI9" s="14">
        <v>0.40468277448943002</v>
      </c>
      <c r="CJ9" s="14">
        <v>0.32780605166361498</v>
      </c>
      <c r="CK9" s="14">
        <v>0.353051391780766</v>
      </c>
      <c r="CL9" s="14">
        <v>0.32377091957911402</v>
      </c>
      <c r="CM9" s="14"/>
      <c r="CN9" s="14">
        <v>0.36193206964407798</v>
      </c>
      <c r="CO9" s="14">
        <v>0.35359595858818199</v>
      </c>
      <c r="CP9" s="14"/>
      <c r="CQ9" s="14">
        <v>0.38933685404913798</v>
      </c>
      <c r="CR9" s="14">
        <v>0.35461437539617602</v>
      </c>
    </row>
    <row r="10" spans="2:96" x14ac:dyDescent="0.3">
      <c r="B10" s="15" t="s">
        <v>384</v>
      </c>
      <c r="C10" s="14">
        <v>0.44423773075273498</v>
      </c>
      <c r="D10" s="14">
        <v>0.41722081492569502</v>
      </c>
      <c r="E10" s="14">
        <v>0.46983597501041102</v>
      </c>
      <c r="F10" s="14"/>
      <c r="G10" s="14">
        <v>0.44877986794007202</v>
      </c>
      <c r="H10" s="14">
        <v>0.43097553507854802</v>
      </c>
      <c r="I10" s="14">
        <v>0.44210905634859998</v>
      </c>
      <c r="J10" s="14">
        <v>0.46022332952872402</v>
      </c>
      <c r="K10" s="14">
        <v>0.39549651477887099</v>
      </c>
      <c r="L10" s="14">
        <v>0.47334971688004701</v>
      </c>
      <c r="M10" s="14"/>
      <c r="N10" s="14">
        <v>0.46706968219355</v>
      </c>
      <c r="O10" s="14">
        <v>0.48973069777220701</v>
      </c>
      <c r="P10" s="14">
        <v>0.40117164565052499</v>
      </c>
      <c r="Q10" s="14">
        <v>0.41785264691040203</v>
      </c>
      <c r="R10" s="14"/>
      <c r="S10" s="14">
        <v>0.36783242624657397</v>
      </c>
      <c r="T10" s="14">
        <v>0.45622855043085497</v>
      </c>
      <c r="U10" s="14">
        <v>0.52788098098240999</v>
      </c>
      <c r="V10" s="14">
        <v>0.40701498026500399</v>
      </c>
      <c r="W10" s="14">
        <v>0.39604812345845097</v>
      </c>
      <c r="X10" s="14">
        <v>0.48090585058046198</v>
      </c>
      <c r="Y10" s="14">
        <v>0.45612564964334001</v>
      </c>
      <c r="Z10" s="14">
        <v>0.42387511235647302</v>
      </c>
      <c r="AA10" s="14">
        <v>0.48409705495333699</v>
      </c>
      <c r="AB10" s="14">
        <v>0.436903188094038</v>
      </c>
      <c r="AC10" s="14">
        <v>0.41661111596619499</v>
      </c>
      <c r="AD10" s="14">
        <v>0.49842509264724699</v>
      </c>
      <c r="AE10" s="14"/>
      <c r="AF10" s="14">
        <v>0.44859004050076601</v>
      </c>
      <c r="AG10" s="14">
        <v>0.44759481863693501</v>
      </c>
      <c r="AH10" s="14">
        <v>0.51672776730287495</v>
      </c>
      <c r="AI10" s="14">
        <v>0.37080512118523101</v>
      </c>
      <c r="AJ10" s="14">
        <v>0.38554694911231202</v>
      </c>
      <c r="AK10" s="14"/>
      <c r="AL10" s="14">
        <v>0.432822020703031</v>
      </c>
      <c r="AM10" s="14">
        <v>0.42564573845189102</v>
      </c>
      <c r="AN10" s="14">
        <v>0.57625014852902101</v>
      </c>
      <c r="AO10" s="14">
        <v>0.39743487417794698</v>
      </c>
      <c r="AP10" s="14">
        <v>0.31849695892563201</v>
      </c>
      <c r="AQ10" s="14">
        <v>0.54804574142180995</v>
      </c>
      <c r="AR10" s="14"/>
      <c r="AS10" s="14">
        <v>0.47446238235513599</v>
      </c>
      <c r="AT10" s="14">
        <v>0.41815562069743101</v>
      </c>
      <c r="AU10" s="14">
        <v>0.49326164154353902</v>
      </c>
      <c r="AV10" s="14">
        <v>0.40397161291547401</v>
      </c>
      <c r="AW10" s="14">
        <v>0.23334293939477799</v>
      </c>
      <c r="AX10" s="14"/>
      <c r="AY10" s="14">
        <v>0.46725358757102697</v>
      </c>
      <c r="AZ10" s="14">
        <v>0.38845471070239901</v>
      </c>
      <c r="BA10" s="14">
        <v>0.56674582962410602</v>
      </c>
      <c r="BB10" s="14">
        <v>0.43468197433776301</v>
      </c>
      <c r="BC10" s="14">
        <v>0.44133446640837298</v>
      </c>
      <c r="BD10" s="14">
        <v>0.37810348424935403</v>
      </c>
      <c r="BE10" s="14">
        <v>0.45876607257281798</v>
      </c>
      <c r="BF10" s="14">
        <v>0.42029694820435498</v>
      </c>
      <c r="BG10" s="14">
        <v>0.41953115515317002</v>
      </c>
      <c r="BH10" s="14">
        <v>0.68382115852832204</v>
      </c>
      <c r="BI10" s="14">
        <v>0.38038302733385299</v>
      </c>
      <c r="BJ10" s="14">
        <v>0.407330042352054</v>
      </c>
      <c r="BK10" s="14">
        <v>0.46814666650562298</v>
      </c>
      <c r="BL10" s="14">
        <v>0.25381305035384699</v>
      </c>
      <c r="BM10" s="14">
        <v>0.44444140957096201</v>
      </c>
      <c r="BN10" s="14">
        <v>0.41904553392578903</v>
      </c>
      <c r="BO10" s="14"/>
      <c r="BP10" s="14">
        <v>0.400739784643657</v>
      </c>
      <c r="BQ10" s="14">
        <v>0.47769216295091699</v>
      </c>
      <c r="BR10" s="14">
        <v>0.40860708279985197</v>
      </c>
      <c r="BS10" s="14">
        <v>0.46098585499516498</v>
      </c>
      <c r="BT10" s="14">
        <v>0.46955502301367702</v>
      </c>
      <c r="BU10" s="14">
        <v>0.42709915750680899</v>
      </c>
      <c r="BV10" s="14"/>
      <c r="BW10" s="14">
        <v>0.44745103033464001</v>
      </c>
      <c r="BX10" s="14">
        <v>0.470443816992835</v>
      </c>
      <c r="BY10" s="14">
        <v>0.42289063497672102</v>
      </c>
      <c r="BZ10" s="14">
        <v>0.33553414041278601</v>
      </c>
      <c r="CA10" s="14">
        <v>0.463491634517392</v>
      </c>
      <c r="CB10" s="14">
        <v>0.422469591869859</v>
      </c>
      <c r="CC10" s="14"/>
      <c r="CD10" s="14">
        <v>0.43009600273326298</v>
      </c>
      <c r="CE10" s="14">
        <v>0.43925333021378199</v>
      </c>
      <c r="CF10" s="14">
        <v>0.41145470527874001</v>
      </c>
      <c r="CG10" s="14">
        <v>0.45486156120154603</v>
      </c>
      <c r="CH10" s="14"/>
      <c r="CI10" s="14">
        <v>0.397899550271888</v>
      </c>
      <c r="CJ10" s="14">
        <v>0.51626174953509496</v>
      </c>
      <c r="CK10" s="14">
        <v>0.43949320413948101</v>
      </c>
      <c r="CL10" s="14">
        <v>0.385419527293836</v>
      </c>
      <c r="CM10" s="14"/>
      <c r="CN10" s="14">
        <v>0.44621416358113702</v>
      </c>
      <c r="CO10" s="14">
        <v>0.44759738917749098</v>
      </c>
      <c r="CP10" s="14"/>
      <c r="CQ10" s="14">
        <v>0.41265173297119301</v>
      </c>
      <c r="CR10" s="14">
        <v>0.45145169280336001</v>
      </c>
    </row>
    <row r="11" spans="2:96" x14ac:dyDescent="0.3">
      <c r="B11" s="15" t="s">
        <v>385</v>
      </c>
      <c r="C11" s="14">
        <v>0.131353370146441</v>
      </c>
      <c r="D11" s="14">
        <v>0.16481234336616499</v>
      </c>
      <c r="E11" s="14">
        <v>0.10085505209130501</v>
      </c>
      <c r="F11" s="14"/>
      <c r="G11" s="14">
        <v>0.109440786193426</v>
      </c>
      <c r="H11" s="14">
        <v>0.111305002575098</v>
      </c>
      <c r="I11" s="14">
        <v>0.14463194868697299</v>
      </c>
      <c r="J11" s="14">
        <v>0.15976322414842301</v>
      </c>
      <c r="K11" s="14">
        <v>0.120645366424335</v>
      </c>
      <c r="L11" s="14">
        <v>0.134683780096821</v>
      </c>
      <c r="M11" s="14"/>
      <c r="N11" s="14">
        <v>0.130983845594179</v>
      </c>
      <c r="O11" s="14">
        <v>0.13529619032460699</v>
      </c>
      <c r="P11" s="14">
        <v>0.124318409613975</v>
      </c>
      <c r="Q11" s="14">
        <v>0.13573209256104399</v>
      </c>
      <c r="R11" s="14"/>
      <c r="S11" s="14">
        <v>0.10374740704657801</v>
      </c>
      <c r="T11" s="14">
        <v>0.10811515869723801</v>
      </c>
      <c r="U11" s="14">
        <v>0.13324835727721501</v>
      </c>
      <c r="V11" s="14">
        <v>0.15483198936609899</v>
      </c>
      <c r="W11" s="14">
        <v>0.24603310664473099</v>
      </c>
      <c r="X11" s="14">
        <v>0.11765924605203699</v>
      </c>
      <c r="Y11" s="14">
        <v>0.10232047874434599</v>
      </c>
      <c r="Z11" s="14">
        <v>0.17199368007931001</v>
      </c>
      <c r="AA11" s="14">
        <v>0.103092746974163</v>
      </c>
      <c r="AB11" s="14">
        <v>0.13503522185498801</v>
      </c>
      <c r="AC11" s="14">
        <v>0.12142128243089099</v>
      </c>
      <c r="AD11" s="14">
        <v>0.18816351648850699</v>
      </c>
      <c r="AE11" s="14"/>
      <c r="AF11" s="14">
        <v>0.14650408728380801</v>
      </c>
      <c r="AG11" s="14">
        <v>0.110876121219813</v>
      </c>
      <c r="AH11" s="14">
        <v>0.14576187274124899</v>
      </c>
      <c r="AI11" s="14">
        <v>0.120117329735222</v>
      </c>
      <c r="AJ11" s="14">
        <v>0.20686195013865699</v>
      </c>
      <c r="AK11" s="14"/>
      <c r="AL11" s="14">
        <v>0.13229346428323399</v>
      </c>
      <c r="AM11" s="14">
        <v>0.132410890044973</v>
      </c>
      <c r="AN11" s="14">
        <v>8.1133697864707893E-2</v>
      </c>
      <c r="AO11" s="14">
        <v>0.13693345305541099</v>
      </c>
      <c r="AP11" s="14">
        <v>0.127014200425107</v>
      </c>
      <c r="AQ11" s="14">
        <v>0.11228892378885701</v>
      </c>
      <c r="AR11" s="14"/>
      <c r="AS11" s="14">
        <v>9.4637810060101593E-2</v>
      </c>
      <c r="AT11" s="14">
        <v>0.15974642187176499</v>
      </c>
      <c r="AU11" s="14">
        <v>0.133325427552862</v>
      </c>
      <c r="AV11" s="14">
        <v>0.124284419155888</v>
      </c>
      <c r="AW11" s="14">
        <v>0.18926580013597599</v>
      </c>
      <c r="AX11" s="14"/>
      <c r="AY11" s="14">
        <v>0.137775020791952</v>
      </c>
      <c r="AZ11" s="14">
        <v>8.9480206411622396E-2</v>
      </c>
      <c r="BA11" s="14">
        <v>7.6737895198626394E-2</v>
      </c>
      <c r="BB11" s="14">
        <v>0.152037215864055</v>
      </c>
      <c r="BC11" s="14">
        <v>0.108051405644773</v>
      </c>
      <c r="BD11" s="14">
        <v>0.15857832285016499</v>
      </c>
      <c r="BE11" s="14">
        <v>0.18965629529556999</v>
      </c>
      <c r="BF11" s="14">
        <v>0.104227794423987</v>
      </c>
      <c r="BG11" s="14">
        <v>0.116578995727776</v>
      </c>
      <c r="BH11" s="14">
        <v>8.2870665765034102E-2</v>
      </c>
      <c r="BI11" s="14">
        <v>0.14647514337632001</v>
      </c>
      <c r="BJ11" s="14">
        <v>0.112085003124127</v>
      </c>
      <c r="BK11" s="14">
        <v>0.19411675011051899</v>
      </c>
      <c r="BL11" s="14">
        <v>0.21387376033251601</v>
      </c>
      <c r="BM11" s="14">
        <v>0.16300779329427501</v>
      </c>
      <c r="BN11" s="14">
        <v>0.118124022291888</v>
      </c>
      <c r="BO11" s="14"/>
      <c r="BP11" s="14">
        <v>0.13343009399691499</v>
      </c>
      <c r="BQ11" s="14">
        <v>0.13630377337232499</v>
      </c>
      <c r="BR11" s="14">
        <v>0.127087266229961</v>
      </c>
      <c r="BS11" s="14">
        <v>0.11093962928803799</v>
      </c>
      <c r="BT11" s="14">
        <v>0.16335324475138799</v>
      </c>
      <c r="BU11" s="14">
        <v>0.116596933249319</v>
      </c>
      <c r="BV11" s="14"/>
      <c r="BW11" s="14">
        <v>0.12904640594101799</v>
      </c>
      <c r="BX11" s="14">
        <v>0.16616379108078899</v>
      </c>
      <c r="BY11" s="14">
        <v>8.8170280126824596E-2</v>
      </c>
      <c r="BZ11" s="14">
        <v>0.153997597147536</v>
      </c>
      <c r="CA11" s="14">
        <v>0.12671131476355901</v>
      </c>
      <c r="CB11" s="14">
        <v>5.0631746379959999E-2</v>
      </c>
      <c r="CC11" s="14"/>
      <c r="CD11" s="14">
        <v>0.12955374466255701</v>
      </c>
      <c r="CE11" s="14">
        <v>0.13483654061585501</v>
      </c>
      <c r="CF11" s="14">
        <v>9.93848408119338E-2</v>
      </c>
      <c r="CG11" s="14">
        <v>0.13416777883651601</v>
      </c>
      <c r="CH11" s="14"/>
      <c r="CI11" s="14">
        <v>0.12866144727466999</v>
      </c>
      <c r="CJ11" s="14">
        <v>0.11659887662033799</v>
      </c>
      <c r="CK11" s="14">
        <v>0.141479478583455</v>
      </c>
      <c r="CL11" s="14">
        <v>9.9706657628772594E-2</v>
      </c>
      <c r="CM11" s="14"/>
      <c r="CN11" s="14">
        <v>0.13537750058238501</v>
      </c>
      <c r="CO11" s="14">
        <v>0.13094555654257301</v>
      </c>
      <c r="CP11" s="14"/>
      <c r="CQ11" s="14">
        <v>0.13318649839609201</v>
      </c>
      <c r="CR11" s="14">
        <v>0.131699722379438</v>
      </c>
    </row>
    <row r="12" spans="2:96" x14ac:dyDescent="0.3">
      <c r="B12" s="15" t="s">
        <v>386</v>
      </c>
      <c r="C12" s="14">
        <v>3.96344713984303E-2</v>
      </c>
      <c r="D12" s="14">
        <v>5.1701568717771498E-2</v>
      </c>
      <c r="E12" s="14">
        <v>2.8621476834822902E-2</v>
      </c>
      <c r="F12" s="14"/>
      <c r="G12" s="14">
        <v>0.10938577119949</v>
      </c>
      <c r="H12" s="14">
        <v>3.4781453896486299E-2</v>
      </c>
      <c r="I12" s="14">
        <v>2.3791875415877201E-2</v>
      </c>
      <c r="J12" s="14">
        <v>1.5941396476404E-2</v>
      </c>
      <c r="K12" s="14">
        <v>4.27779585949414E-2</v>
      </c>
      <c r="L12" s="14">
        <v>2.9954008666114199E-2</v>
      </c>
      <c r="M12" s="14"/>
      <c r="N12" s="14">
        <v>5.5643750382521701E-2</v>
      </c>
      <c r="O12" s="14">
        <v>3.5058028129672097E-2</v>
      </c>
      <c r="P12" s="14">
        <v>3.3316833764523997E-2</v>
      </c>
      <c r="Q12" s="14">
        <v>3.2546489564681098E-2</v>
      </c>
      <c r="R12" s="14"/>
      <c r="S12" s="14">
        <v>2.9552283891747699E-2</v>
      </c>
      <c r="T12" s="14">
        <v>5.6722818449538102E-2</v>
      </c>
      <c r="U12" s="14">
        <v>3.13847794980271E-2</v>
      </c>
      <c r="V12" s="14">
        <v>6.54693568904232E-2</v>
      </c>
      <c r="W12" s="14">
        <v>2.6999290738745799E-2</v>
      </c>
      <c r="X12" s="14">
        <v>4.8791271850458201E-2</v>
      </c>
      <c r="Y12" s="14">
        <v>0</v>
      </c>
      <c r="Z12" s="14">
        <v>6.7997451690180996E-2</v>
      </c>
      <c r="AA12" s="14">
        <v>2.9852804063464002E-2</v>
      </c>
      <c r="AB12" s="14">
        <v>6.00991288012135E-2</v>
      </c>
      <c r="AC12" s="14">
        <v>2.0546985273117001E-2</v>
      </c>
      <c r="AD12" s="14">
        <v>4.23183175876818E-2</v>
      </c>
      <c r="AE12" s="14"/>
      <c r="AF12" s="14">
        <v>2.51695060394415E-2</v>
      </c>
      <c r="AG12" s="14">
        <v>3.7553165638689399E-2</v>
      </c>
      <c r="AH12" s="14">
        <v>4.9903872533522103E-2</v>
      </c>
      <c r="AI12" s="14">
        <v>4.8719630579912097E-2</v>
      </c>
      <c r="AJ12" s="14">
        <v>0</v>
      </c>
      <c r="AK12" s="14"/>
      <c r="AL12" s="14">
        <v>5.4410604842580201E-2</v>
      </c>
      <c r="AM12" s="14">
        <v>4.2189973622043103E-2</v>
      </c>
      <c r="AN12" s="14">
        <v>5.38729339364361E-2</v>
      </c>
      <c r="AO12" s="14">
        <v>2.7362518217008899E-2</v>
      </c>
      <c r="AP12" s="14">
        <v>4.3943644994498703E-2</v>
      </c>
      <c r="AQ12" s="14">
        <v>0</v>
      </c>
      <c r="AR12" s="14"/>
      <c r="AS12" s="14">
        <v>3.5762894803119297E-2</v>
      </c>
      <c r="AT12" s="14">
        <v>5.4781172076639802E-2</v>
      </c>
      <c r="AU12" s="14">
        <v>2.6217942358693399E-2</v>
      </c>
      <c r="AV12" s="14">
        <v>5.4026873916409597E-2</v>
      </c>
      <c r="AW12" s="14">
        <v>4.2575189859693802E-2</v>
      </c>
      <c r="AX12" s="14"/>
      <c r="AY12" s="14">
        <v>0</v>
      </c>
      <c r="AZ12" s="14">
        <v>0.108969535286213</v>
      </c>
      <c r="BA12" s="14">
        <v>2.4615861900152601E-2</v>
      </c>
      <c r="BB12" s="14">
        <v>3.1102366922814598E-2</v>
      </c>
      <c r="BC12" s="14">
        <v>8.2809553060332594E-2</v>
      </c>
      <c r="BD12" s="14">
        <v>1.8038575031818601E-2</v>
      </c>
      <c r="BE12" s="14">
        <v>2.4360757003973801E-2</v>
      </c>
      <c r="BF12" s="14">
        <v>4.80431224867763E-2</v>
      </c>
      <c r="BG12" s="14">
        <v>3.4899566534268303E-2</v>
      </c>
      <c r="BH12" s="14">
        <v>0</v>
      </c>
      <c r="BI12" s="14">
        <v>4.6262935628802099E-2</v>
      </c>
      <c r="BJ12" s="14">
        <v>8.4826629758646299E-2</v>
      </c>
      <c r="BK12" s="14">
        <v>2.1221850391886898E-2</v>
      </c>
      <c r="BL12" s="14">
        <v>4.3595385453390499E-2</v>
      </c>
      <c r="BM12" s="14">
        <v>5.5857629328627798E-2</v>
      </c>
      <c r="BN12" s="14">
        <v>2.0584885405661699E-2</v>
      </c>
      <c r="BO12" s="14"/>
      <c r="BP12" s="14">
        <v>4.7034805600393297E-2</v>
      </c>
      <c r="BQ12" s="14">
        <v>2.7312135826274599E-2</v>
      </c>
      <c r="BR12" s="14">
        <v>5.9876435255033E-2</v>
      </c>
      <c r="BS12" s="14">
        <v>4.0878670643652699E-2</v>
      </c>
      <c r="BT12" s="14">
        <v>4.6447010433843E-2</v>
      </c>
      <c r="BU12" s="14">
        <v>0</v>
      </c>
      <c r="BV12" s="14"/>
      <c r="BW12" s="14">
        <v>3.0059752247602101E-2</v>
      </c>
      <c r="BX12" s="14">
        <v>3.6114522853946202E-2</v>
      </c>
      <c r="BY12" s="14">
        <v>1.4359648000939199E-2</v>
      </c>
      <c r="BZ12" s="14">
        <v>7.3521491383970794E-2</v>
      </c>
      <c r="CA12" s="14">
        <v>2.4705355156581E-2</v>
      </c>
      <c r="CB12" s="14">
        <v>0.158071896865706</v>
      </c>
      <c r="CC12" s="14"/>
      <c r="CD12" s="14">
        <v>5.0115987106271499E-2</v>
      </c>
      <c r="CE12" s="14">
        <v>4.8038275743649002E-2</v>
      </c>
      <c r="CF12" s="14">
        <v>6.1968702887126498E-2</v>
      </c>
      <c r="CG12" s="14">
        <v>3.6738252327314001E-2</v>
      </c>
      <c r="CH12" s="14"/>
      <c r="CI12" s="14">
        <v>2.77900257444537E-2</v>
      </c>
      <c r="CJ12" s="14">
        <v>3.4633750645484802E-2</v>
      </c>
      <c r="CK12" s="14">
        <v>4.30882238080827E-2</v>
      </c>
      <c r="CL12" s="14">
        <v>5.6399524705670799E-2</v>
      </c>
      <c r="CM12" s="14"/>
      <c r="CN12" s="14">
        <v>4.7033385831846602E-2</v>
      </c>
      <c r="CO12" s="14">
        <v>3.8238351942141001E-2</v>
      </c>
      <c r="CP12" s="14"/>
      <c r="CQ12" s="14">
        <v>5.29122576049781E-2</v>
      </c>
      <c r="CR12" s="14">
        <v>3.92730240237835E-2</v>
      </c>
    </row>
    <row r="13" spans="2:96" x14ac:dyDescent="0.3">
      <c r="B13" s="15" t="s">
        <v>92</v>
      </c>
      <c r="C13" s="20">
        <v>2.9940000612188801E-2</v>
      </c>
      <c r="D13" s="20">
        <v>2.4137997188035901E-2</v>
      </c>
      <c r="E13" s="20">
        <v>3.5321717796390102E-2</v>
      </c>
      <c r="F13" s="20"/>
      <c r="G13" s="20">
        <v>2.20898259307938E-2</v>
      </c>
      <c r="H13" s="20">
        <v>6.5250119956827696E-2</v>
      </c>
      <c r="I13" s="20">
        <v>3.9033707218537002E-2</v>
      </c>
      <c r="J13" s="20">
        <v>1.0672837257326999E-2</v>
      </c>
      <c r="K13" s="20">
        <v>6.9460181157057904E-3</v>
      </c>
      <c r="L13" s="20">
        <v>3.01357118346544E-2</v>
      </c>
      <c r="M13" s="20"/>
      <c r="N13" s="20">
        <v>7.5249768294163803E-3</v>
      </c>
      <c r="O13" s="20">
        <v>3.3961165593246002E-2</v>
      </c>
      <c r="P13" s="20">
        <v>2.2585832993533801E-2</v>
      </c>
      <c r="Q13" s="20">
        <v>5.6661393862844397E-2</v>
      </c>
      <c r="R13" s="20"/>
      <c r="S13" s="20">
        <v>5.3066740266417098E-2</v>
      </c>
      <c r="T13" s="20">
        <v>2.69455039128664E-2</v>
      </c>
      <c r="U13" s="20">
        <v>0</v>
      </c>
      <c r="V13" s="20">
        <v>2.2379486556179499E-2</v>
      </c>
      <c r="W13" s="20">
        <v>1.4524893543195101E-2</v>
      </c>
      <c r="X13" s="20">
        <v>2.4710045392691501E-2</v>
      </c>
      <c r="Y13" s="20">
        <v>3.52802621450257E-2</v>
      </c>
      <c r="Z13" s="20">
        <v>0</v>
      </c>
      <c r="AA13" s="20">
        <v>2.5022475699111299E-2</v>
      </c>
      <c r="AB13" s="20">
        <v>3.63409393776742E-2</v>
      </c>
      <c r="AC13" s="20">
        <v>0.10456547613863899</v>
      </c>
      <c r="AD13" s="20">
        <v>0</v>
      </c>
      <c r="AE13" s="20"/>
      <c r="AF13" s="20">
        <v>2.1133813440994999E-2</v>
      </c>
      <c r="AG13" s="20">
        <v>2.42738448515693E-2</v>
      </c>
      <c r="AH13" s="20">
        <v>4.1626996659622703E-2</v>
      </c>
      <c r="AI13" s="20">
        <v>2.1729681798296999E-2</v>
      </c>
      <c r="AJ13" s="20">
        <v>3.5985676338783301E-2</v>
      </c>
      <c r="AK13" s="20"/>
      <c r="AL13" s="20">
        <v>1.7329589602998199E-2</v>
      </c>
      <c r="AM13" s="20">
        <v>1.6746060387770201E-2</v>
      </c>
      <c r="AN13" s="20">
        <v>5.5185389407414701E-2</v>
      </c>
      <c r="AO13" s="20">
        <v>2.7465604371905501E-2</v>
      </c>
      <c r="AP13" s="20">
        <v>3.2714290378285202E-2</v>
      </c>
      <c r="AQ13" s="20">
        <v>2.1944205838425501E-2</v>
      </c>
      <c r="AR13" s="20"/>
      <c r="AS13" s="20">
        <v>2.9537861411900401E-2</v>
      </c>
      <c r="AT13" s="20">
        <v>3.3275176458494503E-2</v>
      </c>
      <c r="AU13" s="20">
        <v>2.7864189573662601E-2</v>
      </c>
      <c r="AV13" s="20">
        <v>1.5074865927267899E-2</v>
      </c>
      <c r="AW13" s="20">
        <v>0</v>
      </c>
      <c r="AX13" s="20"/>
      <c r="AY13" s="20">
        <v>0</v>
      </c>
      <c r="AZ13" s="20">
        <v>8.2656841884493806E-2</v>
      </c>
      <c r="BA13" s="20">
        <v>1.71892794314632E-2</v>
      </c>
      <c r="BB13" s="20">
        <v>2.9831731940536399E-2</v>
      </c>
      <c r="BC13" s="20">
        <v>2.3559476947075102E-2</v>
      </c>
      <c r="BD13" s="20">
        <v>3.79668527731317E-2</v>
      </c>
      <c r="BE13" s="20">
        <v>2.9750432774945799E-2</v>
      </c>
      <c r="BF13" s="20">
        <v>3.6250386013969502E-2</v>
      </c>
      <c r="BG13" s="20">
        <v>1.1570598476071E-2</v>
      </c>
      <c r="BH13" s="20">
        <v>0</v>
      </c>
      <c r="BI13" s="20">
        <v>7.3276229411543006E-2</v>
      </c>
      <c r="BJ13" s="20">
        <v>1.7462227899182201E-2</v>
      </c>
      <c r="BK13" s="20">
        <v>0</v>
      </c>
      <c r="BL13" s="20">
        <v>4.9488864833315598E-2</v>
      </c>
      <c r="BM13" s="20">
        <v>5.4881787708617E-2</v>
      </c>
      <c r="BN13" s="20">
        <v>0</v>
      </c>
      <c r="BO13" s="20"/>
      <c r="BP13" s="20">
        <v>3.2538444496931197E-2</v>
      </c>
      <c r="BQ13" s="20">
        <v>2.7252952910742801E-2</v>
      </c>
      <c r="BR13" s="20">
        <v>1.4419838158158799E-2</v>
      </c>
      <c r="BS13" s="20">
        <v>1.9829793588918E-2</v>
      </c>
      <c r="BT13" s="20">
        <v>5.0909282888546098E-2</v>
      </c>
      <c r="BU13" s="20">
        <v>7.1886351364279302E-2</v>
      </c>
      <c r="BV13" s="20"/>
      <c r="BW13" s="20">
        <v>1.7995045340977001E-2</v>
      </c>
      <c r="BX13" s="20">
        <v>1.54335926055944E-2</v>
      </c>
      <c r="BY13" s="20">
        <v>5.2707785312324701E-2</v>
      </c>
      <c r="BZ13" s="20">
        <v>3.18800463914942E-2</v>
      </c>
      <c r="CA13" s="20">
        <v>4.8058806820234799E-2</v>
      </c>
      <c r="CB13" s="20">
        <v>7.6805721200106397E-2</v>
      </c>
      <c r="CC13" s="20"/>
      <c r="CD13" s="20">
        <v>2.8012673539795901E-2</v>
      </c>
      <c r="CE13" s="20">
        <v>1.07786380469094E-2</v>
      </c>
      <c r="CF13" s="20">
        <v>7.7010691124092506E-2</v>
      </c>
      <c r="CG13" s="20">
        <v>1.9557281088290801E-2</v>
      </c>
      <c r="CH13" s="20"/>
      <c r="CI13" s="20">
        <v>4.0966202219557303E-2</v>
      </c>
      <c r="CJ13" s="20">
        <v>4.6995715354675501E-3</v>
      </c>
      <c r="CK13" s="20">
        <v>2.28877016882152E-2</v>
      </c>
      <c r="CL13" s="20">
        <v>0.134703370792607</v>
      </c>
      <c r="CM13" s="20"/>
      <c r="CN13" s="20">
        <v>9.4428803605535305E-3</v>
      </c>
      <c r="CO13" s="20">
        <v>2.9622743749613399E-2</v>
      </c>
      <c r="CP13" s="20"/>
      <c r="CQ13" s="20">
        <v>1.1912656978598699E-2</v>
      </c>
      <c r="CR13" s="20">
        <v>2.2961185397242401E-2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999</v>
      </c>
      <c r="D7" s="10">
        <v>477</v>
      </c>
      <c r="E7" s="10">
        <v>521</v>
      </c>
      <c r="F7" s="10"/>
      <c r="G7" s="10">
        <v>105</v>
      </c>
      <c r="H7" s="10">
        <v>167</v>
      </c>
      <c r="I7" s="10">
        <v>168</v>
      </c>
      <c r="J7" s="10">
        <v>180</v>
      </c>
      <c r="K7" s="10">
        <v>148</v>
      </c>
      <c r="L7" s="10">
        <v>231</v>
      </c>
      <c r="M7" s="10"/>
      <c r="N7" s="10">
        <v>277</v>
      </c>
      <c r="O7" s="10">
        <v>234</v>
      </c>
      <c r="P7" s="10">
        <v>213</v>
      </c>
      <c r="Q7" s="10">
        <v>271</v>
      </c>
      <c r="R7" s="10"/>
      <c r="S7" s="10">
        <v>130</v>
      </c>
      <c r="T7" s="10">
        <v>143</v>
      </c>
      <c r="U7" s="10">
        <v>96</v>
      </c>
      <c r="V7" s="10">
        <v>84</v>
      </c>
      <c r="W7" s="10">
        <v>74</v>
      </c>
      <c r="X7" s="10">
        <v>80</v>
      </c>
      <c r="Y7" s="10">
        <v>83</v>
      </c>
      <c r="Z7" s="10">
        <v>45</v>
      </c>
      <c r="AA7" s="10">
        <v>113</v>
      </c>
      <c r="AB7" s="10">
        <v>80</v>
      </c>
      <c r="AC7" s="10">
        <v>50</v>
      </c>
      <c r="AD7" s="10">
        <v>21</v>
      </c>
      <c r="AE7" s="10"/>
      <c r="AF7" s="10">
        <v>195</v>
      </c>
      <c r="AG7" s="10">
        <v>319</v>
      </c>
      <c r="AH7" s="10">
        <v>91</v>
      </c>
      <c r="AI7" s="10">
        <v>141</v>
      </c>
      <c r="AJ7" s="10">
        <v>58</v>
      </c>
      <c r="AK7" s="10"/>
      <c r="AL7" s="10">
        <v>224</v>
      </c>
      <c r="AM7" s="10">
        <v>186</v>
      </c>
      <c r="AN7" s="10">
        <v>103</v>
      </c>
      <c r="AO7" s="10">
        <v>221</v>
      </c>
      <c r="AP7" s="10">
        <v>65</v>
      </c>
      <c r="AQ7" s="10">
        <v>89</v>
      </c>
      <c r="AR7" s="10"/>
      <c r="AS7" s="10">
        <v>243</v>
      </c>
      <c r="AT7" s="10">
        <v>209</v>
      </c>
      <c r="AU7" s="10">
        <v>249</v>
      </c>
      <c r="AV7" s="10">
        <v>129</v>
      </c>
      <c r="AW7" s="10">
        <v>20</v>
      </c>
      <c r="AX7" s="10"/>
      <c r="AY7" s="10">
        <v>6</v>
      </c>
      <c r="AZ7" s="10">
        <v>35</v>
      </c>
      <c r="BA7" s="10">
        <v>66</v>
      </c>
      <c r="BB7" s="10">
        <v>61</v>
      </c>
      <c r="BC7" s="10">
        <v>80</v>
      </c>
      <c r="BD7" s="10">
        <v>103</v>
      </c>
      <c r="BE7" s="10">
        <v>107</v>
      </c>
      <c r="BF7" s="10">
        <v>83</v>
      </c>
      <c r="BG7" s="10">
        <v>82</v>
      </c>
      <c r="BH7" s="10">
        <v>56</v>
      </c>
      <c r="BI7" s="10">
        <v>83</v>
      </c>
      <c r="BJ7" s="10">
        <v>67</v>
      </c>
      <c r="BK7" s="10">
        <v>43</v>
      </c>
      <c r="BL7" s="10">
        <v>23</v>
      </c>
      <c r="BM7" s="10">
        <v>18</v>
      </c>
      <c r="BN7" s="10">
        <v>50</v>
      </c>
      <c r="BO7" s="10"/>
      <c r="BP7" s="10">
        <v>208</v>
      </c>
      <c r="BQ7" s="10">
        <v>284</v>
      </c>
      <c r="BR7" s="10">
        <v>139</v>
      </c>
      <c r="BS7" s="10">
        <v>201</v>
      </c>
      <c r="BT7" s="10">
        <v>119</v>
      </c>
      <c r="BU7" s="10">
        <v>47</v>
      </c>
      <c r="BV7" s="10"/>
      <c r="BW7" s="10">
        <v>386</v>
      </c>
      <c r="BX7" s="10">
        <v>212</v>
      </c>
      <c r="BY7" s="10">
        <v>72</v>
      </c>
      <c r="BZ7" s="10">
        <v>94</v>
      </c>
      <c r="CA7" s="10">
        <v>189</v>
      </c>
      <c r="CB7" s="10">
        <v>43</v>
      </c>
      <c r="CC7" s="10"/>
      <c r="CD7" s="10">
        <v>206</v>
      </c>
      <c r="CE7" s="10">
        <v>174</v>
      </c>
      <c r="CF7" s="10">
        <v>158</v>
      </c>
      <c r="CG7" s="10">
        <v>267</v>
      </c>
      <c r="CH7" s="10"/>
      <c r="CI7" s="10">
        <v>170</v>
      </c>
      <c r="CJ7" s="10">
        <v>202</v>
      </c>
      <c r="CK7" s="10">
        <v>558</v>
      </c>
      <c r="CL7" s="10">
        <v>69</v>
      </c>
      <c r="CM7" s="10"/>
      <c r="CN7" s="10">
        <v>113</v>
      </c>
      <c r="CO7" s="10">
        <v>871</v>
      </c>
      <c r="CP7" s="10"/>
      <c r="CQ7" s="10">
        <v>90</v>
      </c>
      <c r="CR7" s="10">
        <v>832</v>
      </c>
    </row>
    <row r="8" spans="2:96" ht="30" customHeight="1" x14ac:dyDescent="0.3">
      <c r="B8" s="11" t="s">
        <v>19</v>
      </c>
      <c r="C8" s="11">
        <v>998</v>
      </c>
      <c r="D8" s="11">
        <v>477</v>
      </c>
      <c r="E8" s="11">
        <v>520</v>
      </c>
      <c r="F8" s="11"/>
      <c r="G8" s="11">
        <v>132</v>
      </c>
      <c r="H8" s="11">
        <v>171</v>
      </c>
      <c r="I8" s="11">
        <v>168</v>
      </c>
      <c r="J8" s="11">
        <v>173</v>
      </c>
      <c r="K8" s="11">
        <v>142</v>
      </c>
      <c r="L8" s="11">
        <v>212</v>
      </c>
      <c r="M8" s="11"/>
      <c r="N8" s="11">
        <v>278</v>
      </c>
      <c r="O8" s="11">
        <v>248</v>
      </c>
      <c r="P8" s="11">
        <v>210</v>
      </c>
      <c r="Q8" s="11">
        <v>258</v>
      </c>
      <c r="R8" s="11"/>
      <c r="S8" s="11">
        <v>129</v>
      </c>
      <c r="T8" s="11">
        <v>138</v>
      </c>
      <c r="U8" s="11">
        <v>92</v>
      </c>
      <c r="V8" s="11">
        <v>82</v>
      </c>
      <c r="W8" s="11">
        <v>72</v>
      </c>
      <c r="X8" s="11">
        <v>80</v>
      </c>
      <c r="Y8" s="11">
        <v>77</v>
      </c>
      <c r="Z8" s="11">
        <v>42</v>
      </c>
      <c r="AA8" s="11">
        <v>118</v>
      </c>
      <c r="AB8" s="11">
        <v>84</v>
      </c>
      <c r="AC8" s="11">
        <v>54</v>
      </c>
      <c r="AD8" s="11">
        <v>28</v>
      </c>
      <c r="AE8" s="11"/>
      <c r="AF8" s="11">
        <v>186</v>
      </c>
      <c r="AG8" s="11">
        <v>321</v>
      </c>
      <c r="AH8" s="11">
        <v>90</v>
      </c>
      <c r="AI8" s="11">
        <v>137</v>
      </c>
      <c r="AJ8" s="11">
        <v>59</v>
      </c>
      <c r="AK8" s="11"/>
      <c r="AL8" s="11">
        <v>232</v>
      </c>
      <c r="AM8" s="11">
        <v>180</v>
      </c>
      <c r="AN8" s="11">
        <v>102</v>
      </c>
      <c r="AO8" s="11">
        <v>214</v>
      </c>
      <c r="AP8" s="11">
        <v>65</v>
      </c>
      <c r="AQ8" s="11">
        <v>89</v>
      </c>
      <c r="AR8" s="11"/>
      <c r="AS8" s="11">
        <v>233</v>
      </c>
      <c r="AT8" s="11">
        <v>215</v>
      </c>
      <c r="AU8" s="11">
        <v>253</v>
      </c>
      <c r="AV8" s="11">
        <v>131</v>
      </c>
      <c r="AW8" s="11">
        <v>22</v>
      </c>
      <c r="AX8" s="11"/>
      <c r="AY8" s="11">
        <v>7</v>
      </c>
      <c r="AZ8" s="11">
        <v>34</v>
      </c>
      <c r="BA8" s="11">
        <v>64</v>
      </c>
      <c r="BB8" s="11">
        <v>61</v>
      </c>
      <c r="BC8" s="11">
        <v>78</v>
      </c>
      <c r="BD8" s="11">
        <v>106</v>
      </c>
      <c r="BE8" s="11">
        <v>107</v>
      </c>
      <c r="BF8" s="11">
        <v>84</v>
      </c>
      <c r="BG8" s="11">
        <v>83</v>
      </c>
      <c r="BH8" s="11">
        <v>55</v>
      </c>
      <c r="BI8" s="11">
        <v>82</v>
      </c>
      <c r="BJ8" s="11">
        <v>68</v>
      </c>
      <c r="BK8" s="11">
        <v>44</v>
      </c>
      <c r="BL8" s="11">
        <v>22</v>
      </c>
      <c r="BM8" s="11">
        <v>17</v>
      </c>
      <c r="BN8" s="11">
        <v>51</v>
      </c>
      <c r="BO8" s="11"/>
      <c r="BP8" s="11">
        <v>214</v>
      </c>
      <c r="BQ8" s="11">
        <v>283</v>
      </c>
      <c r="BR8" s="11">
        <v>137</v>
      </c>
      <c r="BS8" s="11">
        <v>199</v>
      </c>
      <c r="BT8" s="11">
        <v>116</v>
      </c>
      <c r="BU8" s="11">
        <v>47</v>
      </c>
      <c r="BV8" s="11"/>
      <c r="BW8" s="11">
        <v>373</v>
      </c>
      <c r="BX8" s="11">
        <v>212</v>
      </c>
      <c r="BY8" s="11">
        <v>72</v>
      </c>
      <c r="BZ8" s="11">
        <v>94</v>
      </c>
      <c r="CA8" s="11">
        <v>192</v>
      </c>
      <c r="CB8" s="11">
        <v>51</v>
      </c>
      <c r="CC8" s="11"/>
      <c r="CD8" s="11">
        <v>221</v>
      </c>
      <c r="CE8" s="11">
        <v>175</v>
      </c>
      <c r="CF8" s="11">
        <v>155</v>
      </c>
      <c r="CG8" s="11">
        <v>261</v>
      </c>
      <c r="CH8" s="11"/>
      <c r="CI8" s="11">
        <v>172</v>
      </c>
      <c r="CJ8" s="11">
        <v>203</v>
      </c>
      <c r="CK8" s="11">
        <v>554</v>
      </c>
      <c r="CL8" s="11">
        <v>68</v>
      </c>
      <c r="CM8" s="11"/>
      <c r="CN8" s="11">
        <v>117</v>
      </c>
      <c r="CO8" s="11">
        <v>865</v>
      </c>
      <c r="CP8" s="11"/>
      <c r="CQ8" s="11">
        <v>92</v>
      </c>
      <c r="CR8" s="11">
        <v>828</v>
      </c>
    </row>
    <row r="9" spans="2:96" x14ac:dyDescent="0.3">
      <c r="B9" s="15" t="s">
        <v>383</v>
      </c>
      <c r="C9" s="14">
        <v>0.40069790696645202</v>
      </c>
      <c r="D9" s="14">
        <v>0.39107818633997499</v>
      </c>
      <c r="E9" s="14">
        <v>0.40847461945538699</v>
      </c>
      <c r="F9" s="14"/>
      <c r="G9" s="14">
        <v>0.26290474681196702</v>
      </c>
      <c r="H9" s="14">
        <v>0.37568538474937402</v>
      </c>
      <c r="I9" s="14">
        <v>0.33949058651376601</v>
      </c>
      <c r="J9" s="14">
        <v>0.406900238712399</v>
      </c>
      <c r="K9" s="14">
        <v>0.54033163826441299</v>
      </c>
      <c r="L9" s="14">
        <v>0.45654977567798</v>
      </c>
      <c r="M9" s="14"/>
      <c r="N9" s="14">
        <v>0.38735604260267098</v>
      </c>
      <c r="O9" s="14">
        <v>0.32776990017374802</v>
      </c>
      <c r="P9" s="14">
        <v>0.47710404709187099</v>
      </c>
      <c r="Q9" s="14">
        <v>0.41371874363764199</v>
      </c>
      <c r="R9" s="14"/>
      <c r="S9" s="14">
        <v>0.37517057527365899</v>
      </c>
      <c r="T9" s="14">
        <v>0.39817485378113499</v>
      </c>
      <c r="U9" s="14">
        <v>0.45800460204562199</v>
      </c>
      <c r="V9" s="14">
        <v>0.381520257998132</v>
      </c>
      <c r="W9" s="14">
        <v>0.38332832665452699</v>
      </c>
      <c r="X9" s="14">
        <v>0.31318944682484601</v>
      </c>
      <c r="Y9" s="14">
        <v>0.41110335032688999</v>
      </c>
      <c r="Z9" s="14">
        <v>0.42155217497175701</v>
      </c>
      <c r="AA9" s="14">
        <v>0.43565858093173498</v>
      </c>
      <c r="AB9" s="14">
        <v>0.39782885151191499</v>
      </c>
      <c r="AC9" s="14">
        <v>0.37344404516938601</v>
      </c>
      <c r="AD9" s="14">
        <v>0.549307806950737</v>
      </c>
      <c r="AE9" s="14"/>
      <c r="AF9" s="14">
        <v>0.39278631791205398</v>
      </c>
      <c r="AG9" s="14">
        <v>0.41667760904108297</v>
      </c>
      <c r="AH9" s="14">
        <v>0.31768079191314502</v>
      </c>
      <c r="AI9" s="14">
        <v>0.451286914997241</v>
      </c>
      <c r="AJ9" s="14">
        <v>0.38873458005985001</v>
      </c>
      <c r="AK9" s="14"/>
      <c r="AL9" s="14">
        <v>0.38104945483971198</v>
      </c>
      <c r="AM9" s="14">
        <v>0.41214764562073603</v>
      </c>
      <c r="AN9" s="14">
        <v>0.31869273206933701</v>
      </c>
      <c r="AO9" s="14">
        <v>0.46586115993495802</v>
      </c>
      <c r="AP9" s="14">
        <v>0.44484331575677399</v>
      </c>
      <c r="AQ9" s="14">
        <v>0.40188347424675103</v>
      </c>
      <c r="AR9" s="14"/>
      <c r="AS9" s="14">
        <v>0.47230716519793198</v>
      </c>
      <c r="AT9" s="14">
        <v>0.35131688720760201</v>
      </c>
      <c r="AU9" s="14">
        <v>0.37513935495961498</v>
      </c>
      <c r="AV9" s="14">
        <v>0.417500629651265</v>
      </c>
      <c r="AW9" s="14">
        <v>0.36317930202159898</v>
      </c>
      <c r="AX9" s="14"/>
      <c r="AY9" s="14">
        <v>0.26559283141024997</v>
      </c>
      <c r="AZ9" s="14">
        <v>0.34946910153769201</v>
      </c>
      <c r="BA9" s="14">
        <v>0.47887345420884597</v>
      </c>
      <c r="BB9" s="14">
        <v>0.33114462531443301</v>
      </c>
      <c r="BC9" s="14">
        <v>0.34661825668377999</v>
      </c>
      <c r="BD9" s="14">
        <v>0.44690241296886901</v>
      </c>
      <c r="BE9" s="14">
        <v>0.41507483852110599</v>
      </c>
      <c r="BF9" s="14">
        <v>0.42253215325096199</v>
      </c>
      <c r="BG9" s="14">
        <v>0.39964215900802302</v>
      </c>
      <c r="BH9" s="14">
        <v>0.39327565360927602</v>
      </c>
      <c r="BI9" s="14">
        <v>0.37031495421420502</v>
      </c>
      <c r="BJ9" s="14">
        <v>0.457606886561084</v>
      </c>
      <c r="BK9" s="14">
        <v>0.434624358413429</v>
      </c>
      <c r="BL9" s="14">
        <v>0.38709897452509801</v>
      </c>
      <c r="BM9" s="14">
        <v>0.29495590718901399</v>
      </c>
      <c r="BN9" s="14">
        <v>0.38671877529982601</v>
      </c>
      <c r="BO9" s="14"/>
      <c r="BP9" s="14">
        <v>0.40632510370456598</v>
      </c>
      <c r="BQ9" s="14">
        <v>0.36743634527769797</v>
      </c>
      <c r="BR9" s="14">
        <v>0.396614802989183</v>
      </c>
      <c r="BS9" s="14">
        <v>0.43643787256377597</v>
      </c>
      <c r="BT9" s="14">
        <v>0.38947453456615799</v>
      </c>
      <c r="BU9" s="14">
        <v>0.47765379281298098</v>
      </c>
      <c r="BV9" s="14"/>
      <c r="BW9" s="14">
        <v>0.45850715755467902</v>
      </c>
      <c r="BX9" s="14">
        <v>0.343982677898376</v>
      </c>
      <c r="BY9" s="14">
        <v>0.49077697454871499</v>
      </c>
      <c r="BZ9" s="14">
        <v>0.32872424351526602</v>
      </c>
      <c r="CA9" s="14">
        <v>0.38977046164336898</v>
      </c>
      <c r="CB9" s="14">
        <v>0.29252640528525597</v>
      </c>
      <c r="CC9" s="14"/>
      <c r="CD9" s="14">
        <v>0.35271211319573198</v>
      </c>
      <c r="CE9" s="14">
        <v>0.38788291588295298</v>
      </c>
      <c r="CF9" s="14">
        <v>0.40865234055947702</v>
      </c>
      <c r="CG9" s="14">
        <v>0.42936027428009599</v>
      </c>
      <c r="CH9" s="14"/>
      <c r="CI9" s="14">
        <v>0.43549570004152599</v>
      </c>
      <c r="CJ9" s="14">
        <v>0.40381580766285302</v>
      </c>
      <c r="CK9" s="14">
        <v>0.402588557753704</v>
      </c>
      <c r="CL9" s="14">
        <v>0.28793925652525798</v>
      </c>
      <c r="CM9" s="14"/>
      <c r="CN9" s="14">
        <v>0.44994399989093797</v>
      </c>
      <c r="CO9" s="14">
        <v>0.395789326342811</v>
      </c>
      <c r="CP9" s="14"/>
      <c r="CQ9" s="14">
        <v>0.396827064285946</v>
      </c>
      <c r="CR9" s="14">
        <v>0.41030516593851102</v>
      </c>
    </row>
    <row r="10" spans="2:96" x14ac:dyDescent="0.3">
      <c r="B10" s="15" t="s">
        <v>384</v>
      </c>
      <c r="C10" s="14">
        <v>0.42541406606552701</v>
      </c>
      <c r="D10" s="14">
        <v>0.39850222872319202</v>
      </c>
      <c r="E10" s="14">
        <v>0.45088255455049597</v>
      </c>
      <c r="F10" s="14"/>
      <c r="G10" s="14">
        <v>0.430240674151325</v>
      </c>
      <c r="H10" s="14">
        <v>0.38794009102850402</v>
      </c>
      <c r="I10" s="14">
        <v>0.47432207406666999</v>
      </c>
      <c r="J10" s="14">
        <v>0.44973032111772998</v>
      </c>
      <c r="K10" s="14">
        <v>0.33584428700757302</v>
      </c>
      <c r="L10" s="14">
        <v>0.45399711010604099</v>
      </c>
      <c r="M10" s="14"/>
      <c r="N10" s="14">
        <v>0.456736506087628</v>
      </c>
      <c r="O10" s="14">
        <v>0.48427545133375799</v>
      </c>
      <c r="P10" s="14">
        <v>0.37533333996658202</v>
      </c>
      <c r="Q10" s="14">
        <v>0.38243680488625997</v>
      </c>
      <c r="R10" s="14"/>
      <c r="S10" s="14">
        <v>0.37473801201433699</v>
      </c>
      <c r="T10" s="14">
        <v>0.42764378507205802</v>
      </c>
      <c r="U10" s="14">
        <v>0.45909550308570202</v>
      </c>
      <c r="V10" s="14">
        <v>0.40226191098511599</v>
      </c>
      <c r="W10" s="14">
        <v>0.411914325414591</v>
      </c>
      <c r="X10" s="14">
        <v>0.482594539242996</v>
      </c>
      <c r="Y10" s="14">
        <v>0.46720987824862897</v>
      </c>
      <c r="Z10" s="14">
        <v>0.377784338399832</v>
      </c>
      <c r="AA10" s="14">
        <v>0.439722296576946</v>
      </c>
      <c r="AB10" s="14">
        <v>0.41747517139317702</v>
      </c>
      <c r="AC10" s="14">
        <v>0.44357373312759302</v>
      </c>
      <c r="AD10" s="14">
        <v>0.36208374974265101</v>
      </c>
      <c r="AE10" s="14"/>
      <c r="AF10" s="14">
        <v>0.440555285829695</v>
      </c>
      <c r="AG10" s="14">
        <v>0.41589147170876301</v>
      </c>
      <c r="AH10" s="14">
        <v>0.50446986975681396</v>
      </c>
      <c r="AI10" s="14">
        <v>0.37667434035494801</v>
      </c>
      <c r="AJ10" s="14">
        <v>0.49807233307679999</v>
      </c>
      <c r="AK10" s="14"/>
      <c r="AL10" s="14">
        <v>0.435399586409148</v>
      </c>
      <c r="AM10" s="14">
        <v>0.43055372003424403</v>
      </c>
      <c r="AN10" s="14">
        <v>0.47207407807156399</v>
      </c>
      <c r="AO10" s="14">
        <v>0.36962366294726401</v>
      </c>
      <c r="AP10" s="14">
        <v>0.40831010982757998</v>
      </c>
      <c r="AQ10" s="14">
        <v>0.49615120554789599</v>
      </c>
      <c r="AR10" s="14"/>
      <c r="AS10" s="14">
        <v>0.37227808929900702</v>
      </c>
      <c r="AT10" s="14">
        <v>0.43187129491279103</v>
      </c>
      <c r="AU10" s="14">
        <v>0.471195014822474</v>
      </c>
      <c r="AV10" s="14">
        <v>0.373321222191621</v>
      </c>
      <c r="AW10" s="14">
        <v>0.49868272687956799</v>
      </c>
      <c r="AX10" s="14"/>
      <c r="AY10" s="14">
        <v>0.605028608362979</v>
      </c>
      <c r="AZ10" s="14">
        <v>0.40366582301394699</v>
      </c>
      <c r="BA10" s="14">
        <v>0.39709065093325802</v>
      </c>
      <c r="BB10" s="14">
        <v>0.48777100665429401</v>
      </c>
      <c r="BC10" s="14">
        <v>0.48084640382770399</v>
      </c>
      <c r="BD10" s="14">
        <v>0.38641994363073701</v>
      </c>
      <c r="BE10" s="14">
        <v>0.451680166257108</v>
      </c>
      <c r="BF10" s="14">
        <v>0.37200829946004299</v>
      </c>
      <c r="BG10" s="14">
        <v>0.47419991051402899</v>
      </c>
      <c r="BH10" s="14">
        <v>0.50008309055621603</v>
      </c>
      <c r="BI10" s="14">
        <v>0.37686227955277501</v>
      </c>
      <c r="BJ10" s="14">
        <v>0.28670966749642202</v>
      </c>
      <c r="BK10" s="14">
        <v>0.41183961940776198</v>
      </c>
      <c r="BL10" s="14">
        <v>0.43147753938106298</v>
      </c>
      <c r="BM10" s="14">
        <v>0.43918894044798101</v>
      </c>
      <c r="BN10" s="14">
        <v>0.41972478087450998</v>
      </c>
      <c r="BO10" s="14"/>
      <c r="BP10" s="14">
        <v>0.38604878883558602</v>
      </c>
      <c r="BQ10" s="14">
        <v>0.45066250416036502</v>
      </c>
      <c r="BR10" s="14">
        <v>0.43215247796289202</v>
      </c>
      <c r="BS10" s="14">
        <v>0.442747391868476</v>
      </c>
      <c r="BT10" s="14">
        <v>0.42036044600573902</v>
      </c>
      <c r="BU10" s="14">
        <v>0.35162132712690503</v>
      </c>
      <c r="BV10" s="14"/>
      <c r="BW10" s="14">
        <v>0.42238636305302402</v>
      </c>
      <c r="BX10" s="14">
        <v>0.47200529741486302</v>
      </c>
      <c r="BY10" s="14">
        <v>0.32645479690816698</v>
      </c>
      <c r="BZ10" s="14">
        <v>0.42015034667994899</v>
      </c>
      <c r="CA10" s="14">
        <v>0.428692873168046</v>
      </c>
      <c r="CB10" s="14">
        <v>0.34194940970405702</v>
      </c>
      <c r="CC10" s="14"/>
      <c r="CD10" s="14">
        <v>0.38441991306380302</v>
      </c>
      <c r="CE10" s="14">
        <v>0.45417113034919798</v>
      </c>
      <c r="CF10" s="14">
        <v>0.40213560508038698</v>
      </c>
      <c r="CG10" s="14">
        <v>0.42617154796183399</v>
      </c>
      <c r="CH10" s="14"/>
      <c r="CI10" s="14">
        <v>0.41997742173796698</v>
      </c>
      <c r="CJ10" s="14">
        <v>0.45931105178934301</v>
      </c>
      <c r="CK10" s="14">
        <v>0.40633047110132098</v>
      </c>
      <c r="CL10" s="14">
        <v>0.49349606339048702</v>
      </c>
      <c r="CM10" s="14"/>
      <c r="CN10" s="14">
        <v>0.34357500976268901</v>
      </c>
      <c r="CO10" s="14">
        <v>0.44192925322954202</v>
      </c>
      <c r="CP10" s="14"/>
      <c r="CQ10" s="14">
        <v>0.43186967097108597</v>
      </c>
      <c r="CR10" s="14">
        <v>0.42858136526789098</v>
      </c>
    </row>
    <row r="11" spans="2:96" x14ac:dyDescent="0.3">
      <c r="B11" s="15" t="s">
        <v>385</v>
      </c>
      <c r="C11" s="14">
        <v>0.107703591960101</v>
      </c>
      <c r="D11" s="14">
        <v>0.145410841848258</v>
      </c>
      <c r="E11" s="14">
        <v>7.3261683368834193E-2</v>
      </c>
      <c r="F11" s="14"/>
      <c r="G11" s="14">
        <v>0.22536120919802799</v>
      </c>
      <c r="H11" s="14">
        <v>0.11847437708110101</v>
      </c>
      <c r="I11" s="14">
        <v>8.9031773838322503E-2</v>
      </c>
      <c r="J11" s="14">
        <v>0.105206119751767</v>
      </c>
      <c r="K11" s="14">
        <v>8.9130912409304902E-2</v>
      </c>
      <c r="L11" s="14">
        <v>5.52002162092586E-2</v>
      </c>
      <c r="M11" s="14"/>
      <c r="N11" s="14">
        <v>0.112159559565622</v>
      </c>
      <c r="O11" s="14">
        <v>0.105288051736445</v>
      </c>
      <c r="P11" s="14">
        <v>8.7049978802279604E-2</v>
      </c>
      <c r="Q11" s="14">
        <v>0.123697839871156</v>
      </c>
      <c r="R11" s="14"/>
      <c r="S11" s="14">
        <v>0.138140717629853</v>
      </c>
      <c r="T11" s="14">
        <v>8.20740586997869E-2</v>
      </c>
      <c r="U11" s="14">
        <v>6.18790620910252E-2</v>
      </c>
      <c r="V11" s="14">
        <v>0.121906033435584</v>
      </c>
      <c r="W11" s="14">
        <v>0.15440543734158699</v>
      </c>
      <c r="X11" s="14">
        <v>0.15377083986830201</v>
      </c>
      <c r="Y11" s="14">
        <v>6.1877697077075501E-2</v>
      </c>
      <c r="Z11" s="14">
        <v>0.133392560534636</v>
      </c>
      <c r="AA11" s="14">
        <v>0.107456332075154</v>
      </c>
      <c r="AB11" s="14">
        <v>0.12238487475148099</v>
      </c>
      <c r="AC11" s="14">
        <v>5.9328058160411298E-2</v>
      </c>
      <c r="AD11" s="14">
        <v>8.86084433066123E-2</v>
      </c>
      <c r="AE11" s="14"/>
      <c r="AF11" s="14">
        <v>0.119910633391056</v>
      </c>
      <c r="AG11" s="14">
        <v>0.11324081303372199</v>
      </c>
      <c r="AH11" s="14">
        <v>0.12458755080956101</v>
      </c>
      <c r="AI11" s="14">
        <v>7.23446972941343E-2</v>
      </c>
      <c r="AJ11" s="14">
        <v>4.36509213556147E-2</v>
      </c>
      <c r="AK11" s="14"/>
      <c r="AL11" s="14">
        <v>0.123776061427588</v>
      </c>
      <c r="AM11" s="14">
        <v>0.103525838891333</v>
      </c>
      <c r="AN11" s="14">
        <v>0.14342277302449399</v>
      </c>
      <c r="AO11" s="14">
        <v>9.0774239218109995E-2</v>
      </c>
      <c r="AP11" s="14">
        <v>3.9682703280700601E-2</v>
      </c>
      <c r="AQ11" s="14">
        <v>7.9644278589795003E-2</v>
      </c>
      <c r="AR11" s="14"/>
      <c r="AS11" s="14">
        <v>7.8118602452880506E-2</v>
      </c>
      <c r="AT11" s="14">
        <v>0.131708231625704</v>
      </c>
      <c r="AU11" s="14">
        <v>0.10704890667759701</v>
      </c>
      <c r="AV11" s="14">
        <v>0.14774154990876801</v>
      </c>
      <c r="AW11" s="14">
        <v>9.5562781239139402E-2</v>
      </c>
      <c r="AX11" s="14"/>
      <c r="AY11" s="14">
        <v>0</v>
      </c>
      <c r="AZ11" s="14">
        <v>0.13903525494180599</v>
      </c>
      <c r="BA11" s="14">
        <v>9.2355567005996397E-2</v>
      </c>
      <c r="BB11" s="14">
        <v>0.11803317756255099</v>
      </c>
      <c r="BC11" s="14">
        <v>6.6601498157543598E-2</v>
      </c>
      <c r="BD11" s="14">
        <v>0.119551812867246</v>
      </c>
      <c r="BE11" s="14">
        <v>6.98194898117908E-2</v>
      </c>
      <c r="BF11" s="14">
        <v>0.108120795696021</v>
      </c>
      <c r="BG11" s="14">
        <v>5.8041575268657997E-2</v>
      </c>
      <c r="BH11" s="14">
        <v>0.106641255834507</v>
      </c>
      <c r="BI11" s="14">
        <v>0.14650957456580099</v>
      </c>
      <c r="BJ11" s="14">
        <v>0.150333448647232</v>
      </c>
      <c r="BK11" s="14">
        <v>0.15353602217880899</v>
      </c>
      <c r="BL11" s="14">
        <v>8.8339235807133001E-2</v>
      </c>
      <c r="BM11" s="14">
        <v>0.21097336465438801</v>
      </c>
      <c r="BN11" s="14">
        <v>0.17525981656140099</v>
      </c>
      <c r="BO11" s="14"/>
      <c r="BP11" s="14">
        <v>0.11662871693782299</v>
      </c>
      <c r="BQ11" s="14">
        <v>0.12694866441595801</v>
      </c>
      <c r="BR11" s="14">
        <v>0.101415813295202</v>
      </c>
      <c r="BS11" s="14">
        <v>6.6587865507403504E-2</v>
      </c>
      <c r="BT11" s="14">
        <v>0.143641591539999</v>
      </c>
      <c r="BU11" s="14">
        <v>5.8722795947885799E-2</v>
      </c>
      <c r="BV11" s="14"/>
      <c r="BW11" s="14">
        <v>8.3023429325324499E-2</v>
      </c>
      <c r="BX11" s="14">
        <v>0.112228460958162</v>
      </c>
      <c r="BY11" s="14">
        <v>0.103212815086932</v>
      </c>
      <c r="BZ11" s="14">
        <v>0.12118308290457599</v>
      </c>
      <c r="CA11" s="14">
        <v>0.113315716938341</v>
      </c>
      <c r="CB11" s="14">
        <v>0.24004435676434799</v>
      </c>
      <c r="CC11" s="14"/>
      <c r="CD11" s="14">
        <v>0.18946605722069901</v>
      </c>
      <c r="CE11" s="14">
        <v>9.0150323178728606E-2</v>
      </c>
      <c r="CF11" s="14">
        <v>5.8131083843057298E-2</v>
      </c>
      <c r="CG11" s="14">
        <v>9.5186759814257504E-2</v>
      </c>
      <c r="CH11" s="14"/>
      <c r="CI11" s="14">
        <v>9.4587945555089301E-2</v>
      </c>
      <c r="CJ11" s="14">
        <v>9.4217458773710405E-2</v>
      </c>
      <c r="CK11" s="14">
        <v>0.117591229732716</v>
      </c>
      <c r="CL11" s="14">
        <v>0.100598478827644</v>
      </c>
      <c r="CM11" s="14"/>
      <c r="CN11" s="14">
        <v>0.13443784297221101</v>
      </c>
      <c r="CO11" s="14">
        <v>9.8168025792389299E-2</v>
      </c>
      <c r="CP11" s="14"/>
      <c r="CQ11" s="14">
        <v>8.4806492978403897E-2</v>
      </c>
      <c r="CR11" s="14">
        <v>0.105905168533483</v>
      </c>
    </row>
    <row r="12" spans="2:96" x14ac:dyDescent="0.3">
      <c r="B12" s="15" t="s">
        <v>386</v>
      </c>
      <c r="C12" s="14">
        <v>3.0396216424866899E-2</v>
      </c>
      <c r="D12" s="14">
        <v>3.4294349555997299E-2</v>
      </c>
      <c r="E12" s="14">
        <v>2.6869671379351201E-2</v>
      </c>
      <c r="F12" s="14"/>
      <c r="G12" s="14">
        <v>4.3100831006797999E-2</v>
      </c>
      <c r="H12" s="14">
        <v>3.4992209543634703E-2</v>
      </c>
      <c r="I12" s="14">
        <v>4.8070782673845701E-2</v>
      </c>
      <c r="J12" s="14">
        <v>1.7327392086197501E-2</v>
      </c>
      <c r="K12" s="14">
        <v>2.77471442030034E-2</v>
      </c>
      <c r="L12" s="14">
        <v>1.7211631464029001E-2</v>
      </c>
      <c r="M12" s="14"/>
      <c r="N12" s="14">
        <v>2.7032805945150801E-2</v>
      </c>
      <c r="O12" s="14">
        <v>4.8687433641733703E-2</v>
      </c>
      <c r="P12" s="14">
        <v>2.8646160149714099E-2</v>
      </c>
      <c r="Q12" s="14">
        <v>1.8328752494278299E-2</v>
      </c>
      <c r="R12" s="14"/>
      <c r="S12" s="14">
        <v>3.6919369578151999E-2</v>
      </c>
      <c r="T12" s="14">
        <v>4.6029388969421201E-2</v>
      </c>
      <c r="U12" s="14">
        <v>2.1020832777651099E-2</v>
      </c>
      <c r="V12" s="14">
        <v>4.8345389169346699E-2</v>
      </c>
      <c r="W12" s="14">
        <v>0</v>
      </c>
      <c r="X12" s="14">
        <v>2.57351286711647E-2</v>
      </c>
      <c r="Y12" s="14">
        <v>1.32429638957175E-2</v>
      </c>
      <c r="Z12" s="14">
        <v>6.7270926093775094E-2</v>
      </c>
      <c r="AA12" s="14">
        <v>1.7162790416164801E-2</v>
      </c>
      <c r="AB12" s="14">
        <v>3.6638660927364397E-2</v>
      </c>
      <c r="AC12" s="14">
        <v>4.1045067443687702E-2</v>
      </c>
      <c r="AD12" s="14">
        <v>0</v>
      </c>
      <c r="AE12" s="14"/>
      <c r="AF12" s="14">
        <v>2.03565582259372E-2</v>
      </c>
      <c r="AG12" s="14">
        <v>1.7960108447739698E-2</v>
      </c>
      <c r="AH12" s="14">
        <v>3.23240080314635E-2</v>
      </c>
      <c r="AI12" s="14">
        <v>7.2129380752569194E-2</v>
      </c>
      <c r="AJ12" s="14">
        <v>3.3843553810112899E-2</v>
      </c>
      <c r="AK12" s="14"/>
      <c r="AL12" s="14">
        <v>2.0683245993917802E-2</v>
      </c>
      <c r="AM12" s="14">
        <v>3.1611637450315103E-2</v>
      </c>
      <c r="AN12" s="14">
        <v>1.9373063086742599E-2</v>
      </c>
      <c r="AO12" s="14">
        <v>4.6937129470345798E-2</v>
      </c>
      <c r="AP12" s="14">
        <v>7.4710548924658005E-2</v>
      </c>
      <c r="AQ12" s="14">
        <v>0</v>
      </c>
      <c r="AR12" s="14"/>
      <c r="AS12" s="14">
        <v>2.1386072682908701E-2</v>
      </c>
      <c r="AT12" s="14">
        <v>4.4686848006824001E-2</v>
      </c>
      <c r="AU12" s="14">
        <v>1.9337886702476301E-2</v>
      </c>
      <c r="AV12" s="14">
        <v>5.3333226967440403E-2</v>
      </c>
      <c r="AW12" s="14">
        <v>4.2575189859693802E-2</v>
      </c>
      <c r="AX12" s="14"/>
      <c r="AY12" s="14">
        <v>0</v>
      </c>
      <c r="AZ12" s="14">
        <v>2.6709002204167401E-2</v>
      </c>
      <c r="BA12" s="14">
        <v>0</v>
      </c>
      <c r="BB12" s="14">
        <v>1.52981346027298E-2</v>
      </c>
      <c r="BC12" s="14">
        <v>3.9736848308920401E-2</v>
      </c>
      <c r="BD12" s="14">
        <v>1.8038575031818601E-2</v>
      </c>
      <c r="BE12" s="14">
        <v>3.5043086560871801E-2</v>
      </c>
      <c r="BF12" s="14">
        <v>6.11393086760302E-2</v>
      </c>
      <c r="BG12" s="14">
        <v>4.9179248404061099E-2</v>
      </c>
      <c r="BH12" s="14">
        <v>0</v>
      </c>
      <c r="BI12" s="14">
        <v>5.87972337638046E-2</v>
      </c>
      <c r="BJ12" s="14">
        <v>5.6140908476789202E-2</v>
      </c>
      <c r="BK12" s="14">
        <v>0</v>
      </c>
      <c r="BL12" s="14">
        <v>4.3595385453390499E-2</v>
      </c>
      <c r="BM12" s="14">
        <v>0</v>
      </c>
      <c r="BN12" s="14">
        <v>1.82966272642625E-2</v>
      </c>
      <c r="BO12" s="14"/>
      <c r="BP12" s="14">
        <v>4.1933202616488398E-2</v>
      </c>
      <c r="BQ12" s="14">
        <v>2.1078460432555301E-2</v>
      </c>
      <c r="BR12" s="14">
        <v>3.5365204097378498E-2</v>
      </c>
      <c r="BS12" s="14">
        <v>3.9777304950669598E-2</v>
      </c>
      <c r="BT12" s="14">
        <v>2.2473646290283301E-2</v>
      </c>
      <c r="BU12" s="14">
        <v>0</v>
      </c>
      <c r="BV12" s="14"/>
      <c r="BW12" s="14">
        <v>2.05538976800036E-2</v>
      </c>
      <c r="BX12" s="14">
        <v>4.7205787762692901E-2</v>
      </c>
      <c r="BY12" s="14">
        <v>1.4359648000939199E-2</v>
      </c>
      <c r="BZ12" s="14">
        <v>5.16900801211857E-2</v>
      </c>
      <c r="CA12" s="14">
        <v>3.03239764645729E-2</v>
      </c>
      <c r="CB12" s="14">
        <v>1.8738606146134901E-2</v>
      </c>
      <c r="CC12" s="14"/>
      <c r="CD12" s="14">
        <v>3.1823205378604197E-2</v>
      </c>
      <c r="CE12" s="14">
        <v>5.0273257304944897E-2</v>
      </c>
      <c r="CF12" s="14">
        <v>3.6241275986862997E-2</v>
      </c>
      <c r="CG12" s="14">
        <v>2.6272440170182699E-2</v>
      </c>
      <c r="CH12" s="14"/>
      <c r="CI12" s="14">
        <v>1.7072148945008799E-2</v>
      </c>
      <c r="CJ12" s="14">
        <v>1.93686847881929E-2</v>
      </c>
      <c r="CK12" s="14">
        <v>4.0547537732655799E-2</v>
      </c>
      <c r="CL12" s="14">
        <v>1.43418372260534E-2</v>
      </c>
      <c r="CM12" s="14"/>
      <c r="CN12" s="14">
        <v>2.5178994988565899E-2</v>
      </c>
      <c r="CO12" s="14">
        <v>3.1650069908172103E-2</v>
      </c>
      <c r="CP12" s="14"/>
      <c r="CQ12" s="14">
        <v>5.3255929629115697E-2</v>
      </c>
      <c r="CR12" s="14">
        <v>3.0678767425844199E-2</v>
      </c>
    </row>
    <row r="13" spans="2:96" x14ac:dyDescent="0.3">
      <c r="B13" s="15" t="s">
        <v>92</v>
      </c>
      <c r="C13" s="20">
        <v>3.5788218583052998E-2</v>
      </c>
      <c r="D13" s="20">
        <v>3.07143935325782E-2</v>
      </c>
      <c r="E13" s="20">
        <v>4.0511471245932497E-2</v>
      </c>
      <c r="F13" s="20"/>
      <c r="G13" s="20">
        <v>3.8392538831881699E-2</v>
      </c>
      <c r="H13" s="20">
        <v>8.2907937597386697E-2</v>
      </c>
      <c r="I13" s="20">
        <v>4.9084782907395902E-2</v>
      </c>
      <c r="J13" s="20">
        <v>2.0835928331906801E-2</v>
      </c>
      <c r="K13" s="20">
        <v>6.9460181157057904E-3</v>
      </c>
      <c r="L13" s="20">
        <v>1.7041266542690801E-2</v>
      </c>
      <c r="M13" s="20"/>
      <c r="N13" s="20">
        <v>1.6715085798928001E-2</v>
      </c>
      <c r="O13" s="20">
        <v>3.3979163114315002E-2</v>
      </c>
      <c r="P13" s="20">
        <v>3.1866473989553203E-2</v>
      </c>
      <c r="Q13" s="20">
        <v>6.1817859110664702E-2</v>
      </c>
      <c r="R13" s="20"/>
      <c r="S13" s="20">
        <v>7.5031325503999102E-2</v>
      </c>
      <c r="T13" s="20">
        <v>4.6077913477598501E-2</v>
      </c>
      <c r="U13" s="20">
        <v>0</v>
      </c>
      <c r="V13" s="20">
        <v>4.5966408411821598E-2</v>
      </c>
      <c r="W13" s="20">
        <v>5.03519105892948E-2</v>
      </c>
      <c r="X13" s="20">
        <v>2.4710045392691501E-2</v>
      </c>
      <c r="Y13" s="20">
        <v>4.6566110451688202E-2</v>
      </c>
      <c r="Z13" s="20">
        <v>0</v>
      </c>
      <c r="AA13" s="20">
        <v>0</v>
      </c>
      <c r="AB13" s="20">
        <v>2.56724414160629E-2</v>
      </c>
      <c r="AC13" s="20">
        <v>8.2609096098921905E-2</v>
      </c>
      <c r="AD13" s="20">
        <v>0</v>
      </c>
      <c r="AE13" s="20"/>
      <c r="AF13" s="20">
        <v>2.6391204641257701E-2</v>
      </c>
      <c r="AG13" s="20">
        <v>3.62299977686927E-2</v>
      </c>
      <c r="AH13" s="20">
        <v>2.09377794890174E-2</v>
      </c>
      <c r="AI13" s="20">
        <v>2.75646666011077E-2</v>
      </c>
      <c r="AJ13" s="20">
        <v>3.5698611697622201E-2</v>
      </c>
      <c r="AK13" s="20"/>
      <c r="AL13" s="20">
        <v>3.9091651329633798E-2</v>
      </c>
      <c r="AM13" s="20">
        <v>2.2161158003372299E-2</v>
      </c>
      <c r="AN13" s="20">
        <v>4.6437353747861898E-2</v>
      </c>
      <c r="AO13" s="20">
        <v>2.6803808429322899E-2</v>
      </c>
      <c r="AP13" s="20">
        <v>3.2453322210287697E-2</v>
      </c>
      <c r="AQ13" s="20">
        <v>2.2321041615558E-2</v>
      </c>
      <c r="AR13" s="20"/>
      <c r="AS13" s="20">
        <v>5.5910070367271303E-2</v>
      </c>
      <c r="AT13" s="20">
        <v>4.0416738247078803E-2</v>
      </c>
      <c r="AU13" s="20">
        <v>2.7278836837838001E-2</v>
      </c>
      <c r="AV13" s="20">
        <v>8.1033712809053492E-3</v>
      </c>
      <c r="AW13" s="20">
        <v>0</v>
      </c>
      <c r="AX13" s="20"/>
      <c r="AY13" s="20">
        <v>0.12937856022677099</v>
      </c>
      <c r="AZ13" s="20">
        <v>8.1120818302387904E-2</v>
      </c>
      <c r="BA13" s="20">
        <v>3.1680327851899601E-2</v>
      </c>
      <c r="BB13" s="20">
        <v>4.7753055865992003E-2</v>
      </c>
      <c r="BC13" s="20">
        <v>6.6196993022051606E-2</v>
      </c>
      <c r="BD13" s="20">
        <v>2.90872555013292E-2</v>
      </c>
      <c r="BE13" s="20">
        <v>2.8382418849122799E-2</v>
      </c>
      <c r="BF13" s="20">
        <v>3.6199442916943297E-2</v>
      </c>
      <c r="BG13" s="20">
        <v>1.89371068052296E-2</v>
      </c>
      <c r="BH13" s="20">
        <v>0</v>
      </c>
      <c r="BI13" s="20">
        <v>4.75159579034145E-2</v>
      </c>
      <c r="BJ13" s="20">
        <v>4.9209088818473197E-2</v>
      </c>
      <c r="BK13" s="20">
        <v>0</v>
      </c>
      <c r="BL13" s="20">
        <v>4.9488864833315598E-2</v>
      </c>
      <c r="BM13" s="20">
        <v>5.4881787708617E-2</v>
      </c>
      <c r="BN13" s="20">
        <v>0</v>
      </c>
      <c r="BO13" s="20"/>
      <c r="BP13" s="20">
        <v>4.9064187905537397E-2</v>
      </c>
      <c r="BQ13" s="20">
        <v>3.3874025713424002E-2</v>
      </c>
      <c r="BR13" s="20">
        <v>3.4451701655344398E-2</v>
      </c>
      <c r="BS13" s="20">
        <v>1.44495651096748E-2</v>
      </c>
      <c r="BT13" s="20">
        <v>2.4049781597821E-2</v>
      </c>
      <c r="BU13" s="20">
        <v>0.11200208411222801</v>
      </c>
      <c r="BV13" s="20"/>
      <c r="BW13" s="20">
        <v>1.55291523869688E-2</v>
      </c>
      <c r="BX13" s="20">
        <v>2.45777759659071E-2</v>
      </c>
      <c r="BY13" s="20">
        <v>6.5195765455246094E-2</v>
      </c>
      <c r="BZ13" s="20">
        <v>7.8252246779022705E-2</v>
      </c>
      <c r="CA13" s="20">
        <v>3.7896971785670898E-2</v>
      </c>
      <c r="CB13" s="20">
        <v>0.10674122210020499</v>
      </c>
      <c r="CC13" s="20"/>
      <c r="CD13" s="20">
        <v>4.1578711141161302E-2</v>
      </c>
      <c r="CE13" s="20">
        <v>1.7522373284175798E-2</v>
      </c>
      <c r="CF13" s="20">
        <v>9.4839694530215804E-2</v>
      </c>
      <c r="CG13" s="20">
        <v>2.3008977773629698E-2</v>
      </c>
      <c r="CH13" s="20"/>
      <c r="CI13" s="20">
        <v>3.28667837204085E-2</v>
      </c>
      <c r="CJ13" s="20">
        <v>2.3286996985900602E-2</v>
      </c>
      <c r="CK13" s="20">
        <v>3.2942203679603502E-2</v>
      </c>
      <c r="CL13" s="20">
        <v>0.103624364030558</v>
      </c>
      <c r="CM13" s="20"/>
      <c r="CN13" s="20">
        <v>4.68641523855962E-2</v>
      </c>
      <c r="CO13" s="20">
        <v>3.2463324727085401E-2</v>
      </c>
      <c r="CP13" s="20"/>
      <c r="CQ13" s="20">
        <v>3.3240842135448298E-2</v>
      </c>
      <c r="CR13" s="20">
        <v>2.4529532834270899E-2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999</v>
      </c>
      <c r="D7" s="10">
        <v>477</v>
      </c>
      <c r="E7" s="10">
        <v>521</v>
      </c>
      <c r="F7" s="10"/>
      <c r="G7" s="10">
        <v>105</v>
      </c>
      <c r="H7" s="10">
        <v>167</v>
      </c>
      <c r="I7" s="10">
        <v>168</v>
      </c>
      <c r="J7" s="10">
        <v>180</v>
      </c>
      <c r="K7" s="10">
        <v>148</v>
      </c>
      <c r="L7" s="10">
        <v>231</v>
      </c>
      <c r="M7" s="10"/>
      <c r="N7" s="10">
        <v>277</v>
      </c>
      <c r="O7" s="10">
        <v>234</v>
      </c>
      <c r="P7" s="10">
        <v>213</v>
      </c>
      <c r="Q7" s="10">
        <v>271</v>
      </c>
      <c r="R7" s="10"/>
      <c r="S7" s="10">
        <v>130</v>
      </c>
      <c r="T7" s="10">
        <v>143</v>
      </c>
      <c r="U7" s="10">
        <v>96</v>
      </c>
      <c r="V7" s="10">
        <v>84</v>
      </c>
      <c r="W7" s="10">
        <v>74</v>
      </c>
      <c r="X7" s="10">
        <v>80</v>
      </c>
      <c r="Y7" s="10">
        <v>83</v>
      </c>
      <c r="Z7" s="10">
        <v>45</v>
      </c>
      <c r="AA7" s="10">
        <v>113</v>
      </c>
      <c r="AB7" s="10">
        <v>80</v>
      </c>
      <c r="AC7" s="10">
        <v>50</v>
      </c>
      <c r="AD7" s="10">
        <v>21</v>
      </c>
      <c r="AE7" s="10"/>
      <c r="AF7" s="10">
        <v>195</v>
      </c>
      <c r="AG7" s="10">
        <v>319</v>
      </c>
      <c r="AH7" s="10">
        <v>91</v>
      </c>
      <c r="AI7" s="10">
        <v>141</v>
      </c>
      <c r="AJ7" s="10">
        <v>58</v>
      </c>
      <c r="AK7" s="10"/>
      <c r="AL7" s="10">
        <v>224</v>
      </c>
      <c r="AM7" s="10">
        <v>186</v>
      </c>
      <c r="AN7" s="10">
        <v>103</v>
      </c>
      <c r="AO7" s="10">
        <v>221</v>
      </c>
      <c r="AP7" s="10">
        <v>65</v>
      </c>
      <c r="AQ7" s="10">
        <v>89</v>
      </c>
      <c r="AR7" s="10"/>
      <c r="AS7" s="10">
        <v>243</v>
      </c>
      <c r="AT7" s="10">
        <v>209</v>
      </c>
      <c r="AU7" s="10">
        <v>249</v>
      </c>
      <c r="AV7" s="10">
        <v>129</v>
      </c>
      <c r="AW7" s="10">
        <v>20</v>
      </c>
      <c r="AX7" s="10"/>
      <c r="AY7" s="10">
        <v>6</v>
      </c>
      <c r="AZ7" s="10">
        <v>35</v>
      </c>
      <c r="BA7" s="10">
        <v>66</v>
      </c>
      <c r="BB7" s="10">
        <v>61</v>
      </c>
      <c r="BC7" s="10">
        <v>80</v>
      </c>
      <c r="BD7" s="10">
        <v>103</v>
      </c>
      <c r="BE7" s="10">
        <v>107</v>
      </c>
      <c r="BF7" s="10">
        <v>83</v>
      </c>
      <c r="BG7" s="10">
        <v>82</v>
      </c>
      <c r="BH7" s="10">
        <v>56</v>
      </c>
      <c r="BI7" s="10">
        <v>83</v>
      </c>
      <c r="BJ7" s="10">
        <v>67</v>
      </c>
      <c r="BK7" s="10">
        <v>43</v>
      </c>
      <c r="BL7" s="10">
        <v>23</v>
      </c>
      <c r="BM7" s="10">
        <v>18</v>
      </c>
      <c r="BN7" s="10">
        <v>50</v>
      </c>
      <c r="BO7" s="10"/>
      <c r="BP7" s="10">
        <v>208</v>
      </c>
      <c r="BQ7" s="10">
        <v>284</v>
      </c>
      <c r="BR7" s="10">
        <v>139</v>
      </c>
      <c r="BS7" s="10">
        <v>201</v>
      </c>
      <c r="BT7" s="10">
        <v>119</v>
      </c>
      <c r="BU7" s="10">
        <v>47</v>
      </c>
      <c r="BV7" s="10"/>
      <c r="BW7" s="10">
        <v>386</v>
      </c>
      <c r="BX7" s="10">
        <v>212</v>
      </c>
      <c r="BY7" s="10">
        <v>72</v>
      </c>
      <c r="BZ7" s="10">
        <v>94</v>
      </c>
      <c r="CA7" s="10">
        <v>189</v>
      </c>
      <c r="CB7" s="10">
        <v>43</v>
      </c>
      <c r="CC7" s="10"/>
      <c r="CD7" s="10">
        <v>206</v>
      </c>
      <c r="CE7" s="10">
        <v>174</v>
      </c>
      <c r="CF7" s="10">
        <v>158</v>
      </c>
      <c r="CG7" s="10">
        <v>267</v>
      </c>
      <c r="CH7" s="10"/>
      <c r="CI7" s="10">
        <v>170</v>
      </c>
      <c r="CJ7" s="10">
        <v>202</v>
      </c>
      <c r="CK7" s="10">
        <v>558</v>
      </c>
      <c r="CL7" s="10">
        <v>69</v>
      </c>
      <c r="CM7" s="10"/>
      <c r="CN7" s="10">
        <v>113</v>
      </c>
      <c r="CO7" s="10">
        <v>871</v>
      </c>
      <c r="CP7" s="10"/>
      <c r="CQ7" s="10">
        <v>90</v>
      </c>
      <c r="CR7" s="10">
        <v>832</v>
      </c>
    </row>
    <row r="8" spans="2:96" ht="30" customHeight="1" x14ac:dyDescent="0.3">
      <c r="B8" s="11" t="s">
        <v>19</v>
      </c>
      <c r="C8" s="11">
        <v>998</v>
      </c>
      <c r="D8" s="11">
        <v>477</v>
      </c>
      <c r="E8" s="11">
        <v>520</v>
      </c>
      <c r="F8" s="11"/>
      <c r="G8" s="11">
        <v>132</v>
      </c>
      <c r="H8" s="11">
        <v>171</v>
      </c>
      <c r="I8" s="11">
        <v>168</v>
      </c>
      <c r="J8" s="11">
        <v>173</v>
      </c>
      <c r="K8" s="11">
        <v>142</v>
      </c>
      <c r="L8" s="11">
        <v>212</v>
      </c>
      <c r="M8" s="11"/>
      <c r="N8" s="11">
        <v>278</v>
      </c>
      <c r="O8" s="11">
        <v>248</v>
      </c>
      <c r="P8" s="11">
        <v>210</v>
      </c>
      <c r="Q8" s="11">
        <v>258</v>
      </c>
      <c r="R8" s="11"/>
      <c r="S8" s="11">
        <v>129</v>
      </c>
      <c r="T8" s="11">
        <v>138</v>
      </c>
      <c r="U8" s="11">
        <v>92</v>
      </c>
      <c r="V8" s="11">
        <v>82</v>
      </c>
      <c r="W8" s="11">
        <v>72</v>
      </c>
      <c r="X8" s="11">
        <v>80</v>
      </c>
      <c r="Y8" s="11">
        <v>77</v>
      </c>
      <c r="Z8" s="11">
        <v>42</v>
      </c>
      <c r="AA8" s="11">
        <v>118</v>
      </c>
      <c r="AB8" s="11">
        <v>84</v>
      </c>
      <c r="AC8" s="11">
        <v>54</v>
      </c>
      <c r="AD8" s="11">
        <v>28</v>
      </c>
      <c r="AE8" s="11"/>
      <c r="AF8" s="11">
        <v>186</v>
      </c>
      <c r="AG8" s="11">
        <v>321</v>
      </c>
      <c r="AH8" s="11">
        <v>90</v>
      </c>
      <c r="AI8" s="11">
        <v>137</v>
      </c>
      <c r="AJ8" s="11">
        <v>59</v>
      </c>
      <c r="AK8" s="11"/>
      <c r="AL8" s="11">
        <v>232</v>
      </c>
      <c r="AM8" s="11">
        <v>180</v>
      </c>
      <c r="AN8" s="11">
        <v>102</v>
      </c>
      <c r="AO8" s="11">
        <v>214</v>
      </c>
      <c r="AP8" s="11">
        <v>65</v>
      </c>
      <c r="AQ8" s="11">
        <v>89</v>
      </c>
      <c r="AR8" s="11"/>
      <c r="AS8" s="11">
        <v>233</v>
      </c>
      <c r="AT8" s="11">
        <v>215</v>
      </c>
      <c r="AU8" s="11">
        <v>253</v>
      </c>
      <c r="AV8" s="11">
        <v>131</v>
      </c>
      <c r="AW8" s="11">
        <v>22</v>
      </c>
      <c r="AX8" s="11"/>
      <c r="AY8" s="11">
        <v>7</v>
      </c>
      <c r="AZ8" s="11">
        <v>34</v>
      </c>
      <c r="BA8" s="11">
        <v>64</v>
      </c>
      <c r="BB8" s="11">
        <v>61</v>
      </c>
      <c r="BC8" s="11">
        <v>78</v>
      </c>
      <c r="BD8" s="11">
        <v>106</v>
      </c>
      <c r="BE8" s="11">
        <v>107</v>
      </c>
      <c r="BF8" s="11">
        <v>84</v>
      </c>
      <c r="BG8" s="11">
        <v>83</v>
      </c>
      <c r="BH8" s="11">
        <v>55</v>
      </c>
      <c r="BI8" s="11">
        <v>82</v>
      </c>
      <c r="BJ8" s="11">
        <v>68</v>
      </c>
      <c r="BK8" s="11">
        <v>44</v>
      </c>
      <c r="BL8" s="11">
        <v>22</v>
      </c>
      <c r="BM8" s="11">
        <v>17</v>
      </c>
      <c r="BN8" s="11">
        <v>51</v>
      </c>
      <c r="BO8" s="11"/>
      <c r="BP8" s="11">
        <v>214</v>
      </c>
      <c r="BQ8" s="11">
        <v>283</v>
      </c>
      <c r="BR8" s="11">
        <v>137</v>
      </c>
      <c r="BS8" s="11">
        <v>199</v>
      </c>
      <c r="BT8" s="11">
        <v>116</v>
      </c>
      <c r="BU8" s="11">
        <v>47</v>
      </c>
      <c r="BV8" s="11"/>
      <c r="BW8" s="11">
        <v>373</v>
      </c>
      <c r="BX8" s="11">
        <v>212</v>
      </c>
      <c r="BY8" s="11">
        <v>72</v>
      </c>
      <c r="BZ8" s="11">
        <v>94</v>
      </c>
      <c r="CA8" s="11">
        <v>192</v>
      </c>
      <c r="CB8" s="11">
        <v>51</v>
      </c>
      <c r="CC8" s="11"/>
      <c r="CD8" s="11">
        <v>221</v>
      </c>
      <c r="CE8" s="11">
        <v>175</v>
      </c>
      <c r="CF8" s="11">
        <v>155</v>
      </c>
      <c r="CG8" s="11">
        <v>261</v>
      </c>
      <c r="CH8" s="11"/>
      <c r="CI8" s="11">
        <v>172</v>
      </c>
      <c r="CJ8" s="11">
        <v>203</v>
      </c>
      <c r="CK8" s="11">
        <v>554</v>
      </c>
      <c r="CL8" s="11">
        <v>68</v>
      </c>
      <c r="CM8" s="11"/>
      <c r="CN8" s="11">
        <v>117</v>
      </c>
      <c r="CO8" s="11">
        <v>865</v>
      </c>
      <c r="CP8" s="11"/>
      <c r="CQ8" s="11">
        <v>92</v>
      </c>
      <c r="CR8" s="11">
        <v>828</v>
      </c>
    </row>
    <row r="9" spans="2:96" x14ac:dyDescent="0.3">
      <c r="B9" s="15" t="s">
        <v>383</v>
      </c>
      <c r="C9" s="14">
        <v>0.32285235938978202</v>
      </c>
      <c r="D9" s="14">
        <v>0.30899261684928497</v>
      </c>
      <c r="E9" s="14">
        <v>0.33438581805985601</v>
      </c>
      <c r="F9" s="14"/>
      <c r="G9" s="14">
        <v>0.25685558625472599</v>
      </c>
      <c r="H9" s="14">
        <v>0.32484077828558799</v>
      </c>
      <c r="I9" s="14">
        <v>0.35072669957084002</v>
      </c>
      <c r="J9" s="14">
        <v>0.36372078181890899</v>
      </c>
      <c r="K9" s="14">
        <v>0.31070053802208403</v>
      </c>
      <c r="L9" s="14">
        <v>0.31505286459047299</v>
      </c>
      <c r="M9" s="14"/>
      <c r="N9" s="14">
        <v>0.28645931121969498</v>
      </c>
      <c r="O9" s="14">
        <v>0.31819920034759702</v>
      </c>
      <c r="P9" s="14">
        <v>0.36484276418695799</v>
      </c>
      <c r="Q9" s="14">
        <v>0.32605345901391702</v>
      </c>
      <c r="R9" s="14"/>
      <c r="S9" s="14">
        <v>0.34416350144288699</v>
      </c>
      <c r="T9" s="14">
        <v>0.34609707323875</v>
      </c>
      <c r="U9" s="14">
        <v>0.28419892063241198</v>
      </c>
      <c r="V9" s="14">
        <v>0.33452712472860502</v>
      </c>
      <c r="W9" s="14">
        <v>0.25736780492773498</v>
      </c>
      <c r="X9" s="14">
        <v>0.30395848627504901</v>
      </c>
      <c r="Y9" s="14">
        <v>0.33708769464571697</v>
      </c>
      <c r="Z9" s="14">
        <v>0.29270673768115701</v>
      </c>
      <c r="AA9" s="14">
        <v>0.33905295957444198</v>
      </c>
      <c r="AB9" s="14">
        <v>0.31501842163697402</v>
      </c>
      <c r="AC9" s="14">
        <v>0.31206131931856301</v>
      </c>
      <c r="AD9" s="14">
        <v>0.409473077811978</v>
      </c>
      <c r="AE9" s="14"/>
      <c r="AF9" s="14">
        <v>0.29114719762692098</v>
      </c>
      <c r="AG9" s="14">
        <v>0.34787908909725002</v>
      </c>
      <c r="AH9" s="14">
        <v>0.304881522292205</v>
      </c>
      <c r="AI9" s="14">
        <v>0.35212977276562202</v>
      </c>
      <c r="AJ9" s="14">
        <v>0.294701301678851</v>
      </c>
      <c r="AK9" s="14"/>
      <c r="AL9" s="14">
        <v>0.35781479961443402</v>
      </c>
      <c r="AM9" s="14">
        <v>0.34299496099476101</v>
      </c>
      <c r="AN9" s="14">
        <v>0.33550145385891</v>
      </c>
      <c r="AO9" s="14">
        <v>0.29492412846042498</v>
      </c>
      <c r="AP9" s="14">
        <v>0.283173576604977</v>
      </c>
      <c r="AQ9" s="14">
        <v>0.27665187243579498</v>
      </c>
      <c r="AR9" s="14"/>
      <c r="AS9" s="14">
        <v>0.35078652582478298</v>
      </c>
      <c r="AT9" s="14">
        <v>0.27737782519607301</v>
      </c>
      <c r="AU9" s="14">
        <v>0.319051081585563</v>
      </c>
      <c r="AV9" s="14">
        <v>0.33796035140897301</v>
      </c>
      <c r="AW9" s="14">
        <v>0.46139041720944801</v>
      </c>
      <c r="AX9" s="14"/>
      <c r="AY9" s="14">
        <v>0.26559283141024997</v>
      </c>
      <c r="AZ9" s="14">
        <v>0.25687312934720902</v>
      </c>
      <c r="BA9" s="14">
        <v>0.37039764197309399</v>
      </c>
      <c r="BB9" s="14">
        <v>0.213707846355327</v>
      </c>
      <c r="BC9" s="14">
        <v>0.29415501094303698</v>
      </c>
      <c r="BD9" s="14">
        <v>0.36756342297474698</v>
      </c>
      <c r="BE9" s="14">
        <v>0.388558302443063</v>
      </c>
      <c r="BF9" s="14">
        <v>0.38608606755480301</v>
      </c>
      <c r="BG9" s="14">
        <v>0.34528555945872602</v>
      </c>
      <c r="BH9" s="14">
        <v>0.26848478104833101</v>
      </c>
      <c r="BI9" s="14">
        <v>0.34680901885889598</v>
      </c>
      <c r="BJ9" s="14">
        <v>0.278306401616426</v>
      </c>
      <c r="BK9" s="14">
        <v>0.20308692980833901</v>
      </c>
      <c r="BL9" s="14">
        <v>0.30581447033366099</v>
      </c>
      <c r="BM9" s="14">
        <v>0.29785866663245603</v>
      </c>
      <c r="BN9" s="14">
        <v>0.34926666471092399</v>
      </c>
      <c r="BO9" s="14"/>
      <c r="BP9" s="14">
        <v>0.37767895589267902</v>
      </c>
      <c r="BQ9" s="14">
        <v>0.30430341992280402</v>
      </c>
      <c r="BR9" s="14">
        <v>0.335916150355692</v>
      </c>
      <c r="BS9" s="14">
        <v>0.32761305730673101</v>
      </c>
      <c r="BT9" s="14">
        <v>0.24780358708282299</v>
      </c>
      <c r="BU9" s="14">
        <v>0.32308950576565698</v>
      </c>
      <c r="BV9" s="14"/>
      <c r="BW9" s="14">
        <v>0.32455565669509701</v>
      </c>
      <c r="BX9" s="14">
        <v>0.29792336826055499</v>
      </c>
      <c r="BY9" s="14">
        <v>0.27337396859315699</v>
      </c>
      <c r="BZ9" s="14">
        <v>0.346896299790389</v>
      </c>
      <c r="CA9" s="14">
        <v>0.36935537640777799</v>
      </c>
      <c r="CB9" s="14">
        <v>0.29198783410440399</v>
      </c>
      <c r="CC9" s="14"/>
      <c r="CD9" s="14">
        <v>0.34811026989875998</v>
      </c>
      <c r="CE9" s="14">
        <v>0.30751872109066802</v>
      </c>
      <c r="CF9" s="14">
        <v>0.32582074828420898</v>
      </c>
      <c r="CG9" s="14">
        <v>0.32044401949638701</v>
      </c>
      <c r="CH9" s="14"/>
      <c r="CI9" s="14">
        <v>0.397107425281162</v>
      </c>
      <c r="CJ9" s="14">
        <v>0.34023260027763802</v>
      </c>
      <c r="CK9" s="14">
        <v>0.29459105146697201</v>
      </c>
      <c r="CL9" s="14">
        <v>0.31320999421256202</v>
      </c>
      <c r="CM9" s="14"/>
      <c r="CN9" s="14">
        <v>0.34294918066970997</v>
      </c>
      <c r="CO9" s="14">
        <v>0.319267920647479</v>
      </c>
      <c r="CP9" s="14"/>
      <c r="CQ9" s="14">
        <v>0.40326847601867799</v>
      </c>
      <c r="CR9" s="14">
        <v>0.32322413778265802</v>
      </c>
    </row>
    <row r="10" spans="2:96" x14ac:dyDescent="0.3">
      <c r="B10" s="15" t="s">
        <v>384</v>
      </c>
      <c r="C10" s="14">
        <v>0.45844752183107801</v>
      </c>
      <c r="D10" s="14">
        <v>0.44369524681971201</v>
      </c>
      <c r="E10" s="14">
        <v>0.47280643264850097</v>
      </c>
      <c r="F10" s="14"/>
      <c r="G10" s="14">
        <v>0.44385688627688902</v>
      </c>
      <c r="H10" s="14">
        <v>0.45426032850324599</v>
      </c>
      <c r="I10" s="14">
        <v>0.45088489731207598</v>
      </c>
      <c r="J10" s="14">
        <v>0.41167372234604299</v>
      </c>
      <c r="K10" s="14">
        <v>0.47898698675413298</v>
      </c>
      <c r="L10" s="14">
        <v>0.50116102635746396</v>
      </c>
      <c r="M10" s="14"/>
      <c r="N10" s="14">
        <v>0.50822163934120401</v>
      </c>
      <c r="O10" s="14">
        <v>0.48340925378142602</v>
      </c>
      <c r="P10" s="14">
        <v>0.43512081479498999</v>
      </c>
      <c r="Q10" s="14">
        <v>0.40271718718351202</v>
      </c>
      <c r="R10" s="14"/>
      <c r="S10" s="14">
        <v>0.41146282467364598</v>
      </c>
      <c r="T10" s="14">
        <v>0.47001122972838499</v>
      </c>
      <c r="U10" s="14">
        <v>0.50178601851933902</v>
      </c>
      <c r="V10" s="14">
        <v>0.42878682688331898</v>
      </c>
      <c r="W10" s="14">
        <v>0.42327873227655599</v>
      </c>
      <c r="X10" s="14">
        <v>0.49057174254389602</v>
      </c>
      <c r="Y10" s="14">
        <v>0.48090194283215498</v>
      </c>
      <c r="Z10" s="14">
        <v>0.47064160538102401</v>
      </c>
      <c r="AA10" s="14">
        <v>0.50145594307931596</v>
      </c>
      <c r="AB10" s="14">
        <v>0.403122113658749</v>
      </c>
      <c r="AC10" s="14">
        <v>0.444836676720619</v>
      </c>
      <c r="AD10" s="14">
        <v>0.49469036934534399</v>
      </c>
      <c r="AE10" s="14"/>
      <c r="AF10" s="14">
        <v>0.47156424520214502</v>
      </c>
      <c r="AG10" s="14">
        <v>0.480482131420777</v>
      </c>
      <c r="AH10" s="14">
        <v>0.50324769900675304</v>
      </c>
      <c r="AI10" s="14">
        <v>0.40514561861991599</v>
      </c>
      <c r="AJ10" s="14">
        <v>0.42653059353316097</v>
      </c>
      <c r="AK10" s="14"/>
      <c r="AL10" s="14">
        <v>0.45144484496107801</v>
      </c>
      <c r="AM10" s="14">
        <v>0.41512233735531801</v>
      </c>
      <c r="AN10" s="14">
        <v>0.53459133863300701</v>
      </c>
      <c r="AO10" s="14">
        <v>0.456477436817041</v>
      </c>
      <c r="AP10" s="14">
        <v>0.44827242853897298</v>
      </c>
      <c r="AQ10" s="14">
        <v>0.530987905924593</v>
      </c>
      <c r="AR10" s="14"/>
      <c r="AS10" s="14">
        <v>0.45847673566483499</v>
      </c>
      <c r="AT10" s="14">
        <v>0.47243331894999202</v>
      </c>
      <c r="AU10" s="14">
        <v>0.47964196062053199</v>
      </c>
      <c r="AV10" s="14">
        <v>0.42864071488708599</v>
      </c>
      <c r="AW10" s="14">
        <v>0.32615912092600802</v>
      </c>
      <c r="AX10" s="14"/>
      <c r="AY10" s="14">
        <v>0.73440716858974997</v>
      </c>
      <c r="AZ10" s="14">
        <v>0.47654597872941101</v>
      </c>
      <c r="BA10" s="14">
        <v>0.48072702821957097</v>
      </c>
      <c r="BB10" s="14">
        <v>0.53716203823261499</v>
      </c>
      <c r="BC10" s="14">
        <v>0.44187232771979901</v>
      </c>
      <c r="BD10" s="14">
        <v>0.38714819358410901</v>
      </c>
      <c r="BE10" s="14">
        <v>0.415635957482616</v>
      </c>
      <c r="BF10" s="14">
        <v>0.39785191885513499</v>
      </c>
      <c r="BG10" s="14">
        <v>0.44672390866223699</v>
      </c>
      <c r="BH10" s="14">
        <v>0.62684186287407295</v>
      </c>
      <c r="BI10" s="14">
        <v>0.38731317142150701</v>
      </c>
      <c r="BJ10" s="14">
        <v>0.45273168230529798</v>
      </c>
      <c r="BK10" s="14">
        <v>0.50334979275301694</v>
      </c>
      <c r="BL10" s="14">
        <v>0.48669874080519299</v>
      </c>
      <c r="BM10" s="14">
        <v>0.48365709199080398</v>
      </c>
      <c r="BN10" s="14">
        <v>0.43976951772863199</v>
      </c>
      <c r="BO10" s="14"/>
      <c r="BP10" s="14">
        <v>0.40262024089798498</v>
      </c>
      <c r="BQ10" s="14">
        <v>0.48968207769855698</v>
      </c>
      <c r="BR10" s="14">
        <v>0.47456335218128598</v>
      </c>
      <c r="BS10" s="14">
        <v>0.45760079605395299</v>
      </c>
      <c r="BT10" s="14">
        <v>0.46005143970615497</v>
      </c>
      <c r="BU10" s="14">
        <v>0.49413237171771801</v>
      </c>
      <c r="BV10" s="14"/>
      <c r="BW10" s="14">
        <v>0.489796295973564</v>
      </c>
      <c r="BX10" s="14">
        <v>0.46397978633199499</v>
      </c>
      <c r="BY10" s="14">
        <v>0.46516470745715999</v>
      </c>
      <c r="BZ10" s="14">
        <v>0.39408393284195198</v>
      </c>
      <c r="CA10" s="14">
        <v>0.40309325155582898</v>
      </c>
      <c r="CB10" s="14">
        <v>0.477399897337204</v>
      </c>
      <c r="CC10" s="14"/>
      <c r="CD10" s="14">
        <v>0.413841371783368</v>
      </c>
      <c r="CE10" s="14">
        <v>0.51433499017760298</v>
      </c>
      <c r="CF10" s="14">
        <v>0.433785201204196</v>
      </c>
      <c r="CG10" s="14">
        <v>0.47444793546574998</v>
      </c>
      <c r="CH10" s="14"/>
      <c r="CI10" s="14">
        <v>0.39690874165107098</v>
      </c>
      <c r="CJ10" s="14">
        <v>0.47297203432148199</v>
      </c>
      <c r="CK10" s="14">
        <v>0.472200747802553</v>
      </c>
      <c r="CL10" s="14">
        <v>0.45891416083604503</v>
      </c>
      <c r="CM10" s="14"/>
      <c r="CN10" s="14">
        <v>0.440844692844372</v>
      </c>
      <c r="CO10" s="14">
        <v>0.46471411189927703</v>
      </c>
      <c r="CP10" s="14"/>
      <c r="CQ10" s="14">
        <v>0.41614235083499901</v>
      </c>
      <c r="CR10" s="14">
        <v>0.45753212177558999</v>
      </c>
    </row>
    <row r="11" spans="2:96" x14ac:dyDescent="0.3">
      <c r="B11" s="15" t="s">
        <v>385</v>
      </c>
      <c r="C11" s="14">
        <v>0.14700037395568499</v>
      </c>
      <c r="D11" s="14">
        <v>0.18032168525214601</v>
      </c>
      <c r="E11" s="14">
        <v>0.11665612718388201</v>
      </c>
      <c r="F11" s="14"/>
      <c r="G11" s="14">
        <v>0.19422569316566399</v>
      </c>
      <c r="H11" s="14">
        <v>0.125290483055855</v>
      </c>
      <c r="I11" s="14">
        <v>0.124908935636365</v>
      </c>
      <c r="J11" s="14">
        <v>0.165099405451339</v>
      </c>
      <c r="K11" s="14">
        <v>0.156815572172358</v>
      </c>
      <c r="L11" s="14">
        <v>0.13142638913813301</v>
      </c>
      <c r="M11" s="14"/>
      <c r="N11" s="14">
        <v>0.14401115054062499</v>
      </c>
      <c r="O11" s="14">
        <v>0.12942613952512899</v>
      </c>
      <c r="P11" s="14">
        <v>0.141645790187582</v>
      </c>
      <c r="Q11" s="14">
        <v>0.17376919504334801</v>
      </c>
      <c r="R11" s="14"/>
      <c r="S11" s="14">
        <v>0.168731647102914</v>
      </c>
      <c r="T11" s="14">
        <v>9.4603703102695794E-2</v>
      </c>
      <c r="U11" s="14">
        <v>0.115445640162587</v>
      </c>
      <c r="V11" s="14">
        <v>0.178405881614491</v>
      </c>
      <c r="W11" s="14">
        <v>0.25499162650844598</v>
      </c>
      <c r="X11" s="14">
        <v>0.12093736881872</v>
      </c>
      <c r="Y11" s="14">
        <v>0.13483676711124801</v>
      </c>
      <c r="Z11" s="14">
        <v>0.16978838182463901</v>
      </c>
      <c r="AA11" s="14">
        <v>0.128952518468501</v>
      </c>
      <c r="AB11" s="14">
        <v>0.20904777273163899</v>
      </c>
      <c r="AC11" s="14">
        <v>9.7501078073418707E-2</v>
      </c>
      <c r="AD11" s="14">
        <v>9.5836552842678099E-2</v>
      </c>
      <c r="AE11" s="14"/>
      <c r="AF11" s="14">
        <v>0.17690158424896099</v>
      </c>
      <c r="AG11" s="14">
        <v>0.124424792000002</v>
      </c>
      <c r="AH11" s="14">
        <v>0.129801506638724</v>
      </c>
      <c r="AI11" s="14">
        <v>0.147764031839831</v>
      </c>
      <c r="AJ11" s="14">
        <v>0.20693231837250001</v>
      </c>
      <c r="AK11" s="14"/>
      <c r="AL11" s="14">
        <v>0.132773435481951</v>
      </c>
      <c r="AM11" s="14">
        <v>0.178803113014569</v>
      </c>
      <c r="AN11" s="14">
        <v>8.4942903969537201E-2</v>
      </c>
      <c r="AO11" s="14">
        <v>0.151496897527435</v>
      </c>
      <c r="AP11" s="14">
        <v>0.18856385818577401</v>
      </c>
      <c r="AQ11" s="14">
        <v>0.10493526618828</v>
      </c>
      <c r="AR11" s="14"/>
      <c r="AS11" s="14">
        <v>0.110824782797267</v>
      </c>
      <c r="AT11" s="14">
        <v>0.17338718687611401</v>
      </c>
      <c r="AU11" s="14">
        <v>0.14326481267931299</v>
      </c>
      <c r="AV11" s="14">
        <v>0.16877932752969099</v>
      </c>
      <c r="AW11" s="14">
        <v>0.16987527200485</v>
      </c>
      <c r="AX11" s="14"/>
      <c r="AY11" s="14">
        <v>0</v>
      </c>
      <c r="AZ11" s="14">
        <v>8.3551967268694197E-2</v>
      </c>
      <c r="BA11" s="14">
        <v>0.10337144721380601</v>
      </c>
      <c r="BB11" s="14">
        <v>0.18786032158199101</v>
      </c>
      <c r="BC11" s="14">
        <v>0.17162451752632801</v>
      </c>
      <c r="BD11" s="14">
        <v>0.139340771088657</v>
      </c>
      <c r="BE11" s="14">
        <v>0.151090558568622</v>
      </c>
      <c r="BF11" s="14">
        <v>0.132243407740402</v>
      </c>
      <c r="BG11" s="14">
        <v>0.14571449793740701</v>
      </c>
      <c r="BH11" s="14">
        <v>8.6740408544504002E-2</v>
      </c>
      <c r="BI11" s="14">
        <v>0.182230421347227</v>
      </c>
      <c r="BJ11" s="14">
        <v>0.17827703345071499</v>
      </c>
      <c r="BK11" s="14">
        <v>0.23202893390895099</v>
      </c>
      <c r="BL11" s="14">
        <v>0.122255116725749</v>
      </c>
      <c r="BM11" s="14">
        <v>0.16360245366812301</v>
      </c>
      <c r="BN11" s="14">
        <v>0.19384258293448001</v>
      </c>
      <c r="BO11" s="14"/>
      <c r="BP11" s="14">
        <v>0.14767161102134699</v>
      </c>
      <c r="BQ11" s="14">
        <v>0.13842450364103601</v>
      </c>
      <c r="BR11" s="14">
        <v>0.130999863780703</v>
      </c>
      <c r="BS11" s="14">
        <v>0.13372084983230301</v>
      </c>
      <c r="BT11" s="14">
        <v>0.210644617111647</v>
      </c>
      <c r="BU11" s="14">
        <v>0.110891771152346</v>
      </c>
      <c r="BV11" s="14"/>
      <c r="BW11" s="14">
        <v>0.14741905874872099</v>
      </c>
      <c r="BX11" s="14">
        <v>0.16145837594706999</v>
      </c>
      <c r="BY11" s="14">
        <v>0.15693392916991</v>
      </c>
      <c r="BZ11" s="14">
        <v>0.12827065982497399</v>
      </c>
      <c r="CA11" s="14">
        <v>0.158539840664983</v>
      </c>
      <c r="CB11" s="14">
        <v>7.2617222552215796E-2</v>
      </c>
      <c r="CC11" s="14"/>
      <c r="CD11" s="14">
        <v>0.176882541197322</v>
      </c>
      <c r="CE11" s="14">
        <v>0.121298392625309</v>
      </c>
      <c r="CF11" s="14">
        <v>9.3509051371961402E-2</v>
      </c>
      <c r="CG11" s="14">
        <v>0.154002281987802</v>
      </c>
      <c r="CH11" s="14"/>
      <c r="CI11" s="14">
        <v>0.12773466498941199</v>
      </c>
      <c r="CJ11" s="14">
        <v>0.155138109212062</v>
      </c>
      <c r="CK11" s="14">
        <v>0.15936116673723599</v>
      </c>
      <c r="CL11" s="14">
        <v>7.08565817698531E-2</v>
      </c>
      <c r="CM11" s="14"/>
      <c r="CN11" s="14">
        <v>0.14127884276244301</v>
      </c>
      <c r="CO11" s="14">
        <v>0.148212262967688</v>
      </c>
      <c r="CP11" s="14"/>
      <c r="CQ11" s="14">
        <v>0.14919781098197199</v>
      </c>
      <c r="CR11" s="14">
        <v>0.15042770584478901</v>
      </c>
    </row>
    <row r="12" spans="2:96" x14ac:dyDescent="0.3">
      <c r="B12" s="15" t="s">
        <v>386</v>
      </c>
      <c r="C12" s="14">
        <v>3.8943886509276097E-2</v>
      </c>
      <c r="D12" s="14">
        <v>4.8636029705862997E-2</v>
      </c>
      <c r="E12" s="14">
        <v>3.0110943349174302E-2</v>
      </c>
      <c r="F12" s="14"/>
      <c r="G12" s="14">
        <v>9.0237864379870497E-2</v>
      </c>
      <c r="H12" s="14">
        <v>1.79436724609425E-2</v>
      </c>
      <c r="I12" s="14">
        <v>4.2142325355365003E-2</v>
      </c>
      <c r="J12" s="14">
        <v>3.2371592516349003E-2</v>
      </c>
      <c r="K12" s="14">
        <v>3.3921144040228099E-2</v>
      </c>
      <c r="L12" s="14">
        <v>3.0220961026215399E-2</v>
      </c>
      <c r="M12" s="14"/>
      <c r="N12" s="14">
        <v>3.6761064734083498E-2</v>
      </c>
      <c r="O12" s="14">
        <v>4.2660071394252201E-2</v>
      </c>
      <c r="P12" s="14">
        <v>3.9767626228021803E-2</v>
      </c>
      <c r="Q12" s="14">
        <v>3.7661137607281903E-2</v>
      </c>
      <c r="R12" s="14"/>
      <c r="S12" s="14">
        <v>4.4119496406961799E-2</v>
      </c>
      <c r="T12" s="14">
        <v>6.9242300925715705E-2</v>
      </c>
      <c r="U12" s="14">
        <v>5.8333745535484101E-2</v>
      </c>
      <c r="V12" s="14">
        <v>1.18373272462989E-2</v>
      </c>
      <c r="W12" s="14">
        <v>4.9836942744067497E-2</v>
      </c>
      <c r="X12" s="14">
        <v>3.5342859243372E-2</v>
      </c>
      <c r="Y12" s="14">
        <v>1.1894985924471101E-2</v>
      </c>
      <c r="Z12" s="14">
        <v>4.3290103428510099E-2</v>
      </c>
      <c r="AA12" s="14">
        <v>1.4013007343459E-2</v>
      </c>
      <c r="AB12" s="14">
        <v>2.2570744534534198E-2</v>
      </c>
      <c r="AC12" s="14">
        <v>8.30213264488288E-2</v>
      </c>
      <c r="AD12" s="14">
        <v>0</v>
      </c>
      <c r="AE12" s="14"/>
      <c r="AF12" s="14">
        <v>4.0507831345544303E-2</v>
      </c>
      <c r="AG12" s="14">
        <v>1.9276627776203401E-2</v>
      </c>
      <c r="AH12" s="14">
        <v>4.1162483511655197E-2</v>
      </c>
      <c r="AI12" s="14">
        <v>6.6066590721375801E-2</v>
      </c>
      <c r="AJ12" s="14">
        <v>3.6137174717866601E-2</v>
      </c>
      <c r="AK12" s="14"/>
      <c r="AL12" s="14">
        <v>4.0771478352409699E-2</v>
      </c>
      <c r="AM12" s="14">
        <v>5.2842029224161299E-2</v>
      </c>
      <c r="AN12" s="14">
        <v>8.1775294868818692E-3</v>
      </c>
      <c r="AO12" s="14">
        <v>5.1385077350328198E-2</v>
      </c>
      <c r="AP12" s="14">
        <v>4.7536814459988801E-2</v>
      </c>
      <c r="AQ12" s="14">
        <v>2.1451670913716601E-2</v>
      </c>
      <c r="AR12" s="14"/>
      <c r="AS12" s="14">
        <v>4.2184393221945303E-2</v>
      </c>
      <c r="AT12" s="14">
        <v>4.3644268402712801E-2</v>
      </c>
      <c r="AU12" s="14">
        <v>2.32117641036922E-2</v>
      </c>
      <c r="AV12" s="14">
        <v>5.6516234893345597E-2</v>
      </c>
      <c r="AW12" s="14">
        <v>4.2575189859693802E-2</v>
      </c>
      <c r="AX12" s="14"/>
      <c r="AY12" s="14">
        <v>0</v>
      </c>
      <c r="AZ12" s="14">
        <v>0.100372082770191</v>
      </c>
      <c r="BA12" s="14">
        <v>1.46672007343807E-2</v>
      </c>
      <c r="BB12" s="14">
        <v>4.5071035358548402E-2</v>
      </c>
      <c r="BC12" s="14">
        <v>3.09517121253075E-2</v>
      </c>
      <c r="BD12" s="14">
        <v>4.0800216452611102E-2</v>
      </c>
      <c r="BE12" s="14">
        <v>2.4092170995421502E-2</v>
      </c>
      <c r="BF12" s="14">
        <v>5.93839238220902E-2</v>
      </c>
      <c r="BG12" s="14">
        <v>5.0015635649653799E-2</v>
      </c>
      <c r="BH12" s="14">
        <v>0</v>
      </c>
      <c r="BI12" s="14">
        <v>4.8683015766786998E-2</v>
      </c>
      <c r="BJ12" s="14">
        <v>5.6009508149956998E-2</v>
      </c>
      <c r="BK12" s="14">
        <v>3.8598959182583797E-2</v>
      </c>
      <c r="BL12" s="14">
        <v>8.5231672135396994E-2</v>
      </c>
      <c r="BM12" s="14">
        <v>5.4881787708617E-2</v>
      </c>
      <c r="BN12" s="14">
        <v>0</v>
      </c>
      <c r="BO12" s="14"/>
      <c r="BP12" s="14">
        <v>6.2298530605673801E-2</v>
      </c>
      <c r="BQ12" s="14">
        <v>2.9904036737235198E-2</v>
      </c>
      <c r="BR12" s="14">
        <v>3.46790769243773E-2</v>
      </c>
      <c r="BS12" s="14">
        <v>2.89395626345097E-2</v>
      </c>
      <c r="BT12" s="14">
        <v>5.62742120951931E-2</v>
      </c>
      <c r="BU12" s="14">
        <v>0</v>
      </c>
      <c r="BV12" s="14"/>
      <c r="BW12" s="14">
        <v>2.8057216922109999E-2</v>
      </c>
      <c r="BX12" s="14">
        <v>4.2884952038124799E-2</v>
      </c>
      <c r="BY12" s="14">
        <v>5.0849213398675902E-2</v>
      </c>
      <c r="BZ12" s="14">
        <v>5.8469700803618498E-2</v>
      </c>
      <c r="CA12" s="14">
        <v>2.6331556298793898E-2</v>
      </c>
      <c r="CB12" s="14">
        <v>0.100637624293581</v>
      </c>
      <c r="CC12" s="14"/>
      <c r="CD12" s="14">
        <v>4.6536580004934797E-2</v>
      </c>
      <c r="CE12" s="14">
        <v>3.8709312771365002E-2</v>
      </c>
      <c r="CF12" s="14">
        <v>5.2033302893949397E-2</v>
      </c>
      <c r="CG12" s="14">
        <v>4.0316823214594497E-2</v>
      </c>
      <c r="CH12" s="14"/>
      <c r="CI12" s="14">
        <v>2.62020233514908E-2</v>
      </c>
      <c r="CJ12" s="14">
        <v>3.1657256188818102E-2</v>
      </c>
      <c r="CK12" s="14">
        <v>4.70141017435017E-2</v>
      </c>
      <c r="CL12" s="14">
        <v>2.72077240495858E-2</v>
      </c>
      <c r="CM12" s="14"/>
      <c r="CN12" s="14">
        <v>5.0456845443726202E-2</v>
      </c>
      <c r="CO12" s="14">
        <v>3.81003786150989E-2</v>
      </c>
      <c r="CP12" s="14"/>
      <c r="CQ12" s="14">
        <v>2.0659292207310501E-2</v>
      </c>
      <c r="CR12" s="14">
        <v>4.3459729579486302E-2</v>
      </c>
    </row>
    <row r="13" spans="2:96" x14ac:dyDescent="0.3">
      <c r="B13" s="15" t="s">
        <v>92</v>
      </c>
      <c r="C13" s="20">
        <v>3.2755858314178703E-2</v>
      </c>
      <c r="D13" s="20">
        <v>1.8354421372994201E-2</v>
      </c>
      <c r="E13" s="20">
        <v>4.6040678758587403E-2</v>
      </c>
      <c r="F13" s="20"/>
      <c r="G13" s="20">
        <v>1.4823969922850301E-2</v>
      </c>
      <c r="H13" s="20">
        <v>7.7664737694369004E-2</v>
      </c>
      <c r="I13" s="20">
        <v>3.1337142125353601E-2</v>
      </c>
      <c r="J13" s="20">
        <v>2.7134497867359199E-2</v>
      </c>
      <c r="K13" s="20">
        <v>1.9575759011196601E-2</v>
      </c>
      <c r="L13" s="20">
        <v>2.2138758887713599E-2</v>
      </c>
      <c r="M13" s="20"/>
      <c r="N13" s="20">
        <v>2.4546834164392201E-2</v>
      </c>
      <c r="O13" s="20">
        <v>2.6305334951595601E-2</v>
      </c>
      <c r="P13" s="20">
        <v>1.8623004602448701E-2</v>
      </c>
      <c r="Q13" s="20">
        <v>5.9799021151941599E-2</v>
      </c>
      <c r="R13" s="20"/>
      <c r="S13" s="20">
        <v>3.1522530373591401E-2</v>
      </c>
      <c r="T13" s="20">
        <v>2.00456930044541E-2</v>
      </c>
      <c r="U13" s="20">
        <v>4.0235675150177903E-2</v>
      </c>
      <c r="V13" s="20">
        <v>4.6442839527286103E-2</v>
      </c>
      <c r="W13" s="20">
        <v>1.4524893543195101E-2</v>
      </c>
      <c r="X13" s="20">
        <v>4.9189543118963099E-2</v>
      </c>
      <c r="Y13" s="20">
        <v>3.52786094864092E-2</v>
      </c>
      <c r="Z13" s="20">
        <v>2.3573171684671001E-2</v>
      </c>
      <c r="AA13" s="20">
        <v>1.6525571534281601E-2</v>
      </c>
      <c r="AB13" s="20">
        <v>5.0240947438103298E-2</v>
      </c>
      <c r="AC13" s="20">
        <v>6.2579599438570499E-2</v>
      </c>
      <c r="AD13" s="20">
        <v>0</v>
      </c>
      <c r="AE13" s="20"/>
      <c r="AF13" s="20">
        <v>1.9879141576428599E-2</v>
      </c>
      <c r="AG13" s="20">
        <v>2.7937359705766902E-2</v>
      </c>
      <c r="AH13" s="20">
        <v>2.0906788550663399E-2</v>
      </c>
      <c r="AI13" s="20">
        <v>2.8893986053255001E-2</v>
      </c>
      <c r="AJ13" s="20">
        <v>3.5698611697622201E-2</v>
      </c>
      <c r="AK13" s="20"/>
      <c r="AL13" s="20">
        <v>1.7195441590126301E-2</v>
      </c>
      <c r="AM13" s="20">
        <v>1.0237559411190899E-2</v>
      </c>
      <c r="AN13" s="20">
        <v>3.6786774051663799E-2</v>
      </c>
      <c r="AO13" s="20">
        <v>4.5716459844770102E-2</v>
      </c>
      <c r="AP13" s="20">
        <v>3.2453322210287697E-2</v>
      </c>
      <c r="AQ13" s="20">
        <v>6.5973284537615196E-2</v>
      </c>
      <c r="AR13" s="20"/>
      <c r="AS13" s="20">
        <v>3.7727562491169798E-2</v>
      </c>
      <c r="AT13" s="20">
        <v>3.3157400575107999E-2</v>
      </c>
      <c r="AU13" s="20">
        <v>3.4830381010899601E-2</v>
      </c>
      <c r="AV13" s="20">
        <v>8.1033712809053492E-3</v>
      </c>
      <c r="AW13" s="20">
        <v>0</v>
      </c>
      <c r="AX13" s="20"/>
      <c r="AY13" s="20">
        <v>0</v>
      </c>
      <c r="AZ13" s="20">
        <v>8.2656841884493806E-2</v>
      </c>
      <c r="BA13" s="20">
        <v>3.08366818591491E-2</v>
      </c>
      <c r="BB13" s="20">
        <v>1.6198758471519002E-2</v>
      </c>
      <c r="BC13" s="20">
        <v>6.1396431685528899E-2</v>
      </c>
      <c r="BD13" s="20">
        <v>6.5147395899876295E-2</v>
      </c>
      <c r="BE13" s="20">
        <v>2.0623010510277501E-2</v>
      </c>
      <c r="BF13" s="20">
        <v>2.44346820275693E-2</v>
      </c>
      <c r="BG13" s="20">
        <v>1.22603982919758E-2</v>
      </c>
      <c r="BH13" s="20">
        <v>1.7932947533091902E-2</v>
      </c>
      <c r="BI13" s="20">
        <v>3.4964372605581898E-2</v>
      </c>
      <c r="BJ13" s="20">
        <v>3.4675374477603903E-2</v>
      </c>
      <c r="BK13" s="20">
        <v>2.2935384347109102E-2</v>
      </c>
      <c r="BL13" s="20">
        <v>0</v>
      </c>
      <c r="BM13" s="20">
        <v>0</v>
      </c>
      <c r="BN13" s="20">
        <v>1.7121234625963998E-2</v>
      </c>
      <c r="BO13" s="20"/>
      <c r="BP13" s="20">
        <v>9.7306615823147796E-3</v>
      </c>
      <c r="BQ13" s="20">
        <v>3.7685962000367397E-2</v>
      </c>
      <c r="BR13" s="20">
        <v>2.38415567579413E-2</v>
      </c>
      <c r="BS13" s="20">
        <v>5.2125734172502797E-2</v>
      </c>
      <c r="BT13" s="20">
        <v>2.5226144004182001E-2</v>
      </c>
      <c r="BU13" s="20">
        <v>7.1886351364279302E-2</v>
      </c>
      <c r="BV13" s="20"/>
      <c r="BW13" s="20">
        <v>1.0171771660508399E-2</v>
      </c>
      <c r="BX13" s="20">
        <v>3.3753517422254797E-2</v>
      </c>
      <c r="BY13" s="20">
        <v>5.3678181381096701E-2</v>
      </c>
      <c r="BZ13" s="20">
        <v>7.2279406739065799E-2</v>
      </c>
      <c r="CA13" s="20">
        <v>4.2679975072616297E-2</v>
      </c>
      <c r="CB13" s="20">
        <v>5.7357421712595898E-2</v>
      </c>
      <c r="CC13" s="20"/>
      <c r="CD13" s="20">
        <v>1.4629237115614599E-2</v>
      </c>
      <c r="CE13" s="20">
        <v>1.8138583335055001E-2</v>
      </c>
      <c r="CF13" s="20">
        <v>9.4851696245684305E-2</v>
      </c>
      <c r="CG13" s="20">
        <v>1.07889398354667E-2</v>
      </c>
      <c r="CH13" s="20"/>
      <c r="CI13" s="20">
        <v>5.2047144726863899E-2</v>
      </c>
      <c r="CJ13" s="20">
        <v>0</v>
      </c>
      <c r="CK13" s="20">
        <v>2.6832932249736902E-2</v>
      </c>
      <c r="CL13" s="20">
        <v>0.12981153913195401</v>
      </c>
      <c r="CM13" s="20"/>
      <c r="CN13" s="20">
        <v>2.4470438279749401E-2</v>
      </c>
      <c r="CO13" s="20">
        <v>2.9705325870457398E-2</v>
      </c>
      <c r="CP13" s="20"/>
      <c r="CQ13" s="20">
        <v>1.07320699570403E-2</v>
      </c>
      <c r="CR13" s="20">
        <v>2.53563050174762E-2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CR24"/>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ht="57.6" x14ac:dyDescent="0.3">
      <c r="B9" s="15" t="s">
        <v>429</v>
      </c>
      <c r="C9" s="14">
        <v>0.43832702924968098</v>
      </c>
      <c r="D9" s="14">
        <v>0.43374328966012898</v>
      </c>
      <c r="E9" s="14">
        <v>0.44205042138077999</v>
      </c>
      <c r="F9" s="14"/>
      <c r="G9" s="14">
        <v>0.32585697028213301</v>
      </c>
      <c r="H9" s="14">
        <v>0.41767598162054398</v>
      </c>
      <c r="I9" s="14">
        <v>0.41304497415691499</v>
      </c>
      <c r="J9" s="14">
        <v>0.45256214091548802</v>
      </c>
      <c r="K9" s="14">
        <v>0.50668580938224606</v>
      </c>
      <c r="L9" s="14">
        <v>0.49263999555865901</v>
      </c>
      <c r="M9" s="14"/>
      <c r="N9" s="14">
        <v>0.43151354311957602</v>
      </c>
      <c r="O9" s="14">
        <v>0.41281275447815802</v>
      </c>
      <c r="P9" s="14">
        <v>0.45350037405343002</v>
      </c>
      <c r="Q9" s="14">
        <v>0.45210700986600699</v>
      </c>
      <c r="R9" s="14"/>
      <c r="S9" s="14">
        <v>0.356156933933857</v>
      </c>
      <c r="T9" s="14">
        <v>0.46703842637292098</v>
      </c>
      <c r="U9" s="14">
        <v>0.47644767701966001</v>
      </c>
      <c r="V9" s="14">
        <v>0.42430900330146498</v>
      </c>
      <c r="W9" s="14">
        <v>0.45047092760051999</v>
      </c>
      <c r="X9" s="14">
        <v>0.40866720233194398</v>
      </c>
      <c r="Y9" s="14">
        <v>0.43461925132313001</v>
      </c>
      <c r="Z9" s="14">
        <v>0.42459348104864703</v>
      </c>
      <c r="AA9" s="14">
        <v>0.43820663608541099</v>
      </c>
      <c r="AB9" s="14">
        <v>0.489053373658143</v>
      </c>
      <c r="AC9" s="14">
        <v>0.501625929828455</v>
      </c>
      <c r="AD9" s="14">
        <v>0.46992648411851901</v>
      </c>
      <c r="AE9" s="14"/>
      <c r="AF9" s="14">
        <v>0.49260046731898799</v>
      </c>
      <c r="AG9" s="14">
        <v>0.41038020265233799</v>
      </c>
      <c r="AH9" s="14">
        <v>0.45868762384923401</v>
      </c>
      <c r="AI9" s="14">
        <v>0.47866451758929002</v>
      </c>
      <c r="AJ9" s="14">
        <v>0.345801036582354</v>
      </c>
      <c r="AK9" s="14"/>
      <c r="AL9" s="14">
        <v>0.389911551981656</v>
      </c>
      <c r="AM9" s="14">
        <v>0.481300348233763</v>
      </c>
      <c r="AN9" s="14">
        <v>0.42420708275080898</v>
      </c>
      <c r="AO9" s="14">
        <v>0.49496932975243102</v>
      </c>
      <c r="AP9" s="14">
        <v>0.32700196854185598</v>
      </c>
      <c r="AQ9" s="14">
        <v>0.42080357385308298</v>
      </c>
      <c r="AR9" s="14"/>
      <c r="AS9" s="14">
        <v>0.47241015416840298</v>
      </c>
      <c r="AT9" s="14">
        <v>0.39554626993804098</v>
      </c>
      <c r="AU9" s="14">
        <v>0.44403783113233303</v>
      </c>
      <c r="AV9" s="14">
        <v>0.38943886495834201</v>
      </c>
      <c r="AW9" s="14">
        <v>0.47221803748694502</v>
      </c>
      <c r="AX9" s="14"/>
      <c r="AY9" s="14">
        <v>0.425538730954927</v>
      </c>
      <c r="AZ9" s="14">
        <v>0.419213571378516</v>
      </c>
      <c r="BA9" s="14">
        <v>0.572758151168831</v>
      </c>
      <c r="BB9" s="14">
        <v>0.45156025165914998</v>
      </c>
      <c r="BC9" s="14">
        <v>0.412791299909401</v>
      </c>
      <c r="BD9" s="14">
        <v>0.43617150706351698</v>
      </c>
      <c r="BE9" s="14">
        <v>0.42534335731450901</v>
      </c>
      <c r="BF9" s="14">
        <v>0.43093029783011</v>
      </c>
      <c r="BG9" s="14">
        <v>0.49606476501181201</v>
      </c>
      <c r="BH9" s="14">
        <v>0.34417352434306803</v>
      </c>
      <c r="BI9" s="14">
        <v>0.45003878260596603</v>
      </c>
      <c r="BJ9" s="14">
        <v>0.389516625443035</v>
      </c>
      <c r="BK9" s="14">
        <v>0.44046689801915001</v>
      </c>
      <c r="BL9" s="14">
        <v>0.251945875103675</v>
      </c>
      <c r="BM9" s="14">
        <v>0.46464667902626799</v>
      </c>
      <c r="BN9" s="14">
        <v>0.43051338781159398</v>
      </c>
      <c r="BO9" s="14"/>
      <c r="BP9" s="14">
        <v>0.40181558003176299</v>
      </c>
      <c r="BQ9" s="14">
        <v>0.45501929943546299</v>
      </c>
      <c r="BR9" s="14">
        <v>0.42093761087600201</v>
      </c>
      <c r="BS9" s="14">
        <v>0.43852440622720401</v>
      </c>
      <c r="BT9" s="14">
        <v>0.48473408633922199</v>
      </c>
      <c r="BU9" s="14">
        <v>0.47913795977037299</v>
      </c>
      <c r="BV9" s="14"/>
      <c r="BW9" s="14">
        <v>0.47897405384372699</v>
      </c>
      <c r="BX9" s="14">
        <v>0.384386392974293</v>
      </c>
      <c r="BY9" s="14">
        <v>0.48065502086699802</v>
      </c>
      <c r="BZ9" s="14">
        <v>0.44105669915736001</v>
      </c>
      <c r="CA9" s="14">
        <v>0.43568391499958697</v>
      </c>
      <c r="CB9" s="14">
        <v>0.33316398070121001</v>
      </c>
      <c r="CC9" s="14"/>
      <c r="CD9" s="14">
        <v>0.40848091628884797</v>
      </c>
      <c r="CE9" s="14">
        <v>0.40226623689806001</v>
      </c>
      <c r="CF9" s="14">
        <v>0.46902334017111302</v>
      </c>
      <c r="CG9" s="14">
        <v>0.456225082654799</v>
      </c>
      <c r="CH9" s="14"/>
      <c r="CI9" s="14">
        <v>0.46802879476038201</v>
      </c>
      <c r="CJ9" s="14">
        <v>0.420922593604101</v>
      </c>
      <c r="CK9" s="14">
        <v>0.43920146939576798</v>
      </c>
      <c r="CL9" s="14">
        <v>0.40496532220110099</v>
      </c>
      <c r="CM9" s="14"/>
      <c r="CN9" s="14">
        <v>0.411496578070698</v>
      </c>
      <c r="CO9" s="14">
        <v>0.44331557070871602</v>
      </c>
      <c r="CP9" s="14"/>
      <c r="CQ9" s="14">
        <v>0.42950399539046002</v>
      </c>
      <c r="CR9" s="14">
        <v>0.43898816100591997</v>
      </c>
    </row>
    <row r="10" spans="2:96" ht="57.6" x14ac:dyDescent="0.3">
      <c r="B10" s="15" t="s">
        <v>430</v>
      </c>
      <c r="C10" s="14">
        <v>0.42951924868592301</v>
      </c>
      <c r="D10" s="14">
        <v>0.42890408329919399</v>
      </c>
      <c r="E10" s="14">
        <v>0.42933453800362198</v>
      </c>
      <c r="F10" s="14"/>
      <c r="G10" s="14">
        <v>0.32896074325171998</v>
      </c>
      <c r="H10" s="14">
        <v>0.33520124285812097</v>
      </c>
      <c r="I10" s="14">
        <v>0.39745328755176201</v>
      </c>
      <c r="J10" s="14">
        <v>0.45609602323969001</v>
      </c>
      <c r="K10" s="14">
        <v>0.52218870786249505</v>
      </c>
      <c r="L10" s="14">
        <v>0.51514088067233499</v>
      </c>
      <c r="M10" s="14"/>
      <c r="N10" s="14">
        <v>0.42721744903702302</v>
      </c>
      <c r="O10" s="14">
        <v>0.46091510149022502</v>
      </c>
      <c r="P10" s="14">
        <v>0.36737027160464403</v>
      </c>
      <c r="Q10" s="14">
        <v>0.45321841159132098</v>
      </c>
      <c r="R10" s="14"/>
      <c r="S10" s="14">
        <v>0.41054457020895202</v>
      </c>
      <c r="T10" s="14">
        <v>0.47435405328202901</v>
      </c>
      <c r="U10" s="14">
        <v>0.449618102312276</v>
      </c>
      <c r="V10" s="14">
        <v>0.422633354638557</v>
      </c>
      <c r="W10" s="14">
        <v>0.43022916443264902</v>
      </c>
      <c r="X10" s="14">
        <v>0.42961200272468802</v>
      </c>
      <c r="Y10" s="14">
        <v>0.38656953963163898</v>
      </c>
      <c r="Z10" s="14">
        <v>0.40982004722044801</v>
      </c>
      <c r="AA10" s="14">
        <v>0.449007230217986</v>
      </c>
      <c r="AB10" s="14">
        <v>0.45560243686330099</v>
      </c>
      <c r="AC10" s="14">
        <v>0.340776358867102</v>
      </c>
      <c r="AD10" s="14">
        <v>0.42902386410677001</v>
      </c>
      <c r="AE10" s="14"/>
      <c r="AF10" s="14">
        <v>0.47452186129609503</v>
      </c>
      <c r="AG10" s="14">
        <v>0.429662733600921</v>
      </c>
      <c r="AH10" s="14">
        <v>0.42953255081630898</v>
      </c>
      <c r="AI10" s="14">
        <v>0.41956117488862799</v>
      </c>
      <c r="AJ10" s="14">
        <v>0.398198701426423</v>
      </c>
      <c r="AK10" s="14"/>
      <c r="AL10" s="14">
        <v>0.40191610718127702</v>
      </c>
      <c r="AM10" s="14">
        <v>0.43638964635528199</v>
      </c>
      <c r="AN10" s="14">
        <v>0.476410932902122</v>
      </c>
      <c r="AO10" s="14">
        <v>0.42872893107030502</v>
      </c>
      <c r="AP10" s="14">
        <v>0.414480194639954</v>
      </c>
      <c r="AQ10" s="14">
        <v>0.45831830518543998</v>
      </c>
      <c r="AR10" s="14"/>
      <c r="AS10" s="14">
        <v>0.44587995062713898</v>
      </c>
      <c r="AT10" s="14">
        <v>0.44755097366090701</v>
      </c>
      <c r="AU10" s="14">
        <v>0.43163470182836</v>
      </c>
      <c r="AV10" s="14">
        <v>0.31242285620307902</v>
      </c>
      <c r="AW10" s="14">
        <v>0.51750165551763705</v>
      </c>
      <c r="AX10" s="14"/>
      <c r="AY10" s="14">
        <v>0.40141128538480297</v>
      </c>
      <c r="AZ10" s="14">
        <v>0.381634789071577</v>
      </c>
      <c r="BA10" s="14">
        <v>0.41657817642396999</v>
      </c>
      <c r="BB10" s="14">
        <v>0.51891087255692903</v>
      </c>
      <c r="BC10" s="14">
        <v>0.36719914619317201</v>
      </c>
      <c r="BD10" s="14">
        <v>0.40761858539937301</v>
      </c>
      <c r="BE10" s="14">
        <v>0.41440764850192202</v>
      </c>
      <c r="BF10" s="14">
        <v>0.465593034227262</v>
      </c>
      <c r="BG10" s="14">
        <v>0.44231489332278801</v>
      </c>
      <c r="BH10" s="14">
        <v>0.49036041292386201</v>
      </c>
      <c r="BI10" s="14">
        <v>0.51040991432684002</v>
      </c>
      <c r="BJ10" s="14">
        <v>0.40005309451024901</v>
      </c>
      <c r="BK10" s="14">
        <v>0.43491523694004303</v>
      </c>
      <c r="BL10" s="14">
        <v>0.35686820667069102</v>
      </c>
      <c r="BM10" s="14">
        <v>0.47545324217266399</v>
      </c>
      <c r="BN10" s="14">
        <v>0.34354741897364799</v>
      </c>
      <c r="BO10" s="14"/>
      <c r="BP10" s="14">
        <v>0.42975927772653</v>
      </c>
      <c r="BQ10" s="14">
        <v>0.4412415608011</v>
      </c>
      <c r="BR10" s="14">
        <v>0.40325190817880202</v>
      </c>
      <c r="BS10" s="14">
        <v>0.43510287706052098</v>
      </c>
      <c r="BT10" s="14">
        <v>0.413728231077027</v>
      </c>
      <c r="BU10" s="14">
        <v>0.43877657108878299</v>
      </c>
      <c r="BV10" s="14"/>
      <c r="BW10" s="14">
        <v>0.47292123051623502</v>
      </c>
      <c r="BX10" s="14">
        <v>0.38294907784974502</v>
      </c>
      <c r="BY10" s="14">
        <v>0.45497219877525402</v>
      </c>
      <c r="BZ10" s="14">
        <v>0.42381980266542202</v>
      </c>
      <c r="CA10" s="14">
        <v>0.40793873449865298</v>
      </c>
      <c r="CB10" s="14">
        <v>0.35773032536042298</v>
      </c>
      <c r="CC10" s="14"/>
      <c r="CD10" s="14">
        <v>0.356085854531</v>
      </c>
      <c r="CE10" s="14">
        <v>0.418331419215278</v>
      </c>
      <c r="CF10" s="14">
        <v>0.487774374169333</v>
      </c>
      <c r="CG10" s="14">
        <v>0.45441270076893597</v>
      </c>
      <c r="CH10" s="14"/>
      <c r="CI10" s="14">
        <v>0.44724491228274099</v>
      </c>
      <c r="CJ10" s="14">
        <v>0.42992270218788903</v>
      </c>
      <c r="CK10" s="14">
        <v>0.43082133773152798</v>
      </c>
      <c r="CL10" s="14">
        <v>0.36876288471726798</v>
      </c>
      <c r="CM10" s="14"/>
      <c r="CN10" s="14">
        <v>0.38712153801803001</v>
      </c>
      <c r="CO10" s="14">
        <v>0.43970994816928</v>
      </c>
      <c r="CP10" s="14"/>
      <c r="CQ10" s="14">
        <v>0.42814421081152298</v>
      </c>
      <c r="CR10" s="14">
        <v>0.434483310116208</v>
      </c>
    </row>
    <row r="11" spans="2:96" x14ac:dyDescent="0.3">
      <c r="B11" s="15" t="s">
        <v>431</v>
      </c>
      <c r="C11" s="14">
        <v>0.384473937920014</v>
      </c>
      <c r="D11" s="14">
        <v>0.38307141486443902</v>
      </c>
      <c r="E11" s="14">
        <v>0.38519437513376997</v>
      </c>
      <c r="F11" s="14"/>
      <c r="G11" s="14">
        <v>0.43753100443056597</v>
      </c>
      <c r="H11" s="14">
        <v>0.40935408374048099</v>
      </c>
      <c r="I11" s="14">
        <v>0.40660432922424899</v>
      </c>
      <c r="J11" s="14">
        <v>0.38451329707137699</v>
      </c>
      <c r="K11" s="14">
        <v>0.30847728629177801</v>
      </c>
      <c r="L11" s="14">
        <v>0.36211766106668403</v>
      </c>
      <c r="M11" s="14"/>
      <c r="N11" s="14">
        <v>0.41186617247595902</v>
      </c>
      <c r="O11" s="14">
        <v>0.41197625770604401</v>
      </c>
      <c r="P11" s="14">
        <v>0.34522627260898903</v>
      </c>
      <c r="Q11" s="14">
        <v>0.361335524452714</v>
      </c>
      <c r="R11" s="14"/>
      <c r="S11" s="14">
        <v>0.42278538435636598</v>
      </c>
      <c r="T11" s="14">
        <v>0.36876037060926398</v>
      </c>
      <c r="U11" s="14">
        <v>0.362466821297391</v>
      </c>
      <c r="V11" s="14">
        <v>0.37368258970887602</v>
      </c>
      <c r="W11" s="14">
        <v>0.326495323151411</v>
      </c>
      <c r="X11" s="14">
        <v>0.34039250220210798</v>
      </c>
      <c r="Y11" s="14">
        <v>0.45394317899250403</v>
      </c>
      <c r="Z11" s="14">
        <v>0.37885930498939902</v>
      </c>
      <c r="AA11" s="14">
        <v>0.37498724353409901</v>
      </c>
      <c r="AB11" s="14">
        <v>0.38556730071427397</v>
      </c>
      <c r="AC11" s="14">
        <v>0.39330652428285401</v>
      </c>
      <c r="AD11" s="14">
        <v>0.47126321897455697</v>
      </c>
      <c r="AE11" s="14"/>
      <c r="AF11" s="14">
        <v>0.29701606301512601</v>
      </c>
      <c r="AG11" s="14">
        <v>0.45129723785998599</v>
      </c>
      <c r="AH11" s="14">
        <v>0.40285773682422499</v>
      </c>
      <c r="AI11" s="14">
        <v>0.19807304521330499</v>
      </c>
      <c r="AJ11" s="14">
        <v>0.56102587538477999</v>
      </c>
      <c r="AK11" s="14"/>
      <c r="AL11" s="14">
        <v>0.47167735381187298</v>
      </c>
      <c r="AM11" s="14">
        <v>0.35519662938908603</v>
      </c>
      <c r="AN11" s="14">
        <v>0.47114408470338998</v>
      </c>
      <c r="AO11" s="14">
        <v>0.233398941155709</v>
      </c>
      <c r="AP11" s="14">
        <v>0.50610647560414901</v>
      </c>
      <c r="AQ11" s="14">
        <v>0.33302946152538099</v>
      </c>
      <c r="AR11" s="14"/>
      <c r="AS11" s="14">
        <v>0.34321109573178998</v>
      </c>
      <c r="AT11" s="14">
        <v>0.38781851156656999</v>
      </c>
      <c r="AU11" s="14">
        <v>0.42545161421112498</v>
      </c>
      <c r="AV11" s="14">
        <v>0.43738169792898801</v>
      </c>
      <c r="AW11" s="14">
        <v>0.47262841142668599</v>
      </c>
      <c r="AX11" s="14"/>
      <c r="AY11" s="14">
        <v>0.37347253210332099</v>
      </c>
      <c r="AZ11" s="14">
        <v>0.314086696513455</v>
      </c>
      <c r="BA11" s="14">
        <v>0.36542793738766099</v>
      </c>
      <c r="BB11" s="14">
        <v>0.31496362969845998</v>
      </c>
      <c r="BC11" s="14">
        <v>0.36518628939334602</v>
      </c>
      <c r="BD11" s="14">
        <v>0.34135925718796201</v>
      </c>
      <c r="BE11" s="14">
        <v>0.39653611795493099</v>
      </c>
      <c r="BF11" s="14">
        <v>0.42716998430839298</v>
      </c>
      <c r="BG11" s="14">
        <v>0.34855056306050702</v>
      </c>
      <c r="BH11" s="14">
        <v>0.45970292429152398</v>
      </c>
      <c r="BI11" s="14">
        <v>0.36371830291268498</v>
      </c>
      <c r="BJ11" s="14">
        <v>0.35466529511860501</v>
      </c>
      <c r="BK11" s="14">
        <v>0.46808494371592801</v>
      </c>
      <c r="BL11" s="14">
        <v>0.59016962889297397</v>
      </c>
      <c r="BM11" s="14">
        <v>0.37102330249264598</v>
      </c>
      <c r="BN11" s="14">
        <v>0.45037157510672099</v>
      </c>
      <c r="BO11" s="14"/>
      <c r="BP11" s="14">
        <v>0.41651116357403301</v>
      </c>
      <c r="BQ11" s="14">
        <v>0.40644969739158199</v>
      </c>
      <c r="BR11" s="14">
        <v>0.35391959250088201</v>
      </c>
      <c r="BS11" s="14">
        <v>0.39334896640304501</v>
      </c>
      <c r="BT11" s="14">
        <v>0.33621979210983199</v>
      </c>
      <c r="BU11" s="14">
        <v>0.26153031455320702</v>
      </c>
      <c r="BV11" s="14"/>
      <c r="BW11" s="14">
        <v>0.37325974612982799</v>
      </c>
      <c r="BX11" s="14">
        <v>0.41017302796881999</v>
      </c>
      <c r="BY11" s="14">
        <v>0.26709685560192198</v>
      </c>
      <c r="BZ11" s="14">
        <v>0.35134173084444198</v>
      </c>
      <c r="CA11" s="14">
        <v>0.430893024716479</v>
      </c>
      <c r="CB11" s="14">
        <v>0.40140654480252502</v>
      </c>
      <c r="CC11" s="14"/>
      <c r="CD11" s="14">
        <v>0.42802489302243002</v>
      </c>
      <c r="CE11" s="14">
        <v>0.40031067779948298</v>
      </c>
      <c r="CF11" s="14">
        <v>0.32168487006912599</v>
      </c>
      <c r="CG11" s="14">
        <v>0.37607034111147802</v>
      </c>
      <c r="CH11" s="14"/>
      <c r="CI11" s="14">
        <v>0.37475305625161598</v>
      </c>
      <c r="CJ11" s="14">
        <v>0.401787217965004</v>
      </c>
      <c r="CK11" s="14">
        <v>0.37732575032003701</v>
      </c>
      <c r="CL11" s="14">
        <v>0.41804283253265201</v>
      </c>
      <c r="CM11" s="14"/>
      <c r="CN11" s="14">
        <v>0.297520955812489</v>
      </c>
      <c r="CO11" s="14">
        <v>0.39580173943087199</v>
      </c>
      <c r="CP11" s="14"/>
      <c r="CQ11" s="14">
        <v>0.33809029503967403</v>
      </c>
      <c r="CR11" s="14">
        <v>0.386963629875407</v>
      </c>
    </row>
    <row r="12" spans="2:96" ht="43.2" x14ac:dyDescent="0.3">
      <c r="B12" s="15" t="s">
        <v>432</v>
      </c>
      <c r="C12" s="14">
        <v>0.30924479631681401</v>
      </c>
      <c r="D12" s="14">
        <v>0.33269953649947098</v>
      </c>
      <c r="E12" s="14">
        <v>0.28721808310604302</v>
      </c>
      <c r="F12" s="14"/>
      <c r="G12" s="14">
        <v>0.262708926726967</v>
      </c>
      <c r="H12" s="14">
        <v>0.27588390629384502</v>
      </c>
      <c r="I12" s="14">
        <v>0.31436546000977</v>
      </c>
      <c r="J12" s="14">
        <v>0.32724855138907</v>
      </c>
      <c r="K12" s="14">
        <v>0.32752861851293602</v>
      </c>
      <c r="L12" s="14">
        <v>0.33613996885591202</v>
      </c>
      <c r="M12" s="14"/>
      <c r="N12" s="14">
        <v>0.30808896650579698</v>
      </c>
      <c r="O12" s="14">
        <v>0.279704845718456</v>
      </c>
      <c r="P12" s="14">
        <v>0.301413136773928</v>
      </c>
      <c r="Q12" s="14">
        <v>0.34757588942207401</v>
      </c>
      <c r="R12" s="14"/>
      <c r="S12" s="14">
        <v>0.30373549649218201</v>
      </c>
      <c r="T12" s="14">
        <v>0.30671896571263602</v>
      </c>
      <c r="U12" s="14">
        <v>0.26337587883848601</v>
      </c>
      <c r="V12" s="14">
        <v>0.32297022782891599</v>
      </c>
      <c r="W12" s="14">
        <v>0.33458231426860302</v>
      </c>
      <c r="X12" s="14">
        <v>0.33184969027258998</v>
      </c>
      <c r="Y12" s="14">
        <v>0.29974782255169502</v>
      </c>
      <c r="Z12" s="14">
        <v>0.272800633289698</v>
      </c>
      <c r="AA12" s="14">
        <v>0.31968749910858402</v>
      </c>
      <c r="AB12" s="14">
        <v>0.30576973470775198</v>
      </c>
      <c r="AC12" s="14">
        <v>0.34297040240036603</v>
      </c>
      <c r="AD12" s="14">
        <v>0.28941421642381199</v>
      </c>
      <c r="AE12" s="14"/>
      <c r="AF12" s="14">
        <v>0.33947445187469</v>
      </c>
      <c r="AG12" s="14">
        <v>0.29629667281125099</v>
      </c>
      <c r="AH12" s="14">
        <v>0.27723178660242798</v>
      </c>
      <c r="AI12" s="14">
        <v>0.40110933860317499</v>
      </c>
      <c r="AJ12" s="14">
        <v>0.18588212135520599</v>
      </c>
      <c r="AK12" s="14"/>
      <c r="AL12" s="14">
        <v>0.30040504856828398</v>
      </c>
      <c r="AM12" s="14">
        <v>0.33285876813669202</v>
      </c>
      <c r="AN12" s="14">
        <v>0.252726583188361</v>
      </c>
      <c r="AO12" s="14">
        <v>0.38907671404342198</v>
      </c>
      <c r="AP12" s="14">
        <v>0.18279647858555101</v>
      </c>
      <c r="AQ12" s="14">
        <v>0.30025268006789502</v>
      </c>
      <c r="AR12" s="14"/>
      <c r="AS12" s="14">
        <v>0.32313996362810299</v>
      </c>
      <c r="AT12" s="14">
        <v>0.31171652569809599</v>
      </c>
      <c r="AU12" s="14">
        <v>0.281244788158103</v>
      </c>
      <c r="AV12" s="14">
        <v>0.28046762708826101</v>
      </c>
      <c r="AW12" s="14">
        <v>0.31936044717580198</v>
      </c>
      <c r="AX12" s="14"/>
      <c r="AY12" s="14">
        <v>0.207268319655874</v>
      </c>
      <c r="AZ12" s="14">
        <v>0.39436014958233301</v>
      </c>
      <c r="BA12" s="14">
        <v>0.289203371648656</v>
      </c>
      <c r="BB12" s="14">
        <v>0.37972611480552598</v>
      </c>
      <c r="BC12" s="14">
        <v>0.31897641083004302</v>
      </c>
      <c r="BD12" s="14">
        <v>0.32931169436772001</v>
      </c>
      <c r="BE12" s="14">
        <v>0.26959338377220299</v>
      </c>
      <c r="BF12" s="14">
        <v>0.32075163264220402</v>
      </c>
      <c r="BG12" s="14">
        <v>0.37510456053352298</v>
      </c>
      <c r="BH12" s="14">
        <v>0.281097571605195</v>
      </c>
      <c r="BI12" s="14">
        <v>0.31332737017516699</v>
      </c>
      <c r="BJ12" s="14">
        <v>0.26494655573624398</v>
      </c>
      <c r="BK12" s="14">
        <v>0.29693597719676701</v>
      </c>
      <c r="BL12" s="14">
        <v>0.238854012452273</v>
      </c>
      <c r="BM12" s="14">
        <v>0.31168007735880299</v>
      </c>
      <c r="BN12" s="14">
        <v>0.27760538711951399</v>
      </c>
      <c r="BO12" s="14"/>
      <c r="BP12" s="14">
        <v>0.29551779128496902</v>
      </c>
      <c r="BQ12" s="14">
        <v>0.28319224504943202</v>
      </c>
      <c r="BR12" s="14">
        <v>0.30991479215076101</v>
      </c>
      <c r="BS12" s="14">
        <v>0.33497867795223502</v>
      </c>
      <c r="BT12" s="14">
        <v>0.35032457334010902</v>
      </c>
      <c r="BU12" s="14">
        <v>0.32773459490503298</v>
      </c>
      <c r="BV12" s="14"/>
      <c r="BW12" s="14">
        <v>0.33248234500301499</v>
      </c>
      <c r="BX12" s="14">
        <v>0.30157501550638499</v>
      </c>
      <c r="BY12" s="14">
        <v>0.34450449872727601</v>
      </c>
      <c r="BZ12" s="14">
        <v>0.32204265756266798</v>
      </c>
      <c r="CA12" s="14">
        <v>0.26265222252213</v>
      </c>
      <c r="CB12" s="14">
        <v>0.27659219927906598</v>
      </c>
      <c r="CC12" s="14"/>
      <c r="CD12" s="14">
        <v>0.25664808059667499</v>
      </c>
      <c r="CE12" s="14">
        <v>0.313669234553902</v>
      </c>
      <c r="CF12" s="14">
        <v>0.34422242602231701</v>
      </c>
      <c r="CG12" s="14">
        <v>0.329506739975508</v>
      </c>
      <c r="CH12" s="14"/>
      <c r="CI12" s="14">
        <v>0.29276375146785799</v>
      </c>
      <c r="CJ12" s="14">
        <v>0.26631168876166</v>
      </c>
      <c r="CK12" s="14">
        <v>0.339264431587668</v>
      </c>
      <c r="CL12" s="14">
        <v>0.23005837191230699</v>
      </c>
      <c r="CM12" s="14"/>
      <c r="CN12" s="14">
        <v>0.26938198153706999</v>
      </c>
      <c r="CO12" s="14">
        <v>0.31639497225556901</v>
      </c>
      <c r="CP12" s="14"/>
      <c r="CQ12" s="14">
        <v>0.34785787975988403</v>
      </c>
      <c r="CR12" s="14">
        <v>0.304245840364053</v>
      </c>
    </row>
    <row r="13" spans="2:96" ht="28.8" x14ac:dyDescent="0.3">
      <c r="B13" s="15" t="s">
        <v>433</v>
      </c>
      <c r="C13" s="14">
        <v>0.27653264133488198</v>
      </c>
      <c r="D13" s="14">
        <v>0.25582595643966199</v>
      </c>
      <c r="E13" s="14">
        <v>0.29670303107873902</v>
      </c>
      <c r="F13" s="14"/>
      <c r="G13" s="14">
        <v>0.23883823281168901</v>
      </c>
      <c r="H13" s="14">
        <v>0.230902036105433</v>
      </c>
      <c r="I13" s="14">
        <v>0.23061035815233799</v>
      </c>
      <c r="J13" s="14">
        <v>0.250823613132721</v>
      </c>
      <c r="K13" s="14">
        <v>0.325618943025487</v>
      </c>
      <c r="L13" s="14">
        <v>0.36389294243604903</v>
      </c>
      <c r="M13" s="14"/>
      <c r="N13" s="14">
        <v>0.25933127833338399</v>
      </c>
      <c r="O13" s="14">
        <v>0.29311389015361</v>
      </c>
      <c r="P13" s="14">
        <v>0.30755271277836399</v>
      </c>
      <c r="Q13" s="14">
        <v>0.24829519278969001</v>
      </c>
      <c r="R13" s="14"/>
      <c r="S13" s="14">
        <v>0.25073039352578802</v>
      </c>
      <c r="T13" s="14">
        <v>0.34970689433391999</v>
      </c>
      <c r="U13" s="14">
        <v>0.38391271509844299</v>
      </c>
      <c r="V13" s="14">
        <v>0.28995133242842902</v>
      </c>
      <c r="W13" s="14">
        <v>0.31132004340560099</v>
      </c>
      <c r="X13" s="14">
        <v>0.24515308939698099</v>
      </c>
      <c r="Y13" s="14">
        <v>0.27797110914053003</v>
      </c>
      <c r="Z13" s="14">
        <v>0.16812667559713501</v>
      </c>
      <c r="AA13" s="14">
        <v>0.23654568399721601</v>
      </c>
      <c r="AB13" s="14">
        <v>0.27381989902577403</v>
      </c>
      <c r="AC13" s="14">
        <v>0.16267690263203499</v>
      </c>
      <c r="AD13" s="14">
        <v>0.251662393008457</v>
      </c>
      <c r="AE13" s="14"/>
      <c r="AF13" s="14">
        <v>0.34065765049181401</v>
      </c>
      <c r="AG13" s="14">
        <v>0.23978276430880399</v>
      </c>
      <c r="AH13" s="14">
        <v>0.36566195148321601</v>
      </c>
      <c r="AI13" s="14">
        <v>0.27504935202018699</v>
      </c>
      <c r="AJ13" s="14">
        <v>0.262810219308378</v>
      </c>
      <c r="AK13" s="14"/>
      <c r="AL13" s="14">
        <v>0.20344947698499599</v>
      </c>
      <c r="AM13" s="14">
        <v>0.329675421181785</v>
      </c>
      <c r="AN13" s="14">
        <v>0.31153992422195098</v>
      </c>
      <c r="AO13" s="14">
        <v>0.29451487785427599</v>
      </c>
      <c r="AP13" s="14">
        <v>0.31442873076690497</v>
      </c>
      <c r="AQ13" s="14">
        <v>0.32205327434132802</v>
      </c>
      <c r="AR13" s="14"/>
      <c r="AS13" s="14">
        <v>0.29067460811247198</v>
      </c>
      <c r="AT13" s="14">
        <v>0.27926787606570103</v>
      </c>
      <c r="AU13" s="14">
        <v>0.28960971693944398</v>
      </c>
      <c r="AV13" s="14">
        <v>0.23490120244177001</v>
      </c>
      <c r="AW13" s="14">
        <v>0.12747244465875701</v>
      </c>
      <c r="AX13" s="14"/>
      <c r="AY13" s="14">
        <v>0.143924893322318</v>
      </c>
      <c r="AZ13" s="14">
        <v>0.23728212492874101</v>
      </c>
      <c r="BA13" s="14">
        <v>0.28322765010179202</v>
      </c>
      <c r="BB13" s="14">
        <v>0.169275267239858</v>
      </c>
      <c r="BC13" s="14">
        <v>0.34398990006131602</v>
      </c>
      <c r="BD13" s="14">
        <v>0.28190675990505398</v>
      </c>
      <c r="BE13" s="14">
        <v>0.35047354303648598</v>
      </c>
      <c r="BF13" s="14">
        <v>0.27513931262367602</v>
      </c>
      <c r="BG13" s="14">
        <v>0.24677449945354901</v>
      </c>
      <c r="BH13" s="14">
        <v>0.25238441224630598</v>
      </c>
      <c r="BI13" s="14">
        <v>0.25788481504376098</v>
      </c>
      <c r="BJ13" s="14">
        <v>0.25347858743449703</v>
      </c>
      <c r="BK13" s="14">
        <v>0.30517648833698802</v>
      </c>
      <c r="BL13" s="14">
        <v>0.22761774564947301</v>
      </c>
      <c r="BM13" s="14">
        <v>0.19317844015969601</v>
      </c>
      <c r="BN13" s="14">
        <v>0.30794337431489899</v>
      </c>
      <c r="BO13" s="14"/>
      <c r="BP13" s="14">
        <v>0.22438398586998601</v>
      </c>
      <c r="BQ13" s="14">
        <v>0.24820821848424601</v>
      </c>
      <c r="BR13" s="14">
        <v>0.26921365807835002</v>
      </c>
      <c r="BS13" s="14">
        <v>0.34815263925857998</v>
      </c>
      <c r="BT13" s="14">
        <v>0.34541177079650798</v>
      </c>
      <c r="BU13" s="14">
        <v>0.30310158683224903</v>
      </c>
      <c r="BV13" s="14"/>
      <c r="BW13" s="14">
        <v>0.32399576576313099</v>
      </c>
      <c r="BX13" s="14">
        <v>0.25786674684127298</v>
      </c>
      <c r="BY13" s="14">
        <v>0.27253891619871001</v>
      </c>
      <c r="BZ13" s="14">
        <v>0.23486018139888501</v>
      </c>
      <c r="CA13" s="14">
        <v>0.24565933861803399</v>
      </c>
      <c r="CB13" s="14">
        <v>0.21232146668820701</v>
      </c>
      <c r="CC13" s="14"/>
      <c r="CD13" s="14">
        <v>0.23954207636918001</v>
      </c>
      <c r="CE13" s="14">
        <v>0.27544994474739498</v>
      </c>
      <c r="CF13" s="14">
        <v>0.248931969705839</v>
      </c>
      <c r="CG13" s="14">
        <v>0.29059438779289898</v>
      </c>
      <c r="CH13" s="14"/>
      <c r="CI13" s="14">
        <v>0.32545177474286902</v>
      </c>
      <c r="CJ13" s="14">
        <v>0.27135754641879001</v>
      </c>
      <c r="CK13" s="14">
        <v>0.26967003571161802</v>
      </c>
      <c r="CL13" s="14">
        <v>0.21918070118308799</v>
      </c>
      <c r="CM13" s="14"/>
      <c r="CN13" s="14">
        <v>0.28729340919865598</v>
      </c>
      <c r="CO13" s="14">
        <v>0.27491767337367601</v>
      </c>
      <c r="CP13" s="14"/>
      <c r="CQ13" s="14">
        <v>0.242515827373357</v>
      </c>
      <c r="CR13" s="14">
        <v>0.28375635572298502</v>
      </c>
    </row>
    <row r="14" spans="2:96" ht="43.2" x14ac:dyDescent="0.3">
      <c r="B14" s="15" t="s">
        <v>434</v>
      </c>
      <c r="C14" s="14">
        <v>0.26568271949085198</v>
      </c>
      <c r="D14" s="14">
        <v>0.244842663873899</v>
      </c>
      <c r="E14" s="14">
        <v>0.28685545892660003</v>
      </c>
      <c r="F14" s="14"/>
      <c r="G14" s="14">
        <v>0.231099325800428</v>
      </c>
      <c r="H14" s="14">
        <v>0.242198158894295</v>
      </c>
      <c r="I14" s="14">
        <v>0.24492460558040499</v>
      </c>
      <c r="J14" s="14">
        <v>0.25810413968942902</v>
      </c>
      <c r="K14" s="14">
        <v>0.30149929892770999</v>
      </c>
      <c r="L14" s="14">
        <v>0.30667002738802801</v>
      </c>
      <c r="M14" s="14"/>
      <c r="N14" s="14">
        <v>0.27232108077189998</v>
      </c>
      <c r="O14" s="14">
        <v>0.27444744211675198</v>
      </c>
      <c r="P14" s="14">
        <v>0.29438255102814398</v>
      </c>
      <c r="Q14" s="14">
        <v>0.22551978255918001</v>
      </c>
      <c r="R14" s="14"/>
      <c r="S14" s="14">
        <v>0.26050580761116299</v>
      </c>
      <c r="T14" s="14">
        <v>0.26721632281727797</v>
      </c>
      <c r="U14" s="14">
        <v>0.30214213824720998</v>
      </c>
      <c r="V14" s="14">
        <v>0.265185950531101</v>
      </c>
      <c r="W14" s="14">
        <v>0.24980086437145199</v>
      </c>
      <c r="X14" s="14">
        <v>0.30175378290968902</v>
      </c>
      <c r="Y14" s="14">
        <v>0.27068665258254498</v>
      </c>
      <c r="Z14" s="14">
        <v>0.215051074772551</v>
      </c>
      <c r="AA14" s="14">
        <v>0.22891001157671301</v>
      </c>
      <c r="AB14" s="14">
        <v>0.26380821365606599</v>
      </c>
      <c r="AC14" s="14">
        <v>0.25552701640438302</v>
      </c>
      <c r="AD14" s="14">
        <v>0.327799263258652</v>
      </c>
      <c r="AE14" s="14"/>
      <c r="AF14" s="14">
        <v>0.30310013151709603</v>
      </c>
      <c r="AG14" s="14">
        <v>0.25702803866985602</v>
      </c>
      <c r="AH14" s="14">
        <v>0.34352148052850801</v>
      </c>
      <c r="AI14" s="14">
        <v>0.284525296832144</v>
      </c>
      <c r="AJ14" s="14">
        <v>0.21228918821826101</v>
      </c>
      <c r="AK14" s="14"/>
      <c r="AL14" s="14">
        <v>0.240429675084642</v>
      </c>
      <c r="AM14" s="14">
        <v>0.300172593795204</v>
      </c>
      <c r="AN14" s="14">
        <v>0.31220007724755899</v>
      </c>
      <c r="AO14" s="14">
        <v>0.28957235785042401</v>
      </c>
      <c r="AP14" s="14">
        <v>0.22030881890929199</v>
      </c>
      <c r="AQ14" s="14">
        <v>0.24812894854244399</v>
      </c>
      <c r="AR14" s="14"/>
      <c r="AS14" s="14">
        <v>0.22831781937559201</v>
      </c>
      <c r="AT14" s="14">
        <v>0.26715563180316099</v>
      </c>
      <c r="AU14" s="14">
        <v>0.26818082527572801</v>
      </c>
      <c r="AV14" s="14">
        <v>0.31050912799630598</v>
      </c>
      <c r="AW14" s="14">
        <v>0.1180439519916</v>
      </c>
      <c r="AX14" s="14"/>
      <c r="AY14" s="14">
        <v>0.25609369950167898</v>
      </c>
      <c r="AZ14" s="14">
        <v>0.17567982355502901</v>
      </c>
      <c r="BA14" s="14">
        <v>0.28190519191897301</v>
      </c>
      <c r="BB14" s="14">
        <v>0.22466122922551601</v>
      </c>
      <c r="BC14" s="14">
        <v>0.22404097271887499</v>
      </c>
      <c r="BD14" s="14">
        <v>0.27164109512409601</v>
      </c>
      <c r="BE14" s="14">
        <v>0.28594981519463403</v>
      </c>
      <c r="BF14" s="14">
        <v>0.31832155236155402</v>
      </c>
      <c r="BG14" s="14">
        <v>0.286011296115529</v>
      </c>
      <c r="BH14" s="14">
        <v>0.269612997941032</v>
      </c>
      <c r="BI14" s="14">
        <v>0.30445389258866001</v>
      </c>
      <c r="BJ14" s="14">
        <v>0.23083570022262601</v>
      </c>
      <c r="BK14" s="14">
        <v>0.24547882931075801</v>
      </c>
      <c r="BL14" s="14">
        <v>0.28553647767663798</v>
      </c>
      <c r="BM14" s="14">
        <v>0.32249842928059402</v>
      </c>
      <c r="BN14" s="14">
        <v>0.23213544426344601</v>
      </c>
      <c r="BO14" s="14"/>
      <c r="BP14" s="14">
        <v>0.24414785955115401</v>
      </c>
      <c r="BQ14" s="14">
        <v>0.27052452457384701</v>
      </c>
      <c r="BR14" s="14">
        <v>0.247647989602646</v>
      </c>
      <c r="BS14" s="14">
        <v>0.25111660961965998</v>
      </c>
      <c r="BT14" s="14">
        <v>0.304284620956354</v>
      </c>
      <c r="BU14" s="14">
        <v>0.373418292656366</v>
      </c>
      <c r="BV14" s="14"/>
      <c r="BW14" s="14">
        <v>0.30672995126625202</v>
      </c>
      <c r="BX14" s="14">
        <v>0.26298165599941897</v>
      </c>
      <c r="BY14" s="14">
        <v>0.241990477364315</v>
      </c>
      <c r="BZ14" s="14">
        <v>0.19120957253757401</v>
      </c>
      <c r="CA14" s="14">
        <v>0.24087901592260899</v>
      </c>
      <c r="CB14" s="14">
        <v>0.22350011062408801</v>
      </c>
      <c r="CC14" s="14"/>
      <c r="CD14" s="14">
        <v>0.25232223378882002</v>
      </c>
      <c r="CE14" s="14">
        <v>0.28679866046123498</v>
      </c>
      <c r="CF14" s="14">
        <v>0.20125425462667301</v>
      </c>
      <c r="CG14" s="14">
        <v>0.284385999154599</v>
      </c>
      <c r="CH14" s="14"/>
      <c r="CI14" s="14">
        <v>0.31982214378120499</v>
      </c>
      <c r="CJ14" s="14">
        <v>0.27156391680876701</v>
      </c>
      <c r="CK14" s="14">
        <v>0.251885540938178</v>
      </c>
      <c r="CL14" s="14">
        <v>0.21918061101814601</v>
      </c>
      <c r="CM14" s="14"/>
      <c r="CN14" s="14">
        <v>0.24465616256832101</v>
      </c>
      <c r="CO14" s="14">
        <v>0.272852841903996</v>
      </c>
      <c r="CP14" s="14"/>
      <c r="CQ14" s="14">
        <v>0.27874033449143398</v>
      </c>
      <c r="CR14" s="14">
        <v>0.26710221369533099</v>
      </c>
    </row>
    <row r="15" spans="2:96" ht="43.2" x14ac:dyDescent="0.3">
      <c r="B15" s="15" t="s">
        <v>435</v>
      </c>
      <c r="C15" s="14">
        <v>0.229329879218583</v>
      </c>
      <c r="D15" s="14">
        <v>0.226329468544476</v>
      </c>
      <c r="E15" s="14">
        <v>0.23086788047159701</v>
      </c>
      <c r="F15" s="14"/>
      <c r="G15" s="14">
        <v>0.23191975335272799</v>
      </c>
      <c r="H15" s="14">
        <v>0.28511687341897801</v>
      </c>
      <c r="I15" s="14">
        <v>0.25368106607911101</v>
      </c>
      <c r="J15" s="14">
        <v>0.19764667200494901</v>
      </c>
      <c r="K15" s="14">
        <v>0.22035614960981001</v>
      </c>
      <c r="L15" s="14">
        <v>0.194096395967744</v>
      </c>
      <c r="M15" s="14"/>
      <c r="N15" s="14">
        <v>0.25468016561884699</v>
      </c>
      <c r="O15" s="14">
        <v>0.21957143581410099</v>
      </c>
      <c r="P15" s="14">
        <v>0.18527420521451299</v>
      </c>
      <c r="Q15" s="14">
        <v>0.25139853644896198</v>
      </c>
      <c r="R15" s="14"/>
      <c r="S15" s="14">
        <v>0.23423142300764399</v>
      </c>
      <c r="T15" s="14">
        <v>0.247745888827931</v>
      </c>
      <c r="U15" s="14">
        <v>0.22926070397707199</v>
      </c>
      <c r="V15" s="14">
        <v>0.19977506402026499</v>
      </c>
      <c r="W15" s="14">
        <v>0.147883216121142</v>
      </c>
      <c r="X15" s="14">
        <v>0.27374624406401199</v>
      </c>
      <c r="Y15" s="14">
        <v>0.26096693062743598</v>
      </c>
      <c r="Z15" s="14">
        <v>0.283981763613809</v>
      </c>
      <c r="AA15" s="14">
        <v>0.17806599647912899</v>
      </c>
      <c r="AB15" s="14">
        <v>0.24598759346134999</v>
      </c>
      <c r="AC15" s="14">
        <v>0.22911588429363899</v>
      </c>
      <c r="AD15" s="14">
        <v>0.25416625338966398</v>
      </c>
      <c r="AE15" s="14"/>
      <c r="AF15" s="14">
        <v>0.21445381654027201</v>
      </c>
      <c r="AG15" s="14">
        <v>0.23901967753943501</v>
      </c>
      <c r="AH15" s="14">
        <v>0.21917896804129</v>
      </c>
      <c r="AI15" s="14">
        <v>0.25560161393397401</v>
      </c>
      <c r="AJ15" s="14">
        <v>0.26845361813504598</v>
      </c>
      <c r="AK15" s="14"/>
      <c r="AL15" s="14">
        <v>0.24627295536750701</v>
      </c>
      <c r="AM15" s="14">
        <v>0.22975104779161801</v>
      </c>
      <c r="AN15" s="14">
        <v>0.21117355611029501</v>
      </c>
      <c r="AO15" s="14">
        <v>0.21364639508767799</v>
      </c>
      <c r="AP15" s="14">
        <v>0.25768505730236202</v>
      </c>
      <c r="AQ15" s="14">
        <v>0.220908648456033</v>
      </c>
      <c r="AR15" s="14"/>
      <c r="AS15" s="14">
        <v>0.21688674852999801</v>
      </c>
      <c r="AT15" s="14">
        <v>0.183663993388747</v>
      </c>
      <c r="AU15" s="14">
        <v>0.24508646756965299</v>
      </c>
      <c r="AV15" s="14">
        <v>0.30206821907076198</v>
      </c>
      <c r="AW15" s="14">
        <v>0.381758350502724</v>
      </c>
      <c r="AX15" s="14"/>
      <c r="AY15" s="14">
        <v>0.139236272847755</v>
      </c>
      <c r="AZ15" s="14">
        <v>0.20903978372621501</v>
      </c>
      <c r="BA15" s="14">
        <v>0.15436663481111501</v>
      </c>
      <c r="BB15" s="14">
        <v>0.25029638719335001</v>
      </c>
      <c r="BC15" s="14">
        <v>0.24790427778952401</v>
      </c>
      <c r="BD15" s="14">
        <v>0.233790374246961</v>
      </c>
      <c r="BE15" s="14">
        <v>0.25381288890153803</v>
      </c>
      <c r="BF15" s="14">
        <v>0.19277099466273001</v>
      </c>
      <c r="BG15" s="14">
        <v>0.298810864108566</v>
      </c>
      <c r="BH15" s="14">
        <v>0.16717229266483799</v>
      </c>
      <c r="BI15" s="14">
        <v>0.23807070416484999</v>
      </c>
      <c r="BJ15" s="14">
        <v>0.23373149368264301</v>
      </c>
      <c r="BK15" s="14">
        <v>0.23344046364937099</v>
      </c>
      <c r="BL15" s="14">
        <v>0.27594508502218501</v>
      </c>
      <c r="BM15" s="14">
        <v>0.21488439290568201</v>
      </c>
      <c r="BN15" s="14">
        <v>0.32704279131765601</v>
      </c>
      <c r="BO15" s="14"/>
      <c r="BP15" s="14">
        <v>0.24879070564841901</v>
      </c>
      <c r="BQ15" s="14">
        <v>0.226901440304903</v>
      </c>
      <c r="BR15" s="14">
        <v>0.218216494211663</v>
      </c>
      <c r="BS15" s="14">
        <v>0.218364796988504</v>
      </c>
      <c r="BT15" s="14">
        <v>0.19727938548468199</v>
      </c>
      <c r="BU15" s="14">
        <v>0.27705054490599701</v>
      </c>
      <c r="BV15" s="14"/>
      <c r="BW15" s="14">
        <v>0.19971207816227399</v>
      </c>
      <c r="BX15" s="14">
        <v>0.25319805623486102</v>
      </c>
      <c r="BY15" s="14">
        <v>0.15922191987196099</v>
      </c>
      <c r="BZ15" s="14">
        <v>0.27378366226690798</v>
      </c>
      <c r="CA15" s="14">
        <v>0.28208568015850299</v>
      </c>
      <c r="CB15" s="14">
        <v>0.19406357747431299</v>
      </c>
      <c r="CC15" s="14"/>
      <c r="CD15" s="14">
        <v>0.27414854174884501</v>
      </c>
      <c r="CE15" s="14">
        <v>0.220152184210474</v>
      </c>
      <c r="CF15" s="14">
        <v>0.20914321546075501</v>
      </c>
      <c r="CG15" s="14">
        <v>0.23012967019938699</v>
      </c>
      <c r="CH15" s="14"/>
      <c r="CI15" s="14">
        <v>0.223132801214557</v>
      </c>
      <c r="CJ15" s="14">
        <v>0.28196769234347102</v>
      </c>
      <c r="CK15" s="14">
        <v>0.21700952300920701</v>
      </c>
      <c r="CL15" s="14">
        <v>0.18643009914908101</v>
      </c>
      <c r="CM15" s="14"/>
      <c r="CN15" s="14">
        <v>0.35716210549489602</v>
      </c>
      <c r="CO15" s="14">
        <v>0.21112772427751</v>
      </c>
      <c r="CP15" s="14"/>
      <c r="CQ15" s="14">
        <v>0.28186882536691898</v>
      </c>
      <c r="CR15" s="14">
        <v>0.224634748075068</v>
      </c>
    </row>
    <row r="16" spans="2:96" ht="28.8" x14ac:dyDescent="0.3">
      <c r="B16" s="15" t="s">
        <v>436</v>
      </c>
      <c r="C16" s="14">
        <v>0.22256301325596001</v>
      </c>
      <c r="D16" s="14">
        <v>0.24024807747107699</v>
      </c>
      <c r="E16" s="14">
        <v>0.20592325230303099</v>
      </c>
      <c r="F16" s="14"/>
      <c r="G16" s="14">
        <v>0.23357712810745401</v>
      </c>
      <c r="H16" s="14">
        <v>0.21087112965997601</v>
      </c>
      <c r="I16" s="14">
        <v>0.24639598837473001</v>
      </c>
      <c r="J16" s="14">
        <v>0.21825080523697901</v>
      </c>
      <c r="K16" s="14">
        <v>0.23791659793947301</v>
      </c>
      <c r="L16" s="14">
        <v>0.19859874808730399</v>
      </c>
      <c r="M16" s="14"/>
      <c r="N16" s="14">
        <v>0.22654648110144401</v>
      </c>
      <c r="O16" s="14">
        <v>0.211163023814642</v>
      </c>
      <c r="P16" s="14">
        <v>0.24656871315019799</v>
      </c>
      <c r="Q16" s="14">
        <v>0.21167297903423801</v>
      </c>
      <c r="R16" s="14"/>
      <c r="S16" s="14">
        <v>0.23339397690361499</v>
      </c>
      <c r="T16" s="14">
        <v>0.20649625223649401</v>
      </c>
      <c r="U16" s="14">
        <v>0.19708436400011101</v>
      </c>
      <c r="V16" s="14">
        <v>0.20045344481174501</v>
      </c>
      <c r="W16" s="14">
        <v>0.27245472080570599</v>
      </c>
      <c r="X16" s="14">
        <v>0.21490544119795801</v>
      </c>
      <c r="Y16" s="14">
        <v>0.164401096910021</v>
      </c>
      <c r="Z16" s="14">
        <v>0.229604187603309</v>
      </c>
      <c r="AA16" s="14">
        <v>0.26427034716687398</v>
      </c>
      <c r="AB16" s="14">
        <v>0.221368215592674</v>
      </c>
      <c r="AC16" s="14">
        <v>0.23727437478573901</v>
      </c>
      <c r="AD16" s="14">
        <v>0.254254007636186</v>
      </c>
      <c r="AE16" s="14"/>
      <c r="AF16" s="14">
        <v>0.19632021415779599</v>
      </c>
      <c r="AG16" s="14">
        <v>0.23501127801492699</v>
      </c>
      <c r="AH16" s="14">
        <v>0.224429689464237</v>
      </c>
      <c r="AI16" s="14">
        <v>0.204617589102216</v>
      </c>
      <c r="AJ16" s="14">
        <v>0.18676709767566199</v>
      </c>
      <c r="AK16" s="14"/>
      <c r="AL16" s="14">
        <v>0.25401644430293602</v>
      </c>
      <c r="AM16" s="14">
        <v>0.178329351291866</v>
      </c>
      <c r="AN16" s="14">
        <v>0.25532128567154599</v>
      </c>
      <c r="AO16" s="14">
        <v>0.23440601367025801</v>
      </c>
      <c r="AP16" s="14">
        <v>0.207276579652098</v>
      </c>
      <c r="AQ16" s="14">
        <v>0.16332808522973299</v>
      </c>
      <c r="AR16" s="14"/>
      <c r="AS16" s="14">
        <v>0.22374910181861199</v>
      </c>
      <c r="AT16" s="14">
        <v>0.25065222344674798</v>
      </c>
      <c r="AU16" s="14">
        <v>0.203812766679355</v>
      </c>
      <c r="AV16" s="14">
        <v>0.204898520409972</v>
      </c>
      <c r="AW16" s="14">
        <v>0.234273916326252</v>
      </c>
      <c r="AX16" s="14"/>
      <c r="AY16" s="14">
        <v>0.302719393017438</v>
      </c>
      <c r="AZ16" s="14">
        <v>0.279567570579217</v>
      </c>
      <c r="BA16" s="14">
        <v>0.17890591077284199</v>
      </c>
      <c r="BB16" s="14">
        <v>0.18787246310688399</v>
      </c>
      <c r="BC16" s="14">
        <v>0.22778266410900599</v>
      </c>
      <c r="BD16" s="14">
        <v>0.226719559680998</v>
      </c>
      <c r="BE16" s="14">
        <v>0.20413783636024699</v>
      </c>
      <c r="BF16" s="14">
        <v>0.231616903883825</v>
      </c>
      <c r="BG16" s="14">
        <v>0.236276358584006</v>
      </c>
      <c r="BH16" s="14">
        <v>0.227230076612816</v>
      </c>
      <c r="BI16" s="14">
        <v>0.21359661294923801</v>
      </c>
      <c r="BJ16" s="14">
        <v>0.27465959153491898</v>
      </c>
      <c r="BK16" s="14">
        <v>0.24802544607784099</v>
      </c>
      <c r="BL16" s="14">
        <v>0.19113088336686701</v>
      </c>
      <c r="BM16" s="14">
        <v>0.23478265819993399</v>
      </c>
      <c r="BN16" s="14">
        <v>0.229106460349564</v>
      </c>
      <c r="BO16" s="14"/>
      <c r="BP16" s="14">
        <v>0.24882139085323199</v>
      </c>
      <c r="BQ16" s="14">
        <v>0.222155200384303</v>
      </c>
      <c r="BR16" s="14">
        <v>0.21496363377094399</v>
      </c>
      <c r="BS16" s="14">
        <v>0.21156288364880901</v>
      </c>
      <c r="BT16" s="14">
        <v>0.22706015740107</v>
      </c>
      <c r="BU16" s="14">
        <v>0.151602893161038</v>
      </c>
      <c r="BV16" s="14"/>
      <c r="BW16" s="14">
        <v>0.21227645342603599</v>
      </c>
      <c r="BX16" s="14">
        <v>0.22280889821950201</v>
      </c>
      <c r="BY16" s="14">
        <v>0.233064510273926</v>
      </c>
      <c r="BZ16" s="14">
        <v>0.205761057211299</v>
      </c>
      <c r="CA16" s="14">
        <v>0.230085260685014</v>
      </c>
      <c r="CB16" s="14">
        <v>0.29779534871711999</v>
      </c>
      <c r="CC16" s="14"/>
      <c r="CD16" s="14">
        <v>0.23753684049587201</v>
      </c>
      <c r="CE16" s="14">
        <v>0.244500362837135</v>
      </c>
      <c r="CF16" s="14">
        <v>0.219176880126221</v>
      </c>
      <c r="CG16" s="14">
        <v>0.196129867001964</v>
      </c>
      <c r="CH16" s="14"/>
      <c r="CI16" s="14">
        <v>0.22848686176433999</v>
      </c>
      <c r="CJ16" s="14">
        <v>0.212147797198076</v>
      </c>
      <c r="CK16" s="14">
        <v>0.224171749611937</v>
      </c>
      <c r="CL16" s="14">
        <v>0.225444413553328</v>
      </c>
      <c r="CM16" s="14"/>
      <c r="CN16" s="14">
        <v>0.21768579232736701</v>
      </c>
      <c r="CO16" s="14">
        <v>0.22385466643565499</v>
      </c>
      <c r="CP16" s="14"/>
      <c r="CQ16" s="14">
        <v>0.22323197222354599</v>
      </c>
      <c r="CR16" s="14">
        <v>0.22219026014576199</v>
      </c>
    </row>
    <row r="17" spans="2:96" ht="28.8" x14ac:dyDescent="0.3">
      <c r="B17" s="15" t="s">
        <v>437</v>
      </c>
      <c r="C17" s="14">
        <v>5.6881089936595103E-2</v>
      </c>
      <c r="D17" s="14">
        <v>6.5744645581757397E-2</v>
      </c>
      <c r="E17" s="14">
        <v>4.8379440651916301E-2</v>
      </c>
      <c r="F17" s="14"/>
      <c r="G17" s="14">
        <v>0.125224982010921</v>
      </c>
      <c r="H17" s="14">
        <v>8.3801122196413599E-2</v>
      </c>
      <c r="I17" s="14">
        <v>7.1424070131197795E-2</v>
      </c>
      <c r="J17" s="14">
        <v>3.9169811416481001E-2</v>
      </c>
      <c r="K17" s="14">
        <v>1.951515842469E-2</v>
      </c>
      <c r="L17" s="14">
        <v>1.7388088678954899E-2</v>
      </c>
      <c r="M17" s="14"/>
      <c r="N17" s="14">
        <v>7.8462997062999404E-2</v>
      </c>
      <c r="O17" s="14">
        <v>4.9195662270499201E-2</v>
      </c>
      <c r="P17" s="14">
        <v>5.6910665756006701E-2</v>
      </c>
      <c r="Q17" s="14">
        <v>4.2252682888607597E-2</v>
      </c>
      <c r="R17" s="14"/>
      <c r="S17" s="14">
        <v>7.8068817415975003E-2</v>
      </c>
      <c r="T17" s="14">
        <v>3.2203586895147997E-2</v>
      </c>
      <c r="U17" s="14">
        <v>6.0449179330943001E-2</v>
      </c>
      <c r="V17" s="14">
        <v>6.89215471489351E-2</v>
      </c>
      <c r="W17" s="14">
        <v>4.8526941049652897E-2</v>
      </c>
      <c r="X17" s="14">
        <v>6.6131139965926705E-2</v>
      </c>
      <c r="Y17" s="14">
        <v>6.4924573375586297E-2</v>
      </c>
      <c r="Z17" s="14">
        <v>6.5852088263720701E-2</v>
      </c>
      <c r="AA17" s="14">
        <v>5.6413334448314E-2</v>
      </c>
      <c r="AB17" s="14">
        <v>4.7990670625772398E-2</v>
      </c>
      <c r="AC17" s="14">
        <v>2.1888706301413499E-2</v>
      </c>
      <c r="AD17" s="14">
        <v>6.4316689891320694E-2</v>
      </c>
      <c r="AE17" s="14"/>
      <c r="AF17" s="14">
        <v>5.4263827777078999E-2</v>
      </c>
      <c r="AG17" s="14">
        <v>7.0765916410508098E-2</v>
      </c>
      <c r="AH17" s="14">
        <v>6.5135626226483501E-2</v>
      </c>
      <c r="AI17" s="14">
        <v>4.8533204722468103E-2</v>
      </c>
      <c r="AJ17" s="14">
        <v>8.1616458938032793E-2</v>
      </c>
      <c r="AK17" s="14"/>
      <c r="AL17" s="14">
        <v>8.4453287983772399E-2</v>
      </c>
      <c r="AM17" s="14">
        <v>4.6961260291613002E-2</v>
      </c>
      <c r="AN17" s="14">
        <v>5.28340481181198E-2</v>
      </c>
      <c r="AO17" s="14">
        <v>5.3382741694744301E-2</v>
      </c>
      <c r="AP17" s="14">
        <v>6.7732048586790702E-2</v>
      </c>
      <c r="AQ17" s="14">
        <v>3.8236573696588498E-2</v>
      </c>
      <c r="AR17" s="14"/>
      <c r="AS17" s="14">
        <v>4.2152754340977698E-2</v>
      </c>
      <c r="AT17" s="14">
        <v>5.8011291733823203E-2</v>
      </c>
      <c r="AU17" s="14">
        <v>7.0303991769543203E-2</v>
      </c>
      <c r="AV17" s="14">
        <v>8.0316749019521794E-2</v>
      </c>
      <c r="AW17" s="14">
        <v>5.39854230525482E-2</v>
      </c>
      <c r="AX17" s="14"/>
      <c r="AY17" s="14">
        <v>0</v>
      </c>
      <c r="AZ17" s="14">
        <v>6.5638626316354101E-2</v>
      </c>
      <c r="BA17" s="14">
        <v>6.2242499675441799E-2</v>
      </c>
      <c r="BB17" s="14">
        <v>4.8383125255904998E-2</v>
      </c>
      <c r="BC17" s="14">
        <v>6.3433809554229004E-2</v>
      </c>
      <c r="BD17" s="14">
        <v>6.1658575217706797E-2</v>
      </c>
      <c r="BE17" s="14">
        <v>6.6930313828488006E-2</v>
      </c>
      <c r="BF17" s="14">
        <v>3.7104316969952901E-2</v>
      </c>
      <c r="BG17" s="14">
        <v>2.10732519687713E-2</v>
      </c>
      <c r="BH17" s="14">
        <v>7.1204018144659306E-2</v>
      </c>
      <c r="BI17" s="14">
        <v>6.2801239105228807E-2</v>
      </c>
      <c r="BJ17" s="14">
        <v>7.6160247182458493E-2</v>
      </c>
      <c r="BK17" s="14">
        <v>6.5501336029017795E-2</v>
      </c>
      <c r="BL17" s="14">
        <v>2.0949529536315799E-2</v>
      </c>
      <c r="BM17" s="14">
        <v>9.3942643714682597E-2</v>
      </c>
      <c r="BN17" s="14">
        <v>6.8713306205413202E-2</v>
      </c>
      <c r="BO17" s="14"/>
      <c r="BP17" s="14">
        <v>7.5234065990974999E-2</v>
      </c>
      <c r="BQ17" s="14">
        <v>6.0686856441259103E-2</v>
      </c>
      <c r="BR17" s="14">
        <v>6.0232372603597401E-2</v>
      </c>
      <c r="BS17" s="14">
        <v>4.1938977407001497E-2</v>
      </c>
      <c r="BT17" s="14">
        <v>3.9889484850109597E-2</v>
      </c>
      <c r="BU17" s="14">
        <v>2.86277205279068E-2</v>
      </c>
      <c r="BV17" s="14"/>
      <c r="BW17" s="14">
        <v>4.0765869034724199E-2</v>
      </c>
      <c r="BX17" s="14">
        <v>7.8602625271199905E-2</v>
      </c>
      <c r="BY17" s="14">
        <v>3.2201963070504699E-2</v>
      </c>
      <c r="BZ17" s="14">
        <v>7.2306890306595303E-2</v>
      </c>
      <c r="CA17" s="14">
        <v>5.6615222733768698E-2</v>
      </c>
      <c r="CB17" s="14">
        <v>8.7923175908565895E-2</v>
      </c>
      <c r="CC17" s="14"/>
      <c r="CD17" s="14">
        <v>7.7864783915328806E-2</v>
      </c>
      <c r="CE17" s="14">
        <v>7.85641740816031E-2</v>
      </c>
      <c r="CF17" s="14">
        <v>3.4452442496583198E-2</v>
      </c>
      <c r="CG17" s="14">
        <v>4.9135544921858398E-2</v>
      </c>
      <c r="CH17" s="14"/>
      <c r="CI17" s="14">
        <v>6.8612876676191897E-2</v>
      </c>
      <c r="CJ17" s="14">
        <v>7.1154628836476497E-2</v>
      </c>
      <c r="CK17" s="14">
        <v>4.9389094352802997E-2</v>
      </c>
      <c r="CL17" s="14">
        <v>4.4673780044771898E-2</v>
      </c>
      <c r="CM17" s="14"/>
      <c r="CN17" s="14">
        <v>0.118843095191816</v>
      </c>
      <c r="CO17" s="14">
        <v>4.8131877822227498E-2</v>
      </c>
      <c r="CP17" s="14"/>
      <c r="CQ17" s="14">
        <v>8.3943724437503794E-2</v>
      </c>
      <c r="CR17" s="14">
        <v>5.5170152218589903E-2</v>
      </c>
    </row>
    <row r="18" spans="2:96" x14ac:dyDescent="0.3">
      <c r="B18" s="15" t="s">
        <v>92</v>
      </c>
      <c r="C18" s="14">
        <v>4.7690530883292802E-2</v>
      </c>
      <c r="D18" s="14">
        <v>3.85405474854102E-2</v>
      </c>
      <c r="E18" s="14">
        <v>5.6782235130656798E-2</v>
      </c>
      <c r="F18" s="14"/>
      <c r="G18" s="14">
        <v>4.9180809010860901E-2</v>
      </c>
      <c r="H18" s="14">
        <v>5.8069294062429798E-2</v>
      </c>
      <c r="I18" s="14">
        <v>4.6027137868853298E-2</v>
      </c>
      <c r="J18" s="14">
        <v>5.6569262009031597E-2</v>
      </c>
      <c r="K18" s="14">
        <v>4.16056185759772E-2</v>
      </c>
      <c r="L18" s="14">
        <v>3.6485993983506299E-2</v>
      </c>
      <c r="M18" s="14"/>
      <c r="N18" s="14">
        <v>3.2006792169750803E-2</v>
      </c>
      <c r="O18" s="14">
        <v>4.5582499897210103E-2</v>
      </c>
      <c r="P18" s="14">
        <v>5.6737707262959403E-2</v>
      </c>
      <c r="Q18" s="14">
        <v>5.9402732456284801E-2</v>
      </c>
      <c r="R18" s="14"/>
      <c r="S18" s="14">
        <v>6.2721825779143606E-2</v>
      </c>
      <c r="T18" s="14">
        <v>2.19898505961145E-2</v>
      </c>
      <c r="U18" s="14">
        <v>1.7368984139234801E-2</v>
      </c>
      <c r="V18" s="14">
        <v>3.6811966458411498E-2</v>
      </c>
      <c r="W18" s="14">
        <v>5.1450851197222799E-2</v>
      </c>
      <c r="X18" s="14">
        <v>6.5639602625783999E-2</v>
      </c>
      <c r="Y18" s="14">
        <v>5.75605895286855E-2</v>
      </c>
      <c r="Z18" s="14">
        <v>6.93604738401052E-2</v>
      </c>
      <c r="AA18" s="14">
        <v>5.8974291545833099E-2</v>
      </c>
      <c r="AB18" s="14">
        <v>3.42820190748864E-2</v>
      </c>
      <c r="AC18" s="14">
        <v>8.5405794015157702E-2</v>
      </c>
      <c r="AD18" s="14">
        <v>2.0049235330584801E-2</v>
      </c>
      <c r="AE18" s="14"/>
      <c r="AF18" s="14">
        <v>2.2538189255114499E-2</v>
      </c>
      <c r="AG18" s="14">
        <v>4.2768352694185399E-2</v>
      </c>
      <c r="AH18" s="14">
        <v>1.2693918375214599E-2</v>
      </c>
      <c r="AI18" s="14">
        <v>4.3121841578153498E-2</v>
      </c>
      <c r="AJ18" s="14">
        <v>6.7050036363029197E-2</v>
      </c>
      <c r="AK18" s="14"/>
      <c r="AL18" s="14">
        <v>4.2566521067300703E-2</v>
      </c>
      <c r="AM18" s="14">
        <v>2.6900995238893999E-2</v>
      </c>
      <c r="AN18" s="14">
        <v>9.5463086394077506E-3</v>
      </c>
      <c r="AO18" s="14">
        <v>4.0921526252686101E-2</v>
      </c>
      <c r="AP18" s="14">
        <v>5.6360404328570902E-2</v>
      </c>
      <c r="AQ18" s="14">
        <v>0.112602269614569</v>
      </c>
      <c r="AR18" s="14"/>
      <c r="AS18" s="14">
        <v>5.4265210829608203E-2</v>
      </c>
      <c r="AT18" s="14">
        <v>5.3895779293409697E-2</v>
      </c>
      <c r="AU18" s="14">
        <v>3.7787872996926798E-2</v>
      </c>
      <c r="AV18" s="14">
        <v>4.5512583971436302E-2</v>
      </c>
      <c r="AW18" s="14">
        <v>0</v>
      </c>
      <c r="AX18" s="14"/>
      <c r="AY18" s="14">
        <v>0.13821792357274901</v>
      </c>
      <c r="AZ18" s="14">
        <v>7.7055034481316703E-2</v>
      </c>
      <c r="BA18" s="14">
        <v>3.96747122911058E-2</v>
      </c>
      <c r="BB18" s="14">
        <v>6.6514796022334205E-2</v>
      </c>
      <c r="BC18" s="14">
        <v>4.5057246750434897E-2</v>
      </c>
      <c r="BD18" s="14">
        <v>5.5721971618083802E-2</v>
      </c>
      <c r="BE18" s="14">
        <v>3.4343918506975102E-2</v>
      </c>
      <c r="BF18" s="14">
        <v>1.40445679769668E-2</v>
      </c>
      <c r="BG18" s="14">
        <v>2.66975526072037E-2</v>
      </c>
      <c r="BH18" s="14">
        <v>5.6308341567805599E-2</v>
      </c>
      <c r="BI18" s="14">
        <v>4.0747331562868999E-2</v>
      </c>
      <c r="BJ18" s="14">
        <v>7.9639124035820102E-2</v>
      </c>
      <c r="BK18" s="14">
        <v>2.35721621981957E-2</v>
      </c>
      <c r="BL18" s="14">
        <v>6.2614054013502604E-2</v>
      </c>
      <c r="BM18" s="14">
        <v>1.9668116825938501E-2</v>
      </c>
      <c r="BN18" s="14">
        <v>1.71271817420399E-2</v>
      </c>
      <c r="BO18" s="14"/>
      <c r="BP18" s="14">
        <v>4.1113286409394802E-2</v>
      </c>
      <c r="BQ18" s="14">
        <v>5.66292861639432E-2</v>
      </c>
      <c r="BR18" s="14">
        <v>6.2872505768301196E-2</v>
      </c>
      <c r="BS18" s="14">
        <v>2.8435082430404501E-2</v>
      </c>
      <c r="BT18" s="14">
        <v>4.8471733735513299E-2</v>
      </c>
      <c r="BU18" s="14">
        <v>5.7845653899890701E-2</v>
      </c>
      <c r="BV18" s="14"/>
      <c r="BW18" s="14">
        <v>2.9288314202163199E-2</v>
      </c>
      <c r="BX18" s="14">
        <v>4.3267187883727201E-2</v>
      </c>
      <c r="BY18" s="14">
        <v>6.8355878410870402E-2</v>
      </c>
      <c r="BZ18" s="14">
        <v>7.9207798793134304E-2</v>
      </c>
      <c r="CA18" s="14">
        <v>4.4527042027705299E-2</v>
      </c>
      <c r="CB18" s="14">
        <v>0.113528289006533</v>
      </c>
      <c r="CC18" s="14"/>
      <c r="CD18" s="14">
        <v>4.5132625348072601E-2</v>
      </c>
      <c r="CE18" s="14">
        <v>2.1068786985918901E-2</v>
      </c>
      <c r="CF18" s="14">
        <v>8.8817134771562306E-2</v>
      </c>
      <c r="CG18" s="14">
        <v>3.6495357638815298E-2</v>
      </c>
      <c r="CH18" s="14"/>
      <c r="CI18" s="14">
        <v>1.46111330927008E-2</v>
      </c>
      <c r="CJ18" s="14">
        <v>3.25581955295293E-2</v>
      </c>
      <c r="CK18" s="14">
        <v>5.1281196202963897E-2</v>
      </c>
      <c r="CL18" s="14">
        <v>0.15443047679841801</v>
      </c>
      <c r="CM18" s="14"/>
      <c r="CN18" s="14">
        <v>2.62579923968176E-2</v>
      </c>
      <c r="CO18" s="14">
        <v>4.92193532086109E-2</v>
      </c>
      <c r="CP18" s="14"/>
      <c r="CQ18" s="14">
        <v>2.13127745585612E-2</v>
      </c>
      <c r="CR18" s="14">
        <v>4.4931750566488397E-2</v>
      </c>
    </row>
    <row r="19" spans="2:96" x14ac:dyDescent="0.3">
      <c r="B19" s="15" t="s">
        <v>350</v>
      </c>
      <c r="C19" s="20">
        <v>6.0081446365103097E-3</v>
      </c>
      <c r="D19" s="20">
        <v>8.2740736074654597E-3</v>
      </c>
      <c r="E19" s="20">
        <v>3.8094489736692498E-3</v>
      </c>
      <c r="F19" s="20"/>
      <c r="G19" s="20">
        <v>3.4356388453452001E-3</v>
      </c>
      <c r="H19" s="20">
        <v>8.7354952611131895E-3</v>
      </c>
      <c r="I19" s="20">
        <v>5.4285656356713704E-3</v>
      </c>
      <c r="J19" s="20">
        <v>5.6968004343571198E-3</v>
      </c>
      <c r="K19" s="20">
        <v>6.4095494464219398E-3</v>
      </c>
      <c r="L19" s="20">
        <v>5.9424284129920898E-3</v>
      </c>
      <c r="M19" s="20"/>
      <c r="N19" s="20">
        <v>4.7962504782270796E-3</v>
      </c>
      <c r="O19" s="20">
        <v>1.93566126584667E-3</v>
      </c>
      <c r="P19" s="20">
        <v>1.27886967121663E-2</v>
      </c>
      <c r="Q19" s="20">
        <v>5.6560011667926803E-3</v>
      </c>
      <c r="R19" s="20"/>
      <c r="S19" s="20">
        <v>0</v>
      </c>
      <c r="T19" s="20">
        <v>1.08406841458195E-2</v>
      </c>
      <c r="U19" s="20">
        <v>5.9470276051079097E-3</v>
      </c>
      <c r="V19" s="20">
        <v>4.9621352650803799E-3</v>
      </c>
      <c r="W19" s="20">
        <v>6.6993791439925003E-3</v>
      </c>
      <c r="X19" s="20">
        <v>1.0285270631110699E-2</v>
      </c>
      <c r="Y19" s="20">
        <v>1.06718024232256E-2</v>
      </c>
      <c r="Z19" s="20">
        <v>0</v>
      </c>
      <c r="AA19" s="20">
        <v>1.30063855184428E-2</v>
      </c>
      <c r="AB19" s="20">
        <v>0</v>
      </c>
      <c r="AC19" s="20">
        <v>0</v>
      </c>
      <c r="AD19" s="20">
        <v>0</v>
      </c>
      <c r="AE19" s="20"/>
      <c r="AF19" s="20">
        <v>2.11480639793223E-3</v>
      </c>
      <c r="AG19" s="20">
        <v>1.47454254705669E-3</v>
      </c>
      <c r="AH19" s="20">
        <v>1.1411714340451899E-2</v>
      </c>
      <c r="AI19" s="20">
        <v>1.67139543432228E-2</v>
      </c>
      <c r="AJ19" s="20">
        <v>1.70065335028276E-2</v>
      </c>
      <c r="AK19" s="20"/>
      <c r="AL19" s="20">
        <v>1.9857283223927401E-3</v>
      </c>
      <c r="AM19" s="20">
        <v>2.1650396612128298E-3</v>
      </c>
      <c r="AN19" s="20">
        <v>0</v>
      </c>
      <c r="AO19" s="20">
        <v>1.51236874897408E-2</v>
      </c>
      <c r="AP19" s="20">
        <v>1.43749175689601E-2</v>
      </c>
      <c r="AQ19" s="20">
        <v>5.67500503812415E-3</v>
      </c>
      <c r="AR19" s="20"/>
      <c r="AS19" s="20">
        <v>3.8163286029295898E-3</v>
      </c>
      <c r="AT19" s="20">
        <v>8.0209948034041904E-3</v>
      </c>
      <c r="AU19" s="20">
        <v>4.0121367327466901E-3</v>
      </c>
      <c r="AV19" s="20">
        <v>0</v>
      </c>
      <c r="AW19" s="20">
        <v>0</v>
      </c>
      <c r="AX19" s="20"/>
      <c r="AY19" s="20">
        <v>6.8633197583866198E-2</v>
      </c>
      <c r="AZ19" s="20">
        <v>0</v>
      </c>
      <c r="BA19" s="20">
        <v>7.47919917576412E-3</v>
      </c>
      <c r="BB19" s="20">
        <v>7.9233065758795296E-3</v>
      </c>
      <c r="BC19" s="20">
        <v>0</v>
      </c>
      <c r="BD19" s="20">
        <v>1.7748667402298801E-2</v>
      </c>
      <c r="BE19" s="20">
        <v>3.9515581768823404E-3</v>
      </c>
      <c r="BF19" s="20">
        <v>6.7070753734732799E-3</v>
      </c>
      <c r="BG19" s="20">
        <v>0</v>
      </c>
      <c r="BH19" s="20">
        <v>7.7853153221144203E-3</v>
      </c>
      <c r="BI19" s="20">
        <v>5.75368032244041E-3</v>
      </c>
      <c r="BJ19" s="20">
        <v>0</v>
      </c>
      <c r="BK19" s="20">
        <v>0</v>
      </c>
      <c r="BL19" s="20">
        <v>1.9604236453705799E-2</v>
      </c>
      <c r="BM19" s="20">
        <v>0</v>
      </c>
      <c r="BN19" s="20">
        <v>0</v>
      </c>
      <c r="BO19" s="20"/>
      <c r="BP19" s="20">
        <v>0</v>
      </c>
      <c r="BQ19" s="20">
        <v>8.4747390582605303E-3</v>
      </c>
      <c r="BR19" s="20">
        <v>6.8785587277316604E-3</v>
      </c>
      <c r="BS19" s="20">
        <v>1.2109757910567899E-2</v>
      </c>
      <c r="BT19" s="20">
        <v>0</v>
      </c>
      <c r="BU19" s="20">
        <v>8.9513212279081697E-3</v>
      </c>
      <c r="BV19" s="20"/>
      <c r="BW19" s="20">
        <v>6.9539593643876902E-3</v>
      </c>
      <c r="BX19" s="20">
        <v>8.8757078878553101E-3</v>
      </c>
      <c r="BY19" s="20">
        <v>6.3304652741534902E-3</v>
      </c>
      <c r="BZ19" s="20">
        <v>5.4187402360591696E-3</v>
      </c>
      <c r="CA19" s="20">
        <v>0</v>
      </c>
      <c r="CB19" s="20">
        <v>0</v>
      </c>
      <c r="CC19" s="20"/>
      <c r="CD19" s="20">
        <v>2.2221838042565901E-3</v>
      </c>
      <c r="CE19" s="20">
        <v>8.0095016138772204E-3</v>
      </c>
      <c r="CF19" s="20">
        <v>3.1216608221868399E-3</v>
      </c>
      <c r="CG19" s="20">
        <v>9.8425229047572008E-3</v>
      </c>
      <c r="CH19" s="20"/>
      <c r="CI19" s="20">
        <v>5.5811746157554002E-3</v>
      </c>
      <c r="CJ19" s="20">
        <v>8.9859603374909391E-3</v>
      </c>
      <c r="CK19" s="20">
        <v>5.7491688090350202E-3</v>
      </c>
      <c r="CL19" s="20">
        <v>0</v>
      </c>
      <c r="CM19" s="20"/>
      <c r="CN19" s="20">
        <v>1.17502987831419E-2</v>
      </c>
      <c r="CO19" s="20">
        <v>5.3178881160987398E-3</v>
      </c>
      <c r="CP19" s="20"/>
      <c r="CQ19" s="20">
        <v>4.8964898658866796E-3</v>
      </c>
      <c r="CR19" s="20">
        <v>6.1456094672389097E-3</v>
      </c>
    </row>
    <row r="20" spans="2:96" x14ac:dyDescent="0.3">
      <c r="B20" s="16"/>
    </row>
    <row r="21" spans="2:96" x14ac:dyDescent="0.3">
      <c r="B21" t="s">
        <v>116</v>
      </c>
    </row>
    <row r="22" spans="2:96" x14ac:dyDescent="0.3">
      <c r="B22" t="s">
        <v>117</v>
      </c>
    </row>
    <row r="24" spans="2:96" x14ac:dyDescent="0.3">
      <c r="B24"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H22"/>
  <sheetViews>
    <sheetView showGridLines="0" workbookViewId="0">
      <pane xSplit="2" topLeftCell="C1" activePane="topRight" state="frozen"/>
      <selection activeCell="B16" sqref="B16"/>
      <selection pane="topRight" activeCell="B15" sqref="B15"/>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444</v>
      </c>
      <c r="E2" s="26"/>
      <c r="F2" s="26"/>
      <c r="G2" s="26"/>
      <c r="H2" s="26"/>
    </row>
    <row r="6" spans="2:8" ht="49.95" customHeight="1" x14ac:dyDescent="0.3">
      <c r="B6" s="17" t="s">
        <v>14</v>
      </c>
      <c r="C6" s="17" t="s">
        <v>439</v>
      </c>
      <c r="D6" s="17" t="s">
        <v>440</v>
      </c>
      <c r="E6" s="17" t="s">
        <v>441</v>
      </c>
      <c r="F6" s="17" t="s">
        <v>442</v>
      </c>
      <c r="G6" s="17" t="s">
        <v>443</v>
      </c>
    </row>
    <row r="7" spans="2:8" x14ac:dyDescent="0.3">
      <c r="B7" s="15" t="s">
        <v>230</v>
      </c>
      <c r="C7" s="14">
        <v>0.31571024203467501</v>
      </c>
      <c r="D7" s="14">
        <v>0.30302628719119601</v>
      </c>
      <c r="E7" s="14">
        <v>0.17358282184645299</v>
      </c>
      <c r="F7" s="14">
        <v>0.11435129951244299</v>
      </c>
      <c r="G7" s="14">
        <v>0.104638162194756</v>
      </c>
    </row>
    <row r="8" spans="2:8" x14ac:dyDescent="0.3">
      <c r="B8" s="15" t="s">
        <v>231</v>
      </c>
      <c r="C8" s="14">
        <v>0.43633780597906502</v>
      </c>
      <c r="D8" s="14">
        <v>0.44313242612297399</v>
      </c>
      <c r="E8" s="14">
        <v>0.32698348745989098</v>
      </c>
      <c r="F8" s="14">
        <v>0.28592947299350602</v>
      </c>
      <c r="G8" s="14">
        <v>0.26563231141349503</v>
      </c>
    </row>
    <row r="9" spans="2:8" x14ac:dyDescent="0.3">
      <c r="B9" s="15" t="s">
        <v>232</v>
      </c>
      <c r="C9" s="14">
        <v>0.13073864963199999</v>
      </c>
      <c r="D9" s="14">
        <v>0.13531068040272501</v>
      </c>
      <c r="E9" s="14">
        <v>0.240367022679668</v>
      </c>
      <c r="F9" s="14">
        <v>0.25011702259273699</v>
      </c>
      <c r="G9" s="14">
        <v>0.27318975915146398</v>
      </c>
    </row>
    <row r="10" spans="2:8" x14ac:dyDescent="0.3">
      <c r="B10" s="15" t="s">
        <v>233</v>
      </c>
      <c r="C10" s="14">
        <v>5.0880523402380903E-2</v>
      </c>
      <c r="D10" s="14">
        <v>5.3640521298351097E-2</v>
      </c>
      <c r="E10" s="14">
        <v>0.14640497422187301</v>
      </c>
      <c r="F10" s="14">
        <v>0.18460592777011101</v>
      </c>
      <c r="G10" s="14">
        <v>0.18552313340811699</v>
      </c>
    </row>
    <row r="11" spans="2:8" x14ac:dyDescent="0.3">
      <c r="B11" s="15" t="s">
        <v>234</v>
      </c>
      <c r="C11" s="14">
        <v>2.3128625246948101E-2</v>
      </c>
      <c r="D11" s="14">
        <v>2.1054356515463502E-2</v>
      </c>
      <c r="E11" s="14">
        <v>7.1695531837419404E-2</v>
      </c>
      <c r="F11" s="14">
        <v>0.113408051057521</v>
      </c>
      <c r="G11" s="14">
        <v>0.11985398536654</v>
      </c>
    </row>
    <row r="12" spans="2:8" x14ac:dyDescent="0.3">
      <c r="B12" s="15" t="s">
        <v>92</v>
      </c>
      <c r="C12" s="14">
        <v>4.3204153704930803E-2</v>
      </c>
      <c r="D12" s="14">
        <v>4.3835728469290403E-2</v>
      </c>
      <c r="E12" s="14">
        <v>4.0966161954695803E-2</v>
      </c>
      <c r="F12" s="14">
        <v>5.1588226073681701E-2</v>
      </c>
      <c r="G12" s="14">
        <v>5.1162648465628298E-2</v>
      </c>
    </row>
    <row r="13" spans="2:8" x14ac:dyDescent="0.3">
      <c r="B13" s="23" t="s">
        <v>235</v>
      </c>
      <c r="C13" s="21">
        <v>0.75204804801374003</v>
      </c>
      <c r="D13" s="21">
        <v>0.74615871331417005</v>
      </c>
      <c r="E13" s="21">
        <v>0.50056630930634405</v>
      </c>
      <c r="F13" s="21">
        <v>0.40028077250595001</v>
      </c>
      <c r="G13" s="21">
        <v>0.37027047360825099</v>
      </c>
    </row>
    <row r="14" spans="2:8" x14ac:dyDescent="0.3">
      <c r="B14" s="23" t="s">
        <v>236</v>
      </c>
      <c r="C14" s="21">
        <v>7.4009148649328907E-2</v>
      </c>
      <c r="D14" s="21">
        <v>7.4694877813814606E-2</v>
      </c>
      <c r="E14" s="21">
        <v>0.21810050605929199</v>
      </c>
      <c r="F14" s="21">
        <v>0.29801397882763198</v>
      </c>
      <c r="G14" s="21">
        <v>0.30537711877465701</v>
      </c>
    </row>
    <row r="15" spans="2:8" x14ac:dyDescent="0.3">
      <c r="B15" s="23" t="s">
        <v>237</v>
      </c>
      <c r="C15" s="22">
        <v>0.67803889936441097</v>
      </c>
      <c r="D15" s="22">
        <v>0.67146383550035604</v>
      </c>
      <c r="E15" s="22">
        <v>0.28246580324705201</v>
      </c>
      <c r="F15" s="22">
        <v>0.10226679367831799</v>
      </c>
      <c r="G15" s="22">
        <v>6.4893354833593805E-2</v>
      </c>
    </row>
    <row r="16" spans="2:8" x14ac:dyDescent="0.3">
      <c r="B16" s="16"/>
      <c r="C16" s="16"/>
      <c r="D16" s="16"/>
      <c r="E16" s="16"/>
      <c r="F16" s="16"/>
      <c r="G16" s="16"/>
    </row>
    <row r="17" spans="2:2" x14ac:dyDescent="0.3">
      <c r="B17" t="s">
        <v>116</v>
      </c>
    </row>
    <row r="18" spans="2:2" x14ac:dyDescent="0.3">
      <c r="B18" t="s">
        <v>117</v>
      </c>
    </row>
    <row r="22" spans="2:2" x14ac:dyDescent="0.3">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0.31571024203467501</v>
      </c>
      <c r="D9" s="14">
        <v>0.26596734924514398</v>
      </c>
      <c r="E9" s="14">
        <v>0.36441681498990602</v>
      </c>
      <c r="F9" s="14"/>
      <c r="G9" s="14">
        <v>0.22205120815322299</v>
      </c>
      <c r="H9" s="14">
        <v>0.20473164722662901</v>
      </c>
      <c r="I9" s="14">
        <v>0.27915852846120698</v>
      </c>
      <c r="J9" s="14">
        <v>0.33885584773607302</v>
      </c>
      <c r="K9" s="14">
        <v>0.42058145020465398</v>
      </c>
      <c r="L9" s="14">
        <v>0.40858026589575303</v>
      </c>
      <c r="M9" s="14"/>
      <c r="N9" s="14">
        <v>0.28512970206318899</v>
      </c>
      <c r="O9" s="14">
        <v>0.33363815270723401</v>
      </c>
      <c r="P9" s="14">
        <v>0.32887862774207099</v>
      </c>
      <c r="Q9" s="14">
        <v>0.31811660444989298</v>
      </c>
      <c r="R9" s="14"/>
      <c r="S9" s="14">
        <v>0.241393007867827</v>
      </c>
      <c r="T9" s="14">
        <v>0.36790364611972998</v>
      </c>
      <c r="U9" s="14">
        <v>0.34075755458399598</v>
      </c>
      <c r="V9" s="14">
        <v>0.35445768119118498</v>
      </c>
      <c r="W9" s="14">
        <v>0.29154102239190199</v>
      </c>
      <c r="X9" s="14">
        <v>0.31607852800428798</v>
      </c>
      <c r="Y9" s="14">
        <v>0.232065893180571</v>
      </c>
      <c r="Z9" s="14">
        <v>0.398010339906196</v>
      </c>
      <c r="AA9" s="14">
        <v>0.30169256502863701</v>
      </c>
      <c r="AB9" s="14">
        <v>0.31315995296955201</v>
      </c>
      <c r="AC9" s="14">
        <v>0.41456029309010201</v>
      </c>
      <c r="AD9" s="14">
        <v>0.31742340314726603</v>
      </c>
      <c r="AE9" s="14"/>
      <c r="AF9" s="14">
        <v>0.33397176811489399</v>
      </c>
      <c r="AG9" s="14">
        <v>0.309664338834161</v>
      </c>
      <c r="AH9" s="14">
        <v>0.38460927051379901</v>
      </c>
      <c r="AI9" s="14">
        <v>0.28627964155770802</v>
      </c>
      <c r="AJ9" s="14">
        <v>0.40271310796211701</v>
      </c>
      <c r="AK9" s="14"/>
      <c r="AL9" s="14">
        <v>0.28990676931675602</v>
      </c>
      <c r="AM9" s="14">
        <v>0.36144814369228501</v>
      </c>
      <c r="AN9" s="14">
        <v>0.34440354109449101</v>
      </c>
      <c r="AO9" s="14">
        <v>0.30788880613547998</v>
      </c>
      <c r="AP9" s="14">
        <v>0.39428166177196899</v>
      </c>
      <c r="AQ9" s="14">
        <v>0.26457386898526702</v>
      </c>
      <c r="AR9" s="14"/>
      <c r="AS9" s="14">
        <v>0.359979176981014</v>
      </c>
      <c r="AT9" s="14">
        <v>0.30644721952340298</v>
      </c>
      <c r="AU9" s="14">
        <v>0.27707839607092699</v>
      </c>
      <c r="AV9" s="14">
        <v>0.30286071040507001</v>
      </c>
      <c r="AW9" s="14">
        <v>0.31334078253818298</v>
      </c>
      <c r="AX9" s="14"/>
      <c r="AY9" s="14">
        <v>0.2092521499975</v>
      </c>
      <c r="AZ9" s="14">
        <v>0.259183007088093</v>
      </c>
      <c r="BA9" s="14">
        <v>0.30093177385674102</v>
      </c>
      <c r="BB9" s="14">
        <v>0.32675318255698399</v>
      </c>
      <c r="BC9" s="14">
        <v>0.338755041362094</v>
      </c>
      <c r="BD9" s="14">
        <v>0.352183221117011</v>
      </c>
      <c r="BE9" s="14">
        <v>0.306487512301446</v>
      </c>
      <c r="BF9" s="14">
        <v>0.34650058344650497</v>
      </c>
      <c r="BG9" s="14">
        <v>0.33580627735690499</v>
      </c>
      <c r="BH9" s="14">
        <v>0.38909464011190997</v>
      </c>
      <c r="BI9" s="14">
        <v>0.245363874343933</v>
      </c>
      <c r="BJ9" s="14">
        <v>0.355290578560857</v>
      </c>
      <c r="BK9" s="14">
        <v>0.27817949254559798</v>
      </c>
      <c r="BL9" s="14">
        <v>0.26938442110196498</v>
      </c>
      <c r="BM9" s="14">
        <v>0.31050246023984002</v>
      </c>
      <c r="BN9" s="14">
        <v>0.26445674651134599</v>
      </c>
      <c r="BO9" s="14"/>
      <c r="BP9" s="14">
        <v>0.239632721570323</v>
      </c>
      <c r="BQ9" s="14">
        <v>0.31868602356464998</v>
      </c>
      <c r="BR9" s="14">
        <v>0.32750731705867198</v>
      </c>
      <c r="BS9" s="14">
        <v>0.37095756124522999</v>
      </c>
      <c r="BT9" s="14">
        <v>0.34711806113532201</v>
      </c>
      <c r="BU9" s="14">
        <v>0.35263906166811698</v>
      </c>
      <c r="BV9" s="14"/>
      <c r="BW9" s="14">
        <v>0.39028481656034802</v>
      </c>
      <c r="BX9" s="14">
        <v>0.308292594963887</v>
      </c>
      <c r="BY9" s="14">
        <v>0.29686399737296099</v>
      </c>
      <c r="BZ9" s="14">
        <v>0.268258920651678</v>
      </c>
      <c r="CA9" s="14">
        <v>0.23010258144759299</v>
      </c>
      <c r="CB9" s="14">
        <v>0.212839492789684</v>
      </c>
      <c r="CC9" s="14"/>
      <c r="CD9" s="14">
        <v>0.21343055955119999</v>
      </c>
      <c r="CE9" s="14">
        <v>0.34144441970405698</v>
      </c>
      <c r="CF9" s="14">
        <v>0.29413643672374001</v>
      </c>
      <c r="CG9" s="14">
        <v>0.39040924094503598</v>
      </c>
      <c r="CH9" s="14"/>
      <c r="CI9" s="14">
        <v>0.43650059025191401</v>
      </c>
      <c r="CJ9" s="14">
        <v>0.33552946266070399</v>
      </c>
      <c r="CK9" s="14">
        <v>0.28497248824861099</v>
      </c>
      <c r="CL9" s="14">
        <v>0.19040466624265601</v>
      </c>
      <c r="CM9" s="14"/>
      <c r="CN9" s="14">
        <v>0.35186251237470001</v>
      </c>
      <c r="CO9" s="14">
        <v>0.31249959044500197</v>
      </c>
      <c r="CP9" s="14"/>
      <c r="CQ9" s="14">
        <v>0.37145140071767402</v>
      </c>
      <c r="CR9" s="14">
        <v>0.31512777525269198</v>
      </c>
    </row>
    <row r="10" spans="2:96" x14ac:dyDescent="0.3">
      <c r="B10" s="15" t="s">
        <v>231</v>
      </c>
      <c r="C10" s="14">
        <v>0.43633780597906502</v>
      </c>
      <c r="D10" s="14">
        <v>0.44650869013742001</v>
      </c>
      <c r="E10" s="14">
        <v>0.42650929691994999</v>
      </c>
      <c r="F10" s="14"/>
      <c r="G10" s="14">
        <v>0.392987366596115</v>
      </c>
      <c r="H10" s="14">
        <v>0.42939598218465003</v>
      </c>
      <c r="I10" s="14">
        <v>0.46214833929974602</v>
      </c>
      <c r="J10" s="14">
        <v>0.45618212146443499</v>
      </c>
      <c r="K10" s="14">
        <v>0.42088230732180698</v>
      </c>
      <c r="L10" s="14">
        <v>0.443935945783279</v>
      </c>
      <c r="M10" s="14"/>
      <c r="N10" s="14">
        <v>0.46018355055798199</v>
      </c>
      <c r="O10" s="14">
        <v>0.42884689445208501</v>
      </c>
      <c r="P10" s="14">
        <v>0.41036016695403199</v>
      </c>
      <c r="Q10" s="14">
        <v>0.44059598776125902</v>
      </c>
      <c r="R10" s="14"/>
      <c r="S10" s="14">
        <v>0.38857239052460701</v>
      </c>
      <c r="T10" s="14">
        <v>0.43202392769793402</v>
      </c>
      <c r="U10" s="14">
        <v>0.40376149452436</v>
      </c>
      <c r="V10" s="14">
        <v>0.40433813878725</v>
      </c>
      <c r="W10" s="14">
        <v>0.44513035393205103</v>
      </c>
      <c r="X10" s="14">
        <v>0.46846953772094502</v>
      </c>
      <c r="Y10" s="14">
        <v>0.55307052331572104</v>
      </c>
      <c r="Z10" s="14">
        <v>0.28190061302153402</v>
      </c>
      <c r="AA10" s="14">
        <v>0.44041639103088398</v>
      </c>
      <c r="AB10" s="14">
        <v>0.452731576488202</v>
      </c>
      <c r="AC10" s="14">
        <v>0.41352053147048501</v>
      </c>
      <c r="AD10" s="14">
        <v>0.61263776559749805</v>
      </c>
      <c r="AE10" s="14"/>
      <c r="AF10" s="14">
        <v>0.44072739153636098</v>
      </c>
      <c r="AG10" s="14">
        <v>0.46408388212617202</v>
      </c>
      <c r="AH10" s="14">
        <v>0.42759799459425901</v>
      </c>
      <c r="AI10" s="14">
        <v>0.39441126291471701</v>
      </c>
      <c r="AJ10" s="14">
        <v>0.365298802574751</v>
      </c>
      <c r="AK10" s="14"/>
      <c r="AL10" s="14">
        <v>0.45538344149225002</v>
      </c>
      <c r="AM10" s="14">
        <v>0.43125073412408899</v>
      </c>
      <c r="AN10" s="14">
        <v>0.45954725281703301</v>
      </c>
      <c r="AO10" s="14">
        <v>0.41052657042441099</v>
      </c>
      <c r="AP10" s="14">
        <v>0.34364104604572498</v>
      </c>
      <c r="AQ10" s="14">
        <v>0.47744004870540702</v>
      </c>
      <c r="AR10" s="14"/>
      <c r="AS10" s="14">
        <v>0.42879042919719901</v>
      </c>
      <c r="AT10" s="14">
        <v>0.46597267580417101</v>
      </c>
      <c r="AU10" s="14">
        <v>0.44397941232049898</v>
      </c>
      <c r="AV10" s="14">
        <v>0.39709835124236798</v>
      </c>
      <c r="AW10" s="14">
        <v>0.51147926828421797</v>
      </c>
      <c r="AX10" s="14"/>
      <c r="AY10" s="14">
        <v>0.58658230541229395</v>
      </c>
      <c r="AZ10" s="14">
        <v>0.43535769764340698</v>
      </c>
      <c r="BA10" s="14">
        <v>0.374479279175297</v>
      </c>
      <c r="BB10" s="14">
        <v>0.45452027771804199</v>
      </c>
      <c r="BC10" s="14">
        <v>0.427427135341923</v>
      </c>
      <c r="BD10" s="14">
        <v>0.35420873780325801</v>
      </c>
      <c r="BE10" s="14">
        <v>0.45557352529855399</v>
      </c>
      <c r="BF10" s="14">
        <v>0.46580443428283402</v>
      </c>
      <c r="BG10" s="14">
        <v>0.44231832963315099</v>
      </c>
      <c r="BH10" s="14">
        <v>0.41487105803407198</v>
      </c>
      <c r="BI10" s="14">
        <v>0.48056240940135497</v>
      </c>
      <c r="BJ10" s="14">
        <v>0.374446557856567</v>
      </c>
      <c r="BK10" s="14">
        <v>0.55630181532517198</v>
      </c>
      <c r="BL10" s="14">
        <v>0.55315904450573306</v>
      </c>
      <c r="BM10" s="14">
        <v>0.42593504653233999</v>
      </c>
      <c r="BN10" s="14">
        <v>0.478778234811012</v>
      </c>
      <c r="BO10" s="14"/>
      <c r="BP10" s="14">
        <v>0.41198020483895198</v>
      </c>
      <c r="BQ10" s="14">
        <v>0.44987733625856802</v>
      </c>
      <c r="BR10" s="14">
        <v>0.41862037162295201</v>
      </c>
      <c r="BS10" s="14">
        <v>0.43470621006716698</v>
      </c>
      <c r="BT10" s="14">
        <v>0.46981351994631798</v>
      </c>
      <c r="BU10" s="14">
        <v>0.47088287134767298</v>
      </c>
      <c r="BV10" s="14"/>
      <c r="BW10" s="14">
        <v>0.42495993348108502</v>
      </c>
      <c r="BX10" s="14">
        <v>0.47724100779248901</v>
      </c>
      <c r="BY10" s="14">
        <v>0.42809998979112202</v>
      </c>
      <c r="BZ10" s="14">
        <v>0.41719811559264502</v>
      </c>
      <c r="CA10" s="14">
        <v>0.44416345643938299</v>
      </c>
      <c r="CB10" s="14">
        <v>0.353937436323849</v>
      </c>
      <c r="CC10" s="14"/>
      <c r="CD10" s="14">
        <v>0.42409665131027402</v>
      </c>
      <c r="CE10" s="14">
        <v>0.42440272104874399</v>
      </c>
      <c r="CF10" s="14">
        <v>0.43530225047867399</v>
      </c>
      <c r="CG10" s="14">
        <v>0.437121996440616</v>
      </c>
      <c r="CH10" s="14"/>
      <c r="CI10" s="14">
        <v>0.42343033803584701</v>
      </c>
      <c r="CJ10" s="14">
        <v>0.426618366384377</v>
      </c>
      <c r="CK10" s="14">
        <v>0.436961912010497</v>
      </c>
      <c r="CL10" s="14">
        <v>0.49676342642406002</v>
      </c>
      <c r="CM10" s="14"/>
      <c r="CN10" s="14">
        <v>0.39417304038029599</v>
      </c>
      <c r="CO10" s="14">
        <v>0.44348851352631602</v>
      </c>
      <c r="CP10" s="14"/>
      <c r="CQ10" s="14">
        <v>0.43603381517981099</v>
      </c>
      <c r="CR10" s="14">
        <v>0.44154288775155098</v>
      </c>
    </row>
    <row r="11" spans="2:96" x14ac:dyDescent="0.3">
      <c r="B11" s="15" t="s">
        <v>232</v>
      </c>
      <c r="C11" s="14">
        <v>0.13073864963199999</v>
      </c>
      <c r="D11" s="14">
        <v>0.154130056542607</v>
      </c>
      <c r="E11" s="14">
        <v>0.108244923724734</v>
      </c>
      <c r="F11" s="14"/>
      <c r="G11" s="14">
        <v>0.19051466803619199</v>
      </c>
      <c r="H11" s="14">
        <v>0.18648470388371199</v>
      </c>
      <c r="I11" s="14">
        <v>0.145750309604707</v>
      </c>
      <c r="J11" s="14">
        <v>0.11130423722858999</v>
      </c>
      <c r="K11" s="14">
        <v>8.2239050604675998E-2</v>
      </c>
      <c r="L11" s="14">
        <v>8.19247865525074E-2</v>
      </c>
      <c r="M11" s="14"/>
      <c r="N11" s="14">
        <v>0.12782856508748799</v>
      </c>
      <c r="O11" s="14">
        <v>0.133018782492342</v>
      </c>
      <c r="P11" s="14">
        <v>0.13743144278870001</v>
      </c>
      <c r="Q11" s="14">
        <v>0.127191471612141</v>
      </c>
      <c r="R11" s="14"/>
      <c r="S11" s="14">
        <v>0.184782421151585</v>
      </c>
      <c r="T11" s="14">
        <v>0.11441665781150701</v>
      </c>
      <c r="U11" s="14">
        <v>0.16530456800884299</v>
      </c>
      <c r="V11" s="14">
        <v>0.11421097131534</v>
      </c>
      <c r="W11" s="14">
        <v>0.11350424138637299</v>
      </c>
      <c r="X11" s="14">
        <v>0.12433005323139699</v>
      </c>
      <c r="Y11" s="14">
        <v>0.12790009581456799</v>
      </c>
      <c r="Z11" s="14">
        <v>0.23888419012178999</v>
      </c>
      <c r="AA11" s="14">
        <v>0.13584711013630499</v>
      </c>
      <c r="AB11" s="14">
        <v>0.100486388225995</v>
      </c>
      <c r="AC11" s="14">
        <v>7.16199544681419E-2</v>
      </c>
      <c r="AD11" s="14">
        <v>0</v>
      </c>
      <c r="AE11" s="14"/>
      <c r="AF11" s="14">
        <v>0.110550895121801</v>
      </c>
      <c r="AG11" s="14">
        <v>0.133624804208342</v>
      </c>
      <c r="AH11" s="14">
        <v>0.12525861040797301</v>
      </c>
      <c r="AI11" s="14">
        <v>0.16267959245475699</v>
      </c>
      <c r="AJ11" s="14">
        <v>0.101608019691537</v>
      </c>
      <c r="AK11" s="14"/>
      <c r="AL11" s="14">
        <v>0.15268182037247099</v>
      </c>
      <c r="AM11" s="14">
        <v>9.4965446257531796E-2</v>
      </c>
      <c r="AN11" s="14">
        <v>0.13624882735140201</v>
      </c>
      <c r="AO11" s="14">
        <v>0.14326864453645</v>
      </c>
      <c r="AP11" s="14">
        <v>0.115660267648555</v>
      </c>
      <c r="AQ11" s="14">
        <v>0.13403337803964599</v>
      </c>
      <c r="AR11" s="14"/>
      <c r="AS11" s="14">
        <v>0.110498485088575</v>
      </c>
      <c r="AT11" s="14">
        <v>0.123180300593963</v>
      </c>
      <c r="AU11" s="14">
        <v>0.15492527729507999</v>
      </c>
      <c r="AV11" s="14">
        <v>0.143488346524136</v>
      </c>
      <c r="AW11" s="14">
        <v>5.1825146123582203E-2</v>
      </c>
      <c r="AX11" s="14"/>
      <c r="AY11" s="14">
        <v>0.139274789719186</v>
      </c>
      <c r="AZ11" s="14">
        <v>0.11636726280059</v>
      </c>
      <c r="BA11" s="14">
        <v>0.167063711051473</v>
      </c>
      <c r="BB11" s="14">
        <v>0.12698353286435801</v>
      </c>
      <c r="BC11" s="14">
        <v>0.123806053792578</v>
      </c>
      <c r="BD11" s="14">
        <v>0.176371226877342</v>
      </c>
      <c r="BE11" s="14">
        <v>0.13075895549045399</v>
      </c>
      <c r="BF11" s="14">
        <v>0.11679143958662799</v>
      </c>
      <c r="BG11" s="14">
        <v>8.8995502607697702E-2</v>
      </c>
      <c r="BH11" s="14">
        <v>7.8296913563058304E-2</v>
      </c>
      <c r="BI11" s="14">
        <v>0.145323447164763</v>
      </c>
      <c r="BJ11" s="14">
        <v>0.144439189343782</v>
      </c>
      <c r="BK11" s="14">
        <v>0.14147519059718899</v>
      </c>
      <c r="BL11" s="14">
        <v>4.2854798318895902E-2</v>
      </c>
      <c r="BM11" s="14">
        <v>0.16785020548813601</v>
      </c>
      <c r="BN11" s="14">
        <v>0.124675805808818</v>
      </c>
      <c r="BO11" s="14"/>
      <c r="BP11" s="14">
        <v>0.16002052674473699</v>
      </c>
      <c r="BQ11" s="14">
        <v>0.14163483736420801</v>
      </c>
      <c r="BR11" s="14">
        <v>0.12241952616231799</v>
      </c>
      <c r="BS11" s="14">
        <v>0.116326314666181</v>
      </c>
      <c r="BT11" s="14">
        <v>9.9151156808945096E-2</v>
      </c>
      <c r="BU11" s="14">
        <v>7.1060096150315596E-2</v>
      </c>
      <c r="BV11" s="14"/>
      <c r="BW11" s="14">
        <v>8.8439738247056296E-2</v>
      </c>
      <c r="BX11" s="14">
        <v>0.136268491083467</v>
      </c>
      <c r="BY11" s="14">
        <v>9.0446979331658697E-2</v>
      </c>
      <c r="BZ11" s="14">
        <v>0.17400919839061399</v>
      </c>
      <c r="CA11" s="14">
        <v>0.19610764219795801</v>
      </c>
      <c r="CB11" s="14">
        <v>0.18171543245267299</v>
      </c>
      <c r="CC11" s="14"/>
      <c r="CD11" s="14">
        <v>0.201941489464117</v>
      </c>
      <c r="CE11" s="14">
        <v>0.10850939347522599</v>
      </c>
      <c r="CF11" s="14">
        <v>0.12775540787085701</v>
      </c>
      <c r="CG11" s="14">
        <v>0.10357752006908599</v>
      </c>
      <c r="CH11" s="14"/>
      <c r="CI11" s="14">
        <v>7.8567628365666803E-2</v>
      </c>
      <c r="CJ11" s="14">
        <v>0.13111188090450501</v>
      </c>
      <c r="CK11" s="14">
        <v>0.14235995215893099</v>
      </c>
      <c r="CL11" s="14">
        <v>0.170944871475047</v>
      </c>
      <c r="CM11" s="14"/>
      <c r="CN11" s="14">
        <v>0.15544293212573099</v>
      </c>
      <c r="CO11" s="14">
        <v>0.126303446249701</v>
      </c>
      <c r="CP11" s="14"/>
      <c r="CQ11" s="14">
        <v>9.5906803585659103E-2</v>
      </c>
      <c r="CR11" s="14">
        <v>0.130220758197228</v>
      </c>
    </row>
    <row r="12" spans="2:96" x14ac:dyDescent="0.3">
      <c r="B12" s="15" t="s">
        <v>233</v>
      </c>
      <c r="C12" s="14">
        <v>5.0880523402380903E-2</v>
      </c>
      <c r="D12" s="14">
        <v>6.4449557869161303E-2</v>
      </c>
      <c r="E12" s="14">
        <v>3.6854220508459698E-2</v>
      </c>
      <c r="F12" s="14"/>
      <c r="G12" s="14">
        <v>0.102621780809214</v>
      </c>
      <c r="H12" s="14">
        <v>7.6165566487327599E-2</v>
      </c>
      <c r="I12" s="14">
        <v>4.9965933272151E-2</v>
      </c>
      <c r="J12" s="14">
        <v>5.1915285793179902E-2</v>
      </c>
      <c r="K12" s="14">
        <v>2.01095956506585E-2</v>
      </c>
      <c r="L12" s="14">
        <v>1.6635998248304699E-2</v>
      </c>
      <c r="M12" s="14"/>
      <c r="N12" s="14">
        <v>5.7314503893309901E-2</v>
      </c>
      <c r="O12" s="14">
        <v>4.1279353731332999E-2</v>
      </c>
      <c r="P12" s="14">
        <v>6.6608765603139303E-2</v>
      </c>
      <c r="Q12" s="14">
        <v>4.0702344683064398E-2</v>
      </c>
      <c r="R12" s="14"/>
      <c r="S12" s="14">
        <v>8.4074324899643199E-2</v>
      </c>
      <c r="T12" s="14">
        <v>3.2751103735058497E-2</v>
      </c>
      <c r="U12" s="14">
        <v>3.4956730794436001E-2</v>
      </c>
      <c r="V12" s="14">
        <v>4.2726724952225598E-2</v>
      </c>
      <c r="W12" s="14">
        <v>7.3425381598423406E-2</v>
      </c>
      <c r="X12" s="14">
        <v>2.6920005830734998E-2</v>
      </c>
      <c r="Y12" s="14">
        <v>4.0241151138885899E-2</v>
      </c>
      <c r="Z12" s="14">
        <v>2.3061307093533299E-2</v>
      </c>
      <c r="AA12" s="14">
        <v>4.5409152711092797E-2</v>
      </c>
      <c r="AB12" s="14">
        <v>7.5026318688314095E-2</v>
      </c>
      <c r="AC12" s="14">
        <v>6.7114293311586207E-2</v>
      </c>
      <c r="AD12" s="14">
        <v>4.5849024503794703E-2</v>
      </c>
      <c r="AE12" s="14"/>
      <c r="AF12" s="14">
        <v>4.66698340792841E-2</v>
      </c>
      <c r="AG12" s="14">
        <v>4.1401323181985299E-2</v>
      </c>
      <c r="AH12" s="14">
        <v>2.9381511064444601E-2</v>
      </c>
      <c r="AI12" s="14">
        <v>8.3807440848162301E-2</v>
      </c>
      <c r="AJ12" s="14">
        <v>4.3495547868760601E-2</v>
      </c>
      <c r="AK12" s="14"/>
      <c r="AL12" s="14">
        <v>4.51692826479844E-2</v>
      </c>
      <c r="AM12" s="14">
        <v>5.6308797659937002E-2</v>
      </c>
      <c r="AN12" s="14">
        <v>2.5200701337704801E-2</v>
      </c>
      <c r="AO12" s="14">
        <v>6.9185466010011798E-2</v>
      </c>
      <c r="AP12" s="14">
        <v>6.2293301868226597E-2</v>
      </c>
      <c r="AQ12" s="14">
        <v>2.9586750201654199E-2</v>
      </c>
      <c r="AR12" s="14"/>
      <c r="AS12" s="14">
        <v>3.6932248841249897E-2</v>
      </c>
      <c r="AT12" s="14">
        <v>4.6638867305496101E-2</v>
      </c>
      <c r="AU12" s="14">
        <v>4.9280497561377097E-2</v>
      </c>
      <c r="AV12" s="14">
        <v>9.7135305083461604E-2</v>
      </c>
      <c r="AW12" s="14">
        <v>5.1030110725808299E-2</v>
      </c>
      <c r="AX12" s="14"/>
      <c r="AY12" s="14">
        <v>0</v>
      </c>
      <c r="AZ12" s="14">
        <v>6.0242592208350598E-2</v>
      </c>
      <c r="BA12" s="14">
        <v>7.6023542308051806E-2</v>
      </c>
      <c r="BB12" s="14">
        <v>4.1612866000555998E-2</v>
      </c>
      <c r="BC12" s="14">
        <v>2.0455782487497701E-2</v>
      </c>
      <c r="BD12" s="14">
        <v>5.6015458022148502E-2</v>
      </c>
      <c r="BE12" s="14">
        <v>5.5672171187503901E-2</v>
      </c>
      <c r="BF12" s="14">
        <v>3.9439444034257601E-2</v>
      </c>
      <c r="BG12" s="14">
        <v>6.05253529045972E-2</v>
      </c>
      <c r="BH12" s="14">
        <v>6.8942179701964895E-2</v>
      </c>
      <c r="BI12" s="14">
        <v>7.7492715074658797E-2</v>
      </c>
      <c r="BJ12" s="14">
        <v>2.3982800465289E-2</v>
      </c>
      <c r="BK12" s="14">
        <v>0</v>
      </c>
      <c r="BL12" s="14">
        <v>6.2442030892578902E-2</v>
      </c>
      <c r="BM12" s="14">
        <v>5.8108479876655003E-2</v>
      </c>
      <c r="BN12" s="14">
        <v>7.7383213389255398E-2</v>
      </c>
      <c r="BO12" s="14"/>
      <c r="BP12" s="14">
        <v>9.5184292352273006E-2</v>
      </c>
      <c r="BQ12" s="14">
        <v>3.71713605448699E-2</v>
      </c>
      <c r="BR12" s="14">
        <v>6.3359145610973694E-2</v>
      </c>
      <c r="BS12" s="14">
        <v>2.4894777413801999E-2</v>
      </c>
      <c r="BT12" s="14">
        <v>3.46904976510524E-2</v>
      </c>
      <c r="BU12" s="14">
        <v>9.2775547949204701E-3</v>
      </c>
      <c r="BV12" s="14"/>
      <c r="BW12" s="14">
        <v>4.5035392605311697E-2</v>
      </c>
      <c r="BX12" s="14">
        <v>4.09792156833041E-2</v>
      </c>
      <c r="BY12" s="14">
        <v>8.6303704609169696E-2</v>
      </c>
      <c r="BZ12" s="14">
        <v>4.9735375784544601E-2</v>
      </c>
      <c r="CA12" s="14">
        <v>5.0946063431115102E-2</v>
      </c>
      <c r="CB12" s="14">
        <v>9.3117533590416093E-2</v>
      </c>
      <c r="CC12" s="14"/>
      <c r="CD12" s="14">
        <v>7.1509812778846493E-2</v>
      </c>
      <c r="CE12" s="14">
        <v>6.7265902026118998E-2</v>
      </c>
      <c r="CF12" s="14">
        <v>5.3969599290958598E-2</v>
      </c>
      <c r="CG12" s="14">
        <v>3.14407508845478E-2</v>
      </c>
      <c r="CH12" s="14"/>
      <c r="CI12" s="14">
        <v>3.1122160479113901E-2</v>
      </c>
      <c r="CJ12" s="14">
        <v>4.5990315892702298E-2</v>
      </c>
      <c r="CK12" s="14">
        <v>6.1158935090131303E-2</v>
      </c>
      <c r="CL12" s="14">
        <v>3.1166500092142502E-2</v>
      </c>
      <c r="CM12" s="14"/>
      <c r="CN12" s="14">
        <v>5.1164151391279999E-2</v>
      </c>
      <c r="CO12" s="14">
        <v>5.1178433276469898E-2</v>
      </c>
      <c r="CP12" s="14"/>
      <c r="CQ12" s="14">
        <v>3.9464360780258702E-2</v>
      </c>
      <c r="CR12" s="14">
        <v>5.0785959008380198E-2</v>
      </c>
    </row>
    <row r="13" spans="2:96" x14ac:dyDescent="0.3">
      <c r="B13" s="15" t="s">
        <v>234</v>
      </c>
      <c r="C13" s="14">
        <v>2.3128625246948101E-2</v>
      </c>
      <c r="D13" s="14">
        <v>3.03951846907769E-2</v>
      </c>
      <c r="E13" s="14">
        <v>1.6089116802189499E-2</v>
      </c>
      <c r="F13" s="14"/>
      <c r="G13" s="14">
        <v>3.0422100505105801E-2</v>
      </c>
      <c r="H13" s="14">
        <v>4.5004505570845198E-2</v>
      </c>
      <c r="I13" s="14">
        <v>2.2668581542981799E-2</v>
      </c>
      <c r="J13" s="14">
        <v>1.39287484811642E-2</v>
      </c>
      <c r="K13" s="14">
        <v>1.36436402196881E-2</v>
      </c>
      <c r="L13" s="14">
        <v>1.4695265362922601E-2</v>
      </c>
      <c r="M13" s="14"/>
      <c r="N13" s="14">
        <v>3.53889095762863E-2</v>
      </c>
      <c r="O13" s="14">
        <v>1.3195192284425099E-2</v>
      </c>
      <c r="P13" s="14">
        <v>2.9147244557227701E-2</v>
      </c>
      <c r="Q13" s="14">
        <v>1.52144128703562E-2</v>
      </c>
      <c r="R13" s="14"/>
      <c r="S13" s="14">
        <v>2.9222547147562599E-2</v>
      </c>
      <c r="T13" s="14">
        <v>2.13653722980831E-2</v>
      </c>
      <c r="U13" s="14">
        <v>1.49731548070658E-2</v>
      </c>
      <c r="V13" s="14">
        <v>3.1816961710698699E-2</v>
      </c>
      <c r="W13" s="14">
        <v>2.5646825640122699E-2</v>
      </c>
      <c r="X13" s="14">
        <v>2.11608832712731E-2</v>
      </c>
      <c r="Y13" s="14">
        <v>1.20512929372755E-2</v>
      </c>
      <c r="Z13" s="14">
        <v>1.18161554586489E-2</v>
      </c>
      <c r="AA13" s="14">
        <v>4.1027431031600503E-2</v>
      </c>
      <c r="AB13" s="14">
        <v>2.1923319428722901E-2</v>
      </c>
      <c r="AC13" s="14">
        <v>1.14501414059963E-2</v>
      </c>
      <c r="AD13" s="14">
        <v>0</v>
      </c>
      <c r="AE13" s="14"/>
      <c r="AF13" s="14">
        <v>2.89301473748752E-2</v>
      </c>
      <c r="AG13" s="14">
        <v>2.3164890483486099E-2</v>
      </c>
      <c r="AH13" s="14">
        <v>1.7762456752578301E-2</v>
      </c>
      <c r="AI13" s="14">
        <v>3.24949679591965E-2</v>
      </c>
      <c r="AJ13" s="14">
        <v>2.3649444395092201E-2</v>
      </c>
      <c r="AK13" s="14"/>
      <c r="AL13" s="14">
        <v>2.5271270280733501E-2</v>
      </c>
      <c r="AM13" s="14">
        <v>2.83572915589324E-2</v>
      </c>
      <c r="AN13" s="14">
        <v>1.5400390734460701E-2</v>
      </c>
      <c r="AO13" s="14">
        <v>2.46587403640517E-2</v>
      </c>
      <c r="AP13" s="14">
        <v>3.8153196973849501E-2</v>
      </c>
      <c r="AQ13" s="14">
        <v>1.10923100780077E-2</v>
      </c>
      <c r="AR13" s="14"/>
      <c r="AS13" s="14">
        <v>1.37720404996286E-2</v>
      </c>
      <c r="AT13" s="14">
        <v>1.8831276446802599E-2</v>
      </c>
      <c r="AU13" s="14">
        <v>2.66984881422292E-2</v>
      </c>
      <c r="AV13" s="14">
        <v>2.9437087581889301E-2</v>
      </c>
      <c r="AW13" s="14">
        <v>7.2324692328208096E-2</v>
      </c>
      <c r="AX13" s="14"/>
      <c r="AY13" s="14">
        <v>0</v>
      </c>
      <c r="AZ13" s="14">
        <v>2.4084757204671001E-2</v>
      </c>
      <c r="BA13" s="14">
        <v>4.3604782373594997E-2</v>
      </c>
      <c r="BB13" s="14">
        <v>0</v>
      </c>
      <c r="BC13" s="14">
        <v>2.6447283260759999E-2</v>
      </c>
      <c r="BD13" s="14">
        <v>1.3682721521227599E-2</v>
      </c>
      <c r="BE13" s="14">
        <v>2.7682514779273699E-2</v>
      </c>
      <c r="BF13" s="14">
        <v>1.2466991603691399E-2</v>
      </c>
      <c r="BG13" s="14">
        <v>3.3761170175307102E-2</v>
      </c>
      <c r="BH13" s="14">
        <v>2.9016444505400099E-2</v>
      </c>
      <c r="BI13" s="14">
        <v>2.3330648626646501E-2</v>
      </c>
      <c r="BJ13" s="14">
        <v>2.3518590492360499E-2</v>
      </c>
      <c r="BK13" s="14">
        <v>0</v>
      </c>
      <c r="BL13" s="14">
        <v>2.05266682700612E-2</v>
      </c>
      <c r="BM13" s="14">
        <v>1.8932512003650901E-2</v>
      </c>
      <c r="BN13" s="14">
        <v>4.65726796302686E-2</v>
      </c>
      <c r="BO13" s="14"/>
      <c r="BP13" s="14">
        <v>3.97610974716388E-2</v>
      </c>
      <c r="BQ13" s="14">
        <v>1.3136332333681101E-2</v>
      </c>
      <c r="BR13" s="14">
        <v>1.38239010745572E-2</v>
      </c>
      <c r="BS13" s="14">
        <v>2.3475716886029899E-2</v>
      </c>
      <c r="BT13" s="14">
        <v>4.4691340099758904E-3</v>
      </c>
      <c r="BU13" s="14">
        <v>6.4804041494572306E-2</v>
      </c>
      <c r="BV13" s="14"/>
      <c r="BW13" s="14">
        <v>1.9626622884739799E-2</v>
      </c>
      <c r="BX13" s="14">
        <v>1.4547948966069899E-2</v>
      </c>
      <c r="BY13" s="14">
        <v>2.1741936742741198E-2</v>
      </c>
      <c r="BZ13" s="14">
        <v>2.9658184367695298E-2</v>
      </c>
      <c r="CA13" s="14">
        <v>2.97685841326795E-2</v>
      </c>
      <c r="CB13" s="14">
        <v>3.18924404830968E-2</v>
      </c>
      <c r="CC13" s="14"/>
      <c r="CD13" s="14">
        <v>3.7371530822763899E-2</v>
      </c>
      <c r="CE13" s="14">
        <v>2.2647416500144998E-2</v>
      </c>
      <c r="CF13" s="14">
        <v>1.6556502281618701E-2</v>
      </c>
      <c r="CG13" s="14">
        <v>1.5679956149600702E-2</v>
      </c>
      <c r="CH13" s="14"/>
      <c r="CI13" s="14">
        <v>1.14311637849198E-2</v>
      </c>
      <c r="CJ13" s="14">
        <v>2.69482775290848E-2</v>
      </c>
      <c r="CK13" s="14">
        <v>2.7197483629540799E-2</v>
      </c>
      <c r="CL13" s="14">
        <v>7.68024218475579E-3</v>
      </c>
      <c r="CM13" s="14"/>
      <c r="CN13" s="14">
        <v>2.92765359922421E-2</v>
      </c>
      <c r="CO13" s="14">
        <v>2.1450732556461401E-2</v>
      </c>
      <c r="CP13" s="14"/>
      <c r="CQ13" s="14">
        <v>3.36741195224875E-2</v>
      </c>
      <c r="CR13" s="14">
        <v>2.2305113585534601E-2</v>
      </c>
    </row>
    <row r="14" spans="2:96" x14ac:dyDescent="0.3">
      <c r="B14" s="15" t="s">
        <v>92</v>
      </c>
      <c r="C14" s="14">
        <v>4.3204153704930803E-2</v>
      </c>
      <c r="D14" s="14">
        <v>3.85491615148916E-2</v>
      </c>
      <c r="E14" s="14">
        <v>4.7885627054761397E-2</v>
      </c>
      <c r="F14" s="14"/>
      <c r="G14" s="14">
        <v>6.1402875900149999E-2</v>
      </c>
      <c r="H14" s="14">
        <v>5.8217594646835902E-2</v>
      </c>
      <c r="I14" s="14">
        <v>4.0308307819207398E-2</v>
      </c>
      <c r="J14" s="14">
        <v>2.7813759296558001E-2</v>
      </c>
      <c r="K14" s="14">
        <v>4.2543955998515598E-2</v>
      </c>
      <c r="L14" s="14">
        <v>3.4227738157232603E-2</v>
      </c>
      <c r="M14" s="14"/>
      <c r="N14" s="14">
        <v>3.41547688217443E-2</v>
      </c>
      <c r="O14" s="14">
        <v>5.0021624332581303E-2</v>
      </c>
      <c r="P14" s="14">
        <v>2.75737523548307E-2</v>
      </c>
      <c r="Q14" s="14">
        <v>5.8179178623286601E-2</v>
      </c>
      <c r="R14" s="14"/>
      <c r="S14" s="14">
        <v>7.1955308408775703E-2</v>
      </c>
      <c r="T14" s="14">
        <v>3.1539292337687902E-2</v>
      </c>
      <c r="U14" s="14">
        <v>4.0246497281299601E-2</v>
      </c>
      <c r="V14" s="14">
        <v>5.2449522043300598E-2</v>
      </c>
      <c r="W14" s="14">
        <v>5.0752175051127502E-2</v>
      </c>
      <c r="X14" s="14">
        <v>4.3040991941362003E-2</v>
      </c>
      <c r="Y14" s="14">
        <v>3.4671043612978202E-2</v>
      </c>
      <c r="Z14" s="14">
        <v>4.6327394398297299E-2</v>
      </c>
      <c r="AA14" s="14">
        <v>3.56073500614816E-2</v>
      </c>
      <c r="AB14" s="14">
        <v>3.6672444199214199E-2</v>
      </c>
      <c r="AC14" s="14">
        <v>2.1734786253688E-2</v>
      </c>
      <c r="AD14" s="14">
        <v>2.4089806751440599E-2</v>
      </c>
      <c r="AE14" s="14"/>
      <c r="AF14" s="14">
        <v>3.9149963772784499E-2</v>
      </c>
      <c r="AG14" s="14">
        <v>2.8060761165853099E-2</v>
      </c>
      <c r="AH14" s="14">
        <v>1.53901566669467E-2</v>
      </c>
      <c r="AI14" s="14">
        <v>4.0327094265460002E-2</v>
      </c>
      <c r="AJ14" s="14">
        <v>6.3235077507742002E-2</v>
      </c>
      <c r="AK14" s="14"/>
      <c r="AL14" s="14">
        <v>3.1587415889805397E-2</v>
      </c>
      <c r="AM14" s="14">
        <v>2.7669586707224601E-2</v>
      </c>
      <c r="AN14" s="14">
        <v>1.9199286664908801E-2</v>
      </c>
      <c r="AO14" s="14">
        <v>4.4471772529596401E-2</v>
      </c>
      <c r="AP14" s="14">
        <v>4.59705256916755E-2</v>
      </c>
      <c r="AQ14" s="14">
        <v>8.3273643990017396E-2</v>
      </c>
      <c r="AR14" s="14"/>
      <c r="AS14" s="14">
        <v>5.0027619392332801E-2</v>
      </c>
      <c r="AT14" s="14">
        <v>3.8929660326164101E-2</v>
      </c>
      <c r="AU14" s="14">
        <v>4.8037928609888099E-2</v>
      </c>
      <c r="AV14" s="14">
        <v>2.9980199163074001E-2</v>
      </c>
      <c r="AW14" s="14">
        <v>0</v>
      </c>
      <c r="AX14" s="14"/>
      <c r="AY14" s="14">
        <v>6.4890754871020195E-2</v>
      </c>
      <c r="AZ14" s="14">
        <v>0.10476468305488899</v>
      </c>
      <c r="BA14" s="14">
        <v>3.7896911234841998E-2</v>
      </c>
      <c r="BB14" s="14">
        <v>5.01301408600602E-2</v>
      </c>
      <c r="BC14" s="14">
        <v>6.3108703755147003E-2</v>
      </c>
      <c r="BD14" s="14">
        <v>4.75386346590118E-2</v>
      </c>
      <c r="BE14" s="14">
        <v>2.3825320942769599E-2</v>
      </c>
      <c r="BF14" s="14">
        <v>1.8997107046083799E-2</v>
      </c>
      <c r="BG14" s="14">
        <v>3.8593367322342302E-2</v>
      </c>
      <c r="BH14" s="14">
        <v>1.9778764083595399E-2</v>
      </c>
      <c r="BI14" s="14">
        <v>2.7926905388642901E-2</v>
      </c>
      <c r="BJ14" s="14">
        <v>7.8322283281143407E-2</v>
      </c>
      <c r="BK14" s="14">
        <v>2.4043501532041298E-2</v>
      </c>
      <c r="BL14" s="14">
        <v>5.1633036910766102E-2</v>
      </c>
      <c r="BM14" s="14">
        <v>1.8671295859377698E-2</v>
      </c>
      <c r="BN14" s="14">
        <v>8.1333198493005795E-3</v>
      </c>
      <c r="BO14" s="14"/>
      <c r="BP14" s="14">
        <v>5.34211570220764E-2</v>
      </c>
      <c r="BQ14" s="14">
        <v>3.9494109934023303E-2</v>
      </c>
      <c r="BR14" s="14">
        <v>5.4269738470527101E-2</v>
      </c>
      <c r="BS14" s="14">
        <v>2.9639419721589799E-2</v>
      </c>
      <c r="BT14" s="14">
        <v>4.4757630448386702E-2</v>
      </c>
      <c r="BU14" s="14">
        <v>3.13363745444021E-2</v>
      </c>
      <c r="BV14" s="14"/>
      <c r="BW14" s="14">
        <v>3.1653496221459097E-2</v>
      </c>
      <c r="BX14" s="14">
        <v>2.2670741510783202E-2</v>
      </c>
      <c r="BY14" s="14">
        <v>7.6543392152347206E-2</v>
      </c>
      <c r="BZ14" s="14">
        <v>6.1140205212823297E-2</v>
      </c>
      <c r="CA14" s="14">
        <v>4.8911672351271897E-2</v>
      </c>
      <c r="CB14" s="14">
        <v>0.12649766436028101</v>
      </c>
      <c r="CC14" s="14"/>
      <c r="CD14" s="14">
        <v>5.1649956072798903E-2</v>
      </c>
      <c r="CE14" s="14">
        <v>3.5730147245708901E-2</v>
      </c>
      <c r="CF14" s="14">
        <v>7.2279803354152503E-2</v>
      </c>
      <c r="CG14" s="14">
        <v>2.1770535511113701E-2</v>
      </c>
      <c r="CH14" s="14"/>
      <c r="CI14" s="14">
        <v>1.8948119082538701E-2</v>
      </c>
      <c r="CJ14" s="14">
        <v>3.3801696628626803E-2</v>
      </c>
      <c r="CK14" s="14">
        <v>4.7349228862289698E-2</v>
      </c>
      <c r="CL14" s="14">
        <v>0.103040293581339</v>
      </c>
      <c r="CM14" s="14"/>
      <c r="CN14" s="14">
        <v>1.8080827735750801E-2</v>
      </c>
      <c r="CO14" s="14">
        <v>4.5079283946049903E-2</v>
      </c>
      <c r="CP14" s="14"/>
      <c r="CQ14" s="14">
        <v>2.3469500214110098E-2</v>
      </c>
      <c r="CR14" s="14">
        <v>4.0017506204614098E-2</v>
      </c>
    </row>
    <row r="15" spans="2:96" x14ac:dyDescent="0.3">
      <c r="B15" s="15" t="s">
        <v>235</v>
      </c>
      <c r="C15" s="21">
        <v>0.75204804801374003</v>
      </c>
      <c r="D15" s="21">
        <v>0.71247603938256299</v>
      </c>
      <c r="E15" s="21">
        <v>0.79092611190985596</v>
      </c>
      <c r="F15" s="21"/>
      <c r="G15" s="21">
        <v>0.61503857474933799</v>
      </c>
      <c r="H15" s="21">
        <v>0.63412762941127898</v>
      </c>
      <c r="I15" s="21">
        <v>0.741306867760953</v>
      </c>
      <c r="J15" s="21">
        <v>0.79503796920050795</v>
      </c>
      <c r="K15" s="21">
        <v>0.84146375752646196</v>
      </c>
      <c r="L15" s="21">
        <v>0.85251621167903302</v>
      </c>
      <c r="M15" s="21"/>
      <c r="N15" s="21">
        <v>0.74531325262117198</v>
      </c>
      <c r="O15" s="21">
        <v>0.76248504715931897</v>
      </c>
      <c r="P15" s="21">
        <v>0.73923879469610199</v>
      </c>
      <c r="Q15" s="21">
        <v>0.75871259221115195</v>
      </c>
      <c r="R15" s="21"/>
      <c r="S15" s="21">
        <v>0.62996539839243404</v>
      </c>
      <c r="T15" s="21">
        <v>0.79992757381766399</v>
      </c>
      <c r="U15" s="21">
        <v>0.74451904910835598</v>
      </c>
      <c r="V15" s="21">
        <v>0.75879581997843504</v>
      </c>
      <c r="W15" s="21">
        <v>0.73667137632395296</v>
      </c>
      <c r="X15" s="21">
        <v>0.78454806572523295</v>
      </c>
      <c r="Y15" s="21">
        <v>0.78513641649629196</v>
      </c>
      <c r="Z15" s="21">
        <v>0.67991095292772996</v>
      </c>
      <c r="AA15" s="21">
        <v>0.74210895605952099</v>
      </c>
      <c r="AB15" s="21">
        <v>0.76589152945775396</v>
      </c>
      <c r="AC15" s="21">
        <v>0.82808082456058796</v>
      </c>
      <c r="AD15" s="21">
        <v>0.93006116874476497</v>
      </c>
      <c r="AE15" s="21"/>
      <c r="AF15" s="21">
        <v>0.77469915965125502</v>
      </c>
      <c r="AG15" s="21">
        <v>0.77374822096033302</v>
      </c>
      <c r="AH15" s="21">
        <v>0.81220726510805796</v>
      </c>
      <c r="AI15" s="21">
        <v>0.68069090447242397</v>
      </c>
      <c r="AJ15" s="21">
        <v>0.76801191053686801</v>
      </c>
      <c r="AK15" s="21"/>
      <c r="AL15" s="21">
        <v>0.74529021080900604</v>
      </c>
      <c r="AM15" s="21">
        <v>0.79269887781637405</v>
      </c>
      <c r="AN15" s="21">
        <v>0.80395079391152402</v>
      </c>
      <c r="AO15" s="21">
        <v>0.71841537655988996</v>
      </c>
      <c r="AP15" s="21">
        <v>0.73792270781769298</v>
      </c>
      <c r="AQ15" s="21">
        <v>0.74201391769067404</v>
      </c>
      <c r="AR15" s="21"/>
      <c r="AS15" s="21">
        <v>0.78876960617821301</v>
      </c>
      <c r="AT15" s="21">
        <v>0.77241989532757405</v>
      </c>
      <c r="AU15" s="21">
        <v>0.72105780839142597</v>
      </c>
      <c r="AV15" s="21">
        <v>0.69995906164743904</v>
      </c>
      <c r="AW15" s="21">
        <v>0.82482005082240195</v>
      </c>
      <c r="AX15" s="21"/>
      <c r="AY15" s="21">
        <v>0.79583445540979403</v>
      </c>
      <c r="AZ15" s="21">
        <v>0.69454070473149998</v>
      </c>
      <c r="BA15" s="21">
        <v>0.67541105303203797</v>
      </c>
      <c r="BB15" s="21">
        <v>0.78127346027502598</v>
      </c>
      <c r="BC15" s="21">
        <v>0.766182176704018</v>
      </c>
      <c r="BD15" s="21">
        <v>0.70639195892026996</v>
      </c>
      <c r="BE15" s="21">
        <v>0.76206103759999899</v>
      </c>
      <c r="BF15" s="21">
        <v>0.81230501772933905</v>
      </c>
      <c r="BG15" s="21">
        <v>0.77812460699005603</v>
      </c>
      <c r="BH15" s="21">
        <v>0.80396569814598096</v>
      </c>
      <c r="BI15" s="21">
        <v>0.725926283745289</v>
      </c>
      <c r="BJ15" s="21">
        <v>0.72973713641742499</v>
      </c>
      <c r="BK15" s="21">
        <v>0.83448130787076902</v>
      </c>
      <c r="BL15" s="21">
        <v>0.82254346560769798</v>
      </c>
      <c r="BM15" s="21">
        <v>0.73643750677218001</v>
      </c>
      <c r="BN15" s="21">
        <v>0.74323498132235799</v>
      </c>
      <c r="BO15" s="21"/>
      <c r="BP15" s="21">
        <v>0.65161292640927504</v>
      </c>
      <c r="BQ15" s="21">
        <v>0.768563359823217</v>
      </c>
      <c r="BR15" s="21">
        <v>0.74612768868162405</v>
      </c>
      <c r="BS15" s="21">
        <v>0.80566377131239697</v>
      </c>
      <c r="BT15" s="21">
        <v>0.81693158108163999</v>
      </c>
      <c r="BU15" s="21">
        <v>0.82352193301579002</v>
      </c>
      <c r="BV15" s="21"/>
      <c r="BW15" s="21">
        <v>0.81524475004143304</v>
      </c>
      <c r="BX15" s="21">
        <v>0.78553360275637596</v>
      </c>
      <c r="BY15" s="21">
        <v>0.72496398716408295</v>
      </c>
      <c r="BZ15" s="21">
        <v>0.68545703624432297</v>
      </c>
      <c r="CA15" s="21">
        <v>0.67426603788697603</v>
      </c>
      <c r="CB15" s="21">
        <v>0.56677692911353295</v>
      </c>
      <c r="CC15" s="21"/>
      <c r="CD15" s="21">
        <v>0.63752721086147401</v>
      </c>
      <c r="CE15" s="21">
        <v>0.76584714075280103</v>
      </c>
      <c r="CF15" s="21">
        <v>0.729438687202414</v>
      </c>
      <c r="CG15" s="21">
        <v>0.82753123738565204</v>
      </c>
      <c r="CH15" s="21"/>
      <c r="CI15" s="21">
        <v>0.85993092828776097</v>
      </c>
      <c r="CJ15" s="21">
        <v>0.76214782904508105</v>
      </c>
      <c r="CK15" s="21">
        <v>0.72193440025910804</v>
      </c>
      <c r="CL15" s="21">
        <v>0.68716809266671597</v>
      </c>
      <c r="CM15" s="21"/>
      <c r="CN15" s="21">
        <v>0.746035552754996</v>
      </c>
      <c r="CO15" s="21">
        <v>0.75598810397131799</v>
      </c>
      <c r="CP15" s="21"/>
      <c r="CQ15" s="21">
        <v>0.80748521589748501</v>
      </c>
      <c r="CR15" s="21">
        <v>0.75667066300424302</v>
      </c>
    </row>
    <row r="16" spans="2:96" x14ac:dyDescent="0.3">
      <c r="B16" s="15" t="s">
        <v>236</v>
      </c>
      <c r="C16" s="21">
        <v>7.4009148649328907E-2</v>
      </c>
      <c r="D16" s="21">
        <v>9.4844742559938203E-2</v>
      </c>
      <c r="E16" s="21">
        <v>5.2943337310649201E-2</v>
      </c>
      <c r="F16" s="21"/>
      <c r="G16" s="21">
        <v>0.13304388131431999</v>
      </c>
      <c r="H16" s="21">
        <v>0.121170072058173</v>
      </c>
      <c r="I16" s="21">
        <v>7.2634514815132806E-2</v>
      </c>
      <c r="J16" s="21">
        <v>6.5844034274344099E-2</v>
      </c>
      <c r="K16" s="21">
        <v>3.37532358703466E-2</v>
      </c>
      <c r="L16" s="21">
        <v>3.1331263611227303E-2</v>
      </c>
      <c r="M16" s="21"/>
      <c r="N16" s="21">
        <v>9.2703413469596194E-2</v>
      </c>
      <c r="O16" s="21">
        <v>5.4474546015758102E-2</v>
      </c>
      <c r="P16" s="21">
        <v>9.5756010160367E-2</v>
      </c>
      <c r="Q16" s="21">
        <v>5.5916757553420599E-2</v>
      </c>
      <c r="R16" s="21"/>
      <c r="S16" s="21">
        <v>0.113296872047206</v>
      </c>
      <c r="T16" s="21">
        <v>5.4116476033141597E-2</v>
      </c>
      <c r="U16" s="21">
        <v>4.99298856015018E-2</v>
      </c>
      <c r="V16" s="21">
        <v>7.4543686662924297E-2</v>
      </c>
      <c r="W16" s="21">
        <v>9.9072207238545998E-2</v>
      </c>
      <c r="X16" s="21">
        <v>4.8080889102008098E-2</v>
      </c>
      <c r="Y16" s="21">
        <v>5.22924440761613E-2</v>
      </c>
      <c r="Z16" s="21">
        <v>3.4877462552182201E-2</v>
      </c>
      <c r="AA16" s="21">
        <v>8.6436583742693293E-2</v>
      </c>
      <c r="AB16" s="21">
        <v>9.6949638117036996E-2</v>
      </c>
      <c r="AC16" s="21">
        <v>7.8564434717582496E-2</v>
      </c>
      <c r="AD16" s="21">
        <v>4.5849024503794703E-2</v>
      </c>
      <c r="AE16" s="21"/>
      <c r="AF16" s="21">
        <v>7.5599981454159401E-2</v>
      </c>
      <c r="AG16" s="21">
        <v>6.4566213665471398E-2</v>
      </c>
      <c r="AH16" s="21">
        <v>4.7143967817022799E-2</v>
      </c>
      <c r="AI16" s="21">
        <v>0.116302408807359</v>
      </c>
      <c r="AJ16" s="21">
        <v>6.7144992263852801E-2</v>
      </c>
      <c r="AK16" s="21"/>
      <c r="AL16" s="21">
        <v>7.0440552928717898E-2</v>
      </c>
      <c r="AM16" s="21">
        <v>8.4666089218869395E-2</v>
      </c>
      <c r="AN16" s="21">
        <v>4.0601092072165598E-2</v>
      </c>
      <c r="AO16" s="21">
        <v>9.3844206374063502E-2</v>
      </c>
      <c r="AP16" s="21">
        <v>0.100446498842076</v>
      </c>
      <c r="AQ16" s="21">
        <v>4.0679060279661901E-2</v>
      </c>
      <c r="AR16" s="21"/>
      <c r="AS16" s="21">
        <v>5.0704289340878499E-2</v>
      </c>
      <c r="AT16" s="21">
        <v>6.5470143752298607E-2</v>
      </c>
      <c r="AU16" s="21">
        <v>7.5978985703606297E-2</v>
      </c>
      <c r="AV16" s="21">
        <v>0.126572392665351</v>
      </c>
      <c r="AW16" s="21">
        <v>0.123354803054016</v>
      </c>
      <c r="AX16" s="21"/>
      <c r="AY16" s="21">
        <v>0</v>
      </c>
      <c r="AZ16" s="21">
        <v>8.4327349413021696E-2</v>
      </c>
      <c r="BA16" s="21">
        <v>0.119628324681647</v>
      </c>
      <c r="BB16" s="21">
        <v>4.1612866000555998E-2</v>
      </c>
      <c r="BC16" s="21">
        <v>4.69030657482577E-2</v>
      </c>
      <c r="BD16" s="21">
        <v>6.9698179543376093E-2</v>
      </c>
      <c r="BE16" s="21">
        <v>8.33546859667776E-2</v>
      </c>
      <c r="BF16" s="21">
        <v>5.1906435637949E-2</v>
      </c>
      <c r="BG16" s="21">
        <v>9.4286523079904205E-2</v>
      </c>
      <c r="BH16" s="21">
        <v>9.7958624207364994E-2</v>
      </c>
      <c r="BI16" s="21">
        <v>0.100823363701305</v>
      </c>
      <c r="BJ16" s="21">
        <v>4.7501390957649499E-2</v>
      </c>
      <c r="BK16" s="21">
        <v>0</v>
      </c>
      <c r="BL16" s="21">
        <v>8.2968699162640103E-2</v>
      </c>
      <c r="BM16" s="21">
        <v>7.7040991880305901E-2</v>
      </c>
      <c r="BN16" s="21">
        <v>0.123955893019524</v>
      </c>
      <c r="BO16" s="21"/>
      <c r="BP16" s="21">
        <v>0.13494538982391199</v>
      </c>
      <c r="BQ16" s="21">
        <v>5.0307692878550997E-2</v>
      </c>
      <c r="BR16" s="21">
        <v>7.7183046685530901E-2</v>
      </c>
      <c r="BS16" s="21">
        <v>4.8370494299831999E-2</v>
      </c>
      <c r="BT16" s="21">
        <v>3.9159631661028302E-2</v>
      </c>
      <c r="BU16" s="21">
        <v>7.4081596289492693E-2</v>
      </c>
      <c r="BV16" s="21"/>
      <c r="BW16" s="21">
        <v>6.4662015490051503E-2</v>
      </c>
      <c r="BX16" s="21">
        <v>5.5527164649373899E-2</v>
      </c>
      <c r="BY16" s="21">
        <v>0.108045641351911</v>
      </c>
      <c r="BZ16" s="21">
        <v>7.9393560152239903E-2</v>
      </c>
      <c r="CA16" s="21">
        <v>8.0714647563794706E-2</v>
      </c>
      <c r="CB16" s="21">
        <v>0.125009974073513</v>
      </c>
      <c r="CC16" s="21"/>
      <c r="CD16" s="21">
        <v>0.10888134360161</v>
      </c>
      <c r="CE16" s="21">
        <v>8.9913318526263997E-2</v>
      </c>
      <c r="CF16" s="21">
        <v>7.0526101572577299E-2</v>
      </c>
      <c r="CG16" s="21">
        <v>4.7120707034148397E-2</v>
      </c>
      <c r="CH16" s="21"/>
      <c r="CI16" s="21">
        <v>4.2553324264033701E-2</v>
      </c>
      <c r="CJ16" s="21">
        <v>7.2938593421787004E-2</v>
      </c>
      <c r="CK16" s="21">
        <v>8.8356418719671995E-2</v>
      </c>
      <c r="CL16" s="21">
        <v>3.88467422768983E-2</v>
      </c>
      <c r="CM16" s="21"/>
      <c r="CN16" s="21">
        <v>8.04406873835221E-2</v>
      </c>
      <c r="CO16" s="21">
        <v>7.2629165832931303E-2</v>
      </c>
      <c r="CP16" s="21"/>
      <c r="CQ16" s="21">
        <v>7.3138480302746195E-2</v>
      </c>
      <c r="CR16" s="21">
        <v>7.3091072593914799E-2</v>
      </c>
    </row>
    <row r="17" spans="2:96" x14ac:dyDescent="0.3">
      <c r="B17" s="15" t="s">
        <v>237</v>
      </c>
      <c r="C17" s="22">
        <v>0.67803889936441097</v>
      </c>
      <c r="D17" s="22">
        <v>0.61763129682262496</v>
      </c>
      <c r="E17" s="22">
        <v>0.73798277459920703</v>
      </c>
      <c r="F17" s="22"/>
      <c r="G17" s="22">
        <v>0.481994693435018</v>
      </c>
      <c r="H17" s="22">
        <v>0.512957557353106</v>
      </c>
      <c r="I17" s="22">
        <v>0.66867235294581995</v>
      </c>
      <c r="J17" s="22">
        <v>0.72919393492616402</v>
      </c>
      <c r="K17" s="22">
        <v>0.80771052165611501</v>
      </c>
      <c r="L17" s="22">
        <v>0.82118494806780595</v>
      </c>
      <c r="M17" s="22"/>
      <c r="N17" s="22">
        <v>0.652609839151575</v>
      </c>
      <c r="O17" s="22">
        <v>0.70801050114356001</v>
      </c>
      <c r="P17" s="22">
        <v>0.64348278453573504</v>
      </c>
      <c r="Q17" s="22">
        <v>0.70279583465773099</v>
      </c>
      <c r="R17" s="22"/>
      <c r="S17" s="22">
        <v>0.51666852634522797</v>
      </c>
      <c r="T17" s="22">
        <v>0.74581109778452204</v>
      </c>
      <c r="U17" s="22">
        <v>0.69458916350685396</v>
      </c>
      <c r="V17" s="22">
        <v>0.68425213331551105</v>
      </c>
      <c r="W17" s="22">
        <v>0.63759916908540704</v>
      </c>
      <c r="X17" s="22">
        <v>0.73646717662322403</v>
      </c>
      <c r="Y17" s="22">
        <v>0.732843972420131</v>
      </c>
      <c r="Z17" s="22">
        <v>0.64503349037554802</v>
      </c>
      <c r="AA17" s="22">
        <v>0.65567237231682696</v>
      </c>
      <c r="AB17" s="22">
        <v>0.66894189134071702</v>
      </c>
      <c r="AC17" s="22">
        <v>0.74951638984300495</v>
      </c>
      <c r="AD17" s="22">
        <v>0.88421214424097005</v>
      </c>
      <c r="AE17" s="22"/>
      <c r="AF17" s="22">
        <v>0.69909917819709599</v>
      </c>
      <c r="AG17" s="22">
        <v>0.70918200729486203</v>
      </c>
      <c r="AH17" s="22">
        <v>0.76506329729103495</v>
      </c>
      <c r="AI17" s="22">
        <v>0.56438849566506499</v>
      </c>
      <c r="AJ17" s="22">
        <v>0.70086691827301495</v>
      </c>
      <c r="AK17" s="22"/>
      <c r="AL17" s="22">
        <v>0.67484965788028795</v>
      </c>
      <c r="AM17" s="22">
        <v>0.70803278859750496</v>
      </c>
      <c r="AN17" s="22">
        <v>0.76334970183935802</v>
      </c>
      <c r="AO17" s="22">
        <v>0.62457117018582697</v>
      </c>
      <c r="AP17" s="22">
        <v>0.63747620897561696</v>
      </c>
      <c r="AQ17" s="22">
        <v>0.70133485741101198</v>
      </c>
      <c r="AR17" s="22"/>
      <c r="AS17" s="22">
        <v>0.73806531683733501</v>
      </c>
      <c r="AT17" s="22">
        <v>0.70694975157527595</v>
      </c>
      <c r="AU17" s="22">
        <v>0.64507882268782002</v>
      </c>
      <c r="AV17" s="22">
        <v>0.57338666898208801</v>
      </c>
      <c r="AW17" s="22">
        <v>0.70146524776838504</v>
      </c>
      <c r="AX17" s="22"/>
      <c r="AY17" s="22">
        <v>0.79583445540979403</v>
      </c>
      <c r="AZ17" s="22">
        <v>0.61021335531847798</v>
      </c>
      <c r="BA17" s="22">
        <v>0.555782728350391</v>
      </c>
      <c r="BB17" s="22">
        <v>0.73966059427446995</v>
      </c>
      <c r="BC17" s="22">
        <v>0.71927911095576003</v>
      </c>
      <c r="BD17" s="22">
        <v>0.63669377937689298</v>
      </c>
      <c r="BE17" s="22">
        <v>0.67870635163322102</v>
      </c>
      <c r="BF17" s="22">
        <v>0.76039858209139</v>
      </c>
      <c r="BG17" s="22">
        <v>0.68383808391015199</v>
      </c>
      <c r="BH17" s="22">
        <v>0.70600707393861595</v>
      </c>
      <c r="BI17" s="22">
        <v>0.62510292004398305</v>
      </c>
      <c r="BJ17" s="22">
        <v>0.68223574545977494</v>
      </c>
      <c r="BK17" s="22">
        <v>0.83448130787076902</v>
      </c>
      <c r="BL17" s="22">
        <v>0.73957476644505804</v>
      </c>
      <c r="BM17" s="22">
        <v>0.65939651489187501</v>
      </c>
      <c r="BN17" s="22">
        <v>0.61927908830283396</v>
      </c>
      <c r="BO17" s="22"/>
      <c r="BP17" s="22">
        <v>0.51666753658536302</v>
      </c>
      <c r="BQ17" s="22">
        <v>0.71825566694466603</v>
      </c>
      <c r="BR17" s="22">
        <v>0.66894464199609305</v>
      </c>
      <c r="BS17" s="22">
        <v>0.75729327701256499</v>
      </c>
      <c r="BT17" s="22">
        <v>0.77777194942061101</v>
      </c>
      <c r="BU17" s="22">
        <v>0.74944033672629695</v>
      </c>
      <c r="BV17" s="22"/>
      <c r="BW17" s="22">
        <v>0.75058273455138202</v>
      </c>
      <c r="BX17" s="22">
        <v>0.73000643810700205</v>
      </c>
      <c r="BY17" s="22">
        <v>0.61691834581217198</v>
      </c>
      <c r="BZ17" s="22">
        <v>0.606063476092083</v>
      </c>
      <c r="CA17" s="22">
        <v>0.59355139032318105</v>
      </c>
      <c r="CB17" s="22">
        <v>0.44176695504002</v>
      </c>
      <c r="CC17" s="22"/>
      <c r="CD17" s="22">
        <v>0.52864586725986396</v>
      </c>
      <c r="CE17" s="22">
        <v>0.67593382222653697</v>
      </c>
      <c r="CF17" s="22">
        <v>0.65891258562983601</v>
      </c>
      <c r="CG17" s="22">
        <v>0.78041053035150298</v>
      </c>
      <c r="CH17" s="22"/>
      <c r="CI17" s="22">
        <v>0.81737760402372694</v>
      </c>
      <c r="CJ17" s="22">
        <v>0.68920923562329395</v>
      </c>
      <c r="CK17" s="22">
        <v>0.63357798153943601</v>
      </c>
      <c r="CL17" s="22">
        <v>0.64832135038981797</v>
      </c>
      <c r="CM17" s="22"/>
      <c r="CN17" s="22">
        <v>0.66559486537147405</v>
      </c>
      <c r="CO17" s="22">
        <v>0.683358938138387</v>
      </c>
      <c r="CP17" s="22"/>
      <c r="CQ17" s="22">
        <v>0.73434673559473795</v>
      </c>
      <c r="CR17" s="22">
        <v>0.68357959041032801</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0.11435129951244299</v>
      </c>
      <c r="D9" s="14">
        <v>9.6165688108393405E-2</v>
      </c>
      <c r="E9" s="14">
        <v>0.13159230478394199</v>
      </c>
      <c r="F9" s="14"/>
      <c r="G9" s="14">
        <v>0.125767194393439</v>
      </c>
      <c r="H9" s="14">
        <v>0.124148907211965</v>
      </c>
      <c r="I9" s="14">
        <v>0.123863543723902</v>
      </c>
      <c r="J9" s="14">
        <v>0.103927136858083</v>
      </c>
      <c r="K9" s="14">
        <v>0.108892499680634</v>
      </c>
      <c r="L9" s="14">
        <v>0.103205638105014</v>
      </c>
      <c r="M9" s="14"/>
      <c r="N9" s="14">
        <v>9.4502896716871093E-2</v>
      </c>
      <c r="O9" s="14">
        <v>0.10248715970033</v>
      </c>
      <c r="P9" s="14">
        <v>0.11973129333819101</v>
      </c>
      <c r="Q9" s="14">
        <v>0.140853912724687</v>
      </c>
      <c r="R9" s="14"/>
      <c r="S9" s="14">
        <v>7.9432126236286094E-2</v>
      </c>
      <c r="T9" s="14">
        <v>0.13709936581829199</v>
      </c>
      <c r="U9" s="14">
        <v>9.1737666633653306E-2</v>
      </c>
      <c r="V9" s="14">
        <v>0.11903168952082401</v>
      </c>
      <c r="W9" s="14">
        <v>0.17411753000299901</v>
      </c>
      <c r="X9" s="14">
        <v>0.124748360494503</v>
      </c>
      <c r="Y9" s="14">
        <v>0.138121033346325</v>
      </c>
      <c r="Z9" s="14">
        <v>8.1441612859606105E-2</v>
      </c>
      <c r="AA9" s="14">
        <v>0.10565418256913101</v>
      </c>
      <c r="AB9" s="14">
        <v>0.10153376733112</v>
      </c>
      <c r="AC9" s="14">
        <v>0.12637802470166301</v>
      </c>
      <c r="AD9" s="14">
        <v>8.4964467469906504E-2</v>
      </c>
      <c r="AE9" s="14"/>
      <c r="AF9" s="14">
        <v>0.102309096353837</v>
      </c>
      <c r="AG9" s="14">
        <v>0.133855682954753</v>
      </c>
      <c r="AH9" s="14">
        <v>0.141771762951654</v>
      </c>
      <c r="AI9" s="14">
        <v>8.5267652405648195E-2</v>
      </c>
      <c r="AJ9" s="14">
        <v>0.18407155893621099</v>
      </c>
      <c r="AK9" s="14"/>
      <c r="AL9" s="14">
        <v>0.13815165945920399</v>
      </c>
      <c r="AM9" s="14">
        <v>9.97614356577331E-2</v>
      </c>
      <c r="AN9" s="14">
        <v>9.8698686171414807E-2</v>
      </c>
      <c r="AO9" s="14">
        <v>9.8408136611677299E-2</v>
      </c>
      <c r="AP9" s="14">
        <v>0.18524497375086099</v>
      </c>
      <c r="AQ9" s="14">
        <v>0.124803218238223</v>
      </c>
      <c r="AR9" s="14"/>
      <c r="AS9" s="14">
        <v>0.114310105255317</v>
      </c>
      <c r="AT9" s="14">
        <v>0.116078265362816</v>
      </c>
      <c r="AU9" s="14">
        <v>0.10852200611144799</v>
      </c>
      <c r="AV9" s="14">
        <v>0.16452965110169701</v>
      </c>
      <c r="AW9" s="14">
        <v>0.10656431550086</v>
      </c>
      <c r="AX9" s="14"/>
      <c r="AY9" s="14">
        <v>7.0753139085882696E-2</v>
      </c>
      <c r="AZ9" s="14">
        <v>6.4281597615110098E-2</v>
      </c>
      <c r="BA9" s="14">
        <v>0.107962104064998</v>
      </c>
      <c r="BB9" s="14">
        <v>0.11242334461966499</v>
      </c>
      <c r="BC9" s="14">
        <v>0.1141989423813</v>
      </c>
      <c r="BD9" s="14">
        <v>0.136808126484041</v>
      </c>
      <c r="BE9" s="14">
        <v>0.121311705052838</v>
      </c>
      <c r="BF9" s="14">
        <v>0.11087017980238401</v>
      </c>
      <c r="BG9" s="14">
        <v>0.101677168961481</v>
      </c>
      <c r="BH9" s="14">
        <v>0.10126515210090101</v>
      </c>
      <c r="BI9" s="14">
        <v>9.62528425680476E-2</v>
      </c>
      <c r="BJ9" s="14">
        <v>0.11140897213039801</v>
      </c>
      <c r="BK9" s="14">
        <v>0.14753766126767401</v>
      </c>
      <c r="BL9" s="14">
        <v>6.7394210644863797E-2</v>
      </c>
      <c r="BM9" s="14">
        <v>0.11669937334668599</v>
      </c>
      <c r="BN9" s="14">
        <v>0.16462968024025201</v>
      </c>
      <c r="BO9" s="14"/>
      <c r="BP9" s="14">
        <v>0.121396738147229</v>
      </c>
      <c r="BQ9" s="14">
        <v>8.5798227084171702E-2</v>
      </c>
      <c r="BR9" s="14">
        <v>0.115203702361838</v>
      </c>
      <c r="BS9" s="14">
        <v>0.11840047978632</v>
      </c>
      <c r="BT9" s="14">
        <v>0.150973031969069</v>
      </c>
      <c r="BU9" s="14">
        <v>0.14976261440632399</v>
      </c>
      <c r="BV9" s="14"/>
      <c r="BW9" s="14">
        <v>0.108840928265121</v>
      </c>
      <c r="BX9" s="14">
        <v>0.132876469544285</v>
      </c>
      <c r="BY9" s="14">
        <v>0.12026327605715301</v>
      </c>
      <c r="BZ9" s="14">
        <v>0.14152430477665801</v>
      </c>
      <c r="CA9" s="14">
        <v>0.10760429786645601</v>
      </c>
      <c r="CB9" s="14">
        <v>4.00601310821335E-2</v>
      </c>
      <c r="CC9" s="14"/>
      <c r="CD9" s="14">
        <v>0.12265043888772301</v>
      </c>
      <c r="CE9" s="14">
        <v>0.116954293869443</v>
      </c>
      <c r="CF9" s="14">
        <v>9.0341181513924895E-2</v>
      </c>
      <c r="CG9" s="14">
        <v>0.12968256297917599</v>
      </c>
      <c r="CH9" s="14"/>
      <c r="CI9" s="14">
        <v>0.304035821610533</v>
      </c>
      <c r="CJ9" s="14">
        <v>0.13639280367494799</v>
      </c>
      <c r="CK9" s="14">
        <v>5.7114887859077403E-2</v>
      </c>
      <c r="CL9" s="14">
        <v>2.3844640111395501E-2</v>
      </c>
      <c r="CM9" s="14"/>
      <c r="CN9" s="14">
        <v>0.20803667150593599</v>
      </c>
      <c r="CO9" s="14">
        <v>0.10281286464622701</v>
      </c>
      <c r="CP9" s="14"/>
      <c r="CQ9" s="14">
        <v>0.22420479580876099</v>
      </c>
      <c r="CR9" s="14">
        <v>0.104904078300115</v>
      </c>
    </row>
    <row r="10" spans="2:96" x14ac:dyDescent="0.3">
      <c r="B10" s="15" t="s">
        <v>231</v>
      </c>
      <c r="C10" s="14">
        <v>0.28592947299350602</v>
      </c>
      <c r="D10" s="14">
        <v>0.266192816626102</v>
      </c>
      <c r="E10" s="14">
        <v>0.30608287985197402</v>
      </c>
      <c r="F10" s="14"/>
      <c r="G10" s="14">
        <v>0.31493484124976001</v>
      </c>
      <c r="H10" s="14">
        <v>0.29349248025035202</v>
      </c>
      <c r="I10" s="14">
        <v>0.34868872079427599</v>
      </c>
      <c r="J10" s="14">
        <v>0.31334151197069299</v>
      </c>
      <c r="K10" s="14">
        <v>0.22870238588064701</v>
      </c>
      <c r="L10" s="14">
        <v>0.22570939070080701</v>
      </c>
      <c r="M10" s="14"/>
      <c r="N10" s="14">
        <v>0.29577072010783501</v>
      </c>
      <c r="O10" s="14">
        <v>0.31578279368768603</v>
      </c>
      <c r="P10" s="14">
        <v>0.288891302384925</v>
      </c>
      <c r="Q10" s="14">
        <v>0.24515599750710401</v>
      </c>
      <c r="R10" s="14"/>
      <c r="S10" s="14">
        <v>0.246956496784175</v>
      </c>
      <c r="T10" s="14">
        <v>0.276785949587112</v>
      </c>
      <c r="U10" s="14">
        <v>0.32438906849999699</v>
      </c>
      <c r="V10" s="14">
        <v>0.28709021609413499</v>
      </c>
      <c r="W10" s="14">
        <v>0.32298528162566298</v>
      </c>
      <c r="X10" s="14">
        <v>0.34837969936791202</v>
      </c>
      <c r="Y10" s="14">
        <v>0.27277971036334703</v>
      </c>
      <c r="Z10" s="14">
        <v>0.23856146097235101</v>
      </c>
      <c r="AA10" s="14">
        <v>0.32188671534183799</v>
      </c>
      <c r="AB10" s="14">
        <v>0.20187113796294501</v>
      </c>
      <c r="AC10" s="14">
        <v>0.28275627667751002</v>
      </c>
      <c r="AD10" s="14">
        <v>0.351709191914585</v>
      </c>
      <c r="AE10" s="14"/>
      <c r="AF10" s="14">
        <v>0.27658277791379499</v>
      </c>
      <c r="AG10" s="14">
        <v>0.31704376300381598</v>
      </c>
      <c r="AH10" s="14">
        <v>0.30518473932339402</v>
      </c>
      <c r="AI10" s="14">
        <v>0.26640176222121698</v>
      </c>
      <c r="AJ10" s="14">
        <v>0.278116837270724</v>
      </c>
      <c r="AK10" s="14"/>
      <c r="AL10" s="14">
        <v>0.29552433040176901</v>
      </c>
      <c r="AM10" s="14">
        <v>0.295914549562517</v>
      </c>
      <c r="AN10" s="14">
        <v>0.326872583751325</v>
      </c>
      <c r="AO10" s="14">
        <v>0.26696333883405898</v>
      </c>
      <c r="AP10" s="14">
        <v>0.28204959842021998</v>
      </c>
      <c r="AQ10" s="14">
        <v>0.21797769762444899</v>
      </c>
      <c r="AR10" s="14"/>
      <c r="AS10" s="14">
        <v>0.26605038697478001</v>
      </c>
      <c r="AT10" s="14">
        <v>0.28176676299878201</v>
      </c>
      <c r="AU10" s="14">
        <v>0.30068557312423799</v>
      </c>
      <c r="AV10" s="14">
        <v>0.30641128871520701</v>
      </c>
      <c r="AW10" s="14">
        <v>0.26938872196209801</v>
      </c>
      <c r="AX10" s="14"/>
      <c r="AY10" s="14">
        <v>0.52366032118403305</v>
      </c>
      <c r="AZ10" s="14">
        <v>0.29131558663711399</v>
      </c>
      <c r="BA10" s="14">
        <v>0.24408925481560501</v>
      </c>
      <c r="BB10" s="14">
        <v>0.24074647113776801</v>
      </c>
      <c r="BC10" s="14">
        <v>0.29119365483738402</v>
      </c>
      <c r="BD10" s="14">
        <v>0.26751787937841898</v>
      </c>
      <c r="BE10" s="14">
        <v>0.30358895283009502</v>
      </c>
      <c r="BF10" s="14">
        <v>0.28435249597205497</v>
      </c>
      <c r="BG10" s="14">
        <v>0.29069058357259198</v>
      </c>
      <c r="BH10" s="14">
        <v>0.32706355488342898</v>
      </c>
      <c r="BI10" s="14">
        <v>0.30190474479187301</v>
      </c>
      <c r="BJ10" s="14">
        <v>0.245322319827674</v>
      </c>
      <c r="BK10" s="14">
        <v>0.34921498591796402</v>
      </c>
      <c r="BL10" s="14">
        <v>0.26773894560365502</v>
      </c>
      <c r="BM10" s="14">
        <v>0.30814983543401903</v>
      </c>
      <c r="BN10" s="14">
        <v>0.322473070070257</v>
      </c>
      <c r="BO10" s="14"/>
      <c r="BP10" s="14">
        <v>0.28124965839125099</v>
      </c>
      <c r="BQ10" s="14">
        <v>0.27975920604401699</v>
      </c>
      <c r="BR10" s="14">
        <v>0.27597415782181201</v>
      </c>
      <c r="BS10" s="14">
        <v>0.293766466765292</v>
      </c>
      <c r="BT10" s="14">
        <v>0.283393450111807</v>
      </c>
      <c r="BU10" s="14">
        <v>0.33727408153647298</v>
      </c>
      <c r="BV10" s="14"/>
      <c r="BW10" s="14">
        <v>0.27500665552130499</v>
      </c>
      <c r="BX10" s="14">
        <v>0.330504362986283</v>
      </c>
      <c r="BY10" s="14">
        <v>0.277515233929506</v>
      </c>
      <c r="BZ10" s="14">
        <v>0.25416393287032002</v>
      </c>
      <c r="CA10" s="14">
        <v>0.27052482888216101</v>
      </c>
      <c r="CB10" s="14">
        <v>0.27250049182673303</v>
      </c>
      <c r="CC10" s="14"/>
      <c r="CD10" s="14">
        <v>0.29567336448869902</v>
      </c>
      <c r="CE10" s="14">
        <v>0.32967494215753301</v>
      </c>
      <c r="CF10" s="14">
        <v>0.239464730623863</v>
      </c>
      <c r="CG10" s="14">
        <v>0.302071288195009</v>
      </c>
      <c r="CH10" s="14"/>
      <c r="CI10" s="14">
        <v>0.40996594931771302</v>
      </c>
      <c r="CJ10" s="14">
        <v>0.357230211922964</v>
      </c>
      <c r="CK10" s="14">
        <v>0.22006337281601901</v>
      </c>
      <c r="CL10" s="14">
        <v>0.29299247067440998</v>
      </c>
      <c r="CM10" s="14"/>
      <c r="CN10" s="14">
        <v>0.363809410784732</v>
      </c>
      <c r="CO10" s="14">
        <v>0.274561615436892</v>
      </c>
      <c r="CP10" s="14"/>
      <c r="CQ10" s="14">
        <v>0.39770459392458402</v>
      </c>
      <c r="CR10" s="14">
        <v>0.27893391687729802</v>
      </c>
    </row>
    <row r="11" spans="2:96" x14ac:dyDescent="0.3">
      <c r="B11" s="15" t="s">
        <v>232</v>
      </c>
      <c r="C11" s="14">
        <v>0.25011702259273699</v>
      </c>
      <c r="D11" s="14">
        <v>0.26020502982914101</v>
      </c>
      <c r="E11" s="14">
        <v>0.24008620536491401</v>
      </c>
      <c r="F11" s="14"/>
      <c r="G11" s="14">
        <v>0.24751631281421499</v>
      </c>
      <c r="H11" s="14">
        <v>0.209295607865818</v>
      </c>
      <c r="I11" s="14">
        <v>0.204027261134654</v>
      </c>
      <c r="J11" s="14">
        <v>0.24108654906735899</v>
      </c>
      <c r="K11" s="14">
        <v>0.290306447254498</v>
      </c>
      <c r="L11" s="14">
        <v>0.302929136006512</v>
      </c>
      <c r="M11" s="14"/>
      <c r="N11" s="14">
        <v>0.25579750074704</v>
      </c>
      <c r="O11" s="14">
        <v>0.23181900359066401</v>
      </c>
      <c r="P11" s="14">
        <v>0.27116457880988898</v>
      </c>
      <c r="Q11" s="14">
        <v>0.24748526773694901</v>
      </c>
      <c r="R11" s="14"/>
      <c r="S11" s="14">
        <v>0.22926938991781801</v>
      </c>
      <c r="T11" s="14">
        <v>0.26851933289909802</v>
      </c>
      <c r="U11" s="14">
        <v>0.26853233919355302</v>
      </c>
      <c r="V11" s="14">
        <v>0.27573226795030098</v>
      </c>
      <c r="W11" s="14">
        <v>0.170102446834628</v>
      </c>
      <c r="X11" s="14">
        <v>0.19976412402560301</v>
      </c>
      <c r="Y11" s="14">
        <v>0.21914744829299901</v>
      </c>
      <c r="Z11" s="14">
        <v>0.29547826922155801</v>
      </c>
      <c r="AA11" s="14">
        <v>0.25154463934568999</v>
      </c>
      <c r="AB11" s="14">
        <v>0.276220398991807</v>
      </c>
      <c r="AC11" s="14">
        <v>0.295543835462101</v>
      </c>
      <c r="AD11" s="14">
        <v>0.34340601743534099</v>
      </c>
      <c r="AE11" s="14"/>
      <c r="AF11" s="14">
        <v>0.25603983062461799</v>
      </c>
      <c r="AG11" s="14">
        <v>0.216741652027199</v>
      </c>
      <c r="AH11" s="14">
        <v>0.22933761623285201</v>
      </c>
      <c r="AI11" s="14">
        <v>0.27824835341440801</v>
      </c>
      <c r="AJ11" s="14">
        <v>0.17895590411696599</v>
      </c>
      <c r="AK11" s="14"/>
      <c r="AL11" s="14">
        <v>0.22766114357282399</v>
      </c>
      <c r="AM11" s="14">
        <v>0.25079756273297399</v>
      </c>
      <c r="AN11" s="14">
        <v>0.26779434808209401</v>
      </c>
      <c r="AO11" s="14">
        <v>0.25945202086211999</v>
      </c>
      <c r="AP11" s="14">
        <v>0.194474106792245</v>
      </c>
      <c r="AQ11" s="14">
        <v>0.25606590636056298</v>
      </c>
      <c r="AR11" s="14"/>
      <c r="AS11" s="14">
        <v>0.25987888286591998</v>
      </c>
      <c r="AT11" s="14">
        <v>0.22346562331495101</v>
      </c>
      <c r="AU11" s="14">
        <v>0.273448238529587</v>
      </c>
      <c r="AV11" s="14">
        <v>0.19499975858664301</v>
      </c>
      <c r="AW11" s="14">
        <v>0.167290770850339</v>
      </c>
      <c r="AX11" s="14"/>
      <c r="AY11" s="14">
        <v>0</v>
      </c>
      <c r="AZ11" s="14">
        <v>0.306739401941517</v>
      </c>
      <c r="BA11" s="14">
        <v>0.30632449115736698</v>
      </c>
      <c r="BB11" s="14">
        <v>0.21208671669795701</v>
      </c>
      <c r="BC11" s="14">
        <v>0.23674621028303</v>
      </c>
      <c r="BD11" s="14">
        <v>0.23886795068580799</v>
      </c>
      <c r="BE11" s="14">
        <v>0.26809446191342701</v>
      </c>
      <c r="BF11" s="14">
        <v>0.28019233090379703</v>
      </c>
      <c r="BG11" s="14">
        <v>0.22324186000448701</v>
      </c>
      <c r="BH11" s="14">
        <v>0.25292855711352602</v>
      </c>
      <c r="BI11" s="14">
        <v>0.22941790251876801</v>
      </c>
      <c r="BJ11" s="14">
        <v>0.27129826165319998</v>
      </c>
      <c r="BK11" s="14">
        <v>0.19185500167102901</v>
      </c>
      <c r="BL11" s="14">
        <v>0.304192892409479</v>
      </c>
      <c r="BM11" s="14">
        <v>0.24181625040636101</v>
      </c>
      <c r="BN11" s="14">
        <v>0.222874928277042</v>
      </c>
      <c r="BO11" s="14"/>
      <c r="BP11" s="14">
        <v>0.217137056297486</v>
      </c>
      <c r="BQ11" s="14">
        <v>0.28072590771688299</v>
      </c>
      <c r="BR11" s="14">
        <v>0.214011062738339</v>
      </c>
      <c r="BS11" s="14">
        <v>0.295330231057086</v>
      </c>
      <c r="BT11" s="14">
        <v>0.20954180746137199</v>
      </c>
      <c r="BU11" s="14">
        <v>0.25956522858436798</v>
      </c>
      <c r="BV11" s="14"/>
      <c r="BW11" s="14">
        <v>0.24860795062305999</v>
      </c>
      <c r="BX11" s="14">
        <v>0.266800883160692</v>
      </c>
      <c r="BY11" s="14">
        <v>0.26661191069186702</v>
      </c>
      <c r="BZ11" s="14">
        <v>0.23549339691354501</v>
      </c>
      <c r="CA11" s="14">
        <v>0.24984449506918099</v>
      </c>
      <c r="CB11" s="14">
        <v>0.21590761822877599</v>
      </c>
      <c r="CC11" s="14"/>
      <c r="CD11" s="14">
        <v>0.23332465644220601</v>
      </c>
      <c r="CE11" s="14">
        <v>0.24822789357963701</v>
      </c>
      <c r="CF11" s="14">
        <v>0.24961571952130299</v>
      </c>
      <c r="CG11" s="14">
        <v>0.24978657813904201</v>
      </c>
      <c r="CH11" s="14"/>
      <c r="CI11" s="14">
        <v>0.192033067264131</v>
      </c>
      <c r="CJ11" s="14">
        <v>0.25218774055023802</v>
      </c>
      <c r="CK11" s="14">
        <v>0.26069601059504199</v>
      </c>
      <c r="CL11" s="14">
        <v>0.31006026739083697</v>
      </c>
      <c r="CM11" s="14"/>
      <c r="CN11" s="14">
        <v>0.21887655313218299</v>
      </c>
      <c r="CO11" s="14">
        <v>0.25176411205365001</v>
      </c>
      <c r="CP11" s="14"/>
      <c r="CQ11" s="14">
        <v>0.21601205509357299</v>
      </c>
      <c r="CR11" s="14">
        <v>0.25129091386225699</v>
      </c>
    </row>
    <row r="12" spans="2:96" x14ac:dyDescent="0.3">
      <c r="B12" s="15" t="s">
        <v>233</v>
      </c>
      <c r="C12" s="14">
        <v>0.18460592777011101</v>
      </c>
      <c r="D12" s="14">
        <v>0.20855932372598601</v>
      </c>
      <c r="E12" s="14">
        <v>0.16172209621106601</v>
      </c>
      <c r="F12" s="14"/>
      <c r="G12" s="14">
        <v>0.16466193741792001</v>
      </c>
      <c r="H12" s="14">
        <v>0.20211491257953201</v>
      </c>
      <c r="I12" s="14">
        <v>0.16022354702795799</v>
      </c>
      <c r="J12" s="14">
        <v>0.18649577251905</v>
      </c>
      <c r="K12" s="14">
        <v>0.18803824161132199</v>
      </c>
      <c r="L12" s="14">
        <v>0.19953388064682001</v>
      </c>
      <c r="M12" s="14"/>
      <c r="N12" s="14">
        <v>0.197037585397769</v>
      </c>
      <c r="O12" s="14">
        <v>0.20525382108287901</v>
      </c>
      <c r="P12" s="14">
        <v>0.17120678008072099</v>
      </c>
      <c r="Q12" s="14">
        <v>0.15977783221845701</v>
      </c>
      <c r="R12" s="14"/>
      <c r="S12" s="14">
        <v>0.22420977297296199</v>
      </c>
      <c r="T12" s="14">
        <v>0.15634511926622299</v>
      </c>
      <c r="U12" s="14">
        <v>0.202918121733139</v>
      </c>
      <c r="V12" s="14">
        <v>0.15664614585168801</v>
      </c>
      <c r="W12" s="14">
        <v>0.163313345581861</v>
      </c>
      <c r="X12" s="14">
        <v>0.16974137163601999</v>
      </c>
      <c r="Y12" s="14">
        <v>0.20286680554584599</v>
      </c>
      <c r="Z12" s="14">
        <v>0.227148879336392</v>
      </c>
      <c r="AA12" s="14">
        <v>0.149846712123308</v>
      </c>
      <c r="AB12" s="14">
        <v>0.23492433710382599</v>
      </c>
      <c r="AC12" s="14">
        <v>0.165191050298056</v>
      </c>
      <c r="AD12" s="14">
        <v>0.154610057733821</v>
      </c>
      <c r="AE12" s="14"/>
      <c r="AF12" s="14">
        <v>0.20724454905494599</v>
      </c>
      <c r="AG12" s="14">
        <v>0.19460265290242801</v>
      </c>
      <c r="AH12" s="14">
        <v>0.150397512239552</v>
      </c>
      <c r="AI12" s="14">
        <v>0.17115054673549401</v>
      </c>
      <c r="AJ12" s="14">
        <v>0.19381593114321499</v>
      </c>
      <c r="AK12" s="14"/>
      <c r="AL12" s="14">
        <v>0.19448892724962499</v>
      </c>
      <c r="AM12" s="14">
        <v>0.20832248144398499</v>
      </c>
      <c r="AN12" s="14">
        <v>0.13417000887078701</v>
      </c>
      <c r="AO12" s="14">
        <v>0.18170739088058799</v>
      </c>
      <c r="AP12" s="14">
        <v>0.19133191095728799</v>
      </c>
      <c r="AQ12" s="14">
        <v>0.189449908207796</v>
      </c>
      <c r="AR12" s="14"/>
      <c r="AS12" s="14">
        <v>0.18460179844650901</v>
      </c>
      <c r="AT12" s="14">
        <v>0.19872239699605601</v>
      </c>
      <c r="AU12" s="14">
        <v>0.175706204782928</v>
      </c>
      <c r="AV12" s="14">
        <v>0.176732200709664</v>
      </c>
      <c r="AW12" s="14">
        <v>0.30387579257577002</v>
      </c>
      <c r="AX12" s="14"/>
      <c r="AY12" s="14">
        <v>0.13768405289357</v>
      </c>
      <c r="AZ12" s="14">
        <v>0.10725826029586601</v>
      </c>
      <c r="BA12" s="14">
        <v>0.13620608890361299</v>
      </c>
      <c r="BB12" s="14">
        <v>0.21473612725756699</v>
      </c>
      <c r="BC12" s="14">
        <v>0.16269359918033299</v>
      </c>
      <c r="BD12" s="14">
        <v>0.18298091804493599</v>
      </c>
      <c r="BE12" s="14">
        <v>0.171756669612736</v>
      </c>
      <c r="BF12" s="14">
        <v>0.211586267628325</v>
      </c>
      <c r="BG12" s="14">
        <v>0.24217466904472801</v>
      </c>
      <c r="BH12" s="14">
        <v>0.211144703473575</v>
      </c>
      <c r="BI12" s="14">
        <v>0.193317367558175</v>
      </c>
      <c r="BJ12" s="14">
        <v>0.195311364920149</v>
      </c>
      <c r="BK12" s="14">
        <v>0.23742117399665699</v>
      </c>
      <c r="BL12" s="14">
        <v>0.198685467336981</v>
      </c>
      <c r="BM12" s="14">
        <v>0.17555405477345501</v>
      </c>
      <c r="BN12" s="14">
        <v>0.168750952229724</v>
      </c>
      <c r="BO12" s="14"/>
      <c r="BP12" s="14">
        <v>0.19777500217908001</v>
      </c>
      <c r="BQ12" s="14">
        <v>0.185916842549572</v>
      </c>
      <c r="BR12" s="14">
        <v>0.21039820099881801</v>
      </c>
      <c r="BS12" s="14">
        <v>0.15917505581069799</v>
      </c>
      <c r="BT12" s="14">
        <v>0.19322205446016899</v>
      </c>
      <c r="BU12" s="14">
        <v>0.118833403735685</v>
      </c>
      <c r="BV12" s="14"/>
      <c r="BW12" s="14">
        <v>0.21808234031219501</v>
      </c>
      <c r="BX12" s="14">
        <v>0.14950223228759599</v>
      </c>
      <c r="BY12" s="14">
        <v>0.15459795760409001</v>
      </c>
      <c r="BZ12" s="14">
        <v>0.16245160980041001</v>
      </c>
      <c r="CA12" s="14">
        <v>0.188889994260418</v>
      </c>
      <c r="CB12" s="14">
        <v>0.172366048892998</v>
      </c>
      <c r="CC12" s="14"/>
      <c r="CD12" s="14">
        <v>0.19524201939022601</v>
      </c>
      <c r="CE12" s="14">
        <v>0.19475402338425499</v>
      </c>
      <c r="CF12" s="14">
        <v>0.16031934461918701</v>
      </c>
      <c r="CG12" s="14">
        <v>0.186136189433324</v>
      </c>
      <c r="CH12" s="14"/>
      <c r="CI12" s="14">
        <v>4.8778259122873098E-2</v>
      </c>
      <c r="CJ12" s="14">
        <v>0.170438166912071</v>
      </c>
      <c r="CK12" s="14">
        <v>0.24445356957332301</v>
      </c>
      <c r="CL12" s="14">
        <v>8.1140667650803702E-2</v>
      </c>
      <c r="CM12" s="14"/>
      <c r="CN12" s="14">
        <v>0.122418924936015</v>
      </c>
      <c r="CO12" s="14">
        <v>0.194375452237142</v>
      </c>
      <c r="CP12" s="14"/>
      <c r="CQ12" s="14">
        <v>0.116891661550555</v>
      </c>
      <c r="CR12" s="14">
        <v>0.19736185154451999</v>
      </c>
    </row>
    <row r="13" spans="2:96" x14ac:dyDescent="0.3">
      <c r="B13" s="15" t="s">
        <v>234</v>
      </c>
      <c r="C13" s="14">
        <v>0.113408051057521</v>
      </c>
      <c r="D13" s="14">
        <v>0.12847143060781499</v>
      </c>
      <c r="E13" s="14">
        <v>9.7836840003777903E-2</v>
      </c>
      <c r="F13" s="14"/>
      <c r="G13" s="14">
        <v>8.4173017647129006E-2</v>
      </c>
      <c r="H13" s="14">
        <v>0.115435983477264</v>
      </c>
      <c r="I13" s="14">
        <v>0.11680285134441699</v>
      </c>
      <c r="J13" s="14">
        <v>0.106892834951543</v>
      </c>
      <c r="K13" s="14">
        <v>0.122956479910219</v>
      </c>
      <c r="L13" s="14">
        <v>0.127201847058907</v>
      </c>
      <c r="M13" s="14"/>
      <c r="N13" s="14">
        <v>0.101552580010263</v>
      </c>
      <c r="O13" s="14">
        <v>9.0992552380582306E-2</v>
      </c>
      <c r="P13" s="14">
        <v>0.11478017619626001</v>
      </c>
      <c r="Q13" s="14">
        <v>0.14959854063404099</v>
      </c>
      <c r="R13" s="14"/>
      <c r="S13" s="14">
        <v>0.15388573228494001</v>
      </c>
      <c r="T13" s="14">
        <v>0.10710926375823</v>
      </c>
      <c r="U13" s="14">
        <v>5.1515113057590899E-2</v>
      </c>
      <c r="V13" s="14">
        <v>0.11318411709675499</v>
      </c>
      <c r="W13" s="14">
        <v>0.112487181894074</v>
      </c>
      <c r="X13" s="14">
        <v>9.9514573164552603E-2</v>
      </c>
      <c r="Y13" s="14">
        <v>0.110235255353565</v>
      </c>
      <c r="Z13" s="14">
        <v>0.120719237699686</v>
      </c>
      <c r="AA13" s="14">
        <v>0.107552599354969</v>
      </c>
      <c r="AB13" s="14">
        <v>0.16730634935904901</v>
      </c>
      <c r="AC13" s="14">
        <v>9.8300379915793004E-2</v>
      </c>
      <c r="AD13" s="14">
        <v>4.4471118350192601E-2</v>
      </c>
      <c r="AE13" s="14"/>
      <c r="AF13" s="14">
        <v>0.121324428612244</v>
      </c>
      <c r="AG13" s="14">
        <v>9.8270109131350702E-2</v>
      </c>
      <c r="AH13" s="14">
        <v>0.106052055362162</v>
      </c>
      <c r="AI13" s="14">
        <v>0.16275626089857501</v>
      </c>
      <c r="AJ13" s="14">
        <v>9.3692767986418402E-2</v>
      </c>
      <c r="AK13" s="14"/>
      <c r="AL13" s="14">
        <v>0.105223031191094</v>
      </c>
      <c r="AM13" s="14">
        <v>0.10698269284525901</v>
      </c>
      <c r="AN13" s="14">
        <v>0.10897203827403</v>
      </c>
      <c r="AO13" s="14">
        <v>0.14918297054944801</v>
      </c>
      <c r="AP13" s="14">
        <v>9.3169246791599394E-2</v>
      </c>
      <c r="AQ13" s="14">
        <v>9.2146488056290096E-2</v>
      </c>
      <c r="AR13" s="14"/>
      <c r="AS13" s="14">
        <v>0.13351007018073899</v>
      </c>
      <c r="AT13" s="14">
        <v>0.12930910378767899</v>
      </c>
      <c r="AU13" s="14">
        <v>7.9260773780924498E-2</v>
      </c>
      <c r="AV13" s="14">
        <v>0.104711880229633</v>
      </c>
      <c r="AW13" s="14">
        <v>0.102830080941627</v>
      </c>
      <c r="AX13" s="14"/>
      <c r="AY13" s="14">
        <v>0.20040069978953501</v>
      </c>
      <c r="AZ13" s="14">
        <v>0.16642409947204501</v>
      </c>
      <c r="BA13" s="14">
        <v>0.16582943792857399</v>
      </c>
      <c r="BB13" s="14">
        <v>0.15389845704869301</v>
      </c>
      <c r="BC13" s="14">
        <v>0.135469337811609</v>
      </c>
      <c r="BD13" s="14">
        <v>0.118299075810244</v>
      </c>
      <c r="BE13" s="14">
        <v>7.56167598892932E-2</v>
      </c>
      <c r="BF13" s="14">
        <v>8.7688308179644903E-2</v>
      </c>
      <c r="BG13" s="14">
        <v>9.4533782113409501E-2</v>
      </c>
      <c r="BH13" s="14">
        <v>7.70344709203237E-2</v>
      </c>
      <c r="BI13" s="14">
        <v>0.13330130198036999</v>
      </c>
      <c r="BJ13" s="14">
        <v>0.109050563378813</v>
      </c>
      <c r="BK13" s="14">
        <v>6.1744155662517099E-2</v>
      </c>
      <c r="BL13" s="14">
        <v>0.110355447094254</v>
      </c>
      <c r="BM13" s="14">
        <v>0.120601959392782</v>
      </c>
      <c r="BN13" s="14">
        <v>0.113193487797389</v>
      </c>
      <c r="BO13" s="14"/>
      <c r="BP13" s="14">
        <v>0.13937678494929701</v>
      </c>
      <c r="BQ13" s="14">
        <v>0.109709887885614</v>
      </c>
      <c r="BR13" s="14">
        <v>0.128861613756351</v>
      </c>
      <c r="BS13" s="14">
        <v>9.1846579398489406E-2</v>
      </c>
      <c r="BT13" s="14">
        <v>9.2027225526268103E-2</v>
      </c>
      <c r="BU13" s="14">
        <v>9.1989631736084806E-2</v>
      </c>
      <c r="BV13" s="14"/>
      <c r="BW13" s="14">
        <v>0.112309202946607</v>
      </c>
      <c r="BX13" s="14">
        <v>7.2531962183812998E-2</v>
      </c>
      <c r="BY13" s="14">
        <v>0.11699621053715099</v>
      </c>
      <c r="BZ13" s="14">
        <v>0.17191088933136001</v>
      </c>
      <c r="CA13" s="14">
        <v>0.124229973431119</v>
      </c>
      <c r="CB13" s="14">
        <v>0.13030282009858499</v>
      </c>
      <c r="CC13" s="14"/>
      <c r="CD13" s="14">
        <v>0.109358116464966</v>
      </c>
      <c r="CE13" s="14">
        <v>7.8791163910836307E-2</v>
      </c>
      <c r="CF13" s="14">
        <v>0.173101047865103</v>
      </c>
      <c r="CG13" s="14">
        <v>0.106915034957861</v>
      </c>
      <c r="CH13" s="14"/>
      <c r="CI13" s="14">
        <v>2.6457658365370701E-2</v>
      </c>
      <c r="CJ13" s="14">
        <v>4.41516716072788E-2</v>
      </c>
      <c r="CK13" s="14">
        <v>0.168118028792449</v>
      </c>
      <c r="CL13" s="14">
        <v>9.5509483634520206E-2</v>
      </c>
      <c r="CM13" s="14"/>
      <c r="CN13" s="14">
        <v>4.80682865443628E-2</v>
      </c>
      <c r="CO13" s="14">
        <v>0.122771858784572</v>
      </c>
      <c r="CP13" s="14"/>
      <c r="CQ13" s="14">
        <v>4.00321882690809E-2</v>
      </c>
      <c r="CR13" s="14">
        <v>0.12208094541158999</v>
      </c>
    </row>
    <row r="14" spans="2:96" x14ac:dyDescent="0.3">
      <c r="B14" s="15" t="s">
        <v>92</v>
      </c>
      <c r="C14" s="14">
        <v>5.1588226073681701E-2</v>
      </c>
      <c r="D14" s="14">
        <v>4.0405711102562601E-2</v>
      </c>
      <c r="E14" s="14">
        <v>6.2679673784325998E-2</v>
      </c>
      <c r="F14" s="14"/>
      <c r="G14" s="14">
        <v>6.2946696477536895E-2</v>
      </c>
      <c r="H14" s="14">
        <v>5.55121086150678E-2</v>
      </c>
      <c r="I14" s="14">
        <v>4.6394075974792698E-2</v>
      </c>
      <c r="J14" s="14">
        <v>4.8256194633272603E-2</v>
      </c>
      <c r="K14" s="14">
        <v>6.1103945662679598E-2</v>
      </c>
      <c r="L14" s="14">
        <v>4.1420107481939999E-2</v>
      </c>
      <c r="M14" s="14"/>
      <c r="N14" s="14">
        <v>5.5338717020222701E-2</v>
      </c>
      <c r="O14" s="14">
        <v>5.3664669557858702E-2</v>
      </c>
      <c r="P14" s="14">
        <v>3.4225869190013303E-2</v>
      </c>
      <c r="Q14" s="14">
        <v>5.7128449178761698E-2</v>
      </c>
      <c r="R14" s="14"/>
      <c r="S14" s="14">
        <v>6.6246481803818202E-2</v>
      </c>
      <c r="T14" s="14">
        <v>5.4140968671044898E-2</v>
      </c>
      <c r="U14" s="14">
        <v>6.0907690882066101E-2</v>
      </c>
      <c r="V14" s="14">
        <v>4.8315563486296502E-2</v>
      </c>
      <c r="W14" s="14">
        <v>5.6994214060774401E-2</v>
      </c>
      <c r="X14" s="14">
        <v>5.7851871311408801E-2</v>
      </c>
      <c r="Y14" s="14">
        <v>5.6849747097917E-2</v>
      </c>
      <c r="Z14" s="14">
        <v>3.6650539910405601E-2</v>
      </c>
      <c r="AA14" s="14">
        <v>6.3515151265064407E-2</v>
      </c>
      <c r="AB14" s="14">
        <v>1.81440092512535E-2</v>
      </c>
      <c r="AC14" s="14">
        <v>3.18304329448773E-2</v>
      </c>
      <c r="AD14" s="14">
        <v>2.08391470961528E-2</v>
      </c>
      <c r="AE14" s="14"/>
      <c r="AF14" s="14">
        <v>3.6499317440559398E-2</v>
      </c>
      <c r="AG14" s="14">
        <v>3.9486139980454103E-2</v>
      </c>
      <c r="AH14" s="14">
        <v>6.7256313890386596E-2</v>
      </c>
      <c r="AI14" s="14">
        <v>3.6175424324658201E-2</v>
      </c>
      <c r="AJ14" s="14">
        <v>7.1347000546465103E-2</v>
      </c>
      <c r="AK14" s="14"/>
      <c r="AL14" s="14">
        <v>3.89509081254839E-2</v>
      </c>
      <c r="AM14" s="14">
        <v>3.8221277757532202E-2</v>
      </c>
      <c r="AN14" s="14">
        <v>6.3492334850348595E-2</v>
      </c>
      <c r="AO14" s="14">
        <v>4.4286142262108703E-2</v>
      </c>
      <c r="AP14" s="14">
        <v>5.3730163287785501E-2</v>
      </c>
      <c r="AQ14" s="14">
        <v>0.119556781512678</v>
      </c>
      <c r="AR14" s="14"/>
      <c r="AS14" s="14">
        <v>4.1648756276736199E-2</v>
      </c>
      <c r="AT14" s="14">
        <v>5.0657847539714897E-2</v>
      </c>
      <c r="AU14" s="14">
        <v>6.23772036708743E-2</v>
      </c>
      <c r="AV14" s="14">
        <v>5.2615220657155501E-2</v>
      </c>
      <c r="AW14" s="14">
        <v>5.0050318169306302E-2</v>
      </c>
      <c r="AX14" s="14"/>
      <c r="AY14" s="14">
        <v>6.7501787046979705E-2</v>
      </c>
      <c r="AZ14" s="14">
        <v>6.3981054038347002E-2</v>
      </c>
      <c r="BA14" s="14">
        <v>3.9588623129843903E-2</v>
      </c>
      <c r="BB14" s="14">
        <v>6.6108883238349098E-2</v>
      </c>
      <c r="BC14" s="14">
        <v>5.9698255506344403E-2</v>
      </c>
      <c r="BD14" s="14">
        <v>5.5526049596552003E-2</v>
      </c>
      <c r="BE14" s="14">
        <v>5.9631450701610203E-2</v>
      </c>
      <c r="BF14" s="14">
        <v>2.5310417513793499E-2</v>
      </c>
      <c r="BG14" s="14">
        <v>4.7681936303303203E-2</v>
      </c>
      <c r="BH14" s="14">
        <v>3.0563561508245001E-2</v>
      </c>
      <c r="BI14" s="14">
        <v>4.5805840582766301E-2</v>
      </c>
      <c r="BJ14" s="14">
        <v>6.7608518089765798E-2</v>
      </c>
      <c r="BK14" s="14">
        <v>1.2227021484158501E-2</v>
      </c>
      <c r="BL14" s="14">
        <v>5.1633036910766102E-2</v>
      </c>
      <c r="BM14" s="14">
        <v>3.7178526646696498E-2</v>
      </c>
      <c r="BN14" s="14">
        <v>8.0778813853364696E-3</v>
      </c>
      <c r="BO14" s="14"/>
      <c r="BP14" s="14">
        <v>4.30647600356567E-2</v>
      </c>
      <c r="BQ14" s="14">
        <v>5.8089928719742799E-2</v>
      </c>
      <c r="BR14" s="14">
        <v>5.55512623228425E-2</v>
      </c>
      <c r="BS14" s="14">
        <v>4.1481187182114E-2</v>
      </c>
      <c r="BT14" s="14">
        <v>7.0842430471314805E-2</v>
      </c>
      <c r="BU14" s="14">
        <v>4.2575040001064698E-2</v>
      </c>
      <c r="BV14" s="14"/>
      <c r="BW14" s="14">
        <v>3.7152922331712003E-2</v>
      </c>
      <c r="BX14" s="14">
        <v>4.7784089837331699E-2</v>
      </c>
      <c r="BY14" s="14">
        <v>6.4015411180232906E-2</v>
      </c>
      <c r="BZ14" s="14">
        <v>3.4455866307707902E-2</v>
      </c>
      <c r="CA14" s="14">
        <v>5.8906410490665202E-2</v>
      </c>
      <c r="CB14" s="14">
        <v>0.168862889870774</v>
      </c>
      <c r="CC14" s="14"/>
      <c r="CD14" s="14">
        <v>4.3751404326179202E-2</v>
      </c>
      <c r="CE14" s="14">
        <v>3.1597683098295998E-2</v>
      </c>
      <c r="CF14" s="14">
        <v>8.7157975856618594E-2</v>
      </c>
      <c r="CG14" s="14">
        <v>2.5408346295587799E-2</v>
      </c>
      <c r="CH14" s="14"/>
      <c r="CI14" s="14">
        <v>1.8729244319379001E-2</v>
      </c>
      <c r="CJ14" s="14">
        <v>3.9599405332500899E-2</v>
      </c>
      <c r="CK14" s="14">
        <v>4.9554130364089399E-2</v>
      </c>
      <c r="CL14" s="14">
        <v>0.196452470538033</v>
      </c>
      <c r="CM14" s="14"/>
      <c r="CN14" s="14">
        <v>3.8790153096771397E-2</v>
      </c>
      <c r="CO14" s="14">
        <v>5.3714096841516602E-2</v>
      </c>
      <c r="CP14" s="14"/>
      <c r="CQ14" s="14">
        <v>5.1547053534454204E-3</v>
      </c>
      <c r="CR14" s="14">
        <v>4.54282940042193E-2</v>
      </c>
    </row>
    <row r="15" spans="2:96" x14ac:dyDescent="0.3">
      <c r="B15" s="15" t="s">
        <v>235</v>
      </c>
      <c r="C15" s="21">
        <v>0.40028077250595001</v>
      </c>
      <c r="D15" s="21">
        <v>0.36235850473449499</v>
      </c>
      <c r="E15" s="21">
        <v>0.43767518463591598</v>
      </c>
      <c r="F15" s="21"/>
      <c r="G15" s="21">
        <v>0.44070203564319899</v>
      </c>
      <c r="H15" s="21">
        <v>0.41764138746231699</v>
      </c>
      <c r="I15" s="21">
        <v>0.472552264518178</v>
      </c>
      <c r="J15" s="21">
        <v>0.41726864882877601</v>
      </c>
      <c r="K15" s="21">
        <v>0.33759488556128098</v>
      </c>
      <c r="L15" s="21">
        <v>0.32891502880582102</v>
      </c>
      <c r="M15" s="21"/>
      <c r="N15" s="21">
        <v>0.39027361682470602</v>
      </c>
      <c r="O15" s="21">
        <v>0.41826995338801598</v>
      </c>
      <c r="P15" s="21">
        <v>0.40862259572311599</v>
      </c>
      <c r="Q15" s="21">
        <v>0.38600991023179099</v>
      </c>
      <c r="R15" s="21"/>
      <c r="S15" s="21">
        <v>0.32638862302046201</v>
      </c>
      <c r="T15" s="21">
        <v>0.41388531540540402</v>
      </c>
      <c r="U15" s="21">
        <v>0.41612673513365001</v>
      </c>
      <c r="V15" s="21">
        <v>0.40612190561495898</v>
      </c>
      <c r="W15" s="21">
        <v>0.49710281162866299</v>
      </c>
      <c r="X15" s="21">
        <v>0.47312805986241602</v>
      </c>
      <c r="Y15" s="21">
        <v>0.410900743709672</v>
      </c>
      <c r="Z15" s="21">
        <v>0.32000307383195697</v>
      </c>
      <c r="AA15" s="21">
        <v>0.427540897910969</v>
      </c>
      <c r="AB15" s="21">
        <v>0.303404905294065</v>
      </c>
      <c r="AC15" s="21">
        <v>0.409134301379173</v>
      </c>
      <c r="AD15" s="21">
        <v>0.43667365938449199</v>
      </c>
      <c r="AE15" s="21"/>
      <c r="AF15" s="21">
        <v>0.37889187426763199</v>
      </c>
      <c r="AG15" s="21">
        <v>0.45089944595856901</v>
      </c>
      <c r="AH15" s="21">
        <v>0.44695650227504802</v>
      </c>
      <c r="AI15" s="21">
        <v>0.35166941462686502</v>
      </c>
      <c r="AJ15" s="21">
        <v>0.46218839620693503</v>
      </c>
      <c r="AK15" s="21"/>
      <c r="AL15" s="21">
        <v>0.433675989860973</v>
      </c>
      <c r="AM15" s="21">
        <v>0.39567598522024999</v>
      </c>
      <c r="AN15" s="21">
        <v>0.42557126992274003</v>
      </c>
      <c r="AO15" s="21">
        <v>0.365371475445736</v>
      </c>
      <c r="AP15" s="21">
        <v>0.467294572171082</v>
      </c>
      <c r="AQ15" s="21">
        <v>0.34278091586267301</v>
      </c>
      <c r="AR15" s="21"/>
      <c r="AS15" s="21">
        <v>0.38036049223009699</v>
      </c>
      <c r="AT15" s="21">
        <v>0.39784502836159902</v>
      </c>
      <c r="AU15" s="21">
        <v>0.40920757923568601</v>
      </c>
      <c r="AV15" s="21">
        <v>0.47094093981690399</v>
      </c>
      <c r="AW15" s="21">
        <v>0.375953037462958</v>
      </c>
      <c r="AX15" s="21"/>
      <c r="AY15" s="21">
        <v>0.59441346026991604</v>
      </c>
      <c r="AZ15" s="21">
        <v>0.35559718425222497</v>
      </c>
      <c r="BA15" s="21">
        <v>0.35205135888060302</v>
      </c>
      <c r="BB15" s="21">
        <v>0.353169815757433</v>
      </c>
      <c r="BC15" s="21">
        <v>0.40539259721868298</v>
      </c>
      <c r="BD15" s="21">
        <v>0.40432600586245898</v>
      </c>
      <c r="BE15" s="21">
        <v>0.42490065788293302</v>
      </c>
      <c r="BF15" s="21">
        <v>0.39522267577443898</v>
      </c>
      <c r="BG15" s="21">
        <v>0.39236775253407302</v>
      </c>
      <c r="BH15" s="21">
        <v>0.42832870698433001</v>
      </c>
      <c r="BI15" s="21">
        <v>0.39815758735992002</v>
      </c>
      <c r="BJ15" s="21">
        <v>0.35673129195807202</v>
      </c>
      <c r="BK15" s="21">
        <v>0.496752647185638</v>
      </c>
      <c r="BL15" s="21">
        <v>0.33513315624851903</v>
      </c>
      <c r="BM15" s="21">
        <v>0.42484920878070598</v>
      </c>
      <c r="BN15" s="21">
        <v>0.48710275031050898</v>
      </c>
      <c r="BO15" s="21"/>
      <c r="BP15" s="21">
        <v>0.40264639653848</v>
      </c>
      <c r="BQ15" s="21">
        <v>0.365557433128188</v>
      </c>
      <c r="BR15" s="21">
        <v>0.39117786018364897</v>
      </c>
      <c r="BS15" s="21">
        <v>0.41216694655161201</v>
      </c>
      <c r="BT15" s="21">
        <v>0.43436648208087603</v>
      </c>
      <c r="BU15" s="21">
        <v>0.48703669594279803</v>
      </c>
      <c r="BV15" s="21"/>
      <c r="BW15" s="21">
        <v>0.38384758378642603</v>
      </c>
      <c r="BX15" s="21">
        <v>0.463380832530568</v>
      </c>
      <c r="BY15" s="21">
        <v>0.39777850998665798</v>
      </c>
      <c r="BZ15" s="21">
        <v>0.39568823764697703</v>
      </c>
      <c r="CA15" s="21">
        <v>0.37812912674861598</v>
      </c>
      <c r="CB15" s="21">
        <v>0.31256062290886599</v>
      </c>
      <c r="CC15" s="21"/>
      <c r="CD15" s="21">
        <v>0.418323803376423</v>
      </c>
      <c r="CE15" s="21">
        <v>0.44662923602697502</v>
      </c>
      <c r="CF15" s="21">
        <v>0.32980591213778798</v>
      </c>
      <c r="CG15" s="21">
        <v>0.43175385117418602</v>
      </c>
      <c r="CH15" s="21"/>
      <c r="CI15" s="21">
        <v>0.71400177092824602</v>
      </c>
      <c r="CJ15" s="21">
        <v>0.493623015597911</v>
      </c>
      <c r="CK15" s="21">
        <v>0.27717826067509599</v>
      </c>
      <c r="CL15" s="21">
        <v>0.31683711078580601</v>
      </c>
      <c r="CM15" s="21"/>
      <c r="CN15" s="21">
        <v>0.57184608229066802</v>
      </c>
      <c r="CO15" s="21">
        <v>0.37737448008311902</v>
      </c>
      <c r="CP15" s="21"/>
      <c r="CQ15" s="21">
        <v>0.62190938973334497</v>
      </c>
      <c r="CR15" s="21">
        <v>0.38383799517741402</v>
      </c>
    </row>
    <row r="16" spans="2:96" x14ac:dyDescent="0.3">
      <c r="B16" s="15" t="s">
        <v>236</v>
      </c>
      <c r="C16" s="21">
        <v>0.29801397882763198</v>
      </c>
      <c r="D16" s="21">
        <v>0.33703075433380097</v>
      </c>
      <c r="E16" s="21">
        <v>0.25955893621484399</v>
      </c>
      <c r="F16" s="21"/>
      <c r="G16" s="21">
        <v>0.24883495506504899</v>
      </c>
      <c r="H16" s="21">
        <v>0.31755089605679698</v>
      </c>
      <c r="I16" s="21">
        <v>0.27702639837237503</v>
      </c>
      <c r="J16" s="21">
        <v>0.29338860747059198</v>
      </c>
      <c r="K16" s="21">
        <v>0.31099472152154101</v>
      </c>
      <c r="L16" s="21">
        <v>0.32673572770572701</v>
      </c>
      <c r="M16" s="21"/>
      <c r="N16" s="21">
        <v>0.29859016540803202</v>
      </c>
      <c r="O16" s="21">
        <v>0.296246373463461</v>
      </c>
      <c r="P16" s="21">
        <v>0.28598695627698101</v>
      </c>
      <c r="Q16" s="21">
        <v>0.30937637285249903</v>
      </c>
      <c r="R16" s="21"/>
      <c r="S16" s="21">
        <v>0.37809550525790198</v>
      </c>
      <c r="T16" s="21">
        <v>0.26345438302445301</v>
      </c>
      <c r="U16" s="21">
        <v>0.25443323479072999</v>
      </c>
      <c r="V16" s="21">
        <v>0.26983026294844298</v>
      </c>
      <c r="W16" s="21">
        <v>0.27580052747593498</v>
      </c>
      <c r="X16" s="21">
        <v>0.26925594480057302</v>
      </c>
      <c r="Y16" s="21">
        <v>0.313102060899412</v>
      </c>
      <c r="Z16" s="21">
        <v>0.34786811703607901</v>
      </c>
      <c r="AA16" s="21">
        <v>0.25739931147827699</v>
      </c>
      <c r="AB16" s="21">
        <v>0.40223068646287402</v>
      </c>
      <c r="AC16" s="21">
        <v>0.26349143021384902</v>
      </c>
      <c r="AD16" s="21">
        <v>0.19908117608401399</v>
      </c>
      <c r="AE16" s="21"/>
      <c r="AF16" s="21">
        <v>0.32856897766719001</v>
      </c>
      <c r="AG16" s="21">
        <v>0.29287276203377899</v>
      </c>
      <c r="AH16" s="21">
        <v>0.256449567601713</v>
      </c>
      <c r="AI16" s="21">
        <v>0.33390680763406899</v>
      </c>
      <c r="AJ16" s="21">
        <v>0.287508699129634</v>
      </c>
      <c r="AK16" s="21"/>
      <c r="AL16" s="21">
        <v>0.29971195844071902</v>
      </c>
      <c r="AM16" s="21">
        <v>0.31530517428924398</v>
      </c>
      <c r="AN16" s="21">
        <v>0.24314204714481799</v>
      </c>
      <c r="AO16" s="21">
        <v>0.33089036143003597</v>
      </c>
      <c r="AP16" s="21">
        <v>0.28450115774888801</v>
      </c>
      <c r="AQ16" s="21">
        <v>0.281596396264086</v>
      </c>
      <c r="AR16" s="21"/>
      <c r="AS16" s="21">
        <v>0.318111868627247</v>
      </c>
      <c r="AT16" s="21">
        <v>0.328031500783735</v>
      </c>
      <c r="AU16" s="21">
        <v>0.25496697856385198</v>
      </c>
      <c r="AV16" s="21">
        <v>0.28144408093929701</v>
      </c>
      <c r="AW16" s="21">
        <v>0.40670587351739701</v>
      </c>
      <c r="AX16" s="21"/>
      <c r="AY16" s="21">
        <v>0.33808475268310501</v>
      </c>
      <c r="AZ16" s="21">
        <v>0.273682359767911</v>
      </c>
      <c r="BA16" s="21">
        <v>0.30203552683218698</v>
      </c>
      <c r="BB16" s="21">
        <v>0.368634584306261</v>
      </c>
      <c r="BC16" s="21">
        <v>0.29816293699194302</v>
      </c>
      <c r="BD16" s="21">
        <v>0.30127999385518001</v>
      </c>
      <c r="BE16" s="21">
        <v>0.24737342950202901</v>
      </c>
      <c r="BF16" s="21">
        <v>0.29927457580797001</v>
      </c>
      <c r="BG16" s="21">
        <v>0.33670845115813702</v>
      </c>
      <c r="BH16" s="21">
        <v>0.28817917439389901</v>
      </c>
      <c r="BI16" s="21">
        <v>0.32661866953854501</v>
      </c>
      <c r="BJ16" s="21">
        <v>0.30436192829896203</v>
      </c>
      <c r="BK16" s="21">
        <v>0.29916532965917503</v>
      </c>
      <c r="BL16" s="21">
        <v>0.30904091443123499</v>
      </c>
      <c r="BM16" s="21">
        <v>0.29615601416623699</v>
      </c>
      <c r="BN16" s="21">
        <v>0.281944440027113</v>
      </c>
      <c r="BO16" s="21"/>
      <c r="BP16" s="21">
        <v>0.33715178712837701</v>
      </c>
      <c r="BQ16" s="21">
        <v>0.295626730435186</v>
      </c>
      <c r="BR16" s="21">
        <v>0.33925981475516898</v>
      </c>
      <c r="BS16" s="21">
        <v>0.25102163520918802</v>
      </c>
      <c r="BT16" s="21">
        <v>0.28524927998643801</v>
      </c>
      <c r="BU16" s="21">
        <v>0.21082303547177</v>
      </c>
      <c r="BV16" s="21"/>
      <c r="BW16" s="21">
        <v>0.33039154325880199</v>
      </c>
      <c r="BX16" s="21">
        <v>0.22203419447140901</v>
      </c>
      <c r="BY16" s="21">
        <v>0.27159416814124199</v>
      </c>
      <c r="BZ16" s="21">
        <v>0.33436249913177002</v>
      </c>
      <c r="CA16" s="21">
        <v>0.31311996769153699</v>
      </c>
      <c r="CB16" s="21">
        <v>0.30266886899158302</v>
      </c>
      <c r="CC16" s="21"/>
      <c r="CD16" s="21">
        <v>0.30460013585519202</v>
      </c>
      <c r="CE16" s="21">
        <v>0.27354518729509197</v>
      </c>
      <c r="CF16" s="21">
        <v>0.33342039248429001</v>
      </c>
      <c r="CG16" s="21">
        <v>0.29305122439118497</v>
      </c>
      <c r="CH16" s="21"/>
      <c r="CI16" s="21">
        <v>7.5235917488243806E-2</v>
      </c>
      <c r="CJ16" s="21">
        <v>0.21458983851935001</v>
      </c>
      <c r="CK16" s="21">
        <v>0.41257159836577201</v>
      </c>
      <c r="CL16" s="21">
        <v>0.17665015128532399</v>
      </c>
      <c r="CM16" s="21"/>
      <c r="CN16" s="21">
        <v>0.17048721148037799</v>
      </c>
      <c r="CO16" s="21">
        <v>0.31714731102171401</v>
      </c>
      <c r="CP16" s="21"/>
      <c r="CQ16" s="21">
        <v>0.156923849819636</v>
      </c>
      <c r="CR16" s="21">
        <v>0.31944279695611</v>
      </c>
    </row>
    <row r="17" spans="2:96" x14ac:dyDescent="0.3">
      <c r="B17" s="15" t="s">
        <v>237</v>
      </c>
      <c r="C17" s="22">
        <v>0.10226679367831799</v>
      </c>
      <c r="D17" s="22">
        <v>2.5327750400693801E-2</v>
      </c>
      <c r="E17" s="22">
        <v>0.17811624842107199</v>
      </c>
      <c r="F17" s="22"/>
      <c r="G17" s="22">
        <v>0.19186708057815</v>
      </c>
      <c r="H17" s="22">
        <v>0.10009049140552</v>
      </c>
      <c r="I17" s="22">
        <v>0.195525866145803</v>
      </c>
      <c r="J17" s="22">
        <v>0.12388004135818299</v>
      </c>
      <c r="K17" s="22">
        <v>2.6600164039740699E-2</v>
      </c>
      <c r="L17" s="22">
        <v>2.17930110009407E-3</v>
      </c>
      <c r="M17" s="22"/>
      <c r="N17" s="22">
        <v>9.1683451416674097E-2</v>
      </c>
      <c r="O17" s="22">
        <v>0.122023579924555</v>
      </c>
      <c r="P17" s="22">
        <v>0.12263563944613499</v>
      </c>
      <c r="Q17" s="22">
        <v>7.6633537379292196E-2</v>
      </c>
      <c r="R17" s="22"/>
      <c r="S17" s="22">
        <v>-5.1706882237440598E-2</v>
      </c>
      <c r="T17" s="22">
        <v>0.15043093238095101</v>
      </c>
      <c r="U17" s="22">
        <v>0.16169350034291999</v>
      </c>
      <c r="V17" s="22">
        <v>0.136291642666516</v>
      </c>
      <c r="W17" s="22">
        <v>0.22130228415272801</v>
      </c>
      <c r="X17" s="22">
        <v>0.203872115061843</v>
      </c>
      <c r="Y17" s="22">
        <v>9.7798682810260607E-2</v>
      </c>
      <c r="Z17" s="22">
        <v>-2.7865043204121601E-2</v>
      </c>
      <c r="AA17" s="22">
        <v>0.170141586432693</v>
      </c>
      <c r="AB17" s="22">
        <v>-9.8825781168809204E-2</v>
      </c>
      <c r="AC17" s="22">
        <v>0.14564287116532501</v>
      </c>
      <c r="AD17" s="22">
        <v>0.237592483300478</v>
      </c>
      <c r="AE17" s="22"/>
      <c r="AF17" s="22">
        <v>5.0322896600442299E-2</v>
      </c>
      <c r="AG17" s="22">
        <v>0.15802668392479</v>
      </c>
      <c r="AH17" s="22">
        <v>0.19050693467333399</v>
      </c>
      <c r="AI17" s="22">
        <v>1.7762606992796401E-2</v>
      </c>
      <c r="AJ17" s="22">
        <v>0.17467969707730099</v>
      </c>
      <c r="AK17" s="22"/>
      <c r="AL17" s="22">
        <v>0.13396403142025401</v>
      </c>
      <c r="AM17" s="22">
        <v>8.0370810931005496E-2</v>
      </c>
      <c r="AN17" s="22">
        <v>0.18242922277792201</v>
      </c>
      <c r="AO17" s="22">
        <v>3.4481114015699997E-2</v>
      </c>
      <c r="AP17" s="22">
        <v>0.18279341442219399</v>
      </c>
      <c r="AQ17" s="22">
        <v>6.1184519598586701E-2</v>
      </c>
      <c r="AR17" s="22"/>
      <c r="AS17" s="22">
        <v>6.22486236028491E-2</v>
      </c>
      <c r="AT17" s="22">
        <v>6.9813527577863493E-2</v>
      </c>
      <c r="AU17" s="22">
        <v>0.15424060067183401</v>
      </c>
      <c r="AV17" s="22">
        <v>0.18949685887760701</v>
      </c>
      <c r="AW17" s="22">
        <v>-3.0752836054439101E-2</v>
      </c>
      <c r="AX17" s="22"/>
      <c r="AY17" s="22">
        <v>0.25632870758681098</v>
      </c>
      <c r="AZ17" s="22">
        <v>8.1914824484313295E-2</v>
      </c>
      <c r="BA17" s="22">
        <v>5.0015832048415899E-2</v>
      </c>
      <c r="BB17" s="22">
        <v>-1.5464768548827701E-2</v>
      </c>
      <c r="BC17" s="22">
        <v>0.10722966022674001</v>
      </c>
      <c r="BD17" s="22">
        <v>0.103046012007279</v>
      </c>
      <c r="BE17" s="22">
        <v>0.17752722838090401</v>
      </c>
      <c r="BF17" s="22">
        <v>9.5948099966468706E-2</v>
      </c>
      <c r="BG17" s="22">
        <v>5.5659301375935298E-2</v>
      </c>
      <c r="BH17" s="22">
        <v>0.140149532590432</v>
      </c>
      <c r="BI17" s="22">
        <v>7.15389178213756E-2</v>
      </c>
      <c r="BJ17" s="22">
        <v>5.2369363659110199E-2</v>
      </c>
      <c r="BK17" s="22">
        <v>0.197587317526463</v>
      </c>
      <c r="BL17" s="22">
        <v>2.6092241817283798E-2</v>
      </c>
      <c r="BM17" s="22">
        <v>0.12869319461446899</v>
      </c>
      <c r="BN17" s="22">
        <v>0.20515831028339601</v>
      </c>
      <c r="BO17" s="22"/>
      <c r="BP17" s="22">
        <v>6.5494609410103502E-2</v>
      </c>
      <c r="BQ17" s="22">
        <v>6.99307026930025E-2</v>
      </c>
      <c r="BR17" s="22">
        <v>5.1918045428480102E-2</v>
      </c>
      <c r="BS17" s="22">
        <v>0.16114531134242399</v>
      </c>
      <c r="BT17" s="22">
        <v>0.14911720209443799</v>
      </c>
      <c r="BU17" s="22">
        <v>0.27621366047102802</v>
      </c>
      <c r="BV17" s="22"/>
      <c r="BW17" s="22">
        <v>5.3456040527624503E-2</v>
      </c>
      <c r="BX17" s="22">
        <v>0.24134663805915901</v>
      </c>
      <c r="BY17" s="22">
        <v>0.12618434184541699</v>
      </c>
      <c r="BZ17" s="22">
        <v>6.1325738515207499E-2</v>
      </c>
      <c r="CA17" s="22">
        <v>6.5009159057079102E-2</v>
      </c>
      <c r="CB17" s="22">
        <v>9.8917539172830894E-3</v>
      </c>
      <c r="CC17" s="22"/>
      <c r="CD17" s="22">
        <v>0.113723667521231</v>
      </c>
      <c r="CE17" s="22">
        <v>0.17308404873188399</v>
      </c>
      <c r="CF17" s="22">
        <v>-3.61448034650286E-3</v>
      </c>
      <c r="CG17" s="22">
        <v>0.13870262678300099</v>
      </c>
      <c r="CH17" s="22"/>
      <c r="CI17" s="22">
        <v>0.63876585344000303</v>
      </c>
      <c r="CJ17" s="22">
        <v>0.27903317707856201</v>
      </c>
      <c r="CK17" s="22">
        <v>-0.13539333769067599</v>
      </c>
      <c r="CL17" s="22">
        <v>0.14018695950048199</v>
      </c>
      <c r="CM17" s="22"/>
      <c r="CN17" s="22">
        <v>0.40135887081028998</v>
      </c>
      <c r="CO17" s="22">
        <v>6.0227169061404802E-2</v>
      </c>
      <c r="CP17" s="22"/>
      <c r="CQ17" s="22">
        <v>0.464985539913709</v>
      </c>
      <c r="CR17" s="22">
        <v>6.4395198221303296E-2</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0.30302628719119601</v>
      </c>
      <c r="D9" s="14">
        <v>0.258491025928132</v>
      </c>
      <c r="E9" s="14">
        <v>0.34452471550941499</v>
      </c>
      <c r="F9" s="14"/>
      <c r="G9" s="14">
        <v>0.187536603149631</v>
      </c>
      <c r="H9" s="14">
        <v>0.21621860576719201</v>
      </c>
      <c r="I9" s="14">
        <v>0.27118856410565301</v>
      </c>
      <c r="J9" s="14">
        <v>0.32390339116199302</v>
      </c>
      <c r="K9" s="14">
        <v>0.38691322591044902</v>
      </c>
      <c r="L9" s="14">
        <v>0.40274182535417802</v>
      </c>
      <c r="M9" s="14"/>
      <c r="N9" s="14">
        <v>0.26739780555600301</v>
      </c>
      <c r="O9" s="14">
        <v>0.32115539306188801</v>
      </c>
      <c r="P9" s="14">
        <v>0.29534983515870999</v>
      </c>
      <c r="Q9" s="14">
        <v>0.32882425011650501</v>
      </c>
      <c r="R9" s="14"/>
      <c r="S9" s="14">
        <v>0.23923581392750501</v>
      </c>
      <c r="T9" s="14">
        <v>0.33869723319496597</v>
      </c>
      <c r="U9" s="14">
        <v>0.31638260592001499</v>
      </c>
      <c r="V9" s="14">
        <v>0.32453601525577402</v>
      </c>
      <c r="W9" s="14">
        <v>0.28194771072814101</v>
      </c>
      <c r="X9" s="14">
        <v>0.269404473382513</v>
      </c>
      <c r="Y9" s="14">
        <v>0.25396543405906202</v>
      </c>
      <c r="Z9" s="14">
        <v>0.29619115157571602</v>
      </c>
      <c r="AA9" s="14">
        <v>0.30311242807677502</v>
      </c>
      <c r="AB9" s="14">
        <v>0.31764456926210899</v>
      </c>
      <c r="AC9" s="14">
        <v>0.42902397691070199</v>
      </c>
      <c r="AD9" s="14">
        <v>0.382255698537111</v>
      </c>
      <c r="AE9" s="14"/>
      <c r="AF9" s="14">
        <v>0.32477164634480898</v>
      </c>
      <c r="AG9" s="14">
        <v>0.30185863559007198</v>
      </c>
      <c r="AH9" s="14">
        <v>0.34542425764544199</v>
      </c>
      <c r="AI9" s="14">
        <v>0.26992646791656599</v>
      </c>
      <c r="AJ9" s="14">
        <v>0.32242968857732701</v>
      </c>
      <c r="AK9" s="14"/>
      <c r="AL9" s="14">
        <v>0.28536730247835201</v>
      </c>
      <c r="AM9" s="14">
        <v>0.33677663970508898</v>
      </c>
      <c r="AN9" s="14">
        <v>0.32514321768028098</v>
      </c>
      <c r="AO9" s="14">
        <v>0.298799191083438</v>
      </c>
      <c r="AP9" s="14">
        <v>0.33835933943346003</v>
      </c>
      <c r="AQ9" s="14">
        <v>0.26196619739507299</v>
      </c>
      <c r="AR9" s="14"/>
      <c r="AS9" s="14">
        <v>0.33739808123814502</v>
      </c>
      <c r="AT9" s="14">
        <v>0.30961805886133698</v>
      </c>
      <c r="AU9" s="14">
        <v>0.26234975517251902</v>
      </c>
      <c r="AV9" s="14">
        <v>0.29629395020195698</v>
      </c>
      <c r="AW9" s="14">
        <v>0.15899570591759901</v>
      </c>
      <c r="AX9" s="14"/>
      <c r="AY9" s="14">
        <v>0.14061895241363401</v>
      </c>
      <c r="AZ9" s="14">
        <v>0.27020905958644897</v>
      </c>
      <c r="BA9" s="14">
        <v>0.32322851266038899</v>
      </c>
      <c r="BB9" s="14">
        <v>0.32330069683731799</v>
      </c>
      <c r="BC9" s="14">
        <v>0.30363124648128897</v>
      </c>
      <c r="BD9" s="14">
        <v>0.33217436531318101</v>
      </c>
      <c r="BE9" s="14">
        <v>0.304975031038765</v>
      </c>
      <c r="BF9" s="14">
        <v>0.34810236216704799</v>
      </c>
      <c r="BG9" s="14">
        <v>0.32344686111867399</v>
      </c>
      <c r="BH9" s="14">
        <v>0.34757569405383099</v>
      </c>
      <c r="BI9" s="14">
        <v>0.278074240270409</v>
      </c>
      <c r="BJ9" s="14">
        <v>0.26265874517573901</v>
      </c>
      <c r="BK9" s="14">
        <v>0.26143548405097899</v>
      </c>
      <c r="BL9" s="14">
        <v>0.264794998959404</v>
      </c>
      <c r="BM9" s="14">
        <v>0.25725806494320802</v>
      </c>
      <c r="BN9" s="14">
        <v>0.27259073100690501</v>
      </c>
      <c r="BO9" s="14"/>
      <c r="BP9" s="14">
        <v>0.266207002942705</v>
      </c>
      <c r="BQ9" s="14">
        <v>0.28359175391348301</v>
      </c>
      <c r="BR9" s="14">
        <v>0.288045412784666</v>
      </c>
      <c r="BS9" s="14">
        <v>0.34917518224042898</v>
      </c>
      <c r="BT9" s="14">
        <v>0.352203527620087</v>
      </c>
      <c r="BU9" s="14">
        <v>0.36439081454356997</v>
      </c>
      <c r="BV9" s="14"/>
      <c r="BW9" s="14">
        <v>0.387388731479341</v>
      </c>
      <c r="BX9" s="14">
        <v>0.27171700228624301</v>
      </c>
      <c r="BY9" s="14">
        <v>0.299427376800665</v>
      </c>
      <c r="BZ9" s="14">
        <v>0.217436075467835</v>
      </c>
      <c r="CA9" s="14">
        <v>0.23768437144660701</v>
      </c>
      <c r="CB9" s="14">
        <v>0.19797061585098499</v>
      </c>
      <c r="CC9" s="14"/>
      <c r="CD9" s="14">
        <v>0.20105813707800299</v>
      </c>
      <c r="CE9" s="14">
        <v>0.340235017743443</v>
      </c>
      <c r="CF9" s="14">
        <v>0.29450036328026002</v>
      </c>
      <c r="CG9" s="14">
        <v>0.36727074904726198</v>
      </c>
      <c r="CH9" s="14"/>
      <c r="CI9" s="14">
        <v>0.44386890267771401</v>
      </c>
      <c r="CJ9" s="14">
        <v>0.299390111358732</v>
      </c>
      <c r="CK9" s="14">
        <v>0.27169062960479801</v>
      </c>
      <c r="CL9" s="14">
        <v>0.20246534599386901</v>
      </c>
      <c r="CM9" s="14"/>
      <c r="CN9" s="14">
        <v>0.31660974875721298</v>
      </c>
      <c r="CO9" s="14">
        <v>0.30379117311687598</v>
      </c>
      <c r="CP9" s="14"/>
      <c r="CQ9" s="14">
        <v>0.333930816726414</v>
      </c>
      <c r="CR9" s="14">
        <v>0.30600197001903201</v>
      </c>
    </row>
    <row r="10" spans="2:96" x14ac:dyDescent="0.3">
      <c r="B10" s="15" t="s">
        <v>231</v>
      </c>
      <c r="C10" s="14">
        <v>0.44313242612297399</v>
      </c>
      <c r="D10" s="14">
        <v>0.45256035969402703</v>
      </c>
      <c r="E10" s="14">
        <v>0.43522328276799699</v>
      </c>
      <c r="F10" s="14"/>
      <c r="G10" s="14">
        <v>0.39956555152684498</v>
      </c>
      <c r="H10" s="14">
        <v>0.45246491206612599</v>
      </c>
      <c r="I10" s="14">
        <v>0.45382859409035298</v>
      </c>
      <c r="J10" s="14">
        <v>0.45613865267326698</v>
      </c>
      <c r="K10" s="14">
        <v>0.45208938528604098</v>
      </c>
      <c r="L10" s="14">
        <v>0.43906954729849401</v>
      </c>
      <c r="M10" s="14"/>
      <c r="N10" s="14">
        <v>0.46324292336874401</v>
      </c>
      <c r="O10" s="14">
        <v>0.44530830724127402</v>
      </c>
      <c r="P10" s="14">
        <v>0.44464958127097198</v>
      </c>
      <c r="Q10" s="14">
        <v>0.41731079382070302</v>
      </c>
      <c r="R10" s="14"/>
      <c r="S10" s="14">
        <v>0.41356496653193903</v>
      </c>
      <c r="T10" s="14">
        <v>0.43612230552447101</v>
      </c>
      <c r="U10" s="14">
        <v>0.419405981610662</v>
      </c>
      <c r="V10" s="14">
        <v>0.44213852752888999</v>
      </c>
      <c r="W10" s="14">
        <v>0.428249340619412</v>
      </c>
      <c r="X10" s="14">
        <v>0.46910479317675302</v>
      </c>
      <c r="Y10" s="14">
        <v>0.497290963326113</v>
      </c>
      <c r="Z10" s="14">
        <v>0.45264352438828498</v>
      </c>
      <c r="AA10" s="14">
        <v>0.44617773242300302</v>
      </c>
      <c r="AB10" s="14">
        <v>0.45910046967663998</v>
      </c>
      <c r="AC10" s="14">
        <v>0.37800548128686901</v>
      </c>
      <c r="AD10" s="14">
        <v>0.52821147197075102</v>
      </c>
      <c r="AE10" s="14"/>
      <c r="AF10" s="14">
        <v>0.43228230743812601</v>
      </c>
      <c r="AG10" s="14">
        <v>0.45388218919047801</v>
      </c>
      <c r="AH10" s="14">
        <v>0.47966588387634701</v>
      </c>
      <c r="AI10" s="14">
        <v>0.42492016340706401</v>
      </c>
      <c r="AJ10" s="14">
        <v>0.47769889355825301</v>
      </c>
      <c r="AK10" s="14"/>
      <c r="AL10" s="14">
        <v>0.46137445843707903</v>
      </c>
      <c r="AM10" s="14">
        <v>0.437980336573353</v>
      </c>
      <c r="AN10" s="14">
        <v>0.46887636282615403</v>
      </c>
      <c r="AO10" s="14">
        <v>0.40928432396186498</v>
      </c>
      <c r="AP10" s="14">
        <v>0.407521160158065</v>
      </c>
      <c r="AQ10" s="14">
        <v>0.50102719060837397</v>
      </c>
      <c r="AR10" s="14"/>
      <c r="AS10" s="14">
        <v>0.43552890425933999</v>
      </c>
      <c r="AT10" s="14">
        <v>0.44287490313487299</v>
      </c>
      <c r="AU10" s="14">
        <v>0.47530231409412199</v>
      </c>
      <c r="AV10" s="14">
        <v>0.43797063731549901</v>
      </c>
      <c r="AW10" s="14">
        <v>0.539372036510542</v>
      </c>
      <c r="AX10" s="14"/>
      <c r="AY10" s="14">
        <v>0.72511983319534201</v>
      </c>
      <c r="AZ10" s="14">
        <v>0.42295752477303</v>
      </c>
      <c r="BA10" s="14">
        <v>0.38264186638459402</v>
      </c>
      <c r="BB10" s="14">
        <v>0.424005497620844</v>
      </c>
      <c r="BC10" s="14">
        <v>0.45115312169670502</v>
      </c>
      <c r="BD10" s="14">
        <v>0.35753950957423097</v>
      </c>
      <c r="BE10" s="14">
        <v>0.45478733080030298</v>
      </c>
      <c r="BF10" s="14">
        <v>0.441735173031235</v>
      </c>
      <c r="BG10" s="14">
        <v>0.42301409529209</v>
      </c>
      <c r="BH10" s="14">
        <v>0.46203687775066099</v>
      </c>
      <c r="BI10" s="14">
        <v>0.44770538483557198</v>
      </c>
      <c r="BJ10" s="14">
        <v>0.477569242296704</v>
      </c>
      <c r="BK10" s="14">
        <v>0.52457576157736197</v>
      </c>
      <c r="BL10" s="14">
        <v>0.49790747417825099</v>
      </c>
      <c r="BM10" s="14">
        <v>0.49712087717796299</v>
      </c>
      <c r="BN10" s="14">
        <v>0.52241501921645905</v>
      </c>
      <c r="BO10" s="14"/>
      <c r="BP10" s="14">
        <v>0.40647526718212001</v>
      </c>
      <c r="BQ10" s="14">
        <v>0.48666411453390901</v>
      </c>
      <c r="BR10" s="14">
        <v>0.423966928098228</v>
      </c>
      <c r="BS10" s="14">
        <v>0.434803859999016</v>
      </c>
      <c r="BT10" s="14">
        <v>0.46484645477652897</v>
      </c>
      <c r="BU10" s="14">
        <v>0.40274839885906599</v>
      </c>
      <c r="BV10" s="14"/>
      <c r="BW10" s="14">
        <v>0.42402995117210901</v>
      </c>
      <c r="BX10" s="14">
        <v>0.51068637186116606</v>
      </c>
      <c r="BY10" s="14">
        <v>0.416498269503355</v>
      </c>
      <c r="BZ10" s="14">
        <v>0.47639848959207198</v>
      </c>
      <c r="CA10" s="14">
        <v>0.41915542447085302</v>
      </c>
      <c r="CB10" s="14">
        <v>0.34385996214916198</v>
      </c>
      <c r="CC10" s="14"/>
      <c r="CD10" s="14">
        <v>0.41667121004872398</v>
      </c>
      <c r="CE10" s="14">
        <v>0.44250950097435299</v>
      </c>
      <c r="CF10" s="14">
        <v>0.43303920745713398</v>
      </c>
      <c r="CG10" s="14">
        <v>0.44135885978587602</v>
      </c>
      <c r="CH10" s="14"/>
      <c r="CI10" s="14">
        <v>0.41915749425270898</v>
      </c>
      <c r="CJ10" s="14">
        <v>0.42072567661015497</v>
      </c>
      <c r="CK10" s="14">
        <v>0.45506035141838203</v>
      </c>
      <c r="CL10" s="14">
        <v>0.47597134467631302</v>
      </c>
      <c r="CM10" s="14"/>
      <c r="CN10" s="14">
        <v>0.42929291484211102</v>
      </c>
      <c r="CO10" s="14">
        <v>0.44648853013928502</v>
      </c>
      <c r="CP10" s="14"/>
      <c r="CQ10" s="14">
        <v>0.46642626691651301</v>
      </c>
      <c r="CR10" s="14">
        <v>0.441251811682291</v>
      </c>
    </row>
    <row r="11" spans="2:96" x14ac:dyDescent="0.3">
      <c r="B11" s="15" t="s">
        <v>232</v>
      </c>
      <c r="C11" s="14">
        <v>0.13531068040272501</v>
      </c>
      <c r="D11" s="14">
        <v>0.15464806844516399</v>
      </c>
      <c r="E11" s="14">
        <v>0.116796086336156</v>
      </c>
      <c r="F11" s="14"/>
      <c r="G11" s="14">
        <v>0.19619748278014401</v>
      </c>
      <c r="H11" s="14">
        <v>0.184489169640076</v>
      </c>
      <c r="I11" s="14">
        <v>0.154022370976163</v>
      </c>
      <c r="J11" s="14">
        <v>0.119143882017429</v>
      </c>
      <c r="K11" s="14">
        <v>8.5131789594344004E-2</v>
      </c>
      <c r="L11" s="14">
        <v>8.6577585216404698E-2</v>
      </c>
      <c r="M11" s="14"/>
      <c r="N11" s="14">
        <v>0.12905895985195301</v>
      </c>
      <c r="O11" s="14">
        <v>0.143655475870344</v>
      </c>
      <c r="P11" s="14">
        <v>0.12081787450444199</v>
      </c>
      <c r="Q11" s="14">
        <v>0.14773644506985001</v>
      </c>
      <c r="R11" s="14"/>
      <c r="S11" s="14">
        <v>0.17518602212203899</v>
      </c>
      <c r="T11" s="14">
        <v>0.12940451671953099</v>
      </c>
      <c r="U11" s="14">
        <v>0.14749492509183501</v>
      </c>
      <c r="V11" s="14">
        <v>0.131089416995161</v>
      </c>
      <c r="W11" s="14">
        <v>0.138822300708899</v>
      </c>
      <c r="X11" s="14">
        <v>0.15575148563350599</v>
      </c>
      <c r="Y11" s="14">
        <v>0.14504306353945201</v>
      </c>
      <c r="Z11" s="14">
        <v>0.13143527933423799</v>
      </c>
      <c r="AA11" s="14">
        <v>0.12463321088538599</v>
      </c>
      <c r="AB11" s="14">
        <v>9.6744767454580605E-2</v>
      </c>
      <c r="AC11" s="14">
        <v>0.120221531903777</v>
      </c>
      <c r="AD11" s="14">
        <v>4.37860856194041E-2</v>
      </c>
      <c r="AE11" s="14"/>
      <c r="AF11" s="14">
        <v>0.13811724908897</v>
      </c>
      <c r="AG11" s="14">
        <v>0.14016128582822901</v>
      </c>
      <c r="AH11" s="14">
        <v>0.12897537097581999</v>
      </c>
      <c r="AI11" s="14">
        <v>0.14661007087151001</v>
      </c>
      <c r="AJ11" s="14">
        <v>8.3870281654072898E-2</v>
      </c>
      <c r="AK11" s="14"/>
      <c r="AL11" s="14">
        <v>0.135199411909731</v>
      </c>
      <c r="AM11" s="14">
        <v>0.133289810702551</v>
      </c>
      <c r="AN11" s="14">
        <v>0.141279510588181</v>
      </c>
      <c r="AO11" s="14">
        <v>0.144062861522151</v>
      </c>
      <c r="AP11" s="14">
        <v>0.117452190127366</v>
      </c>
      <c r="AQ11" s="14">
        <v>9.7706350108152304E-2</v>
      </c>
      <c r="AR11" s="14"/>
      <c r="AS11" s="14">
        <v>0.13740234892466599</v>
      </c>
      <c r="AT11" s="14">
        <v>0.12999788071072399</v>
      </c>
      <c r="AU11" s="14">
        <v>0.13938351467108301</v>
      </c>
      <c r="AV11" s="14">
        <v>0.12919298682661801</v>
      </c>
      <c r="AW11" s="14">
        <v>0.17614616787586701</v>
      </c>
      <c r="AX11" s="14"/>
      <c r="AY11" s="14">
        <v>6.9370459520003397E-2</v>
      </c>
      <c r="AZ11" s="14">
        <v>0.13803597383872401</v>
      </c>
      <c r="BA11" s="14">
        <v>0.142263452550698</v>
      </c>
      <c r="BB11" s="14">
        <v>0.15792906779885901</v>
      </c>
      <c r="BC11" s="14">
        <v>0.143788245453952</v>
      </c>
      <c r="BD11" s="14">
        <v>0.15619502096957</v>
      </c>
      <c r="BE11" s="14">
        <v>0.116198959288854</v>
      </c>
      <c r="BF11" s="14">
        <v>0.133861619169239</v>
      </c>
      <c r="BG11" s="14">
        <v>0.140235357474709</v>
      </c>
      <c r="BH11" s="14">
        <v>9.6611662663560902E-2</v>
      </c>
      <c r="BI11" s="14">
        <v>0.135410299472564</v>
      </c>
      <c r="BJ11" s="14">
        <v>0.141364026290457</v>
      </c>
      <c r="BK11" s="14">
        <v>0.10713139491686199</v>
      </c>
      <c r="BL11" s="14">
        <v>0.14464747450566301</v>
      </c>
      <c r="BM11" s="14">
        <v>0.188621908918645</v>
      </c>
      <c r="BN11" s="14">
        <v>0.103928357104371</v>
      </c>
      <c r="BO11" s="14"/>
      <c r="BP11" s="14">
        <v>0.172513814324981</v>
      </c>
      <c r="BQ11" s="14">
        <v>0.13227992150988899</v>
      </c>
      <c r="BR11" s="14">
        <v>0.152341629272707</v>
      </c>
      <c r="BS11" s="14">
        <v>0.125630864339809</v>
      </c>
      <c r="BT11" s="14">
        <v>8.3981211258334201E-2</v>
      </c>
      <c r="BU11" s="14">
        <v>6.9297149934169494E-2</v>
      </c>
      <c r="BV11" s="14"/>
      <c r="BW11" s="14">
        <v>9.6247052265194394E-2</v>
      </c>
      <c r="BX11" s="14">
        <v>0.13211106496036601</v>
      </c>
      <c r="BY11" s="14">
        <v>0.107719904349176</v>
      </c>
      <c r="BZ11" s="14">
        <v>0.16970495809924199</v>
      </c>
      <c r="CA11" s="14">
        <v>0.196621350393514</v>
      </c>
      <c r="CB11" s="14">
        <v>0.228724457427188</v>
      </c>
      <c r="CC11" s="14"/>
      <c r="CD11" s="14">
        <v>0.20904763828103101</v>
      </c>
      <c r="CE11" s="14">
        <v>0.10374647359429701</v>
      </c>
      <c r="CF11" s="14">
        <v>0.136902210988604</v>
      </c>
      <c r="CG11" s="14">
        <v>0.12653459187028801</v>
      </c>
      <c r="CH11" s="14"/>
      <c r="CI11" s="14">
        <v>8.1153024669449195E-2</v>
      </c>
      <c r="CJ11" s="14">
        <v>0.17397134207172599</v>
      </c>
      <c r="CK11" s="14">
        <v>0.131922204591988</v>
      </c>
      <c r="CL11" s="14">
        <v>0.18977596824312801</v>
      </c>
      <c r="CM11" s="14"/>
      <c r="CN11" s="14">
        <v>0.15370831561102599</v>
      </c>
      <c r="CO11" s="14">
        <v>0.13003669821738301</v>
      </c>
      <c r="CP11" s="14"/>
      <c r="CQ11" s="14">
        <v>0.13401020498939001</v>
      </c>
      <c r="CR11" s="14">
        <v>0.13596664885107501</v>
      </c>
    </row>
    <row r="12" spans="2:96" x14ac:dyDescent="0.3">
      <c r="B12" s="15" t="s">
        <v>233</v>
      </c>
      <c r="C12" s="14">
        <v>5.3640521298351097E-2</v>
      </c>
      <c r="D12" s="14">
        <v>6.9289241051018399E-2</v>
      </c>
      <c r="E12" s="14">
        <v>3.84921182327407E-2</v>
      </c>
      <c r="F12" s="14"/>
      <c r="G12" s="14">
        <v>0.12688120470042899</v>
      </c>
      <c r="H12" s="14">
        <v>5.0306590585859901E-2</v>
      </c>
      <c r="I12" s="14">
        <v>6.0933782540836798E-2</v>
      </c>
      <c r="J12" s="14">
        <v>5.0988365340911002E-2</v>
      </c>
      <c r="K12" s="14">
        <v>2.9184814963639099E-2</v>
      </c>
      <c r="L12" s="14">
        <v>2.0562316477419299E-2</v>
      </c>
      <c r="M12" s="14"/>
      <c r="N12" s="14">
        <v>7.4223873988567696E-2</v>
      </c>
      <c r="O12" s="14">
        <v>4.1241877835578297E-2</v>
      </c>
      <c r="P12" s="14">
        <v>6.7605320779702702E-2</v>
      </c>
      <c r="Q12" s="14">
        <v>3.2699218499967701E-2</v>
      </c>
      <c r="R12" s="14"/>
      <c r="S12" s="14">
        <v>8.0524874177122494E-2</v>
      </c>
      <c r="T12" s="14">
        <v>4.52857283622757E-2</v>
      </c>
      <c r="U12" s="14">
        <v>4.9143067264932401E-2</v>
      </c>
      <c r="V12" s="14">
        <v>5.0509374396867202E-2</v>
      </c>
      <c r="W12" s="14">
        <v>5.5944434423224602E-2</v>
      </c>
      <c r="X12" s="14">
        <v>4.5948725383483997E-2</v>
      </c>
      <c r="Y12" s="14">
        <v>4.5112264964289397E-2</v>
      </c>
      <c r="Z12" s="14">
        <v>3.6137243793165297E-2</v>
      </c>
      <c r="AA12" s="14">
        <v>5.43441757699843E-2</v>
      </c>
      <c r="AB12" s="14">
        <v>6.3414330126790805E-2</v>
      </c>
      <c r="AC12" s="14">
        <v>5.08695552739096E-2</v>
      </c>
      <c r="AD12" s="14">
        <v>2.1656937121293501E-2</v>
      </c>
      <c r="AE12" s="14"/>
      <c r="AF12" s="14">
        <v>5.4448495015806501E-2</v>
      </c>
      <c r="AG12" s="14">
        <v>5.5001757406208898E-2</v>
      </c>
      <c r="AH12" s="14">
        <v>1.8557905518708302E-2</v>
      </c>
      <c r="AI12" s="14">
        <v>6.4239807900690199E-2</v>
      </c>
      <c r="AJ12" s="14">
        <v>3.9871039549196699E-2</v>
      </c>
      <c r="AK12" s="14"/>
      <c r="AL12" s="14">
        <v>6.3951437857403495E-2</v>
      </c>
      <c r="AM12" s="14">
        <v>4.2089434589754601E-2</v>
      </c>
      <c r="AN12" s="14">
        <v>3.5775175499100399E-2</v>
      </c>
      <c r="AO12" s="14">
        <v>6.9215632337224706E-2</v>
      </c>
      <c r="AP12" s="14">
        <v>6.5865719212400503E-2</v>
      </c>
      <c r="AQ12" s="14">
        <v>3.14991282687241E-2</v>
      </c>
      <c r="AR12" s="14"/>
      <c r="AS12" s="14">
        <v>3.6309754125151902E-2</v>
      </c>
      <c r="AT12" s="14">
        <v>5.5978066953333801E-2</v>
      </c>
      <c r="AU12" s="14">
        <v>5.8301684302589099E-2</v>
      </c>
      <c r="AV12" s="14">
        <v>7.8054060360132294E-2</v>
      </c>
      <c r="AW12" s="14">
        <v>5.1030110725808299E-2</v>
      </c>
      <c r="AX12" s="14"/>
      <c r="AY12" s="14">
        <v>0</v>
      </c>
      <c r="AZ12" s="14">
        <v>2.54584585512889E-2</v>
      </c>
      <c r="BA12" s="14">
        <v>7.16327780298429E-2</v>
      </c>
      <c r="BB12" s="14">
        <v>2.1805986722758301E-2</v>
      </c>
      <c r="BC12" s="14">
        <v>4.1898725634510602E-2</v>
      </c>
      <c r="BD12" s="14">
        <v>7.4318260662137106E-2</v>
      </c>
      <c r="BE12" s="14">
        <v>6.9040398370138797E-2</v>
      </c>
      <c r="BF12" s="14">
        <v>3.7347715195036997E-2</v>
      </c>
      <c r="BG12" s="14">
        <v>5.3107560100944598E-2</v>
      </c>
      <c r="BH12" s="14">
        <v>5.27992004478448E-2</v>
      </c>
      <c r="BI12" s="14">
        <v>8.1694588461524401E-2</v>
      </c>
      <c r="BJ12" s="14">
        <v>4.4409873391054601E-2</v>
      </c>
      <c r="BK12" s="14">
        <v>6.90377109281375E-2</v>
      </c>
      <c r="BL12" s="14">
        <v>2.0490347175855499E-2</v>
      </c>
      <c r="BM12" s="14">
        <v>3.8066636956532902E-2</v>
      </c>
      <c r="BN12" s="14">
        <v>6.3429282723704294E-2</v>
      </c>
      <c r="BO12" s="14"/>
      <c r="BP12" s="14">
        <v>7.8298816997277601E-2</v>
      </c>
      <c r="BQ12" s="14">
        <v>4.9639796605376797E-2</v>
      </c>
      <c r="BR12" s="14">
        <v>4.6980155499124501E-2</v>
      </c>
      <c r="BS12" s="14">
        <v>3.6168712569814902E-2</v>
      </c>
      <c r="BT12" s="14">
        <v>3.6305333383919301E-2</v>
      </c>
      <c r="BU12" s="14">
        <v>7.8654737053489396E-2</v>
      </c>
      <c r="BV12" s="14"/>
      <c r="BW12" s="14">
        <v>4.1816238080648202E-2</v>
      </c>
      <c r="BX12" s="14">
        <v>5.15629198771657E-2</v>
      </c>
      <c r="BY12" s="14">
        <v>7.1885014690285104E-2</v>
      </c>
      <c r="BZ12" s="14">
        <v>4.4105717339209101E-2</v>
      </c>
      <c r="CA12" s="14">
        <v>7.7225170792592598E-2</v>
      </c>
      <c r="CB12" s="14">
        <v>6.5635547484017495E-2</v>
      </c>
      <c r="CC12" s="14"/>
      <c r="CD12" s="14">
        <v>9.8046089674258499E-2</v>
      </c>
      <c r="CE12" s="14">
        <v>6.3359744337650695E-2</v>
      </c>
      <c r="CF12" s="14">
        <v>2.5665380089387999E-2</v>
      </c>
      <c r="CG12" s="14">
        <v>3.2727677578779403E-2</v>
      </c>
      <c r="CH12" s="14"/>
      <c r="CI12" s="14">
        <v>2.6401451839864701E-2</v>
      </c>
      <c r="CJ12" s="14">
        <v>4.2849761919441197E-2</v>
      </c>
      <c r="CK12" s="14">
        <v>6.9199761442936394E-2</v>
      </c>
      <c r="CL12" s="14">
        <v>2.7239198406338198E-2</v>
      </c>
      <c r="CM12" s="14"/>
      <c r="CN12" s="14">
        <v>7.0405442909873703E-2</v>
      </c>
      <c r="CO12" s="14">
        <v>5.0530011255186802E-2</v>
      </c>
      <c r="CP12" s="14"/>
      <c r="CQ12" s="14">
        <v>2.81293024782449E-2</v>
      </c>
      <c r="CR12" s="14">
        <v>5.5071942773229E-2</v>
      </c>
    </row>
    <row r="13" spans="2:96" x14ac:dyDescent="0.3">
      <c r="B13" s="15" t="s">
        <v>234</v>
      </c>
      <c r="C13" s="14">
        <v>2.1054356515463502E-2</v>
      </c>
      <c r="D13" s="14">
        <v>2.85958262375447E-2</v>
      </c>
      <c r="E13" s="14">
        <v>1.37397880980226E-2</v>
      </c>
      <c r="F13" s="14"/>
      <c r="G13" s="14">
        <v>2.37062974395786E-2</v>
      </c>
      <c r="H13" s="14">
        <v>2.7310068313677299E-2</v>
      </c>
      <c r="I13" s="14">
        <v>2.8272772058324E-2</v>
      </c>
      <c r="J13" s="14">
        <v>2.1884586064737501E-2</v>
      </c>
      <c r="K13" s="14">
        <v>1.3540624484783799E-2</v>
      </c>
      <c r="L13" s="14">
        <v>1.2703656800651801E-2</v>
      </c>
      <c r="M13" s="14"/>
      <c r="N13" s="14">
        <v>2.6734434054053801E-2</v>
      </c>
      <c r="O13" s="14">
        <v>5.8221353162732099E-3</v>
      </c>
      <c r="P13" s="14">
        <v>4.1428966096887898E-2</v>
      </c>
      <c r="Q13" s="14">
        <v>1.3094572870215201E-2</v>
      </c>
      <c r="R13" s="14"/>
      <c r="S13" s="14">
        <v>2.8660176137563099E-2</v>
      </c>
      <c r="T13" s="14">
        <v>1.8075699305385301E-2</v>
      </c>
      <c r="U13" s="14">
        <v>1.7571148117901399E-2</v>
      </c>
      <c r="V13" s="14">
        <v>2.0640848039263599E-2</v>
      </c>
      <c r="W13" s="14">
        <v>2.5169657748564299E-2</v>
      </c>
      <c r="X13" s="14">
        <v>2.1239561274336901E-2</v>
      </c>
      <c r="Y13" s="14">
        <v>1.18776978313172E-2</v>
      </c>
      <c r="Z13" s="14">
        <v>3.4784092721471399E-2</v>
      </c>
      <c r="AA13" s="14">
        <v>3.1544059665458098E-2</v>
      </c>
      <c r="AB13" s="14">
        <v>2.1629786841269798E-2</v>
      </c>
      <c r="AC13" s="14">
        <v>0</v>
      </c>
      <c r="AD13" s="14">
        <v>0</v>
      </c>
      <c r="AE13" s="14"/>
      <c r="AF13" s="14">
        <v>2.4583996956577599E-2</v>
      </c>
      <c r="AG13" s="14">
        <v>1.5581284015425899E-2</v>
      </c>
      <c r="AH13" s="14">
        <v>1.66476690230901E-2</v>
      </c>
      <c r="AI13" s="14">
        <v>4.6690442533997199E-2</v>
      </c>
      <c r="AJ13" s="14">
        <v>2.1179130956089601E-2</v>
      </c>
      <c r="AK13" s="14"/>
      <c r="AL13" s="14">
        <v>1.71349413907405E-2</v>
      </c>
      <c r="AM13" s="14">
        <v>2.8121933006557399E-2</v>
      </c>
      <c r="AN13" s="14">
        <v>1.44049126610022E-2</v>
      </c>
      <c r="AO13" s="14">
        <v>3.1446180755343001E-2</v>
      </c>
      <c r="AP13" s="14">
        <v>2.4745454734686399E-2</v>
      </c>
      <c r="AQ13" s="14">
        <v>1.09141522570023E-2</v>
      </c>
      <c r="AR13" s="14"/>
      <c r="AS13" s="14">
        <v>2.0001536814127301E-2</v>
      </c>
      <c r="AT13" s="14">
        <v>2.3152936761624301E-2</v>
      </c>
      <c r="AU13" s="14">
        <v>1.6828853899962901E-2</v>
      </c>
      <c r="AV13" s="14">
        <v>2.0861323070586701E-2</v>
      </c>
      <c r="AW13" s="14">
        <v>4.9069913544402502E-2</v>
      </c>
      <c r="AX13" s="14"/>
      <c r="AY13" s="14">
        <v>0</v>
      </c>
      <c r="AZ13" s="14">
        <v>3.7032121345499401E-2</v>
      </c>
      <c r="BA13" s="14">
        <v>2.2501589949632798E-2</v>
      </c>
      <c r="BB13" s="14">
        <v>1.5882796380696E-2</v>
      </c>
      <c r="BC13" s="14">
        <v>2.0999619407264698E-2</v>
      </c>
      <c r="BD13" s="14">
        <v>3.04067562639736E-2</v>
      </c>
      <c r="BE13" s="14">
        <v>1.41635132507309E-2</v>
      </c>
      <c r="BF13" s="14">
        <v>5.6794548650104396E-3</v>
      </c>
      <c r="BG13" s="14">
        <v>2.1154031230761899E-2</v>
      </c>
      <c r="BH13" s="14">
        <v>2.90552495954149E-2</v>
      </c>
      <c r="BI13" s="14">
        <v>2.9451610731237601E-2</v>
      </c>
      <c r="BJ13" s="14">
        <v>1.3917402187626399E-2</v>
      </c>
      <c r="BK13" s="14">
        <v>0</v>
      </c>
      <c r="BL13" s="14">
        <v>2.05266682700612E-2</v>
      </c>
      <c r="BM13" s="14">
        <v>1.8932512003650901E-2</v>
      </c>
      <c r="BN13" s="14">
        <v>2.9503290099260199E-2</v>
      </c>
      <c r="BO13" s="14"/>
      <c r="BP13" s="14">
        <v>3.22843814238662E-2</v>
      </c>
      <c r="BQ13" s="14">
        <v>1.0165099660016601E-2</v>
      </c>
      <c r="BR13" s="14">
        <v>1.9359690647721198E-2</v>
      </c>
      <c r="BS13" s="14">
        <v>1.49490619750341E-2</v>
      </c>
      <c r="BT13" s="14">
        <v>1.33395681740628E-2</v>
      </c>
      <c r="BU13" s="14">
        <v>7.3974355130326394E-2</v>
      </c>
      <c r="BV13" s="14"/>
      <c r="BW13" s="14">
        <v>1.6323552452254399E-2</v>
      </c>
      <c r="BX13" s="14">
        <v>1.3120849793635401E-2</v>
      </c>
      <c r="BY13" s="14">
        <v>2.6992676399676702E-2</v>
      </c>
      <c r="BZ13" s="14">
        <v>4.1246742944021697E-2</v>
      </c>
      <c r="CA13" s="14">
        <v>2.2528585286750901E-2</v>
      </c>
      <c r="CB13" s="14">
        <v>2.9293919109094201E-2</v>
      </c>
      <c r="CC13" s="14"/>
      <c r="CD13" s="14">
        <v>2.2769188053285001E-2</v>
      </c>
      <c r="CE13" s="14">
        <v>1.9167644074514E-2</v>
      </c>
      <c r="CF13" s="14">
        <v>4.1939238498478901E-2</v>
      </c>
      <c r="CG13" s="14">
        <v>1.36006876174422E-2</v>
      </c>
      <c r="CH13" s="14"/>
      <c r="CI13" s="14">
        <v>8.5901561854226094E-3</v>
      </c>
      <c r="CJ13" s="14">
        <v>3.3818918427892003E-2</v>
      </c>
      <c r="CK13" s="14">
        <v>2.09557958129633E-2</v>
      </c>
      <c r="CL13" s="14">
        <v>1.5476333770171101E-2</v>
      </c>
      <c r="CM13" s="14"/>
      <c r="CN13" s="14">
        <v>1.5474211086795401E-2</v>
      </c>
      <c r="CO13" s="14">
        <v>2.10330226222737E-2</v>
      </c>
      <c r="CP13" s="14"/>
      <c r="CQ13" s="14">
        <v>1.3493013710986001E-2</v>
      </c>
      <c r="CR13" s="14">
        <v>2.1547771854511E-2</v>
      </c>
    </row>
    <row r="14" spans="2:96" x14ac:dyDescent="0.3">
      <c r="B14" s="15" t="s">
        <v>92</v>
      </c>
      <c r="C14" s="14">
        <v>4.3835728469290403E-2</v>
      </c>
      <c r="D14" s="14">
        <v>3.6415478644114103E-2</v>
      </c>
      <c r="E14" s="14">
        <v>5.1224009055668901E-2</v>
      </c>
      <c r="F14" s="14"/>
      <c r="G14" s="14">
        <v>6.6112860403372095E-2</v>
      </c>
      <c r="H14" s="14">
        <v>6.9210653627069005E-2</v>
      </c>
      <c r="I14" s="14">
        <v>3.1753916228670298E-2</v>
      </c>
      <c r="J14" s="14">
        <v>2.7941122741661901E-2</v>
      </c>
      <c r="K14" s="14">
        <v>3.3140159760742499E-2</v>
      </c>
      <c r="L14" s="14">
        <v>3.8345068852852798E-2</v>
      </c>
      <c r="M14" s="14"/>
      <c r="N14" s="14">
        <v>3.9342003180678098E-2</v>
      </c>
      <c r="O14" s="14">
        <v>4.2816810674642797E-2</v>
      </c>
      <c r="P14" s="14">
        <v>3.0148422189285901E-2</v>
      </c>
      <c r="Q14" s="14">
        <v>6.0334719622759297E-2</v>
      </c>
      <c r="R14" s="14"/>
      <c r="S14" s="14">
        <v>6.2828147103831194E-2</v>
      </c>
      <c r="T14" s="14">
        <v>3.2414516893371201E-2</v>
      </c>
      <c r="U14" s="14">
        <v>5.0002271994653499E-2</v>
      </c>
      <c r="V14" s="14">
        <v>3.1085817784043599E-2</v>
      </c>
      <c r="W14" s="14">
        <v>6.9866555771758695E-2</v>
      </c>
      <c r="X14" s="14">
        <v>3.8550961149406898E-2</v>
      </c>
      <c r="Y14" s="14">
        <v>4.6710576279766998E-2</v>
      </c>
      <c r="Z14" s="14">
        <v>4.88087081871241E-2</v>
      </c>
      <c r="AA14" s="14">
        <v>4.01883931793936E-2</v>
      </c>
      <c r="AB14" s="14">
        <v>4.1466076638609697E-2</v>
      </c>
      <c r="AC14" s="14">
        <v>2.1879454624742001E-2</v>
      </c>
      <c r="AD14" s="14">
        <v>2.4089806751440599E-2</v>
      </c>
      <c r="AE14" s="14"/>
      <c r="AF14" s="14">
        <v>2.5796305155711002E-2</v>
      </c>
      <c r="AG14" s="14">
        <v>3.3514847969587001E-2</v>
      </c>
      <c r="AH14" s="14">
        <v>1.07289129605931E-2</v>
      </c>
      <c r="AI14" s="14">
        <v>4.7613047370172301E-2</v>
      </c>
      <c r="AJ14" s="14">
        <v>5.4950965705060098E-2</v>
      </c>
      <c r="AK14" s="14"/>
      <c r="AL14" s="14">
        <v>3.6972447926692902E-2</v>
      </c>
      <c r="AM14" s="14">
        <v>2.1741845422695201E-2</v>
      </c>
      <c r="AN14" s="14">
        <v>1.45208207452807E-2</v>
      </c>
      <c r="AO14" s="14">
        <v>4.7191810339977901E-2</v>
      </c>
      <c r="AP14" s="14">
        <v>4.6056136334020802E-2</v>
      </c>
      <c r="AQ14" s="14">
        <v>9.6886981362674998E-2</v>
      </c>
      <c r="AR14" s="14"/>
      <c r="AS14" s="14">
        <v>3.3359374638570499E-2</v>
      </c>
      <c r="AT14" s="14">
        <v>3.8378153578108198E-2</v>
      </c>
      <c r="AU14" s="14">
        <v>4.7833877859725198E-2</v>
      </c>
      <c r="AV14" s="14">
        <v>3.7627042225206402E-2</v>
      </c>
      <c r="AW14" s="14">
        <v>2.5386065425781999E-2</v>
      </c>
      <c r="AX14" s="14"/>
      <c r="AY14" s="14">
        <v>6.4890754871020195E-2</v>
      </c>
      <c r="AZ14" s="14">
        <v>0.106306861905009</v>
      </c>
      <c r="BA14" s="14">
        <v>5.7731800424843001E-2</v>
      </c>
      <c r="BB14" s="14">
        <v>5.7075954639524099E-2</v>
      </c>
      <c r="BC14" s="14">
        <v>3.8529041326277998E-2</v>
      </c>
      <c r="BD14" s="14">
        <v>4.9366087216907301E-2</v>
      </c>
      <c r="BE14" s="14">
        <v>4.0834767251208597E-2</v>
      </c>
      <c r="BF14" s="14">
        <v>3.3273675572429599E-2</v>
      </c>
      <c r="BG14" s="14">
        <v>3.9042094782820599E-2</v>
      </c>
      <c r="BH14" s="14">
        <v>1.1921315488687601E-2</v>
      </c>
      <c r="BI14" s="14">
        <v>2.7663876228693301E-2</v>
      </c>
      <c r="BJ14" s="14">
        <v>6.0080710658418503E-2</v>
      </c>
      <c r="BK14" s="14">
        <v>3.78196485266592E-2</v>
      </c>
      <c r="BL14" s="14">
        <v>5.1633036910766102E-2</v>
      </c>
      <c r="BM14" s="14">
        <v>0</v>
      </c>
      <c r="BN14" s="14">
        <v>8.1333198493005795E-3</v>
      </c>
      <c r="BO14" s="14"/>
      <c r="BP14" s="14">
        <v>4.4220717129049798E-2</v>
      </c>
      <c r="BQ14" s="14">
        <v>3.7659313777325697E-2</v>
      </c>
      <c r="BR14" s="14">
        <v>6.9306183697552495E-2</v>
      </c>
      <c r="BS14" s="14">
        <v>3.9272318875897501E-2</v>
      </c>
      <c r="BT14" s="14">
        <v>4.9323904787067899E-2</v>
      </c>
      <c r="BU14" s="14">
        <v>1.0934544479378701E-2</v>
      </c>
      <c r="BV14" s="14"/>
      <c r="BW14" s="14">
        <v>3.4194474550453199E-2</v>
      </c>
      <c r="BX14" s="14">
        <v>2.0801791221423001E-2</v>
      </c>
      <c r="BY14" s="14">
        <v>7.7476758256842998E-2</v>
      </c>
      <c r="BZ14" s="14">
        <v>5.1108016557619602E-2</v>
      </c>
      <c r="CA14" s="14">
        <v>4.67850976096831E-2</v>
      </c>
      <c r="CB14" s="14">
        <v>0.13451549797955401</v>
      </c>
      <c r="CC14" s="14"/>
      <c r="CD14" s="14">
        <v>5.2407736864698802E-2</v>
      </c>
      <c r="CE14" s="14">
        <v>3.0981619275742601E-2</v>
      </c>
      <c r="CF14" s="14">
        <v>6.7953599686134999E-2</v>
      </c>
      <c r="CG14" s="14">
        <v>1.8507434100353101E-2</v>
      </c>
      <c r="CH14" s="14"/>
      <c r="CI14" s="14">
        <v>2.0828970374840598E-2</v>
      </c>
      <c r="CJ14" s="14">
        <v>2.9244189612053498E-2</v>
      </c>
      <c r="CK14" s="14">
        <v>5.1171257128932203E-2</v>
      </c>
      <c r="CL14" s="14">
        <v>8.9071808910181294E-2</v>
      </c>
      <c r="CM14" s="14"/>
      <c r="CN14" s="14">
        <v>1.45093667929803E-2</v>
      </c>
      <c r="CO14" s="14">
        <v>4.8120564648995799E-2</v>
      </c>
      <c r="CP14" s="14"/>
      <c r="CQ14" s="14">
        <v>2.4010395178451601E-2</v>
      </c>
      <c r="CR14" s="14">
        <v>4.0159854819861097E-2</v>
      </c>
    </row>
    <row r="15" spans="2:96" x14ac:dyDescent="0.3">
      <c r="B15" s="15" t="s">
        <v>235</v>
      </c>
      <c r="C15" s="21">
        <v>0.74615871331417005</v>
      </c>
      <c r="D15" s="21">
        <v>0.71105138562215897</v>
      </c>
      <c r="E15" s="21">
        <v>0.77974799827741204</v>
      </c>
      <c r="F15" s="21"/>
      <c r="G15" s="21">
        <v>0.58710215467647597</v>
      </c>
      <c r="H15" s="21">
        <v>0.66868351783331803</v>
      </c>
      <c r="I15" s="21">
        <v>0.72501715819600598</v>
      </c>
      <c r="J15" s="21">
        <v>0.78004204383525999</v>
      </c>
      <c r="K15" s="21">
        <v>0.839002611196491</v>
      </c>
      <c r="L15" s="21">
        <v>0.84181137265267103</v>
      </c>
      <c r="M15" s="21"/>
      <c r="N15" s="21">
        <v>0.73064072892474696</v>
      </c>
      <c r="O15" s="21">
        <v>0.76646370030316202</v>
      </c>
      <c r="P15" s="21">
        <v>0.73999941642968203</v>
      </c>
      <c r="Q15" s="21">
        <v>0.74613504393720798</v>
      </c>
      <c r="R15" s="21"/>
      <c r="S15" s="21">
        <v>0.65280078045944401</v>
      </c>
      <c r="T15" s="21">
        <v>0.77481953871943698</v>
      </c>
      <c r="U15" s="21">
        <v>0.735788587530677</v>
      </c>
      <c r="V15" s="21">
        <v>0.76667454278466496</v>
      </c>
      <c r="W15" s="21">
        <v>0.71019705134755395</v>
      </c>
      <c r="X15" s="21">
        <v>0.73850926655926596</v>
      </c>
      <c r="Y15" s="21">
        <v>0.75125639738517402</v>
      </c>
      <c r="Z15" s="21">
        <v>0.748834675964001</v>
      </c>
      <c r="AA15" s="21">
        <v>0.74929016049977804</v>
      </c>
      <c r="AB15" s="21">
        <v>0.77674503893874902</v>
      </c>
      <c r="AC15" s="21">
        <v>0.80702945819757199</v>
      </c>
      <c r="AD15" s="21">
        <v>0.91046717050786197</v>
      </c>
      <c r="AE15" s="21"/>
      <c r="AF15" s="21">
        <v>0.75705395378293505</v>
      </c>
      <c r="AG15" s="21">
        <v>0.75574082478055005</v>
      </c>
      <c r="AH15" s="21">
        <v>0.82509014152178894</v>
      </c>
      <c r="AI15" s="21">
        <v>0.69484663132363</v>
      </c>
      <c r="AJ15" s="21">
        <v>0.80012858213558102</v>
      </c>
      <c r="AK15" s="21"/>
      <c r="AL15" s="21">
        <v>0.74674176091543198</v>
      </c>
      <c r="AM15" s="21">
        <v>0.77475697627844198</v>
      </c>
      <c r="AN15" s="21">
        <v>0.79401958050643495</v>
      </c>
      <c r="AO15" s="21">
        <v>0.70808351504530298</v>
      </c>
      <c r="AP15" s="21">
        <v>0.74588049959152602</v>
      </c>
      <c r="AQ15" s="21">
        <v>0.76299338800344596</v>
      </c>
      <c r="AR15" s="21"/>
      <c r="AS15" s="21">
        <v>0.77292698549748495</v>
      </c>
      <c r="AT15" s="21">
        <v>0.75249296199620996</v>
      </c>
      <c r="AU15" s="21">
        <v>0.73765206926663995</v>
      </c>
      <c r="AV15" s="21">
        <v>0.73426458751745605</v>
      </c>
      <c r="AW15" s="21">
        <v>0.69836774242814004</v>
      </c>
      <c r="AX15" s="21"/>
      <c r="AY15" s="21">
        <v>0.86573878560897599</v>
      </c>
      <c r="AZ15" s="21">
        <v>0.69316658435947898</v>
      </c>
      <c r="BA15" s="21">
        <v>0.70587037904498295</v>
      </c>
      <c r="BB15" s="21">
        <v>0.74730619445816304</v>
      </c>
      <c r="BC15" s="21">
        <v>0.75478436817799399</v>
      </c>
      <c r="BD15" s="21">
        <v>0.68971387488741098</v>
      </c>
      <c r="BE15" s="21">
        <v>0.75976236183906798</v>
      </c>
      <c r="BF15" s="21">
        <v>0.78983753519828404</v>
      </c>
      <c r="BG15" s="21">
        <v>0.74646095641076404</v>
      </c>
      <c r="BH15" s="21">
        <v>0.80961257180449198</v>
      </c>
      <c r="BI15" s="21">
        <v>0.72577962510598104</v>
      </c>
      <c r="BJ15" s="21">
        <v>0.74022798747244301</v>
      </c>
      <c r="BK15" s="21">
        <v>0.78601124562834102</v>
      </c>
      <c r="BL15" s="21">
        <v>0.76270247313765505</v>
      </c>
      <c r="BM15" s="21">
        <v>0.75437894212117096</v>
      </c>
      <c r="BN15" s="21">
        <v>0.79500575022336395</v>
      </c>
      <c r="BO15" s="21"/>
      <c r="BP15" s="21">
        <v>0.67268227012482495</v>
      </c>
      <c r="BQ15" s="21">
        <v>0.77025586844739202</v>
      </c>
      <c r="BR15" s="21">
        <v>0.712012340882895</v>
      </c>
      <c r="BS15" s="21">
        <v>0.78397904223944404</v>
      </c>
      <c r="BT15" s="21">
        <v>0.81704998239661597</v>
      </c>
      <c r="BU15" s="21">
        <v>0.76713921340263602</v>
      </c>
      <c r="BV15" s="21"/>
      <c r="BW15" s="21">
        <v>0.81141868265145001</v>
      </c>
      <c r="BX15" s="21">
        <v>0.78240337414741001</v>
      </c>
      <c r="BY15" s="21">
        <v>0.71592564630402</v>
      </c>
      <c r="BZ15" s="21">
        <v>0.69383456505990804</v>
      </c>
      <c r="CA15" s="21">
        <v>0.656839795917459</v>
      </c>
      <c r="CB15" s="21">
        <v>0.541830578000147</v>
      </c>
      <c r="CC15" s="21"/>
      <c r="CD15" s="21">
        <v>0.617729347126727</v>
      </c>
      <c r="CE15" s="21">
        <v>0.78274451871779505</v>
      </c>
      <c r="CF15" s="21">
        <v>0.72753957073739395</v>
      </c>
      <c r="CG15" s="21">
        <v>0.80862960883313695</v>
      </c>
      <c r="CH15" s="21"/>
      <c r="CI15" s="21">
        <v>0.86302639693042305</v>
      </c>
      <c r="CJ15" s="21">
        <v>0.72011578796888698</v>
      </c>
      <c r="CK15" s="21">
        <v>0.72675098102318003</v>
      </c>
      <c r="CL15" s="21">
        <v>0.67843669067018197</v>
      </c>
      <c r="CM15" s="21"/>
      <c r="CN15" s="21">
        <v>0.745902663599324</v>
      </c>
      <c r="CO15" s="21">
        <v>0.750279703256161</v>
      </c>
      <c r="CP15" s="21"/>
      <c r="CQ15" s="21">
        <v>0.80035708364292701</v>
      </c>
      <c r="CR15" s="21">
        <v>0.74725378170132395</v>
      </c>
    </row>
    <row r="16" spans="2:96" x14ac:dyDescent="0.3">
      <c r="B16" s="15" t="s">
        <v>236</v>
      </c>
      <c r="C16" s="21">
        <v>7.4694877813814606E-2</v>
      </c>
      <c r="D16" s="21">
        <v>9.7885067288563096E-2</v>
      </c>
      <c r="E16" s="21">
        <v>5.22319063307633E-2</v>
      </c>
      <c r="F16" s="21"/>
      <c r="G16" s="21">
        <v>0.15058750214000799</v>
      </c>
      <c r="H16" s="21">
        <v>7.76166588995372E-2</v>
      </c>
      <c r="I16" s="21">
        <v>8.9206554599160798E-2</v>
      </c>
      <c r="J16" s="21">
        <v>7.2872951405648506E-2</v>
      </c>
      <c r="K16" s="21">
        <v>4.27254394484229E-2</v>
      </c>
      <c r="L16" s="21">
        <v>3.3265973278071098E-2</v>
      </c>
      <c r="M16" s="21"/>
      <c r="N16" s="21">
        <v>0.100958308042621</v>
      </c>
      <c r="O16" s="21">
        <v>4.7064013151851498E-2</v>
      </c>
      <c r="P16" s="21">
        <v>0.109034286876591</v>
      </c>
      <c r="Q16" s="21">
        <v>4.5793791370182899E-2</v>
      </c>
      <c r="R16" s="21"/>
      <c r="S16" s="21">
        <v>0.10918505031468601</v>
      </c>
      <c r="T16" s="21">
        <v>6.3361427667661105E-2</v>
      </c>
      <c r="U16" s="21">
        <v>6.67142153828338E-2</v>
      </c>
      <c r="V16" s="21">
        <v>7.1150222436130797E-2</v>
      </c>
      <c r="W16" s="21">
        <v>8.1114092171788901E-2</v>
      </c>
      <c r="X16" s="21">
        <v>6.7188286657820895E-2</v>
      </c>
      <c r="Y16" s="21">
        <v>5.69899627956066E-2</v>
      </c>
      <c r="Z16" s="21">
        <v>7.0921336514636696E-2</v>
      </c>
      <c r="AA16" s="21">
        <v>8.5888235435442398E-2</v>
      </c>
      <c r="AB16" s="21">
        <v>8.5044116968060607E-2</v>
      </c>
      <c r="AC16" s="21">
        <v>5.08695552739096E-2</v>
      </c>
      <c r="AD16" s="21">
        <v>2.1656937121293501E-2</v>
      </c>
      <c r="AE16" s="21"/>
      <c r="AF16" s="21">
        <v>7.90324919723841E-2</v>
      </c>
      <c r="AG16" s="21">
        <v>7.0583041421634796E-2</v>
      </c>
      <c r="AH16" s="21">
        <v>3.5205574541798401E-2</v>
      </c>
      <c r="AI16" s="21">
        <v>0.110930250434687</v>
      </c>
      <c r="AJ16" s="21">
        <v>6.10501705052863E-2</v>
      </c>
      <c r="AK16" s="21"/>
      <c r="AL16" s="21">
        <v>8.1086379248144005E-2</v>
      </c>
      <c r="AM16" s="21">
        <v>7.0211367596311997E-2</v>
      </c>
      <c r="AN16" s="21">
        <v>5.0180088160102602E-2</v>
      </c>
      <c r="AO16" s="21">
        <v>0.100661813092568</v>
      </c>
      <c r="AP16" s="21">
        <v>9.0611173947086995E-2</v>
      </c>
      <c r="AQ16" s="21">
        <v>4.2413280525726502E-2</v>
      </c>
      <c r="AR16" s="21"/>
      <c r="AS16" s="21">
        <v>5.6311290939279203E-2</v>
      </c>
      <c r="AT16" s="21">
        <v>7.9131003714958098E-2</v>
      </c>
      <c r="AU16" s="21">
        <v>7.5130538202551903E-2</v>
      </c>
      <c r="AV16" s="21">
        <v>9.8915383430718998E-2</v>
      </c>
      <c r="AW16" s="21">
        <v>0.100100024270211</v>
      </c>
      <c r="AX16" s="21"/>
      <c r="AY16" s="21">
        <v>0</v>
      </c>
      <c r="AZ16" s="21">
        <v>6.2490579896788301E-2</v>
      </c>
      <c r="BA16" s="21">
        <v>9.4134367979475594E-2</v>
      </c>
      <c r="BB16" s="21">
        <v>3.7688783103454297E-2</v>
      </c>
      <c r="BC16" s="21">
        <v>6.28983450417753E-2</v>
      </c>
      <c r="BD16" s="21">
        <v>0.104725016926111</v>
      </c>
      <c r="BE16" s="21">
        <v>8.3203911620869597E-2</v>
      </c>
      <c r="BF16" s="21">
        <v>4.3027170060047498E-2</v>
      </c>
      <c r="BG16" s="21">
        <v>7.4261591331706497E-2</v>
      </c>
      <c r="BH16" s="21">
        <v>8.18544500432596E-2</v>
      </c>
      <c r="BI16" s="21">
        <v>0.111146199192762</v>
      </c>
      <c r="BJ16" s="21">
        <v>5.8327275578680997E-2</v>
      </c>
      <c r="BK16" s="21">
        <v>6.90377109281375E-2</v>
      </c>
      <c r="BL16" s="21">
        <v>4.1017015445916599E-2</v>
      </c>
      <c r="BM16" s="21">
        <v>5.69991489601838E-2</v>
      </c>
      <c r="BN16" s="21">
        <v>9.2932572822964493E-2</v>
      </c>
      <c r="BO16" s="21"/>
      <c r="BP16" s="21">
        <v>0.110583198421144</v>
      </c>
      <c r="BQ16" s="21">
        <v>5.9804896265393502E-2</v>
      </c>
      <c r="BR16" s="21">
        <v>6.6339846146845599E-2</v>
      </c>
      <c r="BS16" s="21">
        <v>5.1117774544848997E-2</v>
      </c>
      <c r="BT16" s="21">
        <v>4.96449015579822E-2</v>
      </c>
      <c r="BU16" s="21">
        <v>0.15262909218381601</v>
      </c>
      <c r="BV16" s="21"/>
      <c r="BW16" s="21">
        <v>5.8139790532902601E-2</v>
      </c>
      <c r="BX16" s="21">
        <v>6.4683769670801194E-2</v>
      </c>
      <c r="BY16" s="21">
        <v>9.8877691089961806E-2</v>
      </c>
      <c r="BZ16" s="21">
        <v>8.5352460283230805E-2</v>
      </c>
      <c r="CA16" s="21">
        <v>9.9753756079343503E-2</v>
      </c>
      <c r="CB16" s="21">
        <v>9.4929466593111703E-2</v>
      </c>
      <c r="CC16" s="21"/>
      <c r="CD16" s="21">
        <v>0.120815277727543</v>
      </c>
      <c r="CE16" s="21">
        <v>8.2527388412164698E-2</v>
      </c>
      <c r="CF16" s="21">
        <v>6.7604618587866899E-2</v>
      </c>
      <c r="CG16" s="21">
        <v>4.6328365196221598E-2</v>
      </c>
      <c r="CH16" s="21"/>
      <c r="CI16" s="21">
        <v>3.49916080252873E-2</v>
      </c>
      <c r="CJ16" s="21">
        <v>7.6668680347333207E-2</v>
      </c>
      <c r="CK16" s="21">
        <v>9.0155557255899701E-2</v>
      </c>
      <c r="CL16" s="21">
        <v>4.2715532176509197E-2</v>
      </c>
      <c r="CM16" s="21"/>
      <c r="CN16" s="21">
        <v>8.5879653996669095E-2</v>
      </c>
      <c r="CO16" s="21">
        <v>7.1563033877460602E-2</v>
      </c>
      <c r="CP16" s="21"/>
      <c r="CQ16" s="21">
        <v>4.1622316189230901E-2</v>
      </c>
      <c r="CR16" s="21">
        <v>7.6619714627740004E-2</v>
      </c>
    </row>
    <row r="17" spans="2:96" x14ac:dyDescent="0.3">
      <c r="B17" s="15" t="s">
        <v>237</v>
      </c>
      <c r="C17" s="22">
        <v>0.67146383550035604</v>
      </c>
      <c r="D17" s="22">
        <v>0.61316631833359603</v>
      </c>
      <c r="E17" s="22">
        <v>0.72751609194664901</v>
      </c>
      <c r="F17" s="22"/>
      <c r="G17" s="22">
        <v>0.43651465253646798</v>
      </c>
      <c r="H17" s="22">
        <v>0.59106685893378097</v>
      </c>
      <c r="I17" s="22">
        <v>0.63581060359684505</v>
      </c>
      <c r="J17" s="22">
        <v>0.70716909242961201</v>
      </c>
      <c r="K17" s="22">
        <v>0.796277171748068</v>
      </c>
      <c r="L17" s="22">
        <v>0.80854539937460002</v>
      </c>
      <c r="M17" s="22"/>
      <c r="N17" s="22">
        <v>0.629682420882125</v>
      </c>
      <c r="O17" s="22">
        <v>0.71939968715130997</v>
      </c>
      <c r="P17" s="22">
        <v>0.63096512955309103</v>
      </c>
      <c r="Q17" s="22">
        <v>0.70034125256702495</v>
      </c>
      <c r="R17" s="22"/>
      <c r="S17" s="22">
        <v>0.54361573014475895</v>
      </c>
      <c r="T17" s="22">
        <v>0.71145811105177603</v>
      </c>
      <c r="U17" s="22">
        <v>0.66907437214784404</v>
      </c>
      <c r="V17" s="22">
        <v>0.69552432034853395</v>
      </c>
      <c r="W17" s="22">
        <v>0.62908295917576496</v>
      </c>
      <c r="X17" s="22">
        <v>0.67132097990144501</v>
      </c>
      <c r="Y17" s="22">
        <v>0.69426643458956805</v>
      </c>
      <c r="Z17" s="22">
        <v>0.67791333944936505</v>
      </c>
      <c r="AA17" s="22">
        <v>0.66340192506433504</v>
      </c>
      <c r="AB17" s="22">
        <v>0.691700921970689</v>
      </c>
      <c r="AC17" s="22">
        <v>0.75615990292366198</v>
      </c>
      <c r="AD17" s="22">
        <v>0.88881023338656795</v>
      </c>
      <c r="AE17" s="22"/>
      <c r="AF17" s="22">
        <v>0.67802146181055101</v>
      </c>
      <c r="AG17" s="22">
        <v>0.68515778335891497</v>
      </c>
      <c r="AH17" s="22">
        <v>0.78988456697998999</v>
      </c>
      <c r="AI17" s="22">
        <v>0.58391638088894304</v>
      </c>
      <c r="AJ17" s="22">
        <v>0.73907841163029397</v>
      </c>
      <c r="AK17" s="22"/>
      <c r="AL17" s="22">
        <v>0.66565538166728799</v>
      </c>
      <c r="AM17" s="22">
        <v>0.70454560868213001</v>
      </c>
      <c r="AN17" s="22">
        <v>0.74383949234633295</v>
      </c>
      <c r="AO17" s="22">
        <v>0.60742170195273504</v>
      </c>
      <c r="AP17" s="22">
        <v>0.65526932564443896</v>
      </c>
      <c r="AQ17" s="22">
        <v>0.72058010747772006</v>
      </c>
      <c r="AR17" s="22"/>
      <c r="AS17" s="22">
        <v>0.71661569455820495</v>
      </c>
      <c r="AT17" s="22">
        <v>0.673361958281252</v>
      </c>
      <c r="AU17" s="22">
        <v>0.66252153106408895</v>
      </c>
      <c r="AV17" s="22">
        <v>0.63534920408673701</v>
      </c>
      <c r="AW17" s="22">
        <v>0.59826771815793001</v>
      </c>
      <c r="AX17" s="22"/>
      <c r="AY17" s="22">
        <v>0.86573878560897599</v>
      </c>
      <c r="AZ17" s="22">
        <v>0.63067600446269101</v>
      </c>
      <c r="BA17" s="22">
        <v>0.61173601106550701</v>
      </c>
      <c r="BB17" s="22">
        <v>0.70961741135470802</v>
      </c>
      <c r="BC17" s="22">
        <v>0.69188602313621905</v>
      </c>
      <c r="BD17" s="22">
        <v>0.58498885796130096</v>
      </c>
      <c r="BE17" s="22">
        <v>0.67655845021819805</v>
      </c>
      <c r="BF17" s="22">
        <v>0.74681036513823595</v>
      </c>
      <c r="BG17" s="22">
        <v>0.67219936507905798</v>
      </c>
      <c r="BH17" s="22">
        <v>0.727758121761232</v>
      </c>
      <c r="BI17" s="22">
        <v>0.61463342591321901</v>
      </c>
      <c r="BJ17" s="22">
        <v>0.681900711893762</v>
      </c>
      <c r="BK17" s="22">
        <v>0.71697353470020297</v>
      </c>
      <c r="BL17" s="22">
        <v>0.72168545769173797</v>
      </c>
      <c r="BM17" s="22">
        <v>0.69737979316098697</v>
      </c>
      <c r="BN17" s="22">
        <v>0.70207317740039898</v>
      </c>
      <c r="BO17" s="22"/>
      <c r="BP17" s="22">
        <v>0.56209907170368201</v>
      </c>
      <c r="BQ17" s="22">
        <v>0.71045097218199804</v>
      </c>
      <c r="BR17" s="22">
        <v>0.64567249473604904</v>
      </c>
      <c r="BS17" s="22">
        <v>0.73286126769459503</v>
      </c>
      <c r="BT17" s="22">
        <v>0.76740508083863401</v>
      </c>
      <c r="BU17" s="22">
        <v>0.61451012121881998</v>
      </c>
      <c r="BV17" s="22"/>
      <c r="BW17" s="22">
        <v>0.75327889211854704</v>
      </c>
      <c r="BX17" s="22">
        <v>0.71771960447660899</v>
      </c>
      <c r="BY17" s="22">
        <v>0.61704795521405797</v>
      </c>
      <c r="BZ17" s="22">
        <v>0.60848210477667697</v>
      </c>
      <c r="CA17" s="22">
        <v>0.557086039838116</v>
      </c>
      <c r="CB17" s="22">
        <v>0.44690111140703498</v>
      </c>
      <c r="CC17" s="22"/>
      <c r="CD17" s="22">
        <v>0.49691406939918298</v>
      </c>
      <c r="CE17" s="22">
        <v>0.70021713030563104</v>
      </c>
      <c r="CF17" s="22">
        <v>0.65993495214952702</v>
      </c>
      <c r="CG17" s="22">
        <v>0.76230124363691598</v>
      </c>
      <c r="CH17" s="22"/>
      <c r="CI17" s="22">
        <v>0.82803478890513504</v>
      </c>
      <c r="CJ17" s="22">
        <v>0.64344710762155399</v>
      </c>
      <c r="CK17" s="22">
        <v>0.63659542376727996</v>
      </c>
      <c r="CL17" s="22">
        <v>0.63572115849367306</v>
      </c>
      <c r="CM17" s="22"/>
      <c r="CN17" s="22">
        <v>0.66002300960265503</v>
      </c>
      <c r="CO17" s="22">
        <v>0.67871666937870001</v>
      </c>
      <c r="CP17" s="22"/>
      <c r="CQ17" s="22">
        <v>0.75873476745369595</v>
      </c>
      <c r="CR17" s="22">
        <v>0.67063406707358397</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0.104638162194756</v>
      </c>
      <c r="D9" s="14">
        <v>8.9159858941270695E-2</v>
      </c>
      <c r="E9" s="14">
        <v>0.118298094595179</v>
      </c>
      <c r="F9" s="14"/>
      <c r="G9" s="14">
        <v>0.117613409085149</v>
      </c>
      <c r="H9" s="14">
        <v>0.100481365553636</v>
      </c>
      <c r="I9" s="14">
        <v>0.124703599898828</v>
      </c>
      <c r="J9" s="14">
        <v>0.104874978394355</v>
      </c>
      <c r="K9" s="14">
        <v>0.10510824408130599</v>
      </c>
      <c r="L9" s="14">
        <v>8.2608662966471194E-2</v>
      </c>
      <c r="M9" s="14"/>
      <c r="N9" s="14">
        <v>0.10261668966286901</v>
      </c>
      <c r="O9" s="14">
        <v>7.4496800163001003E-2</v>
      </c>
      <c r="P9" s="14">
        <v>0.117706465272946</v>
      </c>
      <c r="Q9" s="14">
        <v>0.12786918525049601</v>
      </c>
      <c r="R9" s="14"/>
      <c r="S9" s="14">
        <v>0.11414073563071001</v>
      </c>
      <c r="T9" s="14">
        <v>0.116110139055268</v>
      </c>
      <c r="U9" s="14">
        <v>9.2537221701981004E-2</v>
      </c>
      <c r="V9" s="14">
        <v>8.1090824675501896E-2</v>
      </c>
      <c r="W9" s="14">
        <v>0.15437254136876</v>
      </c>
      <c r="X9" s="14">
        <v>0.10816944763846301</v>
      </c>
      <c r="Y9" s="14">
        <v>9.9699031833847304E-2</v>
      </c>
      <c r="Z9" s="14">
        <v>9.0332709071935302E-2</v>
      </c>
      <c r="AA9" s="14">
        <v>7.9193065509473803E-2</v>
      </c>
      <c r="AB9" s="14">
        <v>0.103121514947677</v>
      </c>
      <c r="AC9" s="14">
        <v>9.7771800383420496E-2</v>
      </c>
      <c r="AD9" s="14">
        <v>0.12819079962872601</v>
      </c>
      <c r="AE9" s="14"/>
      <c r="AF9" s="14">
        <v>0.102999722316977</v>
      </c>
      <c r="AG9" s="14">
        <v>0.120267725659101</v>
      </c>
      <c r="AH9" s="14">
        <v>0.131400917174846</v>
      </c>
      <c r="AI9" s="14">
        <v>7.5433272843549601E-2</v>
      </c>
      <c r="AJ9" s="14">
        <v>0.14231214122045399</v>
      </c>
      <c r="AK9" s="14"/>
      <c r="AL9" s="14">
        <v>0.13403036032900101</v>
      </c>
      <c r="AM9" s="14">
        <v>0.115924442902785</v>
      </c>
      <c r="AN9" s="14">
        <v>8.2758945724760599E-2</v>
      </c>
      <c r="AO9" s="14">
        <v>7.8827054618599707E-2</v>
      </c>
      <c r="AP9" s="14">
        <v>0.13411935852981899</v>
      </c>
      <c r="AQ9" s="14">
        <v>0.10103911314672601</v>
      </c>
      <c r="AR9" s="14"/>
      <c r="AS9" s="14">
        <v>0.104915192891004</v>
      </c>
      <c r="AT9" s="14">
        <v>9.7336761145315198E-2</v>
      </c>
      <c r="AU9" s="14">
        <v>9.7630683559936607E-2</v>
      </c>
      <c r="AV9" s="14">
        <v>0.14016885004398399</v>
      </c>
      <c r="AW9" s="14">
        <v>0.17143379684063401</v>
      </c>
      <c r="AX9" s="14"/>
      <c r="AY9" s="14">
        <v>6.98658133277512E-2</v>
      </c>
      <c r="AZ9" s="14">
        <v>9.1546463713238102E-2</v>
      </c>
      <c r="BA9" s="14">
        <v>0.15111714685116601</v>
      </c>
      <c r="BB9" s="14">
        <v>8.34057862268133E-2</v>
      </c>
      <c r="BC9" s="14">
        <v>9.4640928347086803E-2</v>
      </c>
      <c r="BD9" s="14">
        <v>0.11266905982950801</v>
      </c>
      <c r="BE9" s="14">
        <v>9.7485825075294394E-2</v>
      </c>
      <c r="BF9" s="14">
        <v>0.11637514274201401</v>
      </c>
      <c r="BG9" s="14">
        <v>7.5490821925599999E-2</v>
      </c>
      <c r="BH9" s="14">
        <v>8.69036351715088E-2</v>
      </c>
      <c r="BI9" s="14">
        <v>0.104412733844979</v>
      </c>
      <c r="BJ9" s="14">
        <v>9.84253271333769E-2</v>
      </c>
      <c r="BK9" s="14">
        <v>9.6985500643138503E-2</v>
      </c>
      <c r="BL9" s="14">
        <v>8.8627262653824507E-2</v>
      </c>
      <c r="BM9" s="14">
        <v>5.9655528763981398E-2</v>
      </c>
      <c r="BN9" s="14">
        <v>0.18173981975785899</v>
      </c>
      <c r="BO9" s="14"/>
      <c r="BP9" s="14">
        <v>0.126213311649962</v>
      </c>
      <c r="BQ9" s="14">
        <v>8.5528400521261497E-2</v>
      </c>
      <c r="BR9" s="14">
        <v>9.2991915062600405E-2</v>
      </c>
      <c r="BS9" s="14">
        <v>8.9320978466856799E-2</v>
      </c>
      <c r="BT9" s="14">
        <v>0.122920345807239</v>
      </c>
      <c r="BU9" s="14">
        <v>0.14538923120054401</v>
      </c>
      <c r="BV9" s="14"/>
      <c r="BW9" s="14">
        <v>0.113302096238265</v>
      </c>
      <c r="BX9" s="14">
        <v>0.11609405650057</v>
      </c>
      <c r="BY9" s="14">
        <v>7.8489472719340106E-2</v>
      </c>
      <c r="BZ9" s="14">
        <v>0.10692156979065</v>
      </c>
      <c r="CA9" s="14">
        <v>9.0862864740897095E-2</v>
      </c>
      <c r="CB9" s="14">
        <v>6.3708696492786099E-2</v>
      </c>
      <c r="CC9" s="14"/>
      <c r="CD9" s="14">
        <v>9.4932183537229403E-2</v>
      </c>
      <c r="CE9" s="14">
        <v>0.124999087085661</v>
      </c>
      <c r="CF9" s="14">
        <v>7.9607251961386197E-2</v>
      </c>
      <c r="CG9" s="14">
        <v>0.118001469026837</v>
      </c>
      <c r="CH9" s="14"/>
      <c r="CI9" s="14">
        <v>0.27366061902417799</v>
      </c>
      <c r="CJ9" s="14">
        <v>0.126093904677475</v>
      </c>
      <c r="CK9" s="14">
        <v>5.3135924300096803E-2</v>
      </c>
      <c r="CL9" s="14">
        <v>2.2583949694788E-2</v>
      </c>
      <c r="CM9" s="14"/>
      <c r="CN9" s="14">
        <v>0.22911814450583401</v>
      </c>
      <c r="CO9" s="14">
        <v>8.7547900309140503E-2</v>
      </c>
      <c r="CP9" s="14"/>
      <c r="CQ9" s="14">
        <v>0.17017446718729201</v>
      </c>
      <c r="CR9" s="14">
        <v>0.100231869163354</v>
      </c>
    </row>
    <row r="10" spans="2:96" x14ac:dyDescent="0.3">
      <c r="B10" s="15" t="s">
        <v>231</v>
      </c>
      <c r="C10" s="14">
        <v>0.26563231141349503</v>
      </c>
      <c r="D10" s="14">
        <v>0.268999009254762</v>
      </c>
      <c r="E10" s="14">
        <v>0.263126199424075</v>
      </c>
      <c r="F10" s="14"/>
      <c r="G10" s="14">
        <v>0.33411376595571302</v>
      </c>
      <c r="H10" s="14">
        <v>0.300248878839591</v>
      </c>
      <c r="I10" s="14">
        <v>0.332801556282178</v>
      </c>
      <c r="J10" s="14">
        <v>0.26618155836165303</v>
      </c>
      <c r="K10" s="14">
        <v>0.20666364142436799</v>
      </c>
      <c r="L10" s="14">
        <v>0.176648077403429</v>
      </c>
      <c r="M10" s="14"/>
      <c r="N10" s="14">
        <v>0.26502084192425301</v>
      </c>
      <c r="O10" s="14">
        <v>0.32086983053270901</v>
      </c>
      <c r="P10" s="14">
        <v>0.26116132696574301</v>
      </c>
      <c r="Q10" s="14">
        <v>0.212240837512186</v>
      </c>
      <c r="R10" s="14"/>
      <c r="S10" s="14">
        <v>0.197597466506648</v>
      </c>
      <c r="T10" s="14">
        <v>0.2898734277128</v>
      </c>
      <c r="U10" s="14">
        <v>0.26378418580775997</v>
      </c>
      <c r="V10" s="14">
        <v>0.26168406373609499</v>
      </c>
      <c r="W10" s="14">
        <v>0.26258061528419502</v>
      </c>
      <c r="X10" s="14">
        <v>0.299405488291559</v>
      </c>
      <c r="Y10" s="14">
        <v>0.29289262227006002</v>
      </c>
      <c r="Z10" s="14">
        <v>0.22821365048000899</v>
      </c>
      <c r="AA10" s="14">
        <v>0.31826975437504801</v>
      </c>
      <c r="AB10" s="14">
        <v>0.20280338527689501</v>
      </c>
      <c r="AC10" s="14">
        <v>0.30574581623942398</v>
      </c>
      <c r="AD10" s="14">
        <v>0.30717428138443498</v>
      </c>
      <c r="AE10" s="14"/>
      <c r="AF10" s="14">
        <v>0.25563842862941</v>
      </c>
      <c r="AG10" s="14">
        <v>0.28977800072744198</v>
      </c>
      <c r="AH10" s="14">
        <v>0.22339406859482699</v>
      </c>
      <c r="AI10" s="14">
        <v>0.26315586676166303</v>
      </c>
      <c r="AJ10" s="14">
        <v>0.29232156269243098</v>
      </c>
      <c r="AK10" s="14"/>
      <c r="AL10" s="14">
        <v>0.30040260599560598</v>
      </c>
      <c r="AM10" s="14">
        <v>0.24528160528033</v>
      </c>
      <c r="AN10" s="14">
        <v>0.28374317189238102</v>
      </c>
      <c r="AO10" s="14">
        <v>0.24929986873645901</v>
      </c>
      <c r="AP10" s="14">
        <v>0.30326596152957702</v>
      </c>
      <c r="AQ10" s="14">
        <v>0.21503357039405399</v>
      </c>
      <c r="AR10" s="14"/>
      <c r="AS10" s="14">
        <v>0.215923901976454</v>
      </c>
      <c r="AT10" s="14">
        <v>0.28586277427430601</v>
      </c>
      <c r="AU10" s="14">
        <v>0.28020633522843102</v>
      </c>
      <c r="AV10" s="14">
        <v>0.32951185504373698</v>
      </c>
      <c r="AW10" s="14">
        <v>0.21872412820631901</v>
      </c>
      <c r="AX10" s="14"/>
      <c r="AY10" s="14">
        <v>0.23707526142667501</v>
      </c>
      <c r="AZ10" s="14">
        <v>0.23423514690465899</v>
      </c>
      <c r="BA10" s="14">
        <v>0.17287018909905999</v>
      </c>
      <c r="BB10" s="14">
        <v>0.15690550591507299</v>
      </c>
      <c r="BC10" s="14">
        <v>0.27654137883982199</v>
      </c>
      <c r="BD10" s="14">
        <v>0.23686219982443499</v>
      </c>
      <c r="BE10" s="14">
        <v>0.33947934230337301</v>
      </c>
      <c r="BF10" s="14">
        <v>0.23260819712960201</v>
      </c>
      <c r="BG10" s="14">
        <v>0.29499697597055402</v>
      </c>
      <c r="BH10" s="14">
        <v>0.28066386988294101</v>
      </c>
      <c r="BI10" s="14">
        <v>0.30131961046185302</v>
      </c>
      <c r="BJ10" s="14">
        <v>0.24652763644971801</v>
      </c>
      <c r="BK10" s="14">
        <v>0.35128437020862702</v>
      </c>
      <c r="BL10" s="14">
        <v>0.31942062846268199</v>
      </c>
      <c r="BM10" s="14">
        <v>0.37528687240251202</v>
      </c>
      <c r="BN10" s="14">
        <v>0.26107749492000198</v>
      </c>
      <c r="BO10" s="14"/>
      <c r="BP10" s="14">
        <v>0.24963913192203699</v>
      </c>
      <c r="BQ10" s="14">
        <v>0.26505697124165301</v>
      </c>
      <c r="BR10" s="14">
        <v>0.26826889145081201</v>
      </c>
      <c r="BS10" s="14">
        <v>0.25557718019595999</v>
      </c>
      <c r="BT10" s="14">
        <v>0.284185387791973</v>
      </c>
      <c r="BU10" s="14">
        <v>0.34416848971989</v>
      </c>
      <c r="BV10" s="14"/>
      <c r="BW10" s="14">
        <v>0.22614727772683199</v>
      </c>
      <c r="BX10" s="14">
        <v>0.320108554785903</v>
      </c>
      <c r="BY10" s="14">
        <v>0.22524032608127001</v>
      </c>
      <c r="BZ10" s="14">
        <v>0.25936364736533901</v>
      </c>
      <c r="CA10" s="14">
        <v>0.30674633304487098</v>
      </c>
      <c r="CB10" s="14">
        <v>0.218229525108109</v>
      </c>
      <c r="CC10" s="14"/>
      <c r="CD10" s="14">
        <v>0.306947884865089</v>
      </c>
      <c r="CE10" s="14">
        <v>0.30306951427686502</v>
      </c>
      <c r="CF10" s="14">
        <v>0.21768298278943601</v>
      </c>
      <c r="CG10" s="14">
        <v>0.26247433130386699</v>
      </c>
      <c r="CH10" s="14"/>
      <c r="CI10" s="14">
        <v>0.41530960062926497</v>
      </c>
      <c r="CJ10" s="14">
        <v>0.35397231050955402</v>
      </c>
      <c r="CK10" s="14">
        <v>0.18423211480089299</v>
      </c>
      <c r="CL10" s="14">
        <v>0.283481496551031</v>
      </c>
      <c r="CM10" s="14"/>
      <c r="CN10" s="14">
        <v>0.398536239816626</v>
      </c>
      <c r="CO10" s="14">
        <v>0.24481362142740401</v>
      </c>
      <c r="CP10" s="14"/>
      <c r="CQ10" s="14">
        <v>0.43923444572910803</v>
      </c>
      <c r="CR10" s="14">
        <v>0.24957668461660201</v>
      </c>
    </row>
    <row r="11" spans="2:96" x14ac:dyDescent="0.3">
      <c r="B11" s="15" t="s">
        <v>232</v>
      </c>
      <c r="C11" s="14">
        <v>0.27318975915146398</v>
      </c>
      <c r="D11" s="14">
        <v>0.28328885080966099</v>
      </c>
      <c r="E11" s="14">
        <v>0.26412051011786303</v>
      </c>
      <c r="F11" s="14"/>
      <c r="G11" s="14">
        <v>0.25004886841703</v>
      </c>
      <c r="H11" s="14">
        <v>0.241661317350052</v>
      </c>
      <c r="I11" s="14">
        <v>0.224560229592799</v>
      </c>
      <c r="J11" s="14">
        <v>0.29419383690934903</v>
      </c>
      <c r="K11" s="14">
        <v>0.28743977357525402</v>
      </c>
      <c r="L11" s="14">
        <v>0.32713073416307598</v>
      </c>
      <c r="M11" s="14"/>
      <c r="N11" s="14">
        <v>0.275600700359804</v>
      </c>
      <c r="O11" s="14">
        <v>0.26223439901652401</v>
      </c>
      <c r="P11" s="14">
        <v>0.27155262605491698</v>
      </c>
      <c r="Q11" s="14">
        <v>0.280503590949022</v>
      </c>
      <c r="R11" s="14"/>
      <c r="S11" s="14">
        <v>0.26524297987780499</v>
      </c>
      <c r="T11" s="14">
        <v>0.25285404981350401</v>
      </c>
      <c r="U11" s="14">
        <v>0.35192454782027199</v>
      </c>
      <c r="V11" s="14">
        <v>0.27973564686079799</v>
      </c>
      <c r="W11" s="14">
        <v>0.22965738902869301</v>
      </c>
      <c r="X11" s="14">
        <v>0.30499823434891599</v>
      </c>
      <c r="Y11" s="14">
        <v>0.27121379237157101</v>
      </c>
      <c r="Z11" s="14">
        <v>0.29966292765326402</v>
      </c>
      <c r="AA11" s="14">
        <v>0.25647749789764401</v>
      </c>
      <c r="AB11" s="14">
        <v>0.23475834700707099</v>
      </c>
      <c r="AC11" s="14">
        <v>0.282284537864889</v>
      </c>
      <c r="AD11" s="14">
        <v>0.30655946407035101</v>
      </c>
      <c r="AE11" s="14"/>
      <c r="AF11" s="14">
        <v>0.294344227330053</v>
      </c>
      <c r="AG11" s="14">
        <v>0.26883610814459602</v>
      </c>
      <c r="AH11" s="14">
        <v>0.287719312796478</v>
      </c>
      <c r="AI11" s="14">
        <v>0.26418929969219901</v>
      </c>
      <c r="AJ11" s="14">
        <v>0.20799317514760199</v>
      </c>
      <c r="AK11" s="14"/>
      <c r="AL11" s="14">
        <v>0.24223989416681699</v>
      </c>
      <c r="AM11" s="14">
        <v>0.28608686384883503</v>
      </c>
      <c r="AN11" s="14">
        <v>0.30181004734474898</v>
      </c>
      <c r="AO11" s="14">
        <v>0.276784090390226</v>
      </c>
      <c r="AP11" s="14">
        <v>0.21772315481218199</v>
      </c>
      <c r="AQ11" s="14">
        <v>0.29420892526090398</v>
      </c>
      <c r="AR11" s="14"/>
      <c r="AS11" s="14">
        <v>0.306872382541656</v>
      </c>
      <c r="AT11" s="14">
        <v>0.24746619427237601</v>
      </c>
      <c r="AU11" s="14">
        <v>0.30484447745486898</v>
      </c>
      <c r="AV11" s="14">
        <v>0.21662824425741301</v>
      </c>
      <c r="AW11" s="14">
        <v>0.17833555158412301</v>
      </c>
      <c r="AX11" s="14"/>
      <c r="AY11" s="14">
        <v>0.20603931483002799</v>
      </c>
      <c r="AZ11" s="14">
        <v>0.34032233549012902</v>
      </c>
      <c r="BA11" s="14">
        <v>0.30330593155838498</v>
      </c>
      <c r="BB11" s="14">
        <v>0.372833841931348</v>
      </c>
      <c r="BC11" s="14">
        <v>0.24595909518244199</v>
      </c>
      <c r="BD11" s="14">
        <v>0.27207036670825802</v>
      </c>
      <c r="BE11" s="14">
        <v>0.27948617726938402</v>
      </c>
      <c r="BF11" s="14">
        <v>0.289449416787733</v>
      </c>
      <c r="BG11" s="14">
        <v>0.244924084077247</v>
      </c>
      <c r="BH11" s="14">
        <v>0.318791539099819</v>
      </c>
      <c r="BI11" s="14">
        <v>0.25654678753738602</v>
      </c>
      <c r="BJ11" s="14">
        <v>0.25917885759883003</v>
      </c>
      <c r="BK11" s="14">
        <v>0.24431612191715499</v>
      </c>
      <c r="BL11" s="14">
        <v>0.23690253953307899</v>
      </c>
      <c r="BM11" s="14">
        <v>0.19612122321675901</v>
      </c>
      <c r="BN11" s="14">
        <v>0.20653003940373399</v>
      </c>
      <c r="BO11" s="14"/>
      <c r="BP11" s="14">
        <v>0.24341011511289601</v>
      </c>
      <c r="BQ11" s="14">
        <v>0.30938178666029997</v>
      </c>
      <c r="BR11" s="14">
        <v>0.263358089463748</v>
      </c>
      <c r="BS11" s="14">
        <v>0.299200493550556</v>
      </c>
      <c r="BT11" s="14">
        <v>0.23559328465166501</v>
      </c>
      <c r="BU11" s="14">
        <v>0.22605577494586299</v>
      </c>
      <c r="BV11" s="14"/>
      <c r="BW11" s="14">
        <v>0.27586146781605803</v>
      </c>
      <c r="BX11" s="14">
        <v>0.29588180674641801</v>
      </c>
      <c r="BY11" s="14">
        <v>0.31285115349732101</v>
      </c>
      <c r="BZ11" s="14">
        <v>0.26664493375839199</v>
      </c>
      <c r="CA11" s="14">
        <v>0.229270529926867</v>
      </c>
      <c r="CB11" s="14">
        <v>0.30938859533949498</v>
      </c>
      <c r="CC11" s="14"/>
      <c r="CD11" s="14">
        <v>0.25746957711781798</v>
      </c>
      <c r="CE11" s="14">
        <v>0.25869522979441201</v>
      </c>
      <c r="CF11" s="14">
        <v>0.26529384170453002</v>
      </c>
      <c r="CG11" s="14">
        <v>0.27077063847775801</v>
      </c>
      <c r="CH11" s="14"/>
      <c r="CI11" s="14">
        <v>0.214919454614212</v>
      </c>
      <c r="CJ11" s="14">
        <v>0.28144007465052001</v>
      </c>
      <c r="CK11" s="14">
        <v>0.28125807582337498</v>
      </c>
      <c r="CL11" s="14">
        <v>0.33583114497113398</v>
      </c>
      <c r="CM11" s="14"/>
      <c r="CN11" s="14">
        <v>0.19838827683606999</v>
      </c>
      <c r="CO11" s="14">
        <v>0.28395868685759201</v>
      </c>
      <c r="CP11" s="14"/>
      <c r="CQ11" s="14">
        <v>0.21668249930752401</v>
      </c>
      <c r="CR11" s="14">
        <v>0.27765391288982899</v>
      </c>
    </row>
    <row r="12" spans="2:96" x14ac:dyDescent="0.3">
      <c r="B12" s="15" t="s">
        <v>233</v>
      </c>
      <c r="C12" s="14">
        <v>0.18552313340811699</v>
      </c>
      <c r="D12" s="14">
        <v>0.19252340507190399</v>
      </c>
      <c r="E12" s="14">
        <v>0.17922532492618801</v>
      </c>
      <c r="F12" s="14"/>
      <c r="G12" s="14">
        <v>0.139151783769211</v>
      </c>
      <c r="H12" s="14">
        <v>0.196983653862317</v>
      </c>
      <c r="I12" s="14">
        <v>0.15902665944595601</v>
      </c>
      <c r="J12" s="14">
        <v>0.17775066930637101</v>
      </c>
      <c r="K12" s="14">
        <v>0.192815914152386</v>
      </c>
      <c r="L12" s="14">
        <v>0.229822980198326</v>
      </c>
      <c r="M12" s="14"/>
      <c r="N12" s="14">
        <v>0.18690097504528499</v>
      </c>
      <c r="O12" s="14">
        <v>0.18781031673152501</v>
      </c>
      <c r="P12" s="14">
        <v>0.18301559731258199</v>
      </c>
      <c r="Q12" s="14">
        <v>0.18608474173755199</v>
      </c>
      <c r="R12" s="14"/>
      <c r="S12" s="14">
        <v>0.180599257255873</v>
      </c>
      <c r="T12" s="14">
        <v>0.16801976269241001</v>
      </c>
      <c r="U12" s="14">
        <v>0.18292877735640201</v>
      </c>
      <c r="V12" s="14">
        <v>0.19586486279225401</v>
      </c>
      <c r="W12" s="14">
        <v>0.17765932287929501</v>
      </c>
      <c r="X12" s="14">
        <v>0.12918143489265899</v>
      </c>
      <c r="Y12" s="14">
        <v>0.16263625862533401</v>
      </c>
      <c r="Z12" s="14">
        <v>0.23833426527145801</v>
      </c>
      <c r="AA12" s="14">
        <v>0.166209029391995</v>
      </c>
      <c r="AB12" s="14">
        <v>0.29594243594880698</v>
      </c>
      <c r="AC12" s="14">
        <v>0.16190153727373799</v>
      </c>
      <c r="AD12" s="14">
        <v>0.21779457571251501</v>
      </c>
      <c r="AE12" s="14"/>
      <c r="AF12" s="14">
        <v>0.180893767307823</v>
      </c>
      <c r="AG12" s="14">
        <v>0.181145134458079</v>
      </c>
      <c r="AH12" s="14">
        <v>0.17831437905566599</v>
      </c>
      <c r="AI12" s="14">
        <v>0.19818287513188301</v>
      </c>
      <c r="AJ12" s="14">
        <v>0.15999275715938499</v>
      </c>
      <c r="AK12" s="14"/>
      <c r="AL12" s="14">
        <v>0.18140702199833</v>
      </c>
      <c r="AM12" s="14">
        <v>0.19142189040349999</v>
      </c>
      <c r="AN12" s="14">
        <v>0.15898662754732101</v>
      </c>
      <c r="AO12" s="14">
        <v>0.213545013975141</v>
      </c>
      <c r="AP12" s="14">
        <v>0.17966807390255099</v>
      </c>
      <c r="AQ12" s="14">
        <v>0.13672072806121799</v>
      </c>
      <c r="AR12" s="14"/>
      <c r="AS12" s="14">
        <v>0.19416323539036701</v>
      </c>
      <c r="AT12" s="14">
        <v>0.19293094640088601</v>
      </c>
      <c r="AU12" s="14">
        <v>0.16124716495971</v>
      </c>
      <c r="AV12" s="14">
        <v>0.18503083792317901</v>
      </c>
      <c r="AW12" s="14">
        <v>0.17593864573234999</v>
      </c>
      <c r="AX12" s="14"/>
      <c r="AY12" s="14">
        <v>0.28573158486787997</v>
      </c>
      <c r="AZ12" s="14">
        <v>0.111251149090881</v>
      </c>
      <c r="BA12" s="14">
        <v>0.21969460782921901</v>
      </c>
      <c r="BB12" s="14">
        <v>0.16471434693735101</v>
      </c>
      <c r="BC12" s="14">
        <v>0.17532618252537999</v>
      </c>
      <c r="BD12" s="14">
        <v>0.197637212447969</v>
      </c>
      <c r="BE12" s="14">
        <v>0.15694427443193601</v>
      </c>
      <c r="BF12" s="14">
        <v>0.226774061998678</v>
      </c>
      <c r="BG12" s="14">
        <v>0.211168709185902</v>
      </c>
      <c r="BH12" s="14">
        <v>0.197441435270718</v>
      </c>
      <c r="BI12" s="14">
        <v>0.17616229324667301</v>
      </c>
      <c r="BJ12" s="14">
        <v>0.20120576606250701</v>
      </c>
      <c r="BK12" s="14">
        <v>0.21403707183829401</v>
      </c>
      <c r="BL12" s="14">
        <v>0.18955938515273599</v>
      </c>
      <c r="BM12" s="14">
        <v>0.13651547330507799</v>
      </c>
      <c r="BN12" s="14">
        <v>0.18499075965341999</v>
      </c>
      <c r="BO12" s="14"/>
      <c r="BP12" s="14">
        <v>0.198084001667647</v>
      </c>
      <c r="BQ12" s="14">
        <v>0.17869711072473299</v>
      </c>
      <c r="BR12" s="14">
        <v>0.200907009365031</v>
      </c>
      <c r="BS12" s="14">
        <v>0.20028839929745801</v>
      </c>
      <c r="BT12" s="14">
        <v>0.17813389477272701</v>
      </c>
      <c r="BU12" s="14">
        <v>8.0721417028480097E-2</v>
      </c>
      <c r="BV12" s="14"/>
      <c r="BW12" s="14">
        <v>0.216183869047677</v>
      </c>
      <c r="BX12" s="14">
        <v>0.151699674292362</v>
      </c>
      <c r="BY12" s="14">
        <v>0.15892967171935499</v>
      </c>
      <c r="BZ12" s="14">
        <v>0.159612782047064</v>
      </c>
      <c r="CA12" s="14">
        <v>0.20498484886531801</v>
      </c>
      <c r="CB12" s="14">
        <v>0.12839063184500399</v>
      </c>
      <c r="CC12" s="14"/>
      <c r="CD12" s="14">
        <v>0.18499704470630501</v>
      </c>
      <c r="CE12" s="14">
        <v>0.19865172014478799</v>
      </c>
      <c r="CF12" s="14">
        <v>0.177705874523754</v>
      </c>
      <c r="CG12" s="14">
        <v>0.191928986225751</v>
      </c>
      <c r="CH12" s="14"/>
      <c r="CI12" s="14">
        <v>5.3469111711015302E-2</v>
      </c>
      <c r="CJ12" s="14">
        <v>0.148020149137542</v>
      </c>
      <c r="CK12" s="14">
        <v>0.25190902286464201</v>
      </c>
      <c r="CL12" s="14">
        <v>8.8972383409575695E-2</v>
      </c>
      <c r="CM12" s="14"/>
      <c r="CN12" s="14">
        <v>0.11110660375364</v>
      </c>
      <c r="CO12" s="14">
        <v>0.19568657151805699</v>
      </c>
      <c r="CP12" s="14"/>
      <c r="CQ12" s="14">
        <v>9.3688349041247301E-2</v>
      </c>
      <c r="CR12" s="14">
        <v>0.20013498417130901</v>
      </c>
    </row>
    <row r="13" spans="2:96" x14ac:dyDescent="0.3">
      <c r="B13" s="15" t="s">
        <v>234</v>
      </c>
      <c r="C13" s="14">
        <v>0.11985398536654</v>
      </c>
      <c r="D13" s="14">
        <v>0.131085954634417</v>
      </c>
      <c r="E13" s="14">
        <v>0.108049706508362</v>
      </c>
      <c r="F13" s="14"/>
      <c r="G13" s="14">
        <v>8.8102330701173001E-2</v>
      </c>
      <c r="H13" s="14">
        <v>0.113505313456693</v>
      </c>
      <c r="I13" s="14">
        <v>0.124545255014929</v>
      </c>
      <c r="J13" s="14">
        <v>0.111762539997322</v>
      </c>
      <c r="K13" s="14">
        <v>0.13963768928088499</v>
      </c>
      <c r="L13" s="14">
        <v>0.135485835836193</v>
      </c>
      <c r="M13" s="14"/>
      <c r="N13" s="14">
        <v>0.116907824951902</v>
      </c>
      <c r="O13" s="14">
        <v>0.102700842389412</v>
      </c>
      <c r="P13" s="14">
        <v>0.1260986338874</v>
      </c>
      <c r="Q13" s="14">
        <v>0.1367780773783</v>
      </c>
      <c r="R13" s="14"/>
      <c r="S13" s="14">
        <v>0.17266278966142001</v>
      </c>
      <c r="T13" s="14">
        <v>0.108003761073552</v>
      </c>
      <c r="U13" s="14">
        <v>6.5152996167918906E-2</v>
      </c>
      <c r="V13" s="14">
        <v>0.12828075291642299</v>
      </c>
      <c r="W13" s="14">
        <v>0.13175621238575799</v>
      </c>
      <c r="X13" s="14">
        <v>0.11536836420299799</v>
      </c>
      <c r="Y13" s="14">
        <v>0.116295654907282</v>
      </c>
      <c r="Z13" s="14">
        <v>0.108862463846763</v>
      </c>
      <c r="AA13" s="14">
        <v>0.11202691897948699</v>
      </c>
      <c r="AB13" s="14">
        <v>0.12837174538219601</v>
      </c>
      <c r="AC13" s="14">
        <v>0.14187228635916899</v>
      </c>
      <c r="AD13" s="14">
        <v>2.0279030967691399E-2</v>
      </c>
      <c r="AE13" s="14"/>
      <c r="AF13" s="14">
        <v>0.143502357999296</v>
      </c>
      <c r="AG13" s="14">
        <v>0.10115468620861801</v>
      </c>
      <c r="AH13" s="14">
        <v>0.129753455209976</v>
      </c>
      <c r="AI13" s="14">
        <v>0.14800449296019599</v>
      </c>
      <c r="AJ13" s="14">
        <v>0.13726595978384401</v>
      </c>
      <c r="AK13" s="14"/>
      <c r="AL13" s="14">
        <v>9.7098558198216403E-2</v>
      </c>
      <c r="AM13" s="14">
        <v>0.13825430523532101</v>
      </c>
      <c r="AN13" s="14">
        <v>0.12383423574686001</v>
      </c>
      <c r="AO13" s="14">
        <v>0.141049724878345</v>
      </c>
      <c r="AP13" s="14">
        <v>0.120086199158249</v>
      </c>
      <c r="AQ13" s="14">
        <v>0.116558933558051</v>
      </c>
      <c r="AR13" s="14"/>
      <c r="AS13" s="14">
        <v>0.13205195985828699</v>
      </c>
      <c r="AT13" s="14">
        <v>0.13306803680320201</v>
      </c>
      <c r="AU13" s="14">
        <v>9.56532051071248E-2</v>
      </c>
      <c r="AV13" s="14">
        <v>9.1374053194087396E-2</v>
      </c>
      <c r="AW13" s="14">
        <v>0.230903624893049</v>
      </c>
      <c r="AX13" s="14"/>
      <c r="AY13" s="14">
        <v>0.13053488646178299</v>
      </c>
      <c r="AZ13" s="14">
        <v>0.15635169100183499</v>
      </c>
      <c r="BA13" s="14">
        <v>9.6433917375810696E-2</v>
      </c>
      <c r="BB13" s="14">
        <v>0.154361409420566</v>
      </c>
      <c r="BC13" s="14">
        <v>0.159338484527944</v>
      </c>
      <c r="BD13" s="14">
        <v>0.12987140225483901</v>
      </c>
      <c r="BE13" s="14">
        <v>8.0378454463061799E-2</v>
      </c>
      <c r="BF13" s="14">
        <v>8.2485534563878096E-2</v>
      </c>
      <c r="BG13" s="14">
        <v>0.12760764519404999</v>
      </c>
      <c r="BH13" s="14">
        <v>8.4197165517828604E-2</v>
      </c>
      <c r="BI13" s="14">
        <v>0.13301565432603499</v>
      </c>
      <c r="BJ13" s="14">
        <v>0.11781967287105399</v>
      </c>
      <c r="BK13" s="14">
        <v>6.4461031546325695E-2</v>
      </c>
      <c r="BL13" s="14">
        <v>0.165490184197678</v>
      </c>
      <c r="BM13" s="14">
        <v>0.21374960645229299</v>
      </c>
      <c r="BN13" s="14">
        <v>0.13108133821649701</v>
      </c>
      <c r="BO13" s="14"/>
      <c r="BP13" s="14">
        <v>0.13916493760027299</v>
      </c>
      <c r="BQ13" s="14">
        <v>0.115283070592044</v>
      </c>
      <c r="BR13" s="14">
        <v>0.112750132662157</v>
      </c>
      <c r="BS13" s="14">
        <v>9.3591559768082699E-2</v>
      </c>
      <c r="BT13" s="14">
        <v>0.120284724430869</v>
      </c>
      <c r="BU13" s="14">
        <v>0.17237949053461801</v>
      </c>
      <c r="BV13" s="14"/>
      <c r="BW13" s="14">
        <v>0.12667996176478899</v>
      </c>
      <c r="BX13" s="14">
        <v>7.8221391222346906E-2</v>
      </c>
      <c r="BY13" s="14">
        <v>0.16405483071271501</v>
      </c>
      <c r="BZ13" s="14">
        <v>0.16242174423713401</v>
      </c>
      <c r="CA13" s="14">
        <v>0.111550404581635</v>
      </c>
      <c r="CB13" s="14">
        <v>0.120157000351616</v>
      </c>
      <c r="CC13" s="14"/>
      <c r="CD13" s="14">
        <v>0.11103259065700299</v>
      </c>
      <c r="CE13" s="14">
        <v>9.3699382195779293E-2</v>
      </c>
      <c r="CF13" s="14">
        <v>0.175141958027382</v>
      </c>
      <c r="CG13" s="14">
        <v>0.12319362169734201</v>
      </c>
      <c r="CH13" s="14"/>
      <c r="CI13" s="14">
        <v>2.7194286762052201E-2</v>
      </c>
      <c r="CJ13" s="14">
        <v>6.5183501136093502E-2</v>
      </c>
      <c r="CK13" s="14">
        <v>0.176970430720543</v>
      </c>
      <c r="CL13" s="14">
        <v>5.0577300695473101E-2</v>
      </c>
      <c r="CM13" s="14"/>
      <c r="CN13" s="14">
        <v>3.6561582548666698E-2</v>
      </c>
      <c r="CO13" s="14">
        <v>0.13360071036205101</v>
      </c>
      <c r="CP13" s="14"/>
      <c r="CQ13" s="14">
        <v>6.5486779803787101E-2</v>
      </c>
      <c r="CR13" s="14">
        <v>0.12688572862514499</v>
      </c>
    </row>
    <row r="14" spans="2:96" x14ac:dyDescent="0.3">
      <c r="B14" s="15" t="s">
        <v>92</v>
      </c>
      <c r="C14" s="14">
        <v>5.1162648465628298E-2</v>
      </c>
      <c r="D14" s="14">
        <v>3.4942921287985103E-2</v>
      </c>
      <c r="E14" s="14">
        <v>6.7180164428332995E-2</v>
      </c>
      <c r="F14" s="14"/>
      <c r="G14" s="14">
        <v>7.0969842071722994E-2</v>
      </c>
      <c r="H14" s="14">
        <v>4.7119470937712599E-2</v>
      </c>
      <c r="I14" s="14">
        <v>3.4362699765310298E-2</v>
      </c>
      <c r="J14" s="14">
        <v>4.5236417030950701E-2</v>
      </c>
      <c r="K14" s="14">
        <v>6.8334737485800601E-2</v>
      </c>
      <c r="L14" s="14">
        <v>4.83037094325049E-2</v>
      </c>
      <c r="M14" s="14"/>
      <c r="N14" s="14">
        <v>5.2952968055887298E-2</v>
      </c>
      <c r="O14" s="14">
        <v>5.1887811166829799E-2</v>
      </c>
      <c r="P14" s="14">
        <v>4.0465350506412402E-2</v>
      </c>
      <c r="Q14" s="14">
        <v>5.6523567172443799E-2</v>
      </c>
      <c r="R14" s="14"/>
      <c r="S14" s="14">
        <v>6.9756771067542897E-2</v>
      </c>
      <c r="T14" s="14">
        <v>6.5138859652466297E-2</v>
      </c>
      <c r="U14" s="14">
        <v>4.3672271145667102E-2</v>
      </c>
      <c r="V14" s="14">
        <v>5.3343849018928101E-2</v>
      </c>
      <c r="W14" s="14">
        <v>4.3973919053299101E-2</v>
      </c>
      <c r="X14" s="14">
        <v>4.2877030625404197E-2</v>
      </c>
      <c r="Y14" s="14">
        <v>5.7262639991906103E-2</v>
      </c>
      <c r="Z14" s="14">
        <v>3.4593983676571398E-2</v>
      </c>
      <c r="AA14" s="14">
        <v>6.7823733846351902E-2</v>
      </c>
      <c r="AB14" s="14">
        <v>3.5002571437355197E-2</v>
      </c>
      <c r="AC14" s="14">
        <v>1.0424021879360101E-2</v>
      </c>
      <c r="AD14" s="14">
        <v>2.00018482362825E-2</v>
      </c>
      <c r="AE14" s="14"/>
      <c r="AF14" s="14">
        <v>2.26214964164408E-2</v>
      </c>
      <c r="AG14" s="14">
        <v>3.8818344802165297E-2</v>
      </c>
      <c r="AH14" s="14">
        <v>4.9417867168207202E-2</v>
      </c>
      <c r="AI14" s="14">
        <v>5.1034192610509302E-2</v>
      </c>
      <c r="AJ14" s="14">
        <v>6.0114403996284101E-2</v>
      </c>
      <c r="AK14" s="14"/>
      <c r="AL14" s="14">
        <v>4.4821559312028698E-2</v>
      </c>
      <c r="AM14" s="14">
        <v>2.30308923292297E-2</v>
      </c>
      <c r="AN14" s="14">
        <v>4.8866971743928699E-2</v>
      </c>
      <c r="AO14" s="14">
        <v>4.0494247401228402E-2</v>
      </c>
      <c r="AP14" s="14">
        <v>4.5137252067621897E-2</v>
      </c>
      <c r="AQ14" s="14">
        <v>0.13643872957904701</v>
      </c>
      <c r="AR14" s="14"/>
      <c r="AS14" s="14">
        <v>4.6073327342231803E-2</v>
      </c>
      <c r="AT14" s="14">
        <v>4.3335287103913801E-2</v>
      </c>
      <c r="AU14" s="14">
        <v>6.0418133689928599E-2</v>
      </c>
      <c r="AV14" s="14">
        <v>3.7286159537600803E-2</v>
      </c>
      <c r="AW14" s="14">
        <v>2.4664252743524399E-2</v>
      </c>
      <c r="AX14" s="14"/>
      <c r="AY14" s="14">
        <v>7.0753139085882696E-2</v>
      </c>
      <c r="AZ14" s="14">
        <v>6.6293213799257997E-2</v>
      </c>
      <c r="BA14" s="14">
        <v>5.6578207286359601E-2</v>
      </c>
      <c r="BB14" s="14">
        <v>6.7779109568848306E-2</v>
      </c>
      <c r="BC14" s="14">
        <v>4.81939305773256E-2</v>
      </c>
      <c r="BD14" s="14">
        <v>5.0889758934990897E-2</v>
      </c>
      <c r="BE14" s="14">
        <v>4.6225926456950797E-2</v>
      </c>
      <c r="BF14" s="14">
        <v>5.2307646778095199E-2</v>
      </c>
      <c r="BG14" s="14">
        <v>4.5811763646647401E-2</v>
      </c>
      <c r="BH14" s="14">
        <v>3.2002355057184802E-2</v>
      </c>
      <c r="BI14" s="14">
        <v>2.8542920583072201E-2</v>
      </c>
      <c r="BJ14" s="14">
        <v>7.6842739884514705E-2</v>
      </c>
      <c r="BK14" s="14">
        <v>2.8915903846459499E-2</v>
      </c>
      <c r="BL14" s="14">
        <v>0</v>
      </c>
      <c r="BM14" s="14">
        <v>1.8671295859377698E-2</v>
      </c>
      <c r="BN14" s="14">
        <v>3.4580548048487099E-2</v>
      </c>
      <c r="BO14" s="14"/>
      <c r="BP14" s="14">
        <v>4.3488502047186302E-2</v>
      </c>
      <c r="BQ14" s="14">
        <v>4.6052660260008503E-2</v>
      </c>
      <c r="BR14" s="14">
        <v>6.1723961995650903E-2</v>
      </c>
      <c r="BS14" s="14">
        <v>6.2021388721086597E-2</v>
      </c>
      <c r="BT14" s="14">
        <v>5.8882362545526999E-2</v>
      </c>
      <c r="BU14" s="14">
        <v>3.1285596570604701E-2</v>
      </c>
      <c r="BV14" s="14"/>
      <c r="BW14" s="14">
        <v>4.1825327406379301E-2</v>
      </c>
      <c r="BX14" s="14">
        <v>3.7994516452399797E-2</v>
      </c>
      <c r="BY14" s="14">
        <v>6.0434545269998301E-2</v>
      </c>
      <c r="BZ14" s="14">
        <v>4.5035322801420398E-2</v>
      </c>
      <c r="CA14" s="14">
        <v>5.65850188404112E-2</v>
      </c>
      <c r="CB14" s="14">
        <v>0.16012555086298899</v>
      </c>
      <c r="CC14" s="14"/>
      <c r="CD14" s="14">
        <v>4.4620719116555602E-2</v>
      </c>
      <c r="CE14" s="14">
        <v>2.08850665024953E-2</v>
      </c>
      <c r="CF14" s="14">
        <v>8.4568090993512299E-2</v>
      </c>
      <c r="CG14" s="14">
        <v>3.3630953268444397E-2</v>
      </c>
      <c r="CH14" s="14"/>
      <c r="CI14" s="14">
        <v>1.54469272592772E-2</v>
      </c>
      <c r="CJ14" s="14">
        <v>2.52900598888143E-2</v>
      </c>
      <c r="CK14" s="14">
        <v>5.2494431490450799E-2</v>
      </c>
      <c r="CL14" s="14">
        <v>0.218553724677998</v>
      </c>
      <c r="CM14" s="14"/>
      <c r="CN14" s="14">
        <v>2.6289152539163699E-2</v>
      </c>
      <c r="CO14" s="14">
        <v>5.4392509525755799E-2</v>
      </c>
      <c r="CP14" s="14"/>
      <c r="CQ14" s="14">
        <v>1.47334589310411E-2</v>
      </c>
      <c r="CR14" s="14">
        <v>4.5516820533759897E-2</v>
      </c>
    </row>
    <row r="15" spans="2:96" x14ac:dyDescent="0.3">
      <c r="B15" s="15" t="s">
        <v>235</v>
      </c>
      <c r="C15" s="21">
        <v>0.37027047360825099</v>
      </c>
      <c r="D15" s="21">
        <v>0.35815886819603299</v>
      </c>
      <c r="E15" s="21">
        <v>0.38142429401925498</v>
      </c>
      <c r="F15" s="21"/>
      <c r="G15" s="21">
        <v>0.45172717504086302</v>
      </c>
      <c r="H15" s="21">
        <v>0.40073024439322602</v>
      </c>
      <c r="I15" s="21">
        <v>0.45750515618100601</v>
      </c>
      <c r="J15" s="21">
        <v>0.37105653675600703</v>
      </c>
      <c r="K15" s="21">
        <v>0.31177188550567397</v>
      </c>
      <c r="L15" s="21">
        <v>0.25925674036990098</v>
      </c>
      <c r="M15" s="21"/>
      <c r="N15" s="21">
        <v>0.36763753158712198</v>
      </c>
      <c r="O15" s="21">
        <v>0.39536663069570999</v>
      </c>
      <c r="P15" s="21">
        <v>0.37886779223868999</v>
      </c>
      <c r="Q15" s="21">
        <v>0.34011002276268298</v>
      </c>
      <c r="R15" s="21"/>
      <c r="S15" s="21">
        <v>0.31173820213735798</v>
      </c>
      <c r="T15" s="21">
        <v>0.40598356676806802</v>
      </c>
      <c r="U15" s="21">
        <v>0.35632140750974101</v>
      </c>
      <c r="V15" s="21">
        <v>0.34277488841159698</v>
      </c>
      <c r="W15" s="21">
        <v>0.41695315665295501</v>
      </c>
      <c r="X15" s="21">
        <v>0.40757493593002198</v>
      </c>
      <c r="Y15" s="21">
        <v>0.39259165410390701</v>
      </c>
      <c r="Z15" s="21">
        <v>0.31854635955194399</v>
      </c>
      <c r="AA15" s="21">
        <v>0.39746281988452198</v>
      </c>
      <c r="AB15" s="21">
        <v>0.30592490022457097</v>
      </c>
      <c r="AC15" s="21">
        <v>0.40351761662284402</v>
      </c>
      <c r="AD15" s="21">
        <v>0.43536508101316002</v>
      </c>
      <c r="AE15" s="21"/>
      <c r="AF15" s="21">
        <v>0.35863815094638701</v>
      </c>
      <c r="AG15" s="21">
        <v>0.41004572638654202</v>
      </c>
      <c r="AH15" s="21">
        <v>0.354794985769673</v>
      </c>
      <c r="AI15" s="21">
        <v>0.33858913960521297</v>
      </c>
      <c r="AJ15" s="21">
        <v>0.43463370391288503</v>
      </c>
      <c r="AK15" s="21"/>
      <c r="AL15" s="21">
        <v>0.43443296632460698</v>
      </c>
      <c r="AM15" s="21">
        <v>0.36120604818311502</v>
      </c>
      <c r="AN15" s="21">
        <v>0.36650211761714102</v>
      </c>
      <c r="AO15" s="21">
        <v>0.328126923355059</v>
      </c>
      <c r="AP15" s="21">
        <v>0.43738532005939601</v>
      </c>
      <c r="AQ15" s="21">
        <v>0.31607268354078</v>
      </c>
      <c r="AR15" s="21"/>
      <c r="AS15" s="21">
        <v>0.32083909486745799</v>
      </c>
      <c r="AT15" s="21">
        <v>0.38319953541962098</v>
      </c>
      <c r="AU15" s="21">
        <v>0.37783701878836801</v>
      </c>
      <c r="AV15" s="21">
        <v>0.46968070508771997</v>
      </c>
      <c r="AW15" s="21">
        <v>0.39015792504695401</v>
      </c>
      <c r="AX15" s="21"/>
      <c r="AY15" s="21">
        <v>0.306941074754426</v>
      </c>
      <c r="AZ15" s="21">
        <v>0.32578161061789701</v>
      </c>
      <c r="BA15" s="21">
        <v>0.323987335950226</v>
      </c>
      <c r="BB15" s="21">
        <v>0.24031129214188701</v>
      </c>
      <c r="BC15" s="21">
        <v>0.37118230718690898</v>
      </c>
      <c r="BD15" s="21">
        <v>0.34953125965394299</v>
      </c>
      <c r="BE15" s="21">
        <v>0.43696516737866697</v>
      </c>
      <c r="BF15" s="21">
        <v>0.34898333987161501</v>
      </c>
      <c r="BG15" s="21">
        <v>0.37048779789615399</v>
      </c>
      <c r="BH15" s="21">
        <v>0.36756750505445002</v>
      </c>
      <c r="BI15" s="21">
        <v>0.40573234430683303</v>
      </c>
      <c r="BJ15" s="21">
        <v>0.34495296358309502</v>
      </c>
      <c r="BK15" s="21">
        <v>0.44826987085176601</v>
      </c>
      <c r="BL15" s="21">
        <v>0.40804789111650602</v>
      </c>
      <c r="BM15" s="21">
        <v>0.43494240116649302</v>
      </c>
      <c r="BN15" s="21">
        <v>0.44281731467786201</v>
      </c>
      <c r="BO15" s="21"/>
      <c r="BP15" s="21">
        <v>0.37585244357199799</v>
      </c>
      <c r="BQ15" s="21">
        <v>0.35058537176291499</v>
      </c>
      <c r="BR15" s="21">
        <v>0.36126080651341202</v>
      </c>
      <c r="BS15" s="21">
        <v>0.34489815866281698</v>
      </c>
      <c r="BT15" s="21">
        <v>0.40710573359921198</v>
      </c>
      <c r="BU15" s="21">
        <v>0.48955772092043398</v>
      </c>
      <c r="BV15" s="21"/>
      <c r="BW15" s="21">
        <v>0.339449373965097</v>
      </c>
      <c r="BX15" s="21">
        <v>0.43620261128647297</v>
      </c>
      <c r="BY15" s="21">
        <v>0.30372979880061002</v>
      </c>
      <c r="BZ15" s="21">
        <v>0.366285217155989</v>
      </c>
      <c r="CA15" s="21">
        <v>0.39760919778576798</v>
      </c>
      <c r="CB15" s="21">
        <v>0.28193822160089599</v>
      </c>
      <c r="CC15" s="21"/>
      <c r="CD15" s="21">
        <v>0.40188006840231799</v>
      </c>
      <c r="CE15" s="21">
        <v>0.428068601362525</v>
      </c>
      <c r="CF15" s="21">
        <v>0.297290234750822</v>
      </c>
      <c r="CG15" s="21">
        <v>0.38047580033070399</v>
      </c>
      <c r="CH15" s="21"/>
      <c r="CI15" s="21">
        <v>0.68897021965344296</v>
      </c>
      <c r="CJ15" s="21">
        <v>0.48006621518703002</v>
      </c>
      <c r="CK15" s="21">
        <v>0.23736803910099</v>
      </c>
      <c r="CL15" s="21">
        <v>0.306065446245819</v>
      </c>
      <c r="CM15" s="21"/>
      <c r="CN15" s="21">
        <v>0.62765438432246001</v>
      </c>
      <c r="CO15" s="21">
        <v>0.33236152173654399</v>
      </c>
      <c r="CP15" s="21"/>
      <c r="CQ15" s="21">
        <v>0.60940891291640098</v>
      </c>
      <c r="CR15" s="21">
        <v>0.34980855377995701</v>
      </c>
    </row>
    <row r="16" spans="2:96" x14ac:dyDescent="0.3">
      <c r="B16" s="15" t="s">
        <v>236</v>
      </c>
      <c r="C16" s="21">
        <v>0.30537711877465701</v>
      </c>
      <c r="D16" s="21">
        <v>0.32360935970632099</v>
      </c>
      <c r="E16" s="21">
        <v>0.28727503143455002</v>
      </c>
      <c r="F16" s="21"/>
      <c r="G16" s="21">
        <v>0.22725411447038399</v>
      </c>
      <c r="H16" s="21">
        <v>0.31048896731900999</v>
      </c>
      <c r="I16" s="21">
        <v>0.28357191446088398</v>
      </c>
      <c r="J16" s="21">
        <v>0.28951320930369301</v>
      </c>
      <c r="K16" s="21">
        <v>0.33245360343327102</v>
      </c>
      <c r="L16" s="21">
        <v>0.36530881603451798</v>
      </c>
      <c r="M16" s="21"/>
      <c r="N16" s="21">
        <v>0.30380879999718702</v>
      </c>
      <c r="O16" s="21">
        <v>0.290511159120937</v>
      </c>
      <c r="P16" s="21">
        <v>0.30911423119998099</v>
      </c>
      <c r="Q16" s="21">
        <v>0.32286281911585102</v>
      </c>
      <c r="R16" s="21"/>
      <c r="S16" s="21">
        <v>0.35326204691729401</v>
      </c>
      <c r="T16" s="21">
        <v>0.27602352376596201</v>
      </c>
      <c r="U16" s="21">
        <v>0.24808177352432101</v>
      </c>
      <c r="V16" s="21">
        <v>0.324145615708677</v>
      </c>
      <c r="W16" s="21">
        <v>0.309415535265053</v>
      </c>
      <c r="X16" s="21">
        <v>0.24454979909565799</v>
      </c>
      <c r="Y16" s="21">
        <v>0.27893191353261598</v>
      </c>
      <c r="Z16" s="21">
        <v>0.34719672911822103</v>
      </c>
      <c r="AA16" s="21">
        <v>0.27823594837148202</v>
      </c>
      <c r="AB16" s="21">
        <v>0.42431418133100302</v>
      </c>
      <c r="AC16" s="21">
        <v>0.303773823632907</v>
      </c>
      <c r="AD16" s="21">
        <v>0.238073606680206</v>
      </c>
      <c r="AE16" s="21"/>
      <c r="AF16" s="21">
        <v>0.32439612530711898</v>
      </c>
      <c r="AG16" s="21">
        <v>0.28229982066669701</v>
      </c>
      <c r="AH16" s="21">
        <v>0.30806783426564199</v>
      </c>
      <c r="AI16" s="21">
        <v>0.34618736809207901</v>
      </c>
      <c r="AJ16" s="21">
        <v>0.29725871694322897</v>
      </c>
      <c r="AK16" s="21"/>
      <c r="AL16" s="21">
        <v>0.27850558019654698</v>
      </c>
      <c r="AM16" s="21">
        <v>0.32967619563882</v>
      </c>
      <c r="AN16" s="21">
        <v>0.28282086329418099</v>
      </c>
      <c r="AO16" s="21">
        <v>0.35459473885348602</v>
      </c>
      <c r="AP16" s="21">
        <v>0.29975427306079999</v>
      </c>
      <c r="AQ16" s="21">
        <v>0.25327966161926901</v>
      </c>
      <c r="AR16" s="21"/>
      <c r="AS16" s="21">
        <v>0.326215195248653</v>
      </c>
      <c r="AT16" s="21">
        <v>0.32599898320408799</v>
      </c>
      <c r="AU16" s="21">
        <v>0.25690037006683503</v>
      </c>
      <c r="AV16" s="21">
        <v>0.27640489111726602</v>
      </c>
      <c r="AW16" s="21">
        <v>0.40684227062539902</v>
      </c>
      <c r="AX16" s="21"/>
      <c r="AY16" s="21">
        <v>0.41626647132966299</v>
      </c>
      <c r="AZ16" s="21">
        <v>0.26760284009271601</v>
      </c>
      <c r="BA16" s="21">
        <v>0.31612852520502899</v>
      </c>
      <c r="BB16" s="21">
        <v>0.31907575635791702</v>
      </c>
      <c r="BC16" s="21">
        <v>0.33466466705332398</v>
      </c>
      <c r="BD16" s="21">
        <v>0.32750861470280801</v>
      </c>
      <c r="BE16" s="21">
        <v>0.237322728894998</v>
      </c>
      <c r="BF16" s="21">
        <v>0.30925959656255603</v>
      </c>
      <c r="BG16" s="21">
        <v>0.33877635437995202</v>
      </c>
      <c r="BH16" s="21">
        <v>0.28163860078854602</v>
      </c>
      <c r="BI16" s="21">
        <v>0.309177947572709</v>
      </c>
      <c r="BJ16" s="21">
        <v>0.319025438933561</v>
      </c>
      <c r="BK16" s="21">
        <v>0.27849810338462</v>
      </c>
      <c r="BL16" s="21">
        <v>0.35504956935041498</v>
      </c>
      <c r="BM16" s="21">
        <v>0.35026507975736998</v>
      </c>
      <c r="BN16" s="21">
        <v>0.31607209786991702</v>
      </c>
      <c r="BO16" s="21"/>
      <c r="BP16" s="21">
        <v>0.33724893926791999</v>
      </c>
      <c r="BQ16" s="21">
        <v>0.293980181316777</v>
      </c>
      <c r="BR16" s="21">
        <v>0.31365714202718797</v>
      </c>
      <c r="BS16" s="21">
        <v>0.29387995906553999</v>
      </c>
      <c r="BT16" s="21">
        <v>0.29841861920359603</v>
      </c>
      <c r="BU16" s="21">
        <v>0.253100907563098</v>
      </c>
      <c r="BV16" s="21"/>
      <c r="BW16" s="21">
        <v>0.34286383081246602</v>
      </c>
      <c r="BX16" s="21">
        <v>0.22992106551470901</v>
      </c>
      <c r="BY16" s="21">
        <v>0.322984502432071</v>
      </c>
      <c r="BZ16" s="21">
        <v>0.32203452628419799</v>
      </c>
      <c r="CA16" s="21">
        <v>0.31653525344695399</v>
      </c>
      <c r="CB16" s="21">
        <v>0.24854763219662099</v>
      </c>
      <c r="CC16" s="21"/>
      <c r="CD16" s="21">
        <v>0.29602963536330801</v>
      </c>
      <c r="CE16" s="21">
        <v>0.29235110234056799</v>
      </c>
      <c r="CF16" s="21">
        <v>0.352847832551136</v>
      </c>
      <c r="CG16" s="21">
        <v>0.31512260792309399</v>
      </c>
      <c r="CH16" s="21"/>
      <c r="CI16" s="21">
        <v>8.0663398473067402E-2</v>
      </c>
      <c r="CJ16" s="21">
        <v>0.213203650273636</v>
      </c>
      <c r="CK16" s="21">
        <v>0.42887945358518398</v>
      </c>
      <c r="CL16" s="21">
        <v>0.139549684105049</v>
      </c>
      <c r="CM16" s="21"/>
      <c r="CN16" s="21">
        <v>0.14766818630230699</v>
      </c>
      <c r="CO16" s="21">
        <v>0.32928728188010797</v>
      </c>
      <c r="CP16" s="21"/>
      <c r="CQ16" s="21">
        <v>0.15917512884503399</v>
      </c>
      <c r="CR16" s="21">
        <v>0.32702071279645401</v>
      </c>
    </row>
    <row r="17" spans="2:96" x14ac:dyDescent="0.3">
      <c r="B17" s="15" t="s">
        <v>237</v>
      </c>
      <c r="C17" s="22">
        <v>6.4893354833593805E-2</v>
      </c>
      <c r="D17" s="22">
        <v>3.4549508489711597E-2</v>
      </c>
      <c r="E17" s="22">
        <v>9.4149262584704893E-2</v>
      </c>
      <c r="F17" s="22"/>
      <c r="G17" s="22">
        <v>0.224473060570478</v>
      </c>
      <c r="H17" s="22">
        <v>9.0241277074216197E-2</v>
      </c>
      <c r="I17" s="22">
        <v>0.17393324172012201</v>
      </c>
      <c r="J17" s="22">
        <v>8.1543327452314199E-2</v>
      </c>
      <c r="K17" s="22">
        <v>-2.0681717927597001E-2</v>
      </c>
      <c r="L17" s="22">
        <v>-0.106052075664618</v>
      </c>
      <c r="M17" s="22"/>
      <c r="N17" s="22">
        <v>6.3828731589935406E-2</v>
      </c>
      <c r="O17" s="22">
        <v>0.104855471574773</v>
      </c>
      <c r="P17" s="22">
        <v>6.9753561038708306E-2</v>
      </c>
      <c r="Q17" s="22">
        <v>1.7247203646831299E-2</v>
      </c>
      <c r="R17" s="22"/>
      <c r="S17" s="22">
        <v>-4.1523844779935301E-2</v>
      </c>
      <c r="T17" s="22">
        <v>0.12996004300210601</v>
      </c>
      <c r="U17" s="22">
        <v>0.10823963398542</v>
      </c>
      <c r="V17" s="22">
        <v>1.8629272702920901E-2</v>
      </c>
      <c r="W17" s="22">
        <v>0.107537621387901</v>
      </c>
      <c r="X17" s="22">
        <v>0.16302513683436501</v>
      </c>
      <c r="Y17" s="22">
        <v>0.113659740571291</v>
      </c>
      <c r="Z17" s="22">
        <v>-2.8650369566276999E-2</v>
      </c>
      <c r="AA17" s="22">
        <v>0.11922687151304</v>
      </c>
      <c r="AB17" s="22">
        <v>-0.118389281106431</v>
      </c>
      <c r="AC17" s="22">
        <v>9.9743792989937199E-2</v>
      </c>
      <c r="AD17" s="22">
        <v>0.19729147433295499</v>
      </c>
      <c r="AE17" s="22"/>
      <c r="AF17" s="22">
        <v>3.4242025639268002E-2</v>
      </c>
      <c r="AG17" s="22">
        <v>0.12774590571984601</v>
      </c>
      <c r="AH17" s="22">
        <v>4.6727151504031499E-2</v>
      </c>
      <c r="AI17" s="22">
        <v>-7.5982284868659801E-3</v>
      </c>
      <c r="AJ17" s="22">
        <v>0.137374986969656</v>
      </c>
      <c r="AK17" s="22"/>
      <c r="AL17" s="22">
        <v>0.15592738612806101</v>
      </c>
      <c r="AM17" s="22">
        <v>3.1529852544294898E-2</v>
      </c>
      <c r="AN17" s="22">
        <v>8.3681254322960405E-2</v>
      </c>
      <c r="AO17" s="22">
        <v>-2.64678154984271E-2</v>
      </c>
      <c r="AP17" s="22">
        <v>0.13763104699859599</v>
      </c>
      <c r="AQ17" s="22">
        <v>6.2793021921510997E-2</v>
      </c>
      <c r="AR17" s="22"/>
      <c r="AS17" s="22">
        <v>-5.3761003811950703E-3</v>
      </c>
      <c r="AT17" s="22">
        <v>5.7200552215532802E-2</v>
      </c>
      <c r="AU17" s="22">
        <v>0.12093664872153299</v>
      </c>
      <c r="AV17" s="22">
        <v>0.19327581397045401</v>
      </c>
      <c r="AW17" s="22">
        <v>-1.6684345578445899E-2</v>
      </c>
      <c r="AX17" s="22"/>
      <c r="AY17" s="22">
        <v>-0.109325396575237</v>
      </c>
      <c r="AZ17" s="22">
        <v>5.8178770525181403E-2</v>
      </c>
      <c r="BA17" s="22">
        <v>7.8588107451971201E-3</v>
      </c>
      <c r="BB17" s="22">
        <v>-7.8764464216030394E-2</v>
      </c>
      <c r="BC17" s="22">
        <v>3.6517640133585397E-2</v>
      </c>
      <c r="BD17" s="22">
        <v>2.20226449511348E-2</v>
      </c>
      <c r="BE17" s="22">
        <v>0.199642438483669</v>
      </c>
      <c r="BF17" s="22">
        <v>3.9723743309059402E-2</v>
      </c>
      <c r="BG17" s="22">
        <v>3.1711443516201802E-2</v>
      </c>
      <c r="BH17" s="22">
        <v>8.5928904265903799E-2</v>
      </c>
      <c r="BI17" s="22">
        <v>9.6554396734123707E-2</v>
      </c>
      <c r="BJ17" s="22">
        <v>2.5927524649534298E-2</v>
      </c>
      <c r="BK17" s="22">
        <v>0.16977176746714601</v>
      </c>
      <c r="BL17" s="22">
        <v>5.2998321766091698E-2</v>
      </c>
      <c r="BM17" s="22">
        <v>8.46773214091225E-2</v>
      </c>
      <c r="BN17" s="22">
        <v>0.12674521680794501</v>
      </c>
      <c r="BO17" s="22"/>
      <c r="BP17" s="22">
        <v>3.8603504304078801E-2</v>
      </c>
      <c r="BQ17" s="22">
        <v>5.6605190446137502E-2</v>
      </c>
      <c r="BR17" s="22">
        <v>4.7603664486224002E-2</v>
      </c>
      <c r="BS17" s="22">
        <v>5.1018199597276902E-2</v>
      </c>
      <c r="BT17" s="22">
        <v>0.108687114395616</v>
      </c>
      <c r="BU17" s="22">
        <v>0.23645681335733601</v>
      </c>
      <c r="BV17" s="22"/>
      <c r="BW17" s="22">
        <v>-3.4144568473686299E-3</v>
      </c>
      <c r="BX17" s="22">
        <v>0.206281545771765</v>
      </c>
      <c r="BY17" s="22">
        <v>-1.9254703631460798E-2</v>
      </c>
      <c r="BZ17" s="22">
        <v>4.4250690871791599E-2</v>
      </c>
      <c r="CA17" s="22">
        <v>8.1073944338814499E-2</v>
      </c>
      <c r="CB17" s="22">
        <v>3.3390589404275001E-2</v>
      </c>
      <c r="CC17" s="22"/>
      <c r="CD17" s="22">
        <v>0.10585043303901</v>
      </c>
      <c r="CE17" s="22">
        <v>0.13571749902195801</v>
      </c>
      <c r="CF17" s="22">
        <v>-5.5557597800313899E-2</v>
      </c>
      <c r="CG17" s="22">
        <v>6.5353192407609798E-2</v>
      </c>
      <c r="CH17" s="22"/>
      <c r="CI17" s="22">
        <v>0.60830682118037604</v>
      </c>
      <c r="CJ17" s="22">
        <v>0.266862564913394</v>
      </c>
      <c r="CK17" s="22">
        <v>-0.19151141448419401</v>
      </c>
      <c r="CL17" s="22">
        <v>0.16651576214076999</v>
      </c>
      <c r="CM17" s="22"/>
      <c r="CN17" s="22">
        <v>0.47998619802015302</v>
      </c>
      <c r="CO17" s="22">
        <v>3.0742398564369E-3</v>
      </c>
      <c r="CP17" s="22"/>
      <c r="CQ17" s="22">
        <v>0.45023378407136599</v>
      </c>
      <c r="CR17" s="22">
        <v>2.2787840983503001E-2</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0.17358282184645299</v>
      </c>
      <c r="D9" s="14">
        <v>0.15490252982539099</v>
      </c>
      <c r="E9" s="14">
        <v>0.19057919673683499</v>
      </c>
      <c r="F9" s="14"/>
      <c r="G9" s="14">
        <v>0.12445506839664799</v>
      </c>
      <c r="H9" s="14">
        <v>0.147988731119925</v>
      </c>
      <c r="I9" s="14">
        <v>0.20791948437097399</v>
      </c>
      <c r="J9" s="14">
        <v>0.159226541902803</v>
      </c>
      <c r="K9" s="14">
        <v>0.20038898229129801</v>
      </c>
      <c r="L9" s="14">
        <v>0.19262815301071601</v>
      </c>
      <c r="M9" s="14"/>
      <c r="N9" s="14">
        <v>0.17590065900152499</v>
      </c>
      <c r="O9" s="14">
        <v>0.152901804268323</v>
      </c>
      <c r="P9" s="14">
        <v>0.19374430336551199</v>
      </c>
      <c r="Q9" s="14">
        <v>0.174945796755128</v>
      </c>
      <c r="R9" s="14"/>
      <c r="S9" s="14">
        <v>0.15115118020735399</v>
      </c>
      <c r="T9" s="14">
        <v>0.226019049105456</v>
      </c>
      <c r="U9" s="14">
        <v>0.193167522738979</v>
      </c>
      <c r="V9" s="14">
        <v>0.22584146301508801</v>
      </c>
      <c r="W9" s="14">
        <v>0.185279954697921</v>
      </c>
      <c r="X9" s="14">
        <v>0.21961990955268901</v>
      </c>
      <c r="Y9" s="14">
        <v>0.13943926210084701</v>
      </c>
      <c r="Z9" s="14">
        <v>0.105199869277358</v>
      </c>
      <c r="AA9" s="14">
        <v>0.15365938717433</v>
      </c>
      <c r="AB9" s="14">
        <v>0.15492563891240699</v>
      </c>
      <c r="AC9" s="14">
        <v>0.139519227243634</v>
      </c>
      <c r="AD9" s="14">
        <v>4.4314841655038198E-2</v>
      </c>
      <c r="AE9" s="14"/>
      <c r="AF9" s="14">
        <v>0.19414165446013401</v>
      </c>
      <c r="AG9" s="14">
        <v>0.16227638451212201</v>
      </c>
      <c r="AH9" s="14">
        <v>0.19588564646274201</v>
      </c>
      <c r="AI9" s="14">
        <v>0.22419917158418201</v>
      </c>
      <c r="AJ9" s="14">
        <v>0.18346002882312301</v>
      </c>
      <c r="AK9" s="14"/>
      <c r="AL9" s="14">
        <v>0.16669776325694</v>
      </c>
      <c r="AM9" s="14">
        <v>0.194994452768845</v>
      </c>
      <c r="AN9" s="14">
        <v>0.13965740658238199</v>
      </c>
      <c r="AO9" s="14">
        <v>0.203892362269876</v>
      </c>
      <c r="AP9" s="14">
        <v>0.16444558411669299</v>
      </c>
      <c r="AQ9" s="14">
        <v>0.17315810800466999</v>
      </c>
      <c r="AR9" s="14"/>
      <c r="AS9" s="14">
        <v>0.20152851611123901</v>
      </c>
      <c r="AT9" s="14">
        <v>0.15135339967387501</v>
      </c>
      <c r="AU9" s="14">
        <v>0.15522633034637201</v>
      </c>
      <c r="AV9" s="14">
        <v>0.19397673338212901</v>
      </c>
      <c r="AW9" s="14">
        <v>0.22227781792687201</v>
      </c>
      <c r="AX9" s="14"/>
      <c r="AY9" s="14">
        <v>0.20427709154076901</v>
      </c>
      <c r="AZ9" s="14">
        <v>0.14145036321086599</v>
      </c>
      <c r="BA9" s="14">
        <v>0.15330669497157401</v>
      </c>
      <c r="BB9" s="14">
        <v>0.123376523875816</v>
      </c>
      <c r="BC9" s="14">
        <v>0.16074468268834899</v>
      </c>
      <c r="BD9" s="14">
        <v>0.193793338115712</v>
      </c>
      <c r="BE9" s="14">
        <v>0.152050485732416</v>
      </c>
      <c r="BF9" s="14">
        <v>0.20013564222052599</v>
      </c>
      <c r="BG9" s="14">
        <v>0.18441730319987201</v>
      </c>
      <c r="BH9" s="14">
        <v>0.18187483476465299</v>
      </c>
      <c r="BI9" s="14">
        <v>0.216897547761988</v>
      </c>
      <c r="BJ9" s="14">
        <v>0.12863759387653301</v>
      </c>
      <c r="BK9" s="14">
        <v>0.199317520487032</v>
      </c>
      <c r="BL9" s="14">
        <v>0.123639410902344</v>
      </c>
      <c r="BM9" s="14">
        <v>9.5192935764134901E-2</v>
      </c>
      <c r="BN9" s="14">
        <v>0.25660797568027599</v>
      </c>
      <c r="BO9" s="14"/>
      <c r="BP9" s="14">
        <v>0.149258372167205</v>
      </c>
      <c r="BQ9" s="14">
        <v>0.158692345545969</v>
      </c>
      <c r="BR9" s="14">
        <v>0.18385266234713599</v>
      </c>
      <c r="BS9" s="14">
        <v>0.18664724559788301</v>
      </c>
      <c r="BT9" s="14">
        <v>0.23454536880019</v>
      </c>
      <c r="BU9" s="14">
        <v>0.15527400623013399</v>
      </c>
      <c r="BV9" s="14"/>
      <c r="BW9" s="14">
        <v>0.20644705791140899</v>
      </c>
      <c r="BX9" s="14">
        <v>0.18288351669300501</v>
      </c>
      <c r="BY9" s="14">
        <v>0.175781891796225</v>
      </c>
      <c r="BZ9" s="14">
        <v>0.12771784838540701</v>
      </c>
      <c r="CA9" s="14">
        <v>0.12938428687896</v>
      </c>
      <c r="CB9" s="14">
        <v>9.1958459327275602E-2</v>
      </c>
      <c r="CC9" s="14"/>
      <c r="CD9" s="14">
        <v>0.12802106210051001</v>
      </c>
      <c r="CE9" s="14">
        <v>0.20864582921921199</v>
      </c>
      <c r="CF9" s="14">
        <v>0.13716078366037501</v>
      </c>
      <c r="CG9" s="14">
        <v>0.191791936161367</v>
      </c>
      <c r="CH9" s="14"/>
      <c r="CI9" s="14">
        <v>0.26217959436603999</v>
      </c>
      <c r="CJ9" s="14">
        <v>0.22667656646571899</v>
      </c>
      <c r="CK9" s="14">
        <v>0.13385383031572601</v>
      </c>
      <c r="CL9" s="14">
        <v>0.10848271107060301</v>
      </c>
      <c r="CM9" s="14"/>
      <c r="CN9" s="14">
        <v>0.24472162201903799</v>
      </c>
      <c r="CO9" s="14">
        <v>0.165157621403107</v>
      </c>
      <c r="CP9" s="14"/>
      <c r="CQ9" s="14">
        <v>0.23585659750212401</v>
      </c>
      <c r="CR9" s="14">
        <v>0.17054761674401001</v>
      </c>
    </row>
    <row r="10" spans="2:96" x14ac:dyDescent="0.3">
      <c r="B10" s="15" t="s">
        <v>231</v>
      </c>
      <c r="C10" s="14">
        <v>0.32698348745989098</v>
      </c>
      <c r="D10" s="14">
        <v>0.31510004824615201</v>
      </c>
      <c r="E10" s="14">
        <v>0.33957664366166701</v>
      </c>
      <c r="F10" s="14"/>
      <c r="G10" s="14">
        <v>0.39891221217873601</v>
      </c>
      <c r="H10" s="14">
        <v>0.33014008206024797</v>
      </c>
      <c r="I10" s="14">
        <v>0.32592489165972999</v>
      </c>
      <c r="J10" s="14">
        <v>0.31549132277037401</v>
      </c>
      <c r="K10" s="14">
        <v>0.33214773930714298</v>
      </c>
      <c r="L10" s="14">
        <v>0.28356307280366899</v>
      </c>
      <c r="M10" s="14"/>
      <c r="N10" s="14">
        <v>0.30942334597007198</v>
      </c>
      <c r="O10" s="14">
        <v>0.35151748133571797</v>
      </c>
      <c r="P10" s="14">
        <v>0.33309584710679302</v>
      </c>
      <c r="Q10" s="14">
        <v>0.31515898669534198</v>
      </c>
      <c r="R10" s="14"/>
      <c r="S10" s="14">
        <v>0.29942188066771203</v>
      </c>
      <c r="T10" s="14">
        <v>0.37961240016366599</v>
      </c>
      <c r="U10" s="14">
        <v>0.32445783211179902</v>
      </c>
      <c r="V10" s="14">
        <v>0.31221213785492802</v>
      </c>
      <c r="W10" s="14">
        <v>0.36071072991037101</v>
      </c>
      <c r="X10" s="14">
        <v>0.32350440810191899</v>
      </c>
      <c r="Y10" s="14">
        <v>0.35989852386800197</v>
      </c>
      <c r="Z10" s="14">
        <v>0.337808166079336</v>
      </c>
      <c r="AA10" s="14">
        <v>0.29301986091055898</v>
      </c>
      <c r="AB10" s="14">
        <v>0.26958453657501602</v>
      </c>
      <c r="AC10" s="14">
        <v>0.29538246675979302</v>
      </c>
      <c r="AD10" s="14">
        <v>0.45887657625809503</v>
      </c>
      <c r="AE10" s="14"/>
      <c r="AF10" s="14">
        <v>0.33358142241792499</v>
      </c>
      <c r="AG10" s="14">
        <v>0.34953806131628401</v>
      </c>
      <c r="AH10" s="14">
        <v>0.33640494829158502</v>
      </c>
      <c r="AI10" s="14">
        <v>0.298974201648045</v>
      </c>
      <c r="AJ10" s="14">
        <v>0.347081105151264</v>
      </c>
      <c r="AK10" s="14"/>
      <c r="AL10" s="14">
        <v>0.35178107391243402</v>
      </c>
      <c r="AM10" s="14">
        <v>0.341741648106686</v>
      </c>
      <c r="AN10" s="14">
        <v>0.34528337437622802</v>
      </c>
      <c r="AO10" s="14">
        <v>0.31584433539704299</v>
      </c>
      <c r="AP10" s="14">
        <v>0.33227620832417698</v>
      </c>
      <c r="AQ10" s="14">
        <v>0.27913600760714702</v>
      </c>
      <c r="AR10" s="14"/>
      <c r="AS10" s="14">
        <v>0.29848869317944199</v>
      </c>
      <c r="AT10" s="14">
        <v>0.34159140567444601</v>
      </c>
      <c r="AU10" s="14">
        <v>0.352839694114296</v>
      </c>
      <c r="AV10" s="14">
        <v>0.33135748612876398</v>
      </c>
      <c r="AW10" s="14">
        <v>0.34710135188107799</v>
      </c>
      <c r="AX10" s="14"/>
      <c r="AY10" s="14">
        <v>0.186723239981675</v>
      </c>
      <c r="AZ10" s="14">
        <v>0.365490895313348</v>
      </c>
      <c r="BA10" s="14">
        <v>0.38444580740861201</v>
      </c>
      <c r="BB10" s="14">
        <v>0.27211522516900699</v>
      </c>
      <c r="BC10" s="14">
        <v>0.29872342078556202</v>
      </c>
      <c r="BD10" s="14">
        <v>0.30449513692434599</v>
      </c>
      <c r="BE10" s="14">
        <v>0.39894100102212199</v>
      </c>
      <c r="BF10" s="14">
        <v>0.29297830321339402</v>
      </c>
      <c r="BG10" s="14">
        <v>0.360564600666132</v>
      </c>
      <c r="BH10" s="14">
        <v>0.35129045523033597</v>
      </c>
      <c r="BI10" s="14">
        <v>0.292731199194606</v>
      </c>
      <c r="BJ10" s="14">
        <v>0.325860397086005</v>
      </c>
      <c r="BK10" s="14">
        <v>0.34098885264900702</v>
      </c>
      <c r="BL10" s="14">
        <v>0.272507327139902</v>
      </c>
      <c r="BM10" s="14">
        <v>0.31510129902560802</v>
      </c>
      <c r="BN10" s="14">
        <v>0.314434997765696</v>
      </c>
      <c r="BO10" s="14"/>
      <c r="BP10" s="14">
        <v>0.33114664054471499</v>
      </c>
      <c r="BQ10" s="14">
        <v>0.31693180857916498</v>
      </c>
      <c r="BR10" s="14">
        <v>0.32561127951677099</v>
      </c>
      <c r="BS10" s="14">
        <v>0.319531496698365</v>
      </c>
      <c r="BT10" s="14">
        <v>0.33414458019509202</v>
      </c>
      <c r="BU10" s="14">
        <v>0.387388074921097</v>
      </c>
      <c r="BV10" s="14"/>
      <c r="BW10" s="14">
        <v>0.29304385336750699</v>
      </c>
      <c r="BX10" s="14">
        <v>0.35023491194217499</v>
      </c>
      <c r="BY10" s="14">
        <v>0.32352488849079297</v>
      </c>
      <c r="BZ10" s="14">
        <v>0.379902627540741</v>
      </c>
      <c r="CA10" s="14">
        <v>0.33810186643390999</v>
      </c>
      <c r="CB10" s="14">
        <v>0.38445341009897499</v>
      </c>
      <c r="CC10" s="14"/>
      <c r="CD10" s="14">
        <v>0.37255349421613398</v>
      </c>
      <c r="CE10" s="14">
        <v>0.32892804556320299</v>
      </c>
      <c r="CF10" s="14">
        <v>0.30978673682617502</v>
      </c>
      <c r="CG10" s="14">
        <v>0.33831323826641502</v>
      </c>
      <c r="CH10" s="14"/>
      <c r="CI10" s="14">
        <v>0.400799905212323</v>
      </c>
      <c r="CJ10" s="14">
        <v>0.37148088643976301</v>
      </c>
      <c r="CK10" s="14">
        <v>0.29540021113967802</v>
      </c>
      <c r="CL10" s="14">
        <v>0.25878850380778001</v>
      </c>
      <c r="CM10" s="14"/>
      <c r="CN10" s="14">
        <v>0.40447247451813101</v>
      </c>
      <c r="CO10" s="14">
        <v>0.31649520816537002</v>
      </c>
      <c r="CP10" s="14"/>
      <c r="CQ10" s="14">
        <v>0.412387098799611</v>
      </c>
      <c r="CR10" s="14">
        <v>0.31658961938660002</v>
      </c>
    </row>
    <row r="11" spans="2:96" x14ac:dyDescent="0.3">
      <c r="B11" s="15" t="s">
        <v>232</v>
      </c>
      <c r="C11" s="14">
        <v>0.240367022679668</v>
      </c>
      <c r="D11" s="14">
        <v>0.24523936351484901</v>
      </c>
      <c r="E11" s="14">
        <v>0.23631324389636499</v>
      </c>
      <c r="F11" s="14"/>
      <c r="G11" s="14">
        <v>0.19448492371780299</v>
      </c>
      <c r="H11" s="14">
        <v>0.20544576904035</v>
      </c>
      <c r="I11" s="14">
        <v>0.21776540340231501</v>
      </c>
      <c r="J11" s="14">
        <v>0.27462853795133102</v>
      </c>
      <c r="K11" s="14">
        <v>0.23675928700016599</v>
      </c>
      <c r="L11" s="14">
        <v>0.29216731206782298</v>
      </c>
      <c r="M11" s="14"/>
      <c r="N11" s="14">
        <v>0.231298974967484</v>
      </c>
      <c r="O11" s="14">
        <v>0.25946591567599397</v>
      </c>
      <c r="P11" s="14">
        <v>0.22396810287743499</v>
      </c>
      <c r="Q11" s="14">
        <v>0.241435592809877</v>
      </c>
      <c r="R11" s="14"/>
      <c r="S11" s="14">
        <v>0.22739604071920999</v>
      </c>
      <c r="T11" s="14">
        <v>0.20728859085030199</v>
      </c>
      <c r="U11" s="14">
        <v>0.25297913594787902</v>
      </c>
      <c r="V11" s="14">
        <v>0.25158938554259802</v>
      </c>
      <c r="W11" s="14">
        <v>0.246592168672885</v>
      </c>
      <c r="X11" s="14">
        <v>0.200679110456431</v>
      </c>
      <c r="Y11" s="14">
        <v>0.238824390740456</v>
      </c>
      <c r="Z11" s="14">
        <v>0.292616154123372</v>
      </c>
      <c r="AA11" s="14">
        <v>0.247390315472928</v>
      </c>
      <c r="AB11" s="14">
        <v>0.26815513736439101</v>
      </c>
      <c r="AC11" s="14">
        <v>0.28473083972797603</v>
      </c>
      <c r="AD11" s="14">
        <v>0.23275840796034999</v>
      </c>
      <c r="AE11" s="14"/>
      <c r="AF11" s="14">
        <v>0.23795381577650099</v>
      </c>
      <c r="AG11" s="14">
        <v>0.23795281184466099</v>
      </c>
      <c r="AH11" s="14">
        <v>0.229640116865066</v>
      </c>
      <c r="AI11" s="14">
        <v>0.21635327976331001</v>
      </c>
      <c r="AJ11" s="14">
        <v>0.19512736288823501</v>
      </c>
      <c r="AK11" s="14"/>
      <c r="AL11" s="14">
        <v>0.211168334076662</v>
      </c>
      <c r="AM11" s="14">
        <v>0.24019633428663401</v>
      </c>
      <c r="AN11" s="14">
        <v>0.29013530838777801</v>
      </c>
      <c r="AO11" s="14">
        <v>0.203623720203187</v>
      </c>
      <c r="AP11" s="14">
        <v>0.208463783517537</v>
      </c>
      <c r="AQ11" s="14">
        <v>0.29251631246549697</v>
      </c>
      <c r="AR11" s="14"/>
      <c r="AS11" s="14">
        <v>0.25657843859617002</v>
      </c>
      <c r="AT11" s="14">
        <v>0.23258618201925901</v>
      </c>
      <c r="AU11" s="14">
        <v>0.212430323374381</v>
      </c>
      <c r="AV11" s="14">
        <v>0.21794046735480599</v>
      </c>
      <c r="AW11" s="14">
        <v>0.20418229612970001</v>
      </c>
      <c r="AX11" s="14"/>
      <c r="AY11" s="14">
        <v>0.268303883618491</v>
      </c>
      <c r="AZ11" s="14">
        <v>0.24209403076768299</v>
      </c>
      <c r="BA11" s="14">
        <v>0.227004461678496</v>
      </c>
      <c r="BB11" s="14">
        <v>0.21708512306094099</v>
      </c>
      <c r="BC11" s="14">
        <v>0.25919024828250498</v>
      </c>
      <c r="BD11" s="14">
        <v>0.27588182413218798</v>
      </c>
      <c r="BE11" s="14">
        <v>0.24447220010496101</v>
      </c>
      <c r="BF11" s="14">
        <v>0.21645479700740999</v>
      </c>
      <c r="BG11" s="14">
        <v>0.203404808118619</v>
      </c>
      <c r="BH11" s="14">
        <v>0.239266331051873</v>
      </c>
      <c r="BI11" s="14">
        <v>0.21117461519493599</v>
      </c>
      <c r="BJ11" s="14">
        <v>0.30326371434531502</v>
      </c>
      <c r="BK11" s="14">
        <v>0.246720557382311</v>
      </c>
      <c r="BL11" s="14">
        <v>0.27158033261022702</v>
      </c>
      <c r="BM11" s="14">
        <v>0.33694232158274801</v>
      </c>
      <c r="BN11" s="14">
        <v>0.17046328623358001</v>
      </c>
      <c r="BO11" s="14"/>
      <c r="BP11" s="14">
        <v>0.20617212907897101</v>
      </c>
      <c r="BQ11" s="14">
        <v>0.269211936791104</v>
      </c>
      <c r="BR11" s="14">
        <v>0.23206067650817799</v>
      </c>
      <c r="BS11" s="14">
        <v>0.26500162082239698</v>
      </c>
      <c r="BT11" s="14">
        <v>0.21392785369522299</v>
      </c>
      <c r="BU11" s="14">
        <v>0.23421970551841201</v>
      </c>
      <c r="BV11" s="14"/>
      <c r="BW11" s="14">
        <v>0.246544428388728</v>
      </c>
      <c r="BX11" s="14">
        <v>0.24998660492508201</v>
      </c>
      <c r="BY11" s="14">
        <v>0.19450493128140101</v>
      </c>
      <c r="BZ11" s="14">
        <v>0.23103653054241299</v>
      </c>
      <c r="CA11" s="14">
        <v>0.25886919462755198</v>
      </c>
      <c r="CB11" s="14">
        <v>0.17345561689360001</v>
      </c>
      <c r="CC11" s="14"/>
      <c r="CD11" s="14">
        <v>0.22167311346816199</v>
      </c>
      <c r="CE11" s="14">
        <v>0.23493543879095199</v>
      </c>
      <c r="CF11" s="14">
        <v>0.243000740816737</v>
      </c>
      <c r="CG11" s="14">
        <v>0.22871689894274999</v>
      </c>
      <c r="CH11" s="14"/>
      <c r="CI11" s="14">
        <v>0.160937589948704</v>
      </c>
      <c r="CJ11" s="14">
        <v>0.21736064478196099</v>
      </c>
      <c r="CK11" s="14">
        <v>0.26002746762322199</v>
      </c>
      <c r="CL11" s="14">
        <v>0.35905834528811698</v>
      </c>
      <c r="CM11" s="14"/>
      <c r="CN11" s="14">
        <v>0.17234517028176899</v>
      </c>
      <c r="CO11" s="14">
        <v>0.24801727868215301</v>
      </c>
      <c r="CP11" s="14"/>
      <c r="CQ11" s="14">
        <v>0.14824793162477401</v>
      </c>
      <c r="CR11" s="14">
        <v>0.24855380615945399</v>
      </c>
    </row>
    <row r="12" spans="2:96" x14ac:dyDescent="0.3">
      <c r="B12" s="15" t="s">
        <v>233</v>
      </c>
      <c r="C12" s="14">
        <v>0.14640497422187301</v>
      </c>
      <c r="D12" s="14">
        <v>0.16646248878522699</v>
      </c>
      <c r="E12" s="14">
        <v>0.126046350560341</v>
      </c>
      <c r="F12" s="14"/>
      <c r="G12" s="14">
        <v>0.165704519424555</v>
      </c>
      <c r="H12" s="14">
        <v>0.17271764196133199</v>
      </c>
      <c r="I12" s="14">
        <v>0.13042677205501099</v>
      </c>
      <c r="J12" s="14">
        <v>0.14825797410046199</v>
      </c>
      <c r="K12" s="14">
        <v>0.13001918030957699</v>
      </c>
      <c r="L12" s="14">
        <v>0.13471006626083501</v>
      </c>
      <c r="M12" s="14"/>
      <c r="N12" s="14">
        <v>0.16712610683805701</v>
      </c>
      <c r="O12" s="14">
        <v>0.148542391208384</v>
      </c>
      <c r="P12" s="14">
        <v>0.14090256460285799</v>
      </c>
      <c r="Q12" s="14">
        <v>0.12843936763220901</v>
      </c>
      <c r="R12" s="14"/>
      <c r="S12" s="14">
        <v>0.13519886492792799</v>
      </c>
      <c r="T12" s="14">
        <v>0.10738179568959801</v>
      </c>
      <c r="U12" s="14">
        <v>0.16510185811548</v>
      </c>
      <c r="V12" s="14">
        <v>0.135216634835155</v>
      </c>
      <c r="W12" s="14">
        <v>0.116202319094973</v>
      </c>
      <c r="X12" s="14">
        <v>0.12552908762079901</v>
      </c>
      <c r="Y12" s="14">
        <v>0.15629792478774801</v>
      </c>
      <c r="Z12" s="14">
        <v>0.15747081808813801</v>
      </c>
      <c r="AA12" s="14">
        <v>0.171152793875886</v>
      </c>
      <c r="AB12" s="14">
        <v>0.18391453628125801</v>
      </c>
      <c r="AC12" s="14">
        <v>0.18298082944093899</v>
      </c>
      <c r="AD12" s="14">
        <v>0.17918570824738</v>
      </c>
      <c r="AE12" s="14"/>
      <c r="AF12" s="14">
        <v>0.143891692049192</v>
      </c>
      <c r="AG12" s="14">
        <v>0.152909116277158</v>
      </c>
      <c r="AH12" s="14">
        <v>0.14741968212971701</v>
      </c>
      <c r="AI12" s="14">
        <v>0.13118439517625599</v>
      </c>
      <c r="AJ12" s="14">
        <v>0.12582952388197299</v>
      </c>
      <c r="AK12" s="14"/>
      <c r="AL12" s="14">
        <v>0.17718792672967301</v>
      </c>
      <c r="AM12" s="14">
        <v>0.134619676192091</v>
      </c>
      <c r="AN12" s="14">
        <v>0.145807296627259</v>
      </c>
      <c r="AO12" s="14">
        <v>0.13996835987634201</v>
      </c>
      <c r="AP12" s="14">
        <v>0.14139535643364501</v>
      </c>
      <c r="AQ12" s="14">
        <v>0.115835268800416</v>
      </c>
      <c r="AR12" s="14"/>
      <c r="AS12" s="14">
        <v>0.15018783706400601</v>
      </c>
      <c r="AT12" s="14">
        <v>0.14544060473839501</v>
      </c>
      <c r="AU12" s="14">
        <v>0.17084410935335101</v>
      </c>
      <c r="AV12" s="14">
        <v>0.13317757412546</v>
      </c>
      <c r="AW12" s="14">
        <v>0.17796052447032901</v>
      </c>
      <c r="AX12" s="14"/>
      <c r="AY12" s="14">
        <v>0.13687224656698299</v>
      </c>
      <c r="AZ12" s="14">
        <v>0.110768585573434</v>
      </c>
      <c r="BA12" s="14">
        <v>0.111865720704346</v>
      </c>
      <c r="BB12" s="14">
        <v>0.19328351762840201</v>
      </c>
      <c r="BC12" s="14">
        <v>0.14289464675588301</v>
      </c>
      <c r="BD12" s="14">
        <v>0.129989061378774</v>
      </c>
      <c r="BE12" s="14">
        <v>0.122875616738268</v>
      </c>
      <c r="BF12" s="14">
        <v>0.20096221766541</v>
      </c>
      <c r="BG12" s="14">
        <v>0.17637803637376501</v>
      </c>
      <c r="BH12" s="14">
        <v>0.15490418292907701</v>
      </c>
      <c r="BI12" s="14">
        <v>0.15419320530392899</v>
      </c>
      <c r="BJ12" s="14">
        <v>0.12527958656404001</v>
      </c>
      <c r="BK12" s="14">
        <v>0.16331195209219901</v>
      </c>
      <c r="BL12" s="14">
        <v>0.21570472763756801</v>
      </c>
      <c r="BM12" s="14">
        <v>0.117684640190547</v>
      </c>
      <c r="BN12" s="14">
        <v>0.14850461835492801</v>
      </c>
      <c r="BO12" s="14"/>
      <c r="BP12" s="14">
        <v>0.17197383051053799</v>
      </c>
      <c r="BQ12" s="14">
        <v>0.144260620997025</v>
      </c>
      <c r="BR12" s="14">
        <v>0.13181261965375801</v>
      </c>
      <c r="BS12" s="14">
        <v>0.145740646678539</v>
      </c>
      <c r="BT12" s="14">
        <v>0.110660273800644</v>
      </c>
      <c r="BU12" s="14">
        <v>0.156035668008741</v>
      </c>
      <c r="BV12" s="14"/>
      <c r="BW12" s="14">
        <v>0.15623599075201</v>
      </c>
      <c r="BX12" s="14">
        <v>0.135645954198613</v>
      </c>
      <c r="BY12" s="14">
        <v>0.14721593117564799</v>
      </c>
      <c r="BZ12" s="14">
        <v>0.10493267812261101</v>
      </c>
      <c r="CA12" s="14">
        <v>0.15647285911960701</v>
      </c>
      <c r="CB12" s="14">
        <v>0.18042294344429499</v>
      </c>
      <c r="CC12" s="14"/>
      <c r="CD12" s="14">
        <v>0.16577507187665599</v>
      </c>
      <c r="CE12" s="14">
        <v>0.13814672413235399</v>
      </c>
      <c r="CF12" s="14">
        <v>0.13612511583445899</v>
      </c>
      <c r="CG12" s="14">
        <v>0.15199599093829999</v>
      </c>
      <c r="CH12" s="14"/>
      <c r="CI12" s="14">
        <v>0.116849998943526</v>
      </c>
      <c r="CJ12" s="14">
        <v>0.124704948475201</v>
      </c>
      <c r="CK12" s="14">
        <v>0.16955233521135801</v>
      </c>
      <c r="CL12" s="14">
        <v>9.5135102397336593E-2</v>
      </c>
      <c r="CM12" s="14"/>
      <c r="CN12" s="14">
        <v>0.13816418121218699</v>
      </c>
      <c r="CO12" s="14">
        <v>0.148460254530695</v>
      </c>
      <c r="CP12" s="14"/>
      <c r="CQ12" s="14">
        <v>0.16980697837972</v>
      </c>
      <c r="CR12" s="14">
        <v>0.148664269894943</v>
      </c>
    </row>
    <row r="13" spans="2:96" x14ac:dyDescent="0.3">
      <c r="B13" s="15" t="s">
        <v>234</v>
      </c>
      <c r="C13" s="14">
        <v>7.1695531837419404E-2</v>
      </c>
      <c r="D13" s="14">
        <v>9.5148972908573201E-2</v>
      </c>
      <c r="E13" s="14">
        <v>4.8966163471931799E-2</v>
      </c>
      <c r="F13" s="14"/>
      <c r="G13" s="14">
        <v>6.5321303519892404E-2</v>
      </c>
      <c r="H13" s="14">
        <v>8.0933961725046202E-2</v>
      </c>
      <c r="I13" s="14">
        <v>8.9027103560958804E-2</v>
      </c>
      <c r="J13" s="14">
        <v>5.9562503374609103E-2</v>
      </c>
      <c r="K13" s="14">
        <v>6.0757668952685799E-2</v>
      </c>
      <c r="L13" s="14">
        <v>7.1474049256362901E-2</v>
      </c>
      <c r="M13" s="14"/>
      <c r="N13" s="14">
        <v>8.7922778996835302E-2</v>
      </c>
      <c r="O13" s="14">
        <v>4.6013610968229202E-2</v>
      </c>
      <c r="P13" s="14">
        <v>7.1039238792126702E-2</v>
      </c>
      <c r="Q13" s="14">
        <v>8.2295010888421005E-2</v>
      </c>
      <c r="R13" s="14"/>
      <c r="S13" s="14">
        <v>0.127369080374653</v>
      </c>
      <c r="T13" s="14">
        <v>5.4177583579491297E-2</v>
      </c>
      <c r="U13" s="14">
        <v>2.3750936778963901E-2</v>
      </c>
      <c r="V13" s="14">
        <v>4.9395877038151903E-2</v>
      </c>
      <c r="W13" s="14">
        <v>7.7665967669704794E-2</v>
      </c>
      <c r="X13" s="14">
        <v>4.8235134323069598E-2</v>
      </c>
      <c r="Y13" s="14">
        <v>7.0655117535322304E-2</v>
      </c>
      <c r="Z13" s="14">
        <v>8.1731766780671497E-2</v>
      </c>
      <c r="AA13" s="14">
        <v>7.5163625830291902E-2</v>
      </c>
      <c r="AB13" s="14">
        <v>9.4626581877181704E-2</v>
      </c>
      <c r="AC13" s="14">
        <v>8.7087919033748698E-2</v>
      </c>
      <c r="AD13" s="14">
        <v>2.0279030967691399E-2</v>
      </c>
      <c r="AE13" s="14"/>
      <c r="AF13" s="14">
        <v>7.8050868207956106E-2</v>
      </c>
      <c r="AG13" s="14">
        <v>7.2325456828638002E-2</v>
      </c>
      <c r="AH13" s="14">
        <v>5.18573033186467E-2</v>
      </c>
      <c r="AI13" s="14">
        <v>8.2410941637148294E-2</v>
      </c>
      <c r="AJ13" s="14">
        <v>6.8593488649237894E-2</v>
      </c>
      <c r="AK13" s="14"/>
      <c r="AL13" s="14">
        <v>6.7264859988014805E-2</v>
      </c>
      <c r="AM13" s="14">
        <v>8.08257183097809E-2</v>
      </c>
      <c r="AN13" s="14">
        <v>4.9127371791198998E-2</v>
      </c>
      <c r="AO13" s="14">
        <v>9.6154517824496202E-2</v>
      </c>
      <c r="AP13" s="14">
        <v>8.6225027415413394E-2</v>
      </c>
      <c r="AQ13" s="14">
        <v>3.8064054313407598E-2</v>
      </c>
      <c r="AR13" s="14"/>
      <c r="AS13" s="14">
        <v>5.87433545311178E-2</v>
      </c>
      <c r="AT13" s="14">
        <v>8.5936436481515194E-2</v>
      </c>
      <c r="AU13" s="14">
        <v>6.6765647914239404E-2</v>
      </c>
      <c r="AV13" s="14">
        <v>9.1725972718432594E-2</v>
      </c>
      <c r="AW13" s="14">
        <v>4.84780095920204E-2</v>
      </c>
      <c r="AX13" s="14"/>
      <c r="AY13" s="14">
        <v>0.13395772496433</v>
      </c>
      <c r="AZ13" s="14">
        <v>6.2837981621923306E-2</v>
      </c>
      <c r="BA13" s="14">
        <v>6.34341941110384E-2</v>
      </c>
      <c r="BB13" s="14">
        <v>0.116508015181524</v>
      </c>
      <c r="BC13" s="14">
        <v>8.3728673655522001E-2</v>
      </c>
      <c r="BD13" s="14">
        <v>4.7503946891114299E-2</v>
      </c>
      <c r="BE13" s="14">
        <v>4.7303725561144302E-2</v>
      </c>
      <c r="BF13" s="14">
        <v>6.9415615732403804E-2</v>
      </c>
      <c r="BG13" s="14">
        <v>5.4699244929677197E-2</v>
      </c>
      <c r="BH13" s="14">
        <v>4.5746550971479998E-2</v>
      </c>
      <c r="BI13" s="14">
        <v>9.6584057613850402E-2</v>
      </c>
      <c r="BJ13" s="14">
        <v>8.4365368423391596E-2</v>
      </c>
      <c r="BK13" s="14">
        <v>2.49942835793125E-2</v>
      </c>
      <c r="BL13" s="14">
        <v>0.116568201709959</v>
      </c>
      <c r="BM13" s="14">
        <v>0.13507880343696299</v>
      </c>
      <c r="BN13" s="14">
        <v>9.1737935079553704E-2</v>
      </c>
      <c r="BO13" s="14"/>
      <c r="BP13" s="14">
        <v>0.10441916410626401</v>
      </c>
      <c r="BQ13" s="14">
        <v>6.5496859957812403E-2</v>
      </c>
      <c r="BR13" s="14">
        <v>8.7155717231054794E-2</v>
      </c>
      <c r="BS13" s="14">
        <v>3.9558588835772603E-2</v>
      </c>
      <c r="BT13" s="14">
        <v>6.5854271241082202E-2</v>
      </c>
      <c r="BU13" s="14">
        <v>3.7038420888494898E-2</v>
      </c>
      <c r="BV13" s="14"/>
      <c r="BW13" s="14">
        <v>6.6681147303088203E-2</v>
      </c>
      <c r="BX13" s="14">
        <v>5.1581776449749997E-2</v>
      </c>
      <c r="BY13" s="14">
        <v>9.4592729463797598E-2</v>
      </c>
      <c r="BZ13" s="14">
        <v>9.2985873616265105E-2</v>
      </c>
      <c r="CA13" s="14">
        <v>8.2416687917396397E-2</v>
      </c>
      <c r="CB13" s="14">
        <v>5.9329511976282501E-2</v>
      </c>
      <c r="CC13" s="14"/>
      <c r="CD13" s="14">
        <v>7.1002994267124003E-2</v>
      </c>
      <c r="CE13" s="14">
        <v>6.8818258699692103E-2</v>
      </c>
      <c r="CF13" s="14">
        <v>0.112796197095242</v>
      </c>
      <c r="CG13" s="14">
        <v>6.7210058463215094E-2</v>
      </c>
      <c r="CH13" s="14"/>
      <c r="CI13" s="14">
        <v>3.3816706312148601E-2</v>
      </c>
      <c r="CJ13" s="14">
        <v>3.3076071726032399E-2</v>
      </c>
      <c r="CK13" s="14">
        <v>9.9327266320966501E-2</v>
      </c>
      <c r="CL13" s="14">
        <v>5.77412958416645E-2</v>
      </c>
      <c r="CM13" s="14"/>
      <c r="CN13" s="14">
        <v>3.2398666155449597E-2</v>
      </c>
      <c r="CO13" s="14">
        <v>7.7281316948294806E-2</v>
      </c>
      <c r="CP13" s="14"/>
      <c r="CQ13" s="14">
        <v>1.9969514381896002E-2</v>
      </c>
      <c r="CR13" s="14">
        <v>7.6964614101019901E-2</v>
      </c>
    </row>
    <row r="14" spans="2:96" x14ac:dyDescent="0.3">
      <c r="B14" s="15" t="s">
        <v>92</v>
      </c>
      <c r="C14" s="14">
        <v>4.0966161954695803E-2</v>
      </c>
      <c r="D14" s="14">
        <v>2.3146596719808302E-2</v>
      </c>
      <c r="E14" s="14">
        <v>5.8518401672861001E-2</v>
      </c>
      <c r="F14" s="14"/>
      <c r="G14" s="14">
        <v>5.11219727623662E-2</v>
      </c>
      <c r="H14" s="14">
        <v>6.2773814093099095E-2</v>
      </c>
      <c r="I14" s="14">
        <v>2.89363449510112E-2</v>
      </c>
      <c r="J14" s="14">
        <v>4.2833119900420498E-2</v>
      </c>
      <c r="K14" s="14">
        <v>3.9927142139130699E-2</v>
      </c>
      <c r="L14" s="14">
        <v>2.5457346600593501E-2</v>
      </c>
      <c r="M14" s="14"/>
      <c r="N14" s="14">
        <v>2.8328134226027001E-2</v>
      </c>
      <c r="O14" s="14">
        <v>4.1558796543351401E-2</v>
      </c>
      <c r="P14" s="14">
        <v>3.7249943255275003E-2</v>
      </c>
      <c r="Q14" s="14">
        <v>5.7725245219024397E-2</v>
      </c>
      <c r="R14" s="14"/>
      <c r="S14" s="14">
        <v>5.9462953103143298E-2</v>
      </c>
      <c r="T14" s="14">
        <v>2.55205806114863E-2</v>
      </c>
      <c r="U14" s="14">
        <v>4.0542714306899597E-2</v>
      </c>
      <c r="V14" s="14">
        <v>2.5744501714078799E-2</v>
      </c>
      <c r="W14" s="14">
        <v>1.35488599541455E-2</v>
      </c>
      <c r="X14" s="14">
        <v>8.2432349945092895E-2</v>
      </c>
      <c r="Y14" s="14">
        <v>3.4884780967624901E-2</v>
      </c>
      <c r="Z14" s="14">
        <v>2.5173225651125401E-2</v>
      </c>
      <c r="AA14" s="14">
        <v>5.9614016736005901E-2</v>
      </c>
      <c r="AB14" s="14">
        <v>2.8793568989745999E-2</v>
      </c>
      <c r="AC14" s="14">
        <v>1.0298717793908899E-2</v>
      </c>
      <c r="AD14" s="14">
        <v>6.4585434911445902E-2</v>
      </c>
      <c r="AE14" s="14"/>
      <c r="AF14" s="14">
        <v>1.23805470882925E-2</v>
      </c>
      <c r="AG14" s="14">
        <v>2.4998169221137099E-2</v>
      </c>
      <c r="AH14" s="14">
        <v>3.8792302932243401E-2</v>
      </c>
      <c r="AI14" s="14">
        <v>4.6878010191058E-2</v>
      </c>
      <c r="AJ14" s="14">
        <v>7.9908490606166893E-2</v>
      </c>
      <c r="AK14" s="14"/>
      <c r="AL14" s="14">
        <v>2.5900042036275699E-2</v>
      </c>
      <c r="AM14" s="14">
        <v>7.6221703359632001E-3</v>
      </c>
      <c r="AN14" s="14">
        <v>2.9989242235152799E-2</v>
      </c>
      <c r="AO14" s="14">
        <v>4.0516704429054903E-2</v>
      </c>
      <c r="AP14" s="14">
        <v>6.7194040192535498E-2</v>
      </c>
      <c r="AQ14" s="14">
        <v>0.101290248808863</v>
      </c>
      <c r="AR14" s="14"/>
      <c r="AS14" s="14">
        <v>3.4473160518024799E-2</v>
      </c>
      <c r="AT14" s="14">
        <v>4.3091971412510803E-2</v>
      </c>
      <c r="AU14" s="14">
        <v>4.1893894897360798E-2</v>
      </c>
      <c r="AV14" s="14">
        <v>3.1821766290407998E-2</v>
      </c>
      <c r="AW14" s="14">
        <v>0</v>
      </c>
      <c r="AX14" s="14"/>
      <c r="AY14" s="14">
        <v>6.98658133277512E-2</v>
      </c>
      <c r="AZ14" s="14">
        <v>7.7358143512745198E-2</v>
      </c>
      <c r="BA14" s="14">
        <v>5.9943121125933502E-2</v>
      </c>
      <c r="BB14" s="14">
        <v>7.7631595084310195E-2</v>
      </c>
      <c r="BC14" s="14">
        <v>5.4718327832178303E-2</v>
      </c>
      <c r="BD14" s="14">
        <v>4.8336692557865601E-2</v>
      </c>
      <c r="BE14" s="14">
        <v>3.4356970841088401E-2</v>
      </c>
      <c r="BF14" s="14">
        <v>2.00534241608567E-2</v>
      </c>
      <c r="BG14" s="14">
        <v>2.0536006711934299E-2</v>
      </c>
      <c r="BH14" s="14">
        <v>2.6917645052580701E-2</v>
      </c>
      <c r="BI14" s="14">
        <v>2.84193749306904E-2</v>
      </c>
      <c r="BJ14" s="14">
        <v>3.2593339704715597E-2</v>
      </c>
      <c r="BK14" s="14">
        <v>2.4666833810139E-2</v>
      </c>
      <c r="BL14" s="14">
        <v>0</v>
      </c>
      <c r="BM14" s="14">
        <v>0</v>
      </c>
      <c r="BN14" s="14">
        <v>1.8251186885966601E-2</v>
      </c>
      <c r="BO14" s="14"/>
      <c r="BP14" s="14">
        <v>3.7029863592307199E-2</v>
      </c>
      <c r="BQ14" s="14">
        <v>4.54064281289248E-2</v>
      </c>
      <c r="BR14" s="14">
        <v>3.9507044743103098E-2</v>
      </c>
      <c r="BS14" s="14">
        <v>4.3520401367043403E-2</v>
      </c>
      <c r="BT14" s="14">
        <v>4.0867652267768999E-2</v>
      </c>
      <c r="BU14" s="14">
        <v>3.00441244331205E-2</v>
      </c>
      <c r="BV14" s="14"/>
      <c r="BW14" s="14">
        <v>3.1047522277258301E-2</v>
      </c>
      <c r="BX14" s="14">
        <v>2.9667235791374601E-2</v>
      </c>
      <c r="BY14" s="14">
        <v>6.4379627792135102E-2</v>
      </c>
      <c r="BZ14" s="14">
        <v>6.3424441792563194E-2</v>
      </c>
      <c r="CA14" s="14">
        <v>3.4755105022573701E-2</v>
      </c>
      <c r="CB14" s="14">
        <v>0.11038005825957201</v>
      </c>
      <c r="CC14" s="14"/>
      <c r="CD14" s="14">
        <v>4.09742640714146E-2</v>
      </c>
      <c r="CE14" s="14">
        <v>2.0525703594587202E-2</v>
      </c>
      <c r="CF14" s="14">
        <v>6.1130425767012601E-2</v>
      </c>
      <c r="CG14" s="14">
        <v>2.1971877227953799E-2</v>
      </c>
      <c r="CH14" s="14"/>
      <c r="CI14" s="14">
        <v>2.5416205217257602E-2</v>
      </c>
      <c r="CJ14" s="14">
        <v>2.6700882111323401E-2</v>
      </c>
      <c r="CK14" s="14">
        <v>4.1838889389050699E-2</v>
      </c>
      <c r="CL14" s="14">
        <v>0.120794041594498</v>
      </c>
      <c r="CM14" s="14"/>
      <c r="CN14" s="14">
        <v>7.8978858134262295E-3</v>
      </c>
      <c r="CO14" s="14">
        <v>4.45883202703811E-2</v>
      </c>
      <c r="CP14" s="14"/>
      <c r="CQ14" s="14">
        <v>1.37318793118746E-2</v>
      </c>
      <c r="CR14" s="14">
        <v>3.8680073713972501E-2</v>
      </c>
    </row>
    <row r="15" spans="2:96" x14ac:dyDescent="0.3">
      <c r="B15" s="15" t="s">
        <v>235</v>
      </c>
      <c r="C15" s="21">
        <v>0.50056630930634405</v>
      </c>
      <c r="D15" s="21">
        <v>0.470002578071543</v>
      </c>
      <c r="E15" s="21">
        <v>0.53015584039850205</v>
      </c>
      <c r="F15" s="21"/>
      <c r="G15" s="21">
        <v>0.52336728057538395</v>
      </c>
      <c r="H15" s="21">
        <v>0.47812881318017297</v>
      </c>
      <c r="I15" s="21">
        <v>0.533844376030704</v>
      </c>
      <c r="J15" s="21">
        <v>0.474717864673177</v>
      </c>
      <c r="K15" s="21">
        <v>0.53253672159844101</v>
      </c>
      <c r="L15" s="21">
        <v>0.476191225814385</v>
      </c>
      <c r="M15" s="21"/>
      <c r="N15" s="21">
        <v>0.485324004971597</v>
      </c>
      <c r="O15" s="21">
        <v>0.50441928560404103</v>
      </c>
      <c r="P15" s="21">
        <v>0.52684015047230504</v>
      </c>
      <c r="Q15" s="21">
        <v>0.49010478345046898</v>
      </c>
      <c r="R15" s="21"/>
      <c r="S15" s="21">
        <v>0.45057306087506599</v>
      </c>
      <c r="T15" s="21">
        <v>0.60563144926912205</v>
      </c>
      <c r="U15" s="21">
        <v>0.51762535485077799</v>
      </c>
      <c r="V15" s="21">
        <v>0.53805360087001597</v>
      </c>
      <c r="W15" s="21">
        <v>0.54599068460829203</v>
      </c>
      <c r="X15" s="21">
        <v>0.543124317654608</v>
      </c>
      <c r="Y15" s="21">
        <v>0.49933778596884898</v>
      </c>
      <c r="Z15" s="21">
        <v>0.44300803535669298</v>
      </c>
      <c r="AA15" s="21">
        <v>0.44667924808488801</v>
      </c>
      <c r="AB15" s="21">
        <v>0.42451017548742298</v>
      </c>
      <c r="AC15" s="21">
        <v>0.43490169400342699</v>
      </c>
      <c r="AD15" s="21">
        <v>0.50319141791313304</v>
      </c>
      <c r="AE15" s="21"/>
      <c r="AF15" s="21">
        <v>0.52772307687805797</v>
      </c>
      <c r="AG15" s="21">
        <v>0.51181444582840596</v>
      </c>
      <c r="AH15" s="21">
        <v>0.53229059475432705</v>
      </c>
      <c r="AI15" s="21">
        <v>0.52317337323222701</v>
      </c>
      <c r="AJ15" s="21">
        <v>0.53054113397438796</v>
      </c>
      <c r="AK15" s="21"/>
      <c r="AL15" s="21">
        <v>0.51847883716937404</v>
      </c>
      <c r="AM15" s="21">
        <v>0.53673610087553103</v>
      </c>
      <c r="AN15" s="21">
        <v>0.48494078095861098</v>
      </c>
      <c r="AO15" s="21">
        <v>0.51973669766691999</v>
      </c>
      <c r="AP15" s="21">
        <v>0.496721792440869</v>
      </c>
      <c r="AQ15" s="21">
        <v>0.45229411561181698</v>
      </c>
      <c r="AR15" s="21"/>
      <c r="AS15" s="21">
        <v>0.50001720929068105</v>
      </c>
      <c r="AT15" s="21">
        <v>0.49294480534832102</v>
      </c>
      <c r="AU15" s="21">
        <v>0.50806602446066695</v>
      </c>
      <c r="AV15" s="21">
        <v>0.52533421951089299</v>
      </c>
      <c r="AW15" s="21">
        <v>0.569379169807951</v>
      </c>
      <c r="AX15" s="21"/>
      <c r="AY15" s="21">
        <v>0.39100033152244501</v>
      </c>
      <c r="AZ15" s="21">
        <v>0.50694125852421401</v>
      </c>
      <c r="BA15" s="21">
        <v>0.53775250238018601</v>
      </c>
      <c r="BB15" s="21">
        <v>0.39549174904482298</v>
      </c>
      <c r="BC15" s="21">
        <v>0.45946810347391198</v>
      </c>
      <c r="BD15" s="21">
        <v>0.49828847504005702</v>
      </c>
      <c r="BE15" s="21">
        <v>0.55099148675453802</v>
      </c>
      <c r="BF15" s="21">
        <v>0.49311394543392001</v>
      </c>
      <c r="BG15" s="21">
        <v>0.54498190386600498</v>
      </c>
      <c r="BH15" s="21">
        <v>0.53316528999498902</v>
      </c>
      <c r="BI15" s="21">
        <v>0.50962874695659399</v>
      </c>
      <c r="BJ15" s="21">
        <v>0.45449799096253801</v>
      </c>
      <c r="BK15" s="21">
        <v>0.54030637313603902</v>
      </c>
      <c r="BL15" s="21">
        <v>0.39614673804224598</v>
      </c>
      <c r="BM15" s="21">
        <v>0.41029423478974297</v>
      </c>
      <c r="BN15" s="21">
        <v>0.57104297344597199</v>
      </c>
      <c r="BO15" s="21"/>
      <c r="BP15" s="21">
        <v>0.48040501271191999</v>
      </c>
      <c r="BQ15" s="21">
        <v>0.47562415412513398</v>
      </c>
      <c r="BR15" s="21">
        <v>0.50946394186390598</v>
      </c>
      <c r="BS15" s="21">
        <v>0.50617874229624904</v>
      </c>
      <c r="BT15" s="21">
        <v>0.56868994899528202</v>
      </c>
      <c r="BU15" s="21">
        <v>0.54266208115123105</v>
      </c>
      <c r="BV15" s="21"/>
      <c r="BW15" s="21">
        <v>0.49949091127891598</v>
      </c>
      <c r="BX15" s="21">
        <v>0.53311842863518</v>
      </c>
      <c r="BY15" s="21">
        <v>0.49930678028701803</v>
      </c>
      <c r="BZ15" s="21">
        <v>0.50762047592614801</v>
      </c>
      <c r="CA15" s="21">
        <v>0.46748615331287102</v>
      </c>
      <c r="CB15" s="21">
        <v>0.47641186942625002</v>
      </c>
      <c r="CC15" s="21"/>
      <c r="CD15" s="21">
        <v>0.50057455631664305</v>
      </c>
      <c r="CE15" s="21">
        <v>0.53757387478241503</v>
      </c>
      <c r="CF15" s="21">
        <v>0.44694752048655001</v>
      </c>
      <c r="CG15" s="21">
        <v>0.53010517442778105</v>
      </c>
      <c r="CH15" s="21"/>
      <c r="CI15" s="21">
        <v>0.662979499578363</v>
      </c>
      <c r="CJ15" s="21">
        <v>0.59815745290548195</v>
      </c>
      <c r="CK15" s="21">
        <v>0.42925404145540302</v>
      </c>
      <c r="CL15" s="21">
        <v>0.36727121487838299</v>
      </c>
      <c r="CM15" s="21"/>
      <c r="CN15" s="21">
        <v>0.64919409653716897</v>
      </c>
      <c r="CO15" s="21">
        <v>0.48165282956847699</v>
      </c>
      <c r="CP15" s="21"/>
      <c r="CQ15" s="21">
        <v>0.64824369630173495</v>
      </c>
      <c r="CR15" s="21">
        <v>0.487137236130611</v>
      </c>
    </row>
    <row r="16" spans="2:96" x14ac:dyDescent="0.3">
      <c r="B16" s="15" t="s">
        <v>236</v>
      </c>
      <c r="C16" s="21">
        <v>0.21810050605929199</v>
      </c>
      <c r="D16" s="21">
        <v>0.26161146169380001</v>
      </c>
      <c r="E16" s="21">
        <v>0.175012514032273</v>
      </c>
      <c r="F16" s="21"/>
      <c r="G16" s="21">
        <v>0.23102582294444701</v>
      </c>
      <c r="H16" s="21">
        <v>0.25365160368637801</v>
      </c>
      <c r="I16" s="21">
        <v>0.21945387561596999</v>
      </c>
      <c r="J16" s="21">
        <v>0.20782047747507201</v>
      </c>
      <c r="K16" s="21">
        <v>0.19077684926226199</v>
      </c>
      <c r="L16" s="21">
        <v>0.20618411551719801</v>
      </c>
      <c r="M16" s="21"/>
      <c r="N16" s="21">
        <v>0.25504888583489199</v>
      </c>
      <c r="O16" s="21">
        <v>0.19455600217661301</v>
      </c>
      <c r="P16" s="21">
        <v>0.211941803394985</v>
      </c>
      <c r="Q16" s="21">
        <v>0.21073437852063001</v>
      </c>
      <c r="R16" s="21"/>
      <c r="S16" s="21">
        <v>0.26256794530258099</v>
      </c>
      <c r="T16" s="21">
        <v>0.16155937926909</v>
      </c>
      <c r="U16" s="21">
        <v>0.18885279489444401</v>
      </c>
      <c r="V16" s="21">
        <v>0.18461251187330699</v>
      </c>
      <c r="W16" s="21">
        <v>0.19386828676467799</v>
      </c>
      <c r="X16" s="21">
        <v>0.17376422194386801</v>
      </c>
      <c r="Y16" s="21">
        <v>0.22695304232307001</v>
      </c>
      <c r="Z16" s="21">
        <v>0.23920258486880999</v>
      </c>
      <c r="AA16" s="21">
        <v>0.24631641970617801</v>
      </c>
      <c r="AB16" s="21">
        <v>0.27854111815843902</v>
      </c>
      <c r="AC16" s="21">
        <v>0.27006874847468798</v>
      </c>
      <c r="AD16" s="21">
        <v>0.19946473921507099</v>
      </c>
      <c r="AE16" s="21"/>
      <c r="AF16" s="21">
        <v>0.22194256025714801</v>
      </c>
      <c r="AG16" s="21">
        <v>0.225234573105796</v>
      </c>
      <c r="AH16" s="21">
        <v>0.199276985448364</v>
      </c>
      <c r="AI16" s="21">
        <v>0.21359533681340501</v>
      </c>
      <c r="AJ16" s="21">
        <v>0.19442301253121</v>
      </c>
      <c r="AK16" s="21"/>
      <c r="AL16" s="21">
        <v>0.244452786717688</v>
      </c>
      <c r="AM16" s="21">
        <v>0.215445394501871</v>
      </c>
      <c r="AN16" s="21">
        <v>0.194934668418458</v>
      </c>
      <c r="AO16" s="21">
        <v>0.23612287770083801</v>
      </c>
      <c r="AP16" s="21">
        <v>0.227620383849058</v>
      </c>
      <c r="AQ16" s="21">
        <v>0.15389932311382301</v>
      </c>
      <c r="AR16" s="21"/>
      <c r="AS16" s="21">
        <v>0.20893119159512399</v>
      </c>
      <c r="AT16" s="21">
        <v>0.23137704121991001</v>
      </c>
      <c r="AU16" s="21">
        <v>0.23760975726759001</v>
      </c>
      <c r="AV16" s="21">
        <v>0.22490354684389299</v>
      </c>
      <c r="AW16" s="21">
        <v>0.22643853406234901</v>
      </c>
      <c r="AX16" s="21"/>
      <c r="AY16" s="21">
        <v>0.270829971531313</v>
      </c>
      <c r="AZ16" s="21">
        <v>0.173606567195357</v>
      </c>
      <c r="BA16" s="21">
        <v>0.17529991481538401</v>
      </c>
      <c r="BB16" s="21">
        <v>0.309791532809926</v>
      </c>
      <c r="BC16" s="21">
        <v>0.22662332041140501</v>
      </c>
      <c r="BD16" s="21">
        <v>0.17749300826988901</v>
      </c>
      <c r="BE16" s="21">
        <v>0.17017934229941201</v>
      </c>
      <c r="BF16" s="21">
        <v>0.27037783339781402</v>
      </c>
      <c r="BG16" s="21">
        <v>0.23107728130344199</v>
      </c>
      <c r="BH16" s="21">
        <v>0.20065073390055699</v>
      </c>
      <c r="BI16" s="21">
        <v>0.25077726291778002</v>
      </c>
      <c r="BJ16" s="21">
        <v>0.20964495498743099</v>
      </c>
      <c r="BK16" s="21">
        <v>0.188306235671511</v>
      </c>
      <c r="BL16" s="21">
        <v>0.332272929347527</v>
      </c>
      <c r="BM16" s="21">
        <v>0.25276344362751002</v>
      </c>
      <c r="BN16" s="21">
        <v>0.240242553434481</v>
      </c>
      <c r="BO16" s="21"/>
      <c r="BP16" s="21">
        <v>0.276392994616801</v>
      </c>
      <c r="BQ16" s="21">
        <v>0.20975748095483801</v>
      </c>
      <c r="BR16" s="21">
        <v>0.21896833688481199</v>
      </c>
      <c r="BS16" s="21">
        <v>0.18529923551431099</v>
      </c>
      <c r="BT16" s="21">
        <v>0.17651454504172601</v>
      </c>
      <c r="BU16" s="21">
        <v>0.19307408889723601</v>
      </c>
      <c r="BV16" s="21"/>
      <c r="BW16" s="21">
        <v>0.222917138055098</v>
      </c>
      <c r="BX16" s="21">
        <v>0.18722773064836301</v>
      </c>
      <c r="BY16" s="21">
        <v>0.241808660639446</v>
      </c>
      <c r="BZ16" s="21">
        <v>0.19791855173887599</v>
      </c>
      <c r="CA16" s="21">
        <v>0.23888954703700299</v>
      </c>
      <c r="CB16" s="21">
        <v>0.23975245542057799</v>
      </c>
      <c r="CC16" s="21"/>
      <c r="CD16" s="21">
        <v>0.23677806614378</v>
      </c>
      <c r="CE16" s="21">
        <v>0.20696498283204601</v>
      </c>
      <c r="CF16" s="21">
        <v>0.24892131292970099</v>
      </c>
      <c r="CG16" s="21">
        <v>0.219206049401515</v>
      </c>
      <c r="CH16" s="21"/>
      <c r="CI16" s="21">
        <v>0.15066670525567499</v>
      </c>
      <c r="CJ16" s="21">
        <v>0.157781020201234</v>
      </c>
      <c r="CK16" s="21">
        <v>0.26887960153232399</v>
      </c>
      <c r="CL16" s="21">
        <v>0.15287639823900101</v>
      </c>
      <c r="CM16" s="21"/>
      <c r="CN16" s="21">
        <v>0.17056284736763599</v>
      </c>
      <c r="CO16" s="21">
        <v>0.22574157147898899</v>
      </c>
      <c r="CP16" s="21"/>
      <c r="CQ16" s="21">
        <v>0.18977649276161601</v>
      </c>
      <c r="CR16" s="21">
        <v>0.22562888399596301</v>
      </c>
    </row>
    <row r="17" spans="2:96" x14ac:dyDescent="0.3">
      <c r="B17" s="15" t="s">
        <v>237</v>
      </c>
      <c r="C17" s="22">
        <v>0.28246580324705201</v>
      </c>
      <c r="D17" s="22">
        <v>0.20839111637774299</v>
      </c>
      <c r="E17" s="22">
        <v>0.35514332636622897</v>
      </c>
      <c r="F17" s="22"/>
      <c r="G17" s="22">
        <v>0.292341457630936</v>
      </c>
      <c r="H17" s="22">
        <v>0.22447720949379499</v>
      </c>
      <c r="I17" s="22">
        <v>0.31439050041473499</v>
      </c>
      <c r="J17" s="22">
        <v>0.26689738719810602</v>
      </c>
      <c r="K17" s="22">
        <v>0.34175987233617899</v>
      </c>
      <c r="L17" s="22">
        <v>0.27000711029718699</v>
      </c>
      <c r="M17" s="22"/>
      <c r="N17" s="22">
        <v>0.23027511913670501</v>
      </c>
      <c r="O17" s="22">
        <v>0.30986328342742703</v>
      </c>
      <c r="P17" s="22">
        <v>0.31489834707732101</v>
      </c>
      <c r="Q17" s="22">
        <v>0.27937040492984</v>
      </c>
      <c r="R17" s="22"/>
      <c r="S17" s="22">
        <v>0.188005115572486</v>
      </c>
      <c r="T17" s="22">
        <v>0.44407207000003301</v>
      </c>
      <c r="U17" s="22">
        <v>0.32877255995633398</v>
      </c>
      <c r="V17" s="22">
        <v>0.35344108899670901</v>
      </c>
      <c r="W17" s="22">
        <v>0.35212239784361399</v>
      </c>
      <c r="X17" s="22">
        <v>0.36936009571073902</v>
      </c>
      <c r="Y17" s="22">
        <v>0.27238474364577903</v>
      </c>
      <c r="Z17" s="22">
        <v>0.20380545048788301</v>
      </c>
      <c r="AA17" s="22">
        <v>0.20036282837871</v>
      </c>
      <c r="AB17" s="22">
        <v>0.14596905732898399</v>
      </c>
      <c r="AC17" s="22">
        <v>0.16483294552873901</v>
      </c>
      <c r="AD17" s="22">
        <v>0.30372667869806103</v>
      </c>
      <c r="AE17" s="22"/>
      <c r="AF17" s="22">
        <v>0.30578051662091099</v>
      </c>
      <c r="AG17" s="22">
        <v>0.28657987272261098</v>
      </c>
      <c r="AH17" s="22">
        <v>0.33301360930596302</v>
      </c>
      <c r="AI17" s="22">
        <v>0.30957803641882298</v>
      </c>
      <c r="AJ17" s="22">
        <v>0.33611812144317699</v>
      </c>
      <c r="AK17" s="22"/>
      <c r="AL17" s="22">
        <v>0.27402605045168599</v>
      </c>
      <c r="AM17" s="22">
        <v>0.32129070637365897</v>
      </c>
      <c r="AN17" s="22">
        <v>0.29000611254015302</v>
      </c>
      <c r="AO17" s="22">
        <v>0.28361381996608198</v>
      </c>
      <c r="AP17" s="22">
        <v>0.26910140859181197</v>
      </c>
      <c r="AQ17" s="22">
        <v>0.298394792497993</v>
      </c>
      <c r="AR17" s="22"/>
      <c r="AS17" s="22">
        <v>0.29108601769555698</v>
      </c>
      <c r="AT17" s="22">
        <v>0.26156776412841098</v>
      </c>
      <c r="AU17" s="22">
        <v>0.27045626719307703</v>
      </c>
      <c r="AV17" s="22">
        <v>0.30043067266700102</v>
      </c>
      <c r="AW17" s="22">
        <v>0.34294063574560202</v>
      </c>
      <c r="AX17" s="22"/>
      <c r="AY17" s="22">
        <v>0.120170359991132</v>
      </c>
      <c r="AZ17" s="22">
        <v>0.33333469132885701</v>
      </c>
      <c r="BA17" s="22">
        <v>0.36245258756480198</v>
      </c>
      <c r="BB17" s="22">
        <v>8.5700216234897195E-2</v>
      </c>
      <c r="BC17" s="22">
        <v>0.232844783062506</v>
      </c>
      <c r="BD17" s="22">
        <v>0.32079546677016901</v>
      </c>
      <c r="BE17" s="22">
        <v>0.38081214445512601</v>
      </c>
      <c r="BF17" s="22">
        <v>0.22273611203610599</v>
      </c>
      <c r="BG17" s="22">
        <v>0.31390462256256202</v>
      </c>
      <c r="BH17" s="22">
        <v>0.33251455609443298</v>
      </c>
      <c r="BI17" s="22">
        <v>0.25885148403881397</v>
      </c>
      <c r="BJ17" s="22">
        <v>0.24485303597510599</v>
      </c>
      <c r="BK17" s="22">
        <v>0.35200013746452702</v>
      </c>
      <c r="BL17" s="22">
        <v>6.3873808694718703E-2</v>
      </c>
      <c r="BM17" s="22">
        <v>0.15753079116223301</v>
      </c>
      <c r="BN17" s="22">
        <v>0.33080042001149101</v>
      </c>
      <c r="BO17" s="22"/>
      <c r="BP17" s="22">
        <v>0.20401201809511901</v>
      </c>
      <c r="BQ17" s="22">
        <v>0.265866673170296</v>
      </c>
      <c r="BR17" s="22">
        <v>0.29049560497909399</v>
      </c>
      <c r="BS17" s="22">
        <v>0.320879506781937</v>
      </c>
      <c r="BT17" s="22">
        <v>0.39217540395355599</v>
      </c>
      <c r="BU17" s="22">
        <v>0.34958799225399501</v>
      </c>
      <c r="BV17" s="22"/>
      <c r="BW17" s="22">
        <v>0.27657377322381699</v>
      </c>
      <c r="BX17" s="22">
        <v>0.34589069798681699</v>
      </c>
      <c r="BY17" s="22">
        <v>0.25749811964757202</v>
      </c>
      <c r="BZ17" s="22">
        <v>0.30970192418727299</v>
      </c>
      <c r="CA17" s="22">
        <v>0.228596606275867</v>
      </c>
      <c r="CB17" s="22">
        <v>0.236659414005673</v>
      </c>
      <c r="CC17" s="22"/>
      <c r="CD17" s="22">
        <v>0.263796490172863</v>
      </c>
      <c r="CE17" s="22">
        <v>0.33060889195036902</v>
      </c>
      <c r="CF17" s="22">
        <v>0.19802620755684899</v>
      </c>
      <c r="CG17" s="22">
        <v>0.31089912502626599</v>
      </c>
      <c r="CH17" s="22"/>
      <c r="CI17" s="22">
        <v>0.51231279432268795</v>
      </c>
      <c r="CJ17" s="22">
        <v>0.44037643270424798</v>
      </c>
      <c r="CK17" s="22">
        <v>0.16037443992307901</v>
      </c>
      <c r="CL17" s="22">
        <v>0.21439481663938201</v>
      </c>
      <c r="CM17" s="22"/>
      <c r="CN17" s="22">
        <v>0.47863124916953298</v>
      </c>
      <c r="CO17" s="22">
        <v>0.255911258089488</v>
      </c>
      <c r="CP17" s="22"/>
      <c r="CQ17" s="22">
        <v>0.45846720354011899</v>
      </c>
      <c r="CR17" s="22">
        <v>0.26150835213464801</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K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463</v>
      </c>
      <c r="E2" s="26"/>
      <c r="F2" s="26"/>
      <c r="G2" s="26"/>
      <c r="H2" s="26"/>
      <c r="I2" s="26"/>
      <c r="J2" s="26"/>
      <c r="K2" s="26"/>
    </row>
    <row r="6" spans="2:11" ht="49.95" customHeight="1" x14ac:dyDescent="0.3">
      <c r="B6" s="17" t="s">
        <v>14</v>
      </c>
      <c r="C6" s="17" t="s">
        <v>450</v>
      </c>
      <c r="D6" s="17" t="s">
        <v>451</v>
      </c>
      <c r="E6" s="17" t="s">
        <v>452</v>
      </c>
      <c r="F6" s="17" t="s">
        <v>453</v>
      </c>
      <c r="G6" s="17" t="s">
        <v>454</v>
      </c>
      <c r="H6" s="17" t="s">
        <v>455</v>
      </c>
      <c r="I6" s="17" t="s">
        <v>456</v>
      </c>
      <c r="J6" s="17" t="s">
        <v>457</v>
      </c>
    </row>
    <row r="7" spans="2:11" x14ac:dyDescent="0.3">
      <c r="B7" s="15" t="s">
        <v>458</v>
      </c>
      <c r="C7" s="14">
        <v>4.5876022344106503E-2</v>
      </c>
      <c r="D7" s="14">
        <v>3.33522205032269E-2</v>
      </c>
      <c r="E7" s="14">
        <v>3.3829175232438502E-2</v>
      </c>
      <c r="F7" s="14">
        <v>4.7325919211107202E-2</v>
      </c>
      <c r="G7" s="14">
        <v>3.57969095155364E-2</v>
      </c>
      <c r="H7" s="14">
        <v>3.52302304240696E-2</v>
      </c>
      <c r="I7" s="14">
        <v>3.7843819883281699E-2</v>
      </c>
      <c r="J7" s="14">
        <v>5.1140743881331302E-2</v>
      </c>
    </row>
    <row r="8" spans="2:11" x14ac:dyDescent="0.3">
      <c r="B8" s="15" t="s">
        <v>459</v>
      </c>
      <c r="C8" s="14">
        <v>0.111806444449919</v>
      </c>
      <c r="D8" s="14">
        <v>0.13457944421145299</v>
      </c>
      <c r="E8" s="14">
        <v>0.13930029857908999</v>
      </c>
      <c r="F8" s="14">
        <v>0.13282945282436401</v>
      </c>
      <c r="G8" s="14">
        <v>0.106457857017561</v>
      </c>
      <c r="H8" s="14">
        <v>0.11743486493781199</v>
      </c>
      <c r="I8" s="14">
        <v>0.10977012164698199</v>
      </c>
      <c r="J8" s="14">
        <v>0.146249797717031</v>
      </c>
    </row>
    <row r="9" spans="2:11" x14ac:dyDescent="0.3">
      <c r="B9" s="15" t="s">
        <v>460</v>
      </c>
      <c r="C9" s="14">
        <v>0.35032309637881498</v>
      </c>
      <c r="D9" s="14">
        <v>0.38348032728598502</v>
      </c>
      <c r="E9" s="14">
        <v>0.37218817382974001</v>
      </c>
      <c r="F9" s="14">
        <v>0.48683635812610898</v>
      </c>
      <c r="G9" s="14">
        <v>0.55111377136807504</v>
      </c>
      <c r="H9" s="14">
        <v>0.26030188770467</v>
      </c>
      <c r="I9" s="14">
        <v>0.38135515644192503</v>
      </c>
      <c r="J9" s="14">
        <v>0.38970608408056501</v>
      </c>
    </row>
    <row r="10" spans="2:11" x14ac:dyDescent="0.3">
      <c r="B10" s="15" t="s">
        <v>461</v>
      </c>
      <c r="C10" s="14">
        <v>0.33652117046600599</v>
      </c>
      <c r="D10" s="14">
        <v>0.28696540301911999</v>
      </c>
      <c r="E10" s="14">
        <v>0.29066263334916198</v>
      </c>
      <c r="F10" s="14">
        <v>0.19783882490131099</v>
      </c>
      <c r="G10" s="14">
        <v>0.158838701662253</v>
      </c>
      <c r="H10" s="14">
        <v>0.39227285495303399</v>
      </c>
      <c r="I10" s="14">
        <v>0.285154378718874</v>
      </c>
      <c r="J10" s="14">
        <v>0.26561934841889701</v>
      </c>
    </row>
    <row r="11" spans="2:11" x14ac:dyDescent="0.3">
      <c r="B11" s="15" t="s">
        <v>462</v>
      </c>
      <c r="C11" s="14">
        <v>0.10984904492966301</v>
      </c>
      <c r="D11" s="14">
        <v>9.6773799627784096E-2</v>
      </c>
      <c r="E11" s="14">
        <v>9.8269808246203405E-2</v>
      </c>
      <c r="F11" s="14">
        <v>6.1529477925163202E-2</v>
      </c>
      <c r="G11" s="14">
        <v>6.2316014754795798E-2</v>
      </c>
      <c r="H11" s="14">
        <v>0.15525588887811201</v>
      </c>
      <c r="I11" s="14">
        <v>9.6313033915151502E-2</v>
      </c>
      <c r="J11" s="14">
        <v>0.103700751172339</v>
      </c>
    </row>
    <row r="12" spans="2:11" x14ac:dyDescent="0.3">
      <c r="B12" s="15" t="s">
        <v>92</v>
      </c>
      <c r="C12" s="14">
        <v>4.5624221431488997E-2</v>
      </c>
      <c r="D12" s="14">
        <v>6.4848805352430997E-2</v>
      </c>
      <c r="E12" s="14">
        <v>6.5749910763366698E-2</v>
      </c>
      <c r="F12" s="14">
        <v>7.3639967011945001E-2</v>
      </c>
      <c r="G12" s="14">
        <v>8.5476745681778502E-2</v>
      </c>
      <c r="H12" s="14">
        <v>3.9504273102302499E-2</v>
      </c>
      <c r="I12" s="14">
        <v>8.9563489393785098E-2</v>
      </c>
      <c r="J12" s="14">
        <v>4.3583274729836301E-2</v>
      </c>
    </row>
    <row r="13" spans="2:11" x14ac:dyDescent="0.3">
      <c r="B13" s="16" t="s">
        <v>188</v>
      </c>
      <c r="C13" s="16"/>
      <c r="D13" s="16"/>
      <c r="E13" s="16"/>
      <c r="F13" s="16"/>
      <c r="G13" s="16"/>
      <c r="H13" s="16"/>
      <c r="I13" s="16"/>
      <c r="J13" s="16"/>
    </row>
    <row r="14" spans="2:11" x14ac:dyDescent="0.3">
      <c r="B14" t="s">
        <v>116</v>
      </c>
    </row>
    <row r="15" spans="2:11" x14ac:dyDescent="0.3">
      <c r="B15" t="s">
        <v>117</v>
      </c>
    </row>
    <row r="19" spans="2:2" x14ac:dyDescent="0.3">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484</v>
      </c>
      <c r="E7" s="10">
        <v>521</v>
      </c>
      <c r="F7" s="10"/>
      <c r="G7" s="10">
        <v>116</v>
      </c>
      <c r="H7" s="10">
        <v>159</v>
      </c>
      <c r="I7" s="10">
        <v>166</v>
      </c>
      <c r="J7" s="10">
        <v>171</v>
      </c>
      <c r="K7" s="10">
        <v>156</v>
      </c>
      <c r="L7" s="10">
        <v>238</v>
      </c>
      <c r="M7" s="10"/>
      <c r="N7" s="10">
        <v>270</v>
      </c>
      <c r="O7" s="10">
        <v>242</v>
      </c>
      <c r="P7" s="10">
        <v>235</v>
      </c>
      <c r="Q7" s="10">
        <v>255</v>
      </c>
      <c r="R7" s="10"/>
      <c r="S7" s="10">
        <v>147</v>
      </c>
      <c r="T7" s="10">
        <v>136</v>
      </c>
      <c r="U7" s="10">
        <v>93</v>
      </c>
      <c r="V7" s="10">
        <v>92</v>
      </c>
      <c r="W7" s="10">
        <v>72</v>
      </c>
      <c r="X7" s="10">
        <v>85</v>
      </c>
      <c r="Y7" s="10">
        <v>83</v>
      </c>
      <c r="Z7" s="10">
        <v>44</v>
      </c>
      <c r="AA7" s="10">
        <v>106</v>
      </c>
      <c r="AB7" s="10">
        <v>85</v>
      </c>
      <c r="AC7" s="10">
        <v>40</v>
      </c>
      <c r="AD7" s="10">
        <v>23</v>
      </c>
      <c r="AE7" s="10"/>
      <c r="AF7" s="10">
        <v>194</v>
      </c>
      <c r="AG7" s="10">
        <v>336</v>
      </c>
      <c r="AH7" s="10">
        <v>86</v>
      </c>
      <c r="AI7" s="10">
        <v>147</v>
      </c>
      <c r="AJ7" s="10">
        <v>58</v>
      </c>
      <c r="AK7" s="10"/>
      <c r="AL7" s="10">
        <v>227</v>
      </c>
      <c r="AM7" s="10">
        <v>178</v>
      </c>
      <c r="AN7" s="10">
        <v>98</v>
      </c>
      <c r="AO7" s="10">
        <v>245</v>
      </c>
      <c r="AP7" s="10">
        <v>64</v>
      </c>
      <c r="AQ7" s="10">
        <v>86</v>
      </c>
      <c r="AR7" s="10"/>
      <c r="AS7" s="10">
        <v>239</v>
      </c>
      <c r="AT7" s="10">
        <v>240</v>
      </c>
      <c r="AU7" s="10">
        <v>236</v>
      </c>
      <c r="AV7" s="10">
        <v>126</v>
      </c>
      <c r="AW7" s="10">
        <v>16</v>
      </c>
      <c r="AX7" s="10"/>
      <c r="AY7" s="10">
        <v>5</v>
      </c>
      <c r="AZ7" s="10">
        <v>35</v>
      </c>
      <c r="BA7" s="10">
        <v>77</v>
      </c>
      <c r="BB7" s="10">
        <v>55</v>
      </c>
      <c r="BC7" s="10">
        <v>80</v>
      </c>
      <c r="BD7" s="10">
        <v>102</v>
      </c>
      <c r="BE7" s="10">
        <v>98</v>
      </c>
      <c r="BF7" s="10">
        <v>72</v>
      </c>
      <c r="BG7" s="10">
        <v>67</v>
      </c>
      <c r="BH7" s="10">
        <v>59</v>
      </c>
      <c r="BI7" s="10">
        <v>95</v>
      </c>
      <c r="BJ7" s="10">
        <v>66</v>
      </c>
      <c r="BK7" s="10">
        <v>46</v>
      </c>
      <c r="BL7" s="10">
        <v>25</v>
      </c>
      <c r="BM7" s="10">
        <v>28</v>
      </c>
      <c r="BN7" s="10">
        <v>54</v>
      </c>
      <c r="BO7" s="10"/>
      <c r="BP7" s="10">
        <v>240</v>
      </c>
      <c r="BQ7" s="10">
        <v>288</v>
      </c>
      <c r="BR7" s="10">
        <v>145</v>
      </c>
      <c r="BS7" s="10">
        <v>186</v>
      </c>
      <c r="BT7" s="10">
        <v>101</v>
      </c>
      <c r="BU7" s="10">
        <v>46</v>
      </c>
      <c r="BV7" s="10"/>
      <c r="BW7" s="10">
        <v>405</v>
      </c>
      <c r="BX7" s="10">
        <v>207</v>
      </c>
      <c r="BY7" s="10">
        <v>73</v>
      </c>
      <c r="BZ7" s="10">
        <v>99</v>
      </c>
      <c r="CA7" s="10">
        <v>179</v>
      </c>
      <c r="CB7" s="10">
        <v>39</v>
      </c>
      <c r="CC7" s="10"/>
      <c r="CD7" s="10">
        <v>219</v>
      </c>
      <c r="CE7" s="10">
        <v>185</v>
      </c>
      <c r="CF7" s="10">
        <v>141</v>
      </c>
      <c r="CG7" s="10">
        <v>294</v>
      </c>
      <c r="CH7" s="10"/>
      <c r="CI7" s="10">
        <v>170</v>
      </c>
      <c r="CJ7" s="10">
        <v>212</v>
      </c>
      <c r="CK7" s="10">
        <v>559</v>
      </c>
      <c r="CL7" s="10">
        <v>65</v>
      </c>
      <c r="CM7" s="10"/>
      <c r="CN7" s="10">
        <v>105</v>
      </c>
      <c r="CO7" s="10">
        <v>883</v>
      </c>
      <c r="CP7" s="10"/>
      <c r="CQ7" s="10">
        <v>83</v>
      </c>
      <c r="CR7" s="10">
        <v>837</v>
      </c>
    </row>
    <row r="8" spans="2:96" ht="30" customHeight="1" x14ac:dyDescent="0.3">
      <c r="B8" s="11" t="s">
        <v>19</v>
      </c>
      <c r="C8" s="11">
        <v>1002</v>
      </c>
      <c r="D8" s="11">
        <v>481</v>
      </c>
      <c r="E8" s="11">
        <v>521</v>
      </c>
      <c r="F8" s="11"/>
      <c r="G8" s="11">
        <v>141</v>
      </c>
      <c r="H8" s="11">
        <v>164</v>
      </c>
      <c r="I8" s="11">
        <v>166</v>
      </c>
      <c r="J8" s="11">
        <v>163</v>
      </c>
      <c r="K8" s="11">
        <v>150</v>
      </c>
      <c r="L8" s="11">
        <v>219</v>
      </c>
      <c r="M8" s="11"/>
      <c r="N8" s="11">
        <v>269</v>
      </c>
      <c r="O8" s="11">
        <v>255</v>
      </c>
      <c r="P8" s="11">
        <v>231</v>
      </c>
      <c r="Q8" s="11">
        <v>242</v>
      </c>
      <c r="R8" s="11"/>
      <c r="S8" s="11">
        <v>148</v>
      </c>
      <c r="T8" s="11">
        <v>131</v>
      </c>
      <c r="U8" s="11">
        <v>89</v>
      </c>
      <c r="V8" s="11">
        <v>89</v>
      </c>
      <c r="W8" s="11">
        <v>68</v>
      </c>
      <c r="X8" s="11">
        <v>84</v>
      </c>
      <c r="Y8" s="11">
        <v>77</v>
      </c>
      <c r="Z8" s="11">
        <v>42</v>
      </c>
      <c r="AA8" s="11">
        <v>110</v>
      </c>
      <c r="AB8" s="11">
        <v>90</v>
      </c>
      <c r="AC8" s="11">
        <v>44</v>
      </c>
      <c r="AD8" s="11">
        <v>30</v>
      </c>
      <c r="AE8" s="11"/>
      <c r="AF8" s="11">
        <v>187</v>
      </c>
      <c r="AG8" s="11">
        <v>336</v>
      </c>
      <c r="AH8" s="11">
        <v>85</v>
      </c>
      <c r="AI8" s="11">
        <v>142</v>
      </c>
      <c r="AJ8" s="11">
        <v>58</v>
      </c>
      <c r="AK8" s="11"/>
      <c r="AL8" s="11">
        <v>233</v>
      </c>
      <c r="AM8" s="11">
        <v>174</v>
      </c>
      <c r="AN8" s="11">
        <v>97</v>
      </c>
      <c r="AO8" s="11">
        <v>237</v>
      </c>
      <c r="AP8" s="11">
        <v>65</v>
      </c>
      <c r="AQ8" s="11">
        <v>85</v>
      </c>
      <c r="AR8" s="11"/>
      <c r="AS8" s="11">
        <v>229</v>
      </c>
      <c r="AT8" s="11">
        <v>244</v>
      </c>
      <c r="AU8" s="11">
        <v>240</v>
      </c>
      <c r="AV8" s="11">
        <v>127</v>
      </c>
      <c r="AW8" s="11">
        <v>16</v>
      </c>
      <c r="AX8" s="11"/>
      <c r="AY8" s="11">
        <v>5</v>
      </c>
      <c r="AZ8" s="11">
        <v>34</v>
      </c>
      <c r="BA8" s="11">
        <v>75</v>
      </c>
      <c r="BB8" s="11">
        <v>54</v>
      </c>
      <c r="BC8" s="11">
        <v>79</v>
      </c>
      <c r="BD8" s="11">
        <v>102</v>
      </c>
      <c r="BE8" s="11">
        <v>100</v>
      </c>
      <c r="BF8" s="11">
        <v>73</v>
      </c>
      <c r="BG8" s="11">
        <v>67</v>
      </c>
      <c r="BH8" s="11">
        <v>59</v>
      </c>
      <c r="BI8" s="11">
        <v>94</v>
      </c>
      <c r="BJ8" s="11">
        <v>67</v>
      </c>
      <c r="BK8" s="11">
        <v>45</v>
      </c>
      <c r="BL8" s="11">
        <v>24</v>
      </c>
      <c r="BM8" s="11">
        <v>28</v>
      </c>
      <c r="BN8" s="11">
        <v>55</v>
      </c>
      <c r="BO8" s="11"/>
      <c r="BP8" s="11">
        <v>247</v>
      </c>
      <c r="BQ8" s="11">
        <v>286</v>
      </c>
      <c r="BR8" s="11">
        <v>144</v>
      </c>
      <c r="BS8" s="11">
        <v>184</v>
      </c>
      <c r="BT8" s="11">
        <v>98</v>
      </c>
      <c r="BU8" s="11">
        <v>44</v>
      </c>
      <c r="BV8" s="11"/>
      <c r="BW8" s="11">
        <v>390</v>
      </c>
      <c r="BX8" s="11">
        <v>209</v>
      </c>
      <c r="BY8" s="11">
        <v>74</v>
      </c>
      <c r="BZ8" s="11">
        <v>98</v>
      </c>
      <c r="CA8" s="11">
        <v>182</v>
      </c>
      <c r="CB8" s="11">
        <v>45</v>
      </c>
      <c r="CC8" s="11"/>
      <c r="CD8" s="11">
        <v>231</v>
      </c>
      <c r="CE8" s="11">
        <v>188</v>
      </c>
      <c r="CF8" s="11">
        <v>137</v>
      </c>
      <c r="CG8" s="11">
        <v>285</v>
      </c>
      <c r="CH8" s="11"/>
      <c r="CI8" s="11">
        <v>173</v>
      </c>
      <c r="CJ8" s="11">
        <v>211</v>
      </c>
      <c r="CK8" s="11">
        <v>553</v>
      </c>
      <c r="CL8" s="11">
        <v>65</v>
      </c>
      <c r="CM8" s="11"/>
      <c r="CN8" s="11">
        <v>108</v>
      </c>
      <c r="CO8" s="11">
        <v>875</v>
      </c>
      <c r="CP8" s="11"/>
      <c r="CQ8" s="11">
        <v>83</v>
      </c>
      <c r="CR8" s="11">
        <v>832</v>
      </c>
    </row>
    <row r="9" spans="2:96" x14ac:dyDescent="0.3">
      <c r="B9" s="15" t="s">
        <v>458</v>
      </c>
      <c r="C9" s="14">
        <v>4.5876022344106503E-2</v>
      </c>
      <c r="D9" s="14">
        <v>5.4923365500471603E-2</v>
      </c>
      <c r="E9" s="14">
        <v>3.7606167319776201E-2</v>
      </c>
      <c r="F9" s="14"/>
      <c r="G9" s="14">
        <v>8.0346712738206497E-2</v>
      </c>
      <c r="H9" s="14">
        <v>0.110137790629705</v>
      </c>
      <c r="I9" s="14">
        <v>5.8795720131670101E-2</v>
      </c>
      <c r="J9" s="14">
        <v>3.06130647940249E-2</v>
      </c>
      <c r="K9" s="14">
        <v>6.6183604583665897E-3</v>
      </c>
      <c r="L9" s="14">
        <v>4.1014984206129102E-3</v>
      </c>
      <c r="M9" s="14"/>
      <c r="N9" s="14">
        <v>7.4623892174156298E-2</v>
      </c>
      <c r="O9" s="14">
        <v>4.0423542340995801E-2</v>
      </c>
      <c r="P9" s="14">
        <v>3.8528259932142601E-2</v>
      </c>
      <c r="Q9" s="14">
        <v>2.7399238586807598E-2</v>
      </c>
      <c r="R9" s="14"/>
      <c r="S9" s="14">
        <v>7.7775700795271199E-2</v>
      </c>
      <c r="T9" s="14">
        <v>2.9255213208472498E-2</v>
      </c>
      <c r="U9" s="14">
        <v>2.76855602577817E-2</v>
      </c>
      <c r="V9" s="14">
        <v>5.4592536919593898E-2</v>
      </c>
      <c r="W9" s="14">
        <v>4.50756201669558E-2</v>
      </c>
      <c r="X9" s="14">
        <v>6.9011872396368898E-2</v>
      </c>
      <c r="Y9" s="14">
        <v>1.27803153677764E-2</v>
      </c>
      <c r="Z9" s="14">
        <v>4.4302382556687898E-2</v>
      </c>
      <c r="AA9" s="14">
        <v>2.88515415163219E-2</v>
      </c>
      <c r="AB9" s="14">
        <v>2.31904980671368E-2</v>
      </c>
      <c r="AC9" s="14">
        <v>8.1245198647800304E-2</v>
      </c>
      <c r="AD9" s="14">
        <v>9.11347003862365E-2</v>
      </c>
      <c r="AE9" s="14"/>
      <c r="AF9" s="14">
        <v>4.4335825600095698E-2</v>
      </c>
      <c r="AG9" s="14">
        <v>7.1287250523408605E-2</v>
      </c>
      <c r="AH9" s="14">
        <v>7.3293000408443096E-2</v>
      </c>
      <c r="AI9" s="14">
        <v>1.4922903937225699E-2</v>
      </c>
      <c r="AJ9" s="14">
        <v>1.9324378235791199E-2</v>
      </c>
      <c r="AK9" s="14"/>
      <c r="AL9" s="14">
        <v>0.102654639221276</v>
      </c>
      <c r="AM9" s="14">
        <v>4.3462629191423997E-2</v>
      </c>
      <c r="AN9" s="14">
        <v>4.4031547314257499E-2</v>
      </c>
      <c r="AO9" s="14">
        <v>1.32321445084341E-2</v>
      </c>
      <c r="AP9" s="14">
        <v>4.3317829076303299E-2</v>
      </c>
      <c r="AQ9" s="14">
        <v>0</v>
      </c>
      <c r="AR9" s="14"/>
      <c r="AS9" s="14">
        <v>1.2168090213529201E-2</v>
      </c>
      <c r="AT9" s="14">
        <v>2.6726676376303299E-2</v>
      </c>
      <c r="AU9" s="14">
        <v>4.6436482441872602E-2</v>
      </c>
      <c r="AV9" s="14">
        <v>0.135443537693831</v>
      </c>
      <c r="AW9" s="14">
        <v>0.12717836677755201</v>
      </c>
      <c r="AX9" s="14"/>
      <c r="AY9" s="14">
        <v>0</v>
      </c>
      <c r="AZ9" s="14">
        <v>2.76415847331162E-2</v>
      </c>
      <c r="BA9" s="14">
        <v>4.6492537761586197E-2</v>
      </c>
      <c r="BB9" s="14">
        <v>6.9363332404757505E-2</v>
      </c>
      <c r="BC9" s="14">
        <v>4.8452655648936901E-2</v>
      </c>
      <c r="BD9" s="14">
        <v>2.4523845875838699E-2</v>
      </c>
      <c r="BE9" s="14">
        <v>6.6870260361360595E-2</v>
      </c>
      <c r="BF9" s="14">
        <v>7.3755562381750295E-2</v>
      </c>
      <c r="BG9" s="14">
        <v>1.46930429945376E-2</v>
      </c>
      <c r="BH9" s="14">
        <v>3.46042294542847E-2</v>
      </c>
      <c r="BI9" s="14">
        <v>2.1439764965744401E-2</v>
      </c>
      <c r="BJ9" s="14">
        <v>3.3441292795668702E-2</v>
      </c>
      <c r="BK9" s="14">
        <v>2.36702943604526E-2</v>
      </c>
      <c r="BL9" s="14">
        <v>4.19544474002038E-2</v>
      </c>
      <c r="BM9" s="14">
        <v>0</v>
      </c>
      <c r="BN9" s="14">
        <v>0.16321534675749499</v>
      </c>
      <c r="BO9" s="14"/>
      <c r="BP9" s="14">
        <v>0.104633107872159</v>
      </c>
      <c r="BQ9" s="14">
        <v>2.2941437932589299E-2</v>
      </c>
      <c r="BR9" s="14">
        <v>5.2430336026844999E-2</v>
      </c>
      <c r="BS9" s="14">
        <v>2.0893951511681799E-2</v>
      </c>
      <c r="BT9" s="14">
        <v>9.8106678906244894E-3</v>
      </c>
      <c r="BU9" s="14">
        <v>2.8754083863734702E-2</v>
      </c>
      <c r="BV9" s="14"/>
      <c r="BW9" s="14">
        <v>4.1040158603432998E-2</v>
      </c>
      <c r="BX9" s="14">
        <v>4.7997592661389199E-2</v>
      </c>
      <c r="BY9" s="14">
        <v>5.78608406308318E-2</v>
      </c>
      <c r="BZ9" s="14">
        <v>5.1263190550455799E-2</v>
      </c>
      <c r="CA9" s="14">
        <v>4.42946469680955E-2</v>
      </c>
      <c r="CB9" s="14">
        <v>5.7018233848161098E-2</v>
      </c>
      <c r="CC9" s="14"/>
      <c r="CD9" s="14">
        <v>7.8203407547775106E-2</v>
      </c>
      <c r="CE9" s="14">
        <v>0.10096033782527999</v>
      </c>
      <c r="CF9" s="14">
        <v>1.3307593064947399E-2</v>
      </c>
      <c r="CG9" s="14">
        <v>2.4994460636069998E-2</v>
      </c>
      <c r="CH9" s="14"/>
      <c r="CI9" s="14">
        <v>7.7453952409552704E-2</v>
      </c>
      <c r="CJ9" s="14">
        <v>6.1738392183419297E-2</v>
      </c>
      <c r="CK9" s="14">
        <v>3.5306349158055403E-2</v>
      </c>
      <c r="CL9" s="14">
        <v>0</v>
      </c>
      <c r="CM9" s="14"/>
      <c r="CN9" s="14">
        <v>0.147460051496029</v>
      </c>
      <c r="CO9" s="14">
        <v>3.4301931958530298E-2</v>
      </c>
      <c r="CP9" s="14"/>
      <c r="CQ9" s="14">
        <v>0.14853395370963601</v>
      </c>
      <c r="CR9" s="14">
        <v>3.80103228393553E-2</v>
      </c>
    </row>
    <row r="10" spans="2:96" x14ac:dyDescent="0.3">
      <c r="B10" s="15" t="s">
        <v>459</v>
      </c>
      <c r="C10" s="14">
        <v>0.111806444449919</v>
      </c>
      <c r="D10" s="14">
        <v>0.11936414061279001</v>
      </c>
      <c r="E10" s="14">
        <v>0.10502523304435001</v>
      </c>
      <c r="F10" s="14"/>
      <c r="G10" s="14">
        <v>0.23308463428853901</v>
      </c>
      <c r="H10" s="14">
        <v>0.25782831145552998</v>
      </c>
      <c r="I10" s="14">
        <v>0.120673298705978</v>
      </c>
      <c r="J10" s="14">
        <v>6.2239747004177302E-2</v>
      </c>
      <c r="K10" s="14">
        <v>2.6511077784793599E-2</v>
      </c>
      <c r="L10" s="14">
        <v>1.32067712470651E-2</v>
      </c>
      <c r="M10" s="14"/>
      <c r="N10" s="14">
        <v>0.138925838657768</v>
      </c>
      <c r="O10" s="14">
        <v>0.10641469480766499</v>
      </c>
      <c r="P10" s="14">
        <v>8.71315424251939E-2</v>
      </c>
      <c r="Q10" s="14">
        <v>0.11265731535941401</v>
      </c>
      <c r="R10" s="14"/>
      <c r="S10" s="14">
        <v>0.22036966651625101</v>
      </c>
      <c r="T10" s="14">
        <v>7.0724264855270905E-2</v>
      </c>
      <c r="U10" s="14">
        <v>5.5044481371879998E-2</v>
      </c>
      <c r="V10" s="14">
        <v>9.4236656856505799E-2</v>
      </c>
      <c r="W10" s="14">
        <v>9.4680066085498393E-2</v>
      </c>
      <c r="X10" s="14">
        <v>4.94792266714933E-2</v>
      </c>
      <c r="Y10" s="14">
        <v>0.13453999060225</v>
      </c>
      <c r="Z10" s="14">
        <v>0.13859139421778799</v>
      </c>
      <c r="AA10" s="14">
        <v>0.15727625082803701</v>
      </c>
      <c r="AB10" s="14">
        <v>0.12867948384931699</v>
      </c>
      <c r="AC10" s="14">
        <v>2.63764674920485E-2</v>
      </c>
      <c r="AD10" s="14">
        <v>0</v>
      </c>
      <c r="AE10" s="14"/>
      <c r="AF10" s="14">
        <v>0.13160814875164101</v>
      </c>
      <c r="AG10" s="14">
        <v>0.138463200803949</v>
      </c>
      <c r="AH10" s="14">
        <v>5.8119431871521798E-2</v>
      </c>
      <c r="AI10" s="14">
        <v>0.10781212918298901</v>
      </c>
      <c r="AJ10" s="14">
        <v>5.4242005205949698E-2</v>
      </c>
      <c r="AK10" s="14"/>
      <c r="AL10" s="14">
        <v>0.18662034911870001</v>
      </c>
      <c r="AM10" s="14">
        <v>0.15021044984344301</v>
      </c>
      <c r="AN10" s="14">
        <v>6.2962861226854502E-2</v>
      </c>
      <c r="AO10" s="14">
        <v>9.5381312560397002E-2</v>
      </c>
      <c r="AP10" s="14">
        <v>6.3187353126834697E-2</v>
      </c>
      <c r="AQ10" s="14">
        <v>6.7160043804652694E-2</v>
      </c>
      <c r="AR10" s="14"/>
      <c r="AS10" s="14">
        <v>6.3470051564529298E-2</v>
      </c>
      <c r="AT10" s="14">
        <v>0.12545206807276599</v>
      </c>
      <c r="AU10" s="14">
        <v>0.119995378487398</v>
      </c>
      <c r="AV10" s="14">
        <v>0.219326150545849</v>
      </c>
      <c r="AW10" s="14">
        <v>0.26609915090942599</v>
      </c>
      <c r="AX10" s="14"/>
      <c r="AY10" s="14">
        <v>0</v>
      </c>
      <c r="AZ10" s="14">
        <v>0.112244366024982</v>
      </c>
      <c r="BA10" s="14">
        <v>6.4709174619588694E-2</v>
      </c>
      <c r="BB10" s="14">
        <v>5.3713702642284998E-2</v>
      </c>
      <c r="BC10" s="14">
        <v>0.101886607720166</v>
      </c>
      <c r="BD10" s="14">
        <v>0.13979249768135901</v>
      </c>
      <c r="BE10" s="14">
        <v>7.41955084800726E-2</v>
      </c>
      <c r="BF10" s="14">
        <v>5.25434579422756E-2</v>
      </c>
      <c r="BG10" s="14">
        <v>9.6874096941121604E-2</v>
      </c>
      <c r="BH10" s="14">
        <v>0.19343556591789299</v>
      </c>
      <c r="BI10" s="14">
        <v>0.10679123056352301</v>
      </c>
      <c r="BJ10" s="14">
        <v>0.10482115954964499</v>
      </c>
      <c r="BK10" s="14">
        <v>0.151339733895232</v>
      </c>
      <c r="BL10" s="14">
        <v>4.26509519161134E-2</v>
      </c>
      <c r="BM10" s="14">
        <v>0.23834176691713299</v>
      </c>
      <c r="BN10" s="14">
        <v>0.28003070789852003</v>
      </c>
      <c r="BO10" s="14"/>
      <c r="BP10" s="14">
        <v>0.20939153865880999</v>
      </c>
      <c r="BQ10" s="14">
        <v>8.2986867799963698E-2</v>
      </c>
      <c r="BR10" s="14">
        <v>0.107228469193913</v>
      </c>
      <c r="BS10" s="14">
        <v>7.3485495877791601E-2</v>
      </c>
      <c r="BT10" s="14">
        <v>4.1017063754714797E-2</v>
      </c>
      <c r="BU10" s="14">
        <v>8.46904349493183E-2</v>
      </c>
      <c r="BV10" s="14"/>
      <c r="BW10" s="14">
        <v>7.0331246525024094E-2</v>
      </c>
      <c r="BX10" s="14">
        <v>9.9006328670427995E-2</v>
      </c>
      <c r="BY10" s="14">
        <v>0.169336473350582</v>
      </c>
      <c r="BZ10" s="14">
        <v>0.13050037765318401</v>
      </c>
      <c r="CA10" s="14">
        <v>0.15752891218663601</v>
      </c>
      <c r="CB10" s="14">
        <v>0.19748661678155699</v>
      </c>
      <c r="CC10" s="14"/>
      <c r="CD10" s="14">
        <v>0.22587089200716801</v>
      </c>
      <c r="CE10" s="14">
        <v>0.109050469611393</v>
      </c>
      <c r="CF10" s="14">
        <v>5.0061276669746801E-2</v>
      </c>
      <c r="CG10" s="14">
        <v>7.5767602287431901E-2</v>
      </c>
      <c r="CH10" s="14"/>
      <c r="CI10" s="14">
        <v>0.109529425961562</v>
      </c>
      <c r="CJ10" s="14">
        <v>0.10975591007940901</v>
      </c>
      <c r="CK10" s="14">
        <v>0.11624824275317901</v>
      </c>
      <c r="CL10" s="14">
        <v>8.67289845107449E-2</v>
      </c>
      <c r="CM10" s="14"/>
      <c r="CN10" s="14">
        <v>0.215495311307947</v>
      </c>
      <c r="CO10" s="14">
        <v>9.7982433751621106E-2</v>
      </c>
      <c r="CP10" s="14"/>
      <c r="CQ10" s="14">
        <v>0.200750473025231</v>
      </c>
      <c r="CR10" s="14">
        <v>0.106365559905507</v>
      </c>
    </row>
    <row r="11" spans="2:96" x14ac:dyDescent="0.3">
      <c r="B11" s="15" t="s">
        <v>460</v>
      </c>
      <c r="C11" s="14">
        <v>0.35032309637881498</v>
      </c>
      <c r="D11" s="14">
        <v>0.39630778747029899</v>
      </c>
      <c r="E11" s="14">
        <v>0.30849260706235498</v>
      </c>
      <c r="F11" s="14"/>
      <c r="G11" s="14">
        <v>0.29750067179929002</v>
      </c>
      <c r="H11" s="14">
        <v>0.25724232289670002</v>
      </c>
      <c r="I11" s="14">
        <v>0.27740727353566302</v>
      </c>
      <c r="J11" s="14">
        <v>0.407672548306514</v>
      </c>
      <c r="K11" s="14">
        <v>0.38431720803633002</v>
      </c>
      <c r="L11" s="14">
        <v>0.44319521163825498</v>
      </c>
      <c r="M11" s="14"/>
      <c r="N11" s="14">
        <v>0.28714120142092697</v>
      </c>
      <c r="O11" s="14">
        <v>0.33151633225129101</v>
      </c>
      <c r="P11" s="14">
        <v>0.41603413531650901</v>
      </c>
      <c r="Q11" s="14">
        <v>0.37905694469705298</v>
      </c>
      <c r="R11" s="14"/>
      <c r="S11" s="14">
        <v>0.31752167675630399</v>
      </c>
      <c r="T11" s="14">
        <v>0.36495333009047798</v>
      </c>
      <c r="U11" s="14">
        <v>0.30907920269130101</v>
      </c>
      <c r="V11" s="14">
        <v>0.45132266593939702</v>
      </c>
      <c r="W11" s="14">
        <v>0.35528026556738801</v>
      </c>
      <c r="X11" s="14">
        <v>0.32537484308492098</v>
      </c>
      <c r="Y11" s="14">
        <v>0.370984954361396</v>
      </c>
      <c r="Z11" s="14">
        <v>0.37962059698284201</v>
      </c>
      <c r="AA11" s="14">
        <v>0.28114485383254201</v>
      </c>
      <c r="AB11" s="14">
        <v>0.41538115459769198</v>
      </c>
      <c r="AC11" s="14">
        <v>0.33741935142166002</v>
      </c>
      <c r="AD11" s="14">
        <v>0.31292555015294599</v>
      </c>
      <c r="AE11" s="14"/>
      <c r="AF11" s="14">
        <v>0.37440418237981099</v>
      </c>
      <c r="AG11" s="14">
        <v>0.32132971831186702</v>
      </c>
      <c r="AH11" s="14">
        <v>0.30797262243560097</v>
      </c>
      <c r="AI11" s="14">
        <v>0.47294042911061501</v>
      </c>
      <c r="AJ11" s="14">
        <v>0.260682376412535</v>
      </c>
      <c r="AK11" s="14"/>
      <c r="AL11" s="14">
        <v>0.289187539410308</v>
      </c>
      <c r="AM11" s="14">
        <v>0.34210836271342099</v>
      </c>
      <c r="AN11" s="14">
        <v>0.36578602392099901</v>
      </c>
      <c r="AO11" s="14">
        <v>0.48843241723660302</v>
      </c>
      <c r="AP11" s="14">
        <v>0.26582068505030398</v>
      </c>
      <c r="AQ11" s="14">
        <v>0.33819340771177298</v>
      </c>
      <c r="AR11" s="14"/>
      <c r="AS11" s="14">
        <v>0.40887041271131902</v>
      </c>
      <c r="AT11" s="14">
        <v>0.37323425266156701</v>
      </c>
      <c r="AU11" s="14">
        <v>0.26634430752872101</v>
      </c>
      <c r="AV11" s="14">
        <v>0.25806350935960898</v>
      </c>
      <c r="AW11" s="14">
        <v>0.23119653996968401</v>
      </c>
      <c r="AX11" s="14"/>
      <c r="AY11" s="14">
        <v>0.60476002277412699</v>
      </c>
      <c r="AZ11" s="14">
        <v>0.24795305222608999</v>
      </c>
      <c r="BA11" s="14">
        <v>0.38867507944381902</v>
      </c>
      <c r="BB11" s="14">
        <v>0.37849747925956201</v>
      </c>
      <c r="BC11" s="14">
        <v>0.38591033969299099</v>
      </c>
      <c r="BD11" s="14">
        <v>0.35590190466089999</v>
      </c>
      <c r="BE11" s="14">
        <v>0.37548594735070101</v>
      </c>
      <c r="BF11" s="14">
        <v>0.31495270288215399</v>
      </c>
      <c r="BG11" s="14">
        <v>0.33782026331665999</v>
      </c>
      <c r="BH11" s="14">
        <v>0.39657915251363302</v>
      </c>
      <c r="BI11" s="14">
        <v>0.36180392316026699</v>
      </c>
      <c r="BJ11" s="14">
        <v>0.43298941646095601</v>
      </c>
      <c r="BK11" s="14">
        <v>0.27097931991937901</v>
      </c>
      <c r="BL11" s="14">
        <v>0.47897257012480898</v>
      </c>
      <c r="BM11" s="14">
        <v>0.26876565050784701</v>
      </c>
      <c r="BN11" s="14">
        <v>0.17758171681884799</v>
      </c>
      <c r="BO11" s="14"/>
      <c r="BP11" s="14">
        <v>0.29830103454218199</v>
      </c>
      <c r="BQ11" s="14">
        <v>0.36694944199295298</v>
      </c>
      <c r="BR11" s="14">
        <v>0.361263886337927</v>
      </c>
      <c r="BS11" s="14">
        <v>0.328968493681637</v>
      </c>
      <c r="BT11" s="14">
        <v>0.44979634610996</v>
      </c>
      <c r="BU11" s="14">
        <v>0.36583865841705199</v>
      </c>
      <c r="BV11" s="14"/>
      <c r="BW11" s="14">
        <v>0.364934652044547</v>
      </c>
      <c r="BX11" s="14">
        <v>0.323987988963582</v>
      </c>
      <c r="BY11" s="14">
        <v>0.464305118178233</v>
      </c>
      <c r="BZ11" s="14">
        <v>0.37489046133414999</v>
      </c>
      <c r="CA11" s="14">
        <v>0.28962731916184697</v>
      </c>
      <c r="CB11" s="14">
        <v>0.35914441416745502</v>
      </c>
      <c r="CC11" s="14"/>
      <c r="CD11" s="14">
        <v>0.31405290202659297</v>
      </c>
      <c r="CE11" s="14">
        <v>0.25987534900947001</v>
      </c>
      <c r="CF11" s="14">
        <v>0.42721406398784001</v>
      </c>
      <c r="CG11" s="14">
        <v>0.37460884087282698</v>
      </c>
      <c r="CH11" s="14"/>
      <c r="CI11" s="14">
        <v>0.15664341210986099</v>
      </c>
      <c r="CJ11" s="14">
        <v>0.31471538035739899</v>
      </c>
      <c r="CK11" s="14">
        <v>0.43305201897148099</v>
      </c>
      <c r="CL11" s="14">
        <v>0.27898364920990298</v>
      </c>
      <c r="CM11" s="14"/>
      <c r="CN11" s="14">
        <v>0.223223083307098</v>
      </c>
      <c r="CO11" s="14">
        <v>0.37259258899789899</v>
      </c>
      <c r="CP11" s="14"/>
      <c r="CQ11" s="14">
        <v>0.17801370154677101</v>
      </c>
      <c r="CR11" s="14">
        <v>0.36350957877228501</v>
      </c>
    </row>
    <row r="12" spans="2:96" x14ac:dyDescent="0.3">
      <c r="B12" s="15" t="s">
        <v>461</v>
      </c>
      <c r="C12" s="14">
        <v>0.33652117046600599</v>
      </c>
      <c r="D12" s="14">
        <v>0.32419731550059899</v>
      </c>
      <c r="E12" s="14">
        <v>0.348475622947097</v>
      </c>
      <c r="F12" s="14"/>
      <c r="G12" s="14">
        <v>0.29219698236425701</v>
      </c>
      <c r="H12" s="14">
        <v>0.28747324793336299</v>
      </c>
      <c r="I12" s="14">
        <v>0.39175694106936698</v>
      </c>
      <c r="J12" s="14">
        <v>0.29223379430319302</v>
      </c>
      <c r="K12" s="14">
        <v>0.36879840428928101</v>
      </c>
      <c r="L12" s="14">
        <v>0.370768432210619</v>
      </c>
      <c r="M12" s="14"/>
      <c r="N12" s="14">
        <v>0.37167859293613298</v>
      </c>
      <c r="O12" s="14">
        <v>0.37312826144564798</v>
      </c>
      <c r="P12" s="14">
        <v>0.31227294084047202</v>
      </c>
      <c r="Q12" s="14">
        <v>0.28348033716785698</v>
      </c>
      <c r="R12" s="14"/>
      <c r="S12" s="14">
        <v>0.23628974544565901</v>
      </c>
      <c r="T12" s="14">
        <v>0.38480105105260798</v>
      </c>
      <c r="U12" s="14">
        <v>0.455592675781476</v>
      </c>
      <c r="V12" s="14">
        <v>0.34608788205756102</v>
      </c>
      <c r="W12" s="14">
        <v>0.31057780038127802</v>
      </c>
      <c r="X12" s="14">
        <v>0.33764254221901402</v>
      </c>
      <c r="Y12" s="14">
        <v>0.33062887891941001</v>
      </c>
      <c r="Z12" s="14">
        <v>0.26965445304333102</v>
      </c>
      <c r="AA12" s="14">
        <v>0.33986566938248097</v>
      </c>
      <c r="AB12" s="14">
        <v>0.31711468422059602</v>
      </c>
      <c r="AC12" s="14">
        <v>0.38346622361661198</v>
      </c>
      <c r="AD12" s="14">
        <v>0.381910880635978</v>
      </c>
      <c r="AE12" s="14"/>
      <c r="AF12" s="14">
        <v>0.303420400581766</v>
      </c>
      <c r="AG12" s="14">
        <v>0.329452990571652</v>
      </c>
      <c r="AH12" s="14">
        <v>0.37799576031558302</v>
      </c>
      <c r="AI12" s="14">
        <v>0.28714329461735499</v>
      </c>
      <c r="AJ12" s="14">
        <v>0.45103979777519398</v>
      </c>
      <c r="AK12" s="14"/>
      <c r="AL12" s="14">
        <v>0.32032431816920198</v>
      </c>
      <c r="AM12" s="14">
        <v>0.29822621147242301</v>
      </c>
      <c r="AN12" s="14">
        <v>0.35872049539498302</v>
      </c>
      <c r="AO12" s="14">
        <v>0.29017009380528802</v>
      </c>
      <c r="AP12" s="14">
        <v>0.42385896309926702</v>
      </c>
      <c r="AQ12" s="14">
        <v>0.37238209279164403</v>
      </c>
      <c r="AR12" s="14"/>
      <c r="AS12" s="14">
        <v>0.325471506981381</v>
      </c>
      <c r="AT12" s="14">
        <v>0.30677497226696798</v>
      </c>
      <c r="AU12" s="14">
        <v>0.39763196262261602</v>
      </c>
      <c r="AV12" s="14">
        <v>0.32902345853763298</v>
      </c>
      <c r="AW12" s="14">
        <v>0.250088443434969</v>
      </c>
      <c r="AX12" s="14"/>
      <c r="AY12" s="14">
        <v>0</v>
      </c>
      <c r="AZ12" s="14">
        <v>0.38384960893364301</v>
      </c>
      <c r="BA12" s="14">
        <v>0.34760940774030202</v>
      </c>
      <c r="BB12" s="14">
        <v>0.34300346654582797</v>
      </c>
      <c r="BC12" s="14">
        <v>0.29204299594327598</v>
      </c>
      <c r="BD12" s="14">
        <v>0.32324822944870901</v>
      </c>
      <c r="BE12" s="14">
        <v>0.35551356025757702</v>
      </c>
      <c r="BF12" s="14">
        <v>0.36912163124418301</v>
      </c>
      <c r="BG12" s="14">
        <v>0.40359089098515599</v>
      </c>
      <c r="BH12" s="14">
        <v>0.27663398401842398</v>
      </c>
      <c r="BI12" s="14">
        <v>0.37191992637855997</v>
      </c>
      <c r="BJ12" s="14">
        <v>0.32696601327602698</v>
      </c>
      <c r="BK12" s="14">
        <v>0.32429237414442302</v>
      </c>
      <c r="BL12" s="14">
        <v>0.23687545217681599</v>
      </c>
      <c r="BM12" s="14">
        <v>0.31545308076572998</v>
      </c>
      <c r="BN12" s="14">
        <v>0.29107911938695902</v>
      </c>
      <c r="BO12" s="14"/>
      <c r="BP12" s="14">
        <v>0.261637719918486</v>
      </c>
      <c r="BQ12" s="14">
        <v>0.35878620077273099</v>
      </c>
      <c r="BR12" s="14">
        <v>0.32357726554954203</v>
      </c>
      <c r="BS12" s="14">
        <v>0.41469839617352999</v>
      </c>
      <c r="BT12" s="14">
        <v>0.31008446282917801</v>
      </c>
      <c r="BU12" s="14">
        <v>0.38600283606704799</v>
      </c>
      <c r="BV12" s="14"/>
      <c r="BW12" s="14">
        <v>0.35813101571642098</v>
      </c>
      <c r="BX12" s="14">
        <v>0.34660370857025502</v>
      </c>
      <c r="BY12" s="14">
        <v>0.17721771087253499</v>
      </c>
      <c r="BZ12" s="14">
        <v>0.25657763207159201</v>
      </c>
      <c r="CA12" s="14">
        <v>0.40836310213900601</v>
      </c>
      <c r="CB12" s="14">
        <v>0.25619888050211898</v>
      </c>
      <c r="CC12" s="14"/>
      <c r="CD12" s="14">
        <v>0.29223810789468102</v>
      </c>
      <c r="CE12" s="14">
        <v>0.34307008801915201</v>
      </c>
      <c r="CF12" s="14">
        <v>0.310085778124505</v>
      </c>
      <c r="CG12" s="14">
        <v>0.364634097486153</v>
      </c>
      <c r="CH12" s="14"/>
      <c r="CI12" s="14">
        <v>0.461880434977126</v>
      </c>
      <c r="CJ12" s="14">
        <v>0.38297723307648401</v>
      </c>
      <c r="CK12" s="14">
        <v>0.26744852415973303</v>
      </c>
      <c r="CL12" s="14">
        <v>0.438877669996382</v>
      </c>
      <c r="CM12" s="14"/>
      <c r="CN12" s="14">
        <v>0.28833064525369001</v>
      </c>
      <c r="CO12" s="14">
        <v>0.33816477016735802</v>
      </c>
      <c r="CP12" s="14"/>
      <c r="CQ12" s="14">
        <v>0.37451872142638998</v>
      </c>
      <c r="CR12" s="14">
        <v>0.33875783772079499</v>
      </c>
    </row>
    <row r="13" spans="2:96" x14ac:dyDescent="0.3">
      <c r="B13" s="15" t="s">
        <v>462</v>
      </c>
      <c r="C13" s="14">
        <v>0.10984904492966301</v>
      </c>
      <c r="D13" s="14">
        <v>7.8810471803125601E-2</v>
      </c>
      <c r="E13" s="14">
        <v>0.136953785366178</v>
      </c>
      <c r="F13" s="14"/>
      <c r="G13" s="14">
        <v>7.5153551155253698E-2</v>
      </c>
      <c r="H13" s="14">
        <v>5.1090303032411799E-2</v>
      </c>
      <c r="I13" s="14">
        <v>0.103036201865886</v>
      </c>
      <c r="J13" s="14">
        <v>0.16947109301041899</v>
      </c>
      <c r="K13" s="14">
        <v>0.162128219189864</v>
      </c>
      <c r="L13" s="14">
        <v>0.101014141106944</v>
      </c>
      <c r="M13" s="14"/>
      <c r="N13" s="14">
        <v>8.8625287328685798E-2</v>
      </c>
      <c r="O13" s="14">
        <v>0.116847324142696</v>
      </c>
      <c r="P13" s="14">
        <v>9.9472598635032494E-2</v>
      </c>
      <c r="Q13" s="14">
        <v>0.13363679330985401</v>
      </c>
      <c r="R13" s="14"/>
      <c r="S13" s="14">
        <v>0.102234138943259</v>
      </c>
      <c r="T13" s="14">
        <v>0.115511445392272</v>
      </c>
      <c r="U13" s="14">
        <v>0.11184267156029599</v>
      </c>
      <c r="V13" s="14">
        <v>4.3593840504673499E-2</v>
      </c>
      <c r="W13" s="14">
        <v>0.16480769359574499</v>
      </c>
      <c r="X13" s="14">
        <v>0.15000643687475501</v>
      </c>
      <c r="Y13" s="14">
        <v>0.104776864398801</v>
      </c>
      <c r="Z13" s="14">
        <v>0.12536218974664001</v>
      </c>
      <c r="AA13" s="14">
        <v>0.10142469096172201</v>
      </c>
      <c r="AB13" s="14">
        <v>8.0921219897179902E-2</v>
      </c>
      <c r="AC13" s="14">
        <v>0.146837198495855</v>
      </c>
      <c r="AD13" s="14">
        <v>0.13118188091234501</v>
      </c>
      <c r="AE13" s="14"/>
      <c r="AF13" s="14">
        <v>0.122637015510189</v>
      </c>
      <c r="AG13" s="14">
        <v>9.9216474262636606E-2</v>
      </c>
      <c r="AH13" s="14">
        <v>0.14823504141757099</v>
      </c>
      <c r="AI13" s="14">
        <v>9.6809512914269799E-2</v>
      </c>
      <c r="AJ13" s="14">
        <v>0.16171424374946</v>
      </c>
      <c r="AK13" s="14"/>
      <c r="AL13" s="14">
        <v>5.4571352217961201E-2</v>
      </c>
      <c r="AM13" s="14">
        <v>0.14567975244838799</v>
      </c>
      <c r="AN13" s="14">
        <v>0.127443849761471</v>
      </c>
      <c r="AO13" s="14">
        <v>9.34160167741903E-2</v>
      </c>
      <c r="AP13" s="14">
        <v>0.17309898026534101</v>
      </c>
      <c r="AQ13" s="14">
        <v>0.165523941220862</v>
      </c>
      <c r="AR13" s="14"/>
      <c r="AS13" s="14">
        <v>0.134781229225096</v>
      </c>
      <c r="AT13" s="14">
        <v>0.11298316901868199</v>
      </c>
      <c r="AU13" s="14">
        <v>0.12678216095243</v>
      </c>
      <c r="AV13" s="14">
        <v>5.0330432675696299E-2</v>
      </c>
      <c r="AW13" s="14">
        <v>5.8360126441143301E-2</v>
      </c>
      <c r="AX13" s="14"/>
      <c r="AY13" s="14">
        <v>0.20616091344184101</v>
      </c>
      <c r="AZ13" s="14">
        <v>0.11080009207040201</v>
      </c>
      <c r="BA13" s="14">
        <v>8.6634387077785202E-2</v>
      </c>
      <c r="BB13" s="14">
        <v>5.1571007043734803E-2</v>
      </c>
      <c r="BC13" s="14">
        <v>0.123230179994511</v>
      </c>
      <c r="BD13" s="14">
        <v>0.119438135199887</v>
      </c>
      <c r="BE13" s="14">
        <v>9.0558539857203801E-2</v>
      </c>
      <c r="BF13" s="14">
        <v>0.14630696232481299</v>
      </c>
      <c r="BG13" s="14">
        <v>0.14702170576252499</v>
      </c>
      <c r="BH13" s="14">
        <v>9.8747068095764903E-2</v>
      </c>
      <c r="BI13" s="14">
        <v>9.6024326391723203E-2</v>
      </c>
      <c r="BJ13" s="14">
        <v>5.8847033121079799E-2</v>
      </c>
      <c r="BK13" s="14">
        <v>0.22971827768051301</v>
      </c>
      <c r="BL13" s="14">
        <v>0.16389780139260901</v>
      </c>
      <c r="BM13" s="14">
        <v>7.3246215955810698E-2</v>
      </c>
      <c r="BN13" s="14">
        <v>6.8160131165025895E-2</v>
      </c>
      <c r="BO13" s="14"/>
      <c r="BP13" s="14">
        <v>9.4055975552977206E-2</v>
      </c>
      <c r="BQ13" s="14">
        <v>0.10953444233368501</v>
      </c>
      <c r="BR13" s="14">
        <v>0.115207753900172</v>
      </c>
      <c r="BS13" s="14">
        <v>0.111202275832066</v>
      </c>
      <c r="BT13" s="14">
        <v>0.13948895339630199</v>
      </c>
      <c r="BU13" s="14">
        <v>0.111307519440383</v>
      </c>
      <c r="BV13" s="14"/>
      <c r="BW13" s="14">
        <v>0.12843252014967199</v>
      </c>
      <c r="BX13" s="14">
        <v>0.14440983891324499</v>
      </c>
      <c r="BY13" s="14">
        <v>7.8887124438367096E-2</v>
      </c>
      <c r="BZ13" s="14">
        <v>9.9086988823729794E-2</v>
      </c>
      <c r="CA13" s="14">
        <v>5.7182124170986601E-2</v>
      </c>
      <c r="CB13" s="14">
        <v>8.4731540175983097E-2</v>
      </c>
      <c r="CC13" s="14"/>
      <c r="CD13" s="14">
        <v>5.8816578500787101E-2</v>
      </c>
      <c r="CE13" s="14">
        <v>0.15689680727962901</v>
      </c>
      <c r="CF13" s="14">
        <v>0.110309988569224</v>
      </c>
      <c r="CG13" s="14">
        <v>0.12418690818879401</v>
      </c>
      <c r="CH13" s="14"/>
      <c r="CI13" s="14">
        <v>0.15511567081712799</v>
      </c>
      <c r="CJ13" s="14">
        <v>0.116678753948518</v>
      </c>
      <c r="CK13" s="14">
        <v>9.7216868159035699E-2</v>
      </c>
      <c r="CL13" s="14">
        <v>7.4295780183757001E-2</v>
      </c>
      <c r="CM13" s="14"/>
      <c r="CN13" s="14">
        <v>0.10668991683677601</v>
      </c>
      <c r="CO13" s="14">
        <v>0.10808365437858899</v>
      </c>
      <c r="CP13" s="14"/>
      <c r="CQ13" s="14">
        <v>9.8183150291972901E-2</v>
      </c>
      <c r="CR13" s="14">
        <v>0.106513837715904</v>
      </c>
    </row>
    <row r="14" spans="2:96" x14ac:dyDescent="0.3">
      <c r="B14" s="15" t="s">
        <v>92</v>
      </c>
      <c r="C14" s="20">
        <v>4.5624221431488997E-2</v>
      </c>
      <c r="D14" s="20">
        <v>2.63969191127142E-2</v>
      </c>
      <c r="E14" s="20">
        <v>6.3446584260243397E-2</v>
      </c>
      <c r="F14" s="20"/>
      <c r="G14" s="20">
        <v>2.1717447654454099E-2</v>
      </c>
      <c r="H14" s="20">
        <v>3.6228024052291002E-2</v>
      </c>
      <c r="I14" s="20">
        <v>4.83305646914369E-2</v>
      </c>
      <c r="J14" s="20">
        <v>3.7769752581671298E-2</v>
      </c>
      <c r="K14" s="20">
        <v>5.1626730241364799E-2</v>
      </c>
      <c r="L14" s="20">
        <v>6.7713945376504103E-2</v>
      </c>
      <c r="M14" s="20"/>
      <c r="N14" s="20">
        <v>3.9005187482329701E-2</v>
      </c>
      <c r="O14" s="20">
        <v>3.1669845011704202E-2</v>
      </c>
      <c r="P14" s="20">
        <v>4.65605228506508E-2</v>
      </c>
      <c r="Q14" s="20">
        <v>6.3769370879014298E-2</v>
      </c>
      <c r="R14" s="20"/>
      <c r="S14" s="20">
        <v>4.5809071543255003E-2</v>
      </c>
      <c r="T14" s="20">
        <v>3.4754695400898303E-2</v>
      </c>
      <c r="U14" s="20">
        <v>4.0755408337265903E-2</v>
      </c>
      <c r="V14" s="20">
        <v>1.0166417722268501E-2</v>
      </c>
      <c r="W14" s="20">
        <v>2.9578554203133701E-2</v>
      </c>
      <c r="X14" s="20">
        <v>6.8485078753448905E-2</v>
      </c>
      <c r="Y14" s="20">
        <v>4.6288996350366499E-2</v>
      </c>
      <c r="Z14" s="20">
        <v>4.2468983452711002E-2</v>
      </c>
      <c r="AA14" s="20">
        <v>9.1436993478896403E-2</v>
      </c>
      <c r="AB14" s="20">
        <v>3.4712959368078403E-2</v>
      </c>
      <c r="AC14" s="20">
        <v>2.4655560326024201E-2</v>
      </c>
      <c r="AD14" s="20">
        <v>8.2846987912494396E-2</v>
      </c>
      <c r="AE14" s="20"/>
      <c r="AF14" s="20">
        <v>2.35944271764978E-2</v>
      </c>
      <c r="AG14" s="20">
        <v>4.0250365526487197E-2</v>
      </c>
      <c r="AH14" s="20">
        <v>3.438414355128E-2</v>
      </c>
      <c r="AI14" s="20">
        <v>2.0371730237545401E-2</v>
      </c>
      <c r="AJ14" s="20">
        <v>5.2997198621070302E-2</v>
      </c>
      <c r="AK14" s="20"/>
      <c r="AL14" s="20">
        <v>4.6641801862552103E-2</v>
      </c>
      <c r="AM14" s="20">
        <v>2.0312594330901101E-2</v>
      </c>
      <c r="AN14" s="20">
        <v>4.1055222381433699E-2</v>
      </c>
      <c r="AO14" s="20">
        <v>1.93680151150873E-2</v>
      </c>
      <c r="AP14" s="20">
        <v>3.0716189381950299E-2</v>
      </c>
      <c r="AQ14" s="20">
        <v>5.67405144710686E-2</v>
      </c>
      <c r="AR14" s="20"/>
      <c r="AS14" s="20">
        <v>5.5238709304145997E-2</v>
      </c>
      <c r="AT14" s="20">
        <v>5.4828861603714099E-2</v>
      </c>
      <c r="AU14" s="20">
        <v>4.2809707966962901E-2</v>
      </c>
      <c r="AV14" s="20">
        <v>7.8129111873811302E-3</v>
      </c>
      <c r="AW14" s="20">
        <v>6.7077372467226198E-2</v>
      </c>
      <c r="AX14" s="20"/>
      <c r="AY14" s="20">
        <v>0.189079063784032</v>
      </c>
      <c r="AZ14" s="20">
        <v>0.117511296011768</v>
      </c>
      <c r="BA14" s="20">
        <v>6.5879413356919297E-2</v>
      </c>
      <c r="BB14" s="20">
        <v>0.103851012103833</v>
      </c>
      <c r="BC14" s="20">
        <v>4.8477221000118302E-2</v>
      </c>
      <c r="BD14" s="20">
        <v>3.7095387133307102E-2</v>
      </c>
      <c r="BE14" s="20">
        <v>3.7376183693085298E-2</v>
      </c>
      <c r="BF14" s="20">
        <v>4.3319683224824497E-2</v>
      </c>
      <c r="BG14" s="20">
        <v>0</v>
      </c>
      <c r="BH14" s="20">
        <v>0</v>
      </c>
      <c r="BI14" s="20">
        <v>4.2020828540182402E-2</v>
      </c>
      <c r="BJ14" s="20">
        <v>4.2935084796624001E-2</v>
      </c>
      <c r="BK14" s="20">
        <v>0</v>
      </c>
      <c r="BL14" s="20">
        <v>3.5648776989449099E-2</v>
      </c>
      <c r="BM14" s="20">
        <v>0.10419328585348001</v>
      </c>
      <c r="BN14" s="20">
        <v>1.9932977973152001E-2</v>
      </c>
      <c r="BO14" s="20"/>
      <c r="BP14" s="20">
        <v>3.1980623455386201E-2</v>
      </c>
      <c r="BQ14" s="20">
        <v>5.8801609168078098E-2</v>
      </c>
      <c r="BR14" s="20">
        <v>4.0292288991600402E-2</v>
      </c>
      <c r="BS14" s="20">
        <v>5.07513869232935E-2</v>
      </c>
      <c r="BT14" s="20">
        <v>4.9802506019221197E-2</v>
      </c>
      <c r="BU14" s="20">
        <v>2.34064672624637E-2</v>
      </c>
      <c r="BV14" s="20"/>
      <c r="BW14" s="20">
        <v>3.71304069609028E-2</v>
      </c>
      <c r="BX14" s="20">
        <v>3.79945422211014E-2</v>
      </c>
      <c r="BY14" s="20">
        <v>5.2392732529451903E-2</v>
      </c>
      <c r="BZ14" s="20">
        <v>8.7681349566889194E-2</v>
      </c>
      <c r="CA14" s="20">
        <v>4.3003895373428101E-2</v>
      </c>
      <c r="CB14" s="20">
        <v>4.5420314524725502E-2</v>
      </c>
      <c r="CC14" s="20"/>
      <c r="CD14" s="20">
        <v>3.0818112022994899E-2</v>
      </c>
      <c r="CE14" s="20">
        <v>3.0146948255075998E-2</v>
      </c>
      <c r="CF14" s="20">
        <v>8.9021299583736793E-2</v>
      </c>
      <c r="CG14" s="20">
        <v>3.58080905287241E-2</v>
      </c>
      <c r="CH14" s="20"/>
      <c r="CI14" s="20">
        <v>3.9377103724770303E-2</v>
      </c>
      <c r="CJ14" s="20">
        <v>1.41343303547703E-2</v>
      </c>
      <c r="CK14" s="20">
        <v>5.0727996798516098E-2</v>
      </c>
      <c r="CL14" s="20">
        <v>0.121113916099213</v>
      </c>
      <c r="CM14" s="20"/>
      <c r="CN14" s="20">
        <v>1.88009917984607E-2</v>
      </c>
      <c r="CO14" s="20">
        <v>4.8874620746002302E-2</v>
      </c>
      <c r="CP14" s="20"/>
      <c r="CQ14" s="20">
        <v>0</v>
      </c>
      <c r="CR14" s="20">
        <v>4.6842863046154398E-2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484</v>
      </c>
      <c r="E7" s="10">
        <v>521</v>
      </c>
      <c r="F7" s="10"/>
      <c r="G7" s="10">
        <v>116</v>
      </c>
      <c r="H7" s="10">
        <v>159</v>
      </c>
      <c r="I7" s="10">
        <v>166</v>
      </c>
      <c r="J7" s="10">
        <v>171</v>
      </c>
      <c r="K7" s="10">
        <v>156</v>
      </c>
      <c r="L7" s="10">
        <v>238</v>
      </c>
      <c r="M7" s="10"/>
      <c r="N7" s="10">
        <v>270</v>
      </c>
      <c r="O7" s="10">
        <v>242</v>
      </c>
      <c r="P7" s="10">
        <v>235</v>
      </c>
      <c r="Q7" s="10">
        <v>255</v>
      </c>
      <c r="R7" s="10"/>
      <c r="S7" s="10">
        <v>147</v>
      </c>
      <c r="T7" s="10">
        <v>136</v>
      </c>
      <c r="U7" s="10">
        <v>93</v>
      </c>
      <c r="V7" s="10">
        <v>92</v>
      </c>
      <c r="W7" s="10">
        <v>72</v>
      </c>
      <c r="X7" s="10">
        <v>85</v>
      </c>
      <c r="Y7" s="10">
        <v>83</v>
      </c>
      <c r="Z7" s="10">
        <v>44</v>
      </c>
      <c r="AA7" s="10">
        <v>106</v>
      </c>
      <c r="AB7" s="10">
        <v>85</v>
      </c>
      <c r="AC7" s="10">
        <v>40</v>
      </c>
      <c r="AD7" s="10">
        <v>23</v>
      </c>
      <c r="AE7" s="10"/>
      <c r="AF7" s="10">
        <v>194</v>
      </c>
      <c r="AG7" s="10">
        <v>336</v>
      </c>
      <c r="AH7" s="10">
        <v>86</v>
      </c>
      <c r="AI7" s="10">
        <v>147</v>
      </c>
      <c r="AJ7" s="10">
        <v>58</v>
      </c>
      <c r="AK7" s="10"/>
      <c r="AL7" s="10">
        <v>227</v>
      </c>
      <c r="AM7" s="10">
        <v>178</v>
      </c>
      <c r="AN7" s="10">
        <v>98</v>
      </c>
      <c r="AO7" s="10">
        <v>245</v>
      </c>
      <c r="AP7" s="10">
        <v>64</v>
      </c>
      <c r="AQ7" s="10">
        <v>86</v>
      </c>
      <c r="AR7" s="10"/>
      <c r="AS7" s="10">
        <v>239</v>
      </c>
      <c r="AT7" s="10">
        <v>240</v>
      </c>
      <c r="AU7" s="10">
        <v>236</v>
      </c>
      <c r="AV7" s="10">
        <v>126</v>
      </c>
      <c r="AW7" s="10">
        <v>16</v>
      </c>
      <c r="AX7" s="10"/>
      <c r="AY7" s="10">
        <v>5</v>
      </c>
      <c r="AZ7" s="10">
        <v>35</v>
      </c>
      <c r="BA7" s="10">
        <v>77</v>
      </c>
      <c r="BB7" s="10">
        <v>55</v>
      </c>
      <c r="BC7" s="10">
        <v>80</v>
      </c>
      <c r="BD7" s="10">
        <v>102</v>
      </c>
      <c r="BE7" s="10">
        <v>98</v>
      </c>
      <c r="BF7" s="10">
        <v>72</v>
      </c>
      <c r="BG7" s="10">
        <v>67</v>
      </c>
      <c r="BH7" s="10">
        <v>59</v>
      </c>
      <c r="BI7" s="10">
        <v>95</v>
      </c>
      <c r="BJ7" s="10">
        <v>66</v>
      </c>
      <c r="BK7" s="10">
        <v>46</v>
      </c>
      <c r="BL7" s="10">
        <v>25</v>
      </c>
      <c r="BM7" s="10">
        <v>28</v>
      </c>
      <c r="BN7" s="10">
        <v>54</v>
      </c>
      <c r="BO7" s="10"/>
      <c r="BP7" s="10">
        <v>240</v>
      </c>
      <c r="BQ7" s="10">
        <v>288</v>
      </c>
      <c r="BR7" s="10">
        <v>145</v>
      </c>
      <c r="BS7" s="10">
        <v>186</v>
      </c>
      <c r="BT7" s="10">
        <v>101</v>
      </c>
      <c r="BU7" s="10">
        <v>46</v>
      </c>
      <c r="BV7" s="10"/>
      <c r="BW7" s="10">
        <v>405</v>
      </c>
      <c r="BX7" s="10">
        <v>207</v>
      </c>
      <c r="BY7" s="10">
        <v>73</v>
      </c>
      <c r="BZ7" s="10">
        <v>99</v>
      </c>
      <c r="CA7" s="10">
        <v>179</v>
      </c>
      <c r="CB7" s="10">
        <v>39</v>
      </c>
      <c r="CC7" s="10"/>
      <c r="CD7" s="10">
        <v>219</v>
      </c>
      <c r="CE7" s="10">
        <v>185</v>
      </c>
      <c r="CF7" s="10">
        <v>141</v>
      </c>
      <c r="CG7" s="10">
        <v>294</v>
      </c>
      <c r="CH7" s="10"/>
      <c r="CI7" s="10">
        <v>170</v>
      </c>
      <c r="CJ7" s="10">
        <v>212</v>
      </c>
      <c r="CK7" s="10">
        <v>559</v>
      </c>
      <c r="CL7" s="10">
        <v>65</v>
      </c>
      <c r="CM7" s="10"/>
      <c r="CN7" s="10">
        <v>105</v>
      </c>
      <c r="CO7" s="10">
        <v>883</v>
      </c>
      <c r="CP7" s="10"/>
      <c r="CQ7" s="10">
        <v>83</v>
      </c>
      <c r="CR7" s="10">
        <v>837</v>
      </c>
    </row>
    <row r="8" spans="2:96" ht="30" customHeight="1" x14ac:dyDescent="0.3">
      <c r="B8" s="11" t="s">
        <v>19</v>
      </c>
      <c r="C8" s="11">
        <v>1002</v>
      </c>
      <c r="D8" s="11">
        <v>481</v>
      </c>
      <c r="E8" s="11">
        <v>521</v>
      </c>
      <c r="F8" s="11"/>
      <c r="G8" s="11">
        <v>141</v>
      </c>
      <c r="H8" s="11">
        <v>164</v>
      </c>
      <c r="I8" s="11">
        <v>166</v>
      </c>
      <c r="J8" s="11">
        <v>163</v>
      </c>
      <c r="K8" s="11">
        <v>150</v>
      </c>
      <c r="L8" s="11">
        <v>219</v>
      </c>
      <c r="M8" s="11"/>
      <c r="N8" s="11">
        <v>269</v>
      </c>
      <c r="O8" s="11">
        <v>255</v>
      </c>
      <c r="P8" s="11">
        <v>231</v>
      </c>
      <c r="Q8" s="11">
        <v>242</v>
      </c>
      <c r="R8" s="11"/>
      <c r="S8" s="11">
        <v>148</v>
      </c>
      <c r="T8" s="11">
        <v>131</v>
      </c>
      <c r="U8" s="11">
        <v>89</v>
      </c>
      <c r="V8" s="11">
        <v>89</v>
      </c>
      <c r="W8" s="11">
        <v>68</v>
      </c>
      <c r="X8" s="11">
        <v>84</v>
      </c>
      <c r="Y8" s="11">
        <v>77</v>
      </c>
      <c r="Z8" s="11">
        <v>42</v>
      </c>
      <c r="AA8" s="11">
        <v>110</v>
      </c>
      <c r="AB8" s="11">
        <v>90</v>
      </c>
      <c r="AC8" s="11">
        <v>44</v>
      </c>
      <c r="AD8" s="11">
        <v>30</v>
      </c>
      <c r="AE8" s="11"/>
      <c r="AF8" s="11">
        <v>187</v>
      </c>
      <c r="AG8" s="11">
        <v>336</v>
      </c>
      <c r="AH8" s="11">
        <v>85</v>
      </c>
      <c r="AI8" s="11">
        <v>142</v>
      </c>
      <c r="AJ8" s="11">
        <v>58</v>
      </c>
      <c r="AK8" s="11"/>
      <c r="AL8" s="11">
        <v>233</v>
      </c>
      <c r="AM8" s="11">
        <v>174</v>
      </c>
      <c r="AN8" s="11">
        <v>97</v>
      </c>
      <c r="AO8" s="11">
        <v>237</v>
      </c>
      <c r="AP8" s="11">
        <v>65</v>
      </c>
      <c r="AQ8" s="11">
        <v>85</v>
      </c>
      <c r="AR8" s="11"/>
      <c r="AS8" s="11">
        <v>229</v>
      </c>
      <c r="AT8" s="11">
        <v>244</v>
      </c>
      <c r="AU8" s="11">
        <v>240</v>
      </c>
      <c r="AV8" s="11">
        <v>127</v>
      </c>
      <c r="AW8" s="11">
        <v>16</v>
      </c>
      <c r="AX8" s="11"/>
      <c r="AY8" s="11">
        <v>5</v>
      </c>
      <c r="AZ8" s="11">
        <v>34</v>
      </c>
      <c r="BA8" s="11">
        <v>75</v>
      </c>
      <c r="BB8" s="11">
        <v>54</v>
      </c>
      <c r="BC8" s="11">
        <v>79</v>
      </c>
      <c r="BD8" s="11">
        <v>102</v>
      </c>
      <c r="BE8" s="11">
        <v>100</v>
      </c>
      <c r="BF8" s="11">
        <v>73</v>
      </c>
      <c r="BG8" s="11">
        <v>67</v>
      </c>
      <c r="BH8" s="11">
        <v>59</v>
      </c>
      <c r="BI8" s="11">
        <v>94</v>
      </c>
      <c r="BJ8" s="11">
        <v>67</v>
      </c>
      <c r="BK8" s="11">
        <v>45</v>
      </c>
      <c r="BL8" s="11">
        <v>24</v>
      </c>
      <c r="BM8" s="11">
        <v>28</v>
      </c>
      <c r="BN8" s="11">
        <v>55</v>
      </c>
      <c r="BO8" s="11"/>
      <c r="BP8" s="11">
        <v>247</v>
      </c>
      <c r="BQ8" s="11">
        <v>286</v>
      </c>
      <c r="BR8" s="11">
        <v>144</v>
      </c>
      <c r="BS8" s="11">
        <v>184</v>
      </c>
      <c r="BT8" s="11">
        <v>98</v>
      </c>
      <c r="BU8" s="11">
        <v>44</v>
      </c>
      <c r="BV8" s="11"/>
      <c r="BW8" s="11">
        <v>390</v>
      </c>
      <c r="BX8" s="11">
        <v>209</v>
      </c>
      <c r="BY8" s="11">
        <v>74</v>
      </c>
      <c r="BZ8" s="11">
        <v>98</v>
      </c>
      <c r="CA8" s="11">
        <v>182</v>
      </c>
      <c r="CB8" s="11">
        <v>45</v>
      </c>
      <c r="CC8" s="11"/>
      <c r="CD8" s="11">
        <v>231</v>
      </c>
      <c r="CE8" s="11">
        <v>188</v>
      </c>
      <c r="CF8" s="11">
        <v>137</v>
      </c>
      <c r="CG8" s="11">
        <v>285</v>
      </c>
      <c r="CH8" s="11"/>
      <c r="CI8" s="11">
        <v>173</v>
      </c>
      <c r="CJ8" s="11">
        <v>211</v>
      </c>
      <c r="CK8" s="11">
        <v>553</v>
      </c>
      <c r="CL8" s="11">
        <v>65</v>
      </c>
      <c r="CM8" s="11"/>
      <c r="CN8" s="11">
        <v>108</v>
      </c>
      <c r="CO8" s="11">
        <v>875</v>
      </c>
      <c r="CP8" s="11"/>
      <c r="CQ8" s="11">
        <v>83</v>
      </c>
      <c r="CR8" s="11">
        <v>832</v>
      </c>
    </row>
    <row r="9" spans="2:96" x14ac:dyDescent="0.3">
      <c r="B9" s="15" t="s">
        <v>458</v>
      </c>
      <c r="C9" s="14">
        <v>3.33522205032269E-2</v>
      </c>
      <c r="D9" s="14">
        <v>3.3557982066211703E-2</v>
      </c>
      <c r="E9" s="14">
        <v>3.3219984090353399E-2</v>
      </c>
      <c r="F9" s="14"/>
      <c r="G9" s="14">
        <v>3.2335101091274097E-2</v>
      </c>
      <c r="H9" s="14">
        <v>9.9720660676410805E-2</v>
      </c>
      <c r="I9" s="14">
        <v>4.0758604053685199E-2</v>
      </c>
      <c r="J9" s="14">
        <v>2.9337219521595601E-2</v>
      </c>
      <c r="K9" s="14">
        <v>6.6183604583665897E-3</v>
      </c>
      <c r="L9" s="14">
        <v>0</v>
      </c>
      <c r="M9" s="14"/>
      <c r="N9" s="14">
        <v>4.6689219640945197E-2</v>
      </c>
      <c r="O9" s="14">
        <v>1.6428635220257899E-2</v>
      </c>
      <c r="P9" s="14">
        <v>2.9583357879662001E-2</v>
      </c>
      <c r="Q9" s="14">
        <v>4.04610935230399E-2</v>
      </c>
      <c r="R9" s="14"/>
      <c r="S9" s="14">
        <v>4.7420365487027299E-2</v>
      </c>
      <c r="T9" s="14">
        <v>1.44533732608573E-2</v>
      </c>
      <c r="U9" s="14">
        <v>2.7677263089753001E-2</v>
      </c>
      <c r="V9" s="14">
        <v>4.3520312480323703E-2</v>
      </c>
      <c r="W9" s="14">
        <v>2.9570467862227098E-2</v>
      </c>
      <c r="X9" s="14">
        <v>6.0773308924564902E-2</v>
      </c>
      <c r="Y9" s="14">
        <v>0</v>
      </c>
      <c r="Z9" s="14">
        <v>9.0258317111240799E-2</v>
      </c>
      <c r="AA9" s="14">
        <v>3.7205611859280403E-2</v>
      </c>
      <c r="AB9" s="14">
        <v>3.5045435586322303E-2</v>
      </c>
      <c r="AC9" s="14">
        <v>0</v>
      </c>
      <c r="AD9" s="14">
        <v>0</v>
      </c>
      <c r="AE9" s="14"/>
      <c r="AF9" s="14">
        <v>2.7108383859747801E-2</v>
      </c>
      <c r="AG9" s="14">
        <v>5.0829585918144897E-2</v>
      </c>
      <c r="AH9" s="14">
        <v>2.13856034346168E-2</v>
      </c>
      <c r="AI9" s="14">
        <v>2.73140408521345E-2</v>
      </c>
      <c r="AJ9" s="14">
        <v>3.3928055695707102E-2</v>
      </c>
      <c r="AK9" s="14"/>
      <c r="AL9" s="14">
        <v>6.0612649948985499E-2</v>
      </c>
      <c r="AM9" s="14">
        <v>2.3574691556792E-2</v>
      </c>
      <c r="AN9" s="14">
        <v>1.8645126269039899E-2</v>
      </c>
      <c r="AO9" s="14">
        <v>3.3214994932655201E-2</v>
      </c>
      <c r="AP9" s="14">
        <v>3.0065601989682101E-2</v>
      </c>
      <c r="AQ9" s="14">
        <v>1.8060628652709899E-2</v>
      </c>
      <c r="AR9" s="14"/>
      <c r="AS9" s="14">
        <v>2.1342927874044199E-2</v>
      </c>
      <c r="AT9" s="14">
        <v>2.3820409362632002E-2</v>
      </c>
      <c r="AU9" s="14">
        <v>3.1291539748388802E-2</v>
      </c>
      <c r="AV9" s="14">
        <v>9.5930673480282405E-2</v>
      </c>
      <c r="AW9" s="14">
        <v>0.126119298723541</v>
      </c>
      <c r="AX9" s="14"/>
      <c r="AY9" s="14">
        <v>0</v>
      </c>
      <c r="AZ9" s="14">
        <v>5.5410918422179899E-2</v>
      </c>
      <c r="BA9" s="14">
        <v>4.0627173907807901E-2</v>
      </c>
      <c r="BB9" s="14">
        <v>3.6416304933041897E-2</v>
      </c>
      <c r="BC9" s="14">
        <v>2.50966575521097E-2</v>
      </c>
      <c r="BD9" s="14">
        <v>1.02801745226146E-2</v>
      </c>
      <c r="BE9" s="14">
        <v>4.6326048024755803E-2</v>
      </c>
      <c r="BF9" s="14">
        <v>3.9937154838067403E-2</v>
      </c>
      <c r="BG9" s="14">
        <v>2.9582101899000599E-2</v>
      </c>
      <c r="BH9" s="14">
        <v>3.2572594791247397E-2</v>
      </c>
      <c r="BI9" s="14">
        <v>0</v>
      </c>
      <c r="BJ9" s="14">
        <v>1.5372862052522401E-2</v>
      </c>
      <c r="BK9" s="14">
        <v>2.15065466414553E-2</v>
      </c>
      <c r="BL9" s="14">
        <v>0</v>
      </c>
      <c r="BM9" s="14">
        <v>0</v>
      </c>
      <c r="BN9" s="14">
        <v>0.16353362441836999</v>
      </c>
      <c r="BO9" s="14"/>
      <c r="BP9" s="14">
        <v>6.4665270761104704E-2</v>
      </c>
      <c r="BQ9" s="14">
        <v>2.7579872169692501E-2</v>
      </c>
      <c r="BR9" s="14">
        <v>2.86034929298465E-2</v>
      </c>
      <c r="BS9" s="14">
        <v>1.9540517961826299E-2</v>
      </c>
      <c r="BT9" s="14">
        <v>9.8106678906244894E-3</v>
      </c>
      <c r="BU9" s="14">
        <v>2.0989987854572199E-2</v>
      </c>
      <c r="BV9" s="14"/>
      <c r="BW9" s="14">
        <v>3.0295762046139599E-2</v>
      </c>
      <c r="BX9" s="14">
        <v>3.3857496861810901E-2</v>
      </c>
      <c r="BY9" s="14">
        <v>2.6887372234929801E-2</v>
      </c>
      <c r="BZ9" s="14">
        <v>5.0706007899999801E-2</v>
      </c>
      <c r="CA9" s="14">
        <v>2.75727530201266E-2</v>
      </c>
      <c r="CB9" s="14">
        <v>3.4056635926617597E-2</v>
      </c>
      <c r="CC9" s="14"/>
      <c r="CD9" s="14">
        <v>3.9673388501326998E-2</v>
      </c>
      <c r="CE9" s="14">
        <v>7.5163768928663999E-2</v>
      </c>
      <c r="CF9" s="14">
        <v>3.1545285769277301E-2</v>
      </c>
      <c r="CG9" s="14">
        <v>1.6879981717149901E-2</v>
      </c>
      <c r="CH9" s="14"/>
      <c r="CI9" s="14">
        <v>4.6900947551911001E-2</v>
      </c>
      <c r="CJ9" s="14">
        <v>6.1360984353484103E-2</v>
      </c>
      <c r="CK9" s="14">
        <v>2.23361295503803E-2</v>
      </c>
      <c r="CL9" s="14">
        <v>0</v>
      </c>
      <c r="CM9" s="14"/>
      <c r="CN9" s="14">
        <v>0.137890500596069</v>
      </c>
      <c r="CO9" s="14">
        <v>2.1135714746370899E-2</v>
      </c>
      <c r="CP9" s="14"/>
      <c r="CQ9" s="14">
        <v>0.109691651318026</v>
      </c>
      <c r="CR9" s="14">
        <v>2.7950671286916501E-2</v>
      </c>
    </row>
    <row r="10" spans="2:96" x14ac:dyDescent="0.3">
      <c r="B10" s="15" t="s">
        <v>459</v>
      </c>
      <c r="C10" s="14">
        <v>0.13457944421145299</v>
      </c>
      <c r="D10" s="14">
        <v>0.15143260130050301</v>
      </c>
      <c r="E10" s="14">
        <v>0.11925947613840999</v>
      </c>
      <c r="F10" s="14"/>
      <c r="G10" s="14">
        <v>0.28594365210858003</v>
      </c>
      <c r="H10" s="14">
        <v>0.27986284652573101</v>
      </c>
      <c r="I10" s="14">
        <v>0.137221039937232</v>
      </c>
      <c r="J10" s="14">
        <v>8.0765890670373194E-2</v>
      </c>
      <c r="K10" s="14">
        <v>2.5287469632140201E-2</v>
      </c>
      <c r="L10" s="14">
        <v>4.15585979901478E-2</v>
      </c>
      <c r="M10" s="14"/>
      <c r="N10" s="14">
        <v>0.215784101395008</v>
      </c>
      <c r="O10" s="14">
        <v>0.102419394360068</v>
      </c>
      <c r="P10" s="14">
        <v>0.13938374582657601</v>
      </c>
      <c r="Q10" s="14">
        <v>7.5694554744176107E-2</v>
      </c>
      <c r="R10" s="14"/>
      <c r="S10" s="14">
        <v>0.25809591935150999</v>
      </c>
      <c r="T10" s="14">
        <v>7.0390197781248401E-2</v>
      </c>
      <c r="U10" s="14">
        <v>0.108936609764557</v>
      </c>
      <c r="V10" s="14">
        <v>0.14382490131849901</v>
      </c>
      <c r="W10" s="14">
        <v>0.14493703139536401</v>
      </c>
      <c r="X10" s="14">
        <v>0.12469008442059799</v>
      </c>
      <c r="Y10" s="14">
        <v>0.16348312982273</v>
      </c>
      <c r="Z10" s="14">
        <v>0.10717791065596199</v>
      </c>
      <c r="AA10" s="14">
        <v>0.11627233560379301</v>
      </c>
      <c r="AB10" s="14">
        <v>0.102296781888061</v>
      </c>
      <c r="AC10" s="14">
        <v>9.0771496860112003E-2</v>
      </c>
      <c r="AD10" s="14">
        <v>4.8515463483463299E-2</v>
      </c>
      <c r="AE10" s="14"/>
      <c r="AF10" s="14">
        <v>0.16038188056671501</v>
      </c>
      <c r="AG10" s="14">
        <v>0.17800031495728</v>
      </c>
      <c r="AH10" s="14">
        <v>5.9823766874761299E-2</v>
      </c>
      <c r="AI10" s="14">
        <v>0.147488046798741</v>
      </c>
      <c r="AJ10" s="14">
        <v>8.7485326635368593E-2</v>
      </c>
      <c r="AK10" s="14"/>
      <c r="AL10" s="14">
        <v>0.229661980683428</v>
      </c>
      <c r="AM10" s="14">
        <v>0.181319473210624</v>
      </c>
      <c r="AN10" s="14">
        <v>8.2938252419241104E-2</v>
      </c>
      <c r="AO10" s="14">
        <v>0.112336935539466</v>
      </c>
      <c r="AP10" s="14">
        <v>0.115646491652082</v>
      </c>
      <c r="AQ10" s="14">
        <v>4.3236343523655102E-2</v>
      </c>
      <c r="AR10" s="14"/>
      <c r="AS10" s="14">
        <v>7.6316495444057802E-2</v>
      </c>
      <c r="AT10" s="14">
        <v>0.12940988994991701</v>
      </c>
      <c r="AU10" s="14">
        <v>0.155104428766833</v>
      </c>
      <c r="AV10" s="14">
        <v>0.25313097167639897</v>
      </c>
      <c r="AW10" s="14">
        <v>0.392359808786029</v>
      </c>
      <c r="AX10" s="14"/>
      <c r="AY10" s="14">
        <v>0</v>
      </c>
      <c r="AZ10" s="14">
        <v>5.5512969053872097E-2</v>
      </c>
      <c r="BA10" s="14">
        <v>9.0438559882208697E-2</v>
      </c>
      <c r="BB10" s="14">
        <v>3.64306573179147E-2</v>
      </c>
      <c r="BC10" s="14">
        <v>0.12400898567643</v>
      </c>
      <c r="BD10" s="14">
        <v>0.167133425409976</v>
      </c>
      <c r="BE10" s="14">
        <v>0.13566387633106</v>
      </c>
      <c r="BF10" s="14">
        <v>0.11577013724024</v>
      </c>
      <c r="BG10" s="14">
        <v>4.3559886773124501E-2</v>
      </c>
      <c r="BH10" s="14">
        <v>0.14038938056035</v>
      </c>
      <c r="BI10" s="14">
        <v>0.18245991557894201</v>
      </c>
      <c r="BJ10" s="14">
        <v>0.153606729460491</v>
      </c>
      <c r="BK10" s="14">
        <v>0.147074642451754</v>
      </c>
      <c r="BL10" s="14">
        <v>0.164168403151741</v>
      </c>
      <c r="BM10" s="14">
        <v>0.27381818159872601</v>
      </c>
      <c r="BN10" s="14">
        <v>0.31614624402654801</v>
      </c>
      <c r="BO10" s="14"/>
      <c r="BP10" s="14">
        <v>0.25644280921120399</v>
      </c>
      <c r="BQ10" s="14">
        <v>0.114595729894482</v>
      </c>
      <c r="BR10" s="14">
        <v>0.13149433963194099</v>
      </c>
      <c r="BS10" s="14">
        <v>8.8896315748235394E-2</v>
      </c>
      <c r="BT10" s="14">
        <v>1.8681951556076999E-2</v>
      </c>
      <c r="BU10" s="14">
        <v>4.0694272225346502E-2</v>
      </c>
      <c r="BV10" s="14"/>
      <c r="BW10" s="14">
        <v>0.10713041542542601</v>
      </c>
      <c r="BX10" s="14">
        <v>0.119675328774551</v>
      </c>
      <c r="BY10" s="14">
        <v>0.160026122715207</v>
      </c>
      <c r="BZ10" s="14">
        <v>0.15585988208625601</v>
      </c>
      <c r="CA10" s="14">
        <v>0.171477221840064</v>
      </c>
      <c r="CB10" s="14">
        <v>0.19305734256313101</v>
      </c>
      <c r="CC10" s="14"/>
      <c r="CD10" s="14">
        <v>0.22721412498083901</v>
      </c>
      <c r="CE10" s="14">
        <v>0.168988099334102</v>
      </c>
      <c r="CF10" s="14">
        <v>7.1400958730205202E-2</v>
      </c>
      <c r="CG10" s="14">
        <v>0.105171743682035</v>
      </c>
      <c r="CH10" s="14"/>
      <c r="CI10" s="14">
        <v>0.14203273635652799</v>
      </c>
      <c r="CJ10" s="14">
        <v>0.17257369993718499</v>
      </c>
      <c r="CK10" s="14">
        <v>0.123368169669397</v>
      </c>
      <c r="CL10" s="14">
        <v>8.67476549453811E-2</v>
      </c>
      <c r="CM10" s="14"/>
      <c r="CN10" s="14">
        <v>0.34279060413131601</v>
      </c>
      <c r="CO10" s="14">
        <v>0.10839638239473599</v>
      </c>
      <c r="CP10" s="14"/>
      <c r="CQ10" s="14">
        <v>0.21460819076856999</v>
      </c>
      <c r="CR10" s="14">
        <v>0.12852311084550999</v>
      </c>
    </row>
    <row r="11" spans="2:96" x14ac:dyDescent="0.3">
      <c r="B11" s="15" t="s">
        <v>460</v>
      </c>
      <c r="C11" s="14">
        <v>0.38348032728598502</v>
      </c>
      <c r="D11" s="14">
        <v>0.41806225290674998</v>
      </c>
      <c r="E11" s="14">
        <v>0.35222994592958301</v>
      </c>
      <c r="F11" s="14"/>
      <c r="G11" s="14">
        <v>0.30971627428023402</v>
      </c>
      <c r="H11" s="14">
        <v>0.27444749203448598</v>
      </c>
      <c r="I11" s="14">
        <v>0.37076725901581098</v>
      </c>
      <c r="J11" s="14">
        <v>0.43821670008083102</v>
      </c>
      <c r="K11" s="14">
        <v>0.441972822112423</v>
      </c>
      <c r="L11" s="14">
        <v>0.44128442306986498</v>
      </c>
      <c r="M11" s="14"/>
      <c r="N11" s="14">
        <v>0.32936842506852199</v>
      </c>
      <c r="O11" s="14">
        <v>0.39559115656106703</v>
      </c>
      <c r="P11" s="14">
        <v>0.45852246752220499</v>
      </c>
      <c r="Q11" s="14">
        <v>0.353605329650512</v>
      </c>
      <c r="R11" s="14"/>
      <c r="S11" s="14">
        <v>0.33344645571019799</v>
      </c>
      <c r="T11" s="14">
        <v>0.38743543950008003</v>
      </c>
      <c r="U11" s="14">
        <v>0.39933641971410999</v>
      </c>
      <c r="V11" s="14">
        <v>0.38099971588623199</v>
      </c>
      <c r="W11" s="14">
        <v>0.39025945315499899</v>
      </c>
      <c r="X11" s="14">
        <v>0.384640431162729</v>
      </c>
      <c r="Y11" s="14">
        <v>0.41655340506588301</v>
      </c>
      <c r="Z11" s="14">
        <v>0.424370175138363</v>
      </c>
      <c r="AA11" s="14">
        <v>0.35709933229216101</v>
      </c>
      <c r="AB11" s="14">
        <v>0.46288185234463503</v>
      </c>
      <c r="AC11" s="14">
        <v>0.35672178533264198</v>
      </c>
      <c r="AD11" s="14">
        <v>0.31074480167409202</v>
      </c>
      <c r="AE11" s="14"/>
      <c r="AF11" s="14">
        <v>0.43850320977892798</v>
      </c>
      <c r="AG11" s="14">
        <v>0.337019450359474</v>
      </c>
      <c r="AH11" s="14">
        <v>0.38223788408239501</v>
      </c>
      <c r="AI11" s="14">
        <v>0.505298022059124</v>
      </c>
      <c r="AJ11" s="14">
        <v>0.21676507555326399</v>
      </c>
      <c r="AK11" s="14"/>
      <c r="AL11" s="14">
        <v>0.316395752439875</v>
      </c>
      <c r="AM11" s="14">
        <v>0.37731557912514402</v>
      </c>
      <c r="AN11" s="14">
        <v>0.42480467650551501</v>
      </c>
      <c r="AO11" s="14">
        <v>0.52097673433429204</v>
      </c>
      <c r="AP11" s="14">
        <v>0.28461619174054698</v>
      </c>
      <c r="AQ11" s="14">
        <v>0.33723079866970701</v>
      </c>
      <c r="AR11" s="14"/>
      <c r="AS11" s="14">
        <v>0.435365921779854</v>
      </c>
      <c r="AT11" s="14">
        <v>0.38167603521674598</v>
      </c>
      <c r="AU11" s="14">
        <v>0.360363039321001</v>
      </c>
      <c r="AV11" s="14">
        <v>0.28933756028341701</v>
      </c>
      <c r="AW11" s="14">
        <v>0.23523113411955299</v>
      </c>
      <c r="AX11" s="14"/>
      <c r="AY11" s="14">
        <v>0.40118460435314801</v>
      </c>
      <c r="AZ11" s="14">
        <v>0.35856638926511297</v>
      </c>
      <c r="BA11" s="14">
        <v>0.39254750954300499</v>
      </c>
      <c r="BB11" s="14">
        <v>0.40220284516010701</v>
      </c>
      <c r="BC11" s="14">
        <v>0.39285317743360099</v>
      </c>
      <c r="BD11" s="14">
        <v>0.39256303486636901</v>
      </c>
      <c r="BE11" s="14">
        <v>0.44097972513899403</v>
      </c>
      <c r="BF11" s="14">
        <v>0.36721644842500001</v>
      </c>
      <c r="BG11" s="14">
        <v>0.49151010099529302</v>
      </c>
      <c r="BH11" s="14">
        <v>0.337083022599723</v>
      </c>
      <c r="BI11" s="14">
        <v>0.35885282927636503</v>
      </c>
      <c r="BJ11" s="14">
        <v>0.489440830006662</v>
      </c>
      <c r="BK11" s="14">
        <v>0.37568690938010502</v>
      </c>
      <c r="BL11" s="14">
        <v>0.388024786382142</v>
      </c>
      <c r="BM11" s="14">
        <v>0.41144216620896801</v>
      </c>
      <c r="BN11" s="14">
        <v>0.156986086744244</v>
      </c>
      <c r="BO11" s="14"/>
      <c r="BP11" s="14">
        <v>0.326432940203356</v>
      </c>
      <c r="BQ11" s="14">
        <v>0.39080360899027999</v>
      </c>
      <c r="BR11" s="14">
        <v>0.36981431305782803</v>
      </c>
      <c r="BS11" s="14">
        <v>0.39020772187027197</v>
      </c>
      <c r="BT11" s="14">
        <v>0.43544182870167802</v>
      </c>
      <c r="BU11" s="14">
        <v>0.555239084531717</v>
      </c>
      <c r="BV11" s="14"/>
      <c r="BW11" s="14">
        <v>0.37777372676736398</v>
      </c>
      <c r="BX11" s="14">
        <v>0.38812309791460298</v>
      </c>
      <c r="BY11" s="14">
        <v>0.44695113715827001</v>
      </c>
      <c r="BZ11" s="14">
        <v>0.40237698901649499</v>
      </c>
      <c r="CA11" s="14">
        <v>0.36856864666471101</v>
      </c>
      <c r="CB11" s="14">
        <v>0.339328495937188</v>
      </c>
      <c r="CC11" s="14"/>
      <c r="CD11" s="14">
        <v>0.37253999073309402</v>
      </c>
      <c r="CE11" s="14">
        <v>0.31743490767318999</v>
      </c>
      <c r="CF11" s="14">
        <v>0.44469144478858802</v>
      </c>
      <c r="CG11" s="14">
        <v>0.39369324419228202</v>
      </c>
      <c r="CH11" s="14"/>
      <c r="CI11" s="14">
        <v>0.32610517181721199</v>
      </c>
      <c r="CJ11" s="14">
        <v>0.36092212448003902</v>
      </c>
      <c r="CK11" s="14">
        <v>0.42013993058267501</v>
      </c>
      <c r="CL11" s="14">
        <v>0.29787753897734998</v>
      </c>
      <c r="CM11" s="14"/>
      <c r="CN11" s="14">
        <v>0.238928628920279</v>
      </c>
      <c r="CO11" s="14">
        <v>0.40638223113741501</v>
      </c>
      <c r="CP11" s="14"/>
      <c r="CQ11" s="14">
        <v>0.337239694357788</v>
      </c>
      <c r="CR11" s="14">
        <v>0.39327274148972602</v>
      </c>
    </row>
    <row r="12" spans="2:96" x14ac:dyDescent="0.3">
      <c r="B12" s="15" t="s">
        <v>461</v>
      </c>
      <c r="C12" s="14">
        <v>0.28696540301911999</v>
      </c>
      <c r="D12" s="14">
        <v>0.283673015225546</v>
      </c>
      <c r="E12" s="14">
        <v>0.29049970619491999</v>
      </c>
      <c r="F12" s="14"/>
      <c r="G12" s="14">
        <v>0.196646229851896</v>
      </c>
      <c r="H12" s="14">
        <v>0.21620812860628499</v>
      </c>
      <c r="I12" s="14">
        <v>0.31267308039083402</v>
      </c>
      <c r="J12" s="14">
        <v>0.30521613484156901</v>
      </c>
      <c r="K12" s="14">
        <v>0.324771249396335</v>
      </c>
      <c r="L12" s="14">
        <v>0.33901297158103</v>
      </c>
      <c r="M12" s="14"/>
      <c r="N12" s="14">
        <v>0.27491030047039999</v>
      </c>
      <c r="O12" s="14">
        <v>0.31948721227735699</v>
      </c>
      <c r="P12" s="14">
        <v>0.240453874769985</v>
      </c>
      <c r="Q12" s="14">
        <v>0.31506253753236901</v>
      </c>
      <c r="R12" s="14"/>
      <c r="S12" s="14">
        <v>0.21612059035314801</v>
      </c>
      <c r="T12" s="14">
        <v>0.33281295248860698</v>
      </c>
      <c r="U12" s="14">
        <v>0.29002993366576502</v>
      </c>
      <c r="V12" s="14">
        <v>0.314009947337414</v>
      </c>
      <c r="W12" s="14">
        <v>0.295321998471957</v>
      </c>
      <c r="X12" s="14">
        <v>0.24146725379311301</v>
      </c>
      <c r="Y12" s="14">
        <v>0.32752022730632202</v>
      </c>
      <c r="Z12" s="14">
        <v>0.266816672326677</v>
      </c>
      <c r="AA12" s="14">
        <v>0.27741163504659599</v>
      </c>
      <c r="AB12" s="14">
        <v>0.25206435161611601</v>
      </c>
      <c r="AC12" s="14">
        <v>0.29146110987971802</v>
      </c>
      <c r="AD12" s="14">
        <v>0.51439064976277205</v>
      </c>
      <c r="AE12" s="14"/>
      <c r="AF12" s="14">
        <v>0.21432666253479801</v>
      </c>
      <c r="AG12" s="14">
        <v>0.29805425208764302</v>
      </c>
      <c r="AH12" s="14">
        <v>0.396892365369514</v>
      </c>
      <c r="AI12" s="14">
        <v>0.200653419442755</v>
      </c>
      <c r="AJ12" s="14">
        <v>0.43071058336266999</v>
      </c>
      <c r="AK12" s="14"/>
      <c r="AL12" s="14">
        <v>0.27939638163840103</v>
      </c>
      <c r="AM12" s="14">
        <v>0.24555594606092199</v>
      </c>
      <c r="AN12" s="14">
        <v>0.352475737347477</v>
      </c>
      <c r="AO12" s="14">
        <v>0.230941882451249</v>
      </c>
      <c r="AP12" s="14">
        <v>0.331472426413288</v>
      </c>
      <c r="AQ12" s="14">
        <v>0.34602191536410498</v>
      </c>
      <c r="AR12" s="14"/>
      <c r="AS12" s="14">
        <v>0.296893733325924</v>
      </c>
      <c r="AT12" s="14">
        <v>0.30414481759804901</v>
      </c>
      <c r="AU12" s="14">
        <v>0.28490107122413699</v>
      </c>
      <c r="AV12" s="14">
        <v>0.26161900040813302</v>
      </c>
      <c r="AW12" s="14">
        <v>0.24628975837087699</v>
      </c>
      <c r="AX12" s="14"/>
      <c r="AY12" s="14">
        <v>0</v>
      </c>
      <c r="AZ12" s="14">
        <v>0.24858033070338001</v>
      </c>
      <c r="BA12" s="14">
        <v>0.23280832147059199</v>
      </c>
      <c r="BB12" s="14">
        <v>0.36549466104589801</v>
      </c>
      <c r="BC12" s="14">
        <v>0.33589030169775402</v>
      </c>
      <c r="BD12" s="14">
        <v>0.26079394551207802</v>
      </c>
      <c r="BE12" s="14">
        <v>0.25382383865224201</v>
      </c>
      <c r="BF12" s="14">
        <v>0.36486360752829</v>
      </c>
      <c r="BG12" s="14">
        <v>0.26849250436385202</v>
      </c>
      <c r="BH12" s="14">
        <v>0.38040338681317099</v>
      </c>
      <c r="BI12" s="14">
        <v>0.29988850157921598</v>
      </c>
      <c r="BJ12" s="14">
        <v>0.21001918474705999</v>
      </c>
      <c r="BK12" s="14">
        <v>0.34087130919184599</v>
      </c>
      <c r="BL12" s="14">
        <v>0.20193614982407501</v>
      </c>
      <c r="BM12" s="14">
        <v>0.20869232851469099</v>
      </c>
      <c r="BN12" s="14">
        <v>0.25696285780001399</v>
      </c>
      <c r="BO12" s="14"/>
      <c r="BP12" s="14">
        <v>0.22635658817886301</v>
      </c>
      <c r="BQ12" s="14">
        <v>0.31198787801101902</v>
      </c>
      <c r="BR12" s="14">
        <v>0.29665324382563102</v>
      </c>
      <c r="BS12" s="14">
        <v>0.32874315569238099</v>
      </c>
      <c r="BT12" s="14">
        <v>0.30279632453056299</v>
      </c>
      <c r="BU12" s="14">
        <v>0.223363173028087</v>
      </c>
      <c r="BV12" s="14"/>
      <c r="BW12" s="14">
        <v>0.32579632896027</v>
      </c>
      <c r="BX12" s="14">
        <v>0.29436272738907399</v>
      </c>
      <c r="BY12" s="14">
        <v>0.156784868373256</v>
      </c>
      <c r="BZ12" s="14">
        <v>0.223174886896297</v>
      </c>
      <c r="CA12" s="14">
        <v>0.28928624361119398</v>
      </c>
      <c r="CB12" s="14">
        <v>0.28405858261587003</v>
      </c>
      <c r="CC12" s="14"/>
      <c r="CD12" s="14">
        <v>0.23751794593932299</v>
      </c>
      <c r="CE12" s="14">
        <v>0.27838527395033202</v>
      </c>
      <c r="CF12" s="14">
        <v>0.232403473345759</v>
      </c>
      <c r="CG12" s="14">
        <v>0.34061601583135798</v>
      </c>
      <c r="CH12" s="14"/>
      <c r="CI12" s="14">
        <v>0.31529182963361702</v>
      </c>
      <c r="CJ12" s="14">
        <v>0.23992007979992599</v>
      </c>
      <c r="CK12" s="14">
        <v>0.28372604492430697</v>
      </c>
      <c r="CL12" s="14">
        <v>0.39164043989439101</v>
      </c>
      <c r="CM12" s="14"/>
      <c r="CN12" s="14">
        <v>0.17105971989986399</v>
      </c>
      <c r="CO12" s="14">
        <v>0.30427822243331998</v>
      </c>
      <c r="CP12" s="14"/>
      <c r="CQ12" s="14">
        <v>0.233583931000545</v>
      </c>
      <c r="CR12" s="14">
        <v>0.29581142583801001</v>
      </c>
    </row>
    <row r="13" spans="2:96" x14ac:dyDescent="0.3">
      <c r="B13" s="15" t="s">
        <v>462</v>
      </c>
      <c r="C13" s="14">
        <v>9.6773799627784096E-2</v>
      </c>
      <c r="D13" s="14">
        <v>7.8437640308736595E-2</v>
      </c>
      <c r="E13" s="14">
        <v>0.112133789246967</v>
      </c>
      <c r="F13" s="14"/>
      <c r="G13" s="14">
        <v>0.15377390492158099</v>
      </c>
      <c r="H13" s="14">
        <v>7.36637867291597E-2</v>
      </c>
      <c r="I13" s="14">
        <v>7.7597397815017496E-2</v>
      </c>
      <c r="J13" s="14">
        <v>8.7259100119706001E-2</v>
      </c>
      <c r="K13" s="14">
        <v>9.7445832278323402E-2</v>
      </c>
      <c r="L13" s="14">
        <v>9.8617341390369206E-2</v>
      </c>
      <c r="M13" s="14"/>
      <c r="N13" s="14">
        <v>7.1122744317419204E-2</v>
      </c>
      <c r="O13" s="14">
        <v>0.121808582127307</v>
      </c>
      <c r="P13" s="14">
        <v>7.7087399516428706E-2</v>
      </c>
      <c r="Q13" s="14">
        <v>0.119257562276089</v>
      </c>
      <c r="R13" s="14"/>
      <c r="S13" s="14">
        <v>0.10601228100584</v>
      </c>
      <c r="T13" s="14">
        <v>0.158500095409884</v>
      </c>
      <c r="U13" s="14">
        <v>0.112551449930683</v>
      </c>
      <c r="V13" s="14">
        <v>0.107478705255262</v>
      </c>
      <c r="W13" s="14">
        <v>9.7781147483692196E-2</v>
      </c>
      <c r="X13" s="14">
        <v>9.4899563900719602E-2</v>
      </c>
      <c r="Y13" s="14">
        <v>2.3012160863333301E-2</v>
      </c>
      <c r="Z13" s="14">
        <v>6.7817522602608898E-2</v>
      </c>
      <c r="AA13" s="14">
        <v>0.100707274347373</v>
      </c>
      <c r="AB13" s="14">
        <v>4.4193598276320599E-2</v>
      </c>
      <c r="AC13" s="14">
        <v>9.2813264128615305E-2</v>
      </c>
      <c r="AD13" s="14">
        <v>8.6141808660195995E-2</v>
      </c>
      <c r="AE13" s="14"/>
      <c r="AF13" s="14">
        <v>0.10362202478805201</v>
      </c>
      <c r="AG13" s="14">
        <v>7.8745839479454294E-2</v>
      </c>
      <c r="AH13" s="14">
        <v>0.129038704495477</v>
      </c>
      <c r="AI13" s="14">
        <v>4.8297922452948699E-2</v>
      </c>
      <c r="AJ13" s="14">
        <v>0.16010762489077099</v>
      </c>
      <c r="AK13" s="14"/>
      <c r="AL13" s="14">
        <v>7.1234000638916606E-2</v>
      </c>
      <c r="AM13" s="14">
        <v>0.12818037479625399</v>
      </c>
      <c r="AN13" s="14">
        <v>0.10179102786519501</v>
      </c>
      <c r="AO13" s="14">
        <v>4.4400007571692802E-2</v>
      </c>
      <c r="AP13" s="14">
        <v>0.17527914933796601</v>
      </c>
      <c r="AQ13" s="14">
        <v>0.14183244885836399</v>
      </c>
      <c r="AR13" s="14"/>
      <c r="AS13" s="14">
        <v>9.7222766205642006E-2</v>
      </c>
      <c r="AT13" s="14">
        <v>9.1952472572007296E-2</v>
      </c>
      <c r="AU13" s="14">
        <v>0.101161938822016</v>
      </c>
      <c r="AV13" s="14">
        <v>7.6277895531471004E-2</v>
      </c>
      <c r="AW13" s="14">
        <v>0</v>
      </c>
      <c r="AX13" s="14"/>
      <c r="AY13" s="14">
        <v>0.20357541842097901</v>
      </c>
      <c r="AZ13" s="14">
        <v>7.8955003633470799E-2</v>
      </c>
      <c r="BA13" s="14">
        <v>0.11336781854418999</v>
      </c>
      <c r="BB13" s="14">
        <v>8.8453998265485403E-2</v>
      </c>
      <c r="BC13" s="14">
        <v>7.3673656639987303E-2</v>
      </c>
      <c r="BD13" s="14">
        <v>0.102884471314329</v>
      </c>
      <c r="BE13" s="14">
        <v>0.104132298735943</v>
      </c>
      <c r="BF13" s="14">
        <v>8.4022108717254296E-2</v>
      </c>
      <c r="BG13" s="14">
        <v>0.106543883454099</v>
      </c>
      <c r="BH13" s="14">
        <v>5.9387759804342397E-2</v>
      </c>
      <c r="BI13" s="14">
        <v>9.5706681441101796E-2</v>
      </c>
      <c r="BJ13" s="14">
        <v>5.4907877438701597E-2</v>
      </c>
      <c r="BK13" s="14">
        <v>9.3847656146266306E-2</v>
      </c>
      <c r="BL13" s="14">
        <v>0.16689076993309601</v>
      </c>
      <c r="BM13" s="14">
        <v>7.1093909996839399E-2</v>
      </c>
      <c r="BN13" s="14">
        <v>8.6438209037671604E-2</v>
      </c>
      <c r="BO13" s="14"/>
      <c r="BP13" s="14">
        <v>8.6209849055919593E-2</v>
      </c>
      <c r="BQ13" s="14">
        <v>9.3992635058758295E-2</v>
      </c>
      <c r="BR13" s="14">
        <v>0.1031203861688</v>
      </c>
      <c r="BS13" s="14">
        <v>0.104312558787437</v>
      </c>
      <c r="BT13" s="14">
        <v>0.101552737730224</v>
      </c>
      <c r="BU13" s="14">
        <v>0.111084131673238</v>
      </c>
      <c r="BV13" s="14"/>
      <c r="BW13" s="14">
        <v>9.3422984730228101E-2</v>
      </c>
      <c r="BX13" s="14">
        <v>0.115046200695192</v>
      </c>
      <c r="BY13" s="14">
        <v>0.118743385750851</v>
      </c>
      <c r="BZ13" s="14">
        <v>4.7519568525229101E-2</v>
      </c>
      <c r="CA13" s="14">
        <v>0.100434029945857</v>
      </c>
      <c r="CB13" s="14">
        <v>0.105937192132525</v>
      </c>
      <c r="CC13" s="14"/>
      <c r="CD13" s="14">
        <v>8.8189212336024406E-2</v>
      </c>
      <c r="CE13" s="14">
        <v>0.11171966226134</v>
      </c>
      <c r="CF13" s="14">
        <v>0.10214468617776699</v>
      </c>
      <c r="CG13" s="14">
        <v>8.7892327178332202E-2</v>
      </c>
      <c r="CH13" s="14"/>
      <c r="CI13" s="14">
        <v>0.100921455252969</v>
      </c>
      <c r="CJ13" s="14">
        <v>9.5495359095068705E-2</v>
      </c>
      <c r="CK13" s="14">
        <v>9.5118485830793506E-2</v>
      </c>
      <c r="CL13" s="14">
        <v>0.103938670056258</v>
      </c>
      <c r="CM13" s="14"/>
      <c r="CN13" s="14">
        <v>8.2522524641912801E-2</v>
      </c>
      <c r="CO13" s="14">
        <v>9.4631051408004402E-2</v>
      </c>
      <c r="CP13" s="14"/>
      <c r="CQ13" s="14">
        <v>8.0615780983003996E-2</v>
      </c>
      <c r="CR13" s="14">
        <v>9.5069913864698499E-2</v>
      </c>
    </row>
    <row r="14" spans="2:96" x14ac:dyDescent="0.3">
      <c r="B14" s="15" t="s">
        <v>92</v>
      </c>
      <c r="C14" s="20">
        <v>6.4848805352430997E-2</v>
      </c>
      <c r="D14" s="20">
        <v>3.4836508192253299E-2</v>
      </c>
      <c r="E14" s="20">
        <v>9.2657098399765894E-2</v>
      </c>
      <c r="F14" s="20"/>
      <c r="G14" s="20">
        <v>2.1584837746434299E-2</v>
      </c>
      <c r="H14" s="20">
        <v>5.6097085427927601E-2</v>
      </c>
      <c r="I14" s="20">
        <v>6.0982618787420798E-2</v>
      </c>
      <c r="J14" s="20">
        <v>5.9204954765925501E-2</v>
      </c>
      <c r="K14" s="20">
        <v>0.10390426612241201</v>
      </c>
      <c r="L14" s="20">
        <v>7.9526665968588497E-2</v>
      </c>
      <c r="M14" s="20"/>
      <c r="N14" s="20">
        <v>6.21252091077059E-2</v>
      </c>
      <c r="O14" s="20">
        <v>4.42650194539429E-2</v>
      </c>
      <c r="P14" s="20">
        <v>5.4969154485143799E-2</v>
      </c>
      <c r="Q14" s="20">
        <v>9.5918922273814003E-2</v>
      </c>
      <c r="R14" s="20"/>
      <c r="S14" s="20">
        <v>3.8904388092277198E-2</v>
      </c>
      <c r="T14" s="20">
        <v>3.6407941559322601E-2</v>
      </c>
      <c r="U14" s="20">
        <v>6.1468323835132503E-2</v>
      </c>
      <c r="V14" s="20">
        <v>1.0166417722268501E-2</v>
      </c>
      <c r="W14" s="20">
        <v>4.2129901631760502E-2</v>
      </c>
      <c r="X14" s="20">
        <v>9.3529357798275897E-2</v>
      </c>
      <c r="Y14" s="20">
        <v>6.9431076941731201E-2</v>
      </c>
      <c r="Z14" s="20">
        <v>4.3559402165148899E-2</v>
      </c>
      <c r="AA14" s="20">
        <v>0.11130381085079701</v>
      </c>
      <c r="AB14" s="20">
        <v>0.103517980288545</v>
      </c>
      <c r="AC14" s="20">
        <v>0.168232343798913</v>
      </c>
      <c r="AD14" s="20">
        <v>4.02072764194761E-2</v>
      </c>
      <c r="AE14" s="20"/>
      <c r="AF14" s="20">
        <v>5.6057838471759901E-2</v>
      </c>
      <c r="AG14" s="20">
        <v>5.7350557198004498E-2</v>
      </c>
      <c r="AH14" s="20">
        <v>1.06216757432372E-2</v>
      </c>
      <c r="AI14" s="20">
        <v>7.09485483942974E-2</v>
      </c>
      <c r="AJ14" s="20">
        <v>7.1003333862219298E-2</v>
      </c>
      <c r="AK14" s="20"/>
      <c r="AL14" s="20">
        <v>4.2699234650393998E-2</v>
      </c>
      <c r="AM14" s="20">
        <v>4.40539352502635E-2</v>
      </c>
      <c r="AN14" s="20">
        <v>1.93451795935322E-2</v>
      </c>
      <c r="AO14" s="20">
        <v>5.8129445170644702E-2</v>
      </c>
      <c r="AP14" s="20">
        <v>6.2920138866434203E-2</v>
      </c>
      <c r="AQ14" s="20">
        <v>0.11361786493146001</v>
      </c>
      <c r="AR14" s="20"/>
      <c r="AS14" s="20">
        <v>7.28581553704781E-2</v>
      </c>
      <c r="AT14" s="20">
        <v>6.8996375300648699E-2</v>
      </c>
      <c r="AU14" s="20">
        <v>6.7177982117624199E-2</v>
      </c>
      <c r="AV14" s="20">
        <v>2.37038986202983E-2</v>
      </c>
      <c r="AW14" s="20">
        <v>0</v>
      </c>
      <c r="AX14" s="20"/>
      <c r="AY14" s="20">
        <v>0.39523997722587301</v>
      </c>
      <c r="AZ14" s="20">
        <v>0.20297438892198499</v>
      </c>
      <c r="BA14" s="20">
        <v>0.13021061665219799</v>
      </c>
      <c r="BB14" s="20">
        <v>7.1001533277553194E-2</v>
      </c>
      <c r="BC14" s="20">
        <v>4.8477221000118302E-2</v>
      </c>
      <c r="BD14" s="20">
        <v>6.6344948374632701E-2</v>
      </c>
      <c r="BE14" s="20">
        <v>1.9074213117005499E-2</v>
      </c>
      <c r="BF14" s="20">
        <v>2.8190543251148999E-2</v>
      </c>
      <c r="BG14" s="20">
        <v>6.03115225146309E-2</v>
      </c>
      <c r="BH14" s="20">
        <v>5.0163855431166103E-2</v>
      </c>
      <c r="BI14" s="20">
        <v>6.3092072124375106E-2</v>
      </c>
      <c r="BJ14" s="20">
        <v>7.6652516294562101E-2</v>
      </c>
      <c r="BK14" s="20">
        <v>2.10129361885724E-2</v>
      </c>
      <c r="BL14" s="20">
        <v>7.8979890708945899E-2</v>
      </c>
      <c r="BM14" s="20">
        <v>3.4953413680776001E-2</v>
      </c>
      <c r="BN14" s="20">
        <v>1.9932977973152001E-2</v>
      </c>
      <c r="BO14" s="20"/>
      <c r="BP14" s="20">
        <v>3.9892542589552903E-2</v>
      </c>
      <c r="BQ14" s="20">
        <v>6.1040275875768601E-2</v>
      </c>
      <c r="BR14" s="20">
        <v>7.0314224385953403E-2</v>
      </c>
      <c r="BS14" s="20">
        <v>6.8299729939848799E-2</v>
      </c>
      <c r="BT14" s="20">
        <v>0.13171648959083301</v>
      </c>
      <c r="BU14" s="20">
        <v>4.8629350687038997E-2</v>
      </c>
      <c r="BV14" s="20"/>
      <c r="BW14" s="20">
        <v>6.5580782070572302E-2</v>
      </c>
      <c r="BX14" s="20">
        <v>4.8935148364769199E-2</v>
      </c>
      <c r="BY14" s="20">
        <v>9.0607113767486605E-2</v>
      </c>
      <c r="BZ14" s="20">
        <v>0.120362665575723</v>
      </c>
      <c r="CA14" s="20">
        <v>4.2661104918047699E-2</v>
      </c>
      <c r="CB14" s="20">
        <v>4.3561750824668601E-2</v>
      </c>
      <c r="CC14" s="20"/>
      <c r="CD14" s="20">
        <v>3.4865337509392601E-2</v>
      </c>
      <c r="CE14" s="20">
        <v>4.8308287852372601E-2</v>
      </c>
      <c r="CF14" s="20">
        <v>0.11781415118840299</v>
      </c>
      <c r="CG14" s="20">
        <v>5.5746687398842899E-2</v>
      </c>
      <c r="CH14" s="20"/>
      <c r="CI14" s="20">
        <v>6.8747859387763899E-2</v>
      </c>
      <c r="CJ14" s="20">
        <v>6.97277523342964E-2</v>
      </c>
      <c r="CK14" s="20">
        <v>5.5311239442446702E-2</v>
      </c>
      <c r="CL14" s="20">
        <v>0.11979569612662</v>
      </c>
      <c r="CM14" s="20"/>
      <c r="CN14" s="20">
        <v>2.68080218105585E-2</v>
      </c>
      <c r="CO14" s="20">
        <v>6.51763978801536E-2</v>
      </c>
      <c r="CP14" s="20"/>
      <c r="CQ14" s="20">
        <v>2.4260751572067502E-2</v>
      </c>
      <c r="CR14" s="20">
        <v>5.9372136675140297E-2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484</v>
      </c>
      <c r="E7" s="10">
        <v>521</v>
      </c>
      <c r="F7" s="10"/>
      <c r="G7" s="10">
        <v>116</v>
      </c>
      <c r="H7" s="10">
        <v>159</v>
      </c>
      <c r="I7" s="10">
        <v>166</v>
      </c>
      <c r="J7" s="10">
        <v>171</v>
      </c>
      <c r="K7" s="10">
        <v>156</v>
      </c>
      <c r="L7" s="10">
        <v>238</v>
      </c>
      <c r="M7" s="10"/>
      <c r="N7" s="10">
        <v>270</v>
      </c>
      <c r="O7" s="10">
        <v>242</v>
      </c>
      <c r="P7" s="10">
        <v>235</v>
      </c>
      <c r="Q7" s="10">
        <v>255</v>
      </c>
      <c r="R7" s="10"/>
      <c r="S7" s="10">
        <v>147</v>
      </c>
      <c r="T7" s="10">
        <v>136</v>
      </c>
      <c r="U7" s="10">
        <v>93</v>
      </c>
      <c r="V7" s="10">
        <v>92</v>
      </c>
      <c r="W7" s="10">
        <v>72</v>
      </c>
      <c r="X7" s="10">
        <v>85</v>
      </c>
      <c r="Y7" s="10">
        <v>83</v>
      </c>
      <c r="Z7" s="10">
        <v>44</v>
      </c>
      <c r="AA7" s="10">
        <v>106</v>
      </c>
      <c r="AB7" s="10">
        <v>85</v>
      </c>
      <c r="AC7" s="10">
        <v>40</v>
      </c>
      <c r="AD7" s="10">
        <v>23</v>
      </c>
      <c r="AE7" s="10"/>
      <c r="AF7" s="10">
        <v>194</v>
      </c>
      <c r="AG7" s="10">
        <v>336</v>
      </c>
      <c r="AH7" s="10">
        <v>86</v>
      </c>
      <c r="AI7" s="10">
        <v>147</v>
      </c>
      <c r="AJ7" s="10">
        <v>58</v>
      </c>
      <c r="AK7" s="10"/>
      <c r="AL7" s="10">
        <v>227</v>
      </c>
      <c r="AM7" s="10">
        <v>178</v>
      </c>
      <c r="AN7" s="10">
        <v>98</v>
      </c>
      <c r="AO7" s="10">
        <v>245</v>
      </c>
      <c r="AP7" s="10">
        <v>64</v>
      </c>
      <c r="AQ7" s="10">
        <v>86</v>
      </c>
      <c r="AR7" s="10"/>
      <c r="AS7" s="10">
        <v>239</v>
      </c>
      <c r="AT7" s="10">
        <v>240</v>
      </c>
      <c r="AU7" s="10">
        <v>236</v>
      </c>
      <c r="AV7" s="10">
        <v>126</v>
      </c>
      <c r="AW7" s="10">
        <v>16</v>
      </c>
      <c r="AX7" s="10"/>
      <c r="AY7" s="10">
        <v>5</v>
      </c>
      <c r="AZ7" s="10">
        <v>35</v>
      </c>
      <c r="BA7" s="10">
        <v>77</v>
      </c>
      <c r="BB7" s="10">
        <v>55</v>
      </c>
      <c r="BC7" s="10">
        <v>80</v>
      </c>
      <c r="BD7" s="10">
        <v>102</v>
      </c>
      <c r="BE7" s="10">
        <v>98</v>
      </c>
      <c r="BF7" s="10">
        <v>72</v>
      </c>
      <c r="BG7" s="10">
        <v>67</v>
      </c>
      <c r="BH7" s="10">
        <v>59</v>
      </c>
      <c r="BI7" s="10">
        <v>95</v>
      </c>
      <c r="BJ7" s="10">
        <v>66</v>
      </c>
      <c r="BK7" s="10">
        <v>46</v>
      </c>
      <c r="BL7" s="10">
        <v>25</v>
      </c>
      <c r="BM7" s="10">
        <v>28</v>
      </c>
      <c r="BN7" s="10">
        <v>54</v>
      </c>
      <c r="BO7" s="10"/>
      <c r="BP7" s="10">
        <v>240</v>
      </c>
      <c r="BQ7" s="10">
        <v>288</v>
      </c>
      <c r="BR7" s="10">
        <v>145</v>
      </c>
      <c r="BS7" s="10">
        <v>186</v>
      </c>
      <c r="BT7" s="10">
        <v>101</v>
      </c>
      <c r="BU7" s="10">
        <v>46</v>
      </c>
      <c r="BV7" s="10"/>
      <c r="BW7" s="10">
        <v>405</v>
      </c>
      <c r="BX7" s="10">
        <v>207</v>
      </c>
      <c r="BY7" s="10">
        <v>73</v>
      </c>
      <c r="BZ7" s="10">
        <v>99</v>
      </c>
      <c r="CA7" s="10">
        <v>179</v>
      </c>
      <c r="CB7" s="10">
        <v>39</v>
      </c>
      <c r="CC7" s="10"/>
      <c r="CD7" s="10">
        <v>219</v>
      </c>
      <c r="CE7" s="10">
        <v>185</v>
      </c>
      <c r="CF7" s="10">
        <v>141</v>
      </c>
      <c r="CG7" s="10">
        <v>294</v>
      </c>
      <c r="CH7" s="10"/>
      <c r="CI7" s="10">
        <v>170</v>
      </c>
      <c r="CJ7" s="10">
        <v>212</v>
      </c>
      <c r="CK7" s="10">
        <v>559</v>
      </c>
      <c r="CL7" s="10">
        <v>65</v>
      </c>
      <c r="CM7" s="10"/>
      <c r="CN7" s="10">
        <v>105</v>
      </c>
      <c r="CO7" s="10">
        <v>883</v>
      </c>
      <c r="CP7" s="10"/>
      <c r="CQ7" s="10">
        <v>83</v>
      </c>
      <c r="CR7" s="10">
        <v>837</v>
      </c>
    </row>
    <row r="8" spans="2:96" ht="30" customHeight="1" x14ac:dyDescent="0.3">
      <c r="B8" s="11" t="s">
        <v>19</v>
      </c>
      <c r="C8" s="11">
        <v>1002</v>
      </c>
      <c r="D8" s="11">
        <v>481</v>
      </c>
      <c r="E8" s="11">
        <v>521</v>
      </c>
      <c r="F8" s="11"/>
      <c r="G8" s="11">
        <v>141</v>
      </c>
      <c r="H8" s="11">
        <v>164</v>
      </c>
      <c r="I8" s="11">
        <v>166</v>
      </c>
      <c r="J8" s="11">
        <v>163</v>
      </c>
      <c r="K8" s="11">
        <v>150</v>
      </c>
      <c r="L8" s="11">
        <v>219</v>
      </c>
      <c r="M8" s="11"/>
      <c r="N8" s="11">
        <v>269</v>
      </c>
      <c r="O8" s="11">
        <v>255</v>
      </c>
      <c r="P8" s="11">
        <v>231</v>
      </c>
      <c r="Q8" s="11">
        <v>242</v>
      </c>
      <c r="R8" s="11"/>
      <c r="S8" s="11">
        <v>148</v>
      </c>
      <c r="T8" s="11">
        <v>131</v>
      </c>
      <c r="U8" s="11">
        <v>89</v>
      </c>
      <c r="V8" s="11">
        <v>89</v>
      </c>
      <c r="W8" s="11">
        <v>68</v>
      </c>
      <c r="X8" s="11">
        <v>84</v>
      </c>
      <c r="Y8" s="11">
        <v>77</v>
      </c>
      <c r="Z8" s="11">
        <v>42</v>
      </c>
      <c r="AA8" s="11">
        <v>110</v>
      </c>
      <c r="AB8" s="11">
        <v>90</v>
      </c>
      <c r="AC8" s="11">
        <v>44</v>
      </c>
      <c r="AD8" s="11">
        <v>30</v>
      </c>
      <c r="AE8" s="11"/>
      <c r="AF8" s="11">
        <v>187</v>
      </c>
      <c r="AG8" s="11">
        <v>336</v>
      </c>
      <c r="AH8" s="11">
        <v>85</v>
      </c>
      <c r="AI8" s="11">
        <v>142</v>
      </c>
      <c r="AJ8" s="11">
        <v>58</v>
      </c>
      <c r="AK8" s="11"/>
      <c r="AL8" s="11">
        <v>233</v>
      </c>
      <c r="AM8" s="11">
        <v>174</v>
      </c>
      <c r="AN8" s="11">
        <v>97</v>
      </c>
      <c r="AO8" s="11">
        <v>237</v>
      </c>
      <c r="AP8" s="11">
        <v>65</v>
      </c>
      <c r="AQ8" s="11">
        <v>85</v>
      </c>
      <c r="AR8" s="11"/>
      <c r="AS8" s="11">
        <v>229</v>
      </c>
      <c r="AT8" s="11">
        <v>244</v>
      </c>
      <c r="AU8" s="11">
        <v>240</v>
      </c>
      <c r="AV8" s="11">
        <v>127</v>
      </c>
      <c r="AW8" s="11">
        <v>16</v>
      </c>
      <c r="AX8" s="11"/>
      <c r="AY8" s="11">
        <v>5</v>
      </c>
      <c r="AZ8" s="11">
        <v>34</v>
      </c>
      <c r="BA8" s="11">
        <v>75</v>
      </c>
      <c r="BB8" s="11">
        <v>54</v>
      </c>
      <c r="BC8" s="11">
        <v>79</v>
      </c>
      <c r="BD8" s="11">
        <v>102</v>
      </c>
      <c r="BE8" s="11">
        <v>100</v>
      </c>
      <c r="BF8" s="11">
        <v>73</v>
      </c>
      <c r="BG8" s="11">
        <v>67</v>
      </c>
      <c r="BH8" s="11">
        <v>59</v>
      </c>
      <c r="BI8" s="11">
        <v>94</v>
      </c>
      <c r="BJ8" s="11">
        <v>67</v>
      </c>
      <c r="BK8" s="11">
        <v>45</v>
      </c>
      <c r="BL8" s="11">
        <v>24</v>
      </c>
      <c r="BM8" s="11">
        <v>28</v>
      </c>
      <c r="BN8" s="11">
        <v>55</v>
      </c>
      <c r="BO8" s="11"/>
      <c r="BP8" s="11">
        <v>247</v>
      </c>
      <c r="BQ8" s="11">
        <v>286</v>
      </c>
      <c r="BR8" s="11">
        <v>144</v>
      </c>
      <c r="BS8" s="11">
        <v>184</v>
      </c>
      <c r="BT8" s="11">
        <v>98</v>
      </c>
      <c r="BU8" s="11">
        <v>44</v>
      </c>
      <c r="BV8" s="11"/>
      <c r="BW8" s="11">
        <v>390</v>
      </c>
      <c r="BX8" s="11">
        <v>209</v>
      </c>
      <c r="BY8" s="11">
        <v>74</v>
      </c>
      <c r="BZ8" s="11">
        <v>98</v>
      </c>
      <c r="CA8" s="11">
        <v>182</v>
      </c>
      <c r="CB8" s="11">
        <v>45</v>
      </c>
      <c r="CC8" s="11"/>
      <c r="CD8" s="11">
        <v>231</v>
      </c>
      <c r="CE8" s="11">
        <v>188</v>
      </c>
      <c r="CF8" s="11">
        <v>137</v>
      </c>
      <c r="CG8" s="11">
        <v>285</v>
      </c>
      <c r="CH8" s="11"/>
      <c r="CI8" s="11">
        <v>173</v>
      </c>
      <c r="CJ8" s="11">
        <v>211</v>
      </c>
      <c r="CK8" s="11">
        <v>553</v>
      </c>
      <c r="CL8" s="11">
        <v>65</v>
      </c>
      <c r="CM8" s="11"/>
      <c r="CN8" s="11">
        <v>108</v>
      </c>
      <c r="CO8" s="11">
        <v>875</v>
      </c>
      <c r="CP8" s="11"/>
      <c r="CQ8" s="11">
        <v>83</v>
      </c>
      <c r="CR8" s="11">
        <v>832</v>
      </c>
    </row>
    <row r="9" spans="2:96" x14ac:dyDescent="0.3">
      <c r="B9" s="15" t="s">
        <v>458</v>
      </c>
      <c r="C9" s="14">
        <v>3.3829175232438502E-2</v>
      </c>
      <c r="D9" s="14">
        <v>3.4786504616205499E-2</v>
      </c>
      <c r="E9" s="14">
        <v>3.3004194870510997E-2</v>
      </c>
      <c r="F9" s="14"/>
      <c r="G9" s="14">
        <v>4.4073239208515698E-2</v>
      </c>
      <c r="H9" s="14">
        <v>8.7484507428813599E-2</v>
      </c>
      <c r="I9" s="14">
        <v>5.2170600898498197E-2</v>
      </c>
      <c r="J9" s="14">
        <v>2.2608735755313199E-2</v>
      </c>
      <c r="K9" s="14">
        <v>6.8837874986040397E-3</v>
      </c>
      <c r="L9" s="14">
        <v>0</v>
      </c>
      <c r="M9" s="14"/>
      <c r="N9" s="14">
        <v>5.8934875357624102E-2</v>
      </c>
      <c r="O9" s="14">
        <v>2.0094270768632402E-2</v>
      </c>
      <c r="P9" s="14">
        <v>2.4845245423957302E-2</v>
      </c>
      <c r="Q9" s="14">
        <v>2.94895394795587E-2</v>
      </c>
      <c r="R9" s="14"/>
      <c r="S9" s="14">
        <v>6.5753926442804603E-2</v>
      </c>
      <c r="T9" s="14">
        <v>1.42233324834343E-2</v>
      </c>
      <c r="U9" s="14">
        <v>3.1360132370563398E-2</v>
      </c>
      <c r="V9" s="14">
        <v>8.4021122881351301E-2</v>
      </c>
      <c r="W9" s="14">
        <v>4.2596643069561901E-2</v>
      </c>
      <c r="X9" s="14">
        <v>1.2258317215900099E-2</v>
      </c>
      <c r="Y9" s="14">
        <v>2.49042406760779E-2</v>
      </c>
      <c r="Z9" s="14">
        <v>4.6630035756057099E-2</v>
      </c>
      <c r="AA9" s="14">
        <v>1.8895029748325302E-2</v>
      </c>
      <c r="AB9" s="14">
        <v>2.3674723069095401E-2</v>
      </c>
      <c r="AC9" s="14">
        <v>0</v>
      </c>
      <c r="AD9" s="14">
        <v>0</v>
      </c>
      <c r="AE9" s="14"/>
      <c r="AF9" s="14">
        <v>4.8770700241244899E-2</v>
      </c>
      <c r="AG9" s="14">
        <v>5.90586274611479E-2</v>
      </c>
      <c r="AH9" s="14">
        <v>2.2952673770504702E-2</v>
      </c>
      <c r="AI9" s="14">
        <v>1.3716336391852799E-2</v>
      </c>
      <c r="AJ9" s="14">
        <v>0</v>
      </c>
      <c r="AK9" s="14"/>
      <c r="AL9" s="14">
        <v>7.3723513685206896E-2</v>
      </c>
      <c r="AM9" s="14">
        <v>3.5364297904602597E-2</v>
      </c>
      <c r="AN9" s="14">
        <v>3.91910319523536E-2</v>
      </c>
      <c r="AO9" s="14">
        <v>1.9979875188518799E-2</v>
      </c>
      <c r="AP9" s="14">
        <v>0</v>
      </c>
      <c r="AQ9" s="14">
        <v>0</v>
      </c>
      <c r="AR9" s="14"/>
      <c r="AS9" s="14">
        <v>1.49548146417327E-2</v>
      </c>
      <c r="AT9" s="14">
        <v>1.5895565794153101E-2</v>
      </c>
      <c r="AU9" s="14">
        <v>3.1228970054754501E-2</v>
      </c>
      <c r="AV9" s="14">
        <v>0.103378757794564</v>
      </c>
      <c r="AW9" s="14">
        <v>0.12562689173547201</v>
      </c>
      <c r="AX9" s="14"/>
      <c r="AY9" s="14">
        <v>0</v>
      </c>
      <c r="AZ9" s="14">
        <v>0</v>
      </c>
      <c r="BA9" s="14">
        <v>2.5818642238695001E-2</v>
      </c>
      <c r="BB9" s="14">
        <v>1.7662546411717699E-2</v>
      </c>
      <c r="BC9" s="14">
        <v>3.28061230727687E-2</v>
      </c>
      <c r="BD9" s="14">
        <v>1.9279758867377799E-2</v>
      </c>
      <c r="BE9" s="14">
        <v>1.98587733521337E-2</v>
      </c>
      <c r="BF9" s="14">
        <v>3.9417611515305498E-2</v>
      </c>
      <c r="BG9" s="14">
        <v>0</v>
      </c>
      <c r="BH9" s="14">
        <v>6.6783707487542296E-2</v>
      </c>
      <c r="BI9" s="14">
        <v>4.2684479795016002E-2</v>
      </c>
      <c r="BJ9" s="14">
        <v>2.2902469054462499E-2</v>
      </c>
      <c r="BK9" s="14">
        <v>4.17420535522251E-2</v>
      </c>
      <c r="BL9" s="14">
        <v>4.19544474002038E-2</v>
      </c>
      <c r="BM9" s="14">
        <v>0</v>
      </c>
      <c r="BN9" s="14">
        <v>0.148515676972825</v>
      </c>
      <c r="BO9" s="14"/>
      <c r="BP9" s="14">
        <v>6.8004505482657907E-2</v>
      </c>
      <c r="BQ9" s="14">
        <v>2.3408826280560801E-2</v>
      </c>
      <c r="BR9" s="14">
        <v>3.8471957039950502E-2</v>
      </c>
      <c r="BS9" s="14">
        <v>1.58589403322189E-2</v>
      </c>
      <c r="BT9" s="14">
        <v>2.0380677424719398E-2</v>
      </c>
      <c r="BU9" s="14">
        <v>0</v>
      </c>
      <c r="BV9" s="14"/>
      <c r="BW9" s="14">
        <v>2.9523828217189501E-2</v>
      </c>
      <c r="BX9" s="14">
        <v>4.2779613725328701E-2</v>
      </c>
      <c r="BY9" s="14">
        <v>4.8199555160925299E-2</v>
      </c>
      <c r="BZ9" s="14">
        <v>5.0707794543633597E-2</v>
      </c>
      <c r="CA9" s="14">
        <v>2.7001054313818999E-2</v>
      </c>
      <c r="CB9" s="14">
        <v>0</v>
      </c>
      <c r="CC9" s="14"/>
      <c r="CD9" s="14">
        <v>5.8051060556192302E-2</v>
      </c>
      <c r="CE9" s="14">
        <v>6.1933627003621899E-2</v>
      </c>
      <c r="CF9" s="14">
        <v>0</v>
      </c>
      <c r="CG9" s="14">
        <v>2.7890580081681899E-2</v>
      </c>
      <c r="CH9" s="14"/>
      <c r="CI9" s="14">
        <v>4.0371668551807002E-2</v>
      </c>
      <c r="CJ9" s="14">
        <v>4.9730232444409203E-2</v>
      </c>
      <c r="CK9" s="14">
        <v>2.51525082055554E-2</v>
      </c>
      <c r="CL9" s="14">
        <v>3.8592371584122098E-2</v>
      </c>
      <c r="CM9" s="14"/>
      <c r="CN9" s="14">
        <v>0.101470459854343</v>
      </c>
      <c r="CO9" s="14">
        <v>2.61948154647818E-2</v>
      </c>
      <c r="CP9" s="14"/>
      <c r="CQ9" s="14">
        <v>8.2196644587314904E-2</v>
      </c>
      <c r="CR9" s="14">
        <v>3.1365768465251097E-2</v>
      </c>
    </row>
    <row r="10" spans="2:96" x14ac:dyDescent="0.3">
      <c r="B10" s="15" t="s">
        <v>459</v>
      </c>
      <c r="C10" s="14">
        <v>0.13930029857908999</v>
      </c>
      <c r="D10" s="14">
        <v>0.17991670046520999</v>
      </c>
      <c r="E10" s="14">
        <v>0.102059086823952</v>
      </c>
      <c r="F10" s="14"/>
      <c r="G10" s="14">
        <v>0.26363115207812898</v>
      </c>
      <c r="H10" s="14">
        <v>0.26094813628666302</v>
      </c>
      <c r="I10" s="14">
        <v>0.157887910127683</v>
      </c>
      <c r="J10" s="14">
        <v>7.3601700974035497E-2</v>
      </c>
      <c r="K10" s="14">
        <v>6.0061260750068797E-2</v>
      </c>
      <c r="L10" s="14">
        <v>5.7507935282098598E-2</v>
      </c>
      <c r="M10" s="14"/>
      <c r="N10" s="14">
        <v>0.19600110492762801</v>
      </c>
      <c r="O10" s="14">
        <v>0.14073729667378601</v>
      </c>
      <c r="P10" s="14">
        <v>0.123516723387485</v>
      </c>
      <c r="Q10" s="14">
        <v>9.2028305939931707E-2</v>
      </c>
      <c r="R10" s="14"/>
      <c r="S10" s="14">
        <v>0.23740576134256899</v>
      </c>
      <c r="T10" s="14">
        <v>9.5047814997312699E-2</v>
      </c>
      <c r="U10" s="14">
        <v>0.100508655654185</v>
      </c>
      <c r="V10" s="14">
        <v>9.8213956852032699E-2</v>
      </c>
      <c r="W10" s="14">
        <v>0.13664620163376601</v>
      </c>
      <c r="X10" s="14">
        <v>0.19351545052490399</v>
      </c>
      <c r="Y10" s="14">
        <v>0.114743360081384</v>
      </c>
      <c r="Z10" s="14">
        <v>0.159731047145275</v>
      </c>
      <c r="AA10" s="14">
        <v>0.14215313084379799</v>
      </c>
      <c r="AB10" s="14">
        <v>0.109965307737209</v>
      </c>
      <c r="AC10" s="14">
        <v>5.0979245044328901E-2</v>
      </c>
      <c r="AD10" s="14">
        <v>0.180297393883881</v>
      </c>
      <c r="AE10" s="14"/>
      <c r="AF10" s="14">
        <v>0.11479036205639299</v>
      </c>
      <c r="AG10" s="14">
        <v>0.20091395452761401</v>
      </c>
      <c r="AH10" s="14">
        <v>0.109697764127479</v>
      </c>
      <c r="AI10" s="14">
        <v>0.115719410514573</v>
      </c>
      <c r="AJ10" s="14">
        <v>0.10376931824107199</v>
      </c>
      <c r="AK10" s="14"/>
      <c r="AL10" s="14">
        <v>0.28156647459052098</v>
      </c>
      <c r="AM10" s="14">
        <v>0.14233648141667399</v>
      </c>
      <c r="AN10" s="14">
        <v>8.67844656770074E-2</v>
      </c>
      <c r="AO10" s="14">
        <v>9.7836622284982203E-2</v>
      </c>
      <c r="AP10" s="14">
        <v>8.3571580200771697E-2</v>
      </c>
      <c r="AQ10" s="14">
        <v>6.0277423021420098E-2</v>
      </c>
      <c r="AR10" s="14"/>
      <c r="AS10" s="14">
        <v>7.8057247637421501E-2</v>
      </c>
      <c r="AT10" s="14">
        <v>0.13452193263938</v>
      </c>
      <c r="AU10" s="14">
        <v>0.13293447881856699</v>
      </c>
      <c r="AV10" s="14">
        <v>0.299195609038857</v>
      </c>
      <c r="AW10" s="14">
        <v>0.33472799841873202</v>
      </c>
      <c r="AX10" s="14"/>
      <c r="AY10" s="14">
        <v>0</v>
      </c>
      <c r="AZ10" s="14">
        <v>8.31545537869883E-2</v>
      </c>
      <c r="BA10" s="14">
        <v>0.105381561192844</v>
      </c>
      <c r="BB10" s="14">
        <v>0.12351498466564</v>
      </c>
      <c r="BC10" s="14">
        <v>6.4649893133307296E-2</v>
      </c>
      <c r="BD10" s="14">
        <v>0.180192847361791</v>
      </c>
      <c r="BE10" s="14">
        <v>0.179599664531674</v>
      </c>
      <c r="BF10" s="14">
        <v>0.14597518688539499</v>
      </c>
      <c r="BG10" s="14">
        <v>9.8823939432591795E-2</v>
      </c>
      <c r="BH10" s="14">
        <v>0.140649216965746</v>
      </c>
      <c r="BI10" s="14">
        <v>0.15059843802692699</v>
      </c>
      <c r="BJ10" s="14">
        <v>0.10895516725174</v>
      </c>
      <c r="BK10" s="14">
        <v>0.171288623965419</v>
      </c>
      <c r="BL10" s="14">
        <v>0.127926221919616</v>
      </c>
      <c r="BM10" s="14">
        <v>0.20467575191871201</v>
      </c>
      <c r="BN10" s="14">
        <v>0.29298074188272799</v>
      </c>
      <c r="BO10" s="14"/>
      <c r="BP10" s="14">
        <v>0.26972158430814602</v>
      </c>
      <c r="BQ10" s="14">
        <v>0.11320622789249001</v>
      </c>
      <c r="BR10" s="14">
        <v>0.132522095261359</v>
      </c>
      <c r="BS10" s="14">
        <v>7.6324653201840204E-2</v>
      </c>
      <c r="BT10" s="14">
        <v>3.78016252613965E-2</v>
      </c>
      <c r="BU10" s="14">
        <v>8.9009627588588297E-2</v>
      </c>
      <c r="BV10" s="14"/>
      <c r="BW10" s="14">
        <v>0.10337255462191999</v>
      </c>
      <c r="BX10" s="14">
        <v>0.12852707912386099</v>
      </c>
      <c r="BY10" s="14">
        <v>0.19455432234240699</v>
      </c>
      <c r="BZ10" s="14">
        <v>0.131203078340309</v>
      </c>
      <c r="CA10" s="14">
        <v>0.186191742735834</v>
      </c>
      <c r="CB10" s="14">
        <v>0.22719745331347199</v>
      </c>
      <c r="CC10" s="14"/>
      <c r="CD10" s="14">
        <v>0.25383854730833699</v>
      </c>
      <c r="CE10" s="14">
        <v>0.177618652752874</v>
      </c>
      <c r="CF10" s="14">
        <v>8.3862736042002006E-2</v>
      </c>
      <c r="CG10" s="14">
        <v>9.5109765055819903E-2</v>
      </c>
      <c r="CH10" s="14"/>
      <c r="CI10" s="14">
        <v>0.14198044292807599</v>
      </c>
      <c r="CJ10" s="14">
        <v>0.171852212186799</v>
      </c>
      <c r="CK10" s="14">
        <v>0.13484171279161999</v>
      </c>
      <c r="CL10" s="14">
        <v>6.4397781798279194E-2</v>
      </c>
      <c r="CM10" s="14"/>
      <c r="CN10" s="14">
        <v>0.27162765142447498</v>
      </c>
      <c r="CO10" s="14">
        <v>0.12372777720653</v>
      </c>
      <c r="CP10" s="14"/>
      <c r="CQ10" s="14">
        <v>0.212913374015648</v>
      </c>
      <c r="CR10" s="14">
        <v>0.131055102041748</v>
      </c>
    </row>
    <row r="11" spans="2:96" x14ac:dyDescent="0.3">
      <c r="B11" s="15" t="s">
        <v>460</v>
      </c>
      <c r="C11" s="14">
        <v>0.37218817382974001</v>
      </c>
      <c r="D11" s="14">
        <v>0.40536815897737699</v>
      </c>
      <c r="E11" s="14">
        <v>0.34221202586382399</v>
      </c>
      <c r="F11" s="14"/>
      <c r="G11" s="14">
        <v>0.31349871948846503</v>
      </c>
      <c r="H11" s="14">
        <v>0.28744159071532699</v>
      </c>
      <c r="I11" s="14">
        <v>0.36333555284922298</v>
      </c>
      <c r="J11" s="14">
        <v>0.44125271994582399</v>
      </c>
      <c r="K11" s="14">
        <v>0.37521171935362602</v>
      </c>
      <c r="L11" s="14">
        <v>0.426593736040356</v>
      </c>
      <c r="M11" s="14"/>
      <c r="N11" s="14">
        <v>0.32087799051582699</v>
      </c>
      <c r="O11" s="14">
        <v>0.333168683849277</v>
      </c>
      <c r="P11" s="14">
        <v>0.44149379670789801</v>
      </c>
      <c r="Q11" s="14">
        <v>0.40202521819388798</v>
      </c>
      <c r="R11" s="14"/>
      <c r="S11" s="14">
        <v>0.34525587482345099</v>
      </c>
      <c r="T11" s="14">
        <v>0.38450814540189798</v>
      </c>
      <c r="U11" s="14">
        <v>0.38986885107054398</v>
      </c>
      <c r="V11" s="14">
        <v>0.47553339285555002</v>
      </c>
      <c r="W11" s="14">
        <v>0.42179593611192601</v>
      </c>
      <c r="X11" s="14">
        <v>0.38494798503139599</v>
      </c>
      <c r="Y11" s="14">
        <v>0.36723869838974399</v>
      </c>
      <c r="Z11" s="14">
        <v>0.41967302670572298</v>
      </c>
      <c r="AA11" s="14">
        <v>0.304320271197556</v>
      </c>
      <c r="AB11" s="14">
        <v>0.33774437130773</v>
      </c>
      <c r="AC11" s="14">
        <v>0.41852509687052197</v>
      </c>
      <c r="AD11" s="14">
        <v>0.173274966328719</v>
      </c>
      <c r="AE11" s="14"/>
      <c r="AF11" s="14">
        <v>0.42573238191201301</v>
      </c>
      <c r="AG11" s="14">
        <v>0.29172628331240602</v>
      </c>
      <c r="AH11" s="14">
        <v>0.39685115224408402</v>
      </c>
      <c r="AI11" s="14">
        <v>0.51552620494121604</v>
      </c>
      <c r="AJ11" s="14">
        <v>0.41374711986031298</v>
      </c>
      <c r="AK11" s="14"/>
      <c r="AL11" s="14">
        <v>0.27339594429023101</v>
      </c>
      <c r="AM11" s="14">
        <v>0.38564755981099702</v>
      </c>
      <c r="AN11" s="14">
        <v>0.35921547534116299</v>
      </c>
      <c r="AO11" s="14">
        <v>0.50528171585343096</v>
      </c>
      <c r="AP11" s="14">
        <v>0.43742494605667898</v>
      </c>
      <c r="AQ11" s="14">
        <v>0.36637074484548499</v>
      </c>
      <c r="AR11" s="14"/>
      <c r="AS11" s="14">
        <v>0.406847781004126</v>
      </c>
      <c r="AT11" s="14">
        <v>0.38219950223418597</v>
      </c>
      <c r="AU11" s="14">
        <v>0.33660958224096199</v>
      </c>
      <c r="AV11" s="14">
        <v>0.30857025186558201</v>
      </c>
      <c r="AW11" s="14">
        <v>0.48128498340465298</v>
      </c>
      <c r="AX11" s="14"/>
      <c r="AY11" s="14">
        <v>0.40118460435314801</v>
      </c>
      <c r="AZ11" s="14">
        <v>0.244447694208936</v>
      </c>
      <c r="BA11" s="14">
        <v>0.43481405107419302</v>
      </c>
      <c r="BB11" s="14">
        <v>0.45993301931896002</v>
      </c>
      <c r="BC11" s="14">
        <v>0.40381075217499002</v>
      </c>
      <c r="BD11" s="14">
        <v>0.37823089792338699</v>
      </c>
      <c r="BE11" s="14">
        <v>0.419322490125211</v>
      </c>
      <c r="BF11" s="14">
        <v>0.32458056054201201</v>
      </c>
      <c r="BG11" s="14">
        <v>0.35007653405668099</v>
      </c>
      <c r="BH11" s="14">
        <v>0.43428148216849899</v>
      </c>
      <c r="BI11" s="14">
        <v>0.32776055383171099</v>
      </c>
      <c r="BJ11" s="14">
        <v>0.39081544020104397</v>
      </c>
      <c r="BK11" s="14">
        <v>0.357947871370767</v>
      </c>
      <c r="BL11" s="14">
        <v>0.383214125508341</v>
      </c>
      <c r="BM11" s="14">
        <v>0.37708587673657801</v>
      </c>
      <c r="BN11" s="14">
        <v>0.33835414604826702</v>
      </c>
      <c r="BO11" s="14"/>
      <c r="BP11" s="14">
        <v>0.32268566428881101</v>
      </c>
      <c r="BQ11" s="14">
        <v>0.36805979058558203</v>
      </c>
      <c r="BR11" s="14">
        <v>0.39164224435792899</v>
      </c>
      <c r="BS11" s="14">
        <v>0.346433858649218</v>
      </c>
      <c r="BT11" s="14">
        <v>0.43371388810433698</v>
      </c>
      <c r="BU11" s="14">
        <v>0.58169625739661301</v>
      </c>
      <c r="BV11" s="14"/>
      <c r="BW11" s="14">
        <v>0.38931342256201001</v>
      </c>
      <c r="BX11" s="14">
        <v>0.37516067722430901</v>
      </c>
      <c r="BY11" s="14">
        <v>0.425293835040923</v>
      </c>
      <c r="BZ11" s="14">
        <v>0.39116651289014898</v>
      </c>
      <c r="CA11" s="14">
        <v>0.29239376380516302</v>
      </c>
      <c r="CB11" s="14">
        <v>0.39278036338250899</v>
      </c>
      <c r="CC11" s="14"/>
      <c r="CD11" s="14">
        <v>0.31414315881488902</v>
      </c>
      <c r="CE11" s="14">
        <v>0.32404264344644002</v>
      </c>
      <c r="CF11" s="14">
        <v>0.432469134494538</v>
      </c>
      <c r="CG11" s="14">
        <v>0.37995062406980501</v>
      </c>
      <c r="CH11" s="14"/>
      <c r="CI11" s="14">
        <v>0.33205528618667202</v>
      </c>
      <c r="CJ11" s="14">
        <v>0.36052724386648699</v>
      </c>
      <c r="CK11" s="14">
        <v>0.39380273629108098</v>
      </c>
      <c r="CL11" s="14">
        <v>0.33323531630307801</v>
      </c>
      <c r="CM11" s="14"/>
      <c r="CN11" s="14">
        <v>0.28751889571817102</v>
      </c>
      <c r="CO11" s="14">
        <v>0.38171159179407299</v>
      </c>
      <c r="CP11" s="14"/>
      <c r="CQ11" s="14">
        <v>0.33258024189881003</v>
      </c>
      <c r="CR11" s="14">
        <v>0.37977153817838699</v>
      </c>
    </row>
    <row r="12" spans="2:96" x14ac:dyDescent="0.3">
      <c r="B12" s="15" t="s">
        <v>461</v>
      </c>
      <c r="C12" s="14">
        <v>0.29066263334916198</v>
      </c>
      <c r="D12" s="14">
        <v>0.27206044328961099</v>
      </c>
      <c r="E12" s="14">
        <v>0.30833165108913402</v>
      </c>
      <c r="F12" s="14"/>
      <c r="G12" s="14">
        <v>0.195179572748817</v>
      </c>
      <c r="H12" s="14">
        <v>0.223338774614874</v>
      </c>
      <c r="I12" s="14">
        <v>0.27543943297072698</v>
      </c>
      <c r="J12" s="14">
        <v>0.29931193929438699</v>
      </c>
      <c r="K12" s="14">
        <v>0.35557998459393902</v>
      </c>
      <c r="L12" s="14">
        <v>0.36299722947894397</v>
      </c>
      <c r="M12" s="14"/>
      <c r="N12" s="14">
        <v>0.27127873062673802</v>
      </c>
      <c r="O12" s="14">
        <v>0.37296843104469302</v>
      </c>
      <c r="P12" s="14">
        <v>0.23807524434764499</v>
      </c>
      <c r="Q12" s="14">
        <v>0.27665653818452801</v>
      </c>
      <c r="R12" s="14"/>
      <c r="S12" s="14">
        <v>0.16446497927315601</v>
      </c>
      <c r="T12" s="14">
        <v>0.35426759027752203</v>
      </c>
      <c r="U12" s="14">
        <v>0.28528821148864703</v>
      </c>
      <c r="V12" s="14">
        <v>0.25794141302839901</v>
      </c>
      <c r="W12" s="14">
        <v>0.244275586256571</v>
      </c>
      <c r="X12" s="14">
        <v>0.244685681419398</v>
      </c>
      <c r="Y12" s="14">
        <v>0.33909270393185997</v>
      </c>
      <c r="Z12" s="14">
        <v>0.28585169570973301</v>
      </c>
      <c r="AA12" s="14">
        <v>0.32408784580957101</v>
      </c>
      <c r="AB12" s="14">
        <v>0.33014189526791998</v>
      </c>
      <c r="AC12" s="14">
        <v>0.36340058610381099</v>
      </c>
      <c r="AD12" s="14">
        <v>0.519282084364871</v>
      </c>
      <c r="AE12" s="14"/>
      <c r="AF12" s="14">
        <v>0.25689644568345998</v>
      </c>
      <c r="AG12" s="14">
        <v>0.28612043571595303</v>
      </c>
      <c r="AH12" s="14">
        <v>0.29843491964102398</v>
      </c>
      <c r="AI12" s="14">
        <v>0.236422960111766</v>
      </c>
      <c r="AJ12" s="14">
        <v>0.30066309171151501</v>
      </c>
      <c r="AK12" s="14"/>
      <c r="AL12" s="14">
        <v>0.25210397987760103</v>
      </c>
      <c r="AM12" s="14">
        <v>0.26830390907499502</v>
      </c>
      <c r="AN12" s="14">
        <v>0.38343432752912898</v>
      </c>
      <c r="AO12" s="14">
        <v>0.24881485693474301</v>
      </c>
      <c r="AP12" s="14">
        <v>0.23665159185710199</v>
      </c>
      <c r="AQ12" s="14">
        <v>0.37477042799674198</v>
      </c>
      <c r="AR12" s="14"/>
      <c r="AS12" s="14">
        <v>0.371620551488065</v>
      </c>
      <c r="AT12" s="14">
        <v>0.27414732228327898</v>
      </c>
      <c r="AU12" s="14">
        <v>0.31881452012745498</v>
      </c>
      <c r="AV12" s="14">
        <v>0.17598497907029501</v>
      </c>
      <c r="AW12" s="14">
        <v>0</v>
      </c>
      <c r="AX12" s="14"/>
      <c r="AY12" s="14">
        <v>0</v>
      </c>
      <c r="AZ12" s="14">
        <v>0.35854695165488099</v>
      </c>
      <c r="BA12" s="14">
        <v>0.27033727298235199</v>
      </c>
      <c r="BB12" s="14">
        <v>0.290676156760175</v>
      </c>
      <c r="BC12" s="14">
        <v>0.343542906949105</v>
      </c>
      <c r="BD12" s="14">
        <v>0.23262514486764599</v>
      </c>
      <c r="BE12" s="14">
        <v>0.30450228694168502</v>
      </c>
      <c r="BF12" s="14">
        <v>0.34478963007944202</v>
      </c>
      <c r="BG12" s="14">
        <v>0.32205563406662802</v>
      </c>
      <c r="BH12" s="14">
        <v>0.23478910996282501</v>
      </c>
      <c r="BI12" s="14">
        <v>0.28994787787086601</v>
      </c>
      <c r="BJ12" s="14">
        <v>0.356838895488021</v>
      </c>
      <c r="BK12" s="14">
        <v>0.33861385464673299</v>
      </c>
      <c r="BL12" s="14">
        <v>0.16559203500480901</v>
      </c>
      <c r="BM12" s="14">
        <v>0.24397180912744501</v>
      </c>
      <c r="BN12" s="14">
        <v>0.16721280153461701</v>
      </c>
      <c r="BO12" s="14"/>
      <c r="BP12" s="14">
        <v>0.19851452450036999</v>
      </c>
      <c r="BQ12" s="14">
        <v>0.31391048788771903</v>
      </c>
      <c r="BR12" s="14">
        <v>0.28575329912485598</v>
      </c>
      <c r="BS12" s="14">
        <v>0.37843799861761501</v>
      </c>
      <c r="BT12" s="14">
        <v>0.31983028985415202</v>
      </c>
      <c r="BU12" s="14">
        <v>0.241374532084804</v>
      </c>
      <c r="BV12" s="14"/>
      <c r="BW12" s="14">
        <v>0.31875136581598501</v>
      </c>
      <c r="BX12" s="14">
        <v>0.29436796251912301</v>
      </c>
      <c r="BY12" s="14">
        <v>0.188299486446388</v>
      </c>
      <c r="BZ12" s="14">
        <v>0.210063608545906</v>
      </c>
      <c r="CA12" s="14">
        <v>0.33599908652960497</v>
      </c>
      <c r="CB12" s="14">
        <v>0.216007962778725</v>
      </c>
      <c r="CC12" s="14"/>
      <c r="CD12" s="14">
        <v>0.22290094224086199</v>
      </c>
      <c r="CE12" s="14">
        <v>0.27042145476169499</v>
      </c>
      <c r="CF12" s="14">
        <v>0.27819100644259998</v>
      </c>
      <c r="CG12" s="14">
        <v>0.347915045204582</v>
      </c>
      <c r="CH12" s="14"/>
      <c r="CI12" s="14">
        <v>0.31540810239068601</v>
      </c>
      <c r="CJ12" s="14">
        <v>0.29004955941310401</v>
      </c>
      <c r="CK12" s="14">
        <v>0.28082287968094799</v>
      </c>
      <c r="CL12" s="14">
        <v>0.31032491453331101</v>
      </c>
      <c r="CM12" s="14"/>
      <c r="CN12" s="14">
        <v>0.217041914384839</v>
      </c>
      <c r="CO12" s="14">
        <v>0.30123078727568298</v>
      </c>
      <c r="CP12" s="14"/>
      <c r="CQ12" s="14">
        <v>0.27637103204519198</v>
      </c>
      <c r="CR12" s="14">
        <v>0.29503657411700701</v>
      </c>
    </row>
    <row r="13" spans="2:96" x14ac:dyDescent="0.3">
      <c r="B13" s="15" t="s">
        <v>462</v>
      </c>
      <c r="C13" s="14">
        <v>9.8269808246203405E-2</v>
      </c>
      <c r="D13" s="14">
        <v>6.9049898681258201E-2</v>
      </c>
      <c r="E13" s="14">
        <v>0.123676220185001</v>
      </c>
      <c r="F13" s="14"/>
      <c r="G13" s="14">
        <v>0.11896824508288401</v>
      </c>
      <c r="H13" s="14">
        <v>8.0991365342234597E-2</v>
      </c>
      <c r="I13" s="14">
        <v>9.7667177563846894E-2</v>
      </c>
      <c r="J13" s="14">
        <v>0.12363877052875299</v>
      </c>
      <c r="K13" s="14">
        <v>0.104382346297961</v>
      </c>
      <c r="L13" s="14">
        <v>7.5269725828956399E-2</v>
      </c>
      <c r="M13" s="14"/>
      <c r="N13" s="14">
        <v>7.93655929395371E-2</v>
      </c>
      <c r="O13" s="14">
        <v>9.0016439103235896E-2</v>
      </c>
      <c r="P13" s="14">
        <v>0.10747132116315999</v>
      </c>
      <c r="Q13" s="14">
        <v>0.116652413044145</v>
      </c>
      <c r="R13" s="14"/>
      <c r="S13" s="14">
        <v>0.115686247850898</v>
      </c>
      <c r="T13" s="14">
        <v>0.102215354971586</v>
      </c>
      <c r="U13" s="14">
        <v>0.110339717650676</v>
      </c>
      <c r="V13" s="14">
        <v>6.3157056282290694E-2</v>
      </c>
      <c r="W13" s="14">
        <v>0.12642978982612599</v>
      </c>
      <c r="X13" s="14">
        <v>9.5579055796162896E-2</v>
      </c>
      <c r="Y13" s="14">
        <v>3.3947495141182803E-2</v>
      </c>
      <c r="Z13" s="14">
        <v>4.5645211230501297E-2</v>
      </c>
      <c r="AA13" s="14">
        <v>0.118831341376542</v>
      </c>
      <c r="AB13" s="14">
        <v>0.12813714343681301</v>
      </c>
      <c r="AC13" s="14">
        <v>9.5552210309926194E-2</v>
      </c>
      <c r="AD13" s="14">
        <v>8.6141808660195995E-2</v>
      </c>
      <c r="AE13" s="14"/>
      <c r="AF13" s="14">
        <v>0.110804701230877</v>
      </c>
      <c r="AG13" s="14">
        <v>0.103722549863067</v>
      </c>
      <c r="AH13" s="14">
        <v>0.11873669042807899</v>
      </c>
      <c r="AI13" s="14">
        <v>6.1395637884092698E-2</v>
      </c>
      <c r="AJ13" s="14">
        <v>0.114411002013492</v>
      </c>
      <c r="AK13" s="14"/>
      <c r="AL13" s="14">
        <v>6.9651811127861396E-2</v>
      </c>
      <c r="AM13" s="14">
        <v>0.12258367003640799</v>
      </c>
      <c r="AN13" s="14">
        <v>9.3840355153479799E-2</v>
      </c>
      <c r="AO13" s="14">
        <v>7.5745245185115398E-2</v>
      </c>
      <c r="AP13" s="14">
        <v>0.211280553817185</v>
      </c>
      <c r="AQ13" s="14">
        <v>8.8366724322126E-2</v>
      </c>
      <c r="AR13" s="14"/>
      <c r="AS13" s="14">
        <v>8.5683991086043299E-2</v>
      </c>
      <c r="AT13" s="14">
        <v>9.6256483251735497E-2</v>
      </c>
      <c r="AU13" s="14">
        <v>9.8472980841446497E-2</v>
      </c>
      <c r="AV13" s="14">
        <v>9.9055603822249302E-2</v>
      </c>
      <c r="AW13" s="14">
        <v>5.8360126441143301E-2</v>
      </c>
      <c r="AX13" s="14"/>
      <c r="AY13" s="14">
        <v>0.20616091344184101</v>
      </c>
      <c r="AZ13" s="14">
        <v>0.1103996162125</v>
      </c>
      <c r="BA13" s="14">
        <v>6.3238956382125497E-2</v>
      </c>
      <c r="BB13" s="14">
        <v>3.6275719190395898E-2</v>
      </c>
      <c r="BC13" s="14">
        <v>9.4939806032210902E-2</v>
      </c>
      <c r="BD13" s="14">
        <v>9.4241290599909197E-2</v>
      </c>
      <c r="BE13" s="14">
        <v>4.8734321260998602E-2</v>
      </c>
      <c r="BF13" s="14">
        <v>0.13157012216578401</v>
      </c>
      <c r="BG13" s="14">
        <v>0.18639965734738501</v>
      </c>
      <c r="BH13" s="14">
        <v>0.106445120929321</v>
      </c>
      <c r="BI13" s="14">
        <v>0.128060197422533</v>
      </c>
      <c r="BJ13" s="14">
        <v>5.7890412624453297E-2</v>
      </c>
      <c r="BK13" s="14">
        <v>4.7906942280775598E-2</v>
      </c>
      <c r="BL13" s="14">
        <v>0.16389780139260901</v>
      </c>
      <c r="BM13" s="14">
        <v>7.00732763637857E-2</v>
      </c>
      <c r="BN13" s="14">
        <v>5.2936633561562897E-2</v>
      </c>
      <c r="BO13" s="14"/>
      <c r="BP13" s="14">
        <v>9.3554550827648394E-2</v>
      </c>
      <c r="BQ13" s="14">
        <v>9.1562025484615298E-2</v>
      </c>
      <c r="BR13" s="14">
        <v>9.4626580695567106E-2</v>
      </c>
      <c r="BS13" s="14">
        <v>0.120274820490055</v>
      </c>
      <c r="BT13" s="14">
        <v>9.8513332964955999E-2</v>
      </c>
      <c r="BU13" s="14">
        <v>8.7919582929995493E-2</v>
      </c>
      <c r="BV13" s="14"/>
      <c r="BW13" s="14">
        <v>0.10401112354898601</v>
      </c>
      <c r="BX13" s="14">
        <v>0.126748902746845</v>
      </c>
      <c r="BY13" s="14">
        <v>6.6484692665105594E-2</v>
      </c>
      <c r="BZ13" s="14">
        <v>8.8933403954129603E-2</v>
      </c>
      <c r="CA13" s="14">
        <v>7.6239352925093595E-2</v>
      </c>
      <c r="CB13" s="14">
        <v>8.6291622608580795E-2</v>
      </c>
      <c r="CC13" s="14"/>
      <c r="CD13" s="14">
        <v>8.2446095922478702E-2</v>
      </c>
      <c r="CE13" s="14">
        <v>0.123171068458081</v>
      </c>
      <c r="CF13" s="14">
        <v>8.22596285845099E-2</v>
      </c>
      <c r="CG13" s="14">
        <v>0.10866634455308501</v>
      </c>
      <c r="CH13" s="14"/>
      <c r="CI13" s="14">
        <v>0.103589173443877</v>
      </c>
      <c r="CJ13" s="14">
        <v>7.2632864830000698E-2</v>
      </c>
      <c r="CK13" s="14">
        <v>0.109297420174085</v>
      </c>
      <c r="CL13" s="14">
        <v>7.3415558939175604E-2</v>
      </c>
      <c r="CM13" s="14"/>
      <c r="CN13" s="14">
        <v>0.113257830941351</v>
      </c>
      <c r="CO13" s="14">
        <v>9.6288241681977499E-2</v>
      </c>
      <c r="CP13" s="14"/>
      <c r="CQ13" s="14">
        <v>8.3594418683649405E-2</v>
      </c>
      <c r="CR13" s="14">
        <v>9.3872494780174107E-2</v>
      </c>
    </row>
    <row r="14" spans="2:96" x14ac:dyDescent="0.3">
      <c r="B14" s="15" t="s">
        <v>92</v>
      </c>
      <c r="C14" s="20">
        <v>6.5749910763366698E-2</v>
      </c>
      <c r="D14" s="20">
        <v>3.8818293970338702E-2</v>
      </c>
      <c r="E14" s="20">
        <v>9.0716821167577497E-2</v>
      </c>
      <c r="F14" s="20"/>
      <c r="G14" s="20">
        <v>6.4649071393189095E-2</v>
      </c>
      <c r="H14" s="20">
        <v>5.9795625612087303E-2</v>
      </c>
      <c r="I14" s="20">
        <v>5.3499325590021601E-2</v>
      </c>
      <c r="J14" s="20">
        <v>3.95861335016882E-2</v>
      </c>
      <c r="K14" s="20">
        <v>9.7880901505800394E-2</v>
      </c>
      <c r="L14" s="20">
        <v>7.7631373369645207E-2</v>
      </c>
      <c r="M14" s="20"/>
      <c r="N14" s="20">
        <v>7.3541705632645504E-2</v>
      </c>
      <c r="O14" s="20">
        <v>4.30148785603768E-2</v>
      </c>
      <c r="P14" s="20">
        <v>6.4597668969854E-2</v>
      </c>
      <c r="Q14" s="20">
        <v>8.3147985157948801E-2</v>
      </c>
      <c r="R14" s="20"/>
      <c r="S14" s="20">
        <v>7.14332102671216E-2</v>
      </c>
      <c r="T14" s="20">
        <v>4.9737761868247403E-2</v>
      </c>
      <c r="U14" s="20">
        <v>8.2634431765385097E-2</v>
      </c>
      <c r="V14" s="20">
        <v>2.1133058100376301E-2</v>
      </c>
      <c r="W14" s="20">
        <v>2.82558431020489E-2</v>
      </c>
      <c r="X14" s="20">
        <v>6.9013510012239501E-2</v>
      </c>
      <c r="Y14" s="20">
        <v>0.120073501779751</v>
      </c>
      <c r="Z14" s="20">
        <v>4.2468983452711002E-2</v>
      </c>
      <c r="AA14" s="20">
        <v>9.1712381024208298E-2</v>
      </c>
      <c r="AB14" s="20">
        <v>7.0336559181233105E-2</v>
      </c>
      <c r="AC14" s="20">
        <v>7.1542861671411898E-2</v>
      </c>
      <c r="AD14" s="20">
        <v>4.1003746762332399E-2</v>
      </c>
      <c r="AE14" s="20"/>
      <c r="AF14" s="20">
        <v>4.3005408876013097E-2</v>
      </c>
      <c r="AG14" s="20">
        <v>5.8458149119813202E-2</v>
      </c>
      <c r="AH14" s="20">
        <v>5.3326799788829399E-2</v>
      </c>
      <c r="AI14" s="20">
        <v>5.7219450156499298E-2</v>
      </c>
      <c r="AJ14" s="20">
        <v>6.7409468173608197E-2</v>
      </c>
      <c r="AK14" s="20"/>
      <c r="AL14" s="20">
        <v>4.9558276428578699E-2</v>
      </c>
      <c r="AM14" s="20">
        <v>4.5764081756323897E-2</v>
      </c>
      <c r="AN14" s="20">
        <v>3.7534344346866401E-2</v>
      </c>
      <c r="AO14" s="20">
        <v>5.2341684553210303E-2</v>
      </c>
      <c r="AP14" s="20">
        <v>3.1071328068262901E-2</v>
      </c>
      <c r="AQ14" s="20">
        <v>0.110214679814227</v>
      </c>
      <c r="AR14" s="20"/>
      <c r="AS14" s="20">
        <v>4.2835614142611202E-2</v>
      </c>
      <c r="AT14" s="20">
        <v>9.6979193797265995E-2</v>
      </c>
      <c r="AU14" s="20">
        <v>8.1939467916814598E-2</v>
      </c>
      <c r="AV14" s="20">
        <v>1.38147984084524E-2</v>
      </c>
      <c r="AW14" s="20">
        <v>0</v>
      </c>
      <c r="AX14" s="20"/>
      <c r="AY14" s="20">
        <v>0.39265448220501098</v>
      </c>
      <c r="AZ14" s="20">
        <v>0.203451184136695</v>
      </c>
      <c r="BA14" s="20">
        <v>0.10040951612979</v>
      </c>
      <c r="BB14" s="20">
        <v>7.1937573653111195E-2</v>
      </c>
      <c r="BC14" s="20">
        <v>6.0250518637617198E-2</v>
      </c>
      <c r="BD14" s="20">
        <v>9.5430060379888701E-2</v>
      </c>
      <c r="BE14" s="20">
        <v>2.79824637882971E-2</v>
      </c>
      <c r="BF14" s="20">
        <v>1.3666888812062E-2</v>
      </c>
      <c r="BG14" s="20">
        <v>4.2644235096714701E-2</v>
      </c>
      <c r="BH14" s="20">
        <v>1.7051362486068099E-2</v>
      </c>
      <c r="BI14" s="20">
        <v>6.0948453052946397E-2</v>
      </c>
      <c r="BJ14" s="20">
        <v>6.2597615380279595E-2</v>
      </c>
      <c r="BK14" s="20">
        <v>4.2500654184080403E-2</v>
      </c>
      <c r="BL14" s="20">
        <v>0.11741536877442101</v>
      </c>
      <c r="BM14" s="20">
        <v>0.10419328585348001</v>
      </c>
      <c r="BN14" s="20">
        <v>0</v>
      </c>
      <c r="BO14" s="20"/>
      <c r="BP14" s="20">
        <v>4.7519170592366503E-2</v>
      </c>
      <c r="BQ14" s="20">
        <v>8.9852641869032704E-2</v>
      </c>
      <c r="BR14" s="20">
        <v>5.6983823520338699E-2</v>
      </c>
      <c r="BS14" s="20">
        <v>6.2669728709053601E-2</v>
      </c>
      <c r="BT14" s="20">
        <v>8.9760186390439395E-2</v>
      </c>
      <c r="BU14" s="20">
        <v>0</v>
      </c>
      <c r="BV14" s="20"/>
      <c r="BW14" s="20">
        <v>5.50277052339097E-2</v>
      </c>
      <c r="BX14" s="20">
        <v>3.2415764660533503E-2</v>
      </c>
      <c r="BY14" s="20">
        <v>7.7168108344250697E-2</v>
      </c>
      <c r="BZ14" s="20">
        <v>0.127925601725872</v>
      </c>
      <c r="CA14" s="20">
        <v>8.2174999690485806E-2</v>
      </c>
      <c r="CB14" s="20">
        <v>7.7722597916714195E-2</v>
      </c>
      <c r="CC14" s="20"/>
      <c r="CD14" s="20">
        <v>6.8620195157241201E-2</v>
      </c>
      <c r="CE14" s="20">
        <v>4.2812553577287998E-2</v>
      </c>
      <c r="CF14" s="20">
        <v>0.12321749443634999</v>
      </c>
      <c r="CG14" s="20">
        <v>4.0467641035026598E-2</v>
      </c>
      <c r="CH14" s="20"/>
      <c r="CI14" s="20">
        <v>6.6595326498881904E-2</v>
      </c>
      <c r="CJ14" s="20">
        <v>5.5207887259200297E-2</v>
      </c>
      <c r="CK14" s="20">
        <v>5.60827428567107E-2</v>
      </c>
      <c r="CL14" s="20">
        <v>0.180034056842034</v>
      </c>
      <c r="CM14" s="20"/>
      <c r="CN14" s="20">
        <v>9.0832476768211694E-3</v>
      </c>
      <c r="CO14" s="20">
        <v>7.0846786576955395E-2</v>
      </c>
      <c r="CP14" s="20"/>
      <c r="CQ14" s="20">
        <v>1.2344288769387E-2</v>
      </c>
      <c r="CR14" s="20">
        <v>6.8898522417432398E-2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484</v>
      </c>
      <c r="E7" s="10">
        <v>521</v>
      </c>
      <c r="F7" s="10"/>
      <c r="G7" s="10">
        <v>116</v>
      </c>
      <c r="H7" s="10">
        <v>159</v>
      </c>
      <c r="I7" s="10">
        <v>166</v>
      </c>
      <c r="J7" s="10">
        <v>171</v>
      </c>
      <c r="K7" s="10">
        <v>156</v>
      </c>
      <c r="L7" s="10">
        <v>238</v>
      </c>
      <c r="M7" s="10"/>
      <c r="N7" s="10">
        <v>270</v>
      </c>
      <c r="O7" s="10">
        <v>242</v>
      </c>
      <c r="P7" s="10">
        <v>235</v>
      </c>
      <c r="Q7" s="10">
        <v>255</v>
      </c>
      <c r="R7" s="10"/>
      <c r="S7" s="10">
        <v>147</v>
      </c>
      <c r="T7" s="10">
        <v>136</v>
      </c>
      <c r="U7" s="10">
        <v>93</v>
      </c>
      <c r="V7" s="10">
        <v>92</v>
      </c>
      <c r="W7" s="10">
        <v>72</v>
      </c>
      <c r="X7" s="10">
        <v>85</v>
      </c>
      <c r="Y7" s="10">
        <v>83</v>
      </c>
      <c r="Z7" s="10">
        <v>44</v>
      </c>
      <c r="AA7" s="10">
        <v>106</v>
      </c>
      <c r="AB7" s="10">
        <v>85</v>
      </c>
      <c r="AC7" s="10">
        <v>40</v>
      </c>
      <c r="AD7" s="10">
        <v>23</v>
      </c>
      <c r="AE7" s="10"/>
      <c r="AF7" s="10">
        <v>194</v>
      </c>
      <c r="AG7" s="10">
        <v>336</v>
      </c>
      <c r="AH7" s="10">
        <v>86</v>
      </c>
      <c r="AI7" s="10">
        <v>147</v>
      </c>
      <c r="AJ7" s="10">
        <v>58</v>
      </c>
      <c r="AK7" s="10"/>
      <c r="AL7" s="10">
        <v>227</v>
      </c>
      <c r="AM7" s="10">
        <v>178</v>
      </c>
      <c r="AN7" s="10">
        <v>98</v>
      </c>
      <c r="AO7" s="10">
        <v>245</v>
      </c>
      <c r="AP7" s="10">
        <v>64</v>
      </c>
      <c r="AQ7" s="10">
        <v>86</v>
      </c>
      <c r="AR7" s="10"/>
      <c r="AS7" s="10">
        <v>239</v>
      </c>
      <c r="AT7" s="10">
        <v>240</v>
      </c>
      <c r="AU7" s="10">
        <v>236</v>
      </c>
      <c r="AV7" s="10">
        <v>126</v>
      </c>
      <c r="AW7" s="10">
        <v>16</v>
      </c>
      <c r="AX7" s="10"/>
      <c r="AY7" s="10">
        <v>5</v>
      </c>
      <c r="AZ7" s="10">
        <v>35</v>
      </c>
      <c r="BA7" s="10">
        <v>77</v>
      </c>
      <c r="BB7" s="10">
        <v>55</v>
      </c>
      <c r="BC7" s="10">
        <v>80</v>
      </c>
      <c r="BD7" s="10">
        <v>102</v>
      </c>
      <c r="BE7" s="10">
        <v>98</v>
      </c>
      <c r="BF7" s="10">
        <v>72</v>
      </c>
      <c r="BG7" s="10">
        <v>67</v>
      </c>
      <c r="BH7" s="10">
        <v>59</v>
      </c>
      <c r="BI7" s="10">
        <v>95</v>
      </c>
      <c r="BJ7" s="10">
        <v>66</v>
      </c>
      <c r="BK7" s="10">
        <v>46</v>
      </c>
      <c r="BL7" s="10">
        <v>25</v>
      </c>
      <c r="BM7" s="10">
        <v>28</v>
      </c>
      <c r="BN7" s="10">
        <v>54</v>
      </c>
      <c r="BO7" s="10"/>
      <c r="BP7" s="10">
        <v>240</v>
      </c>
      <c r="BQ7" s="10">
        <v>288</v>
      </c>
      <c r="BR7" s="10">
        <v>145</v>
      </c>
      <c r="BS7" s="10">
        <v>186</v>
      </c>
      <c r="BT7" s="10">
        <v>101</v>
      </c>
      <c r="BU7" s="10">
        <v>46</v>
      </c>
      <c r="BV7" s="10"/>
      <c r="BW7" s="10">
        <v>405</v>
      </c>
      <c r="BX7" s="10">
        <v>207</v>
      </c>
      <c r="BY7" s="10">
        <v>73</v>
      </c>
      <c r="BZ7" s="10">
        <v>99</v>
      </c>
      <c r="CA7" s="10">
        <v>179</v>
      </c>
      <c r="CB7" s="10">
        <v>39</v>
      </c>
      <c r="CC7" s="10"/>
      <c r="CD7" s="10">
        <v>219</v>
      </c>
      <c r="CE7" s="10">
        <v>185</v>
      </c>
      <c r="CF7" s="10">
        <v>141</v>
      </c>
      <c r="CG7" s="10">
        <v>294</v>
      </c>
      <c r="CH7" s="10"/>
      <c r="CI7" s="10">
        <v>170</v>
      </c>
      <c r="CJ7" s="10">
        <v>212</v>
      </c>
      <c r="CK7" s="10">
        <v>559</v>
      </c>
      <c r="CL7" s="10">
        <v>65</v>
      </c>
      <c r="CM7" s="10"/>
      <c r="CN7" s="10">
        <v>105</v>
      </c>
      <c r="CO7" s="10">
        <v>883</v>
      </c>
      <c r="CP7" s="10"/>
      <c r="CQ7" s="10">
        <v>83</v>
      </c>
      <c r="CR7" s="10">
        <v>837</v>
      </c>
    </row>
    <row r="8" spans="2:96" ht="30" customHeight="1" x14ac:dyDescent="0.3">
      <c r="B8" s="11" t="s">
        <v>19</v>
      </c>
      <c r="C8" s="11">
        <v>1002</v>
      </c>
      <c r="D8" s="11">
        <v>481</v>
      </c>
      <c r="E8" s="11">
        <v>521</v>
      </c>
      <c r="F8" s="11"/>
      <c r="G8" s="11">
        <v>141</v>
      </c>
      <c r="H8" s="11">
        <v>164</v>
      </c>
      <c r="I8" s="11">
        <v>166</v>
      </c>
      <c r="J8" s="11">
        <v>163</v>
      </c>
      <c r="K8" s="11">
        <v>150</v>
      </c>
      <c r="L8" s="11">
        <v>219</v>
      </c>
      <c r="M8" s="11"/>
      <c r="N8" s="11">
        <v>269</v>
      </c>
      <c r="O8" s="11">
        <v>255</v>
      </c>
      <c r="P8" s="11">
        <v>231</v>
      </c>
      <c r="Q8" s="11">
        <v>242</v>
      </c>
      <c r="R8" s="11"/>
      <c r="S8" s="11">
        <v>148</v>
      </c>
      <c r="T8" s="11">
        <v>131</v>
      </c>
      <c r="U8" s="11">
        <v>89</v>
      </c>
      <c r="V8" s="11">
        <v>89</v>
      </c>
      <c r="W8" s="11">
        <v>68</v>
      </c>
      <c r="X8" s="11">
        <v>84</v>
      </c>
      <c r="Y8" s="11">
        <v>77</v>
      </c>
      <c r="Z8" s="11">
        <v>42</v>
      </c>
      <c r="AA8" s="11">
        <v>110</v>
      </c>
      <c r="AB8" s="11">
        <v>90</v>
      </c>
      <c r="AC8" s="11">
        <v>44</v>
      </c>
      <c r="AD8" s="11">
        <v>30</v>
      </c>
      <c r="AE8" s="11"/>
      <c r="AF8" s="11">
        <v>187</v>
      </c>
      <c r="AG8" s="11">
        <v>336</v>
      </c>
      <c r="AH8" s="11">
        <v>85</v>
      </c>
      <c r="AI8" s="11">
        <v>142</v>
      </c>
      <c r="AJ8" s="11">
        <v>58</v>
      </c>
      <c r="AK8" s="11"/>
      <c r="AL8" s="11">
        <v>233</v>
      </c>
      <c r="AM8" s="11">
        <v>174</v>
      </c>
      <c r="AN8" s="11">
        <v>97</v>
      </c>
      <c r="AO8" s="11">
        <v>237</v>
      </c>
      <c r="AP8" s="11">
        <v>65</v>
      </c>
      <c r="AQ8" s="11">
        <v>85</v>
      </c>
      <c r="AR8" s="11"/>
      <c r="AS8" s="11">
        <v>229</v>
      </c>
      <c r="AT8" s="11">
        <v>244</v>
      </c>
      <c r="AU8" s="11">
        <v>240</v>
      </c>
      <c r="AV8" s="11">
        <v>127</v>
      </c>
      <c r="AW8" s="11">
        <v>16</v>
      </c>
      <c r="AX8" s="11"/>
      <c r="AY8" s="11">
        <v>5</v>
      </c>
      <c r="AZ8" s="11">
        <v>34</v>
      </c>
      <c r="BA8" s="11">
        <v>75</v>
      </c>
      <c r="BB8" s="11">
        <v>54</v>
      </c>
      <c r="BC8" s="11">
        <v>79</v>
      </c>
      <c r="BD8" s="11">
        <v>102</v>
      </c>
      <c r="BE8" s="11">
        <v>100</v>
      </c>
      <c r="BF8" s="11">
        <v>73</v>
      </c>
      <c r="BG8" s="11">
        <v>67</v>
      </c>
      <c r="BH8" s="11">
        <v>59</v>
      </c>
      <c r="BI8" s="11">
        <v>94</v>
      </c>
      <c r="BJ8" s="11">
        <v>67</v>
      </c>
      <c r="BK8" s="11">
        <v>45</v>
      </c>
      <c r="BL8" s="11">
        <v>24</v>
      </c>
      <c r="BM8" s="11">
        <v>28</v>
      </c>
      <c r="BN8" s="11">
        <v>55</v>
      </c>
      <c r="BO8" s="11"/>
      <c r="BP8" s="11">
        <v>247</v>
      </c>
      <c r="BQ8" s="11">
        <v>286</v>
      </c>
      <c r="BR8" s="11">
        <v>144</v>
      </c>
      <c r="BS8" s="11">
        <v>184</v>
      </c>
      <c r="BT8" s="11">
        <v>98</v>
      </c>
      <c r="BU8" s="11">
        <v>44</v>
      </c>
      <c r="BV8" s="11"/>
      <c r="BW8" s="11">
        <v>390</v>
      </c>
      <c r="BX8" s="11">
        <v>209</v>
      </c>
      <c r="BY8" s="11">
        <v>74</v>
      </c>
      <c r="BZ8" s="11">
        <v>98</v>
      </c>
      <c r="CA8" s="11">
        <v>182</v>
      </c>
      <c r="CB8" s="11">
        <v>45</v>
      </c>
      <c r="CC8" s="11"/>
      <c r="CD8" s="11">
        <v>231</v>
      </c>
      <c r="CE8" s="11">
        <v>188</v>
      </c>
      <c r="CF8" s="11">
        <v>137</v>
      </c>
      <c r="CG8" s="11">
        <v>285</v>
      </c>
      <c r="CH8" s="11"/>
      <c r="CI8" s="11">
        <v>173</v>
      </c>
      <c r="CJ8" s="11">
        <v>211</v>
      </c>
      <c r="CK8" s="11">
        <v>553</v>
      </c>
      <c r="CL8" s="11">
        <v>65</v>
      </c>
      <c r="CM8" s="11"/>
      <c r="CN8" s="11">
        <v>108</v>
      </c>
      <c r="CO8" s="11">
        <v>875</v>
      </c>
      <c r="CP8" s="11"/>
      <c r="CQ8" s="11">
        <v>83</v>
      </c>
      <c r="CR8" s="11">
        <v>832</v>
      </c>
    </row>
    <row r="9" spans="2:96" x14ac:dyDescent="0.3">
      <c r="B9" s="15" t="s">
        <v>458</v>
      </c>
      <c r="C9" s="14">
        <v>4.7325919211107202E-2</v>
      </c>
      <c r="D9" s="14">
        <v>6.2474624158095501E-2</v>
      </c>
      <c r="E9" s="14">
        <v>3.3428058702699201E-2</v>
      </c>
      <c r="F9" s="14"/>
      <c r="G9" s="14">
        <v>8.4708233897921606E-2</v>
      </c>
      <c r="H9" s="14">
        <v>0.14111074284546599</v>
      </c>
      <c r="I9" s="14">
        <v>6.3543154184596495E-2</v>
      </c>
      <c r="J9" s="14">
        <v>1.13900197451982E-2</v>
      </c>
      <c r="K9" s="14">
        <v>0</v>
      </c>
      <c r="L9" s="14">
        <v>0</v>
      </c>
      <c r="M9" s="14"/>
      <c r="N9" s="14">
        <v>9.0870712390623706E-2</v>
      </c>
      <c r="O9" s="14">
        <v>2.0142680847083198E-2</v>
      </c>
      <c r="P9" s="14">
        <v>4.9253065314663599E-2</v>
      </c>
      <c r="Q9" s="14">
        <v>2.6437383065705301E-2</v>
      </c>
      <c r="R9" s="14"/>
      <c r="S9" s="14">
        <v>8.3093535827839599E-2</v>
      </c>
      <c r="T9" s="14">
        <v>1.4490254249532101E-2</v>
      </c>
      <c r="U9" s="14">
        <v>4.8786306857517198E-2</v>
      </c>
      <c r="V9" s="14">
        <v>5.6193508640477001E-2</v>
      </c>
      <c r="W9" s="14">
        <v>2.8305228323634898E-2</v>
      </c>
      <c r="X9" s="14">
        <v>7.9019652181888694E-2</v>
      </c>
      <c r="Y9" s="14">
        <v>5.1164239048825999E-2</v>
      </c>
      <c r="Z9" s="14">
        <v>4.4979681940497999E-2</v>
      </c>
      <c r="AA9" s="14">
        <v>3.7205611859280403E-2</v>
      </c>
      <c r="AB9" s="14">
        <v>2.3484847166731399E-2</v>
      </c>
      <c r="AC9" s="14">
        <v>4.0813685949026603E-2</v>
      </c>
      <c r="AD9" s="14">
        <v>4.8515463483463299E-2</v>
      </c>
      <c r="AE9" s="14"/>
      <c r="AF9" s="14">
        <v>6.5933251803270296E-2</v>
      </c>
      <c r="AG9" s="14">
        <v>7.8721522842607902E-2</v>
      </c>
      <c r="AH9" s="14">
        <v>4.0241905114319E-2</v>
      </c>
      <c r="AI9" s="14">
        <v>7.21327068019468E-3</v>
      </c>
      <c r="AJ9" s="14">
        <v>1.7571632113595002E-2</v>
      </c>
      <c r="AK9" s="14"/>
      <c r="AL9" s="14">
        <v>0.111058839238787</v>
      </c>
      <c r="AM9" s="14">
        <v>6.1326373847847997E-2</v>
      </c>
      <c r="AN9" s="14">
        <v>2.5341212478083599E-2</v>
      </c>
      <c r="AO9" s="14">
        <v>2.26483835185649E-2</v>
      </c>
      <c r="AP9" s="14">
        <v>1.5571234089412E-2</v>
      </c>
      <c r="AQ9" s="14">
        <v>1.1131902573111E-2</v>
      </c>
      <c r="AR9" s="14"/>
      <c r="AS9" s="14">
        <v>1.8972301699362801E-2</v>
      </c>
      <c r="AT9" s="14">
        <v>2.6278376192670001E-2</v>
      </c>
      <c r="AU9" s="14">
        <v>5.7034651560406102E-2</v>
      </c>
      <c r="AV9" s="14">
        <v>0.14263784895017001</v>
      </c>
      <c r="AW9" s="14">
        <v>0.126119298723541</v>
      </c>
      <c r="AX9" s="14"/>
      <c r="AY9" s="14">
        <v>0</v>
      </c>
      <c r="AZ9" s="14">
        <v>0</v>
      </c>
      <c r="BA9" s="14">
        <v>5.93505523948984E-2</v>
      </c>
      <c r="BB9" s="14">
        <v>0</v>
      </c>
      <c r="BC9" s="14">
        <v>4.8348697794385199E-2</v>
      </c>
      <c r="BD9" s="14">
        <v>4.9735001366091401E-2</v>
      </c>
      <c r="BE9" s="14">
        <v>4.0528641764255503E-2</v>
      </c>
      <c r="BF9" s="14">
        <v>4.9516637492806798E-2</v>
      </c>
      <c r="BG9" s="14">
        <v>2.8824440796873001E-2</v>
      </c>
      <c r="BH9" s="14">
        <v>3.1906343062915801E-2</v>
      </c>
      <c r="BI9" s="14">
        <v>5.0869927818497897E-2</v>
      </c>
      <c r="BJ9" s="14">
        <v>1.4710089218636599E-2</v>
      </c>
      <c r="BK9" s="14">
        <v>0</v>
      </c>
      <c r="BL9" s="14">
        <v>4.49547770533145E-2</v>
      </c>
      <c r="BM9" s="14">
        <v>3.8472241131820101E-2</v>
      </c>
      <c r="BN9" s="14">
        <v>0.247193891072259</v>
      </c>
      <c r="BO9" s="14"/>
      <c r="BP9" s="14">
        <v>0.10802175890603199</v>
      </c>
      <c r="BQ9" s="14">
        <v>3.5740341297759097E-2</v>
      </c>
      <c r="BR9" s="14">
        <v>5.3204745732648002E-2</v>
      </c>
      <c r="BS9" s="14">
        <v>1.58974848515793E-2</v>
      </c>
      <c r="BT9" s="14">
        <v>0</v>
      </c>
      <c r="BU9" s="14">
        <v>0</v>
      </c>
      <c r="BV9" s="14"/>
      <c r="BW9" s="14">
        <v>4.3582434805840703E-2</v>
      </c>
      <c r="BX9" s="14">
        <v>3.7987183386255098E-2</v>
      </c>
      <c r="BY9" s="14">
        <v>4.5806235663688903E-2</v>
      </c>
      <c r="BZ9" s="14">
        <v>6.6548248261120393E-2</v>
      </c>
      <c r="CA9" s="14">
        <v>5.5111068081743701E-2</v>
      </c>
      <c r="CB9" s="14">
        <v>3.4072996981305503E-2</v>
      </c>
      <c r="CC9" s="14"/>
      <c r="CD9" s="14">
        <v>8.8515821207099596E-2</v>
      </c>
      <c r="CE9" s="14">
        <v>8.6324301074177906E-2</v>
      </c>
      <c r="CF9" s="14">
        <v>7.1140112163234504E-3</v>
      </c>
      <c r="CG9" s="14">
        <v>2.6899236983624401E-2</v>
      </c>
      <c r="CH9" s="14"/>
      <c r="CI9" s="14">
        <v>6.3677086814453304E-2</v>
      </c>
      <c r="CJ9" s="14">
        <v>5.2158072836990602E-2</v>
      </c>
      <c r="CK9" s="14">
        <v>4.4217762893463297E-2</v>
      </c>
      <c r="CL9" s="14">
        <v>1.44162460478073E-2</v>
      </c>
      <c r="CM9" s="14"/>
      <c r="CN9" s="14">
        <v>0.157078241769503</v>
      </c>
      <c r="CO9" s="14">
        <v>3.4771755486224402E-2</v>
      </c>
      <c r="CP9" s="14"/>
      <c r="CQ9" s="14">
        <v>9.5406519993220099E-2</v>
      </c>
      <c r="CR9" s="14">
        <v>4.7436495505954801E-2</v>
      </c>
    </row>
    <row r="10" spans="2:96" x14ac:dyDescent="0.3">
      <c r="B10" s="15" t="s">
        <v>459</v>
      </c>
      <c r="C10" s="14">
        <v>0.13282945282436401</v>
      </c>
      <c r="D10" s="14">
        <v>0.14766061361934199</v>
      </c>
      <c r="E10" s="14">
        <v>0.119372416173174</v>
      </c>
      <c r="F10" s="14"/>
      <c r="G10" s="14">
        <v>0.26835100388851901</v>
      </c>
      <c r="H10" s="14">
        <v>0.26554759198627298</v>
      </c>
      <c r="I10" s="14">
        <v>0.13379217676376301</v>
      </c>
      <c r="J10" s="14">
        <v>8.01788701788263E-2</v>
      </c>
      <c r="K10" s="14">
        <v>5.0501643138696699E-2</v>
      </c>
      <c r="L10" s="14">
        <v>4.1295282342660201E-2</v>
      </c>
      <c r="M10" s="14"/>
      <c r="N10" s="14">
        <v>0.154879437075604</v>
      </c>
      <c r="O10" s="14">
        <v>0.144658230264364</v>
      </c>
      <c r="P10" s="14">
        <v>9.9869386338906102E-2</v>
      </c>
      <c r="Q10" s="14">
        <v>0.12943468549315201</v>
      </c>
      <c r="R10" s="14"/>
      <c r="S10" s="14">
        <v>0.22083297362802101</v>
      </c>
      <c r="T10" s="14">
        <v>0.13510127514786999</v>
      </c>
      <c r="U10" s="14">
        <v>8.0707317575063997E-2</v>
      </c>
      <c r="V10" s="14">
        <v>0.13310109600954401</v>
      </c>
      <c r="W10" s="14">
        <v>8.1612460985198698E-2</v>
      </c>
      <c r="X10" s="14">
        <v>0.128468041425704</v>
      </c>
      <c r="Y10" s="14">
        <v>0.140123804324019</v>
      </c>
      <c r="Z10" s="14">
        <v>0.161116171074006</v>
      </c>
      <c r="AA10" s="14">
        <v>0.140076762312526</v>
      </c>
      <c r="AB10" s="14">
        <v>5.68177028233448E-2</v>
      </c>
      <c r="AC10" s="14">
        <v>0.11563834903091499</v>
      </c>
      <c r="AD10" s="14">
        <v>0.13732255462767401</v>
      </c>
      <c r="AE10" s="14"/>
      <c r="AF10" s="14">
        <v>0.110368931555423</v>
      </c>
      <c r="AG10" s="14">
        <v>0.18654434412667101</v>
      </c>
      <c r="AH10" s="14">
        <v>9.7246374622337498E-2</v>
      </c>
      <c r="AI10" s="14">
        <v>0.14047945936921399</v>
      </c>
      <c r="AJ10" s="14">
        <v>6.61771090090265E-2</v>
      </c>
      <c r="AK10" s="14"/>
      <c r="AL10" s="14">
        <v>0.24322502328412901</v>
      </c>
      <c r="AM10" s="14">
        <v>0.109867530971477</v>
      </c>
      <c r="AN10" s="14">
        <v>0.12531862410866401</v>
      </c>
      <c r="AO10" s="14">
        <v>0.13565561494461001</v>
      </c>
      <c r="AP10" s="14">
        <v>0.116614166778728</v>
      </c>
      <c r="AQ10" s="14">
        <v>2.3669889872648599E-2</v>
      </c>
      <c r="AR10" s="14"/>
      <c r="AS10" s="14">
        <v>8.9766556369027195E-2</v>
      </c>
      <c r="AT10" s="14">
        <v>0.114180042239347</v>
      </c>
      <c r="AU10" s="14">
        <v>0.15205014886241</v>
      </c>
      <c r="AV10" s="14">
        <v>0.26766323441716799</v>
      </c>
      <c r="AW10" s="14">
        <v>0.26609915090942599</v>
      </c>
      <c r="AX10" s="14"/>
      <c r="AY10" s="14">
        <v>0</v>
      </c>
      <c r="AZ10" s="14">
        <v>0.138438376909194</v>
      </c>
      <c r="BA10" s="14">
        <v>9.9267975711425899E-2</v>
      </c>
      <c r="BB10" s="14">
        <v>0.123288446305038</v>
      </c>
      <c r="BC10" s="14">
        <v>0.19516225267415799</v>
      </c>
      <c r="BD10" s="14">
        <v>0.101269082761564</v>
      </c>
      <c r="BE10" s="14">
        <v>0.18201563972599499</v>
      </c>
      <c r="BF10" s="14">
        <v>0.13221415545571699</v>
      </c>
      <c r="BG10" s="14">
        <v>6.1390316763725E-2</v>
      </c>
      <c r="BH10" s="14">
        <v>0.20888231176820399</v>
      </c>
      <c r="BI10" s="14">
        <v>0.15315614824741899</v>
      </c>
      <c r="BJ10" s="14">
        <v>6.4607641866462104E-2</v>
      </c>
      <c r="BK10" s="14">
        <v>0.193658716219795</v>
      </c>
      <c r="BL10" s="14">
        <v>0.124925892266505</v>
      </c>
      <c r="BM10" s="14">
        <v>7.0458047187467801E-2</v>
      </c>
      <c r="BN10" s="14">
        <v>0.195640092826915</v>
      </c>
      <c r="BO10" s="14"/>
      <c r="BP10" s="14">
        <v>0.22433299741330501</v>
      </c>
      <c r="BQ10" s="14">
        <v>9.5788852032655802E-2</v>
      </c>
      <c r="BR10" s="14">
        <v>0.13339384470589999</v>
      </c>
      <c r="BS10" s="14">
        <v>0.103358960863081</v>
      </c>
      <c r="BT10" s="14">
        <v>5.6973279772023301E-2</v>
      </c>
      <c r="BU10" s="14">
        <v>0.15035177672799599</v>
      </c>
      <c r="BV10" s="14"/>
      <c r="BW10" s="14">
        <v>8.5872346969757901E-2</v>
      </c>
      <c r="BX10" s="14">
        <v>0.124162838798485</v>
      </c>
      <c r="BY10" s="14">
        <v>0.221055032806136</v>
      </c>
      <c r="BZ10" s="14">
        <v>0.16377513610867001</v>
      </c>
      <c r="CA10" s="14">
        <v>0.16486714400621599</v>
      </c>
      <c r="CB10" s="14">
        <v>0.20582564362890099</v>
      </c>
      <c r="CC10" s="14"/>
      <c r="CD10" s="14">
        <v>0.24009182255332101</v>
      </c>
      <c r="CE10" s="14">
        <v>0.13661910509910299</v>
      </c>
      <c r="CF10" s="14">
        <v>8.8998616159897598E-2</v>
      </c>
      <c r="CG10" s="14">
        <v>9.8357672105273505E-2</v>
      </c>
      <c r="CH10" s="14"/>
      <c r="CI10" s="14">
        <v>0.13154629804083701</v>
      </c>
      <c r="CJ10" s="14">
        <v>0.210600699911415</v>
      </c>
      <c r="CK10" s="14">
        <v>0.112601872553172</v>
      </c>
      <c r="CL10" s="14">
        <v>5.5939242509522397E-2</v>
      </c>
      <c r="CM10" s="14"/>
      <c r="CN10" s="14">
        <v>0.29451850408620101</v>
      </c>
      <c r="CO10" s="14">
        <v>0.114629670718348</v>
      </c>
      <c r="CP10" s="14"/>
      <c r="CQ10" s="14">
        <v>0.25275166508400998</v>
      </c>
      <c r="CR10" s="14">
        <v>0.12027963387681</v>
      </c>
    </row>
    <row r="11" spans="2:96" x14ac:dyDescent="0.3">
      <c r="B11" s="15" t="s">
        <v>460</v>
      </c>
      <c r="C11" s="14">
        <v>0.48683635812610898</v>
      </c>
      <c r="D11" s="14">
        <v>0.51443119769183998</v>
      </c>
      <c r="E11" s="14">
        <v>0.46221250141772402</v>
      </c>
      <c r="F11" s="14"/>
      <c r="G11" s="14">
        <v>0.30690872110151901</v>
      </c>
      <c r="H11" s="14">
        <v>0.308508949402306</v>
      </c>
      <c r="I11" s="14">
        <v>0.48562101144581699</v>
      </c>
      <c r="J11" s="14">
        <v>0.59194939830259796</v>
      </c>
      <c r="K11" s="14">
        <v>0.52739849804618399</v>
      </c>
      <c r="L11" s="14">
        <v>0.63087934774717003</v>
      </c>
      <c r="M11" s="14"/>
      <c r="N11" s="14">
        <v>0.43495052491890801</v>
      </c>
      <c r="O11" s="14">
        <v>0.53382925693473005</v>
      </c>
      <c r="P11" s="14">
        <v>0.53049489453897503</v>
      </c>
      <c r="Q11" s="14">
        <v>0.45309057637344802</v>
      </c>
      <c r="R11" s="14"/>
      <c r="S11" s="14">
        <v>0.32893554944213899</v>
      </c>
      <c r="T11" s="14">
        <v>0.40925445119911502</v>
      </c>
      <c r="U11" s="14">
        <v>0.47311297539838099</v>
      </c>
      <c r="V11" s="14">
        <v>0.51895066602001205</v>
      </c>
      <c r="W11" s="14">
        <v>0.55215677587547096</v>
      </c>
      <c r="X11" s="14">
        <v>0.480690238405937</v>
      </c>
      <c r="Y11" s="14">
        <v>0.55094092021786401</v>
      </c>
      <c r="Z11" s="14">
        <v>0.53657645493690198</v>
      </c>
      <c r="AA11" s="14">
        <v>0.47902545522708101</v>
      </c>
      <c r="AB11" s="14">
        <v>0.66253692823617505</v>
      </c>
      <c r="AC11" s="14">
        <v>0.57648538231963598</v>
      </c>
      <c r="AD11" s="14">
        <v>0.55589898290221096</v>
      </c>
      <c r="AE11" s="14"/>
      <c r="AF11" s="14">
        <v>0.53882179706159705</v>
      </c>
      <c r="AG11" s="14">
        <v>0.433713035467228</v>
      </c>
      <c r="AH11" s="14">
        <v>0.43360946264493599</v>
      </c>
      <c r="AI11" s="14">
        <v>0.57970050038627197</v>
      </c>
      <c r="AJ11" s="14">
        <v>0.43854157689662399</v>
      </c>
      <c r="AK11" s="14"/>
      <c r="AL11" s="14">
        <v>0.36616100159517401</v>
      </c>
      <c r="AM11" s="14">
        <v>0.49959038812503598</v>
      </c>
      <c r="AN11" s="14">
        <v>0.46212102083841</v>
      </c>
      <c r="AO11" s="14">
        <v>0.59483481923638903</v>
      </c>
      <c r="AP11" s="14">
        <v>0.40198709640962299</v>
      </c>
      <c r="AQ11" s="14">
        <v>0.52555253689257997</v>
      </c>
      <c r="AR11" s="14"/>
      <c r="AS11" s="14">
        <v>0.56586928350431198</v>
      </c>
      <c r="AT11" s="14">
        <v>0.50887558685651402</v>
      </c>
      <c r="AU11" s="14">
        <v>0.44561118665608901</v>
      </c>
      <c r="AV11" s="14">
        <v>0.36438530484696602</v>
      </c>
      <c r="AW11" s="14">
        <v>0.54942142392589</v>
      </c>
      <c r="AX11" s="14"/>
      <c r="AY11" s="14">
        <v>0.40118460435314801</v>
      </c>
      <c r="AZ11" s="14">
        <v>0.35726632682744502</v>
      </c>
      <c r="BA11" s="14">
        <v>0.55582058767579201</v>
      </c>
      <c r="BB11" s="14">
        <v>0.54665888540940599</v>
      </c>
      <c r="BC11" s="14">
        <v>0.45812350543753</v>
      </c>
      <c r="BD11" s="14">
        <v>0.47883786340437201</v>
      </c>
      <c r="BE11" s="14">
        <v>0.44462636877800599</v>
      </c>
      <c r="BF11" s="14">
        <v>0.54674944055503205</v>
      </c>
      <c r="BG11" s="14">
        <v>0.52614821378976795</v>
      </c>
      <c r="BH11" s="14">
        <v>0.53097522956915599</v>
      </c>
      <c r="BI11" s="14">
        <v>0.41720302507944901</v>
      </c>
      <c r="BJ11" s="14">
        <v>0.62290095606556395</v>
      </c>
      <c r="BK11" s="14">
        <v>0.50072775042599804</v>
      </c>
      <c r="BL11" s="14">
        <v>0.479403482945916</v>
      </c>
      <c r="BM11" s="14">
        <v>0.53869120085024702</v>
      </c>
      <c r="BN11" s="14">
        <v>0.36736641358933603</v>
      </c>
      <c r="BO11" s="14"/>
      <c r="BP11" s="14">
        <v>0.369811600530352</v>
      </c>
      <c r="BQ11" s="14">
        <v>0.53153511075794402</v>
      </c>
      <c r="BR11" s="14">
        <v>0.50407176908925799</v>
      </c>
      <c r="BS11" s="14">
        <v>0.51435369755494698</v>
      </c>
      <c r="BT11" s="14">
        <v>0.57954165803574897</v>
      </c>
      <c r="BU11" s="14">
        <v>0.47499770128506602</v>
      </c>
      <c r="BV11" s="14"/>
      <c r="BW11" s="14">
        <v>0.56747546194085197</v>
      </c>
      <c r="BX11" s="14">
        <v>0.47355209693272399</v>
      </c>
      <c r="BY11" s="14">
        <v>0.39138985091931799</v>
      </c>
      <c r="BZ11" s="14">
        <v>0.430503612285423</v>
      </c>
      <c r="CA11" s="14">
        <v>0.40911610472242299</v>
      </c>
      <c r="CB11" s="14">
        <v>0.48504083855414398</v>
      </c>
      <c r="CC11" s="14"/>
      <c r="CD11" s="14">
        <v>0.37634948098570598</v>
      </c>
      <c r="CE11" s="14">
        <v>0.48189326950662598</v>
      </c>
      <c r="CF11" s="14">
        <v>0.50326946961649999</v>
      </c>
      <c r="CG11" s="14">
        <v>0.55758425171189796</v>
      </c>
      <c r="CH11" s="14"/>
      <c r="CI11" s="14">
        <v>0.46355609056545399</v>
      </c>
      <c r="CJ11" s="14">
        <v>0.43040941630591201</v>
      </c>
      <c r="CK11" s="14">
        <v>0.52129134610249295</v>
      </c>
      <c r="CL11" s="14">
        <v>0.43890004458570397</v>
      </c>
      <c r="CM11" s="14"/>
      <c r="CN11" s="14">
        <v>0.36480165257311398</v>
      </c>
      <c r="CO11" s="14">
        <v>0.50707457447566195</v>
      </c>
      <c r="CP11" s="14"/>
      <c r="CQ11" s="14">
        <v>0.46466154285470601</v>
      </c>
      <c r="CR11" s="14">
        <v>0.49289840234889598</v>
      </c>
    </row>
    <row r="12" spans="2:96" x14ac:dyDescent="0.3">
      <c r="B12" s="15" t="s">
        <v>461</v>
      </c>
      <c r="C12" s="14">
        <v>0.19783882490131099</v>
      </c>
      <c r="D12" s="14">
        <v>0.185247334195139</v>
      </c>
      <c r="E12" s="14">
        <v>0.20980055960063301</v>
      </c>
      <c r="F12" s="14"/>
      <c r="G12" s="14">
        <v>0.166429623293332</v>
      </c>
      <c r="H12" s="14">
        <v>0.173243870480388</v>
      </c>
      <c r="I12" s="14">
        <v>0.19727108226566001</v>
      </c>
      <c r="J12" s="14">
        <v>0.209872278639404</v>
      </c>
      <c r="K12" s="14">
        <v>0.23997509146489801</v>
      </c>
      <c r="L12" s="14">
        <v>0.198984236083457</v>
      </c>
      <c r="M12" s="14"/>
      <c r="N12" s="14">
        <v>0.20132052256350599</v>
      </c>
      <c r="O12" s="14">
        <v>0.20273449242899699</v>
      </c>
      <c r="P12" s="14">
        <v>0.169523189170532</v>
      </c>
      <c r="Q12" s="14">
        <v>0.21896411472139099</v>
      </c>
      <c r="R12" s="14"/>
      <c r="S12" s="14">
        <v>0.24372717235771199</v>
      </c>
      <c r="T12" s="14">
        <v>0.276903719117431</v>
      </c>
      <c r="U12" s="14">
        <v>0.23660142415379101</v>
      </c>
      <c r="V12" s="14">
        <v>0.22730379931716899</v>
      </c>
      <c r="W12" s="14">
        <v>0.16206320598981699</v>
      </c>
      <c r="X12" s="14">
        <v>0.12593986890528799</v>
      </c>
      <c r="Y12" s="14">
        <v>0.14085671795392599</v>
      </c>
      <c r="Z12" s="14">
        <v>0.191355084098325</v>
      </c>
      <c r="AA12" s="14">
        <v>0.22348147073121999</v>
      </c>
      <c r="AB12" s="14">
        <v>0.12925883589880499</v>
      </c>
      <c r="AC12" s="14">
        <v>0.123672257152678</v>
      </c>
      <c r="AD12" s="14">
        <v>8.2493746698210704E-2</v>
      </c>
      <c r="AE12" s="14"/>
      <c r="AF12" s="14">
        <v>0.167441088653496</v>
      </c>
      <c r="AG12" s="14">
        <v>0.21031835857418499</v>
      </c>
      <c r="AH12" s="14">
        <v>0.26983488950461898</v>
      </c>
      <c r="AI12" s="14">
        <v>0.19259961603100201</v>
      </c>
      <c r="AJ12" s="14">
        <v>0.23940867977723501</v>
      </c>
      <c r="AK12" s="14"/>
      <c r="AL12" s="14">
        <v>0.19205578503160101</v>
      </c>
      <c r="AM12" s="14">
        <v>0.16774948889261401</v>
      </c>
      <c r="AN12" s="14">
        <v>0.27410849915083502</v>
      </c>
      <c r="AO12" s="14">
        <v>0.17543127371235601</v>
      </c>
      <c r="AP12" s="14">
        <v>0.219034341136876</v>
      </c>
      <c r="AQ12" s="14">
        <v>0.26372792293686198</v>
      </c>
      <c r="AR12" s="14"/>
      <c r="AS12" s="14">
        <v>0.204084641561774</v>
      </c>
      <c r="AT12" s="14">
        <v>0.20155296089727701</v>
      </c>
      <c r="AU12" s="14">
        <v>0.19908343214959101</v>
      </c>
      <c r="AV12" s="14">
        <v>0.13128507441996701</v>
      </c>
      <c r="AW12" s="14">
        <v>0</v>
      </c>
      <c r="AX12" s="14"/>
      <c r="AY12" s="14">
        <v>0</v>
      </c>
      <c r="AZ12" s="14">
        <v>0.33170372707588802</v>
      </c>
      <c r="BA12" s="14">
        <v>0.17194150905609601</v>
      </c>
      <c r="BB12" s="14">
        <v>0.212115935289649</v>
      </c>
      <c r="BC12" s="14">
        <v>0.18985999160813599</v>
      </c>
      <c r="BD12" s="14">
        <v>0.18310267580238199</v>
      </c>
      <c r="BE12" s="14">
        <v>0.160083356293345</v>
      </c>
      <c r="BF12" s="14">
        <v>0.13243857965706299</v>
      </c>
      <c r="BG12" s="14">
        <v>0.211482523158143</v>
      </c>
      <c r="BH12" s="14">
        <v>0.130061823216789</v>
      </c>
      <c r="BI12" s="14">
        <v>0.31641620654313601</v>
      </c>
      <c r="BJ12" s="14">
        <v>0.190969650868241</v>
      </c>
      <c r="BK12" s="14">
        <v>0.25511330045524599</v>
      </c>
      <c r="BL12" s="14">
        <v>0.19441109009271701</v>
      </c>
      <c r="BM12" s="14">
        <v>0.178084910433633</v>
      </c>
      <c r="BN12" s="14">
        <v>0.15602326454847701</v>
      </c>
      <c r="BO12" s="14"/>
      <c r="BP12" s="14">
        <v>0.182595171323405</v>
      </c>
      <c r="BQ12" s="14">
        <v>0.20287887092467399</v>
      </c>
      <c r="BR12" s="14">
        <v>0.1686074364804</v>
      </c>
      <c r="BS12" s="14">
        <v>0.23132350791374601</v>
      </c>
      <c r="BT12" s="14">
        <v>0.183243742032071</v>
      </c>
      <c r="BU12" s="14">
        <v>0.23851573989032901</v>
      </c>
      <c r="BV12" s="14"/>
      <c r="BW12" s="14">
        <v>0.192302202972817</v>
      </c>
      <c r="BX12" s="14">
        <v>0.21238812915080699</v>
      </c>
      <c r="BY12" s="14">
        <v>0.19395348605960699</v>
      </c>
      <c r="BZ12" s="14">
        <v>0.16324152911649001</v>
      </c>
      <c r="CA12" s="14">
        <v>0.22983168851281899</v>
      </c>
      <c r="CB12" s="14">
        <v>0.14852305899945001</v>
      </c>
      <c r="CC12" s="14"/>
      <c r="CD12" s="14">
        <v>0.168414588368378</v>
      </c>
      <c r="CE12" s="14">
        <v>0.181534101333029</v>
      </c>
      <c r="CF12" s="14">
        <v>0.22311419764923801</v>
      </c>
      <c r="CG12" s="14">
        <v>0.208807966076519</v>
      </c>
      <c r="CH12" s="14"/>
      <c r="CI12" s="14">
        <v>0.18836470559731</v>
      </c>
      <c r="CJ12" s="14">
        <v>0.19336508989209</v>
      </c>
      <c r="CK12" s="14">
        <v>0.19803701017547901</v>
      </c>
      <c r="CL12" s="14">
        <v>0.23598907022510601</v>
      </c>
      <c r="CM12" s="14"/>
      <c r="CN12" s="14">
        <v>7.2080616278883097E-2</v>
      </c>
      <c r="CO12" s="14">
        <v>0.213252017118401</v>
      </c>
      <c r="CP12" s="14"/>
      <c r="CQ12" s="14">
        <v>0.133353441096972</v>
      </c>
      <c r="CR12" s="14">
        <v>0.20381383246201201</v>
      </c>
    </row>
    <row r="13" spans="2:96" x14ac:dyDescent="0.3">
      <c r="B13" s="15" t="s">
        <v>462</v>
      </c>
      <c r="C13" s="14">
        <v>6.1529477925163202E-2</v>
      </c>
      <c r="D13" s="14">
        <v>5.4813279100197197E-2</v>
      </c>
      <c r="E13" s="14">
        <v>6.6105318447917699E-2</v>
      </c>
      <c r="F13" s="14"/>
      <c r="G13" s="14">
        <v>8.9368196737245498E-2</v>
      </c>
      <c r="H13" s="14">
        <v>4.9660392748192103E-2</v>
      </c>
      <c r="I13" s="14">
        <v>5.3724783424826499E-2</v>
      </c>
      <c r="J13" s="14">
        <v>5.7954341264272798E-2</v>
      </c>
      <c r="K13" s="14">
        <v>7.3092588941401304E-2</v>
      </c>
      <c r="L13" s="14">
        <v>5.3168457831326302E-2</v>
      </c>
      <c r="M13" s="14"/>
      <c r="N13" s="14">
        <v>6.0451941030612903E-2</v>
      </c>
      <c r="O13" s="14">
        <v>4.52297095193884E-2</v>
      </c>
      <c r="P13" s="14">
        <v>6.0047619545381001E-2</v>
      </c>
      <c r="Q13" s="14">
        <v>7.8190583886076206E-2</v>
      </c>
      <c r="R13" s="14"/>
      <c r="S13" s="14">
        <v>7.2453463802731904E-2</v>
      </c>
      <c r="T13" s="14">
        <v>0.10526701106271</v>
      </c>
      <c r="U13" s="14">
        <v>5.0771327782857097E-2</v>
      </c>
      <c r="V13" s="14">
        <v>5.42845122905284E-2</v>
      </c>
      <c r="W13" s="14">
        <v>9.3185118620426999E-2</v>
      </c>
      <c r="X13" s="14">
        <v>5.8634259610726699E-2</v>
      </c>
      <c r="Y13" s="14">
        <v>3.3955724178908103E-2</v>
      </c>
      <c r="Z13" s="14">
        <v>2.2715249248198999E-2</v>
      </c>
      <c r="AA13" s="14">
        <v>4.6281205937815102E-2</v>
      </c>
      <c r="AB13" s="14">
        <v>3.6489872541148903E-2</v>
      </c>
      <c r="AC13" s="14">
        <v>4.6272874382031301E-2</v>
      </c>
      <c r="AD13" s="14">
        <v>8.6141808660195995E-2</v>
      </c>
      <c r="AE13" s="14"/>
      <c r="AF13" s="14">
        <v>7.83993828343275E-2</v>
      </c>
      <c r="AG13" s="14">
        <v>4.0034918474734199E-2</v>
      </c>
      <c r="AH13" s="14">
        <v>6.7749727190732897E-2</v>
      </c>
      <c r="AI13" s="14">
        <v>2.7179006885788701E-2</v>
      </c>
      <c r="AJ13" s="14">
        <v>9.9724477587605498E-2</v>
      </c>
      <c r="AK13" s="14"/>
      <c r="AL13" s="14">
        <v>3.8182334118246099E-2</v>
      </c>
      <c r="AM13" s="14">
        <v>9.4641313430607596E-2</v>
      </c>
      <c r="AN13" s="14">
        <v>5.2048629976146801E-2</v>
      </c>
      <c r="AO13" s="14">
        <v>3.2099361133334003E-2</v>
      </c>
      <c r="AP13" s="14">
        <v>0.14051237701946401</v>
      </c>
      <c r="AQ13" s="14">
        <v>5.1850420680926997E-2</v>
      </c>
      <c r="AR13" s="14"/>
      <c r="AS13" s="14">
        <v>5.8926981376003003E-2</v>
      </c>
      <c r="AT13" s="14">
        <v>4.9750573358983398E-2</v>
      </c>
      <c r="AU13" s="14">
        <v>7.6795933534878597E-2</v>
      </c>
      <c r="AV13" s="14">
        <v>7.0388240909020794E-2</v>
      </c>
      <c r="AW13" s="14">
        <v>0</v>
      </c>
      <c r="AX13" s="14"/>
      <c r="AY13" s="14">
        <v>0.20616091344184101</v>
      </c>
      <c r="AZ13" s="14">
        <v>5.3794757192422202E-2</v>
      </c>
      <c r="BA13" s="14">
        <v>1.13928445829404E-2</v>
      </c>
      <c r="BB13" s="14">
        <v>3.5975563809971099E-2</v>
      </c>
      <c r="BC13" s="14">
        <v>7.1842607543936995E-2</v>
      </c>
      <c r="BD13" s="14">
        <v>8.7782934159194595E-2</v>
      </c>
      <c r="BE13" s="14">
        <v>7.6209468143577194E-2</v>
      </c>
      <c r="BF13" s="14">
        <v>6.2172071913082501E-2</v>
      </c>
      <c r="BG13" s="14">
        <v>9.8788139126778599E-2</v>
      </c>
      <c r="BH13" s="14">
        <v>8.1908192536202698E-2</v>
      </c>
      <c r="BI13" s="14">
        <v>2.0150828245660599E-2</v>
      </c>
      <c r="BJ13" s="14">
        <v>5.9456440519958603E-2</v>
      </c>
      <c r="BK13" s="14">
        <v>5.0500232898960301E-2</v>
      </c>
      <c r="BL13" s="14">
        <v>8.3545087742725802E-2</v>
      </c>
      <c r="BM13" s="14">
        <v>3.49366298706206E-2</v>
      </c>
      <c r="BN13" s="14">
        <v>3.3776337963013298E-2</v>
      </c>
      <c r="BO13" s="14"/>
      <c r="BP13" s="14">
        <v>6.6330722880779902E-2</v>
      </c>
      <c r="BQ13" s="14">
        <v>4.2536318414568203E-2</v>
      </c>
      <c r="BR13" s="14">
        <v>6.6764366843791501E-2</v>
      </c>
      <c r="BS13" s="14">
        <v>6.9398815808612097E-2</v>
      </c>
      <c r="BT13" s="14">
        <v>8.0011958820410095E-2</v>
      </c>
      <c r="BU13" s="14">
        <v>6.6929595075423301E-2</v>
      </c>
      <c r="BV13" s="14"/>
      <c r="BW13" s="14">
        <v>6.1956981022782402E-2</v>
      </c>
      <c r="BX13" s="14">
        <v>7.2909366126690994E-2</v>
      </c>
      <c r="BY13" s="14">
        <v>8.4512040524989104E-2</v>
      </c>
      <c r="BZ13" s="14">
        <v>5.5255680032320197E-2</v>
      </c>
      <c r="CA13" s="14">
        <v>5.2935667849530799E-2</v>
      </c>
      <c r="CB13" s="14">
        <v>2.1246191211436199E-2</v>
      </c>
      <c r="CC13" s="14"/>
      <c r="CD13" s="14">
        <v>6.7831266937254803E-2</v>
      </c>
      <c r="CE13" s="14">
        <v>6.0004789634009799E-2</v>
      </c>
      <c r="CF13" s="14">
        <v>4.0204944364039402E-2</v>
      </c>
      <c r="CG13" s="14">
        <v>6.0946368690960297E-2</v>
      </c>
      <c r="CH13" s="14"/>
      <c r="CI13" s="14">
        <v>6.156027567538E-2</v>
      </c>
      <c r="CJ13" s="14">
        <v>5.2923827453960098E-2</v>
      </c>
      <c r="CK13" s="14">
        <v>6.4693680209448295E-2</v>
      </c>
      <c r="CL13" s="14">
        <v>6.2450764046493801E-2</v>
      </c>
      <c r="CM13" s="14"/>
      <c r="CN13" s="14">
        <v>8.7582935140183102E-2</v>
      </c>
      <c r="CO13" s="14">
        <v>5.6795422470017197E-2</v>
      </c>
      <c r="CP13" s="14"/>
      <c r="CQ13" s="14">
        <v>4.1482542201704997E-2</v>
      </c>
      <c r="CR13" s="14">
        <v>6.1933286557671503E-2</v>
      </c>
    </row>
    <row r="14" spans="2:96" x14ac:dyDescent="0.3">
      <c r="B14" s="15" t="s">
        <v>92</v>
      </c>
      <c r="C14" s="20">
        <v>7.3639967011945001E-2</v>
      </c>
      <c r="D14" s="20">
        <v>3.53729512353863E-2</v>
      </c>
      <c r="E14" s="20">
        <v>0.109081145657851</v>
      </c>
      <c r="F14" s="20"/>
      <c r="G14" s="20">
        <v>8.4234221081462904E-2</v>
      </c>
      <c r="H14" s="20">
        <v>6.1928452537374397E-2</v>
      </c>
      <c r="I14" s="20">
        <v>6.6047791915337398E-2</v>
      </c>
      <c r="J14" s="20">
        <v>4.8655091869700101E-2</v>
      </c>
      <c r="K14" s="20">
        <v>0.10903217840882</v>
      </c>
      <c r="L14" s="20">
        <v>7.5672675995386796E-2</v>
      </c>
      <c r="M14" s="20"/>
      <c r="N14" s="20">
        <v>5.7526862020745202E-2</v>
      </c>
      <c r="O14" s="20">
        <v>5.3405630005436501E-2</v>
      </c>
      <c r="P14" s="20">
        <v>9.0811845091542498E-2</v>
      </c>
      <c r="Q14" s="20">
        <v>9.3882656460228198E-2</v>
      </c>
      <c r="R14" s="20"/>
      <c r="S14" s="20">
        <v>5.0957304941556897E-2</v>
      </c>
      <c r="T14" s="20">
        <v>5.8983289223342103E-2</v>
      </c>
      <c r="U14" s="20">
        <v>0.11002064823238999</v>
      </c>
      <c r="V14" s="20">
        <v>1.0166417722268501E-2</v>
      </c>
      <c r="W14" s="20">
        <v>8.2677210205450893E-2</v>
      </c>
      <c r="X14" s="20">
        <v>0.12724793947045501</v>
      </c>
      <c r="Y14" s="20">
        <v>8.2958594276457201E-2</v>
      </c>
      <c r="Z14" s="20">
        <v>4.3257358702069398E-2</v>
      </c>
      <c r="AA14" s="20">
        <v>7.3929493932078594E-2</v>
      </c>
      <c r="AB14" s="20">
        <v>9.1411813333795403E-2</v>
      </c>
      <c r="AC14" s="20">
        <v>9.7117451165713103E-2</v>
      </c>
      <c r="AD14" s="20">
        <v>8.9627443628244902E-2</v>
      </c>
      <c r="AE14" s="20"/>
      <c r="AF14" s="20">
        <v>3.9035548091886703E-2</v>
      </c>
      <c r="AG14" s="20">
        <v>5.06678205145739E-2</v>
      </c>
      <c r="AH14" s="20">
        <v>9.1317640923055304E-2</v>
      </c>
      <c r="AI14" s="20">
        <v>5.28281466475276E-2</v>
      </c>
      <c r="AJ14" s="20">
        <v>0.13857652461591399</v>
      </c>
      <c r="AK14" s="20"/>
      <c r="AL14" s="20">
        <v>4.9317016732063602E-2</v>
      </c>
      <c r="AM14" s="20">
        <v>6.6824904732416507E-2</v>
      </c>
      <c r="AN14" s="20">
        <v>6.1062013447860303E-2</v>
      </c>
      <c r="AO14" s="20">
        <v>3.9330547454745797E-2</v>
      </c>
      <c r="AP14" s="20">
        <v>0.106280784565897</v>
      </c>
      <c r="AQ14" s="20">
        <v>0.124067327043871</v>
      </c>
      <c r="AR14" s="20"/>
      <c r="AS14" s="20">
        <v>6.2380235489520902E-2</v>
      </c>
      <c r="AT14" s="20">
        <v>9.9362460455208093E-2</v>
      </c>
      <c r="AU14" s="20">
        <v>6.9424647236624601E-2</v>
      </c>
      <c r="AV14" s="20">
        <v>2.36402964567081E-2</v>
      </c>
      <c r="AW14" s="20">
        <v>5.8360126441143301E-2</v>
      </c>
      <c r="AX14" s="20"/>
      <c r="AY14" s="20">
        <v>0.39265448220501098</v>
      </c>
      <c r="AZ14" s="20">
        <v>0.11879681199505</v>
      </c>
      <c r="BA14" s="20">
        <v>0.10222653057884699</v>
      </c>
      <c r="BB14" s="20">
        <v>8.1961169185935906E-2</v>
      </c>
      <c r="BC14" s="20">
        <v>3.6662944941854403E-2</v>
      </c>
      <c r="BD14" s="20">
        <v>9.9272442506395497E-2</v>
      </c>
      <c r="BE14" s="20">
        <v>9.6536525294821193E-2</v>
      </c>
      <c r="BF14" s="20">
        <v>7.6909114926298899E-2</v>
      </c>
      <c r="BG14" s="20">
        <v>7.3366366364713401E-2</v>
      </c>
      <c r="BH14" s="20">
        <v>1.6266099846732801E-2</v>
      </c>
      <c r="BI14" s="20">
        <v>4.22038640658371E-2</v>
      </c>
      <c r="BJ14" s="20">
        <v>4.7355221461137999E-2</v>
      </c>
      <c r="BK14" s="20">
        <v>0</v>
      </c>
      <c r="BL14" s="20">
        <v>7.2759669898821502E-2</v>
      </c>
      <c r="BM14" s="20">
        <v>0.13935697052621099</v>
      </c>
      <c r="BN14" s="20">
        <v>0</v>
      </c>
      <c r="BO14" s="20"/>
      <c r="BP14" s="20">
        <v>4.89077489461257E-2</v>
      </c>
      <c r="BQ14" s="20">
        <v>9.1520506572399393E-2</v>
      </c>
      <c r="BR14" s="20">
        <v>7.3957837148002706E-2</v>
      </c>
      <c r="BS14" s="20">
        <v>6.5667533008034296E-2</v>
      </c>
      <c r="BT14" s="20">
        <v>0.100229361339747</v>
      </c>
      <c r="BU14" s="20">
        <v>6.9205187021185804E-2</v>
      </c>
      <c r="BV14" s="20"/>
      <c r="BW14" s="20">
        <v>4.8810572287950597E-2</v>
      </c>
      <c r="BX14" s="20">
        <v>7.9000385605038095E-2</v>
      </c>
      <c r="BY14" s="20">
        <v>6.3283354026260494E-2</v>
      </c>
      <c r="BZ14" s="20">
        <v>0.120675794195976</v>
      </c>
      <c r="CA14" s="20">
        <v>8.8138326827266703E-2</v>
      </c>
      <c r="CB14" s="20">
        <v>0.105291270624763</v>
      </c>
      <c r="CC14" s="20"/>
      <c r="CD14" s="20">
        <v>5.8797019948240298E-2</v>
      </c>
      <c r="CE14" s="20">
        <v>5.3624433353054703E-2</v>
      </c>
      <c r="CF14" s="20">
        <v>0.13729876099400201</v>
      </c>
      <c r="CG14" s="20">
        <v>4.7404504431724302E-2</v>
      </c>
      <c r="CH14" s="20"/>
      <c r="CI14" s="20">
        <v>9.1295543306566099E-2</v>
      </c>
      <c r="CJ14" s="20">
        <v>6.0542893599631602E-2</v>
      </c>
      <c r="CK14" s="20">
        <v>5.9158328065943198E-2</v>
      </c>
      <c r="CL14" s="20">
        <v>0.19230463258536701</v>
      </c>
      <c r="CM14" s="20"/>
      <c r="CN14" s="20">
        <v>2.3938050152115701E-2</v>
      </c>
      <c r="CO14" s="20">
        <v>7.3476559731347396E-2</v>
      </c>
      <c r="CP14" s="20"/>
      <c r="CQ14" s="20">
        <v>1.2344288769387E-2</v>
      </c>
      <c r="CR14" s="20">
        <v>7.3638349248656407E-2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484</v>
      </c>
      <c r="E7" s="10">
        <v>521</v>
      </c>
      <c r="F7" s="10"/>
      <c r="G7" s="10">
        <v>116</v>
      </c>
      <c r="H7" s="10">
        <v>159</v>
      </c>
      <c r="I7" s="10">
        <v>166</v>
      </c>
      <c r="J7" s="10">
        <v>171</v>
      </c>
      <c r="K7" s="10">
        <v>156</v>
      </c>
      <c r="L7" s="10">
        <v>238</v>
      </c>
      <c r="M7" s="10"/>
      <c r="N7" s="10">
        <v>270</v>
      </c>
      <c r="O7" s="10">
        <v>242</v>
      </c>
      <c r="P7" s="10">
        <v>235</v>
      </c>
      <c r="Q7" s="10">
        <v>255</v>
      </c>
      <c r="R7" s="10"/>
      <c r="S7" s="10">
        <v>147</v>
      </c>
      <c r="T7" s="10">
        <v>136</v>
      </c>
      <c r="U7" s="10">
        <v>93</v>
      </c>
      <c r="V7" s="10">
        <v>92</v>
      </c>
      <c r="W7" s="10">
        <v>72</v>
      </c>
      <c r="X7" s="10">
        <v>85</v>
      </c>
      <c r="Y7" s="10">
        <v>83</v>
      </c>
      <c r="Z7" s="10">
        <v>44</v>
      </c>
      <c r="AA7" s="10">
        <v>106</v>
      </c>
      <c r="AB7" s="10">
        <v>85</v>
      </c>
      <c r="AC7" s="10">
        <v>40</v>
      </c>
      <c r="AD7" s="10">
        <v>23</v>
      </c>
      <c r="AE7" s="10"/>
      <c r="AF7" s="10">
        <v>194</v>
      </c>
      <c r="AG7" s="10">
        <v>336</v>
      </c>
      <c r="AH7" s="10">
        <v>86</v>
      </c>
      <c r="AI7" s="10">
        <v>147</v>
      </c>
      <c r="AJ7" s="10">
        <v>58</v>
      </c>
      <c r="AK7" s="10"/>
      <c r="AL7" s="10">
        <v>227</v>
      </c>
      <c r="AM7" s="10">
        <v>178</v>
      </c>
      <c r="AN7" s="10">
        <v>98</v>
      </c>
      <c r="AO7" s="10">
        <v>245</v>
      </c>
      <c r="AP7" s="10">
        <v>64</v>
      </c>
      <c r="AQ7" s="10">
        <v>86</v>
      </c>
      <c r="AR7" s="10"/>
      <c r="AS7" s="10">
        <v>239</v>
      </c>
      <c r="AT7" s="10">
        <v>240</v>
      </c>
      <c r="AU7" s="10">
        <v>236</v>
      </c>
      <c r="AV7" s="10">
        <v>126</v>
      </c>
      <c r="AW7" s="10">
        <v>16</v>
      </c>
      <c r="AX7" s="10"/>
      <c r="AY7" s="10">
        <v>5</v>
      </c>
      <c r="AZ7" s="10">
        <v>35</v>
      </c>
      <c r="BA7" s="10">
        <v>77</v>
      </c>
      <c r="BB7" s="10">
        <v>55</v>
      </c>
      <c r="BC7" s="10">
        <v>80</v>
      </c>
      <c r="BD7" s="10">
        <v>102</v>
      </c>
      <c r="BE7" s="10">
        <v>98</v>
      </c>
      <c r="BF7" s="10">
        <v>72</v>
      </c>
      <c r="BG7" s="10">
        <v>67</v>
      </c>
      <c r="BH7" s="10">
        <v>59</v>
      </c>
      <c r="BI7" s="10">
        <v>95</v>
      </c>
      <c r="BJ7" s="10">
        <v>66</v>
      </c>
      <c r="BK7" s="10">
        <v>46</v>
      </c>
      <c r="BL7" s="10">
        <v>25</v>
      </c>
      <c r="BM7" s="10">
        <v>28</v>
      </c>
      <c r="BN7" s="10">
        <v>54</v>
      </c>
      <c r="BO7" s="10"/>
      <c r="BP7" s="10">
        <v>240</v>
      </c>
      <c r="BQ7" s="10">
        <v>288</v>
      </c>
      <c r="BR7" s="10">
        <v>145</v>
      </c>
      <c r="BS7" s="10">
        <v>186</v>
      </c>
      <c r="BT7" s="10">
        <v>101</v>
      </c>
      <c r="BU7" s="10">
        <v>46</v>
      </c>
      <c r="BV7" s="10"/>
      <c r="BW7" s="10">
        <v>405</v>
      </c>
      <c r="BX7" s="10">
        <v>207</v>
      </c>
      <c r="BY7" s="10">
        <v>73</v>
      </c>
      <c r="BZ7" s="10">
        <v>99</v>
      </c>
      <c r="CA7" s="10">
        <v>179</v>
      </c>
      <c r="CB7" s="10">
        <v>39</v>
      </c>
      <c r="CC7" s="10"/>
      <c r="CD7" s="10">
        <v>219</v>
      </c>
      <c r="CE7" s="10">
        <v>185</v>
      </c>
      <c r="CF7" s="10">
        <v>141</v>
      </c>
      <c r="CG7" s="10">
        <v>294</v>
      </c>
      <c r="CH7" s="10"/>
      <c r="CI7" s="10">
        <v>170</v>
      </c>
      <c r="CJ7" s="10">
        <v>212</v>
      </c>
      <c r="CK7" s="10">
        <v>559</v>
      </c>
      <c r="CL7" s="10">
        <v>65</v>
      </c>
      <c r="CM7" s="10"/>
      <c r="CN7" s="10">
        <v>105</v>
      </c>
      <c r="CO7" s="10">
        <v>883</v>
      </c>
      <c r="CP7" s="10"/>
      <c r="CQ7" s="10">
        <v>83</v>
      </c>
      <c r="CR7" s="10">
        <v>837</v>
      </c>
    </row>
    <row r="8" spans="2:96" ht="30" customHeight="1" x14ac:dyDescent="0.3">
      <c r="B8" s="11" t="s">
        <v>19</v>
      </c>
      <c r="C8" s="11">
        <v>1002</v>
      </c>
      <c r="D8" s="11">
        <v>481</v>
      </c>
      <c r="E8" s="11">
        <v>521</v>
      </c>
      <c r="F8" s="11"/>
      <c r="G8" s="11">
        <v>141</v>
      </c>
      <c r="H8" s="11">
        <v>164</v>
      </c>
      <c r="I8" s="11">
        <v>166</v>
      </c>
      <c r="J8" s="11">
        <v>163</v>
      </c>
      <c r="K8" s="11">
        <v>150</v>
      </c>
      <c r="L8" s="11">
        <v>219</v>
      </c>
      <c r="M8" s="11"/>
      <c r="N8" s="11">
        <v>269</v>
      </c>
      <c r="O8" s="11">
        <v>255</v>
      </c>
      <c r="P8" s="11">
        <v>231</v>
      </c>
      <c r="Q8" s="11">
        <v>242</v>
      </c>
      <c r="R8" s="11"/>
      <c r="S8" s="11">
        <v>148</v>
      </c>
      <c r="T8" s="11">
        <v>131</v>
      </c>
      <c r="U8" s="11">
        <v>89</v>
      </c>
      <c r="V8" s="11">
        <v>89</v>
      </c>
      <c r="W8" s="11">
        <v>68</v>
      </c>
      <c r="X8" s="11">
        <v>84</v>
      </c>
      <c r="Y8" s="11">
        <v>77</v>
      </c>
      <c r="Z8" s="11">
        <v>42</v>
      </c>
      <c r="AA8" s="11">
        <v>110</v>
      </c>
      <c r="AB8" s="11">
        <v>90</v>
      </c>
      <c r="AC8" s="11">
        <v>44</v>
      </c>
      <c r="AD8" s="11">
        <v>30</v>
      </c>
      <c r="AE8" s="11"/>
      <c r="AF8" s="11">
        <v>187</v>
      </c>
      <c r="AG8" s="11">
        <v>336</v>
      </c>
      <c r="AH8" s="11">
        <v>85</v>
      </c>
      <c r="AI8" s="11">
        <v>142</v>
      </c>
      <c r="AJ8" s="11">
        <v>58</v>
      </c>
      <c r="AK8" s="11"/>
      <c r="AL8" s="11">
        <v>233</v>
      </c>
      <c r="AM8" s="11">
        <v>174</v>
      </c>
      <c r="AN8" s="11">
        <v>97</v>
      </c>
      <c r="AO8" s="11">
        <v>237</v>
      </c>
      <c r="AP8" s="11">
        <v>65</v>
      </c>
      <c r="AQ8" s="11">
        <v>85</v>
      </c>
      <c r="AR8" s="11"/>
      <c r="AS8" s="11">
        <v>229</v>
      </c>
      <c r="AT8" s="11">
        <v>244</v>
      </c>
      <c r="AU8" s="11">
        <v>240</v>
      </c>
      <c r="AV8" s="11">
        <v>127</v>
      </c>
      <c r="AW8" s="11">
        <v>16</v>
      </c>
      <c r="AX8" s="11"/>
      <c r="AY8" s="11">
        <v>5</v>
      </c>
      <c r="AZ8" s="11">
        <v>34</v>
      </c>
      <c r="BA8" s="11">
        <v>75</v>
      </c>
      <c r="BB8" s="11">
        <v>54</v>
      </c>
      <c r="BC8" s="11">
        <v>79</v>
      </c>
      <c r="BD8" s="11">
        <v>102</v>
      </c>
      <c r="BE8" s="11">
        <v>100</v>
      </c>
      <c r="BF8" s="11">
        <v>73</v>
      </c>
      <c r="BG8" s="11">
        <v>67</v>
      </c>
      <c r="BH8" s="11">
        <v>59</v>
      </c>
      <c r="BI8" s="11">
        <v>94</v>
      </c>
      <c r="BJ8" s="11">
        <v>67</v>
      </c>
      <c r="BK8" s="11">
        <v>45</v>
      </c>
      <c r="BL8" s="11">
        <v>24</v>
      </c>
      <c r="BM8" s="11">
        <v>28</v>
      </c>
      <c r="BN8" s="11">
        <v>55</v>
      </c>
      <c r="BO8" s="11"/>
      <c r="BP8" s="11">
        <v>247</v>
      </c>
      <c r="BQ8" s="11">
        <v>286</v>
      </c>
      <c r="BR8" s="11">
        <v>144</v>
      </c>
      <c r="BS8" s="11">
        <v>184</v>
      </c>
      <c r="BT8" s="11">
        <v>98</v>
      </c>
      <c r="BU8" s="11">
        <v>44</v>
      </c>
      <c r="BV8" s="11"/>
      <c r="BW8" s="11">
        <v>390</v>
      </c>
      <c r="BX8" s="11">
        <v>209</v>
      </c>
      <c r="BY8" s="11">
        <v>74</v>
      </c>
      <c r="BZ8" s="11">
        <v>98</v>
      </c>
      <c r="CA8" s="11">
        <v>182</v>
      </c>
      <c r="CB8" s="11">
        <v>45</v>
      </c>
      <c r="CC8" s="11"/>
      <c r="CD8" s="11">
        <v>231</v>
      </c>
      <c r="CE8" s="11">
        <v>188</v>
      </c>
      <c r="CF8" s="11">
        <v>137</v>
      </c>
      <c r="CG8" s="11">
        <v>285</v>
      </c>
      <c r="CH8" s="11"/>
      <c r="CI8" s="11">
        <v>173</v>
      </c>
      <c r="CJ8" s="11">
        <v>211</v>
      </c>
      <c r="CK8" s="11">
        <v>553</v>
      </c>
      <c r="CL8" s="11">
        <v>65</v>
      </c>
      <c r="CM8" s="11"/>
      <c r="CN8" s="11">
        <v>108</v>
      </c>
      <c r="CO8" s="11">
        <v>875</v>
      </c>
      <c r="CP8" s="11"/>
      <c r="CQ8" s="11">
        <v>83</v>
      </c>
      <c r="CR8" s="11">
        <v>832</v>
      </c>
    </row>
    <row r="9" spans="2:96" x14ac:dyDescent="0.3">
      <c r="B9" s="15" t="s">
        <v>458</v>
      </c>
      <c r="C9" s="14">
        <v>3.57969095155364E-2</v>
      </c>
      <c r="D9" s="14">
        <v>3.58890814041085E-2</v>
      </c>
      <c r="E9" s="14">
        <v>3.5773722329876599E-2</v>
      </c>
      <c r="F9" s="14"/>
      <c r="G9" s="14">
        <v>3.6273662758110198E-2</v>
      </c>
      <c r="H9" s="14">
        <v>9.3516223463578296E-2</v>
      </c>
      <c r="I9" s="14">
        <v>5.8110675624652698E-2</v>
      </c>
      <c r="J9" s="14">
        <v>1.7327135264304998E-2</v>
      </c>
      <c r="K9" s="14">
        <v>6.6183604583665897E-3</v>
      </c>
      <c r="L9" s="14">
        <v>9.12640125264692E-3</v>
      </c>
      <c r="M9" s="14"/>
      <c r="N9" s="14">
        <v>5.5809422632289003E-2</v>
      </c>
      <c r="O9" s="14">
        <v>1.66262434647962E-2</v>
      </c>
      <c r="P9" s="14">
        <v>4.1529725767656803E-2</v>
      </c>
      <c r="Q9" s="14">
        <v>2.8816177254082601E-2</v>
      </c>
      <c r="R9" s="14"/>
      <c r="S9" s="14">
        <v>4.8197684055809001E-2</v>
      </c>
      <c r="T9" s="14">
        <v>2.2635193022839901E-2</v>
      </c>
      <c r="U9" s="14">
        <v>2.0714857760269101E-2</v>
      </c>
      <c r="V9" s="14">
        <v>4.3625896541486103E-2</v>
      </c>
      <c r="W9" s="14">
        <v>1.64927906751016E-2</v>
      </c>
      <c r="X9" s="14">
        <v>4.8164564594833398E-2</v>
      </c>
      <c r="Y9" s="14">
        <v>0</v>
      </c>
      <c r="Z9" s="14">
        <v>2.22030187508142E-2</v>
      </c>
      <c r="AA9" s="14">
        <v>5.4811181328885301E-2</v>
      </c>
      <c r="AB9" s="14">
        <v>5.7459520630734999E-2</v>
      </c>
      <c r="AC9" s="14">
        <v>0</v>
      </c>
      <c r="AD9" s="14">
        <v>9.2029579926308794E-2</v>
      </c>
      <c r="AE9" s="14"/>
      <c r="AF9" s="14">
        <v>3.9754757537224003E-2</v>
      </c>
      <c r="AG9" s="14">
        <v>5.4200244941617001E-2</v>
      </c>
      <c r="AH9" s="14">
        <v>3.4036379113789803E-2</v>
      </c>
      <c r="AI9" s="14">
        <v>7.2618197445109001E-3</v>
      </c>
      <c r="AJ9" s="14">
        <v>5.3915113328567202E-2</v>
      </c>
      <c r="AK9" s="14"/>
      <c r="AL9" s="14">
        <v>6.99965741817688E-2</v>
      </c>
      <c r="AM9" s="14">
        <v>5.5391461230849898E-2</v>
      </c>
      <c r="AN9" s="14">
        <v>3.9472950504745599E-2</v>
      </c>
      <c r="AO9" s="14">
        <v>8.6476567338993806E-3</v>
      </c>
      <c r="AP9" s="14">
        <v>4.6535339139465802E-2</v>
      </c>
      <c r="AQ9" s="14">
        <v>0</v>
      </c>
      <c r="AR9" s="14"/>
      <c r="AS9" s="14">
        <v>1.7175318874426901E-2</v>
      </c>
      <c r="AT9" s="14">
        <v>1.97937810969619E-2</v>
      </c>
      <c r="AU9" s="14">
        <v>3.45892728696457E-2</v>
      </c>
      <c r="AV9" s="14">
        <v>0.123936467613256</v>
      </c>
      <c r="AW9" s="14">
        <v>6.8136440521236893E-2</v>
      </c>
      <c r="AX9" s="14"/>
      <c r="AY9" s="14">
        <v>0</v>
      </c>
      <c r="AZ9" s="14">
        <v>5.6496054609964097E-2</v>
      </c>
      <c r="BA9" s="14">
        <v>4.6388551658379101E-2</v>
      </c>
      <c r="BB9" s="14">
        <v>3.6416304933041897E-2</v>
      </c>
      <c r="BC9" s="14">
        <v>2.5636351010083099E-2</v>
      </c>
      <c r="BD9" s="14">
        <v>2.0354572312665999E-2</v>
      </c>
      <c r="BE9" s="14">
        <v>4.3817369220834901E-2</v>
      </c>
      <c r="BF9" s="14">
        <v>1.4544361275005999E-2</v>
      </c>
      <c r="BG9" s="14">
        <v>1.37761418913665E-2</v>
      </c>
      <c r="BH9" s="14">
        <v>5.2158729341234403E-2</v>
      </c>
      <c r="BI9" s="14">
        <v>3.0144950350172998E-2</v>
      </c>
      <c r="BJ9" s="14">
        <v>0</v>
      </c>
      <c r="BK9" s="14">
        <v>4.2759969007694201E-2</v>
      </c>
      <c r="BL9" s="14">
        <v>0</v>
      </c>
      <c r="BM9" s="14">
        <v>7.06902920445725E-2</v>
      </c>
      <c r="BN9" s="14">
        <v>0.14961047401980301</v>
      </c>
      <c r="BO9" s="14"/>
      <c r="BP9" s="14">
        <v>7.3361270879421597E-2</v>
      </c>
      <c r="BQ9" s="14">
        <v>2.7169147007568398E-2</v>
      </c>
      <c r="BR9" s="14">
        <v>3.5489805459412799E-2</v>
      </c>
      <c r="BS9" s="14">
        <v>1.6485492852169499E-2</v>
      </c>
      <c r="BT9" s="14">
        <v>1.9259069727723701E-2</v>
      </c>
      <c r="BU9" s="14">
        <v>0</v>
      </c>
      <c r="BV9" s="14"/>
      <c r="BW9" s="14">
        <v>3.4984378215925302E-2</v>
      </c>
      <c r="BX9" s="14">
        <v>2.0766274048714398E-2</v>
      </c>
      <c r="BY9" s="14">
        <v>1.2447411829235099E-2</v>
      </c>
      <c r="BZ9" s="14">
        <v>6.0652524735375503E-2</v>
      </c>
      <c r="CA9" s="14">
        <v>4.40237593144975E-2</v>
      </c>
      <c r="CB9" s="14">
        <v>2.2945236866855599E-2</v>
      </c>
      <c r="CC9" s="14"/>
      <c r="CD9" s="14">
        <v>6.4263634705046799E-2</v>
      </c>
      <c r="CE9" s="14">
        <v>6.4024926315030206E-2</v>
      </c>
      <c r="CF9" s="14">
        <v>7.5141989762460898E-3</v>
      </c>
      <c r="CG9" s="14">
        <v>2.1022144311403399E-2</v>
      </c>
      <c r="CH9" s="14"/>
      <c r="CI9" s="14">
        <v>4.3770022440105701E-2</v>
      </c>
      <c r="CJ9" s="14">
        <v>6.2256966985710198E-2</v>
      </c>
      <c r="CK9" s="14">
        <v>2.57148676573433E-2</v>
      </c>
      <c r="CL9" s="14">
        <v>1.44162460478073E-2</v>
      </c>
      <c r="CM9" s="14"/>
      <c r="CN9" s="14">
        <v>0.14423629403056201</v>
      </c>
      <c r="CO9" s="14">
        <v>2.31509979197848E-2</v>
      </c>
      <c r="CP9" s="14"/>
      <c r="CQ9" s="14">
        <v>9.7057909852688404E-2</v>
      </c>
      <c r="CR9" s="14">
        <v>3.2161088664976301E-2</v>
      </c>
    </row>
    <row r="10" spans="2:96" x14ac:dyDescent="0.3">
      <c r="B10" s="15" t="s">
        <v>459</v>
      </c>
      <c r="C10" s="14">
        <v>0.106457857017561</v>
      </c>
      <c r="D10" s="14">
        <v>0.13675364218338901</v>
      </c>
      <c r="E10" s="14">
        <v>7.8684040966580396E-2</v>
      </c>
      <c r="F10" s="14"/>
      <c r="G10" s="14">
        <v>0.19809867258372599</v>
      </c>
      <c r="H10" s="14">
        <v>0.27105387003120501</v>
      </c>
      <c r="I10" s="14">
        <v>9.5698417587058798E-2</v>
      </c>
      <c r="J10" s="14">
        <v>6.2334769082337198E-2</v>
      </c>
      <c r="K10" s="14">
        <v>3.0656776908546301E-2</v>
      </c>
      <c r="L10" s="14">
        <v>1.7274148551367201E-2</v>
      </c>
      <c r="M10" s="14"/>
      <c r="N10" s="14">
        <v>0.16625226345767299</v>
      </c>
      <c r="O10" s="14">
        <v>9.1139496371618098E-2</v>
      </c>
      <c r="P10" s="14">
        <v>9.0911174215932505E-2</v>
      </c>
      <c r="Q10" s="14">
        <v>7.2637652844661393E-2</v>
      </c>
      <c r="R10" s="14"/>
      <c r="S10" s="14">
        <v>0.25315454029103601</v>
      </c>
      <c r="T10" s="14">
        <v>4.4122067846026597E-2</v>
      </c>
      <c r="U10" s="14">
        <v>5.3660808107264299E-2</v>
      </c>
      <c r="V10" s="14">
        <v>0.106655275213505</v>
      </c>
      <c r="W10" s="14">
        <v>7.3346582082299799E-2</v>
      </c>
      <c r="X10" s="14">
        <v>0.10298945409961199</v>
      </c>
      <c r="Y10" s="14">
        <v>6.6654502297677207E-2</v>
      </c>
      <c r="Z10" s="14">
        <v>0.15224893747079099</v>
      </c>
      <c r="AA10" s="14">
        <v>0.13429897174179001</v>
      </c>
      <c r="AB10" s="14">
        <v>4.2699412150433103E-2</v>
      </c>
      <c r="AC10" s="14">
        <v>8.9198858448581206E-2</v>
      </c>
      <c r="AD10" s="14">
        <v>4.5040072252149399E-2</v>
      </c>
      <c r="AE10" s="14"/>
      <c r="AF10" s="14">
        <v>8.8643858677872306E-2</v>
      </c>
      <c r="AG10" s="14">
        <v>0.167515699120417</v>
      </c>
      <c r="AH10" s="14">
        <v>4.5086344858494602E-2</v>
      </c>
      <c r="AI10" s="14">
        <v>9.0102918010281099E-2</v>
      </c>
      <c r="AJ10" s="14">
        <v>0</v>
      </c>
      <c r="AK10" s="14"/>
      <c r="AL10" s="14">
        <v>0.21592250843286101</v>
      </c>
      <c r="AM10" s="14">
        <v>0.12188636077387401</v>
      </c>
      <c r="AN10" s="14">
        <v>4.8052516636930498E-2</v>
      </c>
      <c r="AO10" s="14">
        <v>9.0370275593263702E-2</v>
      </c>
      <c r="AP10" s="14">
        <v>0</v>
      </c>
      <c r="AQ10" s="14">
        <v>2.4326356089940201E-2</v>
      </c>
      <c r="AR10" s="14"/>
      <c r="AS10" s="14">
        <v>5.6662357525283397E-2</v>
      </c>
      <c r="AT10" s="14">
        <v>0.102097310238893</v>
      </c>
      <c r="AU10" s="14">
        <v>0.135303247160384</v>
      </c>
      <c r="AV10" s="14">
        <v>0.18624885457722201</v>
      </c>
      <c r="AW10" s="14">
        <v>0.39221844963296698</v>
      </c>
      <c r="AX10" s="14"/>
      <c r="AY10" s="14">
        <v>0</v>
      </c>
      <c r="AZ10" s="14">
        <v>0.11204187066072201</v>
      </c>
      <c r="BA10" s="14">
        <v>5.8575936933066397E-2</v>
      </c>
      <c r="BB10" s="14">
        <v>5.38553038913617E-2</v>
      </c>
      <c r="BC10" s="14">
        <v>8.0521247832185297E-2</v>
      </c>
      <c r="BD10" s="14">
        <v>5.3696962252760702E-2</v>
      </c>
      <c r="BE10" s="14">
        <v>0.11921201005316399</v>
      </c>
      <c r="BF10" s="14">
        <v>0.10558456178396999</v>
      </c>
      <c r="BG10" s="14">
        <v>5.5255879151307002E-2</v>
      </c>
      <c r="BH10" s="14">
        <v>0.191877963881912</v>
      </c>
      <c r="BI10" s="14">
        <v>9.9635387212367296E-2</v>
      </c>
      <c r="BJ10" s="14">
        <v>9.1598979245464396E-2</v>
      </c>
      <c r="BK10" s="14">
        <v>0.15926883188011801</v>
      </c>
      <c r="BL10" s="14">
        <v>0.208316147385295</v>
      </c>
      <c r="BM10" s="14">
        <v>3.4506226679620902E-2</v>
      </c>
      <c r="BN10" s="14">
        <v>0.311828527345478</v>
      </c>
      <c r="BO10" s="14"/>
      <c r="BP10" s="14">
        <v>0.220201545077644</v>
      </c>
      <c r="BQ10" s="14">
        <v>7.2175677832612598E-2</v>
      </c>
      <c r="BR10" s="14">
        <v>0.108446627713706</v>
      </c>
      <c r="BS10" s="14">
        <v>5.0337429008555701E-2</v>
      </c>
      <c r="BT10" s="14">
        <v>3.1910596096875597E-2</v>
      </c>
      <c r="BU10" s="14">
        <v>8.5379167037487394E-2</v>
      </c>
      <c r="BV10" s="14"/>
      <c r="BW10" s="14">
        <v>7.6419879261008294E-2</v>
      </c>
      <c r="BX10" s="14">
        <v>0.125850462302905</v>
      </c>
      <c r="BY10" s="14">
        <v>0.11419044111524999</v>
      </c>
      <c r="BZ10" s="14">
        <v>0.102769743181652</v>
      </c>
      <c r="CA10" s="14">
        <v>0.132061195371526</v>
      </c>
      <c r="CB10" s="14">
        <v>0.15459461953824</v>
      </c>
      <c r="CC10" s="14"/>
      <c r="CD10" s="14">
        <v>0.176797222079661</v>
      </c>
      <c r="CE10" s="14">
        <v>0.15135861898453101</v>
      </c>
      <c r="CF10" s="14">
        <v>4.8060966841087398E-2</v>
      </c>
      <c r="CG10" s="14">
        <v>6.8463484821950402E-2</v>
      </c>
      <c r="CH10" s="14"/>
      <c r="CI10" s="14">
        <v>0.104040068988315</v>
      </c>
      <c r="CJ10" s="14">
        <v>0.127623845215729</v>
      </c>
      <c r="CK10" s="14">
        <v>0.10338862091461</v>
      </c>
      <c r="CL10" s="14">
        <v>7.0318179872029804E-2</v>
      </c>
      <c r="CM10" s="14"/>
      <c r="CN10" s="14">
        <v>0.214250996832346</v>
      </c>
      <c r="CO10" s="14">
        <v>9.4245392496818195E-2</v>
      </c>
      <c r="CP10" s="14"/>
      <c r="CQ10" s="14">
        <v>0.19889005943990501</v>
      </c>
      <c r="CR10" s="14">
        <v>0.100904963298099</v>
      </c>
    </row>
    <row r="11" spans="2:96" x14ac:dyDescent="0.3">
      <c r="B11" s="15" t="s">
        <v>460</v>
      </c>
      <c r="C11" s="14">
        <v>0.55111377136807504</v>
      </c>
      <c r="D11" s="14">
        <v>0.56422293077946695</v>
      </c>
      <c r="E11" s="14">
        <v>0.53996881301260002</v>
      </c>
      <c r="F11" s="14"/>
      <c r="G11" s="14">
        <v>0.43905584572737599</v>
      </c>
      <c r="H11" s="14">
        <v>0.37905244969416002</v>
      </c>
      <c r="I11" s="14">
        <v>0.60118291333169405</v>
      </c>
      <c r="J11" s="14">
        <v>0.61303015059936405</v>
      </c>
      <c r="K11" s="14">
        <v>0.61315180018305504</v>
      </c>
      <c r="L11" s="14">
        <v>0.62542941176246303</v>
      </c>
      <c r="M11" s="14"/>
      <c r="N11" s="14">
        <v>0.51672639381942598</v>
      </c>
      <c r="O11" s="14">
        <v>0.61259141086787205</v>
      </c>
      <c r="P11" s="14">
        <v>0.53893548939216496</v>
      </c>
      <c r="Q11" s="14">
        <v>0.53328614801983398</v>
      </c>
      <c r="R11" s="14"/>
      <c r="S11" s="14">
        <v>0.44615579876467298</v>
      </c>
      <c r="T11" s="14">
        <v>0.65874814526827896</v>
      </c>
      <c r="U11" s="14">
        <v>0.57807831222167605</v>
      </c>
      <c r="V11" s="14">
        <v>0.543992899050186</v>
      </c>
      <c r="W11" s="14">
        <v>0.53333662314396701</v>
      </c>
      <c r="X11" s="14">
        <v>0.50339251463866397</v>
      </c>
      <c r="Y11" s="14">
        <v>0.59960518518732198</v>
      </c>
      <c r="Z11" s="14">
        <v>0.64879770472658205</v>
      </c>
      <c r="AA11" s="14">
        <v>0.53904565427333095</v>
      </c>
      <c r="AB11" s="14">
        <v>0.61898984440511695</v>
      </c>
      <c r="AC11" s="14">
        <v>0.46081682725851703</v>
      </c>
      <c r="AD11" s="14">
        <v>0.42768567821801301</v>
      </c>
      <c r="AE11" s="14"/>
      <c r="AF11" s="14">
        <v>0.603003982262589</v>
      </c>
      <c r="AG11" s="14">
        <v>0.49684313090083498</v>
      </c>
      <c r="AH11" s="14">
        <v>0.56043095609976401</v>
      </c>
      <c r="AI11" s="14">
        <v>0.64238176119608204</v>
      </c>
      <c r="AJ11" s="14">
        <v>0.53565042587421796</v>
      </c>
      <c r="AK11" s="14"/>
      <c r="AL11" s="14">
        <v>0.46648459454746799</v>
      </c>
      <c r="AM11" s="14">
        <v>0.54139359420627997</v>
      </c>
      <c r="AN11" s="14">
        <v>0.55212690474720205</v>
      </c>
      <c r="AO11" s="14">
        <v>0.64810098427727603</v>
      </c>
      <c r="AP11" s="14">
        <v>0.496541964609372</v>
      </c>
      <c r="AQ11" s="14">
        <v>0.65433476782993405</v>
      </c>
      <c r="AR11" s="14"/>
      <c r="AS11" s="14">
        <v>0.59826159380859301</v>
      </c>
      <c r="AT11" s="14">
        <v>0.55529349153859697</v>
      </c>
      <c r="AU11" s="14">
        <v>0.53230663146194801</v>
      </c>
      <c r="AV11" s="14">
        <v>0.482417422898204</v>
      </c>
      <c r="AW11" s="14">
        <v>0.35217403630680499</v>
      </c>
      <c r="AX11" s="14"/>
      <c r="AY11" s="14">
        <v>0.40118460435314801</v>
      </c>
      <c r="AZ11" s="14">
        <v>0.38487081468224099</v>
      </c>
      <c r="BA11" s="14">
        <v>0.62906857872015098</v>
      </c>
      <c r="BB11" s="14">
        <v>0.54340634355413997</v>
      </c>
      <c r="BC11" s="14">
        <v>0.59800859102444803</v>
      </c>
      <c r="BD11" s="14">
        <v>0.52548477369144697</v>
      </c>
      <c r="BE11" s="14">
        <v>0.53888980409953002</v>
      </c>
      <c r="BF11" s="14">
        <v>0.54541705769111404</v>
      </c>
      <c r="BG11" s="14">
        <v>0.65347451594739203</v>
      </c>
      <c r="BH11" s="14">
        <v>0.55730496734066204</v>
      </c>
      <c r="BI11" s="14">
        <v>0.61214627337691796</v>
      </c>
      <c r="BJ11" s="14">
        <v>0.60798383792634403</v>
      </c>
      <c r="BK11" s="14">
        <v>0.48935410089760001</v>
      </c>
      <c r="BL11" s="14">
        <v>0.54808410247361095</v>
      </c>
      <c r="BM11" s="14">
        <v>0.63938930481957701</v>
      </c>
      <c r="BN11" s="14">
        <v>0.38973519928842998</v>
      </c>
      <c r="BO11" s="14"/>
      <c r="BP11" s="14">
        <v>0.443520016455281</v>
      </c>
      <c r="BQ11" s="14">
        <v>0.56484009917521805</v>
      </c>
      <c r="BR11" s="14">
        <v>0.544401020356993</v>
      </c>
      <c r="BS11" s="14">
        <v>0.60666350212252396</v>
      </c>
      <c r="BT11" s="14">
        <v>0.63401286096532505</v>
      </c>
      <c r="BU11" s="14">
        <v>0.66972901596318501</v>
      </c>
      <c r="BV11" s="14"/>
      <c r="BW11" s="14">
        <v>0.59231508231843499</v>
      </c>
      <c r="BX11" s="14">
        <v>0.52615569639154602</v>
      </c>
      <c r="BY11" s="14">
        <v>0.51127848583369895</v>
      </c>
      <c r="BZ11" s="14">
        <v>0.52952450322673095</v>
      </c>
      <c r="CA11" s="14">
        <v>0.52773105610081905</v>
      </c>
      <c r="CB11" s="14">
        <v>0.54402378783155403</v>
      </c>
      <c r="CC11" s="14"/>
      <c r="CD11" s="14">
        <v>0.51027162484606003</v>
      </c>
      <c r="CE11" s="14">
        <v>0.52196148589187197</v>
      </c>
      <c r="CF11" s="14">
        <v>0.55823185806150599</v>
      </c>
      <c r="CG11" s="14">
        <v>0.58074393331955199</v>
      </c>
      <c r="CH11" s="14"/>
      <c r="CI11" s="14">
        <v>0.52656300441672999</v>
      </c>
      <c r="CJ11" s="14">
        <v>0.470269545140234</v>
      </c>
      <c r="CK11" s="14">
        <v>0.60077442028389005</v>
      </c>
      <c r="CL11" s="14">
        <v>0.456394085949406</v>
      </c>
      <c r="CM11" s="14"/>
      <c r="CN11" s="14">
        <v>0.36606058188344498</v>
      </c>
      <c r="CO11" s="14">
        <v>0.57940451950553096</v>
      </c>
      <c r="CP11" s="14"/>
      <c r="CQ11" s="14">
        <v>0.46986941313294001</v>
      </c>
      <c r="CR11" s="14">
        <v>0.55714449702184099</v>
      </c>
    </row>
    <row r="12" spans="2:96" x14ac:dyDescent="0.3">
      <c r="B12" s="15" t="s">
        <v>461</v>
      </c>
      <c r="C12" s="14">
        <v>0.158838701662253</v>
      </c>
      <c r="D12" s="14">
        <v>0.15060965027256201</v>
      </c>
      <c r="E12" s="14">
        <v>0.164978835950019</v>
      </c>
      <c r="F12" s="14"/>
      <c r="G12" s="14">
        <v>0.18464872042266101</v>
      </c>
      <c r="H12" s="14">
        <v>0.138820846570927</v>
      </c>
      <c r="I12" s="14">
        <v>0.12385244687314</v>
      </c>
      <c r="J12" s="14">
        <v>0.16073529166492301</v>
      </c>
      <c r="K12" s="14">
        <v>0.168115339388693</v>
      </c>
      <c r="L12" s="14">
        <v>0.17597378698852401</v>
      </c>
      <c r="M12" s="14"/>
      <c r="N12" s="14">
        <v>0.162065169452146</v>
      </c>
      <c r="O12" s="14">
        <v>0.14517959237665601</v>
      </c>
      <c r="P12" s="14">
        <v>0.14813949056912801</v>
      </c>
      <c r="Q12" s="14">
        <v>0.18233887862253401</v>
      </c>
      <c r="R12" s="14"/>
      <c r="S12" s="14">
        <v>0.126999867233064</v>
      </c>
      <c r="T12" s="14">
        <v>0.12506486529611599</v>
      </c>
      <c r="U12" s="14">
        <v>0.16080691406554701</v>
      </c>
      <c r="V12" s="14">
        <v>0.190080634512479</v>
      </c>
      <c r="W12" s="14">
        <v>0.133256017210101</v>
      </c>
      <c r="X12" s="14">
        <v>0.16370489524870099</v>
      </c>
      <c r="Y12" s="14">
        <v>0.181426119797686</v>
      </c>
      <c r="Z12" s="14">
        <v>0.111504692409418</v>
      </c>
      <c r="AA12" s="14">
        <v>0.14415714006462799</v>
      </c>
      <c r="AB12" s="14">
        <v>0.176889811094255</v>
      </c>
      <c r="AC12" s="14">
        <v>0.23419832667040899</v>
      </c>
      <c r="AD12" s="14">
        <v>0.306463149450314</v>
      </c>
      <c r="AE12" s="14"/>
      <c r="AF12" s="14">
        <v>0.159268489200596</v>
      </c>
      <c r="AG12" s="14">
        <v>0.145969616693854</v>
      </c>
      <c r="AH12" s="14">
        <v>0.175197437769185</v>
      </c>
      <c r="AI12" s="14">
        <v>0.18784706690008601</v>
      </c>
      <c r="AJ12" s="14">
        <v>0.23259212944920299</v>
      </c>
      <c r="AK12" s="14"/>
      <c r="AL12" s="14">
        <v>9.4337290597217696E-2</v>
      </c>
      <c r="AM12" s="14">
        <v>0.14694855983313401</v>
      </c>
      <c r="AN12" s="14">
        <v>0.19714395604152099</v>
      </c>
      <c r="AO12" s="14">
        <v>0.17489949506084601</v>
      </c>
      <c r="AP12" s="14">
        <v>0.28184919088598398</v>
      </c>
      <c r="AQ12" s="14">
        <v>0.134501503740342</v>
      </c>
      <c r="AR12" s="14"/>
      <c r="AS12" s="14">
        <v>0.16986528665462999</v>
      </c>
      <c r="AT12" s="14">
        <v>0.190174577385054</v>
      </c>
      <c r="AU12" s="14">
        <v>0.14625149229347401</v>
      </c>
      <c r="AV12" s="14">
        <v>9.2545123577170804E-2</v>
      </c>
      <c r="AW12" s="14">
        <v>0.12911094709784801</v>
      </c>
      <c r="AX12" s="14"/>
      <c r="AY12" s="14">
        <v>0</v>
      </c>
      <c r="AZ12" s="14">
        <v>0.218762713872896</v>
      </c>
      <c r="BA12" s="14">
        <v>9.0198947291077497E-2</v>
      </c>
      <c r="BB12" s="14">
        <v>0.16456632612585201</v>
      </c>
      <c r="BC12" s="14">
        <v>0.17412702832955401</v>
      </c>
      <c r="BD12" s="14">
        <v>0.19587038801753601</v>
      </c>
      <c r="BE12" s="14">
        <v>0.14902864944425501</v>
      </c>
      <c r="BF12" s="14">
        <v>0.20551720493321299</v>
      </c>
      <c r="BG12" s="14">
        <v>0.159845085289369</v>
      </c>
      <c r="BH12" s="14">
        <v>0.114042626831659</v>
      </c>
      <c r="BI12" s="14">
        <v>0.14238172695130499</v>
      </c>
      <c r="BJ12" s="14">
        <v>0.165368681964527</v>
      </c>
      <c r="BK12" s="14">
        <v>0.19183993345456901</v>
      </c>
      <c r="BL12" s="14">
        <v>4.4053171759036197E-2</v>
      </c>
      <c r="BM12" s="14">
        <v>0.112535282291373</v>
      </c>
      <c r="BN12" s="14">
        <v>0.12969888315874101</v>
      </c>
      <c r="BO12" s="14"/>
      <c r="BP12" s="14">
        <v>0.12221790504753199</v>
      </c>
      <c r="BQ12" s="14">
        <v>0.17609317775340699</v>
      </c>
      <c r="BR12" s="14">
        <v>0.18695935824055299</v>
      </c>
      <c r="BS12" s="14">
        <v>0.15781954864344599</v>
      </c>
      <c r="BT12" s="14">
        <v>0.17313246751064501</v>
      </c>
      <c r="BU12" s="14">
        <v>0.13266979584128699</v>
      </c>
      <c r="BV12" s="14"/>
      <c r="BW12" s="14">
        <v>0.16779156785124599</v>
      </c>
      <c r="BX12" s="14">
        <v>0.17225393963944399</v>
      </c>
      <c r="BY12" s="14">
        <v>0.18325721300976999</v>
      </c>
      <c r="BZ12" s="14">
        <v>9.2815828504659706E-2</v>
      </c>
      <c r="CA12" s="14">
        <v>0.14353769055854301</v>
      </c>
      <c r="CB12" s="14">
        <v>0.198267458483954</v>
      </c>
      <c r="CC12" s="14"/>
      <c r="CD12" s="14">
        <v>0.13735153349019599</v>
      </c>
      <c r="CE12" s="14">
        <v>0.12569320710017601</v>
      </c>
      <c r="CF12" s="14">
        <v>0.15279533126498199</v>
      </c>
      <c r="CG12" s="14">
        <v>0.20556703310782701</v>
      </c>
      <c r="CH12" s="14"/>
      <c r="CI12" s="14">
        <v>0.15426144935425401</v>
      </c>
      <c r="CJ12" s="14">
        <v>0.189617151667897</v>
      </c>
      <c r="CK12" s="14">
        <v>0.14032494671667201</v>
      </c>
      <c r="CL12" s="14">
        <v>0.22875446531742799</v>
      </c>
      <c r="CM12" s="14"/>
      <c r="CN12" s="14">
        <v>0.123999809712561</v>
      </c>
      <c r="CO12" s="14">
        <v>0.16120125520676801</v>
      </c>
      <c r="CP12" s="14"/>
      <c r="CQ12" s="14">
        <v>0.15461521534217501</v>
      </c>
      <c r="CR12" s="14">
        <v>0.16279613757689801</v>
      </c>
    </row>
    <row r="13" spans="2:96" x14ac:dyDescent="0.3">
      <c r="B13" s="15" t="s">
        <v>462</v>
      </c>
      <c r="C13" s="14">
        <v>6.2316014754795798E-2</v>
      </c>
      <c r="D13" s="14">
        <v>5.5111825765568903E-2</v>
      </c>
      <c r="E13" s="14">
        <v>6.9071954308589506E-2</v>
      </c>
      <c r="F13" s="14"/>
      <c r="G13" s="14">
        <v>7.9245981484886305E-2</v>
      </c>
      <c r="H13" s="14">
        <v>6.8601662386954004E-2</v>
      </c>
      <c r="I13" s="14">
        <v>3.0776092118186601E-2</v>
      </c>
      <c r="J13" s="14">
        <v>6.3646445518400804E-2</v>
      </c>
      <c r="K13" s="14">
        <v>7.8387247049447897E-2</v>
      </c>
      <c r="L13" s="14">
        <v>5.8586179017351601E-2</v>
      </c>
      <c r="M13" s="14"/>
      <c r="N13" s="14">
        <v>5.0018747133554899E-2</v>
      </c>
      <c r="O13" s="14">
        <v>6.5063672619171398E-2</v>
      </c>
      <c r="P13" s="14">
        <v>6.8354261221644202E-2</v>
      </c>
      <c r="Q13" s="14">
        <v>6.4234261479284099E-2</v>
      </c>
      <c r="R13" s="14"/>
      <c r="S13" s="14">
        <v>7.4035916584693703E-2</v>
      </c>
      <c r="T13" s="14">
        <v>9.9182912848031296E-2</v>
      </c>
      <c r="U13" s="14">
        <v>6.4089170010860799E-2</v>
      </c>
      <c r="V13" s="14">
        <v>6.3797651188293794E-2</v>
      </c>
      <c r="W13" s="14">
        <v>7.03310364299813E-2</v>
      </c>
      <c r="X13" s="14">
        <v>3.4301076948135001E-2</v>
      </c>
      <c r="Y13" s="14">
        <v>4.6381047330404802E-2</v>
      </c>
      <c r="Z13" s="14">
        <v>2.2776663189683799E-2</v>
      </c>
      <c r="AA13" s="14">
        <v>4.4519972423910002E-2</v>
      </c>
      <c r="AB13" s="14">
        <v>4.7713452050354599E-2</v>
      </c>
      <c r="AC13" s="14">
        <v>7.1769815362652006E-2</v>
      </c>
      <c r="AD13" s="14">
        <v>8.6141808660195995E-2</v>
      </c>
      <c r="AE13" s="14"/>
      <c r="AF13" s="14">
        <v>5.6088016134367903E-2</v>
      </c>
      <c r="AG13" s="14">
        <v>7.6248721423305105E-2</v>
      </c>
      <c r="AH13" s="14">
        <v>7.1248488842451205E-2</v>
      </c>
      <c r="AI13" s="14">
        <v>0</v>
      </c>
      <c r="AJ13" s="14">
        <v>6.3629556513784796E-2</v>
      </c>
      <c r="AK13" s="14"/>
      <c r="AL13" s="14">
        <v>8.4032663362434507E-2</v>
      </c>
      <c r="AM13" s="14">
        <v>7.1218754719928501E-2</v>
      </c>
      <c r="AN13" s="14">
        <v>6.3026259925333603E-2</v>
      </c>
      <c r="AO13" s="14">
        <v>2.3247919354923301E-2</v>
      </c>
      <c r="AP13" s="14">
        <v>0.117246821169926</v>
      </c>
      <c r="AQ13" s="14">
        <v>4.4690761444398E-2</v>
      </c>
      <c r="AR13" s="14"/>
      <c r="AS13" s="14">
        <v>5.1157552788436603E-2</v>
      </c>
      <c r="AT13" s="14">
        <v>5.1165713923273001E-2</v>
      </c>
      <c r="AU13" s="14">
        <v>6.5009646880607494E-2</v>
      </c>
      <c r="AV13" s="14">
        <v>7.9890133712512496E-2</v>
      </c>
      <c r="AW13" s="14">
        <v>0</v>
      </c>
      <c r="AX13" s="14"/>
      <c r="AY13" s="14">
        <v>0.20616091344184101</v>
      </c>
      <c r="AZ13" s="14">
        <v>2.5549495657586501E-2</v>
      </c>
      <c r="BA13" s="14">
        <v>6.2799251426078007E-2</v>
      </c>
      <c r="BB13" s="14">
        <v>1.74617461449093E-2</v>
      </c>
      <c r="BC13" s="14">
        <v>7.1801403610434106E-2</v>
      </c>
      <c r="BD13" s="14">
        <v>6.3078990928694095E-2</v>
      </c>
      <c r="BE13" s="14">
        <v>6.1285881879779701E-2</v>
      </c>
      <c r="BF13" s="14">
        <v>5.8503364004175697E-2</v>
      </c>
      <c r="BG13" s="14">
        <v>7.4871592672444295E-2</v>
      </c>
      <c r="BH13" s="14">
        <v>5.1320282765322703E-2</v>
      </c>
      <c r="BI13" s="14">
        <v>6.4616906693363493E-2</v>
      </c>
      <c r="BJ13" s="14">
        <v>6.5924133865327098E-2</v>
      </c>
      <c r="BK13" s="14">
        <v>9.4042079290859296E-2</v>
      </c>
      <c r="BL13" s="14">
        <v>0.16389780139260901</v>
      </c>
      <c r="BM13" s="14">
        <v>0</v>
      </c>
      <c r="BN13" s="14">
        <v>0</v>
      </c>
      <c r="BO13" s="14"/>
      <c r="BP13" s="14">
        <v>6.7208375915312493E-2</v>
      </c>
      <c r="BQ13" s="14">
        <v>6.4332833776744106E-2</v>
      </c>
      <c r="BR13" s="14">
        <v>5.9014394132588098E-2</v>
      </c>
      <c r="BS13" s="14">
        <v>7.0435751081406303E-2</v>
      </c>
      <c r="BT13" s="14">
        <v>4.1448280339733502E-2</v>
      </c>
      <c r="BU13" s="14">
        <v>4.5256090297044499E-2</v>
      </c>
      <c r="BV13" s="14"/>
      <c r="BW13" s="14">
        <v>6.5899994745052301E-2</v>
      </c>
      <c r="BX13" s="14">
        <v>7.8254829125996003E-2</v>
      </c>
      <c r="BY13" s="14">
        <v>6.7539864791390805E-2</v>
      </c>
      <c r="BZ13" s="14">
        <v>5.7454913270553701E-2</v>
      </c>
      <c r="CA13" s="14">
        <v>4.8417652695461902E-2</v>
      </c>
      <c r="CB13" s="14">
        <v>2.0993118680297101E-2</v>
      </c>
      <c r="CC13" s="14"/>
      <c r="CD13" s="14">
        <v>4.33597203791211E-2</v>
      </c>
      <c r="CE13" s="14">
        <v>8.5211768565098198E-2</v>
      </c>
      <c r="CF13" s="14">
        <v>6.0830846530777201E-2</v>
      </c>
      <c r="CG13" s="14">
        <v>6.0514125125181499E-2</v>
      </c>
      <c r="CH13" s="14"/>
      <c r="CI13" s="14">
        <v>5.73875233288937E-2</v>
      </c>
      <c r="CJ13" s="14">
        <v>6.7653873956135202E-2</v>
      </c>
      <c r="CK13" s="14">
        <v>5.9827287119640297E-2</v>
      </c>
      <c r="CL13" s="14">
        <v>7.9339129089834995E-2</v>
      </c>
      <c r="CM13" s="14"/>
      <c r="CN13" s="14">
        <v>7.4311602841455396E-2</v>
      </c>
      <c r="CO13" s="14">
        <v>5.93411182182755E-2</v>
      </c>
      <c r="CP13" s="14"/>
      <c r="CQ13" s="14">
        <v>3.4865861275880899E-2</v>
      </c>
      <c r="CR13" s="14">
        <v>6.3532173362690805E-2</v>
      </c>
    </row>
    <row r="14" spans="2:96" x14ac:dyDescent="0.3">
      <c r="B14" s="15" t="s">
        <v>92</v>
      </c>
      <c r="C14" s="20">
        <v>8.5476745681778502E-2</v>
      </c>
      <c r="D14" s="20">
        <v>5.74128695949052E-2</v>
      </c>
      <c r="E14" s="20">
        <v>0.111522633432335</v>
      </c>
      <c r="F14" s="20"/>
      <c r="G14" s="20">
        <v>6.26771170232409E-2</v>
      </c>
      <c r="H14" s="20">
        <v>4.8954947853175702E-2</v>
      </c>
      <c r="I14" s="20">
        <v>9.0379454465267905E-2</v>
      </c>
      <c r="J14" s="20">
        <v>8.2926207870669996E-2</v>
      </c>
      <c r="K14" s="20">
        <v>0.103070476011892</v>
      </c>
      <c r="L14" s="20">
        <v>0.11361007242764699</v>
      </c>
      <c r="M14" s="20"/>
      <c r="N14" s="20">
        <v>4.9128003504910298E-2</v>
      </c>
      <c r="O14" s="20">
        <v>6.9399584299886297E-2</v>
      </c>
      <c r="P14" s="20">
        <v>0.112129858833474</v>
      </c>
      <c r="Q14" s="20">
        <v>0.118686881779604</v>
      </c>
      <c r="R14" s="20"/>
      <c r="S14" s="20">
        <v>5.1456193070724597E-2</v>
      </c>
      <c r="T14" s="20">
        <v>5.0246815718707302E-2</v>
      </c>
      <c r="U14" s="20">
        <v>0.12264993783438199</v>
      </c>
      <c r="V14" s="20">
        <v>5.1847643494050598E-2</v>
      </c>
      <c r="W14" s="20">
        <v>0.173236950458549</v>
      </c>
      <c r="X14" s="20">
        <v>0.14744749447005501</v>
      </c>
      <c r="Y14" s="20">
        <v>0.105933145386909</v>
      </c>
      <c r="Z14" s="20">
        <v>4.2468983452711002E-2</v>
      </c>
      <c r="AA14" s="20">
        <v>8.3167080167455401E-2</v>
      </c>
      <c r="AB14" s="20">
        <v>5.6247959669105403E-2</v>
      </c>
      <c r="AC14" s="20">
        <v>0.14401617225984101</v>
      </c>
      <c r="AD14" s="20">
        <v>4.2639711493018297E-2</v>
      </c>
      <c r="AE14" s="20"/>
      <c r="AF14" s="20">
        <v>5.3240896187350902E-2</v>
      </c>
      <c r="AG14" s="20">
        <v>5.9222586919971801E-2</v>
      </c>
      <c r="AH14" s="20">
        <v>0.11400039331631601</v>
      </c>
      <c r="AI14" s="20">
        <v>7.2406434149039398E-2</v>
      </c>
      <c r="AJ14" s="20">
        <v>0.114212774834227</v>
      </c>
      <c r="AK14" s="20"/>
      <c r="AL14" s="20">
        <v>6.9226368878250399E-2</v>
      </c>
      <c r="AM14" s="20">
        <v>6.3161269235934694E-2</v>
      </c>
      <c r="AN14" s="20">
        <v>0.10017741214426799</v>
      </c>
      <c r="AO14" s="20">
        <v>5.4733668979791199E-2</v>
      </c>
      <c r="AP14" s="20">
        <v>5.7826684195252297E-2</v>
      </c>
      <c r="AQ14" s="20">
        <v>0.14214661089538599</v>
      </c>
      <c r="AR14" s="20"/>
      <c r="AS14" s="20">
        <v>0.106877890348631</v>
      </c>
      <c r="AT14" s="20">
        <v>8.1475125817221494E-2</v>
      </c>
      <c r="AU14" s="20">
        <v>8.6539709333939702E-2</v>
      </c>
      <c r="AV14" s="20">
        <v>3.4961997621635703E-2</v>
      </c>
      <c r="AW14" s="20">
        <v>5.8360126441143301E-2</v>
      </c>
      <c r="AX14" s="20"/>
      <c r="AY14" s="20">
        <v>0.39265448220501098</v>
      </c>
      <c r="AZ14" s="20">
        <v>0.20227905051659001</v>
      </c>
      <c r="BA14" s="20">
        <v>0.112968733971248</v>
      </c>
      <c r="BB14" s="20">
        <v>0.184293975350695</v>
      </c>
      <c r="BC14" s="20">
        <v>4.99053781932952E-2</v>
      </c>
      <c r="BD14" s="20">
        <v>0.141514312796896</v>
      </c>
      <c r="BE14" s="20">
        <v>8.7766285302436506E-2</v>
      </c>
      <c r="BF14" s="20">
        <v>7.0433450312521198E-2</v>
      </c>
      <c r="BG14" s="20">
        <v>4.2776785048121699E-2</v>
      </c>
      <c r="BH14" s="20">
        <v>3.3295429839209301E-2</v>
      </c>
      <c r="BI14" s="20">
        <v>5.1074755415873502E-2</v>
      </c>
      <c r="BJ14" s="20">
        <v>6.9124366998338002E-2</v>
      </c>
      <c r="BK14" s="20">
        <v>2.2735085469158998E-2</v>
      </c>
      <c r="BL14" s="20">
        <v>3.5648776989449099E-2</v>
      </c>
      <c r="BM14" s="20">
        <v>0.142878894164857</v>
      </c>
      <c r="BN14" s="20">
        <v>1.9126916187548498E-2</v>
      </c>
      <c r="BO14" s="20"/>
      <c r="BP14" s="20">
        <v>7.3490886624808793E-2</v>
      </c>
      <c r="BQ14" s="20">
        <v>9.5389064454449099E-2</v>
      </c>
      <c r="BR14" s="20">
        <v>6.5688794096747202E-2</v>
      </c>
      <c r="BS14" s="20">
        <v>9.8258276291898095E-2</v>
      </c>
      <c r="BT14" s="20">
        <v>0.10023672535969801</v>
      </c>
      <c r="BU14" s="20">
        <v>6.6965930860996198E-2</v>
      </c>
      <c r="BV14" s="20"/>
      <c r="BW14" s="20">
        <v>6.2589097608333102E-2</v>
      </c>
      <c r="BX14" s="20">
        <v>7.6718798491394305E-2</v>
      </c>
      <c r="BY14" s="20">
        <v>0.111286583420656</v>
      </c>
      <c r="BZ14" s="20">
        <v>0.15678248708102799</v>
      </c>
      <c r="CA14" s="20">
        <v>0.104228645959153</v>
      </c>
      <c r="CB14" s="20">
        <v>5.9175778599099803E-2</v>
      </c>
      <c r="CC14" s="20"/>
      <c r="CD14" s="20">
        <v>6.7956264499915098E-2</v>
      </c>
      <c r="CE14" s="20">
        <v>5.1749993143292997E-2</v>
      </c>
      <c r="CF14" s="20">
        <v>0.17256679832540101</v>
      </c>
      <c r="CG14" s="20">
        <v>6.3689279314085703E-2</v>
      </c>
      <c r="CH14" s="20"/>
      <c r="CI14" s="20">
        <v>0.113977931471702</v>
      </c>
      <c r="CJ14" s="20">
        <v>8.2578617034294893E-2</v>
      </c>
      <c r="CK14" s="20">
        <v>6.9969857307843997E-2</v>
      </c>
      <c r="CL14" s="20">
        <v>0.15077789372349401</v>
      </c>
      <c r="CM14" s="20"/>
      <c r="CN14" s="20">
        <v>7.7140714699631394E-2</v>
      </c>
      <c r="CO14" s="20">
        <v>8.2656716652822093E-2</v>
      </c>
      <c r="CP14" s="20"/>
      <c r="CQ14" s="20">
        <v>4.4701540956411302E-2</v>
      </c>
      <c r="CR14" s="20">
        <v>8.3461140075495099E-2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484</v>
      </c>
      <c r="E7" s="10">
        <v>521</v>
      </c>
      <c r="F7" s="10"/>
      <c r="G7" s="10">
        <v>116</v>
      </c>
      <c r="H7" s="10">
        <v>159</v>
      </c>
      <c r="I7" s="10">
        <v>166</v>
      </c>
      <c r="J7" s="10">
        <v>171</v>
      </c>
      <c r="K7" s="10">
        <v>156</v>
      </c>
      <c r="L7" s="10">
        <v>238</v>
      </c>
      <c r="M7" s="10"/>
      <c r="N7" s="10">
        <v>270</v>
      </c>
      <c r="O7" s="10">
        <v>242</v>
      </c>
      <c r="P7" s="10">
        <v>235</v>
      </c>
      <c r="Q7" s="10">
        <v>255</v>
      </c>
      <c r="R7" s="10"/>
      <c r="S7" s="10">
        <v>147</v>
      </c>
      <c r="T7" s="10">
        <v>136</v>
      </c>
      <c r="U7" s="10">
        <v>93</v>
      </c>
      <c r="V7" s="10">
        <v>92</v>
      </c>
      <c r="W7" s="10">
        <v>72</v>
      </c>
      <c r="X7" s="10">
        <v>85</v>
      </c>
      <c r="Y7" s="10">
        <v>83</v>
      </c>
      <c r="Z7" s="10">
        <v>44</v>
      </c>
      <c r="AA7" s="10">
        <v>106</v>
      </c>
      <c r="AB7" s="10">
        <v>85</v>
      </c>
      <c r="AC7" s="10">
        <v>40</v>
      </c>
      <c r="AD7" s="10">
        <v>23</v>
      </c>
      <c r="AE7" s="10"/>
      <c r="AF7" s="10">
        <v>194</v>
      </c>
      <c r="AG7" s="10">
        <v>336</v>
      </c>
      <c r="AH7" s="10">
        <v>86</v>
      </c>
      <c r="AI7" s="10">
        <v>147</v>
      </c>
      <c r="AJ7" s="10">
        <v>58</v>
      </c>
      <c r="AK7" s="10"/>
      <c r="AL7" s="10">
        <v>227</v>
      </c>
      <c r="AM7" s="10">
        <v>178</v>
      </c>
      <c r="AN7" s="10">
        <v>98</v>
      </c>
      <c r="AO7" s="10">
        <v>245</v>
      </c>
      <c r="AP7" s="10">
        <v>64</v>
      </c>
      <c r="AQ7" s="10">
        <v>86</v>
      </c>
      <c r="AR7" s="10"/>
      <c r="AS7" s="10">
        <v>239</v>
      </c>
      <c r="AT7" s="10">
        <v>240</v>
      </c>
      <c r="AU7" s="10">
        <v>236</v>
      </c>
      <c r="AV7" s="10">
        <v>126</v>
      </c>
      <c r="AW7" s="10">
        <v>16</v>
      </c>
      <c r="AX7" s="10"/>
      <c r="AY7" s="10">
        <v>5</v>
      </c>
      <c r="AZ7" s="10">
        <v>35</v>
      </c>
      <c r="BA7" s="10">
        <v>77</v>
      </c>
      <c r="BB7" s="10">
        <v>55</v>
      </c>
      <c r="BC7" s="10">
        <v>80</v>
      </c>
      <c r="BD7" s="10">
        <v>102</v>
      </c>
      <c r="BE7" s="10">
        <v>98</v>
      </c>
      <c r="BF7" s="10">
        <v>72</v>
      </c>
      <c r="BG7" s="10">
        <v>67</v>
      </c>
      <c r="BH7" s="10">
        <v>59</v>
      </c>
      <c r="BI7" s="10">
        <v>95</v>
      </c>
      <c r="BJ7" s="10">
        <v>66</v>
      </c>
      <c r="BK7" s="10">
        <v>46</v>
      </c>
      <c r="BL7" s="10">
        <v>25</v>
      </c>
      <c r="BM7" s="10">
        <v>28</v>
      </c>
      <c r="BN7" s="10">
        <v>54</v>
      </c>
      <c r="BO7" s="10"/>
      <c r="BP7" s="10">
        <v>240</v>
      </c>
      <c r="BQ7" s="10">
        <v>288</v>
      </c>
      <c r="BR7" s="10">
        <v>145</v>
      </c>
      <c r="BS7" s="10">
        <v>186</v>
      </c>
      <c r="BT7" s="10">
        <v>101</v>
      </c>
      <c r="BU7" s="10">
        <v>46</v>
      </c>
      <c r="BV7" s="10"/>
      <c r="BW7" s="10">
        <v>405</v>
      </c>
      <c r="BX7" s="10">
        <v>207</v>
      </c>
      <c r="BY7" s="10">
        <v>73</v>
      </c>
      <c r="BZ7" s="10">
        <v>99</v>
      </c>
      <c r="CA7" s="10">
        <v>179</v>
      </c>
      <c r="CB7" s="10">
        <v>39</v>
      </c>
      <c r="CC7" s="10"/>
      <c r="CD7" s="10">
        <v>219</v>
      </c>
      <c r="CE7" s="10">
        <v>185</v>
      </c>
      <c r="CF7" s="10">
        <v>141</v>
      </c>
      <c r="CG7" s="10">
        <v>294</v>
      </c>
      <c r="CH7" s="10"/>
      <c r="CI7" s="10">
        <v>170</v>
      </c>
      <c r="CJ7" s="10">
        <v>212</v>
      </c>
      <c r="CK7" s="10">
        <v>559</v>
      </c>
      <c r="CL7" s="10">
        <v>65</v>
      </c>
      <c r="CM7" s="10"/>
      <c r="CN7" s="10">
        <v>105</v>
      </c>
      <c r="CO7" s="10">
        <v>883</v>
      </c>
      <c r="CP7" s="10"/>
      <c r="CQ7" s="10">
        <v>83</v>
      </c>
      <c r="CR7" s="10">
        <v>837</v>
      </c>
    </row>
    <row r="8" spans="2:96" ht="30" customHeight="1" x14ac:dyDescent="0.3">
      <c r="B8" s="11" t="s">
        <v>19</v>
      </c>
      <c r="C8" s="11">
        <v>1002</v>
      </c>
      <c r="D8" s="11">
        <v>481</v>
      </c>
      <c r="E8" s="11">
        <v>521</v>
      </c>
      <c r="F8" s="11"/>
      <c r="G8" s="11">
        <v>141</v>
      </c>
      <c r="H8" s="11">
        <v>164</v>
      </c>
      <c r="I8" s="11">
        <v>166</v>
      </c>
      <c r="J8" s="11">
        <v>163</v>
      </c>
      <c r="K8" s="11">
        <v>150</v>
      </c>
      <c r="L8" s="11">
        <v>219</v>
      </c>
      <c r="M8" s="11"/>
      <c r="N8" s="11">
        <v>269</v>
      </c>
      <c r="O8" s="11">
        <v>255</v>
      </c>
      <c r="P8" s="11">
        <v>231</v>
      </c>
      <c r="Q8" s="11">
        <v>242</v>
      </c>
      <c r="R8" s="11"/>
      <c r="S8" s="11">
        <v>148</v>
      </c>
      <c r="T8" s="11">
        <v>131</v>
      </c>
      <c r="U8" s="11">
        <v>89</v>
      </c>
      <c r="V8" s="11">
        <v>89</v>
      </c>
      <c r="W8" s="11">
        <v>68</v>
      </c>
      <c r="X8" s="11">
        <v>84</v>
      </c>
      <c r="Y8" s="11">
        <v>77</v>
      </c>
      <c r="Z8" s="11">
        <v>42</v>
      </c>
      <c r="AA8" s="11">
        <v>110</v>
      </c>
      <c r="AB8" s="11">
        <v>90</v>
      </c>
      <c r="AC8" s="11">
        <v>44</v>
      </c>
      <c r="AD8" s="11">
        <v>30</v>
      </c>
      <c r="AE8" s="11"/>
      <c r="AF8" s="11">
        <v>187</v>
      </c>
      <c r="AG8" s="11">
        <v>336</v>
      </c>
      <c r="AH8" s="11">
        <v>85</v>
      </c>
      <c r="AI8" s="11">
        <v>142</v>
      </c>
      <c r="AJ8" s="11">
        <v>58</v>
      </c>
      <c r="AK8" s="11"/>
      <c r="AL8" s="11">
        <v>233</v>
      </c>
      <c r="AM8" s="11">
        <v>174</v>
      </c>
      <c r="AN8" s="11">
        <v>97</v>
      </c>
      <c r="AO8" s="11">
        <v>237</v>
      </c>
      <c r="AP8" s="11">
        <v>65</v>
      </c>
      <c r="AQ8" s="11">
        <v>85</v>
      </c>
      <c r="AR8" s="11"/>
      <c r="AS8" s="11">
        <v>229</v>
      </c>
      <c r="AT8" s="11">
        <v>244</v>
      </c>
      <c r="AU8" s="11">
        <v>240</v>
      </c>
      <c r="AV8" s="11">
        <v>127</v>
      </c>
      <c r="AW8" s="11">
        <v>16</v>
      </c>
      <c r="AX8" s="11"/>
      <c r="AY8" s="11">
        <v>5</v>
      </c>
      <c r="AZ8" s="11">
        <v>34</v>
      </c>
      <c r="BA8" s="11">
        <v>75</v>
      </c>
      <c r="BB8" s="11">
        <v>54</v>
      </c>
      <c r="BC8" s="11">
        <v>79</v>
      </c>
      <c r="BD8" s="11">
        <v>102</v>
      </c>
      <c r="BE8" s="11">
        <v>100</v>
      </c>
      <c r="BF8" s="11">
        <v>73</v>
      </c>
      <c r="BG8" s="11">
        <v>67</v>
      </c>
      <c r="BH8" s="11">
        <v>59</v>
      </c>
      <c r="BI8" s="11">
        <v>94</v>
      </c>
      <c r="BJ8" s="11">
        <v>67</v>
      </c>
      <c r="BK8" s="11">
        <v>45</v>
      </c>
      <c r="BL8" s="11">
        <v>24</v>
      </c>
      <c r="BM8" s="11">
        <v>28</v>
      </c>
      <c r="BN8" s="11">
        <v>55</v>
      </c>
      <c r="BO8" s="11"/>
      <c r="BP8" s="11">
        <v>247</v>
      </c>
      <c r="BQ8" s="11">
        <v>286</v>
      </c>
      <c r="BR8" s="11">
        <v>144</v>
      </c>
      <c r="BS8" s="11">
        <v>184</v>
      </c>
      <c r="BT8" s="11">
        <v>98</v>
      </c>
      <c r="BU8" s="11">
        <v>44</v>
      </c>
      <c r="BV8" s="11"/>
      <c r="BW8" s="11">
        <v>390</v>
      </c>
      <c r="BX8" s="11">
        <v>209</v>
      </c>
      <c r="BY8" s="11">
        <v>74</v>
      </c>
      <c r="BZ8" s="11">
        <v>98</v>
      </c>
      <c r="CA8" s="11">
        <v>182</v>
      </c>
      <c r="CB8" s="11">
        <v>45</v>
      </c>
      <c r="CC8" s="11"/>
      <c r="CD8" s="11">
        <v>231</v>
      </c>
      <c r="CE8" s="11">
        <v>188</v>
      </c>
      <c r="CF8" s="11">
        <v>137</v>
      </c>
      <c r="CG8" s="11">
        <v>285</v>
      </c>
      <c r="CH8" s="11"/>
      <c r="CI8" s="11">
        <v>173</v>
      </c>
      <c r="CJ8" s="11">
        <v>211</v>
      </c>
      <c r="CK8" s="11">
        <v>553</v>
      </c>
      <c r="CL8" s="11">
        <v>65</v>
      </c>
      <c r="CM8" s="11"/>
      <c r="CN8" s="11">
        <v>108</v>
      </c>
      <c r="CO8" s="11">
        <v>875</v>
      </c>
      <c r="CP8" s="11"/>
      <c r="CQ8" s="11">
        <v>83</v>
      </c>
      <c r="CR8" s="11">
        <v>832</v>
      </c>
    </row>
    <row r="9" spans="2:96" x14ac:dyDescent="0.3">
      <c r="B9" s="15" t="s">
        <v>458</v>
      </c>
      <c r="C9" s="14">
        <v>3.52302304240696E-2</v>
      </c>
      <c r="D9" s="14">
        <v>3.7529736028409401E-2</v>
      </c>
      <c r="E9" s="14">
        <v>3.3169072980476097E-2</v>
      </c>
      <c r="F9" s="14"/>
      <c r="G9" s="14">
        <v>5.6935798690568799E-2</v>
      </c>
      <c r="H9" s="14">
        <v>9.5346770858903404E-2</v>
      </c>
      <c r="I9" s="14">
        <v>5.9285848219259703E-2</v>
      </c>
      <c r="J9" s="14">
        <v>1.1333146729727701E-2</v>
      </c>
      <c r="K9" s="14">
        <v>0</v>
      </c>
      <c r="L9" s="14">
        <v>0</v>
      </c>
      <c r="M9" s="14"/>
      <c r="N9" s="14">
        <v>7.0493204637539997E-2</v>
      </c>
      <c r="O9" s="14">
        <v>1.2172680652369299E-2</v>
      </c>
      <c r="P9" s="14">
        <v>2.4726861070270102E-2</v>
      </c>
      <c r="Q9" s="14">
        <v>3.0884831081276602E-2</v>
      </c>
      <c r="R9" s="14"/>
      <c r="S9" s="14">
        <v>6.9912503544797E-2</v>
      </c>
      <c r="T9" s="14">
        <v>2.9746916653884799E-2</v>
      </c>
      <c r="U9" s="14">
        <v>1.04061496947213E-2</v>
      </c>
      <c r="V9" s="14">
        <v>4.5162441680656598E-2</v>
      </c>
      <c r="W9" s="14">
        <v>3.7197010261906797E-2</v>
      </c>
      <c r="X9" s="14">
        <v>2.3947882353036999E-2</v>
      </c>
      <c r="Y9" s="14">
        <v>2.50321011482845E-2</v>
      </c>
      <c r="Z9" s="14">
        <v>4.4979681940497999E-2</v>
      </c>
      <c r="AA9" s="14">
        <v>3.7497527174385897E-2</v>
      </c>
      <c r="AB9" s="14">
        <v>1.17976593420492E-2</v>
      </c>
      <c r="AC9" s="14">
        <v>2.49085206938803E-2</v>
      </c>
      <c r="AD9" s="14">
        <v>4.8515463483463299E-2</v>
      </c>
      <c r="AE9" s="14"/>
      <c r="AF9" s="14">
        <v>6.1385660356937898E-2</v>
      </c>
      <c r="AG9" s="14">
        <v>4.2865936916580298E-2</v>
      </c>
      <c r="AH9" s="14">
        <v>3.3413305441223201E-2</v>
      </c>
      <c r="AI9" s="14">
        <v>6.7702449942602097E-3</v>
      </c>
      <c r="AJ9" s="14">
        <v>5.1061970597868302E-2</v>
      </c>
      <c r="AK9" s="14"/>
      <c r="AL9" s="14">
        <v>7.6943227753504095E-2</v>
      </c>
      <c r="AM9" s="14">
        <v>3.7745186184656998E-2</v>
      </c>
      <c r="AN9" s="14">
        <v>2.91315277084567E-2</v>
      </c>
      <c r="AO9" s="14">
        <v>1.23401220778995E-2</v>
      </c>
      <c r="AP9" s="14">
        <v>4.5248949676730398E-2</v>
      </c>
      <c r="AQ9" s="14">
        <v>0</v>
      </c>
      <c r="AR9" s="14"/>
      <c r="AS9" s="14">
        <v>9.3039972862095106E-3</v>
      </c>
      <c r="AT9" s="14">
        <v>1.16382376689866E-2</v>
      </c>
      <c r="AU9" s="14">
        <v>3.7191403447447598E-2</v>
      </c>
      <c r="AV9" s="14">
        <v>0.12509813009025</v>
      </c>
      <c r="AW9" s="14">
        <v>6.6584965479157598E-2</v>
      </c>
      <c r="AX9" s="14"/>
      <c r="AY9" s="14">
        <v>0</v>
      </c>
      <c r="AZ9" s="14">
        <v>2.76415847331162E-2</v>
      </c>
      <c r="BA9" s="14">
        <v>4.6388551658379101E-2</v>
      </c>
      <c r="BB9" s="14">
        <v>3.6416304933041897E-2</v>
      </c>
      <c r="BC9" s="14">
        <v>1.2204939363095999E-2</v>
      </c>
      <c r="BD9" s="14">
        <v>3.5218924753156501E-2</v>
      </c>
      <c r="BE9" s="14">
        <v>3.6659890509324403E-2</v>
      </c>
      <c r="BF9" s="14">
        <v>2.67839118563893E-2</v>
      </c>
      <c r="BG9" s="14">
        <v>0</v>
      </c>
      <c r="BH9" s="14">
        <v>8.2535147871430001E-2</v>
      </c>
      <c r="BI9" s="14">
        <v>3.09887350759613E-2</v>
      </c>
      <c r="BJ9" s="14">
        <v>1.4710089218636599E-2</v>
      </c>
      <c r="BK9" s="14">
        <v>0</v>
      </c>
      <c r="BL9" s="14">
        <v>0</v>
      </c>
      <c r="BM9" s="14">
        <v>3.8309586085190098E-2</v>
      </c>
      <c r="BN9" s="14">
        <v>0.16169816395683401</v>
      </c>
      <c r="BO9" s="14"/>
      <c r="BP9" s="14">
        <v>9.3192129919703701E-2</v>
      </c>
      <c r="BQ9" s="14">
        <v>1.8614873825515601E-2</v>
      </c>
      <c r="BR9" s="14">
        <v>1.3458057770650501E-2</v>
      </c>
      <c r="BS9" s="14">
        <v>1.6375201670278301E-2</v>
      </c>
      <c r="BT9" s="14">
        <v>9.8106678906244894E-3</v>
      </c>
      <c r="BU9" s="14">
        <v>2.4859714502546801E-2</v>
      </c>
      <c r="BV9" s="14"/>
      <c r="BW9" s="14">
        <v>2.6584159619522901E-2</v>
      </c>
      <c r="BX9" s="14">
        <v>4.7052244516879303E-2</v>
      </c>
      <c r="BY9" s="14">
        <v>5.58524930659616E-2</v>
      </c>
      <c r="BZ9" s="14">
        <v>6.2205757102525898E-2</v>
      </c>
      <c r="CA9" s="14">
        <v>2.1230547558604498E-2</v>
      </c>
      <c r="CB9" s="14">
        <v>0</v>
      </c>
      <c r="CC9" s="14"/>
      <c r="CD9" s="14">
        <v>4.8044836803200999E-2</v>
      </c>
      <c r="CE9" s="14">
        <v>6.5775096016036802E-2</v>
      </c>
      <c r="CF9" s="14">
        <v>1.4529845408201E-2</v>
      </c>
      <c r="CG9" s="14">
        <v>2.76390908351919E-2</v>
      </c>
      <c r="CH9" s="14"/>
      <c r="CI9" s="14">
        <v>7.5089288904482104E-2</v>
      </c>
      <c r="CJ9" s="14">
        <v>3.27566596317789E-2</v>
      </c>
      <c r="CK9" s="14">
        <v>2.4116795768927401E-2</v>
      </c>
      <c r="CL9" s="14">
        <v>3.1402409274068302E-2</v>
      </c>
      <c r="CM9" s="14"/>
      <c r="CN9" s="14">
        <v>0.141594601339529</v>
      </c>
      <c r="CO9" s="14">
        <v>2.15676257132477E-2</v>
      </c>
      <c r="CP9" s="14"/>
      <c r="CQ9" s="14">
        <v>0.100329200505391</v>
      </c>
      <c r="CR9" s="14">
        <v>2.8694233173329298E-2</v>
      </c>
    </row>
    <row r="10" spans="2:96" x14ac:dyDescent="0.3">
      <c r="B10" s="15" t="s">
        <v>459</v>
      </c>
      <c r="C10" s="14">
        <v>0.11743486493781199</v>
      </c>
      <c r="D10" s="14">
        <v>0.128394107977824</v>
      </c>
      <c r="E10" s="14">
        <v>0.107524336809576</v>
      </c>
      <c r="F10" s="14"/>
      <c r="G10" s="14">
        <v>0.23029637672821199</v>
      </c>
      <c r="H10" s="14">
        <v>0.25160024031795097</v>
      </c>
      <c r="I10" s="14">
        <v>0.153233472893192</v>
      </c>
      <c r="J10" s="14">
        <v>3.4065579906553199E-2</v>
      </c>
      <c r="K10" s="14">
        <v>3.9598462104425199E-2</v>
      </c>
      <c r="L10" s="14">
        <v>3.2798911370920503E-2</v>
      </c>
      <c r="M10" s="14"/>
      <c r="N10" s="14">
        <v>0.15923100279292901</v>
      </c>
      <c r="O10" s="14">
        <v>0.14456465256046</v>
      </c>
      <c r="P10" s="14">
        <v>9.2526177602588494E-2</v>
      </c>
      <c r="Q10" s="14">
        <v>6.8061187777664706E-2</v>
      </c>
      <c r="R10" s="14"/>
      <c r="S10" s="14">
        <v>0.24960400785739201</v>
      </c>
      <c r="T10" s="14">
        <v>6.8279793233411906E-2</v>
      </c>
      <c r="U10" s="14">
        <v>7.6060883920288799E-2</v>
      </c>
      <c r="V10" s="14">
        <v>8.8015071305239598E-2</v>
      </c>
      <c r="W10" s="14">
        <v>0.14476825073482899</v>
      </c>
      <c r="X10" s="14">
        <v>0.128115464861846</v>
      </c>
      <c r="Y10" s="14">
        <v>0.13542540358847899</v>
      </c>
      <c r="Z10" s="14">
        <v>0.104441683532424</v>
      </c>
      <c r="AA10" s="14">
        <v>0.10687522147257</v>
      </c>
      <c r="AB10" s="14">
        <v>4.8171603540105003E-2</v>
      </c>
      <c r="AC10" s="14">
        <v>6.7190153441074998E-2</v>
      </c>
      <c r="AD10" s="14">
        <v>8.8464047045688304E-2</v>
      </c>
      <c r="AE10" s="14"/>
      <c r="AF10" s="14">
        <v>8.1074192924383004E-2</v>
      </c>
      <c r="AG10" s="14">
        <v>0.17194066029975399</v>
      </c>
      <c r="AH10" s="14">
        <v>8.1487425266981106E-2</v>
      </c>
      <c r="AI10" s="14">
        <v>0.13941435604848401</v>
      </c>
      <c r="AJ10" s="14">
        <v>9.4484037758491596E-2</v>
      </c>
      <c r="AK10" s="14"/>
      <c r="AL10" s="14">
        <v>0.19859366231879999</v>
      </c>
      <c r="AM10" s="14">
        <v>0.123706519968362</v>
      </c>
      <c r="AN10" s="14">
        <v>0.12300647964698901</v>
      </c>
      <c r="AO10" s="14">
        <v>9.0083451790507099E-2</v>
      </c>
      <c r="AP10" s="14">
        <v>0.101531876482267</v>
      </c>
      <c r="AQ10" s="14">
        <v>3.1900038472711098E-2</v>
      </c>
      <c r="AR10" s="14"/>
      <c r="AS10" s="14">
        <v>3.6014339665126703E-2</v>
      </c>
      <c r="AT10" s="14">
        <v>0.14098494189705299</v>
      </c>
      <c r="AU10" s="14">
        <v>0.130686338502218</v>
      </c>
      <c r="AV10" s="14">
        <v>0.219653679146085</v>
      </c>
      <c r="AW10" s="14">
        <v>0.32669255220782001</v>
      </c>
      <c r="AX10" s="14"/>
      <c r="AY10" s="14">
        <v>0</v>
      </c>
      <c r="AZ10" s="14">
        <v>5.3495372746514697E-2</v>
      </c>
      <c r="BA10" s="14">
        <v>7.3621115654450994E-2</v>
      </c>
      <c r="BB10" s="14">
        <v>0.117696355492169</v>
      </c>
      <c r="BC10" s="14">
        <v>7.9995787162948806E-2</v>
      </c>
      <c r="BD10" s="14">
        <v>9.8644043334289999E-2</v>
      </c>
      <c r="BE10" s="14">
        <v>0.208404286233455</v>
      </c>
      <c r="BF10" s="14">
        <v>0.111085887466358</v>
      </c>
      <c r="BG10" s="14">
        <v>5.6659663253099998E-2</v>
      </c>
      <c r="BH10" s="14">
        <v>5.3361848509089399E-2</v>
      </c>
      <c r="BI10" s="14">
        <v>0.11215191872025</v>
      </c>
      <c r="BJ10" s="14">
        <v>7.4194316416105396E-2</v>
      </c>
      <c r="BK10" s="14">
        <v>0.210925394376309</v>
      </c>
      <c r="BL10" s="14">
        <v>0.162996908723926</v>
      </c>
      <c r="BM10" s="14">
        <v>0.16529112015309799</v>
      </c>
      <c r="BN10" s="14">
        <v>0.27379578090557199</v>
      </c>
      <c r="BO10" s="14"/>
      <c r="BP10" s="14">
        <v>0.225604960712288</v>
      </c>
      <c r="BQ10" s="14">
        <v>8.1274438827011894E-2</v>
      </c>
      <c r="BR10" s="14">
        <v>0.12338267582598</v>
      </c>
      <c r="BS10" s="14">
        <v>5.8511782435915198E-2</v>
      </c>
      <c r="BT10" s="14">
        <v>4.61502386537051E-2</v>
      </c>
      <c r="BU10" s="14">
        <v>0.130994457907784</v>
      </c>
      <c r="BV10" s="14"/>
      <c r="BW10" s="14">
        <v>8.8249169966647806E-2</v>
      </c>
      <c r="BX10" s="14">
        <v>7.3477328458453894E-2</v>
      </c>
      <c r="BY10" s="14">
        <v>0.14464116629672599</v>
      </c>
      <c r="BZ10" s="14">
        <v>0.16626328178022701</v>
      </c>
      <c r="CA10" s="14">
        <v>0.188482631225868</v>
      </c>
      <c r="CB10" s="14">
        <v>0.123888750240654</v>
      </c>
      <c r="CC10" s="14"/>
      <c r="CD10" s="14">
        <v>0.22228440128601601</v>
      </c>
      <c r="CE10" s="14">
        <v>0.124725778958773</v>
      </c>
      <c r="CF10" s="14">
        <v>9.2242889228133701E-2</v>
      </c>
      <c r="CG10" s="14">
        <v>7.4607471435100201E-2</v>
      </c>
      <c r="CH10" s="14"/>
      <c r="CI10" s="14">
        <v>9.4087987509513304E-2</v>
      </c>
      <c r="CJ10" s="14">
        <v>0.20238426364640499</v>
      </c>
      <c r="CK10" s="14">
        <v>9.7830610565417503E-2</v>
      </c>
      <c r="CL10" s="14">
        <v>7.0871723083199598E-2</v>
      </c>
      <c r="CM10" s="14"/>
      <c r="CN10" s="14">
        <v>0.224555154878149</v>
      </c>
      <c r="CO10" s="14">
        <v>0.106753990222427</v>
      </c>
      <c r="CP10" s="14"/>
      <c r="CQ10" s="14">
        <v>0.16158154722812501</v>
      </c>
      <c r="CR10" s="14">
        <v>0.116641435196482</v>
      </c>
    </row>
    <row r="11" spans="2:96" x14ac:dyDescent="0.3">
      <c r="B11" s="15" t="s">
        <v>460</v>
      </c>
      <c r="C11" s="14">
        <v>0.26030188770467</v>
      </c>
      <c r="D11" s="14">
        <v>0.31039380366755398</v>
      </c>
      <c r="E11" s="14">
        <v>0.214525540181114</v>
      </c>
      <c r="F11" s="14"/>
      <c r="G11" s="14">
        <v>0.233690818998921</v>
      </c>
      <c r="H11" s="14">
        <v>0.276475654877407</v>
      </c>
      <c r="I11" s="14">
        <v>0.25518256360151798</v>
      </c>
      <c r="J11" s="14">
        <v>0.31191901298504299</v>
      </c>
      <c r="K11" s="14">
        <v>0.21982569503261501</v>
      </c>
      <c r="L11" s="14">
        <v>0.25849236057068697</v>
      </c>
      <c r="M11" s="14"/>
      <c r="N11" s="14">
        <v>0.21245288428672801</v>
      </c>
      <c r="O11" s="14">
        <v>0.24007391516953999</v>
      </c>
      <c r="P11" s="14">
        <v>0.33258606206950603</v>
      </c>
      <c r="Q11" s="14">
        <v>0.26579857981868799</v>
      </c>
      <c r="R11" s="14"/>
      <c r="S11" s="14">
        <v>0.26400935482648202</v>
      </c>
      <c r="T11" s="14">
        <v>0.23902024290131199</v>
      </c>
      <c r="U11" s="14">
        <v>0.21865916763915599</v>
      </c>
      <c r="V11" s="14">
        <v>0.34668573414377002</v>
      </c>
      <c r="W11" s="14">
        <v>0.23243476318161199</v>
      </c>
      <c r="X11" s="14">
        <v>0.29715807408182099</v>
      </c>
      <c r="Y11" s="14">
        <v>0.25498012695350802</v>
      </c>
      <c r="Z11" s="14">
        <v>0.33949249315082303</v>
      </c>
      <c r="AA11" s="14">
        <v>0.24984488192193899</v>
      </c>
      <c r="AB11" s="14">
        <v>0.27202548906166402</v>
      </c>
      <c r="AC11" s="14">
        <v>0.216744867995943</v>
      </c>
      <c r="AD11" s="14">
        <v>0.13084929801054501</v>
      </c>
      <c r="AE11" s="14"/>
      <c r="AF11" s="14">
        <v>0.27000746324904101</v>
      </c>
      <c r="AG11" s="14">
        <v>0.24144543176579999</v>
      </c>
      <c r="AH11" s="14">
        <v>0.15751663869074001</v>
      </c>
      <c r="AI11" s="14">
        <v>0.40686276322043702</v>
      </c>
      <c r="AJ11" s="14">
        <v>0.15057762508023401</v>
      </c>
      <c r="AK11" s="14"/>
      <c r="AL11" s="14">
        <v>0.26214866763261102</v>
      </c>
      <c r="AM11" s="14">
        <v>0.21799278651492901</v>
      </c>
      <c r="AN11" s="14">
        <v>0.12925484746083499</v>
      </c>
      <c r="AO11" s="14">
        <v>0.41344588143109301</v>
      </c>
      <c r="AP11" s="14">
        <v>0.178453651001236</v>
      </c>
      <c r="AQ11" s="14">
        <v>0.22959372686339399</v>
      </c>
      <c r="AR11" s="14"/>
      <c r="AS11" s="14">
        <v>0.30214197905844697</v>
      </c>
      <c r="AT11" s="14">
        <v>0.26892559774504299</v>
      </c>
      <c r="AU11" s="14">
        <v>0.212462786924382</v>
      </c>
      <c r="AV11" s="14">
        <v>0.20272328904185399</v>
      </c>
      <c r="AW11" s="14">
        <v>0.30230850658677899</v>
      </c>
      <c r="AX11" s="14"/>
      <c r="AY11" s="14">
        <v>0.40118460435314801</v>
      </c>
      <c r="AZ11" s="14">
        <v>0.24473747157223699</v>
      </c>
      <c r="BA11" s="14">
        <v>0.32648717363558799</v>
      </c>
      <c r="BB11" s="14">
        <v>0.250340353467084</v>
      </c>
      <c r="BC11" s="14">
        <v>0.26660713058225499</v>
      </c>
      <c r="BD11" s="14">
        <v>0.284428802764226</v>
      </c>
      <c r="BE11" s="14">
        <v>0.25714312861343402</v>
      </c>
      <c r="BF11" s="14">
        <v>0.25452090074268102</v>
      </c>
      <c r="BG11" s="14">
        <v>0.27037106925580101</v>
      </c>
      <c r="BH11" s="14">
        <v>0.32271035800054199</v>
      </c>
      <c r="BI11" s="14">
        <v>0.24408356072318199</v>
      </c>
      <c r="BJ11" s="14">
        <v>0.36552327767583798</v>
      </c>
      <c r="BK11" s="14">
        <v>0.20759531625658301</v>
      </c>
      <c r="BL11" s="14">
        <v>0.27549031848599298</v>
      </c>
      <c r="BM11" s="14">
        <v>0.20712609654912001</v>
      </c>
      <c r="BN11" s="14">
        <v>0.128739164902893</v>
      </c>
      <c r="BO11" s="14"/>
      <c r="BP11" s="14">
        <v>0.27338488471227101</v>
      </c>
      <c r="BQ11" s="14">
        <v>0.259309022091398</v>
      </c>
      <c r="BR11" s="14">
        <v>0.25612496312604</v>
      </c>
      <c r="BS11" s="14">
        <v>0.247736140560086</v>
      </c>
      <c r="BT11" s="14">
        <v>0.241256259952258</v>
      </c>
      <c r="BU11" s="14">
        <v>0.30153108179827398</v>
      </c>
      <c r="BV11" s="14"/>
      <c r="BW11" s="14">
        <v>0.23092606573553201</v>
      </c>
      <c r="BX11" s="14">
        <v>0.291360929390025</v>
      </c>
      <c r="BY11" s="14">
        <v>0.29513596451597601</v>
      </c>
      <c r="BZ11" s="14">
        <v>0.325010048768965</v>
      </c>
      <c r="CA11" s="14">
        <v>0.23550190461246501</v>
      </c>
      <c r="CB11" s="14">
        <v>0.29601335338929602</v>
      </c>
      <c r="CC11" s="14"/>
      <c r="CD11" s="14">
        <v>0.26020359396971898</v>
      </c>
      <c r="CE11" s="14">
        <v>0.252395758883046</v>
      </c>
      <c r="CF11" s="14">
        <v>0.31316818315033901</v>
      </c>
      <c r="CG11" s="14">
        <v>0.22423503267080599</v>
      </c>
      <c r="CH11" s="14"/>
      <c r="CI11" s="14">
        <v>0.158901159778741</v>
      </c>
      <c r="CJ11" s="14">
        <v>0.234057874255029</v>
      </c>
      <c r="CK11" s="14">
        <v>0.303756263777061</v>
      </c>
      <c r="CL11" s="14">
        <v>0.24642970817030599</v>
      </c>
      <c r="CM11" s="14"/>
      <c r="CN11" s="14">
        <v>0.24100326813012499</v>
      </c>
      <c r="CO11" s="14">
        <v>0.26267649285382699</v>
      </c>
      <c r="CP11" s="14"/>
      <c r="CQ11" s="14">
        <v>0.21459390149902599</v>
      </c>
      <c r="CR11" s="14">
        <v>0.25881025975320598</v>
      </c>
    </row>
    <row r="12" spans="2:96" x14ac:dyDescent="0.3">
      <c r="B12" s="15" t="s">
        <v>461</v>
      </c>
      <c r="C12" s="14">
        <v>0.39227285495303399</v>
      </c>
      <c r="D12" s="14">
        <v>0.38663426970001202</v>
      </c>
      <c r="E12" s="14">
        <v>0.398154310646327</v>
      </c>
      <c r="F12" s="14"/>
      <c r="G12" s="14">
        <v>0.347993149643333</v>
      </c>
      <c r="H12" s="14">
        <v>0.233914608865159</v>
      </c>
      <c r="I12" s="14">
        <v>0.345358841079761</v>
      </c>
      <c r="J12" s="14">
        <v>0.42844809995895999</v>
      </c>
      <c r="K12" s="14">
        <v>0.46766627147265799</v>
      </c>
      <c r="L12" s="14">
        <v>0.49623388807097302</v>
      </c>
      <c r="M12" s="14"/>
      <c r="N12" s="14">
        <v>0.405561031531669</v>
      </c>
      <c r="O12" s="14">
        <v>0.41311690246970001</v>
      </c>
      <c r="P12" s="14">
        <v>0.37367480715488999</v>
      </c>
      <c r="Q12" s="14">
        <v>0.37188814720674901</v>
      </c>
      <c r="R12" s="14"/>
      <c r="S12" s="14">
        <v>0.27563155559515601</v>
      </c>
      <c r="T12" s="14">
        <v>0.43820429501863201</v>
      </c>
      <c r="U12" s="14">
        <v>0.41970850233329499</v>
      </c>
      <c r="V12" s="14">
        <v>0.40309024094054202</v>
      </c>
      <c r="W12" s="14">
        <v>0.407662115537053</v>
      </c>
      <c r="X12" s="14">
        <v>0.35433453216097699</v>
      </c>
      <c r="Y12" s="14">
        <v>0.455695099001026</v>
      </c>
      <c r="Z12" s="14">
        <v>0.31140410901402599</v>
      </c>
      <c r="AA12" s="14">
        <v>0.397042106158005</v>
      </c>
      <c r="AB12" s="14">
        <v>0.413792148519463</v>
      </c>
      <c r="AC12" s="14">
        <v>0.44993863448490901</v>
      </c>
      <c r="AD12" s="14">
        <v>0.51138234150995798</v>
      </c>
      <c r="AE12" s="14"/>
      <c r="AF12" s="14">
        <v>0.410446340983597</v>
      </c>
      <c r="AG12" s="14">
        <v>0.36084404015745403</v>
      </c>
      <c r="AH12" s="14">
        <v>0.50653827165361198</v>
      </c>
      <c r="AI12" s="14">
        <v>0.29064235632255497</v>
      </c>
      <c r="AJ12" s="14">
        <v>0.37559103812640598</v>
      </c>
      <c r="AK12" s="14"/>
      <c r="AL12" s="14">
        <v>0.34148653872983198</v>
      </c>
      <c r="AM12" s="14">
        <v>0.41442267345703798</v>
      </c>
      <c r="AN12" s="14">
        <v>0.45693661669806201</v>
      </c>
      <c r="AO12" s="14">
        <v>0.33552113726405802</v>
      </c>
      <c r="AP12" s="14">
        <v>0.37972150398011301</v>
      </c>
      <c r="AQ12" s="14">
        <v>0.48204339643162802</v>
      </c>
      <c r="AR12" s="14"/>
      <c r="AS12" s="14">
        <v>0.428857891895079</v>
      </c>
      <c r="AT12" s="14">
        <v>0.38725982620173699</v>
      </c>
      <c r="AU12" s="14">
        <v>0.40475123901757698</v>
      </c>
      <c r="AV12" s="14">
        <v>0.35524742965858302</v>
      </c>
      <c r="AW12" s="14">
        <v>0.24605384928509999</v>
      </c>
      <c r="AX12" s="14"/>
      <c r="AY12" s="14">
        <v>0.20357541842097901</v>
      </c>
      <c r="AZ12" s="14">
        <v>0.30373260093378601</v>
      </c>
      <c r="BA12" s="14">
        <v>0.36530639192830699</v>
      </c>
      <c r="BB12" s="14">
        <v>0.44057828758046302</v>
      </c>
      <c r="BC12" s="14">
        <v>0.43321135939748601</v>
      </c>
      <c r="BD12" s="14">
        <v>0.34947980816980301</v>
      </c>
      <c r="BE12" s="14">
        <v>0.36217638896562898</v>
      </c>
      <c r="BF12" s="14">
        <v>0.36720753615485602</v>
      </c>
      <c r="BG12" s="14">
        <v>0.47693640876051002</v>
      </c>
      <c r="BH12" s="14">
        <v>0.37732432141011102</v>
      </c>
      <c r="BI12" s="14">
        <v>0.45912265304704702</v>
      </c>
      <c r="BJ12" s="14">
        <v>0.36635251090257598</v>
      </c>
      <c r="BK12" s="14">
        <v>0.37198862260455001</v>
      </c>
      <c r="BL12" s="14">
        <v>0.36220299563081099</v>
      </c>
      <c r="BM12" s="14">
        <v>0.378741566429111</v>
      </c>
      <c r="BN12" s="14">
        <v>0.330327555519279</v>
      </c>
      <c r="BO12" s="14"/>
      <c r="BP12" s="14">
        <v>0.28366462921158297</v>
      </c>
      <c r="BQ12" s="14">
        <v>0.41925628868144599</v>
      </c>
      <c r="BR12" s="14">
        <v>0.38579781984105899</v>
      </c>
      <c r="BS12" s="14">
        <v>0.49348572345103298</v>
      </c>
      <c r="BT12" s="14">
        <v>0.45160855984720299</v>
      </c>
      <c r="BU12" s="14">
        <v>0.29334522477707498</v>
      </c>
      <c r="BV12" s="14"/>
      <c r="BW12" s="14">
        <v>0.42192111942931299</v>
      </c>
      <c r="BX12" s="14">
        <v>0.38543671091874698</v>
      </c>
      <c r="BY12" s="14">
        <v>0.26582897055112598</v>
      </c>
      <c r="BZ12" s="14">
        <v>0.29215055241171001</v>
      </c>
      <c r="CA12" s="14">
        <v>0.43930150799081702</v>
      </c>
      <c r="CB12" s="14">
        <v>0.39438332804540299</v>
      </c>
      <c r="CC12" s="14"/>
      <c r="CD12" s="14">
        <v>0.35789378699705199</v>
      </c>
      <c r="CE12" s="14">
        <v>0.37037885247084201</v>
      </c>
      <c r="CF12" s="14">
        <v>0.35896536549111302</v>
      </c>
      <c r="CG12" s="14">
        <v>0.42426779919779001</v>
      </c>
      <c r="CH12" s="14"/>
      <c r="CI12" s="14">
        <v>0.43890032872981399</v>
      </c>
      <c r="CJ12" s="14">
        <v>0.35078501407190499</v>
      </c>
      <c r="CK12" s="14">
        <v>0.38552256220401598</v>
      </c>
      <c r="CL12" s="14">
        <v>0.45990315721651598</v>
      </c>
      <c r="CM12" s="14"/>
      <c r="CN12" s="14">
        <v>0.218509942114331</v>
      </c>
      <c r="CO12" s="14">
        <v>0.413012094561645</v>
      </c>
      <c r="CP12" s="14"/>
      <c r="CQ12" s="14">
        <v>0.31151902583180502</v>
      </c>
      <c r="CR12" s="14">
        <v>0.406683235782342</v>
      </c>
    </row>
    <row r="13" spans="2:96" x14ac:dyDescent="0.3">
      <c r="B13" s="15" t="s">
        <v>462</v>
      </c>
      <c r="C13" s="14">
        <v>0.15525588887811201</v>
      </c>
      <c r="D13" s="14">
        <v>0.11084487619366901</v>
      </c>
      <c r="E13" s="14">
        <v>0.194779581296737</v>
      </c>
      <c r="F13" s="14"/>
      <c r="G13" s="14">
        <v>9.8698203429166603E-2</v>
      </c>
      <c r="H13" s="14">
        <v>9.3777686930350795E-2</v>
      </c>
      <c r="I13" s="14">
        <v>0.144655063112655</v>
      </c>
      <c r="J13" s="14">
        <v>0.19124566193131901</v>
      </c>
      <c r="K13" s="14">
        <v>0.21965446400840399</v>
      </c>
      <c r="L13" s="14">
        <v>0.17466882985569401</v>
      </c>
      <c r="M13" s="14"/>
      <c r="N13" s="14">
        <v>0.11950299652211301</v>
      </c>
      <c r="O13" s="14">
        <v>0.16214742511490901</v>
      </c>
      <c r="P13" s="14">
        <v>0.124063414461029</v>
      </c>
      <c r="Q13" s="14">
        <v>0.21589508897752399</v>
      </c>
      <c r="R13" s="14"/>
      <c r="S13" s="14">
        <v>0.108661357425269</v>
      </c>
      <c r="T13" s="14">
        <v>0.19463565527094701</v>
      </c>
      <c r="U13" s="14">
        <v>0.22709544045552399</v>
      </c>
      <c r="V13" s="14">
        <v>7.5159414994873205E-2</v>
      </c>
      <c r="W13" s="14">
        <v>0.1352798807185</v>
      </c>
      <c r="X13" s="14">
        <v>0.162621040137853</v>
      </c>
      <c r="Y13" s="14">
        <v>9.2917775206466102E-2</v>
      </c>
      <c r="Z13" s="14">
        <v>0.15575605413732099</v>
      </c>
      <c r="AA13" s="14">
        <v>0.15291092684767699</v>
      </c>
      <c r="AB13" s="14">
        <v>0.20709690798861999</v>
      </c>
      <c r="AC13" s="14">
        <v>0.19279128785963401</v>
      </c>
      <c r="AD13" s="14">
        <v>0.22078884995034501</v>
      </c>
      <c r="AE13" s="14"/>
      <c r="AF13" s="14">
        <v>0.15819048033536401</v>
      </c>
      <c r="AG13" s="14">
        <v>0.150872047278613</v>
      </c>
      <c r="AH13" s="14">
        <v>0.209362539856804</v>
      </c>
      <c r="AI13" s="14">
        <v>0.11791506673751501</v>
      </c>
      <c r="AJ13" s="14">
        <v>0.24235394468430799</v>
      </c>
      <c r="AK13" s="14"/>
      <c r="AL13" s="14">
        <v>9.50487817631053E-2</v>
      </c>
      <c r="AM13" s="14">
        <v>0.17978592637204699</v>
      </c>
      <c r="AN13" s="14">
        <v>0.22076298342869199</v>
      </c>
      <c r="AO13" s="14">
        <v>0.13024219329521999</v>
      </c>
      <c r="AP13" s="14">
        <v>0.218895276193625</v>
      </c>
      <c r="AQ13" s="14">
        <v>0.18837771572645601</v>
      </c>
      <c r="AR13" s="14"/>
      <c r="AS13" s="14">
        <v>0.18333362378387599</v>
      </c>
      <c r="AT13" s="14">
        <v>0.150724726988194</v>
      </c>
      <c r="AU13" s="14">
        <v>0.17288482983634401</v>
      </c>
      <c r="AV13" s="14">
        <v>8.1950782858652094E-2</v>
      </c>
      <c r="AW13" s="14">
        <v>5.8360126441143301E-2</v>
      </c>
      <c r="AX13" s="14"/>
      <c r="AY13" s="14">
        <v>0.20616091344184101</v>
      </c>
      <c r="AZ13" s="14">
        <v>0.28213204178426399</v>
      </c>
      <c r="BA13" s="14">
        <v>0.15148509633926599</v>
      </c>
      <c r="BB13" s="14">
        <v>0.119660790449011</v>
      </c>
      <c r="BC13" s="14">
        <v>0.182666523670172</v>
      </c>
      <c r="BD13" s="14">
        <v>0.158493260222069</v>
      </c>
      <c r="BE13" s="14">
        <v>9.7061926255559594E-2</v>
      </c>
      <c r="BF13" s="14">
        <v>0.21449532438627</v>
      </c>
      <c r="BG13" s="14">
        <v>0.16659466689746</v>
      </c>
      <c r="BH13" s="14">
        <v>0.147802224362095</v>
      </c>
      <c r="BI13" s="14">
        <v>0.121956765575521</v>
      </c>
      <c r="BJ13" s="14">
        <v>0.12218334265276</v>
      </c>
      <c r="BK13" s="14">
        <v>0.20949066676255801</v>
      </c>
      <c r="BL13" s="14">
        <v>0.16366100016982099</v>
      </c>
      <c r="BM13" s="14">
        <v>0.14044157060953999</v>
      </c>
      <c r="BN13" s="14">
        <v>8.5506356742270098E-2</v>
      </c>
      <c r="BO13" s="14"/>
      <c r="BP13" s="14">
        <v>9.6492770097868302E-2</v>
      </c>
      <c r="BQ13" s="14">
        <v>0.17873623213919401</v>
      </c>
      <c r="BR13" s="14">
        <v>0.158991410590651</v>
      </c>
      <c r="BS13" s="14">
        <v>0.15853544170241701</v>
      </c>
      <c r="BT13" s="14">
        <v>0.19124084476445999</v>
      </c>
      <c r="BU13" s="14">
        <v>0.225499884829828</v>
      </c>
      <c r="BV13" s="14"/>
      <c r="BW13" s="14">
        <v>0.19746420553462299</v>
      </c>
      <c r="BX13" s="14">
        <v>0.17883720397928601</v>
      </c>
      <c r="BY13" s="14">
        <v>0.198211062717084</v>
      </c>
      <c r="BZ13" s="14">
        <v>7.6454533904116995E-2</v>
      </c>
      <c r="CA13" s="14">
        <v>7.4949632467797303E-2</v>
      </c>
      <c r="CB13" s="14">
        <v>0.118804537157289</v>
      </c>
      <c r="CC13" s="14"/>
      <c r="CD13" s="14">
        <v>7.8824325668915896E-2</v>
      </c>
      <c r="CE13" s="14">
        <v>0.15518513867686601</v>
      </c>
      <c r="CF13" s="14">
        <v>0.14500276637647899</v>
      </c>
      <c r="CG13" s="14">
        <v>0.22611256513865</v>
      </c>
      <c r="CH13" s="14"/>
      <c r="CI13" s="14">
        <v>0.19083500160185299</v>
      </c>
      <c r="CJ13" s="14">
        <v>0.15171079342275301</v>
      </c>
      <c r="CK13" s="14">
        <v>0.14800277610002599</v>
      </c>
      <c r="CL13" s="14">
        <v>0.13347327800941999</v>
      </c>
      <c r="CM13" s="14"/>
      <c r="CN13" s="14">
        <v>0.11537948520338499</v>
      </c>
      <c r="CO13" s="14">
        <v>0.159103942861402</v>
      </c>
      <c r="CP13" s="14"/>
      <c r="CQ13" s="14">
        <v>0.19963203616626701</v>
      </c>
      <c r="CR13" s="14">
        <v>0.149596658841019</v>
      </c>
    </row>
    <row r="14" spans="2:96" x14ac:dyDescent="0.3">
      <c r="B14" s="15" t="s">
        <v>92</v>
      </c>
      <c r="C14" s="20">
        <v>3.9504273102302499E-2</v>
      </c>
      <c r="D14" s="20">
        <v>2.6203206432532499E-2</v>
      </c>
      <c r="E14" s="20">
        <v>5.1847158085769597E-2</v>
      </c>
      <c r="F14" s="20"/>
      <c r="G14" s="20">
        <v>3.2385652509798503E-2</v>
      </c>
      <c r="H14" s="20">
        <v>4.8885038150229203E-2</v>
      </c>
      <c r="I14" s="20">
        <v>4.2284211093614799E-2</v>
      </c>
      <c r="J14" s="20">
        <v>2.2988498488397201E-2</v>
      </c>
      <c r="K14" s="20">
        <v>5.32551073818971E-2</v>
      </c>
      <c r="L14" s="20">
        <v>3.7806010131725999E-2</v>
      </c>
      <c r="M14" s="20"/>
      <c r="N14" s="20">
        <v>3.2758880229021001E-2</v>
      </c>
      <c r="O14" s="20">
        <v>2.7924424033021301E-2</v>
      </c>
      <c r="P14" s="20">
        <v>5.2422677641716202E-2</v>
      </c>
      <c r="Q14" s="20">
        <v>4.74721651380983E-2</v>
      </c>
      <c r="R14" s="20"/>
      <c r="S14" s="20">
        <v>3.2181220750904002E-2</v>
      </c>
      <c r="T14" s="20">
        <v>3.01130969218131E-2</v>
      </c>
      <c r="U14" s="20">
        <v>4.8069855957014899E-2</v>
      </c>
      <c r="V14" s="20">
        <v>4.1887096934918301E-2</v>
      </c>
      <c r="W14" s="20">
        <v>4.2657979566098299E-2</v>
      </c>
      <c r="X14" s="20">
        <v>3.3823006404465498E-2</v>
      </c>
      <c r="Y14" s="20">
        <v>3.5949494102237099E-2</v>
      </c>
      <c r="Z14" s="20">
        <v>4.39259782249075E-2</v>
      </c>
      <c r="AA14" s="20">
        <v>5.5829336425422503E-2</v>
      </c>
      <c r="AB14" s="20">
        <v>4.7116191548099401E-2</v>
      </c>
      <c r="AC14" s="20">
        <v>4.8426535524558501E-2</v>
      </c>
      <c r="AD14" s="20">
        <v>0</v>
      </c>
      <c r="AE14" s="20"/>
      <c r="AF14" s="20">
        <v>1.8895862150676401E-2</v>
      </c>
      <c r="AG14" s="20">
        <v>3.2031883581799002E-2</v>
      </c>
      <c r="AH14" s="20">
        <v>1.168181909064E-2</v>
      </c>
      <c r="AI14" s="20">
        <v>3.8395212676748502E-2</v>
      </c>
      <c r="AJ14" s="20">
        <v>8.5931383752692506E-2</v>
      </c>
      <c r="AK14" s="20"/>
      <c r="AL14" s="20">
        <v>2.5779121802147299E-2</v>
      </c>
      <c r="AM14" s="20">
        <v>2.6346907502965498E-2</v>
      </c>
      <c r="AN14" s="20">
        <v>4.09075450569647E-2</v>
      </c>
      <c r="AO14" s="20">
        <v>1.8367214141222499E-2</v>
      </c>
      <c r="AP14" s="20">
        <v>7.6148742666028696E-2</v>
      </c>
      <c r="AQ14" s="20">
        <v>6.8085122505810697E-2</v>
      </c>
      <c r="AR14" s="20"/>
      <c r="AS14" s="20">
        <v>4.0348168311261902E-2</v>
      </c>
      <c r="AT14" s="20">
        <v>4.0466669498987702E-2</v>
      </c>
      <c r="AU14" s="20">
        <v>4.2023402272031198E-2</v>
      </c>
      <c r="AV14" s="20">
        <v>1.5326689204575099E-2</v>
      </c>
      <c r="AW14" s="20">
        <v>0</v>
      </c>
      <c r="AX14" s="20"/>
      <c r="AY14" s="20">
        <v>0.189079063784032</v>
      </c>
      <c r="AZ14" s="20">
        <v>8.8260928230081706E-2</v>
      </c>
      <c r="BA14" s="20">
        <v>3.6711670784008998E-2</v>
      </c>
      <c r="BB14" s="20">
        <v>3.5307908078231698E-2</v>
      </c>
      <c r="BC14" s="20">
        <v>2.5314259824042999E-2</v>
      </c>
      <c r="BD14" s="20">
        <v>7.3735160756455101E-2</v>
      </c>
      <c r="BE14" s="20">
        <v>3.8554379422597998E-2</v>
      </c>
      <c r="BF14" s="20">
        <v>2.59064393934452E-2</v>
      </c>
      <c r="BG14" s="20">
        <v>2.9438191833128499E-2</v>
      </c>
      <c r="BH14" s="20">
        <v>1.6266099846732801E-2</v>
      </c>
      <c r="BI14" s="20">
        <v>3.1696366858037797E-2</v>
      </c>
      <c r="BJ14" s="20">
        <v>5.7036463134083698E-2</v>
      </c>
      <c r="BK14" s="20">
        <v>0</v>
      </c>
      <c r="BL14" s="20">
        <v>3.5648776989449099E-2</v>
      </c>
      <c r="BM14" s="20">
        <v>7.0090060173940996E-2</v>
      </c>
      <c r="BN14" s="20">
        <v>1.9932977973152001E-2</v>
      </c>
      <c r="BO14" s="20"/>
      <c r="BP14" s="20">
        <v>2.7660625346286799E-2</v>
      </c>
      <c r="BQ14" s="20">
        <v>4.28091444354343E-2</v>
      </c>
      <c r="BR14" s="20">
        <v>6.2245072845618997E-2</v>
      </c>
      <c r="BS14" s="20">
        <v>2.5355710180269601E-2</v>
      </c>
      <c r="BT14" s="20">
        <v>5.9933428891748998E-2</v>
      </c>
      <c r="BU14" s="20">
        <v>2.37696361844922E-2</v>
      </c>
      <c r="BV14" s="20"/>
      <c r="BW14" s="20">
        <v>3.4855279714361802E-2</v>
      </c>
      <c r="BX14" s="20">
        <v>2.3835582736609202E-2</v>
      </c>
      <c r="BY14" s="20">
        <v>4.0330342853125402E-2</v>
      </c>
      <c r="BZ14" s="20">
        <v>7.7915826032454602E-2</v>
      </c>
      <c r="CA14" s="20">
        <v>4.0533776144448398E-2</v>
      </c>
      <c r="CB14" s="20">
        <v>6.6910031167359094E-2</v>
      </c>
      <c r="CC14" s="20"/>
      <c r="CD14" s="20">
        <v>3.2749055275096001E-2</v>
      </c>
      <c r="CE14" s="20">
        <v>3.15393749944353E-2</v>
      </c>
      <c r="CF14" s="20">
        <v>7.6090950345733793E-2</v>
      </c>
      <c r="CG14" s="20">
        <v>2.31380407224616E-2</v>
      </c>
      <c r="CH14" s="20"/>
      <c r="CI14" s="20">
        <v>4.2186233475597003E-2</v>
      </c>
      <c r="CJ14" s="20">
        <v>2.8305394972129298E-2</v>
      </c>
      <c r="CK14" s="20">
        <v>4.0770991584550997E-2</v>
      </c>
      <c r="CL14" s="20">
        <v>5.7919724246490403E-2</v>
      </c>
      <c r="CM14" s="20"/>
      <c r="CN14" s="20">
        <v>5.8957548334480601E-2</v>
      </c>
      <c r="CO14" s="20">
        <v>3.6885853787450601E-2</v>
      </c>
      <c r="CP14" s="20"/>
      <c r="CQ14" s="20">
        <v>1.2344288769387E-2</v>
      </c>
      <c r="CR14" s="20">
        <v>3.9574177253622098E-2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484</v>
      </c>
      <c r="E7" s="10">
        <v>521</v>
      </c>
      <c r="F7" s="10"/>
      <c r="G7" s="10">
        <v>116</v>
      </c>
      <c r="H7" s="10">
        <v>159</v>
      </c>
      <c r="I7" s="10">
        <v>166</v>
      </c>
      <c r="J7" s="10">
        <v>171</v>
      </c>
      <c r="K7" s="10">
        <v>156</v>
      </c>
      <c r="L7" s="10">
        <v>238</v>
      </c>
      <c r="M7" s="10"/>
      <c r="N7" s="10">
        <v>270</v>
      </c>
      <c r="O7" s="10">
        <v>242</v>
      </c>
      <c r="P7" s="10">
        <v>235</v>
      </c>
      <c r="Q7" s="10">
        <v>255</v>
      </c>
      <c r="R7" s="10"/>
      <c r="S7" s="10">
        <v>147</v>
      </c>
      <c r="T7" s="10">
        <v>136</v>
      </c>
      <c r="U7" s="10">
        <v>93</v>
      </c>
      <c r="V7" s="10">
        <v>92</v>
      </c>
      <c r="W7" s="10">
        <v>72</v>
      </c>
      <c r="X7" s="10">
        <v>85</v>
      </c>
      <c r="Y7" s="10">
        <v>83</v>
      </c>
      <c r="Z7" s="10">
        <v>44</v>
      </c>
      <c r="AA7" s="10">
        <v>106</v>
      </c>
      <c r="AB7" s="10">
        <v>85</v>
      </c>
      <c r="AC7" s="10">
        <v>40</v>
      </c>
      <c r="AD7" s="10">
        <v>23</v>
      </c>
      <c r="AE7" s="10"/>
      <c r="AF7" s="10">
        <v>194</v>
      </c>
      <c r="AG7" s="10">
        <v>336</v>
      </c>
      <c r="AH7" s="10">
        <v>86</v>
      </c>
      <c r="AI7" s="10">
        <v>147</v>
      </c>
      <c r="AJ7" s="10">
        <v>58</v>
      </c>
      <c r="AK7" s="10"/>
      <c r="AL7" s="10">
        <v>227</v>
      </c>
      <c r="AM7" s="10">
        <v>178</v>
      </c>
      <c r="AN7" s="10">
        <v>98</v>
      </c>
      <c r="AO7" s="10">
        <v>245</v>
      </c>
      <c r="AP7" s="10">
        <v>64</v>
      </c>
      <c r="AQ7" s="10">
        <v>86</v>
      </c>
      <c r="AR7" s="10"/>
      <c r="AS7" s="10">
        <v>239</v>
      </c>
      <c r="AT7" s="10">
        <v>240</v>
      </c>
      <c r="AU7" s="10">
        <v>236</v>
      </c>
      <c r="AV7" s="10">
        <v>126</v>
      </c>
      <c r="AW7" s="10">
        <v>16</v>
      </c>
      <c r="AX7" s="10"/>
      <c r="AY7" s="10">
        <v>5</v>
      </c>
      <c r="AZ7" s="10">
        <v>35</v>
      </c>
      <c r="BA7" s="10">
        <v>77</v>
      </c>
      <c r="BB7" s="10">
        <v>55</v>
      </c>
      <c r="BC7" s="10">
        <v>80</v>
      </c>
      <c r="BD7" s="10">
        <v>102</v>
      </c>
      <c r="BE7" s="10">
        <v>98</v>
      </c>
      <c r="BF7" s="10">
        <v>72</v>
      </c>
      <c r="BG7" s="10">
        <v>67</v>
      </c>
      <c r="BH7" s="10">
        <v>59</v>
      </c>
      <c r="BI7" s="10">
        <v>95</v>
      </c>
      <c r="BJ7" s="10">
        <v>66</v>
      </c>
      <c r="BK7" s="10">
        <v>46</v>
      </c>
      <c r="BL7" s="10">
        <v>25</v>
      </c>
      <c r="BM7" s="10">
        <v>28</v>
      </c>
      <c r="BN7" s="10">
        <v>54</v>
      </c>
      <c r="BO7" s="10"/>
      <c r="BP7" s="10">
        <v>240</v>
      </c>
      <c r="BQ7" s="10">
        <v>288</v>
      </c>
      <c r="BR7" s="10">
        <v>145</v>
      </c>
      <c r="BS7" s="10">
        <v>186</v>
      </c>
      <c r="BT7" s="10">
        <v>101</v>
      </c>
      <c r="BU7" s="10">
        <v>46</v>
      </c>
      <c r="BV7" s="10"/>
      <c r="BW7" s="10">
        <v>405</v>
      </c>
      <c r="BX7" s="10">
        <v>207</v>
      </c>
      <c r="BY7" s="10">
        <v>73</v>
      </c>
      <c r="BZ7" s="10">
        <v>99</v>
      </c>
      <c r="CA7" s="10">
        <v>179</v>
      </c>
      <c r="CB7" s="10">
        <v>39</v>
      </c>
      <c r="CC7" s="10"/>
      <c r="CD7" s="10">
        <v>219</v>
      </c>
      <c r="CE7" s="10">
        <v>185</v>
      </c>
      <c r="CF7" s="10">
        <v>141</v>
      </c>
      <c r="CG7" s="10">
        <v>294</v>
      </c>
      <c r="CH7" s="10"/>
      <c r="CI7" s="10">
        <v>170</v>
      </c>
      <c r="CJ7" s="10">
        <v>212</v>
      </c>
      <c r="CK7" s="10">
        <v>559</v>
      </c>
      <c r="CL7" s="10">
        <v>65</v>
      </c>
      <c r="CM7" s="10"/>
      <c r="CN7" s="10">
        <v>105</v>
      </c>
      <c r="CO7" s="10">
        <v>883</v>
      </c>
      <c r="CP7" s="10"/>
      <c r="CQ7" s="10">
        <v>83</v>
      </c>
      <c r="CR7" s="10">
        <v>837</v>
      </c>
    </row>
    <row r="8" spans="2:96" ht="30" customHeight="1" x14ac:dyDescent="0.3">
      <c r="B8" s="11" t="s">
        <v>19</v>
      </c>
      <c r="C8" s="11">
        <v>1002</v>
      </c>
      <c r="D8" s="11">
        <v>481</v>
      </c>
      <c r="E8" s="11">
        <v>521</v>
      </c>
      <c r="F8" s="11"/>
      <c r="G8" s="11">
        <v>141</v>
      </c>
      <c r="H8" s="11">
        <v>164</v>
      </c>
      <c r="I8" s="11">
        <v>166</v>
      </c>
      <c r="J8" s="11">
        <v>163</v>
      </c>
      <c r="K8" s="11">
        <v>150</v>
      </c>
      <c r="L8" s="11">
        <v>219</v>
      </c>
      <c r="M8" s="11"/>
      <c r="N8" s="11">
        <v>269</v>
      </c>
      <c r="O8" s="11">
        <v>255</v>
      </c>
      <c r="P8" s="11">
        <v>231</v>
      </c>
      <c r="Q8" s="11">
        <v>242</v>
      </c>
      <c r="R8" s="11"/>
      <c r="S8" s="11">
        <v>148</v>
      </c>
      <c r="T8" s="11">
        <v>131</v>
      </c>
      <c r="U8" s="11">
        <v>89</v>
      </c>
      <c r="V8" s="11">
        <v>89</v>
      </c>
      <c r="W8" s="11">
        <v>68</v>
      </c>
      <c r="X8" s="11">
        <v>84</v>
      </c>
      <c r="Y8" s="11">
        <v>77</v>
      </c>
      <c r="Z8" s="11">
        <v>42</v>
      </c>
      <c r="AA8" s="11">
        <v>110</v>
      </c>
      <c r="AB8" s="11">
        <v>90</v>
      </c>
      <c r="AC8" s="11">
        <v>44</v>
      </c>
      <c r="AD8" s="11">
        <v>30</v>
      </c>
      <c r="AE8" s="11"/>
      <c r="AF8" s="11">
        <v>187</v>
      </c>
      <c r="AG8" s="11">
        <v>336</v>
      </c>
      <c r="AH8" s="11">
        <v>85</v>
      </c>
      <c r="AI8" s="11">
        <v>142</v>
      </c>
      <c r="AJ8" s="11">
        <v>58</v>
      </c>
      <c r="AK8" s="11"/>
      <c r="AL8" s="11">
        <v>233</v>
      </c>
      <c r="AM8" s="11">
        <v>174</v>
      </c>
      <c r="AN8" s="11">
        <v>97</v>
      </c>
      <c r="AO8" s="11">
        <v>237</v>
      </c>
      <c r="AP8" s="11">
        <v>65</v>
      </c>
      <c r="AQ8" s="11">
        <v>85</v>
      </c>
      <c r="AR8" s="11"/>
      <c r="AS8" s="11">
        <v>229</v>
      </c>
      <c r="AT8" s="11">
        <v>244</v>
      </c>
      <c r="AU8" s="11">
        <v>240</v>
      </c>
      <c r="AV8" s="11">
        <v>127</v>
      </c>
      <c r="AW8" s="11">
        <v>16</v>
      </c>
      <c r="AX8" s="11"/>
      <c r="AY8" s="11">
        <v>5</v>
      </c>
      <c r="AZ8" s="11">
        <v>34</v>
      </c>
      <c r="BA8" s="11">
        <v>75</v>
      </c>
      <c r="BB8" s="11">
        <v>54</v>
      </c>
      <c r="BC8" s="11">
        <v>79</v>
      </c>
      <c r="BD8" s="11">
        <v>102</v>
      </c>
      <c r="BE8" s="11">
        <v>100</v>
      </c>
      <c r="BF8" s="11">
        <v>73</v>
      </c>
      <c r="BG8" s="11">
        <v>67</v>
      </c>
      <c r="BH8" s="11">
        <v>59</v>
      </c>
      <c r="BI8" s="11">
        <v>94</v>
      </c>
      <c r="BJ8" s="11">
        <v>67</v>
      </c>
      <c r="BK8" s="11">
        <v>45</v>
      </c>
      <c r="BL8" s="11">
        <v>24</v>
      </c>
      <c r="BM8" s="11">
        <v>28</v>
      </c>
      <c r="BN8" s="11">
        <v>55</v>
      </c>
      <c r="BO8" s="11"/>
      <c r="BP8" s="11">
        <v>247</v>
      </c>
      <c r="BQ8" s="11">
        <v>286</v>
      </c>
      <c r="BR8" s="11">
        <v>144</v>
      </c>
      <c r="BS8" s="11">
        <v>184</v>
      </c>
      <c r="BT8" s="11">
        <v>98</v>
      </c>
      <c r="BU8" s="11">
        <v>44</v>
      </c>
      <c r="BV8" s="11"/>
      <c r="BW8" s="11">
        <v>390</v>
      </c>
      <c r="BX8" s="11">
        <v>209</v>
      </c>
      <c r="BY8" s="11">
        <v>74</v>
      </c>
      <c r="BZ8" s="11">
        <v>98</v>
      </c>
      <c r="CA8" s="11">
        <v>182</v>
      </c>
      <c r="CB8" s="11">
        <v>45</v>
      </c>
      <c r="CC8" s="11"/>
      <c r="CD8" s="11">
        <v>231</v>
      </c>
      <c r="CE8" s="11">
        <v>188</v>
      </c>
      <c r="CF8" s="11">
        <v>137</v>
      </c>
      <c r="CG8" s="11">
        <v>285</v>
      </c>
      <c r="CH8" s="11"/>
      <c r="CI8" s="11">
        <v>173</v>
      </c>
      <c r="CJ8" s="11">
        <v>211</v>
      </c>
      <c r="CK8" s="11">
        <v>553</v>
      </c>
      <c r="CL8" s="11">
        <v>65</v>
      </c>
      <c r="CM8" s="11"/>
      <c r="CN8" s="11">
        <v>108</v>
      </c>
      <c r="CO8" s="11">
        <v>875</v>
      </c>
      <c r="CP8" s="11"/>
      <c r="CQ8" s="11">
        <v>83</v>
      </c>
      <c r="CR8" s="11">
        <v>832</v>
      </c>
    </row>
    <row r="9" spans="2:96" x14ac:dyDescent="0.3">
      <c r="B9" s="15" t="s">
        <v>458</v>
      </c>
      <c r="C9" s="14">
        <v>3.7843819883281699E-2</v>
      </c>
      <c r="D9" s="14">
        <v>4.10028024783183E-2</v>
      </c>
      <c r="E9" s="14">
        <v>3.4994029793579601E-2</v>
      </c>
      <c r="F9" s="14"/>
      <c r="G9" s="14">
        <v>5.83276826197517E-2</v>
      </c>
      <c r="H9" s="14">
        <v>9.45705054560982E-2</v>
      </c>
      <c r="I9" s="14">
        <v>6.3906038729239306E-2</v>
      </c>
      <c r="J9" s="14">
        <v>1.13595942504794E-2</v>
      </c>
      <c r="K9" s="14">
        <v>6.3481233995638896E-3</v>
      </c>
      <c r="L9" s="14">
        <v>3.7828193498380498E-3</v>
      </c>
      <c r="M9" s="14"/>
      <c r="N9" s="14">
        <v>6.0466421176609601E-2</v>
      </c>
      <c r="O9" s="14">
        <v>8.3619403142607494E-3</v>
      </c>
      <c r="P9" s="14">
        <v>4.2763377304413798E-2</v>
      </c>
      <c r="Q9" s="14">
        <v>3.96217640636434E-2</v>
      </c>
      <c r="R9" s="14"/>
      <c r="S9" s="14">
        <v>7.8059196692856006E-2</v>
      </c>
      <c r="T9" s="14">
        <v>2.69823044445473E-2</v>
      </c>
      <c r="U9" s="14">
        <v>1.04061496947213E-2</v>
      </c>
      <c r="V9" s="14">
        <v>4.3867090191502603E-2</v>
      </c>
      <c r="W9" s="14">
        <v>6.5900460613029094E-2</v>
      </c>
      <c r="X9" s="14">
        <v>4.4461929855039502E-2</v>
      </c>
      <c r="Y9" s="14">
        <v>3.5129543144579299E-2</v>
      </c>
      <c r="Z9" s="14">
        <v>2.22030187508142E-2</v>
      </c>
      <c r="AA9" s="14">
        <v>4.6250003694928002E-2</v>
      </c>
      <c r="AB9" s="14">
        <v>1.17976593420492E-2</v>
      </c>
      <c r="AC9" s="14">
        <v>0</v>
      </c>
      <c r="AD9" s="14">
        <v>0</v>
      </c>
      <c r="AE9" s="14"/>
      <c r="AF9" s="14">
        <v>3.7633872040170199E-2</v>
      </c>
      <c r="AG9" s="14">
        <v>6.0629026656575997E-2</v>
      </c>
      <c r="AH9" s="14">
        <v>1.09249717638982E-2</v>
      </c>
      <c r="AI9" s="14">
        <v>1.08524525107921E-2</v>
      </c>
      <c r="AJ9" s="14">
        <v>3.68960103493862E-2</v>
      </c>
      <c r="AK9" s="14"/>
      <c r="AL9" s="14">
        <v>9.0284497497041399E-2</v>
      </c>
      <c r="AM9" s="14">
        <v>5.0379038298193901E-2</v>
      </c>
      <c r="AN9" s="14">
        <v>1.9557493759045801E-2</v>
      </c>
      <c r="AO9" s="14">
        <v>1.02590029007183E-2</v>
      </c>
      <c r="AP9" s="14">
        <v>1.5571234089412E-2</v>
      </c>
      <c r="AQ9" s="14">
        <v>9.7132881235864107E-3</v>
      </c>
      <c r="AR9" s="14"/>
      <c r="AS9" s="14">
        <v>1.2242995041397101E-2</v>
      </c>
      <c r="AT9" s="14">
        <v>3.1877655811793103E-2</v>
      </c>
      <c r="AU9" s="14">
        <v>2.90061760158624E-2</v>
      </c>
      <c r="AV9" s="14">
        <v>0.112191868720713</v>
      </c>
      <c r="AW9" s="14">
        <v>0.19425573924477799</v>
      </c>
      <c r="AX9" s="14"/>
      <c r="AY9" s="14">
        <v>0</v>
      </c>
      <c r="AZ9" s="14">
        <v>0</v>
      </c>
      <c r="BA9" s="14">
        <v>4.0627173907807901E-2</v>
      </c>
      <c r="BB9" s="14">
        <v>6.7785001383593696E-2</v>
      </c>
      <c r="BC9" s="14">
        <v>4.2175226700988201E-2</v>
      </c>
      <c r="BD9" s="14">
        <v>4.9536329552213397E-2</v>
      </c>
      <c r="BE9" s="14">
        <v>6.62430608531141E-2</v>
      </c>
      <c r="BF9" s="14">
        <v>2.7695764643061199E-2</v>
      </c>
      <c r="BG9" s="14">
        <v>0</v>
      </c>
      <c r="BH9" s="14">
        <v>3.4355187545599797E-2</v>
      </c>
      <c r="BI9" s="14">
        <v>1.0083302936832799E-2</v>
      </c>
      <c r="BJ9" s="14">
        <v>0</v>
      </c>
      <c r="BK9" s="14">
        <v>0</v>
      </c>
      <c r="BL9" s="14">
        <v>0</v>
      </c>
      <c r="BM9" s="14">
        <v>3.5951820507846899E-2</v>
      </c>
      <c r="BN9" s="14">
        <v>0.16725483611658901</v>
      </c>
      <c r="BO9" s="14"/>
      <c r="BP9" s="14">
        <v>0.102445357095982</v>
      </c>
      <c r="BQ9" s="14">
        <v>1.36731021937492E-2</v>
      </c>
      <c r="BR9" s="14">
        <v>2.7169977286483401E-2</v>
      </c>
      <c r="BS9" s="14">
        <v>1.5965819711695899E-2</v>
      </c>
      <c r="BT9" s="14">
        <v>9.8106678906244894E-3</v>
      </c>
      <c r="BU9" s="14">
        <v>2.1530380024302499E-2</v>
      </c>
      <c r="BV9" s="14"/>
      <c r="BW9" s="14">
        <v>2.9514159796060799E-2</v>
      </c>
      <c r="BX9" s="14">
        <v>3.3774740652399299E-2</v>
      </c>
      <c r="BY9" s="14">
        <v>5.9954750185122301E-2</v>
      </c>
      <c r="BZ9" s="14">
        <v>5.5447472265725703E-2</v>
      </c>
      <c r="CA9" s="14">
        <v>3.8112365151512402E-2</v>
      </c>
      <c r="CB9" s="14">
        <v>3.4160847092045601E-2</v>
      </c>
      <c r="CC9" s="14"/>
      <c r="CD9" s="14">
        <v>7.0916321277242303E-2</v>
      </c>
      <c r="CE9" s="14">
        <v>6.3961897659564906E-2</v>
      </c>
      <c r="CF9" s="14">
        <v>1.3995982828499899E-2</v>
      </c>
      <c r="CG9" s="14">
        <v>2.0210615042986001E-2</v>
      </c>
      <c r="CH9" s="14"/>
      <c r="CI9" s="14">
        <v>3.5668443496878699E-2</v>
      </c>
      <c r="CJ9" s="14">
        <v>3.6435433054764502E-2</v>
      </c>
      <c r="CK9" s="14">
        <v>4.3508208079700503E-2</v>
      </c>
      <c r="CL9" s="14">
        <v>0</v>
      </c>
      <c r="CM9" s="14"/>
      <c r="CN9" s="14">
        <v>8.4787444676262105E-2</v>
      </c>
      <c r="CO9" s="14">
        <v>3.17864140224779E-2</v>
      </c>
      <c r="CP9" s="14"/>
      <c r="CQ9" s="14">
        <v>0.10551701033197999</v>
      </c>
      <c r="CR9" s="14">
        <v>3.3148863058494502E-2</v>
      </c>
    </row>
    <row r="10" spans="2:96" x14ac:dyDescent="0.3">
      <c r="B10" s="15" t="s">
        <v>459</v>
      </c>
      <c r="C10" s="14">
        <v>0.10977012164698199</v>
      </c>
      <c r="D10" s="14">
        <v>0.13009867327702401</v>
      </c>
      <c r="E10" s="14">
        <v>9.1200079264206799E-2</v>
      </c>
      <c r="F10" s="14"/>
      <c r="G10" s="14">
        <v>0.253247185760063</v>
      </c>
      <c r="H10" s="14">
        <v>0.23057013418255401</v>
      </c>
      <c r="I10" s="14">
        <v>0.118109902876688</v>
      </c>
      <c r="J10" s="14">
        <v>5.1735249496139502E-2</v>
      </c>
      <c r="K10" s="14">
        <v>3.1580969125096003E-2</v>
      </c>
      <c r="L10" s="14">
        <v>1.7638027376376798E-2</v>
      </c>
      <c r="M10" s="14"/>
      <c r="N10" s="14">
        <v>0.165516413135923</v>
      </c>
      <c r="O10" s="14">
        <v>8.8588764932061803E-2</v>
      </c>
      <c r="P10" s="14">
        <v>8.9304178463086303E-2</v>
      </c>
      <c r="Q10" s="14">
        <v>9.1368534917934396E-2</v>
      </c>
      <c r="R10" s="14"/>
      <c r="S10" s="14">
        <v>0.18149353238718699</v>
      </c>
      <c r="T10" s="14">
        <v>8.6548560441710595E-2</v>
      </c>
      <c r="U10" s="14">
        <v>3.9899150842591199E-2</v>
      </c>
      <c r="V10" s="14">
        <v>0.10587886694097499</v>
      </c>
      <c r="W10" s="14">
        <v>8.6048045255850594E-2</v>
      </c>
      <c r="X10" s="14">
        <v>0.10712593620355799</v>
      </c>
      <c r="Y10" s="14">
        <v>0.18357344019508301</v>
      </c>
      <c r="Z10" s="14">
        <v>0.17156356838190501</v>
      </c>
      <c r="AA10" s="14">
        <v>7.7645173073680906E-2</v>
      </c>
      <c r="AB10" s="14">
        <v>4.4633678120506601E-2</v>
      </c>
      <c r="AC10" s="14">
        <v>0.13146152759675001</v>
      </c>
      <c r="AD10" s="14">
        <v>0.13979176664774901</v>
      </c>
      <c r="AE10" s="14"/>
      <c r="AF10" s="14">
        <v>0.11151265728026299</v>
      </c>
      <c r="AG10" s="14">
        <v>0.17655954351706801</v>
      </c>
      <c r="AH10" s="14">
        <v>9.3440807188491307E-2</v>
      </c>
      <c r="AI10" s="14">
        <v>8.0458914313955798E-2</v>
      </c>
      <c r="AJ10" s="14">
        <v>3.7888630731507202E-2</v>
      </c>
      <c r="AK10" s="14"/>
      <c r="AL10" s="14">
        <v>0.21698333435547901</v>
      </c>
      <c r="AM10" s="14">
        <v>0.11606624855482001</v>
      </c>
      <c r="AN10" s="14">
        <v>8.0251669871576406E-2</v>
      </c>
      <c r="AO10" s="14">
        <v>8.2641260256244103E-2</v>
      </c>
      <c r="AP10" s="14">
        <v>7.1890750795322603E-2</v>
      </c>
      <c r="AQ10" s="14">
        <v>2.2982650458217901E-2</v>
      </c>
      <c r="AR10" s="14"/>
      <c r="AS10" s="14">
        <v>6.2147378284544898E-2</v>
      </c>
      <c r="AT10" s="14">
        <v>9.9402085122951497E-2</v>
      </c>
      <c r="AU10" s="14">
        <v>0.13899088209565799</v>
      </c>
      <c r="AV10" s="14">
        <v>0.20771655142513701</v>
      </c>
      <c r="AW10" s="14">
        <v>0.26609915090942599</v>
      </c>
      <c r="AX10" s="14"/>
      <c r="AY10" s="14">
        <v>0</v>
      </c>
      <c r="AZ10" s="14">
        <v>5.56442152143048E-2</v>
      </c>
      <c r="BA10" s="14">
        <v>7.9927732738144006E-2</v>
      </c>
      <c r="BB10" s="14">
        <v>0.14902051856635601</v>
      </c>
      <c r="BC10" s="14">
        <v>0.140145509227774</v>
      </c>
      <c r="BD10" s="14">
        <v>9.1538007474884997E-2</v>
      </c>
      <c r="BE10" s="14">
        <v>0.100603744896629</v>
      </c>
      <c r="BF10" s="14">
        <v>6.6232944780438202E-2</v>
      </c>
      <c r="BG10" s="14">
        <v>6.2884708913928999E-2</v>
      </c>
      <c r="BH10" s="14">
        <v>0.165196075987704</v>
      </c>
      <c r="BI10" s="14">
        <v>0.11052216882426701</v>
      </c>
      <c r="BJ10" s="14">
        <v>0.14276973614330801</v>
      </c>
      <c r="BK10" s="14">
        <v>0.124888177025162</v>
      </c>
      <c r="BL10" s="14">
        <v>0.124925892266505</v>
      </c>
      <c r="BM10" s="14">
        <v>3.4506226679620902E-2</v>
      </c>
      <c r="BN10" s="14">
        <v>0.256733569046312</v>
      </c>
      <c r="BO10" s="14"/>
      <c r="BP10" s="14">
        <v>0.21394274745216799</v>
      </c>
      <c r="BQ10" s="14">
        <v>9.5343228470816804E-2</v>
      </c>
      <c r="BR10" s="14">
        <v>7.8154945911916296E-2</v>
      </c>
      <c r="BS10" s="14">
        <v>5.9939743743976703E-2</v>
      </c>
      <c r="BT10" s="14">
        <v>6.8559699369400401E-2</v>
      </c>
      <c r="BU10" s="14">
        <v>2.34064672624637E-2</v>
      </c>
      <c r="BV10" s="14"/>
      <c r="BW10" s="14">
        <v>6.7664735259011899E-2</v>
      </c>
      <c r="BX10" s="14">
        <v>0.107360354335318</v>
      </c>
      <c r="BY10" s="14">
        <v>0.247815718425657</v>
      </c>
      <c r="BZ10" s="14">
        <v>8.6812727648614293E-2</v>
      </c>
      <c r="CA10" s="14">
        <v>0.144077871786263</v>
      </c>
      <c r="CB10" s="14">
        <v>0.13624237045966101</v>
      </c>
      <c r="CC10" s="14"/>
      <c r="CD10" s="14">
        <v>0.197841667415669</v>
      </c>
      <c r="CE10" s="14">
        <v>0.143892868210208</v>
      </c>
      <c r="CF10" s="14">
        <v>6.9385270952869296E-2</v>
      </c>
      <c r="CG10" s="14">
        <v>6.5323685952498198E-2</v>
      </c>
      <c r="CH10" s="14"/>
      <c r="CI10" s="14">
        <v>8.7429225061486995E-2</v>
      </c>
      <c r="CJ10" s="14">
        <v>0.16675787859559699</v>
      </c>
      <c r="CK10" s="14">
        <v>9.7210830579503402E-2</v>
      </c>
      <c r="CL10" s="14">
        <v>9.13347203463757E-2</v>
      </c>
      <c r="CM10" s="14"/>
      <c r="CN10" s="14">
        <v>0.29412481975063998</v>
      </c>
      <c r="CO10" s="14">
        <v>8.8253138441057297E-2</v>
      </c>
      <c r="CP10" s="14"/>
      <c r="CQ10" s="14">
        <v>0.206614583770896</v>
      </c>
      <c r="CR10" s="14">
        <v>0.102332070338031</v>
      </c>
    </row>
    <row r="11" spans="2:96" x14ac:dyDescent="0.3">
      <c r="B11" s="15" t="s">
        <v>460</v>
      </c>
      <c r="C11" s="14">
        <v>0.38135515644192503</v>
      </c>
      <c r="D11" s="14">
        <v>0.41796869331983399</v>
      </c>
      <c r="E11" s="14">
        <v>0.34822627283778901</v>
      </c>
      <c r="F11" s="14"/>
      <c r="G11" s="14">
        <v>0.24187079441206699</v>
      </c>
      <c r="H11" s="14">
        <v>0.30502061507574701</v>
      </c>
      <c r="I11" s="14">
        <v>0.36772628164161802</v>
      </c>
      <c r="J11" s="14">
        <v>0.506641314695775</v>
      </c>
      <c r="K11" s="14">
        <v>0.36782701739559298</v>
      </c>
      <c r="L11" s="14">
        <v>0.45447157087741702</v>
      </c>
      <c r="M11" s="14"/>
      <c r="N11" s="14">
        <v>0.33838202075669599</v>
      </c>
      <c r="O11" s="14">
        <v>0.40287781542022599</v>
      </c>
      <c r="P11" s="14">
        <v>0.38182640929142198</v>
      </c>
      <c r="Q11" s="14">
        <v>0.40408936224884101</v>
      </c>
      <c r="R11" s="14"/>
      <c r="S11" s="14">
        <v>0.34458994064342102</v>
      </c>
      <c r="T11" s="14">
        <v>0.38818265979166899</v>
      </c>
      <c r="U11" s="14">
        <v>0.37971069384872902</v>
      </c>
      <c r="V11" s="14">
        <v>0.42375452923052898</v>
      </c>
      <c r="W11" s="14">
        <v>0.422489370512657</v>
      </c>
      <c r="X11" s="14">
        <v>0.37996310583714399</v>
      </c>
      <c r="Y11" s="14">
        <v>0.39432645919062798</v>
      </c>
      <c r="Z11" s="14">
        <v>0.38079990409466002</v>
      </c>
      <c r="AA11" s="14">
        <v>0.388439135754231</v>
      </c>
      <c r="AB11" s="14">
        <v>0.39077504802589402</v>
      </c>
      <c r="AC11" s="14">
        <v>0.336074843646951</v>
      </c>
      <c r="AD11" s="14">
        <v>0.30351734161719501</v>
      </c>
      <c r="AE11" s="14"/>
      <c r="AF11" s="14">
        <v>0.42926022108176698</v>
      </c>
      <c r="AG11" s="14">
        <v>0.29941239400792102</v>
      </c>
      <c r="AH11" s="14">
        <v>0.366675604213902</v>
      </c>
      <c r="AI11" s="14">
        <v>0.56141299719821902</v>
      </c>
      <c r="AJ11" s="14">
        <v>0.36044917000348198</v>
      </c>
      <c r="AK11" s="14"/>
      <c r="AL11" s="14">
        <v>0.26995151459161898</v>
      </c>
      <c r="AM11" s="14">
        <v>0.40342846596872201</v>
      </c>
      <c r="AN11" s="14">
        <v>0.35203799555905801</v>
      </c>
      <c r="AO11" s="14">
        <v>0.536066488579786</v>
      </c>
      <c r="AP11" s="14">
        <v>0.36918641859435902</v>
      </c>
      <c r="AQ11" s="14">
        <v>0.37367865291408903</v>
      </c>
      <c r="AR11" s="14"/>
      <c r="AS11" s="14">
        <v>0.45929096328261698</v>
      </c>
      <c r="AT11" s="14">
        <v>0.37543554164299098</v>
      </c>
      <c r="AU11" s="14">
        <v>0.34148362233622498</v>
      </c>
      <c r="AV11" s="14">
        <v>0.32994934674801002</v>
      </c>
      <c r="AW11" s="14">
        <v>0.29680552641109598</v>
      </c>
      <c r="AX11" s="14"/>
      <c r="AY11" s="14">
        <v>0.40118460435314801</v>
      </c>
      <c r="AZ11" s="14">
        <v>0.23934609615392299</v>
      </c>
      <c r="BA11" s="14">
        <v>0.37313181325330602</v>
      </c>
      <c r="BB11" s="14">
        <v>0.35085643444147502</v>
      </c>
      <c r="BC11" s="14">
        <v>0.36383664143488098</v>
      </c>
      <c r="BD11" s="14">
        <v>0.44855125030352599</v>
      </c>
      <c r="BE11" s="14">
        <v>0.40843964369850499</v>
      </c>
      <c r="BF11" s="14">
        <v>0.33617017557934697</v>
      </c>
      <c r="BG11" s="14">
        <v>0.448198968482383</v>
      </c>
      <c r="BH11" s="14">
        <v>0.39047390677792698</v>
      </c>
      <c r="BI11" s="14">
        <v>0.41120121486403599</v>
      </c>
      <c r="BJ11" s="14">
        <v>0.48757596189472002</v>
      </c>
      <c r="BK11" s="14">
        <v>0.33999639712692797</v>
      </c>
      <c r="BL11" s="14">
        <v>0.35206508640039902</v>
      </c>
      <c r="BM11" s="14">
        <v>0.36088927163360801</v>
      </c>
      <c r="BN11" s="14">
        <v>0.26492685803454502</v>
      </c>
      <c r="BO11" s="14"/>
      <c r="BP11" s="14">
        <v>0.30271311039066801</v>
      </c>
      <c r="BQ11" s="14">
        <v>0.42176508958050102</v>
      </c>
      <c r="BR11" s="14">
        <v>0.40725524248530198</v>
      </c>
      <c r="BS11" s="14">
        <v>0.32799077899914902</v>
      </c>
      <c r="BT11" s="14">
        <v>0.443614937160899</v>
      </c>
      <c r="BU11" s="14">
        <v>0.55755165219033598</v>
      </c>
      <c r="BV11" s="14"/>
      <c r="BW11" s="14">
        <v>0.39602502735016398</v>
      </c>
      <c r="BX11" s="14">
        <v>0.39308821329631399</v>
      </c>
      <c r="BY11" s="14">
        <v>0.29222637664429602</v>
      </c>
      <c r="BZ11" s="14">
        <v>0.423903281306165</v>
      </c>
      <c r="CA11" s="14">
        <v>0.368843380037289</v>
      </c>
      <c r="CB11" s="14">
        <v>0.316323311988011</v>
      </c>
      <c r="CC11" s="14"/>
      <c r="CD11" s="14">
        <v>0.32134936342127701</v>
      </c>
      <c r="CE11" s="14">
        <v>0.36518652740470597</v>
      </c>
      <c r="CF11" s="14">
        <v>0.427789956659898</v>
      </c>
      <c r="CG11" s="14">
        <v>0.38919223078892301</v>
      </c>
      <c r="CH11" s="14"/>
      <c r="CI11" s="14">
        <v>0.37170683584416098</v>
      </c>
      <c r="CJ11" s="14">
        <v>0.33278785393584198</v>
      </c>
      <c r="CK11" s="14">
        <v>0.41358846521919601</v>
      </c>
      <c r="CL11" s="14">
        <v>0.29039477305501199</v>
      </c>
      <c r="CM11" s="14"/>
      <c r="CN11" s="14">
        <v>0.26177228567758598</v>
      </c>
      <c r="CO11" s="14">
        <v>0.39676830838993399</v>
      </c>
      <c r="CP11" s="14"/>
      <c r="CQ11" s="14">
        <v>0.37303496419518301</v>
      </c>
      <c r="CR11" s="14">
        <v>0.375511934178063</v>
      </c>
    </row>
    <row r="12" spans="2:96" x14ac:dyDescent="0.3">
      <c r="B12" s="15" t="s">
        <v>461</v>
      </c>
      <c r="C12" s="14">
        <v>0.285154378718874</v>
      </c>
      <c r="D12" s="14">
        <v>0.27346054053142099</v>
      </c>
      <c r="E12" s="14">
        <v>0.29643865087632798</v>
      </c>
      <c r="F12" s="14"/>
      <c r="G12" s="14">
        <v>0.26209971630246198</v>
      </c>
      <c r="H12" s="14">
        <v>0.23091787392285901</v>
      </c>
      <c r="I12" s="14">
        <v>0.30329271136786901</v>
      </c>
      <c r="J12" s="14">
        <v>0.25643816413508402</v>
      </c>
      <c r="K12" s="14">
        <v>0.353771253469225</v>
      </c>
      <c r="L12" s="14">
        <v>0.30115964159387099</v>
      </c>
      <c r="M12" s="14"/>
      <c r="N12" s="14">
        <v>0.29787058460613502</v>
      </c>
      <c r="O12" s="14">
        <v>0.29880677021881402</v>
      </c>
      <c r="P12" s="14">
        <v>0.29667606971113802</v>
      </c>
      <c r="Q12" s="14">
        <v>0.25013179404750202</v>
      </c>
      <c r="R12" s="14"/>
      <c r="S12" s="14">
        <v>0.23716654091092801</v>
      </c>
      <c r="T12" s="14">
        <v>0.27633921195626898</v>
      </c>
      <c r="U12" s="14">
        <v>0.33080772861122598</v>
      </c>
      <c r="V12" s="14">
        <v>0.322291249467347</v>
      </c>
      <c r="W12" s="14">
        <v>0.230936798953951</v>
      </c>
      <c r="X12" s="14">
        <v>0.24486407189492401</v>
      </c>
      <c r="Y12" s="14">
        <v>0.220871387287978</v>
      </c>
      <c r="Z12" s="14">
        <v>0.33957313631443398</v>
      </c>
      <c r="AA12" s="14">
        <v>0.32267865939264401</v>
      </c>
      <c r="AB12" s="14">
        <v>0.34165270430782602</v>
      </c>
      <c r="AC12" s="14">
        <v>0.33668085976145801</v>
      </c>
      <c r="AD12" s="14">
        <v>0.25617372794797</v>
      </c>
      <c r="AE12" s="14"/>
      <c r="AF12" s="14">
        <v>0.24466205290545601</v>
      </c>
      <c r="AG12" s="14">
        <v>0.30607489018949002</v>
      </c>
      <c r="AH12" s="14">
        <v>0.303230253759805</v>
      </c>
      <c r="AI12" s="14">
        <v>0.21854717155647799</v>
      </c>
      <c r="AJ12" s="14">
        <v>0.34471901514917302</v>
      </c>
      <c r="AK12" s="14"/>
      <c r="AL12" s="14">
        <v>0.27442236827670202</v>
      </c>
      <c r="AM12" s="14">
        <v>0.24060996776024099</v>
      </c>
      <c r="AN12" s="14">
        <v>0.35316078912905602</v>
      </c>
      <c r="AO12" s="14">
        <v>0.238112005571958</v>
      </c>
      <c r="AP12" s="14">
        <v>0.33316652163882998</v>
      </c>
      <c r="AQ12" s="14">
        <v>0.27982628638057999</v>
      </c>
      <c r="AR12" s="14"/>
      <c r="AS12" s="14">
        <v>0.24527773119360899</v>
      </c>
      <c r="AT12" s="14">
        <v>0.304102679286615</v>
      </c>
      <c r="AU12" s="14">
        <v>0.29986044279025598</v>
      </c>
      <c r="AV12" s="14">
        <v>0.27913630812394902</v>
      </c>
      <c r="AW12" s="14">
        <v>0.2428395834347</v>
      </c>
      <c r="AX12" s="14"/>
      <c r="AY12" s="14">
        <v>0.20357541842097901</v>
      </c>
      <c r="AZ12" s="14">
        <v>0.36084537856335602</v>
      </c>
      <c r="BA12" s="14">
        <v>0.236642523459829</v>
      </c>
      <c r="BB12" s="14">
        <v>0.26460743717080398</v>
      </c>
      <c r="BC12" s="14">
        <v>0.28596656684038702</v>
      </c>
      <c r="BD12" s="14">
        <v>0.241714549773655</v>
      </c>
      <c r="BE12" s="14">
        <v>0.28257894039549902</v>
      </c>
      <c r="BF12" s="14">
        <v>0.34264725558488301</v>
      </c>
      <c r="BG12" s="14">
        <v>0.34060526962079102</v>
      </c>
      <c r="BH12" s="14">
        <v>0.24666881069445701</v>
      </c>
      <c r="BI12" s="14">
        <v>0.30074011333634099</v>
      </c>
      <c r="BJ12" s="14">
        <v>0.21620639665799199</v>
      </c>
      <c r="BK12" s="14">
        <v>0.39448298353893102</v>
      </c>
      <c r="BL12" s="14">
        <v>0.24791607197619001</v>
      </c>
      <c r="BM12" s="14">
        <v>0.39083715714344602</v>
      </c>
      <c r="BN12" s="14">
        <v>0.22090330803367</v>
      </c>
      <c r="BO12" s="14"/>
      <c r="BP12" s="14">
        <v>0.24343367483537101</v>
      </c>
      <c r="BQ12" s="14">
        <v>0.26596853252128499</v>
      </c>
      <c r="BR12" s="14">
        <v>0.29999319603736901</v>
      </c>
      <c r="BS12" s="14">
        <v>0.39089898522431799</v>
      </c>
      <c r="BT12" s="14">
        <v>0.25897533074169099</v>
      </c>
      <c r="BU12" s="14">
        <v>0.21266720393479499</v>
      </c>
      <c r="BV12" s="14"/>
      <c r="BW12" s="14">
        <v>0.31611247689254501</v>
      </c>
      <c r="BX12" s="14">
        <v>0.28876158516880601</v>
      </c>
      <c r="BY12" s="14">
        <v>0.27968487057936398</v>
      </c>
      <c r="BZ12" s="14">
        <v>0.18094086832342099</v>
      </c>
      <c r="CA12" s="14">
        <v>0.28424895838172298</v>
      </c>
      <c r="CB12" s="14">
        <v>0.26466751099885599</v>
      </c>
      <c r="CC12" s="14"/>
      <c r="CD12" s="14">
        <v>0.26277557336072999</v>
      </c>
      <c r="CE12" s="14">
        <v>0.27149560295925301</v>
      </c>
      <c r="CF12" s="14">
        <v>0.24106018309477201</v>
      </c>
      <c r="CG12" s="14">
        <v>0.33825092580810101</v>
      </c>
      <c r="CH12" s="14"/>
      <c r="CI12" s="14">
        <v>0.28303405427148898</v>
      </c>
      <c r="CJ12" s="14">
        <v>0.302443010517781</v>
      </c>
      <c r="CK12" s="14">
        <v>0.27027289405544302</v>
      </c>
      <c r="CL12" s="14">
        <v>0.361384836272993</v>
      </c>
      <c r="CM12" s="14"/>
      <c r="CN12" s="14">
        <v>0.223868502258393</v>
      </c>
      <c r="CO12" s="14">
        <v>0.29558553492631501</v>
      </c>
      <c r="CP12" s="14"/>
      <c r="CQ12" s="14">
        <v>0.23883712698903101</v>
      </c>
      <c r="CR12" s="14">
        <v>0.29733764263073797</v>
      </c>
    </row>
    <row r="13" spans="2:96" x14ac:dyDescent="0.3">
      <c r="B13" s="15" t="s">
        <v>462</v>
      </c>
      <c r="C13" s="14">
        <v>9.6313033915151502E-2</v>
      </c>
      <c r="D13" s="14">
        <v>7.0751111165239702E-2</v>
      </c>
      <c r="E13" s="14">
        <v>0.118340368694755</v>
      </c>
      <c r="F13" s="14"/>
      <c r="G13" s="14">
        <v>0.12884289863544199</v>
      </c>
      <c r="H13" s="14">
        <v>6.2365571538516101E-2</v>
      </c>
      <c r="I13" s="14">
        <v>8.0915515762078005E-2</v>
      </c>
      <c r="J13" s="14">
        <v>0.10191264065979901</v>
      </c>
      <c r="K13" s="14">
        <v>9.6518342112380098E-2</v>
      </c>
      <c r="L13" s="14">
        <v>0.108201874521157</v>
      </c>
      <c r="M13" s="14"/>
      <c r="N13" s="14">
        <v>7.7662303269838501E-2</v>
      </c>
      <c r="O13" s="14">
        <v>0.10440012851938001</v>
      </c>
      <c r="P13" s="14">
        <v>9.5970134418980294E-2</v>
      </c>
      <c r="Q13" s="14">
        <v>0.10630143441177201</v>
      </c>
      <c r="R13" s="14"/>
      <c r="S13" s="14">
        <v>5.0595449432804397E-2</v>
      </c>
      <c r="T13" s="14">
        <v>0.15802410014700799</v>
      </c>
      <c r="U13" s="14">
        <v>0.14886904539203799</v>
      </c>
      <c r="V13" s="14">
        <v>7.1914955181127699E-2</v>
      </c>
      <c r="W13" s="14">
        <v>8.4575803790925094E-2</v>
      </c>
      <c r="X13" s="14">
        <v>0.11496260183754201</v>
      </c>
      <c r="Y13" s="14">
        <v>5.8283630893414901E-2</v>
      </c>
      <c r="Z13" s="14">
        <v>4.3391389005476198E-2</v>
      </c>
      <c r="AA13" s="14">
        <v>7.3317740315406305E-2</v>
      </c>
      <c r="AB13" s="14">
        <v>9.2111785630226303E-2</v>
      </c>
      <c r="AC13" s="14">
        <v>0.122117810527526</v>
      </c>
      <c r="AD13" s="14">
        <v>0.175748777698196</v>
      </c>
      <c r="AE13" s="14"/>
      <c r="AF13" s="14">
        <v>0.100089319477765</v>
      </c>
      <c r="AG13" s="14">
        <v>7.0648838256051505E-2</v>
      </c>
      <c r="AH13" s="14">
        <v>0.158017739280779</v>
      </c>
      <c r="AI13" s="14">
        <v>3.5430987698520003E-2</v>
      </c>
      <c r="AJ13" s="14">
        <v>0.13256136357596801</v>
      </c>
      <c r="AK13" s="14"/>
      <c r="AL13" s="14">
        <v>6.4201306560044497E-2</v>
      </c>
      <c r="AM13" s="14">
        <v>0.12190201046223</v>
      </c>
      <c r="AN13" s="14">
        <v>0.11603204421492801</v>
      </c>
      <c r="AO13" s="14">
        <v>4.9545385238240001E-2</v>
      </c>
      <c r="AP13" s="14">
        <v>0.13269621107543</v>
      </c>
      <c r="AQ13" s="14">
        <v>0.15118375130071801</v>
      </c>
      <c r="AR13" s="14"/>
      <c r="AS13" s="14">
        <v>0.11709942792239</v>
      </c>
      <c r="AT13" s="14">
        <v>8.5118132797427401E-2</v>
      </c>
      <c r="AU13" s="14">
        <v>0.101540783355117</v>
      </c>
      <c r="AV13" s="14">
        <v>6.3492146964996304E-2</v>
      </c>
      <c r="AW13" s="14">
        <v>0</v>
      </c>
      <c r="AX13" s="14"/>
      <c r="AY13" s="14">
        <v>0.20616091344184101</v>
      </c>
      <c r="AZ13" s="14">
        <v>0.10685898062851</v>
      </c>
      <c r="BA13" s="14">
        <v>0.12314299270687799</v>
      </c>
      <c r="BB13" s="14">
        <v>5.1547492912066901E-2</v>
      </c>
      <c r="BC13" s="14">
        <v>9.8176383578027701E-2</v>
      </c>
      <c r="BD13" s="14">
        <v>6.4007946090597706E-2</v>
      </c>
      <c r="BE13" s="14">
        <v>8.5274622994430699E-2</v>
      </c>
      <c r="BF13" s="14">
        <v>0.171159955385882</v>
      </c>
      <c r="BG13" s="14">
        <v>0.119822299910361</v>
      </c>
      <c r="BH13" s="14">
        <v>9.9775947540219803E-2</v>
      </c>
      <c r="BI13" s="14">
        <v>8.2057795947217294E-2</v>
      </c>
      <c r="BJ13" s="14">
        <v>9.30320071257522E-2</v>
      </c>
      <c r="BK13" s="14">
        <v>5.0500232898960301E-2</v>
      </c>
      <c r="BL13" s="14">
        <v>0.16389780139260901</v>
      </c>
      <c r="BM13" s="14">
        <v>3.49366298706206E-2</v>
      </c>
      <c r="BN13" s="14">
        <v>5.1520221235165697E-2</v>
      </c>
      <c r="BO13" s="14"/>
      <c r="BP13" s="14">
        <v>6.08479537891322E-2</v>
      </c>
      <c r="BQ13" s="14">
        <v>9.2530193675462794E-2</v>
      </c>
      <c r="BR13" s="14">
        <v>9.4238434182083997E-2</v>
      </c>
      <c r="BS13" s="14">
        <v>0.12743336822519</v>
      </c>
      <c r="BT13" s="14">
        <v>0.10125207134920899</v>
      </c>
      <c r="BU13" s="14">
        <v>0.184844296588103</v>
      </c>
      <c r="BV13" s="14"/>
      <c r="BW13" s="14">
        <v>9.7094059966263399E-2</v>
      </c>
      <c r="BX13" s="14">
        <v>0.10985462193135501</v>
      </c>
      <c r="BY13" s="14">
        <v>2.6719084606531E-2</v>
      </c>
      <c r="BZ13" s="14">
        <v>0.106443879746443</v>
      </c>
      <c r="CA13" s="14">
        <v>8.99612752143992E-2</v>
      </c>
      <c r="CB13" s="14">
        <v>0.15263033583594601</v>
      </c>
      <c r="CC13" s="14"/>
      <c r="CD13" s="14">
        <v>7.8201072022295898E-2</v>
      </c>
      <c r="CE13" s="14">
        <v>8.1800139242701006E-2</v>
      </c>
      <c r="CF13" s="14">
        <v>0.106278514635142</v>
      </c>
      <c r="CG13" s="14">
        <v>0.11569183476109</v>
      </c>
      <c r="CH13" s="14"/>
      <c r="CI13" s="14">
        <v>0.12297203248965199</v>
      </c>
      <c r="CJ13" s="14">
        <v>9.1827354672440395E-2</v>
      </c>
      <c r="CK13" s="14">
        <v>9.0310843108799693E-2</v>
      </c>
      <c r="CL13" s="14">
        <v>9.0764162747797097E-2</v>
      </c>
      <c r="CM13" s="14"/>
      <c r="CN13" s="14">
        <v>7.5197815884385996E-2</v>
      </c>
      <c r="CO13" s="14">
        <v>9.4601570245037195E-2</v>
      </c>
      <c r="CP13" s="14"/>
      <c r="CQ13" s="14">
        <v>5.3269281892352797E-2</v>
      </c>
      <c r="CR13" s="14">
        <v>9.7958172731522297E-2</v>
      </c>
    </row>
    <row r="14" spans="2:96" x14ac:dyDescent="0.3">
      <c r="B14" s="15" t="s">
        <v>92</v>
      </c>
      <c r="C14" s="20">
        <v>8.9563489393785098E-2</v>
      </c>
      <c r="D14" s="20">
        <v>6.6718179228163199E-2</v>
      </c>
      <c r="E14" s="20">
        <v>0.110800598533341</v>
      </c>
      <c r="F14" s="20"/>
      <c r="G14" s="20">
        <v>5.5611722270214201E-2</v>
      </c>
      <c r="H14" s="20">
        <v>7.6555299824226E-2</v>
      </c>
      <c r="I14" s="20">
        <v>6.6049549622507794E-2</v>
      </c>
      <c r="J14" s="20">
        <v>7.1913036762723301E-2</v>
      </c>
      <c r="K14" s="20">
        <v>0.14395429449814201</v>
      </c>
      <c r="L14" s="20">
        <v>0.114746066281341</v>
      </c>
      <c r="M14" s="20"/>
      <c r="N14" s="20">
        <v>6.0102257054797402E-2</v>
      </c>
      <c r="O14" s="20">
        <v>9.6964580595257394E-2</v>
      </c>
      <c r="P14" s="20">
        <v>9.3459830810959904E-2</v>
      </c>
      <c r="Q14" s="20">
        <v>0.108487110310308</v>
      </c>
      <c r="R14" s="20"/>
      <c r="S14" s="20">
        <v>0.108095339932803</v>
      </c>
      <c r="T14" s="20">
        <v>6.3923163218796694E-2</v>
      </c>
      <c r="U14" s="20">
        <v>9.0307231610694497E-2</v>
      </c>
      <c r="V14" s="20">
        <v>3.2293308988518898E-2</v>
      </c>
      <c r="W14" s="20">
        <v>0.11004952087358701</v>
      </c>
      <c r="X14" s="20">
        <v>0.108622354371792</v>
      </c>
      <c r="Y14" s="20">
        <v>0.107815539288317</v>
      </c>
      <c r="Z14" s="20">
        <v>4.2468983452711002E-2</v>
      </c>
      <c r="AA14" s="20">
        <v>9.1669287769109695E-2</v>
      </c>
      <c r="AB14" s="20">
        <v>0.119029124573498</v>
      </c>
      <c r="AC14" s="20">
        <v>7.3664958467315106E-2</v>
      </c>
      <c r="AD14" s="20">
        <v>0.124768386088891</v>
      </c>
      <c r="AE14" s="20"/>
      <c r="AF14" s="20">
        <v>7.6841877214577206E-2</v>
      </c>
      <c r="AG14" s="20">
        <v>8.6675307372893598E-2</v>
      </c>
      <c r="AH14" s="20">
        <v>6.7710623793123703E-2</v>
      </c>
      <c r="AI14" s="20">
        <v>9.3297476722035894E-2</v>
      </c>
      <c r="AJ14" s="20">
        <v>8.7485810190483196E-2</v>
      </c>
      <c r="AK14" s="20"/>
      <c r="AL14" s="20">
        <v>8.4156978719113901E-2</v>
      </c>
      <c r="AM14" s="20">
        <v>6.7614268955792298E-2</v>
      </c>
      <c r="AN14" s="20">
        <v>7.8960007466335802E-2</v>
      </c>
      <c r="AO14" s="20">
        <v>8.3375857453054397E-2</v>
      </c>
      <c r="AP14" s="20">
        <v>7.7488863806647296E-2</v>
      </c>
      <c r="AQ14" s="20">
        <v>0.162615370822808</v>
      </c>
      <c r="AR14" s="20"/>
      <c r="AS14" s="20">
        <v>0.10394150427544301</v>
      </c>
      <c r="AT14" s="20">
        <v>0.104063905338222</v>
      </c>
      <c r="AU14" s="20">
        <v>8.9118093406882204E-2</v>
      </c>
      <c r="AV14" s="20">
        <v>7.5137780171939698E-3</v>
      </c>
      <c r="AW14" s="20">
        <v>0</v>
      </c>
      <c r="AX14" s="20"/>
      <c r="AY14" s="20">
        <v>0.189079063784032</v>
      </c>
      <c r="AZ14" s="20">
        <v>0.23730532943990601</v>
      </c>
      <c r="BA14" s="20">
        <v>0.14652776393403599</v>
      </c>
      <c r="BB14" s="20">
        <v>0.116183115525704</v>
      </c>
      <c r="BC14" s="20">
        <v>6.9699672217942002E-2</v>
      </c>
      <c r="BD14" s="20">
        <v>0.10465191680512299</v>
      </c>
      <c r="BE14" s="20">
        <v>5.6859987161821002E-2</v>
      </c>
      <c r="BF14" s="20">
        <v>5.6093904026387698E-2</v>
      </c>
      <c r="BG14" s="20">
        <v>2.84887530725359E-2</v>
      </c>
      <c r="BH14" s="20">
        <v>6.3530071454091994E-2</v>
      </c>
      <c r="BI14" s="20">
        <v>8.5395404091306401E-2</v>
      </c>
      <c r="BJ14" s="20">
        <v>6.0415898178228303E-2</v>
      </c>
      <c r="BK14" s="20">
        <v>9.0132209410018996E-2</v>
      </c>
      <c r="BL14" s="20">
        <v>0.111195147964296</v>
      </c>
      <c r="BM14" s="20">
        <v>0.142878894164857</v>
      </c>
      <c r="BN14" s="20">
        <v>3.8661207533717802E-2</v>
      </c>
      <c r="BO14" s="20"/>
      <c r="BP14" s="20">
        <v>7.6617156436679101E-2</v>
      </c>
      <c r="BQ14" s="20">
        <v>0.11071985355818501</v>
      </c>
      <c r="BR14" s="20">
        <v>9.3188204096845195E-2</v>
      </c>
      <c r="BS14" s="20">
        <v>7.7771304095669805E-2</v>
      </c>
      <c r="BT14" s="20">
        <v>0.117787293488176</v>
      </c>
      <c r="BU14" s="20">
        <v>0</v>
      </c>
      <c r="BV14" s="20"/>
      <c r="BW14" s="20">
        <v>9.3589540735954602E-2</v>
      </c>
      <c r="BX14" s="20">
        <v>6.7160484615808203E-2</v>
      </c>
      <c r="BY14" s="20">
        <v>9.35991995590299E-2</v>
      </c>
      <c r="BZ14" s="20">
        <v>0.146451770709631</v>
      </c>
      <c r="CA14" s="20">
        <v>7.4756149428813506E-2</v>
      </c>
      <c r="CB14" s="20">
        <v>9.5975623625480899E-2</v>
      </c>
      <c r="CC14" s="20"/>
      <c r="CD14" s="20">
        <v>6.8916002502785706E-2</v>
      </c>
      <c r="CE14" s="20">
        <v>7.3662964523567007E-2</v>
      </c>
      <c r="CF14" s="20">
        <v>0.141490091828819</v>
      </c>
      <c r="CG14" s="20">
        <v>7.1330707646401703E-2</v>
      </c>
      <c r="CH14" s="20"/>
      <c r="CI14" s="20">
        <v>9.9189408836331899E-2</v>
      </c>
      <c r="CJ14" s="20">
        <v>6.9748469223575096E-2</v>
      </c>
      <c r="CK14" s="20">
        <v>8.51087589573577E-2</v>
      </c>
      <c r="CL14" s="20">
        <v>0.16612150757782199</v>
      </c>
      <c r="CM14" s="20"/>
      <c r="CN14" s="20">
        <v>6.0249131752732901E-2</v>
      </c>
      <c r="CO14" s="20">
        <v>9.3005033975177995E-2</v>
      </c>
      <c r="CP14" s="20"/>
      <c r="CQ14" s="20">
        <v>2.2727032820556301E-2</v>
      </c>
      <c r="CR14" s="20">
        <v>9.3711317063150501E-2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484</v>
      </c>
      <c r="E7" s="10">
        <v>521</v>
      </c>
      <c r="F7" s="10"/>
      <c r="G7" s="10">
        <v>116</v>
      </c>
      <c r="H7" s="10">
        <v>159</v>
      </c>
      <c r="I7" s="10">
        <v>166</v>
      </c>
      <c r="J7" s="10">
        <v>171</v>
      </c>
      <c r="K7" s="10">
        <v>156</v>
      </c>
      <c r="L7" s="10">
        <v>238</v>
      </c>
      <c r="M7" s="10"/>
      <c r="N7" s="10">
        <v>270</v>
      </c>
      <c r="O7" s="10">
        <v>242</v>
      </c>
      <c r="P7" s="10">
        <v>235</v>
      </c>
      <c r="Q7" s="10">
        <v>255</v>
      </c>
      <c r="R7" s="10"/>
      <c r="S7" s="10">
        <v>147</v>
      </c>
      <c r="T7" s="10">
        <v>136</v>
      </c>
      <c r="U7" s="10">
        <v>93</v>
      </c>
      <c r="V7" s="10">
        <v>92</v>
      </c>
      <c r="W7" s="10">
        <v>72</v>
      </c>
      <c r="X7" s="10">
        <v>85</v>
      </c>
      <c r="Y7" s="10">
        <v>83</v>
      </c>
      <c r="Z7" s="10">
        <v>44</v>
      </c>
      <c r="AA7" s="10">
        <v>106</v>
      </c>
      <c r="AB7" s="10">
        <v>85</v>
      </c>
      <c r="AC7" s="10">
        <v>40</v>
      </c>
      <c r="AD7" s="10">
        <v>23</v>
      </c>
      <c r="AE7" s="10"/>
      <c r="AF7" s="10">
        <v>194</v>
      </c>
      <c r="AG7" s="10">
        <v>336</v>
      </c>
      <c r="AH7" s="10">
        <v>86</v>
      </c>
      <c r="AI7" s="10">
        <v>147</v>
      </c>
      <c r="AJ7" s="10">
        <v>58</v>
      </c>
      <c r="AK7" s="10"/>
      <c r="AL7" s="10">
        <v>227</v>
      </c>
      <c r="AM7" s="10">
        <v>178</v>
      </c>
      <c r="AN7" s="10">
        <v>98</v>
      </c>
      <c r="AO7" s="10">
        <v>245</v>
      </c>
      <c r="AP7" s="10">
        <v>64</v>
      </c>
      <c r="AQ7" s="10">
        <v>86</v>
      </c>
      <c r="AR7" s="10"/>
      <c r="AS7" s="10">
        <v>239</v>
      </c>
      <c r="AT7" s="10">
        <v>240</v>
      </c>
      <c r="AU7" s="10">
        <v>236</v>
      </c>
      <c r="AV7" s="10">
        <v>126</v>
      </c>
      <c r="AW7" s="10">
        <v>16</v>
      </c>
      <c r="AX7" s="10"/>
      <c r="AY7" s="10">
        <v>5</v>
      </c>
      <c r="AZ7" s="10">
        <v>35</v>
      </c>
      <c r="BA7" s="10">
        <v>77</v>
      </c>
      <c r="BB7" s="10">
        <v>55</v>
      </c>
      <c r="BC7" s="10">
        <v>80</v>
      </c>
      <c r="BD7" s="10">
        <v>102</v>
      </c>
      <c r="BE7" s="10">
        <v>98</v>
      </c>
      <c r="BF7" s="10">
        <v>72</v>
      </c>
      <c r="BG7" s="10">
        <v>67</v>
      </c>
      <c r="BH7" s="10">
        <v>59</v>
      </c>
      <c r="BI7" s="10">
        <v>95</v>
      </c>
      <c r="BJ7" s="10">
        <v>66</v>
      </c>
      <c r="BK7" s="10">
        <v>46</v>
      </c>
      <c r="BL7" s="10">
        <v>25</v>
      </c>
      <c r="BM7" s="10">
        <v>28</v>
      </c>
      <c r="BN7" s="10">
        <v>54</v>
      </c>
      <c r="BO7" s="10"/>
      <c r="BP7" s="10">
        <v>240</v>
      </c>
      <c r="BQ7" s="10">
        <v>288</v>
      </c>
      <c r="BR7" s="10">
        <v>145</v>
      </c>
      <c r="BS7" s="10">
        <v>186</v>
      </c>
      <c r="BT7" s="10">
        <v>101</v>
      </c>
      <c r="BU7" s="10">
        <v>46</v>
      </c>
      <c r="BV7" s="10"/>
      <c r="BW7" s="10">
        <v>405</v>
      </c>
      <c r="BX7" s="10">
        <v>207</v>
      </c>
      <c r="BY7" s="10">
        <v>73</v>
      </c>
      <c r="BZ7" s="10">
        <v>99</v>
      </c>
      <c r="CA7" s="10">
        <v>179</v>
      </c>
      <c r="CB7" s="10">
        <v>39</v>
      </c>
      <c r="CC7" s="10"/>
      <c r="CD7" s="10">
        <v>219</v>
      </c>
      <c r="CE7" s="10">
        <v>185</v>
      </c>
      <c r="CF7" s="10">
        <v>141</v>
      </c>
      <c r="CG7" s="10">
        <v>294</v>
      </c>
      <c r="CH7" s="10"/>
      <c r="CI7" s="10">
        <v>170</v>
      </c>
      <c r="CJ7" s="10">
        <v>212</v>
      </c>
      <c r="CK7" s="10">
        <v>559</v>
      </c>
      <c r="CL7" s="10">
        <v>65</v>
      </c>
      <c r="CM7" s="10"/>
      <c r="CN7" s="10">
        <v>105</v>
      </c>
      <c r="CO7" s="10">
        <v>883</v>
      </c>
      <c r="CP7" s="10"/>
      <c r="CQ7" s="10">
        <v>83</v>
      </c>
      <c r="CR7" s="10">
        <v>837</v>
      </c>
    </row>
    <row r="8" spans="2:96" ht="30" customHeight="1" x14ac:dyDescent="0.3">
      <c r="B8" s="11" t="s">
        <v>19</v>
      </c>
      <c r="C8" s="11">
        <v>1002</v>
      </c>
      <c r="D8" s="11">
        <v>481</v>
      </c>
      <c r="E8" s="11">
        <v>521</v>
      </c>
      <c r="F8" s="11"/>
      <c r="G8" s="11">
        <v>141</v>
      </c>
      <c r="H8" s="11">
        <v>164</v>
      </c>
      <c r="I8" s="11">
        <v>166</v>
      </c>
      <c r="J8" s="11">
        <v>163</v>
      </c>
      <c r="K8" s="11">
        <v>150</v>
      </c>
      <c r="L8" s="11">
        <v>219</v>
      </c>
      <c r="M8" s="11"/>
      <c r="N8" s="11">
        <v>269</v>
      </c>
      <c r="O8" s="11">
        <v>255</v>
      </c>
      <c r="P8" s="11">
        <v>231</v>
      </c>
      <c r="Q8" s="11">
        <v>242</v>
      </c>
      <c r="R8" s="11"/>
      <c r="S8" s="11">
        <v>148</v>
      </c>
      <c r="T8" s="11">
        <v>131</v>
      </c>
      <c r="U8" s="11">
        <v>89</v>
      </c>
      <c r="V8" s="11">
        <v>89</v>
      </c>
      <c r="W8" s="11">
        <v>68</v>
      </c>
      <c r="X8" s="11">
        <v>84</v>
      </c>
      <c r="Y8" s="11">
        <v>77</v>
      </c>
      <c r="Z8" s="11">
        <v>42</v>
      </c>
      <c r="AA8" s="11">
        <v>110</v>
      </c>
      <c r="AB8" s="11">
        <v>90</v>
      </c>
      <c r="AC8" s="11">
        <v>44</v>
      </c>
      <c r="AD8" s="11">
        <v>30</v>
      </c>
      <c r="AE8" s="11"/>
      <c r="AF8" s="11">
        <v>187</v>
      </c>
      <c r="AG8" s="11">
        <v>336</v>
      </c>
      <c r="AH8" s="11">
        <v>85</v>
      </c>
      <c r="AI8" s="11">
        <v>142</v>
      </c>
      <c r="AJ8" s="11">
        <v>58</v>
      </c>
      <c r="AK8" s="11"/>
      <c r="AL8" s="11">
        <v>233</v>
      </c>
      <c r="AM8" s="11">
        <v>174</v>
      </c>
      <c r="AN8" s="11">
        <v>97</v>
      </c>
      <c r="AO8" s="11">
        <v>237</v>
      </c>
      <c r="AP8" s="11">
        <v>65</v>
      </c>
      <c r="AQ8" s="11">
        <v>85</v>
      </c>
      <c r="AR8" s="11"/>
      <c r="AS8" s="11">
        <v>229</v>
      </c>
      <c r="AT8" s="11">
        <v>244</v>
      </c>
      <c r="AU8" s="11">
        <v>240</v>
      </c>
      <c r="AV8" s="11">
        <v>127</v>
      </c>
      <c r="AW8" s="11">
        <v>16</v>
      </c>
      <c r="AX8" s="11"/>
      <c r="AY8" s="11">
        <v>5</v>
      </c>
      <c r="AZ8" s="11">
        <v>34</v>
      </c>
      <c r="BA8" s="11">
        <v>75</v>
      </c>
      <c r="BB8" s="11">
        <v>54</v>
      </c>
      <c r="BC8" s="11">
        <v>79</v>
      </c>
      <c r="BD8" s="11">
        <v>102</v>
      </c>
      <c r="BE8" s="11">
        <v>100</v>
      </c>
      <c r="BF8" s="11">
        <v>73</v>
      </c>
      <c r="BG8" s="11">
        <v>67</v>
      </c>
      <c r="BH8" s="11">
        <v>59</v>
      </c>
      <c r="BI8" s="11">
        <v>94</v>
      </c>
      <c r="BJ8" s="11">
        <v>67</v>
      </c>
      <c r="BK8" s="11">
        <v>45</v>
      </c>
      <c r="BL8" s="11">
        <v>24</v>
      </c>
      <c r="BM8" s="11">
        <v>28</v>
      </c>
      <c r="BN8" s="11">
        <v>55</v>
      </c>
      <c r="BO8" s="11"/>
      <c r="BP8" s="11">
        <v>247</v>
      </c>
      <c r="BQ8" s="11">
        <v>286</v>
      </c>
      <c r="BR8" s="11">
        <v>144</v>
      </c>
      <c r="BS8" s="11">
        <v>184</v>
      </c>
      <c r="BT8" s="11">
        <v>98</v>
      </c>
      <c r="BU8" s="11">
        <v>44</v>
      </c>
      <c r="BV8" s="11"/>
      <c r="BW8" s="11">
        <v>390</v>
      </c>
      <c r="BX8" s="11">
        <v>209</v>
      </c>
      <c r="BY8" s="11">
        <v>74</v>
      </c>
      <c r="BZ8" s="11">
        <v>98</v>
      </c>
      <c r="CA8" s="11">
        <v>182</v>
      </c>
      <c r="CB8" s="11">
        <v>45</v>
      </c>
      <c r="CC8" s="11"/>
      <c r="CD8" s="11">
        <v>231</v>
      </c>
      <c r="CE8" s="11">
        <v>188</v>
      </c>
      <c r="CF8" s="11">
        <v>137</v>
      </c>
      <c r="CG8" s="11">
        <v>285</v>
      </c>
      <c r="CH8" s="11"/>
      <c r="CI8" s="11">
        <v>173</v>
      </c>
      <c r="CJ8" s="11">
        <v>211</v>
      </c>
      <c r="CK8" s="11">
        <v>553</v>
      </c>
      <c r="CL8" s="11">
        <v>65</v>
      </c>
      <c r="CM8" s="11"/>
      <c r="CN8" s="11">
        <v>108</v>
      </c>
      <c r="CO8" s="11">
        <v>875</v>
      </c>
      <c r="CP8" s="11"/>
      <c r="CQ8" s="11">
        <v>83</v>
      </c>
      <c r="CR8" s="11">
        <v>832</v>
      </c>
    </row>
    <row r="9" spans="2:96" x14ac:dyDescent="0.3">
      <c r="B9" s="15" t="s">
        <v>458</v>
      </c>
      <c r="C9" s="14">
        <v>5.1140743881331302E-2</v>
      </c>
      <c r="D9" s="14">
        <v>6.8681373540322693E-2</v>
      </c>
      <c r="E9" s="14">
        <v>3.5042140281444999E-2</v>
      </c>
      <c r="F9" s="14"/>
      <c r="G9" s="14">
        <v>0.11394353399919301</v>
      </c>
      <c r="H9" s="14">
        <v>0.11011658060783901</v>
      </c>
      <c r="I9" s="14">
        <v>5.7733887781964803E-2</v>
      </c>
      <c r="J9" s="14">
        <v>3.5386628343584497E-2</v>
      </c>
      <c r="K9" s="14">
        <v>1.22866819277844E-2</v>
      </c>
      <c r="L9" s="14">
        <v>0</v>
      </c>
      <c r="M9" s="14"/>
      <c r="N9" s="14">
        <v>6.6442769129528095E-2</v>
      </c>
      <c r="O9" s="14">
        <v>3.2121692727013498E-2</v>
      </c>
      <c r="P9" s="14">
        <v>6.8073087582810304E-2</v>
      </c>
      <c r="Q9" s="14">
        <v>3.8782497321556503E-2</v>
      </c>
      <c r="R9" s="14"/>
      <c r="S9" s="14">
        <v>8.9844844366604296E-2</v>
      </c>
      <c r="T9" s="14">
        <v>3.6351045980538399E-2</v>
      </c>
      <c r="U9" s="14">
        <v>4.4964970820842103E-2</v>
      </c>
      <c r="V9" s="14">
        <v>5.3406553717923702E-2</v>
      </c>
      <c r="W9" s="14">
        <v>8.0421353526337003E-2</v>
      </c>
      <c r="X9" s="14">
        <v>2.5168578170634101E-2</v>
      </c>
      <c r="Y9" s="14">
        <v>3.1804333345347401E-2</v>
      </c>
      <c r="Z9" s="14">
        <v>6.6689406662898798E-2</v>
      </c>
      <c r="AA9" s="14">
        <v>3.7858036332181801E-2</v>
      </c>
      <c r="AB9" s="14">
        <v>4.6234102624390899E-2</v>
      </c>
      <c r="AC9" s="14">
        <v>4.0813685949026603E-2</v>
      </c>
      <c r="AD9" s="14">
        <v>4.8515463483463299E-2</v>
      </c>
      <c r="AE9" s="14"/>
      <c r="AF9" s="14">
        <v>3.9696556338048999E-2</v>
      </c>
      <c r="AG9" s="14">
        <v>7.6786871899232195E-2</v>
      </c>
      <c r="AH9" s="14">
        <v>4.0042711448971903E-2</v>
      </c>
      <c r="AI9" s="14">
        <v>4.5729651786073799E-2</v>
      </c>
      <c r="AJ9" s="14">
        <v>0</v>
      </c>
      <c r="AK9" s="14"/>
      <c r="AL9" s="14">
        <v>0.124365642292333</v>
      </c>
      <c r="AM9" s="14">
        <v>4.33995866729327E-2</v>
      </c>
      <c r="AN9" s="14">
        <v>3.4911402589290097E-2</v>
      </c>
      <c r="AO9" s="14">
        <v>3.1156022800154899E-2</v>
      </c>
      <c r="AP9" s="14">
        <v>0</v>
      </c>
      <c r="AQ9" s="14">
        <v>1.1336305050944E-2</v>
      </c>
      <c r="AR9" s="14"/>
      <c r="AS9" s="14">
        <v>2.75772815909903E-2</v>
      </c>
      <c r="AT9" s="14">
        <v>2.9845363887940599E-2</v>
      </c>
      <c r="AU9" s="14">
        <v>4.3458021979369099E-2</v>
      </c>
      <c r="AV9" s="14">
        <v>0.14420417914307701</v>
      </c>
      <c r="AW9" s="14">
        <v>0.126119298723541</v>
      </c>
      <c r="AX9" s="14"/>
      <c r="AY9" s="14">
        <v>0</v>
      </c>
      <c r="AZ9" s="14">
        <v>0</v>
      </c>
      <c r="BA9" s="14">
        <v>5.8618136701587102E-2</v>
      </c>
      <c r="BB9" s="14">
        <v>3.64791511490586E-2</v>
      </c>
      <c r="BC9" s="14">
        <v>3.5021244001949801E-2</v>
      </c>
      <c r="BD9" s="14">
        <v>6.8550337915272097E-2</v>
      </c>
      <c r="BE9" s="14">
        <v>7.56140747410841E-2</v>
      </c>
      <c r="BF9" s="14">
        <v>7.5262357469751198E-2</v>
      </c>
      <c r="BG9" s="14">
        <v>1.4702986595884799E-2</v>
      </c>
      <c r="BH9" s="14">
        <v>3.3122583686662203E-2</v>
      </c>
      <c r="BI9" s="14">
        <v>2.0386737296516501E-2</v>
      </c>
      <c r="BJ9" s="14">
        <v>5.2303345398204401E-2</v>
      </c>
      <c r="BK9" s="14">
        <v>0</v>
      </c>
      <c r="BL9" s="14">
        <v>0</v>
      </c>
      <c r="BM9" s="14">
        <v>3.8472241131820101E-2</v>
      </c>
      <c r="BN9" s="14">
        <v>0.21042426696923999</v>
      </c>
      <c r="BO9" s="14"/>
      <c r="BP9" s="14">
        <v>9.9832071694582497E-2</v>
      </c>
      <c r="BQ9" s="14">
        <v>3.3001871718093503E-2</v>
      </c>
      <c r="BR9" s="14">
        <v>5.8799713737650999E-2</v>
      </c>
      <c r="BS9" s="14">
        <v>4.2370746615001703E-2</v>
      </c>
      <c r="BT9" s="14">
        <v>9.8106678906244894E-3</v>
      </c>
      <c r="BU9" s="14">
        <v>0</v>
      </c>
      <c r="BV9" s="14"/>
      <c r="BW9" s="14">
        <v>3.6655885550071397E-2</v>
      </c>
      <c r="BX9" s="14">
        <v>3.3030397370370397E-2</v>
      </c>
      <c r="BY9" s="14">
        <v>6.6802887609495903E-2</v>
      </c>
      <c r="BZ9" s="14">
        <v>9.5134343025256404E-2</v>
      </c>
      <c r="CA9" s="14">
        <v>6.7521338596934696E-2</v>
      </c>
      <c r="CB9" s="14">
        <v>7.7807036408243102E-2</v>
      </c>
      <c r="CC9" s="14"/>
      <c r="CD9" s="14">
        <v>0.100980975516377</v>
      </c>
      <c r="CE9" s="14">
        <v>7.2116458248169396E-2</v>
      </c>
      <c r="CF9" s="14">
        <v>3.5082702934624198E-2</v>
      </c>
      <c r="CG9" s="14">
        <v>2.6979812706608E-2</v>
      </c>
      <c r="CH9" s="14"/>
      <c r="CI9" s="14">
        <v>9.85881627761164E-2</v>
      </c>
      <c r="CJ9" s="14">
        <v>5.6538673865088901E-2</v>
      </c>
      <c r="CK9" s="14">
        <v>4.0201092481229002E-2</v>
      </c>
      <c r="CL9" s="14">
        <v>0</v>
      </c>
      <c r="CM9" s="14"/>
      <c r="CN9" s="14">
        <v>0.189485103073122</v>
      </c>
      <c r="CO9" s="14">
        <v>3.2870443616402997E-2</v>
      </c>
      <c r="CP9" s="14"/>
      <c r="CQ9" s="14">
        <v>0.12771730871758399</v>
      </c>
      <c r="CR9" s="14">
        <v>4.6517082841342199E-2</v>
      </c>
    </row>
    <row r="10" spans="2:96" x14ac:dyDescent="0.3">
      <c r="B10" s="15" t="s">
        <v>459</v>
      </c>
      <c r="C10" s="14">
        <v>0.146249797717031</v>
      </c>
      <c r="D10" s="14">
        <v>0.165267622581869</v>
      </c>
      <c r="E10" s="14">
        <v>0.12895238332638501</v>
      </c>
      <c r="F10" s="14"/>
      <c r="G10" s="14">
        <v>0.19134943120536199</v>
      </c>
      <c r="H10" s="14">
        <v>0.25822849377110602</v>
      </c>
      <c r="I10" s="14">
        <v>0.16317061493585699</v>
      </c>
      <c r="J10" s="14">
        <v>0.110170270961797</v>
      </c>
      <c r="K10" s="14">
        <v>7.6633489529788906E-2</v>
      </c>
      <c r="L10" s="14">
        <v>9.5209539207837895E-2</v>
      </c>
      <c r="M10" s="14"/>
      <c r="N10" s="14">
        <v>0.21307319908741101</v>
      </c>
      <c r="O10" s="14">
        <v>0.15646455256608599</v>
      </c>
      <c r="P10" s="14">
        <v>8.9575438150925696E-2</v>
      </c>
      <c r="Q10" s="14">
        <v>0.1176458876765</v>
      </c>
      <c r="R10" s="14"/>
      <c r="S10" s="14">
        <v>0.26976188058800499</v>
      </c>
      <c r="T10" s="14">
        <v>0.13783714856047299</v>
      </c>
      <c r="U10" s="14">
        <v>6.1150025220771301E-2</v>
      </c>
      <c r="V10" s="14">
        <v>0.151835488711037</v>
      </c>
      <c r="W10" s="14">
        <v>7.4011803527323894E-2</v>
      </c>
      <c r="X10" s="14">
        <v>0.17265620648584101</v>
      </c>
      <c r="Y10" s="14">
        <v>0.12116017158138601</v>
      </c>
      <c r="Z10" s="14">
        <v>0.193669450260504</v>
      </c>
      <c r="AA10" s="14">
        <v>9.2140731717135896E-2</v>
      </c>
      <c r="AB10" s="14">
        <v>0.142663938667872</v>
      </c>
      <c r="AC10" s="14">
        <v>9.9988643185619897E-2</v>
      </c>
      <c r="AD10" s="14">
        <v>0.171889506872894</v>
      </c>
      <c r="AE10" s="14"/>
      <c r="AF10" s="14">
        <v>0.14338971125719399</v>
      </c>
      <c r="AG10" s="14">
        <v>0.17574400639250601</v>
      </c>
      <c r="AH10" s="14">
        <v>0.101148053388692</v>
      </c>
      <c r="AI10" s="14">
        <v>0.117862346366506</v>
      </c>
      <c r="AJ10" s="14">
        <v>0.158724421798138</v>
      </c>
      <c r="AK10" s="14"/>
      <c r="AL10" s="14">
        <v>0.22445256826129401</v>
      </c>
      <c r="AM10" s="14">
        <v>0.155567837249247</v>
      </c>
      <c r="AN10" s="14">
        <v>0.11174139903897801</v>
      </c>
      <c r="AO10" s="14">
        <v>0.134925010405399</v>
      </c>
      <c r="AP10" s="14">
        <v>0.14232792133271299</v>
      </c>
      <c r="AQ10" s="14">
        <v>9.03341115077297E-2</v>
      </c>
      <c r="AR10" s="14"/>
      <c r="AS10" s="14">
        <v>8.2950533571114801E-2</v>
      </c>
      <c r="AT10" s="14">
        <v>0.15517255772747801</v>
      </c>
      <c r="AU10" s="14">
        <v>0.17738580538474599</v>
      </c>
      <c r="AV10" s="14">
        <v>0.190793701947814</v>
      </c>
      <c r="AW10" s="14">
        <v>0.44921371443074198</v>
      </c>
      <c r="AX10" s="14"/>
      <c r="AY10" s="14">
        <v>0</v>
      </c>
      <c r="AZ10" s="14">
        <v>0.16551171853689001</v>
      </c>
      <c r="BA10" s="14">
        <v>8.6554950140862494E-2</v>
      </c>
      <c r="BB10" s="14">
        <v>0.196877322514247</v>
      </c>
      <c r="BC10" s="14">
        <v>3.7660523489095502E-2</v>
      </c>
      <c r="BD10" s="14">
        <v>0.123339301287134</v>
      </c>
      <c r="BE10" s="14">
        <v>0.22017755439850201</v>
      </c>
      <c r="BF10" s="14">
        <v>0.16308243651062301</v>
      </c>
      <c r="BG10" s="14">
        <v>9.6128665475129202E-2</v>
      </c>
      <c r="BH10" s="14">
        <v>0.20175603159823099</v>
      </c>
      <c r="BI10" s="14">
        <v>0.16562580376907499</v>
      </c>
      <c r="BJ10" s="14">
        <v>7.2314631576658198E-2</v>
      </c>
      <c r="BK10" s="14">
        <v>0.147102094029917</v>
      </c>
      <c r="BL10" s="14">
        <v>0.24811567341705901</v>
      </c>
      <c r="BM10" s="14">
        <v>0.23189439689519001</v>
      </c>
      <c r="BN10" s="14">
        <v>0.26613742452830202</v>
      </c>
      <c r="BO10" s="14"/>
      <c r="BP10" s="14">
        <v>0.224395820997039</v>
      </c>
      <c r="BQ10" s="14">
        <v>0.16037602888620001</v>
      </c>
      <c r="BR10" s="14">
        <v>8.8376444835872106E-2</v>
      </c>
      <c r="BS10" s="14">
        <v>9.0579701132829704E-2</v>
      </c>
      <c r="BT10" s="14">
        <v>0.10512564573359801</v>
      </c>
      <c r="BU10" s="14">
        <v>0.12969088112896801</v>
      </c>
      <c r="BV10" s="14"/>
      <c r="BW10" s="14">
        <v>0.105090949287695</v>
      </c>
      <c r="BX10" s="14">
        <v>0.16951573227345901</v>
      </c>
      <c r="BY10" s="14">
        <v>0.15902055850722799</v>
      </c>
      <c r="BZ10" s="14">
        <v>0.18232740167860101</v>
      </c>
      <c r="CA10" s="14">
        <v>0.18627117358932799</v>
      </c>
      <c r="CB10" s="14">
        <v>0.102484145086831</v>
      </c>
      <c r="CC10" s="14"/>
      <c r="CD10" s="14">
        <v>0.19100615220565101</v>
      </c>
      <c r="CE10" s="14">
        <v>0.18611298522411701</v>
      </c>
      <c r="CF10" s="14">
        <v>0.14774596046597899</v>
      </c>
      <c r="CG10" s="14">
        <v>0.118031381215378</v>
      </c>
      <c r="CH10" s="14"/>
      <c r="CI10" s="14">
        <v>0.101448289530369</v>
      </c>
      <c r="CJ10" s="14">
        <v>0.213367163503737</v>
      </c>
      <c r="CK10" s="14">
        <v>0.13879888906956001</v>
      </c>
      <c r="CL10" s="14">
        <v>0.111430112727316</v>
      </c>
      <c r="CM10" s="14"/>
      <c r="CN10" s="14">
        <v>0.208255846477295</v>
      </c>
      <c r="CO10" s="14">
        <v>0.137393030134035</v>
      </c>
      <c r="CP10" s="14"/>
      <c r="CQ10" s="14">
        <v>0.21719210562129901</v>
      </c>
      <c r="CR10" s="14">
        <v>0.13980839710104501</v>
      </c>
    </row>
    <row r="11" spans="2:96" x14ac:dyDescent="0.3">
      <c r="B11" s="15" t="s">
        <v>460</v>
      </c>
      <c r="C11" s="14">
        <v>0.38970608408056501</v>
      </c>
      <c r="D11" s="14">
        <v>0.43104992710831902</v>
      </c>
      <c r="E11" s="14">
        <v>0.35222637222455</v>
      </c>
      <c r="F11" s="14"/>
      <c r="G11" s="14">
        <v>0.243074371708626</v>
      </c>
      <c r="H11" s="14">
        <v>0.30870624297876698</v>
      </c>
      <c r="I11" s="14">
        <v>0.38730710512627298</v>
      </c>
      <c r="J11" s="14">
        <v>0.40929277619291499</v>
      </c>
      <c r="K11" s="14">
        <v>0.47166990301324002</v>
      </c>
      <c r="L11" s="14">
        <v>0.475592822544599</v>
      </c>
      <c r="M11" s="14"/>
      <c r="N11" s="14">
        <v>0.40304021625047898</v>
      </c>
      <c r="O11" s="14">
        <v>0.33461132505115698</v>
      </c>
      <c r="P11" s="14">
        <v>0.42595689668943698</v>
      </c>
      <c r="Q11" s="14">
        <v>0.39273129171600002</v>
      </c>
      <c r="R11" s="14"/>
      <c r="S11" s="14">
        <v>0.27492513818771003</v>
      </c>
      <c r="T11" s="14">
        <v>0.35027835742345798</v>
      </c>
      <c r="U11" s="14">
        <v>0.421337654688753</v>
      </c>
      <c r="V11" s="14">
        <v>0.42849090085659802</v>
      </c>
      <c r="W11" s="14">
        <v>0.47080318690565798</v>
      </c>
      <c r="X11" s="14">
        <v>0.30908187602415199</v>
      </c>
      <c r="Y11" s="14">
        <v>0.53425752403798299</v>
      </c>
      <c r="Z11" s="14">
        <v>0.42937469849320598</v>
      </c>
      <c r="AA11" s="14">
        <v>0.40762466993900898</v>
      </c>
      <c r="AB11" s="14">
        <v>0.45992998437615701</v>
      </c>
      <c r="AC11" s="14">
        <v>0.33171853280587499</v>
      </c>
      <c r="AD11" s="14">
        <v>0.344456968863326</v>
      </c>
      <c r="AE11" s="14"/>
      <c r="AF11" s="14">
        <v>0.41515405532233601</v>
      </c>
      <c r="AG11" s="14">
        <v>0.35134094591721299</v>
      </c>
      <c r="AH11" s="14">
        <v>0.40596034070647802</v>
      </c>
      <c r="AI11" s="14">
        <v>0.52019474960784495</v>
      </c>
      <c r="AJ11" s="14">
        <v>0.30241685961467202</v>
      </c>
      <c r="AK11" s="14"/>
      <c r="AL11" s="14">
        <v>0.33590536040630498</v>
      </c>
      <c r="AM11" s="14">
        <v>0.40247255750675598</v>
      </c>
      <c r="AN11" s="14">
        <v>0.34586680451935498</v>
      </c>
      <c r="AO11" s="14">
        <v>0.500780622055088</v>
      </c>
      <c r="AP11" s="14">
        <v>0.254774280438682</v>
      </c>
      <c r="AQ11" s="14">
        <v>0.38967751052316102</v>
      </c>
      <c r="AR11" s="14"/>
      <c r="AS11" s="14">
        <v>0.45996814649992701</v>
      </c>
      <c r="AT11" s="14">
        <v>0.39305028322497798</v>
      </c>
      <c r="AU11" s="14">
        <v>0.34229520668644098</v>
      </c>
      <c r="AV11" s="14">
        <v>0.40513960306164598</v>
      </c>
      <c r="AW11" s="14">
        <v>0.23715012750488701</v>
      </c>
      <c r="AX11" s="14"/>
      <c r="AY11" s="14">
        <v>0.40118460435314801</v>
      </c>
      <c r="AZ11" s="14">
        <v>0.32755272900804999</v>
      </c>
      <c r="BA11" s="14">
        <v>0.36352732482087002</v>
      </c>
      <c r="BB11" s="14">
        <v>0.33872471609405003</v>
      </c>
      <c r="BC11" s="14">
        <v>0.47299033145790198</v>
      </c>
      <c r="BD11" s="14">
        <v>0.36255500456880801</v>
      </c>
      <c r="BE11" s="14">
        <v>0.345542816072752</v>
      </c>
      <c r="BF11" s="14">
        <v>0.40188154683578597</v>
      </c>
      <c r="BG11" s="14">
        <v>0.40674254616747602</v>
      </c>
      <c r="BH11" s="14">
        <v>0.44359978526161398</v>
      </c>
      <c r="BI11" s="14">
        <v>0.37716207725307599</v>
      </c>
      <c r="BJ11" s="14">
        <v>0.460259547373563</v>
      </c>
      <c r="BK11" s="14">
        <v>0.36566871365048698</v>
      </c>
      <c r="BL11" s="14">
        <v>0.354855242782039</v>
      </c>
      <c r="BM11" s="14">
        <v>0.51995256826733804</v>
      </c>
      <c r="BN11" s="14">
        <v>0.31010854535728</v>
      </c>
      <c r="BO11" s="14"/>
      <c r="BP11" s="14">
        <v>0.314767339910001</v>
      </c>
      <c r="BQ11" s="14">
        <v>0.37510280902503901</v>
      </c>
      <c r="BR11" s="14">
        <v>0.45055717202074702</v>
      </c>
      <c r="BS11" s="14">
        <v>0.40018975374728899</v>
      </c>
      <c r="BT11" s="14">
        <v>0.44415135726038402</v>
      </c>
      <c r="BU11" s="14">
        <v>0.53945926507040198</v>
      </c>
      <c r="BV11" s="14"/>
      <c r="BW11" s="14">
        <v>0.44582499161563</v>
      </c>
      <c r="BX11" s="14">
        <v>0.39548343060149199</v>
      </c>
      <c r="BY11" s="14">
        <v>0.36011006480538199</v>
      </c>
      <c r="BZ11" s="14">
        <v>0.327157396610882</v>
      </c>
      <c r="CA11" s="14">
        <v>0.33499759692338299</v>
      </c>
      <c r="CB11" s="14">
        <v>0.29391493905282901</v>
      </c>
      <c r="CC11" s="14"/>
      <c r="CD11" s="14">
        <v>0.31200967212931602</v>
      </c>
      <c r="CE11" s="14">
        <v>0.33959470057525698</v>
      </c>
      <c r="CF11" s="14">
        <v>0.36479769115009902</v>
      </c>
      <c r="CG11" s="14">
        <v>0.43603218195387</v>
      </c>
      <c r="CH11" s="14"/>
      <c r="CI11" s="14">
        <v>0.39412307833645999</v>
      </c>
      <c r="CJ11" s="14">
        <v>0.352042915074189</v>
      </c>
      <c r="CK11" s="14">
        <v>0.41072683614410799</v>
      </c>
      <c r="CL11" s="14">
        <v>0.321229398537283</v>
      </c>
      <c r="CM11" s="14"/>
      <c r="CN11" s="14">
        <v>0.34639825314310202</v>
      </c>
      <c r="CO11" s="14">
        <v>0.39889959494857502</v>
      </c>
      <c r="CP11" s="14"/>
      <c r="CQ11" s="14">
        <v>0.342901230695695</v>
      </c>
      <c r="CR11" s="14">
        <v>0.40016207947371601</v>
      </c>
    </row>
    <row r="12" spans="2:96" x14ac:dyDescent="0.3">
      <c r="B12" s="15" t="s">
        <v>461</v>
      </c>
      <c r="C12" s="14">
        <v>0.26561934841889701</v>
      </c>
      <c r="D12" s="14">
        <v>0.23018514803130899</v>
      </c>
      <c r="E12" s="14">
        <v>0.29877814259812902</v>
      </c>
      <c r="F12" s="14"/>
      <c r="G12" s="14">
        <v>0.34269026921328899</v>
      </c>
      <c r="H12" s="14">
        <v>0.19722674524039799</v>
      </c>
      <c r="I12" s="14">
        <v>0.245749028146479</v>
      </c>
      <c r="J12" s="14">
        <v>0.30498010188491398</v>
      </c>
      <c r="K12" s="14">
        <v>0.24492529424578</v>
      </c>
      <c r="L12" s="14">
        <v>0.26728176317406899</v>
      </c>
      <c r="M12" s="14"/>
      <c r="N12" s="14">
        <v>0.233314481434896</v>
      </c>
      <c r="O12" s="14">
        <v>0.33289732924661303</v>
      </c>
      <c r="P12" s="14">
        <v>0.25020167891692102</v>
      </c>
      <c r="Q12" s="14">
        <v>0.24962065951658799</v>
      </c>
      <c r="R12" s="14"/>
      <c r="S12" s="14">
        <v>0.22560570190350299</v>
      </c>
      <c r="T12" s="14">
        <v>0.359461481606347</v>
      </c>
      <c r="U12" s="14">
        <v>0.28208867371080398</v>
      </c>
      <c r="V12" s="14">
        <v>0.27288397463417002</v>
      </c>
      <c r="W12" s="14">
        <v>0.23651708559717499</v>
      </c>
      <c r="X12" s="14">
        <v>0.29686995100140001</v>
      </c>
      <c r="Y12" s="14">
        <v>0.20840710091283701</v>
      </c>
      <c r="Z12" s="14">
        <v>0.24587903933531</v>
      </c>
      <c r="AA12" s="14">
        <v>0.27969286728655901</v>
      </c>
      <c r="AB12" s="14">
        <v>0.19861325803251401</v>
      </c>
      <c r="AC12" s="14">
        <v>0.28271042255699902</v>
      </c>
      <c r="AD12" s="14">
        <v>0.26180124356541801</v>
      </c>
      <c r="AE12" s="14"/>
      <c r="AF12" s="14">
        <v>0.28683915937450399</v>
      </c>
      <c r="AG12" s="14">
        <v>0.23673099514420901</v>
      </c>
      <c r="AH12" s="14">
        <v>0.31414389737718901</v>
      </c>
      <c r="AI12" s="14">
        <v>0.212671012516573</v>
      </c>
      <c r="AJ12" s="14">
        <v>0.37198022899852301</v>
      </c>
      <c r="AK12" s="14"/>
      <c r="AL12" s="14">
        <v>0.22369462428421399</v>
      </c>
      <c r="AM12" s="14">
        <v>0.24711671569905999</v>
      </c>
      <c r="AN12" s="14">
        <v>0.333503658730609</v>
      </c>
      <c r="AO12" s="14">
        <v>0.23927537698651499</v>
      </c>
      <c r="AP12" s="14">
        <v>0.38076817346339198</v>
      </c>
      <c r="AQ12" s="14">
        <v>0.25856788134412301</v>
      </c>
      <c r="AR12" s="14"/>
      <c r="AS12" s="14">
        <v>0.26015334216324798</v>
      </c>
      <c r="AT12" s="14">
        <v>0.27534996880346102</v>
      </c>
      <c r="AU12" s="14">
        <v>0.287286678976308</v>
      </c>
      <c r="AV12" s="14">
        <v>0.175655325135472</v>
      </c>
      <c r="AW12" s="14">
        <v>0.18751685934083001</v>
      </c>
      <c r="AX12" s="14"/>
      <c r="AY12" s="14">
        <v>0.20357541842097901</v>
      </c>
      <c r="AZ12" s="14">
        <v>0.16679438021703699</v>
      </c>
      <c r="BA12" s="14">
        <v>0.26915870633507599</v>
      </c>
      <c r="BB12" s="14">
        <v>0.342947877457487</v>
      </c>
      <c r="BC12" s="14">
        <v>0.29432526746009802</v>
      </c>
      <c r="BD12" s="14">
        <v>0.230036430144057</v>
      </c>
      <c r="BE12" s="14">
        <v>0.25445707066908302</v>
      </c>
      <c r="BF12" s="14">
        <v>0.22273881422390801</v>
      </c>
      <c r="BG12" s="14">
        <v>0.33180626723780099</v>
      </c>
      <c r="BH12" s="14">
        <v>0.271930233133163</v>
      </c>
      <c r="BI12" s="14">
        <v>0.31249748303658298</v>
      </c>
      <c r="BJ12" s="14">
        <v>0.27993943004137101</v>
      </c>
      <c r="BK12" s="14">
        <v>0.41229812526320297</v>
      </c>
      <c r="BL12" s="14">
        <v>0.234267304126443</v>
      </c>
      <c r="BM12" s="14">
        <v>0.104068699262679</v>
      </c>
      <c r="BN12" s="14">
        <v>0.17734692733830401</v>
      </c>
      <c r="BO12" s="14"/>
      <c r="BP12" s="14">
        <v>0.199320943255924</v>
      </c>
      <c r="BQ12" s="14">
        <v>0.27655670229418799</v>
      </c>
      <c r="BR12" s="14">
        <v>0.26161854805254697</v>
      </c>
      <c r="BS12" s="14">
        <v>0.32681847407742098</v>
      </c>
      <c r="BT12" s="14">
        <v>0.33077167394242502</v>
      </c>
      <c r="BU12" s="14">
        <v>0.179671675930832</v>
      </c>
      <c r="BV12" s="14"/>
      <c r="BW12" s="14">
        <v>0.249763377780711</v>
      </c>
      <c r="BX12" s="14">
        <v>0.277376720461463</v>
      </c>
      <c r="BY12" s="14">
        <v>0.25683571319895898</v>
      </c>
      <c r="BZ12" s="14">
        <v>0.22275802035263401</v>
      </c>
      <c r="CA12" s="14">
        <v>0.27519510491193999</v>
      </c>
      <c r="CB12" s="14">
        <v>0.41927414136602098</v>
      </c>
      <c r="CC12" s="14"/>
      <c r="CD12" s="14">
        <v>0.28837360926910399</v>
      </c>
      <c r="CE12" s="14">
        <v>0.26011314203783897</v>
      </c>
      <c r="CF12" s="14">
        <v>0.24650378006350801</v>
      </c>
      <c r="CG12" s="14">
        <v>0.27608309192313402</v>
      </c>
      <c r="CH12" s="14"/>
      <c r="CI12" s="14">
        <v>0.25242690249951899</v>
      </c>
      <c r="CJ12" s="14">
        <v>0.228523998295769</v>
      </c>
      <c r="CK12" s="14">
        <v>0.27613689462381102</v>
      </c>
      <c r="CL12" s="14">
        <v>0.331771080464762</v>
      </c>
      <c r="CM12" s="14"/>
      <c r="CN12" s="14">
        <v>0.117994351420542</v>
      </c>
      <c r="CO12" s="14">
        <v>0.28364215967398998</v>
      </c>
      <c r="CP12" s="14"/>
      <c r="CQ12" s="14">
        <v>0.274876004754598</v>
      </c>
      <c r="CR12" s="14">
        <v>0.26665803472371002</v>
      </c>
    </row>
    <row r="13" spans="2:96" x14ac:dyDescent="0.3">
      <c r="B13" s="15" t="s">
        <v>462</v>
      </c>
      <c r="C13" s="14">
        <v>0.103700751172339</v>
      </c>
      <c r="D13" s="14">
        <v>8.2311295224077E-2</v>
      </c>
      <c r="E13" s="14">
        <v>0.121890383014943</v>
      </c>
      <c r="F13" s="14"/>
      <c r="G13" s="14">
        <v>0.101645611440039</v>
      </c>
      <c r="H13" s="14">
        <v>7.5893333340943503E-2</v>
      </c>
      <c r="I13" s="14">
        <v>0.11014429136727601</v>
      </c>
      <c r="J13" s="14">
        <v>0.117656653036826</v>
      </c>
      <c r="K13" s="14">
        <v>0.117096722252946</v>
      </c>
      <c r="L13" s="14">
        <v>0.101382972856444</v>
      </c>
      <c r="M13" s="14"/>
      <c r="N13" s="14">
        <v>5.5870501253397403E-2</v>
      </c>
      <c r="O13" s="14">
        <v>0.11977907583305</v>
      </c>
      <c r="P13" s="14">
        <v>0.108104241453145</v>
      </c>
      <c r="Q13" s="14">
        <v>0.13329493214087301</v>
      </c>
      <c r="R13" s="14"/>
      <c r="S13" s="14">
        <v>0.108880704406827</v>
      </c>
      <c r="T13" s="14">
        <v>8.7286770051817994E-2</v>
      </c>
      <c r="U13" s="14">
        <v>0.159668230164876</v>
      </c>
      <c r="V13" s="14">
        <v>7.2671027103993993E-2</v>
      </c>
      <c r="W13" s="14">
        <v>6.9300130640941995E-2</v>
      </c>
      <c r="X13" s="14">
        <v>0.11674253900092101</v>
      </c>
      <c r="Y13" s="14">
        <v>5.82976359507862E-2</v>
      </c>
      <c r="Z13" s="14">
        <v>4.3391389005476198E-2</v>
      </c>
      <c r="AA13" s="14">
        <v>0.12667494731250001</v>
      </c>
      <c r="AB13" s="14">
        <v>9.1901686434914795E-2</v>
      </c>
      <c r="AC13" s="14">
        <v>0.196342179977921</v>
      </c>
      <c r="AD13" s="14">
        <v>0.133129540795423</v>
      </c>
      <c r="AE13" s="14"/>
      <c r="AF13" s="14">
        <v>8.0573678065161095E-2</v>
      </c>
      <c r="AG13" s="14">
        <v>0.12840470434061199</v>
      </c>
      <c r="AH13" s="14">
        <v>0.10473286355813501</v>
      </c>
      <c r="AI13" s="14">
        <v>6.8899388986820298E-2</v>
      </c>
      <c r="AJ13" s="14">
        <v>0.13003896859963801</v>
      </c>
      <c r="AK13" s="14"/>
      <c r="AL13" s="14">
        <v>7.0792927527887406E-2</v>
      </c>
      <c r="AM13" s="14">
        <v>0.119466252914875</v>
      </c>
      <c r="AN13" s="14">
        <v>0.124159571935802</v>
      </c>
      <c r="AO13" s="14">
        <v>6.9298664995933901E-2</v>
      </c>
      <c r="AP13" s="14">
        <v>0.18973183815704101</v>
      </c>
      <c r="AQ13" s="14">
        <v>0.137303406461074</v>
      </c>
      <c r="AR13" s="14"/>
      <c r="AS13" s="14">
        <v>0.11432793691801001</v>
      </c>
      <c r="AT13" s="14">
        <v>9.4892721180269604E-2</v>
      </c>
      <c r="AU13" s="14">
        <v>0.112603242226068</v>
      </c>
      <c r="AV13" s="14">
        <v>6.80806722724768E-2</v>
      </c>
      <c r="AW13" s="14">
        <v>0</v>
      </c>
      <c r="AX13" s="14"/>
      <c r="AY13" s="14">
        <v>0.39523997722587301</v>
      </c>
      <c r="AZ13" s="14">
        <v>0.18909154545778301</v>
      </c>
      <c r="BA13" s="14">
        <v>0.13137354409484001</v>
      </c>
      <c r="BB13" s="14">
        <v>3.4304716370951699E-2</v>
      </c>
      <c r="BC13" s="14">
        <v>0.134769192164059</v>
      </c>
      <c r="BD13" s="14">
        <v>0.15801407793364999</v>
      </c>
      <c r="BE13" s="14">
        <v>8.63244408911015E-2</v>
      </c>
      <c r="BF13" s="14">
        <v>0.11152268661862</v>
      </c>
      <c r="BG13" s="14">
        <v>0.10685964921517201</v>
      </c>
      <c r="BH13" s="14">
        <v>4.95913663203306E-2</v>
      </c>
      <c r="BI13" s="14">
        <v>9.3636898859087894E-2</v>
      </c>
      <c r="BJ13" s="14">
        <v>7.7206952795853004E-2</v>
      </c>
      <c r="BK13" s="14">
        <v>7.4931067056392006E-2</v>
      </c>
      <c r="BL13" s="14">
        <v>0.127113002685011</v>
      </c>
      <c r="BM13" s="14">
        <v>3.6157280126218799E-2</v>
      </c>
      <c r="BN13" s="14">
        <v>3.5982835806874197E-2</v>
      </c>
      <c r="BO13" s="14"/>
      <c r="BP13" s="14">
        <v>0.12958643444499601</v>
      </c>
      <c r="BQ13" s="14">
        <v>0.100909927886351</v>
      </c>
      <c r="BR13" s="14">
        <v>8.59157749426471E-2</v>
      </c>
      <c r="BS13" s="14">
        <v>9.8518823901584798E-2</v>
      </c>
      <c r="BT13" s="14">
        <v>7.0300028945546697E-2</v>
      </c>
      <c r="BU13" s="14">
        <v>0.13060234153565101</v>
      </c>
      <c r="BV13" s="14"/>
      <c r="BW13" s="14">
        <v>0.118045784704044</v>
      </c>
      <c r="BX13" s="14">
        <v>0.10077976885351</v>
      </c>
      <c r="BY13" s="14">
        <v>0.119052601443614</v>
      </c>
      <c r="BZ13" s="14">
        <v>8.4195058181771795E-2</v>
      </c>
      <c r="CA13" s="14">
        <v>9.2471201927234195E-2</v>
      </c>
      <c r="CB13" s="14">
        <v>6.4801905965947204E-2</v>
      </c>
      <c r="CC13" s="14"/>
      <c r="CD13" s="14">
        <v>8.6370218707864294E-2</v>
      </c>
      <c r="CE13" s="14">
        <v>0.120488439451929</v>
      </c>
      <c r="CF13" s="14">
        <v>0.114995856458926</v>
      </c>
      <c r="CG13" s="14">
        <v>0.102247272689828</v>
      </c>
      <c r="CH13" s="14"/>
      <c r="CI13" s="14">
        <v>9.2260349378008394E-2</v>
      </c>
      <c r="CJ13" s="14">
        <v>0.108033615822434</v>
      </c>
      <c r="CK13" s="14">
        <v>0.103895843059569</v>
      </c>
      <c r="CL13" s="14">
        <v>0.118532962753438</v>
      </c>
      <c r="CM13" s="14"/>
      <c r="CN13" s="14">
        <v>0.103936578076239</v>
      </c>
      <c r="CO13" s="14">
        <v>0.103739497038615</v>
      </c>
      <c r="CP13" s="14"/>
      <c r="CQ13" s="14">
        <v>3.7313350210824402E-2</v>
      </c>
      <c r="CR13" s="14">
        <v>0.10687455554098201</v>
      </c>
    </row>
    <row r="14" spans="2:96" x14ac:dyDescent="0.3">
      <c r="B14" s="15" t="s">
        <v>92</v>
      </c>
      <c r="C14" s="20">
        <v>4.3583274729836301E-2</v>
      </c>
      <c r="D14" s="20">
        <v>2.2504633514103499E-2</v>
      </c>
      <c r="E14" s="20">
        <v>6.3110578554547797E-2</v>
      </c>
      <c r="F14" s="20"/>
      <c r="G14" s="20">
        <v>7.2967824334902601E-3</v>
      </c>
      <c r="H14" s="20">
        <v>4.9828604060945601E-2</v>
      </c>
      <c r="I14" s="20">
        <v>3.5895072642150298E-2</v>
      </c>
      <c r="J14" s="20">
        <v>2.2513569579964698E-2</v>
      </c>
      <c r="K14" s="20">
        <v>7.7387909030460902E-2</v>
      </c>
      <c r="L14" s="20">
        <v>6.0532902217049801E-2</v>
      </c>
      <c r="M14" s="20"/>
      <c r="N14" s="20">
        <v>2.8258832844288501E-2</v>
      </c>
      <c r="O14" s="20">
        <v>2.4126024576079898E-2</v>
      </c>
      <c r="P14" s="20">
        <v>5.808865720676E-2</v>
      </c>
      <c r="Q14" s="20">
        <v>6.7924731628482393E-2</v>
      </c>
      <c r="R14" s="20"/>
      <c r="S14" s="20">
        <v>3.0981730547351101E-2</v>
      </c>
      <c r="T14" s="20">
        <v>2.87851963773657E-2</v>
      </c>
      <c r="U14" s="20">
        <v>3.0790445393954501E-2</v>
      </c>
      <c r="V14" s="20">
        <v>2.07120549762775E-2</v>
      </c>
      <c r="W14" s="20">
        <v>6.8946439802564E-2</v>
      </c>
      <c r="X14" s="20">
        <v>7.9480849317052696E-2</v>
      </c>
      <c r="Y14" s="20">
        <v>4.60732341716601E-2</v>
      </c>
      <c r="Z14" s="20">
        <v>2.0996016242605098E-2</v>
      </c>
      <c r="AA14" s="20">
        <v>5.6008747412614399E-2</v>
      </c>
      <c r="AB14" s="20">
        <v>6.0657029864151703E-2</v>
      </c>
      <c r="AC14" s="20">
        <v>4.8426535524558501E-2</v>
      </c>
      <c r="AD14" s="20">
        <v>4.02072764194761E-2</v>
      </c>
      <c r="AE14" s="20"/>
      <c r="AF14" s="20">
        <v>3.4346839642755998E-2</v>
      </c>
      <c r="AG14" s="20">
        <v>3.0992476306228402E-2</v>
      </c>
      <c r="AH14" s="20">
        <v>3.3972133520533701E-2</v>
      </c>
      <c r="AI14" s="20">
        <v>3.4642850736181501E-2</v>
      </c>
      <c r="AJ14" s="20">
        <v>3.6839520989029199E-2</v>
      </c>
      <c r="AK14" s="20"/>
      <c r="AL14" s="20">
        <v>2.0788877227966199E-2</v>
      </c>
      <c r="AM14" s="20">
        <v>3.1977049957129203E-2</v>
      </c>
      <c r="AN14" s="20">
        <v>4.9817163185965199E-2</v>
      </c>
      <c r="AO14" s="20">
        <v>2.4564302756910201E-2</v>
      </c>
      <c r="AP14" s="20">
        <v>3.2397786608172302E-2</v>
      </c>
      <c r="AQ14" s="20">
        <v>0.112780785112969</v>
      </c>
      <c r="AR14" s="20"/>
      <c r="AS14" s="20">
        <v>5.5022759256709901E-2</v>
      </c>
      <c r="AT14" s="20">
        <v>5.16891051758731E-2</v>
      </c>
      <c r="AU14" s="20">
        <v>3.6971044747068402E-2</v>
      </c>
      <c r="AV14" s="20">
        <v>1.6126518439514102E-2</v>
      </c>
      <c r="AW14" s="20">
        <v>0</v>
      </c>
      <c r="AX14" s="20"/>
      <c r="AY14" s="20">
        <v>0</v>
      </c>
      <c r="AZ14" s="20">
        <v>0.15104962678024</v>
      </c>
      <c r="BA14" s="20">
        <v>9.0767337906764098E-2</v>
      </c>
      <c r="BB14" s="20">
        <v>5.0666216414205399E-2</v>
      </c>
      <c r="BC14" s="20">
        <v>2.5233441426895001E-2</v>
      </c>
      <c r="BD14" s="20">
        <v>5.7504848151078002E-2</v>
      </c>
      <c r="BE14" s="20">
        <v>1.7884043227477799E-2</v>
      </c>
      <c r="BF14" s="20">
        <v>2.55121583413121E-2</v>
      </c>
      <c r="BG14" s="20">
        <v>4.3759885308537298E-2</v>
      </c>
      <c r="BH14" s="20">
        <v>0</v>
      </c>
      <c r="BI14" s="20">
        <v>3.0690999785661002E-2</v>
      </c>
      <c r="BJ14" s="20">
        <v>5.7976092814350198E-2</v>
      </c>
      <c r="BK14" s="20">
        <v>0</v>
      </c>
      <c r="BL14" s="20">
        <v>3.5648776989449099E-2</v>
      </c>
      <c r="BM14" s="20">
        <v>6.9454814316754002E-2</v>
      </c>
      <c r="BN14" s="20">
        <v>0</v>
      </c>
      <c r="BO14" s="20"/>
      <c r="BP14" s="20">
        <v>3.2097389697457297E-2</v>
      </c>
      <c r="BQ14" s="20">
        <v>5.4052660190128103E-2</v>
      </c>
      <c r="BR14" s="20">
        <v>5.4732346410535898E-2</v>
      </c>
      <c r="BS14" s="20">
        <v>4.1522500525874598E-2</v>
      </c>
      <c r="BT14" s="20">
        <v>3.9840626227422599E-2</v>
      </c>
      <c r="BU14" s="20">
        <v>2.0575836334146801E-2</v>
      </c>
      <c r="BV14" s="20"/>
      <c r="BW14" s="20">
        <v>4.46190110618482E-2</v>
      </c>
      <c r="BX14" s="20">
        <v>2.3813950439705699E-2</v>
      </c>
      <c r="BY14" s="20">
        <v>3.8178174435321399E-2</v>
      </c>
      <c r="BZ14" s="20">
        <v>8.8427780150855201E-2</v>
      </c>
      <c r="CA14" s="20">
        <v>4.3543584051180299E-2</v>
      </c>
      <c r="CB14" s="20">
        <v>4.1717832120128799E-2</v>
      </c>
      <c r="CC14" s="20"/>
      <c r="CD14" s="20">
        <v>2.1259372171687399E-2</v>
      </c>
      <c r="CE14" s="20">
        <v>2.1574274462688701E-2</v>
      </c>
      <c r="CF14" s="20">
        <v>9.0874008926864105E-2</v>
      </c>
      <c r="CG14" s="20">
        <v>4.0626259511181199E-2</v>
      </c>
      <c r="CH14" s="20"/>
      <c r="CI14" s="20">
        <v>6.1153217479527698E-2</v>
      </c>
      <c r="CJ14" s="20">
        <v>4.1493633438781499E-2</v>
      </c>
      <c r="CK14" s="20">
        <v>3.0240444621722699E-2</v>
      </c>
      <c r="CL14" s="20">
        <v>0.11703644551720099</v>
      </c>
      <c r="CM14" s="20"/>
      <c r="CN14" s="20">
        <v>3.3929867809700198E-2</v>
      </c>
      <c r="CO14" s="20">
        <v>4.3455274588382997E-2</v>
      </c>
      <c r="CP14" s="20"/>
      <c r="CQ14" s="20">
        <v>0</v>
      </c>
      <c r="CR14" s="20">
        <v>3.9979850319204598E-2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K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472</v>
      </c>
      <c r="E2" s="26"/>
      <c r="F2" s="26"/>
      <c r="G2" s="26"/>
      <c r="H2" s="26"/>
      <c r="I2" s="26"/>
      <c r="J2" s="26"/>
      <c r="K2" s="26"/>
    </row>
    <row r="6" spans="2:11" ht="49.95" customHeight="1" x14ac:dyDescent="0.3">
      <c r="B6" s="17" t="s">
        <v>14</v>
      </c>
      <c r="C6" s="17" t="s">
        <v>450</v>
      </c>
      <c r="D6" s="17" t="s">
        <v>451</v>
      </c>
      <c r="E6" s="17" t="s">
        <v>452</v>
      </c>
      <c r="F6" s="17" t="s">
        <v>453</v>
      </c>
      <c r="G6" s="17" t="s">
        <v>454</v>
      </c>
      <c r="H6" s="17" t="s">
        <v>455</v>
      </c>
      <c r="I6" s="17" t="s">
        <v>456</v>
      </c>
      <c r="J6" s="17" t="s">
        <v>457</v>
      </c>
    </row>
    <row r="7" spans="2:11" x14ac:dyDescent="0.3">
      <c r="B7" s="15" t="s">
        <v>458</v>
      </c>
      <c r="C7" s="14">
        <v>3.9446370480470297E-2</v>
      </c>
      <c r="D7" s="14">
        <v>4.8469039787392899E-2</v>
      </c>
      <c r="E7" s="14">
        <v>4.5177689702427803E-2</v>
      </c>
      <c r="F7" s="14">
        <v>5.0509592857818003E-2</v>
      </c>
      <c r="G7" s="14">
        <v>4.8573374775629397E-2</v>
      </c>
      <c r="H7" s="14">
        <v>5.4160498311311402E-2</v>
      </c>
      <c r="I7" s="14">
        <v>4.5956040376765803E-2</v>
      </c>
      <c r="J7" s="14">
        <v>4.7960713287977803E-2</v>
      </c>
    </row>
    <row r="8" spans="2:11" x14ac:dyDescent="0.3">
      <c r="B8" s="15" t="s">
        <v>459</v>
      </c>
      <c r="C8" s="14">
        <v>0.11065358294658501</v>
      </c>
      <c r="D8" s="14">
        <v>0.11609181364238499</v>
      </c>
      <c r="E8" s="14">
        <v>0.119531173973962</v>
      </c>
      <c r="F8" s="14">
        <v>0.134260112752423</v>
      </c>
      <c r="G8" s="14">
        <v>0.10229194091709901</v>
      </c>
      <c r="H8" s="14">
        <v>9.9534132463201405E-2</v>
      </c>
      <c r="I8" s="14">
        <v>0.10498119624782599</v>
      </c>
      <c r="J8" s="14">
        <v>0.163293048547484</v>
      </c>
    </row>
    <row r="9" spans="2:11" x14ac:dyDescent="0.3">
      <c r="B9" s="15" t="s">
        <v>460</v>
      </c>
      <c r="C9" s="14">
        <v>0.20719887402104301</v>
      </c>
      <c r="D9" s="14">
        <v>0.325287009464786</v>
      </c>
      <c r="E9" s="14">
        <v>0.33241479627489701</v>
      </c>
      <c r="F9" s="14">
        <v>0.413564883936134</v>
      </c>
      <c r="G9" s="14">
        <v>0.44723372425977598</v>
      </c>
      <c r="H9" s="14">
        <v>0.21548810485056999</v>
      </c>
      <c r="I9" s="14">
        <v>0.25497478335929702</v>
      </c>
      <c r="J9" s="14">
        <v>0.29786564178132302</v>
      </c>
    </row>
    <row r="10" spans="2:11" x14ac:dyDescent="0.3">
      <c r="B10" s="15" t="s">
        <v>461</v>
      </c>
      <c r="C10" s="14">
        <v>0.42388223142334702</v>
      </c>
      <c r="D10" s="14">
        <v>0.33705869883457401</v>
      </c>
      <c r="E10" s="14">
        <v>0.317352763465091</v>
      </c>
      <c r="F10" s="14">
        <v>0.254094956760261</v>
      </c>
      <c r="G10" s="14">
        <v>0.23458440136079201</v>
      </c>
      <c r="H10" s="14">
        <v>0.39901586197455102</v>
      </c>
      <c r="I10" s="14">
        <v>0.405005782359454</v>
      </c>
      <c r="J10" s="14">
        <v>0.30542924891811002</v>
      </c>
    </row>
    <row r="11" spans="2:11" x14ac:dyDescent="0.3">
      <c r="B11" s="15" t="s">
        <v>462</v>
      </c>
      <c r="C11" s="14">
        <v>0.15823606797529799</v>
      </c>
      <c r="D11" s="14">
        <v>0.110343784549229</v>
      </c>
      <c r="E11" s="14">
        <v>0.100837977606512</v>
      </c>
      <c r="F11" s="14">
        <v>6.9493365572519103E-2</v>
      </c>
      <c r="G11" s="14">
        <v>7.6459814512679497E-2</v>
      </c>
      <c r="H11" s="14">
        <v>0.18603915789123401</v>
      </c>
      <c r="I11" s="14">
        <v>0.109946737913273</v>
      </c>
      <c r="J11" s="14">
        <v>0.121780498976806</v>
      </c>
    </row>
    <row r="12" spans="2:11" x14ac:dyDescent="0.3">
      <c r="B12" s="15" t="s">
        <v>92</v>
      </c>
      <c r="C12" s="14">
        <v>6.0582873153256299E-2</v>
      </c>
      <c r="D12" s="14">
        <v>6.2749653721632798E-2</v>
      </c>
      <c r="E12" s="14">
        <v>8.4685598977110199E-2</v>
      </c>
      <c r="F12" s="14">
        <v>7.8077088120844698E-2</v>
      </c>
      <c r="G12" s="14">
        <v>9.0856744174024201E-2</v>
      </c>
      <c r="H12" s="14">
        <v>4.5762244509132403E-2</v>
      </c>
      <c r="I12" s="14">
        <v>7.9135459743383693E-2</v>
      </c>
      <c r="J12" s="14">
        <v>6.3670848488299306E-2</v>
      </c>
    </row>
    <row r="13" spans="2:11" x14ac:dyDescent="0.3">
      <c r="B13" s="16" t="s">
        <v>188</v>
      </c>
      <c r="C13" s="16"/>
      <c r="D13" s="16"/>
      <c r="E13" s="16"/>
      <c r="F13" s="16"/>
      <c r="G13" s="16"/>
      <c r="H13" s="16"/>
      <c r="I13" s="16"/>
      <c r="J13" s="16"/>
    </row>
    <row r="14" spans="2:11" x14ac:dyDescent="0.3">
      <c r="B14" t="s">
        <v>116</v>
      </c>
    </row>
    <row r="15" spans="2:11" x14ac:dyDescent="0.3">
      <c r="B15" t="s">
        <v>117</v>
      </c>
    </row>
    <row r="19" spans="2:2" x14ac:dyDescent="0.3">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507</v>
      </c>
      <c r="E7" s="10">
        <v>497</v>
      </c>
      <c r="F7" s="10"/>
      <c r="G7" s="10">
        <v>110</v>
      </c>
      <c r="H7" s="10">
        <v>173</v>
      </c>
      <c r="I7" s="10">
        <v>178</v>
      </c>
      <c r="J7" s="10">
        <v>186</v>
      </c>
      <c r="K7" s="10">
        <v>138</v>
      </c>
      <c r="L7" s="10">
        <v>221</v>
      </c>
      <c r="M7" s="10"/>
      <c r="N7" s="10">
        <v>271</v>
      </c>
      <c r="O7" s="10">
        <v>247</v>
      </c>
      <c r="P7" s="10">
        <v>214</v>
      </c>
      <c r="Q7" s="10">
        <v>272</v>
      </c>
      <c r="R7" s="10"/>
      <c r="S7" s="10">
        <v>132</v>
      </c>
      <c r="T7" s="10">
        <v>135</v>
      </c>
      <c r="U7" s="10">
        <v>77</v>
      </c>
      <c r="V7" s="10">
        <v>94</v>
      </c>
      <c r="W7" s="10">
        <v>73</v>
      </c>
      <c r="X7" s="10">
        <v>96</v>
      </c>
      <c r="Y7" s="10">
        <v>89</v>
      </c>
      <c r="Z7" s="10">
        <v>40</v>
      </c>
      <c r="AA7" s="10">
        <v>107</v>
      </c>
      <c r="AB7" s="10">
        <v>89</v>
      </c>
      <c r="AC7" s="10">
        <v>51</v>
      </c>
      <c r="AD7" s="10">
        <v>23</v>
      </c>
      <c r="AE7" s="10"/>
      <c r="AF7" s="10">
        <v>199</v>
      </c>
      <c r="AG7" s="10">
        <v>325</v>
      </c>
      <c r="AH7" s="10">
        <v>92</v>
      </c>
      <c r="AI7" s="10">
        <v>131</v>
      </c>
      <c r="AJ7" s="10">
        <v>56</v>
      </c>
      <c r="AK7" s="10"/>
      <c r="AL7" s="10">
        <v>254</v>
      </c>
      <c r="AM7" s="10">
        <v>201</v>
      </c>
      <c r="AN7" s="10">
        <v>101</v>
      </c>
      <c r="AO7" s="10">
        <v>198</v>
      </c>
      <c r="AP7" s="10">
        <v>69</v>
      </c>
      <c r="AQ7" s="10">
        <v>84</v>
      </c>
      <c r="AR7" s="10"/>
      <c r="AS7" s="10">
        <v>244</v>
      </c>
      <c r="AT7" s="10">
        <v>217</v>
      </c>
      <c r="AU7" s="10">
        <v>255</v>
      </c>
      <c r="AV7" s="10">
        <v>123</v>
      </c>
      <c r="AW7" s="10">
        <v>22</v>
      </c>
      <c r="AX7" s="10"/>
      <c r="AY7" s="10">
        <v>8</v>
      </c>
      <c r="AZ7" s="10">
        <v>41</v>
      </c>
      <c r="BA7" s="10">
        <v>60</v>
      </c>
      <c r="BB7" s="10">
        <v>61</v>
      </c>
      <c r="BC7" s="10">
        <v>99</v>
      </c>
      <c r="BD7" s="10">
        <v>101</v>
      </c>
      <c r="BE7" s="10">
        <v>104</v>
      </c>
      <c r="BF7" s="10">
        <v>78</v>
      </c>
      <c r="BG7" s="10">
        <v>73</v>
      </c>
      <c r="BH7" s="10">
        <v>62</v>
      </c>
      <c r="BI7" s="10">
        <v>77</v>
      </c>
      <c r="BJ7" s="10">
        <v>63</v>
      </c>
      <c r="BK7" s="10">
        <v>31</v>
      </c>
      <c r="BL7" s="10">
        <v>22</v>
      </c>
      <c r="BM7" s="10">
        <v>22</v>
      </c>
      <c r="BN7" s="10">
        <v>53</v>
      </c>
      <c r="BO7" s="10"/>
      <c r="BP7" s="10">
        <v>227</v>
      </c>
      <c r="BQ7" s="10">
        <v>280</v>
      </c>
      <c r="BR7" s="10">
        <v>137</v>
      </c>
      <c r="BS7" s="10">
        <v>194</v>
      </c>
      <c r="BT7" s="10">
        <v>116</v>
      </c>
      <c r="BU7" s="10">
        <v>51</v>
      </c>
      <c r="BV7" s="10"/>
      <c r="BW7" s="10">
        <v>393</v>
      </c>
      <c r="BX7" s="10">
        <v>223</v>
      </c>
      <c r="BY7" s="10">
        <v>71</v>
      </c>
      <c r="BZ7" s="10">
        <v>85</v>
      </c>
      <c r="CA7" s="10">
        <v>188</v>
      </c>
      <c r="CB7" s="10">
        <v>37</v>
      </c>
      <c r="CC7" s="10"/>
      <c r="CD7" s="10">
        <v>201</v>
      </c>
      <c r="CE7" s="10">
        <v>177</v>
      </c>
      <c r="CF7" s="10">
        <v>159</v>
      </c>
      <c r="CG7" s="10">
        <v>265</v>
      </c>
      <c r="CH7" s="10"/>
      <c r="CI7" s="10">
        <v>175</v>
      </c>
      <c r="CJ7" s="10">
        <v>198</v>
      </c>
      <c r="CK7" s="10">
        <v>571</v>
      </c>
      <c r="CL7" s="10">
        <v>62</v>
      </c>
      <c r="CM7" s="10"/>
      <c r="CN7" s="10">
        <v>130</v>
      </c>
      <c r="CO7" s="10">
        <v>864</v>
      </c>
      <c r="CP7" s="10"/>
      <c r="CQ7" s="10">
        <v>102</v>
      </c>
      <c r="CR7" s="10">
        <v>837</v>
      </c>
    </row>
    <row r="8" spans="2:96" ht="30" customHeight="1" x14ac:dyDescent="0.3">
      <c r="B8" s="11" t="s">
        <v>19</v>
      </c>
      <c r="C8" s="11">
        <v>1010</v>
      </c>
      <c r="D8" s="11">
        <v>513</v>
      </c>
      <c r="E8" s="11">
        <v>494</v>
      </c>
      <c r="F8" s="11"/>
      <c r="G8" s="11">
        <v>138</v>
      </c>
      <c r="H8" s="11">
        <v>179</v>
      </c>
      <c r="I8" s="11">
        <v>177</v>
      </c>
      <c r="J8" s="11">
        <v>179</v>
      </c>
      <c r="K8" s="11">
        <v>133</v>
      </c>
      <c r="L8" s="11">
        <v>203</v>
      </c>
      <c r="M8" s="11"/>
      <c r="N8" s="11">
        <v>272</v>
      </c>
      <c r="O8" s="11">
        <v>266</v>
      </c>
      <c r="P8" s="11">
        <v>210</v>
      </c>
      <c r="Q8" s="11">
        <v>260</v>
      </c>
      <c r="R8" s="11"/>
      <c r="S8" s="11">
        <v>134</v>
      </c>
      <c r="T8" s="11">
        <v>130</v>
      </c>
      <c r="U8" s="11">
        <v>72</v>
      </c>
      <c r="V8" s="11">
        <v>92</v>
      </c>
      <c r="W8" s="11">
        <v>73</v>
      </c>
      <c r="X8" s="11">
        <v>98</v>
      </c>
      <c r="Y8" s="11">
        <v>84</v>
      </c>
      <c r="Z8" s="11">
        <v>38</v>
      </c>
      <c r="AA8" s="11">
        <v>111</v>
      </c>
      <c r="AB8" s="11">
        <v>91</v>
      </c>
      <c r="AC8" s="11">
        <v>57</v>
      </c>
      <c r="AD8" s="11">
        <v>30</v>
      </c>
      <c r="AE8" s="11"/>
      <c r="AF8" s="11">
        <v>191</v>
      </c>
      <c r="AG8" s="11">
        <v>332</v>
      </c>
      <c r="AH8" s="11">
        <v>91</v>
      </c>
      <c r="AI8" s="11">
        <v>125</v>
      </c>
      <c r="AJ8" s="11">
        <v>57</v>
      </c>
      <c r="AK8" s="11"/>
      <c r="AL8" s="11">
        <v>263</v>
      </c>
      <c r="AM8" s="11">
        <v>196</v>
      </c>
      <c r="AN8" s="11">
        <v>101</v>
      </c>
      <c r="AO8" s="11">
        <v>191</v>
      </c>
      <c r="AP8" s="11">
        <v>71</v>
      </c>
      <c r="AQ8" s="11">
        <v>84</v>
      </c>
      <c r="AR8" s="11"/>
      <c r="AS8" s="11">
        <v>237</v>
      </c>
      <c r="AT8" s="11">
        <v>221</v>
      </c>
      <c r="AU8" s="11">
        <v>259</v>
      </c>
      <c r="AV8" s="11">
        <v>127</v>
      </c>
      <c r="AW8" s="11">
        <v>24</v>
      </c>
      <c r="AX8" s="11"/>
      <c r="AY8" s="11">
        <v>9</v>
      </c>
      <c r="AZ8" s="11">
        <v>40</v>
      </c>
      <c r="BA8" s="11">
        <v>58</v>
      </c>
      <c r="BB8" s="11">
        <v>59</v>
      </c>
      <c r="BC8" s="11">
        <v>100</v>
      </c>
      <c r="BD8" s="11">
        <v>104</v>
      </c>
      <c r="BE8" s="11">
        <v>103</v>
      </c>
      <c r="BF8" s="11">
        <v>78</v>
      </c>
      <c r="BG8" s="11">
        <v>73</v>
      </c>
      <c r="BH8" s="11">
        <v>63</v>
      </c>
      <c r="BI8" s="11">
        <v>77</v>
      </c>
      <c r="BJ8" s="11">
        <v>62</v>
      </c>
      <c r="BK8" s="11">
        <v>32</v>
      </c>
      <c r="BL8" s="11">
        <v>22</v>
      </c>
      <c r="BM8" s="11">
        <v>23</v>
      </c>
      <c r="BN8" s="11">
        <v>55</v>
      </c>
      <c r="BO8" s="11"/>
      <c r="BP8" s="11">
        <v>238</v>
      </c>
      <c r="BQ8" s="11">
        <v>279</v>
      </c>
      <c r="BR8" s="11">
        <v>135</v>
      </c>
      <c r="BS8" s="11">
        <v>189</v>
      </c>
      <c r="BT8" s="11">
        <v>114</v>
      </c>
      <c r="BU8" s="11">
        <v>52</v>
      </c>
      <c r="BV8" s="11"/>
      <c r="BW8" s="11">
        <v>381</v>
      </c>
      <c r="BX8" s="11">
        <v>225</v>
      </c>
      <c r="BY8" s="11">
        <v>71</v>
      </c>
      <c r="BZ8" s="11">
        <v>86</v>
      </c>
      <c r="CA8" s="11">
        <v>195</v>
      </c>
      <c r="CB8" s="11">
        <v>41</v>
      </c>
      <c r="CC8" s="11"/>
      <c r="CD8" s="11">
        <v>216</v>
      </c>
      <c r="CE8" s="11">
        <v>179</v>
      </c>
      <c r="CF8" s="11">
        <v>156</v>
      </c>
      <c r="CG8" s="11">
        <v>261</v>
      </c>
      <c r="CH8" s="11"/>
      <c r="CI8" s="11">
        <v>179</v>
      </c>
      <c r="CJ8" s="11">
        <v>198</v>
      </c>
      <c r="CK8" s="11">
        <v>568</v>
      </c>
      <c r="CL8" s="11">
        <v>65</v>
      </c>
      <c r="CM8" s="11"/>
      <c r="CN8" s="11">
        <v>133</v>
      </c>
      <c r="CO8" s="11">
        <v>864</v>
      </c>
      <c r="CP8" s="11"/>
      <c r="CQ8" s="11">
        <v>109</v>
      </c>
      <c r="CR8" s="11">
        <v>832</v>
      </c>
    </row>
    <row r="9" spans="2:96" x14ac:dyDescent="0.3">
      <c r="B9" s="15" t="s">
        <v>458</v>
      </c>
      <c r="C9" s="14">
        <v>3.9446370480470297E-2</v>
      </c>
      <c r="D9" s="14">
        <v>3.8251626789444403E-2</v>
      </c>
      <c r="E9" s="14">
        <v>3.8447229824529201E-2</v>
      </c>
      <c r="F9" s="14"/>
      <c r="G9" s="14">
        <v>5.5028005891131201E-2</v>
      </c>
      <c r="H9" s="14">
        <v>0.101691173899372</v>
      </c>
      <c r="I9" s="14">
        <v>3.7864105091948902E-2</v>
      </c>
      <c r="J9" s="14">
        <v>3.1230813060977601E-2</v>
      </c>
      <c r="K9" s="14">
        <v>0</v>
      </c>
      <c r="L9" s="14">
        <v>8.3707972460762003E-3</v>
      </c>
      <c r="M9" s="14"/>
      <c r="N9" s="14">
        <v>7.5713461840591995E-2</v>
      </c>
      <c r="O9" s="14">
        <v>7.8599613199227206E-3</v>
      </c>
      <c r="P9" s="14">
        <v>4.1949907848262302E-2</v>
      </c>
      <c r="Q9" s="14">
        <v>3.2050942370567798E-2</v>
      </c>
      <c r="R9" s="14"/>
      <c r="S9" s="14">
        <v>8.2558831871729299E-2</v>
      </c>
      <c r="T9" s="14">
        <v>2.28017212770656E-2</v>
      </c>
      <c r="U9" s="14">
        <v>4.0767073842586099E-2</v>
      </c>
      <c r="V9" s="14">
        <v>6.8655615563770298E-2</v>
      </c>
      <c r="W9" s="14">
        <v>3.4370086311696503E-2</v>
      </c>
      <c r="X9" s="14">
        <v>0</v>
      </c>
      <c r="Y9" s="14">
        <v>4.3180403360611498E-2</v>
      </c>
      <c r="Z9" s="14">
        <v>0</v>
      </c>
      <c r="AA9" s="14">
        <v>6.2482121277506401E-2</v>
      </c>
      <c r="AB9" s="14">
        <v>0</v>
      </c>
      <c r="AC9" s="14">
        <v>6.1392022729670002E-2</v>
      </c>
      <c r="AD9" s="14">
        <v>0</v>
      </c>
      <c r="AE9" s="14"/>
      <c r="AF9" s="14">
        <v>3.5372838210362002E-2</v>
      </c>
      <c r="AG9" s="14">
        <v>6.1764812616938801E-2</v>
      </c>
      <c r="AH9" s="14">
        <v>6.8005966429089196E-2</v>
      </c>
      <c r="AI9" s="14">
        <v>1.93407240218538E-2</v>
      </c>
      <c r="AJ9" s="14">
        <v>0</v>
      </c>
      <c r="AK9" s="14"/>
      <c r="AL9" s="14">
        <v>8.0817661500218907E-2</v>
      </c>
      <c r="AM9" s="14">
        <v>5.55407879555238E-2</v>
      </c>
      <c r="AN9" s="14">
        <v>3.34989213959258E-2</v>
      </c>
      <c r="AO9" s="14">
        <v>9.3705605920264903E-3</v>
      </c>
      <c r="AP9" s="14">
        <v>2.20782787940563E-2</v>
      </c>
      <c r="AQ9" s="14">
        <v>1.15725832356692E-2</v>
      </c>
      <c r="AR9" s="14"/>
      <c r="AS9" s="14">
        <v>1.1462832478126401E-2</v>
      </c>
      <c r="AT9" s="14">
        <v>1.65508233375102E-2</v>
      </c>
      <c r="AU9" s="14">
        <v>4.8544172141321E-2</v>
      </c>
      <c r="AV9" s="14">
        <v>0.113067496975267</v>
      </c>
      <c r="AW9" s="14">
        <v>0.269576995716311</v>
      </c>
      <c r="AX9" s="14"/>
      <c r="AY9" s="14">
        <v>0</v>
      </c>
      <c r="AZ9" s="14">
        <v>4.24191267686738E-2</v>
      </c>
      <c r="BA9" s="14">
        <v>3.2009979737993299E-2</v>
      </c>
      <c r="BB9" s="14">
        <v>1.5914600698489101E-2</v>
      </c>
      <c r="BC9" s="14">
        <v>9.9161164284491208E-3</v>
      </c>
      <c r="BD9" s="14">
        <v>2.38366856817099E-2</v>
      </c>
      <c r="BE9" s="14">
        <v>3.5284686775686698E-2</v>
      </c>
      <c r="BF9" s="14">
        <v>1.20939107986788E-2</v>
      </c>
      <c r="BG9" s="14">
        <v>3.4130500746715003E-2</v>
      </c>
      <c r="BH9" s="14">
        <v>3.1379706586418803E-2</v>
      </c>
      <c r="BI9" s="14">
        <v>2.4193869925820798E-2</v>
      </c>
      <c r="BJ9" s="14">
        <v>9.7461110250053801E-2</v>
      </c>
      <c r="BK9" s="14">
        <v>0</v>
      </c>
      <c r="BL9" s="14">
        <v>0.1351972816999</v>
      </c>
      <c r="BM9" s="14">
        <v>0</v>
      </c>
      <c r="BN9" s="14">
        <v>0.217008045512462</v>
      </c>
      <c r="BO9" s="14"/>
      <c r="BP9" s="14">
        <v>0.11382771991849799</v>
      </c>
      <c r="BQ9" s="14">
        <v>2.2348543923465199E-2</v>
      </c>
      <c r="BR9" s="14">
        <v>2.0548465365441099E-2</v>
      </c>
      <c r="BS9" s="14">
        <v>1.00203465052821E-2</v>
      </c>
      <c r="BT9" s="14">
        <v>7.4772490436402998E-3</v>
      </c>
      <c r="BU9" s="14">
        <v>1.81006607500801E-2</v>
      </c>
      <c r="BV9" s="14"/>
      <c r="BW9" s="14">
        <v>4.4629903463227601E-2</v>
      </c>
      <c r="BX9" s="14">
        <v>4.6369621430803601E-2</v>
      </c>
      <c r="BY9" s="14">
        <v>1.65947567785498E-2</v>
      </c>
      <c r="BZ9" s="14">
        <v>0</v>
      </c>
      <c r="CA9" s="14">
        <v>5.7508132661684801E-2</v>
      </c>
      <c r="CB9" s="14">
        <v>0</v>
      </c>
      <c r="CC9" s="14"/>
      <c r="CD9" s="14">
        <v>5.2514957118955603E-2</v>
      </c>
      <c r="CE9" s="14">
        <v>5.2049683002124598E-2</v>
      </c>
      <c r="CF9" s="14">
        <v>6.5191866095302099E-3</v>
      </c>
      <c r="CG9" s="14">
        <v>6.2874699466140299E-2</v>
      </c>
      <c r="CH9" s="14"/>
      <c r="CI9" s="14">
        <v>6.4917705071056001E-2</v>
      </c>
      <c r="CJ9" s="14">
        <v>6.1054808580945003E-2</v>
      </c>
      <c r="CK9" s="14">
        <v>2.83710009416187E-2</v>
      </c>
      <c r="CL9" s="14">
        <v>0</v>
      </c>
      <c r="CM9" s="14"/>
      <c r="CN9" s="14">
        <v>9.73835369895618E-2</v>
      </c>
      <c r="CO9" s="14">
        <v>3.1056210996544199E-2</v>
      </c>
      <c r="CP9" s="14"/>
      <c r="CQ9" s="14">
        <v>0.103384992287762</v>
      </c>
      <c r="CR9" s="14">
        <v>3.1922260420070098E-2</v>
      </c>
    </row>
    <row r="10" spans="2:96" x14ac:dyDescent="0.3">
      <c r="B10" s="15" t="s">
        <v>459</v>
      </c>
      <c r="C10" s="14">
        <v>0.11065358294658501</v>
      </c>
      <c r="D10" s="14">
        <v>0.13077397156171799</v>
      </c>
      <c r="E10" s="14">
        <v>9.0235217028856202E-2</v>
      </c>
      <c r="F10" s="14"/>
      <c r="G10" s="14">
        <v>0.23319754169020401</v>
      </c>
      <c r="H10" s="14">
        <v>0.200424052619709</v>
      </c>
      <c r="I10" s="14">
        <v>0.13324100744095199</v>
      </c>
      <c r="J10" s="14">
        <v>7.4481979322273198E-2</v>
      </c>
      <c r="K10" s="14">
        <v>1.55494782812069E-2</v>
      </c>
      <c r="L10" s="14">
        <v>2.25996567423658E-2</v>
      </c>
      <c r="M10" s="14"/>
      <c r="N10" s="14">
        <v>0.13259638518664901</v>
      </c>
      <c r="O10" s="14">
        <v>0.119747399592932</v>
      </c>
      <c r="P10" s="14">
        <v>6.50374824331163E-2</v>
      </c>
      <c r="Q10" s="14">
        <v>0.11606146855960001</v>
      </c>
      <c r="R10" s="14"/>
      <c r="S10" s="14">
        <v>0.19685614416659999</v>
      </c>
      <c r="T10" s="14">
        <v>7.1815610698294299E-2</v>
      </c>
      <c r="U10" s="14">
        <v>9.3635926939042699E-2</v>
      </c>
      <c r="V10" s="14">
        <v>9.5078738204746702E-2</v>
      </c>
      <c r="W10" s="14">
        <v>0.17757660905636999</v>
      </c>
      <c r="X10" s="14">
        <v>7.2898026128099994E-2</v>
      </c>
      <c r="Y10" s="14">
        <v>0.16232403444003099</v>
      </c>
      <c r="Z10" s="14">
        <v>0.102806692408812</v>
      </c>
      <c r="AA10" s="14">
        <v>7.9683727987902797E-2</v>
      </c>
      <c r="AB10" s="14">
        <v>5.7446683724456001E-2</v>
      </c>
      <c r="AC10" s="14">
        <v>9.47931132965847E-2</v>
      </c>
      <c r="AD10" s="14">
        <v>0.11527407978140899</v>
      </c>
      <c r="AE10" s="14"/>
      <c r="AF10" s="14">
        <v>7.3518336450680496E-2</v>
      </c>
      <c r="AG10" s="14">
        <v>0.17255364228638201</v>
      </c>
      <c r="AH10" s="14">
        <v>4.22989962947019E-2</v>
      </c>
      <c r="AI10" s="14">
        <v>9.8952888901229497E-2</v>
      </c>
      <c r="AJ10" s="14">
        <v>0.133210578594084</v>
      </c>
      <c r="AK10" s="14"/>
      <c r="AL10" s="14">
        <v>0.20490465625639501</v>
      </c>
      <c r="AM10" s="14">
        <v>9.2698844243146797E-2</v>
      </c>
      <c r="AN10" s="14">
        <v>4.88895504234532E-2</v>
      </c>
      <c r="AO10" s="14">
        <v>6.0456272683725401E-2</v>
      </c>
      <c r="AP10" s="14">
        <v>0.123969129936501</v>
      </c>
      <c r="AQ10" s="14">
        <v>4.4729193897276802E-2</v>
      </c>
      <c r="AR10" s="14"/>
      <c r="AS10" s="14">
        <v>9.5037641318283198E-2</v>
      </c>
      <c r="AT10" s="14">
        <v>8.9365122455918294E-2</v>
      </c>
      <c r="AU10" s="14">
        <v>0.10185223079778501</v>
      </c>
      <c r="AV10" s="14">
        <v>0.20706053105483199</v>
      </c>
      <c r="AW10" s="14">
        <v>0.35347769947150298</v>
      </c>
      <c r="AX10" s="14"/>
      <c r="AY10" s="14">
        <v>0.167934052721952</v>
      </c>
      <c r="AZ10" s="14">
        <v>0.12098742653839401</v>
      </c>
      <c r="BA10" s="14">
        <v>9.8856711548893805E-2</v>
      </c>
      <c r="BB10" s="14">
        <v>6.2370433285195002E-2</v>
      </c>
      <c r="BC10" s="14">
        <v>0.11807296407566099</v>
      </c>
      <c r="BD10" s="14">
        <v>7.83355657487768E-2</v>
      </c>
      <c r="BE10" s="14">
        <v>0.107428412341254</v>
      </c>
      <c r="BF10" s="14">
        <v>0.103429127587471</v>
      </c>
      <c r="BG10" s="14">
        <v>0.107904908880262</v>
      </c>
      <c r="BH10" s="14">
        <v>8.72968212360693E-2</v>
      </c>
      <c r="BI10" s="14">
        <v>0.14588524534287101</v>
      </c>
      <c r="BJ10" s="14">
        <v>8.6787664243734006E-2</v>
      </c>
      <c r="BK10" s="14">
        <v>0.124808097157139</v>
      </c>
      <c r="BL10" s="14">
        <v>4.6772433523247801E-2</v>
      </c>
      <c r="BM10" s="14">
        <v>0.16363973130561199</v>
      </c>
      <c r="BN10" s="14">
        <v>0.24644362264466299</v>
      </c>
      <c r="BO10" s="14"/>
      <c r="BP10" s="14">
        <v>0.19883154781436399</v>
      </c>
      <c r="BQ10" s="14">
        <v>9.4580620392151898E-2</v>
      </c>
      <c r="BR10" s="14">
        <v>8.7188367104570993E-2</v>
      </c>
      <c r="BS10" s="14">
        <v>9.0736575913455506E-2</v>
      </c>
      <c r="BT10" s="14">
        <v>5.0826359105753102E-2</v>
      </c>
      <c r="BU10" s="14">
        <v>2.9605793473151901E-2</v>
      </c>
      <c r="BV10" s="14"/>
      <c r="BW10" s="14">
        <v>7.22191393574389E-2</v>
      </c>
      <c r="BX10" s="14">
        <v>0.111644925600488</v>
      </c>
      <c r="BY10" s="14">
        <v>0.13555397733296901</v>
      </c>
      <c r="BZ10" s="14">
        <v>0.145370194001746</v>
      </c>
      <c r="CA10" s="14">
        <v>0.17173492520637099</v>
      </c>
      <c r="CB10" s="14">
        <v>4.9166503231753901E-2</v>
      </c>
      <c r="CC10" s="14"/>
      <c r="CD10" s="14">
        <v>0.206514972179521</v>
      </c>
      <c r="CE10" s="14">
        <v>0.15694052737964201</v>
      </c>
      <c r="CF10" s="14">
        <v>7.5787022250776104E-2</v>
      </c>
      <c r="CG10" s="14">
        <v>6.8534323791393403E-2</v>
      </c>
      <c r="CH10" s="14"/>
      <c r="CI10" s="14">
        <v>0.11596257995912999</v>
      </c>
      <c r="CJ10" s="14">
        <v>0.13710686550398099</v>
      </c>
      <c r="CK10" s="14">
        <v>0.101751923106256</v>
      </c>
      <c r="CL10" s="14">
        <v>9.3025980121788004E-2</v>
      </c>
      <c r="CM10" s="14"/>
      <c r="CN10" s="14">
        <v>0.26330299909285898</v>
      </c>
      <c r="CO10" s="14">
        <v>8.6364605811715206E-2</v>
      </c>
      <c r="CP10" s="14"/>
      <c r="CQ10" s="14">
        <v>0.21122658143637901</v>
      </c>
      <c r="CR10" s="14">
        <v>0.10180003725431</v>
      </c>
    </row>
    <row r="11" spans="2:96" x14ac:dyDescent="0.3">
      <c r="B11" s="15" t="s">
        <v>460</v>
      </c>
      <c r="C11" s="14">
        <v>0.20719887402104301</v>
      </c>
      <c r="D11" s="14">
        <v>0.228187316587561</v>
      </c>
      <c r="E11" s="14">
        <v>0.18629094261813001</v>
      </c>
      <c r="F11" s="14"/>
      <c r="G11" s="14">
        <v>0.22182107776853599</v>
      </c>
      <c r="H11" s="14">
        <v>0.21412427156267499</v>
      </c>
      <c r="I11" s="14">
        <v>0.203754401086817</v>
      </c>
      <c r="J11" s="14">
        <v>0.17879361222196999</v>
      </c>
      <c r="K11" s="14">
        <v>0.214332651763605</v>
      </c>
      <c r="L11" s="14">
        <v>0.214494813614688</v>
      </c>
      <c r="M11" s="14"/>
      <c r="N11" s="14">
        <v>0.19545675879406299</v>
      </c>
      <c r="O11" s="14">
        <v>0.2157049655114</v>
      </c>
      <c r="P11" s="14">
        <v>0.244316265404112</v>
      </c>
      <c r="Q11" s="14">
        <v>0.182600402271137</v>
      </c>
      <c r="R11" s="14"/>
      <c r="S11" s="14">
        <v>0.232603729356433</v>
      </c>
      <c r="T11" s="14">
        <v>0.21548914509445499</v>
      </c>
      <c r="U11" s="14">
        <v>0.15787498959746399</v>
      </c>
      <c r="V11" s="14">
        <v>0.24648082333400101</v>
      </c>
      <c r="W11" s="14">
        <v>0.235567280189488</v>
      </c>
      <c r="X11" s="14">
        <v>0.26701493807080501</v>
      </c>
      <c r="Y11" s="14">
        <v>0.209979857183999</v>
      </c>
      <c r="Z11" s="14">
        <v>0.22502016155621299</v>
      </c>
      <c r="AA11" s="14">
        <v>0.16834862647125001</v>
      </c>
      <c r="AB11" s="14">
        <v>0.16440604989711</v>
      </c>
      <c r="AC11" s="14">
        <v>0.1392110424287</v>
      </c>
      <c r="AD11" s="14">
        <v>0.16383996345527099</v>
      </c>
      <c r="AE11" s="14"/>
      <c r="AF11" s="14">
        <v>0.233072391282135</v>
      </c>
      <c r="AG11" s="14">
        <v>0.19489235914554301</v>
      </c>
      <c r="AH11" s="14">
        <v>0.259413350594842</v>
      </c>
      <c r="AI11" s="14">
        <v>0.25192653003904902</v>
      </c>
      <c r="AJ11" s="14">
        <v>8.4060500724413303E-2</v>
      </c>
      <c r="AK11" s="14"/>
      <c r="AL11" s="14">
        <v>0.18319490125955301</v>
      </c>
      <c r="AM11" s="14">
        <v>0.231448210142739</v>
      </c>
      <c r="AN11" s="14">
        <v>0.21396068874455801</v>
      </c>
      <c r="AO11" s="14">
        <v>0.25322313055274298</v>
      </c>
      <c r="AP11" s="14">
        <v>6.9500464888689995E-2</v>
      </c>
      <c r="AQ11" s="14">
        <v>0.22478996738447701</v>
      </c>
      <c r="AR11" s="14"/>
      <c r="AS11" s="14">
        <v>0.229897948707869</v>
      </c>
      <c r="AT11" s="14">
        <v>0.23416209167993399</v>
      </c>
      <c r="AU11" s="14">
        <v>0.19128425791091</v>
      </c>
      <c r="AV11" s="14">
        <v>0.17582219800323101</v>
      </c>
      <c r="AW11" s="14">
        <v>0.12381008612840599</v>
      </c>
      <c r="AX11" s="14"/>
      <c r="AY11" s="14">
        <v>0.207268104925109</v>
      </c>
      <c r="AZ11" s="14">
        <v>0.20780031406511101</v>
      </c>
      <c r="BA11" s="14">
        <v>0.23186437747034799</v>
      </c>
      <c r="BB11" s="14">
        <v>0.17188398596552601</v>
      </c>
      <c r="BC11" s="14">
        <v>0.254552304867315</v>
      </c>
      <c r="BD11" s="14">
        <v>0.283763692878093</v>
      </c>
      <c r="BE11" s="14">
        <v>0.22276057481004199</v>
      </c>
      <c r="BF11" s="14">
        <v>0.15498247234981</v>
      </c>
      <c r="BG11" s="14">
        <v>0.19486165150281001</v>
      </c>
      <c r="BH11" s="14">
        <v>0.171023671619048</v>
      </c>
      <c r="BI11" s="14">
        <v>0.23189366510317799</v>
      </c>
      <c r="BJ11" s="14">
        <v>0.23132164872663499</v>
      </c>
      <c r="BK11" s="14">
        <v>0.12760668989195101</v>
      </c>
      <c r="BL11" s="14">
        <v>0.151078283790544</v>
      </c>
      <c r="BM11" s="14">
        <v>0.30226878348494801</v>
      </c>
      <c r="BN11" s="14">
        <v>0.14641772445114701</v>
      </c>
      <c r="BO11" s="14"/>
      <c r="BP11" s="14">
        <v>0.219804941866766</v>
      </c>
      <c r="BQ11" s="14">
        <v>0.18723040171431901</v>
      </c>
      <c r="BR11" s="14">
        <v>0.215006703132224</v>
      </c>
      <c r="BS11" s="14">
        <v>0.18952416553941401</v>
      </c>
      <c r="BT11" s="14">
        <v>0.25403272524470599</v>
      </c>
      <c r="BU11" s="14">
        <v>0.20520074174653299</v>
      </c>
      <c r="BV11" s="14"/>
      <c r="BW11" s="14">
        <v>0.20005249174050299</v>
      </c>
      <c r="BX11" s="14">
        <v>0.224468230926824</v>
      </c>
      <c r="BY11" s="14">
        <v>0.162607535340933</v>
      </c>
      <c r="BZ11" s="14">
        <v>0.204689189834798</v>
      </c>
      <c r="CA11" s="14">
        <v>0.198111768768609</v>
      </c>
      <c r="CB11" s="14">
        <v>0.28624743843010397</v>
      </c>
      <c r="CC11" s="14"/>
      <c r="CD11" s="14">
        <v>0.207824269030041</v>
      </c>
      <c r="CE11" s="14">
        <v>0.215248929224271</v>
      </c>
      <c r="CF11" s="14">
        <v>0.208067308023309</v>
      </c>
      <c r="CG11" s="14">
        <v>0.222616682902816</v>
      </c>
      <c r="CH11" s="14"/>
      <c r="CI11" s="14">
        <v>0.13489909615272699</v>
      </c>
      <c r="CJ11" s="14">
        <v>0.19990074988640999</v>
      </c>
      <c r="CK11" s="14">
        <v>0.24137484653060201</v>
      </c>
      <c r="CL11" s="14">
        <v>0.12905070491971701</v>
      </c>
      <c r="CM11" s="14"/>
      <c r="CN11" s="14">
        <v>0.15202482803178799</v>
      </c>
      <c r="CO11" s="14">
        <v>0.21497911588606</v>
      </c>
      <c r="CP11" s="14"/>
      <c r="CQ11" s="14">
        <v>0.17354521765525399</v>
      </c>
      <c r="CR11" s="14">
        <v>0.21566401058526299</v>
      </c>
    </row>
    <row r="12" spans="2:96" x14ac:dyDescent="0.3">
      <c r="B12" s="15" t="s">
        <v>461</v>
      </c>
      <c r="C12" s="14">
        <v>0.42388223142334702</v>
      </c>
      <c r="D12" s="14">
        <v>0.42113961959833601</v>
      </c>
      <c r="E12" s="14">
        <v>0.426680829591841</v>
      </c>
      <c r="F12" s="14"/>
      <c r="G12" s="14">
        <v>0.31801401651549599</v>
      </c>
      <c r="H12" s="14">
        <v>0.32800664166087501</v>
      </c>
      <c r="I12" s="14">
        <v>0.43482016623251202</v>
      </c>
      <c r="J12" s="14">
        <v>0.45161451895141902</v>
      </c>
      <c r="K12" s="14">
        <v>0.43291639348603</v>
      </c>
      <c r="L12" s="14">
        <v>0.540377599187571</v>
      </c>
      <c r="M12" s="14"/>
      <c r="N12" s="14">
        <v>0.41010431043009199</v>
      </c>
      <c r="O12" s="14">
        <v>0.45925996822040199</v>
      </c>
      <c r="P12" s="14">
        <v>0.40623629823694202</v>
      </c>
      <c r="Q12" s="14">
        <v>0.41570394187056597</v>
      </c>
      <c r="R12" s="14"/>
      <c r="S12" s="14">
        <v>0.30304493378871</v>
      </c>
      <c r="T12" s="14">
        <v>0.487982044276075</v>
      </c>
      <c r="U12" s="14">
        <v>0.53150083435960405</v>
      </c>
      <c r="V12" s="14">
        <v>0.39094063319504002</v>
      </c>
      <c r="W12" s="14">
        <v>0.377777567677617</v>
      </c>
      <c r="X12" s="14">
        <v>0.37401969311563799</v>
      </c>
      <c r="Y12" s="14">
        <v>0.35324333341465702</v>
      </c>
      <c r="Z12" s="14">
        <v>0.52289323236582097</v>
      </c>
      <c r="AA12" s="14">
        <v>0.39620652319766297</v>
      </c>
      <c r="AB12" s="14">
        <v>0.56622076977588098</v>
      </c>
      <c r="AC12" s="14">
        <v>0.37246263112620498</v>
      </c>
      <c r="AD12" s="14">
        <v>0.64239301960504602</v>
      </c>
      <c r="AE12" s="14"/>
      <c r="AF12" s="14">
        <v>0.42026818861287002</v>
      </c>
      <c r="AG12" s="14">
        <v>0.37113980564085702</v>
      </c>
      <c r="AH12" s="14">
        <v>0.42087324035271201</v>
      </c>
      <c r="AI12" s="14">
        <v>0.43684393828229801</v>
      </c>
      <c r="AJ12" s="14">
        <v>0.48142559052323902</v>
      </c>
      <c r="AK12" s="14"/>
      <c r="AL12" s="14">
        <v>0.34814949051428701</v>
      </c>
      <c r="AM12" s="14">
        <v>0.39692796341635</v>
      </c>
      <c r="AN12" s="14">
        <v>0.46829569369398</v>
      </c>
      <c r="AO12" s="14">
        <v>0.47322035895244002</v>
      </c>
      <c r="AP12" s="14">
        <v>0.498789724576157</v>
      </c>
      <c r="AQ12" s="14">
        <v>0.38696384015078</v>
      </c>
      <c r="AR12" s="14"/>
      <c r="AS12" s="14">
        <v>0.41569611679214202</v>
      </c>
      <c r="AT12" s="14">
        <v>0.43975241724766201</v>
      </c>
      <c r="AU12" s="14">
        <v>0.45143121588958302</v>
      </c>
      <c r="AV12" s="14">
        <v>0.35309546661836599</v>
      </c>
      <c r="AW12" s="14">
        <v>0.17086787621251601</v>
      </c>
      <c r="AX12" s="14"/>
      <c r="AY12" s="14">
        <v>0.51574829112089604</v>
      </c>
      <c r="AZ12" s="14">
        <v>0.29925654385381401</v>
      </c>
      <c r="BA12" s="14">
        <v>0.38714151821857601</v>
      </c>
      <c r="BB12" s="14">
        <v>0.41557229613505597</v>
      </c>
      <c r="BC12" s="14">
        <v>0.35950250154237101</v>
      </c>
      <c r="BD12" s="14">
        <v>0.35884483558849101</v>
      </c>
      <c r="BE12" s="14">
        <v>0.47080268668056502</v>
      </c>
      <c r="BF12" s="14">
        <v>0.53082078293420598</v>
      </c>
      <c r="BG12" s="14">
        <v>0.49085695296492199</v>
      </c>
      <c r="BH12" s="14">
        <v>0.50621674790492999</v>
      </c>
      <c r="BI12" s="14">
        <v>0.41661755531966699</v>
      </c>
      <c r="BJ12" s="14">
        <v>0.41176484921267298</v>
      </c>
      <c r="BK12" s="14">
        <v>0.65879159142969101</v>
      </c>
      <c r="BL12" s="14">
        <v>0.43869402217036901</v>
      </c>
      <c r="BM12" s="14">
        <v>0.40969265904030899</v>
      </c>
      <c r="BN12" s="14">
        <v>0.22002212065552801</v>
      </c>
      <c r="BO12" s="14"/>
      <c r="BP12" s="14">
        <v>0.316520290597612</v>
      </c>
      <c r="BQ12" s="14">
        <v>0.45341658195002299</v>
      </c>
      <c r="BR12" s="14">
        <v>0.44043705711097603</v>
      </c>
      <c r="BS12" s="14">
        <v>0.444019265955159</v>
      </c>
      <c r="BT12" s="14">
        <v>0.48687761839323102</v>
      </c>
      <c r="BU12" s="14">
        <v>0.515764218028125</v>
      </c>
      <c r="BV12" s="14"/>
      <c r="BW12" s="14">
        <v>0.44328230316851303</v>
      </c>
      <c r="BX12" s="14">
        <v>0.44087085093850698</v>
      </c>
      <c r="BY12" s="14">
        <v>0.40919298169329898</v>
      </c>
      <c r="BZ12" s="14">
        <v>0.38564562999473101</v>
      </c>
      <c r="CA12" s="14">
        <v>0.42610189326218501</v>
      </c>
      <c r="CB12" s="14">
        <v>0.251636516429665</v>
      </c>
      <c r="CC12" s="14"/>
      <c r="CD12" s="14">
        <v>0.33840470493944502</v>
      </c>
      <c r="CE12" s="14">
        <v>0.40107792455090702</v>
      </c>
      <c r="CF12" s="14">
        <v>0.47083914652808201</v>
      </c>
      <c r="CG12" s="14">
        <v>0.420543751244911</v>
      </c>
      <c r="CH12" s="14"/>
      <c r="CI12" s="14">
        <v>0.390294982752176</v>
      </c>
      <c r="CJ12" s="14">
        <v>0.42271516711738599</v>
      </c>
      <c r="CK12" s="14">
        <v>0.43846325553332499</v>
      </c>
      <c r="CL12" s="14">
        <v>0.39215028056197898</v>
      </c>
      <c r="CM12" s="14"/>
      <c r="CN12" s="14">
        <v>0.331901099288399</v>
      </c>
      <c r="CO12" s="14">
        <v>0.43927149114198999</v>
      </c>
      <c r="CP12" s="14"/>
      <c r="CQ12" s="14">
        <v>0.328886521977579</v>
      </c>
      <c r="CR12" s="14">
        <v>0.43204300100794202</v>
      </c>
    </row>
    <row r="13" spans="2:96" x14ac:dyDescent="0.3">
      <c r="B13" s="15" t="s">
        <v>462</v>
      </c>
      <c r="C13" s="14">
        <v>0.15823606797529799</v>
      </c>
      <c r="D13" s="14">
        <v>0.13765833191883101</v>
      </c>
      <c r="E13" s="14">
        <v>0.18027591657857001</v>
      </c>
      <c r="F13" s="14"/>
      <c r="G13" s="14">
        <v>0.104743560152926</v>
      </c>
      <c r="H13" s="14">
        <v>8.6923541657475595E-2</v>
      </c>
      <c r="I13" s="14">
        <v>0.15696433613732</v>
      </c>
      <c r="J13" s="14">
        <v>0.155426548588738</v>
      </c>
      <c r="K13" s="14">
        <v>0.28080993693088002</v>
      </c>
      <c r="L13" s="14">
        <v>0.18097460400804199</v>
      </c>
      <c r="M13" s="14"/>
      <c r="N13" s="14">
        <v>0.16621033789214701</v>
      </c>
      <c r="O13" s="14">
        <v>0.13310375124341201</v>
      </c>
      <c r="P13" s="14">
        <v>0.162982957182391</v>
      </c>
      <c r="Q13" s="14">
        <v>0.16889394072583599</v>
      </c>
      <c r="R13" s="14"/>
      <c r="S13" s="14">
        <v>0.10676531538134899</v>
      </c>
      <c r="T13" s="14">
        <v>0.173822397450931</v>
      </c>
      <c r="U13" s="14">
        <v>0.15016417878640201</v>
      </c>
      <c r="V13" s="14">
        <v>0.15880497937896701</v>
      </c>
      <c r="W13" s="14">
        <v>0.12671450495255901</v>
      </c>
      <c r="X13" s="14">
        <v>0.196295726864578</v>
      </c>
      <c r="Y13" s="14">
        <v>0.134672214926325</v>
      </c>
      <c r="Z13" s="14">
        <v>7.8282615227893093E-2</v>
      </c>
      <c r="AA13" s="14">
        <v>0.21256576376243799</v>
      </c>
      <c r="AB13" s="14">
        <v>0.14365644052222701</v>
      </c>
      <c r="AC13" s="14">
        <v>0.27520436509292201</v>
      </c>
      <c r="AD13" s="14">
        <v>7.8492937158273796E-2</v>
      </c>
      <c r="AE13" s="14"/>
      <c r="AF13" s="14">
        <v>0.19650141755539999</v>
      </c>
      <c r="AG13" s="14">
        <v>0.150331933532238</v>
      </c>
      <c r="AH13" s="14">
        <v>0.16729771285704201</v>
      </c>
      <c r="AI13" s="14">
        <v>0.123982595329519</v>
      </c>
      <c r="AJ13" s="14">
        <v>0.20276079845051501</v>
      </c>
      <c r="AK13" s="14"/>
      <c r="AL13" s="14">
        <v>0.144334982210162</v>
      </c>
      <c r="AM13" s="14">
        <v>0.19763060124112</v>
      </c>
      <c r="AN13" s="14">
        <v>0.19750007993766899</v>
      </c>
      <c r="AO13" s="14">
        <v>0.123785348565606</v>
      </c>
      <c r="AP13" s="14">
        <v>0.23381391399217299</v>
      </c>
      <c r="AQ13" s="14">
        <v>0.20127928799858899</v>
      </c>
      <c r="AR13" s="14"/>
      <c r="AS13" s="14">
        <v>0.18497419928002201</v>
      </c>
      <c r="AT13" s="14">
        <v>0.156677481573747</v>
      </c>
      <c r="AU13" s="14">
        <v>0.152187485742556</v>
      </c>
      <c r="AV13" s="14">
        <v>0.119999251542769</v>
      </c>
      <c r="AW13" s="14">
        <v>8.2267342471263494E-2</v>
      </c>
      <c r="AX13" s="14"/>
      <c r="AY13" s="14">
        <v>0.109049551232044</v>
      </c>
      <c r="AZ13" s="14">
        <v>0.21093754794119399</v>
      </c>
      <c r="BA13" s="14">
        <v>0.14965399276286201</v>
      </c>
      <c r="BB13" s="14">
        <v>0.266725337182948</v>
      </c>
      <c r="BC13" s="14">
        <v>0.200568416838936</v>
      </c>
      <c r="BD13" s="14">
        <v>0.15982330342217599</v>
      </c>
      <c r="BE13" s="14">
        <v>0.118034874888285</v>
      </c>
      <c r="BF13" s="14">
        <v>0.14818873727707699</v>
      </c>
      <c r="BG13" s="14">
        <v>0.125296058276024</v>
      </c>
      <c r="BH13" s="14">
        <v>0.20408305265353399</v>
      </c>
      <c r="BI13" s="14">
        <v>0.14323028674243299</v>
      </c>
      <c r="BJ13" s="14">
        <v>0.12576200172764199</v>
      </c>
      <c r="BK13" s="14">
        <v>5.7022433233009498E-2</v>
      </c>
      <c r="BL13" s="14">
        <v>0.13448129078184501</v>
      </c>
      <c r="BM13" s="14">
        <v>0.124398826169131</v>
      </c>
      <c r="BN13" s="14">
        <v>0.15126321692846301</v>
      </c>
      <c r="BO13" s="14"/>
      <c r="BP13" s="14">
        <v>9.3944782640873303E-2</v>
      </c>
      <c r="BQ13" s="14">
        <v>0.175654132815347</v>
      </c>
      <c r="BR13" s="14">
        <v>0.146082615176158</v>
      </c>
      <c r="BS13" s="14">
        <v>0.21941128791282299</v>
      </c>
      <c r="BT13" s="14">
        <v>0.149578033755177</v>
      </c>
      <c r="BU13" s="14">
        <v>0.191450149207437</v>
      </c>
      <c r="BV13" s="14"/>
      <c r="BW13" s="14">
        <v>0.189580763403502</v>
      </c>
      <c r="BX13" s="14">
        <v>0.15111439938344401</v>
      </c>
      <c r="BY13" s="14">
        <v>0.19475911532068901</v>
      </c>
      <c r="BZ13" s="14">
        <v>0.16818232823072601</v>
      </c>
      <c r="CA13" s="14">
        <v>7.2835733728504104E-2</v>
      </c>
      <c r="CB13" s="14">
        <v>0.244292646887243</v>
      </c>
      <c r="CC13" s="14"/>
      <c r="CD13" s="14">
        <v>0.13000963701232701</v>
      </c>
      <c r="CE13" s="14">
        <v>0.14953286603386601</v>
      </c>
      <c r="CF13" s="14">
        <v>0.132947458870638</v>
      </c>
      <c r="CG13" s="14">
        <v>0.19940199406746201</v>
      </c>
      <c r="CH13" s="14"/>
      <c r="CI13" s="14">
        <v>0.257253278243945</v>
      </c>
      <c r="CJ13" s="14">
        <v>0.14064800356973201</v>
      </c>
      <c r="CK13" s="14">
        <v>0.13547260136697301</v>
      </c>
      <c r="CL13" s="14">
        <v>0.138411319258958</v>
      </c>
      <c r="CM13" s="14"/>
      <c r="CN13" s="14">
        <v>0.138817486049022</v>
      </c>
      <c r="CO13" s="14">
        <v>0.16123001395669201</v>
      </c>
      <c r="CP13" s="14"/>
      <c r="CQ13" s="14">
        <v>0.16536986006232801</v>
      </c>
      <c r="CR13" s="14">
        <v>0.160289210507916</v>
      </c>
    </row>
    <row r="14" spans="2:96" x14ac:dyDescent="0.3">
      <c r="B14" s="15" t="s">
        <v>92</v>
      </c>
      <c r="C14" s="20">
        <v>6.0582873153256299E-2</v>
      </c>
      <c r="D14" s="20">
        <v>4.3989133544110097E-2</v>
      </c>
      <c r="E14" s="20">
        <v>7.8069864358073698E-2</v>
      </c>
      <c r="F14" s="20"/>
      <c r="G14" s="20">
        <v>6.7195797981707106E-2</v>
      </c>
      <c r="H14" s="20">
        <v>6.8830318599893595E-2</v>
      </c>
      <c r="I14" s="20">
        <v>3.3355984010449501E-2</v>
      </c>
      <c r="J14" s="20">
        <v>0.108452527854623</v>
      </c>
      <c r="K14" s="20">
        <v>5.6391539538278398E-2</v>
      </c>
      <c r="L14" s="20">
        <v>3.3182529201256798E-2</v>
      </c>
      <c r="M14" s="20"/>
      <c r="N14" s="20">
        <v>1.9918745856457601E-2</v>
      </c>
      <c r="O14" s="20">
        <v>6.4323954111932105E-2</v>
      </c>
      <c r="P14" s="20">
        <v>7.9477088895176504E-2</v>
      </c>
      <c r="Q14" s="20">
        <v>8.4689304202293397E-2</v>
      </c>
      <c r="R14" s="20"/>
      <c r="S14" s="20">
        <v>7.8171045435179401E-2</v>
      </c>
      <c r="T14" s="20">
        <v>2.8089081203178799E-2</v>
      </c>
      <c r="U14" s="20">
        <v>2.6056996474900201E-2</v>
      </c>
      <c r="V14" s="20">
        <v>4.0039210323475197E-2</v>
      </c>
      <c r="W14" s="20">
        <v>4.7993951812269398E-2</v>
      </c>
      <c r="X14" s="20">
        <v>8.9771615820879197E-2</v>
      </c>
      <c r="Y14" s="20">
        <v>9.6600156674377602E-2</v>
      </c>
      <c r="Z14" s="20">
        <v>7.0997298441261097E-2</v>
      </c>
      <c r="AA14" s="20">
        <v>8.0713237303239302E-2</v>
      </c>
      <c r="AB14" s="20">
        <v>6.8270056080325894E-2</v>
      </c>
      <c r="AC14" s="20">
        <v>5.6936825325918199E-2</v>
      </c>
      <c r="AD14" s="20">
        <v>0</v>
      </c>
      <c r="AE14" s="20"/>
      <c r="AF14" s="20">
        <v>4.1266827888552501E-2</v>
      </c>
      <c r="AG14" s="20">
        <v>4.9317446778041701E-2</v>
      </c>
      <c r="AH14" s="20">
        <v>4.2110733471613399E-2</v>
      </c>
      <c r="AI14" s="20">
        <v>6.8953323426050095E-2</v>
      </c>
      <c r="AJ14" s="20">
        <v>9.8542531707748196E-2</v>
      </c>
      <c r="AK14" s="20"/>
      <c r="AL14" s="20">
        <v>3.8598308259384803E-2</v>
      </c>
      <c r="AM14" s="20">
        <v>2.57535930011209E-2</v>
      </c>
      <c r="AN14" s="20">
        <v>3.7855065804414299E-2</v>
      </c>
      <c r="AO14" s="20">
        <v>7.9944328653458893E-2</v>
      </c>
      <c r="AP14" s="20">
        <v>5.18484878124231E-2</v>
      </c>
      <c r="AQ14" s="20">
        <v>0.13066512733320901</v>
      </c>
      <c r="AR14" s="20"/>
      <c r="AS14" s="20">
        <v>6.2931261423557594E-2</v>
      </c>
      <c r="AT14" s="20">
        <v>6.3492063705229002E-2</v>
      </c>
      <c r="AU14" s="20">
        <v>5.4700637517844902E-2</v>
      </c>
      <c r="AV14" s="20">
        <v>3.0955055805535699E-2</v>
      </c>
      <c r="AW14" s="20">
        <v>0</v>
      </c>
      <c r="AX14" s="20"/>
      <c r="AY14" s="20">
        <v>0</v>
      </c>
      <c r="AZ14" s="20">
        <v>0.118599040832813</v>
      </c>
      <c r="BA14" s="20">
        <v>0.100473420261327</v>
      </c>
      <c r="BB14" s="20">
        <v>6.7533346732786104E-2</v>
      </c>
      <c r="BC14" s="20">
        <v>5.7387696247267299E-2</v>
      </c>
      <c r="BD14" s="20">
        <v>9.5395916680752896E-2</v>
      </c>
      <c r="BE14" s="20">
        <v>4.5688764504167402E-2</v>
      </c>
      <c r="BF14" s="20">
        <v>5.0484969052758101E-2</v>
      </c>
      <c r="BG14" s="20">
        <v>4.6949927629267203E-2</v>
      </c>
      <c r="BH14" s="20">
        <v>0</v>
      </c>
      <c r="BI14" s="20">
        <v>3.8179377566030397E-2</v>
      </c>
      <c r="BJ14" s="20">
        <v>4.6902725839262499E-2</v>
      </c>
      <c r="BK14" s="20">
        <v>3.1771188288209899E-2</v>
      </c>
      <c r="BL14" s="20">
        <v>9.3776688034094197E-2</v>
      </c>
      <c r="BM14" s="20">
        <v>0</v>
      </c>
      <c r="BN14" s="20">
        <v>1.8845269807737899E-2</v>
      </c>
      <c r="BO14" s="20"/>
      <c r="BP14" s="20">
        <v>5.7070717161885602E-2</v>
      </c>
      <c r="BQ14" s="20">
        <v>6.6769719204693601E-2</v>
      </c>
      <c r="BR14" s="20">
        <v>9.07367921106286E-2</v>
      </c>
      <c r="BS14" s="20">
        <v>4.6288358173866201E-2</v>
      </c>
      <c r="BT14" s="20">
        <v>5.1208014457492602E-2</v>
      </c>
      <c r="BU14" s="20">
        <v>3.9878436794673199E-2</v>
      </c>
      <c r="BV14" s="20"/>
      <c r="BW14" s="20">
        <v>5.0235398866815002E-2</v>
      </c>
      <c r="BX14" s="20">
        <v>2.55319717199332E-2</v>
      </c>
      <c r="BY14" s="20">
        <v>8.12916335335611E-2</v>
      </c>
      <c r="BZ14" s="20">
        <v>9.6112657937999293E-2</v>
      </c>
      <c r="CA14" s="20">
        <v>7.3707546372646704E-2</v>
      </c>
      <c r="CB14" s="20">
        <v>0.16865689502123399</v>
      </c>
      <c r="CC14" s="20"/>
      <c r="CD14" s="20">
        <v>6.4731459719710893E-2</v>
      </c>
      <c r="CE14" s="20">
        <v>2.5150069809188599E-2</v>
      </c>
      <c r="CF14" s="20">
        <v>0.105839877717664</v>
      </c>
      <c r="CG14" s="20">
        <v>2.6028548527277401E-2</v>
      </c>
      <c r="CH14" s="20"/>
      <c r="CI14" s="20">
        <v>3.6672357820966402E-2</v>
      </c>
      <c r="CJ14" s="20">
        <v>3.8574405341545298E-2</v>
      </c>
      <c r="CK14" s="20">
        <v>5.4566372521224697E-2</v>
      </c>
      <c r="CL14" s="20">
        <v>0.247361715137558</v>
      </c>
      <c r="CM14" s="20"/>
      <c r="CN14" s="20">
        <v>1.65700505483697E-2</v>
      </c>
      <c r="CO14" s="20">
        <v>6.7098562206998405E-2</v>
      </c>
      <c r="CP14" s="20"/>
      <c r="CQ14" s="20">
        <v>1.7586826580698899E-2</v>
      </c>
      <c r="CR14" s="20">
        <v>5.8281480224499402E-2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507</v>
      </c>
      <c r="E7" s="10">
        <v>497</v>
      </c>
      <c r="F7" s="10"/>
      <c r="G7" s="10">
        <v>110</v>
      </c>
      <c r="H7" s="10">
        <v>173</v>
      </c>
      <c r="I7" s="10">
        <v>178</v>
      </c>
      <c r="J7" s="10">
        <v>186</v>
      </c>
      <c r="K7" s="10">
        <v>138</v>
      </c>
      <c r="L7" s="10">
        <v>221</v>
      </c>
      <c r="M7" s="10"/>
      <c r="N7" s="10">
        <v>271</v>
      </c>
      <c r="O7" s="10">
        <v>247</v>
      </c>
      <c r="P7" s="10">
        <v>214</v>
      </c>
      <c r="Q7" s="10">
        <v>272</v>
      </c>
      <c r="R7" s="10"/>
      <c r="S7" s="10">
        <v>132</v>
      </c>
      <c r="T7" s="10">
        <v>135</v>
      </c>
      <c r="U7" s="10">
        <v>77</v>
      </c>
      <c r="V7" s="10">
        <v>94</v>
      </c>
      <c r="W7" s="10">
        <v>73</v>
      </c>
      <c r="X7" s="10">
        <v>96</v>
      </c>
      <c r="Y7" s="10">
        <v>89</v>
      </c>
      <c r="Z7" s="10">
        <v>40</v>
      </c>
      <c r="AA7" s="10">
        <v>107</v>
      </c>
      <c r="AB7" s="10">
        <v>89</v>
      </c>
      <c r="AC7" s="10">
        <v>51</v>
      </c>
      <c r="AD7" s="10">
        <v>23</v>
      </c>
      <c r="AE7" s="10"/>
      <c r="AF7" s="10">
        <v>199</v>
      </c>
      <c r="AG7" s="10">
        <v>325</v>
      </c>
      <c r="AH7" s="10">
        <v>92</v>
      </c>
      <c r="AI7" s="10">
        <v>131</v>
      </c>
      <c r="AJ7" s="10">
        <v>56</v>
      </c>
      <c r="AK7" s="10"/>
      <c r="AL7" s="10">
        <v>254</v>
      </c>
      <c r="AM7" s="10">
        <v>201</v>
      </c>
      <c r="AN7" s="10">
        <v>101</v>
      </c>
      <c r="AO7" s="10">
        <v>198</v>
      </c>
      <c r="AP7" s="10">
        <v>69</v>
      </c>
      <c r="AQ7" s="10">
        <v>84</v>
      </c>
      <c r="AR7" s="10"/>
      <c r="AS7" s="10">
        <v>244</v>
      </c>
      <c r="AT7" s="10">
        <v>217</v>
      </c>
      <c r="AU7" s="10">
        <v>255</v>
      </c>
      <c r="AV7" s="10">
        <v>123</v>
      </c>
      <c r="AW7" s="10">
        <v>22</v>
      </c>
      <c r="AX7" s="10"/>
      <c r="AY7" s="10">
        <v>8</v>
      </c>
      <c r="AZ7" s="10">
        <v>41</v>
      </c>
      <c r="BA7" s="10">
        <v>60</v>
      </c>
      <c r="BB7" s="10">
        <v>61</v>
      </c>
      <c r="BC7" s="10">
        <v>99</v>
      </c>
      <c r="BD7" s="10">
        <v>101</v>
      </c>
      <c r="BE7" s="10">
        <v>104</v>
      </c>
      <c r="BF7" s="10">
        <v>78</v>
      </c>
      <c r="BG7" s="10">
        <v>73</v>
      </c>
      <c r="BH7" s="10">
        <v>62</v>
      </c>
      <c r="BI7" s="10">
        <v>77</v>
      </c>
      <c r="BJ7" s="10">
        <v>63</v>
      </c>
      <c r="BK7" s="10">
        <v>31</v>
      </c>
      <c r="BL7" s="10">
        <v>22</v>
      </c>
      <c r="BM7" s="10">
        <v>22</v>
      </c>
      <c r="BN7" s="10">
        <v>53</v>
      </c>
      <c r="BO7" s="10"/>
      <c r="BP7" s="10">
        <v>227</v>
      </c>
      <c r="BQ7" s="10">
        <v>280</v>
      </c>
      <c r="BR7" s="10">
        <v>137</v>
      </c>
      <c r="BS7" s="10">
        <v>194</v>
      </c>
      <c r="BT7" s="10">
        <v>116</v>
      </c>
      <c r="BU7" s="10">
        <v>51</v>
      </c>
      <c r="BV7" s="10"/>
      <c r="BW7" s="10">
        <v>393</v>
      </c>
      <c r="BX7" s="10">
        <v>223</v>
      </c>
      <c r="BY7" s="10">
        <v>71</v>
      </c>
      <c r="BZ7" s="10">
        <v>85</v>
      </c>
      <c r="CA7" s="10">
        <v>188</v>
      </c>
      <c r="CB7" s="10">
        <v>37</v>
      </c>
      <c r="CC7" s="10"/>
      <c r="CD7" s="10">
        <v>201</v>
      </c>
      <c r="CE7" s="10">
        <v>177</v>
      </c>
      <c r="CF7" s="10">
        <v>159</v>
      </c>
      <c r="CG7" s="10">
        <v>265</v>
      </c>
      <c r="CH7" s="10"/>
      <c r="CI7" s="10">
        <v>175</v>
      </c>
      <c r="CJ7" s="10">
        <v>198</v>
      </c>
      <c r="CK7" s="10">
        <v>571</v>
      </c>
      <c r="CL7" s="10">
        <v>62</v>
      </c>
      <c r="CM7" s="10"/>
      <c r="CN7" s="10">
        <v>130</v>
      </c>
      <c r="CO7" s="10">
        <v>864</v>
      </c>
      <c r="CP7" s="10"/>
      <c r="CQ7" s="10">
        <v>102</v>
      </c>
      <c r="CR7" s="10">
        <v>837</v>
      </c>
    </row>
    <row r="8" spans="2:96" ht="30" customHeight="1" x14ac:dyDescent="0.3">
      <c r="B8" s="11" t="s">
        <v>19</v>
      </c>
      <c r="C8" s="11">
        <v>1010</v>
      </c>
      <c r="D8" s="11">
        <v>513</v>
      </c>
      <c r="E8" s="11">
        <v>494</v>
      </c>
      <c r="F8" s="11"/>
      <c r="G8" s="11">
        <v>138</v>
      </c>
      <c r="H8" s="11">
        <v>179</v>
      </c>
      <c r="I8" s="11">
        <v>177</v>
      </c>
      <c r="J8" s="11">
        <v>179</v>
      </c>
      <c r="K8" s="11">
        <v>133</v>
      </c>
      <c r="L8" s="11">
        <v>203</v>
      </c>
      <c r="M8" s="11"/>
      <c r="N8" s="11">
        <v>272</v>
      </c>
      <c r="O8" s="11">
        <v>266</v>
      </c>
      <c r="P8" s="11">
        <v>210</v>
      </c>
      <c r="Q8" s="11">
        <v>260</v>
      </c>
      <c r="R8" s="11"/>
      <c r="S8" s="11">
        <v>134</v>
      </c>
      <c r="T8" s="11">
        <v>130</v>
      </c>
      <c r="U8" s="11">
        <v>72</v>
      </c>
      <c r="V8" s="11">
        <v>92</v>
      </c>
      <c r="W8" s="11">
        <v>73</v>
      </c>
      <c r="X8" s="11">
        <v>98</v>
      </c>
      <c r="Y8" s="11">
        <v>84</v>
      </c>
      <c r="Z8" s="11">
        <v>38</v>
      </c>
      <c r="AA8" s="11">
        <v>111</v>
      </c>
      <c r="AB8" s="11">
        <v>91</v>
      </c>
      <c r="AC8" s="11">
        <v>57</v>
      </c>
      <c r="AD8" s="11">
        <v>30</v>
      </c>
      <c r="AE8" s="11"/>
      <c r="AF8" s="11">
        <v>191</v>
      </c>
      <c r="AG8" s="11">
        <v>332</v>
      </c>
      <c r="AH8" s="11">
        <v>91</v>
      </c>
      <c r="AI8" s="11">
        <v>125</v>
      </c>
      <c r="AJ8" s="11">
        <v>57</v>
      </c>
      <c r="AK8" s="11"/>
      <c r="AL8" s="11">
        <v>263</v>
      </c>
      <c r="AM8" s="11">
        <v>196</v>
      </c>
      <c r="AN8" s="11">
        <v>101</v>
      </c>
      <c r="AO8" s="11">
        <v>191</v>
      </c>
      <c r="AP8" s="11">
        <v>71</v>
      </c>
      <c r="AQ8" s="11">
        <v>84</v>
      </c>
      <c r="AR8" s="11"/>
      <c r="AS8" s="11">
        <v>237</v>
      </c>
      <c r="AT8" s="11">
        <v>221</v>
      </c>
      <c r="AU8" s="11">
        <v>259</v>
      </c>
      <c r="AV8" s="11">
        <v>127</v>
      </c>
      <c r="AW8" s="11">
        <v>24</v>
      </c>
      <c r="AX8" s="11"/>
      <c r="AY8" s="11">
        <v>9</v>
      </c>
      <c r="AZ8" s="11">
        <v>40</v>
      </c>
      <c r="BA8" s="11">
        <v>58</v>
      </c>
      <c r="BB8" s="11">
        <v>59</v>
      </c>
      <c r="BC8" s="11">
        <v>100</v>
      </c>
      <c r="BD8" s="11">
        <v>104</v>
      </c>
      <c r="BE8" s="11">
        <v>103</v>
      </c>
      <c r="BF8" s="11">
        <v>78</v>
      </c>
      <c r="BG8" s="11">
        <v>73</v>
      </c>
      <c r="BH8" s="11">
        <v>63</v>
      </c>
      <c r="BI8" s="11">
        <v>77</v>
      </c>
      <c r="BJ8" s="11">
        <v>62</v>
      </c>
      <c r="BK8" s="11">
        <v>32</v>
      </c>
      <c r="BL8" s="11">
        <v>22</v>
      </c>
      <c r="BM8" s="11">
        <v>23</v>
      </c>
      <c r="BN8" s="11">
        <v>55</v>
      </c>
      <c r="BO8" s="11"/>
      <c r="BP8" s="11">
        <v>238</v>
      </c>
      <c r="BQ8" s="11">
        <v>279</v>
      </c>
      <c r="BR8" s="11">
        <v>135</v>
      </c>
      <c r="BS8" s="11">
        <v>189</v>
      </c>
      <c r="BT8" s="11">
        <v>114</v>
      </c>
      <c r="BU8" s="11">
        <v>52</v>
      </c>
      <c r="BV8" s="11"/>
      <c r="BW8" s="11">
        <v>381</v>
      </c>
      <c r="BX8" s="11">
        <v>225</v>
      </c>
      <c r="BY8" s="11">
        <v>71</v>
      </c>
      <c r="BZ8" s="11">
        <v>86</v>
      </c>
      <c r="CA8" s="11">
        <v>195</v>
      </c>
      <c r="CB8" s="11">
        <v>41</v>
      </c>
      <c r="CC8" s="11"/>
      <c r="CD8" s="11">
        <v>216</v>
      </c>
      <c r="CE8" s="11">
        <v>179</v>
      </c>
      <c r="CF8" s="11">
        <v>156</v>
      </c>
      <c r="CG8" s="11">
        <v>261</v>
      </c>
      <c r="CH8" s="11"/>
      <c r="CI8" s="11">
        <v>179</v>
      </c>
      <c r="CJ8" s="11">
        <v>198</v>
      </c>
      <c r="CK8" s="11">
        <v>568</v>
      </c>
      <c r="CL8" s="11">
        <v>65</v>
      </c>
      <c r="CM8" s="11"/>
      <c r="CN8" s="11">
        <v>133</v>
      </c>
      <c r="CO8" s="11">
        <v>864</v>
      </c>
      <c r="CP8" s="11"/>
      <c r="CQ8" s="11">
        <v>109</v>
      </c>
      <c r="CR8" s="11">
        <v>832</v>
      </c>
    </row>
    <row r="9" spans="2:96" x14ac:dyDescent="0.3">
      <c r="B9" s="15" t="s">
        <v>458</v>
      </c>
      <c r="C9" s="14">
        <v>4.8469039787392899E-2</v>
      </c>
      <c r="D9" s="14">
        <v>5.5863644279108997E-2</v>
      </c>
      <c r="E9" s="14">
        <v>3.8590383043057098E-2</v>
      </c>
      <c r="F9" s="14"/>
      <c r="G9" s="14">
        <v>7.3956809202046503E-2</v>
      </c>
      <c r="H9" s="14">
        <v>0.11690693041608501</v>
      </c>
      <c r="I9" s="14">
        <v>7.3767100296411398E-2</v>
      </c>
      <c r="J9" s="14">
        <v>1.59503232708391E-2</v>
      </c>
      <c r="K9" s="14">
        <v>0</v>
      </c>
      <c r="L9" s="14">
        <v>9.0672567730527599E-3</v>
      </c>
      <c r="M9" s="14"/>
      <c r="N9" s="14">
        <v>8.5397035037023505E-2</v>
      </c>
      <c r="O9" s="14">
        <v>3.82544629537587E-2</v>
      </c>
      <c r="P9" s="14">
        <v>2.70445153425646E-2</v>
      </c>
      <c r="Q9" s="14">
        <v>3.78774547389076E-2</v>
      </c>
      <c r="R9" s="14"/>
      <c r="S9" s="14">
        <v>0.13111653785109501</v>
      </c>
      <c r="T9" s="14">
        <v>2.23823637339143E-2</v>
      </c>
      <c r="U9" s="14">
        <v>4.1128273024408697E-2</v>
      </c>
      <c r="V9" s="14">
        <v>5.5623054238978099E-2</v>
      </c>
      <c r="W9" s="14">
        <v>1.4746664665584301E-2</v>
      </c>
      <c r="X9" s="14">
        <v>1.0127766695793501E-2</v>
      </c>
      <c r="Y9" s="14">
        <v>7.5654472810580395E-2</v>
      </c>
      <c r="Z9" s="14">
        <v>0</v>
      </c>
      <c r="AA9" s="14">
        <v>4.7380295800150803E-2</v>
      </c>
      <c r="AB9" s="14">
        <v>3.3255289850678299E-2</v>
      </c>
      <c r="AC9" s="14">
        <v>4.11902314664047E-2</v>
      </c>
      <c r="AD9" s="14">
        <v>4.5252508921514098E-2</v>
      </c>
      <c r="AE9" s="14"/>
      <c r="AF9" s="14">
        <v>5.1047044658451599E-2</v>
      </c>
      <c r="AG9" s="14">
        <v>7.5832289621583504E-2</v>
      </c>
      <c r="AH9" s="14">
        <v>5.5578927190061203E-2</v>
      </c>
      <c r="AI9" s="14">
        <v>1.47170512057072E-2</v>
      </c>
      <c r="AJ9" s="14">
        <v>7.2132465598380505E-2</v>
      </c>
      <c r="AK9" s="14"/>
      <c r="AL9" s="14">
        <v>9.0403172558457007E-2</v>
      </c>
      <c r="AM9" s="14">
        <v>7.2751315544122994E-2</v>
      </c>
      <c r="AN9" s="14">
        <v>3.1596359035774499E-2</v>
      </c>
      <c r="AO9" s="14">
        <v>1.4326964137727299E-2</v>
      </c>
      <c r="AP9" s="14">
        <v>5.6813002037198503E-2</v>
      </c>
      <c r="AQ9" s="14">
        <v>1.15725832356692E-2</v>
      </c>
      <c r="AR9" s="14"/>
      <c r="AS9" s="14">
        <v>3.0390404515954698E-2</v>
      </c>
      <c r="AT9" s="14">
        <v>2.7799154178532098E-2</v>
      </c>
      <c r="AU9" s="14">
        <v>4.62914723669101E-2</v>
      </c>
      <c r="AV9" s="14">
        <v>0.129754495291142</v>
      </c>
      <c r="AW9" s="14">
        <v>0.29422487646675499</v>
      </c>
      <c r="AX9" s="14"/>
      <c r="AY9" s="14">
        <v>0</v>
      </c>
      <c r="AZ9" s="14">
        <v>2.1266457217310901E-2</v>
      </c>
      <c r="BA9" s="14">
        <v>1.6570693345905E-2</v>
      </c>
      <c r="BB9" s="14">
        <v>3.2672165012596698E-2</v>
      </c>
      <c r="BC9" s="14">
        <v>7.2886917808125506E-2</v>
      </c>
      <c r="BD9" s="14">
        <v>3.2979215366237997E-2</v>
      </c>
      <c r="BE9" s="14">
        <v>3.9515938680773001E-2</v>
      </c>
      <c r="BF9" s="14">
        <v>4.6460215100399702E-2</v>
      </c>
      <c r="BG9" s="14">
        <v>2.6251964080766899E-2</v>
      </c>
      <c r="BH9" s="14">
        <v>1.6248036137588798E-2</v>
      </c>
      <c r="BI9" s="14">
        <v>3.10139225938025E-2</v>
      </c>
      <c r="BJ9" s="14">
        <v>8.2935712321337896E-2</v>
      </c>
      <c r="BK9" s="14">
        <v>0</v>
      </c>
      <c r="BL9" s="14">
        <v>0.1351972816999</v>
      </c>
      <c r="BM9" s="14">
        <v>7.4994196690169102E-2</v>
      </c>
      <c r="BN9" s="14">
        <v>0.211118201558186</v>
      </c>
      <c r="BO9" s="14"/>
      <c r="BP9" s="14">
        <v>0.12604632823126799</v>
      </c>
      <c r="BQ9" s="14">
        <v>1.6682416326234101E-2</v>
      </c>
      <c r="BR9" s="14">
        <v>2.0548465365441099E-2</v>
      </c>
      <c r="BS9" s="14">
        <v>3.0869273414976799E-2</v>
      </c>
      <c r="BT9" s="14">
        <v>3.5005070980606498E-2</v>
      </c>
      <c r="BU9" s="14">
        <v>0</v>
      </c>
      <c r="BV9" s="14"/>
      <c r="BW9" s="14">
        <v>4.3715580451470303E-2</v>
      </c>
      <c r="BX9" s="14">
        <v>5.0889534323113002E-2</v>
      </c>
      <c r="BY9" s="14">
        <v>1.65947567785498E-2</v>
      </c>
      <c r="BZ9" s="14">
        <v>3.47124296320565E-2</v>
      </c>
      <c r="CA9" s="14">
        <v>8.5613947752011296E-2</v>
      </c>
      <c r="CB9" s="14">
        <v>0</v>
      </c>
      <c r="CC9" s="14"/>
      <c r="CD9" s="14">
        <v>8.2404251347014804E-2</v>
      </c>
      <c r="CE9" s="14">
        <v>8.55066678437712E-2</v>
      </c>
      <c r="CF9" s="14">
        <v>1.9185216903612499E-2</v>
      </c>
      <c r="CG9" s="14">
        <v>4.57304562110738E-2</v>
      </c>
      <c r="CH9" s="14"/>
      <c r="CI9" s="14">
        <v>5.3229209648867203E-2</v>
      </c>
      <c r="CJ9" s="14">
        <v>8.2184113131216097E-2</v>
      </c>
      <c r="CK9" s="14">
        <v>4.0709484199767901E-2</v>
      </c>
      <c r="CL9" s="14">
        <v>0</v>
      </c>
      <c r="CM9" s="14"/>
      <c r="CN9" s="14">
        <v>0.14174702491674299</v>
      </c>
      <c r="CO9" s="14">
        <v>3.4751298612951599E-2</v>
      </c>
      <c r="CP9" s="14"/>
      <c r="CQ9" s="14">
        <v>0.14566147572264401</v>
      </c>
      <c r="CR9" s="14">
        <v>3.8419380916065102E-2</v>
      </c>
    </row>
    <row r="10" spans="2:96" x14ac:dyDescent="0.3">
      <c r="B10" s="15" t="s">
        <v>459</v>
      </c>
      <c r="C10" s="14">
        <v>0.11609181364238499</v>
      </c>
      <c r="D10" s="14">
        <v>0.13687863519347701</v>
      </c>
      <c r="E10" s="14">
        <v>9.50047063419001E-2</v>
      </c>
      <c r="F10" s="14"/>
      <c r="G10" s="14">
        <v>0.21069045629906799</v>
      </c>
      <c r="H10" s="14">
        <v>0.26330087607086999</v>
      </c>
      <c r="I10" s="14">
        <v>0.103803717613996</v>
      </c>
      <c r="J10" s="14">
        <v>5.7970565435066297E-2</v>
      </c>
      <c r="K10" s="14">
        <v>1.45063200855741E-2</v>
      </c>
      <c r="L10" s="14">
        <v>5.0283406285041597E-2</v>
      </c>
      <c r="M10" s="14"/>
      <c r="N10" s="14">
        <v>0.15168718681386001</v>
      </c>
      <c r="O10" s="14">
        <v>0.11137096302796</v>
      </c>
      <c r="P10" s="14">
        <v>7.9729556789068304E-2</v>
      </c>
      <c r="Q10" s="14">
        <v>0.11389889979800299</v>
      </c>
      <c r="R10" s="14"/>
      <c r="S10" s="14">
        <v>0.19655997044552201</v>
      </c>
      <c r="T10" s="14">
        <v>0.105663921589798</v>
      </c>
      <c r="U10" s="14">
        <v>8.1120743961388894E-2</v>
      </c>
      <c r="V10" s="14">
        <v>0.108048000108807</v>
      </c>
      <c r="W10" s="14">
        <v>0.14725724108624999</v>
      </c>
      <c r="X10" s="14">
        <v>0.14384079133091601</v>
      </c>
      <c r="Y10" s="14">
        <v>0.154030148889685</v>
      </c>
      <c r="Z10" s="14">
        <v>4.74351271420222E-2</v>
      </c>
      <c r="AA10" s="14">
        <v>8.9788503449363205E-2</v>
      </c>
      <c r="AB10" s="14">
        <v>6.5991272543659704E-2</v>
      </c>
      <c r="AC10" s="14">
        <v>8.2686186526759506E-2</v>
      </c>
      <c r="AD10" s="14">
        <v>3.7710513675332097E-2</v>
      </c>
      <c r="AE10" s="14"/>
      <c r="AF10" s="14">
        <v>0.11364879720599901</v>
      </c>
      <c r="AG10" s="14">
        <v>0.168705190429741</v>
      </c>
      <c r="AH10" s="14">
        <v>4.1429269514163203E-2</v>
      </c>
      <c r="AI10" s="14">
        <v>6.2125925709870099E-2</v>
      </c>
      <c r="AJ10" s="14">
        <v>6.332469643159E-2</v>
      </c>
      <c r="AK10" s="14"/>
      <c r="AL10" s="14">
        <v>0.20265524058680501</v>
      </c>
      <c r="AM10" s="14">
        <v>0.118502558269049</v>
      </c>
      <c r="AN10" s="14">
        <v>9.6087488943296204E-2</v>
      </c>
      <c r="AO10" s="14">
        <v>6.1631317847273499E-2</v>
      </c>
      <c r="AP10" s="14">
        <v>4.1445957003335303E-2</v>
      </c>
      <c r="AQ10" s="14">
        <v>5.5075867998991203E-2</v>
      </c>
      <c r="AR10" s="14"/>
      <c r="AS10" s="14">
        <v>7.2333792017506504E-2</v>
      </c>
      <c r="AT10" s="14">
        <v>9.0919623411217204E-2</v>
      </c>
      <c r="AU10" s="14">
        <v>0.12751918424320499</v>
      </c>
      <c r="AV10" s="14">
        <v>0.24491266906832601</v>
      </c>
      <c r="AW10" s="14">
        <v>0.32315179030427998</v>
      </c>
      <c r="AX10" s="14"/>
      <c r="AY10" s="14">
        <v>0.27436472581992799</v>
      </c>
      <c r="AZ10" s="14">
        <v>0.13662493521572799</v>
      </c>
      <c r="BA10" s="14">
        <v>9.4741613496229504E-2</v>
      </c>
      <c r="BB10" s="14">
        <v>9.2214186051869401E-2</v>
      </c>
      <c r="BC10" s="14">
        <v>0.10130518552625099</v>
      </c>
      <c r="BD10" s="14">
        <v>5.8571858855964498E-2</v>
      </c>
      <c r="BE10" s="14">
        <v>9.9304473737397106E-2</v>
      </c>
      <c r="BF10" s="14">
        <v>9.3880496955487405E-2</v>
      </c>
      <c r="BG10" s="14">
        <v>9.0798765150661098E-2</v>
      </c>
      <c r="BH10" s="14">
        <v>9.1559098634130295E-2</v>
      </c>
      <c r="BI10" s="14">
        <v>0.18875606657156399</v>
      </c>
      <c r="BJ10" s="14">
        <v>0.147384382115367</v>
      </c>
      <c r="BK10" s="14">
        <v>0.112189382041349</v>
      </c>
      <c r="BL10" s="14">
        <v>0.13280444604146199</v>
      </c>
      <c r="BM10" s="14">
        <v>0.132010509005444</v>
      </c>
      <c r="BN10" s="14">
        <v>0.278887468102405</v>
      </c>
      <c r="BO10" s="14"/>
      <c r="BP10" s="14">
        <v>0.19097229089029799</v>
      </c>
      <c r="BQ10" s="14">
        <v>0.11324753445565</v>
      </c>
      <c r="BR10" s="14">
        <v>0.110482656992198</v>
      </c>
      <c r="BS10" s="14">
        <v>8.8106267505929703E-2</v>
      </c>
      <c r="BT10" s="14">
        <v>4.5707833343620302E-2</v>
      </c>
      <c r="BU10" s="14">
        <v>6.2777236223777497E-2</v>
      </c>
      <c r="BV10" s="14"/>
      <c r="BW10" s="14">
        <v>8.21664677018238E-2</v>
      </c>
      <c r="BX10" s="14">
        <v>0.14738448808781299</v>
      </c>
      <c r="BY10" s="14">
        <v>7.9609962052711994E-2</v>
      </c>
      <c r="BZ10" s="14">
        <v>0.144189641944272</v>
      </c>
      <c r="CA10" s="14">
        <v>0.15162056104263899</v>
      </c>
      <c r="CB10" s="14">
        <v>8.8560862501065402E-2</v>
      </c>
      <c r="CC10" s="14"/>
      <c r="CD10" s="14">
        <v>0.18571636102954101</v>
      </c>
      <c r="CE10" s="14">
        <v>0.175916946364093</v>
      </c>
      <c r="CF10" s="14">
        <v>5.19710953637956E-2</v>
      </c>
      <c r="CG10" s="14">
        <v>0.105319090043071</v>
      </c>
      <c r="CH10" s="14"/>
      <c r="CI10" s="14">
        <v>0.14559282865335599</v>
      </c>
      <c r="CJ10" s="14">
        <v>0.123823031312031</v>
      </c>
      <c r="CK10" s="14">
        <v>0.105320616500348</v>
      </c>
      <c r="CL10" s="14">
        <v>0.105442787148289</v>
      </c>
      <c r="CM10" s="14"/>
      <c r="CN10" s="14">
        <v>0.29948685298751998</v>
      </c>
      <c r="CO10" s="14">
        <v>8.6018125829005407E-2</v>
      </c>
      <c r="CP10" s="14"/>
      <c r="CQ10" s="14">
        <v>0.20476599874908799</v>
      </c>
      <c r="CR10" s="14">
        <v>0.105679058045954</v>
      </c>
    </row>
    <row r="11" spans="2:96" x14ac:dyDescent="0.3">
      <c r="B11" s="15" t="s">
        <v>460</v>
      </c>
      <c r="C11" s="14">
        <v>0.325287009464786</v>
      </c>
      <c r="D11" s="14">
        <v>0.33825571152037998</v>
      </c>
      <c r="E11" s="14">
        <v>0.31320923570368803</v>
      </c>
      <c r="F11" s="14"/>
      <c r="G11" s="14">
        <v>0.185254590749732</v>
      </c>
      <c r="H11" s="14">
        <v>0.22056369752477401</v>
      </c>
      <c r="I11" s="14">
        <v>0.324429712976184</v>
      </c>
      <c r="J11" s="14">
        <v>0.35348721753863299</v>
      </c>
      <c r="K11" s="14">
        <v>0.39638804831557001</v>
      </c>
      <c r="L11" s="14">
        <v>0.44212719243419801</v>
      </c>
      <c r="M11" s="14"/>
      <c r="N11" s="14">
        <v>0.27163033995962499</v>
      </c>
      <c r="O11" s="14">
        <v>0.300620655836072</v>
      </c>
      <c r="P11" s="14">
        <v>0.41977048020134999</v>
      </c>
      <c r="Q11" s="14">
        <v>0.33335248982702698</v>
      </c>
      <c r="R11" s="14"/>
      <c r="S11" s="14">
        <v>0.14246540670655</v>
      </c>
      <c r="T11" s="14">
        <v>0.31949172118151697</v>
      </c>
      <c r="U11" s="14">
        <v>0.29515745549942402</v>
      </c>
      <c r="V11" s="14">
        <v>0.37045688647511299</v>
      </c>
      <c r="W11" s="14">
        <v>0.47226638363440399</v>
      </c>
      <c r="X11" s="14">
        <v>0.31847752769550203</v>
      </c>
      <c r="Y11" s="14">
        <v>0.271388256087154</v>
      </c>
      <c r="Z11" s="14">
        <v>0.44789246874381899</v>
      </c>
      <c r="AA11" s="14">
        <v>0.30047561172236098</v>
      </c>
      <c r="AB11" s="14">
        <v>0.41849569485847898</v>
      </c>
      <c r="AC11" s="14">
        <v>0.44809313609218598</v>
      </c>
      <c r="AD11" s="14">
        <v>0.33636339746301402</v>
      </c>
      <c r="AE11" s="14"/>
      <c r="AF11" s="14">
        <v>0.42049980472153198</v>
      </c>
      <c r="AG11" s="14">
        <v>0.263733255144459</v>
      </c>
      <c r="AH11" s="14">
        <v>0.22404401762389001</v>
      </c>
      <c r="AI11" s="14">
        <v>0.46553721583619401</v>
      </c>
      <c r="AJ11" s="14">
        <v>0.22547753937116999</v>
      </c>
      <c r="AK11" s="14"/>
      <c r="AL11" s="14">
        <v>0.23020571999230899</v>
      </c>
      <c r="AM11" s="14">
        <v>0.385824946491375</v>
      </c>
      <c r="AN11" s="14">
        <v>0.246894918174799</v>
      </c>
      <c r="AO11" s="14">
        <v>0.50311981764326197</v>
      </c>
      <c r="AP11" s="14">
        <v>0.170324339009292</v>
      </c>
      <c r="AQ11" s="14">
        <v>0.28318794936983099</v>
      </c>
      <c r="AR11" s="14"/>
      <c r="AS11" s="14">
        <v>0.37887801724534598</v>
      </c>
      <c r="AT11" s="14">
        <v>0.34215135306663502</v>
      </c>
      <c r="AU11" s="14">
        <v>0.32256475741865298</v>
      </c>
      <c r="AV11" s="14">
        <v>0.22357810136992901</v>
      </c>
      <c r="AW11" s="14">
        <v>0</v>
      </c>
      <c r="AX11" s="14"/>
      <c r="AY11" s="14">
        <v>0.102772755425247</v>
      </c>
      <c r="AZ11" s="14">
        <v>0.26310411939714301</v>
      </c>
      <c r="BA11" s="14">
        <v>0.391314511474736</v>
      </c>
      <c r="BB11" s="14">
        <v>0.33427030041591399</v>
      </c>
      <c r="BC11" s="14">
        <v>0.33273501465736799</v>
      </c>
      <c r="BD11" s="14">
        <v>0.33794100941363497</v>
      </c>
      <c r="BE11" s="14">
        <v>0.38322567041448902</v>
      </c>
      <c r="BF11" s="14">
        <v>0.28325743777433499</v>
      </c>
      <c r="BG11" s="14">
        <v>0.363875471106193</v>
      </c>
      <c r="BH11" s="14">
        <v>0.35246826559282302</v>
      </c>
      <c r="BI11" s="14">
        <v>0.41927318150652698</v>
      </c>
      <c r="BJ11" s="14">
        <v>0.277347348693403</v>
      </c>
      <c r="BK11" s="14">
        <v>0.36363491195344799</v>
      </c>
      <c r="BL11" s="14">
        <v>0.19431582551460599</v>
      </c>
      <c r="BM11" s="14">
        <v>0.41068217982999</v>
      </c>
      <c r="BN11" s="14">
        <v>0.13864512654389899</v>
      </c>
      <c r="BO11" s="14"/>
      <c r="BP11" s="14">
        <v>0.24494760379434</v>
      </c>
      <c r="BQ11" s="14">
        <v>0.30604589374569602</v>
      </c>
      <c r="BR11" s="14">
        <v>0.35331844809618002</v>
      </c>
      <c r="BS11" s="14">
        <v>0.37650960824858098</v>
      </c>
      <c r="BT11" s="14">
        <v>0.45316061007920999</v>
      </c>
      <c r="BU11" s="14">
        <v>0.268842369077118</v>
      </c>
      <c r="BV11" s="14"/>
      <c r="BW11" s="14">
        <v>0.34840718645800001</v>
      </c>
      <c r="BX11" s="14">
        <v>0.34863072591043798</v>
      </c>
      <c r="BY11" s="14">
        <v>0.37760393279231003</v>
      </c>
      <c r="BZ11" s="14">
        <v>0.34196633816322802</v>
      </c>
      <c r="CA11" s="14">
        <v>0.23737994467578899</v>
      </c>
      <c r="CB11" s="14">
        <v>0.28842234156093999</v>
      </c>
      <c r="CC11" s="14"/>
      <c r="CD11" s="14">
        <v>0.246205942974319</v>
      </c>
      <c r="CE11" s="14">
        <v>0.34639971036953898</v>
      </c>
      <c r="CF11" s="14">
        <v>0.34676320997266902</v>
      </c>
      <c r="CG11" s="14">
        <v>0.35973783487278599</v>
      </c>
      <c r="CH11" s="14"/>
      <c r="CI11" s="14">
        <v>0.30217332204784803</v>
      </c>
      <c r="CJ11" s="14">
        <v>0.34899673229778799</v>
      </c>
      <c r="CK11" s="14">
        <v>0.33104810448384098</v>
      </c>
      <c r="CL11" s="14">
        <v>0.26574963427519299</v>
      </c>
      <c r="CM11" s="14"/>
      <c r="CN11" s="14">
        <v>0.20089553855723799</v>
      </c>
      <c r="CO11" s="14">
        <v>0.34794212603318297</v>
      </c>
      <c r="CP11" s="14"/>
      <c r="CQ11" s="14">
        <v>0.331833533787532</v>
      </c>
      <c r="CR11" s="14">
        <v>0.324487556267199</v>
      </c>
    </row>
    <row r="12" spans="2:96" x14ac:dyDescent="0.3">
      <c r="B12" s="15" t="s">
        <v>461</v>
      </c>
      <c r="C12" s="14">
        <v>0.33705869883457401</v>
      </c>
      <c r="D12" s="14">
        <v>0.353310165674392</v>
      </c>
      <c r="E12" s="14">
        <v>0.32162275437753401</v>
      </c>
      <c r="F12" s="14"/>
      <c r="G12" s="14">
        <v>0.335906526647476</v>
      </c>
      <c r="H12" s="14">
        <v>0.24594258066998501</v>
      </c>
      <c r="I12" s="14">
        <v>0.30729976490008698</v>
      </c>
      <c r="J12" s="14">
        <v>0.36703130737866602</v>
      </c>
      <c r="K12" s="14">
        <v>0.40911428770365998</v>
      </c>
      <c r="L12" s="14">
        <v>0.370664144293606</v>
      </c>
      <c r="M12" s="14"/>
      <c r="N12" s="14">
        <v>0.34409770126017097</v>
      </c>
      <c r="O12" s="14">
        <v>0.36450987618258601</v>
      </c>
      <c r="P12" s="14">
        <v>0.286235241355279</v>
      </c>
      <c r="Q12" s="14">
        <v>0.34119757546421398</v>
      </c>
      <c r="R12" s="14"/>
      <c r="S12" s="14">
        <v>0.31421676451813801</v>
      </c>
      <c r="T12" s="14">
        <v>0.382413285497608</v>
      </c>
      <c r="U12" s="14">
        <v>0.35025297397833599</v>
      </c>
      <c r="V12" s="14">
        <v>0.32729519441614202</v>
      </c>
      <c r="W12" s="14">
        <v>0.225624432535728</v>
      </c>
      <c r="X12" s="14">
        <v>0.36501498409069799</v>
      </c>
      <c r="Y12" s="14">
        <v>0.36205994877207398</v>
      </c>
      <c r="Z12" s="14">
        <v>0.30135342042487001</v>
      </c>
      <c r="AA12" s="14">
        <v>0.339511114928361</v>
      </c>
      <c r="AB12" s="14">
        <v>0.34530999460890899</v>
      </c>
      <c r="AC12" s="14">
        <v>0.27094208134801201</v>
      </c>
      <c r="AD12" s="14">
        <v>0.48620232692238402</v>
      </c>
      <c r="AE12" s="14"/>
      <c r="AF12" s="14">
        <v>0.29632091464484001</v>
      </c>
      <c r="AG12" s="14">
        <v>0.33572994020967201</v>
      </c>
      <c r="AH12" s="14">
        <v>0.47824758498963799</v>
      </c>
      <c r="AI12" s="14">
        <v>0.263595956309714</v>
      </c>
      <c r="AJ12" s="14">
        <v>0.272931328301321</v>
      </c>
      <c r="AK12" s="14"/>
      <c r="AL12" s="14">
        <v>0.31944674978197302</v>
      </c>
      <c r="AM12" s="14">
        <v>0.30225669590478599</v>
      </c>
      <c r="AN12" s="14">
        <v>0.44535186612413402</v>
      </c>
      <c r="AO12" s="14">
        <v>0.263535580392877</v>
      </c>
      <c r="AP12" s="14">
        <v>0.42218291508280698</v>
      </c>
      <c r="AQ12" s="14">
        <v>0.40323208299743402</v>
      </c>
      <c r="AR12" s="14"/>
      <c r="AS12" s="14">
        <v>0.33675410616495199</v>
      </c>
      <c r="AT12" s="14">
        <v>0.35351975795645701</v>
      </c>
      <c r="AU12" s="14">
        <v>0.34133097873792201</v>
      </c>
      <c r="AV12" s="14">
        <v>0.27502091264323197</v>
      </c>
      <c r="AW12" s="14">
        <v>0.33592632177981102</v>
      </c>
      <c r="AX12" s="14"/>
      <c r="AY12" s="14">
        <v>0.51836716925496296</v>
      </c>
      <c r="AZ12" s="14">
        <v>0.31633973104559099</v>
      </c>
      <c r="BA12" s="14">
        <v>0.281149882498621</v>
      </c>
      <c r="BB12" s="14">
        <v>0.31813234469462698</v>
      </c>
      <c r="BC12" s="14">
        <v>0.32519561807741898</v>
      </c>
      <c r="BD12" s="14">
        <v>0.36227248300645098</v>
      </c>
      <c r="BE12" s="14">
        <v>0.36887046984611299</v>
      </c>
      <c r="BF12" s="14">
        <v>0.37722552386372299</v>
      </c>
      <c r="BG12" s="14">
        <v>0.37129674470989499</v>
      </c>
      <c r="BH12" s="14">
        <v>0.36161088976056999</v>
      </c>
      <c r="BI12" s="14">
        <v>0.26137611939134497</v>
      </c>
      <c r="BJ12" s="14">
        <v>0.29962141377957902</v>
      </c>
      <c r="BK12" s="14">
        <v>0.43091748885501302</v>
      </c>
      <c r="BL12" s="14">
        <v>0.38627998627118398</v>
      </c>
      <c r="BM12" s="14">
        <v>0.17024011833377201</v>
      </c>
      <c r="BN12" s="14">
        <v>0.26613179898992001</v>
      </c>
      <c r="BO12" s="14"/>
      <c r="BP12" s="14">
        <v>0.28849126957295901</v>
      </c>
      <c r="BQ12" s="14">
        <v>0.36829614693512602</v>
      </c>
      <c r="BR12" s="14">
        <v>0.33555691527189901</v>
      </c>
      <c r="BS12" s="14">
        <v>0.330961040766582</v>
      </c>
      <c r="BT12" s="14">
        <v>0.32036021048292401</v>
      </c>
      <c r="BU12" s="14">
        <v>0.46392734818668302</v>
      </c>
      <c r="BV12" s="14"/>
      <c r="BW12" s="14">
        <v>0.36543896703407602</v>
      </c>
      <c r="BX12" s="14">
        <v>0.31891644027538502</v>
      </c>
      <c r="BY12" s="14">
        <v>0.28025815669477</v>
      </c>
      <c r="BZ12" s="14">
        <v>0.30374465728128602</v>
      </c>
      <c r="CA12" s="14">
        <v>0.36214425866609301</v>
      </c>
      <c r="CB12" s="14">
        <v>0.21994163046288201</v>
      </c>
      <c r="CC12" s="14"/>
      <c r="CD12" s="14">
        <v>0.30179933331553399</v>
      </c>
      <c r="CE12" s="14">
        <v>0.29178293147956502</v>
      </c>
      <c r="CF12" s="14">
        <v>0.36055738104462398</v>
      </c>
      <c r="CG12" s="14">
        <v>0.34096280457017097</v>
      </c>
      <c r="CH12" s="14"/>
      <c r="CI12" s="14">
        <v>0.34720648710016599</v>
      </c>
      <c r="CJ12" s="14">
        <v>0.30260951726683399</v>
      </c>
      <c r="CK12" s="14">
        <v>0.34664987193984098</v>
      </c>
      <c r="CL12" s="14">
        <v>0.33037960084874601</v>
      </c>
      <c r="CM12" s="14"/>
      <c r="CN12" s="14">
        <v>0.22732074194847601</v>
      </c>
      <c r="CO12" s="14">
        <v>0.35147585356941502</v>
      </c>
      <c r="CP12" s="14"/>
      <c r="CQ12" s="14">
        <v>0.197266192878989</v>
      </c>
      <c r="CR12" s="14">
        <v>0.35100721638982502</v>
      </c>
    </row>
    <row r="13" spans="2:96" x14ac:dyDescent="0.3">
      <c r="B13" s="15" t="s">
        <v>462</v>
      </c>
      <c r="C13" s="14">
        <v>0.110343784549229</v>
      </c>
      <c r="D13" s="14">
        <v>8.6499257905292698E-2</v>
      </c>
      <c r="E13" s="14">
        <v>0.133714660152883</v>
      </c>
      <c r="F13" s="14"/>
      <c r="G13" s="14">
        <v>0.16146783746739399</v>
      </c>
      <c r="H13" s="14">
        <v>7.36501302490217E-2</v>
      </c>
      <c r="I13" s="14">
        <v>0.12857549404063701</v>
      </c>
      <c r="J13" s="14">
        <v>0.11898591009916</v>
      </c>
      <c r="K13" s="14">
        <v>0.12888323685943101</v>
      </c>
      <c r="L13" s="14">
        <v>7.2419885663244504E-2</v>
      </c>
      <c r="M13" s="14"/>
      <c r="N13" s="14">
        <v>0.107773338785471</v>
      </c>
      <c r="O13" s="14">
        <v>0.111555319758476</v>
      </c>
      <c r="P13" s="14">
        <v>0.124972851318009</v>
      </c>
      <c r="Q13" s="14">
        <v>9.6703532594279898E-2</v>
      </c>
      <c r="R13" s="14"/>
      <c r="S13" s="14">
        <v>0.14572626522011001</v>
      </c>
      <c r="T13" s="14">
        <v>0.12808240694442299</v>
      </c>
      <c r="U13" s="14">
        <v>0.16796073137131401</v>
      </c>
      <c r="V13" s="14">
        <v>9.5255655069270903E-2</v>
      </c>
      <c r="W13" s="14">
        <v>0.113654197780841</v>
      </c>
      <c r="X13" s="14">
        <v>9.9877667547389901E-2</v>
      </c>
      <c r="Y13" s="14">
        <v>7.1320438965738697E-2</v>
      </c>
      <c r="Z13" s="14">
        <v>0.15331023100992999</v>
      </c>
      <c r="AA13" s="14">
        <v>0.115566039397957</v>
      </c>
      <c r="AB13" s="14">
        <v>6.7078506895415294E-2</v>
      </c>
      <c r="AC13" s="14">
        <v>9.8303025395756999E-2</v>
      </c>
      <c r="AD13" s="14">
        <v>0</v>
      </c>
      <c r="AE13" s="14"/>
      <c r="AF13" s="14">
        <v>8.0177747828913501E-2</v>
      </c>
      <c r="AG13" s="14">
        <v>0.10412822329114101</v>
      </c>
      <c r="AH13" s="14">
        <v>0.12616720101405601</v>
      </c>
      <c r="AI13" s="14">
        <v>9.3547539791940096E-2</v>
      </c>
      <c r="AJ13" s="14">
        <v>0.31592895165273799</v>
      </c>
      <c r="AK13" s="14"/>
      <c r="AL13" s="14">
        <v>0.11440552759483</v>
      </c>
      <c r="AM13" s="14">
        <v>8.7701299057901402E-2</v>
      </c>
      <c r="AN13" s="14">
        <v>0.123544973638021</v>
      </c>
      <c r="AO13" s="14">
        <v>8.1592466551086901E-2</v>
      </c>
      <c r="AP13" s="14">
        <v>0.28303951459761501</v>
      </c>
      <c r="AQ13" s="14">
        <v>9.2285055229344007E-2</v>
      </c>
      <c r="AR13" s="14"/>
      <c r="AS13" s="14">
        <v>0.114637782929032</v>
      </c>
      <c r="AT13" s="14">
        <v>0.13224564942964301</v>
      </c>
      <c r="AU13" s="14">
        <v>0.109883146494024</v>
      </c>
      <c r="AV13" s="14">
        <v>7.87268910137741E-2</v>
      </c>
      <c r="AW13" s="14">
        <v>4.6697011449154002E-2</v>
      </c>
      <c r="AX13" s="14"/>
      <c r="AY13" s="14">
        <v>0.104495349499861</v>
      </c>
      <c r="AZ13" s="14">
        <v>0.11819865263962399</v>
      </c>
      <c r="BA13" s="14">
        <v>0.133084966858735</v>
      </c>
      <c r="BB13" s="14">
        <v>0.15473019949584901</v>
      </c>
      <c r="BC13" s="14">
        <v>8.7729122867725703E-2</v>
      </c>
      <c r="BD13" s="14">
        <v>0.133873151824876</v>
      </c>
      <c r="BE13" s="14">
        <v>7.42242205655326E-2</v>
      </c>
      <c r="BF13" s="14">
        <v>0.121938725649437</v>
      </c>
      <c r="BG13" s="14">
        <v>0.10866634267810001</v>
      </c>
      <c r="BH13" s="14">
        <v>0.15505254319832901</v>
      </c>
      <c r="BI13" s="14">
        <v>7.5133539266512298E-2</v>
      </c>
      <c r="BJ13" s="14">
        <v>9.3744673738585596E-2</v>
      </c>
      <c r="BK13" s="14">
        <v>3.0562413162147601E-2</v>
      </c>
      <c r="BL13" s="14">
        <v>0.151402460472849</v>
      </c>
      <c r="BM13" s="14">
        <v>0.17126758521976401</v>
      </c>
      <c r="BN13" s="14">
        <v>8.6657061733501198E-2</v>
      </c>
      <c r="BO13" s="14"/>
      <c r="BP13" s="14">
        <v>9.7363683446997001E-2</v>
      </c>
      <c r="BQ13" s="14">
        <v>0.12333233087876901</v>
      </c>
      <c r="BR13" s="14">
        <v>0.119777958519</v>
      </c>
      <c r="BS13" s="14">
        <v>0.122965636530213</v>
      </c>
      <c r="BT13" s="14">
        <v>7.6729296356221804E-2</v>
      </c>
      <c r="BU13" s="14">
        <v>0.106529255338357</v>
      </c>
      <c r="BV13" s="14"/>
      <c r="BW13" s="14">
        <v>9.3173581652026993E-2</v>
      </c>
      <c r="BX13" s="14">
        <v>0.107890817037087</v>
      </c>
      <c r="BY13" s="14">
        <v>0.165416140464274</v>
      </c>
      <c r="BZ13" s="14">
        <v>0.11541397861145</v>
      </c>
      <c r="CA13" s="14">
        <v>8.6528176742269702E-2</v>
      </c>
      <c r="CB13" s="14">
        <v>0.256351228414683</v>
      </c>
      <c r="CC13" s="14"/>
      <c r="CD13" s="14">
        <v>0.122179705491477</v>
      </c>
      <c r="CE13" s="14">
        <v>5.99822207882846E-2</v>
      </c>
      <c r="CF13" s="14">
        <v>0.12739532852747501</v>
      </c>
      <c r="CG13" s="14">
        <v>0.122025075816472</v>
      </c>
      <c r="CH13" s="14"/>
      <c r="CI13" s="14">
        <v>0.123359421391265</v>
      </c>
      <c r="CJ13" s="14">
        <v>0.119673089703969</v>
      </c>
      <c r="CK13" s="14">
        <v>0.102165579961672</v>
      </c>
      <c r="CL13" s="14">
        <v>0.117615761679012</v>
      </c>
      <c r="CM13" s="14"/>
      <c r="CN13" s="14">
        <v>9.2345702460871398E-2</v>
      </c>
      <c r="CO13" s="14">
        <v>0.114659705491698</v>
      </c>
      <c r="CP13" s="14"/>
      <c r="CQ13" s="14">
        <v>0.101827551272702</v>
      </c>
      <c r="CR13" s="14">
        <v>0.117070336855326</v>
      </c>
    </row>
    <row r="14" spans="2:96" x14ac:dyDescent="0.3">
      <c r="B14" s="15" t="s">
        <v>92</v>
      </c>
      <c r="C14" s="20">
        <v>6.2749653721632798E-2</v>
      </c>
      <c r="D14" s="20">
        <v>2.9192585427348101E-2</v>
      </c>
      <c r="E14" s="20">
        <v>9.7858260380938006E-2</v>
      </c>
      <c r="F14" s="20"/>
      <c r="G14" s="20">
        <v>3.2723779634284099E-2</v>
      </c>
      <c r="H14" s="20">
        <v>7.9635785069264803E-2</v>
      </c>
      <c r="I14" s="20">
        <v>6.2124210172684102E-2</v>
      </c>
      <c r="J14" s="20">
        <v>8.6574676277635307E-2</v>
      </c>
      <c r="K14" s="20">
        <v>5.1108107035764502E-2</v>
      </c>
      <c r="L14" s="20">
        <v>5.5438114550857502E-2</v>
      </c>
      <c r="M14" s="20"/>
      <c r="N14" s="20">
        <v>3.94143981438487E-2</v>
      </c>
      <c r="O14" s="20">
        <v>7.3688722241146504E-2</v>
      </c>
      <c r="P14" s="20">
        <v>6.2247354993728903E-2</v>
      </c>
      <c r="Q14" s="20">
        <v>7.6970047577567993E-2</v>
      </c>
      <c r="R14" s="20"/>
      <c r="S14" s="20">
        <v>6.9915055258585601E-2</v>
      </c>
      <c r="T14" s="20">
        <v>4.1966301052740601E-2</v>
      </c>
      <c r="U14" s="20">
        <v>6.4379822165128595E-2</v>
      </c>
      <c r="V14" s="20">
        <v>4.33212096916884E-2</v>
      </c>
      <c r="W14" s="20">
        <v>2.6451080297193098E-2</v>
      </c>
      <c r="X14" s="20">
        <v>6.2661262639700496E-2</v>
      </c>
      <c r="Y14" s="20">
        <v>6.5546734474768095E-2</v>
      </c>
      <c r="Z14" s="20">
        <v>5.0008752679358698E-2</v>
      </c>
      <c r="AA14" s="20">
        <v>0.10727843470180699</v>
      </c>
      <c r="AB14" s="20">
        <v>6.9869241242858704E-2</v>
      </c>
      <c r="AC14" s="20">
        <v>5.8785339170881398E-2</v>
      </c>
      <c r="AD14" s="20">
        <v>9.4471253017755594E-2</v>
      </c>
      <c r="AE14" s="20"/>
      <c r="AF14" s="20">
        <v>3.8305690940264002E-2</v>
      </c>
      <c r="AG14" s="20">
        <v>5.1871101303403701E-2</v>
      </c>
      <c r="AH14" s="20">
        <v>7.4532999668191005E-2</v>
      </c>
      <c r="AI14" s="20">
        <v>0.100476311146574</v>
      </c>
      <c r="AJ14" s="20">
        <v>5.0205018644801001E-2</v>
      </c>
      <c r="AK14" s="20"/>
      <c r="AL14" s="20">
        <v>4.2883589485625997E-2</v>
      </c>
      <c r="AM14" s="20">
        <v>3.2963184732765598E-2</v>
      </c>
      <c r="AN14" s="20">
        <v>5.6524394083974999E-2</v>
      </c>
      <c r="AO14" s="20">
        <v>7.57938534277732E-2</v>
      </c>
      <c r="AP14" s="20">
        <v>2.61942722697527E-2</v>
      </c>
      <c r="AQ14" s="20">
        <v>0.15464646116872999</v>
      </c>
      <c r="AR14" s="20"/>
      <c r="AS14" s="20">
        <v>6.7005897127209002E-2</v>
      </c>
      <c r="AT14" s="20">
        <v>5.3364461957515798E-2</v>
      </c>
      <c r="AU14" s="20">
        <v>5.24104607392855E-2</v>
      </c>
      <c r="AV14" s="20">
        <v>4.80069306135971E-2</v>
      </c>
      <c r="AW14" s="20">
        <v>0</v>
      </c>
      <c r="AX14" s="20"/>
      <c r="AY14" s="20">
        <v>0</v>
      </c>
      <c r="AZ14" s="20">
        <v>0.14446610448460301</v>
      </c>
      <c r="BA14" s="20">
        <v>8.3138332325773695E-2</v>
      </c>
      <c r="BB14" s="20">
        <v>6.7980804329144398E-2</v>
      </c>
      <c r="BC14" s="20">
        <v>8.0148141063110495E-2</v>
      </c>
      <c r="BD14" s="20">
        <v>7.4362281532836097E-2</v>
      </c>
      <c r="BE14" s="20">
        <v>3.4859226755695499E-2</v>
      </c>
      <c r="BF14" s="20">
        <v>7.7237600656616695E-2</v>
      </c>
      <c r="BG14" s="20">
        <v>3.9110712274383903E-2</v>
      </c>
      <c r="BH14" s="20">
        <v>2.3061166676559299E-2</v>
      </c>
      <c r="BI14" s="20">
        <v>2.4447170670249398E-2</v>
      </c>
      <c r="BJ14" s="20">
        <v>9.8966469351727801E-2</v>
      </c>
      <c r="BK14" s="20">
        <v>6.2695803988042101E-2</v>
      </c>
      <c r="BL14" s="20">
        <v>0</v>
      </c>
      <c r="BM14" s="20">
        <v>4.08054109208607E-2</v>
      </c>
      <c r="BN14" s="20">
        <v>1.8560343072088401E-2</v>
      </c>
      <c r="BO14" s="20"/>
      <c r="BP14" s="20">
        <v>5.2178824064138297E-2</v>
      </c>
      <c r="BQ14" s="20">
        <v>7.2395677658525295E-2</v>
      </c>
      <c r="BR14" s="20">
        <v>6.0315555755283197E-2</v>
      </c>
      <c r="BS14" s="20">
        <v>5.0588173533718403E-2</v>
      </c>
      <c r="BT14" s="20">
        <v>6.9036978757416906E-2</v>
      </c>
      <c r="BU14" s="20">
        <v>9.7923791174064301E-2</v>
      </c>
      <c r="BV14" s="20"/>
      <c r="BW14" s="20">
        <v>6.7098216702602506E-2</v>
      </c>
      <c r="BX14" s="20">
        <v>2.6287994366164202E-2</v>
      </c>
      <c r="BY14" s="20">
        <v>8.0517051217384297E-2</v>
      </c>
      <c r="BZ14" s="20">
        <v>5.9972954367708102E-2</v>
      </c>
      <c r="CA14" s="20">
        <v>7.6713111121198496E-2</v>
      </c>
      <c r="CB14" s="20">
        <v>0.14672393706042999</v>
      </c>
      <c r="CC14" s="20"/>
      <c r="CD14" s="20">
        <v>6.1694405842113803E-2</v>
      </c>
      <c r="CE14" s="20">
        <v>4.04115231547479E-2</v>
      </c>
      <c r="CF14" s="20">
        <v>9.4127768187824604E-2</v>
      </c>
      <c r="CG14" s="20">
        <v>2.6224738486425501E-2</v>
      </c>
      <c r="CH14" s="20"/>
      <c r="CI14" s="20">
        <v>2.8438731158498501E-2</v>
      </c>
      <c r="CJ14" s="20">
        <v>2.2713516288161501E-2</v>
      </c>
      <c r="CK14" s="20">
        <v>7.4106342914530596E-2</v>
      </c>
      <c r="CL14" s="20">
        <v>0.18081221604876099</v>
      </c>
      <c r="CM14" s="20"/>
      <c r="CN14" s="20">
        <v>3.8204139129151403E-2</v>
      </c>
      <c r="CO14" s="20">
        <v>6.5152890463746796E-2</v>
      </c>
      <c r="CP14" s="20"/>
      <c r="CQ14" s="20">
        <v>1.8645247589044799E-2</v>
      </c>
      <c r="CR14" s="20">
        <v>6.3336451525631804E-2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507</v>
      </c>
      <c r="E7" s="10">
        <v>497</v>
      </c>
      <c r="F7" s="10"/>
      <c r="G7" s="10">
        <v>110</v>
      </c>
      <c r="H7" s="10">
        <v>173</v>
      </c>
      <c r="I7" s="10">
        <v>178</v>
      </c>
      <c r="J7" s="10">
        <v>186</v>
      </c>
      <c r="K7" s="10">
        <v>138</v>
      </c>
      <c r="L7" s="10">
        <v>221</v>
      </c>
      <c r="M7" s="10"/>
      <c r="N7" s="10">
        <v>271</v>
      </c>
      <c r="O7" s="10">
        <v>247</v>
      </c>
      <c r="P7" s="10">
        <v>214</v>
      </c>
      <c r="Q7" s="10">
        <v>272</v>
      </c>
      <c r="R7" s="10"/>
      <c r="S7" s="10">
        <v>132</v>
      </c>
      <c r="T7" s="10">
        <v>135</v>
      </c>
      <c r="U7" s="10">
        <v>77</v>
      </c>
      <c r="V7" s="10">
        <v>94</v>
      </c>
      <c r="W7" s="10">
        <v>73</v>
      </c>
      <c r="X7" s="10">
        <v>96</v>
      </c>
      <c r="Y7" s="10">
        <v>89</v>
      </c>
      <c r="Z7" s="10">
        <v>40</v>
      </c>
      <c r="AA7" s="10">
        <v>107</v>
      </c>
      <c r="AB7" s="10">
        <v>89</v>
      </c>
      <c r="AC7" s="10">
        <v>51</v>
      </c>
      <c r="AD7" s="10">
        <v>23</v>
      </c>
      <c r="AE7" s="10"/>
      <c r="AF7" s="10">
        <v>199</v>
      </c>
      <c r="AG7" s="10">
        <v>325</v>
      </c>
      <c r="AH7" s="10">
        <v>92</v>
      </c>
      <c r="AI7" s="10">
        <v>131</v>
      </c>
      <c r="AJ7" s="10">
        <v>56</v>
      </c>
      <c r="AK7" s="10"/>
      <c r="AL7" s="10">
        <v>254</v>
      </c>
      <c r="AM7" s="10">
        <v>201</v>
      </c>
      <c r="AN7" s="10">
        <v>101</v>
      </c>
      <c r="AO7" s="10">
        <v>198</v>
      </c>
      <c r="AP7" s="10">
        <v>69</v>
      </c>
      <c r="AQ7" s="10">
        <v>84</v>
      </c>
      <c r="AR7" s="10"/>
      <c r="AS7" s="10">
        <v>244</v>
      </c>
      <c r="AT7" s="10">
        <v>217</v>
      </c>
      <c r="AU7" s="10">
        <v>255</v>
      </c>
      <c r="AV7" s="10">
        <v>123</v>
      </c>
      <c r="AW7" s="10">
        <v>22</v>
      </c>
      <c r="AX7" s="10"/>
      <c r="AY7" s="10">
        <v>8</v>
      </c>
      <c r="AZ7" s="10">
        <v>41</v>
      </c>
      <c r="BA7" s="10">
        <v>60</v>
      </c>
      <c r="BB7" s="10">
        <v>61</v>
      </c>
      <c r="BC7" s="10">
        <v>99</v>
      </c>
      <c r="BD7" s="10">
        <v>101</v>
      </c>
      <c r="BE7" s="10">
        <v>104</v>
      </c>
      <c r="BF7" s="10">
        <v>78</v>
      </c>
      <c r="BG7" s="10">
        <v>73</v>
      </c>
      <c r="BH7" s="10">
        <v>62</v>
      </c>
      <c r="BI7" s="10">
        <v>77</v>
      </c>
      <c r="BJ7" s="10">
        <v>63</v>
      </c>
      <c r="BK7" s="10">
        <v>31</v>
      </c>
      <c r="BL7" s="10">
        <v>22</v>
      </c>
      <c r="BM7" s="10">
        <v>22</v>
      </c>
      <c r="BN7" s="10">
        <v>53</v>
      </c>
      <c r="BO7" s="10"/>
      <c r="BP7" s="10">
        <v>227</v>
      </c>
      <c r="BQ7" s="10">
        <v>280</v>
      </c>
      <c r="BR7" s="10">
        <v>137</v>
      </c>
      <c r="BS7" s="10">
        <v>194</v>
      </c>
      <c r="BT7" s="10">
        <v>116</v>
      </c>
      <c r="BU7" s="10">
        <v>51</v>
      </c>
      <c r="BV7" s="10"/>
      <c r="BW7" s="10">
        <v>393</v>
      </c>
      <c r="BX7" s="10">
        <v>223</v>
      </c>
      <c r="BY7" s="10">
        <v>71</v>
      </c>
      <c r="BZ7" s="10">
        <v>85</v>
      </c>
      <c r="CA7" s="10">
        <v>188</v>
      </c>
      <c r="CB7" s="10">
        <v>37</v>
      </c>
      <c r="CC7" s="10"/>
      <c r="CD7" s="10">
        <v>201</v>
      </c>
      <c r="CE7" s="10">
        <v>177</v>
      </c>
      <c r="CF7" s="10">
        <v>159</v>
      </c>
      <c r="CG7" s="10">
        <v>265</v>
      </c>
      <c r="CH7" s="10"/>
      <c r="CI7" s="10">
        <v>175</v>
      </c>
      <c r="CJ7" s="10">
        <v>198</v>
      </c>
      <c r="CK7" s="10">
        <v>571</v>
      </c>
      <c r="CL7" s="10">
        <v>62</v>
      </c>
      <c r="CM7" s="10"/>
      <c r="CN7" s="10">
        <v>130</v>
      </c>
      <c r="CO7" s="10">
        <v>864</v>
      </c>
      <c r="CP7" s="10"/>
      <c r="CQ7" s="10">
        <v>102</v>
      </c>
      <c r="CR7" s="10">
        <v>837</v>
      </c>
    </row>
    <row r="8" spans="2:96" ht="30" customHeight="1" x14ac:dyDescent="0.3">
      <c r="B8" s="11" t="s">
        <v>19</v>
      </c>
      <c r="C8" s="11">
        <v>1010</v>
      </c>
      <c r="D8" s="11">
        <v>513</v>
      </c>
      <c r="E8" s="11">
        <v>494</v>
      </c>
      <c r="F8" s="11"/>
      <c r="G8" s="11">
        <v>138</v>
      </c>
      <c r="H8" s="11">
        <v>179</v>
      </c>
      <c r="I8" s="11">
        <v>177</v>
      </c>
      <c r="J8" s="11">
        <v>179</v>
      </c>
      <c r="K8" s="11">
        <v>133</v>
      </c>
      <c r="L8" s="11">
        <v>203</v>
      </c>
      <c r="M8" s="11"/>
      <c r="N8" s="11">
        <v>272</v>
      </c>
      <c r="O8" s="11">
        <v>266</v>
      </c>
      <c r="P8" s="11">
        <v>210</v>
      </c>
      <c r="Q8" s="11">
        <v>260</v>
      </c>
      <c r="R8" s="11"/>
      <c r="S8" s="11">
        <v>134</v>
      </c>
      <c r="T8" s="11">
        <v>130</v>
      </c>
      <c r="U8" s="11">
        <v>72</v>
      </c>
      <c r="V8" s="11">
        <v>92</v>
      </c>
      <c r="W8" s="11">
        <v>73</v>
      </c>
      <c r="X8" s="11">
        <v>98</v>
      </c>
      <c r="Y8" s="11">
        <v>84</v>
      </c>
      <c r="Z8" s="11">
        <v>38</v>
      </c>
      <c r="AA8" s="11">
        <v>111</v>
      </c>
      <c r="AB8" s="11">
        <v>91</v>
      </c>
      <c r="AC8" s="11">
        <v>57</v>
      </c>
      <c r="AD8" s="11">
        <v>30</v>
      </c>
      <c r="AE8" s="11"/>
      <c r="AF8" s="11">
        <v>191</v>
      </c>
      <c r="AG8" s="11">
        <v>332</v>
      </c>
      <c r="AH8" s="11">
        <v>91</v>
      </c>
      <c r="AI8" s="11">
        <v>125</v>
      </c>
      <c r="AJ8" s="11">
        <v>57</v>
      </c>
      <c r="AK8" s="11"/>
      <c r="AL8" s="11">
        <v>263</v>
      </c>
      <c r="AM8" s="11">
        <v>196</v>
      </c>
      <c r="AN8" s="11">
        <v>101</v>
      </c>
      <c r="AO8" s="11">
        <v>191</v>
      </c>
      <c r="AP8" s="11">
        <v>71</v>
      </c>
      <c r="AQ8" s="11">
        <v>84</v>
      </c>
      <c r="AR8" s="11"/>
      <c r="AS8" s="11">
        <v>237</v>
      </c>
      <c r="AT8" s="11">
        <v>221</v>
      </c>
      <c r="AU8" s="11">
        <v>259</v>
      </c>
      <c r="AV8" s="11">
        <v>127</v>
      </c>
      <c r="AW8" s="11">
        <v>24</v>
      </c>
      <c r="AX8" s="11"/>
      <c r="AY8" s="11">
        <v>9</v>
      </c>
      <c r="AZ8" s="11">
        <v>40</v>
      </c>
      <c r="BA8" s="11">
        <v>58</v>
      </c>
      <c r="BB8" s="11">
        <v>59</v>
      </c>
      <c r="BC8" s="11">
        <v>100</v>
      </c>
      <c r="BD8" s="11">
        <v>104</v>
      </c>
      <c r="BE8" s="11">
        <v>103</v>
      </c>
      <c r="BF8" s="11">
        <v>78</v>
      </c>
      <c r="BG8" s="11">
        <v>73</v>
      </c>
      <c r="BH8" s="11">
        <v>63</v>
      </c>
      <c r="BI8" s="11">
        <v>77</v>
      </c>
      <c r="BJ8" s="11">
        <v>62</v>
      </c>
      <c r="BK8" s="11">
        <v>32</v>
      </c>
      <c r="BL8" s="11">
        <v>22</v>
      </c>
      <c r="BM8" s="11">
        <v>23</v>
      </c>
      <c r="BN8" s="11">
        <v>55</v>
      </c>
      <c r="BO8" s="11"/>
      <c r="BP8" s="11">
        <v>238</v>
      </c>
      <c r="BQ8" s="11">
        <v>279</v>
      </c>
      <c r="BR8" s="11">
        <v>135</v>
      </c>
      <c r="BS8" s="11">
        <v>189</v>
      </c>
      <c r="BT8" s="11">
        <v>114</v>
      </c>
      <c r="BU8" s="11">
        <v>52</v>
      </c>
      <c r="BV8" s="11"/>
      <c r="BW8" s="11">
        <v>381</v>
      </c>
      <c r="BX8" s="11">
        <v>225</v>
      </c>
      <c r="BY8" s="11">
        <v>71</v>
      </c>
      <c r="BZ8" s="11">
        <v>86</v>
      </c>
      <c r="CA8" s="11">
        <v>195</v>
      </c>
      <c r="CB8" s="11">
        <v>41</v>
      </c>
      <c r="CC8" s="11"/>
      <c r="CD8" s="11">
        <v>216</v>
      </c>
      <c r="CE8" s="11">
        <v>179</v>
      </c>
      <c r="CF8" s="11">
        <v>156</v>
      </c>
      <c r="CG8" s="11">
        <v>261</v>
      </c>
      <c r="CH8" s="11"/>
      <c r="CI8" s="11">
        <v>179</v>
      </c>
      <c r="CJ8" s="11">
        <v>198</v>
      </c>
      <c r="CK8" s="11">
        <v>568</v>
      </c>
      <c r="CL8" s="11">
        <v>65</v>
      </c>
      <c r="CM8" s="11"/>
      <c r="CN8" s="11">
        <v>133</v>
      </c>
      <c r="CO8" s="11">
        <v>864</v>
      </c>
      <c r="CP8" s="11"/>
      <c r="CQ8" s="11">
        <v>109</v>
      </c>
      <c r="CR8" s="11">
        <v>832</v>
      </c>
    </row>
    <row r="9" spans="2:96" x14ac:dyDescent="0.3">
      <c r="B9" s="15" t="s">
        <v>458</v>
      </c>
      <c r="C9" s="14">
        <v>4.5177689702427803E-2</v>
      </c>
      <c r="D9" s="14">
        <v>5.3698213559616001E-2</v>
      </c>
      <c r="E9" s="14">
        <v>3.65238085027665E-2</v>
      </c>
      <c r="F9" s="14"/>
      <c r="G9" s="14">
        <v>7.0828385328792404E-2</v>
      </c>
      <c r="H9" s="14">
        <v>9.2838091364709704E-2</v>
      </c>
      <c r="I9" s="14">
        <v>6.5595864436137005E-2</v>
      </c>
      <c r="J9" s="14">
        <v>1.7005433652459798E-2</v>
      </c>
      <c r="K9" s="14">
        <v>1.3947229261176501E-2</v>
      </c>
      <c r="L9" s="14">
        <v>1.3151684350896E-2</v>
      </c>
      <c r="M9" s="14"/>
      <c r="N9" s="14">
        <v>8.1066414089087102E-2</v>
      </c>
      <c r="O9" s="14">
        <v>2.5591382719708899E-2</v>
      </c>
      <c r="P9" s="14">
        <v>4.7831927170351403E-2</v>
      </c>
      <c r="Q9" s="14">
        <v>2.5814236597816401E-2</v>
      </c>
      <c r="R9" s="14"/>
      <c r="S9" s="14">
        <v>0.14058362591513801</v>
      </c>
      <c r="T9" s="14">
        <v>3.7769504798291297E-2</v>
      </c>
      <c r="U9" s="14">
        <v>1.21259641003739E-2</v>
      </c>
      <c r="V9" s="14">
        <v>5.37552774270025E-2</v>
      </c>
      <c r="W9" s="14">
        <v>0</v>
      </c>
      <c r="X9" s="14">
        <v>2.0645023036905401E-2</v>
      </c>
      <c r="Y9" s="14">
        <v>2.16409338540423E-2</v>
      </c>
      <c r="Z9" s="14">
        <v>5.1819589410352099E-2</v>
      </c>
      <c r="AA9" s="14">
        <v>5.3708488530246103E-2</v>
      </c>
      <c r="AB9" s="14">
        <v>2.2523160989871002E-2</v>
      </c>
      <c r="AC9" s="14">
        <v>3.9866182524952901E-2</v>
      </c>
      <c r="AD9" s="14">
        <v>0</v>
      </c>
      <c r="AE9" s="14"/>
      <c r="AF9" s="14">
        <v>3.34245210069848E-2</v>
      </c>
      <c r="AG9" s="14">
        <v>7.4300047273054698E-2</v>
      </c>
      <c r="AH9" s="14">
        <v>3.3346689236382697E-2</v>
      </c>
      <c r="AI9" s="14">
        <v>2.9102539623214799E-2</v>
      </c>
      <c r="AJ9" s="14">
        <v>5.1764525584121299E-2</v>
      </c>
      <c r="AK9" s="14"/>
      <c r="AL9" s="14">
        <v>9.3773758723267001E-2</v>
      </c>
      <c r="AM9" s="14">
        <v>5.3644145016707202E-2</v>
      </c>
      <c r="AN9" s="14">
        <v>3.0127310571271701E-2</v>
      </c>
      <c r="AO9" s="14">
        <v>2.3778077426551501E-2</v>
      </c>
      <c r="AP9" s="14">
        <v>2.6872770589835501E-2</v>
      </c>
      <c r="AQ9" s="14">
        <v>1.15725832356692E-2</v>
      </c>
      <c r="AR9" s="14"/>
      <c r="AS9" s="14">
        <v>2.3969257598573501E-2</v>
      </c>
      <c r="AT9" s="14">
        <v>2.58995138048481E-2</v>
      </c>
      <c r="AU9" s="14">
        <v>4.5143890926248702E-2</v>
      </c>
      <c r="AV9" s="14">
        <v>0.13049400173499801</v>
      </c>
      <c r="AW9" s="14">
        <v>0.245674424842242</v>
      </c>
      <c r="AX9" s="14"/>
      <c r="AY9" s="14">
        <v>0</v>
      </c>
      <c r="AZ9" s="14">
        <v>4.9035321699005999E-2</v>
      </c>
      <c r="BA9" s="14">
        <v>1.6570693345905E-2</v>
      </c>
      <c r="BB9" s="14">
        <v>0</v>
      </c>
      <c r="BC9" s="14">
        <v>4.6745739658958001E-2</v>
      </c>
      <c r="BD9" s="14">
        <v>1.8303720922215699E-2</v>
      </c>
      <c r="BE9" s="14">
        <v>5.4874649074591102E-2</v>
      </c>
      <c r="BF9" s="14">
        <v>3.3349136621726401E-2</v>
      </c>
      <c r="BG9" s="14">
        <v>2.7618129163777101E-2</v>
      </c>
      <c r="BH9" s="14">
        <v>3.1474195049172399E-2</v>
      </c>
      <c r="BI9" s="14">
        <v>2.41619482356146E-2</v>
      </c>
      <c r="BJ9" s="14">
        <v>0.10879652439517901</v>
      </c>
      <c r="BK9" s="14">
        <v>3.1670856849208902E-2</v>
      </c>
      <c r="BL9" s="14">
        <v>4.2726082621225799E-2</v>
      </c>
      <c r="BM9" s="14">
        <v>0.116737282997952</v>
      </c>
      <c r="BN9" s="14">
        <v>0.19344639269234601</v>
      </c>
      <c r="BO9" s="14"/>
      <c r="BP9" s="14">
        <v>0.11325571134369999</v>
      </c>
      <c r="BQ9" s="14">
        <v>2.29576045178174E-2</v>
      </c>
      <c r="BR9" s="14">
        <v>2.7552132701316099E-2</v>
      </c>
      <c r="BS9" s="14">
        <v>2.6312058349246301E-2</v>
      </c>
      <c r="BT9" s="14">
        <v>8.7468297116130092E-3</v>
      </c>
      <c r="BU9" s="14">
        <v>1.6628857813016502E-2</v>
      </c>
      <c r="BV9" s="14"/>
      <c r="BW9" s="14">
        <v>4.3259383482574902E-2</v>
      </c>
      <c r="BX9" s="14">
        <v>4.6918922428639202E-2</v>
      </c>
      <c r="BY9" s="14">
        <v>6.99036826826267E-2</v>
      </c>
      <c r="BZ9" s="14">
        <v>3.38098703398668E-2</v>
      </c>
      <c r="CA9" s="14">
        <v>4.9289041994767697E-2</v>
      </c>
      <c r="CB9" s="14">
        <v>2.68991635297278E-2</v>
      </c>
      <c r="CC9" s="14"/>
      <c r="CD9" s="14">
        <v>6.8666433752241796E-2</v>
      </c>
      <c r="CE9" s="14">
        <v>7.3100785040641006E-2</v>
      </c>
      <c r="CF9" s="14">
        <v>1.8437488879897601E-2</v>
      </c>
      <c r="CG9" s="14">
        <v>5.0154953457389302E-2</v>
      </c>
      <c r="CH9" s="14"/>
      <c r="CI9" s="14">
        <v>6.1749766130155703E-2</v>
      </c>
      <c r="CJ9" s="14">
        <v>6.7307570362595506E-2</v>
      </c>
      <c r="CK9" s="14">
        <v>3.7371640297198402E-2</v>
      </c>
      <c r="CL9" s="14">
        <v>0</v>
      </c>
      <c r="CM9" s="14"/>
      <c r="CN9" s="14">
        <v>9.699572987282E-2</v>
      </c>
      <c r="CO9" s="14">
        <v>3.6706690898084003E-2</v>
      </c>
      <c r="CP9" s="14"/>
      <c r="CQ9" s="14">
        <v>0.108083944358073</v>
      </c>
      <c r="CR9" s="14">
        <v>3.9483276412497499E-2</v>
      </c>
    </row>
    <row r="10" spans="2:96" x14ac:dyDescent="0.3">
      <c r="B10" s="15" t="s">
        <v>459</v>
      </c>
      <c r="C10" s="14">
        <v>0.119531173973962</v>
      </c>
      <c r="D10" s="14">
        <v>0.132099096243773</v>
      </c>
      <c r="E10" s="14">
        <v>0.105135574256552</v>
      </c>
      <c r="F10" s="14"/>
      <c r="G10" s="14">
        <v>0.16590750463151299</v>
      </c>
      <c r="H10" s="14">
        <v>0.20462704586660299</v>
      </c>
      <c r="I10" s="14">
        <v>0.16832310032013101</v>
      </c>
      <c r="J10" s="14">
        <v>8.8803496399330994E-2</v>
      </c>
      <c r="K10" s="14">
        <v>2.99850890271538E-2</v>
      </c>
      <c r="L10" s="14">
        <v>5.6049268697504998E-2</v>
      </c>
      <c r="M10" s="14"/>
      <c r="N10" s="14">
        <v>0.15691976278877501</v>
      </c>
      <c r="O10" s="14">
        <v>0.119110460014516</v>
      </c>
      <c r="P10" s="14">
        <v>0.117336938992173</v>
      </c>
      <c r="Q10" s="14">
        <v>8.35030276435514E-2</v>
      </c>
      <c r="R10" s="14"/>
      <c r="S10" s="14">
        <v>0.16742863509484901</v>
      </c>
      <c r="T10" s="14">
        <v>0.112253769494777</v>
      </c>
      <c r="U10" s="14">
        <v>0.10635723726933199</v>
      </c>
      <c r="V10" s="14">
        <v>0.105336177438484</v>
      </c>
      <c r="W10" s="14">
        <v>0.19432690426794899</v>
      </c>
      <c r="X10" s="14">
        <v>0.13753267690323701</v>
      </c>
      <c r="Y10" s="14">
        <v>0.118554339989795</v>
      </c>
      <c r="Z10" s="14">
        <v>7.5127109020023397E-2</v>
      </c>
      <c r="AA10" s="14">
        <v>5.4839486827905799E-2</v>
      </c>
      <c r="AB10" s="14">
        <v>9.1479105371149699E-2</v>
      </c>
      <c r="AC10" s="14">
        <v>0.15763534833166401</v>
      </c>
      <c r="AD10" s="14">
        <v>8.2963022596846098E-2</v>
      </c>
      <c r="AE10" s="14"/>
      <c r="AF10" s="14">
        <v>0.10028396507076399</v>
      </c>
      <c r="AG10" s="14">
        <v>0.174221932121637</v>
      </c>
      <c r="AH10" s="14">
        <v>0.13345362520839299</v>
      </c>
      <c r="AI10" s="14">
        <v>0.110334277128982</v>
      </c>
      <c r="AJ10" s="14">
        <v>0.116186884716144</v>
      </c>
      <c r="AK10" s="14"/>
      <c r="AL10" s="14">
        <v>0.19486923946995099</v>
      </c>
      <c r="AM10" s="14">
        <v>0.119996951958041</v>
      </c>
      <c r="AN10" s="14">
        <v>0.129362097375716</v>
      </c>
      <c r="AO10" s="14">
        <v>9.5538938720533095E-2</v>
      </c>
      <c r="AP10" s="14">
        <v>0.107655831117776</v>
      </c>
      <c r="AQ10" s="14">
        <v>2.2492019204058598E-2</v>
      </c>
      <c r="AR10" s="14"/>
      <c r="AS10" s="14">
        <v>7.8443003447652898E-2</v>
      </c>
      <c r="AT10" s="14">
        <v>0.10280517102997901</v>
      </c>
      <c r="AU10" s="14">
        <v>0.14617535056639999</v>
      </c>
      <c r="AV10" s="14">
        <v>0.234172079921077</v>
      </c>
      <c r="AW10" s="14">
        <v>0.172790557425099</v>
      </c>
      <c r="AX10" s="14"/>
      <c r="AY10" s="14">
        <v>0.116355633734655</v>
      </c>
      <c r="AZ10" s="14">
        <v>0.11595762910261</v>
      </c>
      <c r="BA10" s="14">
        <v>3.57665537456308E-2</v>
      </c>
      <c r="BB10" s="14">
        <v>9.8622271419324697E-2</v>
      </c>
      <c r="BC10" s="14">
        <v>0.111697537298793</v>
      </c>
      <c r="BD10" s="14">
        <v>0.10435328007059</v>
      </c>
      <c r="BE10" s="14">
        <v>0.12056421466016599</v>
      </c>
      <c r="BF10" s="14">
        <v>0.102568467162736</v>
      </c>
      <c r="BG10" s="14">
        <v>0.12735520817215801</v>
      </c>
      <c r="BH10" s="14">
        <v>9.1827533915824294E-2</v>
      </c>
      <c r="BI10" s="14">
        <v>0.205628844820653</v>
      </c>
      <c r="BJ10" s="14">
        <v>0.116205909483376</v>
      </c>
      <c r="BK10" s="14">
        <v>0.12214519864210099</v>
      </c>
      <c r="BL10" s="14">
        <v>5.0264803023049302E-2</v>
      </c>
      <c r="BM10" s="14">
        <v>8.2275195198819706E-2</v>
      </c>
      <c r="BN10" s="14">
        <v>0.30678381302209701</v>
      </c>
      <c r="BO10" s="14"/>
      <c r="BP10" s="14">
        <v>0.18281076974652199</v>
      </c>
      <c r="BQ10" s="14">
        <v>0.119004670864242</v>
      </c>
      <c r="BR10" s="14">
        <v>0.101457811186504</v>
      </c>
      <c r="BS10" s="14">
        <v>9.8082923609973199E-2</v>
      </c>
      <c r="BT10" s="14">
        <v>5.22432047365727E-2</v>
      </c>
      <c r="BU10" s="14">
        <v>0.108405811932564</v>
      </c>
      <c r="BV10" s="14"/>
      <c r="BW10" s="14">
        <v>9.0767379991899905E-2</v>
      </c>
      <c r="BX10" s="14">
        <v>0.19261168938194301</v>
      </c>
      <c r="BY10" s="14">
        <v>5.35599262932034E-2</v>
      </c>
      <c r="BZ10" s="14">
        <v>9.0910151283860305E-2</v>
      </c>
      <c r="CA10" s="14">
        <v>0.13088906048836901</v>
      </c>
      <c r="CB10" s="14">
        <v>0.136558827958005</v>
      </c>
      <c r="CC10" s="14"/>
      <c r="CD10" s="14">
        <v>0.15867339235782099</v>
      </c>
      <c r="CE10" s="14">
        <v>0.184649307190137</v>
      </c>
      <c r="CF10" s="14">
        <v>5.3829689813493301E-2</v>
      </c>
      <c r="CG10" s="14">
        <v>0.13430118538267299</v>
      </c>
      <c r="CH10" s="14"/>
      <c r="CI10" s="14">
        <v>0.16095131562443901</v>
      </c>
      <c r="CJ10" s="14">
        <v>0.15886450520662099</v>
      </c>
      <c r="CK10" s="14">
        <v>0.10001439574712501</v>
      </c>
      <c r="CL10" s="14">
        <v>5.5757835474018601E-2</v>
      </c>
      <c r="CM10" s="14"/>
      <c r="CN10" s="14">
        <v>0.25323138915966797</v>
      </c>
      <c r="CO10" s="14">
        <v>9.8278782060363307E-2</v>
      </c>
      <c r="CP10" s="14"/>
      <c r="CQ10" s="14">
        <v>0.22974294800251099</v>
      </c>
      <c r="CR10" s="14">
        <v>0.11235910769063499</v>
      </c>
    </row>
    <row r="11" spans="2:96" x14ac:dyDescent="0.3">
      <c r="B11" s="15" t="s">
        <v>460</v>
      </c>
      <c r="C11" s="14">
        <v>0.33241479627489701</v>
      </c>
      <c r="D11" s="14">
        <v>0.36374925212312997</v>
      </c>
      <c r="E11" s="14">
        <v>0.29889114786813298</v>
      </c>
      <c r="F11" s="14"/>
      <c r="G11" s="14">
        <v>0.22810810412666599</v>
      </c>
      <c r="H11" s="14">
        <v>0.26088442811958401</v>
      </c>
      <c r="I11" s="14">
        <v>0.31083757922500699</v>
      </c>
      <c r="J11" s="14">
        <v>0.35738150808539199</v>
      </c>
      <c r="K11" s="14">
        <v>0.43162647944543298</v>
      </c>
      <c r="L11" s="14">
        <v>0.39831838409763698</v>
      </c>
      <c r="M11" s="14"/>
      <c r="N11" s="14">
        <v>0.341321194986625</v>
      </c>
      <c r="O11" s="14">
        <v>0.290462961739338</v>
      </c>
      <c r="P11" s="14">
        <v>0.34821006022266299</v>
      </c>
      <c r="Q11" s="14">
        <v>0.35609709355262198</v>
      </c>
      <c r="R11" s="14"/>
      <c r="S11" s="14">
        <v>0.28753504824182502</v>
      </c>
      <c r="T11" s="14">
        <v>0.37774582950958502</v>
      </c>
      <c r="U11" s="14">
        <v>0.33400106656683098</v>
      </c>
      <c r="V11" s="14">
        <v>0.37621535433507802</v>
      </c>
      <c r="W11" s="14">
        <v>0.29398513927032099</v>
      </c>
      <c r="X11" s="14">
        <v>0.39590930159482701</v>
      </c>
      <c r="Y11" s="14">
        <v>0.362544332377774</v>
      </c>
      <c r="Z11" s="14">
        <v>0.34977090605856398</v>
      </c>
      <c r="AA11" s="14">
        <v>0.29661922822234599</v>
      </c>
      <c r="AB11" s="14">
        <v>0.28701081828649</v>
      </c>
      <c r="AC11" s="14">
        <v>0.29138533749449902</v>
      </c>
      <c r="AD11" s="14">
        <v>0.32635814599684299</v>
      </c>
      <c r="AE11" s="14"/>
      <c r="AF11" s="14">
        <v>0.399192056799624</v>
      </c>
      <c r="AG11" s="14">
        <v>0.31212308859672</v>
      </c>
      <c r="AH11" s="14">
        <v>0.34405159184723499</v>
      </c>
      <c r="AI11" s="14">
        <v>0.41586251144105402</v>
      </c>
      <c r="AJ11" s="14">
        <v>0.23695586396839199</v>
      </c>
      <c r="AK11" s="14"/>
      <c r="AL11" s="14">
        <v>0.30555148157316397</v>
      </c>
      <c r="AM11" s="14">
        <v>0.33529728800319503</v>
      </c>
      <c r="AN11" s="14">
        <v>0.29978731949202098</v>
      </c>
      <c r="AO11" s="14">
        <v>0.44188141841611001</v>
      </c>
      <c r="AP11" s="14">
        <v>0.27997781541651601</v>
      </c>
      <c r="AQ11" s="14">
        <v>0.30371459558658798</v>
      </c>
      <c r="AR11" s="14"/>
      <c r="AS11" s="14">
        <v>0.34434048483270202</v>
      </c>
      <c r="AT11" s="14">
        <v>0.307213934096629</v>
      </c>
      <c r="AU11" s="14">
        <v>0.37206812413771301</v>
      </c>
      <c r="AV11" s="14">
        <v>0.24020131644874601</v>
      </c>
      <c r="AW11" s="14">
        <v>0.25456882220619598</v>
      </c>
      <c r="AX11" s="14"/>
      <c r="AY11" s="14">
        <v>0.10643067309797601</v>
      </c>
      <c r="AZ11" s="14">
        <v>0.169562222389119</v>
      </c>
      <c r="BA11" s="14">
        <v>0.453644560205687</v>
      </c>
      <c r="BB11" s="14">
        <v>0.33124151394059997</v>
      </c>
      <c r="BC11" s="14">
        <v>0.35449900371896798</v>
      </c>
      <c r="BD11" s="14">
        <v>0.36987766038469699</v>
      </c>
      <c r="BE11" s="14">
        <v>0.34121266639933201</v>
      </c>
      <c r="BF11" s="14">
        <v>0.319081586107131</v>
      </c>
      <c r="BG11" s="14">
        <v>0.32832587527104601</v>
      </c>
      <c r="BH11" s="14">
        <v>0.33673245197002999</v>
      </c>
      <c r="BI11" s="14">
        <v>0.37289199539663098</v>
      </c>
      <c r="BJ11" s="14">
        <v>0.31296874192402502</v>
      </c>
      <c r="BK11" s="14">
        <v>0.40898178250523298</v>
      </c>
      <c r="BL11" s="14">
        <v>0.35998794704100201</v>
      </c>
      <c r="BM11" s="14">
        <v>0.44488439170380401</v>
      </c>
      <c r="BN11" s="14">
        <v>0.2187042325837</v>
      </c>
      <c r="BO11" s="14"/>
      <c r="BP11" s="14">
        <v>0.27530189904786501</v>
      </c>
      <c r="BQ11" s="14">
        <v>0.31344823036735497</v>
      </c>
      <c r="BR11" s="14">
        <v>0.35381443781948202</v>
      </c>
      <c r="BS11" s="14">
        <v>0.356929906204912</v>
      </c>
      <c r="BT11" s="14">
        <v>0.425409771072225</v>
      </c>
      <c r="BU11" s="14">
        <v>0.35834349284332301</v>
      </c>
      <c r="BV11" s="14"/>
      <c r="BW11" s="14">
        <v>0.36775633744346398</v>
      </c>
      <c r="BX11" s="14">
        <v>0.33161702853385999</v>
      </c>
      <c r="BY11" s="14">
        <v>0.36154363465360301</v>
      </c>
      <c r="BZ11" s="14">
        <v>0.29247121245095398</v>
      </c>
      <c r="CA11" s="14">
        <v>0.28443810600126201</v>
      </c>
      <c r="CB11" s="14">
        <v>0.261330072724343</v>
      </c>
      <c r="CC11" s="14"/>
      <c r="CD11" s="14">
        <v>0.27588555996852998</v>
      </c>
      <c r="CE11" s="14">
        <v>0.305590872394158</v>
      </c>
      <c r="CF11" s="14">
        <v>0.33423640516178399</v>
      </c>
      <c r="CG11" s="14">
        <v>0.36851980197749501</v>
      </c>
      <c r="CH11" s="14"/>
      <c r="CI11" s="14">
        <v>0.299015734426052</v>
      </c>
      <c r="CJ11" s="14">
        <v>0.36533448343227498</v>
      </c>
      <c r="CK11" s="14">
        <v>0.339954649908353</v>
      </c>
      <c r="CL11" s="14">
        <v>0.25741023715332201</v>
      </c>
      <c r="CM11" s="14"/>
      <c r="CN11" s="14">
        <v>0.29740917239491199</v>
      </c>
      <c r="CO11" s="14">
        <v>0.34010808520769698</v>
      </c>
      <c r="CP11" s="14"/>
      <c r="CQ11" s="14">
        <v>0.232573819760925</v>
      </c>
      <c r="CR11" s="14">
        <v>0.35326120786279802</v>
      </c>
    </row>
    <row r="12" spans="2:96" x14ac:dyDescent="0.3">
      <c r="B12" s="15" t="s">
        <v>461</v>
      </c>
      <c r="C12" s="14">
        <v>0.317352763465091</v>
      </c>
      <c r="D12" s="14">
        <v>0.32560140380455699</v>
      </c>
      <c r="E12" s="14">
        <v>0.31014181500349097</v>
      </c>
      <c r="F12" s="14"/>
      <c r="G12" s="14">
        <v>0.33507531053225198</v>
      </c>
      <c r="H12" s="14">
        <v>0.28150260722638298</v>
      </c>
      <c r="I12" s="14">
        <v>0.27107194428487202</v>
      </c>
      <c r="J12" s="14">
        <v>0.296636959910696</v>
      </c>
      <c r="K12" s="14">
        <v>0.36024126453822902</v>
      </c>
      <c r="L12" s="14">
        <v>0.36743707482061</v>
      </c>
      <c r="M12" s="14"/>
      <c r="N12" s="14">
        <v>0.26171770682690398</v>
      </c>
      <c r="O12" s="14">
        <v>0.35808847825060403</v>
      </c>
      <c r="P12" s="14">
        <v>0.29860864149121202</v>
      </c>
      <c r="Q12" s="14">
        <v>0.34338106725008899</v>
      </c>
      <c r="R12" s="14"/>
      <c r="S12" s="14">
        <v>0.24166304592478599</v>
      </c>
      <c r="T12" s="14">
        <v>0.30417471691009101</v>
      </c>
      <c r="U12" s="14">
        <v>0.27480015748571701</v>
      </c>
      <c r="V12" s="14">
        <v>0.39082791598872801</v>
      </c>
      <c r="W12" s="14">
        <v>0.26358502720996202</v>
      </c>
      <c r="X12" s="14">
        <v>0.27109390384229598</v>
      </c>
      <c r="Y12" s="14">
        <v>0.30188386681974699</v>
      </c>
      <c r="Z12" s="14">
        <v>0.31715639851244398</v>
      </c>
      <c r="AA12" s="14">
        <v>0.33577097381764598</v>
      </c>
      <c r="AB12" s="14">
        <v>0.397758280287069</v>
      </c>
      <c r="AC12" s="14">
        <v>0.373009316460856</v>
      </c>
      <c r="AD12" s="14">
        <v>0.496207578388555</v>
      </c>
      <c r="AE12" s="14"/>
      <c r="AF12" s="14">
        <v>0.29683140922164702</v>
      </c>
      <c r="AG12" s="14">
        <v>0.294585749533474</v>
      </c>
      <c r="AH12" s="14">
        <v>0.29159350809027901</v>
      </c>
      <c r="AI12" s="14">
        <v>0.247955404234525</v>
      </c>
      <c r="AJ12" s="14">
        <v>0.24342906463618999</v>
      </c>
      <c r="AK12" s="14"/>
      <c r="AL12" s="14">
        <v>0.27802408623214098</v>
      </c>
      <c r="AM12" s="14">
        <v>0.31820642993051201</v>
      </c>
      <c r="AN12" s="14">
        <v>0.37034612197552702</v>
      </c>
      <c r="AO12" s="14">
        <v>0.26382885198169298</v>
      </c>
      <c r="AP12" s="14">
        <v>0.28812179142640798</v>
      </c>
      <c r="AQ12" s="14">
        <v>0.36998221809509702</v>
      </c>
      <c r="AR12" s="14"/>
      <c r="AS12" s="14">
        <v>0.33524099676362201</v>
      </c>
      <c r="AT12" s="14">
        <v>0.33680730518672197</v>
      </c>
      <c r="AU12" s="14">
        <v>0.29692353192527299</v>
      </c>
      <c r="AV12" s="14">
        <v>0.24601366195732999</v>
      </c>
      <c r="AW12" s="14">
        <v>0.286074472201505</v>
      </c>
      <c r="AX12" s="14"/>
      <c r="AY12" s="14">
        <v>0.50478429094555599</v>
      </c>
      <c r="AZ12" s="14">
        <v>0.36382787717931098</v>
      </c>
      <c r="BA12" s="14">
        <v>0.29635714097419902</v>
      </c>
      <c r="BB12" s="14">
        <v>0.35015401458529499</v>
      </c>
      <c r="BC12" s="14">
        <v>0.32109831407661199</v>
      </c>
      <c r="BD12" s="14">
        <v>0.321646293838799</v>
      </c>
      <c r="BE12" s="14">
        <v>0.37298377280515299</v>
      </c>
      <c r="BF12" s="14">
        <v>0.33487734019457799</v>
      </c>
      <c r="BG12" s="14">
        <v>0.36310183416500502</v>
      </c>
      <c r="BH12" s="14">
        <v>0.31417311295851003</v>
      </c>
      <c r="BI12" s="14">
        <v>0.21715205727381501</v>
      </c>
      <c r="BJ12" s="14">
        <v>0.246929799123663</v>
      </c>
      <c r="BK12" s="14">
        <v>0.31367527702554898</v>
      </c>
      <c r="BL12" s="14">
        <v>0.36450776285953501</v>
      </c>
      <c r="BM12" s="14">
        <v>0.22544744201565001</v>
      </c>
      <c r="BN12" s="14">
        <v>0.209878550685488</v>
      </c>
      <c r="BO12" s="14"/>
      <c r="BP12" s="14">
        <v>0.29222589070240901</v>
      </c>
      <c r="BQ12" s="14">
        <v>0.34541804023058298</v>
      </c>
      <c r="BR12" s="14">
        <v>0.28108963329944903</v>
      </c>
      <c r="BS12" s="14">
        <v>0.337937513987903</v>
      </c>
      <c r="BT12" s="14">
        <v>0.32338865152399798</v>
      </c>
      <c r="BU12" s="14">
        <v>0.29775739732123802</v>
      </c>
      <c r="BV12" s="14"/>
      <c r="BW12" s="14">
        <v>0.321851902679754</v>
      </c>
      <c r="BX12" s="14">
        <v>0.27528573316216598</v>
      </c>
      <c r="BY12" s="14">
        <v>0.29186785984747299</v>
      </c>
      <c r="BZ12" s="14">
        <v>0.34716666638617599</v>
      </c>
      <c r="CA12" s="14">
        <v>0.36347507265473</v>
      </c>
      <c r="CB12" s="14">
        <v>0.28587817979289298</v>
      </c>
      <c r="CC12" s="14"/>
      <c r="CD12" s="14">
        <v>0.32780362922984302</v>
      </c>
      <c r="CE12" s="14">
        <v>0.29017093872708699</v>
      </c>
      <c r="CF12" s="14">
        <v>0.34295260378276998</v>
      </c>
      <c r="CG12" s="14">
        <v>0.29474983715097097</v>
      </c>
      <c r="CH12" s="14"/>
      <c r="CI12" s="14">
        <v>0.31077608808721302</v>
      </c>
      <c r="CJ12" s="14">
        <v>0.23415022356144599</v>
      </c>
      <c r="CK12" s="14">
        <v>0.34515109410588901</v>
      </c>
      <c r="CL12" s="14">
        <v>0.346525396531844</v>
      </c>
      <c r="CM12" s="14"/>
      <c r="CN12" s="14">
        <v>0.25403424998505297</v>
      </c>
      <c r="CO12" s="14">
        <v>0.32672861192515101</v>
      </c>
      <c r="CP12" s="14"/>
      <c r="CQ12" s="14">
        <v>0.27905445381675298</v>
      </c>
      <c r="CR12" s="14">
        <v>0.30866931291667399</v>
      </c>
    </row>
    <row r="13" spans="2:96" x14ac:dyDescent="0.3">
      <c r="B13" s="15" t="s">
        <v>462</v>
      </c>
      <c r="C13" s="14">
        <v>0.100837977606512</v>
      </c>
      <c r="D13" s="14">
        <v>6.9452697533834706E-2</v>
      </c>
      <c r="E13" s="14">
        <v>0.133854121077395</v>
      </c>
      <c r="F13" s="14"/>
      <c r="G13" s="14">
        <v>9.0033901183206796E-2</v>
      </c>
      <c r="H13" s="14">
        <v>6.9181510213723499E-2</v>
      </c>
      <c r="I13" s="14">
        <v>0.121202251317558</v>
      </c>
      <c r="J13" s="14">
        <v>0.122301183112672</v>
      </c>
      <c r="K13" s="14">
        <v>9.2194479012265906E-2</v>
      </c>
      <c r="L13" s="14">
        <v>0.105096708357968</v>
      </c>
      <c r="M13" s="14"/>
      <c r="N13" s="14">
        <v>0.10465532429062301</v>
      </c>
      <c r="O13" s="14">
        <v>9.3940463275819605E-2</v>
      </c>
      <c r="P13" s="14">
        <v>9.4204855424233E-2</v>
      </c>
      <c r="Q13" s="14">
        <v>0.11010190862008901</v>
      </c>
      <c r="R13" s="14"/>
      <c r="S13" s="14">
        <v>7.0869613934684897E-2</v>
      </c>
      <c r="T13" s="14">
        <v>7.54787962773487E-2</v>
      </c>
      <c r="U13" s="14">
        <v>0.15583825392662601</v>
      </c>
      <c r="V13" s="14">
        <v>2.0763726210701699E-2</v>
      </c>
      <c r="W13" s="14">
        <v>0.15334717599716499</v>
      </c>
      <c r="X13" s="14">
        <v>8.1377482183317695E-2</v>
      </c>
      <c r="Y13" s="14">
        <v>0.116696333995902</v>
      </c>
      <c r="Z13" s="14">
        <v>8.0922181156046602E-2</v>
      </c>
      <c r="AA13" s="14">
        <v>0.19609796272591201</v>
      </c>
      <c r="AB13" s="14">
        <v>0.13324819015675801</v>
      </c>
      <c r="AC13" s="14">
        <v>6.01036121178651E-2</v>
      </c>
      <c r="AD13" s="14">
        <v>0</v>
      </c>
      <c r="AE13" s="14"/>
      <c r="AF13" s="14">
        <v>0.115839943395199</v>
      </c>
      <c r="AG13" s="14">
        <v>8.1497923933265104E-2</v>
      </c>
      <c r="AH13" s="14">
        <v>0.10442103711152401</v>
      </c>
      <c r="AI13" s="14">
        <v>8.0273060130135604E-2</v>
      </c>
      <c r="AJ13" s="14">
        <v>0.24968445481482901</v>
      </c>
      <c r="AK13" s="14"/>
      <c r="AL13" s="14">
        <v>7.8281511728943001E-2</v>
      </c>
      <c r="AM13" s="14">
        <v>0.123990443844144</v>
      </c>
      <c r="AN13" s="14">
        <v>0.10481649112287</v>
      </c>
      <c r="AO13" s="14">
        <v>7.38248989295925E-2</v>
      </c>
      <c r="AP13" s="14">
        <v>0.23056456218802501</v>
      </c>
      <c r="AQ13" s="14">
        <v>0.106921678700464</v>
      </c>
      <c r="AR13" s="14"/>
      <c r="AS13" s="14">
        <v>0.14389895691117899</v>
      </c>
      <c r="AT13" s="14">
        <v>0.13399887690061699</v>
      </c>
      <c r="AU13" s="14">
        <v>5.3198650740800497E-2</v>
      </c>
      <c r="AV13" s="14">
        <v>0.101762935393341</v>
      </c>
      <c r="AW13" s="14">
        <v>4.0891723324957399E-2</v>
      </c>
      <c r="AX13" s="14"/>
      <c r="AY13" s="14">
        <v>0.272429402221813</v>
      </c>
      <c r="AZ13" s="14">
        <v>0.13472812327844999</v>
      </c>
      <c r="BA13" s="14">
        <v>0.130535340369588</v>
      </c>
      <c r="BB13" s="14">
        <v>0.169224441239433</v>
      </c>
      <c r="BC13" s="14">
        <v>0.103526654291965</v>
      </c>
      <c r="BD13" s="14">
        <v>9.5242328847652102E-2</v>
      </c>
      <c r="BE13" s="14">
        <v>5.6442881418235898E-2</v>
      </c>
      <c r="BF13" s="14">
        <v>9.6945175014010898E-2</v>
      </c>
      <c r="BG13" s="14">
        <v>8.2637092027383702E-2</v>
      </c>
      <c r="BH13" s="14">
        <v>0.18582242271848001</v>
      </c>
      <c r="BI13" s="14">
        <v>0.1152903373401</v>
      </c>
      <c r="BJ13" s="14">
        <v>9.1428041243171304E-2</v>
      </c>
      <c r="BK13" s="14">
        <v>0</v>
      </c>
      <c r="BL13" s="14">
        <v>9.0971381574201801E-2</v>
      </c>
      <c r="BM13" s="14">
        <v>8.9850277162913397E-2</v>
      </c>
      <c r="BN13" s="14">
        <v>3.59826323876382E-2</v>
      </c>
      <c r="BO13" s="14"/>
      <c r="BP13" s="14">
        <v>6.0398740948802002E-2</v>
      </c>
      <c r="BQ13" s="14">
        <v>0.131459490553757</v>
      </c>
      <c r="BR13" s="14">
        <v>8.68682362897049E-2</v>
      </c>
      <c r="BS13" s="14">
        <v>0.109747069369144</v>
      </c>
      <c r="BT13" s="14">
        <v>0.112400371895184</v>
      </c>
      <c r="BU13" s="14">
        <v>0.103221785180588</v>
      </c>
      <c r="BV13" s="14"/>
      <c r="BW13" s="14">
        <v>0.100115689967875</v>
      </c>
      <c r="BX13" s="14">
        <v>0.109188866247618</v>
      </c>
      <c r="BY13" s="14">
        <v>0.10576852832158599</v>
      </c>
      <c r="BZ13" s="14">
        <v>0.10072161551099899</v>
      </c>
      <c r="CA13" s="14">
        <v>7.1583479744754E-2</v>
      </c>
      <c r="CB13" s="14">
        <v>0.119285574787575</v>
      </c>
      <c r="CC13" s="14"/>
      <c r="CD13" s="14">
        <v>6.9093908188909703E-2</v>
      </c>
      <c r="CE13" s="14">
        <v>9.21674675749036E-2</v>
      </c>
      <c r="CF13" s="14">
        <v>0.110402870640968</v>
      </c>
      <c r="CG13" s="14">
        <v>0.110976737710025</v>
      </c>
      <c r="CH13" s="14"/>
      <c r="CI13" s="14">
        <v>0.11360679556730099</v>
      </c>
      <c r="CJ13" s="14">
        <v>9.3924557659188807E-2</v>
      </c>
      <c r="CK13" s="14">
        <v>0.10180573693282</v>
      </c>
      <c r="CL13" s="14">
        <v>7.8200415255579303E-2</v>
      </c>
      <c r="CM13" s="14"/>
      <c r="CN13" s="14">
        <v>5.29796885587452E-2</v>
      </c>
      <c r="CO13" s="14">
        <v>0.10738018512781899</v>
      </c>
      <c r="CP13" s="14"/>
      <c r="CQ13" s="14">
        <v>9.8010306106446204E-2</v>
      </c>
      <c r="CR13" s="14">
        <v>0.10482037172804</v>
      </c>
    </row>
    <row r="14" spans="2:96" x14ac:dyDescent="0.3">
      <c r="B14" s="15" t="s">
        <v>92</v>
      </c>
      <c r="C14" s="20">
        <v>8.4685598977110199E-2</v>
      </c>
      <c r="D14" s="20">
        <v>5.5399336735089399E-2</v>
      </c>
      <c r="E14" s="20">
        <v>0.115453533291661</v>
      </c>
      <c r="F14" s="20"/>
      <c r="G14" s="20">
        <v>0.11004679419757001</v>
      </c>
      <c r="H14" s="20">
        <v>9.0966317208997199E-2</v>
      </c>
      <c r="I14" s="20">
        <v>6.2969260416294998E-2</v>
      </c>
      <c r="J14" s="20">
        <v>0.117871418839449</v>
      </c>
      <c r="K14" s="20">
        <v>7.2005458715741794E-2</v>
      </c>
      <c r="L14" s="20">
        <v>5.9946879675384E-2</v>
      </c>
      <c r="M14" s="20"/>
      <c r="N14" s="20">
        <v>5.4319597017985902E-2</v>
      </c>
      <c r="O14" s="20">
        <v>0.112806254000014</v>
      </c>
      <c r="P14" s="20">
        <v>9.3807576699367401E-2</v>
      </c>
      <c r="Q14" s="20">
        <v>8.1102666335832602E-2</v>
      </c>
      <c r="R14" s="20"/>
      <c r="S14" s="20">
        <v>9.1920030888716794E-2</v>
      </c>
      <c r="T14" s="20">
        <v>9.2577383009907893E-2</v>
      </c>
      <c r="U14" s="20">
        <v>0.11687732065112</v>
      </c>
      <c r="V14" s="20">
        <v>5.3101548600006099E-2</v>
      </c>
      <c r="W14" s="20">
        <v>9.4755753254602199E-2</v>
      </c>
      <c r="X14" s="20">
        <v>9.3441612439417607E-2</v>
      </c>
      <c r="Y14" s="20">
        <v>7.8680192962740605E-2</v>
      </c>
      <c r="Z14" s="20">
        <v>0.12520381584257001</v>
      </c>
      <c r="AA14" s="20">
        <v>6.2963859875943801E-2</v>
      </c>
      <c r="AB14" s="20">
        <v>6.7980444908662105E-2</v>
      </c>
      <c r="AC14" s="20">
        <v>7.8000203070163296E-2</v>
      </c>
      <c r="AD14" s="20">
        <v>9.4471253017755594E-2</v>
      </c>
      <c r="AE14" s="20"/>
      <c r="AF14" s="20">
        <v>5.4428104505781803E-2</v>
      </c>
      <c r="AG14" s="20">
        <v>6.3271258541849507E-2</v>
      </c>
      <c r="AH14" s="20">
        <v>9.3133548506186603E-2</v>
      </c>
      <c r="AI14" s="20">
        <v>0.116472207442089</v>
      </c>
      <c r="AJ14" s="20">
        <v>0.101979206280324</v>
      </c>
      <c r="AK14" s="20"/>
      <c r="AL14" s="20">
        <v>4.9499922272534198E-2</v>
      </c>
      <c r="AM14" s="20">
        <v>4.88647412474012E-2</v>
      </c>
      <c r="AN14" s="20">
        <v>6.5560659462593499E-2</v>
      </c>
      <c r="AO14" s="20">
        <v>0.10114781452552001</v>
      </c>
      <c r="AP14" s="20">
        <v>6.6807229261439602E-2</v>
      </c>
      <c r="AQ14" s="20">
        <v>0.18531690517812299</v>
      </c>
      <c r="AR14" s="20"/>
      <c r="AS14" s="20">
        <v>7.4107300446270397E-2</v>
      </c>
      <c r="AT14" s="20">
        <v>9.3275198981205301E-2</v>
      </c>
      <c r="AU14" s="20">
        <v>8.6490451703565605E-2</v>
      </c>
      <c r="AV14" s="20">
        <v>4.7356004544508799E-2</v>
      </c>
      <c r="AW14" s="20">
        <v>0</v>
      </c>
      <c r="AX14" s="20"/>
      <c r="AY14" s="20">
        <v>0</v>
      </c>
      <c r="AZ14" s="20">
        <v>0.16688882635150501</v>
      </c>
      <c r="BA14" s="20">
        <v>6.71257113589913E-2</v>
      </c>
      <c r="BB14" s="20">
        <v>5.0757758815347297E-2</v>
      </c>
      <c r="BC14" s="20">
        <v>6.2432750954704901E-2</v>
      </c>
      <c r="BD14" s="20">
        <v>9.0576715936046298E-2</v>
      </c>
      <c r="BE14" s="20">
        <v>5.39218156425222E-2</v>
      </c>
      <c r="BF14" s="20">
        <v>0.113178294899817</v>
      </c>
      <c r="BG14" s="20">
        <v>7.0961861200630999E-2</v>
      </c>
      <c r="BH14" s="20">
        <v>3.9970283387982898E-2</v>
      </c>
      <c r="BI14" s="20">
        <v>6.4874816933187293E-2</v>
      </c>
      <c r="BJ14" s="20">
        <v>0.123670983830585</v>
      </c>
      <c r="BK14" s="20">
        <v>0.12352688497790799</v>
      </c>
      <c r="BL14" s="20">
        <v>9.1542022880986201E-2</v>
      </c>
      <c r="BM14" s="20">
        <v>4.08054109208607E-2</v>
      </c>
      <c r="BN14" s="20">
        <v>3.5204378628731298E-2</v>
      </c>
      <c r="BO14" s="20"/>
      <c r="BP14" s="20">
        <v>7.6006988210700704E-2</v>
      </c>
      <c r="BQ14" s="20">
        <v>6.7711963466244904E-2</v>
      </c>
      <c r="BR14" s="20">
        <v>0.14921774870354401</v>
      </c>
      <c r="BS14" s="20">
        <v>7.0990528478821702E-2</v>
      </c>
      <c r="BT14" s="20">
        <v>7.7811171060407205E-2</v>
      </c>
      <c r="BU14" s="20">
        <v>0.115642654909271</v>
      </c>
      <c r="BV14" s="20"/>
      <c r="BW14" s="20">
        <v>7.6249306434432798E-2</v>
      </c>
      <c r="BX14" s="20">
        <v>4.4377760245773203E-2</v>
      </c>
      <c r="BY14" s="20">
        <v>0.11735636820150799</v>
      </c>
      <c r="BZ14" s="20">
        <v>0.13492048402814399</v>
      </c>
      <c r="CA14" s="20">
        <v>0.100325239116116</v>
      </c>
      <c r="CB14" s="20">
        <v>0.17004818120745599</v>
      </c>
      <c r="CC14" s="20"/>
      <c r="CD14" s="20">
        <v>9.9877076502654302E-2</v>
      </c>
      <c r="CE14" s="20">
        <v>5.4320629073073702E-2</v>
      </c>
      <c r="CF14" s="20">
        <v>0.14014094172108801</v>
      </c>
      <c r="CG14" s="20">
        <v>4.1297484321446302E-2</v>
      </c>
      <c r="CH14" s="20"/>
      <c r="CI14" s="20">
        <v>5.3900300164840202E-2</v>
      </c>
      <c r="CJ14" s="20">
        <v>8.0418659777873394E-2</v>
      </c>
      <c r="CK14" s="20">
        <v>7.5702483008613694E-2</v>
      </c>
      <c r="CL14" s="20">
        <v>0.262106115585236</v>
      </c>
      <c r="CM14" s="20"/>
      <c r="CN14" s="20">
        <v>4.5349770028802E-2</v>
      </c>
      <c r="CO14" s="20">
        <v>9.0797644780885797E-2</v>
      </c>
      <c r="CP14" s="20"/>
      <c r="CQ14" s="20">
        <v>5.25345279552921E-2</v>
      </c>
      <c r="CR14" s="20">
        <v>8.1406723389355604E-2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507</v>
      </c>
      <c r="E7" s="10">
        <v>497</v>
      </c>
      <c r="F7" s="10"/>
      <c r="G7" s="10">
        <v>110</v>
      </c>
      <c r="H7" s="10">
        <v>173</v>
      </c>
      <c r="I7" s="10">
        <v>178</v>
      </c>
      <c r="J7" s="10">
        <v>186</v>
      </c>
      <c r="K7" s="10">
        <v>138</v>
      </c>
      <c r="L7" s="10">
        <v>221</v>
      </c>
      <c r="M7" s="10"/>
      <c r="N7" s="10">
        <v>271</v>
      </c>
      <c r="O7" s="10">
        <v>247</v>
      </c>
      <c r="P7" s="10">
        <v>214</v>
      </c>
      <c r="Q7" s="10">
        <v>272</v>
      </c>
      <c r="R7" s="10"/>
      <c r="S7" s="10">
        <v>132</v>
      </c>
      <c r="T7" s="10">
        <v>135</v>
      </c>
      <c r="U7" s="10">
        <v>77</v>
      </c>
      <c r="V7" s="10">
        <v>94</v>
      </c>
      <c r="W7" s="10">
        <v>73</v>
      </c>
      <c r="X7" s="10">
        <v>96</v>
      </c>
      <c r="Y7" s="10">
        <v>89</v>
      </c>
      <c r="Z7" s="10">
        <v>40</v>
      </c>
      <c r="AA7" s="10">
        <v>107</v>
      </c>
      <c r="AB7" s="10">
        <v>89</v>
      </c>
      <c r="AC7" s="10">
        <v>51</v>
      </c>
      <c r="AD7" s="10">
        <v>23</v>
      </c>
      <c r="AE7" s="10"/>
      <c r="AF7" s="10">
        <v>199</v>
      </c>
      <c r="AG7" s="10">
        <v>325</v>
      </c>
      <c r="AH7" s="10">
        <v>92</v>
      </c>
      <c r="AI7" s="10">
        <v>131</v>
      </c>
      <c r="AJ7" s="10">
        <v>56</v>
      </c>
      <c r="AK7" s="10"/>
      <c r="AL7" s="10">
        <v>254</v>
      </c>
      <c r="AM7" s="10">
        <v>201</v>
      </c>
      <c r="AN7" s="10">
        <v>101</v>
      </c>
      <c r="AO7" s="10">
        <v>198</v>
      </c>
      <c r="AP7" s="10">
        <v>69</v>
      </c>
      <c r="AQ7" s="10">
        <v>84</v>
      </c>
      <c r="AR7" s="10"/>
      <c r="AS7" s="10">
        <v>244</v>
      </c>
      <c r="AT7" s="10">
        <v>217</v>
      </c>
      <c r="AU7" s="10">
        <v>255</v>
      </c>
      <c r="AV7" s="10">
        <v>123</v>
      </c>
      <c r="AW7" s="10">
        <v>22</v>
      </c>
      <c r="AX7" s="10"/>
      <c r="AY7" s="10">
        <v>8</v>
      </c>
      <c r="AZ7" s="10">
        <v>41</v>
      </c>
      <c r="BA7" s="10">
        <v>60</v>
      </c>
      <c r="BB7" s="10">
        <v>61</v>
      </c>
      <c r="BC7" s="10">
        <v>99</v>
      </c>
      <c r="BD7" s="10">
        <v>101</v>
      </c>
      <c r="BE7" s="10">
        <v>104</v>
      </c>
      <c r="BF7" s="10">
        <v>78</v>
      </c>
      <c r="BG7" s="10">
        <v>73</v>
      </c>
      <c r="BH7" s="10">
        <v>62</v>
      </c>
      <c r="BI7" s="10">
        <v>77</v>
      </c>
      <c r="BJ7" s="10">
        <v>63</v>
      </c>
      <c r="BK7" s="10">
        <v>31</v>
      </c>
      <c r="BL7" s="10">
        <v>22</v>
      </c>
      <c r="BM7" s="10">
        <v>22</v>
      </c>
      <c r="BN7" s="10">
        <v>53</v>
      </c>
      <c r="BO7" s="10"/>
      <c r="BP7" s="10">
        <v>227</v>
      </c>
      <c r="BQ7" s="10">
        <v>280</v>
      </c>
      <c r="BR7" s="10">
        <v>137</v>
      </c>
      <c r="BS7" s="10">
        <v>194</v>
      </c>
      <c r="BT7" s="10">
        <v>116</v>
      </c>
      <c r="BU7" s="10">
        <v>51</v>
      </c>
      <c r="BV7" s="10"/>
      <c r="BW7" s="10">
        <v>393</v>
      </c>
      <c r="BX7" s="10">
        <v>223</v>
      </c>
      <c r="BY7" s="10">
        <v>71</v>
      </c>
      <c r="BZ7" s="10">
        <v>85</v>
      </c>
      <c r="CA7" s="10">
        <v>188</v>
      </c>
      <c r="CB7" s="10">
        <v>37</v>
      </c>
      <c r="CC7" s="10"/>
      <c r="CD7" s="10">
        <v>201</v>
      </c>
      <c r="CE7" s="10">
        <v>177</v>
      </c>
      <c r="CF7" s="10">
        <v>159</v>
      </c>
      <c r="CG7" s="10">
        <v>265</v>
      </c>
      <c r="CH7" s="10"/>
      <c r="CI7" s="10">
        <v>175</v>
      </c>
      <c r="CJ7" s="10">
        <v>198</v>
      </c>
      <c r="CK7" s="10">
        <v>571</v>
      </c>
      <c r="CL7" s="10">
        <v>62</v>
      </c>
      <c r="CM7" s="10"/>
      <c r="CN7" s="10">
        <v>130</v>
      </c>
      <c r="CO7" s="10">
        <v>864</v>
      </c>
      <c r="CP7" s="10"/>
      <c r="CQ7" s="10">
        <v>102</v>
      </c>
      <c r="CR7" s="10">
        <v>837</v>
      </c>
    </row>
    <row r="8" spans="2:96" ht="30" customHeight="1" x14ac:dyDescent="0.3">
      <c r="B8" s="11" t="s">
        <v>19</v>
      </c>
      <c r="C8" s="11">
        <v>1010</v>
      </c>
      <c r="D8" s="11">
        <v>513</v>
      </c>
      <c r="E8" s="11">
        <v>494</v>
      </c>
      <c r="F8" s="11"/>
      <c r="G8" s="11">
        <v>138</v>
      </c>
      <c r="H8" s="11">
        <v>179</v>
      </c>
      <c r="I8" s="11">
        <v>177</v>
      </c>
      <c r="J8" s="11">
        <v>179</v>
      </c>
      <c r="K8" s="11">
        <v>133</v>
      </c>
      <c r="L8" s="11">
        <v>203</v>
      </c>
      <c r="M8" s="11"/>
      <c r="N8" s="11">
        <v>272</v>
      </c>
      <c r="O8" s="11">
        <v>266</v>
      </c>
      <c r="P8" s="11">
        <v>210</v>
      </c>
      <c r="Q8" s="11">
        <v>260</v>
      </c>
      <c r="R8" s="11"/>
      <c r="S8" s="11">
        <v>134</v>
      </c>
      <c r="T8" s="11">
        <v>130</v>
      </c>
      <c r="U8" s="11">
        <v>72</v>
      </c>
      <c r="V8" s="11">
        <v>92</v>
      </c>
      <c r="W8" s="11">
        <v>73</v>
      </c>
      <c r="X8" s="11">
        <v>98</v>
      </c>
      <c r="Y8" s="11">
        <v>84</v>
      </c>
      <c r="Z8" s="11">
        <v>38</v>
      </c>
      <c r="AA8" s="11">
        <v>111</v>
      </c>
      <c r="AB8" s="11">
        <v>91</v>
      </c>
      <c r="AC8" s="11">
        <v>57</v>
      </c>
      <c r="AD8" s="11">
        <v>30</v>
      </c>
      <c r="AE8" s="11"/>
      <c r="AF8" s="11">
        <v>191</v>
      </c>
      <c r="AG8" s="11">
        <v>332</v>
      </c>
      <c r="AH8" s="11">
        <v>91</v>
      </c>
      <c r="AI8" s="11">
        <v>125</v>
      </c>
      <c r="AJ8" s="11">
        <v>57</v>
      </c>
      <c r="AK8" s="11"/>
      <c r="AL8" s="11">
        <v>263</v>
      </c>
      <c r="AM8" s="11">
        <v>196</v>
      </c>
      <c r="AN8" s="11">
        <v>101</v>
      </c>
      <c r="AO8" s="11">
        <v>191</v>
      </c>
      <c r="AP8" s="11">
        <v>71</v>
      </c>
      <c r="AQ8" s="11">
        <v>84</v>
      </c>
      <c r="AR8" s="11"/>
      <c r="AS8" s="11">
        <v>237</v>
      </c>
      <c r="AT8" s="11">
        <v>221</v>
      </c>
      <c r="AU8" s="11">
        <v>259</v>
      </c>
      <c r="AV8" s="11">
        <v>127</v>
      </c>
      <c r="AW8" s="11">
        <v>24</v>
      </c>
      <c r="AX8" s="11"/>
      <c r="AY8" s="11">
        <v>9</v>
      </c>
      <c r="AZ8" s="11">
        <v>40</v>
      </c>
      <c r="BA8" s="11">
        <v>58</v>
      </c>
      <c r="BB8" s="11">
        <v>59</v>
      </c>
      <c r="BC8" s="11">
        <v>100</v>
      </c>
      <c r="BD8" s="11">
        <v>104</v>
      </c>
      <c r="BE8" s="11">
        <v>103</v>
      </c>
      <c r="BF8" s="11">
        <v>78</v>
      </c>
      <c r="BG8" s="11">
        <v>73</v>
      </c>
      <c r="BH8" s="11">
        <v>63</v>
      </c>
      <c r="BI8" s="11">
        <v>77</v>
      </c>
      <c r="BJ8" s="11">
        <v>62</v>
      </c>
      <c r="BK8" s="11">
        <v>32</v>
      </c>
      <c r="BL8" s="11">
        <v>22</v>
      </c>
      <c r="BM8" s="11">
        <v>23</v>
      </c>
      <c r="BN8" s="11">
        <v>55</v>
      </c>
      <c r="BO8" s="11"/>
      <c r="BP8" s="11">
        <v>238</v>
      </c>
      <c r="BQ8" s="11">
        <v>279</v>
      </c>
      <c r="BR8" s="11">
        <v>135</v>
      </c>
      <c r="BS8" s="11">
        <v>189</v>
      </c>
      <c r="BT8" s="11">
        <v>114</v>
      </c>
      <c r="BU8" s="11">
        <v>52</v>
      </c>
      <c r="BV8" s="11"/>
      <c r="BW8" s="11">
        <v>381</v>
      </c>
      <c r="BX8" s="11">
        <v>225</v>
      </c>
      <c r="BY8" s="11">
        <v>71</v>
      </c>
      <c r="BZ8" s="11">
        <v>86</v>
      </c>
      <c r="CA8" s="11">
        <v>195</v>
      </c>
      <c r="CB8" s="11">
        <v>41</v>
      </c>
      <c r="CC8" s="11"/>
      <c r="CD8" s="11">
        <v>216</v>
      </c>
      <c r="CE8" s="11">
        <v>179</v>
      </c>
      <c r="CF8" s="11">
        <v>156</v>
      </c>
      <c r="CG8" s="11">
        <v>261</v>
      </c>
      <c r="CH8" s="11"/>
      <c r="CI8" s="11">
        <v>179</v>
      </c>
      <c r="CJ8" s="11">
        <v>198</v>
      </c>
      <c r="CK8" s="11">
        <v>568</v>
      </c>
      <c r="CL8" s="11">
        <v>65</v>
      </c>
      <c r="CM8" s="11"/>
      <c r="CN8" s="11">
        <v>133</v>
      </c>
      <c r="CO8" s="11">
        <v>864</v>
      </c>
      <c r="CP8" s="11"/>
      <c r="CQ8" s="11">
        <v>109</v>
      </c>
      <c r="CR8" s="11">
        <v>832</v>
      </c>
    </row>
    <row r="9" spans="2:96" x14ac:dyDescent="0.3">
      <c r="B9" s="15" t="s">
        <v>458</v>
      </c>
      <c r="C9" s="14">
        <v>5.0509592857818003E-2</v>
      </c>
      <c r="D9" s="14">
        <v>5.9791558748591399E-2</v>
      </c>
      <c r="E9" s="14">
        <v>3.8680062545070198E-2</v>
      </c>
      <c r="F9" s="14"/>
      <c r="G9" s="14">
        <v>0.100474764759551</v>
      </c>
      <c r="H9" s="14">
        <v>0.12878595546525701</v>
      </c>
      <c r="I9" s="14">
        <v>3.7849357668118699E-2</v>
      </c>
      <c r="J9" s="14">
        <v>2.61824515202762E-2</v>
      </c>
      <c r="K9" s="14">
        <v>7.1083296297967703E-3</v>
      </c>
      <c r="L9" s="14">
        <v>8.3707972460762003E-3</v>
      </c>
      <c r="M9" s="14"/>
      <c r="N9" s="14">
        <v>9.49080213438835E-2</v>
      </c>
      <c r="O9" s="14">
        <v>2.6949927009100101E-2</v>
      </c>
      <c r="P9" s="14">
        <v>3.1512226751710698E-2</v>
      </c>
      <c r="Q9" s="14">
        <v>4.38055986152555E-2</v>
      </c>
      <c r="R9" s="14"/>
      <c r="S9" s="14">
        <v>0.14053801523512599</v>
      </c>
      <c r="T9" s="14">
        <v>6.0015772908121302E-2</v>
      </c>
      <c r="U9" s="14">
        <v>2.84545191696302E-2</v>
      </c>
      <c r="V9" s="14">
        <v>3.2190547290310803E-2</v>
      </c>
      <c r="W9" s="14">
        <v>5.3471617877915503E-2</v>
      </c>
      <c r="X9" s="14">
        <v>1.05172563411119E-2</v>
      </c>
      <c r="Y9" s="14">
        <v>3.25429455372774E-2</v>
      </c>
      <c r="Z9" s="14">
        <v>2.3621491490787998E-2</v>
      </c>
      <c r="AA9" s="14">
        <v>5.7084436911377698E-2</v>
      </c>
      <c r="AB9" s="14">
        <v>1.0732128860807299E-2</v>
      </c>
      <c r="AC9" s="14">
        <v>6.1392022729670002E-2</v>
      </c>
      <c r="AD9" s="14">
        <v>0</v>
      </c>
      <c r="AE9" s="14"/>
      <c r="AF9" s="14">
        <v>3.4223114427968201E-2</v>
      </c>
      <c r="AG9" s="14">
        <v>9.0965229342750795E-2</v>
      </c>
      <c r="AH9" s="14">
        <v>2.3229947504272399E-2</v>
      </c>
      <c r="AI9" s="14">
        <v>3.6991331767754099E-2</v>
      </c>
      <c r="AJ9" s="14">
        <v>4.5558767251831299E-2</v>
      </c>
      <c r="AK9" s="14"/>
      <c r="AL9" s="14">
        <v>0.11265466979854299</v>
      </c>
      <c r="AM9" s="14">
        <v>3.8576440371621501E-2</v>
      </c>
      <c r="AN9" s="14">
        <v>2.2255543956778898E-2</v>
      </c>
      <c r="AO9" s="14">
        <v>3.5228340701062802E-2</v>
      </c>
      <c r="AP9" s="14">
        <v>5.4621704097773997E-2</v>
      </c>
      <c r="AQ9" s="14">
        <v>1.15725832356692E-2</v>
      </c>
      <c r="AR9" s="14"/>
      <c r="AS9" s="14">
        <v>2.3855158012512801E-2</v>
      </c>
      <c r="AT9" s="14">
        <v>2.9278032278582802E-2</v>
      </c>
      <c r="AU9" s="14">
        <v>5.5751601544559999E-2</v>
      </c>
      <c r="AV9" s="14">
        <v>0.14470845061713999</v>
      </c>
      <c r="AW9" s="14">
        <v>0.208732021697456</v>
      </c>
      <c r="AX9" s="14"/>
      <c r="AY9" s="14">
        <v>0</v>
      </c>
      <c r="AZ9" s="14">
        <v>6.4861601765392504E-2</v>
      </c>
      <c r="BA9" s="14">
        <v>5.0155380547840397E-2</v>
      </c>
      <c r="BB9" s="14">
        <v>2.8042259606571099E-2</v>
      </c>
      <c r="BC9" s="14">
        <v>4.4637410335498499E-2</v>
      </c>
      <c r="BD9" s="14">
        <v>4.2280358008813003E-2</v>
      </c>
      <c r="BE9" s="14">
        <v>2.9029253664368398E-2</v>
      </c>
      <c r="BF9" s="14">
        <v>5.69529752934348E-2</v>
      </c>
      <c r="BG9" s="14">
        <v>3.9851248726819201E-2</v>
      </c>
      <c r="BH9" s="14">
        <v>0</v>
      </c>
      <c r="BI9" s="14">
        <v>3.8460056973564097E-2</v>
      </c>
      <c r="BJ9" s="14">
        <v>8.2272784342119903E-2</v>
      </c>
      <c r="BK9" s="14">
        <v>2.9221020611662499E-2</v>
      </c>
      <c r="BL9" s="14">
        <v>9.5704977878084296E-2</v>
      </c>
      <c r="BM9" s="14">
        <v>7.4994196690169102E-2</v>
      </c>
      <c r="BN9" s="14">
        <v>0.214839565184861</v>
      </c>
      <c r="BO9" s="14"/>
      <c r="BP9" s="14">
        <v>0.14335285953702301</v>
      </c>
      <c r="BQ9" s="14">
        <v>1.7373869699960898E-2</v>
      </c>
      <c r="BR9" s="14">
        <v>2.7653323746948798E-2</v>
      </c>
      <c r="BS9" s="14">
        <v>2.5253370414870201E-2</v>
      </c>
      <c r="BT9" s="14">
        <v>1.6082820564319301E-2</v>
      </c>
      <c r="BU9" s="14">
        <v>0</v>
      </c>
      <c r="BV9" s="14"/>
      <c r="BW9" s="14">
        <v>5.7146174963998098E-2</v>
      </c>
      <c r="BX9" s="14">
        <v>4.5850636566959702E-2</v>
      </c>
      <c r="BY9" s="14">
        <v>4.2978202619928199E-2</v>
      </c>
      <c r="BZ9" s="14">
        <v>4.3132534303757297E-2</v>
      </c>
      <c r="CA9" s="14">
        <v>6.24120343229701E-2</v>
      </c>
      <c r="CB9" s="14">
        <v>0</v>
      </c>
      <c r="CC9" s="14"/>
      <c r="CD9" s="14">
        <v>7.8542824287416199E-2</v>
      </c>
      <c r="CE9" s="14">
        <v>8.7116739032175206E-2</v>
      </c>
      <c r="CF9" s="14">
        <v>1.2200961183843499E-2</v>
      </c>
      <c r="CG9" s="14">
        <v>5.2434492617161897E-2</v>
      </c>
      <c r="CH9" s="14"/>
      <c r="CI9" s="14">
        <v>6.6447739558327501E-2</v>
      </c>
      <c r="CJ9" s="14">
        <v>8.0198983602283197E-2</v>
      </c>
      <c r="CK9" s="14">
        <v>4.0870022135785701E-2</v>
      </c>
      <c r="CL9" s="14">
        <v>0</v>
      </c>
      <c r="CM9" s="14"/>
      <c r="CN9" s="14">
        <v>0.15157442082879599</v>
      </c>
      <c r="CO9" s="14">
        <v>3.5618728009782302E-2</v>
      </c>
      <c r="CP9" s="14"/>
      <c r="CQ9" s="14">
        <v>0.12904591974979701</v>
      </c>
      <c r="CR9" s="14">
        <v>3.9715536979557903E-2</v>
      </c>
    </row>
    <row r="10" spans="2:96" x14ac:dyDescent="0.3">
      <c r="B10" s="15" t="s">
        <v>459</v>
      </c>
      <c r="C10" s="14">
        <v>0.134260112752423</v>
      </c>
      <c r="D10" s="14">
        <v>0.156119638286046</v>
      </c>
      <c r="E10" s="14">
        <v>0.112136733688526</v>
      </c>
      <c r="F10" s="14"/>
      <c r="G10" s="14">
        <v>0.205697979510337</v>
      </c>
      <c r="H10" s="14">
        <v>0.28928258380747801</v>
      </c>
      <c r="I10" s="14">
        <v>0.170634804716677</v>
      </c>
      <c r="J10" s="14">
        <v>7.7151888564413795E-2</v>
      </c>
      <c r="K10" s="14">
        <v>2.1602982465746601E-2</v>
      </c>
      <c r="L10" s="14">
        <v>4.12500938194282E-2</v>
      </c>
      <c r="M10" s="14"/>
      <c r="N10" s="14">
        <v>0.15928633187014399</v>
      </c>
      <c r="O10" s="14">
        <v>0.153588431771013</v>
      </c>
      <c r="P10" s="14">
        <v>8.7682555081012803E-2</v>
      </c>
      <c r="Q10" s="14">
        <v>0.12692391878958101</v>
      </c>
      <c r="R10" s="14"/>
      <c r="S10" s="14">
        <v>0.24676786303144299</v>
      </c>
      <c r="T10" s="14">
        <v>0.12554082278510301</v>
      </c>
      <c r="U10" s="14">
        <v>9.3136122908739294E-2</v>
      </c>
      <c r="V10" s="14">
        <v>0.11171567308620101</v>
      </c>
      <c r="W10" s="14">
        <v>0.18690750390670099</v>
      </c>
      <c r="X10" s="14">
        <v>0.150690445071304</v>
      </c>
      <c r="Y10" s="14">
        <v>0.18510364480229</v>
      </c>
      <c r="Z10" s="14">
        <v>0.104791949240387</v>
      </c>
      <c r="AA10" s="14">
        <v>8.6968872206269601E-2</v>
      </c>
      <c r="AB10" s="14">
        <v>8.7698459211526206E-2</v>
      </c>
      <c r="AC10" s="14">
        <v>4.0513331540560603E-2</v>
      </c>
      <c r="AD10" s="14">
        <v>4.5252508921514098E-2</v>
      </c>
      <c r="AE10" s="14"/>
      <c r="AF10" s="14">
        <v>0.120967749620815</v>
      </c>
      <c r="AG10" s="14">
        <v>0.19140415059570401</v>
      </c>
      <c r="AH10" s="14">
        <v>0.157590569462464</v>
      </c>
      <c r="AI10" s="14">
        <v>9.3750851065142596E-2</v>
      </c>
      <c r="AJ10" s="14">
        <v>0.123042489759114</v>
      </c>
      <c r="AK10" s="14"/>
      <c r="AL10" s="14">
        <v>0.22871439261864401</v>
      </c>
      <c r="AM10" s="14">
        <v>0.15574396331505799</v>
      </c>
      <c r="AN10" s="14">
        <v>0.12582829694969699</v>
      </c>
      <c r="AO10" s="14">
        <v>6.1046627443222902E-2</v>
      </c>
      <c r="AP10" s="14">
        <v>0.11132269431675899</v>
      </c>
      <c r="AQ10" s="14">
        <v>2.4018466691880399E-2</v>
      </c>
      <c r="AR10" s="14"/>
      <c r="AS10" s="14">
        <v>9.7110752390133906E-2</v>
      </c>
      <c r="AT10" s="14">
        <v>0.14613987806419201</v>
      </c>
      <c r="AU10" s="14">
        <v>0.118840584825365</v>
      </c>
      <c r="AV10" s="14">
        <v>0.26283624651099702</v>
      </c>
      <c r="AW10" s="14">
        <v>0.38534967232864398</v>
      </c>
      <c r="AX10" s="14"/>
      <c r="AY10" s="14">
        <v>0.167934052721952</v>
      </c>
      <c r="AZ10" s="14">
        <v>4.8052304037883797E-2</v>
      </c>
      <c r="BA10" s="14">
        <v>9.4493161183950805E-2</v>
      </c>
      <c r="BB10" s="14">
        <v>6.6932106658396606E-2</v>
      </c>
      <c r="BC10" s="14">
        <v>0.11115069179939301</v>
      </c>
      <c r="BD10" s="14">
        <v>8.9051994229766895E-2</v>
      </c>
      <c r="BE10" s="14">
        <v>0.20280839393987901</v>
      </c>
      <c r="BF10" s="14">
        <v>0.10729990647370501</v>
      </c>
      <c r="BG10" s="14">
        <v>9.4651723076060901E-2</v>
      </c>
      <c r="BH10" s="14">
        <v>8.6900568601766898E-2</v>
      </c>
      <c r="BI10" s="14">
        <v>0.17159480740281999</v>
      </c>
      <c r="BJ10" s="14">
        <v>0.21180391502622201</v>
      </c>
      <c r="BK10" s="14">
        <v>0.176803540764328</v>
      </c>
      <c r="BL10" s="14">
        <v>0.141755813040223</v>
      </c>
      <c r="BM10" s="14">
        <v>8.8645534615443194E-2</v>
      </c>
      <c r="BN10" s="14">
        <v>0.32456131695803597</v>
      </c>
      <c r="BO10" s="14"/>
      <c r="BP10" s="14">
        <v>0.22510423990874401</v>
      </c>
      <c r="BQ10" s="14">
        <v>0.118769673676763</v>
      </c>
      <c r="BR10" s="14">
        <v>0.102211818438705</v>
      </c>
      <c r="BS10" s="14">
        <v>9.7965305926355203E-2</v>
      </c>
      <c r="BT10" s="14">
        <v>8.0404202676274295E-2</v>
      </c>
      <c r="BU10" s="14">
        <v>0.138613928447922</v>
      </c>
      <c r="BV10" s="14"/>
      <c r="BW10" s="14">
        <v>8.1917844543613103E-2</v>
      </c>
      <c r="BX10" s="14">
        <v>0.17425640591161201</v>
      </c>
      <c r="BY10" s="14">
        <v>9.3861707962454397E-2</v>
      </c>
      <c r="BZ10" s="14">
        <v>0.112145591434803</v>
      </c>
      <c r="CA10" s="14">
        <v>0.21635696179156499</v>
      </c>
      <c r="CB10" s="14">
        <v>0.12519053749167899</v>
      </c>
      <c r="CC10" s="14"/>
      <c r="CD10" s="14">
        <v>0.24694416845120601</v>
      </c>
      <c r="CE10" s="14">
        <v>0.17971243716604801</v>
      </c>
      <c r="CF10" s="14">
        <v>6.5077821892731397E-2</v>
      </c>
      <c r="CG10" s="14">
        <v>0.128602717795511</v>
      </c>
      <c r="CH10" s="14"/>
      <c r="CI10" s="14">
        <v>0.15701916010810099</v>
      </c>
      <c r="CJ10" s="14">
        <v>0.16852136438999199</v>
      </c>
      <c r="CK10" s="14">
        <v>0.12033146789817301</v>
      </c>
      <c r="CL10" s="14">
        <v>8.8564543870361001E-2</v>
      </c>
      <c r="CM10" s="14"/>
      <c r="CN10" s="14">
        <v>0.28011780690677801</v>
      </c>
      <c r="CO10" s="14">
        <v>0.110232107186745</v>
      </c>
      <c r="CP10" s="14"/>
      <c r="CQ10" s="14">
        <v>0.20013714838173699</v>
      </c>
      <c r="CR10" s="14">
        <v>0.12947148080214099</v>
      </c>
    </row>
    <row r="11" spans="2:96" x14ac:dyDescent="0.3">
      <c r="B11" s="15" t="s">
        <v>460</v>
      </c>
      <c r="C11" s="14">
        <v>0.413564883936134</v>
      </c>
      <c r="D11" s="14">
        <v>0.44407500412922501</v>
      </c>
      <c r="E11" s="14">
        <v>0.38179444523404299</v>
      </c>
      <c r="F11" s="14"/>
      <c r="G11" s="14">
        <v>0.30212822121462202</v>
      </c>
      <c r="H11" s="14">
        <v>0.28968968683380403</v>
      </c>
      <c r="I11" s="14">
        <v>0.42124078174357299</v>
      </c>
      <c r="J11" s="14">
        <v>0.38773506042752698</v>
      </c>
      <c r="K11" s="14">
        <v>0.52923222795459302</v>
      </c>
      <c r="L11" s="14">
        <v>0.53887662726559404</v>
      </c>
      <c r="M11" s="14"/>
      <c r="N11" s="14">
        <v>0.37386893694425699</v>
      </c>
      <c r="O11" s="14">
        <v>0.38013643735550701</v>
      </c>
      <c r="P11" s="14">
        <v>0.474725507767851</v>
      </c>
      <c r="Q11" s="14">
        <v>0.43515226417289898</v>
      </c>
      <c r="R11" s="14"/>
      <c r="S11" s="14">
        <v>0.266046241811499</v>
      </c>
      <c r="T11" s="14">
        <v>0.34111833245814099</v>
      </c>
      <c r="U11" s="14">
        <v>0.35144832488532501</v>
      </c>
      <c r="V11" s="14">
        <v>0.51503698357740701</v>
      </c>
      <c r="W11" s="14">
        <v>0.42301043523297699</v>
      </c>
      <c r="X11" s="14">
        <v>0.426372734774078</v>
      </c>
      <c r="Y11" s="14">
        <v>0.37447669432449099</v>
      </c>
      <c r="Z11" s="14">
        <v>0.472682516031734</v>
      </c>
      <c r="AA11" s="14">
        <v>0.37366665146734401</v>
      </c>
      <c r="AB11" s="14">
        <v>0.54158052086624697</v>
      </c>
      <c r="AC11" s="14">
        <v>0.63819019724342896</v>
      </c>
      <c r="AD11" s="14">
        <v>0.52831013929985804</v>
      </c>
      <c r="AE11" s="14"/>
      <c r="AF11" s="14">
        <v>0.469946736296595</v>
      </c>
      <c r="AG11" s="14">
        <v>0.38195928761250503</v>
      </c>
      <c r="AH11" s="14">
        <v>0.34734941438866501</v>
      </c>
      <c r="AI11" s="14">
        <v>0.46537922188727099</v>
      </c>
      <c r="AJ11" s="14">
        <v>0.35426489718925802</v>
      </c>
      <c r="AK11" s="14"/>
      <c r="AL11" s="14">
        <v>0.340266173963995</v>
      </c>
      <c r="AM11" s="14">
        <v>0.464575266350364</v>
      </c>
      <c r="AN11" s="14">
        <v>0.29896956389231399</v>
      </c>
      <c r="AO11" s="14">
        <v>0.49898093187910603</v>
      </c>
      <c r="AP11" s="14">
        <v>0.31554733188667</v>
      </c>
      <c r="AQ11" s="14">
        <v>0.44955598221486098</v>
      </c>
      <c r="AR11" s="14"/>
      <c r="AS11" s="14">
        <v>0.471379513823799</v>
      </c>
      <c r="AT11" s="14">
        <v>0.405507359966706</v>
      </c>
      <c r="AU11" s="14">
        <v>0.39750224234609799</v>
      </c>
      <c r="AV11" s="14">
        <v>0.30802058263403997</v>
      </c>
      <c r="AW11" s="14">
        <v>0.28499705420228</v>
      </c>
      <c r="AX11" s="14"/>
      <c r="AY11" s="14">
        <v>0.109049551232044</v>
      </c>
      <c r="AZ11" s="14">
        <v>0.46980322556318999</v>
      </c>
      <c r="BA11" s="14">
        <v>0.42689042954469097</v>
      </c>
      <c r="BB11" s="14">
        <v>0.43355823744427402</v>
      </c>
      <c r="BC11" s="14">
        <v>0.402147817377006</v>
      </c>
      <c r="BD11" s="14">
        <v>0.46156282857041803</v>
      </c>
      <c r="BE11" s="14">
        <v>0.38213028145800698</v>
      </c>
      <c r="BF11" s="14">
        <v>0.41418716319047799</v>
      </c>
      <c r="BG11" s="14">
        <v>0.478802678765547</v>
      </c>
      <c r="BH11" s="14">
        <v>0.40935809170581999</v>
      </c>
      <c r="BI11" s="14">
        <v>0.50642522415456803</v>
      </c>
      <c r="BJ11" s="14">
        <v>0.34854272603581299</v>
      </c>
      <c r="BK11" s="14">
        <v>0.42856824780514802</v>
      </c>
      <c r="BL11" s="14">
        <v>0.38348966259741601</v>
      </c>
      <c r="BM11" s="14">
        <v>0.53685196173558902</v>
      </c>
      <c r="BN11" s="14">
        <v>0.24114861906816801</v>
      </c>
      <c r="BO11" s="14"/>
      <c r="BP11" s="14">
        <v>0.36634992514423098</v>
      </c>
      <c r="BQ11" s="14">
        <v>0.41669717032381098</v>
      </c>
      <c r="BR11" s="14">
        <v>0.40054815035286701</v>
      </c>
      <c r="BS11" s="14">
        <v>0.432062968609711</v>
      </c>
      <c r="BT11" s="14">
        <v>0.515740753779662</v>
      </c>
      <c r="BU11" s="14">
        <v>0.36968008308549999</v>
      </c>
      <c r="BV11" s="14"/>
      <c r="BW11" s="14">
        <v>0.44830423897314298</v>
      </c>
      <c r="BX11" s="14">
        <v>0.41580267033386997</v>
      </c>
      <c r="BY11" s="14">
        <v>0.347884528425421</v>
      </c>
      <c r="BZ11" s="14">
        <v>0.43555717056862803</v>
      </c>
      <c r="CA11" s="14">
        <v>0.39161461864865199</v>
      </c>
      <c r="CB11" s="14">
        <v>0.310955142928728</v>
      </c>
      <c r="CC11" s="14"/>
      <c r="CD11" s="14">
        <v>0.31211901348247201</v>
      </c>
      <c r="CE11" s="14">
        <v>0.36121308782217798</v>
      </c>
      <c r="CF11" s="14">
        <v>0.47841810716001498</v>
      </c>
      <c r="CG11" s="14">
        <v>0.45643318164213098</v>
      </c>
      <c r="CH11" s="14"/>
      <c r="CI11" s="14">
        <v>0.402498885867977</v>
      </c>
      <c r="CJ11" s="14">
        <v>0.42074795220029299</v>
      </c>
      <c r="CK11" s="14">
        <v>0.43350277914042401</v>
      </c>
      <c r="CL11" s="14">
        <v>0.24666764505769101</v>
      </c>
      <c r="CM11" s="14"/>
      <c r="CN11" s="14">
        <v>0.26402222843685702</v>
      </c>
      <c r="CO11" s="14">
        <v>0.437609571431194</v>
      </c>
      <c r="CP11" s="14"/>
      <c r="CQ11" s="14">
        <v>0.38761015562422402</v>
      </c>
      <c r="CR11" s="14">
        <v>0.42481091986012798</v>
      </c>
    </row>
    <row r="12" spans="2:96" x14ac:dyDescent="0.3">
      <c r="B12" s="15" t="s">
        <v>461</v>
      </c>
      <c r="C12" s="14">
        <v>0.254094956760261</v>
      </c>
      <c r="D12" s="14">
        <v>0.229166388804705</v>
      </c>
      <c r="E12" s="14">
        <v>0.28106088245816402</v>
      </c>
      <c r="F12" s="14"/>
      <c r="G12" s="14">
        <v>0.28528774552305303</v>
      </c>
      <c r="H12" s="14">
        <v>0.161713275769685</v>
      </c>
      <c r="I12" s="14">
        <v>0.241948877721339</v>
      </c>
      <c r="J12" s="14">
        <v>0.32983861289616201</v>
      </c>
      <c r="K12" s="14">
        <v>0.25542394783351002</v>
      </c>
      <c r="L12" s="14">
        <v>0.257432402893083</v>
      </c>
      <c r="M12" s="14"/>
      <c r="N12" s="14">
        <v>0.248350064555379</v>
      </c>
      <c r="O12" s="14">
        <v>0.27458010688036699</v>
      </c>
      <c r="P12" s="14">
        <v>0.25671178099655301</v>
      </c>
      <c r="Q12" s="14">
        <v>0.23917401594832099</v>
      </c>
      <c r="R12" s="14"/>
      <c r="S12" s="14">
        <v>0.197196708409343</v>
      </c>
      <c r="T12" s="14">
        <v>0.31588734257288198</v>
      </c>
      <c r="U12" s="14">
        <v>0.35144578894961798</v>
      </c>
      <c r="V12" s="14">
        <v>0.25843390793275001</v>
      </c>
      <c r="W12" s="14">
        <v>0.212329117921008</v>
      </c>
      <c r="X12" s="14">
        <v>0.28007599021298202</v>
      </c>
      <c r="Y12" s="14">
        <v>0.26554283029918502</v>
      </c>
      <c r="Z12" s="14">
        <v>0.24731609171812199</v>
      </c>
      <c r="AA12" s="14">
        <v>0.26876269084989202</v>
      </c>
      <c r="AB12" s="14">
        <v>0.18061460786321901</v>
      </c>
      <c r="AC12" s="14">
        <v>0.181454718053771</v>
      </c>
      <c r="AD12" s="14">
        <v>0.29228776442894999</v>
      </c>
      <c r="AE12" s="14"/>
      <c r="AF12" s="14">
        <v>0.25437994246477202</v>
      </c>
      <c r="AG12" s="14">
        <v>0.20413872466901001</v>
      </c>
      <c r="AH12" s="14">
        <v>0.29489629368581999</v>
      </c>
      <c r="AI12" s="14">
        <v>0.25439011008117202</v>
      </c>
      <c r="AJ12" s="14">
        <v>0.256603179858998</v>
      </c>
      <c r="AK12" s="14"/>
      <c r="AL12" s="14">
        <v>0.20259885913602599</v>
      </c>
      <c r="AM12" s="14">
        <v>0.22845969727425</v>
      </c>
      <c r="AN12" s="14">
        <v>0.38251596271785798</v>
      </c>
      <c r="AO12" s="14">
        <v>0.26626347718943999</v>
      </c>
      <c r="AP12" s="14">
        <v>0.35372933598760697</v>
      </c>
      <c r="AQ12" s="14">
        <v>0.25716070419801801</v>
      </c>
      <c r="AR12" s="14"/>
      <c r="AS12" s="14">
        <v>0.24602911603231301</v>
      </c>
      <c r="AT12" s="14">
        <v>0.26749723902375799</v>
      </c>
      <c r="AU12" s="14">
        <v>0.290282253269118</v>
      </c>
      <c r="AV12" s="14">
        <v>0.176023128813352</v>
      </c>
      <c r="AW12" s="14">
        <v>8.0029528446661793E-2</v>
      </c>
      <c r="AX12" s="14"/>
      <c r="AY12" s="14">
        <v>0.62024364062075699</v>
      </c>
      <c r="AZ12" s="14">
        <v>0.276399928151839</v>
      </c>
      <c r="BA12" s="14">
        <v>0.22836180421243699</v>
      </c>
      <c r="BB12" s="14">
        <v>0.31046911917632097</v>
      </c>
      <c r="BC12" s="14">
        <v>0.28236509743293903</v>
      </c>
      <c r="BD12" s="14">
        <v>0.24698054572860401</v>
      </c>
      <c r="BE12" s="14">
        <v>0.25548251021662199</v>
      </c>
      <c r="BF12" s="14">
        <v>0.203202484681544</v>
      </c>
      <c r="BG12" s="14">
        <v>0.259379299914546</v>
      </c>
      <c r="BH12" s="14">
        <v>0.33695592001170799</v>
      </c>
      <c r="BI12" s="14">
        <v>0.18536536375649401</v>
      </c>
      <c r="BJ12" s="14">
        <v>0.19956813639496301</v>
      </c>
      <c r="BK12" s="14">
        <v>0.30562152763181299</v>
      </c>
      <c r="BL12" s="14">
        <v>0.29388574056533701</v>
      </c>
      <c r="BM12" s="14">
        <v>0.21360509272377301</v>
      </c>
      <c r="BN12" s="14">
        <v>0.15228092974465099</v>
      </c>
      <c r="BO12" s="14"/>
      <c r="BP12" s="14">
        <v>0.15612626543887401</v>
      </c>
      <c r="BQ12" s="14">
        <v>0.25984707530899698</v>
      </c>
      <c r="BR12" s="14">
        <v>0.28931060544965898</v>
      </c>
      <c r="BS12" s="14">
        <v>0.30883003016781302</v>
      </c>
      <c r="BT12" s="14">
        <v>0.27900527343956799</v>
      </c>
      <c r="BU12" s="14">
        <v>0.33420555716442502</v>
      </c>
      <c r="BV12" s="14"/>
      <c r="BW12" s="14">
        <v>0.23872541505258299</v>
      </c>
      <c r="BX12" s="14">
        <v>0.28547560898476299</v>
      </c>
      <c r="BY12" s="14">
        <v>0.33715736980043998</v>
      </c>
      <c r="BZ12" s="14">
        <v>0.23347764203951399</v>
      </c>
      <c r="CA12" s="14">
        <v>0.213207884382277</v>
      </c>
      <c r="CB12" s="14">
        <v>0.23263261959085199</v>
      </c>
      <c r="CC12" s="14"/>
      <c r="CD12" s="14">
        <v>0.23065423235113899</v>
      </c>
      <c r="CE12" s="14">
        <v>0.26758883689681601</v>
      </c>
      <c r="CF12" s="14">
        <v>0.26417904449679802</v>
      </c>
      <c r="CG12" s="14">
        <v>0.240860778925677</v>
      </c>
      <c r="CH12" s="14"/>
      <c r="CI12" s="14">
        <v>0.26024007100545399</v>
      </c>
      <c r="CJ12" s="14">
        <v>0.215681014613189</v>
      </c>
      <c r="CK12" s="14">
        <v>0.25114292589125597</v>
      </c>
      <c r="CL12" s="14">
        <v>0.38107350718315802</v>
      </c>
      <c r="CM12" s="14"/>
      <c r="CN12" s="14">
        <v>0.19273171926181401</v>
      </c>
      <c r="CO12" s="14">
        <v>0.26354980751260898</v>
      </c>
      <c r="CP12" s="14"/>
      <c r="CQ12" s="14">
        <v>0.20055309271438901</v>
      </c>
      <c r="CR12" s="14">
        <v>0.25916981505525799</v>
      </c>
    </row>
    <row r="13" spans="2:96" x14ac:dyDescent="0.3">
      <c r="B13" s="15" t="s">
        <v>462</v>
      </c>
      <c r="C13" s="14">
        <v>6.9493365572519103E-2</v>
      </c>
      <c r="D13" s="14">
        <v>6.5864752491589199E-2</v>
      </c>
      <c r="E13" s="14">
        <v>7.3557158983375004E-2</v>
      </c>
      <c r="F13" s="14"/>
      <c r="G13" s="14">
        <v>5.5234159193253203E-2</v>
      </c>
      <c r="H13" s="14">
        <v>3.3649162475978198E-2</v>
      </c>
      <c r="I13" s="14">
        <v>7.2415826071570294E-2</v>
      </c>
      <c r="J13" s="14">
        <v>7.1707855588573094E-2</v>
      </c>
      <c r="K13" s="14">
        <v>0.114577362738747</v>
      </c>
      <c r="L13" s="14">
        <v>7.6845628769918004E-2</v>
      </c>
      <c r="M13" s="14"/>
      <c r="N13" s="14">
        <v>6.8896904840072201E-2</v>
      </c>
      <c r="O13" s="14">
        <v>6.8536728419038004E-2</v>
      </c>
      <c r="P13" s="14">
        <v>7.8691835775235502E-2</v>
      </c>
      <c r="Q13" s="14">
        <v>6.4261678436036598E-2</v>
      </c>
      <c r="R13" s="14"/>
      <c r="S13" s="14">
        <v>6.3642453364236504E-2</v>
      </c>
      <c r="T13" s="14">
        <v>8.4266307977168206E-2</v>
      </c>
      <c r="U13" s="14">
        <v>9.9975993655383302E-2</v>
      </c>
      <c r="V13" s="14">
        <v>4.25917271361154E-2</v>
      </c>
      <c r="W13" s="14">
        <v>5.2765287654327399E-2</v>
      </c>
      <c r="X13" s="14">
        <v>6.9682310960823293E-2</v>
      </c>
      <c r="Y13" s="14">
        <v>3.1820137183140702E-2</v>
      </c>
      <c r="Z13" s="14">
        <v>5.2472951941234802E-2</v>
      </c>
      <c r="AA13" s="14">
        <v>0.116048691997595</v>
      </c>
      <c r="AB13" s="14">
        <v>9.9002407897763905E-2</v>
      </c>
      <c r="AC13" s="14">
        <v>1.9664391261687598E-2</v>
      </c>
      <c r="AD13" s="14">
        <v>3.9678334331922402E-2</v>
      </c>
      <c r="AE13" s="14"/>
      <c r="AF13" s="14">
        <v>6.3613548735723002E-2</v>
      </c>
      <c r="AG13" s="14">
        <v>5.9011635595219797E-2</v>
      </c>
      <c r="AH13" s="14">
        <v>9.2678636022182501E-2</v>
      </c>
      <c r="AI13" s="14">
        <v>7.2682334105863999E-2</v>
      </c>
      <c r="AJ13" s="14">
        <v>0.15165627747875901</v>
      </c>
      <c r="AK13" s="14"/>
      <c r="AL13" s="14">
        <v>6.9839956464083003E-2</v>
      </c>
      <c r="AM13" s="14">
        <v>6.2934940821553001E-2</v>
      </c>
      <c r="AN13" s="14">
        <v>9.3498504862766396E-2</v>
      </c>
      <c r="AO13" s="14">
        <v>5.3156400995892999E-2</v>
      </c>
      <c r="AP13" s="14">
        <v>0.123506075187945</v>
      </c>
      <c r="AQ13" s="14">
        <v>9.4307074253977802E-2</v>
      </c>
      <c r="AR13" s="14"/>
      <c r="AS13" s="14">
        <v>6.8324328798786096E-2</v>
      </c>
      <c r="AT13" s="14">
        <v>7.79386746446325E-2</v>
      </c>
      <c r="AU13" s="14">
        <v>6.6155033779408901E-2</v>
      </c>
      <c r="AV13" s="14">
        <v>5.4058158487871703E-2</v>
      </c>
      <c r="AW13" s="14">
        <v>4.0891723324957399E-2</v>
      </c>
      <c r="AX13" s="14"/>
      <c r="AY13" s="14">
        <v>0</v>
      </c>
      <c r="AZ13" s="14">
        <v>4.9377640428350002E-2</v>
      </c>
      <c r="BA13" s="14">
        <v>0.100950108502154</v>
      </c>
      <c r="BB13" s="14">
        <v>7.7569919880698501E-2</v>
      </c>
      <c r="BC13" s="14">
        <v>7.9933324092669497E-2</v>
      </c>
      <c r="BD13" s="14">
        <v>6.6417122068989198E-2</v>
      </c>
      <c r="BE13" s="14">
        <v>4.7381149537515002E-2</v>
      </c>
      <c r="BF13" s="14">
        <v>0.11945351581774701</v>
      </c>
      <c r="BG13" s="14">
        <v>6.7601489413946794E-2</v>
      </c>
      <c r="BH13" s="14">
        <v>0.127306608555291</v>
      </c>
      <c r="BI13" s="14">
        <v>4.8806949695072301E-2</v>
      </c>
      <c r="BJ13" s="14">
        <v>5.9108889367992301E-2</v>
      </c>
      <c r="BK13" s="14">
        <v>2.8014474898839101E-2</v>
      </c>
      <c r="BL13" s="14">
        <v>3.9889162440903903E-2</v>
      </c>
      <c r="BM13" s="14">
        <v>4.5097803314164901E-2</v>
      </c>
      <c r="BN13" s="14">
        <v>4.83242992365455E-2</v>
      </c>
      <c r="BO13" s="14"/>
      <c r="BP13" s="14">
        <v>5.7304552216773302E-2</v>
      </c>
      <c r="BQ13" s="14">
        <v>8.5526438766365398E-2</v>
      </c>
      <c r="BR13" s="14">
        <v>3.72459353365052E-2</v>
      </c>
      <c r="BS13" s="14">
        <v>7.9821922547154298E-2</v>
      </c>
      <c r="BT13" s="14">
        <v>6.5982540170055601E-2</v>
      </c>
      <c r="BU13" s="14">
        <v>9.4840728779436501E-2</v>
      </c>
      <c r="BV13" s="14"/>
      <c r="BW13" s="14">
        <v>9.0466560424186396E-2</v>
      </c>
      <c r="BX13" s="14">
        <v>5.1992953965334501E-2</v>
      </c>
      <c r="BY13" s="14">
        <v>9.6693078002544897E-2</v>
      </c>
      <c r="BZ13" s="14">
        <v>5.3809496646079397E-2</v>
      </c>
      <c r="CA13" s="14">
        <v>3.0090021544165999E-2</v>
      </c>
      <c r="CB13" s="14">
        <v>0.160433592560735</v>
      </c>
      <c r="CC13" s="14"/>
      <c r="CD13" s="14">
        <v>4.92933049438413E-2</v>
      </c>
      <c r="CE13" s="14">
        <v>4.4159776119188997E-2</v>
      </c>
      <c r="CF13" s="14">
        <v>7.4175177128306305E-2</v>
      </c>
      <c r="CG13" s="14">
        <v>9.2845919000332705E-2</v>
      </c>
      <c r="CH13" s="14"/>
      <c r="CI13" s="14">
        <v>4.3195668759227097E-2</v>
      </c>
      <c r="CJ13" s="14">
        <v>6.2283221619213E-2</v>
      </c>
      <c r="CK13" s="14">
        <v>7.7794966393130702E-2</v>
      </c>
      <c r="CL13" s="14">
        <v>9.1405819564725405E-2</v>
      </c>
      <c r="CM13" s="14"/>
      <c r="CN13" s="14">
        <v>5.88451941480427E-2</v>
      </c>
      <c r="CO13" s="14">
        <v>7.1030052958829804E-2</v>
      </c>
      <c r="CP13" s="14"/>
      <c r="CQ13" s="14">
        <v>5.7104789029193199E-2</v>
      </c>
      <c r="CR13" s="14">
        <v>7.1025560592283002E-2</v>
      </c>
    </row>
    <row r="14" spans="2:96" x14ac:dyDescent="0.3">
      <c r="B14" s="15" t="s">
        <v>92</v>
      </c>
      <c r="C14" s="20">
        <v>7.8077088120844698E-2</v>
      </c>
      <c r="D14" s="20">
        <v>4.49826575398432E-2</v>
      </c>
      <c r="E14" s="20">
        <v>0.112770717090821</v>
      </c>
      <c r="F14" s="20"/>
      <c r="G14" s="20">
        <v>5.1177129799183298E-2</v>
      </c>
      <c r="H14" s="20">
        <v>9.6879335647796896E-2</v>
      </c>
      <c r="I14" s="20">
        <v>5.5910352078720998E-2</v>
      </c>
      <c r="J14" s="20">
        <v>0.107384131003048</v>
      </c>
      <c r="K14" s="20">
        <v>7.2055149377606403E-2</v>
      </c>
      <c r="L14" s="20">
        <v>7.7224450005901099E-2</v>
      </c>
      <c r="M14" s="20"/>
      <c r="N14" s="20">
        <v>5.4689740446264498E-2</v>
      </c>
      <c r="O14" s="20">
        <v>9.6208368564975902E-2</v>
      </c>
      <c r="P14" s="20">
        <v>7.0676093627637201E-2</v>
      </c>
      <c r="Q14" s="20">
        <v>9.0682524037906706E-2</v>
      </c>
      <c r="R14" s="20"/>
      <c r="S14" s="20">
        <v>8.58087181483526E-2</v>
      </c>
      <c r="T14" s="20">
        <v>7.3171421298584796E-2</v>
      </c>
      <c r="U14" s="20">
        <v>7.5539250431304203E-2</v>
      </c>
      <c r="V14" s="20">
        <v>4.0031160977215999E-2</v>
      </c>
      <c r="W14" s="20">
        <v>7.1516037407070701E-2</v>
      </c>
      <c r="X14" s="20">
        <v>6.2661262639700496E-2</v>
      </c>
      <c r="Y14" s="20">
        <v>0.11051374785361701</v>
      </c>
      <c r="Z14" s="20">
        <v>9.9114999577733606E-2</v>
      </c>
      <c r="AA14" s="20">
        <v>9.7468656567521697E-2</v>
      </c>
      <c r="AB14" s="20">
        <v>8.0371875300437101E-2</v>
      </c>
      <c r="AC14" s="20">
        <v>5.8785339170881398E-2</v>
      </c>
      <c r="AD14" s="20">
        <v>9.4471253017755594E-2</v>
      </c>
      <c r="AE14" s="20"/>
      <c r="AF14" s="20">
        <v>5.6868908454126899E-2</v>
      </c>
      <c r="AG14" s="20">
        <v>7.2520972184811003E-2</v>
      </c>
      <c r="AH14" s="20">
        <v>8.4255138936596197E-2</v>
      </c>
      <c r="AI14" s="20">
        <v>7.6806151092796496E-2</v>
      </c>
      <c r="AJ14" s="20">
        <v>6.8874388462039901E-2</v>
      </c>
      <c r="AK14" s="20"/>
      <c r="AL14" s="20">
        <v>4.5925948018709001E-2</v>
      </c>
      <c r="AM14" s="20">
        <v>4.9709691867153398E-2</v>
      </c>
      <c r="AN14" s="20">
        <v>7.69321276205856E-2</v>
      </c>
      <c r="AO14" s="20">
        <v>8.5324221791275495E-2</v>
      </c>
      <c r="AP14" s="20">
        <v>4.1272858523243701E-2</v>
      </c>
      <c r="AQ14" s="20">
        <v>0.16338518940559399</v>
      </c>
      <c r="AR14" s="20"/>
      <c r="AS14" s="20">
        <v>9.3301130942456095E-2</v>
      </c>
      <c r="AT14" s="20">
        <v>7.3638816022128906E-2</v>
      </c>
      <c r="AU14" s="20">
        <v>7.1468284235449098E-2</v>
      </c>
      <c r="AV14" s="20">
        <v>5.4353432936599999E-2</v>
      </c>
      <c r="AW14" s="20">
        <v>0</v>
      </c>
      <c r="AX14" s="20"/>
      <c r="AY14" s="20">
        <v>0.102772755425247</v>
      </c>
      <c r="AZ14" s="20">
        <v>9.1505300053344493E-2</v>
      </c>
      <c r="BA14" s="20">
        <v>9.9149116008926605E-2</v>
      </c>
      <c r="BB14" s="20">
        <v>8.3428357233738898E-2</v>
      </c>
      <c r="BC14" s="20">
        <v>7.9765658962494407E-2</v>
      </c>
      <c r="BD14" s="20">
        <v>9.3707151393408905E-2</v>
      </c>
      <c r="BE14" s="20">
        <v>8.3168411183608695E-2</v>
      </c>
      <c r="BF14" s="20">
        <v>9.8903954543090394E-2</v>
      </c>
      <c r="BG14" s="20">
        <v>5.97135601030803E-2</v>
      </c>
      <c r="BH14" s="20">
        <v>3.9478811125414397E-2</v>
      </c>
      <c r="BI14" s="20">
        <v>4.9347598017482397E-2</v>
      </c>
      <c r="BJ14" s="20">
        <v>9.8703548832890495E-2</v>
      </c>
      <c r="BK14" s="20">
        <v>3.1771188288209899E-2</v>
      </c>
      <c r="BL14" s="20">
        <v>4.5274643478035101E-2</v>
      </c>
      <c r="BM14" s="20">
        <v>4.08054109208607E-2</v>
      </c>
      <c r="BN14" s="20">
        <v>1.8845269807737899E-2</v>
      </c>
      <c r="BO14" s="20"/>
      <c r="BP14" s="20">
        <v>5.1762157754355199E-2</v>
      </c>
      <c r="BQ14" s="20">
        <v>0.101785772224103</v>
      </c>
      <c r="BR14" s="20">
        <v>0.14303016667531501</v>
      </c>
      <c r="BS14" s="20">
        <v>5.6066402334096703E-2</v>
      </c>
      <c r="BT14" s="20">
        <v>4.2784409370120603E-2</v>
      </c>
      <c r="BU14" s="20">
        <v>6.2659702522716701E-2</v>
      </c>
      <c r="BV14" s="20"/>
      <c r="BW14" s="20">
        <v>8.3439766042475896E-2</v>
      </c>
      <c r="BX14" s="20">
        <v>2.6621724237461002E-2</v>
      </c>
      <c r="BY14" s="20">
        <v>8.1425113189211307E-2</v>
      </c>
      <c r="BZ14" s="20">
        <v>0.121877565007218</v>
      </c>
      <c r="CA14" s="20">
        <v>8.6318479310370302E-2</v>
      </c>
      <c r="CB14" s="20">
        <v>0.17078810742800701</v>
      </c>
      <c r="CC14" s="20"/>
      <c r="CD14" s="20">
        <v>8.2446456483926497E-2</v>
      </c>
      <c r="CE14" s="20">
        <v>6.0209122963592702E-2</v>
      </c>
      <c r="CF14" s="20">
        <v>0.105948888138305</v>
      </c>
      <c r="CG14" s="20">
        <v>2.88229100191865E-2</v>
      </c>
      <c r="CH14" s="20"/>
      <c r="CI14" s="20">
        <v>7.0598474700913696E-2</v>
      </c>
      <c r="CJ14" s="20">
        <v>5.2567463575030303E-2</v>
      </c>
      <c r="CK14" s="20">
        <v>7.6357838541230405E-2</v>
      </c>
      <c r="CL14" s="20">
        <v>0.19228848432406401</v>
      </c>
      <c r="CM14" s="20"/>
      <c r="CN14" s="20">
        <v>5.2708630417712003E-2</v>
      </c>
      <c r="CO14" s="20">
        <v>8.1959732900839605E-2</v>
      </c>
      <c r="CP14" s="20"/>
      <c r="CQ14" s="20">
        <v>2.55488945006596E-2</v>
      </c>
      <c r="CR14" s="20">
        <v>7.5806686710631302E-2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507</v>
      </c>
      <c r="E7" s="10">
        <v>497</v>
      </c>
      <c r="F7" s="10"/>
      <c r="G7" s="10">
        <v>110</v>
      </c>
      <c r="H7" s="10">
        <v>173</v>
      </c>
      <c r="I7" s="10">
        <v>178</v>
      </c>
      <c r="J7" s="10">
        <v>186</v>
      </c>
      <c r="K7" s="10">
        <v>138</v>
      </c>
      <c r="L7" s="10">
        <v>221</v>
      </c>
      <c r="M7" s="10"/>
      <c r="N7" s="10">
        <v>271</v>
      </c>
      <c r="O7" s="10">
        <v>247</v>
      </c>
      <c r="P7" s="10">
        <v>214</v>
      </c>
      <c r="Q7" s="10">
        <v>272</v>
      </c>
      <c r="R7" s="10"/>
      <c r="S7" s="10">
        <v>132</v>
      </c>
      <c r="T7" s="10">
        <v>135</v>
      </c>
      <c r="U7" s="10">
        <v>77</v>
      </c>
      <c r="V7" s="10">
        <v>94</v>
      </c>
      <c r="W7" s="10">
        <v>73</v>
      </c>
      <c r="X7" s="10">
        <v>96</v>
      </c>
      <c r="Y7" s="10">
        <v>89</v>
      </c>
      <c r="Z7" s="10">
        <v>40</v>
      </c>
      <c r="AA7" s="10">
        <v>107</v>
      </c>
      <c r="AB7" s="10">
        <v>89</v>
      </c>
      <c r="AC7" s="10">
        <v>51</v>
      </c>
      <c r="AD7" s="10">
        <v>23</v>
      </c>
      <c r="AE7" s="10"/>
      <c r="AF7" s="10">
        <v>199</v>
      </c>
      <c r="AG7" s="10">
        <v>325</v>
      </c>
      <c r="AH7" s="10">
        <v>92</v>
      </c>
      <c r="AI7" s="10">
        <v>131</v>
      </c>
      <c r="AJ7" s="10">
        <v>56</v>
      </c>
      <c r="AK7" s="10"/>
      <c r="AL7" s="10">
        <v>254</v>
      </c>
      <c r="AM7" s="10">
        <v>201</v>
      </c>
      <c r="AN7" s="10">
        <v>101</v>
      </c>
      <c r="AO7" s="10">
        <v>198</v>
      </c>
      <c r="AP7" s="10">
        <v>69</v>
      </c>
      <c r="AQ7" s="10">
        <v>84</v>
      </c>
      <c r="AR7" s="10"/>
      <c r="AS7" s="10">
        <v>244</v>
      </c>
      <c r="AT7" s="10">
        <v>217</v>
      </c>
      <c r="AU7" s="10">
        <v>255</v>
      </c>
      <c r="AV7" s="10">
        <v>123</v>
      </c>
      <c r="AW7" s="10">
        <v>22</v>
      </c>
      <c r="AX7" s="10"/>
      <c r="AY7" s="10">
        <v>8</v>
      </c>
      <c r="AZ7" s="10">
        <v>41</v>
      </c>
      <c r="BA7" s="10">
        <v>60</v>
      </c>
      <c r="BB7" s="10">
        <v>61</v>
      </c>
      <c r="BC7" s="10">
        <v>99</v>
      </c>
      <c r="BD7" s="10">
        <v>101</v>
      </c>
      <c r="BE7" s="10">
        <v>104</v>
      </c>
      <c r="BF7" s="10">
        <v>78</v>
      </c>
      <c r="BG7" s="10">
        <v>73</v>
      </c>
      <c r="BH7" s="10">
        <v>62</v>
      </c>
      <c r="BI7" s="10">
        <v>77</v>
      </c>
      <c r="BJ7" s="10">
        <v>63</v>
      </c>
      <c r="BK7" s="10">
        <v>31</v>
      </c>
      <c r="BL7" s="10">
        <v>22</v>
      </c>
      <c r="BM7" s="10">
        <v>22</v>
      </c>
      <c r="BN7" s="10">
        <v>53</v>
      </c>
      <c r="BO7" s="10"/>
      <c r="BP7" s="10">
        <v>227</v>
      </c>
      <c r="BQ7" s="10">
        <v>280</v>
      </c>
      <c r="BR7" s="10">
        <v>137</v>
      </c>
      <c r="BS7" s="10">
        <v>194</v>
      </c>
      <c r="BT7" s="10">
        <v>116</v>
      </c>
      <c r="BU7" s="10">
        <v>51</v>
      </c>
      <c r="BV7" s="10"/>
      <c r="BW7" s="10">
        <v>393</v>
      </c>
      <c r="BX7" s="10">
        <v>223</v>
      </c>
      <c r="BY7" s="10">
        <v>71</v>
      </c>
      <c r="BZ7" s="10">
        <v>85</v>
      </c>
      <c r="CA7" s="10">
        <v>188</v>
      </c>
      <c r="CB7" s="10">
        <v>37</v>
      </c>
      <c r="CC7" s="10"/>
      <c r="CD7" s="10">
        <v>201</v>
      </c>
      <c r="CE7" s="10">
        <v>177</v>
      </c>
      <c r="CF7" s="10">
        <v>159</v>
      </c>
      <c r="CG7" s="10">
        <v>265</v>
      </c>
      <c r="CH7" s="10"/>
      <c r="CI7" s="10">
        <v>175</v>
      </c>
      <c r="CJ7" s="10">
        <v>198</v>
      </c>
      <c r="CK7" s="10">
        <v>571</v>
      </c>
      <c r="CL7" s="10">
        <v>62</v>
      </c>
      <c r="CM7" s="10"/>
      <c r="CN7" s="10">
        <v>130</v>
      </c>
      <c r="CO7" s="10">
        <v>864</v>
      </c>
      <c r="CP7" s="10"/>
      <c r="CQ7" s="10">
        <v>102</v>
      </c>
      <c r="CR7" s="10">
        <v>837</v>
      </c>
    </row>
    <row r="8" spans="2:96" ht="30" customHeight="1" x14ac:dyDescent="0.3">
      <c r="B8" s="11" t="s">
        <v>19</v>
      </c>
      <c r="C8" s="11">
        <v>1010</v>
      </c>
      <c r="D8" s="11">
        <v>513</v>
      </c>
      <c r="E8" s="11">
        <v>494</v>
      </c>
      <c r="F8" s="11"/>
      <c r="G8" s="11">
        <v>138</v>
      </c>
      <c r="H8" s="11">
        <v>179</v>
      </c>
      <c r="I8" s="11">
        <v>177</v>
      </c>
      <c r="J8" s="11">
        <v>179</v>
      </c>
      <c r="K8" s="11">
        <v>133</v>
      </c>
      <c r="L8" s="11">
        <v>203</v>
      </c>
      <c r="M8" s="11"/>
      <c r="N8" s="11">
        <v>272</v>
      </c>
      <c r="O8" s="11">
        <v>266</v>
      </c>
      <c r="P8" s="11">
        <v>210</v>
      </c>
      <c r="Q8" s="11">
        <v>260</v>
      </c>
      <c r="R8" s="11"/>
      <c r="S8" s="11">
        <v>134</v>
      </c>
      <c r="T8" s="11">
        <v>130</v>
      </c>
      <c r="U8" s="11">
        <v>72</v>
      </c>
      <c r="V8" s="11">
        <v>92</v>
      </c>
      <c r="W8" s="11">
        <v>73</v>
      </c>
      <c r="X8" s="11">
        <v>98</v>
      </c>
      <c r="Y8" s="11">
        <v>84</v>
      </c>
      <c r="Z8" s="11">
        <v>38</v>
      </c>
      <c r="AA8" s="11">
        <v>111</v>
      </c>
      <c r="AB8" s="11">
        <v>91</v>
      </c>
      <c r="AC8" s="11">
        <v>57</v>
      </c>
      <c r="AD8" s="11">
        <v>30</v>
      </c>
      <c r="AE8" s="11"/>
      <c r="AF8" s="11">
        <v>191</v>
      </c>
      <c r="AG8" s="11">
        <v>332</v>
      </c>
      <c r="AH8" s="11">
        <v>91</v>
      </c>
      <c r="AI8" s="11">
        <v>125</v>
      </c>
      <c r="AJ8" s="11">
        <v>57</v>
      </c>
      <c r="AK8" s="11"/>
      <c r="AL8" s="11">
        <v>263</v>
      </c>
      <c r="AM8" s="11">
        <v>196</v>
      </c>
      <c r="AN8" s="11">
        <v>101</v>
      </c>
      <c r="AO8" s="11">
        <v>191</v>
      </c>
      <c r="AP8" s="11">
        <v>71</v>
      </c>
      <c r="AQ8" s="11">
        <v>84</v>
      </c>
      <c r="AR8" s="11"/>
      <c r="AS8" s="11">
        <v>237</v>
      </c>
      <c r="AT8" s="11">
        <v>221</v>
      </c>
      <c r="AU8" s="11">
        <v>259</v>
      </c>
      <c r="AV8" s="11">
        <v>127</v>
      </c>
      <c r="AW8" s="11">
        <v>24</v>
      </c>
      <c r="AX8" s="11"/>
      <c r="AY8" s="11">
        <v>9</v>
      </c>
      <c r="AZ8" s="11">
        <v>40</v>
      </c>
      <c r="BA8" s="11">
        <v>58</v>
      </c>
      <c r="BB8" s="11">
        <v>59</v>
      </c>
      <c r="BC8" s="11">
        <v>100</v>
      </c>
      <c r="BD8" s="11">
        <v>104</v>
      </c>
      <c r="BE8" s="11">
        <v>103</v>
      </c>
      <c r="BF8" s="11">
        <v>78</v>
      </c>
      <c r="BG8" s="11">
        <v>73</v>
      </c>
      <c r="BH8" s="11">
        <v>63</v>
      </c>
      <c r="BI8" s="11">
        <v>77</v>
      </c>
      <c r="BJ8" s="11">
        <v>62</v>
      </c>
      <c r="BK8" s="11">
        <v>32</v>
      </c>
      <c r="BL8" s="11">
        <v>22</v>
      </c>
      <c r="BM8" s="11">
        <v>23</v>
      </c>
      <c r="BN8" s="11">
        <v>55</v>
      </c>
      <c r="BO8" s="11"/>
      <c r="BP8" s="11">
        <v>238</v>
      </c>
      <c r="BQ8" s="11">
        <v>279</v>
      </c>
      <c r="BR8" s="11">
        <v>135</v>
      </c>
      <c r="BS8" s="11">
        <v>189</v>
      </c>
      <c r="BT8" s="11">
        <v>114</v>
      </c>
      <c r="BU8" s="11">
        <v>52</v>
      </c>
      <c r="BV8" s="11"/>
      <c r="BW8" s="11">
        <v>381</v>
      </c>
      <c r="BX8" s="11">
        <v>225</v>
      </c>
      <c r="BY8" s="11">
        <v>71</v>
      </c>
      <c r="BZ8" s="11">
        <v>86</v>
      </c>
      <c r="CA8" s="11">
        <v>195</v>
      </c>
      <c r="CB8" s="11">
        <v>41</v>
      </c>
      <c r="CC8" s="11"/>
      <c r="CD8" s="11">
        <v>216</v>
      </c>
      <c r="CE8" s="11">
        <v>179</v>
      </c>
      <c r="CF8" s="11">
        <v>156</v>
      </c>
      <c r="CG8" s="11">
        <v>261</v>
      </c>
      <c r="CH8" s="11"/>
      <c r="CI8" s="11">
        <v>179</v>
      </c>
      <c r="CJ8" s="11">
        <v>198</v>
      </c>
      <c r="CK8" s="11">
        <v>568</v>
      </c>
      <c r="CL8" s="11">
        <v>65</v>
      </c>
      <c r="CM8" s="11"/>
      <c r="CN8" s="11">
        <v>133</v>
      </c>
      <c r="CO8" s="11">
        <v>864</v>
      </c>
      <c r="CP8" s="11"/>
      <c r="CQ8" s="11">
        <v>109</v>
      </c>
      <c r="CR8" s="11">
        <v>832</v>
      </c>
    </row>
    <row r="9" spans="2:96" x14ac:dyDescent="0.3">
      <c r="B9" s="15" t="s">
        <v>458</v>
      </c>
      <c r="C9" s="14">
        <v>4.8573374775629397E-2</v>
      </c>
      <c r="D9" s="14">
        <v>5.7003063015347501E-2</v>
      </c>
      <c r="E9" s="14">
        <v>3.7620475072476497E-2</v>
      </c>
      <c r="F9" s="14"/>
      <c r="G9" s="14">
        <v>8.2972919719052005E-2</v>
      </c>
      <c r="H9" s="14">
        <v>0.12922387545184799</v>
      </c>
      <c r="I9" s="14">
        <v>4.3584953532966403E-2</v>
      </c>
      <c r="J9" s="14">
        <v>1.16254027856952E-2</v>
      </c>
      <c r="K9" s="14">
        <v>2.0891175647768399E-2</v>
      </c>
      <c r="L9" s="14">
        <v>9.0672567730527599E-3</v>
      </c>
      <c r="M9" s="14"/>
      <c r="N9" s="14">
        <v>7.5494494213191807E-2</v>
      </c>
      <c r="O9" s="14">
        <v>4.66771006286106E-2</v>
      </c>
      <c r="P9" s="14">
        <v>3.5525765149920098E-2</v>
      </c>
      <c r="Q9" s="14">
        <v>3.3203146944306199E-2</v>
      </c>
      <c r="R9" s="14"/>
      <c r="S9" s="14">
        <v>0.115781892883021</v>
      </c>
      <c r="T9" s="14">
        <v>1.41635661051172E-2</v>
      </c>
      <c r="U9" s="14">
        <v>4.3070185989318499E-2</v>
      </c>
      <c r="V9" s="14">
        <v>7.37591867909414E-2</v>
      </c>
      <c r="W9" s="14">
        <v>4.1163931588378701E-2</v>
      </c>
      <c r="X9" s="14">
        <v>3.1550134108876401E-2</v>
      </c>
      <c r="Y9" s="14">
        <v>4.4642025566473002E-2</v>
      </c>
      <c r="Z9" s="14">
        <v>2.6523414028244201E-2</v>
      </c>
      <c r="AA9" s="14">
        <v>4.74881269560695E-2</v>
      </c>
      <c r="AB9" s="14">
        <v>2.3806404197298799E-2</v>
      </c>
      <c r="AC9" s="14">
        <v>4.11902314664047E-2</v>
      </c>
      <c r="AD9" s="14">
        <v>3.9895733786345401E-2</v>
      </c>
      <c r="AE9" s="14"/>
      <c r="AF9" s="14">
        <v>5.5997264654938102E-2</v>
      </c>
      <c r="AG9" s="14">
        <v>7.5504641618832705E-2</v>
      </c>
      <c r="AH9" s="14">
        <v>1.12415966683125E-2</v>
      </c>
      <c r="AI9" s="14">
        <v>2.9403047864583198E-2</v>
      </c>
      <c r="AJ9" s="14">
        <v>1.7796558741365699E-2</v>
      </c>
      <c r="AK9" s="14"/>
      <c r="AL9" s="14">
        <v>9.10478933468582E-2</v>
      </c>
      <c r="AM9" s="14">
        <v>6.0399718902673101E-2</v>
      </c>
      <c r="AN9" s="14">
        <v>1.01367084964031E-2</v>
      </c>
      <c r="AO9" s="14">
        <v>2.48301153089697E-2</v>
      </c>
      <c r="AP9" s="14">
        <v>2.7976558236595599E-2</v>
      </c>
      <c r="AQ9" s="14">
        <v>3.1929360099797501E-2</v>
      </c>
      <c r="AR9" s="14"/>
      <c r="AS9" s="14">
        <v>3.6700227985591E-2</v>
      </c>
      <c r="AT9" s="14">
        <v>3.49202950101659E-2</v>
      </c>
      <c r="AU9" s="14">
        <v>4.5938982434981498E-2</v>
      </c>
      <c r="AV9" s="14">
        <v>9.2348230197090805E-2</v>
      </c>
      <c r="AW9" s="14">
        <v>0.32274828126157801</v>
      </c>
      <c r="AX9" s="14"/>
      <c r="AY9" s="14">
        <v>0</v>
      </c>
      <c r="AZ9" s="14">
        <v>2.1266457217310901E-2</v>
      </c>
      <c r="BA9" s="14">
        <v>3.57665537456308E-2</v>
      </c>
      <c r="BB9" s="14">
        <v>4.7473183852624203E-2</v>
      </c>
      <c r="BC9" s="14">
        <v>4.8308287637473898E-2</v>
      </c>
      <c r="BD9" s="14">
        <v>5.2261976508315003E-2</v>
      </c>
      <c r="BE9" s="14">
        <v>9.3942819831122296E-3</v>
      </c>
      <c r="BF9" s="14">
        <v>5.5188238239337099E-2</v>
      </c>
      <c r="BG9" s="14">
        <v>2.67730085626805E-2</v>
      </c>
      <c r="BH9" s="14">
        <v>1.6248036137588798E-2</v>
      </c>
      <c r="BI9" s="14">
        <v>5.3793258256253397E-2</v>
      </c>
      <c r="BJ9" s="14">
        <v>5.1043286623552502E-2</v>
      </c>
      <c r="BK9" s="14">
        <v>9.9625774392232594E-2</v>
      </c>
      <c r="BL9" s="14">
        <v>9.5704977878084296E-2</v>
      </c>
      <c r="BM9" s="14">
        <v>0</v>
      </c>
      <c r="BN9" s="14">
        <v>0.19156983410474199</v>
      </c>
      <c r="BO9" s="14"/>
      <c r="BP9" s="14">
        <v>0.121574172577835</v>
      </c>
      <c r="BQ9" s="14">
        <v>2.56520722551658E-2</v>
      </c>
      <c r="BR9" s="14">
        <v>2.1156796570374801E-2</v>
      </c>
      <c r="BS9" s="14">
        <v>3.8829530209313401E-2</v>
      </c>
      <c r="BT9" s="14">
        <v>9.2482756016034704E-3</v>
      </c>
      <c r="BU9" s="14">
        <v>0</v>
      </c>
      <c r="BV9" s="14"/>
      <c r="BW9" s="14">
        <v>4.96135146651734E-2</v>
      </c>
      <c r="BX9" s="14">
        <v>4.0319596730702699E-2</v>
      </c>
      <c r="BY9" s="14">
        <v>6.8039668043966203E-2</v>
      </c>
      <c r="BZ9" s="14">
        <v>4.76977793844586E-2</v>
      </c>
      <c r="CA9" s="14">
        <v>6.2390695063279503E-2</v>
      </c>
      <c r="CB9" s="14">
        <v>0</v>
      </c>
      <c r="CC9" s="14"/>
      <c r="CD9" s="14">
        <v>7.5607439655535999E-2</v>
      </c>
      <c r="CE9" s="14">
        <v>6.7828913359183493E-2</v>
      </c>
      <c r="CF9" s="14">
        <v>3.0093806200321201E-2</v>
      </c>
      <c r="CG9" s="14">
        <v>4.9931962585841899E-2</v>
      </c>
      <c r="CH9" s="14"/>
      <c r="CI9" s="14">
        <v>4.1482392328165599E-2</v>
      </c>
      <c r="CJ9" s="14">
        <v>7.2135392230933001E-2</v>
      </c>
      <c r="CK9" s="14">
        <v>4.3637460066415799E-2</v>
      </c>
      <c r="CL9" s="14">
        <v>3.9263943365918902E-2</v>
      </c>
      <c r="CM9" s="14"/>
      <c r="CN9" s="14">
        <v>8.6989113697081399E-2</v>
      </c>
      <c r="CO9" s="14">
        <v>4.2049529721870899E-2</v>
      </c>
      <c r="CP9" s="14"/>
      <c r="CQ9" s="14">
        <v>0.103266470202868</v>
      </c>
      <c r="CR9" s="14">
        <v>4.4237787390195703E-2</v>
      </c>
    </row>
    <row r="10" spans="2:96" x14ac:dyDescent="0.3">
      <c r="B10" s="15" t="s">
        <v>459</v>
      </c>
      <c r="C10" s="14">
        <v>0.10229194091709901</v>
      </c>
      <c r="D10" s="14">
        <v>0.13008390438443701</v>
      </c>
      <c r="E10" s="14">
        <v>7.2016287410712407E-2</v>
      </c>
      <c r="F10" s="14"/>
      <c r="G10" s="14">
        <v>0.199467154582746</v>
      </c>
      <c r="H10" s="14">
        <v>0.19448585272823199</v>
      </c>
      <c r="I10" s="14">
        <v>0.135743898883282</v>
      </c>
      <c r="J10" s="14">
        <v>5.7336085672213599E-2</v>
      </c>
      <c r="K10" s="14">
        <v>2.1646918538981999E-2</v>
      </c>
      <c r="L10" s="14">
        <v>1.8147958859428999E-2</v>
      </c>
      <c r="M10" s="14"/>
      <c r="N10" s="14">
        <v>0.16005498958580799</v>
      </c>
      <c r="O10" s="14">
        <v>9.3634228918986706E-2</v>
      </c>
      <c r="P10" s="14">
        <v>6.4641886424951001E-2</v>
      </c>
      <c r="Q10" s="14">
        <v>8.1789608415707704E-2</v>
      </c>
      <c r="R10" s="14"/>
      <c r="S10" s="14">
        <v>0.185114418936379</v>
      </c>
      <c r="T10" s="14">
        <v>0.120421344645617</v>
      </c>
      <c r="U10" s="14">
        <v>4.00508167007088E-2</v>
      </c>
      <c r="V10" s="14">
        <v>8.5193708585393199E-2</v>
      </c>
      <c r="W10" s="14">
        <v>0.12233727462805</v>
      </c>
      <c r="X10" s="14">
        <v>9.9195529912104605E-2</v>
      </c>
      <c r="Y10" s="14">
        <v>0.11400930066439199</v>
      </c>
      <c r="Z10" s="14">
        <v>5.2649786592873497E-2</v>
      </c>
      <c r="AA10" s="14">
        <v>0.12838448994023099</v>
      </c>
      <c r="AB10" s="14">
        <v>5.6160625142379302E-2</v>
      </c>
      <c r="AC10" s="14">
        <v>2.0201791263265299E-2</v>
      </c>
      <c r="AD10" s="14">
        <v>4.5252508921514098E-2</v>
      </c>
      <c r="AE10" s="14"/>
      <c r="AF10" s="14">
        <v>9.86846285494032E-2</v>
      </c>
      <c r="AG10" s="14">
        <v>0.15182586074340301</v>
      </c>
      <c r="AH10" s="14">
        <v>0.123189355939788</v>
      </c>
      <c r="AI10" s="14">
        <v>6.0539501001673601E-2</v>
      </c>
      <c r="AJ10" s="14">
        <v>8.1827090310310893E-2</v>
      </c>
      <c r="AK10" s="14"/>
      <c r="AL10" s="14">
        <v>0.184195949780737</v>
      </c>
      <c r="AM10" s="14">
        <v>0.114190558473296</v>
      </c>
      <c r="AN10" s="14">
        <v>0.112627175054302</v>
      </c>
      <c r="AO10" s="14">
        <v>5.5969680108393399E-2</v>
      </c>
      <c r="AP10" s="14">
        <v>4.1340946352172198E-2</v>
      </c>
      <c r="AQ10" s="14">
        <v>3.5645456000321402E-2</v>
      </c>
      <c r="AR10" s="14"/>
      <c r="AS10" s="14">
        <v>5.1269663251355103E-2</v>
      </c>
      <c r="AT10" s="14">
        <v>0.10737579140089</v>
      </c>
      <c r="AU10" s="14">
        <v>0.109931414638835</v>
      </c>
      <c r="AV10" s="14">
        <v>0.23044523214397999</v>
      </c>
      <c r="AW10" s="14">
        <v>0.217739617306005</v>
      </c>
      <c r="AX10" s="14"/>
      <c r="AY10" s="14">
        <v>0</v>
      </c>
      <c r="AZ10" s="14">
        <v>0.163395006764951</v>
      </c>
      <c r="BA10" s="14">
        <v>5.9735490607915803E-2</v>
      </c>
      <c r="BB10" s="14">
        <v>6.1526509588695301E-2</v>
      </c>
      <c r="BC10" s="14">
        <v>9.7631717350366395E-2</v>
      </c>
      <c r="BD10" s="14">
        <v>7.0739996054696094E-2</v>
      </c>
      <c r="BE10" s="14">
        <v>0.123023794551346</v>
      </c>
      <c r="BF10" s="14">
        <v>4.93896444184765E-2</v>
      </c>
      <c r="BG10" s="14">
        <v>5.3695071908914302E-2</v>
      </c>
      <c r="BH10" s="14">
        <v>8.96659083002323E-2</v>
      </c>
      <c r="BI10" s="14">
        <v>0.152829357883562</v>
      </c>
      <c r="BJ10" s="14">
        <v>0.18196168202030499</v>
      </c>
      <c r="BK10" s="14">
        <v>5.7690184376548499E-2</v>
      </c>
      <c r="BL10" s="14">
        <v>8.2142784399324001E-2</v>
      </c>
      <c r="BM10" s="14">
        <v>0.12197918030785</v>
      </c>
      <c r="BN10" s="14">
        <v>0.28949922793233301</v>
      </c>
      <c r="BO10" s="14"/>
      <c r="BP10" s="14">
        <v>0.20542899363061601</v>
      </c>
      <c r="BQ10" s="14">
        <v>9.8876623488220794E-2</v>
      </c>
      <c r="BR10" s="14">
        <v>8.45648472472144E-2</v>
      </c>
      <c r="BS10" s="14">
        <v>4.6549432969493897E-2</v>
      </c>
      <c r="BT10" s="14">
        <v>4.3479432837795901E-2</v>
      </c>
      <c r="BU10" s="14">
        <v>2.9605793473151901E-2</v>
      </c>
      <c r="BV10" s="14"/>
      <c r="BW10" s="14">
        <v>8.2928238320933198E-2</v>
      </c>
      <c r="BX10" s="14">
        <v>0.105546854464732</v>
      </c>
      <c r="BY10" s="14">
        <v>3.9893534173574101E-2</v>
      </c>
      <c r="BZ10" s="14">
        <v>0.10013664607989101</v>
      </c>
      <c r="CA10" s="14">
        <v>0.15059892765866201</v>
      </c>
      <c r="CB10" s="14">
        <v>0.15066593714548099</v>
      </c>
      <c r="CC10" s="14"/>
      <c r="CD10" s="14">
        <v>0.17918959267763401</v>
      </c>
      <c r="CE10" s="14">
        <v>0.16863452889255401</v>
      </c>
      <c r="CF10" s="14">
        <v>5.2599027473429198E-2</v>
      </c>
      <c r="CG10" s="14">
        <v>8.5226020520513299E-2</v>
      </c>
      <c r="CH10" s="14"/>
      <c r="CI10" s="14">
        <v>0.13907447751134799</v>
      </c>
      <c r="CJ10" s="14">
        <v>0.147041239589388</v>
      </c>
      <c r="CK10" s="14">
        <v>8.0479766917714399E-2</v>
      </c>
      <c r="CL10" s="14">
        <v>5.4924072575542097E-2</v>
      </c>
      <c r="CM10" s="14"/>
      <c r="CN10" s="14">
        <v>0.244428123873145</v>
      </c>
      <c r="CO10" s="14">
        <v>7.9518585308445106E-2</v>
      </c>
      <c r="CP10" s="14"/>
      <c r="CQ10" s="14">
        <v>0.22678088546813899</v>
      </c>
      <c r="CR10" s="14">
        <v>8.9590881251315896E-2</v>
      </c>
    </row>
    <row r="11" spans="2:96" x14ac:dyDescent="0.3">
      <c r="B11" s="15" t="s">
        <v>460</v>
      </c>
      <c r="C11" s="14">
        <v>0.44723372425977598</v>
      </c>
      <c r="D11" s="14">
        <v>0.46631693915945299</v>
      </c>
      <c r="E11" s="14">
        <v>0.42932750760032401</v>
      </c>
      <c r="F11" s="14"/>
      <c r="G11" s="14">
        <v>0.29302235038633301</v>
      </c>
      <c r="H11" s="14">
        <v>0.343402363016374</v>
      </c>
      <c r="I11" s="14">
        <v>0.46743047267203802</v>
      </c>
      <c r="J11" s="14">
        <v>0.48854145699268298</v>
      </c>
      <c r="K11" s="14">
        <v>0.53137103209379499</v>
      </c>
      <c r="L11" s="14">
        <v>0.53455235936358703</v>
      </c>
      <c r="M11" s="14"/>
      <c r="N11" s="14">
        <v>0.39440151653628502</v>
      </c>
      <c r="O11" s="14">
        <v>0.44127270188921502</v>
      </c>
      <c r="P11" s="14">
        <v>0.48965484031687001</v>
      </c>
      <c r="Q11" s="14">
        <v>0.47832373383963001</v>
      </c>
      <c r="R11" s="14"/>
      <c r="S11" s="14">
        <v>0.36288595683788499</v>
      </c>
      <c r="T11" s="14">
        <v>0.42701078330867098</v>
      </c>
      <c r="U11" s="14">
        <v>0.44090304737961999</v>
      </c>
      <c r="V11" s="14">
        <v>0.44984183226909602</v>
      </c>
      <c r="W11" s="14">
        <v>0.49056302124241602</v>
      </c>
      <c r="X11" s="14">
        <v>0.529389737181304</v>
      </c>
      <c r="Y11" s="14">
        <v>0.45299915801278301</v>
      </c>
      <c r="Z11" s="14">
        <v>0.49274582699854502</v>
      </c>
      <c r="AA11" s="14">
        <v>0.34246879695078802</v>
      </c>
      <c r="AB11" s="14">
        <v>0.56445868192450199</v>
      </c>
      <c r="AC11" s="14">
        <v>0.45150785616251099</v>
      </c>
      <c r="AD11" s="14">
        <v>0.49560632439321001</v>
      </c>
      <c r="AE11" s="14"/>
      <c r="AF11" s="14">
        <v>0.481356826332629</v>
      </c>
      <c r="AG11" s="14">
        <v>0.42040751852019798</v>
      </c>
      <c r="AH11" s="14">
        <v>0.453981779031295</v>
      </c>
      <c r="AI11" s="14">
        <v>0.51482890871407405</v>
      </c>
      <c r="AJ11" s="14">
        <v>0.293120506598544</v>
      </c>
      <c r="AK11" s="14"/>
      <c r="AL11" s="14">
        <v>0.40140572284882697</v>
      </c>
      <c r="AM11" s="14">
        <v>0.460400071611276</v>
      </c>
      <c r="AN11" s="14">
        <v>0.41772519960722199</v>
      </c>
      <c r="AO11" s="14">
        <v>0.55986436673922901</v>
      </c>
      <c r="AP11" s="14">
        <v>0.27821247784825298</v>
      </c>
      <c r="AQ11" s="14">
        <v>0.41008466830241802</v>
      </c>
      <c r="AR11" s="14"/>
      <c r="AS11" s="14">
        <v>0.50874852891674105</v>
      </c>
      <c r="AT11" s="14">
        <v>0.40254224642185399</v>
      </c>
      <c r="AU11" s="14">
        <v>0.479568830938499</v>
      </c>
      <c r="AV11" s="14">
        <v>0.34571354141536897</v>
      </c>
      <c r="AW11" s="14">
        <v>0.247581382483372</v>
      </c>
      <c r="AX11" s="14"/>
      <c r="AY11" s="14">
        <v>0.32817794039194598</v>
      </c>
      <c r="AZ11" s="14">
        <v>0.31206390928533101</v>
      </c>
      <c r="BA11" s="14">
        <v>0.44269511960775798</v>
      </c>
      <c r="BB11" s="14">
        <v>0.50985793895967801</v>
      </c>
      <c r="BC11" s="14">
        <v>0.46747858894814298</v>
      </c>
      <c r="BD11" s="14">
        <v>0.44804373970668798</v>
      </c>
      <c r="BE11" s="14">
        <v>0.485583784178855</v>
      </c>
      <c r="BF11" s="14">
        <v>0.46739985894397801</v>
      </c>
      <c r="BG11" s="14">
        <v>0.51417829418161998</v>
      </c>
      <c r="BH11" s="14">
        <v>0.405511211437246</v>
      </c>
      <c r="BI11" s="14">
        <v>0.48093819811065103</v>
      </c>
      <c r="BJ11" s="14">
        <v>0.33494967858480401</v>
      </c>
      <c r="BK11" s="14">
        <v>0.52415509469654797</v>
      </c>
      <c r="BL11" s="14">
        <v>0.48118270639119998</v>
      </c>
      <c r="BM11" s="14">
        <v>0.61978317290960405</v>
      </c>
      <c r="BN11" s="14">
        <v>0.29519952809638</v>
      </c>
      <c r="BO11" s="14"/>
      <c r="BP11" s="14">
        <v>0.36370579416287702</v>
      </c>
      <c r="BQ11" s="14">
        <v>0.46735574440619798</v>
      </c>
      <c r="BR11" s="14">
        <v>0.44174575091613599</v>
      </c>
      <c r="BS11" s="14">
        <v>0.46817410355147598</v>
      </c>
      <c r="BT11" s="14">
        <v>0.531192488722522</v>
      </c>
      <c r="BU11" s="14">
        <v>0.490112702483461</v>
      </c>
      <c r="BV11" s="14"/>
      <c r="BW11" s="14">
        <v>0.44578377326292901</v>
      </c>
      <c r="BX11" s="14">
        <v>0.50779986583943604</v>
      </c>
      <c r="BY11" s="14">
        <v>0.48974648848991598</v>
      </c>
      <c r="BZ11" s="14">
        <v>0.426340339572573</v>
      </c>
      <c r="CA11" s="14">
        <v>0.39878466998899398</v>
      </c>
      <c r="CB11" s="14">
        <v>0.37444937999002498</v>
      </c>
      <c r="CC11" s="14"/>
      <c r="CD11" s="14">
        <v>0.35992382045825599</v>
      </c>
      <c r="CE11" s="14">
        <v>0.45468387986507502</v>
      </c>
      <c r="CF11" s="14">
        <v>0.50863404031459303</v>
      </c>
      <c r="CG11" s="14">
        <v>0.47399159687008202</v>
      </c>
      <c r="CH11" s="14"/>
      <c r="CI11" s="14">
        <v>0.44082407398764101</v>
      </c>
      <c r="CJ11" s="14">
        <v>0.45184029195706599</v>
      </c>
      <c r="CK11" s="14">
        <v>0.46604928282574198</v>
      </c>
      <c r="CL11" s="14">
        <v>0.28523524042034498</v>
      </c>
      <c r="CM11" s="14"/>
      <c r="CN11" s="14">
        <v>0.33408012320865399</v>
      </c>
      <c r="CO11" s="14">
        <v>0.46401298230764798</v>
      </c>
      <c r="CP11" s="14"/>
      <c r="CQ11" s="14">
        <v>0.42156224968026701</v>
      </c>
      <c r="CR11" s="14">
        <v>0.45547958943789202</v>
      </c>
    </row>
    <row r="12" spans="2:96" x14ac:dyDescent="0.3">
      <c r="B12" s="15" t="s">
        <v>461</v>
      </c>
      <c r="C12" s="14">
        <v>0.23458440136079201</v>
      </c>
      <c r="D12" s="14">
        <v>0.21753945180815601</v>
      </c>
      <c r="E12" s="14">
        <v>0.25328186790568302</v>
      </c>
      <c r="F12" s="14"/>
      <c r="G12" s="14">
        <v>0.25832203262764403</v>
      </c>
      <c r="H12" s="14">
        <v>0.16839355381579801</v>
      </c>
      <c r="I12" s="14">
        <v>0.19045730789572901</v>
      </c>
      <c r="J12" s="14">
        <v>0.26496603325739998</v>
      </c>
      <c r="K12" s="14">
        <v>0.23827638787937999</v>
      </c>
      <c r="L12" s="14">
        <v>0.28608709786007702</v>
      </c>
      <c r="M12" s="14"/>
      <c r="N12" s="14">
        <v>0.25152760462485202</v>
      </c>
      <c r="O12" s="14">
        <v>0.23619806937506299</v>
      </c>
      <c r="P12" s="14">
        <v>0.22244117560033999</v>
      </c>
      <c r="Q12" s="14">
        <v>0.22693108162641301</v>
      </c>
      <c r="R12" s="14"/>
      <c r="S12" s="14">
        <v>0.20199599703734</v>
      </c>
      <c r="T12" s="14">
        <v>0.30835796411574901</v>
      </c>
      <c r="U12" s="14">
        <v>0.24283647398531299</v>
      </c>
      <c r="V12" s="14">
        <v>0.26330154894098901</v>
      </c>
      <c r="W12" s="14">
        <v>0.15110896590497699</v>
      </c>
      <c r="X12" s="14">
        <v>0.16883870685935501</v>
      </c>
      <c r="Y12" s="14">
        <v>0.203280220456174</v>
      </c>
      <c r="Z12" s="14">
        <v>0.32649226297526002</v>
      </c>
      <c r="AA12" s="14">
        <v>0.23983591042029401</v>
      </c>
      <c r="AB12" s="14">
        <v>0.19839185927664299</v>
      </c>
      <c r="AC12" s="14">
        <v>0.29134154357293102</v>
      </c>
      <c r="AD12" s="14">
        <v>0.32477417988117502</v>
      </c>
      <c r="AE12" s="14"/>
      <c r="AF12" s="14">
        <v>0.242354620088647</v>
      </c>
      <c r="AG12" s="14">
        <v>0.22552779455720101</v>
      </c>
      <c r="AH12" s="14">
        <v>0.213255925578793</v>
      </c>
      <c r="AI12" s="14">
        <v>0.17945774083739099</v>
      </c>
      <c r="AJ12" s="14">
        <v>0.25824163828193403</v>
      </c>
      <c r="AK12" s="14"/>
      <c r="AL12" s="14">
        <v>0.20662939297958699</v>
      </c>
      <c r="AM12" s="14">
        <v>0.24671584908981201</v>
      </c>
      <c r="AN12" s="14">
        <v>0.290635681667338</v>
      </c>
      <c r="AO12" s="14">
        <v>0.18658180044394901</v>
      </c>
      <c r="AP12" s="14">
        <v>0.34766229790139902</v>
      </c>
      <c r="AQ12" s="14">
        <v>0.25850578329245999</v>
      </c>
      <c r="AR12" s="14"/>
      <c r="AS12" s="14">
        <v>0.233848522607121</v>
      </c>
      <c r="AT12" s="14">
        <v>0.25224156510753598</v>
      </c>
      <c r="AU12" s="14">
        <v>0.21870340047058201</v>
      </c>
      <c r="AV12" s="14">
        <v>0.19009328236599099</v>
      </c>
      <c r="AW12" s="14">
        <v>0.17157431681603499</v>
      </c>
      <c r="AX12" s="14"/>
      <c r="AY12" s="14">
        <v>0.39939265738624102</v>
      </c>
      <c r="AZ12" s="14">
        <v>0.21518743308322799</v>
      </c>
      <c r="BA12" s="14">
        <v>0.24633120105878301</v>
      </c>
      <c r="BB12" s="14">
        <v>0.24841233923070299</v>
      </c>
      <c r="BC12" s="14">
        <v>0.23625991949470901</v>
      </c>
      <c r="BD12" s="14">
        <v>0.24420990198585099</v>
      </c>
      <c r="BE12" s="14">
        <v>0.234478377309565</v>
      </c>
      <c r="BF12" s="14">
        <v>0.30589977840389099</v>
      </c>
      <c r="BG12" s="14">
        <v>0.186928025208841</v>
      </c>
      <c r="BH12" s="14">
        <v>0.311052553304141</v>
      </c>
      <c r="BI12" s="14">
        <v>0.14167961407042601</v>
      </c>
      <c r="BJ12" s="14">
        <v>0.27453637215247301</v>
      </c>
      <c r="BK12" s="14">
        <v>0.22623151221718599</v>
      </c>
      <c r="BL12" s="14">
        <v>0.25176614751909598</v>
      </c>
      <c r="BM12" s="14">
        <v>0.21657709578478401</v>
      </c>
      <c r="BN12" s="14">
        <v>0.10820032531613701</v>
      </c>
      <c r="BO12" s="14"/>
      <c r="BP12" s="14">
        <v>0.19708488849598799</v>
      </c>
      <c r="BQ12" s="14">
        <v>0.22111271866363</v>
      </c>
      <c r="BR12" s="14">
        <v>0.24755484300123201</v>
      </c>
      <c r="BS12" s="14">
        <v>0.26790086767099902</v>
      </c>
      <c r="BT12" s="14">
        <v>0.265600668041931</v>
      </c>
      <c r="BU12" s="14">
        <v>0.26320313709263599</v>
      </c>
      <c r="BV12" s="14"/>
      <c r="BW12" s="14">
        <v>0.26784459273877997</v>
      </c>
      <c r="BX12" s="14">
        <v>0.229947347601273</v>
      </c>
      <c r="BY12" s="14">
        <v>0.199577860095423</v>
      </c>
      <c r="BZ12" s="14">
        <v>0.212591250026092</v>
      </c>
      <c r="CA12" s="14">
        <v>0.22571977412760399</v>
      </c>
      <c r="CB12" s="14">
        <v>0.118526489852435</v>
      </c>
      <c r="CC12" s="14"/>
      <c r="CD12" s="14">
        <v>0.20487188868944101</v>
      </c>
      <c r="CE12" s="14">
        <v>0.21054883478210601</v>
      </c>
      <c r="CF12" s="14">
        <v>0.20579854063401101</v>
      </c>
      <c r="CG12" s="14">
        <v>0.24746307679408799</v>
      </c>
      <c r="CH12" s="14"/>
      <c r="CI12" s="14">
        <v>0.211728786632915</v>
      </c>
      <c r="CJ12" s="14">
        <v>0.198296184960947</v>
      </c>
      <c r="CK12" s="14">
        <v>0.24616588219836</v>
      </c>
      <c r="CL12" s="14">
        <v>0.30743202105510897</v>
      </c>
      <c r="CM12" s="14"/>
      <c r="CN12" s="14">
        <v>0.221916941931043</v>
      </c>
      <c r="CO12" s="14">
        <v>0.237444448119461</v>
      </c>
      <c r="CP12" s="14"/>
      <c r="CQ12" s="14">
        <v>0.141458397547016</v>
      </c>
      <c r="CR12" s="14">
        <v>0.247410933580825</v>
      </c>
    </row>
    <row r="13" spans="2:96" x14ac:dyDescent="0.3">
      <c r="B13" s="15" t="s">
        <v>462</v>
      </c>
      <c r="C13" s="14">
        <v>7.6459814512679497E-2</v>
      </c>
      <c r="D13" s="14">
        <v>6.5716576248695702E-2</v>
      </c>
      <c r="E13" s="14">
        <v>8.7940158510954894E-2</v>
      </c>
      <c r="F13" s="14"/>
      <c r="G13" s="14">
        <v>0.103649590678218</v>
      </c>
      <c r="H13" s="14">
        <v>5.1254891362567001E-2</v>
      </c>
      <c r="I13" s="14">
        <v>8.95924525243771E-2</v>
      </c>
      <c r="J13" s="14">
        <v>7.7092476710908506E-2</v>
      </c>
      <c r="K13" s="14">
        <v>7.0584578234866899E-2</v>
      </c>
      <c r="L13" s="14">
        <v>7.2060055158305103E-2</v>
      </c>
      <c r="M13" s="14"/>
      <c r="N13" s="14">
        <v>5.5750119459363E-2</v>
      </c>
      <c r="O13" s="14">
        <v>7.8034196836722303E-2</v>
      </c>
      <c r="P13" s="14">
        <v>7.7628434124161594E-2</v>
      </c>
      <c r="Q13" s="14">
        <v>9.2063081412515901E-2</v>
      </c>
      <c r="R13" s="14"/>
      <c r="S13" s="14">
        <v>4.9178570999326099E-2</v>
      </c>
      <c r="T13" s="14">
        <v>7.3669280174912102E-2</v>
      </c>
      <c r="U13" s="14">
        <v>0.10535773350408</v>
      </c>
      <c r="V13" s="14">
        <v>6.4636320777815795E-2</v>
      </c>
      <c r="W13" s="14">
        <v>0.108330073442996</v>
      </c>
      <c r="X13" s="14">
        <v>5.0474339267039502E-2</v>
      </c>
      <c r="Y13" s="14">
        <v>7.4357687808289802E-2</v>
      </c>
      <c r="Z13" s="14">
        <v>5.0801088843672397E-2</v>
      </c>
      <c r="AA13" s="14">
        <v>0.12582157813248199</v>
      </c>
      <c r="AB13" s="14">
        <v>8.8041263453230503E-2</v>
      </c>
      <c r="AC13" s="14">
        <v>7.8745608652508903E-2</v>
      </c>
      <c r="AD13" s="14">
        <v>0</v>
      </c>
      <c r="AE13" s="14"/>
      <c r="AF13" s="14">
        <v>5.9848889402771603E-2</v>
      </c>
      <c r="AG13" s="14">
        <v>6.5467269612745002E-2</v>
      </c>
      <c r="AH13" s="14">
        <v>8.1286425612496396E-2</v>
      </c>
      <c r="AI13" s="14">
        <v>6.2666169042067899E-2</v>
      </c>
      <c r="AJ13" s="14">
        <v>0.26481743664458901</v>
      </c>
      <c r="AK13" s="14"/>
      <c r="AL13" s="14">
        <v>5.6024703534175102E-2</v>
      </c>
      <c r="AM13" s="14">
        <v>6.3409987870215706E-2</v>
      </c>
      <c r="AN13" s="14">
        <v>7.3214197531662001E-2</v>
      </c>
      <c r="AO13" s="14">
        <v>6.3749795846988894E-2</v>
      </c>
      <c r="AP13" s="14">
        <v>0.25007009606720798</v>
      </c>
      <c r="AQ13" s="14">
        <v>7.4174651921613405E-2</v>
      </c>
      <c r="AR13" s="14"/>
      <c r="AS13" s="14">
        <v>7.8773374696146203E-2</v>
      </c>
      <c r="AT13" s="14">
        <v>0.103957621845367</v>
      </c>
      <c r="AU13" s="14">
        <v>5.8338062904650302E-2</v>
      </c>
      <c r="AV13" s="14">
        <v>8.5258769633435205E-2</v>
      </c>
      <c r="AW13" s="14">
        <v>0</v>
      </c>
      <c r="AX13" s="14"/>
      <c r="AY13" s="14">
        <v>0.272429402221813</v>
      </c>
      <c r="AZ13" s="14">
        <v>7.5589221489334099E-2</v>
      </c>
      <c r="BA13" s="14">
        <v>0.14666184485995001</v>
      </c>
      <c r="BB13" s="14">
        <v>6.4825320682696502E-2</v>
      </c>
      <c r="BC13" s="14">
        <v>5.8628057276299501E-2</v>
      </c>
      <c r="BD13" s="14">
        <v>6.5231950460286098E-2</v>
      </c>
      <c r="BE13" s="14">
        <v>5.6264884213509399E-2</v>
      </c>
      <c r="BF13" s="14">
        <v>7.1315386090092803E-2</v>
      </c>
      <c r="BG13" s="14">
        <v>0.117051264329465</v>
      </c>
      <c r="BH13" s="14">
        <v>0.122737966807416</v>
      </c>
      <c r="BI13" s="14">
        <v>9.3208930484356994E-2</v>
      </c>
      <c r="BJ13" s="14">
        <v>4.5693911465455803E-2</v>
      </c>
      <c r="BK13" s="14">
        <v>0</v>
      </c>
      <c r="BL13" s="14">
        <v>4.3928740334261002E-2</v>
      </c>
      <c r="BM13" s="14">
        <v>0</v>
      </c>
      <c r="BN13" s="14">
        <v>4.8273307544145501E-2</v>
      </c>
      <c r="BO13" s="14"/>
      <c r="BP13" s="14">
        <v>5.2329760881969903E-2</v>
      </c>
      <c r="BQ13" s="14">
        <v>8.1442812075973398E-2</v>
      </c>
      <c r="BR13" s="14">
        <v>8.6854424082236606E-2</v>
      </c>
      <c r="BS13" s="14">
        <v>9.2509239067676399E-2</v>
      </c>
      <c r="BT13" s="14">
        <v>4.86401906541565E-2</v>
      </c>
      <c r="BU13" s="14">
        <v>0.13748713501975399</v>
      </c>
      <c r="BV13" s="14"/>
      <c r="BW13" s="14">
        <v>6.8876002336079004E-2</v>
      </c>
      <c r="BX13" s="14">
        <v>7.5138620858334906E-2</v>
      </c>
      <c r="BY13" s="14">
        <v>9.5064323646402105E-2</v>
      </c>
      <c r="BZ13" s="14">
        <v>7.7184275307804001E-2</v>
      </c>
      <c r="CA13" s="14">
        <v>4.0547398151660002E-2</v>
      </c>
      <c r="CB13" s="14">
        <v>0.21040866967049501</v>
      </c>
      <c r="CC13" s="14"/>
      <c r="CD13" s="14">
        <v>8.0717837771113396E-2</v>
      </c>
      <c r="CE13" s="14">
        <v>4.5083398651872199E-2</v>
      </c>
      <c r="CF13" s="14">
        <v>6.3360032316365694E-2</v>
      </c>
      <c r="CG13" s="14">
        <v>9.8164782933124403E-2</v>
      </c>
      <c r="CH13" s="14"/>
      <c r="CI13" s="14">
        <v>0.10755001967599701</v>
      </c>
      <c r="CJ13" s="14">
        <v>6.2591609121143102E-2</v>
      </c>
      <c r="CK13" s="14">
        <v>7.1270466315063896E-2</v>
      </c>
      <c r="CL13" s="14">
        <v>7.8641541801767703E-2</v>
      </c>
      <c r="CM13" s="14"/>
      <c r="CN13" s="14">
        <v>7.3888528593109695E-2</v>
      </c>
      <c r="CO13" s="14">
        <v>7.7922760308935995E-2</v>
      </c>
      <c r="CP13" s="14"/>
      <c r="CQ13" s="14">
        <v>7.2532556763844305E-2</v>
      </c>
      <c r="CR13" s="14">
        <v>7.6207199202024595E-2</v>
      </c>
    </row>
    <row r="14" spans="2:96" x14ac:dyDescent="0.3">
      <c r="B14" s="15" t="s">
        <v>92</v>
      </c>
      <c r="C14" s="20">
        <v>9.0856744174024201E-2</v>
      </c>
      <c r="D14" s="20">
        <v>6.3340065383910502E-2</v>
      </c>
      <c r="E14" s="20">
        <v>0.119813703499849</v>
      </c>
      <c r="F14" s="20"/>
      <c r="G14" s="20">
        <v>6.2565952006006106E-2</v>
      </c>
      <c r="H14" s="20">
        <v>0.113239463625182</v>
      </c>
      <c r="I14" s="20">
        <v>7.3190914491607598E-2</v>
      </c>
      <c r="J14" s="20">
        <v>0.10043854458109901</v>
      </c>
      <c r="K14" s="20">
        <v>0.117229907605208</v>
      </c>
      <c r="L14" s="20">
        <v>8.0085271985548503E-2</v>
      </c>
      <c r="M14" s="20"/>
      <c r="N14" s="20">
        <v>6.2771275580500593E-2</v>
      </c>
      <c r="O14" s="20">
        <v>0.10418370235140199</v>
      </c>
      <c r="P14" s="20">
        <v>0.11010789838375699</v>
      </c>
      <c r="Q14" s="20">
        <v>8.7689347761427394E-2</v>
      </c>
      <c r="R14" s="20"/>
      <c r="S14" s="20">
        <v>8.5043163306048095E-2</v>
      </c>
      <c r="T14" s="20">
        <v>5.6377061649933898E-2</v>
      </c>
      <c r="U14" s="20">
        <v>0.12778174244095999</v>
      </c>
      <c r="V14" s="20">
        <v>6.3267402635763997E-2</v>
      </c>
      <c r="W14" s="20">
        <v>8.6496733193182199E-2</v>
      </c>
      <c r="X14" s="20">
        <v>0.12055155267132101</v>
      </c>
      <c r="Y14" s="20">
        <v>0.11071160749188801</v>
      </c>
      <c r="Z14" s="20">
        <v>5.0787620561404803E-2</v>
      </c>
      <c r="AA14" s="20">
        <v>0.11600109760013599</v>
      </c>
      <c r="AB14" s="20">
        <v>6.9141166005946206E-2</v>
      </c>
      <c r="AC14" s="20">
        <v>0.11701296888238</v>
      </c>
      <c r="AD14" s="20">
        <v>9.4471253017755594E-2</v>
      </c>
      <c r="AE14" s="20"/>
      <c r="AF14" s="20">
        <v>6.1757770971610601E-2</v>
      </c>
      <c r="AG14" s="20">
        <v>6.1266914947620398E-2</v>
      </c>
      <c r="AH14" s="20">
        <v>0.11704491716931401</v>
      </c>
      <c r="AI14" s="20">
        <v>0.15310463254021101</v>
      </c>
      <c r="AJ14" s="20">
        <v>8.4196769423256407E-2</v>
      </c>
      <c r="AK14" s="20"/>
      <c r="AL14" s="20">
        <v>6.0696337509814902E-2</v>
      </c>
      <c r="AM14" s="20">
        <v>5.4883814052728103E-2</v>
      </c>
      <c r="AN14" s="20">
        <v>9.5661037643071906E-2</v>
      </c>
      <c r="AO14" s="20">
        <v>0.10900424155247</v>
      </c>
      <c r="AP14" s="20">
        <v>5.4737623594372398E-2</v>
      </c>
      <c r="AQ14" s="20">
        <v>0.18966008038339</v>
      </c>
      <c r="AR14" s="20"/>
      <c r="AS14" s="20">
        <v>9.0659682543045905E-2</v>
      </c>
      <c r="AT14" s="20">
        <v>9.8962480214187701E-2</v>
      </c>
      <c r="AU14" s="20">
        <v>8.7519308612452107E-2</v>
      </c>
      <c r="AV14" s="20">
        <v>5.6140944244134502E-2</v>
      </c>
      <c r="AW14" s="20">
        <v>4.0356402133010602E-2</v>
      </c>
      <c r="AX14" s="20"/>
      <c r="AY14" s="20">
        <v>0</v>
      </c>
      <c r="AZ14" s="20">
        <v>0.21249797215984501</v>
      </c>
      <c r="BA14" s="20">
        <v>6.8809790119962896E-2</v>
      </c>
      <c r="BB14" s="20">
        <v>6.7904707685603305E-2</v>
      </c>
      <c r="BC14" s="20">
        <v>9.1693429293007195E-2</v>
      </c>
      <c r="BD14" s="20">
        <v>0.119512435284165</v>
      </c>
      <c r="BE14" s="20">
        <v>9.1254877763611894E-2</v>
      </c>
      <c r="BF14" s="20">
        <v>5.0807093904224901E-2</v>
      </c>
      <c r="BG14" s="20">
        <v>0.101374335808479</v>
      </c>
      <c r="BH14" s="20">
        <v>5.4784324013375997E-2</v>
      </c>
      <c r="BI14" s="20">
        <v>7.7550641194750497E-2</v>
      </c>
      <c r="BJ14" s="20">
        <v>0.111815069153409</v>
      </c>
      <c r="BK14" s="20">
        <v>9.2297434317485397E-2</v>
      </c>
      <c r="BL14" s="20">
        <v>4.5274643478035101E-2</v>
      </c>
      <c r="BM14" s="20">
        <v>4.1660550997762301E-2</v>
      </c>
      <c r="BN14" s="20">
        <v>6.7257777006262703E-2</v>
      </c>
      <c r="BO14" s="20"/>
      <c r="BP14" s="20">
        <v>5.9876390250713799E-2</v>
      </c>
      <c r="BQ14" s="20">
        <v>0.105560029110812</v>
      </c>
      <c r="BR14" s="20">
        <v>0.118123338182807</v>
      </c>
      <c r="BS14" s="20">
        <v>8.6036826531041596E-2</v>
      </c>
      <c r="BT14" s="20">
        <v>0.10183894414199</v>
      </c>
      <c r="BU14" s="20">
        <v>7.9591231930997805E-2</v>
      </c>
      <c r="BV14" s="20"/>
      <c r="BW14" s="20">
        <v>8.4953878676106001E-2</v>
      </c>
      <c r="BX14" s="20">
        <v>4.1247714505521303E-2</v>
      </c>
      <c r="BY14" s="20">
        <v>0.107678125550718</v>
      </c>
      <c r="BZ14" s="20">
        <v>0.136049709629183</v>
      </c>
      <c r="CA14" s="20">
        <v>0.1219585350098</v>
      </c>
      <c r="CB14" s="20">
        <v>0.145949523341564</v>
      </c>
      <c r="CC14" s="20"/>
      <c r="CD14" s="20">
        <v>9.9689420748019494E-2</v>
      </c>
      <c r="CE14" s="20">
        <v>5.3220444449209002E-2</v>
      </c>
      <c r="CF14" s="20">
        <v>0.13951455306127999</v>
      </c>
      <c r="CG14" s="20">
        <v>4.5222560296349398E-2</v>
      </c>
      <c r="CH14" s="20"/>
      <c r="CI14" s="20">
        <v>5.9340249863934401E-2</v>
      </c>
      <c r="CJ14" s="20">
        <v>6.80952821405231E-2</v>
      </c>
      <c r="CK14" s="20">
        <v>9.2397141676703695E-2</v>
      </c>
      <c r="CL14" s="20">
        <v>0.23450318078131699</v>
      </c>
      <c r="CM14" s="20"/>
      <c r="CN14" s="20">
        <v>3.8697168696967002E-2</v>
      </c>
      <c r="CO14" s="20">
        <v>9.9051694233639298E-2</v>
      </c>
      <c r="CP14" s="20"/>
      <c r="CQ14" s="20">
        <v>3.43994403378661E-2</v>
      </c>
      <c r="CR14" s="20">
        <v>8.7073609137745797E-2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507</v>
      </c>
      <c r="E7" s="10">
        <v>497</v>
      </c>
      <c r="F7" s="10"/>
      <c r="G7" s="10">
        <v>110</v>
      </c>
      <c r="H7" s="10">
        <v>173</v>
      </c>
      <c r="I7" s="10">
        <v>178</v>
      </c>
      <c r="J7" s="10">
        <v>186</v>
      </c>
      <c r="K7" s="10">
        <v>138</v>
      </c>
      <c r="L7" s="10">
        <v>221</v>
      </c>
      <c r="M7" s="10"/>
      <c r="N7" s="10">
        <v>271</v>
      </c>
      <c r="O7" s="10">
        <v>247</v>
      </c>
      <c r="P7" s="10">
        <v>214</v>
      </c>
      <c r="Q7" s="10">
        <v>272</v>
      </c>
      <c r="R7" s="10"/>
      <c r="S7" s="10">
        <v>132</v>
      </c>
      <c r="T7" s="10">
        <v>135</v>
      </c>
      <c r="U7" s="10">
        <v>77</v>
      </c>
      <c r="V7" s="10">
        <v>94</v>
      </c>
      <c r="W7" s="10">
        <v>73</v>
      </c>
      <c r="X7" s="10">
        <v>96</v>
      </c>
      <c r="Y7" s="10">
        <v>89</v>
      </c>
      <c r="Z7" s="10">
        <v>40</v>
      </c>
      <c r="AA7" s="10">
        <v>107</v>
      </c>
      <c r="AB7" s="10">
        <v>89</v>
      </c>
      <c r="AC7" s="10">
        <v>51</v>
      </c>
      <c r="AD7" s="10">
        <v>23</v>
      </c>
      <c r="AE7" s="10"/>
      <c r="AF7" s="10">
        <v>199</v>
      </c>
      <c r="AG7" s="10">
        <v>325</v>
      </c>
      <c r="AH7" s="10">
        <v>92</v>
      </c>
      <c r="AI7" s="10">
        <v>131</v>
      </c>
      <c r="AJ7" s="10">
        <v>56</v>
      </c>
      <c r="AK7" s="10"/>
      <c r="AL7" s="10">
        <v>254</v>
      </c>
      <c r="AM7" s="10">
        <v>201</v>
      </c>
      <c r="AN7" s="10">
        <v>101</v>
      </c>
      <c r="AO7" s="10">
        <v>198</v>
      </c>
      <c r="AP7" s="10">
        <v>69</v>
      </c>
      <c r="AQ7" s="10">
        <v>84</v>
      </c>
      <c r="AR7" s="10"/>
      <c r="AS7" s="10">
        <v>244</v>
      </c>
      <c r="AT7" s="10">
        <v>217</v>
      </c>
      <c r="AU7" s="10">
        <v>255</v>
      </c>
      <c r="AV7" s="10">
        <v>123</v>
      </c>
      <c r="AW7" s="10">
        <v>22</v>
      </c>
      <c r="AX7" s="10"/>
      <c r="AY7" s="10">
        <v>8</v>
      </c>
      <c r="AZ7" s="10">
        <v>41</v>
      </c>
      <c r="BA7" s="10">
        <v>60</v>
      </c>
      <c r="BB7" s="10">
        <v>61</v>
      </c>
      <c r="BC7" s="10">
        <v>99</v>
      </c>
      <c r="BD7" s="10">
        <v>101</v>
      </c>
      <c r="BE7" s="10">
        <v>104</v>
      </c>
      <c r="BF7" s="10">
        <v>78</v>
      </c>
      <c r="BG7" s="10">
        <v>73</v>
      </c>
      <c r="BH7" s="10">
        <v>62</v>
      </c>
      <c r="BI7" s="10">
        <v>77</v>
      </c>
      <c r="BJ7" s="10">
        <v>63</v>
      </c>
      <c r="BK7" s="10">
        <v>31</v>
      </c>
      <c r="BL7" s="10">
        <v>22</v>
      </c>
      <c r="BM7" s="10">
        <v>22</v>
      </c>
      <c r="BN7" s="10">
        <v>53</v>
      </c>
      <c r="BO7" s="10"/>
      <c r="BP7" s="10">
        <v>227</v>
      </c>
      <c r="BQ7" s="10">
        <v>280</v>
      </c>
      <c r="BR7" s="10">
        <v>137</v>
      </c>
      <c r="BS7" s="10">
        <v>194</v>
      </c>
      <c r="BT7" s="10">
        <v>116</v>
      </c>
      <c r="BU7" s="10">
        <v>51</v>
      </c>
      <c r="BV7" s="10"/>
      <c r="BW7" s="10">
        <v>393</v>
      </c>
      <c r="BX7" s="10">
        <v>223</v>
      </c>
      <c r="BY7" s="10">
        <v>71</v>
      </c>
      <c r="BZ7" s="10">
        <v>85</v>
      </c>
      <c r="CA7" s="10">
        <v>188</v>
      </c>
      <c r="CB7" s="10">
        <v>37</v>
      </c>
      <c r="CC7" s="10"/>
      <c r="CD7" s="10">
        <v>201</v>
      </c>
      <c r="CE7" s="10">
        <v>177</v>
      </c>
      <c r="CF7" s="10">
        <v>159</v>
      </c>
      <c r="CG7" s="10">
        <v>265</v>
      </c>
      <c r="CH7" s="10"/>
      <c r="CI7" s="10">
        <v>175</v>
      </c>
      <c r="CJ7" s="10">
        <v>198</v>
      </c>
      <c r="CK7" s="10">
        <v>571</v>
      </c>
      <c r="CL7" s="10">
        <v>62</v>
      </c>
      <c r="CM7" s="10"/>
      <c r="CN7" s="10">
        <v>130</v>
      </c>
      <c r="CO7" s="10">
        <v>864</v>
      </c>
      <c r="CP7" s="10"/>
      <c r="CQ7" s="10">
        <v>102</v>
      </c>
      <c r="CR7" s="10">
        <v>837</v>
      </c>
    </row>
    <row r="8" spans="2:96" ht="30" customHeight="1" x14ac:dyDescent="0.3">
      <c r="B8" s="11" t="s">
        <v>19</v>
      </c>
      <c r="C8" s="11">
        <v>1010</v>
      </c>
      <c r="D8" s="11">
        <v>513</v>
      </c>
      <c r="E8" s="11">
        <v>494</v>
      </c>
      <c r="F8" s="11"/>
      <c r="G8" s="11">
        <v>138</v>
      </c>
      <c r="H8" s="11">
        <v>179</v>
      </c>
      <c r="I8" s="11">
        <v>177</v>
      </c>
      <c r="J8" s="11">
        <v>179</v>
      </c>
      <c r="K8" s="11">
        <v>133</v>
      </c>
      <c r="L8" s="11">
        <v>203</v>
      </c>
      <c r="M8" s="11"/>
      <c r="N8" s="11">
        <v>272</v>
      </c>
      <c r="O8" s="11">
        <v>266</v>
      </c>
      <c r="P8" s="11">
        <v>210</v>
      </c>
      <c r="Q8" s="11">
        <v>260</v>
      </c>
      <c r="R8" s="11"/>
      <c r="S8" s="11">
        <v>134</v>
      </c>
      <c r="T8" s="11">
        <v>130</v>
      </c>
      <c r="U8" s="11">
        <v>72</v>
      </c>
      <c r="V8" s="11">
        <v>92</v>
      </c>
      <c r="W8" s="11">
        <v>73</v>
      </c>
      <c r="X8" s="11">
        <v>98</v>
      </c>
      <c r="Y8" s="11">
        <v>84</v>
      </c>
      <c r="Z8" s="11">
        <v>38</v>
      </c>
      <c r="AA8" s="11">
        <v>111</v>
      </c>
      <c r="AB8" s="11">
        <v>91</v>
      </c>
      <c r="AC8" s="11">
        <v>57</v>
      </c>
      <c r="AD8" s="11">
        <v>30</v>
      </c>
      <c r="AE8" s="11"/>
      <c r="AF8" s="11">
        <v>191</v>
      </c>
      <c r="AG8" s="11">
        <v>332</v>
      </c>
      <c r="AH8" s="11">
        <v>91</v>
      </c>
      <c r="AI8" s="11">
        <v>125</v>
      </c>
      <c r="AJ8" s="11">
        <v>57</v>
      </c>
      <c r="AK8" s="11"/>
      <c r="AL8" s="11">
        <v>263</v>
      </c>
      <c r="AM8" s="11">
        <v>196</v>
      </c>
      <c r="AN8" s="11">
        <v>101</v>
      </c>
      <c r="AO8" s="11">
        <v>191</v>
      </c>
      <c r="AP8" s="11">
        <v>71</v>
      </c>
      <c r="AQ8" s="11">
        <v>84</v>
      </c>
      <c r="AR8" s="11"/>
      <c r="AS8" s="11">
        <v>237</v>
      </c>
      <c r="AT8" s="11">
        <v>221</v>
      </c>
      <c r="AU8" s="11">
        <v>259</v>
      </c>
      <c r="AV8" s="11">
        <v>127</v>
      </c>
      <c r="AW8" s="11">
        <v>24</v>
      </c>
      <c r="AX8" s="11"/>
      <c r="AY8" s="11">
        <v>9</v>
      </c>
      <c r="AZ8" s="11">
        <v>40</v>
      </c>
      <c r="BA8" s="11">
        <v>58</v>
      </c>
      <c r="BB8" s="11">
        <v>59</v>
      </c>
      <c r="BC8" s="11">
        <v>100</v>
      </c>
      <c r="BD8" s="11">
        <v>104</v>
      </c>
      <c r="BE8" s="11">
        <v>103</v>
      </c>
      <c r="BF8" s="11">
        <v>78</v>
      </c>
      <c r="BG8" s="11">
        <v>73</v>
      </c>
      <c r="BH8" s="11">
        <v>63</v>
      </c>
      <c r="BI8" s="11">
        <v>77</v>
      </c>
      <c r="BJ8" s="11">
        <v>62</v>
      </c>
      <c r="BK8" s="11">
        <v>32</v>
      </c>
      <c r="BL8" s="11">
        <v>22</v>
      </c>
      <c r="BM8" s="11">
        <v>23</v>
      </c>
      <c r="BN8" s="11">
        <v>55</v>
      </c>
      <c r="BO8" s="11"/>
      <c r="BP8" s="11">
        <v>238</v>
      </c>
      <c r="BQ8" s="11">
        <v>279</v>
      </c>
      <c r="BR8" s="11">
        <v>135</v>
      </c>
      <c r="BS8" s="11">
        <v>189</v>
      </c>
      <c r="BT8" s="11">
        <v>114</v>
      </c>
      <c r="BU8" s="11">
        <v>52</v>
      </c>
      <c r="BV8" s="11"/>
      <c r="BW8" s="11">
        <v>381</v>
      </c>
      <c r="BX8" s="11">
        <v>225</v>
      </c>
      <c r="BY8" s="11">
        <v>71</v>
      </c>
      <c r="BZ8" s="11">
        <v>86</v>
      </c>
      <c r="CA8" s="11">
        <v>195</v>
      </c>
      <c r="CB8" s="11">
        <v>41</v>
      </c>
      <c r="CC8" s="11"/>
      <c r="CD8" s="11">
        <v>216</v>
      </c>
      <c r="CE8" s="11">
        <v>179</v>
      </c>
      <c r="CF8" s="11">
        <v>156</v>
      </c>
      <c r="CG8" s="11">
        <v>261</v>
      </c>
      <c r="CH8" s="11"/>
      <c r="CI8" s="11">
        <v>179</v>
      </c>
      <c r="CJ8" s="11">
        <v>198</v>
      </c>
      <c r="CK8" s="11">
        <v>568</v>
      </c>
      <c r="CL8" s="11">
        <v>65</v>
      </c>
      <c r="CM8" s="11"/>
      <c r="CN8" s="11">
        <v>133</v>
      </c>
      <c r="CO8" s="11">
        <v>864</v>
      </c>
      <c r="CP8" s="11"/>
      <c r="CQ8" s="11">
        <v>109</v>
      </c>
      <c r="CR8" s="11">
        <v>832</v>
      </c>
    </row>
    <row r="9" spans="2:96" x14ac:dyDescent="0.3">
      <c r="B9" s="15" t="s">
        <v>458</v>
      </c>
      <c r="C9" s="14">
        <v>5.4160498311311402E-2</v>
      </c>
      <c r="D9" s="14">
        <v>6.1407585438438397E-2</v>
      </c>
      <c r="E9" s="14">
        <v>4.4459273508387798E-2</v>
      </c>
      <c r="F9" s="14"/>
      <c r="G9" s="14">
        <v>0.103799795113369</v>
      </c>
      <c r="H9" s="14">
        <v>0.139736287755969</v>
      </c>
      <c r="I9" s="14">
        <v>5.4972652069694199E-2</v>
      </c>
      <c r="J9" s="14">
        <v>4.9350218466100403E-3</v>
      </c>
      <c r="K9" s="14">
        <v>7.6404680198241901E-3</v>
      </c>
      <c r="L9" s="14">
        <v>1.80075780222663E-2</v>
      </c>
      <c r="M9" s="14"/>
      <c r="N9" s="14">
        <v>8.8899897833449704E-2</v>
      </c>
      <c r="O9" s="14">
        <v>3.5385408649497102E-2</v>
      </c>
      <c r="P9" s="14">
        <v>4.9193418838568703E-2</v>
      </c>
      <c r="Q9" s="14">
        <v>4.1399448801298797E-2</v>
      </c>
      <c r="R9" s="14"/>
      <c r="S9" s="14">
        <v>0.13074542805171299</v>
      </c>
      <c r="T9" s="14">
        <v>2.6563362528929001E-2</v>
      </c>
      <c r="U9" s="14">
        <v>1.3059808611551401E-2</v>
      </c>
      <c r="V9" s="14">
        <v>6.87677457389574E-2</v>
      </c>
      <c r="W9" s="14">
        <v>8.0069105543841501E-2</v>
      </c>
      <c r="X9" s="14">
        <v>2.9992420041974499E-2</v>
      </c>
      <c r="Y9" s="14">
        <v>6.3418459024524407E-2</v>
      </c>
      <c r="Z9" s="14">
        <v>2.6523414028244201E-2</v>
      </c>
      <c r="AA9" s="14">
        <v>6.2482121277506401E-2</v>
      </c>
      <c r="AB9" s="14">
        <v>1.16098819650236E-2</v>
      </c>
      <c r="AC9" s="14">
        <v>5.9075116710433397E-2</v>
      </c>
      <c r="AD9" s="14">
        <v>0</v>
      </c>
      <c r="AE9" s="14"/>
      <c r="AF9" s="14">
        <v>5.4853015054431999E-2</v>
      </c>
      <c r="AG9" s="14">
        <v>8.1340559667462495E-2</v>
      </c>
      <c r="AH9" s="14">
        <v>4.6299951585649902E-2</v>
      </c>
      <c r="AI9" s="14">
        <v>2.2659904036645601E-2</v>
      </c>
      <c r="AJ9" s="14">
        <v>2.8851163963068301E-2</v>
      </c>
      <c r="AK9" s="14"/>
      <c r="AL9" s="14">
        <v>0.114185404961664</v>
      </c>
      <c r="AM9" s="14">
        <v>7.4515441685588296E-2</v>
      </c>
      <c r="AN9" s="14">
        <v>4.2810361135558E-2</v>
      </c>
      <c r="AO9" s="14">
        <v>1.4887316575472201E-2</v>
      </c>
      <c r="AP9" s="14">
        <v>1.3602910458232099E-2</v>
      </c>
      <c r="AQ9" s="14">
        <v>1.15725832356692E-2</v>
      </c>
      <c r="AR9" s="14"/>
      <c r="AS9" s="14">
        <v>3.2957448548961897E-2</v>
      </c>
      <c r="AT9" s="14">
        <v>3.6784446297631099E-2</v>
      </c>
      <c r="AU9" s="14">
        <v>6.7793809301350497E-2</v>
      </c>
      <c r="AV9" s="14">
        <v>0.118061967791526</v>
      </c>
      <c r="AW9" s="14">
        <v>0.25542903314660997</v>
      </c>
      <c r="AX9" s="14"/>
      <c r="AY9" s="14">
        <v>0</v>
      </c>
      <c r="AZ9" s="14">
        <v>2.1266457217310901E-2</v>
      </c>
      <c r="BA9" s="14">
        <v>3.3289773548984998E-2</v>
      </c>
      <c r="BB9" s="14">
        <v>6.0547288146818597E-2</v>
      </c>
      <c r="BC9" s="14">
        <v>5.0539097671754997E-2</v>
      </c>
      <c r="BD9" s="14">
        <v>5.1896753200848002E-2</v>
      </c>
      <c r="BE9" s="14">
        <v>4.3966997961696799E-2</v>
      </c>
      <c r="BF9" s="14">
        <v>7.1942903542213402E-2</v>
      </c>
      <c r="BG9" s="14">
        <v>3.9810900542816101E-2</v>
      </c>
      <c r="BH9" s="14">
        <v>3.1969625308644403E-2</v>
      </c>
      <c r="BI9" s="14">
        <v>1.21096565746131E-2</v>
      </c>
      <c r="BJ9" s="14">
        <v>9.83780748928859E-2</v>
      </c>
      <c r="BK9" s="14">
        <v>0</v>
      </c>
      <c r="BL9" s="14">
        <v>9.5704977878084296E-2</v>
      </c>
      <c r="BM9" s="14">
        <v>0</v>
      </c>
      <c r="BN9" s="14">
        <v>0.23284063780122299</v>
      </c>
      <c r="BO9" s="14"/>
      <c r="BP9" s="14">
        <v>0.152843429451892</v>
      </c>
      <c r="BQ9" s="14">
        <v>3.1672511457756701E-2</v>
      </c>
      <c r="BR9" s="14">
        <v>2.0548465365441099E-2</v>
      </c>
      <c r="BS9" s="14">
        <v>1.05081754674739E-2</v>
      </c>
      <c r="BT9" s="14">
        <v>8.2453636074512598E-3</v>
      </c>
      <c r="BU9" s="14">
        <v>3.9514066589873997E-2</v>
      </c>
      <c r="BV9" s="14"/>
      <c r="BW9" s="14">
        <v>4.7628284410281801E-2</v>
      </c>
      <c r="BX9" s="14">
        <v>4.7406346594040999E-2</v>
      </c>
      <c r="BY9" s="14">
        <v>4.2719571759368601E-2</v>
      </c>
      <c r="BZ9" s="14">
        <v>5.3369838459579703E-2</v>
      </c>
      <c r="CA9" s="14">
        <v>8.58831236574501E-2</v>
      </c>
      <c r="CB9" s="14">
        <v>3.7115226918168598E-2</v>
      </c>
      <c r="CC9" s="14"/>
      <c r="CD9" s="14">
        <v>0.10184730403951101</v>
      </c>
      <c r="CE9" s="14">
        <v>7.4942020381821697E-2</v>
      </c>
      <c r="CF9" s="14">
        <v>1.8883825332144499E-2</v>
      </c>
      <c r="CG9" s="14">
        <v>4.8370376204063599E-2</v>
      </c>
      <c r="CH9" s="14"/>
      <c r="CI9" s="14">
        <v>7.0311325770583202E-2</v>
      </c>
      <c r="CJ9" s="14">
        <v>7.9493358871542102E-2</v>
      </c>
      <c r="CK9" s="14">
        <v>4.4814216143227399E-2</v>
      </c>
      <c r="CL9" s="14">
        <v>1.3864789286975101E-2</v>
      </c>
      <c r="CM9" s="14"/>
      <c r="CN9" s="14">
        <v>0.15741824280522801</v>
      </c>
      <c r="CO9" s="14">
        <v>3.78539591429881E-2</v>
      </c>
      <c r="CP9" s="14"/>
      <c r="CQ9" s="14">
        <v>0.126312220916423</v>
      </c>
      <c r="CR9" s="14">
        <v>4.4354087610298798E-2</v>
      </c>
    </row>
    <row r="10" spans="2:96" x14ac:dyDescent="0.3">
      <c r="B10" s="15" t="s">
        <v>459</v>
      </c>
      <c r="C10" s="14">
        <v>9.9534132463201405E-2</v>
      </c>
      <c r="D10" s="14">
        <v>0.10688771029309201</v>
      </c>
      <c r="E10" s="14">
        <v>9.2323640942682902E-2</v>
      </c>
      <c r="F10" s="14"/>
      <c r="G10" s="14">
        <v>0.143797589890653</v>
      </c>
      <c r="H10" s="14">
        <v>0.21803054566858501</v>
      </c>
      <c r="I10" s="14">
        <v>0.117928281150326</v>
      </c>
      <c r="J10" s="14">
        <v>6.2740191570486201E-2</v>
      </c>
      <c r="K10" s="14">
        <v>2.1735295973779399E-2</v>
      </c>
      <c r="L10" s="14">
        <v>3.2194856108880898E-2</v>
      </c>
      <c r="M10" s="14"/>
      <c r="N10" s="14">
        <v>0.13360116471912001</v>
      </c>
      <c r="O10" s="14">
        <v>9.1261093186919301E-2</v>
      </c>
      <c r="P10" s="14">
        <v>6.244740995544E-2</v>
      </c>
      <c r="Q10" s="14">
        <v>0.103028709263334</v>
      </c>
      <c r="R10" s="14"/>
      <c r="S10" s="14">
        <v>0.19262466131803299</v>
      </c>
      <c r="T10" s="14">
        <v>7.5665670044850294E-2</v>
      </c>
      <c r="U10" s="14">
        <v>0.13439793516364101</v>
      </c>
      <c r="V10" s="14">
        <v>0.11527915441947301</v>
      </c>
      <c r="W10" s="14">
        <v>0.11238005767413101</v>
      </c>
      <c r="X10" s="14">
        <v>0.115011160681115</v>
      </c>
      <c r="Y10" s="14">
        <v>0.134067321772642</v>
      </c>
      <c r="Z10" s="14">
        <v>2.5296175382107901E-2</v>
      </c>
      <c r="AA10" s="14">
        <v>5.48172411020647E-2</v>
      </c>
      <c r="AB10" s="14">
        <v>2.2175272395356299E-2</v>
      </c>
      <c r="AC10" s="14">
        <v>6.08127617333242E-2</v>
      </c>
      <c r="AD10" s="14">
        <v>4.5252508921514098E-2</v>
      </c>
      <c r="AE10" s="14"/>
      <c r="AF10" s="14">
        <v>9.9699358195280294E-2</v>
      </c>
      <c r="AG10" s="14">
        <v>0.16551641716912199</v>
      </c>
      <c r="AH10" s="14">
        <v>8.8982910175658306E-2</v>
      </c>
      <c r="AI10" s="14">
        <v>7.8440881321722E-2</v>
      </c>
      <c r="AJ10" s="14">
        <v>3.5570808742118702E-2</v>
      </c>
      <c r="AK10" s="14"/>
      <c r="AL10" s="14">
        <v>0.17478024518252</v>
      </c>
      <c r="AM10" s="14">
        <v>0.109777270292734</v>
      </c>
      <c r="AN10" s="14">
        <v>9.8689208604804998E-2</v>
      </c>
      <c r="AO10" s="14">
        <v>5.8787411357407698E-2</v>
      </c>
      <c r="AP10" s="14">
        <v>6.4164593798650998E-2</v>
      </c>
      <c r="AQ10" s="14">
        <v>3.4443208682835201E-2</v>
      </c>
      <c r="AR10" s="14"/>
      <c r="AS10" s="14">
        <v>5.18880100355886E-2</v>
      </c>
      <c r="AT10" s="14">
        <v>0.11741921204769599</v>
      </c>
      <c r="AU10" s="14">
        <v>7.7384353747006598E-2</v>
      </c>
      <c r="AV10" s="14">
        <v>0.21146930698942901</v>
      </c>
      <c r="AW10" s="14">
        <v>0.34528699688548098</v>
      </c>
      <c r="AX10" s="14"/>
      <c r="AY10" s="14">
        <v>0.10643067309797601</v>
      </c>
      <c r="AZ10" s="14">
        <v>6.9550191465039005E-2</v>
      </c>
      <c r="BA10" s="14">
        <v>1.6295807446374901E-2</v>
      </c>
      <c r="BB10" s="14">
        <v>3.3963927130898797E-2</v>
      </c>
      <c r="BC10" s="14">
        <v>0.14309414744503501</v>
      </c>
      <c r="BD10" s="14">
        <v>0.10259076992199501</v>
      </c>
      <c r="BE10" s="14">
        <v>9.4861062373843605E-2</v>
      </c>
      <c r="BF10" s="14">
        <v>4.7121056404594602E-2</v>
      </c>
      <c r="BG10" s="14">
        <v>8.74252989030046E-2</v>
      </c>
      <c r="BH10" s="14">
        <v>4.7680796013158201E-2</v>
      </c>
      <c r="BI10" s="14">
        <v>0.16136174428036201</v>
      </c>
      <c r="BJ10" s="14">
        <v>0.13152749225853999</v>
      </c>
      <c r="BK10" s="14">
        <v>0.124754179337074</v>
      </c>
      <c r="BL10" s="14">
        <v>0.13679974808480599</v>
      </c>
      <c r="BM10" s="14">
        <v>0.11665474768793101</v>
      </c>
      <c r="BN10" s="14">
        <v>0.26772404783489501</v>
      </c>
      <c r="BO10" s="14"/>
      <c r="BP10" s="14">
        <v>0.17460214844167199</v>
      </c>
      <c r="BQ10" s="14">
        <v>8.5958408170548395E-2</v>
      </c>
      <c r="BR10" s="14">
        <v>8.5066204404870394E-2</v>
      </c>
      <c r="BS10" s="14">
        <v>7.0752353926370901E-2</v>
      </c>
      <c r="BT10" s="14">
        <v>8.04905866050942E-2</v>
      </c>
      <c r="BU10" s="14">
        <v>1.6465237656341399E-2</v>
      </c>
      <c r="BV10" s="14"/>
      <c r="BW10" s="14">
        <v>7.4001917277215806E-2</v>
      </c>
      <c r="BX10" s="14">
        <v>0.123000065867595</v>
      </c>
      <c r="BY10" s="14">
        <v>5.6417503572569201E-2</v>
      </c>
      <c r="BZ10" s="14">
        <v>6.99869789450423E-2</v>
      </c>
      <c r="CA10" s="14">
        <v>0.15425998352775799</v>
      </c>
      <c r="CB10" s="14">
        <v>8.7602986765420707E-2</v>
      </c>
      <c r="CC10" s="14"/>
      <c r="CD10" s="14">
        <v>0.16740958531709099</v>
      </c>
      <c r="CE10" s="14">
        <v>0.135045181929489</v>
      </c>
      <c r="CF10" s="14">
        <v>4.7714231804437901E-2</v>
      </c>
      <c r="CG10" s="14">
        <v>9.53072903342366E-2</v>
      </c>
      <c r="CH10" s="14"/>
      <c r="CI10" s="14">
        <v>0.17505900670248001</v>
      </c>
      <c r="CJ10" s="14">
        <v>9.0646083155374299E-2</v>
      </c>
      <c r="CK10" s="14">
        <v>7.9286377829664995E-2</v>
      </c>
      <c r="CL10" s="14">
        <v>9.5895864762753094E-2</v>
      </c>
      <c r="CM10" s="14"/>
      <c r="CN10" s="14">
        <v>0.271740826191461</v>
      </c>
      <c r="CO10" s="14">
        <v>7.20339621092973E-2</v>
      </c>
      <c r="CP10" s="14"/>
      <c r="CQ10" s="14">
        <v>0.182886114444436</v>
      </c>
      <c r="CR10" s="14">
        <v>9.01509699819492E-2</v>
      </c>
    </row>
    <row r="11" spans="2:96" x14ac:dyDescent="0.3">
      <c r="B11" s="15" t="s">
        <v>460</v>
      </c>
      <c r="C11" s="14">
        <v>0.21548810485056999</v>
      </c>
      <c r="D11" s="14">
        <v>0.25837742096266503</v>
      </c>
      <c r="E11" s="14">
        <v>0.170020154039911</v>
      </c>
      <c r="F11" s="14"/>
      <c r="G11" s="14">
        <v>0.222436760278579</v>
      </c>
      <c r="H11" s="14">
        <v>0.190611433241508</v>
      </c>
      <c r="I11" s="14">
        <v>0.27184553698020397</v>
      </c>
      <c r="J11" s="14">
        <v>0.24304666995982099</v>
      </c>
      <c r="K11" s="14">
        <v>0.211764544241236</v>
      </c>
      <c r="L11" s="14">
        <v>0.16182708034375701</v>
      </c>
      <c r="M11" s="14"/>
      <c r="N11" s="14">
        <v>0.17746282970726801</v>
      </c>
      <c r="O11" s="14">
        <v>0.21915807232831999</v>
      </c>
      <c r="P11" s="14">
        <v>0.26660203250363101</v>
      </c>
      <c r="Q11" s="14">
        <v>0.21220056486185401</v>
      </c>
      <c r="R11" s="14"/>
      <c r="S11" s="14">
        <v>0.15279093916279099</v>
      </c>
      <c r="T11" s="14">
        <v>0.21836845803527899</v>
      </c>
      <c r="U11" s="14">
        <v>0.18241212912101801</v>
      </c>
      <c r="V11" s="14">
        <v>0.20416949674191201</v>
      </c>
      <c r="W11" s="14">
        <v>0.33079664571268402</v>
      </c>
      <c r="X11" s="14">
        <v>0.26300304782601702</v>
      </c>
      <c r="Y11" s="14">
        <v>0.26087367649388599</v>
      </c>
      <c r="Z11" s="14">
        <v>0.29657027525181601</v>
      </c>
      <c r="AA11" s="14">
        <v>0.161952136800185</v>
      </c>
      <c r="AB11" s="14">
        <v>0.21602426268424599</v>
      </c>
      <c r="AC11" s="14">
        <v>0.155955722640752</v>
      </c>
      <c r="AD11" s="14">
        <v>0.240823149868305</v>
      </c>
      <c r="AE11" s="14"/>
      <c r="AF11" s="14">
        <v>0.21924864335416899</v>
      </c>
      <c r="AG11" s="14">
        <v>0.19302170279668701</v>
      </c>
      <c r="AH11" s="14">
        <v>0.19186199352237299</v>
      </c>
      <c r="AI11" s="14">
        <v>0.33215148725721599</v>
      </c>
      <c r="AJ11" s="14">
        <v>0.188033889854097</v>
      </c>
      <c r="AK11" s="14"/>
      <c r="AL11" s="14">
        <v>0.171748656304614</v>
      </c>
      <c r="AM11" s="14">
        <v>0.205179720097941</v>
      </c>
      <c r="AN11" s="14">
        <v>0.19161979115352501</v>
      </c>
      <c r="AO11" s="14">
        <v>0.32443416408824499</v>
      </c>
      <c r="AP11" s="14">
        <v>0.16228437062279899</v>
      </c>
      <c r="AQ11" s="14">
        <v>0.19600034135540101</v>
      </c>
      <c r="AR11" s="14"/>
      <c r="AS11" s="14">
        <v>0.235719292305855</v>
      </c>
      <c r="AT11" s="14">
        <v>0.212858923719384</v>
      </c>
      <c r="AU11" s="14">
        <v>0.251849155582761</v>
      </c>
      <c r="AV11" s="14">
        <v>0.15720541353336701</v>
      </c>
      <c r="AW11" s="14">
        <v>8.2198599224718699E-2</v>
      </c>
      <c r="AX11" s="14"/>
      <c r="AY11" s="14">
        <v>0</v>
      </c>
      <c r="AZ11" s="14">
        <v>0.11726405020137</v>
      </c>
      <c r="BA11" s="14">
        <v>0.23008568269649099</v>
      </c>
      <c r="BB11" s="14">
        <v>0.21771238504330701</v>
      </c>
      <c r="BC11" s="14">
        <v>0.21937764924789499</v>
      </c>
      <c r="BD11" s="14">
        <v>0.24049099994786099</v>
      </c>
      <c r="BE11" s="14">
        <v>0.255866340788233</v>
      </c>
      <c r="BF11" s="14">
        <v>0.15480125647040499</v>
      </c>
      <c r="BG11" s="14">
        <v>0.20147517332595499</v>
      </c>
      <c r="BH11" s="14">
        <v>0.19943493853313299</v>
      </c>
      <c r="BI11" s="14">
        <v>0.33334910585677502</v>
      </c>
      <c r="BJ11" s="14">
        <v>0.193499996981951</v>
      </c>
      <c r="BK11" s="14">
        <v>0.16469472976124799</v>
      </c>
      <c r="BL11" s="14">
        <v>0.246352761869851</v>
      </c>
      <c r="BM11" s="14">
        <v>0.22334029548398401</v>
      </c>
      <c r="BN11" s="14">
        <v>0.187766086215578</v>
      </c>
      <c r="BO11" s="14"/>
      <c r="BP11" s="14">
        <v>0.21293153282407201</v>
      </c>
      <c r="BQ11" s="14">
        <v>0.19477150356301701</v>
      </c>
      <c r="BR11" s="14">
        <v>0.21280320336042699</v>
      </c>
      <c r="BS11" s="14">
        <v>0.241973953772813</v>
      </c>
      <c r="BT11" s="14">
        <v>0.27680139336414999</v>
      </c>
      <c r="BU11" s="14">
        <v>0.122675466859913</v>
      </c>
      <c r="BV11" s="14"/>
      <c r="BW11" s="14">
        <v>0.18146649822942401</v>
      </c>
      <c r="BX11" s="14">
        <v>0.26349528068761102</v>
      </c>
      <c r="BY11" s="14">
        <v>0.28804866073596702</v>
      </c>
      <c r="BZ11" s="14">
        <v>0.18651887348193599</v>
      </c>
      <c r="CA11" s="14">
        <v>0.220945894841374</v>
      </c>
      <c r="CB11" s="14">
        <v>0.233380885513641</v>
      </c>
      <c r="CC11" s="14"/>
      <c r="CD11" s="14">
        <v>0.22812648522971399</v>
      </c>
      <c r="CE11" s="14">
        <v>0.20035092619400699</v>
      </c>
      <c r="CF11" s="14">
        <v>0.24135188552599901</v>
      </c>
      <c r="CG11" s="14">
        <v>0.232833913609026</v>
      </c>
      <c r="CH11" s="14"/>
      <c r="CI11" s="14">
        <v>0.16439071871025299</v>
      </c>
      <c r="CJ11" s="14">
        <v>0.27398142820293597</v>
      </c>
      <c r="CK11" s="14">
        <v>0.21372576339461599</v>
      </c>
      <c r="CL11" s="14">
        <v>0.19279575872959101</v>
      </c>
      <c r="CM11" s="14"/>
      <c r="CN11" s="14">
        <v>0.156281403550353</v>
      </c>
      <c r="CO11" s="14">
        <v>0.22292900362533499</v>
      </c>
      <c r="CP11" s="14"/>
      <c r="CQ11" s="14">
        <v>0.196819777586827</v>
      </c>
      <c r="CR11" s="14">
        <v>0.22701103799356101</v>
      </c>
    </row>
    <row r="12" spans="2:96" x14ac:dyDescent="0.3">
      <c r="B12" s="15" t="s">
        <v>461</v>
      </c>
      <c r="C12" s="14">
        <v>0.39901586197455102</v>
      </c>
      <c r="D12" s="14">
        <v>0.40491927708885</v>
      </c>
      <c r="E12" s="14">
        <v>0.39458811023748802</v>
      </c>
      <c r="F12" s="14"/>
      <c r="G12" s="14">
        <v>0.33170808671931701</v>
      </c>
      <c r="H12" s="14">
        <v>0.30134217360291099</v>
      </c>
      <c r="I12" s="14">
        <v>0.36293781415263099</v>
      </c>
      <c r="J12" s="14">
        <v>0.42331600720769202</v>
      </c>
      <c r="K12" s="14">
        <v>0.46791975122245399</v>
      </c>
      <c r="L12" s="14">
        <v>0.49582731262970497</v>
      </c>
      <c r="M12" s="14"/>
      <c r="N12" s="14">
        <v>0.40444745227659001</v>
      </c>
      <c r="O12" s="14">
        <v>0.42465394738748202</v>
      </c>
      <c r="P12" s="14">
        <v>0.35196064484183898</v>
      </c>
      <c r="Q12" s="14">
        <v>0.40840163635739102</v>
      </c>
      <c r="R12" s="14"/>
      <c r="S12" s="14">
        <v>0.29625917238716498</v>
      </c>
      <c r="T12" s="14">
        <v>0.46733797387373399</v>
      </c>
      <c r="U12" s="14">
        <v>0.45286148983322499</v>
      </c>
      <c r="V12" s="14">
        <v>0.42305239716030701</v>
      </c>
      <c r="W12" s="14">
        <v>0.28550220815778099</v>
      </c>
      <c r="X12" s="14">
        <v>0.35101039320487398</v>
      </c>
      <c r="Y12" s="14">
        <v>0.38232937538934397</v>
      </c>
      <c r="Z12" s="14">
        <v>0.47583550098315402</v>
      </c>
      <c r="AA12" s="14">
        <v>0.371993886908843</v>
      </c>
      <c r="AB12" s="14">
        <v>0.486618875977821</v>
      </c>
      <c r="AC12" s="14">
        <v>0.392499833061564</v>
      </c>
      <c r="AD12" s="14">
        <v>0.58738181854527205</v>
      </c>
      <c r="AE12" s="14"/>
      <c r="AF12" s="14">
        <v>0.38894570831791903</v>
      </c>
      <c r="AG12" s="14">
        <v>0.37677890745241299</v>
      </c>
      <c r="AH12" s="14">
        <v>0.40902478605627002</v>
      </c>
      <c r="AI12" s="14">
        <v>0.34403579680218199</v>
      </c>
      <c r="AJ12" s="14">
        <v>0.30968967463227398</v>
      </c>
      <c r="AK12" s="14"/>
      <c r="AL12" s="14">
        <v>0.372383705952679</v>
      </c>
      <c r="AM12" s="14">
        <v>0.37739134597063001</v>
      </c>
      <c r="AN12" s="14">
        <v>0.41429738569060198</v>
      </c>
      <c r="AO12" s="14">
        <v>0.36289642595139598</v>
      </c>
      <c r="AP12" s="14">
        <v>0.33095563429358599</v>
      </c>
      <c r="AQ12" s="14">
        <v>0.46080596088275799</v>
      </c>
      <c r="AR12" s="14"/>
      <c r="AS12" s="14">
        <v>0.39148004379572499</v>
      </c>
      <c r="AT12" s="14">
        <v>0.39615704547915398</v>
      </c>
      <c r="AU12" s="14">
        <v>0.41878315105389202</v>
      </c>
      <c r="AV12" s="14">
        <v>0.33080068816813502</v>
      </c>
      <c r="AW12" s="14">
        <v>0.19616411897157099</v>
      </c>
      <c r="AX12" s="14"/>
      <c r="AY12" s="14">
        <v>0.78907397740216201</v>
      </c>
      <c r="AZ12" s="14">
        <v>0.47900075353504101</v>
      </c>
      <c r="BA12" s="14">
        <v>0.406502611283592</v>
      </c>
      <c r="BB12" s="14">
        <v>0.41317889930415203</v>
      </c>
      <c r="BC12" s="14">
        <v>0.34236259114023698</v>
      </c>
      <c r="BD12" s="14">
        <v>0.39837098474531302</v>
      </c>
      <c r="BE12" s="14">
        <v>0.45658963969861099</v>
      </c>
      <c r="BF12" s="14">
        <v>0.49272559103931801</v>
      </c>
      <c r="BG12" s="14">
        <v>0.40219433787529701</v>
      </c>
      <c r="BH12" s="14">
        <v>0.41438285038029399</v>
      </c>
      <c r="BI12" s="14">
        <v>0.284446402445996</v>
      </c>
      <c r="BJ12" s="14">
        <v>0.35949708233614702</v>
      </c>
      <c r="BK12" s="14">
        <v>0.52813632228462504</v>
      </c>
      <c r="BL12" s="14">
        <v>0.264190340096701</v>
      </c>
      <c r="BM12" s="14">
        <v>0.40414987680240699</v>
      </c>
      <c r="BN12" s="14">
        <v>0.228397518587798</v>
      </c>
      <c r="BO12" s="14"/>
      <c r="BP12" s="14">
        <v>0.30940683249617001</v>
      </c>
      <c r="BQ12" s="14">
        <v>0.44348371792192298</v>
      </c>
      <c r="BR12" s="14">
        <v>0.47085147000594901</v>
      </c>
      <c r="BS12" s="14">
        <v>0.395262292915947</v>
      </c>
      <c r="BT12" s="14">
        <v>0.361929292289075</v>
      </c>
      <c r="BU12" s="14">
        <v>0.49084871841060501</v>
      </c>
      <c r="BV12" s="14"/>
      <c r="BW12" s="14">
        <v>0.42769239885198801</v>
      </c>
      <c r="BX12" s="14">
        <v>0.35813069635406902</v>
      </c>
      <c r="BY12" s="14">
        <v>0.35789441964403901</v>
      </c>
      <c r="BZ12" s="14">
        <v>0.47925370861837602</v>
      </c>
      <c r="CA12" s="14">
        <v>0.37875324550452399</v>
      </c>
      <c r="CB12" s="14">
        <v>0.332544315424604</v>
      </c>
      <c r="CC12" s="14"/>
      <c r="CD12" s="14">
        <v>0.32735243554822602</v>
      </c>
      <c r="CE12" s="14">
        <v>0.35961024333713298</v>
      </c>
      <c r="CF12" s="14">
        <v>0.47054433777197902</v>
      </c>
      <c r="CG12" s="14">
        <v>0.38201602639149701</v>
      </c>
      <c r="CH12" s="14"/>
      <c r="CI12" s="14">
        <v>0.35905851976127501</v>
      </c>
      <c r="CJ12" s="14">
        <v>0.36305083312115599</v>
      </c>
      <c r="CK12" s="14">
        <v>0.42850412079411698</v>
      </c>
      <c r="CL12" s="14">
        <v>0.36063121512358398</v>
      </c>
      <c r="CM12" s="14"/>
      <c r="CN12" s="14">
        <v>0.28107138435871998</v>
      </c>
      <c r="CO12" s="14">
        <v>0.41917489167024302</v>
      </c>
      <c r="CP12" s="14"/>
      <c r="CQ12" s="14">
        <v>0.31138635180881502</v>
      </c>
      <c r="CR12" s="14">
        <v>0.40288172979916498</v>
      </c>
    </row>
    <row r="13" spans="2:96" x14ac:dyDescent="0.3">
      <c r="B13" s="15" t="s">
        <v>462</v>
      </c>
      <c r="C13" s="14">
        <v>0.18603915789123401</v>
      </c>
      <c r="D13" s="14">
        <v>0.14747293331922701</v>
      </c>
      <c r="E13" s="14">
        <v>0.22687432808833</v>
      </c>
      <c r="F13" s="14"/>
      <c r="G13" s="14">
        <v>0.15041665288219899</v>
      </c>
      <c r="H13" s="14">
        <v>9.0993685914835504E-2</v>
      </c>
      <c r="I13" s="14">
        <v>0.164802388452993</v>
      </c>
      <c r="J13" s="14">
        <v>0.20150558238966601</v>
      </c>
      <c r="K13" s="14">
        <v>0.26095561731606198</v>
      </c>
      <c r="L13" s="14">
        <v>0.249961456241546</v>
      </c>
      <c r="M13" s="14"/>
      <c r="N13" s="14">
        <v>0.188395316730394</v>
      </c>
      <c r="O13" s="14">
        <v>0.17046775014971399</v>
      </c>
      <c r="P13" s="14">
        <v>0.20776235763252701</v>
      </c>
      <c r="Q13" s="14">
        <v>0.17511158615471301</v>
      </c>
      <c r="R13" s="14"/>
      <c r="S13" s="14">
        <v>0.14909961576150299</v>
      </c>
      <c r="T13" s="14">
        <v>0.170117931819423</v>
      </c>
      <c r="U13" s="14">
        <v>0.19079773788742199</v>
      </c>
      <c r="V13" s="14">
        <v>0.16810765337210801</v>
      </c>
      <c r="W13" s="14">
        <v>0.19125198291156301</v>
      </c>
      <c r="X13" s="14">
        <v>0.17832171560631899</v>
      </c>
      <c r="Y13" s="14">
        <v>0.115272207659085</v>
      </c>
      <c r="Z13" s="14">
        <v>0.12576588167531999</v>
      </c>
      <c r="AA13" s="14">
        <v>0.276547767213219</v>
      </c>
      <c r="AB13" s="14">
        <v>0.22936857939600799</v>
      </c>
      <c r="AC13" s="14">
        <v>0.29393460442729102</v>
      </c>
      <c r="AD13" s="14">
        <v>7.8492937158273796E-2</v>
      </c>
      <c r="AE13" s="14"/>
      <c r="AF13" s="14">
        <v>0.21172041565550601</v>
      </c>
      <c r="AG13" s="14">
        <v>0.152298164644939</v>
      </c>
      <c r="AH13" s="14">
        <v>0.221034042161661</v>
      </c>
      <c r="AI13" s="14">
        <v>0.15220785415688901</v>
      </c>
      <c r="AJ13" s="14">
        <v>0.37107538884703101</v>
      </c>
      <c r="AK13" s="14"/>
      <c r="AL13" s="14">
        <v>0.14184834944883101</v>
      </c>
      <c r="AM13" s="14">
        <v>0.20779066753679801</v>
      </c>
      <c r="AN13" s="14">
        <v>0.21487334430831401</v>
      </c>
      <c r="AO13" s="14">
        <v>0.172905685090913</v>
      </c>
      <c r="AP13" s="14">
        <v>0.402798218556979</v>
      </c>
      <c r="AQ13" s="14">
        <v>0.20210665763358901</v>
      </c>
      <c r="AR13" s="14"/>
      <c r="AS13" s="14">
        <v>0.232928709838325</v>
      </c>
      <c r="AT13" s="14">
        <v>0.19199677340506599</v>
      </c>
      <c r="AU13" s="14">
        <v>0.157895106666472</v>
      </c>
      <c r="AV13" s="14">
        <v>0.14311949134720101</v>
      </c>
      <c r="AW13" s="14">
        <v>0.120921251771619</v>
      </c>
      <c r="AX13" s="14"/>
      <c r="AY13" s="14">
        <v>0.104495349499861</v>
      </c>
      <c r="AZ13" s="14">
        <v>0.19198409885190101</v>
      </c>
      <c r="BA13" s="14">
        <v>0.246700413665565</v>
      </c>
      <c r="BB13" s="14">
        <v>0.222907251383204</v>
      </c>
      <c r="BC13" s="14">
        <v>0.205345715768495</v>
      </c>
      <c r="BD13" s="14">
        <v>0.16272395252398</v>
      </c>
      <c r="BE13" s="14">
        <v>0.12248590640783499</v>
      </c>
      <c r="BF13" s="14">
        <v>0.18036123161522</v>
      </c>
      <c r="BG13" s="14">
        <v>0.20503259607301499</v>
      </c>
      <c r="BH13" s="14">
        <v>0.28347062308821203</v>
      </c>
      <c r="BI13" s="14">
        <v>0.197001919504878</v>
      </c>
      <c r="BJ13" s="14">
        <v>0.169752388577041</v>
      </c>
      <c r="BK13" s="14">
        <v>0.15064358032884301</v>
      </c>
      <c r="BL13" s="14">
        <v>0.25695217207055798</v>
      </c>
      <c r="BM13" s="14">
        <v>0.25585508002567797</v>
      </c>
      <c r="BN13" s="14">
        <v>6.4426439752768794E-2</v>
      </c>
      <c r="BO13" s="14"/>
      <c r="BP13" s="14">
        <v>9.8384092986322794E-2</v>
      </c>
      <c r="BQ13" s="14">
        <v>0.18964749551599999</v>
      </c>
      <c r="BR13" s="14">
        <v>0.16727134787499601</v>
      </c>
      <c r="BS13" s="14">
        <v>0.24582880876424701</v>
      </c>
      <c r="BT13" s="14">
        <v>0.237969768414552</v>
      </c>
      <c r="BU13" s="14">
        <v>0.29061807368859399</v>
      </c>
      <c r="BV13" s="14"/>
      <c r="BW13" s="14">
        <v>0.21980718654442499</v>
      </c>
      <c r="BX13" s="14">
        <v>0.19906193261143601</v>
      </c>
      <c r="BY13" s="14">
        <v>0.20043312411129</v>
      </c>
      <c r="BZ13" s="14">
        <v>0.143042955074034</v>
      </c>
      <c r="CA13" s="14">
        <v>0.10571081823680201</v>
      </c>
      <c r="CB13" s="14">
        <v>0.186371131400281</v>
      </c>
      <c r="CC13" s="14"/>
      <c r="CD13" s="14">
        <v>0.12621763919388401</v>
      </c>
      <c r="CE13" s="14">
        <v>0.18374872361216199</v>
      </c>
      <c r="CF13" s="14">
        <v>0.14590968020089401</v>
      </c>
      <c r="CG13" s="14">
        <v>0.22705603346521699</v>
      </c>
      <c r="CH13" s="14"/>
      <c r="CI13" s="14">
        <v>0.226164343726521</v>
      </c>
      <c r="CJ13" s="14">
        <v>0.16950030780959699</v>
      </c>
      <c r="CK13" s="14">
        <v>0.17595639761106199</v>
      </c>
      <c r="CL13" s="14">
        <v>0.21447276447625499</v>
      </c>
      <c r="CM13" s="14"/>
      <c r="CN13" s="14">
        <v>0.12574705202404099</v>
      </c>
      <c r="CO13" s="14">
        <v>0.195740824276803</v>
      </c>
      <c r="CP13" s="14"/>
      <c r="CQ13" s="14">
        <v>0.17351475221937401</v>
      </c>
      <c r="CR13" s="14">
        <v>0.19047790510038701</v>
      </c>
    </row>
    <row r="14" spans="2:96" x14ac:dyDescent="0.3">
      <c r="B14" s="15" t="s">
        <v>92</v>
      </c>
      <c r="C14" s="20">
        <v>4.5762244509132403E-2</v>
      </c>
      <c r="D14" s="20">
        <v>2.0935072897726899E-2</v>
      </c>
      <c r="E14" s="20">
        <v>7.1734493183199993E-2</v>
      </c>
      <c r="F14" s="20"/>
      <c r="G14" s="20">
        <v>4.7841115115883202E-2</v>
      </c>
      <c r="H14" s="20">
        <v>5.9285873816190798E-2</v>
      </c>
      <c r="I14" s="20">
        <v>2.7513327194151199E-2</v>
      </c>
      <c r="J14" s="20">
        <v>6.4456527025724394E-2</v>
      </c>
      <c r="K14" s="20">
        <v>2.99843232266447E-2</v>
      </c>
      <c r="L14" s="20">
        <v>4.2181716653845798E-2</v>
      </c>
      <c r="M14" s="20"/>
      <c r="N14" s="20">
        <v>7.1933387331780301E-3</v>
      </c>
      <c r="O14" s="20">
        <v>5.9073728298067403E-2</v>
      </c>
      <c r="P14" s="20">
        <v>6.2034136227994197E-2</v>
      </c>
      <c r="Q14" s="20">
        <v>5.9858054561409198E-2</v>
      </c>
      <c r="R14" s="20"/>
      <c r="S14" s="20">
        <v>7.8480183318794E-2</v>
      </c>
      <c r="T14" s="20">
        <v>4.1946603697785398E-2</v>
      </c>
      <c r="U14" s="20">
        <v>2.6470899383142302E-2</v>
      </c>
      <c r="V14" s="20">
        <v>2.0623552567242499E-2</v>
      </c>
      <c r="W14" s="20">
        <v>0</v>
      </c>
      <c r="X14" s="20">
        <v>6.2661262639700496E-2</v>
      </c>
      <c r="Y14" s="20">
        <v>4.4038959660518802E-2</v>
      </c>
      <c r="Z14" s="20">
        <v>5.0008752679358698E-2</v>
      </c>
      <c r="AA14" s="20">
        <v>7.2206846698181698E-2</v>
      </c>
      <c r="AB14" s="20">
        <v>3.4203127581545298E-2</v>
      </c>
      <c r="AC14" s="20">
        <v>3.7721961426636197E-2</v>
      </c>
      <c r="AD14" s="20">
        <v>4.80495855066344E-2</v>
      </c>
      <c r="AE14" s="20"/>
      <c r="AF14" s="20">
        <v>2.5532859422693399E-2</v>
      </c>
      <c r="AG14" s="20">
        <v>3.1044248269376899E-2</v>
      </c>
      <c r="AH14" s="20">
        <v>4.27963164983882E-2</v>
      </c>
      <c r="AI14" s="20">
        <v>7.0504076425345202E-2</v>
      </c>
      <c r="AJ14" s="20">
        <v>6.6779073961410307E-2</v>
      </c>
      <c r="AK14" s="20"/>
      <c r="AL14" s="20">
        <v>2.5053638149692001E-2</v>
      </c>
      <c r="AM14" s="20">
        <v>2.5345554416309E-2</v>
      </c>
      <c r="AN14" s="20">
        <v>3.77099091071968E-2</v>
      </c>
      <c r="AO14" s="20">
        <v>6.6088996936566294E-2</v>
      </c>
      <c r="AP14" s="20">
        <v>2.61942722697527E-2</v>
      </c>
      <c r="AQ14" s="20">
        <v>9.5071248209747702E-2</v>
      </c>
      <c r="AR14" s="20"/>
      <c r="AS14" s="20">
        <v>5.5026495475544598E-2</v>
      </c>
      <c r="AT14" s="20">
        <v>4.47835990510679E-2</v>
      </c>
      <c r="AU14" s="20">
        <v>2.62944236485174E-2</v>
      </c>
      <c r="AV14" s="20">
        <v>3.9343132170341501E-2</v>
      </c>
      <c r="AW14" s="20">
        <v>0</v>
      </c>
      <c r="AX14" s="20"/>
      <c r="AY14" s="20">
        <v>0</v>
      </c>
      <c r="AZ14" s="20">
        <v>0.12093444872933801</v>
      </c>
      <c r="BA14" s="20">
        <v>6.71257113589913E-2</v>
      </c>
      <c r="BB14" s="20">
        <v>5.1690248991620301E-2</v>
      </c>
      <c r="BC14" s="20">
        <v>3.92807987265845E-2</v>
      </c>
      <c r="BD14" s="20">
        <v>4.3926539660003698E-2</v>
      </c>
      <c r="BE14" s="20">
        <v>2.6230052769781301E-2</v>
      </c>
      <c r="BF14" s="20">
        <v>5.3047960928249101E-2</v>
      </c>
      <c r="BG14" s="20">
        <v>6.4061693279912305E-2</v>
      </c>
      <c r="BH14" s="20">
        <v>2.3061166676559299E-2</v>
      </c>
      <c r="BI14" s="20">
        <v>1.17311713373756E-2</v>
      </c>
      <c r="BJ14" s="20">
        <v>4.7344964953435001E-2</v>
      </c>
      <c r="BK14" s="20">
        <v>3.1771188288209899E-2</v>
      </c>
      <c r="BL14" s="20">
        <v>0</v>
      </c>
      <c r="BM14" s="20">
        <v>0</v>
      </c>
      <c r="BN14" s="20">
        <v>1.8845269807737899E-2</v>
      </c>
      <c r="BO14" s="20"/>
      <c r="BP14" s="20">
        <v>5.1831963799872302E-2</v>
      </c>
      <c r="BQ14" s="20">
        <v>5.44663633707545E-2</v>
      </c>
      <c r="BR14" s="20">
        <v>4.3459308988316597E-2</v>
      </c>
      <c r="BS14" s="20">
        <v>3.5674415153148703E-2</v>
      </c>
      <c r="BT14" s="20">
        <v>3.4563595719677001E-2</v>
      </c>
      <c r="BU14" s="20">
        <v>3.9878436794673199E-2</v>
      </c>
      <c r="BV14" s="20"/>
      <c r="BW14" s="20">
        <v>4.9403714686666003E-2</v>
      </c>
      <c r="BX14" s="20">
        <v>8.9056778852477803E-3</v>
      </c>
      <c r="BY14" s="20">
        <v>5.4486720176766701E-2</v>
      </c>
      <c r="BZ14" s="20">
        <v>6.7827645421032298E-2</v>
      </c>
      <c r="CA14" s="20">
        <v>5.4446934232092598E-2</v>
      </c>
      <c r="CB14" s="20">
        <v>0.122985453977885</v>
      </c>
      <c r="CC14" s="20"/>
      <c r="CD14" s="20">
        <v>4.9046550671574297E-2</v>
      </c>
      <c r="CE14" s="20">
        <v>4.6302904545386402E-2</v>
      </c>
      <c r="CF14" s="20">
        <v>7.5596039364546203E-2</v>
      </c>
      <c r="CG14" s="20">
        <v>1.44163599959594E-2</v>
      </c>
      <c r="CH14" s="20"/>
      <c r="CI14" s="20">
        <v>5.0160853288882404E-3</v>
      </c>
      <c r="CJ14" s="20">
        <v>2.33279888393946E-2</v>
      </c>
      <c r="CK14" s="20">
        <v>5.7713124227313499E-2</v>
      </c>
      <c r="CL14" s="20">
        <v>0.12233960762084201</v>
      </c>
      <c r="CM14" s="20"/>
      <c r="CN14" s="20">
        <v>7.7410910701968799E-3</v>
      </c>
      <c r="CO14" s="20">
        <v>5.22673591753334E-2</v>
      </c>
      <c r="CP14" s="20"/>
      <c r="CQ14" s="20">
        <v>9.0807830241247701E-3</v>
      </c>
      <c r="CR14" s="20">
        <v>4.5124269514639097E-2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507</v>
      </c>
      <c r="E7" s="10">
        <v>497</v>
      </c>
      <c r="F7" s="10"/>
      <c r="G7" s="10">
        <v>110</v>
      </c>
      <c r="H7" s="10">
        <v>173</v>
      </c>
      <c r="I7" s="10">
        <v>178</v>
      </c>
      <c r="J7" s="10">
        <v>186</v>
      </c>
      <c r="K7" s="10">
        <v>138</v>
      </c>
      <c r="L7" s="10">
        <v>221</v>
      </c>
      <c r="M7" s="10"/>
      <c r="N7" s="10">
        <v>271</v>
      </c>
      <c r="O7" s="10">
        <v>247</v>
      </c>
      <c r="P7" s="10">
        <v>214</v>
      </c>
      <c r="Q7" s="10">
        <v>272</v>
      </c>
      <c r="R7" s="10"/>
      <c r="S7" s="10">
        <v>132</v>
      </c>
      <c r="T7" s="10">
        <v>135</v>
      </c>
      <c r="U7" s="10">
        <v>77</v>
      </c>
      <c r="V7" s="10">
        <v>94</v>
      </c>
      <c r="W7" s="10">
        <v>73</v>
      </c>
      <c r="X7" s="10">
        <v>96</v>
      </c>
      <c r="Y7" s="10">
        <v>89</v>
      </c>
      <c r="Z7" s="10">
        <v>40</v>
      </c>
      <c r="AA7" s="10">
        <v>107</v>
      </c>
      <c r="AB7" s="10">
        <v>89</v>
      </c>
      <c r="AC7" s="10">
        <v>51</v>
      </c>
      <c r="AD7" s="10">
        <v>23</v>
      </c>
      <c r="AE7" s="10"/>
      <c r="AF7" s="10">
        <v>199</v>
      </c>
      <c r="AG7" s="10">
        <v>325</v>
      </c>
      <c r="AH7" s="10">
        <v>92</v>
      </c>
      <c r="AI7" s="10">
        <v>131</v>
      </c>
      <c r="AJ7" s="10">
        <v>56</v>
      </c>
      <c r="AK7" s="10"/>
      <c r="AL7" s="10">
        <v>254</v>
      </c>
      <c r="AM7" s="10">
        <v>201</v>
      </c>
      <c r="AN7" s="10">
        <v>101</v>
      </c>
      <c r="AO7" s="10">
        <v>198</v>
      </c>
      <c r="AP7" s="10">
        <v>69</v>
      </c>
      <c r="AQ7" s="10">
        <v>84</v>
      </c>
      <c r="AR7" s="10"/>
      <c r="AS7" s="10">
        <v>244</v>
      </c>
      <c r="AT7" s="10">
        <v>217</v>
      </c>
      <c r="AU7" s="10">
        <v>255</v>
      </c>
      <c r="AV7" s="10">
        <v>123</v>
      </c>
      <c r="AW7" s="10">
        <v>22</v>
      </c>
      <c r="AX7" s="10"/>
      <c r="AY7" s="10">
        <v>8</v>
      </c>
      <c r="AZ7" s="10">
        <v>41</v>
      </c>
      <c r="BA7" s="10">
        <v>60</v>
      </c>
      <c r="BB7" s="10">
        <v>61</v>
      </c>
      <c r="BC7" s="10">
        <v>99</v>
      </c>
      <c r="BD7" s="10">
        <v>101</v>
      </c>
      <c r="BE7" s="10">
        <v>104</v>
      </c>
      <c r="BF7" s="10">
        <v>78</v>
      </c>
      <c r="BG7" s="10">
        <v>73</v>
      </c>
      <c r="BH7" s="10">
        <v>62</v>
      </c>
      <c r="BI7" s="10">
        <v>77</v>
      </c>
      <c r="BJ7" s="10">
        <v>63</v>
      </c>
      <c r="BK7" s="10">
        <v>31</v>
      </c>
      <c r="BL7" s="10">
        <v>22</v>
      </c>
      <c r="BM7" s="10">
        <v>22</v>
      </c>
      <c r="BN7" s="10">
        <v>53</v>
      </c>
      <c r="BO7" s="10"/>
      <c r="BP7" s="10">
        <v>227</v>
      </c>
      <c r="BQ7" s="10">
        <v>280</v>
      </c>
      <c r="BR7" s="10">
        <v>137</v>
      </c>
      <c r="BS7" s="10">
        <v>194</v>
      </c>
      <c r="BT7" s="10">
        <v>116</v>
      </c>
      <c r="BU7" s="10">
        <v>51</v>
      </c>
      <c r="BV7" s="10"/>
      <c r="BW7" s="10">
        <v>393</v>
      </c>
      <c r="BX7" s="10">
        <v>223</v>
      </c>
      <c r="BY7" s="10">
        <v>71</v>
      </c>
      <c r="BZ7" s="10">
        <v>85</v>
      </c>
      <c r="CA7" s="10">
        <v>188</v>
      </c>
      <c r="CB7" s="10">
        <v>37</v>
      </c>
      <c r="CC7" s="10"/>
      <c r="CD7" s="10">
        <v>201</v>
      </c>
      <c r="CE7" s="10">
        <v>177</v>
      </c>
      <c r="CF7" s="10">
        <v>159</v>
      </c>
      <c r="CG7" s="10">
        <v>265</v>
      </c>
      <c r="CH7" s="10"/>
      <c r="CI7" s="10">
        <v>175</v>
      </c>
      <c r="CJ7" s="10">
        <v>198</v>
      </c>
      <c r="CK7" s="10">
        <v>571</v>
      </c>
      <c r="CL7" s="10">
        <v>62</v>
      </c>
      <c r="CM7" s="10"/>
      <c r="CN7" s="10">
        <v>130</v>
      </c>
      <c r="CO7" s="10">
        <v>864</v>
      </c>
      <c r="CP7" s="10"/>
      <c r="CQ7" s="10">
        <v>102</v>
      </c>
      <c r="CR7" s="10">
        <v>837</v>
      </c>
    </row>
    <row r="8" spans="2:96" ht="30" customHeight="1" x14ac:dyDescent="0.3">
      <c r="B8" s="11" t="s">
        <v>19</v>
      </c>
      <c r="C8" s="11">
        <v>1010</v>
      </c>
      <c r="D8" s="11">
        <v>513</v>
      </c>
      <c r="E8" s="11">
        <v>494</v>
      </c>
      <c r="F8" s="11"/>
      <c r="G8" s="11">
        <v>138</v>
      </c>
      <c r="H8" s="11">
        <v>179</v>
      </c>
      <c r="I8" s="11">
        <v>177</v>
      </c>
      <c r="J8" s="11">
        <v>179</v>
      </c>
      <c r="K8" s="11">
        <v>133</v>
      </c>
      <c r="L8" s="11">
        <v>203</v>
      </c>
      <c r="M8" s="11"/>
      <c r="N8" s="11">
        <v>272</v>
      </c>
      <c r="O8" s="11">
        <v>266</v>
      </c>
      <c r="P8" s="11">
        <v>210</v>
      </c>
      <c r="Q8" s="11">
        <v>260</v>
      </c>
      <c r="R8" s="11"/>
      <c r="S8" s="11">
        <v>134</v>
      </c>
      <c r="T8" s="11">
        <v>130</v>
      </c>
      <c r="U8" s="11">
        <v>72</v>
      </c>
      <c r="V8" s="11">
        <v>92</v>
      </c>
      <c r="W8" s="11">
        <v>73</v>
      </c>
      <c r="X8" s="11">
        <v>98</v>
      </c>
      <c r="Y8" s="11">
        <v>84</v>
      </c>
      <c r="Z8" s="11">
        <v>38</v>
      </c>
      <c r="AA8" s="11">
        <v>111</v>
      </c>
      <c r="AB8" s="11">
        <v>91</v>
      </c>
      <c r="AC8" s="11">
        <v>57</v>
      </c>
      <c r="AD8" s="11">
        <v>30</v>
      </c>
      <c r="AE8" s="11"/>
      <c r="AF8" s="11">
        <v>191</v>
      </c>
      <c r="AG8" s="11">
        <v>332</v>
      </c>
      <c r="AH8" s="11">
        <v>91</v>
      </c>
      <c r="AI8" s="11">
        <v>125</v>
      </c>
      <c r="AJ8" s="11">
        <v>57</v>
      </c>
      <c r="AK8" s="11"/>
      <c r="AL8" s="11">
        <v>263</v>
      </c>
      <c r="AM8" s="11">
        <v>196</v>
      </c>
      <c r="AN8" s="11">
        <v>101</v>
      </c>
      <c r="AO8" s="11">
        <v>191</v>
      </c>
      <c r="AP8" s="11">
        <v>71</v>
      </c>
      <c r="AQ8" s="11">
        <v>84</v>
      </c>
      <c r="AR8" s="11"/>
      <c r="AS8" s="11">
        <v>237</v>
      </c>
      <c r="AT8" s="11">
        <v>221</v>
      </c>
      <c r="AU8" s="11">
        <v>259</v>
      </c>
      <c r="AV8" s="11">
        <v>127</v>
      </c>
      <c r="AW8" s="11">
        <v>24</v>
      </c>
      <c r="AX8" s="11"/>
      <c r="AY8" s="11">
        <v>9</v>
      </c>
      <c r="AZ8" s="11">
        <v>40</v>
      </c>
      <c r="BA8" s="11">
        <v>58</v>
      </c>
      <c r="BB8" s="11">
        <v>59</v>
      </c>
      <c r="BC8" s="11">
        <v>100</v>
      </c>
      <c r="BD8" s="11">
        <v>104</v>
      </c>
      <c r="BE8" s="11">
        <v>103</v>
      </c>
      <c r="BF8" s="11">
        <v>78</v>
      </c>
      <c r="BG8" s="11">
        <v>73</v>
      </c>
      <c r="BH8" s="11">
        <v>63</v>
      </c>
      <c r="BI8" s="11">
        <v>77</v>
      </c>
      <c r="BJ8" s="11">
        <v>62</v>
      </c>
      <c r="BK8" s="11">
        <v>32</v>
      </c>
      <c r="BL8" s="11">
        <v>22</v>
      </c>
      <c r="BM8" s="11">
        <v>23</v>
      </c>
      <c r="BN8" s="11">
        <v>55</v>
      </c>
      <c r="BO8" s="11"/>
      <c r="BP8" s="11">
        <v>238</v>
      </c>
      <c r="BQ8" s="11">
        <v>279</v>
      </c>
      <c r="BR8" s="11">
        <v>135</v>
      </c>
      <c r="BS8" s="11">
        <v>189</v>
      </c>
      <c r="BT8" s="11">
        <v>114</v>
      </c>
      <c r="BU8" s="11">
        <v>52</v>
      </c>
      <c r="BV8" s="11"/>
      <c r="BW8" s="11">
        <v>381</v>
      </c>
      <c r="BX8" s="11">
        <v>225</v>
      </c>
      <c r="BY8" s="11">
        <v>71</v>
      </c>
      <c r="BZ8" s="11">
        <v>86</v>
      </c>
      <c r="CA8" s="11">
        <v>195</v>
      </c>
      <c r="CB8" s="11">
        <v>41</v>
      </c>
      <c r="CC8" s="11"/>
      <c r="CD8" s="11">
        <v>216</v>
      </c>
      <c r="CE8" s="11">
        <v>179</v>
      </c>
      <c r="CF8" s="11">
        <v>156</v>
      </c>
      <c r="CG8" s="11">
        <v>261</v>
      </c>
      <c r="CH8" s="11"/>
      <c r="CI8" s="11">
        <v>179</v>
      </c>
      <c r="CJ8" s="11">
        <v>198</v>
      </c>
      <c r="CK8" s="11">
        <v>568</v>
      </c>
      <c r="CL8" s="11">
        <v>65</v>
      </c>
      <c r="CM8" s="11"/>
      <c r="CN8" s="11">
        <v>133</v>
      </c>
      <c r="CO8" s="11">
        <v>864</v>
      </c>
      <c r="CP8" s="11"/>
      <c r="CQ8" s="11">
        <v>109</v>
      </c>
      <c r="CR8" s="11">
        <v>832</v>
      </c>
    </row>
    <row r="9" spans="2:96" x14ac:dyDescent="0.3">
      <c r="B9" s="15" t="s">
        <v>458</v>
      </c>
      <c r="C9" s="14">
        <v>4.5956040376765803E-2</v>
      </c>
      <c r="D9" s="14">
        <v>4.90482739662974E-2</v>
      </c>
      <c r="E9" s="14">
        <v>4.2941464558118703E-2</v>
      </c>
      <c r="F9" s="14"/>
      <c r="G9" s="14">
        <v>8.9392238884639E-2</v>
      </c>
      <c r="H9" s="14">
        <v>9.9505791296945006E-2</v>
      </c>
      <c r="I9" s="14">
        <v>7.1005144087383204E-2</v>
      </c>
      <c r="J9" s="14">
        <v>1.0820182944445599E-2</v>
      </c>
      <c r="K9" s="14">
        <v>0</v>
      </c>
      <c r="L9" s="14">
        <v>8.3707972460762003E-3</v>
      </c>
      <c r="M9" s="14"/>
      <c r="N9" s="14">
        <v>6.5401193394566903E-2</v>
      </c>
      <c r="O9" s="14">
        <v>3.7515498848405597E-2</v>
      </c>
      <c r="P9" s="14">
        <v>4.2254179079842399E-2</v>
      </c>
      <c r="Q9" s="14">
        <v>3.7569987402878799E-2</v>
      </c>
      <c r="R9" s="14"/>
      <c r="S9" s="14">
        <v>0.105061037421305</v>
      </c>
      <c r="T9" s="14">
        <v>5.2595640576032998E-2</v>
      </c>
      <c r="U9" s="14">
        <v>3.9572414816271703E-2</v>
      </c>
      <c r="V9" s="14">
        <v>4.3108818588074298E-2</v>
      </c>
      <c r="W9" s="14">
        <v>4.9346870153673103E-2</v>
      </c>
      <c r="X9" s="14">
        <v>0</v>
      </c>
      <c r="Y9" s="14">
        <v>3.2493749157622098E-2</v>
      </c>
      <c r="Z9" s="14">
        <v>2.5296175382107901E-2</v>
      </c>
      <c r="AA9" s="14">
        <v>6.2450047075774298E-2</v>
      </c>
      <c r="AB9" s="14">
        <v>2.36576799016073E-2</v>
      </c>
      <c r="AC9" s="14">
        <v>4.04035825265305E-2</v>
      </c>
      <c r="AD9" s="14">
        <v>0</v>
      </c>
      <c r="AE9" s="14"/>
      <c r="AF9" s="14">
        <v>1.9362615997523799E-2</v>
      </c>
      <c r="AG9" s="14">
        <v>9.2702705433467494E-2</v>
      </c>
      <c r="AH9" s="14">
        <v>2.18615932969983E-2</v>
      </c>
      <c r="AI9" s="14">
        <v>3.4623525071832001E-2</v>
      </c>
      <c r="AJ9" s="14">
        <v>0</v>
      </c>
      <c r="AK9" s="14"/>
      <c r="AL9" s="14">
        <v>0.10507354338564499</v>
      </c>
      <c r="AM9" s="14">
        <v>2.99306842641218E-2</v>
      </c>
      <c r="AN9" s="14">
        <v>2.15799642164075E-2</v>
      </c>
      <c r="AO9" s="14">
        <v>1.91795993725648E-2</v>
      </c>
      <c r="AP9" s="14">
        <v>6.2527997111433101E-2</v>
      </c>
      <c r="AQ9" s="14">
        <v>1.15725832356692E-2</v>
      </c>
      <c r="AR9" s="14"/>
      <c r="AS9" s="14">
        <v>4.3583614745046101E-2</v>
      </c>
      <c r="AT9" s="14">
        <v>2.5772133633600199E-2</v>
      </c>
      <c r="AU9" s="14">
        <v>5.9744514168845103E-2</v>
      </c>
      <c r="AV9" s="14">
        <v>9.89610470893071E-2</v>
      </c>
      <c r="AW9" s="14">
        <v>4.7318818192834802E-2</v>
      </c>
      <c r="AX9" s="14"/>
      <c r="AY9" s="14">
        <v>0</v>
      </c>
      <c r="AZ9" s="14">
        <v>4.24191267686738E-2</v>
      </c>
      <c r="BA9" s="14">
        <v>3.3289773548984998E-2</v>
      </c>
      <c r="BB9" s="14">
        <v>1.5914600698489101E-2</v>
      </c>
      <c r="BC9" s="14">
        <v>5.82737380769996E-2</v>
      </c>
      <c r="BD9" s="14">
        <v>2.87667061597775E-2</v>
      </c>
      <c r="BE9" s="14">
        <v>3.5384917793340701E-2</v>
      </c>
      <c r="BF9" s="14">
        <v>2.4277677133840499E-2</v>
      </c>
      <c r="BG9" s="14">
        <v>4.7208740910853697E-2</v>
      </c>
      <c r="BH9" s="14">
        <v>3.1969625308644403E-2</v>
      </c>
      <c r="BI9" s="14">
        <v>1.53332012826893E-2</v>
      </c>
      <c r="BJ9" s="14">
        <v>8.18650844202541E-2</v>
      </c>
      <c r="BK9" s="14">
        <v>3.1670856849208902E-2</v>
      </c>
      <c r="BL9" s="14">
        <v>4.2726082621225799E-2</v>
      </c>
      <c r="BM9" s="14">
        <v>0.116737282997952</v>
      </c>
      <c r="BN9" s="14">
        <v>0.17240230350337499</v>
      </c>
      <c r="BO9" s="14"/>
      <c r="BP9" s="14">
        <v>0.114317831084692</v>
      </c>
      <c r="BQ9" s="14">
        <v>2.4615161882280301E-2</v>
      </c>
      <c r="BR9" s="14">
        <v>2.7653323746948798E-2</v>
      </c>
      <c r="BS9" s="14">
        <v>3.0299632467260699E-2</v>
      </c>
      <c r="BT9" s="14">
        <v>2.48296502759323E-2</v>
      </c>
      <c r="BU9" s="14">
        <v>0</v>
      </c>
      <c r="BV9" s="14"/>
      <c r="BW9" s="14">
        <v>3.4812083654461402E-2</v>
      </c>
      <c r="BX9" s="14">
        <v>5.6423870065277298E-2</v>
      </c>
      <c r="BY9" s="14">
        <v>5.4373275924336897E-2</v>
      </c>
      <c r="BZ9" s="14">
        <v>3.6389948334311403E-2</v>
      </c>
      <c r="CA9" s="14">
        <v>6.9128655345429696E-2</v>
      </c>
      <c r="CB9" s="14">
        <v>0</v>
      </c>
      <c r="CC9" s="14"/>
      <c r="CD9" s="14">
        <v>7.2142211791601601E-2</v>
      </c>
      <c r="CE9" s="14">
        <v>7.8238892808628002E-2</v>
      </c>
      <c r="CF9" s="14">
        <v>2.4073757240771199E-2</v>
      </c>
      <c r="CG9" s="14">
        <v>3.9238493415149699E-2</v>
      </c>
      <c r="CH9" s="14"/>
      <c r="CI9" s="14">
        <v>7.2707643623994705E-2</v>
      </c>
      <c r="CJ9" s="14">
        <v>6.4216110683975203E-2</v>
      </c>
      <c r="CK9" s="14">
        <v>3.1597390076983797E-2</v>
      </c>
      <c r="CL9" s="14">
        <v>4.21473360749193E-2</v>
      </c>
      <c r="CM9" s="14"/>
      <c r="CN9" s="14">
        <v>0.11108236846562999</v>
      </c>
      <c r="CO9" s="14">
        <v>3.6547303077910702E-2</v>
      </c>
      <c r="CP9" s="14"/>
      <c r="CQ9" s="14">
        <v>0.12671747606220901</v>
      </c>
      <c r="CR9" s="14">
        <v>3.7863505896647699E-2</v>
      </c>
    </row>
    <row r="10" spans="2:96" x14ac:dyDescent="0.3">
      <c r="B10" s="15" t="s">
        <v>459</v>
      </c>
      <c r="C10" s="14">
        <v>0.10498119624782599</v>
      </c>
      <c r="D10" s="14">
        <v>0.116943916013039</v>
      </c>
      <c r="E10" s="14">
        <v>9.30084370097959E-2</v>
      </c>
      <c r="F10" s="14"/>
      <c r="G10" s="14">
        <v>0.14721172380508399</v>
      </c>
      <c r="H10" s="14">
        <v>0.25983370440868703</v>
      </c>
      <c r="I10" s="14">
        <v>0.106865555420185</v>
      </c>
      <c r="J10" s="14">
        <v>5.3544545526451798E-2</v>
      </c>
      <c r="K10" s="14">
        <v>5.1625177769529199E-2</v>
      </c>
      <c r="L10" s="14">
        <v>1.82949128546251E-2</v>
      </c>
      <c r="M10" s="14"/>
      <c r="N10" s="14">
        <v>0.115668397069769</v>
      </c>
      <c r="O10" s="14">
        <v>0.120209092915477</v>
      </c>
      <c r="P10" s="14">
        <v>8.8900816846550795E-2</v>
      </c>
      <c r="Q10" s="14">
        <v>9.2031893705464704E-2</v>
      </c>
      <c r="R10" s="14"/>
      <c r="S10" s="14">
        <v>0.16080582522596501</v>
      </c>
      <c r="T10" s="14">
        <v>8.7468545857673802E-2</v>
      </c>
      <c r="U10" s="14">
        <v>8.0127156179621697E-2</v>
      </c>
      <c r="V10" s="14">
        <v>0.15465112489939001</v>
      </c>
      <c r="W10" s="14">
        <v>0.11704707007550701</v>
      </c>
      <c r="X10" s="14">
        <v>0.146434640741122</v>
      </c>
      <c r="Y10" s="14">
        <v>0.153805381633215</v>
      </c>
      <c r="Z10" s="14">
        <v>7.7922378739171197E-2</v>
      </c>
      <c r="AA10" s="14">
        <v>5.6657507824404998E-2</v>
      </c>
      <c r="AB10" s="14">
        <v>1.14956461752022E-2</v>
      </c>
      <c r="AC10" s="14">
        <v>7.8687738799292806E-2</v>
      </c>
      <c r="AD10" s="14">
        <v>8.5148242707859506E-2</v>
      </c>
      <c r="AE10" s="14"/>
      <c r="AF10" s="14">
        <v>0.100592100987184</v>
      </c>
      <c r="AG10" s="14">
        <v>0.14492826134069001</v>
      </c>
      <c r="AH10" s="14">
        <v>0.102412888421968</v>
      </c>
      <c r="AI10" s="14">
        <v>8.5232705243308907E-2</v>
      </c>
      <c r="AJ10" s="14">
        <v>9.6658892741718697E-2</v>
      </c>
      <c r="AK10" s="14"/>
      <c r="AL10" s="14">
        <v>0.185598992259112</v>
      </c>
      <c r="AM10" s="14">
        <v>0.122003034317424</v>
      </c>
      <c r="AN10" s="14">
        <v>0.11082118285262101</v>
      </c>
      <c r="AO10" s="14">
        <v>5.5249691211150503E-2</v>
      </c>
      <c r="AP10" s="14">
        <v>5.4765891781633803E-2</v>
      </c>
      <c r="AQ10" s="14">
        <v>1.14937020099742E-2</v>
      </c>
      <c r="AR10" s="14"/>
      <c r="AS10" s="14">
        <v>7.7849163656558404E-2</v>
      </c>
      <c r="AT10" s="14">
        <v>9.3534470476812501E-2</v>
      </c>
      <c r="AU10" s="14">
        <v>7.6413965099327394E-2</v>
      </c>
      <c r="AV10" s="14">
        <v>0.19578581876761</v>
      </c>
      <c r="AW10" s="14">
        <v>0.41603320375851999</v>
      </c>
      <c r="AX10" s="14"/>
      <c r="AY10" s="14">
        <v>0</v>
      </c>
      <c r="AZ10" s="14">
        <v>9.2851161251652103E-2</v>
      </c>
      <c r="BA10" s="14">
        <v>3.5198033093435402E-2</v>
      </c>
      <c r="BB10" s="14">
        <v>9.4881505291615695E-2</v>
      </c>
      <c r="BC10" s="14">
        <v>0.16982136509008999</v>
      </c>
      <c r="BD10" s="14">
        <v>0.110348546144001</v>
      </c>
      <c r="BE10" s="14">
        <v>0.106930959790866</v>
      </c>
      <c r="BF10" s="14">
        <v>3.3880756632179203E-2</v>
      </c>
      <c r="BG10" s="14">
        <v>9.4203997442412493E-2</v>
      </c>
      <c r="BH10" s="14">
        <v>4.9145537882465402E-2</v>
      </c>
      <c r="BI10" s="14">
        <v>0.18437373514859001</v>
      </c>
      <c r="BJ10" s="14">
        <v>6.2235474417030402E-2</v>
      </c>
      <c r="BK10" s="14">
        <v>0.17940101525619501</v>
      </c>
      <c r="BL10" s="14">
        <v>3.9492303821815698E-2</v>
      </c>
      <c r="BM10" s="14">
        <v>4.33649743900009E-2</v>
      </c>
      <c r="BN10" s="14">
        <v>0.25530105568081202</v>
      </c>
      <c r="BO10" s="14"/>
      <c r="BP10" s="14">
        <v>0.186488872070845</v>
      </c>
      <c r="BQ10" s="14">
        <v>0.103835968609219</v>
      </c>
      <c r="BR10" s="14">
        <v>0.11158490062102799</v>
      </c>
      <c r="BS10" s="14">
        <v>4.6496368262468599E-2</v>
      </c>
      <c r="BT10" s="14">
        <v>5.4406015240660598E-2</v>
      </c>
      <c r="BU10" s="14">
        <v>1.6465237656341399E-2</v>
      </c>
      <c r="BV10" s="14"/>
      <c r="BW10" s="14">
        <v>7.4132119845847499E-2</v>
      </c>
      <c r="BX10" s="14">
        <v>0.10487826877953001</v>
      </c>
      <c r="BY10" s="14">
        <v>9.7200045125508394E-2</v>
      </c>
      <c r="BZ10" s="14">
        <v>0.15637148995363201</v>
      </c>
      <c r="CA10" s="14">
        <v>0.15279462974587099</v>
      </c>
      <c r="CB10" s="14">
        <v>9.9082722096424006E-2</v>
      </c>
      <c r="CC10" s="14"/>
      <c r="CD10" s="14">
        <v>0.186470495798959</v>
      </c>
      <c r="CE10" s="14">
        <v>0.13243766155386899</v>
      </c>
      <c r="CF10" s="14">
        <v>7.5299415264924896E-2</v>
      </c>
      <c r="CG10" s="14">
        <v>8.8537176497204703E-2</v>
      </c>
      <c r="CH10" s="14"/>
      <c r="CI10" s="14">
        <v>0.16171971929048001</v>
      </c>
      <c r="CJ10" s="14">
        <v>9.0950086297808597E-2</v>
      </c>
      <c r="CK10" s="14">
        <v>9.4952660282727502E-2</v>
      </c>
      <c r="CL10" s="14">
        <v>7.9227392188292597E-2</v>
      </c>
      <c r="CM10" s="14"/>
      <c r="CN10" s="14">
        <v>0.27016714660831398</v>
      </c>
      <c r="CO10" s="14">
        <v>8.0955449144168995E-2</v>
      </c>
      <c r="CP10" s="14"/>
      <c r="CQ10" s="14">
        <v>0.18075151056041</v>
      </c>
      <c r="CR10" s="14">
        <v>9.5912766013209402E-2</v>
      </c>
    </row>
    <row r="11" spans="2:96" x14ac:dyDescent="0.3">
      <c r="B11" s="15" t="s">
        <v>460</v>
      </c>
      <c r="C11" s="14">
        <v>0.25497478335929702</v>
      </c>
      <c r="D11" s="14">
        <v>0.29073148206475502</v>
      </c>
      <c r="E11" s="14">
        <v>0.21652945890060299</v>
      </c>
      <c r="F11" s="14"/>
      <c r="G11" s="14">
        <v>0.22296894248084401</v>
      </c>
      <c r="H11" s="14">
        <v>0.20968375155191399</v>
      </c>
      <c r="I11" s="14">
        <v>0.27580460329807499</v>
      </c>
      <c r="J11" s="14">
        <v>0.27142027151697001</v>
      </c>
      <c r="K11" s="14">
        <v>0.27695553940043299</v>
      </c>
      <c r="L11" s="14">
        <v>0.269659656201505</v>
      </c>
      <c r="M11" s="14"/>
      <c r="N11" s="14">
        <v>0.22279111275661301</v>
      </c>
      <c r="O11" s="14">
        <v>0.26613414360711701</v>
      </c>
      <c r="P11" s="14">
        <v>0.273832805537296</v>
      </c>
      <c r="Q11" s="14">
        <v>0.260031560209878</v>
      </c>
      <c r="R11" s="14"/>
      <c r="S11" s="14">
        <v>0.15111302633189699</v>
      </c>
      <c r="T11" s="14">
        <v>0.211907613678848</v>
      </c>
      <c r="U11" s="14">
        <v>0.26693300732826297</v>
      </c>
      <c r="V11" s="14">
        <v>0.223029601326793</v>
      </c>
      <c r="W11" s="14">
        <v>0.35994831428386198</v>
      </c>
      <c r="X11" s="14">
        <v>0.27854218219728599</v>
      </c>
      <c r="Y11" s="14">
        <v>0.28132339162874298</v>
      </c>
      <c r="Z11" s="14">
        <v>0.22253690720577499</v>
      </c>
      <c r="AA11" s="14">
        <v>0.13967636996175201</v>
      </c>
      <c r="AB11" s="14">
        <v>0.39806352187350302</v>
      </c>
      <c r="AC11" s="14">
        <v>0.37721665666951099</v>
      </c>
      <c r="AD11" s="14">
        <v>0.36996941132542499</v>
      </c>
      <c r="AE11" s="14"/>
      <c r="AF11" s="14">
        <v>0.244685460771534</v>
      </c>
      <c r="AG11" s="14">
        <v>0.20906624907583299</v>
      </c>
      <c r="AH11" s="14">
        <v>0.25990111974288599</v>
      </c>
      <c r="AI11" s="14">
        <v>0.37135356957930699</v>
      </c>
      <c r="AJ11" s="14">
        <v>0.19018159460529799</v>
      </c>
      <c r="AK11" s="14"/>
      <c r="AL11" s="14">
        <v>0.174897818447937</v>
      </c>
      <c r="AM11" s="14">
        <v>0.23412237136626399</v>
      </c>
      <c r="AN11" s="14">
        <v>0.27090879708340698</v>
      </c>
      <c r="AO11" s="14">
        <v>0.37707574593115201</v>
      </c>
      <c r="AP11" s="14">
        <v>0.16935654794036101</v>
      </c>
      <c r="AQ11" s="14">
        <v>0.24382681356449801</v>
      </c>
      <c r="AR11" s="14"/>
      <c r="AS11" s="14">
        <v>0.27066242200666901</v>
      </c>
      <c r="AT11" s="14">
        <v>0.23826246307434501</v>
      </c>
      <c r="AU11" s="14">
        <v>0.27889467800843798</v>
      </c>
      <c r="AV11" s="14">
        <v>0.19584961620420299</v>
      </c>
      <c r="AW11" s="14">
        <v>0.17272148295797099</v>
      </c>
      <c r="AX11" s="14"/>
      <c r="AY11" s="14">
        <v>0.27436472581992799</v>
      </c>
      <c r="AZ11" s="14">
        <v>0.21078481497048601</v>
      </c>
      <c r="BA11" s="14">
        <v>0.312927977654677</v>
      </c>
      <c r="BB11" s="14">
        <v>0.28385887326762299</v>
      </c>
      <c r="BC11" s="14">
        <v>0.26680055528175001</v>
      </c>
      <c r="BD11" s="14">
        <v>0.253052911360861</v>
      </c>
      <c r="BE11" s="14">
        <v>0.30971680548088898</v>
      </c>
      <c r="BF11" s="14">
        <v>0.25691602870890701</v>
      </c>
      <c r="BG11" s="14">
        <v>0.28291831516232602</v>
      </c>
      <c r="BH11" s="14">
        <v>0.233158915889601</v>
      </c>
      <c r="BI11" s="14">
        <v>0.25871254195339999</v>
      </c>
      <c r="BJ11" s="14">
        <v>0.193415005214809</v>
      </c>
      <c r="BK11" s="14">
        <v>0.24996837080866399</v>
      </c>
      <c r="BL11" s="14">
        <v>0.28279172254993601</v>
      </c>
      <c r="BM11" s="14">
        <v>0.31888410134336598</v>
      </c>
      <c r="BN11" s="14">
        <v>0.161905503581002</v>
      </c>
      <c r="BO11" s="14"/>
      <c r="BP11" s="14">
        <v>0.22336437852624999</v>
      </c>
      <c r="BQ11" s="14">
        <v>0.23830351701997701</v>
      </c>
      <c r="BR11" s="14">
        <v>0.23444474253839401</v>
      </c>
      <c r="BS11" s="14">
        <v>0.27899617735639598</v>
      </c>
      <c r="BT11" s="14">
        <v>0.31207709421483898</v>
      </c>
      <c r="BU11" s="14">
        <v>0.33776904997840201</v>
      </c>
      <c r="BV11" s="14"/>
      <c r="BW11" s="14">
        <v>0.26097785774038301</v>
      </c>
      <c r="BX11" s="14">
        <v>0.28676642285035803</v>
      </c>
      <c r="BY11" s="14">
        <v>0.258840913646743</v>
      </c>
      <c r="BZ11" s="14">
        <v>0.27904860593696601</v>
      </c>
      <c r="CA11" s="14">
        <v>0.209339895344756</v>
      </c>
      <c r="CB11" s="14">
        <v>0.19017152536100901</v>
      </c>
      <c r="CC11" s="14"/>
      <c r="CD11" s="14">
        <v>0.216696758899939</v>
      </c>
      <c r="CE11" s="14">
        <v>0.24707332463033199</v>
      </c>
      <c r="CF11" s="14">
        <v>0.26297959312358699</v>
      </c>
      <c r="CG11" s="14">
        <v>0.29683078919783101</v>
      </c>
      <c r="CH11" s="14"/>
      <c r="CI11" s="14">
        <v>0.20141498440550601</v>
      </c>
      <c r="CJ11" s="14">
        <v>0.26199327696210201</v>
      </c>
      <c r="CK11" s="14">
        <v>0.27372558007339398</v>
      </c>
      <c r="CL11" s="14">
        <v>0.21670536546716901</v>
      </c>
      <c r="CM11" s="14"/>
      <c r="CN11" s="14">
        <v>0.19204849860513701</v>
      </c>
      <c r="CO11" s="14">
        <v>0.26346883569077501</v>
      </c>
      <c r="CP11" s="14"/>
      <c r="CQ11" s="14">
        <v>0.18074499941355501</v>
      </c>
      <c r="CR11" s="14">
        <v>0.27445163400079198</v>
      </c>
    </row>
    <row r="12" spans="2:96" x14ac:dyDescent="0.3">
      <c r="B12" s="15" t="s">
        <v>461</v>
      </c>
      <c r="C12" s="14">
        <v>0.405005782359454</v>
      </c>
      <c r="D12" s="14">
        <v>0.40067910358179698</v>
      </c>
      <c r="E12" s="14">
        <v>0.41122508900061</v>
      </c>
      <c r="F12" s="14"/>
      <c r="G12" s="14">
        <v>0.33624139903286199</v>
      </c>
      <c r="H12" s="14">
        <v>0.26730119471474401</v>
      </c>
      <c r="I12" s="14">
        <v>0.372083156728721</v>
      </c>
      <c r="J12" s="14">
        <v>0.46727560815852398</v>
      </c>
      <c r="K12" s="14">
        <v>0.44781023477003901</v>
      </c>
      <c r="L12" s="14">
        <v>0.51896762210456404</v>
      </c>
      <c r="M12" s="14"/>
      <c r="N12" s="14">
        <v>0.43527116677113298</v>
      </c>
      <c r="O12" s="14">
        <v>0.40580126046953402</v>
      </c>
      <c r="P12" s="14">
        <v>0.38006525840945099</v>
      </c>
      <c r="Q12" s="14">
        <v>0.39175550987894597</v>
      </c>
      <c r="R12" s="14"/>
      <c r="S12" s="14">
        <v>0.34238134122260599</v>
      </c>
      <c r="T12" s="14">
        <v>0.45731441805700301</v>
      </c>
      <c r="U12" s="14">
        <v>0.49532972025084299</v>
      </c>
      <c r="V12" s="14">
        <v>0.37927229868159801</v>
      </c>
      <c r="W12" s="14">
        <v>0.309092130106076</v>
      </c>
      <c r="X12" s="14">
        <v>0.412889817241127</v>
      </c>
      <c r="Y12" s="14">
        <v>0.40293452029615201</v>
      </c>
      <c r="Z12" s="14">
        <v>0.47333824348817299</v>
      </c>
      <c r="AA12" s="14">
        <v>0.46395204775274501</v>
      </c>
      <c r="AB12" s="14">
        <v>0.356464400272818</v>
      </c>
      <c r="AC12" s="14">
        <v>0.335760222494696</v>
      </c>
      <c r="AD12" s="14">
        <v>0.50717183229138296</v>
      </c>
      <c r="AE12" s="14"/>
      <c r="AF12" s="14">
        <v>0.46894149941496199</v>
      </c>
      <c r="AG12" s="14">
        <v>0.36503819033664198</v>
      </c>
      <c r="AH12" s="14">
        <v>0.42668981341073298</v>
      </c>
      <c r="AI12" s="14">
        <v>0.327939051362026</v>
      </c>
      <c r="AJ12" s="14">
        <v>0.39656569098978101</v>
      </c>
      <c r="AK12" s="14"/>
      <c r="AL12" s="14">
        <v>0.364726286615214</v>
      </c>
      <c r="AM12" s="14">
        <v>0.47159808601795999</v>
      </c>
      <c r="AN12" s="14">
        <v>0.42966184501985999</v>
      </c>
      <c r="AO12" s="14">
        <v>0.35380799440342298</v>
      </c>
      <c r="AP12" s="14">
        <v>0.41435168901946601</v>
      </c>
      <c r="AQ12" s="14">
        <v>0.42566028831971697</v>
      </c>
      <c r="AR12" s="14"/>
      <c r="AS12" s="14">
        <v>0.41150275798023001</v>
      </c>
      <c r="AT12" s="14">
        <v>0.45106033267768703</v>
      </c>
      <c r="AU12" s="14">
        <v>0.40432042449040601</v>
      </c>
      <c r="AV12" s="14">
        <v>0.32197057607951601</v>
      </c>
      <c r="AW12" s="14">
        <v>0.320625586210319</v>
      </c>
      <c r="AX12" s="14"/>
      <c r="AY12" s="14">
        <v>0.62286251875482501</v>
      </c>
      <c r="AZ12" s="14">
        <v>0.29853510596490301</v>
      </c>
      <c r="BA12" s="14">
        <v>0.36842803569989901</v>
      </c>
      <c r="BB12" s="14">
        <v>0.38581456291176502</v>
      </c>
      <c r="BC12" s="14">
        <v>0.34610042252908602</v>
      </c>
      <c r="BD12" s="14">
        <v>0.35771062393660003</v>
      </c>
      <c r="BE12" s="14">
        <v>0.38888165755898502</v>
      </c>
      <c r="BF12" s="14">
        <v>0.54697463444193095</v>
      </c>
      <c r="BG12" s="14">
        <v>0.415323179230352</v>
      </c>
      <c r="BH12" s="14">
        <v>0.50018199000408003</v>
      </c>
      <c r="BI12" s="14">
        <v>0.42376268402148698</v>
      </c>
      <c r="BJ12" s="14">
        <v>0.45788897494166703</v>
      </c>
      <c r="BK12" s="14">
        <v>0.44277595063581798</v>
      </c>
      <c r="BL12" s="14">
        <v>0.48384284253452398</v>
      </c>
      <c r="BM12" s="14">
        <v>0.39240146861885</v>
      </c>
      <c r="BN12" s="14">
        <v>0.27235612605556198</v>
      </c>
      <c r="BO12" s="14"/>
      <c r="BP12" s="14">
        <v>0.289168648308264</v>
      </c>
      <c r="BQ12" s="14">
        <v>0.42904280241522202</v>
      </c>
      <c r="BR12" s="14">
        <v>0.46722853037698803</v>
      </c>
      <c r="BS12" s="14">
        <v>0.441140156738415</v>
      </c>
      <c r="BT12" s="14">
        <v>0.40882895804563202</v>
      </c>
      <c r="BU12" s="14">
        <v>0.51703452090342705</v>
      </c>
      <c r="BV12" s="14"/>
      <c r="BW12" s="14">
        <v>0.435759906287215</v>
      </c>
      <c r="BX12" s="14">
        <v>0.396091401953097</v>
      </c>
      <c r="BY12" s="14">
        <v>0.36816120892663701</v>
      </c>
      <c r="BZ12" s="14">
        <v>0.35803209800102198</v>
      </c>
      <c r="CA12" s="14">
        <v>0.41642987595646302</v>
      </c>
      <c r="CB12" s="14">
        <v>0.26779359750585902</v>
      </c>
      <c r="CC12" s="14"/>
      <c r="CD12" s="14">
        <v>0.36304637034557502</v>
      </c>
      <c r="CE12" s="14">
        <v>0.40893181070474899</v>
      </c>
      <c r="CF12" s="14">
        <v>0.39657931922369999</v>
      </c>
      <c r="CG12" s="14">
        <v>0.403731947618585</v>
      </c>
      <c r="CH12" s="14"/>
      <c r="CI12" s="14">
        <v>0.35603411097704102</v>
      </c>
      <c r="CJ12" s="14">
        <v>0.40957987338965901</v>
      </c>
      <c r="CK12" s="14">
        <v>0.41883694340833999</v>
      </c>
      <c r="CL12" s="14">
        <v>0.40483828001718403</v>
      </c>
      <c r="CM12" s="14"/>
      <c r="CN12" s="14">
        <v>0.27836833675018302</v>
      </c>
      <c r="CO12" s="14">
        <v>0.42216044254999502</v>
      </c>
      <c r="CP12" s="14"/>
      <c r="CQ12" s="14">
        <v>0.36709913403365202</v>
      </c>
      <c r="CR12" s="14">
        <v>0.40086235205953702</v>
      </c>
    </row>
    <row r="13" spans="2:96" x14ac:dyDescent="0.3">
      <c r="B13" s="15" t="s">
        <v>462</v>
      </c>
      <c r="C13" s="14">
        <v>0.109946737913273</v>
      </c>
      <c r="D13" s="14">
        <v>0.1054383757153</v>
      </c>
      <c r="E13" s="14">
        <v>0.113239920162318</v>
      </c>
      <c r="F13" s="14"/>
      <c r="G13" s="14">
        <v>0.15758173575881501</v>
      </c>
      <c r="H13" s="14">
        <v>8.3549193725165297E-2</v>
      </c>
      <c r="I13" s="14">
        <v>0.10106353362849201</v>
      </c>
      <c r="J13" s="14">
        <v>0.104070333120151</v>
      </c>
      <c r="K13" s="14">
        <v>0.13627378309867599</v>
      </c>
      <c r="L13" s="14">
        <v>9.6608934765691601E-2</v>
      </c>
      <c r="M13" s="14"/>
      <c r="N13" s="14">
        <v>0.12515418622808</v>
      </c>
      <c r="O13" s="14">
        <v>8.7921550069654103E-2</v>
      </c>
      <c r="P13" s="14">
        <v>0.11627221542955</v>
      </c>
      <c r="Q13" s="14">
        <v>0.112370068661967</v>
      </c>
      <c r="R13" s="14"/>
      <c r="S13" s="14">
        <v>0.15585701119716699</v>
      </c>
      <c r="T13" s="14">
        <v>0.112330482428272</v>
      </c>
      <c r="U13" s="14">
        <v>7.8447983981085503E-2</v>
      </c>
      <c r="V13" s="14">
        <v>0.10653127238340999</v>
      </c>
      <c r="W13" s="14">
        <v>0.12491579511022299</v>
      </c>
      <c r="X13" s="14">
        <v>7.9640801503663802E-2</v>
      </c>
      <c r="Y13" s="14">
        <v>6.31799203965282E-2</v>
      </c>
      <c r="Z13" s="14">
        <v>0.103145423870277</v>
      </c>
      <c r="AA13" s="14">
        <v>0.15134546669939899</v>
      </c>
      <c r="AB13" s="14">
        <v>0.10761749532243201</v>
      </c>
      <c r="AC13" s="14">
        <v>0.10914646033908899</v>
      </c>
      <c r="AD13" s="14">
        <v>3.7710513675332097E-2</v>
      </c>
      <c r="AE13" s="14"/>
      <c r="AF13" s="14">
        <v>0.11196911231512199</v>
      </c>
      <c r="AG13" s="14">
        <v>0.123397554572163</v>
      </c>
      <c r="AH13" s="14">
        <v>0.114395841453168</v>
      </c>
      <c r="AI13" s="14">
        <v>7.1766943865179303E-2</v>
      </c>
      <c r="AJ13" s="14">
        <v>0.19748602649209901</v>
      </c>
      <c r="AK13" s="14"/>
      <c r="AL13" s="14">
        <v>0.12945210871485299</v>
      </c>
      <c r="AM13" s="14">
        <v>9.8895735120866607E-2</v>
      </c>
      <c r="AN13" s="14">
        <v>0.111687446709846</v>
      </c>
      <c r="AO13" s="14">
        <v>7.7766739515470598E-2</v>
      </c>
      <c r="AP13" s="14">
        <v>0.21547634710765701</v>
      </c>
      <c r="AQ13" s="14">
        <v>0.116194502746038</v>
      </c>
      <c r="AR13" s="14"/>
      <c r="AS13" s="14">
        <v>9.5982631625040005E-2</v>
      </c>
      <c r="AT13" s="14">
        <v>0.13410190090966401</v>
      </c>
      <c r="AU13" s="14">
        <v>0.109217609648895</v>
      </c>
      <c r="AV13" s="14">
        <v>0.13277073095199399</v>
      </c>
      <c r="AW13" s="14">
        <v>4.3300908880353997E-2</v>
      </c>
      <c r="AX13" s="14"/>
      <c r="AY13" s="14">
        <v>0</v>
      </c>
      <c r="AZ13" s="14">
        <v>0.14103180395221901</v>
      </c>
      <c r="BA13" s="14">
        <v>0.132846139920891</v>
      </c>
      <c r="BB13" s="14">
        <v>0.12142565116691099</v>
      </c>
      <c r="BC13" s="14">
        <v>0.10147825692430799</v>
      </c>
      <c r="BD13" s="14">
        <v>0.12780752968091399</v>
      </c>
      <c r="BE13" s="14">
        <v>0.113425329568279</v>
      </c>
      <c r="BF13" s="14">
        <v>7.2566376505089805E-2</v>
      </c>
      <c r="BG13" s="14">
        <v>9.6306450128262597E-2</v>
      </c>
      <c r="BH13" s="14">
        <v>0.16847456234837899</v>
      </c>
      <c r="BI13" s="14">
        <v>6.4757061039250496E-2</v>
      </c>
      <c r="BJ13" s="14">
        <v>9.2898992300679994E-2</v>
      </c>
      <c r="BK13" s="14">
        <v>6.4412618161904897E-2</v>
      </c>
      <c r="BL13" s="14">
        <v>0.15114704847249899</v>
      </c>
      <c r="BM13" s="14">
        <v>8.6951621652069003E-2</v>
      </c>
      <c r="BN13" s="14">
        <v>0.121675902358255</v>
      </c>
      <c r="BO13" s="14"/>
      <c r="BP13" s="14">
        <v>0.132632799354965</v>
      </c>
      <c r="BQ13" s="14">
        <v>0.1020830030801</v>
      </c>
      <c r="BR13" s="14">
        <v>9.4086597840744607E-2</v>
      </c>
      <c r="BS13" s="14">
        <v>0.130524716156417</v>
      </c>
      <c r="BT13" s="14">
        <v>7.7571185704305601E-2</v>
      </c>
      <c r="BU13" s="14">
        <v>8.88527546671566E-2</v>
      </c>
      <c r="BV13" s="14"/>
      <c r="BW13" s="14">
        <v>0.11354688724188</v>
      </c>
      <c r="BX13" s="14">
        <v>0.110884476091793</v>
      </c>
      <c r="BY13" s="14">
        <v>0.139433580547344</v>
      </c>
      <c r="BZ13" s="14">
        <v>9.1612018257865302E-2</v>
      </c>
      <c r="CA13" s="14">
        <v>5.7183284014166898E-2</v>
      </c>
      <c r="CB13" s="14">
        <v>0.274295260015474</v>
      </c>
      <c r="CC13" s="14"/>
      <c r="CD13" s="14">
        <v>0.112068742136231</v>
      </c>
      <c r="CE13" s="14">
        <v>0.100736915832167</v>
      </c>
      <c r="CF13" s="14">
        <v>9.7016496614206305E-2</v>
      </c>
      <c r="CG13" s="14">
        <v>0.124189889369583</v>
      </c>
      <c r="CH13" s="14"/>
      <c r="CI13" s="14">
        <v>0.13539695081695399</v>
      </c>
      <c r="CJ13" s="14">
        <v>0.12663984068378001</v>
      </c>
      <c r="CK13" s="14">
        <v>9.6603105060826006E-2</v>
      </c>
      <c r="CL13" s="14">
        <v>0.105622703665929</v>
      </c>
      <c r="CM13" s="14"/>
      <c r="CN13" s="14">
        <v>0.11008601360775599</v>
      </c>
      <c r="CO13" s="14">
        <v>0.11031967882020401</v>
      </c>
      <c r="CP13" s="14"/>
      <c r="CQ13" s="14">
        <v>0.10951543895265201</v>
      </c>
      <c r="CR13" s="14">
        <v>0.11441089136709499</v>
      </c>
    </row>
    <row r="14" spans="2:96" x14ac:dyDescent="0.3">
      <c r="B14" s="15" t="s">
        <v>92</v>
      </c>
      <c r="C14" s="20">
        <v>7.9135459743383693E-2</v>
      </c>
      <c r="D14" s="20">
        <v>3.7158848658811298E-2</v>
      </c>
      <c r="E14" s="20">
        <v>0.12305563036855301</v>
      </c>
      <c r="F14" s="20"/>
      <c r="G14" s="20">
        <v>4.6603960037756902E-2</v>
      </c>
      <c r="H14" s="20">
        <v>8.0126364302545799E-2</v>
      </c>
      <c r="I14" s="20">
        <v>7.3178006837142595E-2</v>
      </c>
      <c r="J14" s="20">
        <v>9.2869058733457396E-2</v>
      </c>
      <c r="K14" s="20">
        <v>8.7335264961322601E-2</v>
      </c>
      <c r="L14" s="20">
        <v>8.8098076827538299E-2</v>
      </c>
      <c r="M14" s="20"/>
      <c r="N14" s="20">
        <v>3.5713943779837699E-2</v>
      </c>
      <c r="O14" s="20">
        <v>8.2418454089811702E-2</v>
      </c>
      <c r="P14" s="20">
        <v>9.8674724697308799E-2</v>
      </c>
      <c r="Q14" s="20">
        <v>0.106240980140866</v>
      </c>
      <c r="R14" s="20"/>
      <c r="S14" s="20">
        <v>8.4781758601060103E-2</v>
      </c>
      <c r="T14" s="20">
        <v>7.83832994021708E-2</v>
      </c>
      <c r="U14" s="20">
        <v>3.9589717443915498E-2</v>
      </c>
      <c r="V14" s="20">
        <v>9.3406884120735806E-2</v>
      </c>
      <c r="W14" s="20">
        <v>3.96498202706589E-2</v>
      </c>
      <c r="X14" s="20">
        <v>8.2492558316801398E-2</v>
      </c>
      <c r="Y14" s="20">
        <v>6.6263036887738797E-2</v>
      </c>
      <c r="Z14" s="20">
        <v>9.7760871314495901E-2</v>
      </c>
      <c r="AA14" s="20">
        <v>0.125918560685925</v>
      </c>
      <c r="AB14" s="20">
        <v>0.10270125645443801</v>
      </c>
      <c r="AC14" s="20">
        <v>5.8785339170881398E-2</v>
      </c>
      <c r="AD14" s="20">
        <v>0</v>
      </c>
      <c r="AE14" s="20"/>
      <c r="AF14" s="20">
        <v>5.4449210513674601E-2</v>
      </c>
      <c r="AG14" s="20">
        <v>6.48670392412041E-2</v>
      </c>
      <c r="AH14" s="20">
        <v>7.4738743674246905E-2</v>
      </c>
      <c r="AI14" s="20">
        <v>0.109084204878347</v>
      </c>
      <c r="AJ14" s="20">
        <v>0.11910779517110399</v>
      </c>
      <c r="AK14" s="20"/>
      <c r="AL14" s="20">
        <v>4.02512505772386E-2</v>
      </c>
      <c r="AM14" s="20">
        <v>4.3450088913363299E-2</v>
      </c>
      <c r="AN14" s="20">
        <v>5.5340764117857898E-2</v>
      </c>
      <c r="AO14" s="20">
        <v>0.116920229566239</v>
      </c>
      <c r="AP14" s="20">
        <v>8.3521527039448595E-2</v>
      </c>
      <c r="AQ14" s="20">
        <v>0.19125211012410301</v>
      </c>
      <c r="AR14" s="20"/>
      <c r="AS14" s="20">
        <v>0.100419409986456</v>
      </c>
      <c r="AT14" s="20">
        <v>5.7268699227892003E-2</v>
      </c>
      <c r="AU14" s="20">
        <v>7.1408808584088199E-2</v>
      </c>
      <c r="AV14" s="20">
        <v>5.46622109073703E-2</v>
      </c>
      <c r="AW14" s="20">
        <v>0</v>
      </c>
      <c r="AX14" s="20"/>
      <c r="AY14" s="20">
        <v>0.102772755425247</v>
      </c>
      <c r="AZ14" s="20">
        <v>0.21437798709206701</v>
      </c>
      <c r="BA14" s="20">
        <v>0.117310040082113</v>
      </c>
      <c r="BB14" s="20">
        <v>9.8104806663596306E-2</v>
      </c>
      <c r="BC14" s="20">
        <v>5.7525662097766397E-2</v>
      </c>
      <c r="BD14" s="20">
        <v>0.122313682717847</v>
      </c>
      <c r="BE14" s="20">
        <v>4.5660329807639503E-2</v>
      </c>
      <c r="BF14" s="20">
        <v>6.5384526578051994E-2</v>
      </c>
      <c r="BG14" s="20">
        <v>6.4039317125794096E-2</v>
      </c>
      <c r="BH14" s="20">
        <v>1.7069368566831101E-2</v>
      </c>
      <c r="BI14" s="20">
        <v>5.3060776554583002E-2</v>
      </c>
      <c r="BJ14" s="20">
        <v>0.11169646870556001</v>
      </c>
      <c r="BK14" s="20">
        <v>3.1771188288209899E-2</v>
      </c>
      <c r="BL14" s="20">
        <v>0</v>
      </c>
      <c r="BM14" s="20">
        <v>4.1660550997762301E-2</v>
      </c>
      <c r="BN14" s="20">
        <v>1.6359108820993298E-2</v>
      </c>
      <c r="BO14" s="20"/>
      <c r="BP14" s="20">
        <v>5.4027470654985102E-2</v>
      </c>
      <c r="BQ14" s="20">
        <v>0.102119546993201</v>
      </c>
      <c r="BR14" s="20">
        <v>6.5001904875895994E-2</v>
      </c>
      <c r="BS14" s="20">
        <v>7.2542949019042693E-2</v>
      </c>
      <c r="BT14" s="20">
        <v>0.12228709651863</v>
      </c>
      <c r="BU14" s="20">
        <v>3.9878436794673199E-2</v>
      </c>
      <c r="BV14" s="20"/>
      <c r="BW14" s="20">
        <v>8.0771145230213101E-2</v>
      </c>
      <c r="BX14" s="20">
        <v>4.49555602599441E-2</v>
      </c>
      <c r="BY14" s="20">
        <v>8.1990975829431101E-2</v>
      </c>
      <c r="BZ14" s="20">
        <v>7.8545839516203197E-2</v>
      </c>
      <c r="CA14" s="20">
        <v>9.5123659593312898E-2</v>
      </c>
      <c r="CB14" s="20">
        <v>0.16865689502123399</v>
      </c>
      <c r="CC14" s="20"/>
      <c r="CD14" s="20">
        <v>4.9575421027693203E-2</v>
      </c>
      <c r="CE14" s="20">
        <v>3.2581394470255598E-2</v>
      </c>
      <c r="CF14" s="20">
        <v>0.144051418532811</v>
      </c>
      <c r="CG14" s="20">
        <v>4.74717039016464E-2</v>
      </c>
      <c r="CH14" s="20"/>
      <c r="CI14" s="20">
        <v>7.2726590886023401E-2</v>
      </c>
      <c r="CJ14" s="20">
        <v>4.6620811982675099E-2</v>
      </c>
      <c r="CK14" s="20">
        <v>8.4284321097728696E-2</v>
      </c>
      <c r="CL14" s="20">
        <v>0.15145892258650601</v>
      </c>
      <c r="CM14" s="20"/>
      <c r="CN14" s="20">
        <v>3.8247635962978803E-2</v>
      </c>
      <c r="CO14" s="20">
        <v>8.65482907169456E-2</v>
      </c>
      <c r="CP14" s="20"/>
      <c r="CQ14" s="20">
        <v>3.51714409775222E-2</v>
      </c>
      <c r="CR14" s="20">
        <v>7.6498850662719803E-2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1006</v>
      </c>
      <c r="D7" s="10">
        <v>507</v>
      </c>
      <c r="E7" s="10">
        <v>497</v>
      </c>
      <c r="F7" s="10"/>
      <c r="G7" s="10">
        <v>110</v>
      </c>
      <c r="H7" s="10">
        <v>173</v>
      </c>
      <c r="I7" s="10">
        <v>178</v>
      </c>
      <c r="J7" s="10">
        <v>186</v>
      </c>
      <c r="K7" s="10">
        <v>138</v>
      </c>
      <c r="L7" s="10">
        <v>221</v>
      </c>
      <c r="M7" s="10"/>
      <c r="N7" s="10">
        <v>271</v>
      </c>
      <c r="O7" s="10">
        <v>247</v>
      </c>
      <c r="P7" s="10">
        <v>214</v>
      </c>
      <c r="Q7" s="10">
        <v>272</v>
      </c>
      <c r="R7" s="10"/>
      <c r="S7" s="10">
        <v>132</v>
      </c>
      <c r="T7" s="10">
        <v>135</v>
      </c>
      <c r="U7" s="10">
        <v>77</v>
      </c>
      <c r="V7" s="10">
        <v>94</v>
      </c>
      <c r="W7" s="10">
        <v>73</v>
      </c>
      <c r="X7" s="10">
        <v>96</v>
      </c>
      <c r="Y7" s="10">
        <v>89</v>
      </c>
      <c r="Z7" s="10">
        <v>40</v>
      </c>
      <c r="AA7" s="10">
        <v>107</v>
      </c>
      <c r="AB7" s="10">
        <v>89</v>
      </c>
      <c r="AC7" s="10">
        <v>51</v>
      </c>
      <c r="AD7" s="10">
        <v>23</v>
      </c>
      <c r="AE7" s="10"/>
      <c r="AF7" s="10">
        <v>199</v>
      </c>
      <c r="AG7" s="10">
        <v>325</v>
      </c>
      <c r="AH7" s="10">
        <v>92</v>
      </c>
      <c r="AI7" s="10">
        <v>131</v>
      </c>
      <c r="AJ7" s="10">
        <v>56</v>
      </c>
      <c r="AK7" s="10"/>
      <c r="AL7" s="10">
        <v>254</v>
      </c>
      <c r="AM7" s="10">
        <v>201</v>
      </c>
      <c r="AN7" s="10">
        <v>101</v>
      </c>
      <c r="AO7" s="10">
        <v>198</v>
      </c>
      <c r="AP7" s="10">
        <v>69</v>
      </c>
      <c r="AQ7" s="10">
        <v>84</v>
      </c>
      <c r="AR7" s="10"/>
      <c r="AS7" s="10">
        <v>244</v>
      </c>
      <c r="AT7" s="10">
        <v>217</v>
      </c>
      <c r="AU7" s="10">
        <v>255</v>
      </c>
      <c r="AV7" s="10">
        <v>123</v>
      </c>
      <c r="AW7" s="10">
        <v>22</v>
      </c>
      <c r="AX7" s="10"/>
      <c r="AY7" s="10">
        <v>8</v>
      </c>
      <c r="AZ7" s="10">
        <v>41</v>
      </c>
      <c r="BA7" s="10">
        <v>60</v>
      </c>
      <c r="BB7" s="10">
        <v>61</v>
      </c>
      <c r="BC7" s="10">
        <v>99</v>
      </c>
      <c r="BD7" s="10">
        <v>101</v>
      </c>
      <c r="BE7" s="10">
        <v>104</v>
      </c>
      <c r="BF7" s="10">
        <v>78</v>
      </c>
      <c r="BG7" s="10">
        <v>73</v>
      </c>
      <c r="BH7" s="10">
        <v>62</v>
      </c>
      <c r="BI7" s="10">
        <v>77</v>
      </c>
      <c r="BJ7" s="10">
        <v>63</v>
      </c>
      <c r="BK7" s="10">
        <v>31</v>
      </c>
      <c r="BL7" s="10">
        <v>22</v>
      </c>
      <c r="BM7" s="10">
        <v>22</v>
      </c>
      <c r="BN7" s="10">
        <v>53</v>
      </c>
      <c r="BO7" s="10"/>
      <c r="BP7" s="10">
        <v>227</v>
      </c>
      <c r="BQ7" s="10">
        <v>280</v>
      </c>
      <c r="BR7" s="10">
        <v>137</v>
      </c>
      <c r="BS7" s="10">
        <v>194</v>
      </c>
      <c r="BT7" s="10">
        <v>116</v>
      </c>
      <c r="BU7" s="10">
        <v>51</v>
      </c>
      <c r="BV7" s="10"/>
      <c r="BW7" s="10">
        <v>393</v>
      </c>
      <c r="BX7" s="10">
        <v>223</v>
      </c>
      <c r="BY7" s="10">
        <v>71</v>
      </c>
      <c r="BZ7" s="10">
        <v>85</v>
      </c>
      <c r="CA7" s="10">
        <v>188</v>
      </c>
      <c r="CB7" s="10">
        <v>37</v>
      </c>
      <c r="CC7" s="10"/>
      <c r="CD7" s="10">
        <v>201</v>
      </c>
      <c r="CE7" s="10">
        <v>177</v>
      </c>
      <c r="CF7" s="10">
        <v>159</v>
      </c>
      <c r="CG7" s="10">
        <v>265</v>
      </c>
      <c r="CH7" s="10"/>
      <c r="CI7" s="10">
        <v>175</v>
      </c>
      <c r="CJ7" s="10">
        <v>198</v>
      </c>
      <c r="CK7" s="10">
        <v>571</v>
      </c>
      <c r="CL7" s="10">
        <v>62</v>
      </c>
      <c r="CM7" s="10"/>
      <c r="CN7" s="10">
        <v>130</v>
      </c>
      <c r="CO7" s="10">
        <v>864</v>
      </c>
      <c r="CP7" s="10"/>
      <c r="CQ7" s="10">
        <v>102</v>
      </c>
      <c r="CR7" s="10">
        <v>837</v>
      </c>
    </row>
    <row r="8" spans="2:96" ht="30" customHeight="1" x14ac:dyDescent="0.3">
      <c r="B8" s="11" t="s">
        <v>19</v>
      </c>
      <c r="C8" s="11">
        <v>1010</v>
      </c>
      <c r="D8" s="11">
        <v>513</v>
      </c>
      <c r="E8" s="11">
        <v>494</v>
      </c>
      <c r="F8" s="11"/>
      <c r="G8" s="11">
        <v>138</v>
      </c>
      <c r="H8" s="11">
        <v>179</v>
      </c>
      <c r="I8" s="11">
        <v>177</v>
      </c>
      <c r="J8" s="11">
        <v>179</v>
      </c>
      <c r="K8" s="11">
        <v>133</v>
      </c>
      <c r="L8" s="11">
        <v>203</v>
      </c>
      <c r="M8" s="11"/>
      <c r="N8" s="11">
        <v>272</v>
      </c>
      <c r="O8" s="11">
        <v>266</v>
      </c>
      <c r="P8" s="11">
        <v>210</v>
      </c>
      <c r="Q8" s="11">
        <v>260</v>
      </c>
      <c r="R8" s="11"/>
      <c r="S8" s="11">
        <v>134</v>
      </c>
      <c r="T8" s="11">
        <v>130</v>
      </c>
      <c r="U8" s="11">
        <v>72</v>
      </c>
      <c r="V8" s="11">
        <v>92</v>
      </c>
      <c r="W8" s="11">
        <v>73</v>
      </c>
      <c r="X8" s="11">
        <v>98</v>
      </c>
      <c r="Y8" s="11">
        <v>84</v>
      </c>
      <c r="Z8" s="11">
        <v>38</v>
      </c>
      <c r="AA8" s="11">
        <v>111</v>
      </c>
      <c r="AB8" s="11">
        <v>91</v>
      </c>
      <c r="AC8" s="11">
        <v>57</v>
      </c>
      <c r="AD8" s="11">
        <v>30</v>
      </c>
      <c r="AE8" s="11"/>
      <c r="AF8" s="11">
        <v>191</v>
      </c>
      <c r="AG8" s="11">
        <v>332</v>
      </c>
      <c r="AH8" s="11">
        <v>91</v>
      </c>
      <c r="AI8" s="11">
        <v>125</v>
      </c>
      <c r="AJ8" s="11">
        <v>57</v>
      </c>
      <c r="AK8" s="11"/>
      <c r="AL8" s="11">
        <v>263</v>
      </c>
      <c r="AM8" s="11">
        <v>196</v>
      </c>
      <c r="AN8" s="11">
        <v>101</v>
      </c>
      <c r="AO8" s="11">
        <v>191</v>
      </c>
      <c r="AP8" s="11">
        <v>71</v>
      </c>
      <c r="AQ8" s="11">
        <v>84</v>
      </c>
      <c r="AR8" s="11"/>
      <c r="AS8" s="11">
        <v>237</v>
      </c>
      <c r="AT8" s="11">
        <v>221</v>
      </c>
      <c r="AU8" s="11">
        <v>259</v>
      </c>
      <c r="AV8" s="11">
        <v>127</v>
      </c>
      <c r="AW8" s="11">
        <v>24</v>
      </c>
      <c r="AX8" s="11"/>
      <c r="AY8" s="11">
        <v>9</v>
      </c>
      <c r="AZ8" s="11">
        <v>40</v>
      </c>
      <c r="BA8" s="11">
        <v>58</v>
      </c>
      <c r="BB8" s="11">
        <v>59</v>
      </c>
      <c r="BC8" s="11">
        <v>100</v>
      </c>
      <c r="BD8" s="11">
        <v>104</v>
      </c>
      <c r="BE8" s="11">
        <v>103</v>
      </c>
      <c r="BF8" s="11">
        <v>78</v>
      </c>
      <c r="BG8" s="11">
        <v>73</v>
      </c>
      <c r="BH8" s="11">
        <v>63</v>
      </c>
      <c r="BI8" s="11">
        <v>77</v>
      </c>
      <c r="BJ8" s="11">
        <v>62</v>
      </c>
      <c r="BK8" s="11">
        <v>32</v>
      </c>
      <c r="BL8" s="11">
        <v>22</v>
      </c>
      <c r="BM8" s="11">
        <v>23</v>
      </c>
      <c r="BN8" s="11">
        <v>55</v>
      </c>
      <c r="BO8" s="11"/>
      <c r="BP8" s="11">
        <v>238</v>
      </c>
      <c r="BQ8" s="11">
        <v>279</v>
      </c>
      <c r="BR8" s="11">
        <v>135</v>
      </c>
      <c r="BS8" s="11">
        <v>189</v>
      </c>
      <c r="BT8" s="11">
        <v>114</v>
      </c>
      <c r="BU8" s="11">
        <v>52</v>
      </c>
      <c r="BV8" s="11"/>
      <c r="BW8" s="11">
        <v>381</v>
      </c>
      <c r="BX8" s="11">
        <v>225</v>
      </c>
      <c r="BY8" s="11">
        <v>71</v>
      </c>
      <c r="BZ8" s="11">
        <v>86</v>
      </c>
      <c r="CA8" s="11">
        <v>195</v>
      </c>
      <c r="CB8" s="11">
        <v>41</v>
      </c>
      <c r="CC8" s="11"/>
      <c r="CD8" s="11">
        <v>216</v>
      </c>
      <c r="CE8" s="11">
        <v>179</v>
      </c>
      <c r="CF8" s="11">
        <v>156</v>
      </c>
      <c r="CG8" s="11">
        <v>261</v>
      </c>
      <c r="CH8" s="11"/>
      <c r="CI8" s="11">
        <v>179</v>
      </c>
      <c r="CJ8" s="11">
        <v>198</v>
      </c>
      <c r="CK8" s="11">
        <v>568</v>
      </c>
      <c r="CL8" s="11">
        <v>65</v>
      </c>
      <c r="CM8" s="11"/>
      <c r="CN8" s="11">
        <v>133</v>
      </c>
      <c r="CO8" s="11">
        <v>864</v>
      </c>
      <c r="CP8" s="11"/>
      <c r="CQ8" s="11">
        <v>109</v>
      </c>
      <c r="CR8" s="11">
        <v>832</v>
      </c>
    </row>
    <row r="9" spans="2:96" x14ac:dyDescent="0.3">
      <c r="B9" s="15" t="s">
        <v>458</v>
      </c>
      <c r="C9" s="14">
        <v>4.7960713287977803E-2</v>
      </c>
      <c r="D9" s="14">
        <v>5.8456352803270599E-2</v>
      </c>
      <c r="E9" s="14">
        <v>3.48602027727773E-2</v>
      </c>
      <c r="F9" s="14"/>
      <c r="G9" s="14">
        <v>7.9673796675026901E-2</v>
      </c>
      <c r="H9" s="14">
        <v>0.118702213339652</v>
      </c>
      <c r="I9" s="14">
        <v>4.9070057646612E-2</v>
      </c>
      <c r="J9" s="14">
        <v>1.6445956615447999E-2</v>
      </c>
      <c r="K9" s="14">
        <v>1.43435388065672E-2</v>
      </c>
      <c r="L9" s="14">
        <v>1.2793002522536E-2</v>
      </c>
      <c r="M9" s="14"/>
      <c r="N9" s="14">
        <v>9.1116522568829697E-2</v>
      </c>
      <c r="O9" s="14">
        <v>1.3880627165207301E-2</v>
      </c>
      <c r="P9" s="14">
        <v>4.7680518551169303E-2</v>
      </c>
      <c r="Q9" s="14">
        <v>3.8208584752358297E-2</v>
      </c>
      <c r="R9" s="14"/>
      <c r="S9" s="14">
        <v>0.12239726223792199</v>
      </c>
      <c r="T9" s="14">
        <v>4.49936349312249E-2</v>
      </c>
      <c r="U9" s="14">
        <v>2.8585599856972101E-2</v>
      </c>
      <c r="V9" s="14">
        <v>5.5724864395103497E-2</v>
      </c>
      <c r="W9" s="14">
        <v>3.9467622132803103E-2</v>
      </c>
      <c r="X9" s="14">
        <v>4.0555877275181902E-2</v>
      </c>
      <c r="Y9" s="14">
        <v>2.8934501167344501E-2</v>
      </c>
      <c r="Z9" s="14">
        <v>0</v>
      </c>
      <c r="AA9" s="14">
        <v>3.8879092016223797E-2</v>
      </c>
      <c r="AB9" s="14">
        <v>2.23744366941795E-2</v>
      </c>
      <c r="AC9" s="14">
        <v>5.9252844344059002E-2</v>
      </c>
      <c r="AD9" s="14">
        <v>0</v>
      </c>
      <c r="AE9" s="14"/>
      <c r="AF9" s="14">
        <v>3.4319045813123297E-2</v>
      </c>
      <c r="AG9" s="14">
        <v>7.8504073568145705E-2</v>
      </c>
      <c r="AH9" s="14">
        <v>4.4660271078343E-2</v>
      </c>
      <c r="AI9" s="14">
        <v>3.8664280791960298E-2</v>
      </c>
      <c r="AJ9" s="14">
        <v>1.8492328594214201E-2</v>
      </c>
      <c r="AK9" s="14"/>
      <c r="AL9" s="14">
        <v>9.8973794590347705E-2</v>
      </c>
      <c r="AM9" s="14">
        <v>5.02034202812046E-2</v>
      </c>
      <c r="AN9" s="14">
        <v>2.1409486505667E-2</v>
      </c>
      <c r="AO9" s="14">
        <v>3.9388756893923599E-2</v>
      </c>
      <c r="AP9" s="14">
        <v>2.7092680892853799E-2</v>
      </c>
      <c r="AQ9" s="14">
        <v>1.15725832356692E-2</v>
      </c>
      <c r="AR9" s="14"/>
      <c r="AS9" s="14">
        <v>3.0289369813313202E-2</v>
      </c>
      <c r="AT9" s="14">
        <v>3.36685739077437E-2</v>
      </c>
      <c r="AU9" s="14">
        <v>5.0263620964222502E-2</v>
      </c>
      <c r="AV9" s="14">
        <v>0.101084412165134</v>
      </c>
      <c r="AW9" s="14">
        <v>0.29318766617472902</v>
      </c>
      <c r="AX9" s="14"/>
      <c r="AY9" s="14">
        <v>0</v>
      </c>
      <c r="AZ9" s="14">
        <v>2.1266457217310901E-2</v>
      </c>
      <c r="BA9" s="14">
        <v>3.3289773548984998E-2</v>
      </c>
      <c r="BB9" s="14">
        <v>1.7274594849615299E-2</v>
      </c>
      <c r="BC9" s="14">
        <v>5.3480788097903603E-2</v>
      </c>
      <c r="BD9" s="14">
        <v>5.2455203827359902E-2</v>
      </c>
      <c r="BE9" s="14">
        <v>4.3501994079630298E-2</v>
      </c>
      <c r="BF9" s="14">
        <v>3.3349136621726401E-2</v>
      </c>
      <c r="BG9" s="14">
        <v>2.4243096528453099E-2</v>
      </c>
      <c r="BH9" s="14">
        <v>1.6248036137588798E-2</v>
      </c>
      <c r="BI9" s="14">
        <v>2.6396135765940899E-2</v>
      </c>
      <c r="BJ9" s="14">
        <v>8.1777754841706907E-2</v>
      </c>
      <c r="BK9" s="14">
        <v>0</v>
      </c>
      <c r="BL9" s="14">
        <v>9.5704977878084296E-2</v>
      </c>
      <c r="BM9" s="14">
        <v>4.33649743900009E-2</v>
      </c>
      <c r="BN9" s="14">
        <v>0.25033232550849399</v>
      </c>
      <c r="BO9" s="14"/>
      <c r="BP9" s="14">
        <v>0.121032076040783</v>
      </c>
      <c r="BQ9" s="14">
        <v>2.36997055836945E-2</v>
      </c>
      <c r="BR9" s="14">
        <v>2.8255359612515001E-2</v>
      </c>
      <c r="BS9" s="14">
        <v>3.0001485738419299E-2</v>
      </c>
      <c r="BT9" s="14">
        <v>1.60375794089214E-2</v>
      </c>
      <c r="BU9" s="14">
        <v>0</v>
      </c>
      <c r="BV9" s="14"/>
      <c r="BW9" s="14">
        <v>4.9707367352416897E-2</v>
      </c>
      <c r="BX9" s="14">
        <v>5.0870251414197501E-2</v>
      </c>
      <c r="BY9" s="14">
        <v>4.38192259658782E-2</v>
      </c>
      <c r="BZ9" s="14">
        <v>2.33457174339219E-2</v>
      </c>
      <c r="CA9" s="14">
        <v>6.0886451303544802E-2</v>
      </c>
      <c r="CB9" s="14">
        <v>2.56427968010201E-2</v>
      </c>
      <c r="CC9" s="14"/>
      <c r="CD9" s="14">
        <v>5.5273223190216297E-2</v>
      </c>
      <c r="CE9" s="14">
        <v>7.6139110551633193E-2</v>
      </c>
      <c r="CF9" s="14">
        <v>3.2279056396832699E-2</v>
      </c>
      <c r="CG9" s="14">
        <v>5.6686328488437E-2</v>
      </c>
      <c r="CH9" s="14"/>
      <c r="CI9" s="14">
        <v>5.4990655356997299E-2</v>
      </c>
      <c r="CJ9" s="14">
        <v>6.1944520664945303E-2</v>
      </c>
      <c r="CK9" s="14">
        <v>4.2051422816366903E-2</v>
      </c>
      <c r="CL9" s="14">
        <v>3.7540132034380898E-2</v>
      </c>
      <c r="CM9" s="14"/>
      <c r="CN9" s="14">
        <v>0.114553170116702</v>
      </c>
      <c r="CO9" s="14">
        <v>3.8353693201856699E-2</v>
      </c>
      <c r="CP9" s="14"/>
      <c r="CQ9" s="14">
        <v>0.120568123194675</v>
      </c>
      <c r="CR9" s="14">
        <v>4.2330150561845602E-2</v>
      </c>
    </row>
    <row r="10" spans="2:96" x14ac:dyDescent="0.3">
      <c r="B10" s="15" t="s">
        <v>459</v>
      </c>
      <c r="C10" s="14">
        <v>0.163293048547484</v>
      </c>
      <c r="D10" s="14">
        <v>0.18209377228537901</v>
      </c>
      <c r="E10" s="14">
        <v>0.14446931268074301</v>
      </c>
      <c r="F10" s="14"/>
      <c r="G10" s="14">
        <v>0.16243498449726401</v>
      </c>
      <c r="H10" s="14">
        <v>0.230486833501723</v>
      </c>
      <c r="I10" s="14">
        <v>0.17982821489437001</v>
      </c>
      <c r="J10" s="14">
        <v>0.121789238711574</v>
      </c>
      <c r="K10" s="14">
        <v>0.115843935059847</v>
      </c>
      <c r="L10" s="14">
        <v>0.157724901456538</v>
      </c>
      <c r="M10" s="14"/>
      <c r="N10" s="14">
        <v>0.20034535243759699</v>
      </c>
      <c r="O10" s="14">
        <v>0.180039141733837</v>
      </c>
      <c r="P10" s="14">
        <v>0.11672444704941901</v>
      </c>
      <c r="Q10" s="14">
        <v>0.14621840128167901</v>
      </c>
      <c r="R10" s="14"/>
      <c r="S10" s="14">
        <v>0.221351783709238</v>
      </c>
      <c r="T10" s="14">
        <v>0.175007621674476</v>
      </c>
      <c r="U10" s="14">
        <v>0.10517303528413099</v>
      </c>
      <c r="V10" s="14">
        <v>0.13486393557464799</v>
      </c>
      <c r="W10" s="14">
        <v>0.22628767164073799</v>
      </c>
      <c r="X10" s="14">
        <v>0.13666431379784599</v>
      </c>
      <c r="Y10" s="14">
        <v>0.196124125824474</v>
      </c>
      <c r="Z10" s="14">
        <v>9.8168500087140398E-2</v>
      </c>
      <c r="AA10" s="14">
        <v>0.121976997641879</v>
      </c>
      <c r="AB10" s="14">
        <v>0.16261691428246899</v>
      </c>
      <c r="AC10" s="14">
        <v>0.133929819527905</v>
      </c>
      <c r="AD10" s="14">
        <v>0.21365912559479699</v>
      </c>
      <c r="AE10" s="14"/>
      <c r="AF10" s="14">
        <v>0.16964754885087699</v>
      </c>
      <c r="AG10" s="14">
        <v>0.22314967380658701</v>
      </c>
      <c r="AH10" s="14">
        <v>0.17202659071677401</v>
      </c>
      <c r="AI10" s="14">
        <v>0.10877374439453701</v>
      </c>
      <c r="AJ10" s="14">
        <v>0.16992140955198201</v>
      </c>
      <c r="AK10" s="14"/>
      <c r="AL10" s="14">
        <v>0.24003670942945399</v>
      </c>
      <c r="AM10" s="14">
        <v>0.16847747705367</v>
      </c>
      <c r="AN10" s="14">
        <v>0.1973320669766</v>
      </c>
      <c r="AO10" s="14">
        <v>0.103239276964973</v>
      </c>
      <c r="AP10" s="14">
        <v>0.13093717476812999</v>
      </c>
      <c r="AQ10" s="14">
        <v>9.7560150758577199E-2</v>
      </c>
      <c r="AR10" s="14"/>
      <c r="AS10" s="14">
        <v>0.14333993854598501</v>
      </c>
      <c r="AT10" s="14">
        <v>0.14353454043293801</v>
      </c>
      <c r="AU10" s="14">
        <v>0.18201474060467099</v>
      </c>
      <c r="AV10" s="14">
        <v>0.240279180343826</v>
      </c>
      <c r="AW10" s="14">
        <v>0.21139412980474701</v>
      </c>
      <c r="AX10" s="14"/>
      <c r="AY10" s="14">
        <v>0.109049551232044</v>
      </c>
      <c r="AZ10" s="14">
        <v>4.7648048770048197E-2</v>
      </c>
      <c r="BA10" s="14">
        <v>0.15937081441675199</v>
      </c>
      <c r="BB10" s="14">
        <v>0.18643686221470601</v>
      </c>
      <c r="BC10" s="14">
        <v>0.146106601068826</v>
      </c>
      <c r="BD10" s="14">
        <v>0.115928338951424</v>
      </c>
      <c r="BE10" s="14">
        <v>0.20128358019797499</v>
      </c>
      <c r="BF10" s="14">
        <v>0.21865070275450699</v>
      </c>
      <c r="BG10" s="14">
        <v>0.135168824849003</v>
      </c>
      <c r="BH10" s="14">
        <v>7.4956759310486204E-2</v>
      </c>
      <c r="BI10" s="14">
        <v>0.18548907629872799</v>
      </c>
      <c r="BJ10" s="14">
        <v>0.28565760525342399</v>
      </c>
      <c r="BK10" s="14">
        <v>0.21271211419689301</v>
      </c>
      <c r="BL10" s="14">
        <v>8.2142784399324001E-2</v>
      </c>
      <c r="BM10" s="14">
        <v>0.29526906649693302</v>
      </c>
      <c r="BN10" s="14">
        <v>0.22528833240398399</v>
      </c>
      <c r="BO10" s="14"/>
      <c r="BP10" s="14">
        <v>0.217678162033865</v>
      </c>
      <c r="BQ10" s="14">
        <v>0.14474809148770101</v>
      </c>
      <c r="BR10" s="14">
        <v>0.13649699715574101</v>
      </c>
      <c r="BS10" s="14">
        <v>0.15022890587656901</v>
      </c>
      <c r="BT10" s="14">
        <v>0.151255574968757</v>
      </c>
      <c r="BU10" s="14">
        <v>0.16242154061219</v>
      </c>
      <c r="BV10" s="14"/>
      <c r="BW10" s="14">
        <v>0.176796212628928</v>
      </c>
      <c r="BX10" s="14">
        <v>0.165421578996924</v>
      </c>
      <c r="BY10" s="14">
        <v>0.10858524092617999</v>
      </c>
      <c r="BZ10" s="14">
        <v>0.13728664052096801</v>
      </c>
      <c r="CA10" s="14">
        <v>0.18254736184218201</v>
      </c>
      <c r="CB10" s="14">
        <v>0.12641634429564799</v>
      </c>
      <c r="CC10" s="14"/>
      <c r="CD10" s="14">
        <v>0.20621961141320599</v>
      </c>
      <c r="CE10" s="14">
        <v>0.18681772061961599</v>
      </c>
      <c r="CF10" s="14">
        <v>8.2646769096378095E-2</v>
      </c>
      <c r="CG10" s="14">
        <v>0.19570513203242901</v>
      </c>
      <c r="CH10" s="14"/>
      <c r="CI10" s="14">
        <v>0.172273597230682</v>
      </c>
      <c r="CJ10" s="14">
        <v>0.16988156499573201</v>
      </c>
      <c r="CK10" s="14">
        <v>0.16873452479627099</v>
      </c>
      <c r="CL10" s="14">
        <v>7.0292304896552804E-2</v>
      </c>
      <c r="CM10" s="14"/>
      <c r="CN10" s="14">
        <v>0.25970306644328001</v>
      </c>
      <c r="CO10" s="14">
        <v>0.147329634447427</v>
      </c>
      <c r="CP10" s="14"/>
      <c r="CQ10" s="14">
        <v>0.204789491595505</v>
      </c>
      <c r="CR10" s="14">
        <v>0.160740209911023</v>
      </c>
    </row>
    <row r="11" spans="2:96" x14ac:dyDescent="0.3">
      <c r="B11" s="15" t="s">
        <v>460</v>
      </c>
      <c r="C11" s="14">
        <v>0.29786564178132302</v>
      </c>
      <c r="D11" s="14">
        <v>0.30894812515657599</v>
      </c>
      <c r="E11" s="14">
        <v>0.28762932277828801</v>
      </c>
      <c r="F11" s="14"/>
      <c r="G11" s="14">
        <v>0.196998964318637</v>
      </c>
      <c r="H11" s="14">
        <v>0.211419659651053</v>
      </c>
      <c r="I11" s="14">
        <v>0.31072873490486702</v>
      </c>
      <c r="J11" s="14">
        <v>0.31715676704165202</v>
      </c>
      <c r="K11" s="14">
        <v>0.34211848959116897</v>
      </c>
      <c r="L11" s="14">
        <v>0.38543237090374999</v>
      </c>
      <c r="M11" s="14"/>
      <c r="N11" s="14">
        <v>0.24772565267443</v>
      </c>
      <c r="O11" s="14">
        <v>0.31179892434604201</v>
      </c>
      <c r="P11" s="14">
        <v>0.34796490826235499</v>
      </c>
      <c r="Q11" s="14">
        <v>0.29407289141908899</v>
      </c>
      <c r="R11" s="14"/>
      <c r="S11" s="14">
        <v>0.18810093290684601</v>
      </c>
      <c r="T11" s="14">
        <v>0.27546288628231902</v>
      </c>
      <c r="U11" s="14">
        <v>0.29864545344749499</v>
      </c>
      <c r="V11" s="14">
        <v>0.36290956868458901</v>
      </c>
      <c r="W11" s="14">
        <v>0.32211004307595698</v>
      </c>
      <c r="X11" s="14">
        <v>0.344221092313724</v>
      </c>
      <c r="Y11" s="14">
        <v>0.28379528722609199</v>
      </c>
      <c r="Z11" s="14">
        <v>0.40186205595498797</v>
      </c>
      <c r="AA11" s="14">
        <v>0.19199982989450701</v>
      </c>
      <c r="AB11" s="14">
        <v>0.402314102805921</v>
      </c>
      <c r="AC11" s="14">
        <v>0.41607831399235201</v>
      </c>
      <c r="AD11" s="14">
        <v>0.23391653319230599</v>
      </c>
      <c r="AE11" s="14"/>
      <c r="AF11" s="14">
        <v>0.36550696024878099</v>
      </c>
      <c r="AG11" s="14">
        <v>0.251383198794635</v>
      </c>
      <c r="AH11" s="14">
        <v>0.25831166395570199</v>
      </c>
      <c r="AI11" s="14">
        <v>0.38998229537928403</v>
      </c>
      <c r="AJ11" s="14">
        <v>0.238666712439777</v>
      </c>
      <c r="AK11" s="14"/>
      <c r="AL11" s="14">
        <v>0.235057242150812</v>
      </c>
      <c r="AM11" s="14">
        <v>0.37209738181312602</v>
      </c>
      <c r="AN11" s="14">
        <v>0.20978241270429401</v>
      </c>
      <c r="AO11" s="14">
        <v>0.41647669199544701</v>
      </c>
      <c r="AP11" s="14">
        <v>0.17890039409530001</v>
      </c>
      <c r="AQ11" s="14">
        <v>0.273160378114294</v>
      </c>
      <c r="AR11" s="14"/>
      <c r="AS11" s="14">
        <v>0.34267044153097398</v>
      </c>
      <c r="AT11" s="14">
        <v>0.28122280417565698</v>
      </c>
      <c r="AU11" s="14">
        <v>0.27871798577738599</v>
      </c>
      <c r="AV11" s="14">
        <v>0.221330494849972</v>
      </c>
      <c r="AW11" s="14">
        <v>0.24718791661428399</v>
      </c>
      <c r="AX11" s="14"/>
      <c r="AY11" s="14">
        <v>0.10643067309797601</v>
      </c>
      <c r="AZ11" s="14">
        <v>0.30728983106163199</v>
      </c>
      <c r="BA11" s="14">
        <v>0.42357915467206397</v>
      </c>
      <c r="BB11" s="14">
        <v>0.235809327754916</v>
      </c>
      <c r="BC11" s="14">
        <v>0.34907702270673702</v>
      </c>
      <c r="BD11" s="14">
        <v>0.35087276993868399</v>
      </c>
      <c r="BE11" s="14">
        <v>0.267245800288546</v>
      </c>
      <c r="BF11" s="14">
        <v>0.30978172355010702</v>
      </c>
      <c r="BG11" s="14">
        <v>0.276846747668403</v>
      </c>
      <c r="BH11" s="14">
        <v>0.361899859523585</v>
      </c>
      <c r="BI11" s="14">
        <v>0.30114592578488503</v>
      </c>
      <c r="BJ11" s="14">
        <v>0.25999220001628798</v>
      </c>
      <c r="BK11" s="14">
        <v>0.35237886654641498</v>
      </c>
      <c r="BL11" s="14">
        <v>0.147622928246566</v>
      </c>
      <c r="BM11" s="14">
        <v>0.219844107419154</v>
      </c>
      <c r="BN11" s="14">
        <v>0.170449061522609</v>
      </c>
      <c r="BO11" s="14"/>
      <c r="BP11" s="14">
        <v>0.220561712487229</v>
      </c>
      <c r="BQ11" s="14">
        <v>0.29741353451827901</v>
      </c>
      <c r="BR11" s="14">
        <v>0.30153692820212702</v>
      </c>
      <c r="BS11" s="14">
        <v>0.34569931402148202</v>
      </c>
      <c r="BT11" s="14">
        <v>0.380324531893518</v>
      </c>
      <c r="BU11" s="14">
        <v>0.29992750144246599</v>
      </c>
      <c r="BV11" s="14"/>
      <c r="BW11" s="14">
        <v>0.28839558867743997</v>
      </c>
      <c r="BX11" s="14">
        <v>0.33509821365208903</v>
      </c>
      <c r="BY11" s="14">
        <v>0.26055002204581001</v>
      </c>
      <c r="BZ11" s="14">
        <v>0.33554875439634402</v>
      </c>
      <c r="CA11" s="14">
        <v>0.29427284209357302</v>
      </c>
      <c r="CB11" s="14">
        <v>0.216196612792141</v>
      </c>
      <c r="CC11" s="14"/>
      <c r="CD11" s="14">
        <v>0.25148236935484403</v>
      </c>
      <c r="CE11" s="14">
        <v>0.28281258235757301</v>
      </c>
      <c r="CF11" s="14">
        <v>0.358523031401634</v>
      </c>
      <c r="CG11" s="14">
        <v>0.30893806211459601</v>
      </c>
      <c r="CH11" s="14"/>
      <c r="CI11" s="14">
        <v>0.31794827349098997</v>
      </c>
      <c r="CJ11" s="14">
        <v>0.30015122458202698</v>
      </c>
      <c r="CK11" s="14">
        <v>0.30016702548218399</v>
      </c>
      <c r="CL11" s="14">
        <v>0.21497623503874899</v>
      </c>
      <c r="CM11" s="14"/>
      <c r="CN11" s="14">
        <v>0.25694117521696802</v>
      </c>
      <c r="CO11" s="14">
        <v>0.30489084960405399</v>
      </c>
      <c r="CP11" s="14"/>
      <c r="CQ11" s="14">
        <v>0.25664631754608902</v>
      </c>
      <c r="CR11" s="14">
        <v>0.30959684538439303</v>
      </c>
    </row>
    <row r="12" spans="2:96" x14ac:dyDescent="0.3">
      <c r="B12" s="15" t="s">
        <v>461</v>
      </c>
      <c r="C12" s="14">
        <v>0.30542924891811002</v>
      </c>
      <c r="D12" s="14">
        <v>0.30133502631194697</v>
      </c>
      <c r="E12" s="14">
        <v>0.31098257722092398</v>
      </c>
      <c r="F12" s="14"/>
      <c r="G12" s="14">
        <v>0.28937862528604602</v>
      </c>
      <c r="H12" s="14">
        <v>0.30202187743151898</v>
      </c>
      <c r="I12" s="14">
        <v>0.25458312763648999</v>
      </c>
      <c r="J12" s="14">
        <v>0.33918162075041203</v>
      </c>
      <c r="K12" s="14">
        <v>0.32421660096210497</v>
      </c>
      <c r="L12" s="14">
        <v>0.32165711712015699</v>
      </c>
      <c r="M12" s="14"/>
      <c r="N12" s="14">
        <v>0.32093408098910903</v>
      </c>
      <c r="O12" s="14">
        <v>0.30971749242938201</v>
      </c>
      <c r="P12" s="14">
        <v>0.27098919334522598</v>
      </c>
      <c r="Q12" s="14">
        <v>0.31091903061055598</v>
      </c>
      <c r="R12" s="14"/>
      <c r="S12" s="14">
        <v>0.24098763812191301</v>
      </c>
      <c r="T12" s="14">
        <v>0.321730406947973</v>
      </c>
      <c r="U12" s="14">
        <v>0.37152977920689101</v>
      </c>
      <c r="V12" s="14">
        <v>0.29785005217302302</v>
      </c>
      <c r="W12" s="14">
        <v>0.28423887700318501</v>
      </c>
      <c r="X12" s="14">
        <v>0.29943891037627501</v>
      </c>
      <c r="Y12" s="14">
        <v>0.250580754089687</v>
      </c>
      <c r="Z12" s="14">
        <v>0.29815636031356801</v>
      </c>
      <c r="AA12" s="14">
        <v>0.39190314298660101</v>
      </c>
      <c r="AB12" s="14">
        <v>0.28038441288295302</v>
      </c>
      <c r="AC12" s="14">
        <v>0.23703030024536201</v>
      </c>
      <c r="AD12" s="14">
        <v>0.504374755706263</v>
      </c>
      <c r="AE12" s="14"/>
      <c r="AF12" s="14">
        <v>0.28196205689083698</v>
      </c>
      <c r="AG12" s="14">
        <v>0.29863319037900299</v>
      </c>
      <c r="AH12" s="14">
        <v>0.34547250161910997</v>
      </c>
      <c r="AI12" s="14">
        <v>0.28311490100089098</v>
      </c>
      <c r="AJ12" s="14">
        <v>0.21072854363267701</v>
      </c>
      <c r="AK12" s="14"/>
      <c r="AL12" s="14">
        <v>0.27238775535585202</v>
      </c>
      <c r="AM12" s="14">
        <v>0.258769539075204</v>
      </c>
      <c r="AN12" s="14">
        <v>0.39167505926450202</v>
      </c>
      <c r="AO12" s="14">
        <v>0.26367461273075399</v>
      </c>
      <c r="AP12" s="14">
        <v>0.29313386657303803</v>
      </c>
      <c r="AQ12" s="14">
        <v>0.38203557948262101</v>
      </c>
      <c r="AR12" s="14"/>
      <c r="AS12" s="14">
        <v>0.29407214235221601</v>
      </c>
      <c r="AT12" s="14">
        <v>0.31788019958365799</v>
      </c>
      <c r="AU12" s="14">
        <v>0.30515041280413702</v>
      </c>
      <c r="AV12" s="14">
        <v>0.29957730964134299</v>
      </c>
      <c r="AW12" s="14">
        <v>0.169219975972874</v>
      </c>
      <c r="AX12" s="14"/>
      <c r="AY12" s="14">
        <v>0.51381296752278105</v>
      </c>
      <c r="AZ12" s="14">
        <v>0.33993616926614501</v>
      </c>
      <c r="BA12" s="14">
        <v>0.11963783190993001</v>
      </c>
      <c r="BB12" s="14">
        <v>0.39353438668941698</v>
      </c>
      <c r="BC12" s="14">
        <v>0.293417301387635</v>
      </c>
      <c r="BD12" s="14">
        <v>0.30878418043273598</v>
      </c>
      <c r="BE12" s="14">
        <v>0.30475974171063902</v>
      </c>
      <c r="BF12" s="14">
        <v>0.26728461135113901</v>
      </c>
      <c r="BG12" s="14">
        <v>0.38781769156541201</v>
      </c>
      <c r="BH12" s="14">
        <v>0.31413443427561799</v>
      </c>
      <c r="BI12" s="14">
        <v>0.36494548120731901</v>
      </c>
      <c r="BJ12" s="14">
        <v>0.22033723283830101</v>
      </c>
      <c r="BK12" s="14">
        <v>0.34482326765037802</v>
      </c>
      <c r="BL12" s="14">
        <v>0.425148948500088</v>
      </c>
      <c r="BM12" s="14">
        <v>0.27210426812321997</v>
      </c>
      <c r="BN12" s="14">
        <v>0.233043235977827</v>
      </c>
      <c r="BO12" s="14"/>
      <c r="BP12" s="14">
        <v>0.25096265159076198</v>
      </c>
      <c r="BQ12" s="14">
        <v>0.333582855844471</v>
      </c>
      <c r="BR12" s="14">
        <v>0.39809814487759798</v>
      </c>
      <c r="BS12" s="14">
        <v>0.26544655490129598</v>
      </c>
      <c r="BT12" s="14">
        <v>0.30558402597241502</v>
      </c>
      <c r="BU12" s="14">
        <v>0.31823536420217402</v>
      </c>
      <c r="BV12" s="14"/>
      <c r="BW12" s="14">
        <v>0.31668870097954899</v>
      </c>
      <c r="BX12" s="14">
        <v>0.29364415662024401</v>
      </c>
      <c r="BY12" s="14">
        <v>0.33562442388017799</v>
      </c>
      <c r="BZ12" s="14">
        <v>0.31220386695403102</v>
      </c>
      <c r="CA12" s="14">
        <v>0.30324883555739501</v>
      </c>
      <c r="CB12" s="14">
        <v>0.175799863720001</v>
      </c>
      <c r="CC12" s="14"/>
      <c r="CD12" s="14">
        <v>0.28910040374618701</v>
      </c>
      <c r="CE12" s="14">
        <v>0.31780286630227</v>
      </c>
      <c r="CF12" s="14">
        <v>0.30413807268372101</v>
      </c>
      <c r="CG12" s="14">
        <v>0.28321900754974999</v>
      </c>
      <c r="CH12" s="14"/>
      <c r="CI12" s="14">
        <v>0.28889389583298303</v>
      </c>
      <c r="CJ12" s="14">
        <v>0.294186340920642</v>
      </c>
      <c r="CK12" s="14">
        <v>0.31329180488432901</v>
      </c>
      <c r="CL12" s="14">
        <v>0.31656110388980302</v>
      </c>
      <c r="CM12" s="14"/>
      <c r="CN12" s="14">
        <v>0.21878349800882199</v>
      </c>
      <c r="CO12" s="14">
        <v>0.31818033752501901</v>
      </c>
      <c r="CP12" s="14"/>
      <c r="CQ12" s="14">
        <v>0.28179302527241501</v>
      </c>
      <c r="CR12" s="14">
        <v>0.29634063868912702</v>
      </c>
    </row>
    <row r="13" spans="2:96" x14ac:dyDescent="0.3">
      <c r="B13" s="15" t="s">
        <v>462</v>
      </c>
      <c r="C13" s="14">
        <v>0.121780498976806</v>
      </c>
      <c r="D13" s="14">
        <v>0.10335452063612199</v>
      </c>
      <c r="E13" s="14">
        <v>0.13957427307342801</v>
      </c>
      <c r="F13" s="14"/>
      <c r="G13" s="14">
        <v>0.216091289327597</v>
      </c>
      <c r="H13" s="14">
        <v>6.1527952146035701E-2</v>
      </c>
      <c r="I13" s="14">
        <v>0.14990923386440599</v>
      </c>
      <c r="J13" s="14">
        <v>0.13652685920056701</v>
      </c>
      <c r="K13" s="14">
        <v>0.131777918504454</v>
      </c>
      <c r="L13" s="14">
        <v>6.6899194852509197E-2</v>
      </c>
      <c r="M13" s="14"/>
      <c r="N13" s="14">
        <v>0.111789540496619</v>
      </c>
      <c r="O13" s="14">
        <v>0.11999972552485499</v>
      </c>
      <c r="P13" s="14">
        <v>0.12624246524364399</v>
      </c>
      <c r="Q13" s="14">
        <v>0.13151681457240799</v>
      </c>
      <c r="R13" s="14"/>
      <c r="S13" s="14">
        <v>0.163337804564651</v>
      </c>
      <c r="T13" s="14">
        <v>0.14170652808633999</v>
      </c>
      <c r="U13" s="14">
        <v>0.13043176404885801</v>
      </c>
      <c r="V13" s="14">
        <v>9.5634731855234995E-2</v>
      </c>
      <c r="W13" s="14">
        <v>0.10130095768225</v>
      </c>
      <c r="X13" s="14">
        <v>8.9847459010056793E-2</v>
      </c>
      <c r="Y13" s="14">
        <v>0.13350373403390101</v>
      </c>
      <c r="Z13" s="14">
        <v>0.103145423870277</v>
      </c>
      <c r="AA13" s="14">
        <v>0.16753284602685201</v>
      </c>
      <c r="AB13" s="14">
        <v>9.9443121366278406E-2</v>
      </c>
      <c r="AC13" s="14">
        <v>9.6771896564402798E-2</v>
      </c>
      <c r="AD13" s="14">
        <v>0</v>
      </c>
      <c r="AE13" s="14"/>
      <c r="AF13" s="14">
        <v>9.9602735977639106E-2</v>
      </c>
      <c r="AG13" s="14">
        <v>0.100409759388581</v>
      </c>
      <c r="AH13" s="14">
        <v>0.11500535280947601</v>
      </c>
      <c r="AI13" s="14">
        <v>0.103000108714869</v>
      </c>
      <c r="AJ13" s="14">
        <v>0.31198598713654802</v>
      </c>
      <c r="AK13" s="14"/>
      <c r="AL13" s="14">
        <v>0.11567684525074701</v>
      </c>
      <c r="AM13" s="14">
        <v>0.10753659752098201</v>
      </c>
      <c r="AN13" s="14">
        <v>0.12247198594516</v>
      </c>
      <c r="AO13" s="14">
        <v>9.7091009231728406E-2</v>
      </c>
      <c r="AP13" s="14">
        <v>0.34374161140092502</v>
      </c>
      <c r="AQ13" s="14">
        <v>9.5540044494815499E-2</v>
      </c>
      <c r="AR13" s="14"/>
      <c r="AS13" s="14">
        <v>0.129893349488583</v>
      </c>
      <c r="AT13" s="14">
        <v>0.16177552476396501</v>
      </c>
      <c r="AU13" s="14">
        <v>0.12095795200319499</v>
      </c>
      <c r="AV13" s="14">
        <v>9.1796316059247096E-2</v>
      </c>
      <c r="AW13" s="14">
        <v>3.8653909300355803E-2</v>
      </c>
      <c r="AX13" s="14"/>
      <c r="AY13" s="14">
        <v>0.167934052721952</v>
      </c>
      <c r="AZ13" s="14">
        <v>0.14314832855909199</v>
      </c>
      <c r="BA13" s="14">
        <v>0.14748312100141101</v>
      </c>
      <c r="BB13" s="14">
        <v>0.115876862595752</v>
      </c>
      <c r="BC13" s="14">
        <v>9.5031761812993304E-2</v>
      </c>
      <c r="BD13" s="14">
        <v>9.9658121075542005E-2</v>
      </c>
      <c r="BE13" s="14">
        <v>0.138327740089913</v>
      </c>
      <c r="BF13" s="14">
        <v>9.7317042891199301E-2</v>
      </c>
      <c r="BG13" s="14">
        <v>0.15039050198512099</v>
      </c>
      <c r="BH13" s="14">
        <v>0.20969974407616199</v>
      </c>
      <c r="BI13" s="14">
        <v>6.3742227538049104E-2</v>
      </c>
      <c r="BJ13" s="14">
        <v>8.9375779179232395E-2</v>
      </c>
      <c r="BK13" s="14">
        <v>5.8314563318104702E-2</v>
      </c>
      <c r="BL13" s="14">
        <v>0.20087831641987799</v>
      </c>
      <c r="BM13" s="14">
        <v>0.12775703257293</v>
      </c>
      <c r="BN13" s="14">
        <v>0.120887044587087</v>
      </c>
      <c r="BO13" s="14"/>
      <c r="BP13" s="14">
        <v>0.13104673035689501</v>
      </c>
      <c r="BQ13" s="14">
        <v>0.138488240713213</v>
      </c>
      <c r="BR13" s="14">
        <v>7.82724104411609E-2</v>
      </c>
      <c r="BS13" s="14">
        <v>0.13748438231823501</v>
      </c>
      <c r="BT13" s="14">
        <v>6.1831161186521801E-2</v>
      </c>
      <c r="BU13" s="14">
        <v>0.17953715694849701</v>
      </c>
      <c r="BV13" s="14"/>
      <c r="BW13" s="14">
        <v>0.105056110443424</v>
      </c>
      <c r="BX13" s="14">
        <v>0.132788626455565</v>
      </c>
      <c r="BY13" s="14">
        <v>0.18313945885225999</v>
      </c>
      <c r="BZ13" s="14">
        <v>0.13726804395490999</v>
      </c>
      <c r="CA13" s="14">
        <v>7.1337050920254705E-2</v>
      </c>
      <c r="CB13" s="14">
        <v>0.24914114904891099</v>
      </c>
      <c r="CC13" s="14"/>
      <c r="CD13" s="14">
        <v>0.143648867788983</v>
      </c>
      <c r="CE13" s="14">
        <v>0.11785499947808201</v>
      </c>
      <c r="CF13" s="14">
        <v>0.103438832665397</v>
      </c>
      <c r="CG13" s="14">
        <v>0.12613812190374901</v>
      </c>
      <c r="CH13" s="14"/>
      <c r="CI13" s="14">
        <v>0.123525296714858</v>
      </c>
      <c r="CJ13" s="14">
        <v>0.122593688825091</v>
      </c>
      <c r="CK13" s="14">
        <v>0.1124961799213</v>
      </c>
      <c r="CL13" s="14">
        <v>0.19616190585767301</v>
      </c>
      <c r="CM13" s="14"/>
      <c r="CN13" s="14">
        <v>0.11685171362969</v>
      </c>
      <c r="CO13" s="14">
        <v>0.124239189953119</v>
      </c>
      <c r="CP13" s="14"/>
      <c r="CQ13" s="14">
        <v>0.118616215810616</v>
      </c>
      <c r="CR13" s="14">
        <v>0.126335758558411</v>
      </c>
    </row>
    <row r="14" spans="2:96" x14ac:dyDescent="0.3">
      <c r="B14" s="15" t="s">
        <v>92</v>
      </c>
      <c r="C14" s="20">
        <v>6.3670848488299306E-2</v>
      </c>
      <c r="D14" s="20">
        <v>4.5812202806705699E-2</v>
      </c>
      <c r="E14" s="20">
        <v>8.2484311473840194E-2</v>
      </c>
      <c r="F14" s="20"/>
      <c r="G14" s="20">
        <v>5.54223398954296E-2</v>
      </c>
      <c r="H14" s="20">
        <v>7.5841463930017394E-2</v>
      </c>
      <c r="I14" s="20">
        <v>5.5880631053255497E-2</v>
      </c>
      <c r="J14" s="20">
        <v>6.8899557680346696E-2</v>
      </c>
      <c r="K14" s="20">
        <v>7.1699517075857394E-2</v>
      </c>
      <c r="L14" s="20">
        <v>5.5493413144509798E-2</v>
      </c>
      <c r="M14" s="20"/>
      <c r="N14" s="20">
        <v>2.8088850833416199E-2</v>
      </c>
      <c r="O14" s="20">
        <v>6.4564088800677696E-2</v>
      </c>
      <c r="P14" s="20">
        <v>9.0398467548187506E-2</v>
      </c>
      <c r="Q14" s="20">
        <v>7.90642773639086E-2</v>
      </c>
      <c r="R14" s="20"/>
      <c r="S14" s="20">
        <v>6.3824578459429293E-2</v>
      </c>
      <c r="T14" s="20">
        <v>4.1098922077668298E-2</v>
      </c>
      <c r="U14" s="20">
        <v>6.5634368155653697E-2</v>
      </c>
      <c r="V14" s="20">
        <v>5.3016847317401798E-2</v>
      </c>
      <c r="W14" s="20">
        <v>2.6594828465066101E-2</v>
      </c>
      <c r="X14" s="20">
        <v>8.9272347226916099E-2</v>
      </c>
      <c r="Y14" s="20">
        <v>0.107061597658501</v>
      </c>
      <c r="Z14" s="20">
        <v>9.8667659774026903E-2</v>
      </c>
      <c r="AA14" s="20">
        <v>8.7708091433937402E-2</v>
      </c>
      <c r="AB14" s="20">
        <v>3.2867011968199002E-2</v>
      </c>
      <c r="AC14" s="20">
        <v>5.6936825325918199E-2</v>
      </c>
      <c r="AD14" s="20">
        <v>4.80495855066344E-2</v>
      </c>
      <c r="AE14" s="20"/>
      <c r="AF14" s="20">
        <v>4.8961652218741297E-2</v>
      </c>
      <c r="AG14" s="20">
        <v>4.7920104063047503E-2</v>
      </c>
      <c r="AH14" s="20">
        <v>6.4523619820595707E-2</v>
      </c>
      <c r="AI14" s="20">
        <v>7.6464669718457307E-2</v>
      </c>
      <c r="AJ14" s="20">
        <v>5.0205018644801001E-2</v>
      </c>
      <c r="AK14" s="20"/>
      <c r="AL14" s="20">
        <v>3.7867653222787401E-2</v>
      </c>
      <c r="AM14" s="20">
        <v>4.2915584255813898E-2</v>
      </c>
      <c r="AN14" s="20">
        <v>5.7328988603776797E-2</v>
      </c>
      <c r="AO14" s="20">
        <v>8.0129652183174499E-2</v>
      </c>
      <c r="AP14" s="20">
        <v>2.61942722697527E-2</v>
      </c>
      <c r="AQ14" s="20">
        <v>0.140131263914024</v>
      </c>
      <c r="AR14" s="20"/>
      <c r="AS14" s="20">
        <v>5.9734758268928399E-2</v>
      </c>
      <c r="AT14" s="20">
        <v>6.1918357136038799E-2</v>
      </c>
      <c r="AU14" s="20">
        <v>6.2895287846388995E-2</v>
      </c>
      <c r="AV14" s="20">
        <v>4.5932286940478198E-2</v>
      </c>
      <c r="AW14" s="20">
        <v>4.0356402133010602E-2</v>
      </c>
      <c r="AX14" s="20"/>
      <c r="AY14" s="20">
        <v>0.102772755425247</v>
      </c>
      <c r="AZ14" s="20">
        <v>0.140711165125772</v>
      </c>
      <c r="BA14" s="20">
        <v>0.116639304450859</v>
      </c>
      <c r="BB14" s="20">
        <v>5.10679658955931E-2</v>
      </c>
      <c r="BC14" s="20">
        <v>6.2886524925905699E-2</v>
      </c>
      <c r="BD14" s="20">
        <v>7.2301385774255503E-2</v>
      </c>
      <c r="BE14" s="20">
        <v>4.4881143633296497E-2</v>
      </c>
      <c r="BF14" s="20">
        <v>7.3616782831320907E-2</v>
      </c>
      <c r="BG14" s="20">
        <v>2.5533137403606899E-2</v>
      </c>
      <c r="BH14" s="20">
        <v>2.3061166676559299E-2</v>
      </c>
      <c r="BI14" s="20">
        <v>5.82811534050773E-2</v>
      </c>
      <c r="BJ14" s="20">
        <v>6.2859427871047299E-2</v>
      </c>
      <c r="BK14" s="20">
        <v>3.1771188288209899E-2</v>
      </c>
      <c r="BL14" s="20">
        <v>4.8502044556059103E-2</v>
      </c>
      <c r="BM14" s="20">
        <v>4.1660550997762301E-2</v>
      </c>
      <c r="BN14" s="20">
        <v>0</v>
      </c>
      <c r="BO14" s="20"/>
      <c r="BP14" s="20">
        <v>5.8718667490465802E-2</v>
      </c>
      <c r="BQ14" s="20">
        <v>6.2067571852641501E-2</v>
      </c>
      <c r="BR14" s="20">
        <v>5.7340159710857E-2</v>
      </c>
      <c r="BS14" s="20">
        <v>7.11393571439983E-2</v>
      </c>
      <c r="BT14" s="20">
        <v>8.4967126569866797E-2</v>
      </c>
      <c r="BU14" s="20">
        <v>3.9878436794673199E-2</v>
      </c>
      <c r="BV14" s="20"/>
      <c r="BW14" s="20">
        <v>6.3356019918241704E-2</v>
      </c>
      <c r="BX14" s="20">
        <v>2.2177172860980299E-2</v>
      </c>
      <c r="BY14" s="20">
        <v>6.82816283296937E-2</v>
      </c>
      <c r="BZ14" s="20">
        <v>5.4346976739825699E-2</v>
      </c>
      <c r="CA14" s="20">
        <v>8.7707458283050696E-2</v>
      </c>
      <c r="CB14" s="20">
        <v>0.20680323334227799</v>
      </c>
      <c r="CC14" s="20"/>
      <c r="CD14" s="20">
        <v>5.4275524506563602E-2</v>
      </c>
      <c r="CE14" s="20">
        <v>1.8572720690826099E-2</v>
      </c>
      <c r="CF14" s="20">
        <v>0.11897423775603699</v>
      </c>
      <c r="CG14" s="20">
        <v>2.93133479110394E-2</v>
      </c>
      <c r="CH14" s="20"/>
      <c r="CI14" s="20">
        <v>4.2368281373489303E-2</v>
      </c>
      <c r="CJ14" s="20">
        <v>5.1242660011562899E-2</v>
      </c>
      <c r="CK14" s="20">
        <v>6.3259042099548399E-2</v>
      </c>
      <c r="CL14" s="20">
        <v>0.164468318282842</v>
      </c>
      <c r="CM14" s="20"/>
      <c r="CN14" s="20">
        <v>3.3167376584538402E-2</v>
      </c>
      <c r="CO14" s="20">
        <v>6.7006295268524696E-2</v>
      </c>
      <c r="CP14" s="20"/>
      <c r="CQ14" s="20">
        <v>1.7586826580698899E-2</v>
      </c>
      <c r="CR14" s="20">
        <v>6.4656396895201501E-2</v>
      </c>
    </row>
    <row r="15" spans="2:96" x14ac:dyDescent="0.3">
      <c r="B15" s="16" t="s">
        <v>188</v>
      </c>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CR25"/>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491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481</v>
      </c>
      <c r="C9" s="14">
        <v>0.67551648889837801</v>
      </c>
      <c r="D9" s="14">
        <v>0.67465259011402401</v>
      </c>
      <c r="E9" s="14">
        <v>0.67657249323380897</v>
      </c>
      <c r="F9" s="14"/>
      <c r="G9" s="14">
        <v>0.52806514346987299</v>
      </c>
      <c r="H9" s="14">
        <v>0.59660465303351595</v>
      </c>
      <c r="I9" s="14">
        <v>0.64121439058188001</v>
      </c>
      <c r="J9" s="14">
        <v>0.71053230818552604</v>
      </c>
      <c r="K9" s="14">
        <v>0.76224733483555895</v>
      </c>
      <c r="L9" s="14">
        <v>0.77855954837211006</v>
      </c>
      <c r="M9" s="14"/>
      <c r="N9" s="14">
        <v>0.67699930643678496</v>
      </c>
      <c r="O9" s="14">
        <v>0.717860999288228</v>
      </c>
      <c r="P9" s="14">
        <v>0.65840184833965798</v>
      </c>
      <c r="Q9" s="14">
        <v>0.64309396231018101</v>
      </c>
      <c r="R9" s="14"/>
      <c r="S9" s="14">
        <v>0.65058507779374597</v>
      </c>
      <c r="T9" s="14">
        <v>0.71983164504234398</v>
      </c>
      <c r="U9" s="14">
        <v>0.70793701769428596</v>
      </c>
      <c r="V9" s="14">
        <v>0.67375315093611698</v>
      </c>
      <c r="W9" s="14">
        <v>0.62687841959631596</v>
      </c>
      <c r="X9" s="14">
        <v>0.56205539118408998</v>
      </c>
      <c r="Y9" s="14">
        <v>0.65452500714072803</v>
      </c>
      <c r="Z9" s="14">
        <v>0.63667647262209104</v>
      </c>
      <c r="AA9" s="14">
        <v>0.73094167260221199</v>
      </c>
      <c r="AB9" s="14">
        <v>0.69478079501015799</v>
      </c>
      <c r="AC9" s="14">
        <v>0.740886292441857</v>
      </c>
      <c r="AD9" s="14">
        <v>0.71055409299311501</v>
      </c>
      <c r="AE9" s="14"/>
      <c r="AF9" s="14">
        <v>0.67665782748616399</v>
      </c>
      <c r="AG9" s="14">
        <v>0.66874952270437404</v>
      </c>
      <c r="AH9" s="14">
        <v>0.68635223682945201</v>
      </c>
      <c r="AI9" s="14">
        <v>0.65268262675728494</v>
      </c>
      <c r="AJ9" s="14">
        <v>0.76661620567210498</v>
      </c>
      <c r="AK9" s="14"/>
      <c r="AL9" s="14">
        <v>0.640480723930965</v>
      </c>
      <c r="AM9" s="14">
        <v>0.65229109699359999</v>
      </c>
      <c r="AN9" s="14">
        <v>0.72119172937936105</v>
      </c>
      <c r="AO9" s="14">
        <v>0.67311166700007696</v>
      </c>
      <c r="AP9" s="14">
        <v>0.71658689884481896</v>
      </c>
      <c r="AQ9" s="14">
        <v>0.746413934550059</v>
      </c>
      <c r="AR9" s="14"/>
      <c r="AS9" s="14">
        <v>0.68127294760666401</v>
      </c>
      <c r="AT9" s="14">
        <v>0.67413782422746205</v>
      </c>
      <c r="AU9" s="14">
        <v>0.68949936276990398</v>
      </c>
      <c r="AV9" s="14">
        <v>0.63098937014932599</v>
      </c>
      <c r="AW9" s="14">
        <v>0.67267536882687096</v>
      </c>
      <c r="AX9" s="14"/>
      <c r="AY9" s="14">
        <v>0.45150202480588297</v>
      </c>
      <c r="AZ9" s="14">
        <v>0.60748426856275795</v>
      </c>
      <c r="BA9" s="14">
        <v>0.71503666358583096</v>
      </c>
      <c r="BB9" s="14">
        <v>0.60814816560588503</v>
      </c>
      <c r="BC9" s="14">
        <v>0.66487477246790605</v>
      </c>
      <c r="BD9" s="14">
        <v>0.64550939660449802</v>
      </c>
      <c r="BE9" s="14">
        <v>0.65418334374487497</v>
      </c>
      <c r="BF9" s="14">
        <v>0.71111458952612605</v>
      </c>
      <c r="BG9" s="14">
        <v>0.70421549580809495</v>
      </c>
      <c r="BH9" s="14">
        <v>0.69769242687911304</v>
      </c>
      <c r="BI9" s="14">
        <v>0.66999388314008301</v>
      </c>
      <c r="BJ9" s="14">
        <v>0.59966182104714505</v>
      </c>
      <c r="BK9" s="14">
        <v>0.76005505120501604</v>
      </c>
      <c r="BL9" s="14">
        <v>0.63271762943099596</v>
      </c>
      <c r="BM9" s="14">
        <v>0.73172269591958505</v>
      </c>
      <c r="BN9" s="14">
        <v>0.71992884801975499</v>
      </c>
      <c r="BO9" s="14"/>
      <c r="BP9" s="14">
        <v>0.63597837070081398</v>
      </c>
      <c r="BQ9" s="14">
        <v>0.70108851686614404</v>
      </c>
      <c r="BR9" s="14">
        <v>0.64007481636327801</v>
      </c>
      <c r="BS9" s="14">
        <v>0.68710838222608395</v>
      </c>
      <c r="BT9" s="14">
        <v>0.69917056327895399</v>
      </c>
      <c r="BU9" s="14">
        <v>0.74155624959861699</v>
      </c>
      <c r="BV9" s="14"/>
      <c r="BW9" s="14">
        <v>0.72975894145155296</v>
      </c>
      <c r="BX9" s="14">
        <v>0.63844528514440102</v>
      </c>
      <c r="BY9" s="14">
        <v>0.61593327323539604</v>
      </c>
      <c r="BZ9" s="14">
        <v>0.60431874541581398</v>
      </c>
      <c r="CA9" s="14">
        <v>0.66003600012517805</v>
      </c>
      <c r="CB9" s="14">
        <v>0.68596145168072498</v>
      </c>
      <c r="CC9" s="14"/>
      <c r="CD9" s="14">
        <v>0.62562699327814197</v>
      </c>
      <c r="CE9" s="14">
        <v>0.669559859044079</v>
      </c>
      <c r="CF9" s="14">
        <v>0.65405800889979404</v>
      </c>
      <c r="CG9" s="14">
        <v>0.68916256118247898</v>
      </c>
      <c r="CH9" s="14"/>
      <c r="CI9" s="14">
        <v>0.65606252826937905</v>
      </c>
      <c r="CJ9" s="14">
        <v>0.61716514576459303</v>
      </c>
      <c r="CK9" s="14">
        <v>0.70686834009408905</v>
      </c>
      <c r="CL9" s="14">
        <v>0.64161416686073902</v>
      </c>
      <c r="CM9" s="14"/>
      <c r="CN9" s="14">
        <v>0.52577952745521706</v>
      </c>
      <c r="CO9" s="14">
        <v>0.700273159871585</v>
      </c>
      <c r="CP9" s="14"/>
      <c r="CQ9" s="14">
        <v>0.55782410983242203</v>
      </c>
      <c r="CR9" s="14">
        <v>0.69414476685825099</v>
      </c>
    </row>
    <row r="10" spans="2:96" x14ac:dyDescent="0.3">
      <c r="B10" s="15" t="s">
        <v>482</v>
      </c>
      <c r="C10" s="14">
        <v>0.60077182631650505</v>
      </c>
      <c r="D10" s="14">
        <v>0.58853835106838104</v>
      </c>
      <c r="E10" s="14">
        <v>0.61155541141709502</v>
      </c>
      <c r="F10" s="14"/>
      <c r="G10" s="14">
        <v>0.47141879923823798</v>
      </c>
      <c r="H10" s="14">
        <v>0.50896472241605595</v>
      </c>
      <c r="I10" s="14">
        <v>0.60352903787811596</v>
      </c>
      <c r="J10" s="14">
        <v>0.64973249136189504</v>
      </c>
      <c r="K10" s="14">
        <v>0.65942699173643804</v>
      </c>
      <c r="L10" s="14">
        <v>0.679734938759467</v>
      </c>
      <c r="M10" s="14"/>
      <c r="N10" s="14">
        <v>0.58642655986769299</v>
      </c>
      <c r="O10" s="14">
        <v>0.59779065556358901</v>
      </c>
      <c r="P10" s="14">
        <v>0.61089886936628901</v>
      </c>
      <c r="Q10" s="14">
        <v>0.60963610630869003</v>
      </c>
      <c r="R10" s="14"/>
      <c r="S10" s="14">
        <v>0.54310190534790104</v>
      </c>
      <c r="T10" s="14">
        <v>0.66312398933238204</v>
      </c>
      <c r="U10" s="14">
        <v>0.59928686849503998</v>
      </c>
      <c r="V10" s="14">
        <v>0.59609966271047099</v>
      </c>
      <c r="W10" s="14">
        <v>0.55946447034999902</v>
      </c>
      <c r="X10" s="14">
        <v>0.58247098269219999</v>
      </c>
      <c r="Y10" s="14">
        <v>0.55091728998437905</v>
      </c>
      <c r="Z10" s="14">
        <v>0.55564673517227703</v>
      </c>
      <c r="AA10" s="14">
        <v>0.60542201939558504</v>
      </c>
      <c r="AB10" s="14">
        <v>0.72912112911779903</v>
      </c>
      <c r="AC10" s="14">
        <v>0.59458220777964599</v>
      </c>
      <c r="AD10" s="14">
        <v>0.57116413562704405</v>
      </c>
      <c r="AE10" s="14"/>
      <c r="AF10" s="14">
        <v>0.616752469776642</v>
      </c>
      <c r="AG10" s="14">
        <v>0.57998155870132595</v>
      </c>
      <c r="AH10" s="14">
        <v>0.651619986174513</v>
      </c>
      <c r="AI10" s="14">
        <v>0.590970264282626</v>
      </c>
      <c r="AJ10" s="14">
        <v>0.58370541395221798</v>
      </c>
      <c r="AK10" s="14"/>
      <c r="AL10" s="14">
        <v>0.54556256850849605</v>
      </c>
      <c r="AM10" s="14">
        <v>0.62049679218389997</v>
      </c>
      <c r="AN10" s="14">
        <v>0.64772743824531198</v>
      </c>
      <c r="AO10" s="14">
        <v>0.63745452855887696</v>
      </c>
      <c r="AP10" s="14">
        <v>0.53505957057801401</v>
      </c>
      <c r="AQ10" s="14">
        <v>0.62523823863444095</v>
      </c>
      <c r="AR10" s="14"/>
      <c r="AS10" s="14">
        <v>0.59666006802848304</v>
      </c>
      <c r="AT10" s="14">
        <v>0.63408062046373903</v>
      </c>
      <c r="AU10" s="14">
        <v>0.58982705747148201</v>
      </c>
      <c r="AV10" s="14">
        <v>0.55204639417562995</v>
      </c>
      <c r="AW10" s="14">
        <v>0.55003650549657701</v>
      </c>
      <c r="AX10" s="14"/>
      <c r="AY10" s="14">
        <v>0.454872310316636</v>
      </c>
      <c r="AZ10" s="14">
        <v>0.51327304338424995</v>
      </c>
      <c r="BA10" s="14">
        <v>0.67020740236309995</v>
      </c>
      <c r="BB10" s="14">
        <v>0.52806494403057802</v>
      </c>
      <c r="BC10" s="14">
        <v>0.60675061487497495</v>
      </c>
      <c r="BD10" s="14">
        <v>0.64101117383836304</v>
      </c>
      <c r="BE10" s="14">
        <v>0.597213408434771</v>
      </c>
      <c r="BF10" s="14">
        <v>0.67925637484205004</v>
      </c>
      <c r="BG10" s="14">
        <v>0.62392185751287799</v>
      </c>
      <c r="BH10" s="14">
        <v>0.60762189626586904</v>
      </c>
      <c r="BI10" s="14">
        <v>0.57947884636192903</v>
      </c>
      <c r="BJ10" s="14">
        <v>0.51072757298525695</v>
      </c>
      <c r="BK10" s="14">
        <v>0.69016212123159104</v>
      </c>
      <c r="BL10" s="14">
        <v>0.53549116889252801</v>
      </c>
      <c r="BM10" s="14">
        <v>0.62032824887773597</v>
      </c>
      <c r="BN10" s="14">
        <v>0.51481440625448005</v>
      </c>
      <c r="BO10" s="14"/>
      <c r="BP10" s="14">
        <v>0.52555669801696403</v>
      </c>
      <c r="BQ10" s="14">
        <v>0.60755571345156001</v>
      </c>
      <c r="BR10" s="14">
        <v>0.62045459544263803</v>
      </c>
      <c r="BS10" s="14">
        <v>0.64499373590671105</v>
      </c>
      <c r="BT10" s="14">
        <v>0.63184509328087402</v>
      </c>
      <c r="BU10" s="14">
        <v>0.65351722725452099</v>
      </c>
      <c r="BV10" s="14"/>
      <c r="BW10" s="14">
        <v>0.62262584244682195</v>
      </c>
      <c r="BX10" s="14">
        <v>0.54738621574693402</v>
      </c>
      <c r="BY10" s="14">
        <v>0.58287843809608397</v>
      </c>
      <c r="BZ10" s="14">
        <v>0.60009672207944498</v>
      </c>
      <c r="CA10" s="14">
        <v>0.62301999526638197</v>
      </c>
      <c r="CB10" s="14">
        <v>0.63535887292932602</v>
      </c>
      <c r="CC10" s="14"/>
      <c r="CD10" s="14">
        <v>0.57148938318652898</v>
      </c>
      <c r="CE10" s="14">
        <v>0.54258594628663803</v>
      </c>
      <c r="CF10" s="14">
        <v>0.658750594867753</v>
      </c>
      <c r="CG10" s="14">
        <v>0.63179236843526898</v>
      </c>
      <c r="CH10" s="14"/>
      <c r="CI10" s="14">
        <v>0.64009945286914405</v>
      </c>
      <c r="CJ10" s="14">
        <v>0.58778221723074198</v>
      </c>
      <c r="CK10" s="14">
        <v>0.59880442481081397</v>
      </c>
      <c r="CL10" s="14">
        <v>0.55185840129486696</v>
      </c>
      <c r="CM10" s="14"/>
      <c r="CN10" s="14">
        <v>0.54508080243969403</v>
      </c>
      <c r="CO10" s="14">
        <v>0.60998258959975005</v>
      </c>
      <c r="CP10" s="14"/>
      <c r="CQ10" s="14">
        <v>0.53943237006801603</v>
      </c>
      <c r="CR10" s="14">
        <v>0.608490695521548</v>
      </c>
    </row>
    <row r="11" spans="2:96" x14ac:dyDescent="0.3">
      <c r="B11" s="15" t="s">
        <v>483</v>
      </c>
      <c r="C11" s="14">
        <v>0.59091542710406098</v>
      </c>
      <c r="D11" s="14">
        <v>0.57146382794397799</v>
      </c>
      <c r="E11" s="14">
        <v>0.60963451082310804</v>
      </c>
      <c r="F11" s="14"/>
      <c r="G11" s="14">
        <v>0.39376644287991502</v>
      </c>
      <c r="H11" s="14">
        <v>0.44655811842397602</v>
      </c>
      <c r="I11" s="14">
        <v>0.52732700830985701</v>
      </c>
      <c r="J11" s="14">
        <v>0.68274404464873895</v>
      </c>
      <c r="K11" s="14">
        <v>0.67204950639415595</v>
      </c>
      <c r="L11" s="14">
        <v>0.76162193127556799</v>
      </c>
      <c r="M11" s="14"/>
      <c r="N11" s="14">
        <v>0.59425210782391802</v>
      </c>
      <c r="O11" s="14">
        <v>0.57565395081007997</v>
      </c>
      <c r="P11" s="14">
        <v>0.57733639309419904</v>
      </c>
      <c r="Q11" s="14">
        <v>0.61019815905763497</v>
      </c>
      <c r="R11" s="14"/>
      <c r="S11" s="14">
        <v>0.53865158495284304</v>
      </c>
      <c r="T11" s="14">
        <v>0.66727329308857597</v>
      </c>
      <c r="U11" s="14">
        <v>0.65499227917262104</v>
      </c>
      <c r="V11" s="14">
        <v>0.62461660306382505</v>
      </c>
      <c r="W11" s="14">
        <v>0.55889311132487896</v>
      </c>
      <c r="X11" s="14">
        <v>0.555297949685152</v>
      </c>
      <c r="Y11" s="14">
        <v>0.60962742084799904</v>
      </c>
      <c r="Z11" s="14">
        <v>0.61841562331524902</v>
      </c>
      <c r="AA11" s="14">
        <v>0.54731355189893405</v>
      </c>
      <c r="AB11" s="14">
        <v>0.58302041361718904</v>
      </c>
      <c r="AC11" s="14">
        <v>0.61436877918916399</v>
      </c>
      <c r="AD11" s="14">
        <v>0.47182201465630202</v>
      </c>
      <c r="AE11" s="14"/>
      <c r="AF11" s="14">
        <v>0.641130478961769</v>
      </c>
      <c r="AG11" s="14">
        <v>0.57243298432461298</v>
      </c>
      <c r="AH11" s="14">
        <v>0.62860703667093798</v>
      </c>
      <c r="AI11" s="14">
        <v>0.66568106648308401</v>
      </c>
      <c r="AJ11" s="14">
        <v>0.54786762910069098</v>
      </c>
      <c r="AK11" s="14"/>
      <c r="AL11" s="14">
        <v>0.51073523183684499</v>
      </c>
      <c r="AM11" s="14">
        <v>0.59407745537061796</v>
      </c>
      <c r="AN11" s="14">
        <v>0.62617229746404501</v>
      </c>
      <c r="AO11" s="14">
        <v>0.68516113771509302</v>
      </c>
      <c r="AP11" s="14">
        <v>0.57570643049828596</v>
      </c>
      <c r="AQ11" s="14">
        <v>0.64377864583768896</v>
      </c>
      <c r="AR11" s="14"/>
      <c r="AS11" s="14">
        <v>0.619001632617736</v>
      </c>
      <c r="AT11" s="14">
        <v>0.58028224598243405</v>
      </c>
      <c r="AU11" s="14">
        <v>0.61453564431136998</v>
      </c>
      <c r="AV11" s="14">
        <v>0.48532507595733199</v>
      </c>
      <c r="AW11" s="14">
        <v>0.53604158976959104</v>
      </c>
      <c r="AX11" s="14"/>
      <c r="AY11" s="14">
        <v>0.33553192391009001</v>
      </c>
      <c r="AZ11" s="14">
        <v>0.54550838111220101</v>
      </c>
      <c r="BA11" s="14">
        <v>0.62165329243421197</v>
      </c>
      <c r="BB11" s="14">
        <v>0.57606503553680599</v>
      </c>
      <c r="BC11" s="14">
        <v>0.53030835872003301</v>
      </c>
      <c r="BD11" s="14">
        <v>0.61030817491220202</v>
      </c>
      <c r="BE11" s="14">
        <v>0.557217394290486</v>
      </c>
      <c r="BF11" s="14">
        <v>0.61608407252733999</v>
      </c>
      <c r="BG11" s="14">
        <v>0.61866335304629905</v>
      </c>
      <c r="BH11" s="14">
        <v>0.61337052248951396</v>
      </c>
      <c r="BI11" s="14">
        <v>0.63562920510171805</v>
      </c>
      <c r="BJ11" s="14">
        <v>0.61722686668397697</v>
      </c>
      <c r="BK11" s="14">
        <v>0.54770820938212395</v>
      </c>
      <c r="BL11" s="14">
        <v>0.55123993000985905</v>
      </c>
      <c r="BM11" s="14">
        <v>0.61926769033206497</v>
      </c>
      <c r="BN11" s="14">
        <v>0.56923183337680106</v>
      </c>
      <c r="BO11" s="14"/>
      <c r="BP11" s="14">
        <v>0.51266800220324904</v>
      </c>
      <c r="BQ11" s="14">
        <v>0.61714379927891405</v>
      </c>
      <c r="BR11" s="14">
        <v>0.59610593862597505</v>
      </c>
      <c r="BS11" s="14">
        <v>0.61873239182991402</v>
      </c>
      <c r="BT11" s="14">
        <v>0.64715724776689798</v>
      </c>
      <c r="BU11" s="14">
        <v>0.59495458073249896</v>
      </c>
      <c r="BV11" s="14"/>
      <c r="BW11" s="14">
        <v>0.68048926118436104</v>
      </c>
      <c r="BX11" s="14">
        <v>0.54239276025813099</v>
      </c>
      <c r="BY11" s="14">
        <v>0.59231081523643803</v>
      </c>
      <c r="BZ11" s="14">
        <v>0.52745490836319397</v>
      </c>
      <c r="CA11" s="14">
        <v>0.51113026686424701</v>
      </c>
      <c r="CB11" s="14">
        <v>0.52742538009657502</v>
      </c>
      <c r="CC11" s="14"/>
      <c r="CD11" s="14">
        <v>0.44225101767556002</v>
      </c>
      <c r="CE11" s="14">
        <v>0.61297515028956995</v>
      </c>
      <c r="CF11" s="14">
        <v>0.64125473868980698</v>
      </c>
      <c r="CG11" s="14">
        <v>0.62590337740248303</v>
      </c>
      <c r="CH11" s="14"/>
      <c r="CI11" s="14">
        <v>0.57741393121789297</v>
      </c>
      <c r="CJ11" s="14">
        <v>0.59003029776814997</v>
      </c>
      <c r="CK11" s="14">
        <v>0.60199134078383498</v>
      </c>
      <c r="CL11" s="14">
        <v>0.53462649838443799</v>
      </c>
      <c r="CM11" s="14"/>
      <c r="CN11" s="14">
        <v>0.46954660781243102</v>
      </c>
      <c r="CO11" s="14">
        <v>0.611963210591153</v>
      </c>
      <c r="CP11" s="14"/>
      <c r="CQ11" s="14">
        <v>0.565214173514758</v>
      </c>
      <c r="CR11" s="14">
        <v>0.59726441738115199</v>
      </c>
    </row>
    <row r="12" spans="2:96" x14ac:dyDescent="0.3">
      <c r="B12" s="15" t="s">
        <v>484</v>
      </c>
      <c r="C12" s="14">
        <v>0.52464302024330001</v>
      </c>
      <c r="D12" s="14">
        <v>0.50855092069336005</v>
      </c>
      <c r="E12" s="14">
        <v>0.53987950524959605</v>
      </c>
      <c r="F12" s="14"/>
      <c r="G12" s="14">
        <v>0.35620997507680002</v>
      </c>
      <c r="H12" s="14">
        <v>0.47263311490750698</v>
      </c>
      <c r="I12" s="14">
        <v>0.48083547669575499</v>
      </c>
      <c r="J12" s="14">
        <v>0.56189951664332205</v>
      </c>
      <c r="K12" s="14">
        <v>0.52447575293543602</v>
      </c>
      <c r="L12" s="14">
        <v>0.68392235698338</v>
      </c>
      <c r="M12" s="14"/>
      <c r="N12" s="14">
        <v>0.56874427385945903</v>
      </c>
      <c r="O12" s="14">
        <v>0.52326909356107898</v>
      </c>
      <c r="P12" s="14">
        <v>0.49428695380436199</v>
      </c>
      <c r="Q12" s="14">
        <v>0.50367601048852795</v>
      </c>
      <c r="R12" s="14"/>
      <c r="S12" s="14">
        <v>0.52075924524918804</v>
      </c>
      <c r="T12" s="14">
        <v>0.54121070706210805</v>
      </c>
      <c r="U12" s="14">
        <v>0.55480145414771098</v>
      </c>
      <c r="V12" s="14">
        <v>0.46871518478955998</v>
      </c>
      <c r="W12" s="14">
        <v>0.52852793429428202</v>
      </c>
      <c r="X12" s="14">
        <v>0.53298338909617904</v>
      </c>
      <c r="Y12" s="14">
        <v>0.54379905143732798</v>
      </c>
      <c r="Z12" s="14">
        <v>0.46057452845680802</v>
      </c>
      <c r="AA12" s="14">
        <v>0.51194807824461797</v>
      </c>
      <c r="AB12" s="14">
        <v>0.468866019293178</v>
      </c>
      <c r="AC12" s="14">
        <v>0.593756840502354</v>
      </c>
      <c r="AD12" s="14">
        <v>0.656945020709647</v>
      </c>
      <c r="AE12" s="14"/>
      <c r="AF12" s="14">
        <v>0.56125808451234005</v>
      </c>
      <c r="AG12" s="14">
        <v>0.53524592177359098</v>
      </c>
      <c r="AH12" s="14">
        <v>0.48429331423923899</v>
      </c>
      <c r="AI12" s="14">
        <v>0.51112307617092501</v>
      </c>
      <c r="AJ12" s="14">
        <v>0.54940578272207596</v>
      </c>
      <c r="AK12" s="14"/>
      <c r="AL12" s="14">
        <v>0.53784007562657898</v>
      </c>
      <c r="AM12" s="14">
        <v>0.54223796771820099</v>
      </c>
      <c r="AN12" s="14">
        <v>0.49590596628896799</v>
      </c>
      <c r="AO12" s="14">
        <v>0.49850058969160899</v>
      </c>
      <c r="AP12" s="14">
        <v>0.52606722987692001</v>
      </c>
      <c r="AQ12" s="14">
        <v>0.64319164257339601</v>
      </c>
      <c r="AR12" s="14"/>
      <c r="AS12" s="14">
        <v>0.50177494180990401</v>
      </c>
      <c r="AT12" s="14">
        <v>0.483004095431605</v>
      </c>
      <c r="AU12" s="14">
        <v>0.540285852986502</v>
      </c>
      <c r="AV12" s="14">
        <v>0.57408164332588396</v>
      </c>
      <c r="AW12" s="14">
        <v>0.51955552872361399</v>
      </c>
      <c r="AX12" s="14"/>
      <c r="AY12" s="14">
        <v>0.33228057187118698</v>
      </c>
      <c r="AZ12" s="14">
        <v>0.44094401806317501</v>
      </c>
      <c r="BA12" s="14">
        <v>0.53394847968972303</v>
      </c>
      <c r="BB12" s="14">
        <v>0.52741994846753903</v>
      </c>
      <c r="BC12" s="14">
        <v>0.52238287459523403</v>
      </c>
      <c r="BD12" s="14">
        <v>0.54930465866562295</v>
      </c>
      <c r="BE12" s="14">
        <v>0.49910188811629602</v>
      </c>
      <c r="BF12" s="14">
        <v>0.52009453927361204</v>
      </c>
      <c r="BG12" s="14">
        <v>0.54289772207297304</v>
      </c>
      <c r="BH12" s="14">
        <v>0.50558728263976205</v>
      </c>
      <c r="BI12" s="14">
        <v>0.50876232075550698</v>
      </c>
      <c r="BJ12" s="14">
        <v>0.57538844468783801</v>
      </c>
      <c r="BK12" s="14">
        <v>0.54288635208311997</v>
      </c>
      <c r="BL12" s="14">
        <v>0.41616148792096402</v>
      </c>
      <c r="BM12" s="14">
        <v>0.57753206316565397</v>
      </c>
      <c r="BN12" s="14">
        <v>0.59290022109124796</v>
      </c>
      <c r="BO12" s="14"/>
      <c r="BP12" s="14">
        <v>0.52712191047523405</v>
      </c>
      <c r="BQ12" s="14">
        <v>0.54320058290106799</v>
      </c>
      <c r="BR12" s="14">
        <v>0.46927898477365299</v>
      </c>
      <c r="BS12" s="14">
        <v>0.47559427880397398</v>
      </c>
      <c r="BT12" s="14">
        <v>0.61510382226355498</v>
      </c>
      <c r="BU12" s="14">
        <v>0.56325189740493897</v>
      </c>
      <c r="BV12" s="14"/>
      <c r="BW12" s="14">
        <v>0.61793959559324896</v>
      </c>
      <c r="BX12" s="14">
        <v>0.47068639227868198</v>
      </c>
      <c r="BY12" s="14">
        <v>0.44750398855172302</v>
      </c>
      <c r="BZ12" s="14">
        <v>0.44520036167957699</v>
      </c>
      <c r="CA12" s="14">
        <v>0.49483655370593599</v>
      </c>
      <c r="CB12" s="14">
        <v>0.39186530248436702</v>
      </c>
      <c r="CC12" s="14"/>
      <c r="CD12" s="14">
        <v>0.443906285196428</v>
      </c>
      <c r="CE12" s="14">
        <v>0.52208315703646302</v>
      </c>
      <c r="CF12" s="14">
        <v>0.481234691410378</v>
      </c>
      <c r="CG12" s="14">
        <v>0.56857491119889203</v>
      </c>
      <c r="CH12" s="14"/>
      <c r="CI12" s="14">
        <v>0.55383650687188002</v>
      </c>
      <c r="CJ12" s="14">
        <v>0.51414182260608299</v>
      </c>
      <c r="CK12" s="14">
        <v>0.53172671529259596</v>
      </c>
      <c r="CL12" s="14">
        <v>0.41713617126424402</v>
      </c>
      <c r="CM12" s="14"/>
      <c r="CN12" s="14">
        <v>0.477884991675737</v>
      </c>
      <c r="CO12" s="14">
        <v>0.53406246277490399</v>
      </c>
      <c r="CP12" s="14"/>
      <c r="CQ12" s="14">
        <v>0.496589736453805</v>
      </c>
      <c r="CR12" s="14">
        <v>0.53345876348179899</v>
      </c>
    </row>
    <row r="13" spans="2:96" ht="28.8" x14ac:dyDescent="0.3">
      <c r="B13" s="15" t="s">
        <v>485</v>
      </c>
      <c r="C13" s="14">
        <v>0.48927887269249598</v>
      </c>
      <c r="D13" s="14">
        <v>0.45913333958591102</v>
      </c>
      <c r="E13" s="14">
        <v>0.51725339282751703</v>
      </c>
      <c r="F13" s="14"/>
      <c r="G13" s="14">
        <v>0.35401741755362698</v>
      </c>
      <c r="H13" s="14">
        <v>0.40073296769427702</v>
      </c>
      <c r="I13" s="14">
        <v>0.457862285624064</v>
      </c>
      <c r="J13" s="14">
        <v>0.45275834628649397</v>
      </c>
      <c r="K13" s="14">
        <v>0.550768589189782</v>
      </c>
      <c r="L13" s="14">
        <v>0.66475971695959502</v>
      </c>
      <c r="M13" s="14"/>
      <c r="N13" s="14">
        <v>0.48592075382491001</v>
      </c>
      <c r="O13" s="14">
        <v>0.49534725207960001</v>
      </c>
      <c r="P13" s="14">
        <v>0.46587628234920597</v>
      </c>
      <c r="Q13" s="14">
        <v>0.50302043177329103</v>
      </c>
      <c r="R13" s="14"/>
      <c r="S13" s="14">
        <v>0.45774547839295499</v>
      </c>
      <c r="T13" s="14">
        <v>0.59495276574280398</v>
      </c>
      <c r="U13" s="14">
        <v>0.54223993500994905</v>
      </c>
      <c r="V13" s="14">
        <v>0.518183654603669</v>
      </c>
      <c r="W13" s="14">
        <v>0.50744308557278395</v>
      </c>
      <c r="X13" s="14">
        <v>0.40006819386850601</v>
      </c>
      <c r="Y13" s="14">
        <v>0.49590903439904199</v>
      </c>
      <c r="Z13" s="14">
        <v>0.46827938376207701</v>
      </c>
      <c r="AA13" s="14">
        <v>0.39128966422109401</v>
      </c>
      <c r="AB13" s="14">
        <v>0.51130288358501796</v>
      </c>
      <c r="AC13" s="14">
        <v>0.464563667704042</v>
      </c>
      <c r="AD13" s="14">
        <v>0.521279009846084</v>
      </c>
      <c r="AE13" s="14"/>
      <c r="AF13" s="14">
        <v>0.54607915023220499</v>
      </c>
      <c r="AG13" s="14">
        <v>0.47803838234442703</v>
      </c>
      <c r="AH13" s="14">
        <v>0.58295168439006595</v>
      </c>
      <c r="AI13" s="14">
        <v>0.45751754110697601</v>
      </c>
      <c r="AJ13" s="14">
        <v>0.45488936013856002</v>
      </c>
      <c r="AK13" s="14"/>
      <c r="AL13" s="14">
        <v>0.44237458846405697</v>
      </c>
      <c r="AM13" s="14">
        <v>0.52390278695352199</v>
      </c>
      <c r="AN13" s="14">
        <v>0.58228673841997403</v>
      </c>
      <c r="AO13" s="14">
        <v>0.47458293599889401</v>
      </c>
      <c r="AP13" s="14">
        <v>0.48339294830754798</v>
      </c>
      <c r="AQ13" s="14">
        <v>0.58898300285519201</v>
      </c>
      <c r="AR13" s="14"/>
      <c r="AS13" s="14">
        <v>0.491994233583671</v>
      </c>
      <c r="AT13" s="14">
        <v>0.45206783732084899</v>
      </c>
      <c r="AU13" s="14">
        <v>0.54311108442350398</v>
      </c>
      <c r="AV13" s="14">
        <v>0.40633388379228802</v>
      </c>
      <c r="AW13" s="14">
        <v>0.51670343496486804</v>
      </c>
      <c r="AX13" s="14"/>
      <c r="AY13" s="14">
        <v>0.13687224656698299</v>
      </c>
      <c r="AZ13" s="14">
        <v>0.31406417047260199</v>
      </c>
      <c r="BA13" s="14">
        <v>0.57221769969954095</v>
      </c>
      <c r="BB13" s="14">
        <v>0.40954826522320098</v>
      </c>
      <c r="BC13" s="14">
        <v>0.44168780802239799</v>
      </c>
      <c r="BD13" s="14">
        <v>0.56327372528411601</v>
      </c>
      <c r="BE13" s="14">
        <v>0.48597888956504898</v>
      </c>
      <c r="BF13" s="14">
        <v>0.50241547171928003</v>
      </c>
      <c r="BG13" s="14">
        <v>0.52780662168686898</v>
      </c>
      <c r="BH13" s="14">
        <v>0.53113972472051796</v>
      </c>
      <c r="BI13" s="14">
        <v>0.52582703017370303</v>
      </c>
      <c r="BJ13" s="14">
        <v>0.43032635587677098</v>
      </c>
      <c r="BK13" s="14">
        <v>0.45121728224167901</v>
      </c>
      <c r="BL13" s="14">
        <v>0.44864942532490398</v>
      </c>
      <c r="BM13" s="14">
        <v>0.44193784890384202</v>
      </c>
      <c r="BN13" s="14">
        <v>0.50012354408982995</v>
      </c>
      <c r="BO13" s="14"/>
      <c r="BP13" s="14">
        <v>0.441809635867566</v>
      </c>
      <c r="BQ13" s="14">
        <v>0.49248003572549598</v>
      </c>
      <c r="BR13" s="14">
        <v>0.48745645550993899</v>
      </c>
      <c r="BS13" s="14">
        <v>0.52024517566825201</v>
      </c>
      <c r="BT13" s="14">
        <v>0.50481054630621003</v>
      </c>
      <c r="BU13" s="14">
        <v>0.55184360551162503</v>
      </c>
      <c r="BV13" s="14"/>
      <c r="BW13" s="14">
        <v>0.58013664608600901</v>
      </c>
      <c r="BX13" s="14">
        <v>0.41226939177268401</v>
      </c>
      <c r="BY13" s="14">
        <v>0.43853406204747802</v>
      </c>
      <c r="BZ13" s="14">
        <v>0.41299595567756098</v>
      </c>
      <c r="CA13" s="14">
        <v>0.46705475505933602</v>
      </c>
      <c r="CB13" s="14">
        <v>0.42850044403126403</v>
      </c>
      <c r="CC13" s="14"/>
      <c r="CD13" s="14">
        <v>0.40531501809575599</v>
      </c>
      <c r="CE13" s="14">
        <v>0.47536017993514501</v>
      </c>
      <c r="CF13" s="14">
        <v>0.50504362538210401</v>
      </c>
      <c r="CG13" s="14">
        <v>0.52197939198857801</v>
      </c>
      <c r="CH13" s="14"/>
      <c r="CI13" s="14">
        <v>0.49358674673604203</v>
      </c>
      <c r="CJ13" s="14">
        <v>0.482108804816332</v>
      </c>
      <c r="CK13" s="14">
        <v>0.49859257438009003</v>
      </c>
      <c r="CL13" s="14">
        <v>0.419649106744023</v>
      </c>
      <c r="CM13" s="14"/>
      <c r="CN13" s="14">
        <v>0.40327767550142102</v>
      </c>
      <c r="CO13" s="14">
        <v>0.50671886445053005</v>
      </c>
      <c r="CP13" s="14"/>
      <c r="CQ13" s="14">
        <v>0.44534280153188099</v>
      </c>
      <c r="CR13" s="14">
        <v>0.49443257928768802</v>
      </c>
    </row>
    <row r="14" spans="2:96" x14ac:dyDescent="0.3">
      <c r="B14" s="15" t="s">
        <v>486</v>
      </c>
      <c r="C14" s="14">
        <v>0.27350528050440098</v>
      </c>
      <c r="D14" s="14">
        <v>0.26895355429610102</v>
      </c>
      <c r="E14" s="14">
        <v>0.27697739182204401</v>
      </c>
      <c r="F14" s="14"/>
      <c r="G14" s="14">
        <v>0.293856932030096</v>
      </c>
      <c r="H14" s="14">
        <v>0.32725848009506098</v>
      </c>
      <c r="I14" s="14">
        <v>0.29138193672174501</v>
      </c>
      <c r="J14" s="14">
        <v>0.29566255443208</v>
      </c>
      <c r="K14" s="14">
        <v>0.22286609722811401</v>
      </c>
      <c r="L14" s="14">
        <v>0.21774278951755499</v>
      </c>
      <c r="M14" s="14"/>
      <c r="N14" s="14">
        <v>0.23731886919096301</v>
      </c>
      <c r="O14" s="14">
        <v>0.26074034159070297</v>
      </c>
      <c r="P14" s="14">
        <v>0.31075787322052201</v>
      </c>
      <c r="Q14" s="14">
        <v>0.29246931347025401</v>
      </c>
      <c r="R14" s="14"/>
      <c r="S14" s="14">
        <v>0.26967628045020098</v>
      </c>
      <c r="T14" s="14">
        <v>0.32627495843642002</v>
      </c>
      <c r="U14" s="14">
        <v>0.25789109928399001</v>
      </c>
      <c r="V14" s="14">
        <v>0.274935833038638</v>
      </c>
      <c r="W14" s="14">
        <v>0.25235061872263798</v>
      </c>
      <c r="X14" s="14">
        <v>0.255195660221953</v>
      </c>
      <c r="Y14" s="14">
        <v>0.25156407663700098</v>
      </c>
      <c r="Z14" s="14">
        <v>0.25926112555141301</v>
      </c>
      <c r="AA14" s="14">
        <v>0.28720118498169001</v>
      </c>
      <c r="AB14" s="14">
        <v>0.31507743397119797</v>
      </c>
      <c r="AC14" s="14">
        <v>0.214360394349358</v>
      </c>
      <c r="AD14" s="14">
        <v>0.206080563397116</v>
      </c>
      <c r="AE14" s="14"/>
      <c r="AF14" s="14">
        <v>0.22433806680426399</v>
      </c>
      <c r="AG14" s="14">
        <v>0.29335124738141</v>
      </c>
      <c r="AH14" s="14">
        <v>0.27246629977064701</v>
      </c>
      <c r="AI14" s="14">
        <v>0.27894703549914601</v>
      </c>
      <c r="AJ14" s="14">
        <v>0.29663465011379597</v>
      </c>
      <c r="AK14" s="14"/>
      <c r="AL14" s="14">
        <v>0.29124718106105801</v>
      </c>
      <c r="AM14" s="14">
        <v>0.19422266740869701</v>
      </c>
      <c r="AN14" s="14">
        <v>0.31559228350498503</v>
      </c>
      <c r="AO14" s="14">
        <v>0.31118243816958902</v>
      </c>
      <c r="AP14" s="14">
        <v>0.29577364853506899</v>
      </c>
      <c r="AQ14" s="14">
        <v>0.26827462728038198</v>
      </c>
      <c r="AR14" s="14"/>
      <c r="AS14" s="14">
        <v>0.25912624177938298</v>
      </c>
      <c r="AT14" s="14">
        <v>0.29324419668650498</v>
      </c>
      <c r="AU14" s="14">
        <v>0.28644946485929501</v>
      </c>
      <c r="AV14" s="14">
        <v>0.25652430102624801</v>
      </c>
      <c r="AW14" s="14">
        <v>0.32313521182029098</v>
      </c>
      <c r="AX14" s="14"/>
      <c r="AY14" s="14">
        <v>0.13800365710387</v>
      </c>
      <c r="AZ14" s="14">
        <v>0.31318626495464202</v>
      </c>
      <c r="BA14" s="14">
        <v>0.33179320697298498</v>
      </c>
      <c r="BB14" s="14">
        <v>0.25096872741279203</v>
      </c>
      <c r="BC14" s="14">
        <v>0.28095877145300102</v>
      </c>
      <c r="BD14" s="14">
        <v>0.30562222951000201</v>
      </c>
      <c r="BE14" s="14">
        <v>0.27610043561696401</v>
      </c>
      <c r="BF14" s="14">
        <v>0.321427415627348</v>
      </c>
      <c r="BG14" s="14">
        <v>0.248008515213269</v>
      </c>
      <c r="BH14" s="14">
        <v>0.279757030955125</v>
      </c>
      <c r="BI14" s="14">
        <v>0.257020040035843</v>
      </c>
      <c r="BJ14" s="14">
        <v>0.21755636789239199</v>
      </c>
      <c r="BK14" s="14">
        <v>0.17160587817662001</v>
      </c>
      <c r="BL14" s="14">
        <v>0.26255369085114499</v>
      </c>
      <c r="BM14" s="14">
        <v>0.33279290878136703</v>
      </c>
      <c r="BN14" s="14">
        <v>0.25659393530538399</v>
      </c>
      <c r="BO14" s="14"/>
      <c r="BP14" s="14">
        <v>0.29664215307728897</v>
      </c>
      <c r="BQ14" s="14">
        <v>0.252245460612881</v>
      </c>
      <c r="BR14" s="14">
        <v>0.251666144122207</v>
      </c>
      <c r="BS14" s="14">
        <v>0.29917648126410601</v>
      </c>
      <c r="BT14" s="14">
        <v>0.256142572581679</v>
      </c>
      <c r="BU14" s="14">
        <v>0.28858898123450899</v>
      </c>
      <c r="BV14" s="14"/>
      <c r="BW14" s="14">
        <v>0.22158702166713701</v>
      </c>
      <c r="BX14" s="14">
        <v>0.255815489033763</v>
      </c>
      <c r="BY14" s="14">
        <v>0.309159636592714</v>
      </c>
      <c r="BZ14" s="14">
        <v>0.29745530041128898</v>
      </c>
      <c r="CA14" s="14">
        <v>0.36702804541682899</v>
      </c>
      <c r="CB14" s="14">
        <v>0.30806938262070199</v>
      </c>
      <c r="CC14" s="14"/>
      <c r="CD14" s="14">
        <v>0.33817311810228201</v>
      </c>
      <c r="CE14" s="14">
        <v>0.24810515058039501</v>
      </c>
      <c r="CF14" s="14">
        <v>0.33047510612347902</v>
      </c>
      <c r="CG14" s="14">
        <v>0.23406588141611701</v>
      </c>
      <c r="CH14" s="14"/>
      <c r="CI14" s="14">
        <v>0.28715779685770199</v>
      </c>
      <c r="CJ14" s="14">
        <v>0.32313601301787698</v>
      </c>
      <c r="CK14" s="14">
        <v>0.24773999305652999</v>
      </c>
      <c r="CL14" s="14">
        <v>0.30241893436732697</v>
      </c>
      <c r="CM14" s="14"/>
      <c r="CN14" s="14">
        <v>0.31915136426690899</v>
      </c>
      <c r="CO14" s="14">
        <v>0.26659884758339802</v>
      </c>
      <c r="CP14" s="14"/>
      <c r="CQ14" s="14">
        <v>0.28891538186075699</v>
      </c>
      <c r="CR14" s="14">
        <v>0.27093953636166301</v>
      </c>
    </row>
    <row r="15" spans="2:96" x14ac:dyDescent="0.3">
      <c r="B15" s="15" t="s">
        <v>487</v>
      </c>
      <c r="C15" s="14">
        <v>0.19715064476508501</v>
      </c>
      <c r="D15" s="14">
        <v>0.18386425148549401</v>
      </c>
      <c r="E15" s="14">
        <v>0.20865489174308199</v>
      </c>
      <c r="F15" s="14"/>
      <c r="G15" s="14">
        <v>0.194859665572375</v>
      </c>
      <c r="H15" s="14">
        <v>0.237210541822611</v>
      </c>
      <c r="I15" s="14">
        <v>0.185734385020242</v>
      </c>
      <c r="J15" s="14">
        <v>0.162987883074487</v>
      </c>
      <c r="K15" s="14">
        <v>0.185475807175117</v>
      </c>
      <c r="L15" s="14">
        <v>0.21088515928620999</v>
      </c>
      <c r="M15" s="14"/>
      <c r="N15" s="14">
        <v>0.23829075380701401</v>
      </c>
      <c r="O15" s="14">
        <v>0.19484404647918599</v>
      </c>
      <c r="P15" s="14">
        <v>0.14090909558342199</v>
      </c>
      <c r="Q15" s="14">
        <v>0.20305672226555699</v>
      </c>
      <c r="R15" s="14"/>
      <c r="S15" s="14">
        <v>0.224304883522949</v>
      </c>
      <c r="T15" s="14">
        <v>0.20439651638442199</v>
      </c>
      <c r="U15" s="14">
        <v>0.163770848715944</v>
      </c>
      <c r="V15" s="14">
        <v>0.180653888263796</v>
      </c>
      <c r="W15" s="14">
        <v>0.19016726405012599</v>
      </c>
      <c r="X15" s="14">
        <v>0.13508905054816001</v>
      </c>
      <c r="Y15" s="14">
        <v>0.22798737607642999</v>
      </c>
      <c r="Z15" s="14">
        <v>0.212219213829172</v>
      </c>
      <c r="AA15" s="14">
        <v>0.203889814290765</v>
      </c>
      <c r="AB15" s="14">
        <v>0.22256241959948</v>
      </c>
      <c r="AC15" s="14">
        <v>0.195213086791201</v>
      </c>
      <c r="AD15" s="14">
        <v>0.17980527126937801</v>
      </c>
      <c r="AE15" s="14"/>
      <c r="AF15" s="14">
        <v>0.20002837909842799</v>
      </c>
      <c r="AG15" s="14">
        <v>0.241392039272427</v>
      </c>
      <c r="AH15" s="14">
        <v>0.18664115152307501</v>
      </c>
      <c r="AI15" s="14">
        <v>0.14576768256232001</v>
      </c>
      <c r="AJ15" s="14">
        <v>0.15457943500168</v>
      </c>
      <c r="AK15" s="14"/>
      <c r="AL15" s="14">
        <v>0.243180021035838</v>
      </c>
      <c r="AM15" s="14">
        <v>0.22755344421627699</v>
      </c>
      <c r="AN15" s="14">
        <v>0.193912361434601</v>
      </c>
      <c r="AO15" s="14">
        <v>0.136429345862081</v>
      </c>
      <c r="AP15" s="14">
        <v>0.17577274038846499</v>
      </c>
      <c r="AQ15" s="14">
        <v>0.199426505839323</v>
      </c>
      <c r="AR15" s="14"/>
      <c r="AS15" s="14">
        <v>0.15692746249061101</v>
      </c>
      <c r="AT15" s="14">
        <v>0.15055394687191501</v>
      </c>
      <c r="AU15" s="14">
        <v>0.22351984047340301</v>
      </c>
      <c r="AV15" s="14">
        <v>0.29791221707450399</v>
      </c>
      <c r="AW15" s="14">
        <v>0.40609776023821098</v>
      </c>
      <c r="AX15" s="14"/>
      <c r="AY15" s="14">
        <v>0.25747637906755799</v>
      </c>
      <c r="AZ15" s="14">
        <v>0.15974130053048799</v>
      </c>
      <c r="BA15" s="14">
        <v>0.274921739258354</v>
      </c>
      <c r="BB15" s="14">
        <v>0.155129256182471</v>
      </c>
      <c r="BC15" s="14">
        <v>0.169622724518385</v>
      </c>
      <c r="BD15" s="14">
        <v>0.21328361519949701</v>
      </c>
      <c r="BE15" s="14">
        <v>0.170067685638322</v>
      </c>
      <c r="BF15" s="14">
        <v>0.23354551830094</v>
      </c>
      <c r="BG15" s="14">
        <v>0.175171873932077</v>
      </c>
      <c r="BH15" s="14">
        <v>0.18999338740348001</v>
      </c>
      <c r="BI15" s="14">
        <v>0.21330474374139599</v>
      </c>
      <c r="BJ15" s="14">
        <v>0.14073128268902399</v>
      </c>
      <c r="BK15" s="14">
        <v>0.13291549191879901</v>
      </c>
      <c r="BL15" s="14">
        <v>0.21422809209760199</v>
      </c>
      <c r="BM15" s="14">
        <v>0.24774492071047</v>
      </c>
      <c r="BN15" s="14">
        <v>0.31898603956086102</v>
      </c>
      <c r="BO15" s="14"/>
      <c r="BP15" s="14">
        <v>0.28477339757097803</v>
      </c>
      <c r="BQ15" s="14">
        <v>0.192140633625697</v>
      </c>
      <c r="BR15" s="14">
        <v>0.175783784685587</v>
      </c>
      <c r="BS15" s="14">
        <v>0.16509058712345301</v>
      </c>
      <c r="BT15" s="14">
        <v>0.10714013933826699</v>
      </c>
      <c r="BU15" s="14">
        <v>0.17236960896509501</v>
      </c>
      <c r="BV15" s="14"/>
      <c r="BW15" s="14">
        <v>0.20377235550675099</v>
      </c>
      <c r="BX15" s="14">
        <v>0.18763818761745699</v>
      </c>
      <c r="BY15" s="14">
        <v>0.187161205311458</v>
      </c>
      <c r="BZ15" s="14">
        <v>0.16811884769954699</v>
      </c>
      <c r="CA15" s="14">
        <v>0.230436439289705</v>
      </c>
      <c r="CB15" s="14">
        <v>0.111384007138269</v>
      </c>
      <c r="CC15" s="14"/>
      <c r="CD15" s="14">
        <v>0.21269691586648101</v>
      </c>
      <c r="CE15" s="14">
        <v>0.22242835429354599</v>
      </c>
      <c r="CF15" s="14">
        <v>0.16806036001883201</v>
      </c>
      <c r="CG15" s="14">
        <v>0.20380368062124099</v>
      </c>
      <c r="CH15" s="14"/>
      <c r="CI15" s="14">
        <v>0.20333535332647901</v>
      </c>
      <c r="CJ15" s="14">
        <v>0.246793783571394</v>
      </c>
      <c r="CK15" s="14">
        <v>0.17929574150667399</v>
      </c>
      <c r="CL15" s="14">
        <v>0.177909846011924</v>
      </c>
      <c r="CM15" s="14"/>
      <c r="CN15" s="14">
        <v>0.26636109562746502</v>
      </c>
      <c r="CO15" s="14">
        <v>0.18772053523752699</v>
      </c>
      <c r="CP15" s="14"/>
      <c r="CQ15" s="14">
        <v>0.26118303822097699</v>
      </c>
      <c r="CR15" s="14">
        <v>0.187459418232475</v>
      </c>
    </row>
    <row r="16" spans="2:96" x14ac:dyDescent="0.3">
      <c r="B16" s="15" t="s">
        <v>488</v>
      </c>
      <c r="C16" s="14">
        <v>0.182922816949391</v>
      </c>
      <c r="D16" s="14">
        <v>0.155851903233028</v>
      </c>
      <c r="E16" s="14">
        <v>0.20698196812446101</v>
      </c>
      <c r="F16" s="14"/>
      <c r="G16" s="14">
        <v>0.180049110590707</v>
      </c>
      <c r="H16" s="14">
        <v>0.17768827732470099</v>
      </c>
      <c r="I16" s="14">
        <v>0.21627455180392299</v>
      </c>
      <c r="J16" s="14">
        <v>0.166569313152962</v>
      </c>
      <c r="K16" s="14">
        <v>0.16503961548478799</v>
      </c>
      <c r="L16" s="14">
        <v>0.187229297864138</v>
      </c>
      <c r="M16" s="14"/>
      <c r="N16" s="14">
        <v>0.17420767373181301</v>
      </c>
      <c r="O16" s="14">
        <v>0.199540980316292</v>
      </c>
      <c r="P16" s="14">
        <v>0.15307871053386601</v>
      </c>
      <c r="Q16" s="14">
        <v>0.19964700371539101</v>
      </c>
      <c r="R16" s="14"/>
      <c r="S16" s="14">
        <v>0.19246038847351199</v>
      </c>
      <c r="T16" s="14">
        <v>0.23220672498901301</v>
      </c>
      <c r="U16" s="14">
        <v>0.22722767428160101</v>
      </c>
      <c r="V16" s="14">
        <v>0.19046403205524401</v>
      </c>
      <c r="W16" s="14">
        <v>0.110510780903602</v>
      </c>
      <c r="X16" s="14">
        <v>0.12501349750170301</v>
      </c>
      <c r="Y16" s="14">
        <v>0.20320122735933599</v>
      </c>
      <c r="Z16" s="14">
        <v>0.22458860995472699</v>
      </c>
      <c r="AA16" s="14">
        <v>0.135094035672854</v>
      </c>
      <c r="AB16" s="14">
        <v>0.22577348279790099</v>
      </c>
      <c r="AC16" s="14">
        <v>0.13222020533843501</v>
      </c>
      <c r="AD16" s="14">
        <v>0.149219924776374</v>
      </c>
      <c r="AE16" s="14"/>
      <c r="AF16" s="14">
        <v>0.20123586937617599</v>
      </c>
      <c r="AG16" s="14">
        <v>0.19534238594523201</v>
      </c>
      <c r="AH16" s="14">
        <v>0.193044416242662</v>
      </c>
      <c r="AI16" s="14">
        <v>0.166095251431365</v>
      </c>
      <c r="AJ16" s="14">
        <v>0.18360915762416999</v>
      </c>
      <c r="AK16" s="14"/>
      <c r="AL16" s="14">
        <v>0.19720036731310001</v>
      </c>
      <c r="AM16" s="14">
        <v>0.20112324694918299</v>
      </c>
      <c r="AN16" s="14">
        <v>0.195347995395386</v>
      </c>
      <c r="AO16" s="14">
        <v>0.15678050614826899</v>
      </c>
      <c r="AP16" s="14">
        <v>0.241890241668832</v>
      </c>
      <c r="AQ16" s="14">
        <v>0.16502990582312399</v>
      </c>
      <c r="AR16" s="14"/>
      <c r="AS16" s="14">
        <v>0.14484692169487301</v>
      </c>
      <c r="AT16" s="14">
        <v>0.18395692535160901</v>
      </c>
      <c r="AU16" s="14">
        <v>0.20347653715333699</v>
      </c>
      <c r="AV16" s="14">
        <v>0.19632929144014599</v>
      </c>
      <c r="AW16" s="14">
        <v>0.25109503418082002</v>
      </c>
      <c r="AX16" s="14"/>
      <c r="AY16" s="14">
        <v>6.9370459520003397E-2</v>
      </c>
      <c r="AZ16" s="14">
        <v>0.227504929900048</v>
      </c>
      <c r="BA16" s="14">
        <v>0.23047338424325201</v>
      </c>
      <c r="BB16" s="14">
        <v>0.14635974916598701</v>
      </c>
      <c r="BC16" s="14">
        <v>0.160061241718231</v>
      </c>
      <c r="BD16" s="14">
        <v>0.197900830547593</v>
      </c>
      <c r="BE16" s="14">
        <v>0.171653638170609</v>
      </c>
      <c r="BF16" s="14">
        <v>0.27160975700162898</v>
      </c>
      <c r="BG16" s="14">
        <v>0.181657700780642</v>
      </c>
      <c r="BH16" s="14">
        <v>0.18668319269012701</v>
      </c>
      <c r="BI16" s="14">
        <v>0.17779619834847199</v>
      </c>
      <c r="BJ16" s="14">
        <v>9.6851868727772294E-2</v>
      </c>
      <c r="BK16" s="14">
        <v>0.12734343856386701</v>
      </c>
      <c r="BL16" s="14">
        <v>0.19777028513442199</v>
      </c>
      <c r="BM16" s="14">
        <v>0.22860727876065001</v>
      </c>
      <c r="BN16" s="14">
        <v>0.234579934731696</v>
      </c>
      <c r="BO16" s="14"/>
      <c r="BP16" s="14">
        <v>0.20697622325958001</v>
      </c>
      <c r="BQ16" s="14">
        <v>0.16483797372307701</v>
      </c>
      <c r="BR16" s="14">
        <v>0.19193398976605</v>
      </c>
      <c r="BS16" s="14">
        <v>0.18493357178806399</v>
      </c>
      <c r="BT16" s="14">
        <v>0.155938347877561</v>
      </c>
      <c r="BU16" s="14">
        <v>0.179375578998417</v>
      </c>
      <c r="BV16" s="14"/>
      <c r="BW16" s="14">
        <v>0.181236326880344</v>
      </c>
      <c r="BX16" s="14">
        <v>0.194568942985055</v>
      </c>
      <c r="BY16" s="14">
        <v>0.184267321278204</v>
      </c>
      <c r="BZ16" s="14">
        <v>0.16433293405489699</v>
      </c>
      <c r="CA16" s="14">
        <v>0.198231623251762</v>
      </c>
      <c r="CB16" s="14">
        <v>0.12891243632212099</v>
      </c>
      <c r="CC16" s="14"/>
      <c r="CD16" s="14">
        <v>0.17564134593410899</v>
      </c>
      <c r="CE16" s="14">
        <v>0.20025825721217499</v>
      </c>
      <c r="CF16" s="14">
        <v>0.19233502003223901</v>
      </c>
      <c r="CG16" s="14">
        <v>0.198033722729378</v>
      </c>
      <c r="CH16" s="14"/>
      <c r="CI16" s="14">
        <v>0.222855067817013</v>
      </c>
      <c r="CJ16" s="14">
        <v>0.206076202587474</v>
      </c>
      <c r="CK16" s="14">
        <v>0.15876839119885799</v>
      </c>
      <c r="CL16" s="14">
        <v>0.21008332141526001</v>
      </c>
      <c r="CM16" s="14"/>
      <c r="CN16" s="14">
        <v>0.234719342124107</v>
      </c>
      <c r="CO16" s="14">
        <v>0.17625576166656601</v>
      </c>
      <c r="CP16" s="14"/>
      <c r="CQ16" s="14">
        <v>0.19242330311097</v>
      </c>
      <c r="CR16" s="14">
        <v>0.182344694275965</v>
      </c>
    </row>
    <row r="17" spans="2:96" x14ac:dyDescent="0.3">
      <c r="B17" s="15" t="s">
        <v>489</v>
      </c>
      <c r="C17" s="14">
        <v>0.16966571974606101</v>
      </c>
      <c r="D17" s="14">
        <v>0.152332148265102</v>
      </c>
      <c r="E17" s="14">
        <v>0.185333144266459</v>
      </c>
      <c r="F17" s="14"/>
      <c r="G17" s="14">
        <v>0.185728571100609</v>
      </c>
      <c r="H17" s="14">
        <v>0.226036243644365</v>
      </c>
      <c r="I17" s="14">
        <v>0.16943304959625299</v>
      </c>
      <c r="J17" s="14">
        <v>0.16753086954872901</v>
      </c>
      <c r="K17" s="14">
        <v>0.133892319913479</v>
      </c>
      <c r="L17" s="14">
        <v>0.13907121783363299</v>
      </c>
      <c r="M17" s="14"/>
      <c r="N17" s="14">
        <v>0.168366772476362</v>
      </c>
      <c r="O17" s="14">
        <v>0.17272529410561699</v>
      </c>
      <c r="P17" s="14">
        <v>0.17150721859481999</v>
      </c>
      <c r="Q17" s="14">
        <v>0.164555015174223</v>
      </c>
      <c r="R17" s="14"/>
      <c r="S17" s="14">
        <v>0.209519585333799</v>
      </c>
      <c r="T17" s="14">
        <v>0.18084488234766</v>
      </c>
      <c r="U17" s="14">
        <v>0.155007789847626</v>
      </c>
      <c r="V17" s="14">
        <v>0.127679165323106</v>
      </c>
      <c r="W17" s="14">
        <v>0.14742632789096699</v>
      </c>
      <c r="X17" s="14">
        <v>0.14437976465583999</v>
      </c>
      <c r="Y17" s="14">
        <v>0.200402720069214</v>
      </c>
      <c r="Z17" s="14">
        <v>0.162179803588966</v>
      </c>
      <c r="AA17" s="14">
        <v>0.14681474676584999</v>
      </c>
      <c r="AB17" s="14">
        <v>0.220213715769981</v>
      </c>
      <c r="AC17" s="14">
        <v>0.12076457106478999</v>
      </c>
      <c r="AD17" s="14">
        <v>0.169634577960183</v>
      </c>
      <c r="AE17" s="14"/>
      <c r="AF17" s="14">
        <v>0.13731436228834201</v>
      </c>
      <c r="AG17" s="14">
        <v>0.19881111500589399</v>
      </c>
      <c r="AH17" s="14">
        <v>0.162455752129437</v>
      </c>
      <c r="AI17" s="14">
        <v>0.13337859763759</v>
      </c>
      <c r="AJ17" s="14">
        <v>0.24779315739500801</v>
      </c>
      <c r="AK17" s="14"/>
      <c r="AL17" s="14">
        <v>0.19664454263348899</v>
      </c>
      <c r="AM17" s="14">
        <v>0.15741267110516999</v>
      </c>
      <c r="AN17" s="14">
        <v>0.18623897320729099</v>
      </c>
      <c r="AO17" s="14">
        <v>0.123047679300478</v>
      </c>
      <c r="AP17" s="14">
        <v>0.24508891158431201</v>
      </c>
      <c r="AQ17" s="14">
        <v>0.167333304608418</v>
      </c>
      <c r="AR17" s="14"/>
      <c r="AS17" s="14">
        <v>0.15134893416778</v>
      </c>
      <c r="AT17" s="14">
        <v>0.132461930000316</v>
      </c>
      <c r="AU17" s="14">
        <v>0.22181090734800801</v>
      </c>
      <c r="AV17" s="14">
        <v>0.17001946521150699</v>
      </c>
      <c r="AW17" s="14">
        <v>0.252091874537205</v>
      </c>
      <c r="AX17" s="14"/>
      <c r="AY17" s="14">
        <v>0.186723239981675</v>
      </c>
      <c r="AZ17" s="14">
        <v>0.20902195801982901</v>
      </c>
      <c r="BA17" s="14">
        <v>0.171915303319079</v>
      </c>
      <c r="BB17" s="14">
        <v>0.107612683236418</v>
      </c>
      <c r="BC17" s="14">
        <v>0.153656038084902</v>
      </c>
      <c r="BD17" s="14">
        <v>0.20718984168739699</v>
      </c>
      <c r="BE17" s="14">
        <v>0.143773836195558</v>
      </c>
      <c r="BF17" s="14">
        <v>0.19598144933398501</v>
      </c>
      <c r="BG17" s="14">
        <v>0.14970688366708099</v>
      </c>
      <c r="BH17" s="14">
        <v>0.13804339931930501</v>
      </c>
      <c r="BI17" s="14">
        <v>0.20561038269245699</v>
      </c>
      <c r="BJ17" s="14">
        <v>0.12596276301752801</v>
      </c>
      <c r="BK17" s="14">
        <v>0.15653711003343301</v>
      </c>
      <c r="BL17" s="14">
        <v>0.17696930864305799</v>
      </c>
      <c r="BM17" s="14">
        <v>0.179508055058306</v>
      </c>
      <c r="BN17" s="14">
        <v>0.25029993046098398</v>
      </c>
      <c r="BO17" s="14"/>
      <c r="BP17" s="14">
        <v>0.22167409265336399</v>
      </c>
      <c r="BQ17" s="14">
        <v>0.17539057279907999</v>
      </c>
      <c r="BR17" s="14">
        <v>0.14617156319256</v>
      </c>
      <c r="BS17" s="14">
        <v>0.12766967311347599</v>
      </c>
      <c r="BT17" s="14">
        <v>0.16113159350204301</v>
      </c>
      <c r="BU17" s="14">
        <v>0.12644172370366</v>
      </c>
      <c r="BV17" s="14"/>
      <c r="BW17" s="14">
        <v>0.15900293649507999</v>
      </c>
      <c r="BX17" s="14">
        <v>0.19148651260593599</v>
      </c>
      <c r="BY17" s="14">
        <v>0.16219832154775901</v>
      </c>
      <c r="BZ17" s="14">
        <v>0.134833213583859</v>
      </c>
      <c r="CA17" s="14">
        <v>0.185816737625602</v>
      </c>
      <c r="CB17" s="14">
        <v>0.14749744436475801</v>
      </c>
      <c r="CC17" s="14"/>
      <c r="CD17" s="14">
        <v>0.175918087309993</v>
      </c>
      <c r="CE17" s="14">
        <v>0.18410592241052101</v>
      </c>
      <c r="CF17" s="14">
        <v>0.14577607409437601</v>
      </c>
      <c r="CG17" s="14">
        <v>0.17244554469349199</v>
      </c>
      <c r="CH17" s="14"/>
      <c r="CI17" s="14">
        <v>0.16857316166292699</v>
      </c>
      <c r="CJ17" s="14">
        <v>0.18360750007467999</v>
      </c>
      <c r="CK17" s="14">
        <v>0.166505233251979</v>
      </c>
      <c r="CL17" s="14">
        <v>0.15592175445968701</v>
      </c>
      <c r="CM17" s="14"/>
      <c r="CN17" s="14">
        <v>0.157303850521469</v>
      </c>
      <c r="CO17" s="14">
        <v>0.170187114793203</v>
      </c>
      <c r="CP17" s="14"/>
      <c r="CQ17" s="14">
        <v>0.15063899378501699</v>
      </c>
      <c r="CR17" s="14">
        <v>0.16794511160717701</v>
      </c>
    </row>
    <row r="18" spans="2:96" x14ac:dyDescent="0.3">
      <c r="B18" s="15" t="s">
        <v>490</v>
      </c>
      <c r="C18" s="14">
        <v>0.13982197036979799</v>
      </c>
      <c r="D18" s="14">
        <v>0.126855839954647</v>
      </c>
      <c r="E18" s="14">
        <v>0.151747099373327</v>
      </c>
      <c r="F18" s="14"/>
      <c r="G18" s="14">
        <v>0.20842524849092101</v>
      </c>
      <c r="H18" s="14">
        <v>0.18338854823162401</v>
      </c>
      <c r="I18" s="14">
        <v>0.14960953096729701</v>
      </c>
      <c r="J18" s="14">
        <v>0.13556060072235801</v>
      </c>
      <c r="K18" s="14">
        <v>8.9282021333440098E-2</v>
      </c>
      <c r="L18" s="14">
        <v>8.8400347067445206E-2</v>
      </c>
      <c r="M18" s="14"/>
      <c r="N18" s="14">
        <v>0.140937240519352</v>
      </c>
      <c r="O18" s="14">
        <v>0.138029285396565</v>
      </c>
      <c r="P18" s="14">
        <v>0.13063098397926701</v>
      </c>
      <c r="Q18" s="14">
        <v>0.15022592363790099</v>
      </c>
      <c r="R18" s="14"/>
      <c r="S18" s="14">
        <v>0.191554633114667</v>
      </c>
      <c r="T18" s="14">
        <v>0.13550502343235801</v>
      </c>
      <c r="U18" s="14">
        <v>0.105231442776656</v>
      </c>
      <c r="V18" s="14">
        <v>0.15642272702742099</v>
      </c>
      <c r="W18" s="14">
        <v>9.7435000957847795E-2</v>
      </c>
      <c r="X18" s="14">
        <v>0.112894573674925</v>
      </c>
      <c r="Y18" s="14">
        <v>0.12638215873236899</v>
      </c>
      <c r="Z18" s="14">
        <v>0.201719308977796</v>
      </c>
      <c r="AA18" s="14">
        <v>0.103646331398667</v>
      </c>
      <c r="AB18" s="14">
        <v>0.15151117973714201</v>
      </c>
      <c r="AC18" s="14">
        <v>0.121895305344662</v>
      </c>
      <c r="AD18" s="14">
        <v>0.22050256644573199</v>
      </c>
      <c r="AE18" s="14"/>
      <c r="AF18" s="14">
        <v>0.124080883396554</v>
      </c>
      <c r="AG18" s="14">
        <v>0.16360231356607999</v>
      </c>
      <c r="AH18" s="14">
        <v>0.10181433003019701</v>
      </c>
      <c r="AI18" s="14">
        <v>0.13349194918316901</v>
      </c>
      <c r="AJ18" s="14">
        <v>0.12446444313914699</v>
      </c>
      <c r="AK18" s="14"/>
      <c r="AL18" s="14">
        <v>0.18501450760327401</v>
      </c>
      <c r="AM18" s="14">
        <v>0.13421468649389201</v>
      </c>
      <c r="AN18" s="14">
        <v>0.121891549853838</v>
      </c>
      <c r="AO18" s="14">
        <v>0.112355443141528</v>
      </c>
      <c r="AP18" s="14">
        <v>0.11622945820644601</v>
      </c>
      <c r="AQ18" s="14">
        <v>0.16827455143918699</v>
      </c>
      <c r="AR18" s="14"/>
      <c r="AS18" s="14">
        <v>0.105143034558496</v>
      </c>
      <c r="AT18" s="14">
        <v>0.12564017999708199</v>
      </c>
      <c r="AU18" s="14">
        <v>0.17852761225841199</v>
      </c>
      <c r="AV18" s="14">
        <v>0.157642177625892</v>
      </c>
      <c r="AW18" s="14">
        <v>0.42356541530724101</v>
      </c>
      <c r="AX18" s="14"/>
      <c r="AY18" s="14">
        <v>0.24830379081020601</v>
      </c>
      <c r="AZ18" s="14">
        <v>0.13556011209159299</v>
      </c>
      <c r="BA18" s="14">
        <v>0.20855063560165699</v>
      </c>
      <c r="BB18" s="14">
        <v>9.8084401239000696E-2</v>
      </c>
      <c r="BC18" s="14">
        <v>0.10622805575043601</v>
      </c>
      <c r="BD18" s="14">
        <v>0.11622762450191899</v>
      </c>
      <c r="BE18" s="14">
        <v>0.143784966869065</v>
      </c>
      <c r="BF18" s="14">
        <v>0.172521681692554</v>
      </c>
      <c r="BG18" s="14">
        <v>0.117476471671873</v>
      </c>
      <c r="BH18" s="14">
        <v>0.17392459966128701</v>
      </c>
      <c r="BI18" s="14">
        <v>0.157390787285318</v>
      </c>
      <c r="BJ18" s="14">
        <v>9.0491204390318505E-2</v>
      </c>
      <c r="BK18" s="14">
        <v>6.3857571351469605E-2</v>
      </c>
      <c r="BL18" s="14">
        <v>0.13095156793239601</v>
      </c>
      <c r="BM18" s="14">
        <v>0.20906602242923999</v>
      </c>
      <c r="BN18" s="14">
        <v>0.22697472419221901</v>
      </c>
      <c r="BO18" s="14"/>
      <c r="BP18" s="14">
        <v>0.210123115048722</v>
      </c>
      <c r="BQ18" s="14">
        <v>0.122287405271969</v>
      </c>
      <c r="BR18" s="14">
        <v>0.13318803125666101</v>
      </c>
      <c r="BS18" s="14">
        <v>0.11290769151675201</v>
      </c>
      <c r="BT18" s="14">
        <v>6.8636673085766695E-2</v>
      </c>
      <c r="BU18" s="14">
        <v>0.15352878268904899</v>
      </c>
      <c r="BV18" s="14"/>
      <c r="BW18" s="14">
        <v>0.11101966281044701</v>
      </c>
      <c r="BX18" s="14">
        <v>0.14981309031351001</v>
      </c>
      <c r="BY18" s="14">
        <v>0.15824862552014399</v>
      </c>
      <c r="BZ18" s="14">
        <v>0.18091224935723199</v>
      </c>
      <c r="CA18" s="14">
        <v>0.14911464203590799</v>
      </c>
      <c r="CB18" s="14">
        <v>0.15944951506567601</v>
      </c>
      <c r="CC18" s="14"/>
      <c r="CD18" s="14">
        <v>0.173209000571349</v>
      </c>
      <c r="CE18" s="14">
        <v>0.143567198743448</v>
      </c>
      <c r="CF18" s="14">
        <v>0.13572574969512</v>
      </c>
      <c r="CG18" s="14">
        <v>0.121570242573664</v>
      </c>
      <c r="CH18" s="14"/>
      <c r="CI18" s="14">
        <v>0.164003634785547</v>
      </c>
      <c r="CJ18" s="14">
        <v>0.14654593437456001</v>
      </c>
      <c r="CK18" s="14">
        <v>0.128376204093885</v>
      </c>
      <c r="CL18" s="14">
        <v>0.151807272109687</v>
      </c>
      <c r="CM18" s="14"/>
      <c r="CN18" s="14">
        <v>0.18391920329375699</v>
      </c>
      <c r="CO18" s="14">
        <v>0.133452896986059</v>
      </c>
      <c r="CP18" s="14"/>
      <c r="CQ18" s="14">
        <v>0.194741057994921</v>
      </c>
      <c r="CR18" s="14">
        <v>0.12981622049774999</v>
      </c>
    </row>
    <row r="19" spans="2:96" x14ac:dyDescent="0.3">
      <c r="B19" s="15" t="s">
        <v>92</v>
      </c>
      <c r="C19" s="14">
        <v>3.4579226831066102E-2</v>
      </c>
      <c r="D19" s="14">
        <v>2.5324837669044201E-2</v>
      </c>
      <c r="E19" s="14">
        <v>4.3734206795327399E-2</v>
      </c>
      <c r="F19" s="14"/>
      <c r="G19" s="14">
        <v>5.0160646533106298E-2</v>
      </c>
      <c r="H19" s="14">
        <v>3.1977258160221997E-2</v>
      </c>
      <c r="I19" s="14">
        <v>3.2754320348521701E-2</v>
      </c>
      <c r="J19" s="14">
        <v>3.4998313501159797E-2</v>
      </c>
      <c r="K19" s="14">
        <v>3.80808119896116E-2</v>
      </c>
      <c r="L19" s="14">
        <v>2.5187729187010701E-2</v>
      </c>
      <c r="M19" s="14"/>
      <c r="N19" s="14">
        <v>6.9882185058905803E-3</v>
      </c>
      <c r="O19" s="14">
        <v>4.14365003710832E-2</v>
      </c>
      <c r="P19" s="14">
        <v>4.4386529768758898E-2</v>
      </c>
      <c r="Q19" s="14">
        <v>4.8994666582131502E-2</v>
      </c>
      <c r="R19" s="14"/>
      <c r="S19" s="14">
        <v>4.8743704047580098E-2</v>
      </c>
      <c r="T19" s="14">
        <v>2.14434099262917E-2</v>
      </c>
      <c r="U19" s="14">
        <v>1.14117248567583E-2</v>
      </c>
      <c r="V19" s="14">
        <v>3.1904222666468897E-2</v>
      </c>
      <c r="W19" s="14">
        <v>1.42890190130372E-2</v>
      </c>
      <c r="X19" s="14">
        <v>6.36274216169124E-2</v>
      </c>
      <c r="Y19" s="14">
        <v>1.1314828973834699E-2</v>
      </c>
      <c r="Z19" s="14">
        <v>2.2571167495845101E-2</v>
      </c>
      <c r="AA19" s="14">
        <v>5.3608429061921203E-2</v>
      </c>
      <c r="AB19" s="14">
        <v>2.29015958604427E-2</v>
      </c>
      <c r="AC19" s="14">
        <v>5.4657046864462898E-2</v>
      </c>
      <c r="AD19" s="14">
        <v>6.5136461273264501E-2</v>
      </c>
      <c r="AE19" s="14"/>
      <c r="AF19" s="14">
        <v>2.0703685085134101E-2</v>
      </c>
      <c r="AG19" s="14">
        <v>2.5296859383810901E-2</v>
      </c>
      <c r="AH19" s="14">
        <v>3.0661068742737201E-2</v>
      </c>
      <c r="AI19" s="14">
        <v>2.4561940861233599E-2</v>
      </c>
      <c r="AJ19" s="14">
        <v>8.63388724025713E-3</v>
      </c>
      <c r="AK19" s="14"/>
      <c r="AL19" s="14">
        <v>2.8528320740336802E-2</v>
      </c>
      <c r="AM19" s="14">
        <v>2.50633079372342E-2</v>
      </c>
      <c r="AN19" s="14">
        <v>2.7197209229731199E-2</v>
      </c>
      <c r="AO19" s="14">
        <v>1.7428997233210699E-2</v>
      </c>
      <c r="AP19" s="14">
        <v>1.44631189767417E-2</v>
      </c>
      <c r="AQ19" s="14">
        <v>4.8174239621471097E-2</v>
      </c>
      <c r="AR19" s="14"/>
      <c r="AS19" s="14">
        <v>5.6688421929654099E-2</v>
      </c>
      <c r="AT19" s="14">
        <v>3.2083528146823602E-2</v>
      </c>
      <c r="AU19" s="14">
        <v>1.52227817104282E-2</v>
      </c>
      <c r="AV19" s="14">
        <v>2.22245896516323E-2</v>
      </c>
      <c r="AW19" s="14">
        <v>0</v>
      </c>
      <c r="AX19" s="14"/>
      <c r="AY19" s="14">
        <v>0.20040069978953501</v>
      </c>
      <c r="AZ19" s="14">
        <v>5.2342096511543999E-2</v>
      </c>
      <c r="BA19" s="14">
        <v>4.7203126408018603E-2</v>
      </c>
      <c r="BB19" s="14">
        <v>5.1182089511539498E-2</v>
      </c>
      <c r="BC19" s="14">
        <v>2.6605847773615101E-2</v>
      </c>
      <c r="BD19" s="14">
        <v>4.0472232412166298E-2</v>
      </c>
      <c r="BE19" s="14">
        <v>2.9084300665952901E-2</v>
      </c>
      <c r="BF19" s="14">
        <v>3.6081613716227701E-2</v>
      </c>
      <c r="BG19" s="14">
        <v>3.4039817309714497E-2</v>
      </c>
      <c r="BH19" s="14">
        <v>0</v>
      </c>
      <c r="BI19" s="14">
        <v>2.28192904468957E-2</v>
      </c>
      <c r="BJ19" s="14">
        <v>3.88616735439773E-2</v>
      </c>
      <c r="BK19" s="14">
        <v>1.2227021484158501E-2</v>
      </c>
      <c r="BL19" s="14">
        <v>3.9720627482405797E-2</v>
      </c>
      <c r="BM19" s="14">
        <v>1.9668116825938501E-2</v>
      </c>
      <c r="BN19" s="14">
        <v>9.3738750015405908E-3</v>
      </c>
      <c r="BO19" s="14"/>
      <c r="BP19" s="14">
        <v>2.7985004373682999E-2</v>
      </c>
      <c r="BQ19" s="14">
        <v>4.3958153703447397E-2</v>
      </c>
      <c r="BR19" s="14">
        <v>3.5576223754412002E-2</v>
      </c>
      <c r="BS19" s="14">
        <v>2.08176735114033E-2</v>
      </c>
      <c r="BT19" s="14">
        <v>5.27662216250529E-2</v>
      </c>
      <c r="BU19" s="14">
        <v>2.3734013400517701E-2</v>
      </c>
      <c r="BV19" s="14"/>
      <c r="BW19" s="14">
        <v>2.6168302360458001E-2</v>
      </c>
      <c r="BX19" s="14">
        <v>3.9737863083529397E-2</v>
      </c>
      <c r="BY19" s="14">
        <v>2.0431596507692801E-2</v>
      </c>
      <c r="BZ19" s="14">
        <v>9.0743911623155205E-2</v>
      </c>
      <c r="CA19" s="14">
        <v>2.8066975074255301E-2</v>
      </c>
      <c r="CB19" s="14">
        <v>0</v>
      </c>
      <c r="CC19" s="14"/>
      <c r="CD19" s="14">
        <v>2.16421989941218E-2</v>
      </c>
      <c r="CE19" s="14">
        <v>1.54247258119287E-2</v>
      </c>
      <c r="CF19" s="14">
        <v>5.3183088721047697E-2</v>
      </c>
      <c r="CG19" s="14">
        <v>2.6715340211893399E-2</v>
      </c>
      <c r="CH19" s="14"/>
      <c r="CI19" s="14">
        <v>1.51372655394388E-2</v>
      </c>
      <c r="CJ19" s="14">
        <v>1.81597399824543E-2</v>
      </c>
      <c r="CK19" s="14">
        <v>3.4376381446210399E-2</v>
      </c>
      <c r="CL19" s="14">
        <v>0.141105799834669</v>
      </c>
      <c r="CM19" s="14"/>
      <c r="CN19" s="14">
        <v>7.7396370819288402E-3</v>
      </c>
      <c r="CO19" s="14">
        <v>3.6000939018322901E-2</v>
      </c>
      <c r="CP19" s="14"/>
      <c r="CQ19" s="14">
        <v>2.0650214989443499E-2</v>
      </c>
      <c r="CR19" s="14">
        <v>3.33430303963312E-2</v>
      </c>
    </row>
    <row r="20" spans="2:96" x14ac:dyDescent="0.3">
      <c r="B20" s="15" t="s">
        <v>154</v>
      </c>
      <c r="C20" s="20">
        <v>1.2657600401415999E-2</v>
      </c>
      <c r="D20" s="20">
        <v>9.9374651317486098E-3</v>
      </c>
      <c r="E20" s="20">
        <v>1.5355906110601799E-2</v>
      </c>
      <c r="F20" s="20"/>
      <c r="G20" s="20">
        <v>1.04756532757502E-2</v>
      </c>
      <c r="H20" s="20">
        <v>2.00440180648189E-2</v>
      </c>
      <c r="I20" s="20">
        <v>2.3451781491855801E-2</v>
      </c>
      <c r="J20" s="20">
        <v>1.67322782580243E-2</v>
      </c>
      <c r="K20" s="20">
        <v>3.5306423514548601E-3</v>
      </c>
      <c r="L20" s="20">
        <v>2.12373411354353E-3</v>
      </c>
      <c r="M20" s="20"/>
      <c r="N20" s="20">
        <v>3.6095590760560699E-3</v>
      </c>
      <c r="O20" s="20">
        <v>1.17655590004801E-2</v>
      </c>
      <c r="P20" s="20">
        <v>1.7619502576131901E-2</v>
      </c>
      <c r="Q20" s="20">
        <v>1.91267053222649E-2</v>
      </c>
      <c r="R20" s="20"/>
      <c r="S20" s="20">
        <v>1.7432815638087101E-2</v>
      </c>
      <c r="T20" s="20">
        <v>7.3567870225002899E-3</v>
      </c>
      <c r="U20" s="20">
        <v>2.9944108402562401E-2</v>
      </c>
      <c r="V20" s="20">
        <v>1.0651607223504301E-2</v>
      </c>
      <c r="W20" s="20">
        <v>1.3216313086025E-2</v>
      </c>
      <c r="X20" s="20">
        <v>1.11292352568731E-2</v>
      </c>
      <c r="Y20" s="20">
        <v>5.6953828578509003E-3</v>
      </c>
      <c r="Z20" s="20">
        <v>2.36323109172978E-2</v>
      </c>
      <c r="AA20" s="20">
        <v>9.0387275511971607E-3</v>
      </c>
      <c r="AB20" s="20">
        <v>1.15822084311917E-2</v>
      </c>
      <c r="AC20" s="20">
        <v>1.07887829319604E-2</v>
      </c>
      <c r="AD20" s="20">
        <v>0</v>
      </c>
      <c r="AE20" s="20"/>
      <c r="AF20" s="20">
        <v>1.01591465609464E-2</v>
      </c>
      <c r="AG20" s="20">
        <v>8.8389772209575904E-3</v>
      </c>
      <c r="AH20" s="20">
        <v>0</v>
      </c>
      <c r="AI20" s="20">
        <v>1.7826946723168001E-2</v>
      </c>
      <c r="AJ20" s="20">
        <v>8.8487283987756793E-3</v>
      </c>
      <c r="AK20" s="20"/>
      <c r="AL20" s="20">
        <v>9.97387554788161E-3</v>
      </c>
      <c r="AM20" s="20">
        <v>1.2963975031268201E-2</v>
      </c>
      <c r="AN20" s="20">
        <v>0</v>
      </c>
      <c r="AO20" s="20">
        <v>1.5696504788928398E-2</v>
      </c>
      <c r="AP20" s="20">
        <v>7.4794631899186099E-3</v>
      </c>
      <c r="AQ20" s="20">
        <v>5.7801099181237804E-3</v>
      </c>
      <c r="AR20" s="20"/>
      <c r="AS20" s="20">
        <v>1.2156727087920699E-2</v>
      </c>
      <c r="AT20" s="20">
        <v>1.8950457933896499E-2</v>
      </c>
      <c r="AU20" s="20">
        <v>1.0084676495968999E-2</v>
      </c>
      <c r="AV20" s="20">
        <v>4.37077210700027E-3</v>
      </c>
      <c r="AW20" s="20">
        <v>2.3846682736187601E-2</v>
      </c>
      <c r="AX20" s="20"/>
      <c r="AY20" s="20">
        <v>0.141528755898153</v>
      </c>
      <c r="AZ20" s="20">
        <v>2.6110726538565499E-2</v>
      </c>
      <c r="BA20" s="20">
        <v>0</v>
      </c>
      <c r="BB20" s="20">
        <v>2.5311429284268199E-2</v>
      </c>
      <c r="BC20" s="20">
        <v>5.59312986185387E-3</v>
      </c>
      <c r="BD20" s="20">
        <v>9.3352479219112206E-3</v>
      </c>
      <c r="BE20" s="20">
        <v>9.1868667716445106E-3</v>
      </c>
      <c r="BF20" s="20">
        <v>6.82555271456346E-3</v>
      </c>
      <c r="BG20" s="20">
        <v>0</v>
      </c>
      <c r="BH20" s="20">
        <v>2.4123679486737101E-2</v>
      </c>
      <c r="BI20" s="20">
        <v>1.7817318881438001E-2</v>
      </c>
      <c r="BJ20" s="20">
        <v>1.4931616851744E-2</v>
      </c>
      <c r="BK20" s="20">
        <v>0</v>
      </c>
      <c r="BL20" s="20">
        <v>6.4704311689153096E-2</v>
      </c>
      <c r="BM20" s="20">
        <v>0</v>
      </c>
      <c r="BN20" s="20">
        <v>0</v>
      </c>
      <c r="BO20" s="20"/>
      <c r="BP20" s="20">
        <v>1.42803588183423E-2</v>
      </c>
      <c r="BQ20" s="20">
        <v>1.37208855702575E-2</v>
      </c>
      <c r="BR20" s="20">
        <v>1.48213841927036E-2</v>
      </c>
      <c r="BS20" s="20">
        <v>1.26254775363062E-2</v>
      </c>
      <c r="BT20" s="20">
        <v>9.1916698660778704E-3</v>
      </c>
      <c r="BU20" s="20">
        <v>0</v>
      </c>
      <c r="BV20" s="20"/>
      <c r="BW20" s="20">
        <v>5.1956169789933804E-3</v>
      </c>
      <c r="BX20" s="20">
        <v>1.57572690812329E-2</v>
      </c>
      <c r="BY20" s="20">
        <v>1.34105857031563E-2</v>
      </c>
      <c r="BZ20" s="20">
        <v>3.1899232841417102E-2</v>
      </c>
      <c r="CA20" s="20">
        <v>2.6417236204890199E-3</v>
      </c>
      <c r="CB20" s="20">
        <v>6.7165825356690398E-2</v>
      </c>
      <c r="CC20" s="20"/>
      <c r="CD20" s="20">
        <v>1.7601408803011701E-2</v>
      </c>
      <c r="CE20" s="20">
        <v>2.6375321880777601E-3</v>
      </c>
      <c r="CF20" s="20">
        <v>2.2943992487420701E-2</v>
      </c>
      <c r="CG20" s="20">
        <v>1.2669653861215E-2</v>
      </c>
      <c r="CH20" s="20"/>
      <c r="CI20" s="20">
        <v>2.9137304674745502E-3</v>
      </c>
      <c r="CJ20" s="20">
        <v>7.1233673502696503E-3</v>
      </c>
      <c r="CK20" s="20">
        <v>1.5676440727205001E-2</v>
      </c>
      <c r="CL20" s="20">
        <v>3.0536508430256699E-2</v>
      </c>
      <c r="CM20" s="20"/>
      <c r="CN20" s="20">
        <v>4.0340013502352997E-3</v>
      </c>
      <c r="CO20" s="20">
        <v>1.3543785289152999E-2</v>
      </c>
      <c r="CP20" s="20"/>
      <c r="CQ20" s="20">
        <v>9.6398399644827496E-3</v>
      </c>
      <c r="CR20" s="20">
        <v>1.18712871941413E-2</v>
      </c>
    </row>
    <row r="21" spans="2:96" x14ac:dyDescent="0.3">
      <c r="B21" s="16"/>
    </row>
    <row r="22" spans="2:96" x14ac:dyDescent="0.3">
      <c r="B22" t="s">
        <v>116</v>
      </c>
    </row>
    <row r="23" spans="2:96" x14ac:dyDescent="0.3">
      <c r="B23" t="s">
        <v>117</v>
      </c>
    </row>
    <row r="25" spans="2:96" x14ac:dyDescent="0.3">
      <c r="B25"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CR2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ht="43.2" x14ac:dyDescent="0.3">
      <c r="B9" s="15" t="s">
        <v>492</v>
      </c>
      <c r="C9" s="14">
        <v>0.47894341659485101</v>
      </c>
      <c r="D9" s="14">
        <v>0.479002276140094</v>
      </c>
      <c r="E9" s="14">
        <v>0.47941832976631799</v>
      </c>
      <c r="F9" s="14"/>
      <c r="G9" s="14">
        <v>0.337762783236011</v>
      </c>
      <c r="H9" s="14">
        <v>0.38641138090192501</v>
      </c>
      <c r="I9" s="14">
        <v>0.41544312486208601</v>
      </c>
      <c r="J9" s="14">
        <v>0.49244216355353099</v>
      </c>
      <c r="K9" s="14">
        <v>0.56508832716187696</v>
      </c>
      <c r="L9" s="14">
        <v>0.630545787094968</v>
      </c>
      <c r="M9" s="14"/>
      <c r="N9" s="14">
        <v>0.513049939413599</v>
      </c>
      <c r="O9" s="14">
        <v>0.47476947853013701</v>
      </c>
      <c r="P9" s="14">
        <v>0.45259726753323498</v>
      </c>
      <c r="Q9" s="14">
        <v>0.46540205316227201</v>
      </c>
      <c r="R9" s="14"/>
      <c r="S9" s="14">
        <v>0.46993654854355299</v>
      </c>
      <c r="T9" s="14">
        <v>0.46120008359900899</v>
      </c>
      <c r="U9" s="14">
        <v>0.52918513239111598</v>
      </c>
      <c r="V9" s="14">
        <v>0.47693296365360499</v>
      </c>
      <c r="W9" s="14">
        <v>0.506950779883101</v>
      </c>
      <c r="X9" s="14">
        <v>0.41854139781363803</v>
      </c>
      <c r="Y9" s="14">
        <v>0.47066057430754998</v>
      </c>
      <c r="Z9" s="14">
        <v>0.52898699946369898</v>
      </c>
      <c r="AA9" s="14">
        <v>0.47727691970258301</v>
      </c>
      <c r="AB9" s="14">
        <v>0.51066288664973902</v>
      </c>
      <c r="AC9" s="14">
        <v>0.46959042990295702</v>
      </c>
      <c r="AD9" s="14">
        <v>0.467816190161426</v>
      </c>
      <c r="AE9" s="14"/>
      <c r="AF9" s="14">
        <v>0.522752266260613</v>
      </c>
      <c r="AG9" s="14">
        <v>0.44536287914896999</v>
      </c>
      <c r="AH9" s="14">
        <v>0.57544465369747</v>
      </c>
      <c r="AI9" s="14">
        <v>0.50319082941004101</v>
      </c>
      <c r="AJ9" s="14">
        <v>0.47933059599942002</v>
      </c>
      <c r="AK9" s="14"/>
      <c r="AL9" s="14">
        <v>0.452955222583456</v>
      </c>
      <c r="AM9" s="14">
        <v>0.50576612746438299</v>
      </c>
      <c r="AN9" s="14">
        <v>0.57916888948355905</v>
      </c>
      <c r="AO9" s="14">
        <v>0.47329801838867902</v>
      </c>
      <c r="AP9" s="14">
        <v>0.45041666748911602</v>
      </c>
      <c r="AQ9" s="14">
        <v>0.51306632421303999</v>
      </c>
      <c r="AR9" s="14"/>
      <c r="AS9" s="14">
        <v>0.440772739658775</v>
      </c>
      <c r="AT9" s="14">
        <v>0.45305019210277597</v>
      </c>
      <c r="AU9" s="14">
        <v>0.49496854209680302</v>
      </c>
      <c r="AV9" s="14">
        <v>0.50618019896614896</v>
      </c>
      <c r="AW9" s="14">
        <v>0.52998892514579199</v>
      </c>
      <c r="AX9" s="14"/>
      <c r="AY9" s="14">
        <v>0.47856949147427702</v>
      </c>
      <c r="AZ9" s="14">
        <v>0.38536925062365202</v>
      </c>
      <c r="BA9" s="14">
        <v>0.54921956992877996</v>
      </c>
      <c r="BB9" s="14">
        <v>0.47442988466664698</v>
      </c>
      <c r="BC9" s="14">
        <v>0.46295519233236299</v>
      </c>
      <c r="BD9" s="14">
        <v>0.47653540559677499</v>
      </c>
      <c r="BE9" s="14">
        <v>0.47369636918512598</v>
      </c>
      <c r="BF9" s="14">
        <v>0.45295196311207497</v>
      </c>
      <c r="BG9" s="14">
        <v>0.45661446493992403</v>
      </c>
      <c r="BH9" s="14">
        <v>0.52648426859809705</v>
      </c>
      <c r="BI9" s="14">
        <v>0.48103064369181397</v>
      </c>
      <c r="BJ9" s="14">
        <v>0.42139970913211999</v>
      </c>
      <c r="BK9" s="14">
        <v>0.48021319640336002</v>
      </c>
      <c r="BL9" s="14">
        <v>0.45085450437888303</v>
      </c>
      <c r="BM9" s="14">
        <v>0.54419914816252402</v>
      </c>
      <c r="BN9" s="14">
        <v>0.51555302719967699</v>
      </c>
      <c r="BO9" s="14"/>
      <c r="BP9" s="14">
        <v>0.45704895844098398</v>
      </c>
      <c r="BQ9" s="14">
        <v>0.46591466864049402</v>
      </c>
      <c r="BR9" s="14">
        <v>0.46612437656912298</v>
      </c>
      <c r="BS9" s="14">
        <v>0.50687750434242695</v>
      </c>
      <c r="BT9" s="14">
        <v>0.49521275326535602</v>
      </c>
      <c r="BU9" s="14">
        <v>0.56684607408074705</v>
      </c>
      <c r="BV9" s="14"/>
      <c r="BW9" s="14">
        <v>0.59674795036251804</v>
      </c>
      <c r="BX9" s="14">
        <v>0.38073334947104898</v>
      </c>
      <c r="BY9" s="14">
        <v>0.44793691763059801</v>
      </c>
      <c r="BZ9" s="14">
        <v>0.37508237420952201</v>
      </c>
      <c r="CA9" s="14">
        <v>0.42173670600954</v>
      </c>
      <c r="CB9" s="14">
        <v>0.45871987637658601</v>
      </c>
      <c r="CC9" s="14"/>
      <c r="CD9" s="14">
        <v>0.39808961747823302</v>
      </c>
      <c r="CE9" s="14">
        <v>0.456979868710361</v>
      </c>
      <c r="CF9" s="14">
        <v>0.43698643679319799</v>
      </c>
      <c r="CG9" s="14">
        <v>0.51801468698338005</v>
      </c>
      <c r="CH9" s="14"/>
      <c r="CI9" s="14">
        <v>0.50491750535275304</v>
      </c>
      <c r="CJ9" s="14">
        <v>0.48236576913798301</v>
      </c>
      <c r="CK9" s="14">
        <v>0.47347747306903898</v>
      </c>
      <c r="CL9" s="14">
        <v>0.444757158171315</v>
      </c>
      <c r="CM9" s="14"/>
      <c r="CN9" s="14">
        <v>0.39761583099570402</v>
      </c>
      <c r="CO9" s="14">
        <v>0.49214431098512601</v>
      </c>
      <c r="CP9" s="14"/>
      <c r="CQ9" s="14">
        <v>0.36849904319882199</v>
      </c>
      <c r="CR9" s="14">
        <v>0.49967610292089898</v>
      </c>
    </row>
    <row r="10" spans="2:96" ht="28.8" x14ac:dyDescent="0.3">
      <c r="B10" s="15" t="s">
        <v>493</v>
      </c>
      <c r="C10" s="14">
        <v>0.45153371145626903</v>
      </c>
      <c r="D10" s="14">
        <v>0.41529759146033901</v>
      </c>
      <c r="E10" s="14">
        <v>0.48652659507118101</v>
      </c>
      <c r="F10" s="14"/>
      <c r="G10" s="14">
        <v>0.37908731603627199</v>
      </c>
      <c r="H10" s="14">
        <v>0.41961523292473801</v>
      </c>
      <c r="I10" s="14">
        <v>0.45182193063385201</v>
      </c>
      <c r="J10" s="14">
        <v>0.42222401883792698</v>
      </c>
      <c r="K10" s="14">
        <v>0.51868897487771304</v>
      </c>
      <c r="L10" s="14">
        <v>0.50389312440928602</v>
      </c>
      <c r="M10" s="14"/>
      <c r="N10" s="14">
        <v>0.447074762388604</v>
      </c>
      <c r="O10" s="14">
        <v>0.48522895507457398</v>
      </c>
      <c r="P10" s="14">
        <v>0.43254453921513702</v>
      </c>
      <c r="Q10" s="14">
        <v>0.43541022861818901</v>
      </c>
      <c r="R10" s="14"/>
      <c r="S10" s="14">
        <v>0.43758024987464</v>
      </c>
      <c r="T10" s="14">
        <v>0.49580912632638602</v>
      </c>
      <c r="U10" s="14">
        <v>0.49206669805414899</v>
      </c>
      <c r="V10" s="14">
        <v>0.48918854343754198</v>
      </c>
      <c r="W10" s="14">
        <v>0.42023696011456202</v>
      </c>
      <c r="X10" s="14">
        <v>0.42023492011642699</v>
      </c>
      <c r="Y10" s="14">
        <v>0.47285131613842402</v>
      </c>
      <c r="Z10" s="14">
        <v>0.448223303456323</v>
      </c>
      <c r="AA10" s="14">
        <v>0.39172693379670398</v>
      </c>
      <c r="AB10" s="14">
        <v>0.47357286871911197</v>
      </c>
      <c r="AC10" s="14">
        <v>0.40673765506094001</v>
      </c>
      <c r="AD10" s="14">
        <v>0.44661085865212402</v>
      </c>
      <c r="AE10" s="14"/>
      <c r="AF10" s="14">
        <v>0.43366555911497801</v>
      </c>
      <c r="AG10" s="14">
        <v>0.44238870820095599</v>
      </c>
      <c r="AH10" s="14">
        <v>0.47752263469869</v>
      </c>
      <c r="AI10" s="14">
        <v>0.45719752555257798</v>
      </c>
      <c r="AJ10" s="14">
        <v>0.57102295475778697</v>
      </c>
      <c r="AK10" s="14"/>
      <c r="AL10" s="14">
        <v>0.426472136420735</v>
      </c>
      <c r="AM10" s="14">
        <v>0.43447503932447201</v>
      </c>
      <c r="AN10" s="14">
        <v>0.48082780822318</v>
      </c>
      <c r="AO10" s="14">
        <v>0.45666049317941199</v>
      </c>
      <c r="AP10" s="14">
        <v>0.55503587977140001</v>
      </c>
      <c r="AQ10" s="14">
        <v>0.46666190454213402</v>
      </c>
      <c r="AR10" s="14"/>
      <c r="AS10" s="14">
        <v>0.40032596669003501</v>
      </c>
      <c r="AT10" s="14">
        <v>0.45204337651674498</v>
      </c>
      <c r="AU10" s="14">
        <v>0.45944384662215298</v>
      </c>
      <c r="AV10" s="14">
        <v>0.48691965880132698</v>
      </c>
      <c r="AW10" s="14">
        <v>0.449189164311735</v>
      </c>
      <c r="AX10" s="14"/>
      <c r="AY10" s="14">
        <v>0.39459271041329602</v>
      </c>
      <c r="AZ10" s="14">
        <v>0.33658459072560698</v>
      </c>
      <c r="BA10" s="14">
        <v>0.50973259519832204</v>
      </c>
      <c r="BB10" s="14">
        <v>0.45347337791563902</v>
      </c>
      <c r="BC10" s="14">
        <v>0.42467544155614301</v>
      </c>
      <c r="BD10" s="14">
        <v>0.50385906112682899</v>
      </c>
      <c r="BE10" s="14">
        <v>0.434945561462726</v>
      </c>
      <c r="BF10" s="14">
        <v>0.51301195212787298</v>
      </c>
      <c r="BG10" s="14">
        <v>0.44843387443660598</v>
      </c>
      <c r="BH10" s="14">
        <v>0.47132137734901802</v>
      </c>
      <c r="BI10" s="14">
        <v>0.482788256755253</v>
      </c>
      <c r="BJ10" s="14">
        <v>0.36259726933845199</v>
      </c>
      <c r="BK10" s="14">
        <v>0.32326863588723398</v>
      </c>
      <c r="BL10" s="14">
        <v>0.44362640060873099</v>
      </c>
      <c r="BM10" s="14">
        <v>0.33218973589004402</v>
      </c>
      <c r="BN10" s="14">
        <v>0.51912332518252702</v>
      </c>
      <c r="BO10" s="14"/>
      <c r="BP10" s="14">
        <v>0.443104810662308</v>
      </c>
      <c r="BQ10" s="14">
        <v>0.47851654511800101</v>
      </c>
      <c r="BR10" s="14">
        <v>0.39081045667539599</v>
      </c>
      <c r="BS10" s="14">
        <v>0.46579677303261502</v>
      </c>
      <c r="BT10" s="14">
        <v>0.45644588456310897</v>
      </c>
      <c r="BU10" s="14">
        <v>0.45318593290399201</v>
      </c>
      <c r="BV10" s="14"/>
      <c r="BW10" s="14">
        <v>0.48866660341028001</v>
      </c>
      <c r="BX10" s="14">
        <v>0.39272694971311001</v>
      </c>
      <c r="BY10" s="14">
        <v>0.39488035047519598</v>
      </c>
      <c r="BZ10" s="14">
        <v>0.41188537091302302</v>
      </c>
      <c r="CA10" s="14">
        <v>0.46183842326174801</v>
      </c>
      <c r="CB10" s="14">
        <v>0.49975975876164003</v>
      </c>
      <c r="CC10" s="14"/>
      <c r="CD10" s="14">
        <v>0.43687990706247098</v>
      </c>
      <c r="CE10" s="14">
        <v>0.41021857615901303</v>
      </c>
      <c r="CF10" s="14">
        <v>0.43112471452852302</v>
      </c>
      <c r="CG10" s="14">
        <v>0.45620675074063599</v>
      </c>
      <c r="CH10" s="14"/>
      <c r="CI10" s="14">
        <v>0.45428097832173803</v>
      </c>
      <c r="CJ10" s="14">
        <v>0.45555477121132298</v>
      </c>
      <c r="CK10" s="14">
        <v>0.45345809103877099</v>
      </c>
      <c r="CL10" s="14">
        <v>0.41470704767657202</v>
      </c>
      <c r="CM10" s="14"/>
      <c r="CN10" s="14">
        <v>0.42762499831088602</v>
      </c>
      <c r="CO10" s="14">
        <v>0.45675149568637002</v>
      </c>
      <c r="CP10" s="14"/>
      <c r="CQ10" s="14">
        <v>0.44236572197723401</v>
      </c>
      <c r="CR10" s="14">
        <v>0.459770458110208</v>
      </c>
    </row>
    <row r="11" spans="2:96" ht="43.2" x14ac:dyDescent="0.3">
      <c r="B11" s="15" t="s">
        <v>494</v>
      </c>
      <c r="C11" s="14">
        <v>0.43806096791891203</v>
      </c>
      <c r="D11" s="14">
        <v>0.39952001476009702</v>
      </c>
      <c r="E11" s="14">
        <v>0.47617252274547101</v>
      </c>
      <c r="F11" s="14"/>
      <c r="G11" s="14">
        <v>0.34003516251099902</v>
      </c>
      <c r="H11" s="14">
        <v>0.36235248784102198</v>
      </c>
      <c r="I11" s="14">
        <v>0.39545232154504101</v>
      </c>
      <c r="J11" s="14">
        <v>0.40179832736172899</v>
      </c>
      <c r="K11" s="14">
        <v>0.52197733718308903</v>
      </c>
      <c r="L11" s="14">
        <v>0.57229673333809705</v>
      </c>
      <c r="M11" s="14"/>
      <c r="N11" s="14">
        <v>0.438231759165714</v>
      </c>
      <c r="O11" s="14">
        <v>0.427776728736037</v>
      </c>
      <c r="P11" s="14">
        <v>0.42319244604096101</v>
      </c>
      <c r="Q11" s="14">
        <v>0.45881114595314698</v>
      </c>
      <c r="R11" s="14"/>
      <c r="S11" s="14">
        <v>0.40891919360640799</v>
      </c>
      <c r="T11" s="14">
        <v>0.47120323874617498</v>
      </c>
      <c r="U11" s="14">
        <v>0.47524534876816199</v>
      </c>
      <c r="V11" s="14">
        <v>0.46920713220997401</v>
      </c>
      <c r="W11" s="14">
        <v>0.38095183899582102</v>
      </c>
      <c r="X11" s="14">
        <v>0.40058460001176999</v>
      </c>
      <c r="Y11" s="14">
        <v>0.46695215571597398</v>
      </c>
      <c r="Z11" s="14">
        <v>0.45668625596239298</v>
      </c>
      <c r="AA11" s="14">
        <v>0.43727221146333201</v>
      </c>
      <c r="AB11" s="14">
        <v>0.438870658345349</v>
      </c>
      <c r="AC11" s="14">
        <v>0.45006878524634603</v>
      </c>
      <c r="AD11" s="14">
        <v>0.36241812910772703</v>
      </c>
      <c r="AE11" s="14"/>
      <c r="AF11" s="14">
        <v>0.44413221418797699</v>
      </c>
      <c r="AG11" s="14">
        <v>0.441885150618815</v>
      </c>
      <c r="AH11" s="14">
        <v>0.474580707028741</v>
      </c>
      <c r="AI11" s="14">
        <v>0.42720186381762698</v>
      </c>
      <c r="AJ11" s="14">
        <v>0.47183502351364298</v>
      </c>
      <c r="AK11" s="14"/>
      <c r="AL11" s="14">
        <v>0.43210008730205801</v>
      </c>
      <c r="AM11" s="14">
        <v>0.42551810286693498</v>
      </c>
      <c r="AN11" s="14">
        <v>0.45983246583084197</v>
      </c>
      <c r="AO11" s="14">
        <v>0.44347349067004699</v>
      </c>
      <c r="AP11" s="14">
        <v>0.40670675634161901</v>
      </c>
      <c r="AQ11" s="14">
        <v>0.52999470119430503</v>
      </c>
      <c r="AR11" s="14"/>
      <c r="AS11" s="14">
        <v>0.446312329243507</v>
      </c>
      <c r="AT11" s="14">
        <v>0.42137291687315998</v>
      </c>
      <c r="AU11" s="14">
        <v>0.45033312748793303</v>
      </c>
      <c r="AV11" s="14">
        <v>0.43002878129301703</v>
      </c>
      <c r="AW11" s="14">
        <v>0.34867729960625299</v>
      </c>
      <c r="AX11" s="14"/>
      <c r="AY11" s="14">
        <v>0.33464459815195902</v>
      </c>
      <c r="AZ11" s="14">
        <v>0.36971555693198399</v>
      </c>
      <c r="BA11" s="14">
        <v>0.52336904479056701</v>
      </c>
      <c r="BB11" s="14">
        <v>0.449844977619551</v>
      </c>
      <c r="BC11" s="14">
        <v>0.43391224030389802</v>
      </c>
      <c r="BD11" s="14">
        <v>0.463281293619695</v>
      </c>
      <c r="BE11" s="14">
        <v>0.49367185164410599</v>
      </c>
      <c r="BF11" s="14">
        <v>0.39287796309146</v>
      </c>
      <c r="BG11" s="14">
        <v>0.399053717580241</v>
      </c>
      <c r="BH11" s="14">
        <v>0.39470905439392401</v>
      </c>
      <c r="BI11" s="14">
        <v>0.45529070347152201</v>
      </c>
      <c r="BJ11" s="14">
        <v>0.42208862522208701</v>
      </c>
      <c r="BK11" s="14">
        <v>0.394008959997246</v>
      </c>
      <c r="BL11" s="14">
        <v>0.40568434289546201</v>
      </c>
      <c r="BM11" s="14">
        <v>0.48702748090139603</v>
      </c>
      <c r="BN11" s="14">
        <v>0.38270647510913902</v>
      </c>
      <c r="BO11" s="14"/>
      <c r="BP11" s="14">
        <v>0.402174266078204</v>
      </c>
      <c r="BQ11" s="14">
        <v>0.45504724811493902</v>
      </c>
      <c r="BR11" s="14">
        <v>0.42648459650813803</v>
      </c>
      <c r="BS11" s="14">
        <v>0.46266730801704498</v>
      </c>
      <c r="BT11" s="14">
        <v>0.44312860171393698</v>
      </c>
      <c r="BU11" s="14">
        <v>0.45372861135506298</v>
      </c>
      <c r="BV11" s="14"/>
      <c r="BW11" s="14">
        <v>0.48820652944249199</v>
      </c>
      <c r="BX11" s="14">
        <v>0.393653607977338</v>
      </c>
      <c r="BY11" s="14">
        <v>0.361920306508139</v>
      </c>
      <c r="BZ11" s="14">
        <v>0.41459208594795</v>
      </c>
      <c r="CA11" s="14">
        <v>0.413421305823788</v>
      </c>
      <c r="CB11" s="14">
        <v>0.49513915432905198</v>
      </c>
      <c r="CC11" s="14"/>
      <c r="CD11" s="14">
        <v>0.39234623228599202</v>
      </c>
      <c r="CE11" s="14">
        <v>0.40298692590243501</v>
      </c>
      <c r="CF11" s="14">
        <v>0.43115507648424301</v>
      </c>
      <c r="CG11" s="14">
        <v>0.46909356923097001</v>
      </c>
      <c r="CH11" s="14"/>
      <c r="CI11" s="14">
        <v>0.45257545832923801</v>
      </c>
      <c r="CJ11" s="14">
        <v>0.41477094968740802</v>
      </c>
      <c r="CK11" s="14">
        <v>0.436880877373298</v>
      </c>
      <c r="CL11" s="14">
        <v>0.48238320599011097</v>
      </c>
      <c r="CM11" s="14"/>
      <c r="CN11" s="14">
        <v>0.354539669595757</v>
      </c>
      <c r="CO11" s="14">
        <v>0.452456412317296</v>
      </c>
      <c r="CP11" s="14"/>
      <c r="CQ11" s="14">
        <v>0.34416247758461499</v>
      </c>
      <c r="CR11" s="14">
        <v>0.44851002657812999</v>
      </c>
    </row>
    <row r="12" spans="2:96" ht="28.8" x14ac:dyDescent="0.3">
      <c r="B12" s="15" t="s">
        <v>495</v>
      </c>
      <c r="C12" s="14">
        <v>0.383548411976182</v>
      </c>
      <c r="D12" s="14">
        <v>0.36712958712352101</v>
      </c>
      <c r="E12" s="14">
        <v>0.398686391637399</v>
      </c>
      <c r="F12" s="14"/>
      <c r="G12" s="14">
        <v>0.340031347215073</v>
      </c>
      <c r="H12" s="14">
        <v>0.36837318387909601</v>
      </c>
      <c r="I12" s="14">
        <v>0.37843957579938903</v>
      </c>
      <c r="J12" s="14">
        <v>0.40271115935495799</v>
      </c>
      <c r="K12" s="14">
        <v>0.41367331591185103</v>
      </c>
      <c r="L12" s="14">
        <v>0.39306468256683103</v>
      </c>
      <c r="M12" s="14"/>
      <c r="N12" s="14">
        <v>0.40180510828403598</v>
      </c>
      <c r="O12" s="14">
        <v>0.40623860315926302</v>
      </c>
      <c r="P12" s="14">
        <v>0.31667837819324002</v>
      </c>
      <c r="Q12" s="14">
        <v>0.397708368459876</v>
      </c>
      <c r="R12" s="14"/>
      <c r="S12" s="14">
        <v>0.40309944983547102</v>
      </c>
      <c r="T12" s="14">
        <v>0.39546364287438701</v>
      </c>
      <c r="U12" s="14">
        <v>0.38781402203364601</v>
      </c>
      <c r="V12" s="14">
        <v>0.36856021611636303</v>
      </c>
      <c r="W12" s="14">
        <v>0.405932074159287</v>
      </c>
      <c r="X12" s="14">
        <v>0.29852581604275102</v>
      </c>
      <c r="Y12" s="14">
        <v>0.40494215148953899</v>
      </c>
      <c r="Z12" s="14">
        <v>0.39017349538253099</v>
      </c>
      <c r="AA12" s="14">
        <v>0.39489306918093398</v>
      </c>
      <c r="AB12" s="14">
        <v>0.40527857750152002</v>
      </c>
      <c r="AC12" s="14">
        <v>0.30234035446623198</v>
      </c>
      <c r="AD12" s="14">
        <v>0.44043930436108403</v>
      </c>
      <c r="AE12" s="14"/>
      <c r="AF12" s="14">
        <v>0.37323380954626401</v>
      </c>
      <c r="AG12" s="14">
        <v>0.38428806287291001</v>
      </c>
      <c r="AH12" s="14">
        <v>0.39780417013928898</v>
      </c>
      <c r="AI12" s="14">
        <v>0.37032100815020702</v>
      </c>
      <c r="AJ12" s="14">
        <v>0.33389521198947603</v>
      </c>
      <c r="AK12" s="14"/>
      <c r="AL12" s="14">
        <v>0.382624723333783</v>
      </c>
      <c r="AM12" s="14">
        <v>0.38068239699715301</v>
      </c>
      <c r="AN12" s="14">
        <v>0.44242177235857499</v>
      </c>
      <c r="AO12" s="14">
        <v>0.37769686226409399</v>
      </c>
      <c r="AP12" s="14">
        <v>0.347888183086626</v>
      </c>
      <c r="AQ12" s="14">
        <v>0.33616210275766301</v>
      </c>
      <c r="AR12" s="14"/>
      <c r="AS12" s="14">
        <v>0.34447135463060802</v>
      </c>
      <c r="AT12" s="14">
        <v>0.36771112492900598</v>
      </c>
      <c r="AU12" s="14">
        <v>0.41586617249283098</v>
      </c>
      <c r="AV12" s="14">
        <v>0.43864520209577001</v>
      </c>
      <c r="AW12" s="14">
        <v>0.38769440835581898</v>
      </c>
      <c r="AX12" s="14"/>
      <c r="AY12" s="14">
        <v>0.38705407075081699</v>
      </c>
      <c r="AZ12" s="14">
        <v>0.32657046857426503</v>
      </c>
      <c r="BA12" s="14">
        <v>0.44593573202162801</v>
      </c>
      <c r="BB12" s="14">
        <v>0.30818644789300198</v>
      </c>
      <c r="BC12" s="14">
        <v>0.33902242973031799</v>
      </c>
      <c r="BD12" s="14">
        <v>0.36061832101860503</v>
      </c>
      <c r="BE12" s="14">
        <v>0.40009308969085899</v>
      </c>
      <c r="BF12" s="14">
        <v>0.42160577157791501</v>
      </c>
      <c r="BG12" s="14">
        <v>0.31070009947087002</v>
      </c>
      <c r="BH12" s="14">
        <v>0.40445374805558998</v>
      </c>
      <c r="BI12" s="14">
        <v>0.41309090482990102</v>
      </c>
      <c r="BJ12" s="14">
        <v>0.36174866339355399</v>
      </c>
      <c r="BK12" s="14">
        <v>0.46113149325748198</v>
      </c>
      <c r="BL12" s="14">
        <v>0.34323419232173102</v>
      </c>
      <c r="BM12" s="14">
        <v>0.34453119237025898</v>
      </c>
      <c r="BN12" s="14">
        <v>0.44180330650628802</v>
      </c>
      <c r="BO12" s="14"/>
      <c r="BP12" s="14">
        <v>0.39237829803792301</v>
      </c>
      <c r="BQ12" s="14">
        <v>0.38088971363004098</v>
      </c>
      <c r="BR12" s="14">
        <v>0.39617999967099699</v>
      </c>
      <c r="BS12" s="14">
        <v>0.36236254668203799</v>
      </c>
      <c r="BT12" s="14">
        <v>0.395873844282494</v>
      </c>
      <c r="BU12" s="14">
        <v>0.37956758304587501</v>
      </c>
      <c r="BV12" s="14"/>
      <c r="BW12" s="14">
        <v>0.418919791173333</v>
      </c>
      <c r="BX12" s="14">
        <v>0.37214341674234402</v>
      </c>
      <c r="BY12" s="14">
        <v>0.29917848763001997</v>
      </c>
      <c r="BZ12" s="14">
        <v>0.33122563325901899</v>
      </c>
      <c r="CA12" s="14">
        <v>0.38242117542251097</v>
      </c>
      <c r="CB12" s="14">
        <v>0.36594800978350001</v>
      </c>
      <c r="CC12" s="14"/>
      <c r="CD12" s="14">
        <v>0.35945237845787398</v>
      </c>
      <c r="CE12" s="14">
        <v>0.41665375068768101</v>
      </c>
      <c r="CF12" s="14">
        <v>0.33835483129931099</v>
      </c>
      <c r="CG12" s="14">
        <v>0.402682325705018</v>
      </c>
      <c r="CH12" s="14"/>
      <c r="CI12" s="14">
        <v>0.41708541968403501</v>
      </c>
      <c r="CJ12" s="14">
        <v>0.36017872845906501</v>
      </c>
      <c r="CK12" s="14">
        <v>0.38142841115732201</v>
      </c>
      <c r="CL12" s="14">
        <v>0.38450778010468201</v>
      </c>
      <c r="CM12" s="14"/>
      <c r="CN12" s="14">
        <v>0.35659561012058599</v>
      </c>
      <c r="CO12" s="14">
        <v>0.38981462891600099</v>
      </c>
      <c r="CP12" s="14"/>
      <c r="CQ12" s="14">
        <v>0.34153719043729702</v>
      </c>
      <c r="CR12" s="14">
        <v>0.39316401473636797</v>
      </c>
    </row>
    <row r="13" spans="2:96" ht="43.2" x14ac:dyDescent="0.3">
      <c r="B13" s="15" t="s">
        <v>496</v>
      </c>
      <c r="C13" s="14">
        <v>0.38091129347820302</v>
      </c>
      <c r="D13" s="14">
        <v>0.33628779661428598</v>
      </c>
      <c r="E13" s="14">
        <v>0.42480335535903502</v>
      </c>
      <c r="F13" s="14"/>
      <c r="G13" s="14">
        <v>0.34135284241960501</v>
      </c>
      <c r="H13" s="14">
        <v>0.36442112754157802</v>
      </c>
      <c r="I13" s="14">
        <v>0.35569897170512399</v>
      </c>
      <c r="J13" s="14">
        <v>0.38296549224378601</v>
      </c>
      <c r="K13" s="14">
        <v>0.34712863756467299</v>
      </c>
      <c r="L13" s="14">
        <v>0.46203970014493601</v>
      </c>
      <c r="M13" s="14"/>
      <c r="N13" s="14">
        <v>0.383920301754967</v>
      </c>
      <c r="O13" s="14">
        <v>0.42843918050256902</v>
      </c>
      <c r="P13" s="14">
        <v>0.34276099965552898</v>
      </c>
      <c r="Q13" s="14">
        <v>0.35858886081943597</v>
      </c>
      <c r="R13" s="14"/>
      <c r="S13" s="14">
        <v>0.40273444215370102</v>
      </c>
      <c r="T13" s="14">
        <v>0.40389639921046999</v>
      </c>
      <c r="U13" s="14">
        <v>0.34107463197858201</v>
      </c>
      <c r="V13" s="14">
        <v>0.40807955651431699</v>
      </c>
      <c r="W13" s="14">
        <v>0.351272617684462</v>
      </c>
      <c r="X13" s="14">
        <v>0.29903818429634799</v>
      </c>
      <c r="Y13" s="14">
        <v>0.40100354700489699</v>
      </c>
      <c r="Z13" s="14">
        <v>0.31057646008641598</v>
      </c>
      <c r="AA13" s="14">
        <v>0.35009626181547598</v>
      </c>
      <c r="AB13" s="14">
        <v>0.39494213967779002</v>
      </c>
      <c r="AC13" s="14">
        <v>0.44113361654762701</v>
      </c>
      <c r="AD13" s="14">
        <v>0.52934229390791199</v>
      </c>
      <c r="AE13" s="14"/>
      <c r="AF13" s="14">
        <v>0.361344055983366</v>
      </c>
      <c r="AG13" s="14">
        <v>0.42030163370566098</v>
      </c>
      <c r="AH13" s="14">
        <v>0.39492408923785799</v>
      </c>
      <c r="AI13" s="14">
        <v>0.23012323995641701</v>
      </c>
      <c r="AJ13" s="14">
        <v>0.466600537177701</v>
      </c>
      <c r="AK13" s="14"/>
      <c r="AL13" s="14">
        <v>0.43589808214583697</v>
      </c>
      <c r="AM13" s="14">
        <v>0.36961089000045599</v>
      </c>
      <c r="AN13" s="14">
        <v>0.424838593767914</v>
      </c>
      <c r="AO13" s="14">
        <v>0.26791358256619102</v>
      </c>
      <c r="AP13" s="14">
        <v>0.429126657495708</v>
      </c>
      <c r="AQ13" s="14">
        <v>0.43983183681536803</v>
      </c>
      <c r="AR13" s="14"/>
      <c r="AS13" s="14">
        <v>0.334029518034345</v>
      </c>
      <c r="AT13" s="14">
        <v>0.37602019955676003</v>
      </c>
      <c r="AU13" s="14">
        <v>0.43175551873538298</v>
      </c>
      <c r="AV13" s="14">
        <v>0.389344957836748</v>
      </c>
      <c r="AW13" s="14">
        <v>0.44742516528229498</v>
      </c>
      <c r="AX13" s="14"/>
      <c r="AY13" s="14">
        <v>0.27625858323673202</v>
      </c>
      <c r="AZ13" s="14">
        <v>0.222398961079634</v>
      </c>
      <c r="BA13" s="14">
        <v>0.41361356371847502</v>
      </c>
      <c r="BB13" s="14">
        <v>0.29790093281892199</v>
      </c>
      <c r="BC13" s="14">
        <v>0.34389641625320999</v>
      </c>
      <c r="BD13" s="14">
        <v>0.37082448125382</v>
      </c>
      <c r="BE13" s="14">
        <v>0.39499375382926799</v>
      </c>
      <c r="BF13" s="14">
        <v>0.41470013741964301</v>
      </c>
      <c r="BG13" s="14">
        <v>0.37046761929708</v>
      </c>
      <c r="BH13" s="14">
        <v>0.43527006338840402</v>
      </c>
      <c r="BI13" s="14">
        <v>0.360246857360699</v>
      </c>
      <c r="BJ13" s="14">
        <v>0.310977336517265</v>
      </c>
      <c r="BK13" s="14">
        <v>0.49189949298728303</v>
      </c>
      <c r="BL13" s="14">
        <v>0.42451590680078999</v>
      </c>
      <c r="BM13" s="14">
        <v>0.49384520966923201</v>
      </c>
      <c r="BN13" s="14">
        <v>0.48093035898870101</v>
      </c>
      <c r="BO13" s="14"/>
      <c r="BP13" s="14">
        <v>0.39624823466474302</v>
      </c>
      <c r="BQ13" s="14">
        <v>0.41495888268248798</v>
      </c>
      <c r="BR13" s="14">
        <v>0.29215924704187901</v>
      </c>
      <c r="BS13" s="14">
        <v>0.36264199595702901</v>
      </c>
      <c r="BT13" s="14">
        <v>0.40343018049356399</v>
      </c>
      <c r="BU13" s="14">
        <v>0.38842054631193801</v>
      </c>
      <c r="BV13" s="14"/>
      <c r="BW13" s="14">
        <v>0.41853916794607798</v>
      </c>
      <c r="BX13" s="14">
        <v>0.38671040896928</v>
      </c>
      <c r="BY13" s="14">
        <v>0.34472048020117102</v>
      </c>
      <c r="BZ13" s="14">
        <v>0.30522750528001302</v>
      </c>
      <c r="CA13" s="14">
        <v>0.351495793615067</v>
      </c>
      <c r="CB13" s="14">
        <v>0.36230203857114102</v>
      </c>
      <c r="CC13" s="14"/>
      <c r="CD13" s="14">
        <v>0.34630956281326802</v>
      </c>
      <c r="CE13" s="14">
        <v>0.37098848332279699</v>
      </c>
      <c r="CF13" s="14">
        <v>0.33542964910997802</v>
      </c>
      <c r="CG13" s="14">
        <v>0.41695897585612501</v>
      </c>
      <c r="CH13" s="14"/>
      <c r="CI13" s="14">
        <v>0.37818576121891101</v>
      </c>
      <c r="CJ13" s="14">
        <v>0.392746772768304</v>
      </c>
      <c r="CK13" s="14">
        <v>0.37835637019387403</v>
      </c>
      <c r="CL13" s="14">
        <v>0.37302680803121402</v>
      </c>
      <c r="CM13" s="14"/>
      <c r="CN13" s="14">
        <v>0.284483037914949</v>
      </c>
      <c r="CO13" s="14">
        <v>0.39579055753362702</v>
      </c>
      <c r="CP13" s="14"/>
      <c r="CQ13" s="14">
        <v>0.30205179980295399</v>
      </c>
      <c r="CR13" s="14">
        <v>0.39633965298187401</v>
      </c>
    </row>
    <row r="14" spans="2:96" x14ac:dyDescent="0.3">
      <c r="B14" s="15" t="s">
        <v>497</v>
      </c>
      <c r="C14" s="14">
        <v>0.35105120142423701</v>
      </c>
      <c r="D14" s="14">
        <v>0.35318408297118697</v>
      </c>
      <c r="E14" s="14">
        <v>0.34792858405646898</v>
      </c>
      <c r="F14" s="14"/>
      <c r="G14" s="14">
        <v>0.29055230060755899</v>
      </c>
      <c r="H14" s="14">
        <v>0.275425960453619</v>
      </c>
      <c r="I14" s="14">
        <v>0.34366475458142798</v>
      </c>
      <c r="J14" s="14">
        <v>0.37463808763830198</v>
      </c>
      <c r="K14" s="14">
        <v>0.41720019129776698</v>
      </c>
      <c r="L14" s="14">
        <v>0.39510932062204601</v>
      </c>
      <c r="M14" s="14"/>
      <c r="N14" s="14">
        <v>0.36066302807723499</v>
      </c>
      <c r="O14" s="14">
        <v>0.35469902524336699</v>
      </c>
      <c r="P14" s="14">
        <v>0.32748518708082303</v>
      </c>
      <c r="Q14" s="14">
        <v>0.35400149065118902</v>
      </c>
      <c r="R14" s="14"/>
      <c r="S14" s="14">
        <v>0.29772578341431299</v>
      </c>
      <c r="T14" s="14">
        <v>0.39313212745659498</v>
      </c>
      <c r="U14" s="14">
        <v>0.39050492639647</v>
      </c>
      <c r="V14" s="14">
        <v>0.286232666941238</v>
      </c>
      <c r="W14" s="14">
        <v>0.361695650316044</v>
      </c>
      <c r="X14" s="14">
        <v>0.31969115639160001</v>
      </c>
      <c r="Y14" s="14">
        <v>0.32828349276226798</v>
      </c>
      <c r="Z14" s="14">
        <v>0.408194206686673</v>
      </c>
      <c r="AA14" s="14">
        <v>0.35544043070751202</v>
      </c>
      <c r="AB14" s="14">
        <v>0.38588464607413198</v>
      </c>
      <c r="AC14" s="14">
        <v>0.39385065355978799</v>
      </c>
      <c r="AD14" s="14">
        <v>0.36965400084348599</v>
      </c>
      <c r="AE14" s="14"/>
      <c r="AF14" s="14">
        <v>0.33442452733107397</v>
      </c>
      <c r="AG14" s="14">
        <v>0.340062613397552</v>
      </c>
      <c r="AH14" s="14">
        <v>0.348471235420032</v>
      </c>
      <c r="AI14" s="14">
        <v>0.39527595579423103</v>
      </c>
      <c r="AJ14" s="14">
        <v>0.36248354840528701</v>
      </c>
      <c r="AK14" s="14"/>
      <c r="AL14" s="14">
        <v>0.33117360354962599</v>
      </c>
      <c r="AM14" s="14">
        <v>0.35009738548622599</v>
      </c>
      <c r="AN14" s="14">
        <v>0.37964337750657801</v>
      </c>
      <c r="AO14" s="14">
        <v>0.35839306317908098</v>
      </c>
      <c r="AP14" s="14">
        <v>0.33413214175567402</v>
      </c>
      <c r="AQ14" s="14">
        <v>0.357983547692172</v>
      </c>
      <c r="AR14" s="14"/>
      <c r="AS14" s="14">
        <v>0.37549880283355302</v>
      </c>
      <c r="AT14" s="14">
        <v>0.36269710251818399</v>
      </c>
      <c r="AU14" s="14">
        <v>0.35761784204109498</v>
      </c>
      <c r="AV14" s="14">
        <v>0.28256593879283698</v>
      </c>
      <c r="AW14" s="14">
        <v>0.30923075158924002</v>
      </c>
      <c r="AX14" s="14"/>
      <c r="AY14" s="14">
        <v>0.210684320666362</v>
      </c>
      <c r="AZ14" s="14">
        <v>0.32185548343893899</v>
      </c>
      <c r="BA14" s="14">
        <v>0.33179392095057297</v>
      </c>
      <c r="BB14" s="14">
        <v>0.35963435732372001</v>
      </c>
      <c r="BC14" s="14">
        <v>0.33700248741119898</v>
      </c>
      <c r="BD14" s="14">
        <v>0.36876462195131898</v>
      </c>
      <c r="BE14" s="14">
        <v>0.352993304465124</v>
      </c>
      <c r="BF14" s="14">
        <v>0.34327951147540797</v>
      </c>
      <c r="BG14" s="14">
        <v>0.36347346302372802</v>
      </c>
      <c r="BH14" s="14">
        <v>0.37193596731886402</v>
      </c>
      <c r="BI14" s="14">
        <v>0.38591203791559298</v>
      </c>
      <c r="BJ14" s="14">
        <v>0.33827232986183398</v>
      </c>
      <c r="BK14" s="14">
        <v>0.33013482336734501</v>
      </c>
      <c r="BL14" s="14">
        <v>0.42713074424022401</v>
      </c>
      <c r="BM14" s="14">
        <v>0.32990854826091698</v>
      </c>
      <c r="BN14" s="14">
        <v>0.262955254194284</v>
      </c>
      <c r="BO14" s="14"/>
      <c r="BP14" s="14">
        <v>0.326674722582594</v>
      </c>
      <c r="BQ14" s="14">
        <v>0.35381586991417702</v>
      </c>
      <c r="BR14" s="14">
        <v>0.33717929494445598</v>
      </c>
      <c r="BS14" s="14">
        <v>0.35614823847620197</v>
      </c>
      <c r="BT14" s="14">
        <v>0.370009405463672</v>
      </c>
      <c r="BU14" s="14">
        <v>0.44192483081230499</v>
      </c>
      <c r="BV14" s="14"/>
      <c r="BW14" s="14">
        <v>0.40451268578370903</v>
      </c>
      <c r="BX14" s="14">
        <v>0.34808291812949099</v>
      </c>
      <c r="BY14" s="14">
        <v>0.286241374208693</v>
      </c>
      <c r="BZ14" s="14">
        <v>0.248884956994433</v>
      </c>
      <c r="CA14" s="14">
        <v>0.30329188275372099</v>
      </c>
      <c r="CB14" s="14">
        <v>0.435192583514253</v>
      </c>
      <c r="CC14" s="14"/>
      <c r="CD14" s="14">
        <v>0.283083610619146</v>
      </c>
      <c r="CE14" s="14">
        <v>0.355407200069706</v>
      </c>
      <c r="CF14" s="14">
        <v>0.31107295578368099</v>
      </c>
      <c r="CG14" s="14">
        <v>0.39860742028720297</v>
      </c>
      <c r="CH14" s="14"/>
      <c r="CI14" s="14">
        <v>0.34773773118761298</v>
      </c>
      <c r="CJ14" s="14">
        <v>0.344895368324241</v>
      </c>
      <c r="CK14" s="14">
        <v>0.34954218358181799</v>
      </c>
      <c r="CL14" s="14">
        <v>0.39257082014394101</v>
      </c>
      <c r="CM14" s="14"/>
      <c r="CN14" s="14">
        <v>0.34340524488429702</v>
      </c>
      <c r="CO14" s="14">
        <v>0.35396043580971698</v>
      </c>
      <c r="CP14" s="14"/>
      <c r="CQ14" s="14">
        <v>0.33103115884143902</v>
      </c>
      <c r="CR14" s="14">
        <v>0.35716649180086801</v>
      </c>
    </row>
    <row r="15" spans="2:96" ht="28.8" x14ac:dyDescent="0.3">
      <c r="B15" s="15" t="s">
        <v>498</v>
      </c>
      <c r="C15" s="14">
        <v>0.33747893153678898</v>
      </c>
      <c r="D15" s="14">
        <v>0.29938776568129599</v>
      </c>
      <c r="E15" s="14">
        <v>0.37367997006831999</v>
      </c>
      <c r="F15" s="14"/>
      <c r="G15" s="14">
        <v>0.28595503595709698</v>
      </c>
      <c r="H15" s="14">
        <v>0.31186915978669399</v>
      </c>
      <c r="I15" s="14">
        <v>0.37408509016611502</v>
      </c>
      <c r="J15" s="14">
        <v>0.356588338935447</v>
      </c>
      <c r="K15" s="14">
        <v>0.34625710037302598</v>
      </c>
      <c r="L15" s="14">
        <v>0.34122624880470698</v>
      </c>
      <c r="M15" s="14"/>
      <c r="N15" s="14">
        <v>0.32947585981831801</v>
      </c>
      <c r="O15" s="14">
        <v>0.37930497893380799</v>
      </c>
      <c r="P15" s="14">
        <v>0.321350671706224</v>
      </c>
      <c r="Q15" s="14">
        <v>0.31715137780677199</v>
      </c>
      <c r="R15" s="14"/>
      <c r="S15" s="14">
        <v>0.33167529593844503</v>
      </c>
      <c r="T15" s="14">
        <v>0.36577569075723398</v>
      </c>
      <c r="U15" s="14">
        <v>0.33456713378087299</v>
      </c>
      <c r="V15" s="14">
        <v>0.34821020579492801</v>
      </c>
      <c r="W15" s="14">
        <v>0.298841075208158</v>
      </c>
      <c r="X15" s="14">
        <v>0.32189190750968399</v>
      </c>
      <c r="Y15" s="14">
        <v>0.372367239876847</v>
      </c>
      <c r="Z15" s="14">
        <v>0.41624146153154501</v>
      </c>
      <c r="AA15" s="14">
        <v>0.29733991133913601</v>
      </c>
      <c r="AB15" s="14">
        <v>0.351468220929821</v>
      </c>
      <c r="AC15" s="14">
        <v>0.34003559666984201</v>
      </c>
      <c r="AD15" s="14">
        <v>0.25775961204748499</v>
      </c>
      <c r="AE15" s="14"/>
      <c r="AF15" s="14">
        <v>0.31944030498416898</v>
      </c>
      <c r="AG15" s="14">
        <v>0.34687474901609</v>
      </c>
      <c r="AH15" s="14">
        <v>0.370530742748299</v>
      </c>
      <c r="AI15" s="14">
        <v>0.34803772036384201</v>
      </c>
      <c r="AJ15" s="14">
        <v>0.31683122665406899</v>
      </c>
      <c r="AK15" s="14"/>
      <c r="AL15" s="14">
        <v>0.32524320518003702</v>
      </c>
      <c r="AM15" s="14">
        <v>0.33017812085842502</v>
      </c>
      <c r="AN15" s="14">
        <v>0.41438456288296599</v>
      </c>
      <c r="AO15" s="14">
        <v>0.34004172193744198</v>
      </c>
      <c r="AP15" s="14">
        <v>0.32019912857072902</v>
      </c>
      <c r="AQ15" s="14">
        <v>0.36709324063990401</v>
      </c>
      <c r="AR15" s="14"/>
      <c r="AS15" s="14">
        <v>0.32747407531177802</v>
      </c>
      <c r="AT15" s="14">
        <v>0.32821405659924202</v>
      </c>
      <c r="AU15" s="14">
        <v>0.336640000398233</v>
      </c>
      <c r="AV15" s="14">
        <v>0.35433240912400799</v>
      </c>
      <c r="AW15" s="14">
        <v>0.377542015071203</v>
      </c>
      <c r="AX15" s="14"/>
      <c r="AY15" s="14">
        <v>0.19540832530420399</v>
      </c>
      <c r="AZ15" s="14">
        <v>0.32118585428648599</v>
      </c>
      <c r="BA15" s="14">
        <v>0.34978440857658799</v>
      </c>
      <c r="BB15" s="14">
        <v>0.24992147120213101</v>
      </c>
      <c r="BC15" s="14">
        <v>0.29939044546042398</v>
      </c>
      <c r="BD15" s="14">
        <v>0.34407870852866101</v>
      </c>
      <c r="BE15" s="14">
        <v>0.37732380183300102</v>
      </c>
      <c r="BF15" s="14">
        <v>0.32780078977347898</v>
      </c>
      <c r="BG15" s="14">
        <v>0.31901753995312399</v>
      </c>
      <c r="BH15" s="14">
        <v>0.311876579977932</v>
      </c>
      <c r="BI15" s="14">
        <v>0.34574057769670002</v>
      </c>
      <c r="BJ15" s="14">
        <v>0.31605971921037401</v>
      </c>
      <c r="BK15" s="14">
        <v>0.31778009908122501</v>
      </c>
      <c r="BL15" s="14">
        <v>0.37109485348043902</v>
      </c>
      <c r="BM15" s="14">
        <v>0.36485468945402</v>
      </c>
      <c r="BN15" s="14">
        <v>0.405075083331984</v>
      </c>
      <c r="BO15" s="14"/>
      <c r="BP15" s="14">
        <v>0.33204851125453</v>
      </c>
      <c r="BQ15" s="14">
        <v>0.327887631204626</v>
      </c>
      <c r="BR15" s="14">
        <v>0.37895811610388602</v>
      </c>
      <c r="BS15" s="14">
        <v>0.333568006762202</v>
      </c>
      <c r="BT15" s="14">
        <v>0.34464072060516598</v>
      </c>
      <c r="BU15" s="14">
        <v>0.30639625891357702</v>
      </c>
      <c r="BV15" s="14"/>
      <c r="BW15" s="14">
        <v>0.33908971860124498</v>
      </c>
      <c r="BX15" s="14">
        <v>0.367067343323698</v>
      </c>
      <c r="BY15" s="14">
        <v>0.25396285622070303</v>
      </c>
      <c r="BZ15" s="14">
        <v>0.27637281111023299</v>
      </c>
      <c r="CA15" s="14">
        <v>0.35081747754619103</v>
      </c>
      <c r="CB15" s="14">
        <v>0.388161680537909</v>
      </c>
      <c r="CC15" s="14"/>
      <c r="CD15" s="14">
        <v>0.30255054601356601</v>
      </c>
      <c r="CE15" s="14">
        <v>0.30618499557268702</v>
      </c>
      <c r="CF15" s="14">
        <v>0.33554303119047302</v>
      </c>
      <c r="CG15" s="14">
        <v>0.37865429619527502</v>
      </c>
      <c r="CH15" s="14"/>
      <c r="CI15" s="14">
        <v>0.36056970436923103</v>
      </c>
      <c r="CJ15" s="14">
        <v>0.37456543157660199</v>
      </c>
      <c r="CK15" s="14">
        <v>0.32311390523439798</v>
      </c>
      <c r="CL15" s="14">
        <v>0.28173948069306698</v>
      </c>
      <c r="CM15" s="14"/>
      <c r="CN15" s="14">
        <v>0.28928434020039001</v>
      </c>
      <c r="CO15" s="14">
        <v>0.34202524536812501</v>
      </c>
      <c r="CP15" s="14"/>
      <c r="CQ15" s="14">
        <v>0.30772420943745099</v>
      </c>
      <c r="CR15" s="14">
        <v>0.34096958044013498</v>
      </c>
    </row>
    <row r="16" spans="2:96" ht="28.8" x14ac:dyDescent="0.3">
      <c r="B16" s="15" t="s">
        <v>499</v>
      </c>
      <c r="C16" s="14">
        <v>0.26688903529793201</v>
      </c>
      <c r="D16" s="14">
        <v>0.26734127119124401</v>
      </c>
      <c r="E16" s="14">
        <v>0.26606504496251998</v>
      </c>
      <c r="F16" s="14"/>
      <c r="G16" s="14">
        <v>0.219800587894976</v>
      </c>
      <c r="H16" s="14">
        <v>0.26801515042691099</v>
      </c>
      <c r="I16" s="14">
        <v>0.28111808793528198</v>
      </c>
      <c r="J16" s="14">
        <v>0.26953492494548098</v>
      </c>
      <c r="K16" s="14">
        <v>0.23862938210823001</v>
      </c>
      <c r="L16" s="14">
        <v>0.30236547795383001</v>
      </c>
      <c r="M16" s="14"/>
      <c r="N16" s="14">
        <v>0.30179945672487302</v>
      </c>
      <c r="O16" s="14">
        <v>0.28117902189953498</v>
      </c>
      <c r="P16" s="14">
        <v>0.249583001575783</v>
      </c>
      <c r="Q16" s="14">
        <v>0.22697449066094</v>
      </c>
      <c r="R16" s="14"/>
      <c r="S16" s="14">
        <v>0.28255896812319498</v>
      </c>
      <c r="T16" s="14">
        <v>0.29183221098414402</v>
      </c>
      <c r="U16" s="14">
        <v>0.285207031315515</v>
      </c>
      <c r="V16" s="14">
        <v>0.31469080709536701</v>
      </c>
      <c r="W16" s="14">
        <v>0.223856532608706</v>
      </c>
      <c r="X16" s="14">
        <v>0.21819178844825701</v>
      </c>
      <c r="Y16" s="14">
        <v>0.221523119668945</v>
      </c>
      <c r="Z16" s="14">
        <v>0.28275269966676198</v>
      </c>
      <c r="AA16" s="14">
        <v>0.243443243304725</v>
      </c>
      <c r="AB16" s="14">
        <v>0.29793878159255899</v>
      </c>
      <c r="AC16" s="14">
        <v>0.26625192473502401</v>
      </c>
      <c r="AD16" s="14">
        <v>0.233678999611759</v>
      </c>
      <c r="AE16" s="14"/>
      <c r="AF16" s="14">
        <v>0.26098457785273699</v>
      </c>
      <c r="AG16" s="14">
        <v>0.27723590929401798</v>
      </c>
      <c r="AH16" s="14">
        <v>0.32311880205508903</v>
      </c>
      <c r="AI16" s="14">
        <v>0.25277212966225698</v>
      </c>
      <c r="AJ16" s="14">
        <v>0.26852982878714399</v>
      </c>
      <c r="AK16" s="14"/>
      <c r="AL16" s="14">
        <v>0.29152505666973499</v>
      </c>
      <c r="AM16" s="14">
        <v>0.26664484041387398</v>
      </c>
      <c r="AN16" s="14">
        <v>0.31231126099831302</v>
      </c>
      <c r="AO16" s="14">
        <v>0.232121629822644</v>
      </c>
      <c r="AP16" s="14">
        <v>0.232610569739056</v>
      </c>
      <c r="AQ16" s="14">
        <v>0.246939566853658</v>
      </c>
      <c r="AR16" s="14"/>
      <c r="AS16" s="14">
        <v>0.22476399928831101</v>
      </c>
      <c r="AT16" s="14">
        <v>0.22943387520282901</v>
      </c>
      <c r="AU16" s="14">
        <v>0.31008421426681798</v>
      </c>
      <c r="AV16" s="14">
        <v>0.29368720113151803</v>
      </c>
      <c r="AW16" s="14">
        <v>0.49709662050621001</v>
      </c>
      <c r="AX16" s="14"/>
      <c r="AY16" s="14">
        <v>6.9370459520003397E-2</v>
      </c>
      <c r="AZ16" s="14">
        <v>0.25466965401374297</v>
      </c>
      <c r="BA16" s="14">
        <v>0.26438365042254602</v>
      </c>
      <c r="BB16" s="14">
        <v>0.24403490030733699</v>
      </c>
      <c r="BC16" s="14">
        <v>0.20685629593746699</v>
      </c>
      <c r="BD16" s="14">
        <v>0.27570583426310702</v>
      </c>
      <c r="BE16" s="14">
        <v>0.28460614165545001</v>
      </c>
      <c r="BF16" s="14">
        <v>0.33206171766034598</v>
      </c>
      <c r="BG16" s="14">
        <v>0.212532573563504</v>
      </c>
      <c r="BH16" s="14">
        <v>0.19303573641140201</v>
      </c>
      <c r="BI16" s="14">
        <v>0.28083851417051597</v>
      </c>
      <c r="BJ16" s="14">
        <v>0.25191892135521998</v>
      </c>
      <c r="BK16" s="14">
        <v>0.29210455229158999</v>
      </c>
      <c r="BL16" s="14">
        <v>0.25763144683251199</v>
      </c>
      <c r="BM16" s="14">
        <v>0.49825984356058201</v>
      </c>
      <c r="BN16" s="14">
        <v>0.38003203592624701</v>
      </c>
      <c r="BO16" s="14"/>
      <c r="BP16" s="14">
        <v>0.280734995897019</v>
      </c>
      <c r="BQ16" s="14">
        <v>0.25744301789805601</v>
      </c>
      <c r="BR16" s="14">
        <v>0.28513273350013701</v>
      </c>
      <c r="BS16" s="14">
        <v>0.29034846060699598</v>
      </c>
      <c r="BT16" s="14">
        <v>0.19269469258795399</v>
      </c>
      <c r="BU16" s="14">
        <v>0.25950720388154103</v>
      </c>
      <c r="BV16" s="14"/>
      <c r="BW16" s="14">
        <v>0.291037631906302</v>
      </c>
      <c r="BX16" s="14">
        <v>0.254835891085338</v>
      </c>
      <c r="BY16" s="14">
        <v>0.16836878576401901</v>
      </c>
      <c r="BZ16" s="14">
        <v>0.26788732135016602</v>
      </c>
      <c r="CA16" s="14">
        <v>0.28675554899169198</v>
      </c>
      <c r="CB16" s="14">
        <v>0.18802101735593599</v>
      </c>
      <c r="CC16" s="14"/>
      <c r="CD16" s="14">
        <v>0.24432971891394301</v>
      </c>
      <c r="CE16" s="14">
        <v>0.29004017028918999</v>
      </c>
      <c r="CF16" s="14">
        <v>0.26886255131299602</v>
      </c>
      <c r="CG16" s="14">
        <v>0.29010530111066302</v>
      </c>
      <c r="CH16" s="14"/>
      <c r="CI16" s="14">
        <v>0.26332870079530102</v>
      </c>
      <c r="CJ16" s="14">
        <v>0.28106239603051802</v>
      </c>
      <c r="CK16" s="14">
        <v>0.263643189332258</v>
      </c>
      <c r="CL16" s="14">
        <v>0.25986457131763802</v>
      </c>
      <c r="CM16" s="14"/>
      <c r="CN16" s="14">
        <v>0.32198912000269603</v>
      </c>
      <c r="CO16" s="14">
        <v>0.26259885458867599</v>
      </c>
      <c r="CP16" s="14"/>
      <c r="CQ16" s="14">
        <v>0.261854469751436</v>
      </c>
      <c r="CR16" s="14">
        <v>0.27241492315516802</v>
      </c>
    </row>
    <row r="17" spans="2:96" ht="28.8" x14ac:dyDescent="0.3">
      <c r="B17" s="15" t="s">
        <v>500</v>
      </c>
      <c r="C17" s="14">
        <v>0.24388829831713699</v>
      </c>
      <c r="D17" s="14">
        <v>0.24898036730675299</v>
      </c>
      <c r="E17" s="14">
        <v>0.239630019116992</v>
      </c>
      <c r="F17" s="14"/>
      <c r="G17" s="14">
        <v>0.15850890290653299</v>
      </c>
      <c r="H17" s="14">
        <v>0.26337050830252301</v>
      </c>
      <c r="I17" s="14">
        <v>0.24579569552481401</v>
      </c>
      <c r="J17" s="14">
        <v>0.236550224655142</v>
      </c>
      <c r="K17" s="14">
        <v>0.242717020989724</v>
      </c>
      <c r="L17" s="14">
        <v>0.28967056528538798</v>
      </c>
      <c r="M17" s="14"/>
      <c r="N17" s="14">
        <v>0.26916287917508902</v>
      </c>
      <c r="O17" s="14">
        <v>0.248031293164683</v>
      </c>
      <c r="P17" s="14">
        <v>0.21895229081971501</v>
      </c>
      <c r="Q17" s="14">
        <v>0.23155047018201499</v>
      </c>
      <c r="R17" s="14"/>
      <c r="S17" s="14">
        <v>0.25955307759135399</v>
      </c>
      <c r="T17" s="14">
        <v>0.24773534668706501</v>
      </c>
      <c r="U17" s="14">
        <v>0.23700878659461699</v>
      </c>
      <c r="V17" s="14">
        <v>0.26049321831919903</v>
      </c>
      <c r="W17" s="14">
        <v>0.21546586875249499</v>
      </c>
      <c r="X17" s="14">
        <v>0.16746343625531901</v>
      </c>
      <c r="Y17" s="14">
        <v>0.271899512908368</v>
      </c>
      <c r="Z17" s="14">
        <v>0.21001054133010399</v>
      </c>
      <c r="AA17" s="14">
        <v>0.25435831573635898</v>
      </c>
      <c r="AB17" s="14">
        <v>0.27462738011323301</v>
      </c>
      <c r="AC17" s="14">
        <v>0.28284379041101099</v>
      </c>
      <c r="AD17" s="14">
        <v>0.192299324963733</v>
      </c>
      <c r="AE17" s="14"/>
      <c r="AF17" s="14">
        <v>0.234545291131904</v>
      </c>
      <c r="AG17" s="14">
        <v>0.255968428256513</v>
      </c>
      <c r="AH17" s="14">
        <v>0.28060402821959901</v>
      </c>
      <c r="AI17" s="14">
        <v>0.22369203636860799</v>
      </c>
      <c r="AJ17" s="14">
        <v>0.29597608051731</v>
      </c>
      <c r="AK17" s="14"/>
      <c r="AL17" s="14">
        <v>0.25392912342491403</v>
      </c>
      <c r="AM17" s="14">
        <v>0.236630708862826</v>
      </c>
      <c r="AN17" s="14">
        <v>0.32491437670608803</v>
      </c>
      <c r="AO17" s="14">
        <v>0.218345032608908</v>
      </c>
      <c r="AP17" s="14">
        <v>0.255924683675959</v>
      </c>
      <c r="AQ17" s="14">
        <v>0.24744969215928</v>
      </c>
      <c r="AR17" s="14"/>
      <c r="AS17" s="14">
        <v>0.22163644490329801</v>
      </c>
      <c r="AT17" s="14">
        <v>0.20097595182073799</v>
      </c>
      <c r="AU17" s="14">
        <v>0.29251920922532598</v>
      </c>
      <c r="AV17" s="14">
        <v>0.24413669870563201</v>
      </c>
      <c r="AW17" s="14">
        <v>0.38175000211643001</v>
      </c>
      <c r="AX17" s="14"/>
      <c r="AY17" s="14">
        <v>6.9370459520003397E-2</v>
      </c>
      <c r="AZ17" s="14">
        <v>0.26811603505916898</v>
      </c>
      <c r="BA17" s="14">
        <v>0.25253430494115198</v>
      </c>
      <c r="BB17" s="14">
        <v>0.19324585072953299</v>
      </c>
      <c r="BC17" s="14">
        <v>0.21567318137651201</v>
      </c>
      <c r="BD17" s="14">
        <v>0.23376985010245299</v>
      </c>
      <c r="BE17" s="14">
        <v>0.22008895544374299</v>
      </c>
      <c r="BF17" s="14">
        <v>0.25122000975537001</v>
      </c>
      <c r="BG17" s="14">
        <v>0.20219615823442999</v>
      </c>
      <c r="BH17" s="14">
        <v>0.21628917606439299</v>
      </c>
      <c r="BI17" s="14">
        <v>0.30032370777627099</v>
      </c>
      <c r="BJ17" s="14">
        <v>0.18266550731603601</v>
      </c>
      <c r="BK17" s="14">
        <v>0.22527549568100499</v>
      </c>
      <c r="BL17" s="14">
        <v>0.24075048373187299</v>
      </c>
      <c r="BM17" s="14">
        <v>0.26585968324817</v>
      </c>
      <c r="BN17" s="14">
        <v>0.38407795763687103</v>
      </c>
      <c r="BO17" s="14"/>
      <c r="BP17" s="14">
        <v>0.28214585859123198</v>
      </c>
      <c r="BQ17" s="14">
        <v>0.22247690635973599</v>
      </c>
      <c r="BR17" s="14">
        <v>0.29093828563755603</v>
      </c>
      <c r="BS17" s="14">
        <v>0.221797644366442</v>
      </c>
      <c r="BT17" s="14">
        <v>0.21822748451016899</v>
      </c>
      <c r="BU17" s="14">
        <v>0.18699542361474</v>
      </c>
      <c r="BV17" s="14"/>
      <c r="BW17" s="14">
        <v>0.270157031124792</v>
      </c>
      <c r="BX17" s="14">
        <v>0.20509136736859199</v>
      </c>
      <c r="BY17" s="14">
        <v>0.17765699930234599</v>
      </c>
      <c r="BZ17" s="14">
        <v>0.260709606985225</v>
      </c>
      <c r="CA17" s="14">
        <v>0.25199312678802899</v>
      </c>
      <c r="CB17" s="14">
        <v>0.239969055512184</v>
      </c>
      <c r="CC17" s="14"/>
      <c r="CD17" s="14">
        <v>0.232018186905941</v>
      </c>
      <c r="CE17" s="14">
        <v>0.252219104594885</v>
      </c>
      <c r="CF17" s="14">
        <v>0.25293442647594599</v>
      </c>
      <c r="CG17" s="14">
        <v>0.244194532994332</v>
      </c>
      <c r="CH17" s="14"/>
      <c r="CI17" s="14">
        <v>0.23497067845192901</v>
      </c>
      <c r="CJ17" s="14">
        <v>0.25087446674603597</v>
      </c>
      <c r="CK17" s="14">
        <v>0.24424708365741701</v>
      </c>
      <c r="CL17" s="14">
        <v>0.242966201467197</v>
      </c>
      <c r="CM17" s="14"/>
      <c r="CN17" s="14">
        <v>0.237096507224791</v>
      </c>
      <c r="CO17" s="14">
        <v>0.24519558056237101</v>
      </c>
      <c r="CP17" s="14"/>
      <c r="CQ17" s="14">
        <v>0.23389768931615099</v>
      </c>
      <c r="CR17" s="14">
        <v>0.24889300996240399</v>
      </c>
    </row>
    <row r="18" spans="2:96" ht="28.8" x14ac:dyDescent="0.3">
      <c r="B18" s="15" t="s">
        <v>501</v>
      </c>
      <c r="C18" s="14">
        <v>0.24334400891261601</v>
      </c>
      <c r="D18" s="14">
        <v>0.24860445258087399</v>
      </c>
      <c r="E18" s="14">
        <v>0.238919415111773</v>
      </c>
      <c r="F18" s="14"/>
      <c r="G18" s="14">
        <v>0.208292774517119</v>
      </c>
      <c r="H18" s="14">
        <v>0.30078860642149302</v>
      </c>
      <c r="I18" s="14">
        <v>0.26850807440637398</v>
      </c>
      <c r="J18" s="14">
        <v>0.212177758513732</v>
      </c>
      <c r="K18" s="14">
        <v>0.236192062459504</v>
      </c>
      <c r="L18" s="14">
        <v>0.22934863203740799</v>
      </c>
      <c r="M18" s="14"/>
      <c r="N18" s="14">
        <v>0.25364875362351702</v>
      </c>
      <c r="O18" s="14">
        <v>0.26887257392927399</v>
      </c>
      <c r="P18" s="14">
        <v>0.22268995955624599</v>
      </c>
      <c r="Q18" s="14">
        <v>0.22117588201417801</v>
      </c>
      <c r="R18" s="14"/>
      <c r="S18" s="14">
        <v>0.269563361607699</v>
      </c>
      <c r="T18" s="14">
        <v>0.24277259615637001</v>
      </c>
      <c r="U18" s="14">
        <v>0.28927546794131198</v>
      </c>
      <c r="V18" s="14">
        <v>0.248617455400063</v>
      </c>
      <c r="W18" s="14">
        <v>0.17952546169719899</v>
      </c>
      <c r="X18" s="14">
        <v>0.20251644469461999</v>
      </c>
      <c r="Y18" s="14">
        <v>0.26493612218512502</v>
      </c>
      <c r="Z18" s="14">
        <v>0.28643694043060502</v>
      </c>
      <c r="AA18" s="14">
        <v>0.234353520329245</v>
      </c>
      <c r="AB18" s="14">
        <v>0.20954846867379301</v>
      </c>
      <c r="AC18" s="14">
        <v>0.26521720431685603</v>
      </c>
      <c r="AD18" s="14">
        <v>0.239336893157545</v>
      </c>
      <c r="AE18" s="14"/>
      <c r="AF18" s="14">
        <v>0.27445820385840097</v>
      </c>
      <c r="AG18" s="14">
        <v>0.23406046453436699</v>
      </c>
      <c r="AH18" s="14">
        <v>0.22885879900397099</v>
      </c>
      <c r="AI18" s="14">
        <v>0.28189094412170501</v>
      </c>
      <c r="AJ18" s="14">
        <v>0.226465708254388</v>
      </c>
      <c r="AK18" s="14"/>
      <c r="AL18" s="14">
        <v>0.237654801780215</v>
      </c>
      <c r="AM18" s="14">
        <v>0.28766552411308499</v>
      </c>
      <c r="AN18" s="14">
        <v>0.25143995126428498</v>
      </c>
      <c r="AO18" s="14">
        <v>0.24626717622809599</v>
      </c>
      <c r="AP18" s="14">
        <v>0.22788561369173699</v>
      </c>
      <c r="AQ18" s="14">
        <v>0.20292399519141399</v>
      </c>
      <c r="AR18" s="14"/>
      <c r="AS18" s="14">
        <v>0.21771024359403199</v>
      </c>
      <c r="AT18" s="14">
        <v>0.22435842377075799</v>
      </c>
      <c r="AU18" s="14">
        <v>0.25333046496607903</v>
      </c>
      <c r="AV18" s="14">
        <v>0.30307001043892801</v>
      </c>
      <c r="AW18" s="14">
        <v>0.43942396718500798</v>
      </c>
      <c r="AX18" s="14"/>
      <c r="AY18" s="14">
        <v>0</v>
      </c>
      <c r="AZ18" s="14">
        <v>0.15713398322897201</v>
      </c>
      <c r="BA18" s="14">
        <v>0.23722016684229699</v>
      </c>
      <c r="BB18" s="14">
        <v>0.23935422376559201</v>
      </c>
      <c r="BC18" s="14">
        <v>0.23700869000633101</v>
      </c>
      <c r="BD18" s="14">
        <v>0.216246901319229</v>
      </c>
      <c r="BE18" s="14">
        <v>0.214718401885685</v>
      </c>
      <c r="BF18" s="14">
        <v>0.28478782645197498</v>
      </c>
      <c r="BG18" s="14">
        <v>0.188188542492567</v>
      </c>
      <c r="BH18" s="14">
        <v>0.23874881706908899</v>
      </c>
      <c r="BI18" s="14">
        <v>0.26676260075949099</v>
      </c>
      <c r="BJ18" s="14">
        <v>0.26474202337200098</v>
      </c>
      <c r="BK18" s="14">
        <v>0.28047152324451902</v>
      </c>
      <c r="BL18" s="14">
        <v>0.19497465344412299</v>
      </c>
      <c r="BM18" s="14">
        <v>0.271964355903965</v>
      </c>
      <c r="BN18" s="14">
        <v>0.366287738773797</v>
      </c>
      <c r="BO18" s="14"/>
      <c r="BP18" s="14">
        <v>0.27159118428629397</v>
      </c>
      <c r="BQ18" s="14">
        <v>0.21851886759762901</v>
      </c>
      <c r="BR18" s="14">
        <v>0.23898992447679801</v>
      </c>
      <c r="BS18" s="14">
        <v>0.23780227571677001</v>
      </c>
      <c r="BT18" s="14">
        <v>0.25003892207872302</v>
      </c>
      <c r="BU18" s="14">
        <v>0.27024708615206</v>
      </c>
      <c r="BV18" s="14"/>
      <c r="BW18" s="14">
        <v>0.26802682782350401</v>
      </c>
      <c r="BX18" s="14">
        <v>0.238900178499864</v>
      </c>
      <c r="BY18" s="14">
        <v>0.18011573228490099</v>
      </c>
      <c r="BZ18" s="14">
        <v>0.16888998043584599</v>
      </c>
      <c r="CA18" s="14">
        <v>0.26517184764409701</v>
      </c>
      <c r="CB18" s="14">
        <v>0.232374987377239</v>
      </c>
      <c r="CC18" s="14"/>
      <c r="CD18" s="14">
        <v>0.24727810609595299</v>
      </c>
      <c r="CE18" s="14">
        <v>0.28666714111187303</v>
      </c>
      <c r="CF18" s="14">
        <v>0.193357716687174</v>
      </c>
      <c r="CG18" s="14">
        <v>0.253902927568183</v>
      </c>
      <c r="CH18" s="14"/>
      <c r="CI18" s="14">
        <v>0.237892829312495</v>
      </c>
      <c r="CJ18" s="14">
        <v>0.27686972382974501</v>
      </c>
      <c r="CK18" s="14">
        <v>0.230116831140109</v>
      </c>
      <c r="CL18" s="14">
        <v>0.26665388149515401</v>
      </c>
      <c r="CM18" s="14"/>
      <c r="CN18" s="14">
        <v>0.264658159562633</v>
      </c>
      <c r="CO18" s="14">
        <v>0.24124423049149199</v>
      </c>
      <c r="CP18" s="14"/>
      <c r="CQ18" s="14">
        <v>0.27373913210324302</v>
      </c>
      <c r="CR18" s="14">
        <v>0.23972617064270199</v>
      </c>
    </row>
    <row r="19" spans="2:96" ht="28.8" x14ac:dyDescent="0.3">
      <c r="B19" s="15" t="s">
        <v>502</v>
      </c>
      <c r="C19" s="14">
        <v>0.22937951260145401</v>
      </c>
      <c r="D19" s="14">
        <v>0.23287912834441099</v>
      </c>
      <c r="E19" s="14">
        <v>0.224576710652305</v>
      </c>
      <c r="F19" s="14"/>
      <c r="G19" s="14">
        <v>0.19381646362521299</v>
      </c>
      <c r="H19" s="14">
        <v>0.197743291619523</v>
      </c>
      <c r="I19" s="14">
        <v>0.20202742148413599</v>
      </c>
      <c r="J19" s="14">
        <v>0.241197077788841</v>
      </c>
      <c r="K19" s="14">
        <v>0.26065650832945197</v>
      </c>
      <c r="L19" s="14">
        <v>0.270329807310346</v>
      </c>
      <c r="M19" s="14"/>
      <c r="N19" s="14">
        <v>0.227536000811495</v>
      </c>
      <c r="O19" s="14">
        <v>0.25136616712557103</v>
      </c>
      <c r="P19" s="14">
        <v>0.19938019671038801</v>
      </c>
      <c r="Q19" s="14">
        <v>0.23005618104800299</v>
      </c>
      <c r="R19" s="14"/>
      <c r="S19" s="14">
        <v>0.26481533947241198</v>
      </c>
      <c r="T19" s="14">
        <v>0.21533677881310301</v>
      </c>
      <c r="U19" s="14">
        <v>0.25191772299113502</v>
      </c>
      <c r="V19" s="14">
        <v>0.180016431185644</v>
      </c>
      <c r="W19" s="14">
        <v>0.26204319813175397</v>
      </c>
      <c r="X19" s="14">
        <v>0.19400967197733901</v>
      </c>
      <c r="Y19" s="14">
        <v>0.23121012965302801</v>
      </c>
      <c r="Z19" s="14">
        <v>0.19899939719353599</v>
      </c>
      <c r="AA19" s="14">
        <v>0.22008207253210699</v>
      </c>
      <c r="AB19" s="14">
        <v>0.27759236626383599</v>
      </c>
      <c r="AC19" s="14">
        <v>0.22641796436556599</v>
      </c>
      <c r="AD19" s="14">
        <v>0.17157554634592001</v>
      </c>
      <c r="AE19" s="14"/>
      <c r="AF19" s="14">
        <v>0.25098888313949402</v>
      </c>
      <c r="AG19" s="14">
        <v>0.23274865748948501</v>
      </c>
      <c r="AH19" s="14">
        <v>0.22238222066784599</v>
      </c>
      <c r="AI19" s="14">
        <v>0.20724550057222299</v>
      </c>
      <c r="AJ19" s="14">
        <v>0.213117013648538</v>
      </c>
      <c r="AK19" s="14"/>
      <c r="AL19" s="14">
        <v>0.21658173282016099</v>
      </c>
      <c r="AM19" s="14">
        <v>0.27780349633406898</v>
      </c>
      <c r="AN19" s="14">
        <v>0.23516344704803299</v>
      </c>
      <c r="AO19" s="14">
        <v>0.20982014795249199</v>
      </c>
      <c r="AP19" s="14">
        <v>0.18634019462339599</v>
      </c>
      <c r="AQ19" s="14">
        <v>0.23006369889202399</v>
      </c>
      <c r="AR19" s="14"/>
      <c r="AS19" s="14">
        <v>0.218972984493429</v>
      </c>
      <c r="AT19" s="14">
        <v>0.20737873785859001</v>
      </c>
      <c r="AU19" s="14">
        <v>0.21741374978348499</v>
      </c>
      <c r="AV19" s="14">
        <v>0.26909093581423998</v>
      </c>
      <c r="AW19" s="14">
        <v>0.368970376276955</v>
      </c>
      <c r="AX19" s="14"/>
      <c r="AY19" s="14">
        <v>0.25042373231222298</v>
      </c>
      <c r="AZ19" s="14">
        <v>0.160909399907462</v>
      </c>
      <c r="BA19" s="14">
        <v>0.23819029614416501</v>
      </c>
      <c r="BB19" s="14">
        <v>0.224484546567876</v>
      </c>
      <c r="BC19" s="14">
        <v>0.20226272621702299</v>
      </c>
      <c r="BD19" s="14">
        <v>0.24121805988949299</v>
      </c>
      <c r="BE19" s="14">
        <v>0.226115612555192</v>
      </c>
      <c r="BF19" s="14">
        <v>0.213815026777014</v>
      </c>
      <c r="BG19" s="14">
        <v>0.17105263566965301</v>
      </c>
      <c r="BH19" s="14">
        <v>0.216828711432941</v>
      </c>
      <c r="BI19" s="14">
        <v>0.28557411108573699</v>
      </c>
      <c r="BJ19" s="14">
        <v>0.17623378053488101</v>
      </c>
      <c r="BK19" s="14">
        <v>0.19043311244317601</v>
      </c>
      <c r="BL19" s="14">
        <v>0.32628461479339699</v>
      </c>
      <c r="BM19" s="14">
        <v>0.244382889567552</v>
      </c>
      <c r="BN19" s="14">
        <v>0.29264249248093699</v>
      </c>
      <c r="BO19" s="14"/>
      <c r="BP19" s="14">
        <v>0.22553087084497001</v>
      </c>
      <c r="BQ19" s="14">
        <v>0.21355666434711501</v>
      </c>
      <c r="BR19" s="14">
        <v>0.252545540620214</v>
      </c>
      <c r="BS19" s="14">
        <v>0.245920555085549</v>
      </c>
      <c r="BT19" s="14">
        <v>0.226823246182181</v>
      </c>
      <c r="BU19" s="14">
        <v>0.20316153887942101</v>
      </c>
      <c r="BV19" s="14"/>
      <c r="BW19" s="14">
        <v>0.267270703783067</v>
      </c>
      <c r="BX19" s="14">
        <v>0.170370963850002</v>
      </c>
      <c r="BY19" s="14">
        <v>0.20375031483118899</v>
      </c>
      <c r="BZ19" s="14">
        <v>0.21564313813093999</v>
      </c>
      <c r="CA19" s="14">
        <v>0.227073455388004</v>
      </c>
      <c r="CB19" s="14">
        <v>0.27871851149555699</v>
      </c>
      <c r="CC19" s="14"/>
      <c r="CD19" s="14">
        <v>0.21999681626543999</v>
      </c>
      <c r="CE19" s="14">
        <v>0.22051779770594701</v>
      </c>
      <c r="CF19" s="14">
        <v>0.23760341983898001</v>
      </c>
      <c r="CG19" s="14">
        <v>0.24307854764324199</v>
      </c>
      <c r="CH19" s="14"/>
      <c r="CI19" s="14">
        <v>0.19942379684595599</v>
      </c>
      <c r="CJ19" s="14">
        <v>0.2596340960379</v>
      </c>
      <c r="CK19" s="14">
        <v>0.22418906114260201</v>
      </c>
      <c r="CL19" s="14">
        <v>0.26016155708806399</v>
      </c>
      <c r="CM19" s="14"/>
      <c r="CN19" s="14">
        <v>0.22826176028383599</v>
      </c>
      <c r="CO19" s="14">
        <v>0.23015561801378701</v>
      </c>
      <c r="CP19" s="14"/>
      <c r="CQ19" s="14">
        <v>0.23512730986139199</v>
      </c>
      <c r="CR19" s="14">
        <v>0.22708034665443</v>
      </c>
    </row>
    <row r="20" spans="2:96" ht="43.2" x14ac:dyDescent="0.3">
      <c r="B20" s="15" t="s">
        <v>503</v>
      </c>
      <c r="C20" s="14">
        <v>0.21713312184399</v>
      </c>
      <c r="D20" s="14">
        <v>0.209399981658587</v>
      </c>
      <c r="E20" s="14">
        <v>0.223281752498833</v>
      </c>
      <c r="F20" s="14"/>
      <c r="G20" s="14">
        <v>0.21266668960802301</v>
      </c>
      <c r="H20" s="14">
        <v>0.22573002660890901</v>
      </c>
      <c r="I20" s="14">
        <v>0.229508374016474</v>
      </c>
      <c r="J20" s="14">
        <v>0.208359563306135</v>
      </c>
      <c r="K20" s="14">
        <v>0.21729063739307899</v>
      </c>
      <c r="L20" s="14">
        <v>0.21002806549389999</v>
      </c>
      <c r="M20" s="14"/>
      <c r="N20" s="14">
        <v>0.23838314031354901</v>
      </c>
      <c r="O20" s="14">
        <v>0.20683401558832501</v>
      </c>
      <c r="P20" s="14">
        <v>0.208930337366453</v>
      </c>
      <c r="Q20" s="14">
        <v>0.21277299558785501</v>
      </c>
      <c r="R20" s="14"/>
      <c r="S20" s="14">
        <v>0.27664733891861398</v>
      </c>
      <c r="T20" s="14">
        <v>0.19132131075619299</v>
      </c>
      <c r="U20" s="14">
        <v>0.20851703184619699</v>
      </c>
      <c r="V20" s="14">
        <v>0.21944206495759</v>
      </c>
      <c r="W20" s="14">
        <v>0.172139556284468</v>
      </c>
      <c r="X20" s="14">
        <v>0.19426717372961599</v>
      </c>
      <c r="Y20" s="14">
        <v>0.191496783875828</v>
      </c>
      <c r="Z20" s="14">
        <v>0.232640358582692</v>
      </c>
      <c r="AA20" s="14">
        <v>0.211174446540248</v>
      </c>
      <c r="AB20" s="14">
        <v>0.22506219586573201</v>
      </c>
      <c r="AC20" s="14">
        <v>0.197058066333127</v>
      </c>
      <c r="AD20" s="14">
        <v>0.320202340725526</v>
      </c>
      <c r="AE20" s="14"/>
      <c r="AF20" s="14">
        <v>0.201364356105902</v>
      </c>
      <c r="AG20" s="14">
        <v>0.23782539806800099</v>
      </c>
      <c r="AH20" s="14">
        <v>0.23113025294319101</v>
      </c>
      <c r="AI20" s="14">
        <v>0.189291792831357</v>
      </c>
      <c r="AJ20" s="14">
        <v>0.273929444921506</v>
      </c>
      <c r="AK20" s="14"/>
      <c r="AL20" s="14">
        <v>0.234394631299645</v>
      </c>
      <c r="AM20" s="14">
        <v>0.21626154713160201</v>
      </c>
      <c r="AN20" s="14">
        <v>0.23936432914326999</v>
      </c>
      <c r="AO20" s="14">
        <v>0.19937691678340599</v>
      </c>
      <c r="AP20" s="14">
        <v>0.25056362615490801</v>
      </c>
      <c r="AQ20" s="14">
        <v>0.18202506702374699</v>
      </c>
      <c r="AR20" s="14"/>
      <c r="AS20" s="14">
        <v>0.20998714972358201</v>
      </c>
      <c r="AT20" s="14">
        <v>0.20759341866688799</v>
      </c>
      <c r="AU20" s="14">
        <v>0.238452176772326</v>
      </c>
      <c r="AV20" s="14">
        <v>0.238183149361088</v>
      </c>
      <c r="AW20" s="14">
        <v>0.32931285188995701</v>
      </c>
      <c r="AX20" s="14"/>
      <c r="AY20" s="14">
        <v>0.13849901091161701</v>
      </c>
      <c r="AZ20" s="14">
        <v>0.21369250302295401</v>
      </c>
      <c r="BA20" s="14">
        <v>0.19355228173935499</v>
      </c>
      <c r="BB20" s="14">
        <v>0.18315775049865701</v>
      </c>
      <c r="BC20" s="14">
        <v>0.24484265596850699</v>
      </c>
      <c r="BD20" s="14">
        <v>0.19777184357177</v>
      </c>
      <c r="BE20" s="14">
        <v>0.17881328158461701</v>
      </c>
      <c r="BF20" s="14">
        <v>0.20119988143371301</v>
      </c>
      <c r="BG20" s="14">
        <v>0.150027466099831</v>
      </c>
      <c r="BH20" s="14">
        <v>0.2135143569496</v>
      </c>
      <c r="BI20" s="14">
        <v>0.28446957614678797</v>
      </c>
      <c r="BJ20" s="14">
        <v>0.18106305130077099</v>
      </c>
      <c r="BK20" s="14">
        <v>0.24759720530675999</v>
      </c>
      <c r="BL20" s="14">
        <v>0.21089909421585401</v>
      </c>
      <c r="BM20" s="14">
        <v>0.20419810195322399</v>
      </c>
      <c r="BN20" s="14">
        <v>0.32270320024441301</v>
      </c>
      <c r="BO20" s="14"/>
      <c r="BP20" s="14">
        <v>0.270424274296999</v>
      </c>
      <c r="BQ20" s="14">
        <v>0.190894594916796</v>
      </c>
      <c r="BR20" s="14">
        <v>0.22105019818307201</v>
      </c>
      <c r="BS20" s="14">
        <v>0.19201859701349999</v>
      </c>
      <c r="BT20" s="14">
        <v>0.20594978051080501</v>
      </c>
      <c r="BU20" s="14">
        <v>0.21690698500056199</v>
      </c>
      <c r="BV20" s="14"/>
      <c r="BW20" s="14">
        <v>0.22205259472157901</v>
      </c>
      <c r="BX20" s="14">
        <v>0.19695020128302401</v>
      </c>
      <c r="BY20" s="14">
        <v>0.17613929940074</v>
      </c>
      <c r="BZ20" s="14">
        <v>0.21862599778370101</v>
      </c>
      <c r="CA20" s="14">
        <v>0.23971561787643</v>
      </c>
      <c r="CB20" s="14">
        <v>0.24380506488047701</v>
      </c>
      <c r="CC20" s="14"/>
      <c r="CD20" s="14">
        <v>0.2576617029653</v>
      </c>
      <c r="CE20" s="14">
        <v>0.22625083386650999</v>
      </c>
      <c r="CF20" s="14">
        <v>0.18064927395520999</v>
      </c>
      <c r="CG20" s="14">
        <v>0.21436580679009101</v>
      </c>
      <c r="CH20" s="14"/>
      <c r="CI20" s="14">
        <v>0.22543491076326999</v>
      </c>
      <c r="CJ20" s="14">
        <v>0.26086534472086198</v>
      </c>
      <c r="CK20" s="14">
        <v>0.202855154599623</v>
      </c>
      <c r="CL20" s="14">
        <v>0.17986934901107801</v>
      </c>
      <c r="CM20" s="14"/>
      <c r="CN20" s="14">
        <v>0.23162991114735501</v>
      </c>
      <c r="CO20" s="14">
        <v>0.21663339916721999</v>
      </c>
      <c r="CP20" s="14"/>
      <c r="CQ20" s="14">
        <v>0.21806648576648699</v>
      </c>
      <c r="CR20" s="14">
        <v>0.21638943367643601</v>
      </c>
    </row>
    <row r="21" spans="2:96" x14ac:dyDescent="0.3">
      <c r="B21" s="15" t="s">
        <v>504</v>
      </c>
      <c r="C21" s="14">
        <v>0.17924361251714099</v>
      </c>
      <c r="D21" s="14">
        <v>0.18308407548098901</v>
      </c>
      <c r="E21" s="14">
        <v>0.17395883175385801</v>
      </c>
      <c r="F21" s="14"/>
      <c r="G21" s="14">
        <v>0.21603392373121</v>
      </c>
      <c r="H21" s="14">
        <v>0.21471318126157099</v>
      </c>
      <c r="I21" s="14">
        <v>0.18696819798318501</v>
      </c>
      <c r="J21" s="14">
        <v>0.16132768126548899</v>
      </c>
      <c r="K21" s="14">
        <v>0.13635776353557499</v>
      </c>
      <c r="L21" s="14">
        <v>0.16307440301700701</v>
      </c>
      <c r="M21" s="14"/>
      <c r="N21" s="14">
        <v>0.203221012853364</v>
      </c>
      <c r="O21" s="14">
        <v>0.17182148328593999</v>
      </c>
      <c r="P21" s="14">
        <v>0.15777323075244701</v>
      </c>
      <c r="Q21" s="14">
        <v>0.17407343452636301</v>
      </c>
      <c r="R21" s="14"/>
      <c r="S21" s="14">
        <v>0.25536623517589502</v>
      </c>
      <c r="T21" s="14">
        <v>0.181996749583893</v>
      </c>
      <c r="U21" s="14">
        <v>0.18852567534600101</v>
      </c>
      <c r="V21" s="14">
        <v>0.19801733366069799</v>
      </c>
      <c r="W21" s="14">
        <v>0.10600398357020301</v>
      </c>
      <c r="X21" s="14">
        <v>0.12804445511590901</v>
      </c>
      <c r="Y21" s="14">
        <v>0.178627763749479</v>
      </c>
      <c r="Z21" s="14">
        <v>0.226333505655957</v>
      </c>
      <c r="AA21" s="14">
        <v>0.18274123740081899</v>
      </c>
      <c r="AB21" s="14">
        <v>0.13395665214128899</v>
      </c>
      <c r="AC21" s="14">
        <v>0.19601795068070499</v>
      </c>
      <c r="AD21" s="14">
        <v>8.8648525892418797E-2</v>
      </c>
      <c r="AE21" s="14"/>
      <c r="AF21" s="14">
        <v>0.17941570185344899</v>
      </c>
      <c r="AG21" s="14">
        <v>0.181124616959176</v>
      </c>
      <c r="AH21" s="14">
        <v>0.211210174457065</v>
      </c>
      <c r="AI21" s="14">
        <v>0.15658918491361201</v>
      </c>
      <c r="AJ21" s="14">
        <v>0.189232994611781</v>
      </c>
      <c r="AK21" s="14"/>
      <c r="AL21" s="14">
        <v>0.194628748634189</v>
      </c>
      <c r="AM21" s="14">
        <v>0.20212180424200199</v>
      </c>
      <c r="AN21" s="14">
        <v>0.20343406389098101</v>
      </c>
      <c r="AO21" s="14">
        <v>0.15268296506312301</v>
      </c>
      <c r="AP21" s="14">
        <v>0.15120894008382799</v>
      </c>
      <c r="AQ21" s="14">
        <v>0.15481439016085799</v>
      </c>
      <c r="AR21" s="14"/>
      <c r="AS21" s="14">
        <v>0.15692355280326101</v>
      </c>
      <c r="AT21" s="14">
        <v>0.157864211501059</v>
      </c>
      <c r="AU21" s="14">
        <v>0.20973723806960501</v>
      </c>
      <c r="AV21" s="14">
        <v>0.20199811844521101</v>
      </c>
      <c r="AW21" s="14">
        <v>0.42341464020061398</v>
      </c>
      <c r="AX21" s="14"/>
      <c r="AY21" s="14">
        <v>6.98658133277512E-2</v>
      </c>
      <c r="AZ21" s="14">
        <v>0.19133110808727299</v>
      </c>
      <c r="BA21" s="14">
        <v>0.15194207224334899</v>
      </c>
      <c r="BB21" s="14">
        <v>0.17182184371967099</v>
      </c>
      <c r="BC21" s="14">
        <v>0.171694747403659</v>
      </c>
      <c r="BD21" s="14">
        <v>0.195285028353236</v>
      </c>
      <c r="BE21" s="14">
        <v>0.15150285171958899</v>
      </c>
      <c r="BF21" s="14">
        <v>0.15510148859867501</v>
      </c>
      <c r="BG21" s="14">
        <v>0.11891643173276201</v>
      </c>
      <c r="BH21" s="14">
        <v>0.203412639949693</v>
      </c>
      <c r="BI21" s="14">
        <v>0.20330809378734499</v>
      </c>
      <c r="BJ21" s="14">
        <v>0.12744711059396799</v>
      </c>
      <c r="BK21" s="14">
        <v>0.15035190408190699</v>
      </c>
      <c r="BL21" s="14">
        <v>0.24497798963009401</v>
      </c>
      <c r="BM21" s="14">
        <v>0.2212383331478</v>
      </c>
      <c r="BN21" s="14">
        <v>0.33336031135821897</v>
      </c>
      <c r="BO21" s="14"/>
      <c r="BP21" s="14">
        <v>0.21904624960864899</v>
      </c>
      <c r="BQ21" s="14">
        <v>0.158089670414162</v>
      </c>
      <c r="BR21" s="14">
        <v>0.21222090098301599</v>
      </c>
      <c r="BS21" s="14">
        <v>0.15871680039500499</v>
      </c>
      <c r="BT21" s="14">
        <v>0.12604925960147301</v>
      </c>
      <c r="BU21" s="14">
        <v>0.18956769486889999</v>
      </c>
      <c r="BV21" s="14"/>
      <c r="BW21" s="14">
        <v>0.17077334913182601</v>
      </c>
      <c r="BX21" s="14">
        <v>0.16423064392490999</v>
      </c>
      <c r="BY21" s="14">
        <v>0.14652749083045899</v>
      </c>
      <c r="BZ21" s="14">
        <v>0.17286466922249799</v>
      </c>
      <c r="CA21" s="14">
        <v>0.213465069256287</v>
      </c>
      <c r="CB21" s="14">
        <v>0.23439954450637801</v>
      </c>
      <c r="CC21" s="14"/>
      <c r="CD21" s="14">
        <v>0.20945267375322801</v>
      </c>
      <c r="CE21" s="14">
        <v>0.18351542929494699</v>
      </c>
      <c r="CF21" s="14">
        <v>0.16543718110330899</v>
      </c>
      <c r="CG21" s="14">
        <v>0.17305553131729701</v>
      </c>
      <c r="CH21" s="14"/>
      <c r="CI21" s="14">
        <v>0.15523455794750601</v>
      </c>
      <c r="CJ21" s="14">
        <v>0.20433340453455601</v>
      </c>
      <c r="CK21" s="14">
        <v>0.17417830980066801</v>
      </c>
      <c r="CL21" s="14">
        <v>0.20908755864201301</v>
      </c>
      <c r="CM21" s="14"/>
      <c r="CN21" s="14">
        <v>0.20339905176620199</v>
      </c>
      <c r="CO21" s="14">
        <v>0.17600212631873299</v>
      </c>
      <c r="CP21" s="14"/>
      <c r="CQ21" s="14">
        <v>0.213805257313984</v>
      </c>
      <c r="CR21" s="14">
        <v>0.183845013178007</v>
      </c>
    </row>
    <row r="22" spans="2:96" x14ac:dyDescent="0.3">
      <c r="B22" s="15" t="s">
        <v>92</v>
      </c>
      <c r="C22" s="14">
        <v>5.2375641456914097E-2</v>
      </c>
      <c r="D22" s="14">
        <v>3.94866850274673E-2</v>
      </c>
      <c r="E22" s="14">
        <v>6.5138639274622295E-2</v>
      </c>
      <c r="F22" s="14"/>
      <c r="G22" s="14">
        <v>5.5043735674891001E-2</v>
      </c>
      <c r="H22" s="14">
        <v>3.7475454927805602E-2</v>
      </c>
      <c r="I22" s="14">
        <v>4.7357801766983301E-2</v>
      </c>
      <c r="J22" s="14">
        <v>6.4068626807962895E-2</v>
      </c>
      <c r="K22" s="14">
        <v>6.1980744504722303E-2</v>
      </c>
      <c r="L22" s="14">
        <v>5.0892601189953E-2</v>
      </c>
      <c r="M22" s="14"/>
      <c r="N22" s="14">
        <v>2.45105269254665E-2</v>
      </c>
      <c r="O22" s="14">
        <v>5.5390973231088901E-2</v>
      </c>
      <c r="P22" s="14">
        <v>5.9625852478668098E-2</v>
      </c>
      <c r="Q22" s="14">
        <v>7.35329121647149E-2</v>
      </c>
      <c r="R22" s="14"/>
      <c r="S22" s="14">
        <v>7.0516319378639794E-2</v>
      </c>
      <c r="T22" s="14">
        <v>5.0240902973856499E-2</v>
      </c>
      <c r="U22" s="14">
        <v>2.8260051382713199E-2</v>
      </c>
      <c r="V22" s="14">
        <v>5.4072640211842202E-2</v>
      </c>
      <c r="W22" s="14">
        <v>2.15427331097315E-2</v>
      </c>
      <c r="X22" s="14">
        <v>5.7131199610222498E-2</v>
      </c>
      <c r="Y22" s="14">
        <v>4.45006233607457E-2</v>
      </c>
      <c r="Z22" s="14">
        <v>5.6739131493973E-2</v>
      </c>
      <c r="AA22" s="14">
        <v>7.5854629468438906E-2</v>
      </c>
      <c r="AB22" s="14">
        <v>4.4914573605822301E-2</v>
      </c>
      <c r="AC22" s="14">
        <v>5.3943100842773102E-2</v>
      </c>
      <c r="AD22" s="14">
        <v>4.2736719175509898E-2</v>
      </c>
      <c r="AE22" s="14"/>
      <c r="AF22" s="14">
        <v>2.4237484902979198E-2</v>
      </c>
      <c r="AG22" s="14">
        <v>4.7956002057440897E-2</v>
      </c>
      <c r="AH22" s="14">
        <v>3.1026005367068801E-2</v>
      </c>
      <c r="AI22" s="14">
        <v>3.88569284510248E-2</v>
      </c>
      <c r="AJ22" s="14">
        <v>4.4724920766393998E-2</v>
      </c>
      <c r="AK22" s="14"/>
      <c r="AL22" s="14">
        <v>3.6498836241528297E-2</v>
      </c>
      <c r="AM22" s="14">
        <v>3.0182559170264502E-2</v>
      </c>
      <c r="AN22" s="14">
        <v>2.7203216843432399E-2</v>
      </c>
      <c r="AO22" s="14">
        <v>4.9168070735797799E-2</v>
      </c>
      <c r="AP22" s="14">
        <v>3.1455434089731303E-2</v>
      </c>
      <c r="AQ22" s="14">
        <v>0.130134291786726</v>
      </c>
      <c r="AR22" s="14"/>
      <c r="AS22" s="14">
        <v>6.7627707658356906E-2</v>
      </c>
      <c r="AT22" s="14">
        <v>6.0460737644601401E-2</v>
      </c>
      <c r="AU22" s="14">
        <v>3.29721820948898E-2</v>
      </c>
      <c r="AV22" s="14">
        <v>2.13715421572543E-2</v>
      </c>
      <c r="AW22" s="14">
        <v>2.5386065425781999E-2</v>
      </c>
      <c r="AX22" s="14"/>
      <c r="AY22" s="14">
        <v>0.27548648086248301</v>
      </c>
      <c r="AZ22" s="14">
        <v>0.13825936832143201</v>
      </c>
      <c r="BA22" s="14">
        <v>5.2562560057981003E-2</v>
      </c>
      <c r="BB22" s="14">
        <v>7.2090157873478902E-2</v>
      </c>
      <c r="BC22" s="14">
        <v>3.6589333648133E-2</v>
      </c>
      <c r="BD22" s="14">
        <v>6.9588446032990206E-2</v>
      </c>
      <c r="BE22" s="14">
        <v>3.0486834254913601E-2</v>
      </c>
      <c r="BF22" s="14">
        <v>5.5038494944004E-2</v>
      </c>
      <c r="BG22" s="14">
        <v>6.2800485551530699E-2</v>
      </c>
      <c r="BH22" s="14">
        <v>2.4095221538019799E-2</v>
      </c>
      <c r="BI22" s="14">
        <v>4.0423394814138897E-2</v>
      </c>
      <c r="BJ22" s="14">
        <v>5.92904471220458E-2</v>
      </c>
      <c r="BK22" s="14">
        <v>1.33216930961019E-2</v>
      </c>
      <c r="BL22" s="14">
        <v>3.9720627482405797E-2</v>
      </c>
      <c r="BM22" s="14">
        <v>1.9668116825938501E-2</v>
      </c>
      <c r="BN22" s="14">
        <v>0</v>
      </c>
      <c r="BO22" s="14"/>
      <c r="BP22" s="14">
        <v>3.6305471872593302E-2</v>
      </c>
      <c r="BQ22" s="14">
        <v>6.6895303204513895E-2</v>
      </c>
      <c r="BR22" s="14">
        <v>5.8337786634684898E-2</v>
      </c>
      <c r="BS22" s="14">
        <v>4.1623783093092899E-2</v>
      </c>
      <c r="BT22" s="14">
        <v>7.0194689353762704E-2</v>
      </c>
      <c r="BU22" s="14">
        <v>3.4200353393096398E-2</v>
      </c>
      <c r="BV22" s="14"/>
      <c r="BW22" s="14">
        <v>3.4861282319877798E-2</v>
      </c>
      <c r="BX22" s="14">
        <v>4.9142335640864301E-2</v>
      </c>
      <c r="BY22" s="14">
        <v>0.10076354970655001</v>
      </c>
      <c r="BZ22" s="14">
        <v>0.1144886251364</v>
      </c>
      <c r="CA22" s="14">
        <v>4.9642772485845602E-2</v>
      </c>
      <c r="CB22" s="14">
        <v>3.2814606119495403E-2</v>
      </c>
      <c r="CC22" s="14"/>
      <c r="CD22" s="14">
        <v>3.7877883271740902E-2</v>
      </c>
      <c r="CE22" s="14">
        <v>2.7567247895793599E-2</v>
      </c>
      <c r="CF22" s="14">
        <v>0.11733983973709999</v>
      </c>
      <c r="CG22" s="14">
        <v>4.0089159832646999E-2</v>
      </c>
      <c r="CH22" s="14"/>
      <c r="CI22" s="14">
        <v>3.1949811748320497E-2</v>
      </c>
      <c r="CJ22" s="14">
        <v>2.9574836800157898E-2</v>
      </c>
      <c r="CK22" s="14">
        <v>5.16873109684544E-2</v>
      </c>
      <c r="CL22" s="14">
        <v>0.18594320419166499</v>
      </c>
      <c r="CM22" s="14"/>
      <c r="CN22" s="14">
        <v>2.3204685673915301E-2</v>
      </c>
      <c r="CO22" s="14">
        <v>5.5077380881289599E-2</v>
      </c>
      <c r="CP22" s="14"/>
      <c r="CQ22" s="14">
        <v>1.0404198240915499E-2</v>
      </c>
      <c r="CR22" s="14">
        <v>4.7814311641888797E-2</v>
      </c>
    </row>
    <row r="23" spans="2:96" ht="43.2" x14ac:dyDescent="0.3">
      <c r="B23" s="15" t="s">
        <v>505</v>
      </c>
      <c r="C23" s="14">
        <v>1.94592223555375E-2</v>
      </c>
      <c r="D23" s="14">
        <v>2.5581761531468999E-2</v>
      </c>
      <c r="E23" s="14">
        <v>1.3527904787946E-2</v>
      </c>
      <c r="F23" s="14"/>
      <c r="G23" s="14">
        <v>6.8479649601006698E-3</v>
      </c>
      <c r="H23" s="14">
        <v>1.15445059125948E-2</v>
      </c>
      <c r="I23" s="14">
        <v>2.3289898230030401E-2</v>
      </c>
      <c r="J23" s="14">
        <v>1.35136577690976E-2</v>
      </c>
      <c r="K23" s="14">
        <v>2.6570947988153799E-2</v>
      </c>
      <c r="L23" s="14">
        <v>3.1177932309879301E-2</v>
      </c>
      <c r="M23" s="14"/>
      <c r="N23" s="14">
        <v>1.05704586606763E-2</v>
      </c>
      <c r="O23" s="14">
        <v>1.95855311467029E-2</v>
      </c>
      <c r="P23" s="14">
        <v>1.68488561732913E-2</v>
      </c>
      <c r="Q23" s="14">
        <v>3.1433208608976797E-2</v>
      </c>
      <c r="R23" s="14"/>
      <c r="S23" s="14">
        <v>1.9388468826250501E-2</v>
      </c>
      <c r="T23" s="14">
        <v>2.1300779256460001E-2</v>
      </c>
      <c r="U23" s="14">
        <v>2.2919694624812699E-2</v>
      </c>
      <c r="V23" s="14">
        <v>5.1026617970630602E-3</v>
      </c>
      <c r="W23" s="14">
        <v>3.2044910693893001E-2</v>
      </c>
      <c r="X23" s="14">
        <v>2.1650790470993199E-2</v>
      </c>
      <c r="Y23" s="14">
        <v>5.1319273307748698E-3</v>
      </c>
      <c r="Z23" s="14">
        <v>2.4384163855806901E-2</v>
      </c>
      <c r="AA23" s="14">
        <v>1.7839518258365501E-2</v>
      </c>
      <c r="AB23" s="14">
        <v>2.6674515548608599E-2</v>
      </c>
      <c r="AC23" s="14">
        <v>2.2675687092370701E-2</v>
      </c>
      <c r="AD23" s="14">
        <v>2.0279030967691399E-2</v>
      </c>
      <c r="AE23" s="14"/>
      <c r="AF23" s="14">
        <v>3.1410462928228002E-2</v>
      </c>
      <c r="AG23" s="14">
        <v>1.11071345088141E-2</v>
      </c>
      <c r="AH23" s="14">
        <v>1.7251227485003101E-2</v>
      </c>
      <c r="AI23" s="14">
        <v>2.5458828572547099E-2</v>
      </c>
      <c r="AJ23" s="14">
        <v>8.8487283987756793E-3</v>
      </c>
      <c r="AK23" s="14"/>
      <c r="AL23" s="14">
        <v>9.6697622511082593E-3</v>
      </c>
      <c r="AM23" s="14">
        <v>3.3092609229725102E-2</v>
      </c>
      <c r="AN23" s="14">
        <v>4.5341019624069298E-3</v>
      </c>
      <c r="AO23" s="14">
        <v>2.4010982217668099E-2</v>
      </c>
      <c r="AP23" s="14">
        <v>1.43230767513065E-2</v>
      </c>
      <c r="AQ23" s="14">
        <v>1.6078331062339399E-2</v>
      </c>
      <c r="AR23" s="14"/>
      <c r="AS23" s="14">
        <v>3.2058009581579103E-2</v>
      </c>
      <c r="AT23" s="14">
        <v>1.07747054162141E-2</v>
      </c>
      <c r="AU23" s="14">
        <v>1.9244142292162699E-2</v>
      </c>
      <c r="AV23" s="14">
        <v>8.3875249679077092E-3</v>
      </c>
      <c r="AW23" s="14">
        <v>2.29629542291163E-2</v>
      </c>
      <c r="AX23" s="14"/>
      <c r="AY23" s="14">
        <v>0</v>
      </c>
      <c r="AZ23" s="14">
        <v>8.9773513176707898E-2</v>
      </c>
      <c r="BA23" s="14">
        <v>0</v>
      </c>
      <c r="BB23" s="14">
        <v>2.5358330192535802E-2</v>
      </c>
      <c r="BC23" s="14">
        <v>1.7338580415139599E-2</v>
      </c>
      <c r="BD23" s="14">
        <v>1.31619922409866E-2</v>
      </c>
      <c r="BE23" s="14">
        <v>8.9823042437149891E-3</v>
      </c>
      <c r="BF23" s="14">
        <v>1.24966595732492E-2</v>
      </c>
      <c r="BG23" s="14">
        <v>2.00408209061037E-2</v>
      </c>
      <c r="BH23" s="14">
        <v>1.57177693801832E-2</v>
      </c>
      <c r="BI23" s="14">
        <v>3.36468756977212E-2</v>
      </c>
      <c r="BJ23" s="14">
        <v>2.1311346125790699E-2</v>
      </c>
      <c r="BK23" s="14">
        <v>5.3083832691778202E-2</v>
      </c>
      <c r="BL23" s="14">
        <v>2.05266682700612E-2</v>
      </c>
      <c r="BM23" s="14">
        <v>0</v>
      </c>
      <c r="BN23" s="14">
        <v>0</v>
      </c>
      <c r="BO23" s="14"/>
      <c r="BP23" s="14">
        <v>1.37364783870515E-2</v>
      </c>
      <c r="BQ23" s="14">
        <v>2.3882699216164701E-2</v>
      </c>
      <c r="BR23" s="14">
        <v>1.73162588819376E-2</v>
      </c>
      <c r="BS23" s="14">
        <v>2.2264802192286201E-2</v>
      </c>
      <c r="BT23" s="14">
        <v>1.8636271568890601E-2</v>
      </c>
      <c r="BU23" s="14">
        <v>1.9799514167692801E-2</v>
      </c>
      <c r="BV23" s="14"/>
      <c r="BW23" s="14">
        <v>1.9966597032351201E-2</v>
      </c>
      <c r="BX23" s="14">
        <v>8.6960645487949295E-3</v>
      </c>
      <c r="BY23" s="14">
        <v>2.6273125243936199E-2</v>
      </c>
      <c r="BZ23" s="14">
        <v>3.1232559787563102E-2</v>
      </c>
      <c r="CA23" s="14">
        <v>2.0048216624747501E-2</v>
      </c>
      <c r="CB23" s="14">
        <v>3.3313329371077401E-2</v>
      </c>
      <c r="CC23" s="14"/>
      <c r="CD23" s="14">
        <v>8.4627874015598802E-3</v>
      </c>
      <c r="CE23" s="14">
        <v>1.0307264218666E-2</v>
      </c>
      <c r="CF23" s="14">
        <v>4.8400777404506899E-2</v>
      </c>
      <c r="CG23" s="14">
        <v>1.3743423972006801E-2</v>
      </c>
      <c r="CH23" s="14"/>
      <c r="CI23" s="14">
        <v>8.7915932256913496E-3</v>
      </c>
      <c r="CJ23" s="14">
        <v>4.2177157229760197E-3</v>
      </c>
      <c r="CK23" s="14">
        <v>2.9022993571697901E-2</v>
      </c>
      <c r="CL23" s="14">
        <v>1.39085336448894E-2</v>
      </c>
      <c r="CM23" s="14"/>
      <c r="CN23" s="14">
        <v>3.8532865505665E-3</v>
      </c>
      <c r="CO23" s="14">
        <v>2.1980788973432901E-2</v>
      </c>
      <c r="CP23" s="14"/>
      <c r="CQ23" s="14">
        <v>1.45021401116896E-2</v>
      </c>
      <c r="CR23" s="14">
        <v>2.1306707155121899E-2</v>
      </c>
    </row>
    <row r="24" spans="2:96" x14ac:dyDescent="0.3">
      <c r="B24" s="15" t="s">
        <v>350</v>
      </c>
      <c r="C24" s="20">
        <v>1.4729568365230499E-3</v>
      </c>
      <c r="D24" s="20">
        <v>1.8611994147237001E-3</v>
      </c>
      <c r="E24" s="20">
        <v>1.0975482560920599E-3</v>
      </c>
      <c r="F24" s="20"/>
      <c r="G24" s="20">
        <v>0</v>
      </c>
      <c r="H24" s="20">
        <v>2.89738934045478E-3</v>
      </c>
      <c r="I24" s="20">
        <v>3.24941848394156E-3</v>
      </c>
      <c r="J24" s="20">
        <v>0</v>
      </c>
      <c r="K24" s="20">
        <v>0</v>
      </c>
      <c r="L24" s="20">
        <v>2.02569517747347E-3</v>
      </c>
      <c r="M24" s="20"/>
      <c r="N24" s="20">
        <v>1.57773730810386E-3</v>
      </c>
      <c r="O24" s="20">
        <v>0</v>
      </c>
      <c r="P24" s="20">
        <v>4.7813159060400403E-3</v>
      </c>
      <c r="Q24" s="20">
        <v>0</v>
      </c>
      <c r="R24" s="20"/>
      <c r="S24" s="20">
        <v>0</v>
      </c>
      <c r="T24" s="20">
        <v>0</v>
      </c>
      <c r="U24" s="20">
        <v>0</v>
      </c>
      <c r="V24" s="20">
        <v>4.71604145998926E-3</v>
      </c>
      <c r="W24" s="20">
        <v>0</v>
      </c>
      <c r="X24" s="20">
        <v>5.4962349034090004E-3</v>
      </c>
      <c r="Y24" s="20">
        <v>0</v>
      </c>
      <c r="Z24" s="20">
        <v>0</v>
      </c>
      <c r="AA24" s="20">
        <v>0</v>
      </c>
      <c r="AB24" s="20">
        <v>0</v>
      </c>
      <c r="AC24" s="20">
        <v>1.1031400885372101E-2</v>
      </c>
      <c r="AD24" s="20">
        <v>0</v>
      </c>
      <c r="AE24" s="20"/>
      <c r="AF24" s="20">
        <v>5.1951451086142096E-3</v>
      </c>
      <c r="AG24" s="20">
        <v>0</v>
      </c>
      <c r="AH24" s="20">
        <v>5.6659615408968999E-3</v>
      </c>
      <c r="AI24" s="20">
        <v>0</v>
      </c>
      <c r="AJ24" s="20">
        <v>0</v>
      </c>
      <c r="AK24" s="20"/>
      <c r="AL24" s="20">
        <v>0</v>
      </c>
      <c r="AM24" s="20">
        <v>2.3071664361454399E-3</v>
      </c>
      <c r="AN24" s="20">
        <v>0</v>
      </c>
      <c r="AO24" s="20">
        <v>4.9324204037969298E-3</v>
      </c>
      <c r="AP24" s="20">
        <v>0</v>
      </c>
      <c r="AQ24" s="20">
        <v>0</v>
      </c>
      <c r="AR24" s="20"/>
      <c r="AS24" s="20">
        <v>2.3942686983765E-3</v>
      </c>
      <c r="AT24" s="20">
        <v>0</v>
      </c>
      <c r="AU24" s="20">
        <v>0</v>
      </c>
      <c r="AV24" s="20">
        <v>0</v>
      </c>
      <c r="AW24" s="20">
        <v>0</v>
      </c>
      <c r="AX24" s="20"/>
      <c r="AY24" s="20">
        <v>0</v>
      </c>
      <c r="AZ24" s="20">
        <v>0</v>
      </c>
      <c r="BA24" s="20">
        <v>7.47919917576412E-3</v>
      </c>
      <c r="BB24" s="20">
        <v>0</v>
      </c>
      <c r="BC24" s="20">
        <v>0</v>
      </c>
      <c r="BD24" s="20">
        <v>0</v>
      </c>
      <c r="BE24" s="20">
        <v>0</v>
      </c>
      <c r="BF24" s="20">
        <v>0</v>
      </c>
      <c r="BG24" s="20">
        <v>0</v>
      </c>
      <c r="BH24" s="20">
        <v>0</v>
      </c>
      <c r="BI24" s="20">
        <v>0</v>
      </c>
      <c r="BJ24" s="20">
        <v>8.59292658201425E-3</v>
      </c>
      <c r="BK24" s="20">
        <v>1.1084000489847499E-2</v>
      </c>
      <c r="BL24" s="20">
        <v>0</v>
      </c>
      <c r="BM24" s="20">
        <v>0</v>
      </c>
      <c r="BN24" s="20">
        <v>0</v>
      </c>
      <c r="BO24" s="20"/>
      <c r="BP24" s="20">
        <v>0</v>
      </c>
      <c r="BQ24" s="20">
        <v>1.7590598584394099E-3</v>
      </c>
      <c r="BR24" s="20">
        <v>0</v>
      </c>
      <c r="BS24" s="20">
        <v>0</v>
      </c>
      <c r="BT24" s="20">
        <v>9.3058387217725101E-3</v>
      </c>
      <c r="BU24" s="20">
        <v>0</v>
      </c>
      <c r="BV24" s="20"/>
      <c r="BW24" s="20">
        <v>1.10720426058861E-3</v>
      </c>
      <c r="BX24" s="20">
        <v>2.5657137036647101E-3</v>
      </c>
      <c r="BY24" s="20">
        <v>0</v>
      </c>
      <c r="BZ24" s="20">
        <v>5.4187402360591696E-3</v>
      </c>
      <c r="CA24" s="20">
        <v>0</v>
      </c>
      <c r="CB24" s="20">
        <v>0</v>
      </c>
      <c r="CC24" s="20"/>
      <c r="CD24" s="20">
        <v>2.2221838042565901E-3</v>
      </c>
      <c r="CE24" s="20">
        <v>3.0378954967805898E-3</v>
      </c>
      <c r="CF24" s="20">
        <v>0</v>
      </c>
      <c r="CG24" s="20">
        <v>1.56170118865509E-3</v>
      </c>
      <c r="CH24" s="20"/>
      <c r="CI24" s="20">
        <v>5.58629174337798E-3</v>
      </c>
      <c r="CJ24" s="20">
        <v>0</v>
      </c>
      <c r="CK24" s="20">
        <v>8.8783113316027703E-4</v>
      </c>
      <c r="CL24" s="20">
        <v>0</v>
      </c>
      <c r="CM24" s="20"/>
      <c r="CN24" s="20">
        <v>0</v>
      </c>
      <c r="CO24" s="20">
        <v>1.7043925966929599E-3</v>
      </c>
      <c r="CP24" s="20"/>
      <c r="CQ24" s="20">
        <v>0</v>
      </c>
      <c r="CR24" s="20">
        <v>1.78082983710705E-3</v>
      </c>
    </row>
    <row r="25" spans="2:96" x14ac:dyDescent="0.3">
      <c r="B25" s="16"/>
    </row>
    <row r="26" spans="2:96" x14ac:dyDescent="0.3">
      <c r="B26" t="s">
        <v>116</v>
      </c>
    </row>
    <row r="27" spans="2:96" x14ac:dyDescent="0.3">
      <c r="B27" t="s">
        <v>117</v>
      </c>
    </row>
    <row r="29" spans="2:96" x14ac:dyDescent="0.3">
      <c r="B2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K18"/>
  <sheetViews>
    <sheetView showGridLines="0" workbookViewId="0">
      <pane xSplit="2" topLeftCell="C1" activePane="topRight" state="frozen"/>
      <selection activeCell="B16" sqref="B16"/>
      <selection pane="topRight" activeCell="B22" sqref="B22"/>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507</v>
      </c>
      <c r="E2" s="26"/>
      <c r="F2" s="26"/>
      <c r="G2" s="26"/>
      <c r="H2" s="26"/>
      <c r="I2" s="26"/>
      <c r="J2" s="26"/>
      <c r="K2" s="26"/>
    </row>
    <row r="6" spans="2:11" ht="49.95" customHeight="1" x14ac:dyDescent="0.3">
      <c r="B6" s="17" t="s">
        <v>14</v>
      </c>
      <c r="C6" s="17" t="s">
        <v>450</v>
      </c>
      <c r="D6" s="17" t="s">
        <v>451</v>
      </c>
      <c r="E6" s="17" t="s">
        <v>452</v>
      </c>
      <c r="F6" s="17" t="s">
        <v>453</v>
      </c>
      <c r="G6" s="17" t="s">
        <v>454</v>
      </c>
      <c r="H6" s="17" t="s">
        <v>455</v>
      </c>
      <c r="I6" s="17" t="s">
        <v>456</v>
      </c>
      <c r="J6" s="17" t="s">
        <v>457</v>
      </c>
    </row>
    <row r="7" spans="2:11" x14ac:dyDescent="0.3">
      <c r="B7" s="15" t="s">
        <v>281</v>
      </c>
      <c r="C7" s="14">
        <v>6.1556090745987703E-2</v>
      </c>
      <c r="D7" s="14">
        <v>7.1848898111827306E-2</v>
      </c>
      <c r="E7" s="14">
        <v>7.85613542961483E-2</v>
      </c>
      <c r="F7" s="14">
        <v>6.7024049475111799E-2</v>
      </c>
      <c r="G7" s="14">
        <v>7.2898632953237993E-2</v>
      </c>
      <c r="H7" s="14">
        <v>6.9577496856956203E-2</v>
      </c>
      <c r="I7" s="14">
        <v>7.2061498199073107E-2</v>
      </c>
      <c r="J7" s="14">
        <v>6.8173056761482095E-2</v>
      </c>
    </row>
    <row r="8" spans="2:11" x14ac:dyDescent="0.3">
      <c r="B8" s="15" t="s">
        <v>282</v>
      </c>
      <c r="C8" s="14">
        <v>0.30102230095471499</v>
      </c>
      <c r="D8" s="14">
        <v>0.26966987481895699</v>
      </c>
      <c r="E8" s="14">
        <v>0.37128674202638801</v>
      </c>
      <c r="F8" s="14">
        <v>0.27373929779711098</v>
      </c>
      <c r="G8" s="14">
        <v>0.20483540622409699</v>
      </c>
      <c r="H8" s="14">
        <v>0.315263751075742</v>
      </c>
      <c r="I8" s="14">
        <v>0.21367858644186899</v>
      </c>
      <c r="J8" s="14">
        <v>0.269432562931812</v>
      </c>
    </row>
    <row r="9" spans="2:11" x14ac:dyDescent="0.3">
      <c r="B9" s="15" t="s">
        <v>283</v>
      </c>
      <c r="C9" s="14">
        <v>0.39405763183322401</v>
      </c>
      <c r="D9" s="14">
        <v>0.39566916815653203</v>
      </c>
      <c r="E9" s="14">
        <v>0.33331100040051198</v>
      </c>
      <c r="F9" s="14">
        <v>0.39903643952506102</v>
      </c>
      <c r="G9" s="14">
        <v>0.35576469262928601</v>
      </c>
      <c r="H9" s="14">
        <v>0.390609612245642</v>
      </c>
      <c r="I9" s="14">
        <v>0.36385843160842501</v>
      </c>
      <c r="J9" s="14">
        <v>0.39415156641371701</v>
      </c>
    </row>
    <row r="10" spans="2:11" x14ac:dyDescent="0.3">
      <c r="B10" s="15" t="s">
        <v>284</v>
      </c>
      <c r="C10" s="14">
        <v>0.15547604781343299</v>
      </c>
      <c r="D10" s="14">
        <v>0.16313792164218999</v>
      </c>
      <c r="E10" s="14">
        <v>0.122557553397214</v>
      </c>
      <c r="F10" s="14">
        <v>0.154655984986415</v>
      </c>
      <c r="G10" s="14">
        <v>0.231384911126224</v>
      </c>
      <c r="H10" s="14">
        <v>0.14013240067520399</v>
      </c>
      <c r="I10" s="14">
        <v>0.17617629053254899</v>
      </c>
      <c r="J10" s="14">
        <v>0.14123070200334401</v>
      </c>
    </row>
    <row r="11" spans="2:11" x14ac:dyDescent="0.3">
      <c r="B11" s="15" t="s">
        <v>92</v>
      </c>
      <c r="C11" s="14">
        <v>8.7887928652640501E-2</v>
      </c>
      <c r="D11" s="14">
        <v>9.9674137270493998E-2</v>
      </c>
      <c r="E11" s="14">
        <v>9.4283349879737202E-2</v>
      </c>
      <c r="F11" s="14">
        <v>0.10554422821630099</v>
      </c>
      <c r="G11" s="14">
        <v>0.135116357067156</v>
      </c>
      <c r="H11" s="14">
        <v>8.4416739146456601E-2</v>
      </c>
      <c r="I11" s="14">
        <v>0.174225193218084</v>
      </c>
      <c r="J11" s="14">
        <v>0.12701211188964501</v>
      </c>
    </row>
    <row r="12" spans="2:11" x14ac:dyDescent="0.3">
      <c r="B12" s="16"/>
      <c r="C12" s="16"/>
      <c r="D12" s="16"/>
      <c r="E12" s="16"/>
      <c r="F12" s="16"/>
      <c r="G12" s="16"/>
      <c r="H12" s="16"/>
      <c r="I12" s="16"/>
      <c r="J12" s="16"/>
    </row>
    <row r="13" spans="2:11" x14ac:dyDescent="0.3">
      <c r="B13" t="s">
        <v>116</v>
      </c>
    </row>
    <row r="14" spans="2:11" x14ac:dyDescent="0.3">
      <c r="B14" t="s">
        <v>117</v>
      </c>
    </row>
    <row r="18" spans="2:2" x14ac:dyDescent="0.3">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6.1556090745987703E-2</v>
      </c>
      <c r="D9" s="14">
        <v>7.3401451953091501E-2</v>
      </c>
      <c r="E9" s="14">
        <v>4.8979047397789598E-2</v>
      </c>
      <c r="F9" s="14"/>
      <c r="G9" s="14">
        <v>9.0250195678780204E-2</v>
      </c>
      <c r="H9" s="14">
        <v>0.13777072973610599</v>
      </c>
      <c r="I9" s="14">
        <v>6.8731912552788599E-2</v>
      </c>
      <c r="J9" s="14">
        <v>3.2481960430419302E-2</v>
      </c>
      <c r="K9" s="14">
        <v>2.11214361772043E-2</v>
      </c>
      <c r="L9" s="14">
        <v>2.5405990979682599E-2</v>
      </c>
      <c r="M9" s="14"/>
      <c r="N9" s="14">
        <v>8.5395189909411903E-2</v>
      </c>
      <c r="O9" s="14">
        <v>4.55323580690042E-2</v>
      </c>
      <c r="P9" s="14">
        <v>6.3341449565360197E-2</v>
      </c>
      <c r="Q9" s="14">
        <v>5.1662475969949002E-2</v>
      </c>
      <c r="R9" s="14"/>
      <c r="S9" s="14">
        <v>0.108485776887163</v>
      </c>
      <c r="T9" s="14">
        <v>4.3005723658994299E-2</v>
      </c>
      <c r="U9" s="14">
        <v>3.5838586109207003E-2</v>
      </c>
      <c r="V9" s="14">
        <v>5.7052235077036502E-2</v>
      </c>
      <c r="W9" s="14">
        <v>5.7227285903146297E-2</v>
      </c>
      <c r="X9" s="14">
        <v>8.0953366171775704E-2</v>
      </c>
      <c r="Y9" s="14">
        <v>4.9813724501385701E-2</v>
      </c>
      <c r="Z9" s="14">
        <v>7.1010980001872906E-2</v>
      </c>
      <c r="AA9" s="14">
        <v>7.55811113006013E-2</v>
      </c>
      <c r="AB9" s="14">
        <v>3.4901369259582503E-2</v>
      </c>
      <c r="AC9" s="14">
        <v>2.2852137956162401E-2</v>
      </c>
      <c r="AD9" s="14">
        <v>6.8574717505606606E-2</v>
      </c>
      <c r="AE9" s="14"/>
      <c r="AF9" s="14">
        <v>6.5163594175929596E-2</v>
      </c>
      <c r="AG9" s="14">
        <v>7.8213854380823206E-2</v>
      </c>
      <c r="AH9" s="14">
        <v>4.3752878151701299E-2</v>
      </c>
      <c r="AI9" s="14">
        <v>6.8333770619144696E-2</v>
      </c>
      <c r="AJ9" s="14">
        <v>2.5462413518891398E-2</v>
      </c>
      <c r="AK9" s="14"/>
      <c r="AL9" s="14">
        <v>0.104386335080392</v>
      </c>
      <c r="AM9" s="14">
        <v>7.0233418874590101E-2</v>
      </c>
      <c r="AN9" s="14">
        <v>4.2524587673914503E-2</v>
      </c>
      <c r="AO9" s="14">
        <v>4.82005075423119E-2</v>
      </c>
      <c r="AP9" s="14">
        <v>5.8785655029759097E-2</v>
      </c>
      <c r="AQ9" s="14">
        <v>2.1062800005200201E-2</v>
      </c>
      <c r="AR9" s="14"/>
      <c r="AS9" s="14">
        <v>3.2316473295699699E-2</v>
      </c>
      <c r="AT9" s="14">
        <v>4.0303980313917402E-2</v>
      </c>
      <c r="AU9" s="14">
        <v>6.5279087313165798E-2</v>
      </c>
      <c r="AV9" s="14">
        <v>0.15549168932178301</v>
      </c>
      <c r="AW9" s="14">
        <v>0.23867513414303099</v>
      </c>
      <c r="AX9" s="14"/>
      <c r="AY9" s="14">
        <v>0</v>
      </c>
      <c r="AZ9" s="14">
        <v>0.112865047271757</v>
      </c>
      <c r="BA9" s="14">
        <v>4.7201389879725102E-2</v>
      </c>
      <c r="BB9" s="14">
        <v>5.4480405469608501E-2</v>
      </c>
      <c r="BC9" s="14">
        <v>4.4474840620266201E-2</v>
      </c>
      <c r="BD9" s="14">
        <v>3.7861916526303198E-2</v>
      </c>
      <c r="BE9" s="14">
        <v>6.2152824347797099E-2</v>
      </c>
      <c r="BF9" s="14">
        <v>9.0187410260099493E-2</v>
      </c>
      <c r="BG9" s="14">
        <v>6.0036352610542999E-2</v>
      </c>
      <c r="BH9" s="14">
        <v>1.5733383753465901E-2</v>
      </c>
      <c r="BI9" s="14">
        <v>8.0429711454009803E-2</v>
      </c>
      <c r="BJ9" s="14">
        <v>5.8510972974433403E-2</v>
      </c>
      <c r="BK9" s="14">
        <v>3.4819591923566998E-2</v>
      </c>
      <c r="BL9" s="14">
        <v>8.4696558670849506E-2</v>
      </c>
      <c r="BM9" s="14">
        <v>1.9645928118883601E-2</v>
      </c>
      <c r="BN9" s="14">
        <v>0.170656532789107</v>
      </c>
      <c r="BO9" s="14"/>
      <c r="BP9" s="14">
        <v>0.123715559721402</v>
      </c>
      <c r="BQ9" s="14">
        <v>4.6446944919889703E-2</v>
      </c>
      <c r="BR9" s="14">
        <v>4.6835500119765401E-2</v>
      </c>
      <c r="BS9" s="14">
        <v>3.6961518585679198E-2</v>
      </c>
      <c r="BT9" s="14">
        <v>2.10016771715042E-2</v>
      </c>
      <c r="BU9" s="14">
        <v>4.7998083162911001E-2</v>
      </c>
      <c r="BV9" s="14"/>
      <c r="BW9" s="14">
        <v>6.1491209078248399E-2</v>
      </c>
      <c r="BX9" s="14">
        <v>4.59529935104269E-2</v>
      </c>
      <c r="BY9" s="14">
        <v>7.6236657459857193E-2</v>
      </c>
      <c r="BZ9" s="14">
        <v>7.9114225142291897E-2</v>
      </c>
      <c r="CA9" s="14">
        <v>7.6828108841142703E-2</v>
      </c>
      <c r="CB9" s="14">
        <v>2.27127872516023E-2</v>
      </c>
      <c r="CC9" s="14"/>
      <c r="CD9" s="14">
        <v>8.1562260903915496E-2</v>
      </c>
      <c r="CE9" s="14">
        <v>7.7128417417514195E-2</v>
      </c>
      <c r="CF9" s="14">
        <v>6.46514436277357E-2</v>
      </c>
      <c r="CG9" s="14">
        <v>5.5571706642658397E-2</v>
      </c>
      <c r="CH9" s="14"/>
      <c r="CI9" s="14">
        <v>7.3107452922537799E-2</v>
      </c>
      <c r="CJ9" s="14">
        <v>7.0175006624898006E-2</v>
      </c>
      <c r="CK9" s="14">
        <v>6.1891115132620099E-2</v>
      </c>
      <c r="CL9" s="14">
        <v>0</v>
      </c>
      <c r="CM9" s="14"/>
      <c r="CN9" s="14">
        <v>0.13273628284931599</v>
      </c>
      <c r="CO9" s="14">
        <v>5.1608404524832799E-2</v>
      </c>
      <c r="CP9" s="14"/>
      <c r="CQ9" s="14">
        <v>0.125989164078257</v>
      </c>
      <c r="CR9" s="14">
        <v>5.5415305888037301E-2</v>
      </c>
    </row>
    <row r="10" spans="2:96" x14ac:dyDescent="0.3">
      <c r="B10" s="15" t="s">
        <v>282</v>
      </c>
      <c r="C10" s="14">
        <v>0.30102230095471499</v>
      </c>
      <c r="D10" s="14">
        <v>0.32977332229303002</v>
      </c>
      <c r="E10" s="14">
        <v>0.273790475233395</v>
      </c>
      <c r="F10" s="14"/>
      <c r="G10" s="14">
        <v>0.35659402912024402</v>
      </c>
      <c r="H10" s="14">
        <v>0.381928630483996</v>
      </c>
      <c r="I10" s="14">
        <v>0.27717575519938198</v>
      </c>
      <c r="J10" s="14">
        <v>0.25263278845380099</v>
      </c>
      <c r="K10" s="14">
        <v>0.27541119674712</v>
      </c>
      <c r="L10" s="14">
        <v>0.27423668033218301</v>
      </c>
      <c r="M10" s="14"/>
      <c r="N10" s="14">
        <v>0.37213313394063202</v>
      </c>
      <c r="O10" s="14">
        <v>0.30763872850023899</v>
      </c>
      <c r="P10" s="14">
        <v>0.26172062876531099</v>
      </c>
      <c r="Q10" s="14">
        <v>0.251511858242768</v>
      </c>
      <c r="R10" s="14"/>
      <c r="S10" s="14">
        <v>0.33004165263027702</v>
      </c>
      <c r="T10" s="14">
        <v>0.24296059491424299</v>
      </c>
      <c r="U10" s="14">
        <v>0.34375742971866302</v>
      </c>
      <c r="V10" s="14">
        <v>0.32255475271469602</v>
      </c>
      <c r="W10" s="14">
        <v>0.29313192297892998</v>
      </c>
      <c r="X10" s="14">
        <v>0.277100451570645</v>
      </c>
      <c r="Y10" s="14">
        <v>0.38427316643158799</v>
      </c>
      <c r="Z10" s="14">
        <v>0.35141884102869603</v>
      </c>
      <c r="AA10" s="14">
        <v>0.28298610453545903</v>
      </c>
      <c r="AB10" s="14">
        <v>0.31036450307396402</v>
      </c>
      <c r="AC10" s="14">
        <v>0.20642717023335799</v>
      </c>
      <c r="AD10" s="14">
        <v>0.235187580570002</v>
      </c>
      <c r="AE10" s="14"/>
      <c r="AF10" s="14">
        <v>0.32574050283482803</v>
      </c>
      <c r="AG10" s="14">
        <v>0.35016634634288402</v>
      </c>
      <c r="AH10" s="14">
        <v>0.246800348638262</v>
      </c>
      <c r="AI10" s="14">
        <v>0.28586182946462502</v>
      </c>
      <c r="AJ10" s="14">
        <v>0.24753797575050501</v>
      </c>
      <c r="AK10" s="14"/>
      <c r="AL10" s="14">
        <v>0.37333280210985498</v>
      </c>
      <c r="AM10" s="14">
        <v>0.31351599697320898</v>
      </c>
      <c r="AN10" s="14">
        <v>0.30551972982665399</v>
      </c>
      <c r="AO10" s="14">
        <v>0.28580882119141698</v>
      </c>
      <c r="AP10" s="14">
        <v>0.24531656671107999</v>
      </c>
      <c r="AQ10" s="14">
        <v>0.24381755618496601</v>
      </c>
      <c r="AR10" s="14"/>
      <c r="AS10" s="14">
        <v>0.25634141629860802</v>
      </c>
      <c r="AT10" s="14">
        <v>0.30590660995187302</v>
      </c>
      <c r="AU10" s="14">
        <v>0.339801354295096</v>
      </c>
      <c r="AV10" s="14">
        <v>0.33595658568742998</v>
      </c>
      <c r="AW10" s="14">
        <v>0.36419737011829501</v>
      </c>
      <c r="AX10" s="14"/>
      <c r="AY10" s="14">
        <v>0.2084033411108</v>
      </c>
      <c r="AZ10" s="14">
        <v>0.23001316608276601</v>
      </c>
      <c r="BA10" s="14">
        <v>0.30476507297667399</v>
      </c>
      <c r="BB10" s="14">
        <v>0.27633501714792003</v>
      </c>
      <c r="BC10" s="14">
        <v>0.275925428997015</v>
      </c>
      <c r="BD10" s="14">
        <v>0.282370767763506</v>
      </c>
      <c r="BE10" s="14">
        <v>0.35216348474938902</v>
      </c>
      <c r="BF10" s="14">
        <v>0.26093447112342499</v>
      </c>
      <c r="BG10" s="14">
        <v>0.26626888258918002</v>
      </c>
      <c r="BH10" s="14">
        <v>0.36254797428415703</v>
      </c>
      <c r="BI10" s="14">
        <v>0.28666580016538601</v>
      </c>
      <c r="BJ10" s="14">
        <v>0.31158659891252799</v>
      </c>
      <c r="BK10" s="14">
        <v>0.320054936331158</v>
      </c>
      <c r="BL10" s="14">
        <v>0.30748887610139097</v>
      </c>
      <c r="BM10" s="14">
        <v>0.42757291757865201</v>
      </c>
      <c r="BN10" s="14">
        <v>0.409065001450929</v>
      </c>
      <c r="BO10" s="14"/>
      <c r="BP10" s="14">
        <v>0.35250218925343602</v>
      </c>
      <c r="BQ10" s="14">
        <v>0.271242677006727</v>
      </c>
      <c r="BR10" s="14">
        <v>0.26318790481700399</v>
      </c>
      <c r="BS10" s="14">
        <v>0.329583993923388</v>
      </c>
      <c r="BT10" s="14">
        <v>0.29809266302068299</v>
      </c>
      <c r="BU10" s="14">
        <v>0.227817491813113</v>
      </c>
      <c r="BV10" s="14"/>
      <c r="BW10" s="14">
        <v>0.29922864298576701</v>
      </c>
      <c r="BX10" s="14">
        <v>0.30315302973760799</v>
      </c>
      <c r="BY10" s="14">
        <v>0.29166872326735499</v>
      </c>
      <c r="BZ10" s="14">
        <v>0.28268647146760201</v>
      </c>
      <c r="CA10" s="14">
        <v>0.30968978437797301</v>
      </c>
      <c r="CB10" s="14">
        <v>0.30560626500055699</v>
      </c>
      <c r="CC10" s="14"/>
      <c r="CD10" s="14">
        <v>0.35255922397129102</v>
      </c>
      <c r="CE10" s="14">
        <v>0.34441783950198901</v>
      </c>
      <c r="CF10" s="14">
        <v>0.21886647025997999</v>
      </c>
      <c r="CG10" s="14">
        <v>0.29115971576912703</v>
      </c>
      <c r="CH10" s="14"/>
      <c r="CI10" s="14">
        <v>0.271862073664769</v>
      </c>
      <c r="CJ10" s="14">
        <v>0.39495688239093502</v>
      </c>
      <c r="CK10" s="14">
        <v>0.28855475418239601</v>
      </c>
      <c r="CL10" s="14">
        <v>0.19136295565143499</v>
      </c>
      <c r="CM10" s="14"/>
      <c r="CN10" s="14">
        <v>0.42781818543459998</v>
      </c>
      <c r="CO10" s="14">
        <v>0.28475923865642</v>
      </c>
      <c r="CP10" s="14"/>
      <c r="CQ10" s="14">
        <v>0.30140222834705799</v>
      </c>
      <c r="CR10" s="14">
        <v>0.31304744828963499</v>
      </c>
    </row>
    <row r="11" spans="2:96" x14ac:dyDescent="0.3">
      <c r="B11" s="15" t="s">
        <v>283</v>
      </c>
      <c r="C11" s="14">
        <v>0.39405763183322401</v>
      </c>
      <c r="D11" s="14">
        <v>0.39477082926762502</v>
      </c>
      <c r="E11" s="14">
        <v>0.39362365715875097</v>
      </c>
      <c r="F11" s="14"/>
      <c r="G11" s="14">
        <v>0.35383865571309697</v>
      </c>
      <c r="H11" s="14">
        <v>0.328565958906049</v>
      </c>
      <c r="I11" s="14">
        <v>0.43324331415605899</v>
      </c>
      <c r="J11" s="14">
        <v>0.40587067943654098</v>
      </c>
      <c r="K11" s="14">
        <v>0.40237909499082197</v>
      </c>
      <c r="L11" s="14">
        <v>0.42694389854969</v>
      </c>
      <c r="M11" s="14"/>
      <c r="N11" s="14">
        <v>0.36206605563068101</v>
      </c>
      <c r="O11" s="14">
        <v>0.40295920088433101</v>
      </c>
      <c r="P11" s="14">
        <v>0.42958522982928898</v>
      </c>
      <c r="Q11" s="14">
        <v>0.38694134666403801</v>
      </c>
      <c r="R11" s="14"/>
      <c r="S11" s="14">
        <v>0.33762392241428302</v>
      </c>
      <c r="T11" s="14">
        <v>0.47111746866956999</v>
      </c>
      <c r="U11" s="14">
        <v>0.40910747787289597</v>
      </c>
      <c r="V11" s="14">
        <v>0.39450000435778498</v>
      </c>
      <c r="W11" s="14">
        <v>0.40150460594701698</v>
      </c>
      <c r="X11" s="14">
        <v>0.38424680235403003</v>
      </c>
      <c r="Y11" s="14">
        <v>0.36265595380330401</v>
      </c>
      <c r="Z11" s="14">
        <v>0.42149347193069697</v>
      </c>
      <c r="AA11" s="14">
        <v>0.32857103369525598</v>
      </c>
      <c r="AB11" s="14">
        <v>0.425560290021882</v>
      </c>
      <c r="AC11" s="14">
        <v>0.43494968129786499</v>
      </c>
      <c r="AD11" s="14">
        <v>0.41967029189410798</v>
      </c>
      <c r="AE11" s="14"/>
      <c r="AF11" s="14">
        <v>0.39089464589810002</v>
      </c>
      <c r="AG11" s="14">
        <v>0.37567023448950998</v>
      </c>
      <c r="AH11" s="14">
        <v>0.49619447657501797</v>
      </c>
      <c r="AI11" s="14">
        <v>0.33158769427907703</v>
      </c>
      <c r="AJ11" s="14">
        <v>0.43005746054910998</v>
      </c>
      <c r="AK11" s="14"/>
      <c r="AL11" s="14">
        <v>0.35867861860508898</v>
      </c>
      <c r="AM11" s="14">
        <v>0.39825210318957099</v>
      </c>
      <c r="AN11" s="14">
        <v>0.48343926811118099</v>
      </c>
      <c r="AO11" s="14">
        <v>0.38717291191361702</v>
      </c>
      <c r="AP11" s="14">
        <v>0.42072069654246502</v>
      </c>
      <c r="AQ11" s="14">
        <v>0.40300194113441601</v>
      </c>
      <c r="AR11" s="14"/>
      <c r="AS11" s="14">
        <v>0.41111032478305698</v>
      </c>
      <c r="AT11" s="14">
        <v>0.399797087737159</v>
      </c>
      <c r="AU11" s="14">
        <v>0.38252064335728198</v>
      </c>
      <c r="AV11" s="14">
        <v>0.35809337179731898</v>
      </c>
      <c r="AW11" s="14">
        <v>0.31808420471047499</v>
      </c>
      <c r="AX11" s="14"/>
      <c r="AY11" s="14">
        <v>0.27482265969464698</v>
      </c>
      <c r="AZ11" s="14">
        <v>0.31065167374644898</v>
      </c>
      <c r="BA11" s="14">
        <v>0.373189945366103</v>
      </c>
      <c r="BB11" s="14">
        <v>0.41559656152676799</v>
      </c>
      <c r="BC11" s="14">
        <v>0.38632969642453102</v>
      </c>
      <c r="BD11" s="14">
        <v>0.40332049558268002</v>
      </c>
      <c r="BE11" s="14">
        <v>0.38188541209589999</v>
      </c>
      <c r="BF11" s="14">
        <v>0.45621615440944002</v>
      </c>
      <c r="BG11" s="14">
        <v>0.469441509586912</v>
      </c>
      <c r="BH11" s="14">
        <v>0.40955770644538197</v>
      </c>
      <c r="BI11" s="14">
        <v>0.393490258859236</v>
      </c>
      <c r="BJ11" s="14">
        <v>0.39441205817908598</v>
      </c>
      <c r="BK11" s="14">
        <v>0.495059529901411</v>
      </c>
      <c r="BL11" s="14">
        <v>0.37606222618450702</v>
      </c>
      <c r="BM11" s="14">
        <v>0.337190002059439</v>
      </c>
      <c r="BN11" s="14">
        <v>0.28880488174341501</v>
      </c>
      <c r="BO11" s="14"/>
      <c r="BP11" s="14">
        <v>0.33263192562948901</v>
      </c>
      <c r="BQ11" s="14">
        <v>0.43314751485238401</v>
      </c>
      <c r="BR11" s="14">
        <v>0.42447332573741797</v>
      </c>
      <c r="BS11" s="14">
        <v>0.39858116465298898</v>
      </c>
      <c r="BT11" s="14">
        <v>0.37376537806777999</v>
      </c>
      <c r="BU11" s="14">
        <v>0.41945876243775398</v>
      </c>
      <c r="BV11" s="14"/>
      <c r="BW11" s="14">
        <v>0.38299795517639801</v>
      </c>
      <c r="BX11" s="14">
        <v>0.43688255095428702</v>
      </c>
      <c r="BY11" s="14">
        <v>0.33395719663474999</v>
      </c>
      <c r="BZ11" s="14">
        <v>0.35856384582080703</v>
      </c>
      <c r="CA11" s="14">
        <v>0.40451134676242301</v>
      </c>
      <c r="CB11" s="14">
        <v>0.43195413464636101</v>
      </c>
      <c r="CC11" s="14"/>
      <c r="CD11" s="14">
        <v>0.398102318971983</v>
      </c>
      <c r="CE11" s="14">
        <v>0.37801544502762802</v>
      </c>
      <c r="CF11" s="14">
        <v>0.36640520251764402</v>
      </c>
      <c r="CG11" s="14">
        <v>0.41904566086154699</v>
      </c>
      <c r="CH11" s="14"/>
      <c r="CI11" s="14">
        <v>0.43715488144549403</v>
      </c>
      <c r="CJ11" s="14">
        <v>0.33116608696959199</v>
      </c>
      <c r="CK11" s="14">
        <v>0.40594334175984198</v>
      </c>
      <c r="CL11" s="14">
        <v>0.372742630196576</v>
      </c>
      <c r="CM11" s="14"/>
      <c r="CN11" s="14">
        <v>0.28836438235768902</v>
      </c>
      <c r="CO11" s="14">
        <v>0.408872821675898</v>
      </c>
      <c r="CP11" s="14"/>
      <c r="CQ11" s="14">
        <v>0.37641135095859901</v>
      </c>
      <c r="CR11" s="14">
        <v>0.39421136296811599</v>
      </c>
    </row>
    <row r="12" spans="2:96" x14ac:dyDescent="0.3">
      <c r="B12" s="15" t="s">
        <v>284</v>
      </c>
      <c r="C12" s="14">
        <v>0.15547604781343299</v>
      </c>
      <c r="D12" s="14">
        <v>0.123511232194649</v>
      </c>
      <c r="E12" s="14">
        <v>0.18631753903699699</v>
      </c>
      <c r="F12" s="14"/>
      <c r="G12" s="14">
        <v>0.11756437893678801</v>
      </c>
      <c r="H12" s="14">
        <v>9.0481860376064593E-2</v>
      </c>
      <c r="I12" s="14">
        <v>0.151410320034011</v>
      </c>
      <c r="J12" s="14">
        <v>0.218729344370659</v>
      </c>
      <c r="K12" s="14">
        <v>0.19614063183688299</v>
      </c>
      <c r="L12" s="14">
        <v>0.15816224602342599</v>
      </c>
      <c r="M12" s="14"/>
      <c r="N12" s="14">
        <v>0.12645940621306001</v>
      </c>
      <c r="O12" s="14">
        <v>0.157863650633465</v>
      </c>
      <c r="P12" s="14">
        <v>0.15475758939947701</v>
      </c>
      <c r="Q12" s="14">
        <v>0.18479243835062201</v>
      </c>
      <c r="R12" s="14"/>
      <c r="S12" s="14">
        <v>0.127510677842118</v>
      </c>
      <c r="T12" s="14">
        <v>0.171150181680497</v>
      </c>
      <c r="U12" s="14">
        <v>0.12106061168101399</v>
      </c>
      <c r="V12" s="14">
        <v>0.15332784606657501</v>
      </c>
      <c r="W12" s="14">
        <v>0.15024298976184899</v>
      </c>
      <c r="X12" s="14">
        <v>0.17049806682153601</v>
      </c>
      <c r="Y12" s="14">
        <v>0.124957358138159</v>
      </c>
      <c r="Z12" s="14">
        <v>9.9411630493015393E-2</v>
      </c>
      <c r="AA12" s="14">
        <v>0.20319725062042801</v>
      </c>
      <c r="AB12" s="14">
        <v>0.128575403963537</v>
      </c>
      <c r="AC12" s="14">
        <v>0.25140936331217301</v>
      </c>
      <c r="AD12" s="14">
        <v>0.18509442107240301</v>
      </c>
      <c r="AE12" s="14"/>
      <c r="AF12" s="14">
        <v>0.14528798033773199</v>
      </c>
      <c r="AG12" s="14">
        <v>0.13245729703223</v>
      </c>
      <c r="AH12" s="14">
        <v>0.120612582670918</v>
      </c>
      <c r="AI12" s="14">
        <v>0.210627071821363</v>
      </c>
      <c r="AJ12" s="14">
        <v>0.222493403064566</v>
      </c>
      <c r="AK12" s="14"/>
      <c r="AL12" s="14">
        <v>9.8133103961373605E-2</v>
      </c>
      <c r="AM12" s="14">
        <v>0.155471559386127</v>
      </c>
      <c r="AN12" s="14">
        <v>0.109902578146602</v>
      </c>
      <c r="AO12" s="14">
        <v>0.180781142715465</v>
      </c>
      <c r="AP12" s="14">
        <v>0.22615203318653601</v>
      </c>
      <c r="AQ12" s="14">
        <v>0.137728133018203</v>
      </c>
      <c r="AR12" s="14"/>
      <c r="AS12" s="14">
        <v>0.195269807217406</v>
      </c>
      <c r="AT12" s="14">
        <v>0.17208690104293101</v>
      </c>
      <c r="AU12" s="14">
        <v>0.13725283599131699</v>
      </c>
      <c r="AV12" s="14">
        <v>9.8752265305267303E-2</v>
      </c>
      <c r="AW12" s="14">
        <v>5.4986599610282398E-2</v>
      </c>
      <c r="AX12" s="14"/>
      <c r="AY12" s="14">
        <v>0.25042373231222298</v>
      </c>
      <c r="AZ12" s="14">
        <v>0.20567016135236799</v>
      </c>
      <c r="BA12" s="14">
        <v>0.14527967256418201</v>
      </c>
      <c r="BB12" s="14">
        <v>0.16224960931184301</v>
      </c>
      <c r="BC12" s="14">
        <v>0.194729603206207</v>
      </c>
      <c r="BD12" s="14">
        <v>0.16760257742846299</v>
      </c>
      <c r="BE12" s="14">
        <v>0.149585908854309</v>
      </c>
      <c r="BF12" s="14">
        <v>0.128508813317568</v>
      </c>
      <c r="BG12" s="14">
        <v>0.11940349751773199</v>
      </c>
      <c r="BH12" s="14">
        <v>0.159974367561252</v>
      </c>
      <c r="BI12" s="14">
        <v>0.15786236999723399</v>
      </c>
      <c r="BJ12" s="14">
        <v>0.1490019602804</v>
      </c>
      <c r="BK12" s="14">
        <v>0.104258595224875</v>
      </c>
      <c r="BL12" s="14">
        <v>0.19147905739292101</v>
      </c>
      <c r="BM12" s="14">
        <v>0.13907426608798701</v>
      </c>
      <c r="BN12" s="14">
        <v>0.12283984410356701</v>
      </c>
      <c r="BO12" s="14"/>
      <c r="BP12" s="14">
        <v>0.12377818390272601</v>
      </c>
      <c r="BQ12" s="14">
        <v>0.15507575955689101</v>
      </c>
      <c r="BR12" s="14">
        <v>0.171226283833569</v>
      </c>
      <c r="BS12" s="14">
        <v>0.15203217922744899</v>
      </c>
      <c r="BT12" s="14">
        <v>0.185319963966595</v>
      </c>
      <c r="BU12" s="14">
        <v>0.22190940441555601</v>
      </c>
      <c r="BV12" s="14"/>
      <c r="BW12" s="14">
        <v>0.15829788640586501</v>
      </c>
      <c r="BX12" s="14">
        <v>0.163495834926805</v>
      </c>
      <c r="BY12" s="14">
        <v>0.190196927509553</v>
      </c>
      <c r="BZ12" s="14">
        <v>0.15967967941601999</v>
      </c>
      <c r="CA12" s="14">
        <v>0.124284774957901</v>
      </c>
      <c r="CB12" s="14">
        <v>0.13843740867667301</v>
      </c>
      <c r="CC12" s="14"/>
      <c r="CD12" s="14">
        <v>0.111439180918077</v>
      </c>
      <c r="CE12" s="14">
        <v>0.15333161034182899</v>
      </c>
      <c r="CF12" s="14">
        <v>0.19153675975360299</v>
      </c>
      <c r="CG12" s="14">
        <v>0.17633881674357799</v>
      </c>
      <c r="CH12" s="14"/>
      <c r="CI12" s="14">
        <v>0.16853866228447201</v>
      </c>
      <c r="CJ12" s="14">
        <v>0.149960759805156</v>
      </c>
      <c r="CK12" s="14">
        <v>0.14743025867325901</v>
      </c>
      <c r="CL12" s="14">
        <v>0.206971823278227</v>
      </c>
      <c r="CM12" s="14"/>
      <c r="CN12" s="14">
        <v>0.10346265727153001</v>
      </c>
      <c r="CO12" s="14">
        <v>0.163096433453573</v>
      </c>
      <c r="CP12" s="14"/>
      <c r="CQ12" s="14">
        <v>0.157546456063059</v>
      </c>
      <c r="CR12" s="14">
        <v>0.154261118765285</v>
      </c>
    </row>
    <row r="13" spans="2:96" x14ac:dyDescent="0.3">
      <c r="B13" s="15" t="s">
        <v>92</v>
      </c>
      <c r="C13" s="20">
        <v>8.7887928652640501E-2</v>
      </c>
      <c r="D13" s="20">
        <v>7.8543164291604406E-2</v>
      </c>
      <c r="E13" s="20">
        <v>9.7289281173067205E-2</v>
      </c>
      <c r="F13" s="20"/>
      <c r="G13" s="20">
        <v>8.1752740551090594E-2</v>
      </c>
      <c r="H13" s="20">
        <v>6.1252820497784598E-2</v>
      </c>
      <c r="I13" s="20">
        <v>6.9438698057760095E-2</v>
      </c>
      <c r="J13" s="20">
        <v>9.0285227308579394E-2</v>
      </c>
      <c r="K13" s="20">
        <v>0.104947640247972</v>
      </c>
      <c r="L13" s="20">
        <v>0.115251184115018</v>
      </c>
      <c r="M13" s="20"/>
      <c r="N13" s="20">
        <v>5.3946214306215302E-2</v>
      </c>
      <c r="O13" s="20">
        <v>8.6006061912960396E-2</v>
      </c>
      <c r="P13" s="20">
        <v>9.0595102440563402E-2</v>
      </c>
      <c r="Q13" s="20">
        <v>0.12509188077262301</v>
      </c>
      <c r="R13" s="20"/>
      <c r="S13" s="20">
        <v>9.6337970226158601E-2</v>
      </c>
      <c r="T13" s="20">
        <v>7.1766031076695797E-2</v>
      </c>
      <c r="U13" s="20">
        <v>9.0235894618219806E-2</v>
      </c>
      <c r="V13" s="20">
        <v>7.2565161783908094E-2</v>
      </c>
      <c r="W13" s="20">
        <v>9.7893195409058206E-2</v>
      </c>
      <c r="X13" s="20">
        <v>8.7201313082012705E-2</v>
      </c>
      <c r="Y13" s="20">
        <v>7.82997971255633E-2</v>
      </c>
      <c r="Z13" s="20">
        <v>5.6665076545718701E-2</v>
      </c>
      <c r="AA13" s="20">
        <v>0.10966449984825601</v>
      </c>
      <c r="AB13" s="20">
        <v>0.10059843368103499</v>
      </c>
      <c r="AC13" s="20">
        <v>8.4361647200441106E-2</v>
      </c>
      <c r="AD13" s="20">
        <v>9.1472988957880502E-2</v>
      </c>
      <c r="AE13" s="20"/>
      <c r="AF13" s="20">
        <v>7.2913276753410305E-2</v>
      </c>
      <c r="AG13" s="20">
        <v>6.3492267754552703E-2</v>
      </c>
      <c r="AH13" s="20">
        <v>9.2639713964101394E-2</v>
      </c>
      <c r="AI13" s="20">
        <v>0.103589633815791</v>
      </c>
      <c r="AJ13" s="20">
        <v>7.4448747116927602E-2</v>
      </c>
      <c r="AK13" s="20"/>
      <c r="AL13" s="20">
        <v>6.5469140243290203E-2</v>
      </c>
      <c r="AM13" s="20">
        <v>6.2526921576502997E-2</v>
      </c>
      <c r="AN13" s="20">
        <v>5.8613836241648502E-2</v>
      </c>
      <c r="AO13" s="20">
        <v>9.8036616637188795E-2</v>
      </c>
      <c r="AP13" s="20">
        <v>4.90250485301588E-2</v>
      </c>
      <c r="AQ13" s="20">
        <v>0.19438956965721399</v>
      </c>
      <c r="AR13" s="20"/>
      <c r="AS13" s="20">
        <v>0.10496197840523</v>
      </c>
      <c r="AT13" s="20">
        <v>8.1905420954119706E-2</v>
      </c>
      <c r="AU13" s="20">
        <v>7.5146079043139802E-2</v>
      </c>
      <c r="AV13" s="20">
        <v>5.1706087888199803E-2</v>
      </c>
      <c r="AW13" s="20">
        <v>2.4056691417915499E-2</v>
      </c>
      <c r="AX13" s="20"/>
      <c r="AY13" s="20">
        <v>0.26635026688232999</v>
      </c>
      <c r="AZ13" s="20">
        <v>0.14079995154666</v>
      </c>
      <c r="BA13" s="20">
        <v>0.129563919213316</v>
      </c>
      <c r="BB13" s="20">
        <v>9.1338406543860703E-2</v>
      </c>
      <c r="BC13" s="20">
        <v>9.8540430751979893E-2</v>
      </c>
      <c r="BD13" s="20">
        <v>0.10884424269904799</v>
      </c>
      <c r="BE13" s="20">
        <v>5.4212369952604797E-2</v>
      </c>
      <c r="BF13" s="20">
        <v>6.4153150889467297E-2</v>
      </c>
      <c r="BG13" s="20">
        <v>8.4849757695633798E-2</v>
      </c>
      <c r="BH13" s="20">
        <v>5.2186567955742301E-2</v>
      </c>
      <c r="BI13" s="20">
        <v>8.1551859524134199E-2</v>
      </c>
      <c r="BJ13" s="20">
        <v>8.6488409653552006E-2</v>
      </c>
      <c r="BK13" s="20">
        <v>4.5807346618989803E-2</v>
      </c>
      <c r="BL13" s="20">
        <v>4.0273281650331401E-2</v>
      </c>
      <c r="BM13" s="20">
        <v>7.6516886155038197E-2</v>
      </c>
      <c r="BN13" s="20">
        <v>8.6337399129823005E-3</v>
      </c>
      <c r="BO13" s="20"/>
      <c r="BP13" s="20">
        <v>6.7372141492947402E-2</v>
      </c>
      <c r="BQ13" s="20">
        <v>9.4087103664108704E-2</v>
      </c>
      <c r="BR13" s="20">
        <v>9.4276985492243795E-2</v>
      </c>
      <c r="BS13" s="20">
        <v>8.2841143610495105E-2</v>
      </c>
      <c r="BT13" s="20">
        <v>0.12182031777343801</v>
      </c>
      <c r="BU13" s="20">
        <v>8.2816258170665596E-2</v>
      </c>
      <c r="BV13" s="20"/>
      <c r="BW13" s="20">
        <v>9.79843063537221E-2</v>
      </c>
      <c r="BX13" s="20">
        <v>5.0515590870873199E-2</v>
      </c>
      <c r="BY13" s="20">
        <v>0.107940495128484</v>
      </c>
      <c r="BZ13" s="20">
        <v>0.119955778153279</v>
      </c>
      <c r="CA13" s="20">
        <v>8.4685985060560104E-2</v>
      </c>
      <c r="CB13" s="20">
        <v>0.101289404424806</v>
      </c>
      <c r="CC13" s="20"/>
      <c r="CD13" s="20">
        <v>5.6337015234733202E-2</v>
      </c>
      <c r="CE13" s="20">
        <v>4.7106687711039902E-2</v>
      </c>
      <c r="CF13" s="20">
        <v>0.15854012384103799</v>
      </c>
      <c r="CG13" s="20">
        <v>5.7884099983088799E-2</v>
      </c>
      <c r="CH13" s="20"/>
      <c r="CI13" s="20">
        <v>4.93369296827268E-2</v>
      </c>
      <c r="CJ13" s="20">
        <v>5.3741264209419402E-2</v>
      </c>
      <c r="CK13" s="20">
        <v>9.6180530251882598E-2</v>
      </c>
      <c r="CL13" s="20">
        <v>0.22892259087376199</v>
      </c>
      <c r="CM13" s="20"/>
      <c r="CN13" s="20">
        <v>4.7618492086864202E-2</v>
      </c>
      <c r="CO13" s="20">
        <v>9.1663101689275606E-2</v>
      </c>
      <c r="CP13" s="20"/>
      <c r="CQ13" s="20">
        <v>3.86508005530267E-2</v>
      </c>
      <c r="CR13" s="20">
        <v>8.3064764088926504E-2</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7.1848898111827306E-2</v>
      </c>
      <c r="D9" s="14">
        <v>9.4219845415225295E-2</v>
      </c>
      <c r="E9" s="14">
        <v>4.90063766122006E-2</v>
      </c>
      <c r="F9" s="14"/>
      <c r="G9" s="14">
        <v>0.1138826244829</v>
      </c>
      <c r="H9" s="14">
        <v>0.149646867063257</v>
      </c>
      <c r="I9" s="14">
        <v>5.6865834572700502E-2</v>
      </c>
      <c r="J9" s="14">
        <v>4.14714345734261E-2</v>
      </c>
      <c r="K9" s="14">
        <v>3.7081142481411103E-2</v>
      </c>
      <c r="L9" s="14">
        <v>4.0869524449632502E-2</v>
      </c>
      <c r="M9" s="14"/>
      <c r="N9" s="14">
        <v>9.2777567815166606E-2</v>
      </c>
      <c r="O9" s="14">
        <v>6.9647611712871205E-2</v>
      </c>
      <c r="P9" s="14">
        <v>7.0283908530348493E-2</v>
      </c>
      <c r="Q9" s="14">
        <v>5.3812471216314897E-2</v>
      </c>
      <c r="R9" s="14"/>
      <c r="S9" s="14">
        <v>0.138791322467165</v>
      </c>
      <c r="T9" s="14">
        <v>7.2918410962349994E-2</v>
      </c>
      <c r="U9" s="14">
        <v>4.1574414924467597E-2</v>
      </c>
      <c r="V9" s="14">
        <v>4.1053611205503403E-2</v>
      </c>
      <c r="W9" s="14">
        <v>4.7866438603884898E-2</v>
      </c>
      <c r="X9" s="14">
        <v>6.5984701875994006E-2</v>
      </c>
      <c r="Y9" s="14">
        <v>3.77477833105479E-2</v>
      </c>
      <c r="Z9" s="14">
        <v>0.14365888265895399</v>
      </c>
      <c r="AA9" s="14">
        <v>8.8448005750708297E-2</v>
      </c>
      <c r="AB9" s="14">
        <v>5.1806850454025201E-2</v>
      </c>
      <c r="AC9" s="14">
        <v>4.4772491723829903E-2</v>
      </c>
      <c r="AD9" s="14">
        <v>4.1195263417920798E-2</v>
      </c>
      <c r="AE9" s="14"/>
      <c r="AF9" s="14">
        <v>6.9475576477481094E-2</v>
      </c>
      <c r="AG9" s="14">
        <v>9.7601013686118301E-2</v>
      </c>
      <c r="AH9" s="14">
        <v>3.3934417196633301E-2</v>
      </c>
      <c r="AI9" s="14">
        <v>0.10449510946461101</v>
      </c>
      <c r="AJ9" s="14">
        <v>3.1607387713598598E-2</v>
      </c>
      <c r="AK9" s="14"/>
      <c r="AL9" s="14">
        <v>0.129162890115116</v>
      </c>
      <c r="AM9" s="14">
        <v>7.6457077160471607E-2</v>
      </c>
      <c r="AN9" s="14">
        <v>1.8762420225097901E-2</v>
      </c>
      <c r="AO9" s="14">
        <v>7.9490270513000894E-2</v>
      </c>
      <c r="AP9" s="14">
        <v>4.3090810254889797E-2</v>
      </c>
      <c r="AQ9" s="14">
        <v>2.5959162815319101E-2</v>
      </c>
      <c r="AR9" s="14"/>
      <c r="AS9" s="14">
        <v>5.4747011646237E-2</v>
      </c>
      <c r="AT9" s="14">
        <v>5.2090847028956E-2</v>
      </c>
      <c r="AU9" s="14">
        <v>7.81305022798892E-2</v>
      </c>
      <c r="AV9" s="14">
        <v>0.102780368125873</v>
      </c>
      <c r="AW9" s="14">
        <v>0.290759030340696</v>
      </c>
      <c r="AX9" s="14"/>
      <c r="AY9" s="14">
        <v>0</v>
      </c>
      <c r="AZ9" s="14">
        <v>0.114366833684811</v>
      </c>
      <c r="BA9" s="14">
        <v>4.7119325147204898E-2</v>
      </c>
      <c r="BB9" s="14">
        <v>8.8889601022235795E-2</v>
      </c>
      <c r="BC9" s="14">
        <v>7.3942187564707093E-2</v>
      </c>
      <c r="BD9" s="14">
        <v>5.9973199857896398E-2</v>
      </c>
      <c r="BE9" s="14">
        <v>7.2364659966144093E-2</v>
      </c>
      <c r="BF9" s="14">
        <v>6.8070705760407801E-2</v>
      </c>
      <c r="BG9" s="14">
        <v>4.8886949521237899E-2</v>
      </c>
      <c r="BH9" s="14">
        <v>6.8779364375958399E-2</v>
      </c>
      <c r="BI9" s="14">
        <v>6.4657285084499097E-2</v>
      </c>
      <c r="BJ9" s="14">
        <v>8.6557928583052807E-2</v>
      </c>
      <c r="BK9" s="14">
        <v>5.1503908071202101E-2</v>
      </c>
      <c r="BL9" s="14">
        <v>8.7521969626742094E-2</v>
      </c>
      <c r="BM9" s="14">
        <v>1.9645928118883601E-2</v>
      </c>
      <c r="BN9" s="14">
        <v>0.196817967757524</v>
      </c>
      <c r="BO9" s="14"/>
      <c r="BP9" s="14">
        <v>0.11960275559771399</v>
      </c>
      <c r="BQ9" s="14">
        <v>6.0614954326244197E-2</v>
      </c>
      <c r="BR9" s="14">
        <v>5.5924884397568701E-2</v>
      </c>
      <c r="BS9" s="14">
        <v>5.3108304863868798E-2</v>
      </c>
      <c r="BT9" s="14">
        <v>4.1726499223682503E-2</v>
      </c>
      <c r="BU9" s="14">
        <v>6.6150315780866498E-2</v>
      </c>
      <c r="BV9" s="14"/>
      <c r="BW9" s="14">
        <v>7.0987081646963393E-2</v>
      </c>
      <c r="BX9" s="14">
        <v>7.2292223521512294E-2</v>
      </c>
      <c r="BY9" s="14">
        <v>7.4670190559041394E-2</v>
      </c>
      <c r="BZ9" s="14">
        <v>0.104663892189704</v>
      </c>
      <c r="CA9" s="14">
        <v>6.1938767971042502E-2</v>
      </c>
      <c r="CB9" s="14">
        <v>5.8301847497765E-2</v>
      </c>
      <c r="CC9" s="14"/>
      <c r="CD9" s="14">
        <v>8.8022585306446605E-2</v>
      </c>
      <c r="CE9" s="14">
        <v>0.10409281983473501</v>
      </c>
      <c r="CF9" s="14">
        <v>6.1691368631399998E-2</v>
      </c>
      <c r="CG9" s="14">
        <v>7.24926713419424E-2</v>
      </c>
      <c r="CH9" s="14"/>
      <c r="CI9" s="14">
        <v>7.0540143725344395E-2</v>
      </c>
      <c r="CJ9" s="14">
        <v>9.2811132450364597E-2</v>
      </c>
      <c r="CK9" s="14">
        <v>7.07456606764124E-2</v>
      </c>
      <c r="CL9" s="14">
        <v>1.8712063329926799E-2</v>
      </c>
      <c r="CM9" s="14"/>
      <c r="CN9" s="14">
        <v>0.13975577745106799</v>
      </c>
      <c r="CO9" s="14">
        <v>6.3153160989267099E-2</v>
      </c>
      <c r="CP9" s="14"/>
      <c r="CQ9" s="14">
        <v>0.12722966231674401</v>
      </c>
      <c r="CR9" s="14">
        <v>6.9110919297486501E-2</v>
      </c>
    </row>
    <row r="10" spans="2:96" x14ac:dyDescent="0.3">
      <c r="B10" s="15" t="s">
        <v>282</v>
      </c>
      <c r="C10" s="14">
        <v>0.26966987481895699</v>
      </c>
      <c r="D10" s="14">
        <v>0.28158439117068002</v>
      </c>
      <c r="E10" s="14">
        <v>0.25881437274575603</v>
      </c>
      <c r="F10" s="14"/>
      <c r="G10" s="14">
        <v>0.27886136771311798</v>
      </c>
      <c r="H10" s="14">
        <v>0.33523903028143498</v>
      </c>
      <c r="I10" s="14">
        <v>0.30081984563485897</v>
      </c>
      <c r="J10" s="14">
        <v>0.26560858999376602</v>
      </c>
      <c r="K10" s="14">
        <v>0.230649029108911</v>
      </c>
      <c r="L10" s="14">
        <v>0.21433516094669799</v>
      </c>
      <c r="M10" s="14"/>
      <c r="N10" s="14">
        <v>0.30542793753241398</v>
      </c>
      <c r="O10" s="14">
        <v>0.26186440545113798</v>
      </c>
      <c r="P10" s="14">
        <v>0.27351603061998703</v>
      </c>
      <c r="Q10" s="14">
        <v>0.232980985641522</v>
      </c>
      <c r="R10" s="14"/>
      <c r="S10" s="14">
        <v>0.27831539299341101</v>
      </c>
      <c r="T10" s="14">
        <v>0.24450384120184901</v>
      </c>
      <c r="U10" s="14">
        <v>0.28644835148381098</v>
      </c>
      <c r="V10" s="14">
        <v>0.26784034714029598</v>
      </c>
      <c r="W10" s="14">
        <v>0.329139773591203</v>
      </c>
      <c r="X10" s="14">
        <v>0.28864604787040998</v>
      </c>
      <c r="Y10" s="14">
        <v>0.28058565472206598</v>
      </c>
      <c r="Z10" s="14">
        <v>0.203416051439509</v>
      </c>
      <c r="AA10" s="14">
        <v>0.25233541066487802</v>
      </c>
      <c r="AB10" s="14">
        <v>0.22889339091936001</v>
      </c>
      <c r="AC10" s="14">
        <v>0.279188369720343</v>
      </c>
      <c r="AD10" s="14">
        <v>0.33181821678207402</v>
      </c>
      <c r="AE10" s="14"/>
      <c r="AF10" s="14">
        <v>0.32148227097418602</v>
      </c>
      <c r="AG10" s="14">
        <v>0.28917842148455702</v>
      </c>
      <c r="AH10" s="14">
        <v>0.22746677010739499</v>
      </c>
      <c r="AI10" s="14">
        <v>0.216164638564732</v>
      </c>
      <c r="AJ10" s="14">
        <v>0.264696489893954</v>
      </c>
      <c r="AK10" s="14"/>
      <c r="AL10" s="14">
        <v>0.29514597809741699</v>
      </c>
      <c r="AM10" s="14">
        <v>0.30489603802360299</v>
      </c>
      <c r="AN10" s="14">
        <v>0.272620661900011</v>
      </c>
      <c r="AO10" s="14">
        <v>0.25424380744024699</v>
      </c>
      <c r="AP10" s="14">
        <v>0.23028322243409499</v>
      </c>
      <c r="AQ10" s="14">
        <v>0.24283569350328499</v>
      </c>
      <c r="AR10" s="14"/>
      <c r="AS10" s="14">
        <v>0.25066470713858702</v>
      </c>
      <c r="AT10" s="14">
        <v>0.25552455007779901</v>
      </c>
      <c r="AU10" s="14">
        <v>0.28697724556210003</v>
      </c>
      <c r="AV10" s="14">
        <v>0.348772591069962</v>
      </c>
      <c r="AW10" s="14">
        <v>0.41016224529330098</v>
      </c>
      <c r="AX10" s="14"/>
      <c r="AY10" s="14">
        <v>7.0753139085882696E-2</v>
      </c>
      <c r="AZ10" s="14">
        <v>0.18511272336901299</v>
      </c>
      <c r="BA10" s="14">
        <v>0.26591860806583001</v>
      </c>
      <c r="BB10" s="14">
        <v>0.23952818794535</v>
      </c>
      <c r="BC10" s="14">
        <v>0.21348227085693</v>
      </c>
      <c r="BD10" s="14">
        <v>0.22095345733861299</v>
      </c>
      <c r="BE10" s="14">
        <v>0.28103607737512898</v>
      </c>
      <c r="BF10" s="14">
        <v>0.32066374009979398</v>
      </c>
      <c r="BG10" s="14">
        <v>0.29913211714662802</v>
      </c>
      <c r="BH10" s="14">
        <v>0.26321659323036201</v>
      </c>
      <c r="BI10" s="14">
        <v>0.313766327827458</v>
      </c>
      <c r="BJ10" s="14">
        <v>0.25937972482236998</v>
      </c>
      <c r="BK10" s="14">
        <v>0.26245624862119299</v>
      </c>
      <c r="BL10" s="14">
        <v>0.358196815133277</v>
      </c>
      <c r="BM10" s="14">
        <v>0.326005551136482</v>
      </c>
      <c r="BN10" s="14">
        <v>0.35217233789036101</v>
      </c>
      <c r="BO10" s="14"/>
      <c r="BP10" s="14">
        <v>0.32565492672444601</v>
      </c>
      <c r="BQ10" s="14">
        <v>0.23459442450374601</v>
      </c>
      <c r="BR10" s="14">
        <v>0.26960962532482702</v>
      </c>
      <c r="BS10" s="14">
        <v>0.26868655133795799</v>
      </c>
      <c r="BT10" s="14">
        <v>0.25112038365691097</v>
      </c>
      <c r="BU10" s="14">
        <v>0.24322363760014901</v>
      </c>
      <c r="BV10" s="14"/>
      <c r="BW10" s="14">
        <v>0.261178731623327</v>
      </c>
      <c r="BX10" s="14">
        <v>0.29575734884353799</v>
      </c>
      <c r="BY10" s="14">
        <v>0.24007266632414601</v>
      </c>
      <c r="BZ10" s="14">
        <v>0.238853624600701</v>
      </c>
      <c r="CA10" s="14">
        <v>0.27541392841596701</v>
      </c>
      <c r="CB10" s="14">
        <v>0.31455965770696698</v>
      </c>
      <c r="CC10" s="14"/>
      <c r="CD10" s="14">
        <v>0.313510221984033</v>
      </c>
      <c r="CE10" s="14">
        <v>0.306992985782296</v>
      </c>
      <c r="CF10" s="14">
        <v>0.19041254425222601</v>
      </c>
      <c r="CG10" s="14">
        <v>0.27906860212738199</v>
      </c>
      <c r="CH10" s="14"/>
      <c r="CI10" s="14">
        <v>0.29625960667729001</v>
      </c>
      <c r="CJ10" s="14">
        <v>0.28320777824782201</v>
      </c>
      <c r="CK10" s="14">
        <v>0.26707034076941</v>
      </c>
      <c r="CL10" s="14">
        <v>0.177047776444057</v>
      </c>
      <c r="CM10" s="14"/>
      <c r="CN10" s="14">
        <v>0.37376208440345199</v>
      </c>
      <c r="CO10" s="14">
        <v>0.25774456915063998</v>
      </c>
      <c r="CP10" s="14"/>
      <c r="CQ10" s="14">
        <v>0.30338983564479199</v>
      </c>
      <c r="CR10" s="14">
        <v>0.27171626605254301</v>
      </c>
    </row>
    <row r="11" spans="2:96" x14ac:dyDescent="0.3">
      <c r="B11" s="15" t="s">
        <v>283</v>
      </c>
      <c r="C11" s="14">
        <v>0.39566916815653203</v>
      </c>
      <c r="D11" s="14">
        <v>0.397606411181055</v>
      </c>
      <c r="E11" s="14">
        <v>0.39494666467717898</v>
      </c>
      <c r="F11" s="14"/>
      <c r="G11" s="14">
        <v>0.35876708882911401</v>
      </c>
      <c r="H11" s="14">
        <v>0.30460019499201002</v>
      </c>
      <c r="I11" s="14">
        <v>0.40837032276245799</v>
      </c>
      <c r="J11" s="14">
        <v>0.39735125222012901</v>
      </c>
      <c r="K11" s="14">
        <v>0.43722465283427903</v>
      </c>
      <c r="L11" s="14">
        <v>0.45464830512336801</v>
      </c>
      <c r="M11" s="14"/>
      <c r="N11" s="14">
        <v>0.36425793230287801</v>
      </c>
      <c r="O11" s="14">
        <v>0.38628129722586102</v>
      </c>
      <c r="P11" s="14">
        <v>0.40888033154241499</v>
      </c>
      <c r="Q11" s="14">
        <v>0.42871575277905</v>
      </c>
      <c r="R11" s="14"/>
      <c r="S11" s="14">
        <v>0.36942781221008197</v>
      </c>
      <c r="T11" s="14">
        <v>0.43495488304458602</v>
      </c>
      <c r="U11" s="14">
        <v>0.42396247091122302</v>
      </c>
      <c r="V11" s="14">
        <v>0.43553891611853002</v>
      </c>
      <c r="W11" s="14">
        <v>0.363528253998607</v>
      </c>
      <c r="X11" s="14">
        <v>0.38909736956202801</v>
      </c>
      <c r="Y11" s="14">
        <v>0.40762169420621702</v>
      </c>
      <c r="Z11" s="14">
        <v>0.430559383929219</v>
      </c>
      <c r="AA11" s="14">
        <v>0.36494833882141098</v>
      </c>
      <c r="AB11" s="14">
        <v>0.39468180941007902</v>
      </c>
      <c r="AC11" s="14">
        <v>0.381950758582558</v>
      </c>
      <c r="AD11" s="14">
        <v>0.30808125257154001</v>
      </c>
      <c r="AE11" s="14"/>
      <c r="AF11" s="14">
        <v>0.391676438071757</v>
      </c>
      <c r="AG11" s="14">
        <v>0.38160390403215499</v>
      </c>
      <c r="AH11" s="14">
        <v>0.47888150792747097</v>
      </c>
      <c r="AI11" s="14">
        <v>0.35531366145496102</v>
      </c>
      <c r="AJ11" s="14">
        <v>0.40554087210909601</v>
      </c>
      <c r="AK11" s="14"/>
      <c r="AL11" s="14">
        <v>0.371760722358014</v>
      </c>
      <c r="AM11" s="14">
        <v>0.39675466616819099</v>
      </c>
      <c r="AN11" s="14">
        <v>0.48183169999231901</v>
      </c>
      <c r="AO11" s="14">
        <v>0.377595015755539</v>
      </c>
      <c r="AP11" s="14">
        <v>0.43978865867162098</v>
      </c>
      <c r="AQ11" s="14">
        <v>0.406812531310973</v>
      </c>
      <c r="AR11" s="14"/>
      <c r="AS11" s="14">
        <v>0.39483298444003501</v>
      </c>
      <c r="AT11" s="14">
        <v>0.43031317397584101</v>
      </c>
      <c r="AU11" s="14">
        <v>0.38217666747731399</v>
      </c>
      <c r="AV11" s="14">
        <v>0.34948319024706798</v>
      </c>
      <c r="AW11" s="14">
        <v>0.19661149025566499</v>
      </c>
      <c r="AX11" s="14"/>
      <c r="AY11" s="14">
        <v>0.55072778785242704</v>
      </c>
      <c r="AZ11" s="14">
        <v>0.34469889888377703</v>
      </c>
      <c r="BA11" s="14">
        <v>0.433916665839507</v>
      </c>
      <c r="BB11" s="14">
        <v>0.40126433030397402</v>
      </c>
      <c r="BC11" s="14">
        <v>0.42261581199855602</v>
      </c>
      <c r="BD11" s="14">
        <v>0.39969860618488201</v>
      </c>
      <c r="BE11" s="14">
        <v>0.40482067266985999</v>
      </c>
      <c r="BF11" s="14">
        <v>0.39731216981072598</v>
      </c>
      <c r="BG11" s="14">
        <v>0.42969454634755599</v>
      </c>
      <c r="BH11" s="14">
        <v>0.417011783184561</v>
      </c>
      <c r="BI11" s="14">
        <v>0.37124217537583598</v>
      </c>
      <c r="BJ11" s="14">
        <v>0.42272886100829499</v>
      </c>
      <c r="BK11" s="14">
        <v>0.47881798285661098</v>
      </c>
      <c r="BL11" s="14">
        <v>0.32153808932379102</v>
      </c>
      <c r="BM11" s="14">
        <v>0.39858340508947199</v>
      </c>
      <c r="BN11" s="14">
        <v>0.26011969599026002</v>
      </c>
      <c r="BO11" s="14"/>
      <c r="BP11" s="14">
        <v>0.34468209868796801</v>
      </c>
      <c r="BQ11" s="14">
        <v>0.42481370272132202</v>
      </c>
      <c r="BR11" s="14">
        <v>0.38067919769655501</v>
      </c>
      <c r="BS11" s="14">
        <v>0.42486271972384998</v>
      </c>
      <c r="BT11" s="14">
        <v>0.407270914243473</v>
      </c>
      <c r="BU11" s="14">
        <v>0.39315029285470299</v>
      </c>
      <c r="BV11" s="14"/>
      <c r="BW11" s="14">
        <v>0.39688044459823202</v>
      </c>
      <c r="BX11" s="14">
        <v>0.423117602227437</v>
      </c>
      <c r="BY11" s="14">
        <v>0.34090144947794299</v>
      </c>
      <c r="BZ11" s="14">
        <v>0.36646038766128702</v>
      </c>
      <c r="CA11" s="14">
        <v>0.40628246860096701</v>
      </c>
      <c r="CB11" s="14">
        <v>0.34564360600689997</v>
      </c>
      <c r="CC11" s="14"/>
      <c r="CD11" s="14">
        <v>0.37693474400812299</v>
      </c>
      <c r="CE11" s="14">
        <v>0.389425226417981</v>
      </c>
      <c r="CF11" s="14">
        <v>0.37575817922403898</v>
      </c>
      <c r="CG11" s="14">
        <v>0.41856658570275102</v>
      </c>
      <c r="CH11" s="14"/>
      <c r="CI11" s="14">
        <v>0.38628701867550902</v>
      </c>
      <c r="CJ11" s="14">
        <v>0.38634241264638802</v>
      </c>
      <c r="CK11" s="14">
        <v>0.40829276521781999</v>
      </c>
      <c r="CL11" s="14">
        <v>0.34146188472390898</v>
      </c>
      <c r="CM11" s="14"/>
      <c r="CN11" s="14">
        <v>0.27486983250313801</v>
      </c>
      <c r="CO11" s="14">
        <v>0.412495045672996</v>
      </c>
      <c r="CP11" s="14"/>
      <c r="CQ11" s="14">
        <v>0.36725166208309801</v>
      </c>
      <c r="CR11" s="14">
        <v>0.39835530996430402</v>
      </c>
    </row>
    <row r="12" spans="2:96" x14ac:dyDescent="0.3">
      <c r="B12" s="15" t="s">
        <v>284</v>
      </c>
      <c r="C12" s="14">
        <v>0.16313792164218999</v>
      </c>
      <c r="D12" s="14">
        <v>0.14527653437445501</v>
      </c>
      <c r="E12" s="14">
        <v>0.17930230434104999</v>
      </c>
      <c r="F12" s="14"/>
      <c r="G12" s="14">
        <v>0.16557535601824699</v>
      </c>
      <c r="H12" s="14">
        <v>0.137062521352116</v>
      </c>
      <c r="I12" s="14">
        <v>0.15552895640180101</v>
      </c>
      <c r="J12" s="14">
        <v>0.19416836861011999</v>
      </c>
      <c r="K12" s="14">
        <v>0.18301392017375001</v>
      </c>
      <c r="L12" s="14">
        <v>0.15042975925758501</v>
      </c>
      <c r="M12" s="14"/>
      <c r="N12" s="14">
        <v>0.15584147461593001</v>
      </c>
      <c r="O12" s="14">
        <v>0.19123276852437199</v>
      </c>
      <c r="P12" s="14">
        <v>0.15201084624528899</v>
      </c>
      <c r="Q12" s="14">
        <v>0.151385174117944</v>
      </c>
      <c r="R12" s="14"/>
      <c r="S12" s="14">
        <v>0.14295817272601799</v>
      </c>
      <c r="T12" s="14">
        <v>0.17506770998204399</v>
      </c>
      <c r="U12" s="14">
        <v>0.129209940382499</v>
      </c>
      <c r="V12" s="14">
        <v>0.161427372900351</v>
      </c>
      <c r="W12" s="14">
        <v>0.13231056381582201</v>
      </c>
      <c r="X12" s="14">
        <v>0.15751687064049899</v>
      </c>
      <c r="Y12" s="14">
        <v>0.17844805835830099</v>
      </c>
      <c r="Z12" s="14">
        <v>0.118725911979167</v>
      </c>
      <c r="AA12" s="14">
        <v>0.18258508155603601</v>
      </c>
      <c r="AB12" s="14">
        <v>0.18691572802525899</v>
      </c>
      <c r="AC12" s="14">
        <v>0.199206887354242</v>
      </c>
      <c r="AD12" s="14">
        <v>0.205763095854571</v>
      </c>
      <c r="AE12" s="14"/>
      <c r="AF12" s="14">
        <v>0.128750833160167</v>
      </c>
      <c r="AG12" s="14">
        <v>0.15905651948338101</v>
      </c>
      <c r="AH12" s="14">
        <v>0.16819037352768701</v>
      </c>
      <c r="AI12" s="14">
        <v>0.20376253145801199</v>
      </c>
      <c r="AJ12" s="14">
        <v>0.19582328328517401</v>
      </c>
      <c r="AK12" s="14"/>
      <c r="AL12" s="14">
        <v>0.13172706847579899</v>
      </c>
      <c r="AM12" s="14">
        <v>0.13260736350046501</v>
      </c>
      <c r="AN12" s="14">
        <v>0.149496704992092</v>
      </c>
      <c r="AO12" s="14">
        <v>0.17435533473405501</v>
      </c>
      <c r="AP12" s="14">
        <v>0.22200763273733601</v>
      </c>
      <c r="AQ12" s="14">
        <v>0.147254835376292</v>
      </c>
      <c r="AR12" s="14"/>
      <c r="AS12" s="14">
        <v>0.184607486470762</v>
      </c>
      <c r="AT12" s="14">
        <v>0.179809894727715</v>
      </c>
      <c r="AU12" s="14">
        <v>0.16134892643580001</v>
      </c>
      <c r="AV12" s="14">
        <v>0.109329444957115</v>
      </c>
      <c r="AW12" s="14">
        <v>0.10246723411033901</v>
      </c>
      <c r="AX12" s="14"/>
      <c r="AY12" s="14">
        <v>0.24531472481710301</v>
      </c>
      <c r="AZ12" s="14">
        <v>0.18247476489605899</v>
      </c>
      <c r="BA12" s="14">
        <v>0.13080656376989999</v>
      </c>
      <c r="BB12" s="14">
        <v>0.17902771035245299</v>
      </c>
      <c r="BC12" s="14">
        <v>0.18089857974764501</v>
      </c>
      <c r="BD12" s="14">
        <v>0.16881247372455599</v>
      </c>
      <c r="BE12" s="14">
        <v>0.15384030177955499</v>
      </c>
      <c r="BF12" s="14">
        <v>0.137302469091373</v>
      </c>
      <c r="BG12" s="14">
        <v>0.155992025645109</v>
      </c>
      <c r="BH12" s="14">
        <v>0.18361636202338399</v>
      </c>
      <c r="BI12" s="14">
        <v>0.17384681574227301</v>
      </c>
      <c r="BJ12" s="14">
        <v>0.12061842631818701</v>
      </c>
      <c r="BK12" s="14">
        <v>0.128581727172219</v>
      </c>
      <c r="BL12" s="14">
        <v>0.192469844265859</v>
      </c>
      <c r="BM12" s="14">
        <v>0.16004775448683001</v>
      </c>
      <c r="BN12" s="14">
        <v>0.15639622409333701</v>
      </c>
      <c r="BO12" s="14"/>
      <c r="BP12" s="14">
        <v>0.15049498864293401</v>
      </c>
      <c r="BQ12" s="14">
        <v>0.177423445450129</v>
      </c>
      <c r="BR12" s="14">
        <v>0.170456022167082</v>
      </c>
      <c r="BS12" s="14">
        <v>0.14609983133092999</v>
      </c>
      <c r="BT12" s="14">
        <v>0.161300862674016</v>
      </c>
      <c r="BU12" s="14">
        <v>0.194257665528592</v>
      </c>
      <c r="BV12" s="14"/>
      <c r="BW12" s="14">
        <v>0.15512554172595699</v>
      </c>
      <c r="BX12" s="14">
        <v>0.14965228008685999</v>
      </c>
      <c r="BY12" s="14">
        <v>0.23068507695486901</v>
      </c>
      <c r="BZ12" s="14">
        <v>0.160642384355939</v>
      </c>
      <c r="CA12" s="14">
        <v>0.16614426679915201</v>
      </c>
      <c r="CB12" s="14">
        <v>0.16240556822350999</v>
      </c>
      <c r="CC12" s="14"/>
      <c r="CD12" s="14">
        <v>0.14702379703663901</v>
      </c>
      <c r="CE12" s="14">
        <v>0.13949016584611801</v>
      </c>
      <c r="CF12" s="14">
        <v>0.223691642611278</v>
      </c>
      <c r="CG12" s="14">
        <v>0.15297073026386099</v>
      </c>
      <c r="CH12" s="14"/>
      <c r="CI12" s="14">
        <v>0.157933761094839</v>
      </c>
      <c r="CJ12" s="14">
        <v>0.158469097783725</v>
      </c>
      <c r="CK12" s="14">
        <v>0.15532706175402899</v>
      </c>
      <c r="CL12" s="14">
        <v>0.259616188776992</v>
      </c>
      <c r="CM12" s="14"/>
      <c r="CN12" s="14">
        <v>0.13604270399294399</v>
      </c>
      <c r="CO12" s="14">
        <v>0.16589386904530801</v>
      </c>
      <c r="CP12" s="14"/>
      <c r="CQ12" s="14">
        <v>0.14077220426833101</v>
      </c>
      <c r="CR12" s="14">
        <v>0.16186557477277499</v>
      </c>
    </row>
    <row r="13" spans="2:96" x14ac:dyDescent="0.3">
      <c r="B13" s="15" t="s">
        <v>92</v>
      </c>
      <c r="C13" s="20">
        <v>9.9674137270493998E-2</v>
      </c>
      <c r="D13" s="20">
        <v>8.1312817858584796E-2</v>
      </c>
      <c r="E13" s="20">
        <v>0.117930281623814</v>
      </c>
      <c r="F13" s="20"/>
      <c r="G13" s="20">
        <v>8.2913562956621306E-2</v>
      </c>
      <c r="H13" s="20">
        <v>7.3451386311182101E-2</v>
      </c>
      <c r="I13" s="20">
        <v>7.8415040628182095E-2</v>
      </c>
      <c r="J13" s="20">
        <v>0.101400354602559</v>
      </c>
      <c r="K13" s="20">
        <v>0.112031255401649</v>
      </c>
      <c r="L13" s="20">
        <v>0.139717250222716</v>
      </c>
      <c r="M13" s="20"/>
      <c r="N13" s="20">
        <v>8.1695087733611199E-2</v>
      </c>
      <c r="O13" s="20">
        <v>9.0973917085758096E-2</v>
      </c>
      <c r="P13" s="20">
        <v>9.5308883061961502E-2</v>
      </c>
      <c r="Q13" s="20">
        <v>0.13310561624516901</v>
      </c>
      <c r="R13" s="20"/>
      <c r="S13" s="20">
        <v>7.0507299603323095E-2</v>
      </c>
      <c r="T13" s="20">
        <v>7.2555154809170602E-2</v>
      </c>
      <c r="U13" s="20">
        <v>0.118804822298</v>
      </c>
      <c r="V13" s="20">
        <v>9.4139752635319901E-2</v>
      </c>
      <c r="W13" s="20">
        <v>0.12715496999048301</v>
      </c>
      <c r="X13" s="20">
        <v>9.8755010051069098E-2</v>
      </c>
      <c r="Y13" s="20">
        <v>9.5596809402867494E-2</v>
      </c>
      <c r="Z13" s="20">
        <v>0.103639769993151</v>
      </c>
      <c r="AA13" s="20">
        <v>0.111683163206967</v>
      </c>
      <c r="AB13" s="20">
        <v>0.13770222119127701</v>
      </c>
      <c r="AC13" s="20">
        <v>9.4881492619026703E-2</v>
      </c>
      <c r="AD13" s="20">
        <v>0.113142171373894</v>
      </c>
      <c r="AE13" s="20"/>
      <c r="AF13" s="20">
        <v>8.8614881316408406E-2</v>
      </c>
      <c r="AG13" s="20">
        <v>7.2560141313788296E-2</v>
      </c>
      <c r="AH13" s="20">
        <v>9.1526931240813403E-2</v>
      </c>
      <c r="AI13" s="20">
        <v>0.120264059057684</v>
      </c>
      <c r="AJ13" s="20">
        <v>0.102331966998177</v>
      </c>
      <c r="AK13" s="20"/>
      <c r="AL13" s="20">
        <v>7.22033409536533E-2</v>
      </c>
      <c r="AM13" s="20">
        <v>8.9284855147269304E-2</v>
      </c>
      <c r="AN13" s="20">
        <v>7.7288512890480499E-2</v>
      </c>
      <c r="AO13" s="20">
        <v>0.114315571557159</v>
      </c>
      <c r="AP13" s="20">
        <v>6.4829675902057696E-2</v>
      </c>
      <c r="AQ13" s="20">
        <v>0.177137776994131</v>
      </c>
      <c r="AR13" s="20"/>
      <c r="AS13" s="20">
        <v>0.115147810304379</v>
      </c>
      <c r="AT13" s="20">
        <v>8.2261534189689303E-2</v>
      </c>
      <c r="AU13" s="20">
        <v>9.1366658244896398E-2</v>
      </c>
      <c r="AV13" s="20">
        <v>8.96344055999828E-2</v>
      </c>
      <c r="AW13" s="20">
        <v>0</v>
      </c>
      <c r="AX13" s="20"/>
      <c r="AY13" s="20">
        <v>0.13320434824458699</v>
      </c>
      <c r="AZ13" s="20">
        <v>0.173346779166339</v>
      </c>
      <c r="BA13" s="20">
        <v>0.122238837177559</v>
      </c>
      <c r="BB13" s="20">
        <v>9.1290170375986995E-2</v>
      </c>
      <c r="BC13" s="20">
        <v>0.109061149832162</v>
      </c>
      <c r="BD13" s="20">
        <v>0.150562262894052</v>
      </c>
      <c r="BE13" s="20">
        <v>8.7938288209312002E-2</v>
      </c>
      <c r="BF13" s="20">
        <v>7.6650915237699097E-2</v>
      </c>
      <c r="BG13" s="20">
        <v>6.6294361339469504E-2</v>
      </c>
      <c r="BH13" s="20">
        <v>6.7375897185734293E-2</v>
      </c>
      <c r="BI13" s="20">
        <v>7.6487395969934494E-2</v>
      </c>
      <c r="BJ13" s="20">
        <v>0.11071505926809599</v>
      </c>
      <c r="BK13" s="20">
        <v>7.8640133278774602E-2</v>
      </c>
      <c r="BL13" s="20">
        <v>4.0273281650331401E-2</v>
      </c>
      <c r="BM13" s="20">
        <v>9.5717361168332196E-2</v>
      </c>
      <c r="BN13" s="20">
        <v>3.4493774268517997E-2</v>
      </c>
      <c r="BO13" s="20"/>
      <c r="BP13" s="20">
        <v>5.9565230346938398E-2</v>
      </c>
      <c r="BQ13" s="20">
        <v>0.10255347299855901</v>
      </c>
      <c r="BR13" s="20">
        <v>0.12333027041396601</v>
      </c>
      <c r="BS13" s="20">
        <v>0.107242592743393</v>
      </c>
      <c r="BT13" s="20">
        <v>0.13858134020191701</v>
      </c>
      <c r="BU13" s="20">
        <v>0.103218088235689</v>
      </c>
      <c r="BV13" s="20"/>
      <c r="BW13" s="20">
        <v>0.115828200405521</v>
      </c>
      <c r="BX13" s="20">
        <v>5.9180545320652797E-2</v>
      </c>
      <c r="BY13" s="20">
        <v>0.113670616684</v>
      </c>
      <c r="BZ13" s="20">
        <v>0.12937971119236999</v>
      </c>
      <c r="CA13" s="20">
        <v>9.0220568212871305E-2</v>
      </c>
      <c r="CB13" s="20">
        <v>0.11908932056485801</v>
      </c>
      <c r="CC13" s="20"/>
      <c r="CD13" s="20">
        <v>7.4508651664758493E-2</v>
      </c>
      <c r="CE13" s="20">
        <v>5.9998802118870299E-2</v>
      </c>
      <c r="CF13" s="20">
        <v>0.148446265281057</v>
      </c>
      <c r="CG13" s="20">
        <v>7.6901410564063299E-2</v>
      </c>
      <c r="CH13" s="20"/>
      <c r="CI13" s="20">
        <v>8.8979469827016794E-2</v>
      </c>
      <c r="CJ13" s="20">
        <v>7.9169578871700494E-2</v>
      </c>
      <c r="CK13" s="20">
        <v>9.8564171582329302E-2</v>
      </c>
      <c r="CL13" s="20">
        <v>0.20316208672511499</v>
      </c>
      <c r="CM13" s="20"/>
      <c r="CN13" s="20">
        <v>7.5569601649397605E-2</v>
      </c>
      <c r="CO13" s="20">
        <v>0.10071335514179</v>
      </c>
      <c r="CP13" s="20"/>
      <c r="CQ13" s="20">
        <v>6.1356635687034297E-2</v>
      </c>
      <c r="CR13" s="20">
        <v>9.8951929912891895E-2</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7.85613542961483E-2</v>
      </c>
      <c r="D9" s="14">
        <v>9.6194744539141702E-2</v>
      </c>
      <c r="E9" s="14">
        <v>6.15454222806237E-2</v>
      </c>
      <c r="F9" s="14"/>
      <c r="G9" s="14">
        <v>9.9676135570268401E-2</v>
      </c>
      <c r="H9" s="14">
        <v>0.14112038626023499</v>
      </c>
      <c r="I9" s="14">
        <v>6.5332170630591005E-2</v>
      </c>
      <c r="J9" s="14">
        <v>4.5836364089131901E-2</v>
      </c>
      <c r="K9" s="14">
        <v>7.2721684027664102E-2</v>
      </c>
      <c r="L9" s="14">
        <v>5.4879842046733199E-2</v>
      </c>
      <c r="M9" s="14"/>
      <c r="N9" s="14">
        <v>9.39766895072391E-2</v>
      </c>
      <c r="O9" s="14">
        <v>7.8529521721610901E-2</v>
      </c>
      <c r="P9" s="14">
        <v>7.5067880702100603E-2</v>
      </c>
      <c r="Q9" s="14">
        <v>6.5989398923410797E-2</v>
      </c>
      <c r="R9" s="14"/>
      <c r="S9" s="14">
        <v>0.12714110622184699</v>
      </c>
      <c r="T9" s="14">
        <v>7.64589289125715E-2</v>
      </c>
      <c r="U9" s="14">
        <v>5.8639976452653501E-2</v>
      </c>
      <c r="V9" s="14">
        <v>6.9297600176552093E-2</v>
      </c>
      <c r="W9" s="14">
        <v>5.4155364122642102E-2</v>
      </c>
      <c r="X9" s="14">
        <v>7.0398358660535398E-2</v>
      </c>
      <c r="Y9" s="14">
        <v>5.2983932928323901E-2</v>
      </c>
      <c r="Z9" s="14">
        <v>0.168844578480873</v>
      </c>
      <c r="AA9" s="14">
        <v>6.2486463167086302E-2</v>
      </c>
      <c r="AB9" s="14">
        <v>9.7468808093823897E-2</v>
      </c>
      <c r="AC9" s="14">
        <v>6.2581619578890593E-2</v>
      </c>
      <c r="AD9" s="14">
        <v>0</v>
      </c>
      <c r="AE9" s="14"/>
      <c r="AF9" s="14">
        <v>9.4846166879391E-2</v>
      </c>
      <c r="AG9" s="14">
        <v>9.1705103472174698E-2</v>
      </c>
      <c r="AH9" s="14">
        <v>4.3516516400981101E-2</v>
      </c>
      <c r="AI9" s="14">
        <v>8.2168715048939703E-2</v>
      </c>
      <c r="AJ9" s="14">
        <v>7.6219623179770504E-2</v>
      </c>
      <c r="AK9" s="14"/>
      <c r="AL9" s="14">
        <v>0.11035599122763699</v>
      </c>
      <c r="AM9" s="14">
        <v>9.0768099916279293E-2</v>
      </c>
      <c r="AN9" s="14">
        <v>4.9115317967482502E-2</v>
      </c>
      <c r="AO9" s="14">
        <v>7.6223986066105406E-2</v>
      </c>
      <c r="AP9" s="14">
        <v>7.7878033202121305E-2</v>
      </c>
      <c r="AQ9" s="14">
        <v>5.0489863788260002E-2</v>
      </c>
      <c r="AR9" s="14"/>
      <c r="AS9" s="14">
        <v>8.2091243275031103E-2</v>
      </c>
      <c r="AT9" s="14">
        <v>5.1842766252593701E-2</v>
      </c>
      <c r="AU9" s="14">
        <v>7.1740987208436899E-2</v>
      </c>
      <c r="AV9" s="14">
        <v>0.12568028517590199</v>
      </c>
      <c r="AW9" s="14">
        <v>0.25217984951671502</v>
      </c>
      <c r="AX9" s="14"/>
      <c r="AY9" s="14">
        <v>6.8633197583866198E-2</v>
      </c>
      <c r="AZ9" s="14">
        <v>9.8949525209393305E-2</v>
      </c>
      <c r="BA9" s="14">
        <v>7.7999838049842798E-2</v>
      </c>
      <c r="BB9" s="14">
        <v>0.106829867416549</v>
      </c>
      <c r="BC9" s="14">
        <v>7.8108020737889999E-2</v>
      </c>
      <c r="BD9" s="14">
        <v>7.7932222602285495E-2</v>
      </c>
      <c r="BE9" s="14">
        <v>6.9439257835498702E-2</v>
      </c>
      <c r="BF9" s="14">
        <v>9.3859443623810795E-2</v>
      </c>
      <c r="BG9" s="14">
        <v>7.7405515278779397E-2</v>
      </c>
      <c r="BH9" s="14">
        <v>5.5450893694579298E-2</v>
      </c>
      <c r="BI9" s="14">
        <v>0.115079937233291</v>
      </c>
      <c r="BJ9" s="14">
        <v>6.5631702515795795E-2</v>
      </c>
      <c r="BK9" s="14">
        <v>4.9881999066363703E-2</v>
      </c>
      <c r="BL9" s="14">
        <v>6.0660541191654697E-2</v>
      </c>
      <c r="BM9" s="14">
        <v>7.1325995746311197E-2</v>
      </c>
      <c r="BN9" s="14">
        <v>0.117726640259563</v>
      </c>
      <c r="BO9" s="14"/>
      <c r="BP9" s="14">
        <v>0.12542046368412599</v>
      </c>
      <c r="BQ9" s="14">
        <v>5.0276357587232097E-2</v>
      </c>
      <c r="BR9" s="14">
        <v>6.1830534334736599E-2</v>
      </c>
      <c r="BS9" s="14">
        <v>6.1615126209424199E-2</v>
      </c>
      <c r="BT9" s="14">
        <v>8.2943982225797797E-2</v>
      </c>
      <c r="BU9" s="14">
        <v>9.7096167704369199E-2</v>
      </c>
      <c r="BV9" s="14"/>
      <c r="BW9" s="14">
        <v>7.3110793509580302E-2</v>
      </c>
      <c r="BX9" s="14">
        <v>6.3866808796480101E-2</v>
      </c>
      <c r="BY9" s="14">
        <v>0.110256493164496</v>
      </c>
      <c r="BZ9" s="14">
        <v>0.111698370549538</v>
      </c>
      <c r="CA9" s="14">
        <v>8.3608078552323203E-2</v>
      </c>
      <c r="CB9" s="14">
        <v>5.7936307038015299E-2</v>
      </c>
      <c r="CC9" s="14"/>
      <c r="CD9" s="14">
        <v>0.100023986790705</v>
      </c>
      <c r="CE9" s="14">
        <v>8.1679824479858998E-2</v>
      </c>
      <c r="CF9" s="14">
        <v>8.0569438205942603E-2</v>
      </c>
      <c r="CG9" s="14">
        <v>7.6452408912987602E-2</v>
      </c>
      <c r="CH9" s="14"/>
      <c r="CI9" s="14">
        <v>9.6600167077004598E-2</v>
      </c>
      <c r="CJ9" s="14">
        <v>7.3169646145299194E-2</v>
      </c>
      <c r="CK9" s="14">
        <v>8.1505979580054802E-2</v>
      </c>
      <c r="CL9" s="14">
        <v>2.1056970630240299E-2</v>
      </c>
      <c r="CM9" s="14"/>
      <c r="CN9" s="14">
        <v>0.13792026605091201</v>
      </c>
      <c r="CO9" s="14">
        <v>7.0546217960576807E-2</v>
      </c>
      <c r="CP9" s="14"/>
      <c r="CQ9" s="14">
        <v>0.15930405527865499</v>
      </c>
      <c r="CR9" s="14">
        <v>7.2542399539606006E-2</v>
      </c>
    </row>
    <row r="10" spans="2:96" x14ac:dyDescent="0.3">
      <c r="B10" s="15" t="s">
        <v>282</v>
      </c>
      <c r="C10" s="14">
        <v>0.37128674202638801</v>
      </c>
      <c r="D10" s="14">
        <v>0.38474525957167399</v>
      </c>
      <c r="E10" s="14">
        <v>0.35804955195810501</v>
      </c>
      <c r="F10" s="14"/>
      <c r="G10" s="14">
        <v>0.34600066284320302</v>
      </c>
      <c r="H10" s="14">
        <v>0.40578761433181398</v>
      </c>
      <c r="I10" s="14">
        <v>0.413105979323588</v>
      </c>
      <c r="J10" s="14">
        <v>0.37127987919635602</v>
      </c>
      <c r="K10" s="14">
        <v>0.33688920714404003</v>
      </c>
      <c r="L10" s="14">
        <v>0.34898372765742902</v>
      </c>
      <c r="M10" s="14"/>
      <c r="N10" s="14">
        <v>0.41338507182843798</v>
      </c>
      <c r="O10" s="14">
        <v>0.35269888730572102</v>
      </c>
      <c r="P10" s="14">
        <v>0.38992664842902502</v>
      </c>
      <c r="Q10" s="14">
        <v>0.32943051926396699</v>
      </c>
      <c r="R10" s="14"/>
      <c r="S10" s="14">
        <v>0.37855427410007098</v>
      </c>
      <c r="T10" s="14">
        <v>0.36227831343296402</v>
      </c>
      <c r="U10" s="14">
        <v>0.34289138530458502</v>
      </c>
      <c r="V10" s="14">
        <v>0.360708573889441</v>
      </c>
      <c r="W10" s="14">
        <v>0.41015589446032402</v>
      </c>
      <c r="X10" s="14">
        <v>0.37053643303658601</v>
      </c>
      <c r="Y10" s="14">
        <v>0.38107503866117298</v>
      </c>
      <c r="Z10" s="14">
        <v>0.31863561129101697</v>
      </c>
      <c r="AA10" s="14">
        <v>0.36224279832589601</v>
      </c>
      <c r="AB10" s="14">
        <v>0.42926968583130398</v>
      </c>
      <c r="AC10" s="14">
        <v>0.35715465188013601</v>
      </c>
      <c r="AD10" s="14">
        <v>0.32147227730850297</v>
      </c>
      <c r="AE10" s="14"/>
      <c r="AF10" s="14">
        <v>0.38994279144785698</v>
      </c>
      <c r="AG10" s="14">
        <v>0.41931146302239097</v>
      </c>
      <c r="AH10" s="14">
        <v>0.37999560406932198</v>
      </c>
      <c r="AI10" s="14">
        <v>0.31539600038373999</v>
      </c>
      <c r="AJ10" s="14">
        <v>0.31179170371051801</v>
      </c>
      <c r="AK10" s="14"/>
      <c r="AL10" s="14">
        <v>0.44040316634679</v>
      </c>
      <c r="AM10" s="14">
        <v>0.38805318315949999</v>
      </c>
      <c r="AN10" s="14">
        <v>0.40546921879001402</v>
      </c>
      <c r="AO10" s="14">
        <v>0.33349471145987902</v>
      </c>
      <c r="AP10" s="14">
        <v>0.31089917175174497</v>
      </c>
      <c r="AQ10" s="14">
        <v>0.311765294080393</v>
      </c>
      <c r="AR10" s="14"/>
      <c r="AS10" s="14">
        <v>0.32915486635498598</v>
      </c>
      <c r="AT10" s="14">
        <v>0.34779945008440999</v>
      </c>
      <c r="AU10" s="14">
        <v>0.40162087073696001</v>
      </c>
      <c r="AV10" s="14">
        <v>0.45052396481026702</v>
      </c>
      <c r="AW10" s="14">
        <v>0.47425388802895901</v>
      </c>
      <c r="AX10" s="14"/>
      <c r="AY10" s="14">
        <v>0.386467547909916</v>
      </c>
      <c r="AZ10" s="14">
        <v>0.19734572294665501</v>
      </c>
      <c r="BA10" s="14">
        <v>0.32225522232786302</v>
      </c>
      <c r="BB10" s="14">
        <v>0.342117472480508</v>
      </c>
      <c r="BC10" s="14">
        <v>0.33967747875078602</v>
      </c>
      <c r="BD10" s="14">
        <v>0.34665184552267198</v>
      </c>
      <c r="BE10" s="14">
        <v>0.36921074405665699</v>
      </c>
      <c r="BF10" s="14">
        <v>0.38180561119746498</v>
      </c>
      <c r="BG10" s="14">
        <v>0.308211646592567</v>
      </c>
      <c r="BH10" s="14">
        <v>0.38798168547283501</v>
      </c>
      <c r="BI10" s="14">
        <v>0.424194154893414</v>
      </c>
      <c r="BJ10" s="14">
        <v>0.41623481159715098</v>
      </c>
      <c r="BK10" s="14">
        <v>0.40915403221416002</v>
      </c>
      <c r="BL10" s="14">
        <v>0.52736552007141202</v>
      </c>
      <c r="BM10" s="14">
        <v>0.39953350000016802</v>
      </c>
      <c r="BN10" s="14">
        <v>0.53581514759970295</v>
      </c>
      <c r="BO10" s="14"/>
      <c r="BP10" s="14">
        <v>0.40492582597631199</v>
      </c>
      <c r="BQ10" s="14">
        <v>0.36235821771230903</v>
      </c>
      <c r="BR10" s="14">
        <v>0.350392464779263</v>
      </c>
      <c r="BS10" s="14">
        <v>0.37052683516344898</v>
      </c>
      <c r="BT10" s="14">
        <v>0.34566525491731798</v>
      </c>
      <c r="BU10" s="14">
        <v>0.38037066683369902</v>
      </c>
      <c r="BV10" s="14"/>
      <c r="BW10" s="14">
        <v>0.37604147684354</v>
      </c>
      <c r="BX10" s="14">
        <v>0.40995279544390001</v>
      </c>
      <c r="BY10" s="14">
        <v>0.32782163249180502</v>
      </c>
      <c r="BZ10" s="14">
        <v>0.291812824202976</v>
      </c>
      <c r="CA10" s="14">
        <v>0.382897207725865</v>
      </c>
      <c r="CB10" s="14">
        <v>0.32438451788181999</v>
      </c>
      <c r="CC10" s="14"/>
      <c r="CD10" s="14">
        <v>0.38955205982174101</v>
      </c>
      <c r="CE10" s="14">
        <v>0.43402262742584802</v>
      </c>
      <c r="CF10" s="14">
        <v>0.28030909148338101</v>
      </c>
      <c r="CG10" s="14">
        <v>0.390608163912611</v>
      </c>
      <c r="CH10" s="14"/>
      <c r="CI10" s="14">
        <v>0.40750496684848497</v>
      </c>
      <c r="CJ10" s="14">
        <v>0.39032951794406201</v>
      </c>
      <c r="CK10" s="14">
        <v>0.36924903919727298</v>
      </c>
      <c r="CL10" s="14">
        <v>0.230217528182492</v>
      </c>
      <c r="CM10" s="14"/>
      <c r="CN10" s="14">
        <v>0.44497000735398201</v>
      </c>
      <c r="CO10" s="14">
        <v>0.36318058763343802</v>
      </c>
      <c r="CP10" s="14"/>
      <c r="CQ10" s="14">
        <v>0.36248413880533498</v>
      </c>
      <c r="CR10" s="14">
        <v>0.385267919778846</v>
      </c>
    </row>
    <row r="11" spans="2:96" x14ac:dyDescent="0.3">
      <c r="B11" s="15" t="s">
        <v>283</v>
      </c>
      <c r="C11" s="14">
        <v>0.33331100040051198</v>
      </c>
      <c r="D11" s="14">
        <v>0.34178806648089499</v>
      </c>
      <c r="E11" s="14">
        <v>0.32600655003488199</v>
      </c>
      <c r="F11" s="14"/>
      <c r="G11" s="14">
        <v>0.35433318119045698</v>
      </c>
      <c r="H11" s="14">
        <v>0.26018018063551801</v>
      </c>
      <c r="I11" s="14">
        <v>0.32092166356571999</v>
      </c>
      <c r="J11" s="14">
        <v>0.34079701174349197</v>
      </c>
      <c r="K11" s="14">
        <v>0.34335344753965502</v>
      </c>
      <c r="L11" s="14">
        <v>0.37624119407413797</v>
      </c>
      <c r="M11" s="14"/>
      <c r="N11" s="14">
        <v>0.27321025108499503</v>
      </c>
      <c r="O11" s="14">
        <v>0.36154601292218902</v>
      </c>
      <c r="P11" s="14">
        <v>0.34834529050186902</v>
      </c>
      <c r="Q11" s="14">
        <v>0.35542158573428001</v>
      </c>
      <c r="R11" s="14"/>
      <c r="S11" s="14">
        <v>0.24763570733703699</v>
      </c>
      <c r="T11" s="14">
        <v>0.37408824779416999</v>
      </c>
      <c r="U11" s="14">
        <v>0.38730738348682497</v>
      </c>
      <c r="V11" s="14">
        <v>0.36999449604026502</v>
      </c>
      <c r="W11" s="14">
        <v>0.31072950126113302</v>
      </c>
      <c r="X11" s="14">
        <v>0.34858356210847502</v>
      </c>
      <c r="Y11" s="14">
        <v>0.36269015198586102</v>
      </c>
      <c r="Z11" s="14">
        <v>0.33608757043290499</v>
      </c>
      <c r="AA11" s="14">
        <v>0.32959785790666901</v>
      </c>
      <c r="AB11" s="14">
        <v>0.28862150871049203</v>
      </c>
      <c r="AC11" s="14">
        <v>0.31997367886280698</v>
      </c>
      <c r="AD11" s="14">
        <v>0.39871876537992901</v>
      </c>
      <c r="AE11" s="14"/>
      <c r="AF11" s="14">
        <v>0.353294258678438</v>
      </c>
      <c r="AG11" s="14">
        <v>0.30043782201903402</v>
      </c>
      <c r="AH11" s="14">
        <v>0.38306143297037998</v>
      </c>
      <c r="AI11" s="14">
        <v>0.32599834153137902</v>
      </c>
      <c r="AJ11" s="14">
        <v>0.34092831165069498</v>
      </c>
      <c r="AK11" s="14"/>
      <c r="AL11" s="14">
        <v>0.27757695259816401</v>
      </c>
      <c r="AM11" s="14">
        <v>0.35577060349026801</v>
      </c>
      <c r="AN11" s="14">
        <v>0.36899931432299898</v>
      </c>
      <c r="AO11" s="14">
        <v>0.35187602684941399</v>
      </c>
      <c r="AP11" s="14">
        <v>0.365683326427373</v>
      </c>
      <c r="AQ11" s="14">
        <v>0.32921217849569501</v>
      </c>
      <c r="AR11" s="14"/>
      <c r="AS11" s="14">
        <v>0.33857896567382501</v>
      </c>
      <c r="AT11" s="14">
        <v>0.375804224283174</v>
      </c>
      <c r="AU11" s="14">
        <v>0.31295618887444598</v>
      </c>
      <c r="AV11" s="14">
        <v>0.25747693739157801</v>
      </c>
      <c r="AW11" s="14">
        <v>0.21857966284404301</v>
      </c>
      <c r="AX11" s="14"/>
      <c r="AY11" s="14">
        <v>0.34232444674162699</v>
      </c>
      <c r="AZ11" s="14">
        <v>0.30373777504299498</v>
      </c>
      <c r="BA11" s="14">
        <v>0.352778349313004</v>
      </c>
      <c r="BB11" s="14">
        <v>0.35118643108186998</v>
      </c>
      <c r="BC11" s="14">
        <v>0.34921092490418598</v>
      </c>
      <c r="BD11" s="14">
        <v>0.34619229899596698</v>
      </c>
      <c r="BE11" s="14">
        <v>0.36737568262085801</v>
      </c>
      <c r="BF11" s="14">
        <v>0.36335856096650798</v>
      </c>
      <c r="BG11" s="14">
        <v>0.37778519494288298</v>
      </c>
      <c r="BH11" s="14">
        <v>0.40758137636733099</v>
      </c>
      <c r="BI11" s="14">
        <v>0.26755013499111302</v>
      </c>
      <c r="BJ11" s="14">
        <v>0.35671183717508398</v>
      </c>
      <c r="BK11" s="14">
        <v>0.36241399756725601</v>
      </c>
      <c r="BL11" s="14">
        <v>0.18696729803398701</v>
      </c>
      <c r="BM11" s="14">
        <v>0.26398054092870799</v>
      </c>
      <c r="BN11" s="14">
        <v>0.22679612267916699</v>
      </c>
      <c r="BO11" s="14"/>
      <c r="BP11" s="14">
        <v>0.26805696475033097</v>
      </c>
      <c r="BQ11" s="14">
        <v>0.359073168069865</v>
      </c>
      <c r="BR11" s="14">
        <v>0.340548773639129</v>
      </c>
      <c r="BS11" s="14">
        <v>0.38253140530858298</v>
      </c>
      <c r="BT11" s="14">
        <v>0.340271351097437</v>
      </c>
      <c r="BU11" s="14">
        <v>0.29005434897425503</v>
      </c>
      <c r="BV11" s="14"/>
      <c r="BW11" s="14">
        <v>0.33909733502182499</v>
      </c>
      <c r="BX11" s="14">
        <v>0.36033996424937598</v>
      </c>
      <c r="BY11" s="14">
        <v>0.291479692099546</v>
      </c>
      <c r="BZ11" s="14">
        <v>0.30209320696214298</v>
      </c>
      <c r="CA11" s="14">
        <v>0.31000025893493799</v>
      </c>
      <c r="CB11" s="14">
        <v>0.39731397086132803</v>
      </c>
      <c r="CC11" s="14"/>
      <c r="CD11" s="14">
        <v>0.30890804432693703</v>
      </c>
      <c r="CE11" s="14">
        <v>0.324570240518951</v>
      </c>
      <c r="CF11" s="14">
        <v>0.32354012947109101</v>
      </c>
      <c r="CG11" s="14">
        <v>0.36517762749277799</v>
      </c>
      <c r="CH11" s="14"/>
      <c r="CI11" s="14">
        <v>0.31337014180546202</v>
      </c>
      <c r="CJ11" s="14">
        <v>0.30831363823298502</v>
      </c>
      <c r="CK11" s="14">
        <v>0.34661359073341502</v>
      </c>
      <c r="CL11" s="14">
        <v>0.35147105792953398</v>
      </c>
      <c r="CM11" s="14"/>
      <c r="CN11" s="14">
        <v>0.26573628655958598</v>
      </c>
      <c r="CO11" s="14">
        <v>0.34395156668438298</v>
      </c>
      <c r="CP11" s="14"/>
      <c r="CQ11" s="14">
        <v>0.30431070127412002</v>
      </c>
      <c r="CR11" s="14">
        <v>0.33112013991537498</v>
      </c>
    </row>
    <row r="12" spans="2:96" x14ac:dyDescent="0.3">
      <c r="B12" s="15" t="s">
        <v>284</v>
      </c>
      <c r="C12" s="14">
        <v>0.122557553397214</v>
      </c>
      <c r="D12" s="14">
        <v>0.101303263663082</v>
      </c>
      <c r="E12" s="14">
        <v>0.14192057389243801</v>
      </c>
      <c r="F12" s="14"/>
      <c r="G12" s="14">
        <v>9.41157173347731E-2</v>
      </c>
      <c r="H12" s="14">
        <v>9.6043750022938995E-2</v>
      </c>
      <c r="I12" s="14">
        <v>0.12837287184174501</v>
      </c>
      <c r="J12" s="14">
        <v>0.162659943325208</v>
      </c>
      <c r="K12" s="14">
        <v>0.13661847970360999</v>
      </c>
      <c r="L12" s="14">
        <v>0.11624816089258901</v>
      </c>
      <c r="M12" s="14"/>
      <c r="N12" s="14">
        <v>0.12757917116140699</v>
      </c>
      <c r="O12" s="14">
        <v>0.119496469049805</v>
      </c>
      <c r="P12" s="14">
        <v>0.10488492575842701</v>
      </c>
      <c r="Q12" s="14">
        <v>0.13551677456106401</v>
      </c>
      <c r="R12" s="14"/>
      <c r="S12" s="14">
        <v>0.120842684030727</v>
      </c>
      <c r="T12" s="14">
        <v>0.12578403813073599</v>
      </c>
      <c r="U12" s="14">
        <v>0.107768270510366</v>
      </c>
      <c r="V12" s="14">
        <v>0.12771899058455299</v>
      </c>
      <c r="W12" s="14">
        <v>0.121611360318228</v>
      </c>
      <c r="X12" s="14">
        <v>0.12085371952304701</v>
      </c>
      <c r="Y12" s="14">
        <v>0.106727389982945</v>
      </c>
      <c r="Z12" s="14">
        <v>0.105473361153629</v>
      </c>
      <c r="AA12" s="14">
        <v>0.14284084659302501</v>
      </c>
      <c r="AB12" s="14">
        <v>0.10218252337400199</v>
      </c>
      <c r="AC12" s="14">
        <v>0.154084149254298</v>
      </c>
      <c r="AD12" s="14">
        <v>0.14695974158528</v>
      </c>
      <c r="AE12" s="14"/>
      <c r="AF12" s="14">
        <v>8.7369299859942295E-2</v>
      </c>
      <c r="AG12" s="14">
        <v>0.114696610402092</v>
      </c>
      <c r="AH12" s="14">
        <v>9.5533284198670201E-2</v>
      </c>
      <c r="AI12" s="14">
        <v>0.17705684978237801</v>
      </c>
      <c r="AJ12" s="14">
        <v>0.18629721280086201</v>
      </c>
      <c r="AK12" s="14"/>
      <c r="AL12" s="14">
        <v>8.8879503544290694E-2</v>
      </c>
      <c r="AM12" s="14">
        <v>8.8468746826811606E-2</v>
      </c>
      <c r="AN12" s="14">
        <v>0.10794120055346899</v>
      </c>
      <c r="AO12" s="14">
        <v>0.141718274050153</v>
      </c>
      <c r="AP12" s="14">
        <v>0.19483256281073599</v>
      </c>
      <c r="AQ12" s="14">
        <v>0.13526587479667099</v>
      </c>
      <c r="AR12" s="14"/>
      <c r="AS12" s="14">
        <v>0.15303897943228401</v>
      </c>
      <c r="AT12" s="14">
        <v>0.125655546256595</v>
      </c>
      <c r="AU12" s="14">
        <v>0.11203945188335999</v>
      </c>
      <c r="AV12" s="14">
        <v>9.1511940351331006E-2</v>
      </c>
      <c r="AW12" s="14">
        <v>5.4986599610282398E-2</v>
      </c>
      <c r="AX12" s="14"/>
      <c r="AY12" s="14">
        <v>6.9370459520003397E-2</v>
      </c>
      <c r="AZ12" s="14">
        <v>0.25556171709622</v>
      </c>
      <c r="BA12" s="14">
        <v>0.14290305700636899</v>
      </c>
      <c r="BB12" s="14">
        <v>0.107009426252236</v>
      </c>
      <c r="BC12" s="14">
        <v>0.14012292942592899</v>
      </c>
      <c r="BD12" s="14">
        <v>0.115965283989528</v>
      </c>
      <c r="BE12" s="14">
        <v>0.12858825412981201</v>
      </c>
      <c r="BF12" s="14">
        <v>7.0890878249552994E-2</v>
      </c>
      <c r="BG12" s="14">
        <v>0.15223305634579901</v>
      </c>
      <c r="BH12" s="14">
        <v>8.8429815822117702E-2</v>
      </c>
      <c r="BI12" s="14">
        <v>0.126611752829105</v>
      </c>
      <c r="BJ12" s="14">
        <v>7.4722720684407204E-2</v>
      </c>
      <c r="BK12" s="14">
        <v>9.1913219128200399E-2</v>
      </c>
      <c r="BL12" s="14">
        <v>0.161431775618252</v>
      </c>
      <c r="BM12" s="14">
        <v>0.115697192875772</v>
      </c>
      <c r="BN12" s="14">
        <v>7.2675399075005601E-2</v>
      </c>
      <c r="BO12" s="14"/>
      <c r="BP12" s="14">
        <v>0.118561524765357</v>
      </c>
      <c r="BQ12" s="14">
        <v>0.12962073484106801</v>
      </c>
      <c r="BR12" s="14">
        <v>0.13514449223483099</v>
      </c>
      <c r="BS12" s="14">
        <v>0.103346447044735</v>
      </c>
      <c r="BT12" s="14">
        <v>0.123456647042175</v>
      </c>
      <c r="BU12" s="14">
        <v>0.139064592598617</v>
      </c>
      <c r="BV12" s="14"/>
      <c r="BW12" s="14">
        <v>0.11658685206394601</v>
      </c>
      <c r="BX12" s="14">
        <v>0.108493234915451</v>
      </c>
      <c r="BY12" s="14">
        <v>0.185664802614838</v>
      </c>
      <c r="BZ12" s="14">
        <v>0.146975723937919</v>
      </c>
      <c r="CA12" s="14">
        <v>0.116615788227023</v>
      </c>
      <c r="CB12" s="14">
        <v>9.5686441978448E-2</v>
      </c>
      <c r="CC12" s="14"/>
      <c r="CD12" s="14">
        <v>0.10979557358924499</v>
      </c>
      <c r="CE12" s="14">
        <v>0.106399959015763</v>
      </c>
      <c r="CF12" s="14">
        <v>0.17862230687167899</v>
      </c>
      <c r="CG12" s="14">
        <v>0.106752987824678</v>
      </c>
      <c r="CH12" s="14"/>
      <c r="CI12" s="14">
        <v>0.10868893612672501</v>
      </c>
      <c r="CJ12" s="14">
        <v>0.153209351455346</v>
      </c>
      <c r="CK12" s="14">
        <v>0.11260522015053299</v>
      </c>
      <c r="CL12" s="14">
        <v>0.14951698327819499</v>
      </c>
      <c r="CM12" s="14"/>
      <c r="CN12" s="14">
        <v>8.2511073078762695E-2</v>
      </c>
      <c r="CO12" s="14">
        <v>0.126854019048355</v>
      </c>
      <c r="CP12" s="14"/>
      <c r="CQ12" s="14">
        <v>0.13387382460309599</v>
      </c>
      <c r="CR12" s="14">
        <v>0.11720396963406</v>
      </c>
    </row>
    <row r="13" spans="2:96" x14ac:dyDescent="0.3">
      <c r="B13" s="15" t="s">
        <v>92</v>
      </c>
      <c r="C13" s="20">
        <v>9.4283349879737202E-2</v>
      </c>
      <c r="D13" s="20">
        <v>7.5968665745207997E-2</v>
      </c>
      <c r="E13" s="20">
        <v>0.112477901833951</v>
      </c>
      <c r="F13" s="20"/>
      <c r="G13" s="20">
        <v>0.105874303061298</v>
      </c>
      <c r="H13" s="20">
        <v>9.6868068749493497E-2</v>
      </c>
      <c r="I13" s="20">
        <v>7.2267314638356603E-2</v>
      </c>
      <c r="J13" s="20">
        <v>7.9426801645811895E-2</v>
      </c>
      <c r="K13" s="20">
        <v>0.11041718158503</v>
      </c>
      <c r="L13" s="20">
        <v>0.10364707532911201</v>
      </c>
      <c r="M13" s="20"/>
      <c r="N13" s="20">
        <v>9.18488164179211E-2</v>
      </c>
      <c r="O13" s="20">
        <v>8.7729109000674099E-2</v>
      </c>
      <c r="P13" s="20">
        <v>8.1775254608579095E-2</v>
      </c>
      <c r="Q13" s="20">
        <v>0.113641721517278</v>
      </c>
      <c r="R13" s="20"/>
      <c r="S13" s="20">
        <v>0.12582622831031701</v>
      </c>
      <c r="T13" s="20">
        <v>6.1390471729558999E-2</v>
      </c>
      <c r="U13" s="20">
        <v>0.10339298424557</v>
      </c>
      <c r="V13" s="20">
        <v>7.2280339309188799E-2</v>
      </c>
      <c r="W13" s="20">
        <v>0.103347879837672</v>
      </c>
      <c r="X13" s="20">
        <v>8.9627926671357203E-2</v>
      </c>
      <c r="Y13" s="20">
        <v>9.6523486441696602E-2</v>
      </c>
      <c r="Z13" s="20">
        <v>7.0958878641575907E-2</v>
      </c>
      <c r="AA13" s="20">
        <v>0.10283203400732401</v>
      </c>
      <c r="AB13" s="20">
        <v>8.2457473990378199E-2</v>
      </c>
      <c r="AC13" s="20">
        <v>0.106205900423868</v>
      </c>
      <c r="AD13" s="20">
        <v>0.13284921572628799</v>
      </c>
      <c r="AE13" s="20"/>
      <c r="AF13" s="20">
        <v>7.4547483134371997E-2</v>
      </c>
      <c r="AG13" s="20">
        <v>7.3849001084308502E-2</v>
      </c>
      <c r="AH13" s="20">
        <v>9.7893162360646505E-2</v>
      </c>
      <c r="AI13" s="20">
        <v>9.9380093253563506E-2</v>
      </c>
      <c r="AJ13" s="20">
        <v>8.47631486581545E-2</v>
      </c>
      <c r="AK13" s="20"/>
      <c r="AL13" s="20">
        <v>8.2784386283117906E-2</v>
      </c>
      <c r="AM13" s="20">
        <v>7.6939366607140403E-2</v>
      </c>
      <c r="AN13" s="20">
        <v>6.8474948366034502E-2</v>
      </c>
      <c r="AO13" s="20">
        <v>9.6687001574448594E-2</v>
      </c>
      <c r="AP13" s="20">
        <v>5.07069058080254E-2</v>
      </c>
      <c r="AQ13" s="20">
        <v>0.173266788838981</v>
      </c>
      <c r="AR13" s="20"/>
      <c r="AS13" s="20">
        <v>9.71359452638728E-2</v>
      </c>
      <c r="AT13" s="20">
        <v>9.8898013123226797E-2</v>
      </c>
      <c r="AU13" s="20">
        <v>0.101642501296798</v>
      </c>
      <c r="AV13" s="20">
        <v>7.4806872270922101E-2</v>
      </c>
      <c r="AW13" s="20">
        <v>0</v>
      </c>
      <c r="AX13" s="20"/>
      <c r="AY13" s="20">
        <v>0.13320434824458699</v>
      </c>
      <c r="AZ13" s="20">
        <v>0.144405259704737</v>
      </c>
      <c r="BA13" s="20">
        <v>0.10406353330292099</v>
      </c>
      <c r="BB13" s="20">
        <v>9.2856802768838204E-2</v>
      </c>
      <c r="BC13" s="20">
        <v>9.2880646181208698E-2</v>
      </c>
      <c r="BD13" s="20">
        <v>0.113258348889548</v>
      </c>
      <c r="BE13" s="20">
        <v>6.5386061357174494E-2</v>
      </c>
      <c r="BF13" s="20">
        <v>9.0085505962662904E-2</v>
      </c>
      <c r="BG13" s="20">
        <v>8.4364586839971403E-2</v>
      </c>
      <c r="BH13" s="20">
        <v>6.0556228643136902E-2</v>
      </c>
      <c r="BI13" s="20">
        <v>6.6564020053075296E-2</v>
      </c>
      <c r="BJ13" s="20">
        <v>8.6698928027562197E-2</v>
      </c>
      <c r="BK13" s="20">
        <v>8.6636752024020006E-2</v>
      </c>
      <c r="BL13" s="20">
        <v>6.3574865084693802E-2</v>
      </c>
      <c r="BM13" s="20">
        <v>0.14946277044904099</v>
      </c>
      <c r="BN13" s="20">
        <v>4.6986690386560698E-2</v>
      </c>
      <c r="BO13" s="20"/>
      <c r="BP13" s="20">
        <v>8.3035220823873906E-2</v>
      </c>
      <c r="BQ13" s="20">
        <v>9.8671521789525596E-2</v>
      </c>
      <c r="BR13" s="20">
        <v>0.11208373501204</v>
      </c>
      <c r="BS13" s="20">
        <v>8.1980186273808694E-2</v>
      </c>
      <c r="BT13" s="20">
        <v>0.107662764717272</v>
      </c>
      <c r="BU13" s="20">
        <v>9.34142238890599E-2</v>
      </c>
      <c r="BV13" s="20"/>
      <c r="BW13" s="20">
        <v>9.5163542561109399E-2</v>
      </c>
      <c r="BX13" s="20">
        <v>5.7347196594792302E-2</v>
      </c>
      <c r="BY13" s="20">
        <v>8.47773796293151E-2</v>
      </c>
      <c r="BZ13" s="20">
        <v>0.14741987434742401</v>
      </c>
      <c r="CA13" s="20">
        <v>0.10687866655985</v>
      </c>
      <c r="CB13" s="20">
        <v>0.124678762240389</v>
      </c>
      <c r="CC13" s="20"/>
      <c r="CD13" s="20">
        <v>9.1720335471371706E-2</v>
      </c>
      <c r="CE13" s="20">
        <v>5.3327348559579199E-2</v>
      </c>
      <c r="CF13" s="20">
        <v>0.13695903396790601</v>
      </c>
      <c r="CG13" s="20">
        <v>6.1008811856944699E-2</v>
      </c>
      <c r="CH13" s="20"/>
      <c r="CI13" s="20">
        <v>7.3835788142322806E-2</v>
      </c>
      <c r="CJ13" s="20">
        <v>7.4977846222308797E-2</v>
      </c>
      <c r="CK13" s="20">
        <v>9.0026170338724107E-2</v>
      </c>
      <c r="CL13" s="20">
        <v>0.247737459979539</v>
      </c>
      <c r="CM13" s="20"/>
      <c r="CN13" s="20">
        <v>6.8862366956757196E-2</v>
      </c>
      <c r="CO13" s="20">
        <v>9.5467608673247398E-2</v>
      </c>
      <c r="CP13" s="20"/>
      <c r="CQ13" s="20">
        <v>4.00272800387933E-2</v>
      </c>
      <c r="CR13" s="20">
        <v>9.3865571132112802E-2</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6.7024049475111799E-2</v>
      </c>
      <c r="D9" s="14">
        <v>8.4483010787329393E-2</v>
      </c>
      <c r="E9" s="14">
        <v>4.8972065434900298E-2</v>
      </c>
      <c r="F9" s="14"/>
      <c r="G9" s="14">
        <v>9.7587460551103206E-2</v>
      </c>
      <c r="H9" s="14">
        <v>0.15586527934151401</v>
      </c>
      <c r="I9" s="14">
        <v>6.9013950344506095E-2</v>
      </c>
      <c r="J9" s="14">
        <v>3.2664585144648303E-2</v>
      </c>
      <c r="K9" s="14">
        <v>2.0942694404592899E-2</v>
      </c>
      <c r="L9" s="14">
        <v>3.1653121046106902E-2</v>
      </c>
      <c r="M9" s="14"/>
      <c r="N9" s="14">
        <v>9.8908784623180507E-2</v>
      </c>
      <c r="O9" s="14">
        <v>3.9263802918240297E-2</v>
      </c>
      <c r="P9" s="14">
        <v>5.9087760011545302E-2</v>
      </c>
      <c r="Q9" s="14">
        <v>6.9246150453813896E-2</v>
      </c>
      <c r="R9" s="14"/>
      <c r="S9" s="14">
        <v>0.14562394880700399</v>
      </c>
      <c r="T9" s="14">
        <v>4.6669155269412801E-2</v>
      </c>
      <c r="U9" s="14">
        <v>5.3188392184659899E-2</v>
      </c>
      <c r="V9" s="14">
        <v>4.1961833151733102E-2</v>
      </c>
      <c r="W9" s="14">
        <v>6.0358458128897299E-2</v>
      </c>
      <c r="X9" s="14">
        <v>6.6260809490242295E-2</v>
      </c>
      <c r="Y9" s="14">
        <v>2.2097212687584401E-2</v>
      </c>
      <c r="Z9" s="14">
        <v>0.107240859577243</v>
      </c>
      <c r="AA9" s="14">
        <v>4.1237561628701298E-2</v>
      </c>
      <c r="AB9" s="14">
        <v>6.8983091323720894E-2</v>
      </c>
      <c r="AC9" s="14">
        <v>8.4197988476048494E-2</v>
      </c>
      <c r="AD9" s="14">
        <v>4.3689169812901003E-2</v>
      </c>
      <c r="AE9" s="14"/>
      <c r="AF9" s="14">
        <v>7.6112046439239703E-2</v>
      </c>
      <c r="AG9" s="14">
        <v>9.4219742183923594E-2</v>
      </c>
      <c r="AH9" s="14">
        <v>3.2176620372866498E-2</v>
      </c>
      <c r="AI9" s="14">
        <v>7.3095734028804593E-2</v>
      </c>
      <c r="AJ9" s="14">
        <v>2.7548245259280402E-2</v>
      </c>
      <c r="AK9" s="14"/>
      <c r="AL9" s="14">
        <v>0.123717004667346</v>
      </c>
      <c r="AM9" s="14">
        <v>8.5197346264000995E-2</v>
      </c>
      <c r="AN9" s="14">
        <v>1.96882162470155E-2</v>
      </c>
      <c r="AO9" s="14">
        <v>5.31096540812643E-2</v>
      </c>
      <c r="AP9" s="14">
        <v>4.91988197758099E-2</v>
      </c>
      <c r="AQ9" s="14">
        <v>2.62610471194668E-2</v>
      </c>
      <c r="AR9" s="14"/>
      <c r="AS9" s="14">
        <v>4.4562002436342701E-2</v>
      </c>
      <c r="AT9" s="14">
        <v>3.8875788323703302E-2</v>
      </c>
      <c r="AU9" s="14">
        <v>7.3343696563835603E-2</v>
      </c>
      <c r="AV9" s="14">
        <v>0.147394756978663</v>
      </c>
      <c r="AW9" s="14">
        <v>0.29229301421694198</v>
      </c>
      <c r="AX9" s="14"/>
      <c r="AY9" s="14">
        <v>0</v>
      </c>
      <c r="AZ9" s="14">
        <v>0.13819381511780901</v>
      </c>
      <c r="BA9" s="14">
        <v>8.0826290562224207E-2</v>
      </c>
      <c r="BB9" s="14">
        <v>4.9875014602933698E-2</v>
      </c>
      <c r="BC9" s="14">
        <v>3.7409619128147102E-2</v>
      </c>
      <c r="BD9" s="14">
        <v>7.4383647317309995E-2</v>
      </c>
      <c r="BE9" s="14">
        <v>4.2762887717211401E-2</v>
      </c>
      <c r="BF9" s="14">
        <v>8.1601598861168897E-2</v>
      </c>
      <c r="BG9" s="14">
        <v>2.7081738509272101E-2</v>
      </c>
      <c r="BH9" s="14">
        <v>4.6222105285097903E-2</v>
      </c>
      <c r="BI9" s="14">
        <v>7.6792849525386994E-2</v>
      </c>
      <c r="BJ9" s="14">
        <v>6.6122246974724005E-2</v>
      </c>
      <c r="BK9" s="14">
        <v>6.1568487244868901E-2</v>
      </c>
      <c r="BL9" s="14">
        <v>9.0704944111879293E-2</v>
      </c>
      <c r="BM9" s="14">
        <v>4.0669143999790901E-2</v>
      </c>
      <c r="BN9" s="14">
        <v>0.20952535414390899</v>
      </c>
      <c r="BO9" s="14"/>
      <c r="BP9" s="14">
        <v>0.13300767830530999</v>
      </c>
      <c r="BQ9" s="14">
        <v>4.4151370712481298E-2</v>
      </c>
      <c r="BR9" s="14">
        <v>4.4136793353533002E-2</v>
      </c>
      <c r="BS9" s="14">
        <v>4.6763083210570003E-2</v>
      </c>
      <c r="BT9" s="14">
        <v>4.0046876683745403E-2</v>
      </c>
      <c r="BU9" s="14">
        <v>5.6949404390819199E-2</v>
      </c>
      <c r="BV9" s="14"/>
      <c r="BW9" s="14">
        <v>6.7150271490965197E-2</v>
      </c>
      <c r="BX9" s="14">
        <v>5.03856416300855E-2</v>
      </c>
      <c r="BY9" s="14">
        <v>0.102815885464291</v>
      </c>
      <c r="BZ9" s="14">
        <v>6.9486836441319602E-2</v>
      </c>
      <c r="CA9" s="14">
        <v>7.7137725116619496E-2</v>
      </c>
      <c r="CB9" s="14">
        <v>5.1739145502906599E-2</v>
      </c>
      <c r="CC9" s="14"/>
      <c r="CD9" s="14">
        <v>0.100796991081192</v>
      </c>
      <c r="CE9" s="14">
        <v>8.4518346063427605E-2</v>
      </c>
      <c r="CF9" s="14">
        <v>4.8339607271860902E-2</v>
      </c>
      <c r="CG9" s="14">
        <v>6.22478484895225E-2</v>
      </c>
      <c r="CH9" s="14"/>
      <c r="CI9" s="14">
        <v>6.8447685335549097E-2</v>
      </c>
      <c r="CJ9" s="14">
        <v>7.7258189595106705E-2</v>
      </c>
      <c r="CK9" s="14">
        <v>7.0585853041929505E-2</v>
      </c>
      <c r="CL9" s="14">
        <v>0</v>
      </c>
      <c r="CM9" s="14"/>
      <c r="CN9" s="14">
        <v>0.16980770887167401</v>
      </c>
      <c r="CO9" s="14">
        <v>5.3937591452083003E-2</v>
      </c>
      <c r="CP9" s="14"/>
      <c r="CQ9" s="14">
        <v>0.12684355629642599</v>
      </c>
      <c r="CR9" s="14">
        <v>6.0572954889828598E-2</v>
      </c>
    </row>
    <row r="10" spans="2:96" x14ac:dyDescent="0.3">
      <c r="B10" s="15" t="s">
        <v>282</v>
      </c>
      <c r="C10" s="14">
        <v>0.27373929779711098</v>
      </c>
      <c r="D10" s="14">
        <v>0.31424896139193398</v>
      </c>
      <c r="E10" s="14">
        <v>0.23492448812359701</v>
      </c>
      <c r="F10" s="14"/>
      <c r="G10" s="14">
        <v>0.32501422091389998</v>
      </c>
      <c r="H10" s="14">
        <v>0.34734371765600103</v>
      </c>
      <c r="I10" s="14">
        <v>0.28694225227569597</v>
      </c>
      <c r="J10" s="14">
        <v>0.20825065434339801</v>
      </c>
      <c r="K10" s="14">
        <v>0.224932337216741</v>
      </c>
      <c r="L10" s="14">
        <v>0.25504934269805601</v>
      </c>
      <c r="M10" s="14"/>
      <c r="N10" s="14">
        <v>0.32484532475349598</v>
      </c>
      <c r="O10" s="14">
        <v>0.27416485158910198</v>
      </c>
      <c r="P10" s="14">
        <v>0.26079365162551099</v>
      </c>
      <c r="Q10" s="14">
        <v>0.23286557596329999</v>
      </c>
      <c r="R10" s="14"/>
      <c r="S10" s="14">
        <v>0.30552513785839802</v>
      </c>
      <c r="T10" s="14">
        <v>0.23614223000040299</v>
      </c>
      <c r="U10" s="14">
        <v>0.236223751792241</v>
      </c>
      <c r="V10" s="14">
        <v>0.30781194186571698</v>
      </c>
      <c r="W10" s="14">
        <v>0.301227194913332</v>
      </c>
      <c r="X10" s="14">
        <v>0.28538462179831198</v>
      </c>
      <c r="Y10" s="14">
        <v>0.29706562237966</v>
      </c>
      <c r="Z10" s="14">
        <v>0.28499128793322198</v>
      </c>
      <c r="AA10" s="14">
        <v>0.26854737814155499</v>
      </c>
      <c r="AB10" s="14">
        <v>0.28475037492402699</v>
      </c>
      <c r="AC10" s="14">
        <v>0.189153912883466</v>
      </c>
      <c r="AD10" s="14">
        <v>0.23669067004774899</v>
      </c>
      <c r="AE10" s="14"/>
      <c r="AF10" s="14">
        <v>0.27240115896841099</v>
      </c>
      <c r="AG10" s="14">
        <v>0.33078971628480602</v>
      </c>
      <c r="AH10" s="14">
        <v>0.26471886961212898</v>
      </c>
      <c r="AI10" s="14">
        <v>0.25369886224633598</v>
      </c>
      <c r="AJ10" s="14">
        <v>0.23387797520766099</v>
      </c>
      <c r="AK10" s="14"/>
      <c r="AL10" s="14">
        <v>0.336349056701163</v>
      </c>
      <c r="AM10" s="14">
        <v>0.27390004540621798</v>
      </c>
      <c r="AN10" s="14">
        <v>0.26907390673122</v>
      </c>
      <c r="AO10" s="14">
        <v>0.26273233035202498</v>
      </c>
      <c r="AP10" s="14">
        <v>0.24194891676157099</v>
      </c>
      <c r="AQ10" s="14">
        <v>0.251436956497613</v>
      </c>
      <c r="AR10" s="14"/>
      <c r="AS10" s="14">
        <v>0.264847143945875</v>
      </c>
      <c r="AT10" s="14">
        <v>0.25384800355405501</v>
      </c>
      <c r="AU10" s="14">
        <v>0.27373830085654</v>
      </c>
      <c r="AV10" s="14">
        <v>0.36352004865177501</v>
      </c>
      <c r="AW10" s="14">
        <v>0.30900475423314799</v>
      </c>
      <c r="AX10" s="14"/>
      <c r="AY10" s="14">
        <v>0.13550994491851401</v>
      </c>
      <c r="AZ10" s="14">
        <v>0.18821765417752701</v>
      </c>
      <c r="BA10" s="14">
        <v>0.232147366491739</v>
      </c>
      <c r="BB10" s="14">
        <v>0.26162220052481</v>
      </c>
      <c r="BC10" s="14">
        <v>0.29205645986788498</v>
      </c>
      <c r="BD10" s="14">
        <v>0.23306714098112499</v>
      </c>
      <c r="BE10" s="14">
        <v>0.303031687988712</v>
      </c>
      <c r="BF10" s="14">
        <v>0.29394739851419999</v>
      </c>
      <c r="BG10" s="14">
        <v>0.28795321130224599</v>
      </c>
      <c r="BH10" s="14">
        <v>0.26520931088710897</v>
      </c>
      <c r="BI10" s="14">
        <v>0.29097112159938099</v>
      </c>
      <c r="BJ10" s="14">
        <v>0.25217248746863502</v>
      </c>
      <c r="BK10" s="14">
        <v>0.31970890100455601</v>
      </c>
      <c r="BL10" s="14">
        <v>0.19309617539150301</v>
      </c>
      <c r="BM10" s="14">
        <v>0.39596484557063699</v>
      </c>
      <c r="BN10" s="14">
        <v>0.39532187638654598</v>
      </c>
      <c r="BO10" s="14"/>
      <c r="BP10" s="14">
        <v>0.32894129145714002</v>
      </c>
      <c r="BQ10" s="14">
        <v>0.246394249569761</v>
      </c>
      <c r="BR10" s="14">
        <v>0.26025497171619599</v>
      </c>
      <c r="BS10" s="14">
        <v>0.28357904343050899</v>
      </c>
      <c r="BT10" s="14">
        <v>0.235552385241656</v>
      </c>
      <c r="BU10" s="14">
        <v>0.246077372708599</v>
      </c>
      <c r="BV10" s="14"/>
      <c r="BW10" s="14">
        <v>0.27817015691421199</v>
      </c>
      <c r="BX10" s="14">
        <v>0.26023820642450002</v>
      </c>
      <c r="BY10" s="14">
        <v>0.25500080845197898</v>
      </c>
      <c r="BZ10" s="14">
        <v>0.233436539078338</v>
      </c>
      <c r="CA10" s="14">
        <v>0.29648689469210598</v>
      </c>
      <c r="CB10" s="14">
        <v>0.319821885510925</v>
      </c>
      <c r="CC10" s="14"/>
      <c r="CD10" s="14">
        <v>0.32616272633985099</v>
      </c>
      <c r="CE10" s="14">
        <v>0.31128146731735301</v>
      </c>
      <c r="CF10" s="14">
        <v>0.21156560029095201</v>
      </c>
      <c r="CG10" s="14">
        <v>0.27710638546031502</v>
      </c>
      <c r="CH10" s="14"/>
      <c r="CI10" s="14">
        <v>0.296809335562564</v>
      </c>
      <c r="CJ10" s="14">
        <v>0.33816007388008501</v>
      </c>
      <c r="CK10" s="14">
        <v>0.25806317945087998</v>
      </c>
      <c r="CL10" s="14">
        <v>0.143021759764796</v>
      </c>
      <c r="CM10" s="14"/>
      <c r="CN10" s="14">
        <v>0.36367576805860902</v>
      </c>
      <c r="CO10" s="14">
        <v>0.26321696885115903</v>
      </c>
      <c r="CP10" s="14"/>
      <c r="CQ10" s="14">
        <v>0.312063640730675</v>
      </c>
      <c r="CR10" s="14">
        <v>0.277628424028041</v>
      </c>
    </row>
    <row r="11" spans="2:96" x14ac:dyDescent="0.3">
      <c r="B11" s="15" t="s">
        <v>283</v>
      </c>
      <c r="C11" s="14">
        <v>0.39903643952506102</v>
      </c>
      <c r="D11" s="14">
        <v>0.37103100292791102</v>
      </c>
      <c r="E11" s="14">
        <v>0.42761341769613198</v>
      </c>
      <c r="F11" s="14"/>
      <c r="G11" s="14">
        <v>0.341743277240523</v>
      </c>
      <c r="H11" s="14">
        <v>0.31929611588601597</v>
      </c>
      <c r="I11" s="14">
        <v>0.43218320696257601</v>
      </c>
      <c r="J11" s="14">
        <v>0.44259667988812901</v>
      </c>
      <c r="K11" s="14">
        <v>0.44047380871625302</v>
      </c>
      <c r="L11" s="14">
        <v>0.411733547557598</v>
      </c>
      <c r="M11" s="14"/>
      <c r="N11" s="14">
        <v>0.351189159705807</v>
      </c>
      <c r="O11" s="14">
        <v>0.42999450390597499</v>
      </c>
      <c r="P11" s="14">
        <v>0.42480522580202701</v>
      </c>
      <c r="Q11" s="14">
        <v>0.39685765760464697</v>
      </c>
      <c r="R11" s="14"/>
      <c r="S11" s="14">
        <v>0.310157449078794</v>
      </c>
      <c r="T11" s="14">
        <v>0.42588253271756299</v>
      </c>
      <c r="U11" s="14">
        <v>0.40962232731147002</v>
      </c>
      <c r="V11" s="14">
        <v>0.40888104350175097</v>
      </c>
      <c r="W11" s="14">
        <v>0.35414687999783201</v>
      </c>
      <c r="X11" s="14">
        <v>0.42082818809857198</v>
      </c>
      <c r="Y11" s="14">
        <v>0.44274999013712202</v>
      </c>
      <c r="Z11" s="14">
        <v>0.442538115706897</v>
      </c>
      <c r="AA11" s="14">
        <v>0.41896197756462</v>
      </c>
      <c r="AB11" s="14">
        <v>0.36834764610416798</v>
      </c>
      <c r="AC11" s="14">
        <v>0.40006481750096101</v>
      </c>
      <c r="AD11" s="14">
        <v>0.52404347139172103</v>
      </c>
      <c r="AE11" s="14"/>
      <c r="AF11" s="14">
        <v>0.42725653978015099</v>
      </c>
      <c r="AG11" s="14">
        <v>0.37352134133838399</v>
      </c>
      <c r="AH11" s="14">
        <v>0.42973465543885297</v>
      </c>
      <c r="AI11" s="14">
        <v>0.3353979444388</v>
      </c>
      <c r="AJ11" s="14">
        <v>0.41038464954106502</v>
      </c>
      <c r="AK11" s="14"/>
      <c r="AL11" s="14">
        <v>0.36591714416634602</v>
      </c>
      <c r="AM11" s="14">
        <v>0.42233827317782602</v>
      </c>
      <c r="AN11" s="14">
        <v>0.45786288990479901</v>
      </c>
      <c r="AO11" s="14">
        <v>0.370400908336674</v>
      </c>
      <c r="AP11" s="14">
        <v>0.417825633646283</v>
      </c>
      <c r="AQ11" s="14">
        <v>0.377151416486461</v>
      </c>
      <c r="AR11" s="14"/>
      <c r="AS11" s="14">
        <v>0.397035820549832</v>
      </c>
      <c r="AT11" s="14">
        <v>0.44511872263124003</v>
      </c>
      <c r="AU11" s="14">
        <v>0.40978418661596699</v>
      </c>
      <c r="AV11" s="14">
        <v>0.29599253435769501</v>
      </c>
      <c r="AW11" s="14">
        <v>0.27200404577765303</v>
      </c>
      <c r="AX11" s="14"/>
      <c r="AY11" s="14">
        <v>0.59116210823101301</v>
      </c>
      <c r="AZ11" s="14">
        <v>0.29522157522032</v>
      </c>
      <c r="BA11" s="14">
        <v>0.40339045650590899</v>
      </c>
      <c r="BB11" s="14">
        <v>0.41511222900445</v>
      </c>
      <c r="BC11" s="14">
        <v>0.35739344703570802</v>
      </c>
      <c r="BD11" s="14">
        <v>0.39187720602478698</v>
      </c>
      <c r="BE11" s="14">
        <v>0.41330063805573902</v>
      </c>
      <c r="BF11" s="14">
        <v>0.447023319084561</v>
      </c>
      <c r="BG11" s="14">
        <v>0.41598259224698803</v>
      </c>
      <c r="BH11" s="14">
        <v>0.46105760970822401</v>
      </c>
      <c r="BI11" s="14">
        <v>0.410453017390215</v>
      </c>
      <c r="BJ11" s="14">
        <v>0.456169686246509</v>
      </c>
      <c r="BK11" s="14">
        <v>0.44567828927849601</v>
      </c>
      <c r="BL11" s="14">
        <v>0.48402940633987701</v>
      </c>
      <c r="BM11" s="14">
        <v>0.317457097325059</v>
      </c>
      <c r="BN11" s="14">
        <v>0.23832149199022601</v>
      </c>
      <c r="BO11" s="14"/>
      <c r="BP11" s="14">
        <v>0.32951485300893402</v>
      </c>
      <c r="BQ11" s="14">
        <v>0.439706566991314</v>
      </c>
      <c r="BR11" s="14">
        <v>0.39715628848844398</v>
      </c>
      <c r="BS11" s="14">
        <v>0.40957619276197998</v>
      </c>
      <c r="BT11" s="14">
        <v>0.42311609264643801</v>
      </c>
      <c r="BU11" s="14">
        <v>0.42879522852614999</v>
      </c>
      <c r="BV11" s="14"/>
      <c r="BW11" s="14">
        <v>0.37196925926461399</v>
      </c>
      <c r="BX11" s="14">
        <v>0.47341903822721398</v>
      </c>
      <c r="BY11" s="14">
        <v>0.34940063785492498</v>
      </c>
      <c r="BZ11" s="14">
        <v>0.380470928397801</v>
      </c>
      <c r="CA11" s="14">
        <v>0.40202888157397398</v>
      </c>
      <c r="CB11" s="14">
        <v>0.38340424446048399</v>
      </c>
      <c r="CC11" s="14"/>
      <c r="CD11" s="14">
        <v>0.36877915278450601</v>
      </c>
      <c r="CE11" s="14">
        <v>0.40379640409954398</v>
      </c>
      <c r="CF11" s="14">
        <v>0.39649654627657399</v>
      </c>
      <c r="CG11" s="14">
        <v>0.41715392239938598</v>
      </c>
      <c r="CH11" s="14"/>
      <c r="CI11" s="14">
        <v>0.38842293461121302</v>
      </c>
      <c r="CJ11" s="14">
        <v>0.35314577352997001</v>
      </c>
      <c r="CK11" s="14">
        <v>0.42001641150005797</v>
      </c>
      <c r="CL11" s="14">
        <v>0.391433113420321</v>
      </c>
      <c r="CM11" s="14"/>
      <c r="CN11" s="14">
        <v>0.27264655232664198</v>
      </c>
      <c r="CO11" s="14">
        <v>0.41673675400321702</v>
      </c>
      <c r="CP11" s="14"/>
      <c r="CQ11" s="14">
        <v>0.34281688766406898</v>
      </c>
      <c r="CR11" s="14">
        <v>0.40344148591666701</v>
      </c>
    </row>
    <row r="12" spans="2:96" x14ac:dyDescent="0.3">
      <c r="B12" s="15" t="s">
        <v>284</v>
      </c>
      <c r="C12" s="14">
        <v>0.154655984986415</v>
      </c>
      <c r="D12" s="14">
        <v>0.13853251673348899</v>
      </c>
      <c r="E12" s="14">
        <v>0.169095225628491</v>
      </c>
      <c r="F12" s="14"/>
      <c r="G12" s="14">
        <v>0.14072036702743901</v>
      </c>
      <c r="H12" s="14">
        <v>0.104243197389685</v>
      </c>
      <c r="I12" s="14">
        <v>0.14742929833014101</v>
      </c>
      <c r="J12" s="14">
        <v>0.20279648741058401</v>
      </c>
      <c r="K12" s="14">
        <v>0.18758665759263701</v>
      </c>
      <c r="L12" s="14">
        <v>0.14963799291680799</v>
      </c>
      <c r="M12" s="14"/>
      <c r="N12" s="14">
        <v>0.14183570448469399</v>
      </c>
      <c r="O12" s="14">
        <v>0.15736814524033599</v>
      </c>
      <c r="P12" s="14">
        <v>0.148104964304963</v>
      </c>
      <c r="Q12" s="14">
        <v>0.167236744339085</v>
      </c>
      <c r="R12" s="14"/>
      <c r="S12" s="14">
        <v>0.13952580448682</v>
      </c>
      <c r="T12" s="14">
        <v>0.21946408578183901</v>
      </c>
      <c r="U12" s="14">
        <v>0.17763342808174101</v>
      </c>
      <c r="V12" s="14">
        <v>0.13802527773073001</v>
      </c>
      <c r="W12" s="14">
        <v>0.16120957413133399</v>
      </c>
      <c r="X12" s="14">
        <v>0.128340163880067</v>
      </c>
      <c r="Y12" s="14">
        <v>0.131518500570279</v>
      </c>
      <c r="Z12" s="14">
        <v>7.4097959881574998E-2</v>
      </c>
      <c r="AA12" s="14">
        <v>0.16905794525485199</v>
      </c>
      <c r="AB12" s="14">
        <v>0.12795974767336299</v>
      </c>
      <c r="AC12" s="14">
        <v>0.219591469535561</v>
      </c>
      <c r="AD12" s="14">
        <v>8.4054464459163702E-2</v>
      </c>
      <c r="AE12" s="14"/>
      <c r="AF12" s="14">
        <v>0.12414749042841</v>
      </c>
      <c r="AG12" s="14">
        <v>0.13151210855551801</v>
      </c>
      <c r="AH12" s="14">
        <v>0.18783131359989799</v>
      </c>
      <c r="AI12" s="14">
        <v>0.201887539884612</v>
      </c>
      <c r="AJ12" s="14">
        <v>0.25166344320533501</v>
      </c>
      <c r="AK12" s="14"/>
      <c r="AL12" s="14">
        <v>0.104419615189554</v>
      </c>
      <c r="AM12" s="14">
        <v>0.13041522773061301</v>
      </c>
      <c r="AN12" s="14">
        <v>0.16672043353774699</v>
      </c>
      <c r="AO12" s="14">
        <v>0.189326955335578</v>
      </c>
      <c r="AP12" s="14">
        <v>0.248577578620889</v>
      </c>
      <c r="AQ12" s="14">
        <v>0.14574045804581801</v>
      </c>
      <c r="AR12" s="14"/>
      <c r="AS12" s="14">
        <v>0.165441862031559</v>
      </c>
      <c r="AT12" s="14">
        <v>0.158773011751734</v>
      </c>
      <c r="AU12" s="14">
        <v>0.14175781863682299</v>
      </c>
      <c r="AV12" s="14">
        <v>0.12779805582119599</v>
      </c>
      <c r="AW12" s="14">
        <v>0.126698185772256</v>
      </c>
      <c r="AX12" s="14"/>
      <c r="AY12" s="14">
        <v>0.140123598605886</v>
      </c>
      <c r="AZ12" s="14">
        <v>0.25855239537694302</v>
      </c>
      <c r="BA12" s="14">
        <v>0.143784970684907</v>
      </c>
      <c r="BB12" s="14">
        <v>0.191783081509974</v>
      </c>
      <c r="BC12" s="14">
        <v>0.20460041530953499</v>
      </c>
      <c r="BD12" s="14">
        <v>0.15316865301977201</v>
      </c>
      <c r="BE12" s="14">
        <v>0.12829576330193901</v>
      </c>
      <c r="BF12" s="14">
        <v>8.7858624936487398E-2</v>
      </c>
      <c r="BG12" s="14">
        <v>0.17874178629043</v>
      </c>
      <c r="BH12" s="14">
        <v>0.16762567207322801</v>
      </c>
      <c r="BI12" s="14">
        <v>0.15223002815252201</v>
      </c>
      <c r="BJ12" s="14">
        <v>0.13063125964410599</v>
      </c>
      <c r="BK12" s="14">
        <v>8.9866677631437894E-2</v>
      </c>
      <c r="BL12" s="14">
        <v>0.14931270822613299</v>
      </c>
      <c r="BM12" s="14">
        <v>0.13402160036364699</v>
      </c>
      <c r="BN12" s="14">
        <v>0.111395117523533</v>
      </c>
      <c r="BO12" s="14"/>
      <c r="BP12" s="14">
        <v>0.128313705296734</v>
      </c>
      <c r="BQ12" s="14">
        <v>0.155868677646333</v>
      </c>
      <c r="BR12" s="14">
        <v>0.17328478222850599</v>
      </c>
      <c r="BS12" s="14">
        <v>0.15639935267307001</v>
      </c>
      <c r="BT12" s="14">
        <v>0.18102990871652799</v>
      </c>
      <c r="BU12" s="14">
        <v>0.16418020181184501</v>
      </c>
      <c r="BV12" s="14"/>
      <c r="BW12" s="14">
        <v>0.168043158831643</v>
      </c>
      <c r="BX12" s="14">
        <v>0.14204963223219</v>
      </c>
      <c r="BY12" s="14">
        <v>0.182356263439443</v>
      </c>
      <c r="BZ12" s="14">
        <v>0.18432936442777401</v>
      </c>
      <c r="CA12" s="14">
        <v>0.117511591011645</v>
      </c>
      <c r="CB12" s="14">
        <v>0.13714895328280599</v>
      </c>
      <c r="CC12" s="14"/>
      <c r="CD12" s="14">
        <v>0.125418419077893</v>
      </c>
      <c r="CE12" s="14">
        <v>0.13962816746765</v>
      </c>
      <c r="CF12" s="14">
        <v>0.183160115196701</v>
      </c>
      <c r="CG12" s="14">
        <v>0.16606097746540999</v>
      </c>
      <c r="CH12" s="14"/>
      <c r="CI12" s="14">
        <v>0.152666607575283</v>
      </c>
      <c r="CJ12" s="14">
        <v>0.15958918454917301</v>
      </c>
      <c r="CK12" s="14">
        <v>0.147262304883675</v>
      </c>
      <c r="CL12" s="14">
        <v>0.20843815660430401</v>
      </c>
      <c r="CM12" s="14"/>
      <c r="CN12" s="14">
        <v>0.123761172463109</v>
      </c>
      <c r="CO12" s="14">
        <v>0.15781301654351901</v>
      </c>
      <c r="CP12" s="14"/>
      <c r="CQ12" s="14">
        <v>0.164999518509923</v>
      </c>
      <c r="CR12" s="14">
        <v>0.15188378995865601</v>
      </c>
    </row>
    <row r="13" spans="2:96" x14ac:dyDescent="0.3">
      <c r="B13" s="15" t="s">
        <v>92</v>
      </c>
      <c r="C13" s="20">
        <v>0.10554422821630099</v>
      </c>
      <c r="D13" s="20">
        <v>9.1704508159336201E-2</v>
      </c>
      <c r="E13" s="20">
        <v>0.11939480311688</v>
      </c>
      <c r="F13" s="20"/>
      <c r="G13" s="20">
        <v>9.4934674267035599E-2</v>
      </c>
      <c r="H13" s="20">
        <v>7.3251689726784405E-2</v>
      </c>
      <c r="I13" s="20">
        <v>6.4431292087080802E-2</v>
      </c>
      <c r="J13" s="20">
        <v>0.113691593213242</v>
      </c>
      <c r="K13" s="20">
        <v>0.12606450206977601</v>
      </c>
      <c r="L13" s="20">
        <v>0.15192599578143101</v>
      </c>
      <c r="M13" s="20"/>
      <c r="N13" s="20">
        <v>8.3221026432822406E-2</v>
      </c>
      <c r="O13" s="20">
        <v>9.9208696346345895E-2</v>
      </c>
      <c r="P13" s="20">
        <v>0.107208398255954</v>
      </c>
      <c r="Q13" s="20">
        <v>0.13379387163915299</v>
      </c>
      <c r="R13" s="20"/>
      <c r="S13" s="20">
        <v>9.9167659768983105E-2</v>
      </c>
      <c r="T13" s="20">
        <v>7.1841996230781302E-2</v>
      </c>
      <c r="U13" s="20">
        <v>0.123332100629889</v>
      </c>
      <c r="V13" s="20">
        <v>0.103319903750069</v>
      </c>
      <c r="W13" s="20">
        <v>0.12305789282860401</v>
      </c>
      <c r="X13" s="20">
        <v>9.9186216732806198E-2</v>
      </c>
      <c r="Y13" s="20">
        <v>0.106568674225354</v>
      </c>
      <c r="Z13" s="20">
        <v>9.1131776901062694E-2</v>
      </c>
      <c r="AA13" s="20">
        <v>0.102195137410272</v>
      </c>
      <c r="AB13" s="20">
        <v>0.14995913997472099</v>
      </c>
      <c r="AC13" s="20">
        <v>0.106991811603963</v>
      </c>
      <c r="AD13" s="20">
        <v>0.11152222428846501</v>
      </c>
      <c r="AE13" s="20"/>
      <c r="AF13" s="20">
        <v>0.10008276438378801</v>
      </c>
      <c r="AG13" s="20">
        <v>6.9957091637368296E-2</v>
      </c>
      <c r="AH13" s="20">
        <v>8.5538540976253394E-2</v>
      </c>
      <c r="AI13" s="20">
        <v>0.13591991940144801</v>
      </c>
      <c r="AJ13" s="20">
        <v>7.6525686786658595E-2</v>
      </c>
      <c r="AK13" s="20"/>
      <c r="AL13" s="20">
        <v>6.95971792755916E-2</v>
      </c>
      <c r="AM13" s="20">
        <v>8.8149107421341105E-2</v>
      </c>
      <c r="AN13" s="20">
        <v>8.6654553579218599E-2</v>
      </c>
      <c r="AO13" s="20">
        <v>0.124430151894459</v>
      </c>
      <c r="AP13" s="20">
        <v>4.2449051195447202E-2</v>
      </c>
      <c r="AQ13" s="20">
        <v>0.199410121850642</v>
      </c>
      <c r="AR13" s="20"/>
      <c r="AS13" s="20">
        <v>0.128113171036391</v>
      </c>
      <c r="AT13" s="20">
        <v>0.103384473739267</v>
      </c>
      <c r="AU13" s="20">
        <v>0.101375997326834</v>
      </c>
      <c r="AV13" s="20">
        <v>6.5294604190671193E-2</v>
      </c>
      <c r="AW13" s="20">
        <v>0</v>
      </c>
      <c r="AX13" s="20"/>
      <c r="AY13" s="20">
        <v>0.13320434824458699</v>
      </c>
      <c r="AZ13" s="20">
        <v>0.11981456010740101</v>
      </c>
      <c r="BA13" s="20">
        <v>0.13985091575522099</v>
      </c>
      <c r="BB13" s="20">
        <v>8.1607474357832194E-2</v>
      </c>
      <c r="BC13" s="20">
        <v>0.108540058658725</v>
      </c>
      <c r="BD13" s="20">
        <v>0.14750335265700601</v>
      </c>
      <c r="BE13" s="20">
        <v>0.112609022936399</v>
      </c>
      <c r="BF13" s="20">
        <v>8.9569058603583204E-2</v>
      </c>
      <c r="BG13" s="20">
        <v>9.0240671651064294E-2</v>
      </c>
      <c r="BH13" s="20">
        <v>5.9885302046341099E-2</v>
      </c>
      <c r="BI13" s="20">
        <v>6.9552983332495502E-2</v>
      </c>
      <c r="BJ13" s="20">
        <v>9.4904319666025805E-2</v>
      </c>
      <c r="BK13" s="20">
        <v>8.3177644840641801E-2</v>
      </c>
      <c r="BL13" s="20">
        <v>8.2856765930609005E-2</v>
      </c>
      <c r="BM13" s="20">
        <v>0.111887312740866</v>
      </c>
      <c r="BN13" s="20">
        <v>4.5436159955786003E-2</v>
      </c>
      <c r="BO13" s="20"/>
      <c r="BP13" s="20">
        <v>8.0222471931881506E-2</v>
      </c>
      <c r="BQ13" s="20">
        <v>0.11387913508011099</v>
      </c>
      <c r="BR13" s="20">
        <v>0.12516716421332</v>
      </c>
      <c r="BS13" s="20">
        <v>0.103682327923871</v>
      </c>
      <c r="BT13" s="20">
        <v>0.120254736711632</v>
      </c>
      <c r="BU13" s="20">
        <v>0.103997792562587</v>
      </c>
      <c r="BV13" s="20"/>
      <c r="BW13" s="20">
        <v>0.114667153498565</v>
      </c>
      <c r="BX13" s="20">
        <v>7.3907481486010104E-2</v>
      </c>
      <c r="BY13" s="20">
        <v>0.110426404789361</v>
      </c>
      <c r="BZ13" s="20">
        <v>0.13227633165476799</v>
      </c>
      <c r="CA13" s="20">
        <v>0.10683490760565501</v>
      </c>
      <c r="CB13" s="20">
        <v>0.107885771242879</v>
      </c>
      <c r="CC13" s="20"/>
      <c r="CD13" s="20">
        <v>7.8842710716557504E-2</v>
      </c>
      <c r="CE13" s="20">
        <v>6.0775615052025E-2</v>
      </c>
      <c r="CF13" s="20">
        <v>0.16043813096391099</v>
      </c>
      <c r="CG13" s="20">
        <v>7.7430866185366598E-2</v>
      </c>
      <c r="CH13" s="20"/>
      <c r="CI13" s="20">
        <v>9.3653436915391297E-2</v>
      </c>
      <c r="CJ13" s="20">
        <v>7.1846778445665602E-2</v>
      </c>
      <c r="CK13" s="20">
        <v>0.104072251123458</v>
      </c>
      <c r="CL13" s="20">
        <v>0.25710697021057899</v>
      </c>
      <c r="CM13" s="20"/>
      <c r="CN13" s="20">
        <v>7.0108798279966994E-2</v>
      </c>
      <c r="CO13" s="20">
        <v>0.10829566915002101</v>
      </c>
      <c r="CP13" s="20"/>
      <c r="CQ13" s="20">
        <v>5.3276396798906403E-2</v>
      </c>
      <c r="CR13" s="20">
        <v>0.106473345206808</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7.2898632953237993E-2</v>
      </c>
      <c r="D9" s="14">
        <v>9.2953830567952103E-2</v>
      </c>
      <c r="E9" s="14">
        <v>5.2324455535271402E-2</v>
      </c>
      <c r="F9" s="14"/>
      <c r="G9" s="14">
        <v>0.10641536424318999</v>
      </c>
      <c r="H9" s="14">
        <v>0.16456723222595199</v>
      </c>
      <c r="I9" s="14">
        <v>6.5340870168750897E-2</v>
      </c>
      <c r="J9" s="14">
        <v>3.2449339562298701E-2</v>
      </c>
      <c r="K9" s="14">
        <v>3.8175052451236702E-2</v>
      </c>
      <c r="L9" s="14">
        <v>3.8354373494094998E-2</v>
      </c>
      <c r="M9" s="14"/>
      <c r="N9" s="14">
        <v>0.104508393754595</v>
      </c>
      <c r="O9" s="14">
        <v>5.88111158615904E-2</v>
      </c>
      <c r="P9" s="14">
        <v>7.1000480027413798E-2</v>
      </c>
      <c r="Q9" s="14">
        <v>5.5992643011449399E-2</v>
      </c>
      <c r="R9" s="14"/>
      <c r="S9" s="14">
        <v>0.122174993307791</v>
      </c>
      <c r="T9" s="14">
        <v>6.1214648918065703E-2</v>
      </c>
      <c r="U9" s="14">
        <v>4.0903539600066402E-2</v>
      </c>
      <c r="V9" s="14">
        <v>3.6709366841418303E-2</v>
      </c>
      <c r="W9" s="14">
        <v>7.2716628784980794E-2</v>
      </c>
      <c r="X9" s="14">
        <v>7.9790529431572901E-2</v>
      </c>
      <c r="Y9" s="14">
        <v>7.0831068340605596E-2</v>
      </c>
      <c r="Z9" s="14">
        <v>0.138487989470402</v>
      </c>
      <c r="AA9" s="14">
        <v>9.1079970728567994E-2</v>
      </c>
      <c r="AB9" s="14">
        <v>3.4229038643595E-2</v>
      </c>
      <c r="AC9" s="14">
        <v>6.6189263513352095E-2</v>
      </c>
      <c r="AD9" s="14">
        <v>4.57294842097868E-2</v>
      </c>
      <c r="AE9" s="14"/>
      <c r="AF9" s="14">
        <v>7.09828030580021E-2</v>
      </c>
      <c r="AG9" s="14">
        <v>9.4016912485274301E-2</v>
      </c>
      <c r="AH9" s="14">
        <v>3.2370637274133002E-2</v>
      </c>
      <c r="AI9" s="14">
        <v>8.7854590047886899E-2</v>
      </c>
      <c r="AJ9" s="14">
        <v>5.0077909133484699E-2</v>
      </c>
      <c r="AK9" s="14"/>
      <c r="AL9" s="14">
        <v>0.127165461962855</v>
      </c>
      <c r="AM9" s="14">
        <v>8.99838947148483E-2</v>
      </c>
      <c r="AN9" s="14">
        <v>3.8671498001873597E-2</v>
      </c>
      <c r="AO9" s="14">
        <v>5.9873351228277097E-2</v>
      </c>
      <c r="AP9" s="14">
        <v>2.90151158835345E-2</v>
      </c>
      <c r="AQ9" s="14">
        <v>4.44944579280852E-2</v>
      </c>
      <c r="AR9" s="14"/>
      <c r="AS9" s="14">
        <v>4.3842127862797002E-2</v>
      </c>
      <c r="AT9" s="14">
        <v>4.49094074471914E-2</v>
      </c>
      <c r="AU9" s="14">
        <v>7.5071603975952403E-2</v>
      </c>
      <c r="AV9" s="14">
        <v>0.17495175107592201</v>
      </c>
      <c r="AW9" s="14">
        <v>0.29394567979202701</v>
      </c>
      <c r="AX9" s="14"/>
      <c r="AY9" s="14">
        <v>0</v>
      </c>
      <c r="AZ9" s="14">
        <v>7.3788566841026207E-2</v>
      </c>
      <c r="BA9" s="14">
        <v>5.0892534972339601E-2</v>
      </c>
      <c r="BB9" s="14">
        <v>5.4561263905408601E-2</v>
      </c>
      <c r="BC9" s="14">
        <v>6.6940307236964494E-2</v>
      </c>
      <c r="BD9" s="14">
        <v>7.2177696749041495E-2</v>
      </c>
      <c r="BE9" s="14">
        <v>4.7411695860065002E-2</v>
      </c>
      <c r="BF9" s="14">
        <v>8.7969886220813698E-2</v>
      </c>
      <c r="BG9" s="14">
        <v>4.6386753061991498E-2</v>
      </c>
      <c r="BH9" s="14">
        <v>4.7623801674241899E-2</v>
      </c>
      <c r="BI9" s="14">
        <v>0.108357387123871</v>
      </c>
      <c r="BJ9" s="14">
        <v>6.9994955223046898E-2</v>
      </c>
      <c r="BK9" s="14">
        <v>5.9240099260732197E-2</v>
      </c>
      <c r="BL9" s="14">
        <v>0.10968857311376901</v>
      </c>
      <c r="BM9" s="14">
        <v>3.9314044944822102E-2</v>
      </c>
      <c r="BN9" s="14">
        <v>0.24508367697423999</v>
      </c>
      <c r="BO9" s="14"/>
      <c r="BP9" s="14">
        <v>0.14147459868385301</v>
      </c>
      <c r="BQ9" s="14">
        <v>6.3102554670739497E-2</v>
      </c>
      <c r="BR9" s="14">
        <v>3.8497417806800403E-2</v>
      </c>
      <c r="BS9" s="14">
        <v>4.5400659479011403E-2</v>
      </c>
      <c r="BT9" s="14">
        <v>3.5337951981482998E-2</v>
      </c>
      <c r="BU9" s="14">
        <v>5.7673187481851601E-2</v>
      </c>
      <c r="BV9" s="14"/>
      <c r="BW9" s="14">
        <v>7.9316952074105801E-2</v>
      </c>
      <c r="BX9" s="14">
        <v>5.8921515438468401E-2</v>
      </c>
      <c r="BY9" s="14">
        <v>6.4131221321472101E-2</v>
      </c>
      <c r="BZ9" s="14">
        <v>7.5060155465508996E-2</v>
      </c>
      <c r="CA9" s="14">
        <v>7.7300363050889206E-2</v>
      </c>
      <c r="CB9" s="14">
        <v>7.6860340579115297E-2</v>
      </c>
      <c r="CC9" s="14"/>
      <c r="CD9" s="14">
        <v>9.3759753317775696E-2</v>
      </c>
      <c r="CE9" s="14">
        <v>0.10565596931310001</v>
      </c>
      <c r="CF9" s="14">
        <v>4.7636119870642701E-2</v>
      </c>
      <c r="CG9" s="14">
        <v>7.1934053731877001E-2</v>
      </c>
      <c r="CH9" s="14"/>
      <c r="CI9" s="14">
        <v>6.5384746933753402E-2</v>
      </c>
      <c r="CJ9" s="14">
        <v>8.3630441956819193E-2</v>
      </c>
      <c r="CK9" s="14">
        <v>7.5610692916265002E-2</v>
      </c>
      <c r="CL9" s="14">
        <v>3.59647114454291E-2</v>
      </c>
      <c r="CM9" s="14"/>
      <c r="CN9" s="14">
        <v>0.16177868366614501</v>
      </c>
      <c r="CO9" s="14">
        <v>6.12996335341068E-2</v>
      </c>
      <c r="CP9" s="14"/>
      <c r="CQ9" s="14">
        <v>0.13344005035267101</v>
      </c>
      <c r="CR9" s="14">
        <v>6.7138236549547994E-2</v>
      </c>
    </row>
    <row r="10" spans="2:96" x14ac:dyDescent="0.3">
      <c r="B10" s="15" t="s">
        <v>282</v>
      </c>
      <c r="C10" s="14">
        <v>0.20483540622409699</v>
      </c>
      <c r="D10" s="14">
        <v>0.247627004881391</v>
      </c>
      <c r="E10" s="14">
        <v>0.162680218573001</v>
      </c>
      <c r="F10" s="14"/>
      <c r="G10" s="14">
        <v>0.23743803301531499</v>
      </c>
      <c r="H10" s="14">
        <v>0.294690087343148</v>
      </c>
      <c r="I10" s="14">
        <v>0.22152299834334299</v>
      </c>
      <c r="J10" s="14">
        <v>0.16529648916794901</v>
      </c>
      <c r="K10" s="14">
        <v>0.15875331493715999</v>
      </c>
      <c r="L10" s="14">
        <v>0.15953449482111101</v>
      </c>
      <c r="M10" s="14"/>
      <c r="N10" s="14">
        <v>0.21884589249067701</v>
      </c>
      <c r="O10" s="14">
        <v>0.18514518384317</v>
      </c>
      <c r="P10" s="14">
        <v>0.203749586665042</v>
      </c>
      <c r="Q10" s="14">
        <v>0.21357403501519301</v>
      </c>
      <c r="R10" s="14"/>
      <c r="S10" s="14">
        <v>0.227160629414346</v>
      </c>
      <c r="T10" s="14">
        <v>0.19475712078518301</v>
      </c>
      <c r="U10" s="14">
        <v>0.15531262088745401</v>
      </c>
      <c r="V10" s="14">
        <v>0.25168889399579902</v>
      </c>
      <c r="W10" s="14">
        <v>0.155756295705342</v>
      </c>
      <c r="X10" s="14">
        <v>0.275398830727835</v>
      </c>
      <c r="Y10" s="14">
        <v>0.177778911846874</v>
      </c>
      <c r="Z10" s="14">
        <v>0.18839054312360001</v>
      </c>
      <c r="AA10" s="14">
        <v>0.200186649167896</v>
      </c>
      <c r="AB10" s="14">
        <v>0.18161751561386</v>
      </c>
      <c r="AC10" s="14">
        <v>0.18478959228616301</v>
      </c>
      <c r="AD10" s="14">
        <v>0.25311225724554198</v>
      </c>
      <c r="AE10" s="14"/>
      <c r="AF10" s="14">
        <v>0.22322689212265601</v>
      </c>
      <c r="AG10" s="14">
        <v>0.25657640025464601</v>
      </c>
      <c r="AH10" s="14">
        <v>0.174226031574439</v>
      </c>
      <c r="AI10" s="14">
        <v>0.18453185425740101</v>
      </c>
      <c r="AJ10" s="14">
        <v>0.14126051775219101</v>
      </c>
      <c r="AK10" s="14"/>
      <c r="AL10" s="14">
        <v>0.26910499655777698</v>
      </c>
      <c r="AM10" s="14">
        <v>0.21091138262047501</v>
      </c>
      <c r="AN10" s="14">
        <v>0.17671752996450299</v>
      </c>
      <c r="AO10" s="14">
        <v>0.20521337882955701</v>
      </c>
      <c r="AP10" s="14">
        <v>0.16348135772717701</v>
      </c>
      <c r="AQ10" s="14">
        <v>0.112424315698471</v>
      </c>
      <c r="AR10" s="14"/>
      <c r="AS10" s="14">
        <v>0.203305095005751</v>
      </c>
      <c r="AT10" s="14">
        <v>0.156736232449352</v>
      </c>
      <c r="AU10" s="14">
        <v>0.21819234331529699</v>
      </c>
      <c r="AV10" s="14">
        <v>0.24299590200003701</v>
      </c>
      <c r="AW10" s="14">
        <v>0.30830527617307202</v>
      </c>
      <c r="AX10" s="14"/>
      <c r="AY10" s="14">
        <v>0.25007027723327102</v>
      </c>
      <c r="AZ10" s="14">
        <v>0.19179372297930899</v>
      </c>
      <c r="BA10" s="14">
        <v>0.24699399934337499</v>
      </c>
      <c r="BB10" s="14">
        <v>0.19079555189708899</v>
      </c>
      <c r="BC10" s="14">
        <v>0.220733533769539</v>
      </c>
      <c r="BD10" s="14">
        <v>0.19315516745269501</v>
      </c>
      <c r="BE10" s="14">
        <v>0.20333648417382399</v>
      </c>
      <c r="BF10" s="14">
        <v>0.216933185773765</v>
      </c>
      <c r="BG10" s="14">
        <v>0.24032651544945499</v>
      </c>
      <c r="BH10" s="14">
        <v>0.23106546195369401</v>
      </c>
      <c r="BI10" s="14">
        <v>0.155347582624622</v>
      </c>
      <c r="BJ10" s="14">
        <v>0.18829520062847299</v>
      </c>
      <c r="BK10" s="14">
        <v>0.22466231609816401</v>
      </c>
      <c r="BL10" s="14">
        <v>0.21157355669388</v>
      </c>
      <c r="BM10" s="14">
        <v>0.25408299482838098</v>
      </c>
      <c r="BN10" s="14">
        <v>0.22500776259491201</v>
      </c>
      <c r="BO10" s="14"/>
      <c r="BP10" s="14">
        <v>0.27759264063500499</v>
      </c>
      <c r="BQ10" s="14">
        <v>0.179765649276384</v>
      </c>
      <c r="BR10" s="14">
        <v>0.20406867344051799</v>
      </c>
      <c r="BS10" s="14">
        <v>0.17400986429759999</v>
      </c>
      <c r="BT10" s="14">
        <v>0.161119317865906</v>
      </c>
      <c r="BU10" s="14">
        <v>0.20659346187180799</v>
      </c>
      <c r="BV10" s="14"/>
      <c r="BW10" s="14">
        <v>0.17838185513516899</v>
      </c>
      <c r="BX10" s="14">
        <v>0.21482014448519901</v>
      </c>
      <c r="BY10" s="14">
        <v>0.24741824150386299</v>
      </c>
      <c r="BZ10" s="14">
        <v>0.216079813386996</v>
      </c>
      <c r="CA10" s="14">
        <v>0.230524064438514</v>
      </c>
      <c r="CB10" s="14">
        <v>0.155423061074491</v>
      </c>
      <c r="CC10" s="14"/>
      <c r="CD10" s="14">
        <v>0.26636438756924002</v>
      </c>
      <c r="CE10" s="14">
        <v>0.22638222760684401</v>
      </c>
      <c r="CF10" s="14">
        <v>0.169295189121243</v>
      </c>
      <c r="CG10" s="14">
        <v>0.18854434019165001</v>
      </c>
      <c r="CH10" s="14"/>
      <c r="CI10" s="14">
        <v>0.23353644144868099</v>
      </c>
      <c r="CJ10" s="14">
        <v>0.250360032907257</v>
      </c>
      <c r="CK10" s="14">
        <v>0.193248021984015</v>
      </c>
      <c r="CL10" s="14">
        <v>8.3142209806063294E-2</v>
      </c>
      <c r="CM10" s="14"/>
      <c r="CN10" s="14">
        <v>0.28995745252789001</v>
      </c>
      <c r="CO10" s="14">
        <v>0.194353520744981</v>
      </c>
      <c r="CP10" s="14"/>
      <c r="CQ10" s="14">
        <v>0.24887970550563701</v>
      </c>
      <c r="CR10" s="14">
        <v>0.20602896482629501</v>
      </c>
    </row>
    <row r="11" spans="2:96" x14ac:dyDescent="0.3">
      <c r="B11" s="15" t="s">
        <v>283</v>
      </c>
      <c r="C11" s="14">
        <v>0.35576469262928601</v>
      </c>
      <c r="D11" s="14">
        <v>0.346639921580574</v>
      </c>
      <c r="E11" s="14">
        <v>0.36574464573972398</v>
      </c>
      <c r="F11" s="14"/>
      <c r="G11" s="14">
        <v>0.32685442481112698</v>
      </c>
      <c r="H11" s="14">
        <v>0.262609025314754</v>
      </c>
      <c r="I11" s="14">
        <v>0.40976683673817599</v>
      </c>
      <c r="J11" s="14">
        <v>0.37001843022705</v>
      </c>
      <c r="K11" s="14">
        <v>0.37123980033056497</v>
      </c>
      <c r="L11" s="14">
        <v>0.38486604926228302</v>
      </c>
      <c r="M11" s="14"/>
      <c r="N11" s="14">
        <v>0.33909218350199399</v>
      </c>
      <c r="O11" s="14">
        <v>0.37412399575774102</v>
      </c>
      <c r="P11" s="14">
        <v>0.38091894023946199</v>
      </c>
      <c r="Q11" s="14">
        <v>0.33082527106357601</v>
      </c>
      <c r="R11" s="14"/>
      <c r="S11" s="14">
        <v>0.30424450956759203</v>
      </c>
      <c r="T11" s="14">
        <v>0.34246000192985299</v>
      </c>
      <c r="U11" s="14">
        <v>0.39828759222763499</v>
      </c>
      <c r="V11" s="14">
        <v>0.401991902461109</v>
      </c>
      <c r="W11" s="14">
        <v>0.32548721259565599</v>
      </c>
      <c r="X11" s="14">
        <v>0.32092563559916998</v>
      </c>
      <c r="Y11" s="14">
        <v>0.363278601315629</v>
      </c>
      <c r="Z11" s="14">
        <v>0.43659246707892901</v>
      </c>
      <c r="AA11" s="14">
        <v>0.31675505086360101</v>
      </c>
      <c r="AB11" s="14">
        <v>0.38684741772243197</v>
      </c>
      <c r="AC11" s="14">
        <v>0.41191725698989101</v>
      </c>
      <c r="AD11" s="14">
        <v>0.40610767612210802</v>
      </c>
      <c r="AE11" s="14"/>
      <c r="AF11" s="14">
        <v>0.38682012675455102</v>
      </c>
      <c r="AG11" s="14">
        <v>0.332453327013984</v>
      </c>
      <c r="AH11" s="14">
        <v>0.37076424734577301</v>
      </c>
      <c r="AI11" s="14">
        <v>0.31084233910366299</v>
      </c>
      <c r="AJ11" s="14">
        <v>0.341485043104097</v>
      </c>
      <c r="AK11" s="14"/>
      <c r="AL11" s="14">
        <v>0.31374927070491598</v>
      </c>
      <c r="AM11" s="14">
        <v>0.399025324886568</v>
      </c>
      <c r="AN11" s="14">
        <v>0.38228916111906303</v>
      </c>
      <c r="AO11" s="14">
        <v>0.34525634106024999</v>
      </c>
      <c r="AP11" s="14">
        <v>0.36373527926584198</v>
      </c>
      <c r="AQ11" s="14">
        <v>0.34070654114597398</v>
      </c>
      <c r="AR11" s="14"/>
      <c r="AS11" s="14">
        <v>0.34415445742178802</v>
      </c>
      <c r="AT11" s="14">
        <v>0.41006820198435801</v>
      </c>
      <c r="AU11" s="14">
        <v>0.34772284437567103</v>
      </c>
      <c r="AV11" s="14">
        <v>0.32761274692401199</v>
      </c>
      <c r="AW11" s="14">
        <v>0.17276141459452399</v>
      </c>
      <c r="AX11" s="14"/>
      <c r="AY11" s="14">
        <v>7.1624425698970803E-2</v>
      </c>
      <c r="AZ11" s="14">
        <v>0.25480666221820297</v>
      </c>
      <c r="BA11" s="14">
        <v>0.33557504394681797</v>
      </c>
      <c r="BB11" s="14">
        <v>0.30700894878740798</v>
      </c>
      <c r="BC11" s="14">
        <v>0.31332360742908599</v>
      </c>
      <c r="BD11" s="14">
        <v>0.33526608765495602</v>
      </c>
      <c r="BE11" s="14">
        <v>0.40807202848115198</v>
      </c>
      <c r="BF11" s="14">
        <v>0.39049736881485198</v>
      </c>
      <c r="BG11" s="14">
        <v>0.39946807909410398</v>
      </c>
      <c r="BH11" s="14">
        <v>0.41173249304579901</v>
      </c>
      <c r="BI11" s="14">
        <v>0.36957103078839199</v>
      </c>
      <c r="BJ11" s="14">
        <v>0.44737659697475302</v>
      </c>
      <c r="BK11" s="14">
        <v>0.40494862447525698</v>
      </c>
      <c r="BL11" s="14">
        <v>0.35687690491847801</v>
      </c>
      <c r="BM11" s="14">
        <v>0.361529686712735</v>
      </c>
      <c r="BN11" s="14">
        <v>0.26983639818396099</v>
      </c>
      <c r="BO11" s="14"/>
      <c r="BP11" s="14">
        <v>0.282652013037546</v>
      </c>
      <c r="BQ11" s="14">
        <v>0.380684725320241</v>
      </c>
      <c r="BR11" s="14">
        <v>0.343754857223596</v>
      </c>
      <c r="BS11" s="14">
        <v>0.38429637923403698</v>
      </c>
      <c r="BT11" s="14">
        <v>0.40636396940151198</v>
      </c>
      <c r="BU11" s="14">
        <v>0.39682231596468098</v>
      </c>
      <c r="BV11" s="14"/>
      <c r="BW11" s="14">
        <v>0.36620315053205399</v>
      </c>
      <c r="BX11" s="14">
        <v>0.39745375912443398</v>
      </c>
      <c r="BY11" s="14">
        <v>0.30206904371515197</v>
      </c>
      <c r="BZ11" s="14">
        <v>0.28942804465967498</v>
      </c>
      <c r="CA11" s="14">
        <v>0.34794027455561899</v>
      </c>
      <c r="CB11" s="14">
        <v>0.36711432453873699</v>
      </c>
      <c r="CC11" s="14"/>
      <c r="CD11" s="14">
        <v>0.33767738515433499</v>
      </c>
      <c r="CE11" s="14">
        <v>0.36212544510182798</v>
      </c>
      <c r="CF11" s="14">
        <v>0.30821488268072</v>
      </c>
      <c r="CG11" s="14">
        <v>0.41669180816419099</v>
      </c>
      <c r="CH11" s="14"/>
      <c r="CI11" s="14">
        <v>0.34432436044153197</v>
      </c>
      <c r="CJ11" s="14">
        <v>0.329511514377895</v>
      </c>
      <c r="CK11" s="14">
        <v>0.37285599192712898</v>
      </c>
      <c r="CL11" s="14">
        <v>0.32199537097264702</v>
      </c>
      <c r="CM11" s="14"/>
      <c r="CN11" s="14">
        <v>0.30134595712798601</v>
      </c>
      <c r="CO11" s="14">
        <v>0.36324879025124002</v>
      </c>
      <c r="CP11" s="14"/>
      <c r="CQ11" s="14">
        <v>0.37563874740706699</v>
      </c>
      <c r="CR11" s="14">
        <v>0.35937424888181901</v>
      </c>
    </row>
    <row r="12" spans="2:96" x14ac:dyDescent="0.3">
      <c r="B12" s="15" t="s">
        <v>284</v>
      </c>
      <c r="C12" s="14">
        <v>0.231384911126224</v>
      </c>
      <c r="D12" s="14">
        <v>0.19589312410631801</v>
      </c>
      <c r="E12" s="14">
        <v>0.26590137514421203</v>
      </c>
      <c r="F12" s="14"/>
      <c r="G12" s="14">
        <v>0.23087421263952601</v>
      </c>
      <c r="H12" s="14">
        <v>0.20276816110783399</v>
      </c>
      <c r="I12" s="14">
        <v>0.22268506856619399</v>
      </c>
      <c r="J12" s="14">
        <v>0.27646358979931501</v>
      </c>
      <c r="K12" s="14">
        <v>0.242945454246452</v>
      </c>
      <c r="L12" s="14">
        <v>0.21776907813752799</v>
      </c>
      <c r="M12" s="14"/>
      <c r="N12" s="14">
        <v>0.23126390328336</v>
      </c>
      <c r="O12" s="14">
        <v>0.277150418408182</v>
      </c>
      <c r="P12" s="14">
        <v>0.19263712973041699</v>
      </c>
      <c r="Q12" s="14">
        <v>0.217060631759011</v>
      </c>
      <c r="R12" s="14"/>
      <c r="S12" s="14">
        <v>0.23204789101554199</v>
      </c>
      <c r="T12" s="14">
        <v>0.26959887245550901</v>
      </c>
      <c r="U12" s="14">
        <v>0.26450059095932899</v>
      </c>
      <c r="V12" s="14">
        <v>0.18034273837512299</v>
      </c>
      <c r="W12" s="14">
        <v>0.23887301652315501</v>
      </c>
      <c r="X12" s="14">
        <v>0.209572313882193</v>
      </c>
      <c r="Y12" s="14">
        <v>0.238614340973859</v>
      </c>
      <c r="Z12" s="14">
        <v>0.14461966163220799</v>
      </c>
      <c r="AA12" s="14">
        <v>0.245833720228503</v>
      </c>
      <c r="AB12" s="14">
        <v>0.24810726099538899</v>
      </c>
      <c r="AC12" s="14">
        <v>0.22098726665926599</v>
      </c>
      <c r="AD12" s="14">
        <v>0.18547175672447999</v>
      </c>
      <c r="AE12" s="14"/>
      <c r="AF12" s="14">
        <v>0.18626113662914101</v>
      </c>
      <c r="AG12" s="14">
        <v>0.20991341518536599</v>
      </c>
      <c r="AH12" s="14">
        <v>0.28524735473263602</v>
      </c>
      <c r="AI12" s="14">
        <v>0.26103408823240798</v>
      </c>
      <c r="AJ12" s="14">
        <v>0.324653308971042</v>
      </c>
      <c r="AK12" s="14"/>
      <c r="AL12" s="14">
        <v>0.18869442438961401</v>
      </c>
      <c r="AM12" s="14">
        <v>0.19115905811560099</v>
      </c>
      <c r="AN12" s="14">
        <v>0.26890076221939302</v>
      </c>
      <c r="AO12" s="14">
        <v>0.23728140545382101</v>
      </c>
      <c r="AP12" s="14">
        <v>0.32943728992805998</v>
      </c>
      <c r="AQ12" s="14">
        <v>0.26812119965352299</v>
      </c>
      <c r="AR12" s="14"/>
      <c r="AS12" s="14">
        <v>0.230468774474203</v>
      </c>
      <c r="AT12" s="14">
        <v>0.26581368033629799</v>
      </c>
      <c r="AU12" s="14">
        <v>0.25348002969172101</v>
      </c>
      <c r="AV12" s="14">
        <v>0.16249226633664501</v>
      </c>
      <c r="AW12" s="14">
        <v>0.178328193567071</v>
      </c>
      <c r="AX12" s="14"/>
      <c r="AY12" s="14">
        <v>0.47945681723240902</v>
      </c>
      <c r="AZ12" s="14">
        <v>0.26266409368862897</v>
      </c>
      <c r="BA12" s="14">
        <v>0.17126594798806799</v>
      </c>
      <c r="BB12" s="14">
        <v>0.25123413764159103</v>
      </c>
      <c r="BC12" s="14">
        <v>0.24822500626105101</v>
      </c>
      <c r="BD12" s="14">
        <v>0.22705025924710701</v>
      </c>
      <c r="BE12" s="14">
        <v>0.22986210962917999</v>
      </c>
      <c r="BF12" s="14">
        <v>0.20989758180724399</v>
      </c>
      <c r="BG12" s="14">
        <v>0.22474477889900599</v>
      </c>
      <c r="BH12" s="14">
        <v>0.21667860651825899</v>
      </c>
      <c r="BI12" s="14">
        <v>0.265865656018418</v>
      </c>
      <c r="BJ12" s="14">
        <v>0.16380245032256599</v>
      </c>
      <c r="BK12" s="14">
        <v>0.230346864014217</v>
      </c>
      <c r="BL12" s="14">
        <v>0.26230578277762601</v>
      </c>
      <c r="BM12" s="14">
        <v>0.21247962131248399</v>
      </c>
      <c r="BN12" s="14">
        <v>0.20225385205015201</v>
      </c>
      <c r="BO12" s="14"/>
      <c r="BP12" s="14">
        <v>0.20865471597697799</v>
      </c>
      <c r="BQ12" s="14">
        <v>0.24063458336618401</v>
      </c>
      <c r="BR12" s="14">
        <v>0.24976634502343401</v>
      </c>
      <c r="BS12" s="14">
        <v>0.235865499244967</v>
      </c>
      <c r="BT12" s="14">
        <v>0.23470849140328401</v>
      </c>
      <c r="BU12" s="14">
        <v>0.21773004736629101</v>
      </c>
      <c r="BV12" s="14"/>
      <c r="BW12" s="14">
        <v>0.221865997819367</v>
      </c>
      <c r="BX12" s="14">
        <v>0.23636757645515299</v>
      </c>
      <c r="BY12" s="14">
        <v>0.23639918547098501</v>
      </c>
      <c r="BZ12" s="14">
        <v>0.240044765615299</v>
      </c>
      <c r="CA12" s="14">
        <v>0.215030270623327</v>
      </c>
      <c r="CB12" s="14">
        <v>0.30316148201401399</v>
      </c>
      <c r="CC12" s="14"/>
      <c r="CD12" s="14">
        <v>0.215361570475505</v>
      </c>
      <c r="CE12" s="14">
        <v>0.23184905532973099</v>
      </c>
      <c r="CF12" s="14">
        <v>0.26418081281253802</v>
      </c>
      <c r="CG12" s="14">
        <v>0.21277098274172199</v>
      </c>
      <c r="CH12" s="14"/>
      <c r="CI12" s="14">
        <v>0.22751946624071401</v>
      </c>
      <c r="CJ12" s="14">
        <v>0.24230446912851</v>
      </c>
      <c r="CK12" s="14">
        <v>0.22240309558502899</v>
      </c>
      <c r="CL12" s="14">
        <v>0.28509180013116397</v>
      </c>
      <c r="CM12" s="14"/>
      <c r="CN12" s="14">
        <v>0.16006851670751501</v>
      </c>
      <c r="CO12" s="14">
        <v>0.24148066098183199</v>
      </c>
      <c r="CP12" s="14"/>
      <c r="CQ12" s="14">
        <v>0.17093619825918499</v>
      </c>
      <c r="CR12" s="14">
        <v>0.235339269958286</v>
      </c>
    </row>
    <row r="13" spans="2:96" x14ac:dyDescent="0.3">
      <c r="B13" s="15" t="s">
        <v>92</v>
      </c>
      <c r="C13" s="20">
        <v>0.135116357067156</v>
      </c>
      <c r="D13" s="20">
        <v>0.116886118863765</v>
      </c>
      <c r="E13" s="20">
        <v>0.15334930500779201</v>
      </c>
      <c r="F13" s="20"/>
      <c r="G13" s="20">
        <v>9.84179652908415E-2</v>
      </c>
      <c r="H13" s="20">
        <v>7.5365494008311495E-2</v>
      </c>
      <c r="I13" s="20">
        <v>8.0684226183535795E-2</v>
      </c>
      <c r="J13" s="20">
        <v>0.155772151243387</v>
      </c>
      <c r="K13" s="20">
        <v>0.18888637803458599</v>
      </c>
      <c r="L13" s="20">
        <v>0.19947600428498299</v>
      </c>
      <c r="M13" s="20"/>
      <c r="N13" s="20">
        <v>0.106289626969374</v>
      </c>
      <c r="O13" s="20">
        <v>0.10476928612931601</v>
      </c>
      <c r="P13" s="20">
        <v>0.15169386333766499</v>
      </c>
      <c r="Q13" s="20">
        <v>0.182547419150771</v>
      </c>
      <c r="R13" s="20"/>
      <c r="S13" s="20">
        <v>0.114371976694729</v>
      </c>
      <c r="T13" s="20">
        <v>0.131969355911389</v>
      </c>
      <c r="U13" s="20">
        <v>0.140995656325516</v>
      </c>
      <c r="V13" s="20">
        <v>0.12926709832655001</v>
      </c>
      <c r="W13" s="20">
        <v>0.20716684639086599</v>
      </c>
      <c r="X13" s="20">
        <v>0.114312690359229</v>
      </c>
      <c r="Y13" s="20">
        <v>0.14949707752303101</v>
      </c>
      <c r="Z13" s="20">
        <v>9.1909338694860496E-2</v>
      </c>
      <c r="AA13" s="20">
        <v>0.146144609011431</v>
      </c>
      <c r="AB13" s="20">
        <v>0.14919876702472401</v>
      </c>
      <c r="AC13" s="20">
        <v>0.116116620551328</v>
      </c>
      <c r="AD13" s="20">
        <v>0.109578825698083</v>
      </c>
      <c r="AE13" s="20"/>
      <c r="AF13" s="20">
        <v>0.13270904143564999</v>
      </c>
      <c r="AG13" s="20">
        <v>0.10703994506073</v>
      </c>
      <c r="AH13" s="20">
        <v>0.137391729073019</v>
      </c>
      <c r="AI13" s="20">
        <v>0.15573712835864101</v>
      </c>
      <c r="AJ13" s="20">
        <v>0.14252322103918499</v>
      </c>
      <c r="AK13" s="20"/>
      <c r="AL13" s="20">
        <v>0.10128584638483799</v>
      </c>
      <c r="AM13" s="20">
        <v>0.108920339662508</v>
      </c>
      <c r="AN13" s="20">
        <v>0.13342104869516799</v>
      </c>
      <c r="AO13" s="20">
        <v>0.15237552342809499</v>
      </c>
      <c r="AP13" s="20">
        <v>0.114330957195386</v>
      </c>
      <c r="AQ13" s="20">
        <v>0.23425348557394701</v>
      </c>
      <c r="AR13" s="20"/>
      <c r="AS13" s="20">
        <v>0.178229545235461</v>
      </c>
      <c r="AT13" s="20">
        <v>0.1224724777828</v>
      </c>
      <c r="AU13" s="20">
        <v>0.105533178641358</v>
      </c>
      <c r="AV13" s="20">
        <v>9.1947333663383896E-2</v>
      </c>
      <c r="AW13" s="20">
        <v>4.6659435873305698E-2</v>
      </c>
      <c r="AX13" s="20"/>
      <c r="AY13" s="20">
        <v>0.19884847983535001</v>
      </c>
      <c r="AZ13" s="20">
        <v>0.216946954272833</v>
      </c>
      <c r="BA13" s="20">
        <v>0.19527247374939899</v>
      </c>
      <c r="BB13" s="20">
        <v>0.19640009776850301</v>
      </c>
      <c r="BC13" s="20">
        <v>0.15077754530335899</v>
      </c>
      <c r="BD13" s="20">
        <v>0.17235078889620001</v>
      </c>
      <c r="BE13" s="20">
        <v>0.11131768185577801</v>
      </c>
      <c r="BF13" s="20">
        <v>9.4701977383324906E-2</v>
      </c>
      <c r="BG13" s="20">
        <v>8.9073873495443406E-2</v>
      </c>
      <c r="BH13" s="20">
        <v>9.2899636808005906E-2</v>
      </c>
      <c r="BI13" s="20">
        <v>0.100858343444697</v>
      </c>
      <c r="BJ13" s="20">
        <v>0.13053079685116101</v>
      </c>
      <c r="BK13" s="20">
        <v>8.0802096151629199E-2</v>
      </c>
      <c r="BL13" s="20">
        <v>5.9555182496246598E-2</v>
      </c>
      <c r="BM13" s="20">
        <v>0.13259365220157801</v>
      </c>
      <c r="BN13" s="20">
        <v>5.7818310196735397E-2</v>
      </c>
      <c r="BO13" s="20"/>
      <c r="BP13" s="20">
        <v>8.9626031666618103E-2</v>
      </c>
      <c r="BQ13" s="20">
        <v>0.13581248736645199</v>
      </c>
      <c r="BR13" s="20">
        <v>0.16391270650565101</v>
      </c>
      <c r="BS13" s="20">
        <v>0.160427597744385</v>
      </c>
      <c r="BT13" s="20">
        <v>0.162470269347815</v>
      </c>
      <c r="BU13" s="20">
        <v>0.121180987315369</v>
      </c>
      <c r="BV13" s="20"/>
      <c r="BW13" s="20">
        <v>0.15423204443930399</v>
      </c>
      <c r="BX13" s="20">
        <v>9.2437004496745995E-2</v>
      </c>
      <c r="BY13" s="20">
        <v>0.14998230798852799</v>
      </c>
      <c r="BZ13" s="20">
        <v>0.17938722087252201</v>
      </c>
      <c r="CA13" s="20">
        <v>0.12920502733165101</v>
      </c>
      <c r="CB13" s="20">
        <v>9.7440791793643095E-2</v>
      </c>
      <c r="CC13" s="20"/>
      <c r="CD13" s="20">
        <v>8.6836903483144004E-2</v>
      </c>
      <c r="CE13" s="20">
        <v>7.3987302648497802E-2</v>
      </c>
      <c r="CF13" s="20">
        <v>0.21067299551485599</v>
      </c>
      <c r="CG13" s="20">
        <v>0.11005881517056</v>
      </c>
      <c r="CH13" s="20"/>
      <c r="CI13" s="20">
        <v>0.12923498493532001</v>
      </c>
      <c r="CJ13" s="20">
        <v>9.4193541629518304E-2</v>
      </c>
      <c r="CK13" s="20">
        <v>0.13588219758756201</v>
      </c>
      <c r="CL13" s="20">
        <v>0.27380590764469598</v>
      </c>
      <c r="CM13" s="20"/>
      <c r="CN13" s="20">
        <v>8.6849389970464597E-2</v>
      </c>
      <c r="CO13" s="20">
        <v>0.139617394487841</v>
      </c>
      <c r="CP13" s="20"/>
      <c r="CQ13" s="20">
        <v>7.1105298475439296E-2</v>
      </c>
      <c r="CR13" s="20">
        <v>0.132119279784052</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6.9577496856956203E-2</v>
      </c>
      <c r="D9" s="14">
        <v>8.2979377746167801E-2</v>
      </c>
      <c r="E9" s="14">
        <v>5.5501657791059499E-2</v>
      </c>
      <c r="F9" s="14"/>
      <c r="G9" s="14">
        <v>0.104941365823199</v>
      </c>
      <c r="H9" s="14">
        <v>0.123957756865791</v>
      </c>
      <c r="I9" s="14">
        <v>8.4891756284209793E-2</v>
      </c>
      <c r="J9" s="14">
        <v>4.8975480117644098E-2</v>
      </c>
      <c r="K9" s="14">
        <v>2.0337248421189801E-2</v>
      </c>
      <c r="L9" s="14">
        <v>3.92189712137321E-2</v>
      </c>
      <c r="M9" s="14"/>
      <c r="N9" s="14">
        <v>9.2668179070010195E-2</v>
      </c>
      <c r="O9" s="14">
        <v>5.8256194459995199E-2</v>
      </c>
      <c r="P9" s="14">
        <v>8.1742855899704994E-2</v>
      </c>
      <c r="Q9" s="14">
        <v>4.6587220193299E-2</v>
      </c>
      <c r="R9" s="14"/>
      <c r="S9" s="14">
        <v>0.12750970353867699</v>
      </c>
      <c r="T9" s="14">
        <v>5.0471049994582302E-2</v>
      </c>
      <c r="U9" s="14">
        <v>4.6739229234989799E-2</v>
      </c>
      <c r="V9" s="14">
        <v>5.32798635562165E-2</v>
      </c>
      <c r="W9" s="14">
        <v>3.3200424958602003E-2</v>
      </c>
      <c r="X9" s="14">
        <v>8.2262961593739595E-2</v>
      </c>
      <c r="Y9" s="14">
        <v>2.88204122270471E-2</v>
      </c>
      <c r="Z9" s="14">
        <v>9.5267571166086598E-2</v>
      </c>
      <c r="AA9" s="14">
        <v>8.0358694182051493E-2</v>
      </c>
      <c r="AB9" s="14">
        <v>6.2986981932710295E-2</v>
      </c>
      <c r="AC9" s="14">
        <v>8.3587782109004097E-2</v>
      </c>
      <c r="AD9" s="14">
        <v>6.9567055072351405E-2</v>
      </c>
      <c r="AE9" s="14"/>
      <c r="AF9" s="14">
        <v>5.9995946414606101E-2</v>
      </c>
      <c r="AG9" s="14">
        <v>9.8515024034904294E-2</v>
      </c>
      <c r="AH9" s="14">
        <v>4.8836722460250899E-2</v>
      </c>
      <c r="AI9" s="14">
        <v>8.6145082498355993E-2</v>
      </c>
      <c r="AJ9" s="14">
        <v>5.2584945574364501E-2</v>
      </c>
      <c r="AK9" s="14"/>
      <c r="AL9" s="14">
        <v>0.11115630317781</v>
      </c>
      <c r="AM9" s="14">
        <v>7.8439283288002704E-2</v>
      </c>
      <c r="AN9" s="14">
        <v>3.3991052858063302E-2</v>
      </c>
      <c r="AO9" s="14">
        <v>6.8517664483358401E-2</v>
      </c>
      <c r="AP9" s="14">
        <v>5.8379314379362703E-2</v>
      </c>
      <c r="AQ9" s="14">
        <v>3.4031435736014602E-2</v>
      </c>
      <c r="AR9" s="14"/>
      <c r="AS9" s="14">
        <v>4.7329580303790197E-2</v>
      </c>
      <c r="AT9" s="14">
        <v>5.2335002831984702E-2</v>
      </c>
      <c r="AU9" s="14">
        <v>8.2982116886121393E-2</v>
      </c>
      <c r="AV9" s="14">
        <v>0.114657724116044</v>
      </c>
      <c r="AW9" s="14">
        <v>0.28987503850500101</v>
      </c>
      <c r="AX9" s="14"/>
      <c r="AY9" s="14">
        <v>0</v>
      </c>
      <c r="AZ9" s="14">
        <v>8.6977342936347193E-2</v>
      </c>
      <c r="BA9" s="14">
        <v>5.49838712797125E-2</v>
      </c>
      <c r="BB9" s="14">
        <v>6.6215504164521197E-2</v>
      </c>
      <c r="BC9" s="14">
        <v>5.4217764513020801E-2</v>
      </c>
      <c r="BD9" s="14">
        <v>5.3168904415889499E-2</v>
      </c>
      <c r="BE9" s="14">
        <v>7.0988611589131306E-2</v>
      </c>
      <c r="BF9" s="14">
        <v>0.11024207464064401</v>
      </c>
      <c r="BG9" s="14">
        <v>4.8621534570330499E-2</v>
      </c>
      <c r="BH9" s="14">
        <v>6.1831873045095902E-2</v>
      </c>
      <c r="BI9" s="14">
        <v>9.0921353195858298E-2</v>
      </c>
      <c r="BJ9" s="14">
        <v>6.8280436736168099E-2</v>
      </c>
      <c r="BK9" s="14">
        <v>0</v>
      </c>
      <c r="BL9" s="14">
        <v>0.103860300225481</v>
      </c>
      <c r="BM9" s="14">
        <v>7.2859904639277703E-2</v>
      </c>
      <c r="BN9" s="14">
        <v>0.170599932810895</v>
      </c>
      <c r="BO9" s="14"/>
      <c r="BP9" s="14">
        <v>0.12909655790451399</v>
      </c>
      <c r="BQ9" s="14">
        <v>4.8763462578624801E-2</v>
      </c>
      <c r="BR9" s="14">
        <v>4.6348573049269398E-2</v>
      </c>
      <c r="BS9" s="14">
        <v>4.3299332966134703E-2</v>
      </c>
      <c r="BT9" s="14">
        <v>5.8884189201290398E-2</v>
      </c>
      <c r="BU9" s="14">
        <v>6.8449063603218896E-2</v>
      </c>
      <c r="BV9" s="14"/>
      <c r="BW9" s="14">
        <v>7.2118552173166706E-2</v>
      </c>
      <c r="BX9" s="14">
        <v>5.88809569221177E-2</v>
      </c>
      <c r="BY9" s="14">
        <v>7.9042878439506498E-2</v>
      </c>
      <c r="BZ9" s="14">
        <v>8.4809232517281799E-2</v>
      </c>
      <c r="CA9" s="14">
        <v>7.6569929186208099E-2</v>
      </c>
      <c r="CB9" s="14">
        <v>3.3919367696886298E-2</v>
      </c>
      <c r="CC9" s="14"/>
      <c r="CD9" s="14">
        <v>8.7257102663359995E-2</v>
      </c>
      <c r="CE9" s="14">
        <v>8.6747410673256906E-2</v>
      </c>
      <c r="CF9" s="14">
        <v>6.0870036873352601E-2</v>
      </c>
      <c r="CG9" s="14">
        <v>7.2664225314733294E-2</v>
      </c>
      <c r="CH9" s="14"/>
      <c r="CI9" s="14">
        <v>8.0305774608430899E-2</v>
      </c>
      <c r="CJ9" s="14">
        <v>7.7066670371308196E-2</v>
      </c>
      <c r="CK9" s="14">
        <v>6.8380617138934993E-2</v>
      </c>
      <c r="CL9" s="14">
        <v>2.7082192661795599E-2</v>
      </c>
      <c r="CM9" s="14"/>
      <c r="CN9" s="14">
        <v>0.15965648953094799</v>
      </c>
      <c r="CO9" s="14">
        <v>5.83041145097693E-2</v>
      </c>
      <c r="CP9" s="14"/>
      <c r="CQ9" s="14">
        <v>0.140284620099343</v>
      </c>
      <c r="CR9" s="14">
        <v>6.4911104233676103E-2</v>
      </c>
    </row>
    <row r="10" spans="2:96" x14ac:dyDescent="0.3">
      <c r="B10" s="15" t="s">
        <v>282</v>
      </c>
      <c r="C10" s="14">
        <v>0.315263751075742</v>
      </c>
      <c r="D10" s="14">
        <v>0.32155371193903998</v>
      </c>
      <c r="E10" s="14">
        <v>0.31004521681174602</v>
      </c>
      <c r="F10" s="14"/>
      <c r="G10" s="14">
        <v>0.32680993855096402</v>
      </c>
      <c r="H10" s="14">
        <v>0.389175607907563</v>
      </c>
      <c r="I10" s="14">
        <v>0.35472229202265398</v>
      </c>
      <c r="J10" s="14">
        <v>0.27220506431849201</v>
      </c>
      <c r="K10" s="14">
        <v>0.27453978511872801</v>
      </c>
      <c r="L10" s="14">
        <v>0.27760383501872798</v>
      </c>
      <c r="M10" s="14"/>
      <c r="N10" s="14">
        <v>0.38055188826661202</v>
      </c>
      <c r="O10" s="14">
        <v>0.29894892575048299</v>
      </c>
      <c r="P10" s="14">
        <v>0.31125053592838497</v>
      </c>
      <c r="Q10" s="14">
        <v>0.26507122418416801</v>
      </c>
      <c r="R10" s="14"/>
      <c r="S10" s="14">
        <v>0.34998292001259501</v>
      </c>
      <c r="T10" s="14">
        <v>0.28553100301606499</v>
      </c>
      <c r="U10" s="14">
        <v>0.29733948650457398</v>
      </c>
      <c r="V10" s="14">
        <v>0.31657109674015299</v>
      </c>
      <c r="W10" s="14">
        <v>0.31380242901918398</v>
      </c>
      <c r="X10" s="14">
        <v>0.31021010492158002</v>
      </c>
      <c r="Y10" s="14">
        <v>0.37124591426497699</v>
      </c>
      <c r="Z10" s="14">
        <v>0.36999762889036802</v>
      </c>
      <c r="AA10" s="14">
        <v>0.28976224421974101</v>
      </c>
      <c r="AB10" s="14">
        <v>0.33913674096760599</v>
      </c>
      <c r="AC10" s="14">
        <v>0.26979196868887501</v>
      </c>
      <c r="AD10" s="14">
        <v>0.219525663791134</v>
      </c>
      <c r="AE10" s="14"/>
      <c r="AF10" s="14">
        <v>0.35146997396190099</v>
      </c>
      <c r="AG10" s="14">
        <v>0.34653515217550401</v>
      </c>
      <c r="AH10" s="14">
        <v>0.33477933061839799</v>
      </c>
      <c r="AI10" s="14">
        <v>0.25452878763939402</v>
      </c>
      <c r="AJ10" s="14">
        <v>0.27432408510802297</v>
      </c>
      <c r="AK10" s="14"/>
      <c r="AL10" s="14">
        <v>0.36962948375802102</v>
      </c>
      <c r="AM10" s="14">
        <v>0.340729456966542</v>
      </c>
      <c r="AN10" s="14">
        <v>0.36024169424836899</v>
      </c>
      <c r="AO10" s="14">
        <v>0.29675378980177503</v>
      </c>
      <c r="AP10" s="14">
        <v>0.26048895389881399</v>
      </c>
      <c r="AQ10" s="14">
        <v>0.25687821544533201</v>
      </c>
      <c r="AR10" s="14"/>
      <c r="AS10" s="14">
        <v>0.28875594207531402</v>
      </c>
      <c r="AT10" s="14">
        <v>0.28850418172244302</v>
      </c>
      <c r="AU10" s="14">
        <v>0.31135122604308801</v>
      </c>
      <c r="AV10" s="14">
        <v>0.43461864739101103</v>
      </c>
      <c r="AW10" s="14">
        <v>0.46012349780184503</v>
      </c>
      <c r="AX10" s="14"/>
      <c r="AY10" s="14">
        <v>0.19540832530420399</v>
      </c>
      <c r="AZ10" s="14">
        <v>0.228620566259255</v>
      </c>
      <c r="BA10" s="14">
        <v>0.28844528742626302</v>
      </c>
      <c r="BB10" s="14">
        <v>0.30105710228157201</v>
      </c>
      <c r="BC10" s="14">
        <v>0.31679385629358198</v>
      </c>
      <c r="BD10" s="14">
        <v>0.30019189830554199</v>
      </c>
      <c r="BE10" s="14">
        <v>0.27461407775685298</v>
      </c>
      <c r="BF10" s="14">
        <v>0.29596167098703002</v>
      </c>
      <c r="BG10" s="14">
        <v>0.29346953144781801</v>
      </c>
      <c r="BH10" s="14">
        <v>0.31799151223142602</v>
      </c>
      <c r="BI10" s="14">
        <v>0.36244439968555497</v>
      </c>
      <c r="BJ10" s="14">
        <v>0.31199603217706801</v>
      </c>
      <c r="BK10" s="14">
        <v>0.42699884236915697</v>
      </c>
      <c r="BL10" s="14">
        <v>0.42171329520122403</v>
      </c>
      <c r="BM10" s="14">
        <v>0.39174163920824001</v>
      </c>
      <c r="BN10" s="14">
        <v>0.47455695199599002</v>
      </c>
      <c r="BO10" s="14"/>
      <c r="BP10" s="14">
        <v>0.35640181968370199</v>
      </c>
      <c r="BQ10" s="14">
        <v>0.28641780003970801</v>
      </c>
      <c r="BR10" s="14">
        <v>0.337563931658591</v>
      </c>
      <c r="BS10" s="14">
        <v>0.30455097354522798</v>
      </c>
      <c r="BT10" s="14">
        <v>0.31479836341825401</v>
      </c>
      <c r="BU10" s="14">
        <v>0.26108167942407701</v>
      </c>
      <c r="BV10" s="14"/>
      <c r="BW10" s="14">
        <v>0.303426631703206</v>
      </c>
      <c r="BX10" s="14">
        <v>0.33167237641790498</v>
      </c>
      <c r="BY10" s="14">
        <v>0.27579093867520299</v>
      </c>
      <c r="BZ10" s="14">
        <v>0.26051502383755698</v>
      </c>
      <c r="CA10" s="14">
        <v>0.34970216493391398</v>
      </c>
      <c r="CB10" s="14">
        <v>0.34614506661696098</v>
      </c>
      <c r="CC10" s="14"/>
      <c r="CD10" s="14">
        <v>0.36807873172072098</v>
      </c>
      <c r="CE10" s="14">
        <v>0.36091992965860498</v>
      </c>
      <c r="CF10" s="14">
        <v>0.22984651400148901</v>
      </c>
      <c r="CG10" s="14">
        <v>0.320847861578548</v>
      </c>
      <c r="CH10" s="14"/>
      <c r="CI10" s="14">
        <v>0.310788220329131</v>
      </c>
      <c r="CJ10" s="14">
        <v>0.318693835293196</v>
      </c>
      <c r="CK10" s="14">
        <v>0.32810626827703798</v>
      </c>
      <c r="CL10" s="14">
        <v>0.205504066765165</v>
      </c>
      <c r="CM10" s="14"/>
      <c r="CN10" s="14">
        <v>0.38017916477192898</v>
      </c>
      <c r="CO10" s="14">
        <v>0.30623108901992802</v>
      </c>
      <c r="CP10" s="14"/>
      <c r="CQ10" s="14">
        <v>0.25924560345711101</v>
      </c>
      <c r="CR10" s="14">
        <v>0.330756248873665</v>
      </c>
    </row>
    <row r="11" spans="2:96" x14ac:dyDescent="0.3">
      <c r="B11" s="15" t="s">
        <v>283</v>
      </c>
      <c r="C11" s="14">
        <v>0.390609612245642</v>
      </c>
      <c r="D11" s="14">
        <v>0.40355445090103897</v>
      </c>
      <c r="E11" s="14">
        <v>0.37910464232956198</v>
      </c>
      <c r="F11" s="14"/>
      <c r="G11" s="14">
        <v>0.37839804815780498</v>
      </c>
      <c r="H11" s="14">
        <v>0.27206486039160999</v>
      </c>
      <c r="I11" s="14">
        <v>0.380764711770957</v>
      </c>
      <c r="J11" s="14">
        <v>0.406887344100333</v>
      </c>
      <c r="K11" s="14">
        <v>0.43419547383687201</v>
      </c>
      <c r="L11" s="14">
        <v>0.460779604921839</v>
      </c>
      <c r="M11" s="14"/>
      <c r="N11" s="14">
        <v>0.33799175904033102</v>
      </c>
      <c r="O11" s="14">
        <v>0.41976428676684202</v>
      </c>
      <c r="P11" s="14">
        <v>0.39543460407432801</v>
      </c>
      <c r="Q11" s="14">
        <v>0.41155909537330698</v>
      </c>
      <c r="R11" s="14"/>
      <c r="S11" s="14">
        <v>0.30431869788029497</v>
      </c>
      <c r="T11" s="14">
        <v>0.46050641376677298</v>
      </c>
      <c r="U11" s="14">
        <v>0.43075143115490599</v>
      </c>
      <c r="V11" s="14">
        <v>0.40886030954373298</v>
      </c>
      <c r="W11" s="14">
        <v>0.40383715707119999</v>
      </c>
      <c r="X11" s="14">
        <v>0.371755684639411</v>
      </c>
      <c r="Y11" s="14">
        <v>0.37850867362928398</v>
      </c>
      <c r="Z11" s="14">
        <v>0.29982719648873501</v>
      </c>
      <c r="AA11" s="14">
        <v>0.377200308299454</v>
      </c>
      <c r="AB11" s="14">
        <v>0.42119810657770501</v>
      </c>
      <c r="AC11" s="14">
        <v>0.38543078649640899</v>
      </c>
      <c r="AD11" s="14">
        <v>0.47468049922494998</v>
      </c>
      <c r="AE11" s="14"/>
      <c r="AF11" s="14">
        <v>0.418025695529611</v>
      </c>
      <c r="AG11" s="14">
        <v>0.36416823002610199</v>
      </c>
      <c r="AH11" s="14">
        <v>0.41264200034008702</v>
      </c>
      <c r="AI11" s="14">
        <v>0.36140622734602201</v>
      </c>
      <c r="AJ11" s="14">
        <v>0.419558009151485</v>
      </c>
      <c r="AK11" s="14"/>
      <c r="AL11" s="14">
        <v>0.35371823351509102</v>
      </c>
      <c r="AM11" s="14">
        <v>0.416580387102435</v>
      </c>
      <c r="AN11" s="14">
        <v>0.40971597913636998</v>
      </c>
      <c r="AO11" s="14">
        <v>0.37856631729132501</v>
      </c>
      <c r="AP11" s="14">
        <v>0.42900766227356302</v>
      </c>
      <c r="AQ11" s="14">
        <v>0.37956166514824402</v>
      </c>
      <c r="AR11" s="14"/>
      <c r="AS11" s="14">
        <v>0.39665838036124101</v>
      </c>
      <c r="AT11" s="14">
        <v>0.420475603621011</v>
      </c>
      <c r="AU11" s="14">
        <v>0.402542619563305</v>
      </c>
      <c r="AV11" s="14">
        <v>0.30504148007276599</v>
      </c>
      <c r="AW11" s="14">
        <v>0.19973787445021501</v>
      </c>
      <c r="AX11" s="14"/>
      <c r="AY11" s="14">
        <v>0.27889635627288401</v>
      </c>
      <c r="AZ11" s="14">
        <v>0.37375769262318298</v>
      </c>
      <c r="BA11" s="14">
        <v>0.44807594741319001</v>
      </c>
      <c r="BB11" s="14">
        <v>0.41377860492552099</v>
      </c>
      <c r="BC11" s="14">
        <v>0.31454583765090799</v>
      </c>
      <c r="BD11" s="14">
        <v>0.42693266346286501</v>
      </c>
      <c r="BE11" s="14">
        <v>0.44346779933230801</v>
      </c>
      <c r="BF11" s="14">
        <v>0.40256372702948701</v>
      </c>
      <c r="BG11" s="14">
        <v>0.42302148956628099</v>
      </c>
      <c r="BH11" s="14">
        <v>0.41759387129881798</v>
      </c>
      <c r="BI11" s="14">
        <v>0.34304313764112798</v>
      </c>
      <c r="BJ11" s="14">
        <v>0.48676147503901002</v>
      </c>
      <c r="BK11" s="14">
        <v>0.39146457262033901</v>
      </c>
      <c r="BL11" s="14">
        <v>0.26568322649647702</v>
      </c>
      <c r="BM11" s="14">
        <v>0.30055824001262499</v>
      </c>
      <c r="BN11" s="14">
        <v>0.25712152743081201</v>
      </c>
      <c r="BO11" s="14"/>
      <c r="BP11" s="14">
        <v>0.33069690391387702</v>
      </c>
      <c r="BQ11" s="14">
        <v>0.43209593397749801</v>
      </c>
      <c r="BR11" s="14">
        <v>0.37896597028283302</v>
      </c>
      <c r="BS11" s="14">
        <v>0.41157683055419297</v>
      </c>
      <c r="BT11" s="14">
        <v>0.37624191357022702</v>
      </c>
      <c r="BU11" s="14">
        <v>0.43934102624149401</v>
      </c>
      <c r="BV11" s="14"/>
      <c r="BW11" s="14">
        <v>0.39688155494335697</v>
      </c>
      <c r="BX11" s="14">
        <v>0.419945618340136</v>
      </c>
      <c r="BY11" s="14">
        <v>0.36052314640763</v>
      </c>
      <c r="BZ11" s="14">
        <v>0.40445428095484098</v>
      </c>
      <c r="CA11" s="14">
        <v>0.35365769484049298</v>
      </c>
      <c r="CB11" s="14">
        <v>0.41304566820813099</v>
      </c>
      <c r="CC11" s="14"/>
      <c r="CD11" s="14">
        <v>0.357294315888117</v>
      </c>
      <c r="CE11" s="14">
        <v>0.38907329107590499</v>
      </c>
      <c r="CF11" s="14">
        <v>0.406108920292089</v>
      </c>
      <c r="CG11" s="14">
        <v>0.41268630545341201</v>
      </c>
      <c r="CH11" s="14"/>
      <c r="CI11" s="14">
        <v>0.40985749967172302</v>
      </c>
      <c r="CJ11" s="14">
        <v>0.40500312303303398</v>
      </c>
      <c r="CK11" s="14">
        <v>0.38209642554983803</v>
      </c>
      <c r="CL11" s="14">
        <v>0.36641165114779201</v>
      </c>
      <c r="CM11" s="14"/>
      <c r="CN11" s="14">
        <v>0.28580200021922297</v>
      </c>
      <c r="CO11" s="14">
        <v>0.40507067977033301</v>
      </c>
      <c r="CP11" s="14"/>
      <c r="CQ11" s="14">
        <v>0.397626367758798</v>
      </c>
      <c r="CR11" s="14">
        <v>0.389156817798054</v>
      </c>
    </row>
    <row r="12" spans="2:96" x14ac:dyDescent="0.3">
      <c r="B12" s="15" t="s">
        <v>284</v>
      </c>
      <c r="C12" s="14">
        <v>0.14013240067520399</v>
      </c>
      <c r="D12" s="14">
        <v>0.122590082682679</v>
      </c>
      <c r="E12" s="14">
        <v>0.15591650245424099</v>
      </c>
      <c r="F12" s="14"/>
      <c r="G12" s="14">
        <v>0.104710932721781</v>
      </c>
      <c r="H12" s="14">
        <v>0.12996749491362999</v>
      </c>
      <c r="I12" s="14">
        <v>0.128087816970297</v>
      </c>
      <c r="J12" s="14">
        <v>0.18815739581749</v>
      </c>
      <c r="K12" s="14">
        <v>0.168831023759803</v>
      </c>
      <c r="L12" s="14">
        <v>0.123394680915419</v>
      </c>
      <c r="M12" s="14"/>
      <c r="N12" s="14">
        <v>0.120473804166374</v>
      </c>
      <c r="O12" s="14">
        <v>0.14456140958390801</v>
      </c>
      <c r="P12" s="14">
        <v>0.13976112397534901</v>
      </c>
      <c r="Q12" s="14">
        <v>0.15675667171942501</v>
      </c>
      <c r="R12" s="14"/>
      <c r="S12" s="14">
        <v>0.12957864962662</v>
      </c>
      <c r="T12" s="14">
        <v>0.14268722117045199</v>
      </c>
      <c r="U12" s="14">
        <v>0.13610766720098799</v>
      </c>
      <c r="V12" s="14">
        <v>0.139285032085009</v>
      </c>
      <c r="W12" s="14">
        <v>0.144259977832322</v>
      </c>
      <c r="X12" s="14">
        <v>0.115597539934179</v>
      </c>
      <c r="Y12" s="14">
        <v>0.11882082781632</v>
      </c>
      <c r="Z12" s="14">
        <v>0.16427787020217399</v>
      </c>
      <c r="AA12" s="14">
        <v>0.16363682348901601</v>
      </c>
      <c r="AB12" s="14">
        <v>0.117664699432346</v>
      </c>
      <c r="AC12" s="14">
        <v>0.197681595478954</v>
      </c>
      <c r="AD12" s="14">
        <v>0.16559294004983699</v>
      </c>
      <c r="AE12" s="14"/>
      <c r="AF12" s="14">
        <v>0.10273204301941601</v>
      </c>
      <c r="AG12" s="14">
        <v>0.12727921991435301</v>
      </c>
      <c r="AH12" s="14">
        <v>0.13477396959871801</v>
      </c>
      <c r="AI12" s="14">
        <v>0.19312451951094001</v>
      </c>
      <c r="AJ12" s="14">
        <v>0.20336825016419799</v>
      </c>
      <c r="AK12" s="14"/>
      <c r="AL12" s="14">
        <v>0.101542263603897</v>
      </c>
      <c r="AM12" s="14">
        <v>0.10969048730295899</v>
      </c>
      <c r="AN12" s="14">
        <v>0.133218254374458</v>
      </c>
      <c r="AO12" s="14">
        <v>0.15800761484532899</v>
      </c>
      <c r="AP12" s="14">
        <v>0.216951078712047</v>
      </c>
      <c r="AQ12" s="14">
        <v>0.131572560039004</v>
      </c>
      <c r="AR12" s="14"/>
      <c r="AS12" s="14">
        <v>0.17019323817764501</v>
      </c>
      <c r="AT12" s="14">
        <v>0.16069028514285699</v>
      </c>
      <c r="AU12" s="14">
        <v>0.11832944583989501</v>
      </c>
      <c r="AV12" s="14">
        <v>9.07648841834688E-2</v>
      </c>
      <c r="AW12" s="14">
        <v>5.0263589242938798E-2</v>
      </c>
      <c r="AX12" s="14"/>
      <c r="AY12" s="14">
        <v>0.32684683858756203</v>
      </c>
      <c r="AZ12" s="14">
        <v>0.21844341056868199</v>
      </c>
      <c r="BA12" s="14">
        <v>0.115739806802982</v>
      </c>
      <c r="BB12" s="14">
        <v>0.12865511771164301</v>
      </c>
      <c r="BC12" s="14">
        <v>0.207689723428093</v>
      </c>
      <c r="BD12" s="14">
        <v>0.103902086157301</v>
      </c>
      <c r="BE12" s="14">
        <v>0.138401059862406</v>
      </c>
      <c r="BF12" s="14">
        <v>0.121365425182342</v>
      </c>
      <c r="BG12" s="14">
        <v>0.15031147077010501</v>
      </c>
      <c r="BH12" s="14">
        <v>0.158397629356023</v>
      </c>
      <c r="BI12" s="14">
        <v>0.144384139282355</v>
      </c>
      <c r="BJ12" s="14">
        <v>7.3593854833646402E-2</v>
      </c>
      <c r="BK12" s="14">
        <v>0.121680672915396</v>
      </c>
      <c r="BL12" s="14">
        <v>0.16846989642648599</v>
      </c>
      <c r="BM12" s="14">
        <v>0.118620227393092</v>
      </c>
      <c r="BN12" s="14">
        <v>7.9481463656075904E-2</v>
      </c>
      <c r="BO12" s="14"/>
      <c r="BP12" s="14">
        <v>0.12184643208969501</v>
      </c>
      <c r="BQ12" s="14">
        <v>0.136280932652735</v>
      </c>
      <c r="BR12" s="14">
        <v>0.14558513890810801</v>
      </c>
      <c r="BS12" s="14">
        <v>0.157263987579252</v>
      </c>
      <c r="BT12" s="14">
        <v>0.15206875558278701</v>
      </c>
      <c r="BU12" s="14">
        <v>0.14895381782019701</v>
      </c>
      <c r="BV12" s="14"/>
      <c r="BW12" s="14">
        <v>0.13900601724105999</v>
      </c>
      <c r="BX12" s="14">
        <v>0.138645848143646</v>
      </c>
      <c r="BY12" s="14">
        <v>0.18674613080511299</v>
      </c>
      <c r="BZ12" s="14">
        <v>0.14562348318311699</v>
      </c>
      <c r="CA12" s="14">
        <v>0.127608344233025</v>
      </c>
      <c r="CB12" s="14">
        <v>8.8560403517825306E-2</v>
      </c>
      <c r="CC12" s="14"/>
      <c r="CD12" s="14">
        <v>0.116558175183473</v>
      </c>
      <c r="CE12" s="14">
        <v>0.118742571225014</v>
      </c>
      <c r="CF12" s="14">
        <v>0.169282680721032</v>
      </c>
      <c r="CG12" s="14">
        <v>0.148586551539511</v>
      </c>
      <c r="CH12" s="14"/>
      <c r="CI12" s="14">
        <v>0.14746828468009901</v>
      </c>
      <c r="CJ12" s="14">
        <v>0.12870862893740101</v>
      </c>
      <c r="CK12" s="14">
        <v>0.13587782824728101</v>
      </c>
      <c r="CL12" s="14">
        <v>0.193080731640037</v>
      </c>
      <c r="CM12" s="14"/>
      <c r="CN12" s="14">
        <v>0.120682973525746</v>
      </c>
      <c r="CO12" s="14">
        <v>0.14415196024541399</v>
      </c>
      <c r="CP12" s="14"/>
      <c r="CQ12" s="14">
        <v>0.16672890859269801</v>
      </c>
      <c r="CR12" s="14">
        <v>0.13359918489754799</v>
      </c>
    </row>
    <row r="13" spans="2:96" x14ac:dyDescent="0.3">
      <c r="B13" s="15" t="s">
        <v>92</v>
      </c>
      <c r="C13" s="20">
        <v>8.4416739146456601E-2</v>
      </c>
      <c r="D13" s="20">
        <v>6.9322376731073707E-2</v>
      </c>
      <c r="E13" s="20">
        <v>9.9431980613391105E-2</v>
      </c>
      <c r="F13" s="20"/>
      <c r="G13" s="20">
        <v>8.5139714746251594E-2</v>
      </c>
      <c r="H13" s="20">
        <v>8.48342799214062E-2</v>
      </c>
      <c r="I13" s="20">
        <v>5.1533422951882797E-2</v>
      </c>
      <c r="J13" s="20">
        <v>8.3774715646039694E-2</v>
      </c>
      <c r="K13" s="20">
        <v>0.10209646886340799</v>
      </c>
      <c r="L13" s="20">
        <v>9.9002907930281603E-2</v>
      </c>
      <c r="M13" s="20"/>
      <c r="N13" s="20">
        <v>6.83143694566722E-2</v>
      </c>
      <c r="O13" s="20">
        <v>7.84691834387716E-2</v>
      </c>
      <c r="P13" s="20">
        <v>7.1810880122232607E-2</v>
      </c>
      <c r="Q13" s="20">
        <v>0.120025788529801</v>
      </c>
      <c r="R13" s="20"/>
      <c r="S13" s="20">
        <v>8.8610028941813301E-2</v>
      </c>
      <c r="T13" s="20">
        <v>6.0804312052127503E-2</v>
      </c>
      <c r="U13" s="20">
        <v>8.9062185904542707E-2</v>
      </c>
      <c r="V13" s="20">
        <v>8.2003698074888401E-2</v>
      </c>
      <c r="W13" s="20">
        <v>0.104900011118691</v>
      </c>
      <c r="X13" s="20">
        <v>0.120173708911091</v>
      </c>
      <c r="Y13" s="20">
        <v>0.102604172062372</v>
      </c>
      <c r="Z13" s="20">
        <v>7.06297332526368E-2</v>
      </c>
      <c r="AA13" s="20">
        <v>8.9041929809738393E-2</v>
      </c>
      <c r="AB13" s="20">
        <v>5.9013471089634E-2</v>
      </c>
      <c r="AC13" s="20">
        <v>6.35078672267574E-2</v>
      </c>
      <c r="AD13" s="20">
        <v>7.0633841861727706E-2</v>
      </c>
      <c r="AE13" s="20"/>
      <c r="AF13" s="20">
        <v>6.7776341074466506E-2</v>
      </c>
      <c r="AG13" s="20">
        <v>6.3502373849136207E-2</v>
      </c>
      <c r="AH13" s="20">
        <v>6.8967976982545101E-2</v>
      </c>
      <c r="AI13" s="20">
        <v>0.104795383005288</v>
      </c>
      <c r="AJ13" s="20">
        <v>5.0164710001929201E-2</v>
      </c>
      <c r="AK13" s="20"/>
      <c r="AL13" s="20">
        <v>6.3953715945181205E-2</v>
      </c>
      <c r="AM13" s="20">
        <v>5.4560385340061197E-2</v>
      </c>
      <c r="AN13" s="20">
        <v>6.2833019382740302E-2</v>
      </c>
      <c r="AO13" s="20">
        <v>9.8154613578211897E-2</v>
      </c>
      <c r="AP13" s="20">
        <v>3.5172990736213001E-2</v>
      </c>
      <c r="AQ13" s="20">
        <v>0.19795612363140599</v>
      </c>
      <c r="AR13" s="20"/>
      <c r="AS13" s="20">
        <v>9.7062859082009595E-2</v>
      </c>
      <c r="AT13" s="20">
        <v>7.7994926681704199E-2</v>
      </c>
      <c r="AU13" s="20">
        <v>8.4794591667591804E-2</v>
      </c>
      <c r="AV13" s="20">
        <v>5.4917264236709597E-2</v>
      </c>
      <c r="AW13" s="20">
        <v>0</v>
      </c>
      <c r="AX13" s="20"/>
      <c r="AY13" s="20">
        <v>0.19884847983535001</v>
      </c>
      <c r="AZ13" s="20">
        <v>9.2200987612533494E-2</v>
      </c>
      <c r="BA13" s="20">
        <v>9.2755087077852197E-2</v>
      </c>
      <c r="BB13" s="20">
        <v>9.0293670916742397E-2</v>
      </c>
      <c r="BC13" s="20">
        <v>0.10675281811439601</v>
      </c>
      <c r="BD13" s="20">
        <v>0.115804447658402</v>
      </c>
      <c r="BE13" s="20">
        <v>7.2528451459302201E-2</v>
      </c>
      <c r="BF13" s="20">
        <v>6.9867102160496894E-2</v>
      </c>
      <c r="BG13" s="20">
        <v>8.4575973645465694E-2</v>
      </c>
      <c r="BH13" s="20">
        <v>4.4185114068636198E-2</v>
      </c>
      <c r="BI13" s="20">
        <v>5.9206970195103799E-2</v>
      </c>
      <c r="BJ13" s="20">
        <v>5.9368201214107498E-2</v>
      </c>
      <c r="BK13" s="20">
        <v>5.9855912095107898E-2</v>
      </c>
      <c r="BL13" s="20">
        <v>4.0273281650331401E-2</v>
      </c>
      <c r="BM13" s="20">
        <v>0.11621998874676399</v>
      </c>
      <c r="BN13" s="20">
        <v>1.82401241062276E-2</v>
      </c>
      <c r="BO13" s="20"/>
      <c r="BP13" s="20">
        <v>6.1958286408212597E-2</v>
      </c>
      <c r="BQ13" s="20">
        <v>9.6441870751434899E-2</v>
      </c>
      <c r="BR13" s="20">
        <v>9.15363861011977E-2</v>
      </c>
      <c r="BS13" s="20">
        <v>8.33088753551917E-2</v>
      </c>
      <c r="BT13" s="20">
        <v>9.8006778227440999E-2</v>
      </c>
      <c r="BU13" s="20">
        <v>8.2174412911013406E-2</v>
      </c>
      <c r="BV13" s="20"/>
      <c r="BW13" s="20">
        <v>8.8567243939210297E-2</v>
      </c>
      <c r="BX13" s="20">
        <v>5.0855200176195298E-2</v>
      </c>
      <c r="BY13" s="20">
        <v>9.7896905672547094E-2</v>
      </c>
      <c r="BZ13" s="20">
        <v>0.104597979507203</v>
      </c>
      <c r="CA13" s="20">
        <v>9.2461866806359802E-2</v>
      </c>
      <c r="CB13" s="20">
        <v>0.118329493960197</v>
      </c>
      <c r="CC13" s="20"/>
      <c r="CD13" s="20">
        <v>7.0811674544328906E-2</v>
      </c>
      <c r="CE13" s="20">
        <v>4.4516797367218301E-2</v>
      </c>
      <c r="CF13" s="20">
        <v>0.133891848112038</v>
      </c>
      <c r="CG13" s="20">
        <v>4.5215056113796198E-2</v>
      </c>
      <c r="CH13" s="20"/>
      <c r="CI13" s="20">
        <v>5.1580220710615798E-2</v>
      </c>
      <c r="CJ13" s="20">
        <v>7.0527742365061194E-2</v>
      </c>
      <c r="CK13" s="20">
        <v>8.5538860786908699E-2</v>
      </c>
      <c r="CL13" s="20">
        <v>0.20792135778521001</v>
      </c>
      <c r="CM13" s="20"/>
      <c r="CN13" s="20">
        <v>5.36793719521537E-2</v>
      </c>
      <c r="CO13" s="20">
        <v>8.6242156454555199E-2</v>
      </c>
      <c r="CP13" s="20"/>
      <c r="CQ13" s="20">
        <v>3.6114500092049501E-2</v>
      </c>
      <c r="CR13" s="20">
        <v>8.1576644197057194E-2</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7.2061498199073107E-2</v>
      </c>
      <c r="D9" s="14">
        <v>9.5598670444056205E-2</v>
      </c>
      <c r="E9" s="14">
        <v>4.8078822037861402E-2</v>
      </c>
      <c r="F9" s="14"/>
      <c r="G9" s="14">
        <v>0.112984577365469</v>
      </c>
      <c r="H9" s="14">
        <v>0.134107418231727</v>
      </c>
      <c r="I9" s="14">
        <v>6.0456222701183997E-2</v>
      </c>
      <c r="J9" s="14">
        <v>3.5500856167748902E-2</v>
      </c>
      <c r="K9" s="14">
        <v>3.3367957340752298E-2</v>
      </c>
      <c r="L9" s="14">
        <v>5.95531155323323E-2</v>
      </c>
      <c r="M9" s="14"/>
      <c r="N9" s="14">
        <v>8.6752261618501303E-2</v>
      </c>
      <c r="O9" s="14">
        <v>7.2080666376780206E-2</v>
      </c>
      <c r="P9" s="14">
        <v>6.8798094562179002E-2</v>
      </c>
      <c r="Q9" s="14">
        <v>5.9937674220125997E-2</v>
      </c>
      <c r="R9" s="14"/>
      <c r="S9" s="14">
        <v>0.111727122673292</v>
      </c>
      <c r="T9" s="14">
        <v>5.8435670770022999E-2</v>
      </c>
      <c r="U9" s="14">
        <v>4.0561141085342402E-2</v>
      </c>
      <c r="V9" s="14">
        <v>8.4757792901133097E-2</v>
      </c>
      <c r="W9" s="14">
        <v>9.8804933899820105E-2</v>
      </c>
      <c r="X9" s="14">
        <v>0.101889311788633</v>
      </c>
      <c r="Y9" s="14">
        <v>5.9436766802229597E-2</v>
      </c>
      <c r="Z9" s="14">
        <v>7.1483532235542102E-2</v>
      </c>
      <c r="AA9" s="14">
        <v>5.3313582897528598E-2</v>
      </c>
      <c r="AB9" s="14">
        <v>6.7500535711654E-2</v>
      </c>
      <c r="AC9" s="14">
        <v>4.57463519253885E-2</v>
      </c>
      <c r="AD9" s="14">
        <v>0</v>
      </c>
      <c r="AE9" s="14"/>
      <c r="AF9" s="14">
        <v>7.1244995745547698E-2</v>
      </c>
      <c r="AG9" s="14">
        <v>8.7694834564648799E-2</v>
      </c>
      <c r="AH9" s="14">
        <v>5.4141729049114802E-2</v>
      </c>
      <c r="AI9" s="14">
        <v>8.3187178482130406E-2</v>
      </c>
      <c r="AJ9" s="14">
        <v>0.100148268281995</v>
      </c>
      <c r="AK9" s="14"/>
      <c r="AL9" s="14">
        <v>0.111700659932866</v>
      </c>
      <c r="AM9" s="14">
        <v>7.7106818270482505E-2</v>
      </c>
      <c r="AN9" s="14">
        <v>5.7258491586116199E-2</v>
      </c>
      <c r="AO9" s="14">
        <v>6.6072539283887302E-2</v>
      </c>
      <c r="AP9" s="14">
        <v>7.0197451953616596E-2</v>
      </c>
      <c r="AQ9" s="14">
        <v>3.7851125663142998E-2</v>
      </c>
      <c r="AR9" s="14"/>
      <c r="AS9" s="14">
        <v>5.8584535096847898E-2</v>
      </c>
      <c r="AT9" s="14">
        <v>4.9428627039723602E-2</v>
      </c>
      <c r="AU9" s="14">
        <v>6.5953069140025494E-2</v>
      </c>
      <c r="AV9" s="14">
        <v>0.13419725706655999</v>
      </c>
      <c r="AW9" s="14">
        <v>0.34312927619003197</v>
      </c>
      <c r="AX9" s="14"/>
      <c r="AY9" s="14">
        <v>0.180165947034088</v>
      </c>
      <c r="AZ9" s="14">
        <v>0.11122883457103</v>
      </c>
      <c r="BA9" s="14">
        <v>3.6225982386077299E-2</v>
      </c>
      <c r="BB9" s="14">
        <v>5.4713450669788603E-2</v>
      </c>
      <c r="BC9" s="14">
        <v>7.7240196028484101E-2</v>
      </c>
      <c r="BD9" s="14">
        <v>8.1512672079465803E-2</v>
      </c>
      <c r="BE9" s="14">
        <v>8.5218610811400003E-2</v>
      </c>
      <c r="BF9" s="14">
        <v>7.4779289997259094E-2</v>
      </c>
      <c r="BG9" s="14">
        <v>4.8203482684737203E-2</v>
      </c>
      <c r="BH9" s="14">
        <v>6.9612650366472503E-2</v>
      </c>
      <c r="BI9" s="14">
        <v>6.5059573469266704E-2</v>
      </c>
      <c r="BJ9" s="14">
        <v>6.4795904768152196E-2</v>
      </c>
      <c r="BK9" s="14">
        <v>2.3355748441334E-2</v>
      </c>
      <c r="BL9" s="14">
        <v>0.103860300225481</v>
      </c>
      <c r="BM9" s="14">
        <v>5.3659429625983801E-2</v>
      </c>
      <c r="BN9" s="14">
        <v>0.154502924161592</v>
      </c>
      <c r="BO9" s="14"/>
      <c r="BP9" s="14">
        <v>0.122087317450914</v>
      </c>
      <c r="BQ9" s="14">
        <v>5.3925841346218903E-2</v>
      </c>
      <c r="BR9" s="14">
        <v>5.7363473962362403E-2</v>
      </c>
      <c r="BS9" s="14">
        <v>4.7693493695990997E-2</v>
      </c>
      <c r="BT9" s="14">
        <v>7.1970436848747293E-2</v>
      </c>
      <c r="BU9" s="14">
        <v>4.7805458671375201E-2</v>
      </c>
      <c r="BV9" s="14"/>
      <c r="BW9" s="14">
        <v>7.5763610241632307E-2</v>
      </c>
      <c r="BX9" s="14">
        <v>5.38438306716814E-2</v>
      </c>
      <c r="BY9" s="14">
        <v>7.7670966607788397E-2</v>
      </c>
      <c r="BZ9" s="14">
        <v>8.8179119905234096E-2</v>
      </c>
      <c r="CA9" s="14">
        <v>6.9425890432376E-2</v>
      </c>
      <c r="CB9" s="14">
        <v>9.2823507233778399E-2</v>
      </c>
      <c r="CC9" s="14"/>
      <c r="CD9" s="14">
        <v>9.40141662870565E-2</v>
      </c>
      <c r="CE9" s="14">
        <v>8.8301955859873299E-2</v>
      </c>
      <c r="CF9" s="14">
        <v>5.3715989028157198E-2</v>
      </c>
      <c r="CG9" s="14">
        <v>6.6450053438395301E-2</v>
      </c>
      <c r="CH9" s="14"/>
      <c r="CI9" s="14">
        <v>8.2507775433710406E-2</v>
      </c>
      <c r="CJ9" s="14">
        <v>8.6228842627107005E-2</v>
      </c>
      <c r="CK9" s="14">
        <v>7.1931636329876897E-2</v>
      </c>
      <c r="CL9" s="14">
        <v>0</v>
      </c>
      <c r="CM9" s="14"/>
      <c r="CN9" s="14">
        <v>0.13819043225179301</v>
      </c>
      <c r="CO9" s="14">
        <v>6.3592829886646995E-2</v>
      </c>
      <c r="CP9" s="14"/>
      <c r="CQ9" s="14">
        <v>0.136210081037793</v>
      </c>
      <c r="CR9" s="14">
        <v>6.74499195580434E-2</v>
      </c>
    </row>
    <row r="10" spans="2:96" x14ac:dyDescent="0.3">
      <c r="B10" s="15" t="s">
        <v>282</v>
      </c>
      <c r="C10" s="14">
        <v>0.21367858644186899</v>
      </c>
      <c r="D10" s="14">
        <v>0.241409317764361</v>
      </c>
      <c r="E10" s="14">
        <v>0.18718596967819501</v>
      </c>
      <c r="F10" s="14"/>
      <c r="G10" s="14">
        <v>0.24465743742051099</v>
      </c>
      <c r="H10" s="14">
        <v>0.27393255180731702</v>
      </c>
      <c r="I10" s="14">
        <v>0.25656331395580001</v>
      </c>
      <c r="J10" s="14">
        <v>0.17177510501321999</v>
      </c>
      <c r="K10" s="14">
        <v>0.194826834778007</v>
      </c>
      <c r="L10" s="14">
        <v>0.155878930389306</v>
      </c>
      <c r="M10" s="14"/>
      <c r="N10" s="14">
        <v>0.261458185731339</v>
      </c>
      <c r="O10" s="14">
        <v>0.18655881663763699</v>
      </c>
      <c r="P10" s="14">
        <v>0.22840957892560301</v>
      </c>
      <c r="Q10" s="14">
        <v>0.17994619736961101</v>
      </c>
      <c r="R10" s="14"/>
      <c r="S10" s="14">
        <v>0.237739289162017</v>
      </c>
      <c r="T10" s="14">
        <v>0.17597341480627199</v>
      </c>
      <c r="U10" s="14">
        <v>0.2434209837979</v>
      </c>
      <c r="V10" s="14">
        <v>0.20733610148797699</v>
      </c>
      <c r="W10" s="14">
        <v>0.206052480013796</v>
      </c>
      <c r="X10" s="14">
        <v>0.21948692437856601</v>
      </c>
      <c r="Y10" s="14">
        <v>0.21684907691980501</v>
      </c>
      <c r="Z10" s="14">
        <v>0.23722032511854799</v>
      </c>
      <c r="AA10" s="14">
        <v>0.22512914968074799</v>
      </c>
      <c r="AB10" s="14">
        <v>0.19658233405011</v>
      </c>
      <c r="AC10" s="14">
        <v>0.19878449447562199</v>
      </c>
      <c r="AD10" s="14">
        <v>0.19884979790817101</v>
      </c>
      <c r="AE10" s="14"/>
      <c r="AF10" s="14">
        <v>0.23569872817242199</v>
      </c>
      <c r="AG10" s="14">
        <v>0.25528731071100003</v>
      </c>
      <c r="AH10" s="14">
        <v>0.18264303702965401</v>
      </c>
      <c r="AI10" s="14">
        <v>0.18535181791852001</v>
      </c>
      <c r="AJ10" s="14">
        <v>0.14137680238099701</v>
      </c>
      <c r="AK10" s="14"/>
      <c r="AL10" s="14">
        <v>0.258308861878983</v>
      </c>
      <c r="AM10" s="14">
        <v>0.24126033902826399</v>
      </c>
      <c r="AN10" s="14">
        <v>0.21003103350749</v>
      </c>
      <c r="AO10" s="14">
        <v>0.20047783125756899</v>
      </c>
      <c r="AP10" s="14">
        <v>0.16903674247377101</v>
      </c>
      <c r="AQ10" s="14">
        <v>0.16601228469462101</v>
      </c>
      <c r="AR10" s="14"/>
      <c r="AS10" s="14">
        <v>0.17177302335301001</v>
      </c>
      <c r="AT10" s="14">
        <v>0.21558381428767101</v>
      </c>
      <c r="AU10" s="14">
        <v>0.22985896751025101</v>
      </c>
      <c r="AV10" s="14">
        <v>0.29341231755844999</v>
      </c>
      <c r="AW10" s="14">
        <v>0.255501001805856</v>
      </c>
      <c r="AX10" s="14"/>
      <c r="AY10" s="14">
        <v>6.8633197583866198E-2</v>
      </c>
      <c r="AZ10" s="14">
        <v>0.124405408016092</v>
      </c>
      <c r="BA10" s="14">
        <v>0.17773718843872099</v>
      </c>
      <c r="BB10" s="14">
        <v>0.24302464725109699</v>
      </c>
      <c r="BC10" s="14">
        <v>0.227144944621849</v>
      </c>
      <c r="BD10" s="14">
        <v>0.19892044545568999</v>
      </c>
      <c r="BE10" s="14">
        <v>0.18869998408899399</v>
      </c>
      <c r="BF10" s="14">
        <v>0.24942486500705699</v>
      </c>
      <c r="BG10" s="14">
        <v>0.21521183029110899</v>
      </c>
      <c r="BH10" s="14">
        <v>0.221487715876268</v>
      </c>
      <c r="BI10" s="14">
        <v>0.23589315029292199</v>
      </c>
      <c r="BJ10" s="14">
        <v>0.21437387554249701</v>
      </c>
      <c r="BK10" s="14">
        <v>0.23121426607122</v>
      </c>
      <c r="BL10" s="14">
        <v>0.192068507901379</v>
      </c>
      <c r="BM10" s="14">
        <v>0.337825082601315</v>
      </c>
      <c r="BN10" s="14">
        <v>0.30413537013433101</v>
      </c>
      <c r="BO10" s="14"/>
      <c r="BP10" s="14">
        <v>0.24950826646794499</v>
      </c>
      <c r="BQ10" s="14">
        <v>0.218456313680847</v>
      </c>
      <c r="BR10" s="14">
        <v>0.23598295514947101</v>
      </c>
      <c r="BS10" s="14">
        <v>0.20270007496995501</v>
      </c>
      <c r="BT10" s="14">
        <v>0.14832227328335901</v>
      </c>
      <c r="BU10" s="14">
        <v>0.130724549942071</v>
      </c>
      <c r="BV10" s="14"/>
      <c r="BW10" s="14">
        <v>0.20868604321721901</v>
      </c>
      <c r="BX10" s="14">
        <v>0.22095592340266601</v>
      </c>
      <c r="BY10" s="14">
        <v>0.22235039781517399</v>
      </c>
      <c r="BZ10" s="14">
        <v>0.18695551718459</v>
      </c>
      <c r="CA10" s="14">
        <v>0.232832220378626</v>
      </c>
      <c r="CB10" s="14">
        <v>0.17034851075437099</v>
      </c>
      <c r="CC10" s="14"/>
      <c r="CD10" s="14">
        <v>0.24225404266707501</v>
      </c>
      <c r="CE10" s="14">
        <v>0.267512379099279</v>
      </c>
      <c r="CF10" s="14">
        <v>0.171546487478455</v>
      </c>
      <c r="CG10" s="14">
        <v>0.206940991264114</v>
      </c>
      <c r="CH10" s="14"/>
      <c r="CI10" s="14">
        <v>0.20595292279518099</v>
      </c>
      <c r="CJ10" s="14">
        <v>0.24510123020036101</v>
      </c>
      <c r="CK10" s="14">
        <v>0.210862124810579</v>
      </c>
      <c r="CL10" s="14">
        <v>0.15976265161832501</v>
      </c>
      <c r="CM10" s="14"/>
      <c r="CN10" s="14">
        <v>0.33519051915110498</v>
      </c>
      <c r="CO10" s="14">
        <v>0.19770460946465099</v>
      </c>
      <c r="CP10" s="14"/>
      <c r="CQ10" s="14">
        <v>0.25834573851700199</v>
      </c>
      <c r="CR10" s="14">
        <v>0.21328993018880199</v>
      </c>
    </row>
    <row r="11" spans="2:96" x14ac:dyDescent="0.3">
      <c r="B11" s="15" t="s">
        <v>283</v>
      </c>
      <c r="C11" s="14">
        <v>0.36385843160842501</v>
      </c>
      <c r="D11" s="14">
        <v>0.35781574598293198</v>
      </c>
      <c r="E11" s="14">
        <v>0.37084751662713</v>
      </c>
      <c r="F11" s="14"/>
      <c r="G11" s="14">
        <v>0.41229444605485199</v>
      </c>
      <c r="H11" s="14">
        <v>0.32356187401367598</v>
      </c>
      <c r="I11" s="14">
        <v>0.38748397021372599</v>
      </c>
      <c r="J11" s="14">
        <v>0.39762551966755899</v>
      </c>
      <c r="K11" s="14">
        <v>0.34467482961977702</v>
      </c>
      <c r="L11" s="14">
        <v>0.33091034896953397</v>
      </c>
      <c r="M11" s="14"/>
      <c r="N11" s="14">
        <v>0.34752155002096802</v>
      </c>
      <c r="O11" s="14">
        <v>0.371756122176366</v>
      </c>
      <c r="P11" s="14">
        <v>0.38305005209200799</v>
      </c>
      <c r="Q11" s="14">
        <v>0.358807869209818</v>
      </c>
      <c r="R11" s="14"/>
      <c r="S11" s="14">
        <v>0.354505025079072</v>
      </c>
      <c r="T11" s="14">
        <v>0.409893478797067</v>
      </c>
      <c r="U11" s="14">
        <v>0.38734272673949499</v>
      </c>
      <c r="V11" s="14">
        <v>0.37405822879953299</v>
      </c>
      <c r="W11" s="14">
        <v>0.26347167458904103</v>
      </c>
      <c r="X11" s="14">
        <v>0.29134466573234402</v>
      </c>
      <c r="Y11" s="14">
        <v>0.35821689013835101</v>
      </c>
      <c r="Z11" s="14">
        <v>0.44578286174442799</v>
      </c>
      <c r="AA11" s="14">
        <v>0.34479610136427402</v>
      </c>
      <c r="AB11" s="14">
        <v>0.38153555104590903</v>
      </c>
      <c r="AC11" s="14">
        <v>0.345512154051063</v>
      </c>
      <c r="AD11" s="14">
        <v>0.52200859648792997</v>
      </c>
      <c r="AE11" s="14"/>
      <c r="AF11" s="14">
        <v>0.34235474637609897</v>
      </c>
      <c r="AG11" s="14">
        <v>0.36220738448540502</v>
      </c>
      <c r="AH11" s="14">
        <v>0.37178531683819199</v>
      </c>
      <c r="AI11" s="14">
        <v>0.32525399674078498</v>
      </c>
      <c r="AJ11" s="14">
        <v>0.35334647031363697</v>
      </c>
      <c r="AK11" s="14"/>
      <c r="AL11" s="14">
        <v>0.35607627535754099</v>
      </c>
      <c r="AM11" s="14">
        <v>0.371621235770284</v>
      </c>
      <c r="AN11" s="14">
        <v>0.40491121768814198</v>
      </c>
      <c r="AO11" s="14">
        <v>0.335736832940768</v>
      </c>
      <c r="AP11" s="14">
        <v>0.38984412466809198</v>
      </c>
      <c r="AQ11" s="14">
        <v>0.28786184382716501</v>
      </c>
      <c r="AR11" s="14"/>
      <c r="AS11" s="14">
        <v>0.33599595810837102</v>
      </c>
      <c r="AT11" s="14">
        <v>0.40514314849934002</v>
      </c>
      <c r="AU11" s="14">
        <v>0.35894318597150598</v>
      </c>
      <c r="AV11" s="14">
        <v>0.358307243175228</v>
      </c>
      <c r="AW11" s="14">
        <v>0.22466321216001101</v>
      </c>
      <c r="AX11" s="14"/>
      <c r="AY11" s="14">
        <v>0.33580567066547101</v>
      </c>
      <c r="AZ11" s="14">
        <v>0.35153568180497002</v>
      </c>
      <c r="BA11" s="14">
        <v>0.33121924888753501</v>
      </c>
      <c r="BB11" s="14">
        <v>0.34320273327201001</v>
      </c>
      <c r="BC11" s="14">
        <v>0.30152126409901597</v>
      </c>
      <c r="BD11" s="14">
        <v>0.34944343194926503</v>
      </c>
      <c r="BE11" s="14">
        <v>0.39642358705296299</v>
      </c>
      <c r="BF11" s="14">
        <v>0.33799213172016102</v>
      </c>
      <c r="BG11" s="14">
        <v>0.416869487939866</v>
      </c>
      <c r="BH11" s="14">
        <v>0.38872038538540798</v>
      </c>
      <c r="BI11" s="14">
        <v>0.38037038133697998</v>
      </c>
      <c r="BJ11" s="14">
        <v>0.48892738023222998</v>
      </c>
      <c r="BK11" s="14">
        <v>0.43357705750809999</v>
      </c>
      <c r="BL11" s="14">
        <v>0.393144588103988</v>
      </c>
      <c r="BM11" s="14">
        <v>0.32401233175458799</v>
      </c>
      <c r="BN11" s="14">
        <v>0.28171062384088502</v>
      </c>
      <c r="BO11" s="14"/>
      <c r="BP11" s="14">
        <v>0.36290751473528399</v>
      </c>
      <c r="BQ11" s="14">
        <v>0.36101629366567001</v>
      </c>
      <c r="BR11" s="14">
        <v>0.34653808092821597</v>
      </c>
      <c r="BS11" s="14">
        <v>0.38241311658829502</v>
      </c>
      <c r="BT11" s="14">
        <v>0.33106063202234098</v>
      </c>
      <c r="BU11" s="14">
        <v>0.44161764939021098</v>
      </c>
      <c r="BV11" s="14"/>
      <c r="BW11" s="14">
        <v>0.33554852686264802</v>
      </c>
      <c r="BX11" s="14">
        <v>0.40688689452009702</v>
      </c>
      <c r="BY11" s="14">
        <v>0.37497537959715099</v>
      </c>
      <c r="BZ11" s="14">
        <v>0.35751666499196399</v>
      </c>
      <c r="CA11" s="14">
        <v>0.36441754255867698</v>
      </c>
      <c r="CB11" s="14">
        <v>0.38934123106009799</v>
      </c>
      <c r="CC11" s="14"/>
      <c r="CD11" s="14">
        <v>0.39878833216427001</v>
      </c>
      <c r="CE11" s="14">
        <v>0.33243438646801399</v>
      </c>
      <c r="CF11" s="14">
        <v>0.32218948534609099</v>
      </c>
      <c r="CG11" s="14">
        <v>0.40327195705533397</v>
      </c>
      <c r="CH11" s="14"/>
      <c r="CI11" s="14">
        <v>0.354003150557198</v>
      </c>
      <c r="CJ11" s="14">
        <v>0.35851288235614998</v>
      </c>
      <c r="CK11" s="14">
        <v>0.37232856975045397</v>
      </c>
      <c r="CL11" s="14">
        <v>0.33428734830227902</v>
      </c>
      <c r="CM11" s="14"/>
      <c r="CN11" s="14">
        <v>0.31609695987660802</v>
      </c>
      <c r="CO11" s="14">
        <v>0.37223438946169801</v>
      </c>
      <c r="CP11" s="14"/>
      <c r="CQ11" s="14">
        <v>0.34193113922465701</v>
      </c>
      <c r="CR11" s="14">
        <v>0.36803185500105601</v>
      </c>
    </row>
    <row r="12" spans="2:96" x14ac:dyDescent="0.3">
      <c r="B12" s="15" t="s">
        <v>284</v>
      </c>
      <c r="C12" s="14">
        <v>0.17617629053254899</v>
      </c>
      <c r="D12" s="14">
        <v>0.156784016834523</v>
      </c>
      <c r="E12" s="14">
        <v>0.19387680096028301</v>
      </c>
      <c r="F12" s="14"/>
      <c r="G12" s="14">
        <v>0.12470221562688399</v>
      </c>
      <c r="H12" s="14">
        <v>0.14899492772551501</v>
      </c>
      <c r="I12" s="14">
        <v>0.17077406302044401</v>
      </c>
      <c r="J12" s="14">
        <v>0.22334207336082201</v>
      </c>
      <c r="K12" s="14">
        <v>0.19841305827733299</v>
      </c>
      <c r="L12" s="14">
        <v>0.18354756699249899</v>
      </c>
      <c r="M12" s="14"/>
      <c r="N12" s="14">
        <v>0.16850819449214799</v>
      </c>
      <c r="O12" s="14">
        <v>0.18453115526920999</v>
      </c>
      <c r="P12" s="14">
        <v>0.14919280700252399</v>
      </c>
      <c r="Q12" s="14">
        <v>0.19781737450915199</v>
      </c>
      <c r="R12" s="14"/>
      <c r="S12" s="14">
        <v>0.15437265193994901</v>
      </c>
      <c r="T12" s="14">
        <v>0.18470592072092701</v>
      </c>
      <c r="U12" s="14">
        <v>0.15329075558387201</v>
      </c>
      <c r="V12" s="14">
        <v>0.16754172409339499</v>
      </c>
      <c r="W12" s="14">
        <v>0.208313181831279</v>
      </c>
      <c r="X12" s="14">
        <v>0.20388876038126</v>
      </c>
      <c r="Y12" s="14">
        <v>0.16762957851650101</v>
      </c>
      <c r="Z12" s="14">
        <v>0.164247848995935</v>
      </c>
      <c r="AA12" s="14">
        <v>0.18103077337795101</v>
      </c>
      <c r="AB12" s="14">
        <v>0.17506821909311299</v>
      </c>
      <c r="AC12" s="14">
        <v>0.21838827085304999</v>
      </c>
      <c r="AD12" s="14">
        <v>0.123250543596302</v>
      </c>
      <c r="AE12" s="14"/>
      <c r="AF12" s="14">
        <v>0.171790760349392</v>
      </c>
      <c r="AG12" s="14">
        <v>0.151563738502105</v>
      </c>
      <c r="AH12" s="14">
        <v>0.18154776317392399</v>
      </c>
      <c r="AI12" s="14">
        <v>0.216080163532446</v>
      </c>
      <c r="AJ12" s="14">
        <v>0.233405641037883</v>
      </c>
      <c r="AK12" s="14"/>
      <c r="AL12" s="14">
        <v>0.139403549943873</v>
      </c>
      <c r="AM12" s="14">
        <v>0.161391059908044</v>
      </c>
      <c r="AN12" s="14">
        <v>0.15484545763076499</v>
      </c>
      <c r="AO12" s="14">
        <v>0.19939946945109899</v>
      </c>
      <c r="AP12" s="14">
        <v>0.25908332138295298</v>
      </c>
      <c r="AQ12" s="14">
        <v>0.17252714031954999</v>
      </c>
      <c r="AR12" s="14"/>
      <c r="AS12" s="14">
        <v>0.21269497139026999</v>
      </c>
      <c r="AT12" s="14">
        <v>0.17653594645263501</v>
      </c>
      <c r="AU12" s="14">
        <v>0.166017155318579</v>
      </c>
      <c r="AV12" s="14">
        <v>0.133444415310567</v>
      </c>
      <c r="AW12" s="14">
        <v>0.15270989403181001</v>
      </c>
      <c r="AX12" s="14"/>
      <c r="AY12" s="14">
        <v>0.21654670488122499</v>
      </c>
      <c r="AZ12" s="14">
        <v>0.231455920707857</v>
      </c>
      <c r="BA12" s="14">
        <v>0.18217380128605101</v>
      </c>
      <c r="BB12" s="14">
        <v>0.147589885606694</v>
      </c>
      <c r="BC12" s="14">
        <v>0.207513046498673</v>
      </c>
      <c r="BD12" s="14">
        <v>0.17816350666091599</v>
      </c>
      <c r="BE12" s="14">
        <v>0.198228734452989</v>
      </c>
      <c r="BF12" s="14">
        <v>0.173917150180316</v>
      </c>
      <c r="BG12" s="14">
        <v>0.173760312339511</v>
      </c>
      <c r="BH12" s="14">
        <v>0.17324965427266001</v>
      </c>
      <c r="BI12" s="14">
        <v>0.18861129824402101</v>
      </c>
      <c r="BJ12" s="14">
        <v>8.6518982941426001E-2</v>
      </c>
      <c r="BK12" s="14">
        <v>0.141886599190818</v>
      </c>
      <c r="BL12" s="14">
        <v>0.18595182785956099</v>
      </c>
      <c r="BM12" s="14">
        <v>0.13450864833054099</v>
      </c>
      <c r="BN12" s="14">
        <v>0.14570523559074</v>
      </c>
      <c r="BO12" s="14"/>
      <c r="BP12" s="14">
        <v>0.160489781542308</v>
      </c>
      <c r="BQ12" s="14">
        <v>0.17031439453239999</v>
      </c>
      <c r="BR12" s="14">
        <v>0.17893933829557099</v>
      </c>
      <c r="BS12" s="14">
        <v>0.17422168492915299</v>
      </c>
      <c r="BT12" s="14">
        <v>0.21842284746000901</v>
      </c>
      <c r="BU12" s="14">
        <v>0.19926055628450101</v>
      </c>
      <c r="BV12" s="14"/>
      <c r="BW12" s="14">
        <v>0.18164915804123499</v>
      </c>
      <c r="BX12" s="14">
        <v>0.17336876956720301</v>
      </c>
      <c r="BY12" s="14">
        <v>0.18845541750016601</v>
      </c>
      <c r="BZ12" s="14">
        <v>0.18935480963771401</v>
      </c>
      <c r="CA12" s="14">
        <v>0.16533755750231299</v>
      </c>
      <c r="CB12" s="14">
        <v>0.141114344361886</v>
      </c>
      <c r="CC12" s="14"/>
      <c r="CD12" s="14">
        <v>0.15014977564663701</v>
      </c>
      <c r="CE12" s="14">
        <v>0.18392437621598101</v>
      </c>
      <c r="CF12" s="14">
        <v>0.20704734103969999</v>
      </c>
      <c r="CG12" s="14">
        <v>0.16113053261417701</v>
      </c>
      <c r="CH12" s="14"/>
      <c r="CI12" s="14">
        <v>0.175212593962841</v>
      </c>
      <c r="CJ12" s="14">
        <v>0.16507289318261301</v>
      </c>
      <c r="CK12" s="14">
        <v>0.17567291634188001</v>
      </c>
      <c r="CL12" s="14">
        <v>0.21823890767944101</v>
      </c>
      <c r="CM12" s="14"/>
      <c r="CN12" s="14">
        <v>0.117795279218134</v>
      </c>
      <c r="CO12" s="14">
        <v>0.185179634948692</v>
      </c>
      <c r="CP12" s="14"/>
      <c r="CQ12" s="14">
        <v>0.167175390690431</v>
      </c>
      <c r="CR12" s="14">
        <v>0.17636066638237699</v>
      </c>
    </row>
    <row r="13" spans="2:96" x14ac:dyDescent="0.3">
      <c r="B13" s="15" t="s">
        <v>92</v>
      </c>
      <c r="C13" s="20">
        <v>0.174225193218084</v>
      </c>
      <c r="D13" s="20">
        <v>0.148392248974128</v>
      </c>
      <c r="E13" s="20">
        <v>0.200010890696532</v>
      </c>
      <c r="F13" s="20"/>
      <c r="G13" s="20">
        <v>0.105361323532284</v>
      </c>
      <c r="H13" s="20">
        <v>0.11940322822176599</v>
      </c>
      <c r="I13" s="20">
        <v>0.124722430108846</v>
      </c>
      <c r="J13" s="20">
        <v>0.17175644579065</v>
      </c>
      <c r="K13" s="20">
        <v>0.228717319984131</v>
      </c>
      <c r="L13" s="20">
        <v>0.270110038116329</v>
      </c>
      <c r="M13" s="20"/>
      <c r="N13" s="20">
        <v>0.135759808137045</v>
      </c>
      <c r="O13" s="20">
        <v>0.18507323954000701</v>
      </c>
      <c r="P13" s="20">
        <v>0.17054946741768601</v>
      </c>
      <c r="Q13" s="20">
        <v>0.20349088469129201</v>
      </c>
      <c r="R13" s="20"/>
      <c r="S13" s="20">
        <v>0.141655911145669</v>
      </c>
      <c r="T13" s="20">
        <v>0.17099151490571099</v>
      </c>
      <c r="U13" s="20">
        <v>0.17538439279338999</v>
      </c>
      <c r="V13" s="20">
        <v>0.16630615271796201</v>
      </c>
      <c r="W13" s="20">
        <v>0.22335772966606399</v>
      </c>
      <c r="X13" s="20">
        <v>0.18339033771919799</v>
      </c>
      <c r="Y13" s="20">
        <v>0.19786768762311399</v>
      </c>
      <c r="Z13" s="20">
        <v>8.1265431905545998E-2</v>
      </c>
      <c r="AA13" s="20">
        <v>0.19573039267949899</v>
      </c>
      <c r="AB13" s="20">
        <v>0.179313360099215</v>
      </c>
      <c r="AC13" s="20">
        <v>0.19156872869487501</v>
      </c>
      <c r="AD13" s="20">
        <v>0.155891062007597</v>
      </c>
      <c r="AE13" s="20"/>
      <c r="AF13" s="20">
        <v>0.17891076935653999</v>
      </c>
      <c r="AG13" s="20">
        <v>0.14324673173684199</v>
      </c>
      <c r="AH13" s="20">
        <v>0.20988215390911499</v>
      </c>
      <c r="AI13" s="20">
        <v>0.19012684332611801</v>
      </c>
      <c r="AJ13" s="20">
        <v>0.171722817985488</v>
      </c>
      <c r="AK13" s="20"/>
      <c r="AL13" s="20">
        <v>0.134510652886737</v>
      </c>
      <c r="AM13" s="20">
        <v>0.14862054702292499</v>
      </c>
      <c r="AN13" s="20">
        <v>0.17295379958748699</v>
      </c>
      <c r="AO13" s="20">
        <v>0.19831332706667701</v>
      </c>
      <c r="AP13" s="20">
        <v>0.111838359521568</v>
      </c>
      <c r="AQ13" s="20">
        <v>0.33574760549552102</v>
      </c>
      <c r="AR13" s="20"/>
      <c r="AS13" s="20">
        <v>0.22095151205150201</v>
      </c>
      <c r="AT13" s="20">
        <v>0.15330846372063001</v>
      </c>
      <c r="AU13" s="20">
        <v>0.17922762205963799</v>
      </c>
      <c r="AV13" s="20">
        <v>8.0638766889195704E-2</v>
      </c>
      <c r="AW13" s="20">
        <v>2.3996615812291299E-2</v>
      </c>
      <c r="AX13" s="20"/>
      <c r="AY13" s="20">
        <v>0.19884847983535001</v>
      </c>
      <c r="AZ13" s="20">
        <v>0.18137415490005099</v>
      </c>
      <c r="BA13" s="20">
        <v>0.27264377900161602</v>
      </c>
      <c r="BB13" s="20">
        <v>0.211469283200411</v>
      </c>
      <c r="BC13" s="20">
        <v>0.18658054875197799</v>
      </c>
      <c r="BD13" s="20">
        <v>0.191959943854664</v>
      </c>
      <c r="BE13" s="20">
        <v>0.13142908359365399</v>
      </c>
      <c r="BF13" s="20">
        <v>0.16388656309520699</v>
      </c>
      <c r="BG13" s="20">
        <v>0.145954886744776</v>
      </c>
      <c r="BH13" s="20">
        <v>0.14692959409919101</v>
      </c>
      <c r="BI13" s="20">
        <v>0.13006559665681</v>
      </c>
      <c r="BJ13" s="20">
        <v>0.14538385651569499</v>
      </c>
      <c r="BK13" s="20">
        <v>0.16996632878852799</v>
      </c>
      <c r="BL13" s="20">
        <v>0.124974775909592</v>
      </c>
      <c r="BM13" s="20">
        <v>0.149994507687573</v>
      </c>
      <c r="BN13" s="20">
        <v>0.11394584627245199</v>
      </c>
      <c r="BO13" s="20"/>
      <c r="BP13" s="20">
        <v>0.10500711980355</v>
      </c>
      <c r="BQ13" s="20">
        <v>0.196287156774864</v>
      </c>
      <c r="BR13" s="20">
        <v>0.18117615166438</v>
      </c>
      <c r="BS13" s="20">
        <v>0.19297162981660501</v>
      </c>
      <c r="BT13" s="20">
        <v>0.23022381038554299</v>
      </c>
      <c r="BU13" s="20">
        <v>0.18059178571184301</v>
      </c>
      <c r="BV13" s="20"/>
      <c r="BW13" s="20">
        <v>0.198352661637266</v>
      </c>
      <c r="BX13" s="20">
        <v>0.14494458183835299</v>
      </c>
      <c r="BY13" s="20">
        <v>0.13654783847972099</v>
      </c>
      <c r="BZ13" s="20">
        <v>0.177993888280497</v>
      </c>
      <c r="CA13" s="20">
        <v>0.16798678912800799</v>
      </c>
      <c r="CB13" s="20">
        <v>0.206372406589866</v>
      </c>
      <c r="CC13" s="20"/>
      <c r="CD13" s="20">
        <v>0.114793683234961</v>
      </c>
      <c r="CE13" s="20">
        <v>0.12782690235685201</v>
      </c>
      <c r="CF13" s="20">
        <v>0.245500697107597</v>
      </c>
      <c r="CG13" s="20">
        <v>0.162206465627979</v>
      </c>
      <c r="CH13" s="20"/>
      <c r="CI13" s="20">
        <v>0.18232355725107</v>
      </c>
      <c r="CJ13" s="20">
        <v>0.145084151633769</v>
      </c>
      <c r="CK13" s="20">
        <v>0.16920475276721</v>
      </c>
      <c r="CL13" s="20">
        <v>0.28771109239995502</v>
      </c>
      <c r="CM13" s="20"/>
      <c r="CN13" s="20">
        <v>9.2726809502359994E-2</v>
      </c>
      <c r="CO13" s="20">
        <v>0.18128853623831201</v>
      </c>
      <c r="CP13" s="20"/>
      <c r="CQ13" s="20">
        <v>9.6337650530117294E-2</v>
      </c>
      <c r="CR13" s="20">
        <v>0.17486762886972201</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281</v>
      </c>
      <c r="C9" s="14">
        <v>6.8173056761482095E-2</v>
      </c>
      <c r="D9" s="14">
        <v>8.6444783114749998E-2</v>
      </c>
      <c r="E9" s="14">
        <v>4.93294423491984E-2</v>
      </c>
      <c r="F9" s="14"/>
      <c r="G9" s="14">
        <v>8.1371697364940099E-2</v>
      </c>
      <c r="H9" s="14">
        <v>0.147688238179291</v>
      </c>
      <c r="I9" s="14">
        <v>8.0164527205282804E-2</v>
      </c>
      <c r="J9" s="14">
        <v>3.8629067352455401E-2</v>
      </c>
      <c r="K9" s="14">
        <v>3.4319862822119303E-2</v>
      </c>
      <c r="L9" s="14">
        <v>3.1624800294185899E-2</v>
      </c>
      <c r="M9" s="14"/>
      <c r="N9" s="14">
        <v>9.4672363804606294E-2</v>
      </c>
      <c r="O9" s="14">
        <v>5.70541693133267E-2</v>
      </c>
      <c r="P9" s="14">
        <v>7.0032713502800506E-2</v>
      </c>
      <c r="Q9" s="14">
        <v>5.0335895342769402E-2</v>
      </c>
      <c r="R9" s="14"/>
      <c r="S9" s="14">
        <v>0.12594502306109101</v>
      </c>
      <c r="T9" s="14">
        <v>5.7692200310458401E-2</v>
      </c>
      <c r="U9" s="14">
        <v>4.5556296271543902E-2</v>
      </c>
      <c r="V9" s="14">
        <v>4.7909435826114698E-2</v>
      </c>
      <c r="W9" s="14">
        <v>4.98951618641598E-2</v>
      </c>
      <c r="X9" s="14">
        <v>8.3016948227200904E-2</v>
      </c>
      <c r="Y9" s="14">
        <v>2.9035305714276999E-2</v>
      </c>
      <c r="Z9" s="14">
        <v>0.107496335162676</v>
      </c>
      <c r="AA9" s="14">
        <v>7.2117644869334599E-2</v>
      </c>
      <c r="AB9" s="14">
        <v>5.7338461268856201E-2</v>
      </c>
      <c r="AC9" s="14">
        <v>7.3291257101509702E-2</v>
      </c>
      <c r="AD9" s="14">
        <v>2.4192087382501198E-2</v>
      </c>
      <c r="AE9" s="14"/>
      <c r="AF9" s="14">
        <v>6.1245562857866302E-2</v>
      </c>
      <c r="AG9" s="14">
        <v>9.5033529286111001E-2</v>
      </c>
      <c r="AH9" s="14">
        <v>3.9535910917924501E-2</v>
      </c>
      <c r="AI9" s="14">
        <v>7.8666902625379204E-2</v>
      </c>
      <c r="AJ9" s="14">
        <v>6.2163906592921002E-2</v>
      </c>
      <c r="AK9" s="14"/>
      <c r="AL9" s="14">
        <v>0.118612636792465</v>
      </c>
      <c r="AM9" s="14">
        <v>7.6112228147828601E-2</v>
      </c>
      <c r="AN9" s="14">
        <v>2.90897283298466E-2</v>
      </c>
      <c r="AO9" s="14">
        <v>6.3243139057283806E-2</v>
      </c>
      <c r="AP9" s="14">
        <v>7.1239050839117898E-2</v>
      </c>
      <c r="AQ9" s="14">
        <v>2.1062800005200201E-2</v>
      </c>
      <c r="AR9" s="14"/>
      <c r="AS9" s="14">
        <v>6.3394639485595206E-2</v>
      </c>
      <c r="AT9" s="14">
        <v>3.5822303020355703E-2</v>
      </c>
      <c r="AU9" s="14">
        <v>7.2544235061880194E-2</v>
      </c>
      <c r="AV9" s="14">
        <v>0.128418592742818</v>
      </c>
      <c r="AW9" s="14">
        <v>0.28749291973991797</v>
      </c>
      <c r="AX9" s="14"/>
      <c r="AY9" s="14">
        <v>0</v>
      </c>
      <c r="AZ9" s="14">
        <v>0.112313762794564</v>
      </c>
      <c r="BA9" s="14">
        <v>8.9735841327314006E-2</v>
      </c>
      <c r="BB9" s="14">
        <v>5.7216777804192799E-2</v>
      </c>
      <c r="BC9" s="14">
        <v>5.9886110570102603E-2</v>
      </c>
      <c r="BD9" s="14">
        <v>6.6376359353542996E-2</v>
      </c>
      <c r="BE9" s="14">
        <v>4.2629738904790097E-2</v>
      </c>
      <c r="BF9" s="14">
        <v>7.4544823585352096E-2</v>
      </c>
      <c r="BG9" s="14">
        <v>3.4274402696263702E-2</v>
      </c>
      <c r="BH9" s="14">
        <v>4.1236955285327302E-2</v>
      </c>
      <c r="BI9" s="14">
        <v>7.7226513751730896E-2</v>
      </c>
      <c r="BJ9" s="14">
        <v>3.5830214869131002E-2</v>
      </c>
      <c r="BK9" s="14">
        <v>5.2019222314553797E-2</v>
      </c>
      <c r="BL9" s="14">
        <v>6.5723477825657198E-2</v>
      </c>
      <c r="BM9" s="14">
        <v>9.23492116272185E-2</v>
      </c>
      <c r="BN9" s="14">
        <v>0.233668533009006</v>
      </c>
      <c r="BO9" s="14"/>
      <c r="BP9" s="14">
        <v>0.12050770300800601</v>
      </c>
      <c r="BQ9" s="14">
        <v>5.5110970840568901E-2</v>
      </c>
      <c r="BR9" s="14">
        <v>4.5460893571556998E-2</v>
      </c>
      <c r="BS9" s="14">
        <v>4.2463927950618097E-2</v>
      </c>
      <c r="BT9" s="14">
        <v>5.0236344267577698E-2</v>
      </c>
      <c r="BU9" s="14">
        <v>6.9872829761419605E-2</v>
      </c>
      <c r="BV9" s="14"/>
      <c r="BW9" s="14">
        <v>7.1426154968242297E-2</v>
      </c>
      <c r="BX9" s="14">
        <v>5.5732916239390203E-2</v>
      </c>
      <c r="BY9" s="14">
        <v>8.7131874191229294E-2</v>
      </c>
      <c r="BZ9" s="14">
        <v>6.3273992805171597E-2</v>
      </c>
      <c r="CA9" s="14">
        <v>7.6114844861278605E-2</v>
      </c>
      <c r="CB9" s="14">
        <v>4.6324094138216899E-2</v>
      </c>
      <c r="CC9" s="14"/>
      <c r="CD9" s="14">
        <v>8.6344678706601993E-2</v>
      </c>
      <c r="CE9" s="14">
        <v>9.2838163927056502E-2</v>
      </c>
      <c r="CF9" s="14">
        <v>5.91527712275568E-2</v>
      </c>
      <c r="CG9" s="14">
        <v>6.7449555411204204E-2</v>
      </c>
      <c r="CH9" s="14"/>
      <c r="CI9" s="14">
        <v>7.2115785106285593E-2</v>
      </c>
      <c r="CJ9" s="14">
        <v>8.2751051455487404E-2</v>
      </c>
      <c r="CK9" s="14">
        <v>6.8703431041436905E-2</v>
      </c>
      <c r="CL9" s="14">
        <v>6.7935509670700401E-3</v>
      </c>
      <c r="CM9" s="14"/>
      <c r="CN9" s="14">
        <v>0.16354134964976499</v>
      </c>
      <c r="CO9" s="14">
        <v>5.5558182580061302E-2</v>
      </c>
      <c r="CP9" s="14"/>
      <c r="CQ9" s="14">
        <v>0.113391287140594</v>
      </c>
      <c r="CR9" s="14">
        <v>6.5871180707855206E-2</v>
      </c>
    </row>
    <row r="10" spans="2:96" x14ac:dyDescent="0.3">
      <c r="B10" s="15" t="s">
        <v>282</v>
      </c>
      <c r="C10" s="14">
        <v>0.269432562931812</v>
      </c>
      <c r="D10" s="14">
        <v>0.30528527010080497</v>
      </c>
      <c r="E10" s="14">
        <v>0.23516035974122901</v>
      </c>
      <c r="F10" s="14"/>
      <c r="G10" s="14">
        <v>0.34005629298740198</v>
      </c>
      <c r="H10" s="14">
        <v>0.34684113343990602</v>
      </c>
      <c r="I10" s="14">
        <v>0.280614237137155</v>
      </c>
      <c r="J10" s="14">
        <v>0.22849357764676601</v>
      </c>
      <c r="K10" s="14">
        <v>0.198992013019333</v>
      </c>
      <c r="L10" s="14">
        <v>0.23110042563098701</v>
      </c>
      <c r="M10" s="14"/>
      <c r="N10" s="14">
        <v>0.314699606823377</v>
      </c>
      <c r="O10" s="14">
        <v>0.24126333650812401</v>
      </c>
      <c r="P10" s="14">
        <v>0.26349296888689899</v>
      </c>
      <c r="Q10" s="14">
        <v>0.25637293771148301</v>
      </c>
      <c r="R10" s="14"/>
      <c r="S10" s="14">
        <v>0.36314285973934601</v>
      </c>
      <c r="T10" s="14">
        <v>0.26728291502504198</v>
      </c>
      <c r="U10" s="14">
        <v>0.23352773401907401</v>
      </c>
      <c r="V10" s="14">
        <v>0.30047533607396398</v>
      </c>
      <c r="W10" s="14">
        <v>0.23160271333474799</v>
      </c>
      <c r="X10" s="14">
        <v>0.22109565126910499</v>
      </c>
      <c r="Y10" s="14">
        <v>0.24763310888163101</v>
      </c>
      <c r="Z10" s="14">
        <v>0.23777705266658</v>
      </c>
      <c r="AA10" s="14">
        <v>0.27564273281815899</v>
      </c>
      <c r="AB10" s="14">
        <v>0.296879479710907</v>
      </c>
      <c r="AC10" s="14">
        <v>0.16840465843673899</v>
      </c>
      <c r="AD10" s="14">
        <v>0.24049057366863799</v>
      </c>
      <c r="AE10" s="14"/>
      <c r="AF10" s="14">
        <v>0.29930537184767703</v>
      </c>
      <c r="AG10" s="14">
        <v>0.33445678918772997</v>
      </c>
      <c r="AH10" s="14">
        <v>0.180706059651419</v>
      </c>
      <c r="AI10" s="14">
        <v>0.248399891329837</v>
      </c>
      <c r="AJ10" s="14">
        <v>0.206935661495774</v>
      </c>
      <c r="AK10" s="14"/>
      <c r="AL10" s="14">
        <v>0.35158481533421898</v>
      </c>
      <c r="AM10" s="14">
        <v>0.29042732356012202</v>
      </c>
      <c r="AN10" s="14">
        <v>0.239374433155391</v>
      </c>
      <c r="AO10" s="14">
        <v>0.25613569945800702</v>
      </c>
      <c r="AP10" s="14">
        <v>0.21997492418557099</v>
      </c>
      <c r="AQ10" s="14">
        <v>0.180729566417246</v>
      </c>
      <c r="AR10" s="14"/>
      <c r="AS10" s="14">
        <v>0.24884937599492599</v>
      </c>
      <c r="AT10" s="14">
        <v>0.25309395656414901</v>
      </c>
      <c r="AU10" s="14">
        <v>0.26872362943669498</v>
      </c>
      <c r="AV10" s="14">
        <v>0.356411391070457</v>
      </c>
      <c r="AW10" s="14">
        <v>0.38864985179390599</v>
      </c>
      <c r="AX10" s="14"/>
      <c r="AY10" s="14">
        <v>0.178933331290203</v>
      </c>
      <c r="AZ10" s="14">
        <v>0.200142518037012</v>
      </c>
      <c r="BA10" s="14">
        <v>0.23668421142111901</v>
      </c>
      <c r="BB10" s="14">
        <v>0.23502292217781801</v>
      </c>
      <c r="BC10" s="14">
        <v>0.288290577598871</v>
      </c>
      <c r="BD10" s="14">
        <v>0.27758755605739999</v>
      </c>
      <c r="BE10" s="14">
        <v>0.25386935929613802</v>
      </c>
      <c r="BF10" s="14">
        <v>0.283230533661604</v>
      </c>
      <c r="BG10" s="14">
        <v>0.28868569210644501</v>
      </c>
      <c r="BH10" s="14">
        <v>0.24436754770219199</v>
      </c>
      <c r="BI10" s="14">
        <v>0.30393547178225799</v>
      </c>
      <c r="BJ10" s="14">
        <v>0.28235963021209898</v>
      </c>
      <c r="BK10" s="14">
        <v>0.32621056034384499</v>
      </c>
      <c r="BL10" s="14">
        <v>0.22839860935450801</v>
      </c>
      <c r="BM10" s="14">
        <v>0.24581956729377899</v>
      </c>
      <c r="BN10" s="14">
        <v>0.354734164070932</v>
      </c>
      <c r="BO10" s="14"/>
      <c r="BP10" s="14">
        <v>0.356784173054496</v>
      </c>
      <c r="BQ10" s="14">
        <v>0.26175736152891999</v>
      </c>
      <c r="BR10" s="14">
        <v>0.236752401453168</v>
      </c>
      <c r="BS10" s="14">
        <v>0.23530414998853899</v>
      </c>
      <c r="BT10" s="14">
        <v>0.22483724686648099</v>
      </c>
      <c r="BU10" s="14">
        <v>0.20414527027057999</v>
      </c>
      <c r="BV10" s="14"/>
      <c r="BW10" s="14">
        <v>0.24370270510703201</v>
      </c>
      <c r="BX10" s="14">
        <v>0.27867936006696298</v>
      </c>
      <c r="BY10" s="14">
        <v>0.26644193894055201</v>
      </c>
      <c r="BZ10" s="14">
        <v>0.28304748695158</v>
      </c>
      <c r="CA10" s="14">
        <v>0.29059564938052801</v>
      </c>
      <c r="CB10" s="14">
        <v>0.31774449372846197</v>
      </c>
      <c r="CC10" s="14"/>
      <c r="CD10" s="14">
        <v>0.32729579658590902</v>
      </c>
      <c r="CE10" s="14">
        <v>0.29601904450774702</v>
      </c>
      <c r="CF10" s="14">
        <v>0.23619434115006499</v>
      </c>
      <c r="CG10" s="14">
        <v>0.25182870226224602</v>
      </c>
      <c r="CH10" s="14"/>
      <c r="CI10" s="14">
        <v>0.24837272456475901</v>
      </c>
      <c r="CJ10" s="14">
        <v>0.31178368192801498</v>
      </c>
      <c r="CK10" s="14">
        <v>0.27173115482370003</v>
      </c>
      <c r="CL10" s="14">
        <v>0.17300643303986299</v>
      </c>
      <c r="CM10" s="14"/>
      <c r="CN10" s="14">
        <v>0.37538509947551102</v>
      </c>
      <c r="CO10" s="14">
        <v>0.25604119940394099</v>
      </c>
      <c r="CP10" s="14"/>
      <c r="CQ10" s="14">
        <v>0.27988967652042601</v>
      </c>
      <c r="CR10" s="14">
        <v>0.27190313696329699</v>
      </c>
    </row>
    <row r="11" spans="2:96" x14ac:dyDescent="0.3">
      <c r="B11" s="15" t="s">
        <v>283</v>
      </c>
      <c r="C11" s="14">
        <v>0.39415156641371701</v>
      </c>
      <c r="D11" s="14">
        <v>0.37628229147891001</v>
      </c>
      <c r="E11" s="14">
        <v>0.41189498035276101</v>
      </c>
      <c r="F11" s="14"/>
      <c r="G11" s="14">
        <v>0.391331468306928</v>
      </c>
      <c r="H11" s="14">
        <v>0.31268243106522697</v>
      </c>
      <c r="I11" s="14">
        <v>0.40382906418010101</v>
      </c>
      <c r="J11" s="14">
        <v>0.41522801731968001</v>
      </c>
      <c r="K11" s="14">
        <v>0.42615645765495702</v>
      </c>
      <c r="L11" s="14">
        <v>0.41590854692586698</v>
      </c>
      <c r="M11" s="14"/>
      <c r="N11" s="14">
        <v>0.36385509003278199</v>
      </c>
      <c r="O11" s="14">
        <v>0.42857915441609201</v>
      </c>
      <c r="P11" s="14">
        <v>0.40992719229979702</v>
      </c>
      <c r="Q11" s="14">
        <v>0.376069302023188</v>
      </c>
      <c r="R11" s="14"/>
      <c r="S11" s="14">
        <v>0.32554084734202798</v>
      </c>
      <c r="T11" s="14">
        <v>0.43859629569464398</v>
      </c>
      <c r="U11" s="14">
        <v>0.37206961317565301</v>
      </c>
      <c r="V11" s="14">
        <v>0.37359714941974598</v>
      </c>
      <c r="W11" s="14">
        <v>0.41294577550366002</v>
      </c>
      <c r="X11" s="14">
        <v>0.41391944782983697</v>
      </c>
      <c r="Y11" s="14">
        <v>0.40252590230820201</v>
      </c>
      <c r="Z11" s="14">
        <v>0.440068324300323</v>
      </c>
      <c r="AA11" s="14">
        <v>0.38407071505805401</v>
      </c>
      <c r="AB11" s="14">
        <v>0.39228834702179</v>
      </c>
      <c r="AC11" s="14">
        <v>0.44580440970886698</v>
      </c>
      <c r="AD11" s="14">
        <v>0.41311311607505602</v>
      </c>
      <c r="AE11" s="14"/>
      <c r="AF11" s="14">
        <v>0.41414646302157299</v>
      </c>
      <c r="AG11" s="14">
        <v>0.37050213748434302</v>
      </c>
      <c r="AH11" s="14">
        <v>0.485492534067411</v>
      </c>
      <c r="AI11" s="14">
        <v>0.34276339413749501</v>
      </c>
      <c r="AJ11" s="14">
        <v>0.35027162870005801</v>
      </c>
      <c r="AK11" s="14"/>
      <c r="AL11" s="14">
        <v>0.34977134588123199</v>
      </c>
      <c r="AM11" s="14">
        <v>0.421035135333999</v>
      </c>
      <c r="AN11" s="14">
        <v>0.50705160416549599</v>
      </c>
      <c r="AO11" s="14">
        <v>0.36958323411101301</v>
      </c>
      <c r="AP11" s="14">
        <v>0.366872400044499</v>
      </c>
      <c r="AQ11" s="14">
        <v>0.37221675079507699</v>
      </c>
      <c r="AR11" s="14"/>
      <c r="AS11" s="14">
        <v>0.36904794638573002</v>
      </c>
      <c r="AT11" s="14">
        <v>0.46036660519441103</v>
      </c>
      <c r="AU11" s="14">
        <v>0.40189434334294899</v>
      </c>
      <c r="AV11" s="14">
        <v>0.32299158925939297</v>
      </c>
      <c r="AW11" s="14">
        <v>0.19587493899293401</v>
      </c>
      <c r="AX11" s="14"/>
      <c r="AY11" s="14">
        <v>0.41219026006937798</v>
      </c>
      <c r="AZ11" s="14">
        <v>0.298864831946063</v>
      </c>
      <c r="BA11" s="14">
        <v>0.38465086711964502</v>
      </c>
      <c r="BB11" s="14">
        <v>0.41212580642902702</v>
      </c>
      <c r="BC11" s="14">
        <v>0.38790740540507601</v>
      </c>
      <c r="BD11" s="14">
        <v>0.356715625855206</v>
      </c>
      <c r="BE11" s="14">
        <v>0.46182655806400502</v>
      </c>
      <c r="BF11" s="14">
        <v>0.38851874392525998</v>
      </c>
      <c r="BG11" s="14">
        <v>0.402756586836028</v>
      </c>
      <c r="BH11" s="14">
        <v>0.48220605655361798</v>
      </c>
      <c r="BI11" s="14">
        <v>0.382197081439766</v>
      </c>
      <c r="BJ11" s="14">
        <v>0.45916342931191501</v>
      </c>
      <c r="BK11" s="14">
        <v>0.434666521550716</v>
      </c>
      <c r="BL11" s="14">
        <v>0.41513671312754202</v>
      </c>
      <c r="BM11" s="14">
        <v>0.38321717915582598</v>
      </c>
      <c r="BN11" s="14">
        <v>0.23789258227104801</v>
      </c>
      <c r="BO11" s="14"/>
      <c r="BP11" s="14">
        <v>0.332530575640265</v>
      </c>
      <c r="BQ11" s="14">
        <v>0.41173064209856303</v>
      </c>
      <c r="BR11" s="14">
        <v>0.45108207859601901</v>
      </c>
      <c r="BS11" s="14">
        <v>0.404137539441836</v>
      </c>
      <c r="BT11" s="14">
        <v>0.39062712342992101</v>
      </c>
      <c r="BU11" s="14">
        <v>0.41217252898441997</v>
      </c>
      <c r="BV11" s="14"/>
      <c r="BW11" s="14">
        <v>0.375173967840911</v>
      </c>
      <c r="BX11" s="14">
        <v>0.450493848296669</v>
      </c>
      <c r="BY11" s="14">
        <v>0.37322800942616902</v>
      </c>
      <c r="BZ11" s="14">
        <v>0.39422170168625997</v>
      </c>
      <c r="CA11" s="14">
        <v>0.39077127506728798</v>
      </c>
      <c r="CB11" s="14">
        <v>0.332177192854896</v>
      </c>
      <c r="CC11" s="14"/>
      <c r="CD11" s="14">
        <v>0.38255390481296803</v>
      </c>
      <c r="CE11" s="14">
        <v>0.41564220356850801</v>
      </c>
      <c r="CF11" s="14">
        <v>0.393027289543953</v>
      </c>
      <c r="CG11" s="14">
        <v>0.41294626502943699</v>
      </c>
      <c r="CH11" s="14"/>
      <c r="CI11" s="14">
        <v>0.42759158037221301</v>
      </c>
      <c r="CJ11" s="14">
        <v>0.35166400911247903</v>
      </c>
      <c r="CK11" s="14">
        <v>0.39871619622823601</v>
      </c>
      <c r="CL11" s="14">
        <v>0.397961325819635</v>
      </c>
      <c r="CM11" s="14"/>
      <c r="CN11" s="14">
        <v>0.29278231712177599</v>
      </c>
      <c r="CO11" s="14">
        <v>0.40885086107479701</v>
      </c>
      <c r="CP11" s="14"/>
      <c r="CQ11" s="14">
        <v>0.41793278789663202</v>
      </c>
      <c r="CR11" s="14">
        <v>0.39141213411509901</v>
      </c>
    </row>
    <row r="12" spans="2:96" x14ac:dyDescent="0.3">
      <c r="B12" s="15" t="s">
        <v>284</v>
      </c>
      <c r="C12" s="14">
        <v>0.14123070200334401</v>
      </c>
      <c r="D12" s="14">
        <v>0.12554814448490501</v>
      </c>
      <c r="E12" s="14">
        <v>0.15610290685581901</v>
      </c>
      <c r="F12" s="14"/>
      <c r="G12" s="14">
        <v>9.2912608665966206E-2</v>
      </c>
      <c r="H12" s="14">
        <v>0.108140481140255</v>
      </c>
      <c r="I12" s="14">
        <v>0.144742442511965</v>
      </c>
      <c r="J12" s="14">
        <v>0.177453300834437</v>
      </c>
      <c r="K12" s="14">
        <v>0.17427264672880199</v>
      </c>
      <c r="L12" s="14">
        <v>0.14569836387290599</v>
      </c>
      <c r="M12" s="14"/>
      <c r="N12" s="14">
        <v>0.12759200729967099</v>
      </c>
      <c r="O12" s="14">
        <v>0.15185753660444401</v>
      </c>
      <c r="P12" s="14">
        <v>0.12893464334152099</v>
      </c>
      <c r="Q12" s="14">
        <v>0.15542386665487401</v>
      </c>
      <c r="R12" s="14"/>
      <c r="S12" s="14">
        <v>0.10798128857561801</v>
      </c>
      <c r="T12" s="14">
        <v>0.14693484747027899</v>
      </c>
      <c r="U12" s="14">
        <v>0.20253586336018101</v>
      </c>
      <c r="V12" s="14">
        <v>0.14837057642687301</v>
      </c>
      <c r="W12" s="14">
        <v>0.13131302968835701</v>
      </c>
      <c r="X12" s="14">
        <v>0.150029885548321</v>
      </c>
      <c r="Y12" s="14">
        <v>0.120103714072148</v>
      </c>
      <c r="Z12" s="14">
        <v>0.110157065116394</v>
      </c>
      <c r="AA12" s="14">
        <v>0.13003776631078501</v>
      </c>
      <c r="AB12" s="14">
        <v>0.11592902049486201</v>
      </c>
      <c r="AC12" s="14">
        <v>0.205941203500252</v>
      </c>
      <c r="AD12" s="14">
        <v>0.19022578316064101</v>
      </c>
      <c r="AE12" s="14"/>
      <c r="AF12" s="14">
        <v>0.112812581818399</v>
      </c>
      <c r="AG12" s="14">
        <v>0.111900867050054</v>
      </c>
      <c r="AH12" s="14">
        <v>0.149721264615049</v>
      </c>
      <c r="AI12" s="14">
        <v>0.17451938618784901</v>
      </c>
      <c r="AJ12" s="14">
        <v>0.26878599543935999</v>
      </c>
      <c r="AK12" s="14"/>
      <c r="AL12" s="14">
        <v>9.5052946846148997E-2</v>
      </c>
      <c r="AM12" s="14">
        <v>0.111599213974843</v>
      </c>
      <c r="AN12" s="14">
        <v>0.124639759350434</v>
      </c>
      <c r="AO12" s="14">
        <v>0.163823541318938</v>
      </c>
      <c r="AP12" s="14">
        <v>0.26877689432020402</v>
      </c>
      <c r="AQ12" s="14">
        <v>0.14692115330106401</v>
      </c>
      <c r="AR12" s="14"/>
      <c r="AS12" s="14">
        <v>0.17171783494210999</v>
      </c>
      <c r="AT12" s="14">
        <v>0.14589035470856401</v>
      </c>
      <c r="AU12" s="14">
        <v>0.11942677906155701</v>
      </c>
      <c r="AV12" s="14">
        <v>0.115047846926495</v>
      </c>
      <c r="AW12" s="14">
        <v>0.127982289473243</v>
      </c>
      <c r="AX12" s="14"/>
      <c r="AY12" s="14">
        <v>0.21002792880506899</v>
      </c>
      <c r="AZ12" s="14">
        <v>0.243310253375813</v>
      </c>
      <c r="BA12" s="14">
        <v>0.123399927466604</v>
      </c>
      <c r="BB12" s="14">
        <v>0.13225099837159299</v>
      </c>
      <c r="BC12" s="14">
        <v>0.139080896502356</v>
      </c>
      <c r="BD12" s="14">
        <v>0.13000306754404201</v>
      </c>
      <c r="BE12" s="14">
        <v>0.14931285238233699</v>
      </c>
      <c r="BF12" s="14">
        <v>0.125390895644824</v>
      </c>
      <c r="BG12" s="14">
        <v>0.151509142649985</v>
      </c>
      <c r="BH12" s="14">
        <v>0.153896185183795</v>
      </c>
      <c r="BI12" s="14">
        <v>0.130286975118071</v>
      </c>
      <c r="BJ12" s="14">
        <v>0.105384282008489</v>
      </c>
      <c r="BK12" s="14">
        <v>0.115152537615582</v>
      </c>
      <c r="BL12" s="14">
        <v>0.250467918041962</v>
      </c>
      <c r="BM12" s="14">
        <v>0.11520805424524599</v>
      </c>
      <c r="BN12" s="14">
        <v>0.123146374273684</v>
      </c>
      <c r="BO12" s="14"/>
      <c r="BP12" s="14">
        <v>0.12744628799066501</v>
      </c>
      <c r="BQ12" s="14">
        <v>0.15305942809578901</v>
      </c>
      <c r="BR12" s="14">
        <v>0.118838229101004</v>
      </c>
      <c r="BS12" s="14">
        <v>0.155186630348851</v>
      </c>
      <c r="BT12" s="14">
        <v>0.14705398183122001</v>
      </c>
      <c r="BU12" s="14">
        <v>0.141705195210517</v>
      </c>
      <c r="BV12" s="14"/>
      <c r="BW12" s="14">
        <v>0.15999416082081999</v>
      </c>
      <c r="BX12" s="14">
        <v>0.12714338756490301</v>
      </c>
      <c r="BY12" s="14">
        <v>0.154621477244728</v>
      </c>
      <c r="BZ12" s="14">
        <v>0.13844268841920601</v>
      </c>
      <c r="CA12" s="14">
        <v>0.11455016460883199</v>
      </c>
      <c r="CB12" s="14">
        <v>0.15017793311897201</v>
      </c>
      <c r="CC12" s="14"/>
      <c r="CD12" s="14">
        <v>0.12534214778984001</v>
      </c>
      <c r="CE12" s="14">
        <v>0.121890747347029</v>
      </c>
      <c r="CF12" s="14">
        <v>0.144381630142175</v>
      </c>
      <c r="CG12" s="14">
        <v>0.16642596653032099</v>
      </c>
      <c r="CH12" s="14"/>
      <c r="CI12" s="14">
        <v>0.11909532836166099</v>
      </c>
      <c r="CJ12" s="14">
        <v>0.142545634721781</v>
      </c>
      <c r="CK12" s="14">
        <v>0.144806560893676</v>
      </c>
      <c r="CL12" s="14">
        <v>0.16635532788629701</v>
      </c>
      <c r="CM12" s="14"/>
      <c r="CN12" s="14">
        <v>8.7084736731082898E-2</v>
      </c>
      <c r="CO12" s="14">
        <v>0.14792545220895401</v>
      </c>
      <c r="CP12" s="14"/>
      <c r="CQ12" s="14">
        <v>0.118922179840006</v>
      </c>
      <c r="CR12" s="14">
        <v>0.14648734427408</v>
      </c>
    </row>
    <row r="13" spans="2:96" x14ac:dyDescent="0.3">
      <c r="B13" s="15" t="s">
        <v>92</v>
      </c>
      <c r="C13" s="20">
        <v>0.12701211188964501</v>
      </c>
      <c r="D13" s="20">
        <v>0.106439510820629</v>
      </c>
      <c r="E13" s="20">
        <v>0.14751231070099299</v>
      </c>
      <c r="F13" s="20"/>
      <c r="G13" s="20">
        <v>9.4327932674763901E-2</v>
      </c>
      <c r="H13" s="20">
        <v>8.4647716175320298E-2</v>
      </c>
      <c r="I13" s="20">
        <v>9.0649728965495502E-2</v>
      </c>
      <c r="J13" s="20">
        <v>0.14019603684666099</v>
      </c>
      <c r="K13" s="20">
        <v>0.16625901977478899</v>
      </c>
      <c r="L13" s="20">
        <v>0.17566786327605499</v>
      </c>
      <c r="M13" s="20"/>
      <c r="N13" s="20">
        <v>9.9180932039563102E-2</v>
      </c>
      <c r="O13" s="20">
        <v>0.121245803158013</v>
      </c>
      <c r="P13" s="20">
        <v>0.127612481968983</v>
      </c>
      <c r="Q13" s="20">
        <v>0.16179799826768601</v>
      </c>
      <c r="R13" s="20"/>
      <c r="S13" s="20">
        <v>7.7389981281917403E-2</v>
      </c>
      <c r="T13" s="20">
        <v>8.9493741499575299E-2</v>
      </c>
      <c r="U13" s="20">
        <v>0.14631049317354899</v>
      </c>
      <c r="V13" s="20">
        <v>0.12964750225330299</v>
      </c>
      <c r="W13" s="20">
        <v>0.17424331960907599</v>
      </c>
      <c r="X13" s="20">
        <v>0.13193806712553599</v>
      </c>
      <c r="Y13" s="20">
        <v>0.20070196902374199</v>
      </c>
      <c r="Z13" s="20">
        <v>0.104501222754028</v>
      </c>
      <c r="AA13" s="20">
        <v>0.13813114094366799</v>
      </c>
      <c r="AB13" s="20">
        <v>0.137564691503585</v>
      </c>
      <c r="AC13" s="20">
        <v>0.106558471252632</v>
      </c>
      <c r="AD13" s="20">
        <v>0.131978439713164</v>
      </c>
      <c r="AE13" s="20"/>
      <c r="AF13" s="20">
        <v>0.112490020454485</v>
      </c>
      <c r="AG13" s="20">
        <v>8.8106676991761404E-2</v>
      </c>
      <c r="AH13" s="20">
        <v>0.144544230748197</v>
      </c>
      <c r="AI13" s="20">
        <v>0.15565042571943999</v>
      </c>
      <c r="AJ13" s="20">
        <v>0.111842807771887</v>
      </c>
      <c r="AK13" s="20"/>
      <c r="AL13" s="20">
        <v>8.4978255145935697E-2</v>
      </c>
      <c r="AM13" s="20">
        <v>0.100826098983207</v>
      </c>
      <c r="AN13" s="20">
        <v>9.9844474998832006E-2</v>
      </c>
      <c r="AO13" s="20">
        <v>0.14721438605475801</v>
      </c>
      <c r="AP13" s="20">
        <v>7.3136730610607201E-2</v>
      </c>
      <c r="AQ13" s="20">
        <v>0.27906972948141301</v>
      </c>
      <c r="AR13" s="20"/>
      <c r="AS13" s="20">
        <v>0.146990203191639</v>
      </c>
      <c r="AT13" s="20">
        <v>0.10482678051251999</v>
      </c>
      <c r="AU13" s="20">
        <v>0.137411013096918</v>
      </c>
      <c r="AV13" s="20">
        <v>7.7130580000837098E-2</v>
      </c>
      <c r="AW13" s="20">
        <v>0</v>
      </c>
      <c r="AX13" s="20"/>
      <c r="AY13" s="20">
        <v>0.19884847983535001</v>
      </c>
      <c r="AZ13" s="20">
        <v>0.145368633846547</v>
      </c>
      <c r="BA13" s="20">
        <v>0.16552915266531901</v>
      </c>
      <c r="BB13" s="20">
        <v>0.16338349521737</v>
      </c>
      <c r="BC13" s="20">
        <v>0.124835009923594</v>
      </c>
      <c r="BD13" s="20">
        <v>0.16931739118980799</v>
      </c>
      <c r="BE13" s="20">
        <v>9.2361491352730099E-2</v>
      </c>
      <c r="BF13" s="20">
        <v>0.12831500318295999</v>
      </c>
      <c r="BG13" s="20">
        <v>0.12277417571127799</v>
      </c>
      <c r="BH13" s="20">
        <v>7.82932552750671E-2</v>
      </c>
      <c r="BI13" s="20">
        <v>0.10635395790817399</v>
      </c>
      <c r="BJ13" s="20">
        <v>0.117262443598365</v>
      </c>
      <c r="BK13" s="20">
        <v>7.1951158175304106E-2</v>
      </c>
      <c r="BL13" s="20">
        <v>4.0273281650331401E-2</v>
      </c>
      <c r="BM13" s="20">
        <v>0.16340598767793099</v>
      </c>
      <c r="BN13" s="20">
        <v>5.0558346375330597E-2</v>
      </c>
      <c r="BO13" s="20"/>
      <c r="BP13" s="20">
        <v>6.2731260306567893E-2</v>
      </c>
      <c r="BQ13" s="20">
        <v>0.11834159743616</v>
      </c>
      <c r="BR13" s="20">
        <v>0.14786639727825199</v>
      </c>
      <c r="BS13" s="20">
        <v>0.162907752270157</v>
      </c>
      <c r="BT13" s="20">
        <v>0.18724530360480099</v>
      </c>
      <c r="BU13" s="20">
        <v>0.172104175773063</v>
      </c>
      <c r="BV13" s="20"/>
      <c r="BW13" s="20">
        <v>0.14970301126299401</v>
      </c>
      <c r="BX13" s="20">
        <v>8.7950487832075194E-2</v>
      </c>
      <c r="BY13" s="20">
        <v>0.118576700197322</v>
      </c>
      <c r="BZ13" s="20">
        <v>0.121014130137783</v>
      </c>
      <c r="CA13" s="20">
        <v>0.12796806608207301</v>
      </c>
      <c r="CB13" s="20">
        <v>0.15357628615945301</v>
      </c>
      <c r="CC13" s="20"/>
      <c r="CD13" s="20">
        <v>7.8463472104680507E-2</v>
      </c>
      <c r="CE13" s="20">
        <v>7.3609840649660099E-2</v>
      </c>
      <c r="CF13" s="20">
        <v>0.16724396793624999</v>
      </c>
      <c r="CG13" s="20">
        <v>0.10134951076679199</v>
      </c>
      <c r="CH13" s="20"/>
      <c r="CI13" s="20">
        <v>0.13282458159508101</v>
      </c>
      <c r="CJ13" s="20">
        <v>0.111255622782238</v>
      </c>
      <c r="CK13" s="20">
        <v>0.11604265701295099</v>
      </c>
      <c r="CL13" s="20">
        <v>0.25588336228713499</v>
      </c>
      <c r="CM13" s="20"/>
      <c r="CN13" s="20">
        <v>8.1206497021864693E-2</v>
      </c>
      <c r="CO13" s="20">
        <v>0.13162430473224701</v>
      </c>
      <c r="CP13" s="20"/>
      <c r="CQ13" s="20">
        <v>6.9864068602342802E-2</v>
      </c>
      <c r="CR13" s="20">
        <v>0.12432620393966901</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CR16"/>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ht="57.6" x14ac:dyDescent="0.3">
      <c r="B9" s="15" t="s">
        <v>516</v>
      </c>
      <c r="C9" s="14">
        <v>0.314263485726203</v>
      </c>
      <c r="D9" s="14">
        <v>0.327081847356336</v>
      </c>
      <c r="E9" s="14">
        <v>0.30175195883751099</v>
      </c>
      <c r="F9" s="14"/>
      <c r="G9" s="14">
        <v>0.279186032367578</v>
      </c>
      <c r="H9" s="14">
        <v>0.28469982311139203</v>
      </c>
      <c r="I9" s="14">
        <v>0.27817154789981102</v>
      </c>
      <c r="J9" s="14">
        <v>0.32982612147176399</v>
      </c>
      <c r="K9" s="14">
        <v>0.33131777488634201</v>
      </c>
      <c r="L9" s="14">
        <v>0.36682844299790801</v>
      </c>
      <c r="M9" s="14"/>
      <c r="N9" s="14">
        <v>0.26882054289611002</v>
      </c>
      <c r="O9" s="14">
        <v>0.28092379391816602</v>
      </c>
      <c r="P9" s="14">
        <v>0.36361841980778198</v>
      </c>
      <c r="Q9" s="14">
        <v>0.35041679364154799</v>
      </c>
      <c r="R9" s="14"/>
      <c r="S9" s="14">
        <v>0.28226374136995502</v>
      </c>
      <c r="T9" s="14">
        <v>0.30148589368253398</v>
      </c>
      <c r="U9" s="14">
        <v>0.289351171383392</v>
      </c>
      <c r="V9" s="14">
        <v>0.34152616675757802</v>
      </c>
      <c r="W9" s="14">
        <v>0.30018542407679</v>
      </c>
      <c r="X9" s="14">
        <v>0.33711338000479801</v>
      </c>
      <c r="Y9" s="14">
        <v>0.28825966768649203</v>
      </c>
      <c r="Z9" s="14">
        <v>0.47172373286151198</v>
      </c>
      <c r="AA9" s="14">
        <v>0.32008465084530002</v>
      </c>
      <c r="AB9" s="14">
        <v>0.33082970872915002</v>
      </c>
      <c r="AC9" s="14">
        <v>0.37063697243125998</v>
      </c>
      <c r="AD9" s="14">
        <v>0.16279556096550299</v>
      </c>
      <c r="AE9" s="14"/>
      <c r="AF9" s="14">
        <v>0.34013552932895702</v>
      </c>
      <c r="AG9" s="14">
        <v>0.30686023344841901</v>
      </c>
      <c r="AH9" s="14">
        <v>0.259375554879338</v>
      </c>
      <c r="AI9" s="14">
        <v>0.37852501908071601</v>
      </c>
      <c r="AJ9" s="14">
        <v>0.27266260650540902</v>
      </c>
      <c r="AK9" s="14"/>
      <c r="AL9" s="14">
        <v>0.29989739792206899</v>
      </c>
      <c r="AM9" s="14">
        <v>0.37102650668293302</v>
      </c>
      <c r="AN9" s="14">
        <v>0.236561397404769</v>
      </c>
      <c r="AO9" s="14">
        <v>0.35756407101283799</v>
      </c>
      <c r="AP9" s="14">
        <v>0.282335073478784</v>
      </c>
      <c r="AQ9" s="14">
        <v>0.26453777345018498</v>
      </c>
      <c r="AR9" s="14"/>
      <c r="AS9" s="14">
        <v>0.36907580263378498</v>
      </c>
      <c r="AT9" s="14">
        <v>0.35791777299335298</v>
      </c>
      <c r="AU9" s="14">
        <v>0.243072077006452</v>
      </c>
      <c r="AV9" s="14">
        <v>0.266021175249611</v>
      </c>
      <c r="AW9" s="14">
        <v>0.16832024041895</v>
      </c>
      <c r="AX9" s="14"/>
      <c r="AY9" s="14">
        <v>0.60642563886170897</v>
      </c>
      <c r="AZ9" s="14">
        <v>0.27816808367962198</v>
      </c>
      <c r="BA9" s="14">
        <v>0.298066541497364</v>
      </c>
      <c r="BB9" s="14">
        <v>0.308230386316803</v>
      </c>
      <c r="BC9" s="14">
        <v>0.37455286159169898</v>
      </c>
      <c r="BD9" s="14">
        <v>0.324643275082167</v>
      </c>
      <c r="BE9" s="14">
        <v>0.294312885841991</v>
      </c>
      <c r="BF9" s="14">
        <v>0.33578575079072498</v>
      </c>
      <c r="BG9" s="14">
        <v>0.348635552469028</v>
      </c>
      <c r="BH9" s="14">
        <v>0.30046105323397698</v>
      </c>
      <c r="BI9" s="14">
        <v>0.33608858221005999</v>
      </c>
      <c r="BJ9" s="14">
        <v>0.30790597487271099</v>
      </c>
      <c r="BK9" s="14">
        <v>0.35259938695083198</v>
      </c>
      <c r="BL9" s="14">
        <v>0.29200894815112</v>
      </c>
      <c r="BM9" s="14">
        <v>0.282094698634342</v>
      </c>
      <c r="BN9" s="14">
        <v>0.20466763289225801</v>
      </c>
      <c r="BO9" s="14"/>
      <c r="BP9" s="14">
        <v>0.27719920488670802</v>
      </c>
      <c r="BQ9" s="14">
        <v>0.298775938889353</v>
      </c>
      <c r="BR9" s="14">
        <v>0.351167706792122</v>
      </c>
      <c r="BS9" s="14">
        <v>0.35003304721837702</v>
      </c>
      <c r="BT9" s="14">
        <v>0.32464747964997698</v>
      </c>
      <c r="BU9" s="14">
        <v>0.32921437028940498</v>
      </c>
      <c r="BV9" s="14"/>
      <c r="BW9" s="14">
        <v>0.31387105694289302</v>
      </c>
      <c r="BX9" s="14">
        <v>0.33155444496884401</v>
      </c>
      <c r="BY9" s="14">
        <v>0.32791637364491499</v>
      </c>
      <c r="BZ9" s="14">
        <v>0.37417507386965698</v>
      </c>
      <c r="CA9" s="14">
        <v>0.26428806609571298</v>
      </c>
      <c r="CB9" s="14">
        <v>0.30799650403964102</v>
      </c>
      <c r="CC9" s="14"/>
      <c r="CD9" s="14">
        <v>0.27396493522944698</v>
      </c>
      <c r="CE9" s="14">
        <v>0.27254137879359602</v>
      </c>
      <c r="CF9" s="14">
        <v>0.351768379006688</v>
      </c>
      <c r="CG9" s="14">
        <v>0.36497472884196502</v>
      </c>
      <c r="CH9" s="14"/>
      <c r="CI9" s="14">
        <v>0.28290217834846498</v>
      </c>
      <c r="CJ9" s="14">
        <v>0.31704863372581299</v>
      </c>
      <c r="CK9" s="14">
        <v>0.32411126119818301</v>
      </c>
      <c r="CL9" s="14">
        <v>0.30558314596672598</v>
      </c>
      <c r="CM9" s="14"/>
      <c r="CN9" s="14">
        <v>0.30138001292866301</v>
      </c>
      <c r="CO9" s="14">
        <v>0.31826216171699301</v>
      </c>
      <c r="CP9" s="14"/>
      <c r="CQ9" s="14">
        <v>0.37284299744880001</v>
      </c>
      <c r="CR9" s="14">
        <v>0.312539031760319</v>
      </c>
    </row>
    <row r="10" spans="2:96" ht="43.2" x14ac:dyDescent="0.3">
      <c r="B10" s="15" t="s">
        <v>517</v>
      </c>
      <c r="C10" s="14">
        <v>0.60462628417681896</v>
      </c>
      <c r="D10" s="14">
        <v>0.61064007024345102</v>
      </c>
      <c r="E10" s="14">
        <v>0.59847611930688305</v>
      </c>
      <c r="F10" s="14"/>
      <c r="G10" s="14">
        <v>0.60377789664117598</v>
      </c>
      <c r="H10" s="14">
        <v>0.63137263067105798</v>
      </c>
      <c r="I10" s="14">
        <v>0.65999950940556695</v>
      </c>
      <c r="J10" s="14">
        <v>0.56231171093314203</v>
      </c>
      <c r="K10" s="14">
        <v>0.590458186724095</v>
      </c>
      <c r="L10" s="14">
        <v>0.58219537569614899</v>
      </c>
      <c r="M10" s="14"/>
      <c r="N10" s="14">
        <v>0.693905407811226</v>
      </c>
      <c r="O10" s="14">
        <v>0.63162176794957003</v>
      </c>
      <c r="P10" s="14">
        <v>0.53802928282693796</v>
      </c>
      <c r="Q10" s="14">
        <v>0.54199299390288802</v>
      </c>
      <c r="R10" s="14"/>
      <c r="S10" s="14">
        <v>0.62470886907704604</v>
      </c>
      <c r="T10" s="14">
        <v>0.64140913218826201</v>
      </c>
      <c r="U10" s="14">
        <v>0.59844319518881095</v>
      </c>
      <c r="V10" s="14">
        <v>0.59448922191968501</v>
      </c>
      <c r="W10" s="14">
        <v>0.63188023223015</v>
      </c>
      <c r="X10" s="14">
        <v>0.581727374967552</v>
      </c>
      <c r="Y10" s="14">
        <v>0.60391258573587903</v>
      </c>
      <c r="Z10" s="14">
        <v>0.49192285191871798</v>
      </c>
      <c r="AA10" s="14">
        <v>0.61317731299064204</v>
      </c>
      <c r="AB10" s="14">
        <v>0.57770015254751905</v>
      </c>
      <c r="AC10" s="14">
        <v>0.53155109531619504</v>
      </c>
      <c r="AD10" s="14">
        <v>0.72713902391363905</v>
      </c>
      <c r="AE10" s="14"/>
      <c r="AF10" s="14">
        <v>0.62068898240180403</v>
      </c>
      <c r="AG10" s="14">
        <v>0.63003959495665296</v>
      </c>
      <c r="AH10" s="14">
        <v>0.67223574018367405</v>
      </c>
      <c r="AI10" s="14">
        <v>0.50991535535310895</v>
      </c>
      <c r="AJ10" s="14">
        <v>0.61445099699556105</v>
      </c>
      <c r="AK10" s="14"/>
      <c r="AL10" s="14">
        <v>0.64211628713119195</v>
      </c>
      <c r="AM10" s="14">
        <v>0.592902988647517</v>
      </c>
      <c r="AN10" s="14">
        <v>0.68242063780304496</v>
      </c>
      <c r="AO10" s="14">
        <v>0.54277939695449595</v>
      </c>
      <c r="AP10" s="14">
        <v>0.64337173278774995</v>
      </c>
      <c r="AQ10" s="14">
        <v>0.58590976095886904</v>
      </c>
      <c r="AR10" s="14"/>
      <c r="AS10" s="14">
        <v>0.548309643569724</v>
      </c>
      <c r="AT10" s="14">
        <v>0.54767090164215504</v>
      </c>
      <c r="AU10" s="14">
        <v>0.67933507695512096</v>
      </c>
      <c r="AV10" s="14">
        <v>0.68313627565277701</v>
      </c>
      <c r="AW10" s="14">
        <v>0.78411183592144995</v>
      </c>
      <c r="AX10" s="14"/>
      <c r="AY10" s="14">
        <v>0.32367003093910801</v>
      </c>
      <c r="AZ10" s="14">
        <v>0.53984539968571699</v>
      </c>
      <c r="BA10" s="14">
        <v>0.61394656559883498</v>
      </c>
      <c r="BB10" s="14">
        <v>0.61518046764342105</v>
      </c>
      <c r="BC10" s="14">
        <v>0.544782710832175</v>
      </c>
      <c r="BD10" s="14">
        <v>0.56096865543941798</v>
      </c>
      <c r="BE10" s="14">
        <v>0.61091520213234696</v>
      </c>
      <c r="BF10" s="14">
        <v>0.57862727109137801</v>
      </c>
      <c r="BG10" s="14">
        <v>0.59616457079514096</v>
      </c>
      <c r="BH10" s="14">
        <v>0.61374463144689295</v>
      </c>
      <c r="BI10" s="14">
        <v>0.61626068726193195</v>
      </c>
      <c r="BJ10" s="14">
        <v>0.60906810368178299</v>
      </c>
      <c r="BK10" s="14">
        <v>0.61171317235604095</v>
      </c>
      <c r="BL10" s="14">
        <v>0.63305643150375102</v>
      </c>
      <c r="BM10" s="14">
        <v>0.67937214486206599</v>
      </c>
      <c r="BN10" s="14">
        <v>0.77672789203729997</v>
      </c>
      <c r="BO10" s="14"/>
      <c r="BP10" s="14">
        <v>0.64381618536037399</v>
      </c>
      <c r="BQ10" s="14">
        <v>0.60182348778639805</v>
      </c>
      <c r="BR10" s="14">
        <v>0.57134470558539696</v>
      </c>
      <c r="BS10" s="14">
        <v>0.58851762650899297</v>
      </c>
      <c r="BT10" s="14">
        <v>0.58420302504601096</v>
      </c>
      <c r="BU10" s="14">
        <v>0.62036559076517295</v>
      </c>
      <c r="BV10" s="14"/>
      <c r="BW10" s="14">
        <v>0.60479368653527099</v>
      </c>
      <c r="BX10" s="14">
        <v>0.60225065176160497</v>
      </c>
      <c r="BY10" s="14">
        <v>0.57388828059137698</v>
      </c>
      <c r="BZ10" s="14">
        <v>0.51059135704987901</v>
      </c>
      <c r="CA10" s="14">
        <v>0.66972776520289101</v>
      </c>
      <c r="CB10" s="14">
        <v>0.570761970323032</v>
      </c>
      <c r="CC10" s="14"/>
      <c r="CD10" s="14">
        <v>0.65544820692898598</v>
      </c>
      <c r="CE10" s="14">
        <v>0.656246387247027</v>
      </c>
      <c r="CF10" s="14">
        <v>0.54138056091309406</v>
      </c>
      <c r="CG10" s="14">
        <v>0.58327780363319903</v>
      </c>
      <c r="CH10" s="14"/>
      <c r="CI10" s="14">
        <v>0.64789753161780295</v>
      </c>
      <c r="CJ10" s="14">
        <v>0.62072916726026695</v>
      </c>
      <c r="CK10" s="14">
        <v>0.59989878134451102</v>
      </c>
      <c r="CL10" s="14">
        <v>0.47692966152633898</v>
      </c>
      <c r="CM10" s="14"/>
      <c r="CN10" s="14">
        <v>0.64879299034249305</v>
      </c>
      <c r="CO10" s="14">
        <v>0.59999092870929305</v>
      </c>
      <c r="CP10" s="14"/>
      <c r="CQ10" s="14">
        <v>0.57665198718044097</v>
      </c>
      <c r="CR10" s="14">
        <v>0.61109325056272501</v>
      </c>
    </row>
    <row r="11" spans="2:96" x14ac:dyDescent="0.3">
      <c r="B11" s="15" t="s">
        <v>92</v>
      </c>
      <c r="C11" s="20">
        <v>8.1110230096977695E-2</v>
      </c>
      <c r="D11" s="20">
        <v>6.2278082400212299E-2</v>
      </c>
      <c r="E11" s="20">
        <v>9.9771921855606294E-2</v>
      </c>
      <c r="F11" s="20"/>
      <c r="G11" s="20">
        <v>0.11703607099124499</v>
      </c>
      <c r="H11" s="20">
        <v>8.3927546217550705E-2</v>
      </c>
      <c r="I11" s="20">
        <v>6.18289426946219E-2</v>
      </c>
      <c r="J11" s="20">
        <v>0.107862167595094</v>
      </c>
      <c r="K11" s="20">
        <v>7.8224038389562794E-2</v>
      </c>
      <c r="L11" s="20">
        <v>5.0976181305943898E-2</v>
      </c>
      <c r="M11" s="20"/>
      <c r="N11" s="20">
        <v>3.72740492926645E-2</v>
      </c>
      <c r="O11" s="20">
        <v>8.7454438132263806E-2</v>
      </c>
      <c r="P11" s="20">
        <v>9.8352297365279895E-2</v>
      </c>
      <c r="Q11" s="20">
        <v>0.10759021245556299</v>
      </c>
      <c r="R11" s="20"/>
      <c r="S11" s="20">
        <v>9.3027389552999301E-2</v>
      </c>
      <c r="T11" s="20">
        <v>5.7104974129204601E-2</v>
      </c>
      <c r="U11" s="20">
        <v>0.11220563342779701</v>
      </c>
      <c r="V11" s="20">
        <v>6.3984611322736501E-2</v>
      </c>
      <c r="W11" s="20">
        <v>6.7934343693059604E-2</v>
      </c>
      <c r="X11" s="20">
        <v>8.1159245027650206E-2</v>
      </c>
      <c r="Y11" s="20">
        <v>0.107827746577628</v>
      </c>
      <c r="Z11" s="20">
        <v>3.6353415219770598E-2</v>
      </c>
      <c r="AA11" s="20">
        <v>6.6738036164057907E-2</v>
      </c>
      <c r="AB11" s="20">
        <v>9.1470138723331595E-2</v>
      </c>
      <c r="AC11" s="20">
        <v>9.78119322525456E-2</v>
      </c>
      <c r="AD11" s="20">
        <v>0.110065415120858</v>
      </c>
      <c r="AE11" s="20"/>
      <c r="AF11" s="20">
        <v>3.9175488269238799E-2</v>
      </c>
      <c r="AG11" s="20">
        <v>6.3100171594927701E-2</v>
      </c>
      <c r="AH11" s="20">
        <v>6.8388704936987704E-2</v>
      </c>
      <c r="AI11" s="20">
        <v>0.11155962556617501</v>
      </c>
      <c r="AJ11" s="20">
        <v>0.11288639649903</v>
      </c>
      <c r="AK11" s="20"/>
      <c r="AL11" s="20">
        <v>5.7986314946738803E-2</v>
      </c>
      <c r="AM11" s="20">
        <v>3.60705046695496E-2</v>
      </c>
      <c r="AN11" s="20">
        <v>8.1017964792185801E-2</v>
      </c>
      <c r="AO11" s="20">
        <v>9.9656532032665696E-2</v>
      </c>
      <c r="AP11" s="20">
        <v>7.4293193733465504E-2</v>
      </c>
      <c r="AQ11" s="20">
        <v>0.14955246559094501</v>
      </c>
      <c r="AR11" s="20"/>
      <c r="AS11" s="20">
        <v>8.2614553796491297E-2</v>
      </c>
      <c r="AT11" s="20">
        <v>9.4411325364492496E-2</v>
      </c>
      <c r="AU11" s="20">
        <v>7.7592846038427005E-2</v>
      </c>
      <c r="AV11" s="20">
        <v>5.08425490976121E-2</v>
      </c>
      <c r="AW11" s="20">
        <v>4.7567923659600803E-2</v>
      </c>
      <c r="AX11" s="20"/>
      <c r="AY11" s="20">
        <v>6.9904330199182393E-2</v>
      </c>
      <c r="AZ11" s="20">
        <v>0.181986516634662</v>
      </c>
      <c r="BA11" s="20">
        <v>8.7986892903801198E-2</v>
      </c>
      <c r="BB11" s="20">
        <v>7.6589146039776193E-2</v>
      </c>
      <c r="BC11" s="20">
        <v>8.0664427576126296E-2</v>
      </c>
      <c r="BD11" s="20">
        <v>0.114388069478415</v>
      </c>
      <c r="BE11" s="20">
        <v>9.4771912025662E-2</v>
      </c>
      <c r="BF11" s="20">
        <v>8.5586978117897103E-2</v>
      </c>
      <c r="BG11" s="20">
        <v>5.5199876735831203E-2</v>
      </c>
      <c r="BH11" s="20">
        <v>8.5794315319129899E-2</v>
      </c>
      <c r="BI11" s="20">
        <v>4.7650730528008299E-2</v>
      </c>
      <c r="BJ11" s="20">
        <v>8.3025921445505399E-2</v>
      </c>
      <c r="BK11" s="20">
        <v>3.5687440693127202E-2</v>
      </c>
      <c r="BL11" s="20">
        <v>7.4934620345128405E-2</v>
      </c>
      <c r="BM11" s="20">
        <v>3.8533156503591598E-2</v>
      </c>
      <c r="BN11" s="20">
        <v>1.8604475070441901E-2</v>
      </c>
      <c r="BO11" s="20"/>
      <c r="BP11" s="20">
        <v>7.8984609752917601E-2</v>
      </c>
      <c r="BQ11" s="20">
        <v>9.9400573324248398E-2</v>
      </c>
      <c r="BR11" s="20">
        <v>7.7487587622480605E-2</v>
      </c>
      <c r="BS11" s="20">
        <v>6.144932627263E-2</v>
      </c>
      <c r="BT11" s="20">
        <v>9.1149495304012104E-2</v>
      </c>
      <c r="BU11" s="20">
        <v>5.0420038945422303E-2</v>
      </c>
      <c r="BV11" s="20"/>
      <c r="BW11" s="20">
        <v>8.1335256521835902E-2</v>
      </c>
      <c r="BX11" s="20">
        <v>6.6194903269551103E-2</v>
      </c>
      <c r="BY11" s="20">
        <v>9.8195345763708294E-2</v>
      </c>
      <c r="BZ11" s="20">
        <v>0.115233569080464</v>
      </c>
      <c r="CA11" s="20">
        <v>6.59841687013967E-2</v>
      </c>
      <c r="CB11" s="20">
        <v>0.121241525637326</v>
      </c>
      <c r="CC11" s="20"/>
      <c r="CD11" s="20">
        <v>7.0586857841567596E-2</v>
      </c>
      <c r="CE11" s="20">
        <v>7.12122339593768E-2</v>
      </c>
      <c r="CF11" s="20">
        <v>0.106851060080219</v>
      </c>
      <c r="CG11" s="20">
        <v>5.1747467524835798E-2</v>
      </c>
      <c r="CH11" s="20"/>
      <c r="CI11" s="20">
        <v>6.9200290033731904E-2</v>
      </c>
      <c r="CJ11" s="20">
        <v>6.22221990139196E-2</v>
      </c>
      <c r="CK11" s="20">
        <v>7.5989957457305704E-2</v>
      </c>
      <c r="CL11" s="20">
        <v>0.21748719250693499</v>
      </c>
      <c r="CM11" s="20"/>
      <c r="CN11" s="20">
        <v>4.9826996728843997E-2</v>
      </c>
      <c r="CO11" s="20">
        <v>8.1746909573714693E-2</v>
      </c>
      <c r="CP11" s="20"/>
      <c r="CQ11" s="20">
        <v>5.0505015370758702E-2</v>
      </c>
      <c r="CR11" s="20">
        <v>7.6367717676955105E-2</v>
      </c>
    </row>
    <row r="12" spans="2:96" x14ac:dyDescent="0.3">
      <c r="B12" s="16"/>
    </row>
    <row r="13" spans="2:96" x14ac:dyDescent="0.3">
      <c r="B13" t="s">
        <v>116</v>
      </c>
    </row>
    <row r="14" spans="2:96" x14ac:dyDescent="0.3">
      <c r="B14" t="s">
        <v>117</v>
      </c>
    </row>
    <row r="16" spans="2:96" x14ac:dyDescent="0.3">
      <c r="B16"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CR21"/>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640</v>
      </c>
      <c r="D7" s="10">
        <v>329</v>
      </c>
      <c r="E7" s="10">
        <v>310</v>
      </c>
      <c r="F7" s="10"/>
      <c r="G7" s="10">
        <v>63</v>
      </c>
      <c r="H7" s="10">
        <v>96</v>
      </c>
      <c r="I7" s="10">
        <v>96</v>
      </c>
      <c r="J7" s="10">
        <v>118</v>
      </c>
      <c r="K7" s="10">
        <v>98</v>
      </c>
      <c r="L7" s="10">
        <v>169</v>
      </c>
      <c r="M7" s="10"/>
      <c r="N7" s="10">
        <v>147</v>
      </c>
      <c r="O7" s="10">
        <v>138</v>
      </c>
      <c r="P7" s="10">
        <v>164</v>
      </c>
      <c r="Q7" s="10">
        <v>187</v>
      </c>
      <c r="R7" s="10"/>
      <c r="S7" s="10">
        <v>80</v>
      </c>
      <c r="T7" s="10">
        <v>82</v>
      </c>
      <c r="U7" s="10">
        <v>49</v>
      </c>
      <c r="V7" s="10">
        <v>65</v>
      </c>
      <c r="W7" s="10">
        <v>45</v>
      </c>
      <c r="X7" s="10">
        <v>61</v>
      </c>
      <c r="Y7" s="10">
        <v>50</v>
      </c>
      <c r="Z7" s="10">
        <v>40</v>
      </c>
      <c r="AA7" s="10">
        <v>68</v>
      </c>
      <c r="AB7" s="10">
        <v>59</v>
      </c>
      <c r="AC7" s="10">
        <v>34</v>
      </c>
      <c r="AD7" s="10">
        <v>7</v>
      </c>
      <c r="AE7" s="10"/>
      <c r="AF7" s="10">
        <v>135</v>
      </c>
      <c r="AG7" s="10">
        <v>202</v>
      </c>
      <c r="AH7" s="10">
        <v>47</v>
      </c>
      <c r="AI7" s="10">
        <v>106</v>
      </c>
      <c r="AJ7" s="10">
        <v>32</v>
      </c>
      <c r="AK7" s="10"/>
      <c r="AL7" s="10">
        <v>145</v>
      </c>
      <c r="AM7" s="10">
        <v>142</v>
      </c>
      <c r="AN7" s="10">
        <v>47</v>
      </c>
      <c r="AO7" s="10">
        <v>159</v>
      </c>
      <c r="AP7" s="10">
        <v>38</v>
      </c>
      <c r="AQ7" s="10">
        <v>46</v>
      </c>
      <c r="AR7" s="10"/>
      <c r="AS7" s="10">
        <v>178</v>
      </c>
      <c r="AT7" s="10">
        <v>166</v>
      </c>
      <c r="AU7" s="10">
        <v>121</v>
      </c>
      <c r="AV7" s="10">
        <v>65</v>
      </c>
      <c r="AW7" s="10">
        <v>7</v>
      </c>
      <c r="AX7" s="10"/>
      <c r="AY7" s="10">
        <v>8</v>
      </c>
      <c r="AZ7" s="10">
        <v>22</v>
      </c>
      <c r="BA7" s="10">
        <v>41</v>
      </c>
      <c r="BB7" s="10">
        <v>37</v>
      </c>
      <c r="BC7" s="10">
        <v>66</v>
      </c>
      <c r="BD7" s="10">
        <v>68</v>
      </c>
      <c r="BE7" s="10">
        <v>60</v>
      </c>
      <c r="BF7" s="10">
        <v>53</v>
      </c>
      <c r="BG7" s="10">
        <v>49</v>
      </c>
      <c r="BH7" s="10">
        <v>36</v>
      </c>
      <c r="BI7" s="10">
        <v>57</v>
      </c>
      <c r="BJ7" s="10">
        <v>40</v>
      </c>
      <c r="BK7" s="10">
        <v>28</v>
      </c>
      <c r="BL7" s="10">
        <v>14</v>
      </c>
      <c r="BM7" s="10">
        <v>14</v>
      </c>
      <c r="BN7" s="10">
        <v>22</v>
      </c>
      <c r="BO7" s="10"/>
      <c r="BP7" s="10">
        <v>132</v>
      </c>
      <c r="BQ7" s="10">
        <v>170</v>
      </c>
      <c r="BR7" s="10">
        <v>101</v>
      </c>
      <c r="BS7" s="10">
        <v>134</v>
      </c>
      <c r="BT7" s="10">
        <v>70</v>
      </c>
      <c r="BU7" s="10">
        <v>33</v>
      </c>
      <c r="BV7" s="10"/>
      <c r="BW7" s="10">
        <v>254</v>
      </c>
      <c r="BX7" s="10">
        <v>143</v>
      </c>
      <c r="BY7" s="10">
        <v>47</v>
      </c>
      <c r="BZ7" s="10">
        <v>70</v>
      </c>
      <c r="CA7" s="10">
        <v>100</v>
      </c>
      <c r="CB7" s="10">
        <v>23</v>
      </c>
      <c r="CC7" s="10"/>
      <c r="CD7" s="10">
        <v>116</v>
      </c>
      <c r="CE7" s="10">
        <v>100</v>
      </c>
      <c r="CF7" s="10">
        <v>107</v>
      </c>
      <c r="CG7" s="10">
        <v>206</v>
      </c>
      <c r="CH7" s="10"/>
      <c r="CI7" s="10">
        <v>99</v>
      </c>
      <c r="CJ7" s="10">
        <v>131</v>
      </c>
      <c r="CK7" s="10">
        <v>371</v>
      </c>
      <c r="CL7" s="10">
        <v>39</v>
      </c>
      <c r="CM7" s="10"/>
      <c r="CN7" s="10">
        <v>71</v>
      </c>
      <c r="CO7" s="10">
        <v>563</v>
      </c>
      <c r="CP7" s="10"/>
      <c r="CQ7" s="10">
        <v>70</v>
      </c>
      <c r="CR7" s="10">
        <v>530</v>
      </c>
    </row>
    <row r="8" spans="2:96" ht="30" customHeight="1" x14ac:dyDescent="0.3">
      <c r="B8" s="11" t="s">
        <v>19</v>
      </c>
      <c r="C8" s="11">
        <v>632</v>
      </c>
      <c r="D8" s="11">
        <v>325</v>
      </c>
      <c r="E8" s="11">
        <v>306</v>
      </c>
      <c r="F8" s="11"/>
      <c r="G8" s="11">
        <v>78</v>
      </c>
      <c r="H8" s="11">
        <v>98</v>
      </c>
      <c r="I8" s="11">
        <v>95</v>
      </c>
      <c r="J8" s="11">
        <v>113</v>
      </c>
      <c r="K8" s="11">
        <v>94</v>
      </c>
      <c r="L8" s="11">
        <v>155</v>
      </c>
      <c r="M8" s="11"/>
      <c r="N8" s="11">
        <v>145</v>
      </c>
      <c r="O8" s="11">
        <v>146</v>
      </c>
      <c r="P8" s="11">
        <v>160</v>
      </c>
      <c r="Q8" s="11">
        <v>176</v>
      </c>
      <c r="R8" s="11"/>
      <c r="S8" s="11">
        <v>80</v>
      </c>
      <c r="T8" s="11">
        <v>79</v>
      </c>
      <c r="U8" s="11">
        <v>47</v>
      </c>
      <c r="V8" s="11">
        <v>62</v>
      </c>
      <c r="W8" s="11">
        <v>42</v>
      </c>
      <c r="X8" s="11">
        <v>61</v>
      </c>
      <c r="Y8" s="11">
        <v>46</v>
      </c>
      <c r="Z8" s="11">
        <v>38</v>
      </c>
      <c r="AA8" s="11">
        <v>71</v>
      </c>
      <c r="AB8" s="11">
        <v>60</v>
      </c>
      <c r="AC8" s="11">
        <v>37</v>
      </c>
      <c r="AD8" s="11">
        <v>10</v>
      </c>
      <c r="AE8" s="11"/>
      <c r="AF8" s="11">
        <v>129</v>
      </c>
      <c r="AG8" s="11">
        <v>205</v>
      </c>
      <c r="AH8" s="11">
        <v>46</v>
      </c>
      <c r="AI8" s="11">
        <v>101</v>
      </c>
      <c r="AJ8" s="11">
        <v>31</v>
      </c>
      <c r="AK8" s="11"/>
      <c r="AL8" s="11">
        <v>149</v>
      </c>
      <c r="AM8" s="11">
        <v>137</v>
      </c>
      <c r="AN8" s="11">
        <v>47</v>
      </c>
      <c r="AO8" s="11">
        <v>153</v>
      </c>
      <c r="AP8" s="11">
        <v>38</v>
      </c>
      <c r="AQ8" s="11">
        <v>45</v>
      </c>
      <c r="AR8" s="11"/>
      <c r="AS8" s="11">
        <v>172</v>
      </c>
      <c r="AT8" s="11">
        <v>167</v>
      </c>
      <c r="AU8" s="11">
        <v>121</v>
      </c>
      <c r="AV8" s="11">
        <v>67</v>
      </c>
      <c r="AW8" s="11">
        <v>7</v>
      </c>
      <c r="AX8" s="11"/>
      <c r="AY8" s="11">
        <v>8</v>
      </c>
      <c r="AZ8" s="11">
        <v>21</v>
      </c>
      <c r="BA8" s="11">
        <v>40</v>
      </c>
      <c r="BB8" s="11">
        <v>35</v>
      </c>
      <c r="BC8" s="11">
        <v>67</v>
      </c>
      <c r="BD8" s="11">
        <v>67</v>
      </c>
      <c r="BE8" s="11">
        <v>60</v>
      </c>
      <c r="BF8" s="11">
        <v>50</v>
      </c>
      <c r="BG8" s="11">
        <v>49</v>
      </c>
      <c r="BH8" s="11">
        <v>36</v>
      </c>
      <c r="BI8" s="11">
        <v>57</v>
      </c>
      <c r="BJ8" s="11">
        <v>40</v>
      </c>
      <c r="BK8" s="11">
        <v>27</v>
      </c>
      <c r="BL8" s="11">
        <v>14</v>
      </c>
      <c r="BM8" s="11">
        <v>14</v>
      </c>
      <c r="BN8" s="11">
        <v>22</v>
      </c>
      <c r="BO8" s="11"/>
      <c r="BP8" s="11">
        <v>134</v>
      </c>
      <c r="BQ8" s="11">
        <v>169</v>
      </c>
      <c r="BR8" s="11">
        <v>98</v>
      </c>
      <c r="BS8" s="11">
        <v>130</v>
      </c>
      <c r="BT8" s="11">
        <v>69</v>
      </c>
      <c r="BU8" s="11">
        <v>32</v>
      </c>
      <c r="BV8" s="11"/>
      <c r="BW8" s="11">
        <v>242</v>
      </c>
      <c r="BX8" s="11">
        <v>144</v>
      </c>
      <c r="BY8" s="11">
        <v>47</v>
      </c>
      <c r="BZ8" s="11">
        <v>69</v>
      </c>
      <c r="CA8" s="11">
        <v>99</v>
      </c>
      <c r="CB8" s="11">
        <v>27</v>
      </c>
      <c r="CC8" s="11"/>
      <c r="CD8" s="11">
        <v>123</v>
      </c>
      <c r="CE8" s="11">
        <v>100</v>
      </c>
      <c r="CF8" s="11">
        <v>103</v>
      </c>
      <c r="CG8" s="11">
        <v>199</v>
      </c>
      <c r="CH8" s="11"/>
      <c r="CI8" s="11">
        <v>100</v>
      </c>
      <c r="CJ8" s="11">
        <v>130</v>
      </c>
      <c r="CK8" s="11">
        <v>363</v>
      </c>
      <c r="CL8" s="11">
        <v>40</v>
      </c>
      <c r="CM8" s="11"/>
      <c r="CN8" s="11">
        <v>73</v>
      </c>
      <c r="CO8" s="11">
        <v>553</v>
      </c>
      <c r="CP8" s="11"/>
      <c r="CQ8" s="11">
        <v>72</v>
      </c>
      <c r="CR8" s="11">
        <v>520</v>
      </c>
    </row>
    <row r="9" spans="2:96" ht="28.8" x14ac:dyDescent="0.3">
      <c r="B9" s="15" t="s">
        <v>518</v>
      </c>
      <c r="C9" s="14">
        <v>0.40267797506723202</v>
      </c>
      <c r="D9" s="14">
        <v>0.40738845402799101</v>
      </c>
      <c r="E9" s="14">
        <v>0.39888987759040201</v>
      </c>
      <c r="F9" s="14"/>
      <c r="G9" s="14">
        <v>0.38588418224307702</v>
      </c>
      <c r="H9" s="14">
        <v>0.30620711521576999</v>
      </c>
      <c r="I9" s="14">
        <v>0.344207666909705</v>
      </c>
      <c r="J9" s="14">
        <v>0.35497110473117199</v>
      </c>
      <c r="K9" s="14">
        <v>0.446095279228089</v>
      </c>
      <c r="L9" s="14">
        <v>0.51666887317140997</v>
      </c>
      <c r="M9" s="14"/>
      <c r="N9" s="14">
        <v>0.448962475182756</v>
      </c>
      <c r="O9" s="14">
        <v>0.36451370082738899</v>
      </c>
      <c r="P9" s="14">
        <v>0.371898666749991</v>
      </c>
      <c r="Q9" s="14">
        <v>0.42785841482637199</v>
      </c>
      <c r="R9" s="14"/>
      <c r="S9" s="14">
        <v>0.33067515931552099</v>
      </c>
      <c r="T9" s="14">
        <v>0.42390763894012201</v>
      </c>
      <c r="U9" s="14">
        <v>0.51705652264105595</v>
      </c>
      <c r="V9" s="14">
        <v>0.42673542790306401</v>
      </c>
      <c r="W9" s="14">
        <v>0.48161951600707498</v>
      </c>
      <c r="X9" s="14">
        <v>0.34418451666121702</v>
      </c>
      <c r="Y9" s="14">
        <v>0.38160728813641298</v>
      </c>
      <c r="Z9" s="14">
        <v>0.27702065167348999</v>
      </c>
      <c r="AA9" s="14">
        <v>0.44714080349358198</v>
      </c>
      <c r="AB9" s="14">
        <v>0.40254590388197797</v>
      </c>
      <c r="AC9" s="14">
        <v>0.40536458998825597</v>
      </c>
      <c r="AD9" s="14">
        <v>0.398242171207634</v>
      </c>
      <c r="AE9" s="14"/>
      <c r="AF9" s="14">
        <v>0.49219189787999901</v>
      </c>
      <c r="AG9" s="14">
        <v>0.41151898920280999</v>
      </c>
      <c r="AH9" s="14">
        <v>0.39223676739884</v>
      </c>
      <c r="AI9" s="14">
        <v>0.426403263965701</v>
      </c>
      <c r="AJ9" s="14">
        <v>0.38414585324568301</v>
      </c>
      <c r="AK9" s="14"/>
      <c r="AL9" s="14">
        <v>0.40249774158444401</v>
      </c>
      <c r="AM9" s="14">
        <v>0.45125829739546602</v>
      </c>
      <c r="AN9" s="14">
        <v>0.41862103199137302</v>
      </c>
      <c r="AO9" s="14">
        <v>0.42112562021100602</v>
      </c>
      <c r="AP9" s="14">
        <v>0.40405835831148401</v>
      </c>
      <c r="AQ9" s="14">
        <v>0.41014774061273601</v>
      </c>
      <c r="AR9" s="14"/>
      <c r="AS9" s="14">
        <v>0.29427210057938402</v>
      </c>
      <c r="AT9" s="14">
        <v>0.45319512335435602</v>
      </c>
      <c r="AU9" s="14">
        <v>0.45756841122319802</v>
      </c>
      <c r="AV9" s="14">
        <v>0.45355297234411401</v>
      </c>
      <c r="AW9" s="14">
        <v>0.27181341868912501</v>
      </c>
      <c r="AX9" s="14"/>
      <c r="AY9" s="14">
        <v>0.43475631205534199</v>
      </c>
      <c r="AZ9" s="14">
        <v>0.26229663083513999</v>
      </c>
      <c r="BA9" s="14">
        <v>0.48200821331319499</v>
      </c>
      <c r="BB9" s="14">
        <v>0.44011871923391999</v>
      </c>
      <c r="BC9" s="14">
        <v>0.40231878238689001</v>
      </c>
      <c r="BD9" s="14">
        <v>0.441617286979269</v>
      </c>
      <c r="BE9" s="14">
        <v>0.38455155127075402</v>
      </c>
      <c r="BF9" s="14">
        <v>0.39766985380014003</v>
      </c>
      <c r="BG9" s="14">
        <v>0.37975805691643599</v>
      </c>
      <c r="BH9" s="14">
        <v>0.37424470723750403</v>
      </c>
      <c r="BI9" s="14">
        <v>0.38592022230461698</v>
      </c>
      <c r="BJ9" s="14">
        <v>0.43339372845438701</v>
      </c>
      <c r="BK9" s="14">
        <v>0.469797930954996</v>
      </c>
      <c r="BL9" s="14">
        <v>0.36033439863983802</v>
      </c>
      <c r="BM9" s="14">
        <v>0.34259520131698601</v>
      </c>
      <c r="BN9" s="14">
        <v>0.41352259751203702</v>
      </c>
      <c r="BO9" s="14"/>
      <c r="BP9" s="14">
        <v>0.409503566767909</v>
      </c>
      <c r="BQ9" s="14">
        <v>0.37364295701702699</v>
      </c>
      <c r="BR9" s="14">
        <v>0.39870194637469097</v>
      </c>
      <c r="BS9" s="14">
        <v>0.40940215071043001</v>
      </c>
      <c r="BT9" s="14">
        <v>0.42153111364221302</v>
      </c>
      <c r="BU9" s="14">
        <v>0.47190452181973003</v>
      </c>
      <c r="BV9" s="14"/>
      <c r="BW9" s="14">
        <v>0.47290863080752199</v>
      </c>
      <c r="BX9" s="14">
        <v>0.38780321063801498</v>
      </c>
      <c r="BY9" s="14">
        <v>0.426667676209317</v>
      </c>
      <c r="BZ9" s="14">
        <v>0.29933704065997901</v>
      </c>
      <c r="CA9" s="14">
        <v>0.32214699719962397</v>
      </c>
      <c r="CB9" s="14">
        <v>0.28471927627072302</v>
      </c>
      <c r="CC9" s="14"/>
      <c r="CD9" s="14">
        <v>0.31127981753147499</v>
      </c>
      <c r="CE9" s="14">
        <v>0.42965772511623901</v>
      </c>
      <c r="CF9" s="14">
        <v>0.36501141472196003</v>
      </c>
      <c r="CG9" s="14">
        <v>0.44715909876287302</v>
      </c>
      <c r="CH9" s="14"/>
      <c r="CI9" s="14">
        <v>0.45277681279837401</v>
      </c>
      <c r="CJ9" s="14">
        <v>0.474668775438705</v>
      </c>
      <c r="CK9" s="14">
        <v>0.38149338663508398</v>
      </c>
      <c r="CL9" s="14">
        <v>0.23485721914083499</v>
      </c>
      <c r="CM9" s="14"/>
      <c r="CN9" s="14">
        <v>0.47883770676738202</v>
      </c>
      <c r="CO9" s="14">
        <v>0.39702798850377502</v>
      </c>
      <c r="CP9" s="14"/>
      <c r="CQ9" s="14">
        <v>0.48859479019588098</v>
      </c>
      <c r="CR9" s="14">
        <v>0.40225282308226601</v>
      </c>
    </row>
    <row r="10" spans="2:96" ht="28.8" x14ac:dyDescent="0.3">
      <c r="B10" s="15" t="s">
        <v>519</v>
      </c>
      <c r="C10" s="14">
        <v>0.39164547509986197</v>
      </c>
      <c r="D10" s="14">
        <v>0.377514597800572</v>
      </c>
      <c r="E10" s="14">
        <v>0.40480579556286</v>
      </c>
      <c r="F10" s="14"/>
      <c r="G10" s="14">
        <v>0.41021961725383999</v>
      </c>
      <c r="H10" s="14">
        <v>0.40782646391690303</v>
      </c>
      <c r="I10" s="14">
        <v>0.34971661427881301</v>
      </c>
      <c r="J10" s="14">
        <v>0.36686931272372703</v>
      </c>
      <c r="K10" s="14">
        <v>0.37334807493995098</v>
      </c>
      <c r="L10" s="14">
        <v>0.427113608275909</v>
      </c>
      <c r="M10" s="14"/>
      <c r="N10" s="14">
        <v>0.46150598553060801</v>
      </c>
      <c r="O10" s="14">
        <v>0.40452673213604101</v>
      </c>
      <c r="P10" s="14">
        <v>0.33253386531657703</v>
      </c>
      <c r="Q10" s="14">
        <v>0.38579646243639099</v>
      </c>
      <c r="R10" s="14"/>
      <c r="S10" s="14">
        <v>0.53522956972154601</v>
      </c>
      <c r="T10" s="14">
        <v>0.41698246106500197</v>
      </c>
      <c r="U10" s="14">
        <v>0.41695131284648701</v>
      </c>
      <c r="V10" s="14">
        <v>0.41023174411192198</v>
      </c>
      <c r="W10" s="14">
        <v>0.51373593469357104</v>
      </c>
      <c r="X10" s="14">
        <v>0.28500110695166703</v>
      </c>
      <c r="Y10" s="14">
        <v>0.34425279477342502</v>
      </c>
      <c r="Z10" s="14">
        <v>0.39827870371942198</v>
      </c>
      <c r="AA10" s="14">
        <v>0.26118702608292999</v>
      </c>
      <c r="AB10" s="14">
        <v>0.34237152446186297</v>
      </c>
      <c r="AC10" s="14">
        <v>0.38283094026299502</v>
      </c>
      <c r="AD10" s="14">
        <v>0.39550113243977297</v>
      </c>
      <c r="AE10" s="14"/>
      <c r="AF10" s="14">
        <v>0.35348644716627098</v>
      </c>
      <c r="AG10" s="14">
        <v>0.388884191696512</v>
      </c>
      <c r="AH10" s="14">
        <v>0.50880362067756801</v>
      </c>
      <c r="AI10" s="14">
        <v>0.29477072364254198</v>
      </c>
      <c r="AJ10" s="14">
        <v>0.53445541624860804</v>
      </c>
      <c r="AK10" s="14"/>
      <c r="AL10" s="14">
        <v>0.42036030082818798</v>
      </c>
      <c r="AM10" s="14">
        <v>0.38976989946829499</v>
      </c>
      <c r="AN10" s="14">
        <v>0.52121104253767603</v>
      </c>
      <c r="AO10" s="14">
        <v>0.28592109851235298</v>
      </c>
      <c r="AP10" s="14">
        <v>0.54647339159136299</v>
      </c>
      <c r="AQ10" s="14">
        <v>0.46183809970200301</v>
      </c>
      <c r="AR10" s="14"/>
      <c r="AS10" s="14">
        <v>0.34259232216104502</v>
      </c>
      <c r="AT10" s="14">
        <v>0.34542842157318099</v>
      </c>
      <c r="AU10" s="14">
        <v>0.50784246346488904</v>
      </c>
      <c r="AV10" s="14">
        <v>0.51933035031715002</v>
      </c>
      <c r="AW10" s="14">
        <v>0.139191628880036</v>
      </c>
      <c r="AX10" s="14"/>
      <c r="AY10" s="14">
        <v>0.23331836578068499</v>
      </c>
      <c r="AZ10" s="14">
        <v>0.36383171547924797</v>
      </c>
      <c r="BA10" s="14">
        <v>0.35682846811293001</v>
      </c>
      <c r="BB10" s="14">
        <v>0.39072101690901201</v>
      </c>
      <c r="BC10" s="14">
        <v>0.38285513333565102</v>
      </c>
      <c r="BD10" s="14">
        <v>0.31898074472110699</v>
      </c>
      <c r="BE10" s="14">
        <v>0.41386097422071799</v>
      </c>
      <c r="BF10" s="14">
        <v>0.37676008343894102</v>
      </c>
      <c r="BG10" s="14">
        <v>0.35684362546606602</v>
      </c>
      <c r="BH10" s="14">
        <v>0.436239993191813</v>
      </c>
      <c r="BI10" s="14">
        <v>0.39833591353326703</v>
      </c>
      <c r="BJ10" s="14">
        <v>0.40164490783953599</v>
      </c>
      <c r="BK10" s="14">
        <v>0.45792302219290298</v>
      </c>
      <c r="BL10" s="14">
        <v>0.62776151736475405</v>
      </c>
      <c r="BM10" s="14">
        <v>0.44942369036447899</v>
      </c>
      <c r="BN10" s="14">
        <v>0.50344244016384099</v>
      </c>
      <c r="BO10" s="14"/>
      <c r="BP10" s="14">
        <v>0.37579448122772702</v>
      </c>
      <c r="BQ10" s="14">
        <v>0.46554516691075898</v>
      </c>
      <c r="BR10" s="14">
        <v>0.34818162716582102</v>
      </c>
      <c r="BS10" s="14">
        <v>0.36726440181549103</v>
      </c>
      <c r="BT10" s="14">
        <v>0.34833394367465997</v>
      </c>
      <c r="BU10" s="14">
        <v>0.39327875566735199</v>
      </c>
      <c r="BV10" s="14"/>
      <c r="BW10" s="14">
        <v>0.45265523541576302</v>
      </c>
      <c r="BX10" s="14">
        <v>0.32118113644650198</v>
      </c>
      <c r="BY10" s="14">
        <v>0.294205412741254</v>
      </c>
      <c r="BZ10" s="14">
        <v>0.39799394178765601</v>
      </c>
      <c r="CA10" s="14">
        <v>0.35326271936688902</v>
      </c>
      <c r="CB10" s="14">
        <v>0.498375699157522</v>
      </c>
      <c r="CC10" s="14"/>
      <c r="CD10" s="14">
        <v>0.41319821231214499</v>
      </c>
      <c r="CE10" s="14">
        <v>0.407476130179725</v>
      </c>
      <c r="CF10" s="14">
        <v>0.33230040039327202</v>
      </c>
      <c r="CG10" s="14">
        <v>0.41608846469030403</v>
      </c>
      <c r="CH10" s="14"/>
      <c r="CI10" s="14">
        <v>0.45051066644343402</v>
      </c>
      <c r="CJ10" s="14">
        <v>0.32346765351019602</v>
      </c>
      <c r="CK10" s="14">
        <v>0.40796394594774799</v>
      </c>
      <c r="CL10" s="14">
        <v>0.31720615491403997</v>
      </c>
      <c r="CM10" s="14"/>
      <c r="CN10" s="14">
        <v>0.36191494356898901</v>
      </c>
      <c r="CO10" s="14">
        <v>0.39804160532285099</v>
      </c>
      <c r="CP10" s="14"/>
      <c r="CQ10" s="14">
        <v>0.48883704041957299</v>
      </c>
      <c r="CR10" s="14">
        <v>0.380984598266074</v>
      </c>
    </row>
    <row r="11" spans="2:96" ht="43.2" x14ac:dyDescent="0.3">
      <c r="B11" s="15" t="s">
        <v>520</v>
      </c>
      <c r="C11" s="14">
        <v>0.37917297308041598</v>
      </c>
      <c r="D11" s="14">
        <v>0.43913845594302098</v>
      </c>
      <c r="E11" s="14">
        <v>0.31672771925021498</v>
      </c>
      <c r="F11" s="14"/>
      <c r="G11" s="14">
        <v>0.316367916424308</v>
      </c>
      <c r="H11" s="14">
        <v>0.29894277728825103</v>
      </c>
      <c r="I11" s="14">
        <v>0.300456659930115</v>
      </c>
      <c r="J11" s="14">
        <v>0.423346694431668</v>
      </c>
      <c r="K11" s="14">
        <v>0.36760842052841702</v>
      </c>
      <c r="L11" s="14">
        <v>0.484860712873948</v>
      </c>
      <c r="M11" s="14"/>
      <c r="N11" s="14">
        <v>0.39546394620780101</v>
      </c>
      <c r="O11" s="14">
        <v>0.348151854512396</v>
      </c>
      <c r="P11" s="14">
        <v>0.31371294517033499</v>
      </c>
      <c r="Q11" s="14">
        <v>0.44868640317761899</v>
      </c>
      <c r="R11" s="14"/>
      <c r="S11" s="14">
        <v>0.32291491240575199</v>
      </c>
      <c r="T11" s="14">
        <v>0.402321058902183</v>
      </c>
      <c r="U11" s="14">
        <v>0.51187022052321596</v>
      </c>
      <c r="V11" s="14">
        <v>0.35401364224354198</v>
      </c>
      <c r="W11" s="14">
        <v>0.34538034407742302</v>
      </c>
      <c r="X11" s="14">
        <v>0.42720655855067302</v>
      </c>
      <c r="Y11" s="14">
        <v>0.42733906515735198</v>
      </c>
      <c r="Z11" s="14">
        <v>0.40083724634614498</v>
      </c>
      <c r="AA11" s="14">
        <v>0.34837630190372398</v>
      </c>
      <c r="AB11" s="14">
        <v>0.42988203969337602</v>
      </c>
      <c r="AC11" s="14">
        <v>0.22483284964907799</v>
      </c>
      <c r="AD11" s="14">
        <v>0.215641806485633</v>
      </c>
      <c r="AE11" s="14"/>
      <c r="AF11" s="14">
        <v>0.43969046548598401</v>
      </c>
      <c r="AG11" s="14">
        <v>0.32649157891265301</v>
      </c>
      <c r="AH11" s="14">
        <v>0.39036010924014802</v>
      </c>
      <c r="AI11" s="14">
        <v>0.49572759666381599</v>
      </c>
      <c r="AJ11" s="14">
        <v>0.34322326526569902</v>
      </c>
      <c r="AK11" s="14"/>
      <c r="AL11" s="14">
        <v>0.29381795646643999</v>
      </c>
      <c r="AM11" s="14">
        <v>0.43473399448641598</v>
      </c>
      <c r="AN11" s="14">
        <v>0.28265308566404601</v>
      </c>
      <c r="AO11" s="14">
        <v>0.49876040158930002</v>
      </c>
      <c r="AP11" s="14">
        <v>0.398595047816234</v>
      </c>
      <c r="AQ11" s="14">
        <v>0.34081822258782402</v>
      </c>
      <c r="AR11" s="14"/>
      <c r="AS11" s="14">
        <v>0.41317245684992499</v>
      </c>
      <c r="AT11" s="14">
        <v>0.383141405635676</v>
      </c>
      <c r="AU11" s="14">
        <v>0.31852337888318699</v>
      </c>
      <c r="AV11" s="14">
        <v>0.25715305522080001</v>
      </c>
      <c r="AW11" s="14">
        <v>0.57272946151723103</v>
      </c>
      <c r="AX11" s="14"/>
      <c r="AY11" s="14">
        <v>0.46048483681528102</v>
      </c>
      <c r="AZ11" s="14">
        <v>0.39992636807346699</v>
      </c>
      <c r="BA11" s="14">
        <v>0.42083042969911699</v>
      </c>
      <c r="BB11" s="14">
        <v>0.28394989720652702</v>
      </c>
      <c r="BC11" s="14">
        <v>0.39717556335028598</v>
      </c>
      <c r="BD11" s="14">
        <v>0.35314061100501998</v>
      </c>
      <c r="BE11" s="14">
        <v>0.35879788295644699</v>
      </c>
      <c r="BF11" s="14">
        <v>0.40488636759701502</v>
      </c>
      <c r="BG11" s="14">
        <v>0.28693148020453302</v>
      </c>
      <c r="BH11" s="14">
        <v>0.26112155598965198</v>
      </c>
      <c r="BI11" s="14">
        <v>0.38185241948972798</v>
      </c>
      <c r="BJ11" s="14">
        <v>0.55378605689016003</v>
      </c>
      <c r="BK11" s="14">
        <v>0.37546760716442801</v>
      </c>
      <c r="BL11" s="14">
        <v>0.64747076217559596</v>
      </c>
      <c r="BM11" s="14">
        <v>0.545797993659905</v>
      </c>
      <c r="BN11" s="14">
        <v>0.26684226805746503</v>
      </c>
      <c r="BO11" s="14"/>
      <c r="BP11" s="14">
        <v>0.34957483168429399</v>
      </c>
      <c r="BQ11" s="14">
        <v>0.35531729486093999</v>
      </c>
      <c r="BR11" s="14">
        <v>0.41070986844760299</v>
      </c>
      <c r="BS11" s="14">
        <v>0.34406803297501898</v>
      </c>
      <c r="BT11" s="14">
        <v>0.49455455899537099</v>
      </c>
      <c r="BU11" s="14">
        <v>0.42852258856605702</v>
      </c>
      <c r="BV11" s="14"/>
      <c r="BW11" s="14">
        <v>0.39178920657976801</v>
      </c>
      <c r="BX11" s="14">
        <v>0.37415777104873399</v>
      </c>
      <c r="BY11" s="14">
        <v>0.461428401619283</v>
      </c>
      <c r="BZ11" s="14">
        <v>0.35012753918591299</v>
      </c>
      <c r="CA11" s="14">
        <v>0.34896469553230403</v>
      </c>
      <c r="CB11" s="14">
        <v>0.31103215322484301</v>
      </c>
      <c r="CC11" s="14"/>
      <c r="CD11" s="14">
        <v>0.33354682760304</v>
      </c>
      <c r="CE11" s="14">
        <v>0.36273097783465702</v>
      </c>
      <c r="CF11" s="14">
        <v>0.41966689065201501</v>
      </c>
      <c r="CG11" s="14">
        <v>0.39198958529678901</v>
      </c>
      <c r="CH11" s="14"/>
      <c r="CI11" s="14">
        <v>0.290586167420471</v>
      </c>
      <c r="CJ11" s="14">
        <v>0.44518996877239098</v>
      </c>
      <c r="CK11" s="14">
        <v>0.39017534282481298</v>
      </c>
      <c r="CL11" s="14">
        <v>0.28487457506015601</v>
      </c>
      <c r="CM11" s="14"/>
      <c r="CN11" s="14">
        <v>0.37799956201233298</v>
      </c>
      <c r="CO11" s="14">
        <v>0.37988832935253902</v>
      </c>
      <c r="CP11" s="14"/>
      <c r="CQ11" s="14">
        <v>0.36288066681411302</v>
      </c>
      <c r="CR11" s="14">
        <v>0.382002809144942</v>
      </c>
    </row>
    <row r="12" spans="2:96" ht="28.8" x14ac:dyDescent="0.3">
      <c r="B12" s="15" t="s">
        <v>521</v>
      </c>
      <c r="C12" s="14">
        <v>0.37251819906677502</v>
      </c>
      <c r="D12" s="14">
        <v>0.37815680068195701</v>
      </c>
      <c r="E12" s="14">
        <v>0.36765565779037201</v>
      </c>
      <c r="F12" s="14"/>
      <c r="G12" s="14">
        <v>0.28391953295245398</v>
      </c>
      <c r="H12" s="14">
        <v>0.34635644702443502</v>
      </c>
      <c r="I12" s="14">
        <v>0.41297595171850998</v>
      </c>
      <c r="J12" s="14">
        <v>0.314875629760479</v>
      </c>
      <c r="K12" s="14">
        <v>0.338005865024334</v>
      </c>
      <c r="L12" s="14">
        <v>0.47167685945679799</v>
      </c>
      <c r="M12" s="14"/>
      <c r="N12" s="14">
        <v>0.32203748935125598</v>
      </c>
      <c r="O12" s="14">
        <v>0.36480449264165798</v>
      </c>
      <c r="P12" s="14">
        <v>0.39824050587554</v>
      </c>
      <c r="Q12" s="14">
        <v>0.38883000143923202</v>
      </c>
      <c r="R12" s="14"/>
      <c r="S12" s="14">
        <v>0.39397967160306602</v>
      </c>
      <c r="T12" s="14">
        <v>0.33800641266312598</v>
      </c>
      <c r="U12" s="14">
        <v>0.28273711606740498</v>
      </c>
      <c r="V12" s="14">
        <v>0.37812551865480698</v>
      </c>
      <c r="W12" s="14">
        <v>0.41748836580119297</v>
      </c>
      <c r="X12" s="14">
        <v>0.32792762934007802</v>
      </c>
      <c r="Y12" s="14">
        <v>0.27184369022178601</v>
      </c>
      <c r="Z12" s="14">
        <v>0.39811774492852697</v>
      </c>
      <c r="AA12" s="14">
        <v>0.400339346603443</v>
      </c>
      <c r="AB12" s="14">
        <v>0.43844287408947002</v>
      </c>
      <c r="AC12" s="14">
        <v>0.40619151152579402</v>
      </c>
      <c r="AD12" s="14">
        <v>0.59634859893880099</v>
      </c>
      <c r="AE12" s="14"/>
      <c r="AF12" s="14">
        <v>0.41846136777649001</v>
      </c>
      <c r="AG12" s="14">
        <v>0.31141748616411202</v>
      </c>
      <c r="AH12" s="14">
        <v>0.37650980912292098</v>
      </c>
      <c r="AI12" s="14">
        <v>0.448951234620319</v>
      </c>
      <c r="AJ12" s="14">
        <v>0.241567811842893</v>
      </c>
      <c r="AK12" s="14"/>
      <c r="AL12" s="14">
        <v>0.31227212613684902</v>
      </c>
      <c r="AM12" s="14">
        <v>0.33818745925656801</v>
      </c>
      <c r="AN12" s="14">
        <v>0.29036542976830798</v>
      </c>
      <c r="AO12" s="14">
        <v>0.46832843959215797</v>
      </c>
      <c r="AP12" s="14">
        <v>0.34056710729109102</v>
      </c>
      <c r="AQ12" s="14">
        <v>0.41302898975157198</v>
      </c>
      <c r="AR12" s="14"/>
      <c r="AS12" s="14">
        <v>0.357410563694119</v>
      </c>
      <c r="AT12" s="14">
        <v>0.35790434635785001</v>
      </c>
      <c r="AU12" s="14">
        <v>0.37387316818959099</v>
      </c>
      <c r="AV12" s="14">
        <v>0.385538348931104</v>
      </c>
      <c r="AW12" s="14">
        <v>0.41363052909817399</v>
      </c>
      <c r="AX12" s="14"/>
      <c r="AY12" s="14">
        <v>0.76811839176591801</v>
      </c>
      <c r="AZ12" s="14">
        <v>0.370251006589781</v>
      </c>
      <c r="BA12" s="14">
        <v>0.353633936346258</v>
      </c>
      <c r="BB12" s="14">
        <v>0.30840341811544397</v>
      </c>
      <c r="BC12" s="14">
        <v>0.26757594102865601</v>
      </c>
      <c r="BD12" s="14">
        <v>0.37279682472784098</v>
      </c>
      <c r="BE12" s="14">
        <v>0.43867496073461398</v>
      </c>
      <c r="BF12" s="14">
        <v>0.31739888267725203</v>
      </c>
      <c r="BG12" s="14">
        <v>0.38155844499959102</v>
      </c>
      <c r="BH12" s="14">
        <v>0.42417548287178702</v>
      </c>
      <c r="BI12" s="14">
        <v>0.36315786199508199</v>
      </c>
      <c r="BJ12" s="14">
        <v>0.25875875942376902</v>
      </c>
      <c r="BK12" s="14">
        <v>0.36079009779315202</v>
      </c>
      <c r="BL12" s="14">
        <v>0.50140633141836899</v>
      </c>
      <c r="BM12" s="14">
        <v>0.46368590558342998</v>
      </c>
      <c r="BN12" s="14">
        <v>0.32381903752935098</v>
      </c>
      <c r="BO12" s="14"/>
      <c r="BP12" s="14">
        <v>0.37934208143261899</v>
      </c>
      <c r="BQ12" s="14">
        <v>0.33252836520357798</v>
      </c>
      <c r="BR12" s="14">
        <v>0.35768551988310898</v>
      </c>
      <c r="BS12" s="14">
        <v>0.38842580347475197</v>
      </c>
      <c r="BT12" s="14">
        <v>0.43023669375768597</v>
      </c>
      <c r="BU12" s="14">
        <v>0.41191001650380998</v>
      </c>
      <c r="BV12" s="14"/>
      <c r="BW12" s="14">
        <v>0.43081679449657601</v>
      </c>
      <c r="BX12" s="14">
        <v>0.34226604309327802</v>
      </c>
      <c r="BY12" s="14">
        <v>0.28451025760148901</v>
      </c>
      <c r="BZ12" s="14">
        <v>0.31880435979289101</v>
      </c>
      <c r="CA12" s="14">
        <v>0.339419286026161</v>
      </c>
      <c r="CB12" s="14">
        <v>0.33598175644403799</v>
      </c>
      <c r="CC12" s="14"/>
      <c r="CD12" s="14">
        <v>0.29638201816251603</v>
      </c>
      <c r="CE12" s="14">
        <v>0.32792015390710999</v>
      </c>
      <c r="CF12" s="14">
        <v>0.36690108693097101</v>
      </c>
      <c r="CG12" s="14">
        <v>0.43513542275173001</v>
      </c>
      <c r="CH12" s="14"/>
      <c r="CI12" s="14">
        <v>0.45694754348685501</v>
      </c>
      <c r="CJ12" s="14">
        <v>0.258643569049814</v>
      </c>
      <c r="CK12" s="14">
        <v>0.381827071412358</v>
      </c>
      <c r="CL12" s="14">
        <v>0.44783342713775898</v>
      </c>
      <c r="CM12" s="14"/>
      <c r="CN12" s="14">
        <v>0.38284201483237201</v>
      </c>
      <c r="CO12" s="14">
        <v>0.37146866902147901</v>
      </c>
      <c r="CP12" s="14"/>
      <c r="CQ12" s="14">
        <v>0.33713289507048499</v>
      </c>
      <c r="CR12" s="14">
        <v>0.36661234091141098</v>
      </c>
    </row>
    <row r="13" spans="2:96" ht="28.8" x14ac:dyDescent="0.3">
      <c r="B13" s="15" t="s">
        <v>522</v>
      </c>
      <c r="C13" s="14">
        <v>0.34313603712287599</v>
      </c>
      <c r="D13" s="14">
        <v>0.33173484691108601</v>
      </c>
      <c r="E13" s="14">
        <v>0.35625271447171902</v>
      </c>
      <c r="F13" s="14"/>
      <c r="G13" s="14">
        <v>0.21415730802607799</v>
      </c>
      <c r="H13" s="14">
        <v>0.25461408315226702</v>
      </c>
      <c r="I13" s="14">
        <v>0.29363294424463698</v>
      </c>
      <c r="J13" s="14">
        <v>0.33062867553512298</v>
      </c>
      <c r="K13" s="14">
        <v>0.43235260829246702</v>
      </c>
      <c r="L13" s="14">
        <v>0.44957161109428401</v>
      </c>
      <c r="M13" s="14"/>
      <c r="N13" s="14">
        <v>0.32250424909495201</v>
      </c>
      <c r="O13" s="14">
        <v>0.302662318735195</v>
      </c>
      <c r="P13" s="14">
        <v>0.38698189279240502</v>
      </c>
      <c r="Q13" s="14">
        <v>0.35620489419061802</v>
      </c>
      <c r="R13" s="14"/>
      <c r="S13" s="14">
        <v>0.29004017375383401</v>
      </c>
      <c r="T13" s="14">
        <v>0.30748983505962602</v>
      </c>
      <c r="U13" s="14">
        <v>0.36205423368823197</v>
      </c>
      <c r="V13" s="14">
        <v>0.406287715095067</v>
      </c>
      <c r="W13" s="14">
        <v>0.46065125678319901</v>
      </c>
      <c r="X13" s="14">
        <v>0.33006579161578598</v>
      </c>
      <c r="Y13" s="14">
        <v>0.21630170631093701</v>
      </c>
      <c r="Z13" s="14">
        <v>0.27336392371435198</v>
      </c>
      <c r="AA13" s="14">
        <v>0.34769087545991401</v>
      </c>
      <c r="AB13" s="14">
        <v>0.36101776103322902</v>
      </c>
      <c r="AC13" s="14">
        <v>0.43363997322680498</v>
      </c>
      <c r="AD13" s="14">
        <v>0.52821886990015898</v>
      </c>
      <c r="AE13" s="14"/>
      <c r="AF13" s="14">
        <v>0.341684675978569</v>
      </c>
      <c r="AG13" s="14">
        <v>0.38508437240820398</v>
      </c>
      <c r="AH13" s="14">
        <v>0.43410787996545602</v>
      </c>
      <c r="AI13" s="14">
        <v>0.31723717386976202</v>
      </c>
      <c r="AJ13" s="14">
        <v>0.32575015202301799</v>
      </c>
      <c r="AK13" s="14"/>
      <c r="AL13" s="14">
        <v>0.36298884008612498</v>
      </c>
      <c r="AM13" s="14">
        <v>0.32754842794968603</v>
      </c>
      <c r="AN13" s="14">
        <v>0.39267188110171097</v>
      </c>
      <c r="AO13" s="14">
        <v>0.353631555047216</v>
      </c>
      <c r="AP13" s="14">
        <v>0.29156006602976797</v>
      </c>
      <c r="AQ13" s="14">
        <v>0.38707204735423401</v>
      </c>
      <c r="AR13" s="14"/>
      <c r="AS13" s="14">
        <v>0.37391497332151302</v>
      </c>
      <c r="AT13" s="14">
        <v>0.33982709561181901</v>
      </c>
      <c r="AU13" s="14">
        <v>0.32301662217924398</v>
      </c>
      <c r="AV13" s="14">
        <v>0.224504729657028</v>
      </c>
      <c r="AW13" s="14">
        <v>0.58899495243083899</v>
      </c>
      <c r="AX13" s="14"/>
      <c r="AY13" s="14">
        <v>0.23331836578068499</v>
      </c>
      <c r="AZ13" s="14">
        <v>0.44719383917627498</v>
      </c>
      <c r="BA13" s="14">
        <v>0.437890874374257</v>
      </c>
      <c r="BB13" s="14">
        <v>0.33614376124072998</v>
      </c>
      <c r="BC13" s="14">
        <v>0.37874527787204298</v>
      </c>
      <c r="BD13" s="14">
        <v>0.31564289310969901</v>
      </c>
      <c r="BE13" s="14">
        <v>0.35099421866056002</v>
      </c>
      <c r="BF13" s="14">
        <v>0.34100755098497398</v>
      </c>
      <c r="BG13" s="14">
        <v>0.38099801058492799</v>
      </c>
      <c r="BH13" s="14">
        <v>0.30907555542388299</v>
      </c>
      <c r="BI13" s="14">
        <v>0.34370535051510498</v>
      </c>
      <c r="BJ13" s="14">
        <v>0.19738055137965499</v>
      </c>
      <c r="BK13" s="14">
        <v>0.29329227017703002</v>
      </c>
      <c r="BL13" s="14">
        <v>0.43352558579281197</v>
      </c>
      <c r="BM13" s="14">
        <v>0.20450837640112901</v>
      </c>
      <c r="BN13" s="14">
        <v>0.321890384743932</v>
      </c>
      <c r="BO13" s="14"/>
      <c r="BP13" s="14">
        <v>0.32309808640078302</v>
      </c>
      <c r="BQ13" s="14">
        <v>0.42387248361624302</v>
      </c>
      <c r="BR13" s="14">
        <v>0.279845621546079</v>
      </c>
      <c r="BS13" s="14">
        <v>0.27988679724952298</v>
      </c>
      <c r="BT13" s="14">
        <v>0.42902164006982602</v>
      </c>
      <c r="BU13" s="14">
        <v>0.26770103904714498</v>
      </c>
      <c r="BV13" s="14"/>
      <c r="BW13" s="14">
        <v>0.40176734723558899</v>
      </c>
      <c r="BX13" s="14">
        <v>0.32358596100641202</v>
      </c>
      <c r="BY13" s="14">
        <v>0.263863172143112</v>
      </c>
      <c r="BZ13" s="14">
        <v>0.29599167893515499</v>
      </c>
      <c r="CA13" s="14">
        <v>0.31881989769973701</v>
      </c>
      <c r="CB13" s="14">
        <v>0.27874895075310202</v>
      </c>
      <c r="CC13" s="14"/>
      <c r="CD13" s="14">
        <v>0.24776084879895599</v>
      </c>
      <c r="CE13" s="14">
        <v>0.35297287999315702</v>
      </c>
      <c r="CF13" s="14">
        <v>0.33895048246711601</v>
      </c>
      <c r="CG13" s="14">
        <v>0.39770096748626399</v>
      </c>
      <c r="CH13" s="14"/>
      <c r="CI13" s="14">
        <v>0.37981754725230799</v>
      </c>
      <c r="CJ13" s="14">
        <v>0.36464356713566198</v>
      </c>
      <c r="CK13" s="14">
        <v>0.33710064733929701</v>
      </c>
      <c r="CL13" s="14">
        <v>0.235621787295375</v>
      </c>
      <c r="CM13" s="14"/>
      <c r="CN13" s="14">
        <v>0.35738165087794399</v>
      </c>
      <c r="CO13" s="14">
        <v>0.34142117753099399</v>
      </c>
      <c r="CP13" s="14"/>
      <c r="CQ13" s="14">
        <v>0.35434525024699498</v>
      </c>
      <c r="CR13" s="14">
        <v>0.34821209917031798</v>
      </c>
    </row>
    <row r="14" spans="2:96" ht="28.8" x14ac:dyDescent="0.3">
      <c r="B14" s="15" t="s">
        <v>523</v>
      </c>
      <c r="C14" s="14">
        <v>0.331720062562326</v>
      </c>
      <c r="D14" s="14">
        <v>0.33102073806630999</v>
      </c>
      <c r="E14" s="14">
        <v>0.33345537777644901</v>
      </c>
      <c r="F14" s="14"/>
      <c r="G14" s="14">
        <v>0.26606661161830503</v>
      </c>
      <c r="H14" s="14">
        <v>0.30790236017578698</v>
      </c>
      <c r="I14" s="14">
        <v>0.34220283373808302</v>
      </c>
      <c r="J14" s="14">
        <v>0.31244480417663001</v>
      </c>
      <c r="K14" s="14">
        <v>0.32869291112114002</v>
      </c>
      <c r="L14" s="14">
        <v>0.389253176962638</v>
      </c>
      <c r="M14" s="14"/>
      <c r="N14" s="14">
        <v>0.36410206540725898</v>
      </c>
      <c r="O14" s="14">
        <v>0.355920718730251</v>
      </c>
      <c r="P14" s="14">
        <v>0.28114888436555302</v>
      </c>
      <c r="Q14" s="14">
        <v>0.32783812513397997</v>
      </c>
      <c r="R14" s="14"/>
      <c r="S14" s="14">
        <v>0.36237237629165803</v>
      </c>
      <c r="T14" s="14">
        <v>0.29226759532902202</v>
      </c>
      <c r="U14" s="14">
        <v>0.36570590688556798</v>
      </c>
      <c r="V14" s="14">
        <v>0.35569393220324003</v>
      </c>
      <c r="W14" s="14">
        <v>0.27154547201109602</v>
      </c>
      <c r="X14" s="14">
        <v>0.286499663468401</v>
      </c>
      <c r="Y14" s="14">
        <v>0.15591376560429401</v>
      </c>
      <c r="Z14" s="14">
        <v>0.44516101349942999</v>
      </c>
      <c r="AA14" s="14">
        <v>0.41280504089352499</v>
      </c>
      <c r="AB14" s="14">
        <v>0.37338328485837702</v>
      </c>
      <c r="AC14" s="14">
        <v>0.31426787833482001</v>
      </c>
      <c r="AD14" s="14">
        <v>0.25016298697322498</v>
      </c>
      <c r="AE14" s="14"/>
      <c r="AF14" s="14">
        <v>0.33820672750614</v>
      </c>
      <c r="AG14" s="14">
        <v>0.32268123411240102</v>
      </c>
      <c r="AH14" s="14">
        <v>0.34237315097609</v>
      </c>
      <c r="AI14" s="14">
        <v>0.28194791465038099</v>
      </c>
      <c r="AJ14" s="14">
        <v>0.247649767911756</v>
      </c>
      <c r="AK14" s="14"/>
      <c r="AL14" s="14">
        <v>0.356284194194464</v>
      </c>
      <c r="AM14" s="14">
        <v>0.31808064633184602</v>
      </c>
      <c r="AN14" s="14">
        <v>0.32297907124904501</v>
      </c>
      <c r="AO14" s="14">
        <v>0.32438241010571001</v>
      </c>
      <c r="AP14" s="14">
        <v>0.30313981549713798</v>
      </c>
      <c r="AQ14" s="14">
        <v>0.38142000862557501</v>
      </c>
      <c r="AR14" s="14"/>
      <c r="AS14" s="14">
        <v>0.32159432227283502</v>
      </c>
      <c r="AT14" s="14">
        <v>0.31922218982779998</v>
      </c>
      <c r="AU14" s="14">
        <v>0.35262603433096601</v>
      </c>
      <c r="AV14" s="14">
        <v>0.39387146349089802</v>
      </c>
      <c r="AW14" s="14">
        <v>0.42727053848276902</v>
      </c>
      <c r="AX14" s="14"/>
      <c r="AY14" s="14">
        <v>0.43847311760333602</v>
      </c>
      <c r="AZ14" s="14">
        <v>0.41671754137941303</v>
      </c>
      <c r="BA14" s="14">
        <v>0.29364577396050701</v>
      </c>
      <c r="BB14" s="14">
        <v>0.31552655348057301</v>
      </c>
      <c r="BC14" s="14">
        <v>0.37411267317647301</v>
      </c>
      <c r="BD14" s="14">
        <v>0.40132710650727399</v>
      </c>
      <c r="BE14" s="14">
        <v>0.39003455163691803</v>
      </c>
      <c r="BF14" s="14">
        <v>0.36123174334334901</v>
      </c>
      <c r="BG14" s="14">
        <v>0.26083889793214599</v>
      </c>
      <c r="BH14" s="14">
        <v>0.22886447022130599</v>
      </c>
      <c r="BI14" s="14">
        <v>0.351721675834749</v>
      </c>
      <c r="BJ14" s="14">
        <v>0.16579663670846501</v>
      </c>
      <c r="BK14" s="14">
        <v>0.40231363452924501</v>
      </c>
      <c r="BL14" s="14">
        <v>0.20959971576736799</v>
      </c>
      <c r="BM14" s="14">
        <v>6.8063934225797207E-2</v>
      </c>
      <c r="BN14" s="14">
        <v>0.35074183268794401</v>
      </c>
      <c r="BO14" s="14"/>
      <c r="BP14" s="14">
        <v>0.32931429529900602</v>
      </c>
      <c r="BQ14" s="14">
        <v>0.32607130315309701</v>
      </c>
      <c r="BR14" s="14">
        <v>0.28537292871272701</v>
      </c>
      <c r="BS14" s="14">
        <v>0.36509615876303803</v>
      </c>
      <c r="BT14" s="14">
        <v>0.32604990947278201</v>
      </c>
      <c r="BU14" s="14">
        <v>0.38995186578692498</v>
      </c>
      <c r="BV14" s="14"/>
      <c r="BW14" s="14">
        <v>0.369927948541448</v>
      </c>
      <c r="BX14" s="14">
        <v>0.23454529941132099</v>
      </c>
      <c r="BY14" s="14">
        <v>0.27863666716771301</v>
      </c>
      <c r="BZ14" s="14">
        <v>0.25963089572800502</v>
      </c>
      <c r="CA14" s="14">
        <v>0.39089913913966501</v>
      </c>
      <c r="CB14" s="14">
        <v>0.47385476943608501</v>
      </c>
      <c r="CC14" s="14"/>
      <c r="CD14" s="14">
        <v>0.38227938403406903</v>
      </c>
      <c r="CE14" s="14">
        <v>0.25742188401452898</v>
      </c>
      <c r="CF14" s="14">
        <v>0.27001926419921302</v>
      </c>
      <c r="CG14" s="14">
        <v>0.31365621851223102</v>
      </c>
      <c r="CH14" s="14"/>
      <c r="CI14" s="14">
        <v>0.328707413992813</v>
      </c>
      <c r="CJ14" s="14">
        <v>0.31519130911967103</v>
      </c>
      <c r="CK14" s="14">
        <v>0.33047430961510899</v>
      </c>
      <c r="CL14" s="14">
        <v>0.404927214956607</v>
      </c>
      <c r="CM14" s="14"/>
      <c r="CN14" s="14">
        <v>0.316471326055762</v>
      </c>
      <c r="CO14" s="14">
        <v>0.33360214480344802</v>
      </c>
      <c r="CP14" s="14"/>
      <c r="CQ14" s="14">
        <v>0.33494938333610202</v>
      </c>
      <c r="CR14" s="14">
        <v>0.325075599646026</v>
      </c>
    </row>
    <row r="15" spans="2:96" x14ac:dyDescent="0.3">
      <c r="B15" s="15" t="s">
        <v>92</v>
      </c>
      <c r="C15" s="14">
        <v>3.6972443673041401E-2</v>
      </c>
      <c r="D15" s="14">
        <v>2.2424685543231699E-2</v>
      </c>
      <c r="E15" s="14">
        <v>5.2508161881632098E-2</v>
      </c>
      <c r="F15" s="14"/>
      <c r="G15" s="14">
        <v>4.1772684414714198E-2</v>
      </c>
      <c r="H15" s="14">
        <v>4.0386832219764399E-2</v>
      </c>
      <c r="I15" s="14">
        <v>7.6669332857923794E-2</v>
      </c>
      <c r="J15" s="14">
        <v>3.31110722753599E-2</v>
      </c>
      <c r="K15" s="14">
        <v>3.4046653104060402E-2</v>
      </c>
      <c r="L15" s="14">
        <v>1.2495669061726101E-2</v>
      </c>
      <c r="M15" s="14"/>
      <c r="N15" s="14">
        <v>1.37037147589609E-2</v>
      </c>
      <c r="O15" s="14">
        <v>6.0032357120124197E-2</v>
      </c>
      <c r="P15" s="14">
        <v>3.7011014219881101E-2</v>
      </c>
      <c r="Q15" s="14">
        <v>3.7813189071587303E-2</v>
      </c>
      <c r="R15" s="14"/>
      <c r="S15" s="14">
        <v>4.5431134113011397E-2</v>
      </c>
      <c r="T15" s="14">
        <v>1.1949435048872199E-2</v>
      </c>
      <c r="U15" s="14">
        <v>1.8864094383119999E-2</v>
      </c>
      <c r="V15" s="14">
        <v>1.5529408973089E-2</v>
      </c>
      <c r="W15" s="14">
        <v>2.3926404899418802E-2</v>
      </c>
      <c r="X15" s="14">
        <v>4.9267299100901503E-2</v>
      </c>
      <c r="Y15" s="14">
        <v>7.52164202058314E-2</v>
      </c>
      <c r="Z15" s="14">
        <v>4.86130067018797E-2</v>
      </c>
      <c r="AA15" s="14">
        <v>2.8491453352892802E-2</v>
      </c>
      <c r="AB15" s="14">
        <v>3.6182711907974299E-2</v>
      </c>
      <c r="AC15" s="14">
        <v>9.2042809686348898E-2</v>
      </c>
      <c r="AD15" s="14">
        <v>0</v>
      </c>
      <c r="AE15" s="14"/>
      <c r="AF15" s="14">
        <v>1.96814594398627E-2</v>
      </c>
      <c r="AG15" s="14">
        <v>3.3291223422028199E-2</v>
      </c>
      <c r="AH15" s="14">
        <v>2.63184895472157E-2</v>
      </c>
      <c r="AI15" s="14">
        <v>1.0185712014166501E-2</v>
      </c>
      <c r="AJ15" s="14">
        <v>0</v>
      </c>
      <c r="AK15" s="14"/>
      <c r="AL15" s="14">
        <v>3.2793123386773301E-2</v>
      </c>
      <c r="AM15" s="14">
        <v>2.8019966571239101E-2</v>
      </c>
      <c r="AN15" s="14">
        <v>0</v>
      </c>
      <c r="AO15" s="14">
        <v>6.7341511620442303E-3</v>
      </c>
      <c r="AP15" s="14">
        <v>0</v>
      </c>
      <c r="AQ15" s="14">
        <v>9.9894526953863902E-2</v>
      </c>
      <c r="AR15" s="14"/>
      <c r="AS15" s="14">
        <v>3.4044120289253202E-2</v>
      </c>
      <c r="AT15" s="14">
        <v>3.6147594024191897E-2</v>
      </c>
      <c r="AU15" s="14">
        <v>3.0100343571034902E-2</v>
      </c>
      <c r="AV15" s="14">
        <v>7.1351684787417796E-2</v>
      </c>
      <c r="AW15" s="14">
        <v>0</v>
      </c>
      <c r="AX15" s="14"/>
      <c r="AY15" s="14">
        <v>0</v>
      </c>
      <c r="AZ15" s="14">
        <v>4.8898328191973199E-2</v>
      </c>
      <c r="BA15" s="14">
        <v>4.7181434713485897E-2</v>
      </c>
      <c r="BB15" s="14">
        <v>0.111694199758714</v>
      </c>
      <c r="BC15" s="14">
        <v>1.7917863833672599E-2</v>
      </c>
      <c r="BD15" s="14">
        <v>4.4003181002091697E-2</v>
      </c>
      <c r="BE15" s="14">
        <v>1.5780277809062E-2</v>
      </c>
      <c r="BF15" s="14">
        <v>0</v>
      </c>
      <c r="BG15" s="14">
        <v>2.1049057661982801E-2</v>
      </c>
      <c r="BH15" s="14">
        <v>2.63334185202517E-2</v>
      </c>
      <c r="BI15" s="14">
        <v>6.3465439144676297E-2</v>
      </c>
      <c r="BJ15" s="14">
        <v>7.1365122434683098E-2</v>
      </c>
      <c r="BK15" s="14">
        <v>3.8946945957767799E-2</v>
      </c>
      <c r="BL15" s="14">
        <v>0</v>
      </c>
      <c r="BM15" s="14">
        <v>0</v>
      </c>
      <c r="BN15" s="14">
        <v>0</v>
      </c>
      <c r="BO15" s="14"/>
      <c r="BP15" s="14">
        <v>3.3963054164990097E-2</v>
      </c>
      <c r="BQ15" s="14">
        <v>2.6641396661496501E-2</v>
      </c>
      <c r="BR15" s="14">
        <v>4.2330861788113301E-2</v>
      </c>
      <c r="BS15" s="14">
        <v>3.7008012789235802E-2</v>
      </c>
      <c r="BT15" s="14">
        <v>4.6626553694255397E-2</v>
      </c>
      <c r="BU15" s="14">
        <v>6.7018264808334796E-2</v>
      </c>
      <c r="BV15" s="14"/>
      <c r="BW15" s="14">
        <v>1.31183140776221E-2</v>
      </c>
      <c r="BX15" s="14">
        <v>2.7428909505995001E-2</v>
      </c>
      <c r="BY15" s="14">
        <v>8.5418330712504695E-2</v>
      </c>
      <c r="BZ15" s="14">
        <v>7.1255552831005695E-2</v>
      </c>
      <c r="CA15" s="14">
        <v>7.3368483129855805E-2</v>
      </c>
      <c r="CB15" s="14">
        <v>0</v>
      </c>
      <c r="CC15" s="14"/>
      <c r="CD15" s="14">
        <v>6.1069164483945899E-2</v>
      </c>
      <c r="CE15" s="14">
        <v>0</v>
      </c>
      <c r="CF15" s="14">
        <v>8.4856080559443298E-2</v>
      </c>
      <c r="CG15" s="14">
        <v>2.00854526003135E-2</v>
      </c>
      <c r="CH15" s="14"/>
      <c r="CI15" s="14">
        <v>3.1134742503276198E-2</v>
      </c>
      <c r="CJ15" s="14">
        <v>4.36391057543533E-2</v>
      </c>
      <c r="CK15" s="14">
        <v>3.4857575399900399E-2</v>
      </c>
      <c r="CL15" s="14">
        <v>4.92206445706658E-2</v>
      </c>
      <c r="CM15" s="14"/>
      <c r="CN15" s="14">
        <v>2.27117228646221E-2</v>
      </c>
      <c r="CO15" s="14">
        <v>3.7460812749317098E-2</v>
      </c>
      <c r="CP15" s="14"/>
      <c r="CQ15" s="14">
        <v>1.40796338496097E-2</v>
      </c>
      <c r="CR15" s="14">
        <v>3.6232267927415303E-2</v>
      </c>
    </row>
    <row r="16" spans="2:96" x14ac:dyDescent="0.3">
      <c r="B16" s="15" t="s">
        <v>350</v>
      </c>
      <c r="C16" s="20">
        <v>1.20554692696235E-2</v>
      </c>
      <c r="D16" s="20">
        <v>1.69402717826426E-2</v>
      </c>
      <c r="E16" s="20">
        <v>6.91224376631856E-3</v>
      </c>
      <c r="F16" s="20"/>
      <c r="G16" s="20">
        <v>0</v>
      </c>
      <c r="H16" s="20">
        <v>1.0176997332805301E-2</v>
      </c>
      <c r="I16" s="20">
        <v>9.7495604468920399E-3</v>
      </c>
      <c r="J16" s="20">
        <v>2.7103654675124701E-2</v>
      </c>
      <c r="K16" s="20">
        <v>1.0389683906633701E-2</v>
      </c>
      <c r="L16" s="20">
        <v>1.0764796094547901E-2</v>
      </c>
      <c r="M16" s="20"/>
      <c r="N16" s="20">
        <v>1.24492529614188E-2</v>
      </c>
      <c r="O16" s="20">
        <v>7.1346966224217602E-3</v>
      </c>
      <c r="P16" s="20">
        <v>1.20003196291882E-2</v>
      </c>
      <c r="Q16" s="20">
        <v>1.6143439724613001E-2</v>
      </c>
      <c r="R16" s="20"/>
      <c r="S16" s="20">
        <v>2.3903846223851E-2</v>
      </c>
      <c r="T16" s="20">
        <v>1.06305238072449E-2</v>
      </c>
      <c r="U16" s="20">
        <v>0</v>
      </c>
      <c r="V16" s="20">
        <v>0</v>
      </c>
      <c r="W16" s="20">
        <v>1.95514218529768E-2</v>
      </c>
      <c r="X16" s="20">
        <v>3.3423561971747999E-2</v>
      </c>
      <c r="Y16" s="20">
        <v>0</v>
      </c>
      <c r="Z16" s="20">
        <v>0</v>
      </c>
      <c r="AA16" s="20">
        <v>1.32787442889868E-2</v>
      </c>
      <c r="AB16" s="20">
        <v>0</v>
      </c>
      <c r="AC16" s="20">
        <v>2.8664859294909299E-2</v>
      </c>
      <c r="AD16" s="20">
        <v>0</v>
      </c>
      <c r="AE16" s="20"/>
      <c r="AF16" s="20">
        <v>8.1059045225493707E-3</v>
      </c>
      <c r="AG16" s="20">
        <v>9.2946565231673706E-3</v>
      </c>
      <c r="AH16" s="20">
        <v>2.1844624268978301E-2</v>
      </c>
      <c r="AI16" s="20">
        <v>2.7082085334094799E-2</v>
      </c>
      <c r="AJ16" s="20">
        <v>2.9909932725246099E-2</v>
      </c>
      <c r="AK16" s="20"/>
      <c r="AL16" s="20">
        <v>6.5525278341777701E-3</v>
      </c>
      <c r="AM16" s="20">
        <v>7.6075319806006396E-3</v>
      </c>
      <c r="AN16" s="20">
        <v>0</v>
      </c>
      <c r="AO16" s="20">
        <v>1.8997598505029099E-2</v>
      </c>
      <c r="AP16" s="20">
        <v>2.4415507157312898E-2</v>
      </c>
      <c r="AQ16" s="20">
        <v>3.9377748296428698E-2</v>
      </c>
      <c r="AR16" s="20"/>
      <c r="AS16" s="20">
        <v>1.6420747144171501E-2</v>
      </c>
      <c r="AT16" s="20">
        <v>5.5788594885346097E-3</v>
      </c>
      <c r="AU16" s="20">
        <v>8.0237446537502807E-3</v>
      </c>
      <c r="AV16" s="20">
        <v>0</v>
      </c>
      <c r="AW16" s="20">
        <v>0</v>
      </c>
      <c r="AX16" s="20"/>
      <c r="AY16" s="20">
        <v>0</v>
      </c>
      <c r="AZ16" s="20">
        <v>0</v>
      </c>
      <c r="BA16" s="20">
        <v>7.3043584375362E-2</v>
      </c>
      <c r="BB16" s="20">
        <v>0</v>
      </c>
      <c r="BC16" s="20">
        <v>0</v>
      </c>
      <c r="BD16" s="20">
        <v>4.0395444334318298E-2</v>
      </c>
      <c r="BE16" s="20">
        <v>1.75041880594939E-2</v>
      </c>
      <c r="BF16" s="20">
        <v>0</v>
      </c>
      <c r="BG16" s="20">
        <v>0</v>
      </c>
      <c r="BH16" s="20">
        <v>0</v>
      </c>
      <c r="BI16" s="20">
        <v>0</v>
      </c>
      <c r="BJ16" s="20">
        <v>0</v>
      </c>
      <c r="BK16" s="20">
        <v>0</v>
      </c>
      <c r="BL16" s="20">
        <v>0</v>
      </c>
      <c r="BM16" s="20">
        <v>0</v>
      </c>
      <c r="BN16" s="20">
        <v>4.3334209554871203E-2</v>
      </c>
      <c r="BO16" s="20"/>
      <c r="BP16" s="20">
        <v>6.91937462560995E-3</v>
      </c>
      <c r="BQ16" s="20">
        <v>2.3397791020264801E-2</v>
      </c>
      <c r="BR16" s="20">
        <v>8.4522342573774296E-3</v>
      </c>
      <c r="BS16" s="20">
        <v>6.4203882330863098E-3</v>
      </c>
      <c r="BT16" s="20">
        <v>1.5630898914383101E-2</v>
      </c>
      <c r="BU16" s="20">
        <v>0</v>
      </c>
      <c r="BV16" s="20"/>
      <c r="BW16" s="20">
        <v>1.50743654847167E-2</v>
      </c>
      <c r="BX16" s="20">
        <v>1.42188010677161E-2</v>
      </c>
      <c r="BY16" s="20">
        <v>0</v>
      </c>
      <c r="BZ16" s="20">
        <v>1.4481831138615E-2</v>
      </c>
      <c r="CA16" s="20">
        <v>9.3475033901751301E-3</v>
      </c>
      <c r="CB16" s="20">
        <v>0</v>
      </c>
      <c r="CC16" s="20"/>
      <c r="CD16" s="20">
        <v>8.1111978888666995E-3</v>
      </c>
      <c r="CE16" s="20">
        <v>2.0193562559887801E-2</v>
      </c>
      <c r="CF16" s="20">
        <v>9.0118019798916694E-3</v>
      </c>
      <c r="CG16" s="20">
        <v>1.4280995943730401E-2</v>
      </c>
      <c r="CH16" s="20"/>
      <c r="CI16" s="20">
        <v>0</v>
      </c>
      <c r="CJ16" s="20">
        <v>2.8338052708457202E-2</v>
      </c>
      <c r="CK16" s="20">
        <v>1.0860008132807301E-2</v>
      </c>
      <c r="CL16" s="20">
        <v>0</v>
      </c>
      <c r="CM16" s="20"/>
      <c r="CN16" s="20">
        <v>1.1481800034876E-2</v>
      </c>
      <c r="CO16" s="20">
        <v>1.2262175858196901E-2</v>
      </c>
      <c r="CP16" s="20"/>
      <c r="CQ16" s="20">
        <v>1.1505149314590801E-2</v>
      </c>
      <c r="CR16" s="20">
        <v>1.30639787399981E-2</v>
      </c>
    </row>
    <row r="17" spans="2:2" x14ac:dyDescent="0.3">
      <c r="B17" s="16" t="s">
        <v>525</v>
      </c>
    </row>
    <row r="18" spans="2:2" x14ac:dyDescent="0.3">
      <c r="B18" t="s">
        <v>116</v>
      </c>
    </row>
    <row r="19" spans="2:2" x14ac:dyDescent="0.3">
      <c r="B19" t="s">
        <v>117</v>
      </c>
    </row>
    <row r="21" spans="2:2" x14ac:dyDescent="0.3">
      <c r="B21"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CR17"/>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ht="43.2" x14ac:dyDescent="0.3">
      <c r="B9" s="15" t="s">
        <v>526</v>
      </c>
      <c r="C9" s="14">
        <v>7.7996427799779305E-2</v>
      </c>
      <c r="D9" s="14">
        <v>8.5913498793950299E-2</v>
      </c>
      <c r="E9" s="14">
        <v>6.8406659723459995E-2</v>
      </c>
      <c r="F9" s="14"/>
      <c r="G9" s="14">
        <v>0.155273314155639</v>
      </c>
      <c r="H9" s="14">
        <v>0.13231753449905201</v>
      </c>
      <c r="I9" s="14">
        <v>7.4782113401021894E-2</v>
      </c>
      <c r="J9" s="14">
        <v>5.2868251141704597E-2</v>
      </c>
      <c r="K9" s="14">
        <v>5.0250654170600199E-2</v>
      </c>
      <c r="L9" s="14">
        <v>2.4282418086966701E-2</v>
      </c>
      <c r="M9" s="14"/>
      <c r="N9" s="14">
        <v>7.9235540912023394E-2</v>
      </c>
      <c r="O9" s="14">
        <v>5.3753385367253499E-2</v>
      </c>
      <c r="P9" s="14">
        <v>0.111603579805383</v>
      </c>
      <c r="Q9" s="14">
        <v>7.3230470520794205E-2</v>
      </c>
      <c r="R9" s="14"/>
      <c r="S9" s="14">
        <v>9.1533200022732894E-2</v>
      </c>
      <c r="T9" s="14">
        <v>9.1263940228438506E-2</v>
      </c>
      <c r="U9" s="14">
        <v>4.7498410124724E-2</v>
      </c>
      <c r="V9" s="14">
        <v>8.2522087789196799E-2</v>
      </c>
      <c r="W9" s="14">
        <v>9.3580185512315395E-2</v>
      </c>
      <c r="X9" s="14">
        <v>7.6570691183664094E-2</v>
      </c>
      <c r="Y9" s="14">
        <v>7.3126591180489697E-2</v>
      </c>
      <c r="Z9" s="14">
        <v>6.0048907044925E-2</v>
      </c>
      <c r="AA9" s="14">
        <v>6.0377201065320303E-2</v>
      </c>
      <c r="AB9" s="14">
        <v>7.9595219682547E-2</v>
      </c>
      <c r="AC9" s="14">
        <v>0.10649794212856099</v>
      </c>
      <c r="AD9" s="14">
        <v>4.1591035341968799E-2</v>
      </c>
      <c r="AE9" s="14"/>
      <c r="AF9" s="14">
        <v>6.5095368833186396E-2</v>
      </c>
      <c r="AG9" s="14">
        <v>9.9097571670467496E-2</v>
      </c>
      <c r="AH9" s="14">
        <v>4.2225675007880499E-2</v>
      </c>
      <c r="AI9" s="14">
        <v>7.9757151738905005E-2</v>
      </c>
      <c r="AJ9" s="14">
        <v>2.6115332750845099E-2</v>
      </c>
      <c r="AK9" s="14"/>
      <c r="AL9" s="14">
        <v>0.121757137173679</v>
      </c>
      <c r="AM9" s="14">
        <v>6.0580376451589001E-2</v>
      </c>
      <c r="AN9" s="14">
        <v>5.7502408508625799E-2</v>
      </c>
      <c r="AO9" s="14">
        <v>6.6865399992428007E-2</v>
      </c>
      <c r="AP9" s="14">
        <v>8.2353319000696701E-2</v>
      </c>
      <c r="AQ9" s="14">
        <v>3.9560677269289898E-2</v>
      </c>
      <c r="AR9" s="14"/>
      <c r="AS9" s="14">
        <v>7.2373001584374E-2</v>
      </c>
      <c r="AT9" s="14">
        <v>6.3259751331649697E-2</v>
      </c>
      <c r="AU9" s="14">
        <v>7.94498516592647E-2</v>
      </c>
      <c r="AV9" s="14">
        <v>0.105558554098414</v>
      </c>
      <c r="AW9" s="14">
        <v>0.149160548667506</v>
      </c>
      <c r="AX9" s="14"/>
      <c r="AY9" s="14">
        <v>0.110300133706337</v>
      </c>
      <c r="AZ9" s="14">
        <v>9.1981319863325098E-2</v>
      </c>
      <c r="BA9" s="14">
        <v>7.2182933963907306E-2</v>
      </c>
      <c r="BB9" s="14">
        <v>8.9703009090398994E-2</v>
      </c>
      <c r="BC9" s="14">
        <v>5.4361531386766603E-2</v>
      </c>
      <c r="BD9" s="14">
        <v>5.6560271499867698E-2</v>
      </c>
      <c r="BE9" s="14">
        <v>9.0605669964745603E-2</v>
      </c>
      <c r="BF9" s="14">
        <v>8.1344846262923098E-2</v>
      </c>
      <c r="BG9" s="14">
        <v>8.0786920850506802E-2</v>
      </c>
      <c r="BH9" s="14">
        <v>7.4586634012327596E-2</v>
      </c>
      <c r="BI9" s="14">
        <v>5.8429750617477301E-2</v>
      </c>
      <c r="BJ9" s="14">
        <v>0.104398888843392</v>
      </c>
      <c r="BK9" s="14">
        <v>2.1824352696284799E-2</v>
      </c>
      <c r="BL9" s="14">
        <v>0.14459982649733899</v>
      </c>
      <c r="BM9" s="14">
        <v>7.5706186895756297E-2</v>
      </c>
      <c r="BN9" s="14">
        <v>0.13866716525498099</v>
      </c>
      <c r="BO9" s="14"/>
      <c r="BP9" s="14">
        <v>0.129586351192536</v>
      </c>
      <c r="BQ9" s="14">
        <v>7.0442474594741303E-2</v>
      </c>
      <c r="BR9" s="14">
        <v>7.1297923259399001E-2</v>
      </c>
      <c r="BS9" s="14">
        <v>5.3661379514098002E-2</v>
      </c>
      <c r="BT9" s="14">
        <v>3.3351356831852898E-2</v>
      </c>
      <c r="BU9" s="14">
        <v>7.5454341914785603E-2</v>
      </c>
      <c r="BV9" s="14"/>
      <c r="BW9" s="14">
        <v>5.5434974553757302E-2</v>
      </c>
      <c r="BX9" s="14">
        <v>9.5615271312576994E-2</v>
      </c>
      <c r="BY9" s="14">
        <v>0.101507740449729</v>
      </c>
      <c r="BZ9" s="14">
        <v>8.4948088482907899E-2</v>
      </c>
      <c r="CA9" s="14">
        <v>9.1960903371742703E-2</v>
      </c>
      <c r="CB9" s="14">
        <v>7.12599985099307E-2</v>
      </c>
      <c r="CC9" s="14"/>
      <c r="CD9" s="14">
        <v>0.110960069910018</v>
      </c>
      <c r="CE9" s="14">
        <v>0.100569772358359</v>
      </c>
      <c r="CF9" s="14">
        <v>6.2587275436734605E-2</v>
      </c>
      <c r="CG9" s="14">
        <v>7.0608139258764496E-2</v>
      </c>
      <c r="CH9" s="14"/>
      <c r="CI9" s="14">
        <v>9.2840210657857594E-2</v>
      </c>
      <c r="CJ9" s="14">
        <v>7.4313397214602103E-2</v>
      </c>
      <c r="CK9" s="14">
        <v>7.6927606299861298E-2</v>
      </c>
      <c r="CL9" s="14">
        <v>5.8502392834421997E-2</v>
      </c>
      <c r="CM9" s="14"/>
      <c r="CN9" s="14">
        <v>8.8831704153616603E-2</v>
      </c>
      <c r="CO9" s="14">
        <v>7.6236396513109803E-2</v>
      </c>
      <c r="CP9" s="14"/>
      <c r="CQ9" s="14">
        <v>9.7924810812115404E-2</v>
      </c>
      <c r="CR9" s="14">
        <v>7.60897941124698E-2</v>
      </c>
    </row>
    <row r="10" spans="2:96" ht="57.6" x14ac:dyDescent="0.3">
      <c r="B10" s="15" t="s">
        <v>527</v>
      </c>
      <c r="C10" s="14">
        <v>0.37022493998169198</v>
      </c>
      <c r="D10" s="14">
        <v>0.383626332748077</v>
      </c>
      <c r="E10" s="14">
        <v>0.358212969753189</v>
      </c>
      <c r="F10" s="14"/>
      <c r="G10" s="14">
        <v>0.44494974304651103</v>
      </c>
      <c r="H10" s="14">
        <v>0.43181461765661899</v>
      </c>
      <c r="I10" s="14">
        <v>0.43259363799128697</v>
      </c>
      <c r="J10" s="14">
        <v>0.34454615090295199</v>
      </c>
      <c r="K10" s="14">
        <v>0.31683624210067202</v>
      </c>
      <c r="L10" s="14">
        <v>0.27658192021359301</v>
      </c>
      <c r="M10" s="14"/>
      <c r="N10" s="14">
        <v>0.3619597784934</v>
      </c>
      <c r="O10" s="14">
        <v>0.37305255737841098</v>
      </c>
      <c r="P10" s="14">
        <v>0.385125938684859</v>
      </c>
      <c r="Q10" s="14">
        <v>0.36386081067153497</v>
      </c>
      <c r="R10" s="14"/>
      <c r="S10" s="14">
        <v>0.34721603215244401</v>
      </c>
      <c r="T10" s="14">
        <v>0.37335862400757203</v>
      </c>
      <c r="U10" s="14">
        <v>0.32060391350732897</v>
      </c>
      <c r="V10" s="14">
        <v>0.41181307343771401</v>
      </c>
      <c r="W10" s="14">
        <v>0.29956736060276201</v>
      </c>
      <c r="X10" s="14">
        <v>0.43725601204516001</v>
      </c>
      <c r="Y10" s="14">
        <v>0.45042246219523602</v>
      </c>
      <c r="Z10" s="14">
        <v>0.41762388669913397</v>
      </c>
      <c r="AA10" s="14">
        <v>0.42265037193865301</v>
      </c>
      <c r="AB10" s="14">
        <v>0.27951462144021799</v>
      </c>
      <c r="AC10" s="14">
        <v>0.36859597851942899</v>
      </c>
      <c r="AD10" s="14">
        <v>0.24139283706082501</v>
      </c>
      <c r="AE10" s="14"/>
      <c r="AF10" s="14">
        <v>0.40734025079132702</v>
      </c>
      <c r="AG10" s="14">
        <v>0.38235145127902798</v>
      </c>
      <c r="AH10" s="14">
        <v>0.357696318982128</v>
      </c>
      <c r="AI10" s="14">
        <v>0.43800449844266998</v>
      </c>
      <c r="AJ10" s="14">
        <v>0.336726388935978</v>
      </c>
      <c r="AK10" s="14"/>
      <c r="AL10" s="14">
        <v>0.377556634971211</v>
      </c>
      <c r="AM10" s="14">
        <v>0.42119952778231701</v>
      </c>
      <c r="AN10" s="14">
        <v>0.38229994337326201</v>
      </c>
      <c r="AO10" s="14">
        <v>0.43122244536335302</v>
      </c>
      <c r="AP10" s="14">
        <v>0.33017864741604303</v>
      </c>
      <c r="AQ10" s="14">
        <v>0.212615288889695</v>
      </c>
      <c r="AR10" s="14"/>
      <c r="AS10" s="14">
        <v>0.36788530024682797</v>
      </c>
      <c r="AT10" s="14">
        <v>0.39071055733424298</v>
      </c>
      <c r="AU10" s="14">
        <v>0.34956661783669202</v>
      </c>
      <c r="AV10" s="14">
        <v>0.41770634164562098</v>
      </c>
      <c r="AW10" s="14">
        <v>0.416324309039175</v>
      </c>
      <c r="AX10" s="14"/>
      <c r="AY10" s="14">
        <v>0</v>
      </c>
      <c r="AZ10" s="14">
        <v>0.31683854942322998</v>
      </c>
      <c r="BA10" s="14">
        <v>0.39289190750174302</v>
      </c>
      <c r="BB10" s="14">
        <v>0.29889164039267202</v>
      </c>
      <c r="BC10" s="14">
        <v>0.41289320066183399</v>
      </c>
      <c r="BD10" s="14">
        <v>0.37647022531077701</v>
      </c>
      <c r="BE10" s="14">
        <v>0.40149187547173898</v>
      </c>
      <c r="BF10" s="14">
        <v>0.39689696439259797</v>
      </c>
      <c r="BG10" s="14">
        <v>0.39166957612443198</v>
      </c>
      <c r="BH10" s="14">
        <v>0.45933127344515701</v>
      </c>
      <c r="BI10" s="14">
        <v>0.36490817368419198</v>
      </c>
      <c r="BJ10" s="14">
        <v>0.31720257046288503</v>
      </c>
      <c r="BK10" s="14">
        <v>0.35387817328375998</v>
      </c>
      <c r="BL10" s="14">
        <v>0.36279468451250402</v>
      </c>
      <c r="BM10" s="14">
        <v>0.25768511956640699</v>
      </c>
      <c r="BN10" s="14">
        <v>0.39452825644084399</v>
      </c>
      <c r="BO10" s="14"/>
      <c r="BP10" s="14">
        <v>0.39493017785345802</v>
      </c>
      <c r="BQ10" s="14">
        <v>0.35924647700867901</v>
      </c>
      <c r="BR10" s="14">
        <v>0.38508141818900099</v>
      </c>
      <c r="BS10" s="14">
        <v>0.36543651839909003</v>
      </c>
      <c r="BT10" s="14">
        <v>0.35077062166245798</v>
      </c>
      <c r="BU10" s="14">
        <v>0.33506409175746599</v>
      </c>
      <c r="BV10" s="14"/>
      <c r="BW10" s="14">
        <v>0.33150421131695301</v>
      </c>
      <c r="BX10" s="14">
        <v>0.39582055671625399</v>
      </c>
      <c r="BY10" s="14">
        <v>0.401127440349278</v>
      </c>
      <c r="BZ10" s="14">
        <v>0.39162211451703599</v>
      </c>
      <c r="CA10" s="14">
        <v>0.40217788886703099</v>
      </c>
      <c r="CB10" s="14">
        <v>0.36878388704204801</v>
      </c>
      <c r="CC10" s="14"/>
      <c r="CD10" s="14">
        <v>0.44289679743577898</v>
      </c>
      <c r="CE10" s="14">
        <v>0.40326249593882701</v>
      </c>
      <c r="CF10" s="14">
        <v>0.319916285125799</v>
      </c>
      <c r="CG10" s="14">
        <v>0.34010948982229799</v>
      </c>
      <c r="CH10" s="14"/>
      <c r="CI10" s="14">
        <v>0.37402472004398901</v>
      </c>
      <c r="CJ10" s="14">
        <v>0.43478125986787802</v>
      </c>
      <c r="CK10" s="14">
        <v>0.35169701146741</v>
      </c>
      <c r="CL10" s="14">
        <v>0.31616813313448699</v>
      </c>
      <c r="CM10" s="14"/>
      <c r="CN10" s="14">
        <v>0.48875872156588501</v>
      </c>
      <c r="CO10" s="14">
        <v>0.353217557226501</v>
      </c>
      <c r="CP10" s="14"/>
      <c r="CQ10" s="14">
        <v>0.47446999858273298</v>
      </c>
      <c r="CR10" s="14">
        <v>0.36621140566122401</v>
      </c>
    </row>
    <row r="11" spans="2:96" ht="28.8" x14ac:dyDescent="0.3">
      <c r="B11" s="15" t="s">
        <v>528</v>
      </c>
      <c r="C11" s="14">
        <v>0.42307781951847301</v>
      </c>
      <c r="D11" s="14">
        <v>0.43075009459475799</v>
      </c>
      <c r="E11" s="14">
        <v>0.41593985223980401</v>
      </c>
      <c r="F11" s="14"/>
      <c r="G11" s="14">
        <v>0.28094302211468902</v>
      </c>
      <c r="H11" s="14">
        <v>0.29936280921775998</v>
      </c>
      <c r="I11" s="14">
        <v>0.38604336052153798</v>
      </c>
      <c r="J11" s="14">
        <v>0.47607735356839198</v>
      </c>
      <c r="K11" s="14">
        <v>0.48930205325021198</v>
      </c>
      <c r="L11" s="14">
        <v>0.56050229028439902</v>
      </c>
      <c r="M11" s="14"/>
      <c r="N11" s="14">
        <v>0.46366182789246002</v>
      </c>
      <c r="O11" s="14">
        <v>0.44281409881265299</v>
      </c>
      <c r="P11" s="14">
        <v>0.389060769226937</v>
      </c>
      <c r="Q11" s="14">
        <v>0.38769975484257202</v>
      </c>
      <c r="R11" s="14"/>
      <c r="S11" s="14">
        <v>0.40402269566895499</v>
      </c>
      <c r="T11" s="14">
        <v>0.40672871294376101</v>
      </c>
      <c r="U11" s="14">
        <v>0.50499596610052999</v>
      </c>
      <c r="V11" s="14">
        <v>0.36238368832842899</v>
      </c>
      <c r="W11" s="14">
        <v>0.487183489346601</v>
      </c>
      <c r="X11" s="14">
        <v>0.34770588001714903</v>
      </c>
      <c r="Y11" s="14">
        <v>0.35705439643147502</v>
      </c>
      <c r="Z11" s="14">
        <v>0.37837029115081</v>
      </c>
      <c r="AA11" s="14">
        <v>0.409868194437851</v>
      </c>
      <c r="AB11" s="14">
        <v>0.52161246234316405</v>
      </c>
      <c r="AC11" s="14">
        <v>0.42572243011240402</v>
      </c>
      <c r="AD11" s="14">
        <v>0.60734346674308104</v>
      </c>
      <c r="AE11" s="14"/>
      <c r="AF11" s="14">
        <v>0.42274934210120202</v>
      </c>
      <c r="AG11" s="14">
        <v>0.42341825379197501</v>
      </c>
      <c r="AH11" s="14">
        <v>0.51034930202532902</v>
      </c>
      <c r="AI11" s="14">
        <v>0.33041681104906101</v>
      </c>
      <c r="AJ11" s="14">
        <v>0.46915616419531198</v>
      </c>
      <c r="AK11" s="14"/>
      <c r="AL11" s="14">
        <v>0.41209003900241797</v>
      </c>
      <c r="AM11" s="14">
        <v>0.41740606575468903</v>
      </c>
      <c r="AN11" s="14">
        <v>0.47364773229141099</v>
      </c>
      <c r="AO11" s="14">
        <v>0.37160178286587198</v>
      </c>
      <c r="AP11" s="14">
        <v>0.43918097345349</v>
      </c>
      <c r="AQ11" s="14">
        <v>0.490184491312885</v>
      </c>
      <c r="AR11" s="14"/>
      <c r="AS11" s="14">
        <v>0.41768374808150199</v>
      </c>
      <c r="AT11" s="14">
        <v>0.42338883843092801</v>
      </c>
      <c r="AU11" s="14">
        <v>0.46719300782935602</v>
      </c>
      <c r="AV11" s="14">
        <v>0.37392648922288901</v>
      </c>
      <c r="AW11" s="14">
        <v>0.360403344993597</v>
      </c>
      <c r="AX11" s="14"/>
      <c r="AY11" s="14">
        <v>0.61908940080291397</v>
      </c>
      <c r="AZ11" s="14">
        <v>0.32267193397198601</v>
      </c>
      <c r="BA11" s="14">
        <v>0.41992346229026301</v>
      </c>
      <c r="BB11" s="14">
        <v>0.459728995047891</v>
      </c>
      <c r="BC11" s="14">
        <v>0.42618883971549998</v>
      </c>
      <c r="BD11" s="14">
        <v>0.38799595850451102</v>
      </c>
      <c r="BE11" s="14">
        <v>0.39917509415724101</v>
      </c>
      <c r="BF11" s="14">
        <v>0.42866879094982901</v>
      </c>
      <c r="BG11" s="14">
        <v>0.39218146624290801</v>
      </c>
      <c r="BH11" s="14">
        <v>0.38031660840946102</v>
      </c>
      <c r="BI11" s="14">
        <v>0.48697522716674302</v>
      </c>
      <c r="BJ11" s="14">
        <v>0.43429790250424899</v>
      </c>
      <c r="BK11" s="14">
        <v>0.514026166897952</v>
      </c>
      <c r="BL11" s="14">
        <v>0.41169065053472798</v>
      </c>
      <c r="BM11" s="14">
        <v>0.53407716014431095</v>
      </c>
      <c r="BN11" s="14">
        <v>0.42938069104465199</v>
      </c>
      <c r="BO11" s="14"/>
      <c r="BP11" s="14">
        <v>0.36710881929747302</v>
      </c>
      <c r="BQ11" s="14">
        <v>0.42315077394484102</v>
      </c>
      <c r="BR11" s="14">
        <v>0.39926522578654899</v>
      </c>
      <c r="BS11" s="14">
        <v>0.44667751173794201</v>
      </c>
      <c r="BT11" s="14">
        <v>0.49783059662185197</v>
      </c>
      <c r="BU11" s="14">
        <v>0.50764542821456604</v>
      </c>
      <c r="BV11" s="14"/>
      <c r="BW11" s="14">
        <v>0.48034836454643098</v>
      </c>
      <c r="BX11" s="14">
        <v>0.40775739146312101</v>
      </c>
      <c r="BY11" s="14">
        <v>0.401232466503194</v>
      </c>
      <c r="BZ11" s="14">
        <v>0.35507018727701301</v>
      </c>
      <c r="CA11" s="14">
        <v>0.36555240774769199</v>
      </c>
      <c r="CB11" s="14">
        <v>0.39667781425607002</v>
      </c>
      <c r="CC11" s="14"/>
      <c r="CD11" s="14">
        <v>0.34724915246044302</v>
      </c>
      <c r="CE11" s="14">
        <v>0.37223320755960099</v>
      </c>
      <c r="CF11" s="14">
        <v>0.42580003089152602</v>
      </c>
      <c r="CG11" s="14">
        <v>0.49072785468925201</v>
      </c>
      <c r="CH11" s="14"/>
      <c r="CI11" s="14">
        <v>0.43650926010373797</v>
      </c>
      <c r="CJ11" s="14">
        <v>0.41216774077489898</v>
      </c>
      <c r="CK11" s="14">
        <v>0.42958309144968398</v>
      </c>
      <c r="CL11" s="14">
        <v>0.36474290039631901</v>
      </c>
      <c r="CM11" s="14"/>
      <c r="CN11" s="14">
        <v>0.34721705021315602</v>
      </c>
      <c r="CO11" s="14">
        <v>0.43600801533630101</v>
      </c>
      <c r="CP11" s="14"/>
      <c r="CQ11" s="14">
        <v>0.359049324676182</v>
      </c>
      <c r="CR11" s="14">
        <v>0.434444234521629</v>
      </c>
    </row>
    <row r="12" spans="2:96" x14ac:dyDescent="0.3">
      <c r="B12" s="15" t="s">
        <v>92</v>
      </c>
      <c r="C12" s="20">
        <v>0.12870081270005601</v>
      </c>
      <c r="D12" s="20">
        <v>9.9710073863214704E-2</v>
      </c>
      <c r="E12" s="20">
        <v>0.15744051828354599</v>
      </c>
      <c r="F12" s="20"/>
      <c r="G12" s="20">
        <v>0.11883392068316</v>
      </c>
      <c r="H12" s="20">
        <v>0.13650503862656899</v>
      </c>
      <c r="I12" s="20">
        <v>0.106580888086153</v>
      </c>
      <c r="J12" s="20">
        <v>0.12650824438695099</v>
      </c>
      <c r="K12" s="20">
        <v>0.143611050478515</v>
      </c>
      <c r="L12" s="20">
        <v>0.13863337141504101</v>
      </c>
      <c r="M12" s="20"/>
      <c r="N12" s="20">
        <v>9.5142852702116795E-2</v>
      </c>
      <c r="O12" s="20">
        <v>0.13037995844168199</v>
      </c>
      <c r="P12" s="20">
        <v>0.11420971228282099</v>
      </c>
      <c r="Q12" s="20">
        <v>0.175208963965099</v>
      </c>
      <c r="R12" s="20"/>
      <c r="S12" s="20">
        <v>0.15722807215586801</v>
      </c>
      <c r="T12" s="20">
        <v>0.12864872282022799</v>
      </c>
      <c r="U12" s="20">
        <v>0.12690171026741601</v>
      </c>
      <c r="V12" s="20">
        <v>0.14328115044466</v>
      </c>
      <c r="W12" s="20">
        <v>0.119668964538322</v>
      </c>
      <c r="X12" s="20">
        <v>0.13846741675402799</v>
      </c>
      <c r="Y12" s="20">
        <v>0.1193965501928</v>
      </c>
      <c r="Z12" s="20">
        <v>0.14395691510513101</v>
      </c>
      <c r="AA12" s="20">
        <v>0.107104232558176</v>
      </c>
      <c r="AB12" s="20">
        <v>0.119277696534071</v>
      </c>
      <c r="AC12" s="20">
        <v>9.9183649239605695E-2</v>
      </c>
      <c r="AD12" s="20">
        <v>0.109672660854126</v>
      </c>
      <c r="AE12" s="20"/>
      <c r="AF12" s="20">
        <v>0.104815038274284</v>
      </c>
      <c r="AG12" s="20">
        <v>9.5132723258529103E-2</v>
      </c>
      <c r="AH12" s="20">
        <v>8.9728703984662594E-2</v>
      </c>
      <c r="AI12" s="20">
        <v>0.151821538769363</v>
      </c>
      <c r="AJ12" s="20">
        <v>0.168002114117865</v>
      </c>
      <c r="AK12" s="20"/>
      <c r="AL12" s="20">
        <v>8.8596188852692298E-2</v>
      </c>
      <c r="AM12" s="20">
        <v>0.100814030011405</v>
      </c>
      <c r="AN12" s="20">
        <v>8.6549915826701296E-2</v>
      </c>
      <c r="AO12" s="20">
        <v>0.13031037177834701</v>
      </c>
      <c r="AP12" s="20">
        <v>0.14828706012977</v>
      </c>
      <c r="AQ12" s="20">
        <v>0.25763954252812998</v>
      </c>
      <c r="AR12" s="20"/>
      <c r="AS12" s="20">
        <v>0.14205795008729599</v>
      </c>
      <c r="AT12" s="20">
        <v>0.12264085290318</v>
      </c>
      <c r="AU12" s="20">
        <v>0.103790522674687</v>
      </c>
      <c r="AV12" s="20">
        <v>0.10280861503307601</v>
      </c>
      <c r="AW12" s="20">
        <v>7.4111797299722004E-2</v>
      </c>
      <c r="AX12" s="20"/>
      <c r="AY12" s="20">
        <v>0.27061046549074902</v>
      </c>
      <c r="AZ12" s="20">
        <v>0.26850819674145898</v>
      </c>
      <c r="BA12" s="20">
        <v>0.115001696244087</v>
      </c>
      <c r="BB12" s="20">
        <v>0.15167635546903899</v>
      </c>
      <c r="BC12" s="20">
        <v>0.1065564282359</v>
      </c>
      <c r="BD12" s="20">
        <v>0.178973544684845</v>
      </c>
      <c r="BE12" s="20">
        <v>0.10872736040627499</v>
      </c>
      <c r="BF12" s="20">
        <v>9.3089398394649997E-2</v>
      </c>
      <c r="BG12" s="20">
        <v>0.135362036782154</v>
      </c>
      <c r="BH12" s="20">
        <v>8.5765484133055098E-2</v>
      </c>
      <c r="BI12" s="20">
        <v>8.9686848531586802E-2</v>
      </c>
      <c r="BJ12" s="20">
        <v>0.144100638189474</v>
      </c>
      <c r="BK12" s="20">
        <v>0.110271307122003</v>
      </c>
      <c r="BL12" s="20">
        <v>8.0914838455428198E-2</v>
      </c>
      <c r="BM12" s="20">
        <v>0.132531533393526</v>
      </c>
      <c r="BN12" s="20">
        <v>3.7423887259523003E-2</v>
      </c>
      <c r="BO12" s="20"/>
      <c r="BP12" s="20">
        <v>0.108374651656533</v>
      </c>
      <c r="BQ12" s="20">
        <v>0.14716027445173799</v>
      </c>
      <c r="BR12" s="20">
        <v>0.144355432765051</v>
      </c>
      <c r="BS12" s="20">
        <v>0.13422459034886999</v>
      </c>
      <c r="BT12" s="20">
        <v>0.118047424883837</v>
      </c>
      <c r="BU12" s="20">
        <v>8.1836138113182494E-2</v>
      </c>
      <c r="BV12" s="20"/>
      <c r="BW12" s="20">
        <v>0.13271244958285799</v>
      </c>
      <c r="BX12" s="20">
        <v>0.10080678050804801</v>
      </c>
      <c r="BY12" s="20">
        <v>9.61323526977996E-2</v>
      </c>
      <c r="BZ12" s="20">
        <v>0.16835960972304301</v>
      </c>
      <c r="CA12" s="20">
        <v>0.14030880001353499</v>
      </c>
      <c r="CB12" s="20">
        <v>0.163278300191951</v>
      </c>
      <c r="CC12" s="20"/>
      <c r="CD12" s="20">
        <v>9.8893980193760694E-2</v>
      </c>
      <c r="CE12" s="20">
        <v>0.123934524143212</v>
      </c>
      <c r="CF12" s="20">
        <v>0.19169640854594</v>
      </c>
      <c r="CG12" s="20">
        <v>9.8554516229684599E-2</v>
      </c>
      <c r="CH12" s="20"/>
      <c r="CI12" s="20">
        <v>9.6625809194415394E-2</v>
      </c>
      <c r="CJ12" s="20">
        <v>7.8737602142621002E-2</v>
      </c>
      <c r="CK12" s="20">
        <v>0.141792290783046</v>
      </c>
      <c r="CL12" s="20">
        <v>0.260586573634772</v>
      </c>
      <c r="CM12" s="20"/>
      <c r="CN12" s="20">
        <v>7.5192524067342295E-2</v>
      </c>
      <c r="CO12" s="20">
        <v>0.134538030924088</v>
      </c>
      <c r="CP12" s="20"/>
      <c r="CQ12" s="20">
        <v>6.8555865928969395E-2</v>
      </c>
      <c r="CR12" s="20">
        <v>0.12325456570467699</v>
      </c>
    </row>
    <row r="13" spans="2:96" x14ac:dyDescent="0.3">
      <c r="B13" s="16"/>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ht="72" x14ac:dyDescent="0.3">
      <c r="B9" s="15" t="s">
        <v>530</v>
      </c>
      <c r="C9" s="14">
        <v>0.19024364689804699</v>
      </c>
      <c r="D9" s="14">
        <v>0.19577617373560299</v>
      </c>
      <c r="E9" s="14">
        <v>0.184491514010446</v>
      </c>
      <c r="F9" s="14"/>
      <c r="G9" s="14">
        <v>0.302318576879757</v>
      </c>
      <c r="H9" s="14">
        <v>0.26591036269966101</v>
      </c>
      <c r="I9" s="14">
        <v>0.23336750131554501</v>
      </c>
      <c r="J9" s="14">
        <v>0.13185256577357901</v>
      </c>
      <c r="K9" s="14">
        <v>0.16783990079302699</v>
      </c>
      <c r="L9" s="14">
        <v>8.1828713514617707E-2</v>
      </c>
      <c r="M9" s="14"/>
      <c r="N9" s="14">
        <v>0.19586457747342201</v>
      </c>
      <c r="O9" s="14">
        <v>0.21965874308925601</v>
      </c>
      <c r="P9" s="14">
        <v>0.19230374570993</v>
      </c>
      <c r="Q9" s="14">
        <v>0.154121674285399</v>
      </c>
      <c r="R9" s="14"/>
      <c r="S9" s="14">
        <v>0.20697581603141699</v>
      </c>
      <c r="T9" s="14">
        <v>0.16551400244176401</v>
      </c>
      <c r="U9" s="14">
        <v>0.23431139338111301</v>
      </c>
      <c r="V9" s="14">
        <v>0.18518276716898599</v>
      </c>
      <c r="W9" s="14">
        <v>0.186201787637294</v>
      </c>
      <c r="X9" s="14">
        <v>0.214459034502262</v>
      </c>
      <c r="Y9" s="14">
        <v>0.19257851269561299</v>
      </c>
      <c r="Z9" s="14">
        <v>0.124036605878814</v>
      </c>
      <c r="AA9" s="14">
        <v>0.179288166567245</v>
      </c>
      <c r="AB9" s="14">
        <v>0.19672083826982001</v>
      </c>
      <c r="AC9" s="14">
        <v>0.166092186886728</v>
      </c>
      <c r="AD9" s="14">
        <v>0.19607005592528001</v>
      </c>
      <c r="AE9" s="14"/>
      <c r="AF9" s="14">
        <v>0.20232416596127401</v>
      </c>
      <c r="AG9" s="14">
        <v>0.2076255535788</v>
      </c>
      <c r="AH9" s="14">
        <v>0.22175137374423701</v>
      </c>
      <c r="AI9" s="14">
        <v>0.16500021599175899</v>
      </c>
      <c r="AJ9" s="14">
        <v>0.127975362063623</v>
      </c>
      <c r="AK9" s="14"/>
      <c r="AL9" s="14">
        <v>0.22571313606860599</v>
      </c>
      <c r="AM9" s="14">
        <v>0.197064933690699</v>
      </c>
      <c r="AN9" s="14">
        <v>0.18836188265565701</v>
      </c>
      <c r="AO9" s="14">
        <v>0.17550144078087301</v>
      </c>
      <c r="AP9" s="14">
        <v>0.181050229297431</v>
      </c>
      <c r="AQ9" s="14">
        <v>0.125745379856914</v>
      </c>
      <c r="AR9" s="14"/>
      <c r="AS9" s="14">
        <v>0.16823423749003499</v>
      </c>
      <c r="AT9" s="14">
        <v>0.18751661853177901</v>
      </c>
      <c r="AU9" s="14">
        <v>0.21160963276362499</v>
      </c>
      <c r="AV9" s="14">
        <v>0.24897696851403001</v>
      </c>
      <c r="AW9" s="14">
        <v>0.32315780487770601</v>
      </c>
      <c r="AX9" s="14"/>
      <c r="AY9" s="14">
        <v>0.25503683335524202</v>
      </c>
      <c r="AZ9" s="14">
        <v>0.111748547186272</v>
      </c>
      <c r="BA9" s="14">
        <v>0.17372936932757299</v>
      </c>
      <c r="BB9" s="14">
        <v>0.13565027739629301</v>
      </c>
      <c r="BC9" s="14">
        <v>0.21728961398957</v>
      </c>
      <c r="BD9" s="14">
        <v>0.16817732868645599</v>
      </c>
      <c r="BE9" s="14">
        <v>0.18067433256163701</v>
      </c>
      <c r="BF9" s="14">
        <v>0.18265087564795901</v>
      </c>
      <c r="BG9" s="14">
        <v>0.25162319767527802</v>
      </c>
      <c r="BH9" s="14">
        <v>0.233929078458678</v>
      </c>
      <c r="BI9" s="14">
        <v>0.20854623209006701</v>
      </c>
      <c r="BJ9" s="14">
        <v>0.14117416329444099</v>
      </c>
      <c r="BK9" s="14">
        <v>0.19266639052493001</v>
      </c>
      <c r="BL9" s="14">
        <v>0.129508137959153</v>
      </c>
      <c r="BM9" s="14">
        <v>0.16618688947820501</v>
      </c>
      <c r="BN9" s="14">
        <v>0.31160964539540498</v>
      </c>
      <c r="BO9" s="14"/>
      <c r="BP9" s="14">
        <v>0.205082539469536</v>
      </c>
      <c r="BQ9" s="14">
        <v>0.138338427883996</v>
      </c>
      <c r="BR9" s="14">
        <v>0.20356738833745</v>
      </c>
      <c r="BS9" s="14">
        <v>0.23255512609173701</v>
      </c>
      <c r="BT9" s="14">
        <v>0.19463012174805699</v>
      </c>
      <c r="BU9" s="14">
        <v>0.194594026627914</v>
      </c>
      <c r="BV9" s="14"/>
      <c r="BW9" s="14">
        <v>0.15091015092745699</v>
      </c>
      <c r="BX9" s="14">
        <v>0.23374019419484701</v>
      </c>
      <c r="BY9" s="14">
        <v>0.18130801296542801</v>
      </c>
      <c r="BZ9" s="14">
        <v>0.17437894491163899</v>
      </c>
      <c r="CA9" s="14">
        <v>0.225368969806584</v>
      </c>
      <c r="CB9" s="14">
        <v>0.19216479885457299</v>
      </c>
      <c r="CC9" s="14"/>
      <c r="CD9" s="14">
        <v>0.25429774641479602</v>
      </c>
      <c r="CE9" s="14">
        <v>0.19351284855738601</v>
      </c>
      <c r="CF9" s="14">
        <v>0.139878691603393</v>
      </c>
      <c r="CG9" s="14">
        <v>0.20911321547248901</v>
      </c>
      <c r="CH9" s="14"/>
      <c r="CI9" s="14">
        <v>0.31550815509464802</v>
      </c>
      <c r="CJ9" s="14">
        <v>0.22459482958684901</v>
      </c>
      <c r="CK9" s="14">
        <v>0.142480245656218</v>
      </c>
      <c r="CL9" s="14">
        <v>0.154127951075998</v>
      </c>
      <c r="CM9" s="14"/>
      <c r="CN9" s="14">
        <v>0.32636549302151702</v>
      </c>
      <c r="CO9" s="14">
        <v>0.17043165899162499</v>
      </c>
      <c r="CP9" s="14"/>
      <c r="CQ9" s="14">
        <v>0.35002704174349902</v>
      </c>
      <c r="CR9" s="14">
        <v>0.17300859531669699</v>
      </c>
    </row>
    <row r="10" spans="2:96" ht="86.4" x14ac:dyDescent="0.3">
      <c r="B10" s="15" t="s">
        <v>531</v>
      </c>
      <c r="C10" s="14">
        <v>0.350311474404295</v>
      </c>
      <c r="D10" s="14">
        <v>0.377467632994269</v>
      </c>
      <c r="E10" s="14">
        <v>0.32478577856451202</v>
      </c>
      <c r="F10" s="14"/>
      <c r="G10" s="14">
        <v>0.42482736954206901</v>
      </c>
      <c r="H10" s="14">
        <v>0.36299997782321702</v>
      </c>
      <c r="I10" s="14">
        <v>0.33911784175637499</v>
      </c>
      <c r="J10" s="14">
        <v>0.35923667086344901</v>
      </c>
      <c r="K10" s="14">
        <v>0.29852124562935101</v>
      </c>
      <c r="L10" s="14">
        <v>0.32734354889964001</v>
      </c>
      <c r="M10" s="14"/>
      <c r="N10" s="14">
        <v>0.40090842275405503</v>
      </c>
      <c r="O10" s="14">
        <v>0.32050767859184098</v>
      </c>
      <c r="P10" s="14">
        <v>0.34504804296243402</v>
      </c>
      <c r="Q10" s="14">
        <v>0.33552635622372501</v>
      </c>
      <c r="R10" s="14"/>
      <c r="S10" s="14">
        <v>0.38283122854881102</v>
      </c>
      <c r="T10" s="14">
        <v>0.33136302164493098</v>
      </c>
      <c r="U10" s="14">
        <v>0.24785412167417201</v>
      </c>
      <c r="V10" s="14">
        <v>0.37371168685031098</v>
      </c>
      <c r="W10" s="14">
        <v>0.33716866605323798</v>
      </c>
      <c r="X10" s="14">
        <v>0.35393156280986299</v>
      </c>
      <c r="Y10" s="14">
        <v>0.41952738014265201</v>
      </c>
      <c r="Z10" s="14">
        <v>0.30713585128600801</v>
      </c>
      <c r="AA10" s="14">
        <v>0.33255287920141502</v>
      </c>
      <c r="AB10" s="14">
        <v>0.404616334893456</v>
      </c>
      <c r="AC10" s="14">
        <v>0.28980605165396101</v>
      </c>
      <c r="AD10" s="14">
        <v>0.37937464510633101</v>
      </c>
      <c r="AE10" s="14"/>
      <c r="AF10" s="14">
        <v>0.33711479647298898</v>
      </c>
      <c r="AG10" s="14">
        <v>0.394545542922213</v>
      </c>
      <c r="AH10" s="14">
        <v>0.35829840915357802</v>
      </c>
      <c r="AI10" s="14">
        <v>0.30256363554064297</v>
      </c>
      <c r="AJ10" s="14">
        <v>0.41595772551728</v>
      </c>
      <c r="AK10" s="14"/>
      <c r="AL10" s="14">
        <v>0.40854644147594799</v>
      </c>
      <c r="AM10" s="14">
        <v>0.36836023015019298</v>
      </c>
      <c r="AN10" s="14">
        <v>0.404029982284202</v>
      </c>
      <c r="AO10" s="14">
        <v>0.31189837489758798</v>
      </c>
      <c r="AP10" s="14">
        <v>0.40702812526873999</v>
      </c>
      <c r="AQ10" s="14">
        <v>0.2198183950292</v>
      </c>
      <c r="AR10" s="14"/>
      <c r="AS10" s="14">
        <v>0.29913019646185202</v>
      </c>
      <c r="AT10" s="14">
        <v>0.37675371199812102</v>
      </c>
      <c r="AU10" s="14">
        <v>0.353747950939998</v>
      </c>
      <c r="AV10" s="14">
        <v>0.42023532966377303</v>
      </c>
      <c r="AW10" s="14">
        <v>0.202336697870211</v>
      </c>
      <c r="AX10" s="14"/>
      <c r="AY10" s="14">
        <v>0.26601140056809303</v>
      </c>
      <c r="AZ10" s="14">
        <v>0.28789421969321599</v>
      </c>
      <c r="BA10" s="14">
        <v>0.38483254257538901</v>
      </c>
      <c r="BB10" s="14">
        <v>0.41184142591121198</v>
      </c>
      <c r="BC10" s="14">
        <v>0.33345671336502702</v>
      </c>
      <c r="BD10" s="14">
        <v>0.36048361289655201</v>
      </c>
      <c r="BE10" s="14">
        <v>0.30951464272204998</v>
      </c>
      <c r="BF10" s="14">
        <v>0.35025461939278302</v>
      </c>
      <c r="BG10" s="14">
        <v>0.32886376354723001</v>
      </c>
      <c r="BH10" s="14">
        <v>0.407929030683432</v>
      </c>
      <c r="BI10" s="14">
        <v>0.367374097512848</v>
      </c>
      <c r="BJ10" s="14">
        <v>0.348733170472035</v>
      </c>
      <c r="BK10" s="14">
        <v>0.42624220741366198</v>
      </c>
      <c r="BL10" s="14">
        <v>0.43010527882716498</v>
      </c>
      <c r="BM10" s="14">
        <v>0.34007660389958899</v>
      </c>
      <c r="BN10" s="14">
        <v>0.321452089793408</v>
      </c>
      <c r="BO10" s="14"/>
      <c r="BP10" s="14">
        <v>0.39287657482209998</v>
      </c>
      <c r="BQ10" s="14">
        <v>0.38285580075632097</v>
      </c>
      <c r="BR10" s="14">
        <v>0.337013829886394</v>
      </c>
      <c r="BS10" s="14">
        <v>0.31552063417290699</v>
      </c>
      <c r="BT10" s="14">
        <v>0.25607225549417401</v>
      </c>
      <c r="BU10" s="14">
        <v>0.330970711923675</v>
      </c>
      <c r="BV10" s="14"/>
      <c r="BW10" s="14">
        <v>0.33190976022975599</v>
      </c>
      <c r="BX10" s="14">
        <v>0.38374798300985302</v>
      </c>
      <c r="BY10" s="14">
        <v>0.344917726103038</v>
      </c>
      <c r="BZ10" s="14">
        <v>0.37776318080478799</v>
      </c>
      <c r="CA10" s="14">
        <v>0.32271724714634498</v>
      </c>
      <c r="CB10" s="14">
        <v>0.41000393848199002</v>
      </c>
      <c r="CC10" s="14"/>
      <c r="CD10" s="14">
        <v>0.37348288882649699</v>
      </c>
      <c r="CE10" s="14">
        <v>0.41854343595661297</v>
      </c>
      <c r="CF10" s="14">
        <v>0.32098460193120298</v>
      </c>
      <c r="CG10" s="14">
        <v>0.32392829892108899</v>
      </c>
      <c r="CH10" s="14"/>
      <c r="CI10" s="14">
        <v>0.21140317826036001</v>
      </c>
      <c r="CJ10" s="14">
        <v>0.40881887873932998</v>
      </c>
      <c r="CK10" s="14">
        <v>0.38423797530140402</v>
      </c>
      <c r="CL10" s="14">
        <v>0.24980556957295499</v>
      </c>
      <c r="CM10" s="14"/>
      <c r="CN10" s="14">
        <v>0.37283820388545402</v>
      </c>
      <c r="CO10" s="14">
        <v>0.34945282638832698</v>
      </c>
      <c r="CP10" s="14"/>
      <c r="CQ10" s="14">
        <v>0.35349430299394802</v>
      </c>
      <c r="CR10" s="14">
        <v>0.35386659693021399</v>
      </c>
    </row>
    <row r="11" spans="2:96" ht="28.8" x14ac:dyDescent="0.3">
      <c r="B11" s="15" t="s">
        <v>532</v>
      </c>
      <c r="C11" s="14">
        <v>0.356072384462439</v>
      </c>
      <c r="D11" s="14">
        <v>0.32368262812818399</v>
      </c>
      <c r="E11" s="14">
        <v>0.38675148294613898</v>
      </c>
      <c r="F11" s="14"/>
      <c r="G11" s="14">
        <v>0.20170684738334399</v>
      </c>
      <c r="H11" s="14">
        <v>0.28625161974009999</v>
      </c>
      <c r="I11" s="14">
        <v>0.326446920033657</v>
      </c>
      <c r="J11" s="14">
        <v>0.37651694005490299</v>
      </c>
      <c r="K11" s="14">
        <v>0.430750700775969</v>
      </c>
      <c r="L11" s="14">
        <v>0.472395269882459</v>
      </c>
      <c r="M11" s="14"/>
      <c r="N11" s="14">
        <v>0.35152858323877301</v>
      </c>
      <c r="O11" s="14">
        <v>0.35488922883083301</v>
      </c>
      <c r="P11" s="14">
        <v>0.34970356716086598</v>
      </c>
      <c r="Q11" s="14">
        <v>0.360095697774865</v>
      </c>
      <c r="R11" s="14"/>
      <c r="S11" s="14">
        <v>0.30421582516950102</v>
      </c>
      <c r="T11" s="14">
        <v>0.41766015653919403</v>
      </c>
      <c r="U11" s="14">
        <v>0.41414784755925099</v>
      </c>
      <c r="V11" s="14">
        <v>0.34256093143500599</v>
      </c>
      <c r="W11" s="14">
        <v>0.416980057993451</v>
      </c>
      <c r="X11" s="14">
        <v>0.299594889001006</v>
      </c>
      <c r="Y11" s="14">
        <v>0.31545133887853799</v>
      </c>
      <c r="Z11" s="14">
        <v>0.41516563746635399</v>
      </c>
      <c r="AA11" s="14">
        <v>0.38900090309204199</v>
      </c>
      <c r="AB11" s="14">
        <v>0.27026997337476999</v>
      </c>
      <c r="AC11" s="14">
        <v>0.42395654616175099</v>
      </c>
      <c r="AD11" s="14">
        <v>0.29769368311509897</v>
      </c>
      <c r="AE11" s="14"/>
      <c r="AF11" s="14">
        <v>0.362861154050304</v>
      </c>
      <c r="AG11" s="14">
        <v>0.32607372498310899</v>
      </c>
      <c r="AH11" s="14">
        <v>0.34242945660952401</v>
      </c>
      <c r="AI11" s="14">
        <v>0.39064473900677099</v>
      </c>
      <c r="AJ11" s="14">
        <v>0.389217257230832</v>
      </c>
      <c r="AK11" s="14"/>
      <c r="AL11" s="14">
        <v>0.30749981865753301</v>
      </c>
      <c r="AM11" s="14">
        <v>0.35456238705050103</v>
      </c>
      <c r="AN11" s="14">
        <v>0.341431040942203</v>
      </c>
      <c r="AO11" s="14">
        <v>0.36871152001388402</v>
      </c>
      <c r="AP11" s="14">
        <v>0.36189642577568099</v>
      </c>
      <c r="AQ11" s="14">
        <v>0.46860380688108799</v>
      </c>
      <c r="AR11" s="14"/>
      <c r="AS11" s="14">
        <v>0.39520244003365801</v>
      </c>
      <c r="AT11" s="14">
        <v>0.33312625770006199</v>
      </c>
      <c r="AU11" s="14">
        <v>0.36164097831200498</v>
      </c>
      <c r="AV11" s="14">
        <v>0.27256689786261301</v>
      </c>
      <c r="AW11" s="14">
        <v>0.45154254302296698</v>
      </c>
      <c r="AX11" s="14"/>
      <c r="AY11" s="14">
        <v>0.27851254941569897</v>
      </c>
      <c r="AZ11" s="14">
        <v>0.43341452633576899</v>
      </c>
      <c r="BA11" s="14">
        <v>0.34121583642442799</v>
      </c>
      <c r="BB11" s="14">
        <v>0.30276005968543701</v>
      </c>
      <c r="BC11" s="14">
        <v>0.34577215301229602</v>
      </c>
      <c r="BD11" s="14">
        <v>0.35472074493940597</v>
      </c>
      <c r="BE11" s="14">
        <v>0.42006053271529997</v>
      </c>
      <c r="BF11" s="14">
        <v>0.35029283057083299</v>
      </c>
      <c r="BG11" s="14">
        <v>0.31700813312459403</v>
      </c>
      <c r="BH11" s="14">
        <v>0.278428653046837</v>
      </c>
      <c r="BI11" s="14">
        <v>0.29827526606957</v>
      </c>
      <c r="BJ11" s="14">
        <v>0.41570620260711</v>
      </c>
      <c r="BK11" s="14">
        <v>0.33916530283023699</v>
      </c>
      <c r="BL11" s="14">
        <v>0.36234583071992998</v>
      </c>
      <c r="BM11" s="14">
        <v>0.41189347844336499</v>
      </c>
      <c r="BN11" s="14">
        <v>0.340077060499203</v>
      </c>
      <c r="BO11" s="14"/>
      <c r="BP11" s="14">
        <v>0.30281392138570201</v>
      </c>
      <c r="BQ11" s="14">
        <v>0.36335875942508</v>
      </c>
      <c r="BR11" s="14">
        <v>0.36119176903212702</v>
      </c>
      <c r="BS11" s="14">
        <v>0.36108245178008103</v>
      </c>
      <c r="BT11" s="14">
        <v>0.42390083649867299</v>
      </c>
      <c r="BU11" s="14">
        <v>0.40416228265932802</v>
      </c>
      <c r="BV11" s="14"/>
      <c r="BW11" s="14">
        <v>0.40486538193830401</v>
      </c>
      <c r="BX11" s="14">
        <v>0.30112264495624802</v>
      </c>
      <c r="BY11" s="14">
        <v>0.39699904452566798</v>
      </c>
      <c r="BZ11" s="14">
        <v>0.29903601556410497</v>
      </c>
      <c r="CA11" s="14">
        <v>0.36725783167283998</v>
      </c>
      <c r="CB11" s="14">
        <v>0.239027494147946</v>
      </c>
      <c r="CC11" s="14"/>
      <c r="CD11" s="14">
        <v>0.304552090538247</v>
      </c>
      <c r="CE11" s="14">
        <v>0.31006969367456499</v>
      </c>
      <c r="CF11" s="14">
        <v>0.376303514166691</v>
      </c>
      <c r="CG11" s="14">
        <v>0.35745467533046799</v>
      </c>
      <c r="CH11" s="14"/>
      <c r="CI11" s="14">
        <v>0.420369742774161</v>
      </c>
      <c r="CJ11" s="14">
        <v>0.325505969301292</v>
      </c>
      <c r="CK11" s="14">
        <v>0.34450396776680398</v>
      </c>
      <c r="CL11" s="14">
        <v>0.37783272120755801</v>
      </c>
      <c r="CM11" s="14"/>
      <c r="CN11" s="14">
        <v>0.27447880842358002</v>
      </c>
      <c r="CO11" s="14">
        <v>0.36762282924772</v>
      </c>
      <c r="CP11" s="14"/>
      <c r="CQ11" s="14">
        <v>0.27108716258246901</v>
      </c>
      <c r="CR11" s="14">
        <v>0.36639571050311498</v>
      </c>
    </row>
    <row r="12" spans="2:96" ht="28.8" x14ac:dyDescent="0.3">
      <c r="B12" s="15" t="s">
        <v>533</v>
      </c>
      <c r="C12" s="14">
        <v>7.4346577228617594E-2</v>
      </c>
      <c r="D12" s="14">
        <v>7.9893187653440098E-2</v>
      </c>
      <c r="E12" s="14">
        <v>6.9141271795338799E-2</v>
      </c>
      <c r="F12" s="14"/>
      <c r="G12" s="14">
        <v>3.5982288588034803E-2</v>
      </c>
      <c r="H12" s="14">
        <v>4.9667045951700003E-2</v>
      </c>
      <c r="I12" s="14">
        <v>6.8842432074421298E-2</v>
      </c>
      <c r="J12" s="14">
        <v>9.6288569768629706E-2</v>
      </c>
      <c r="K12" s="14">
        <v>7.8848865392378203E-2</v>
      </c>
      <c r="L12" s="14">
        <v>0.103470938851161</v>
      </c>
      <c r="M12" s="14"/>
      <c r="N12" s="14">
        <v>3.58437766994575E-2</v>
      </c>
      <c r="O12" s="14">
        <v>8.0913331858489396E-2</v>
      </c>
      <c r="P12" s="14">
        <v>8.2756169305383501E-2</v>
      </c>
      <c r="Q12" s="14">
        <v>0.102526229184056</v>
      </c>
      <c r="R12" s="14"/>
      <c r="S12" s="14">
        <v>7.1008771573718099E-2</v>
      </c>
      <c r="T12" s="14">
        <v>7.13168493632583E-2</v>
      </c>
      <c r="U12" s="14">
        <v>5.7740592832414603E-2</v>
      </c>
      <c r="V12" s="14">
        <v>6.6878215404715502E-2</v>
      </c>
      <c r="W12" s="14">
        <v>5.3254418952447397E-2</v>
      </c>
      <c r="X12" s="14">
        <v>8.8387945146024605E-2</v>
      </c>
      <c r="Y12" s="14">
        <v>4.34959618420276E-2</v>
      </c>
      <c r="Z12" s="14">
        <v>0.117971570269813</v>
      </c>
      <c r="AA12" s="14">
        <v>6.7685123688626406E-2</v>
      </c>
      <c r="AB12" s="14">
        <v>0.10627556849122501</v>
      </c>
      <c r="AC12" s="14">
        <v>7.6408971551082602E-2</v>
      </c>
      <c r="AD12" s="14">
        <v>0.12686161585328901</v>
      </c>
      <c r="AE12" s="14"/>
      <c r="AF12" s="14">
        <v>7.4297200815937894E-2</v>
      </c>
      <c r="AG12" s="14">
        <v>4.4543505800525601E-2</v>
      </c>
      <c r="AH12" s="14">
        <v>6.2977348853754694E-2</v>
      </c>
      <c r="AI12" s="14">
        <v>0.124306174496834</v>
      </c>
      <c r="AJ12" s="14">
        <v>5.0603052485198002E-2</v>
      </c>
      <c r="AK12" s="14"/>
      <c r="AL12" s="14">
        <v>3.5151884165045999E-2</v>
      </c>
      <c r="AM12" s="14">
        <v>5.8820411731110897E-2</v>
      </c>
      <c r="AN12" s="14">
        <v>4.3786212086587402E-2</v>
      </c>
      <c r="AO12" s="14">
        <v>0.11940229026874299</v>
      </c>
      <c r="AP12" s="14">
        <v>3.5575587708052497E-2</v>
      </c>
      <c r="AQ12" s="14">
        <v>0.119354592509757</v>
      </c>
      <c r="AR12" s="14"/>
      <c r="AS12" s="14">
        <v>9.4103883540809896E-2</v>
      </c>
      <c r="AT12" s="14">
        <v>7.8363494265883599E-2</v>
      </c>
      <c r="AU12" s="14">
        <v>5.3420194211524802E-2</v>
      </c>
      <c r="AV12" s="14">
        <v>2.4012031905116901E-2</v>
      </c>
      <c r="AW12" s="14">
        <v>2.29629542291163E-2</v>
      </c>
      <c r="AX12" s="14"/>
      <c r="AY12" s="14">
        <v>6.56441315907631E-2</v>
      </c>
      <c r="AZ12" s="14">
        <v>0.116355851232185</v>
      </c>
      <c r="BA12" s="14">
        <v>6.3545815282311902E-2</v>
      </c>
      <c r="BB12" s="14">
        <v>9.0971320386270801E-2</v>
      </c>
      <c r="BC12" s="14">
        <v>7.78033413733423E-2</v>
      </c>
      <c r="BD12" s="14">
        <v>8.0370455637471999E-2</v>
      </c>
      <c r="BE12" s="14">
        <v>4.32878286140157E-2</v>
      </c>
      <c r="BF12" s="14">
        <v>9.0463269044934194E-2</v>
      </c>
      <c r="BG12" s="14">
        <v>7.4586104910857501E-2</v>
      </c>
      <c r="BH12" s="14">
        <v>7.1362814804095495E-2</v>
      </c>
      <c r="BI12" s="14">
        <v>0.11357142057951999</v>
      </c>
      <c r="BJ12" s="14">
        <v>5.87508192094666E-2</v>
      </c>
      <c r="BK12" s="14">
        <v>4.1926099231170598E-2</v>
      </c>
      <c r="BL12" s="14">
        <v>3.2988109034587099E-2</v>
      </c>
      <c r="BM12" s="14">
        <v>8.1843028178841301E-2</v>
      </c>
      <c r="BN12" s="14">
        <v>1.7629055464104801E-2</v>
      </c>
      <c r="BO12" s="14"/>
      <c r="BP12" s="14">
        <v>7.0664030202175598E-2</v>
      </c>
      <c r="BQ12" s="14">
        <v>7.2595887652040406E-2</v>
      </c>
      <c r="BR12" s="14">
        <v>7.4306980195137595E-2</v>
      </c>
      <c r="BS12" s="14">
        <v>6.9762709537885603E-2</v>
      </c>
      <c r="BT12" s="14">
        <v>0.103255588700117</v>
      </c>
      <c r="BU12" s="14">
        <v>5.8877444089732597E-2</v>
      </c>
      <c r="BV12" s="14"/>
      <c r="BW12" s="14">
        <v>8.8684668019775106E-2</v>
      </c>
      <c r="BX12" s="14">
        <v>5.5152429638776597E-2</v>
      </c>
      <c r="BY12" s="14">
        <v>5.7011574098830002E-2</v>
      </c>
      <c r="BZ12" s="14">
        <v>0.100249852096536</v>
      </c>
      <c r="CA12" s="14">
        <v>4.98168790754085E-2</v>
      </c>
      <c r="CB12" s="14">
        <v>0.114061355248725</v>
      </c>
      <c r="CC12" s="14"/>
      <c r="CD12" s="14">
        <v>4.27161593964622E-2</v>
      </c>
      <c r="CE12" s="14">
        <v>6.1680998868412502E-2</v>
      </c>
      <c r="CF12" s="14">
        <v>0.109270820200518</v>
      </c>
      <c r="CG12" s="14">
        <v>8.4901835046592794E-2</v>
      </c>
      <c r="CH12" s="14"/>
      <c r="CI12" s="14">
        <v>3.3849062827273298E-2</v>
      </c>
      <c r="CJ12" s="14">
        <v>2.2550833060638799E-2</v>
      </c>
      <c r="CK12" s="14">
        <v>0.100796860957358</v>
      </c>
      <c r="CL12" s="14">
        <v>0.119372954296475</v>
      </c>
      <c r="CM12" s="14"/>
      <c r="CN12" s="14">
        <v>1.1671763754652601E-2</v>
      </c>
      <c r="CO12" s="14">
        <v>8.3300345365108205E-2</v>
      </c>
      <c r="CP12" s="14"/>
      <c r="CQ12" s="14">
        <v>9.8992763406808293E-3</v>
      </c>
      <c r="CR12" s="14">
        <v>8.1854355323429606E-2</v>
      </c>
    </row>
    <row r="13" spans="2:96" x14ac:dyDescent="0.3">
      <c r="B13" s="15" t="s">
        <v>92</v>
      </c>
      <c r="C13" s="20">
        <v>2.9025917006601801E-2</v>
      </c>
      <c r="D13" s="20">
        <v>2.3180377488502799E-2</v>
      </c>
      <c r="E13" s="20">
        <v>3.4829952683564702E-2</v>
      </c>
      <c r="F13" s="20"/>
      <c r="G13" s="20">
        <v>3.5164917606795403E-2</v>
      </c>
      <c r="H13" s="20">
        <v>3.5170993785322402E-2</v>
      </c>
      <c r="I13" s="20">
        <v>3.22253048200015E-2</v>
      </c>
      <c r="J13" s="20">
        <v>3.6105253539438699E-2</v>
      </c>
      <c r="K13" s="20">
        <v>2.4039287409273798E-2</v>
      </c>
      <c r="L13" s="20">
        <v>1.4961528852122499E-2</v>
      </c>
      <c r="M13" s="20"/>
      <c r="N13" s="20">
        <v>1.58546398342931E-2</v>
      </c>
      <c r="O13" s="20">
        <v>2.40310176295798E-2</v>
      </c>
      <c r="P13" s="20">
        <v>3.0188474861386299E-2</v>
      </c>
      <c r="Q13" s="20">
        <v>4.7730042531954703E-2</v>
      </c>
      <c r="R13" s="20"/>
      <c r="S13" s="20">
        <v>3.4968358676552902E-2</v>
      </c>
      <c r="T13" s="20">
        <v>1.4145970010852899E-2</v>
      </c>
      <c r="U13" s="20">
        <v>4.5946044553049299E-2</v>
      </c>
      <c r="V13" s="20">
        <v>3.1666399140981398E-2</v>
      </c>
      <c r="W13" s="20">
        <v>6.3950693635691598E-3</v>
      </c>
      <c r="X13" s="20">
        <v>4.3626568540844297E-2</v>
      </c>
      <c r="Y13" s="20">
        <v>2.89468064411692E-2</v>
      </c>
      <c r="Z13" s="20">
        <v>3.56903350990109E-2</v>
      </c>
      <c r="AA13" s="20">
        <v>3.1472927450671803E-2</v>
      </c>
      <c r="AB13" s="20">
        <v>2.21172849707282E-2</v>
      </c>
      <c r="AC13" s="20">
        <v>4.3736243746477797E-2</v>
      </c>
      <c r="AD13" s="20">
        <v>0</v>
      </c>
      <c r="AE13" s="20"/>
      <c r="AF13" s="20">
        <v>2.3402682699495699E-2</v>
      </c>
      <c r="AG13" s="20">
        <v>2.7211672715352301E-2</v>
      </c>
      <c r="AH13" s="20">
        <v>1.4543411638906999E-2</v>
      </c>
      <c r="AI13" s="20">
        <v>1.7485234963992999E-2</v>
      </c>
      <c r="AJ13" s="20">
        <v>1.6246602703067398E-2</v>
      </c>
      <c r="AK13" s="20"/>
      <c r="AL13" s="20">
        <v>2.3088719632866801E-2</v>
      </c>
      <c r="AM13" s="20">
        <v>2.1192037377496298E-2</v>
      </c>
      <c r="AN13" s="20">
        <v>2.2390882031350499E-2</v>
      </c>
      <c r="AO13" s="20">
        <v>2.44863740389114E-2</v>
      </c>
      <c r="AP13" s="20">
        <v>1.4449631950095E-2</v>
      </c>
      <c r="AQ13" s="20">
        <v>6.6477825723040798E-2</v>
      </c>
      <c r="AR13" s="20"/>
      <c r="AS13" s="20">
        <v>4.3329242473646001E-2</v>
      </c>
      <c r="AT13" s="20">
        <v>2.4239917504154301E-2</v>
      </c>
      <c r="AU13" s="20">
        <v>1.95812437728476E-2</v>
      </c>
      <c r="AV13" s="20">
        <v>3.4208772054466499E-2</v>
      </c>
      <c r="AW13" s="20">
        <v>0</v>
      </c>
      <c r="AX13" s="20"/>
      <c r="AY13" s="20">
        <v>0.13479508507020299</v>
      </c>
      <c r="AZ13" s="20">
        <v>5.0586855552557999E-2</v>
      </c>
      <c r="BA13" s="20">
        <v>3.66764363902983E-2</v>
      </c>
      <c r="BB13" s="20">
        <v>5.8776916620786802E-2</v>
      </c>
      <c r="BC13" s="20">
        <v>2.5678178259764602E-2</v>
      </c>
      <c r="BD13" s="20">
        <v>3.6247857840113702E-2</v>
      </c>
      <c r="BE13" s="20">
        <v>4.6462663386996499E-2</v>
      </c>
      <c r="BF13" s="20">
        <v>2.63384053434907E-2</v>
      </c>
      <c r="BG13" s="20">
        <v>2.7918800742040398E-2</v>
      </c>
      <c r="BH13" s="20">
        <v>8.3504230069578397E-3</v>
      </c>
      <c r="BI13" s="20">
        <v>1.22329837479952E-2</v>
      </c>
      <c r="BJ13" s="20">
        <v>3.5635644416946999E-2</v>
      </c>
      <c r="BK13" s="20">
        <v>0</v>
      </c>
      <c r="BL13" s="20">
        <v>4.5052643459164002E-2</v>
      </c>
      <c r="BM13" s="20">
        <v>0</v>
      </c>
      <c r="BN13" s="20">
        <v>9.2321488478784592E-3</v>
      </c>
      <c r="BO13" s="20"/>
      <c r="BP13" s="20">
        <v>2.85629341204858E-2</v>
      </c>
      <c r="BQ13" s="20">
        <v>4.2851124282561902E-2</v>
      </c>
      <c r="BR13" s="20">
        <v>2.39200325488923E-2</v>
      </c>
      <c r="BS13" s="20">
        <v>2.1079078417389201E-2</v>
      </c>
      <c r="BT13" s="20">
        <v>2.21411975589796E-2</v>
      </c>
      <c r="BU13" s="20">
        <v>1.13955346993505E-2</v>
      </c>
      <c r="BV13" s="20"/>
      <c r="BW13" s="20">
        <v>2.36300388847085E-2</v>
      </c>
      <c r="BX13" s="20">
        <v>2.6236748200275901E-2</v>
      </c>
      <c r="BY13" s="20">
        <v>1.9763642307035999E-2</v>
      </c>
      <c r="BZ13" s="20">
        <v>4.8572006622932602E-2</v>
      </c>
      <c r="CA13" s="20">
        <v>3.4839072298823E-2</v>
      </c>
      <c r="CB13" s="20">
        <v>4.4742413266767103E-2</v>
      </c>
      <c r="CC13" s="20"/>
      <c r="CD13" s="20">
        <v>2.4951114823998002E-2</v>
      </c>
      <c r="CE13" s="20">
        <v>1.61930229430239E-2</v>
      </c>
      <c r="CF13" s="20">
        <v>5.3562372098195303E-2</v>
      </c>
      <c r="CG13" s="20">
        <v>2.46019752293609E-2</v>
      </c>
      <c r="CH13" s="20"/>
      <c r="CI13" s="20">
        <v>1.88698610435575E-2</v>
      </c>
      <c r="CJ13" s="20">
        <v>1.8529489311890902E-2</v>
      </c>
      <c r="CK13" s="20">
        <v>2.7980950318215899E-2</v>
      </c>
      <c r="CL13" s="20">
        <v>9.8860803847014095E-2</v>
      </c>
      <c r="CM13" s="20"/>
      <c r="CN13" s="20">
        <v>1.46457309147968E-2</v>
      </c>
      <c r="CO13" s="20">
        <v>2.9192340007219299E-2</v>
      </c>
      <c r="CP13" s="20"/>
      <c r="CQ13" s="20">
        <v>1.54922163394027E-2</v>
      </c>
      <c r="CR13" s="20">
        <v>2.4874741926544298E-2</v>
      </c>
    </row>
    <row r="14" spans="2:96" x14ac:dyDescent="0.3">
      <c r="B14" s="16"/>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CR25"/>
  <sheetViews>
    <sheetView showGridLines="0" workbookViewId="0">
      <pane xSplit="2" topLeftCell="C1" activePane="topRight" state="frozen"/>
      <selection activeCell="B16" sqref="B16"/>
      <selection pane="topRight" activeCell="B27" sqref="B2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535</v>
      </c>
      <c r="C9" s="14">
        <v>0.55625177929829495</v>
      </c>
      <c r="D9" s="14">
        <v>0.51526806748617404</v>
      </c>
      <c r="E9" s="14">
        <v>0.59710303884397797</v>
      </c>
      <c r="F9" s="14"/>
      <c r="G9" s="14">
        <v>0.41042469698294498</v>
      </c>
      <c r="H9" s="14">
        <v>0.50473018206921805</v>
      </c>
      <c r="I9" s="14">
        <v>0.60034990871187899</v>
      </c>
      <c r="J9" s="14">
        <v>0.59825281297397104</v>
      </c>
      <c r="K9" s="14">
        <v>0.58920669254580105</v>
      </c>
      <c r="L9" s="14">
        <v>0.60256255185942798</v>
      </c>
      <c r="M9" s="14"/>
      <c r="N9" s="14">
        <v>0.56433109974284401</v>
      </c>
      <c r="O9" s="14">
        <v>0.57351778445962898</v>
      </c>
      <c r="P9" s="14">
        <v>0.519809680322316</v>
      </c>
      <c r="Q9" s="14">
        <v>0.55633539538323495</v>
      </c>
      <c r="R9" s="14"/>
      <c r="S9" s="14">
        <v>0.52608355749895797</v>
      </c>
      <c r="T9" s="14">
        <v>0.57273964864194105</v>
      </c>
      <c r="U9" s="14">
        <v>0.60395327519442799</v>
      </c>
      <c r="V9" s="14">
        <v>0.590606736882336</v>
      </c>
      <c r="W9" s="14">
        <v>0.58087007534834501</v>
      </c>
      <c r="X9" s="14">
        <v>0.58974632808231497</v>
      </c>
      <c r="Y9" s="14">
        <v>0.54468598219793996</v>
      </c>
      <c r="Z9" s="14">
        <v>0.45795152264612399</v>
      </c>
      <c r="AA9" s="14">
        <v>0.53893926559616601</v>
      </c>
      <c r="AB9" s="14">
        <v>0.51623719906281496</v>
      </c>
      <c r="AC9" s="14">
        <v>0.59915565275246396</v>
      </c>
      <c r="AD9" s="14">
        <v>0.51027117448605497</v>
      </c>
      <c r="AE9" s="14"/>
      <c r="AF9" s="14">
        <v>0.58337398028420495</v>
      </c>
      <c r="AG9" s="14">
        <v>0.57142180922931496</v>
      </c>
      <c r="AH9" s="14">
        <v>0.60266163615408697</v>
      </c>
      <c r="AI9" s="14">
        <v>0.43305937966151897</v>
      </c>
      <c r="AJ9" s="14">
        <v>0.57701507107241401</v>
      </c>
      <c r="AK9" s="14"/>
      <c r="AL9" s="14">
        <v>0.54561143277818502</v>
      </c>
      <c r="AM9" s="14">
        <v>0.61365944461992705</v>
      </c>
      <c r="AN9" s="14">
        <v>0.63587161518570301</v>
      </c>
      <c r="AO9" s="14">
        <v>0.46129248692149</v>
      </c>
      <c r="AP9" s="14">
        <v>0.56095383173118196</v>
      </c>
      <c r="AQ9" s="14">
        <v>0.63505077997645198</v>
      </c>
      <c r="AR9" s="14"/>
      <c r="AS9" s="14">
        <v>0.53295261873672095</v>
      </c>
      <c r="AT9" s="14">
        <v>0.53399032195997398</v>
      </c>
      <c r="AU9" s="14">
        <v>0.57892532423947995</v>
      </c>
      <c r="AV9" s="14">
        <v>0.55498002393117596</v>
      </c>
      <c r="AW9" s="14">
        <v>0.617421684939368</v>
      </c>
      <c r="AX9" s="14"/>
      <c r="AY9" s="14">
        <v>0.490445600609552</v>
      </c>
      <c r="AZ9" s="14">
        <v>0.50609947873592398</v>
      </c>
      <c r="BA9" s="14">
        <v>0.58486566553425001</v>
      </c>
      <c r="BB9" s="14">
        <v>0.52702412388000996</v>
      </c>
      <c r="BC9" s="14">
        <v>0.55566136387254095</v>
      </c>
      <c r="BD9" s="14">
        <v>0.50615718872283399</v>
      </c>
      <c r="BE9" s="14">
        <v>0.58779171163186095</v>
      </c>
      <c r="BF9" s="14">
        <v>0.53451227324894901</v>
      </c>
      <c r="BG9" s="14">
        <v>0.57686015328553997</v>
      </c>
      <c r="BH9" s="14">
        <v>0.52421872218493504</v>
      </c>
      <c r="BI9" s="14">
        <v>0.51459651629217995</v>
      </c>
      <c r="BJ9" s="14">
        <v>0.52725758361358799</v>
      </c>
      <c r="BK9" s="14">
        <v>0.63067420524626605</v>
      </c>
      <c r="BL9" s="14">
        <v>0.52471381878021395</v>
      </c>
      <c r="BM9" s="14">
        <v>0.45153226492356102</v>
      </c>
      <c r="BN9" s="14">
        <v>0.72681417707604301</v>
      </c>
      <c r="BO9" s="14"/>
      <c r="BP9" s="14">
        <v>0.53008004334605496</v>
      </c>
      <c r="BQ9" s="14">
        <v>0.53776896030525101</v>
      </c>
      <c r="BR9" s="14">
        <v>0.50360617703833499</v>
      </c>
      <c r="BS9" s="14">
        <v>0.63772793200424205</v>
      </c>
      <c r="BT9" s="14">
        <v>0.54200292290280205</v>
      </c>
      <c r="BU9" s="14">
        <v>0.65715299627936197</v>
      </c>
      <c r="BV9" s="14"/>
      <c r="BW9" s="14">
        <v>0.59840001830262801</v>
      </c>
      <c r="BX9" s="14">
        <v>0.55308361498002001</v>
      </c>
      <c r="BY9" s="14">
        <v>0.47568165895428</v>
      </c>
      <c r="BZ9" s="14">
        <v>0.56814899622800796</v>
      </c>
      <c r="CA9" s="14">
        <v>0.53061330385848804</v>
      </c>
      <c r="CB9" s="14">
        <v>0.43690953350692102</v>
      </c>
      <c r="CC9" s="14"/>
      <c r="CD9" s="14">
        <v>0.49420918069058201</v>
      </c>
      <c r="CE9" s="14">
        <v>0.56028908376522402</v>
      </c>
      <c r="CF9" s="14">
        <v>0.54204276872698398</v>
      </c>
      <c r="CG9" s="14">
        <v>0.57329986547981704</v>
      </c>
      <c r="CH9" s="14"/>
      <c r="CI9" s="14">
        <v>0.645775230962092</v>
      </c>
      <c r="CJ9" s="14">
        <v>0.55586237863322396</v>
      </c>
      <c r="CK9" s="14">
        <v>0.52481287530599996</v>
      </c>
      <c r="CL9" s="14">
        <v>0.58592342762051197</v>
      </c>
      <c r="CM9" s="14"/>
      <c r="CN9" s="14">
        <v>0.52161007819866401</v>
      </c>
      <c r="CO9" s="14">
        <v>0.56246628502245799</v>
      </c>
      <c r="CP9" s="14"/>
      <c r="CQ9" s="14">
        <v>0.56734571573725601</v>
      </c>
      <c r="CR9" s="14">
        <v>0.55556527251614296</v>
      </c>
    </row>
    <row r="10" spans="2:96" x14ac:dyDescent="0.3">
      <c r="B10" s="15" t="s">
        <v>536</v>
      </c>
      <c r="C10" s="14">
        <v>0.53109465107281595</v>
      </c>
      <c r="D10" s="14">
        <v>0.47508258633011302</v>
      </c>
      <c r="E10" s="14">
        <v>0.58566784431375396</v>
      </c>
      <c r="F10" s="14"/>
      <c r="G10" s="14">
        <v>0.37507616108797898</v>
      </c>
      <c r="H10" s="14">
        <v>0.39789992689026998</v>
      </c>
      <c r="I10" s="14">
        <v>0.51308341978084504</v>
      </c>
      <c r="J10" s="14">
        <v>0.55755123419728403</v>
      </c>
      <c r="K10" s="14">
        <v>0.62952234997562895</v>
      </c>
      <c r="L10" s="14">
        <v>0.66985515595721101</v>
      </c>
      <c r="M10" s="14"/>
      <c r="N10" s="14">
        <v>0.53459140706441499</v>
      </c>
      <c r="O10" s="14">
        <v>0.52870503320272</v>
      </c>
      <c r="P10" s="14">
        <v>0.52673172576260197</v>
      </c>
      <c r="Q10" s="14">
        <v>0.52991009907015596</v>
      </c>
      <c r="R10" s="14"/>
      <c r="S10" s="14">
        <v>0.43598365884704599</v>
      </c>
      <c r="T10" s="14">
        <v>0.53366050995244096</v>
      </c>
      <c r="U10" s="14">
        <v>0.59995196450905797</v>
      </c>
      <c r="V10" s="14">
        <v>0.46227971098057002</v>
      </c>
      <c r="W10" s="14">
        <v>0.48743131281004698</v>
      </c>
      <c r="X10" s="14">
        <v>0.53076146177782701</v>
      </c>
      <c r="Y10" s="14">
        <v>0.50784963257389504</v>
      </c>
      <c r="Z10" s="14">
        <v>0.53465651580640605</v>
      </c>
      <c r="AA10" s="14">
        <v>0.50370418890199897</v>
      </c>
      <c r="AB10" s="14">
        <v>0.68767677459139198</v>
      </c>
      <c r="AC10" s="14">
        <v>0.60175803125710503</v>
      </c>
      <c r="AD10" s="14">
        <v>0.66086111016551896</v>
      </c>
      <c r="AE10" s="14"/>
      <c r="AF10" s="14">
        <v>0.53562457386057205</v>
      </c>
      <c r="AG10" s="14">
        <v>0.53827347432116901</v>
      </c>
      <c r="AH10" s="14">
        <v>0.60324329768807905</v>
      </c>
      <c r="AI10" s="14">
        <v>0.440027232652344</v>
      </c>
      <c r="AJ10" s="14">
        <v>0.57551297386181399</v>
      </c>
      <c r="AK10" s="14"/>
      <c r="AL10" s="14">
        <v>0.521395902748235</v>
      </c>
      <c r="AM10" s="14">
        <v>0.54496643808092504</v>
      </c>
      <c r="AN10" s="14">
        <v>0.59961466668269603</v>
      </c>
      <c r="AO10" s="14">
        <v>0.45186065165110201</v>
      </c>
      <c r="AP10" s="14">
        <v>0.54881712268024496</v>
      </c>
      <c r="AQ10" s="14">
        <v>0.58811470380318598</v>
      </c>
      <c r="AR10" s="14"/>
      <c r="AS10" s="14">
        <v>0.54646832285415703</v>
      </c>
      <c r="AT10" s="14">
        <v>0.52114740976928697</v>
      </c>
      <c r="AU10" s="14">
        <v>0.553692890162369</v>
      </c>
      <c r="AV10" s="14">
        <v>0.47093892321011099</v>
      </c>
      <c r="AW10" s="14">
        <v>0.45494159805415602</v>
      </c>
      <c r="AX10" s="14"/>
      <c r="AY10" s="14">
        <v>0.490445600609552</v>
      </c>
      <c r="AZ10" s="14">
        <v>0.52423413152428</v>
      </c>
      <c r="BA10" s="14">
        <v>0.58692276738016202</v>
      </c>
      <c r="BB10" s="14">
        <v>0.53227053208140196</v>
      </c>
      <c r="BC10" s="14">
        <v>0.543040620050522</v>
      </c>
      <c r="BD10" s="14">
        <v>0.51206269382679104</v>
      </c>
      <c r="BE10" s="14">
        <v>0.56765601622890904</v>
      </c>
      <c r="BF10" s="14">
        <v>0.53386219068413099</v>
      </c>
      <c r="BG10" s="14">
        <v>0.51960901815146998</v>
      </c>
      <c r="BH10" s="14">
        <v>0.53841238413612003</v>
      </c>
      <c r="BI10" s="14">
        <v>0.48285536060169298</v>
      </c>
      <c r="BJ10" s="14">
        <v>0.57797803369814504</v>
      </c>
      <c r="BK10" s="14">
        <v>0.49718176737518899</v>
      </c>
      <c r="BL10" s="14">
        <v>0.51979404460849399</v>
      </c>
      <c r="BM10" s="14">
        <v>0.46105537122156198</v>
      </c>
      <c r="BN10" s="14">
        <v>0.46712307642301398</v>
      </c>
      <c r="BO10" s="14"/>
      <c r="BP10" s="14">
        <v>0.43314791815954201</v>
      </c>
      <c r="BQ10" s="14">
        <v>0.58534533278892698</v>
      </c>
      <c r="BR10" s="14">
        <v>0.48936415730332</v>
      </c>
      <c r="BS10" s="14">
        <v>0.55440946840688499</v>
      </c>
      <c r="BT10" s="14">
        <v>0.59041199654075005</v>
      </c>
      <c r="BU10" s="14">
        <v>0.61482892360000196</v>
      </c>
      <c r="BV10" s="14"/>
      <c r="BW10" s="14">
        <v>0.59899913805703398</v>
      </c>
      <c r="BX10" s="14">
        <v>0.49918305181973199</v>
      </c>
      <c r="BY10" s="14">
        <v>0.41359734948917898</v>
      </c>
      <c r="BZ10" s="14">
        <v>0.45781588388615202</v>
      </c>
      <c r="CA10" s="14">
        <v>0.51253774225327697</v>
      </c>
      <c r="CB10" s="14">
        <v>0.51756119580410598</v>
      </c>
      <c r="CC10" s="14"/>
      <c r="CD10" s="14">
        <v>0.45062818774208702</v>
      </c>
      <c r="CE10" s="14">
        <v>0.48857475728127497</v>
      </c>
      <c r="CF10" s="14">
        <v>0.50969895329755599</v>
      </c>
      <c r="CG10" s="14">
        <v>0.59213337903801899</v>
      </c>
      <c r="CH10" s="14"/>
      <c r="CI10" s="14">
        <v>0.59187284385026495</v>
      </c>
      <c r="CJ10" s="14">
        <v>0.52439229680701904</v>
      </c>
      <c r="CK10" s="14">
        <v>0.51883227057944004</v>
      </c>
      <c r="CL10" s="14">
        <v>0.49302074357714298</v>
      </c>
      <c r="CM10" s="14"/>
      <c r="CN10" s="14">
        <v>0.45413239770229502</v>
      </c>
      <c r="CO10" s="14">
        <v>0.54574717113853499</v>
      </c>
      <c r="CP10" s="14"/>
      <c r="CQ10" s="14">
        <v>0.51790899834316095</v>
      </c>
      <c r="CR10" s="14">
        <v>0.53400128596748297</v>
      </c>
    </row>
    <row r="11" spans="2:96" ht="28.8" x14ac:dyDescent="0.3">
      <c r="B11" s="15" t="s">
        <v>537</v>
      </c>
      <c r="C11" s="14">
        <v>0.40858712925624302</v>
      </c>
      <c r="D11" s="14">
        <v>0.36498266843250599</v>
      </c>
      <c r="E11" s="14">
        <v>0.45066035618443101</v>
      </c>
      <c r="F11" s="14"/>
      <c r="G11" s="14">
        <v>0.30976651999962501</v>
      </c>
      <c r="H11" s="14">
        <v>0.36660685386203801</v>
      </c>
      <c r="I11" s="14">
        <v>0.34908916022033398</v>
      </c>
      <c r="J11" s="14">
        <v>0.42708910878705802</v>
      </c>
      <c r="K11" s="14">
        <v>0.46858079696300098</v>
      </c>
      <c r="L11" s="14">
        <v>0.50124394126471805</v>
      </c>
      <c r="M11" s="14"/>
      <c r="N11" s="14">
        <v>0.42080252245240801</v>
      </c>
      <c r="O11" s="14">
        <v>0.41095584537840701</v>
      </c>
      <c r="P11" s="14">
        <v>0.38497381069645797</v>
      </c>
      <c r="Q11" s="14">
        <v>0.41461319094862298</v>
      </c>
      <c r="R11" s="14"/>
      <c r="S11" s="14">
        <v>0.37036721552533303</v>
      </c>
      <c r="T11" s="14">
        <v>0.41945603665713599</v>
      </c>
      <c r="U11" s="14">
        <v>0.446363430300454</v>
      </c>
      <c r="V11" s="14">
        <v>0.45928458211444601</v>
      </c>
      <c r="W11" s="14">
        <v>0.37295531026731299</v>
      </c>
      <c r="X11" s="14">
        <v>0.35098503121679198</v>
      </c>
      <c r="Y11" s="14">
        <v>0.37860293304280801</v>
      </c>
      <c r="Z11" s="14">
        <v>0.42212932997517999</v>
      </c>
      <c r="AA11" s="14">
        <v>0.39182819836447202</v>
      </c>
      <c r="AB11" s="14">
        <v>0.47183720406292901</v>
      </c>
      <c r="AC11" s="14">
        <v>0.40738739642617899</v>
      </c>
      <c r="AD11" s="14">
        <v>0.479518543895191</v>
      </c>
      <c r="AE11" s="14"/>
      <c r="AF11" s="14">
        <v>0.41947630858371299</v>
      </c>
      <c r="AG11" s="14">
        <v>0.42461703687784003</v>
      </c>
      <c r="AH11" s="14">
        <v>0.40405690461596</v>
      </c>
      <c r="AI11" s="14">
        <v>0.30404831737753302</v>
      </c>
      <c r="AJ11" s="14">
        <v>0.44331583626906301</v>
      </c>
      <c r="AK11" s="14"/>
      <c r="AL11" s="14">
        <v>0.41879189344351703</v>
      </c>
      <c r="AM11" s="14">
        <v>0.43580657298730802</v>
      </c>
      <c r="AN11" s="14">
        <v>0.46222326760342403</v>
      </c>
      <c r="AO11" s="14">
        <v>0.34075446478044003</v>
      </c>
      <c r="AP11" s="14">
        <v>0.40419487736901899</v>
      </c>
      <c r="AQ11" s="14">
        <v>0.43571622135302301</v>
      </c>
      <c r="AR11" s="14"/>
      <c r="AS11" s="14">
        <v>0.40691685627900698</v>
      </c>
      <c r="AT11" s="14">
        <v>0.401735774703116</v>
      </c>
      <c r="AU11" s="14">
        <v>0.40145377856616399</v>
      </c>
      <c r="AV11" s="14">
        <v>0.39130916863648002</v>
      </c>
      <c r="AW11" s="14">
        <v>0.50801025363765895</v>
      </c>
      <c r="AX11" s="14"/>
      <c r="AY11" s="14">
        <v>0.40017866964091803</v>
      </c>
      <c r="AZ11" s="14">
        <v>0.42503728340747299</v>
      </c>
      <c r="BA11" s="14">
        <v>0.470490438418735</v>
      </c>
      <c r="BB11" s="14">
        <v>0.36547883893813599</v>
      </c>
      <c r="BC11" s="14">
        <v>0.33399762763392499</v>
      </c>
      <c r="BD11" s="14">
        <v>0.37235445063754302</v>
      </c>
      <c r="BE11" s="14">
        <v>0.37656785206115101</v>
      </c>
      <c r="BF11" s="14">
        <v>0.380439511995811</v>
      </c>
      <c r="BG11" s="14">
        <v>0.44321540210897897</v>
      </c>
      <c r="BH11" s="14">
        <v>0.43078750396222398</v>
      </c>
      <c r="BI11" s="14">
        <v>0.44189106373879999</v>
      </c>
      <c r="BJ11" s="14">
        <v>0.40231419420513098</v>
      </c>
      <c r="BK11" s="14">
        <v>0.45708808921410499</v>
      </c>
      <c r="BL11" s="14">
        <v>0.39578621221971799</v>
      </c>
      <c r="BM11" s="14">
        <v>0.37259593820695802</v>
      </c>
      <c r="BN11" s="14">
        <v>0.48406603267276599</v>
      </c>
      <c r="BO11" s="14"/>
      <c r="BP11" s="14">
        <v>0.38392698551212401</v>
      </c>
      <c r="BQ11" s="14">
        <v>0.40834473491491802</v>
      </c>
      <c r="BR11" s="14">
        <v>0.40608135775479998</v>
      </c>
      <c r="BS11" s="14">
        <v>0.43671775009010999</v>
      </c>
      <c r="BT11" s="14">
        <v>0.43804616087273401</v>
      </c>
      <c r="BU11" s="14">
        <v>0.37519765723003101</v>
      </c>
      <c r="BV11" s="14"/>
      <c r="BW11" s="14">
        <v>0.44729782152423397</v>
      </c>
      <c r="BX11" s="14">
        <v>0.39946888879537801</v>
      </c>
      <c r="BY11" s="14">
        <v>0.37572190474134498</v>
      </c>
      <c r="BZ11" s="14">
        <v>0.34534988590802501</v>
      </c>
      <c r="CA11" s="14">
        <v>0.39383516727220902</v>
      </c>
      <c r="CB11" s="14">
        <v>0.36609383003942902</v>
      </c>
      <c r="CC11" s="14"/>
      <c r="CD11" s="14">
        <v>0.37082531786059197</v>
      </c>
      <c r="CE11" s="14">
        <v>0.40004884890639097</v>
      </c>
      <c r="CF11" s="14">
        <v>0.377745317194154</v>
      </c>
      <c r="CG11" s="14">
        <v>0.43293454961279199</v>
      </c>
      <c r="CH11" s="14"/>
      <c r="CI11" s="14">
        <v>0.44966955925496899</v>
      </c>
      <c r="CJ11" s="14">
        <v>0.44943221304119702</v>
      </c>
      <c r="CK11" s="14">
        <v>0.37973844960803099</v>
      </c>
      <c r="CL11" s="14">
        <v>0.41732117199987401</v>
      </c>
      <c r="CM11" s="14"/>
      <c r="CN11" s="14">
        <v>0.40154451135925401</v>
      </c>
      <c r="CO11" s="14">
        <v>0.41079161187760499</v>
      </c>
      <c r="CP11" s="14"/>
      <c r="CQ11" s="14">
        <v>0.38639604927747701</v>
      </c>
      <c r="CR11" s="14">
        <v>0.40624453780987102</v>
      </c>
    </row>
    <row r="12" spans="2:96" x14ac:dyDescent="0.3">
      <c r="B12" s="15" t="s">
        <v>538</v>
      </c>
      <c r="C12" s="14">
        <v>0.39824623788018398</v>
      </c>
      <c r="D12" s="14">
        <v>0.37500073645660598</v>
      </c>
      <c r="E12" s="14">
        <v>0.42010552933057799</v>
      </c>
      <c r="F12" s="14"/>
      <c r="G12" s="14">
        <v>0.30824390608913899</v>
      </c>
      <c r="H12" s="14">
        <v>0.33764504353935498</v>
      </c>
      <c r="I12" s="14">
        <v>0.37874888776129501</v>
      </c>
      <c r="J12" s="14">
        <v>0.41443851386147501</v>
      </c>
      <c r="K12" s="14">
        <v>0.42660417901799702</v>
      </c>
      <c r="L12" s="14">
        <v>0.49081140278330798</v>
      </c>
      <c r="M12" s="14"/>
      <c r="N12" s="14">
        <v>0.390311573572656</v>
      </c>
      <c r="O12" s="14">
        <v>0.39444437176529901</v>
      </c>
      <c r="P12" s="14">
        <v>0.41473409061292998</v>
      </c>
      <c r="Q12" s="14">
        <v>0.39485732529784301</v>
      </c>
      <c r="R12" s="14"/>
      <c r="S12" s="14">
        <v>0.41617248093110398</v>
      </c>
      <c r="T12" s="14">
        <v>0.38408222731334102</v>
      </c>
      <c r="U12" s="14">
        <v>0.421243561942657</v>
      </c>
      <c r="V12" s="14">
        <v>0.43738155807999901</v>
      </c>
      <c r="W12" s="14">
        <v>0.41584597166272602</v>
      </c>
      <c r="X12" s="14">
        <v>0.409651717888042</v>
      </c>
      <c r="Y12" s="14">
        <v>0.37203071380521202</v>
      </c>
      <c r="Z12" s="14">
        <v>0.42639384183625501</v>
      </c>
      <c r="AA12" s="14">
        <v>0.32263566189676501</v>
      </c>
      <c r="AB12" s="14">
        <v>0.392447793789651</v>
      </c>
      <c r="AC12" s="14">
        <v>0.46262079246996601</v>
      </c>
      <c r="AD12" s="14">
        <v>0.3405313274656</v>
      </c>
      <c r="AE12" s="14"/>
      <c r="AF12" s="14">
        <v>0.41167292515065201</v>
      </c>
      <c r="AG12" s="14">
        <v>0.40085256047058598</v>
      </c>
      <c r="AH12" s="14">
        <v>0.46255164302679802</v>
      </c>
      <c r="AI12" s="14">
        <v>0.38557631923617203</v>
      </c>
      <c r="AJ12" s="14">
        <v>0.41955327913222601</v>
      </c>
      <c r="AK12" s="14"/>
      <c r="AL12" s="14">
        <v>0.37412282659225299</v>
      </c>
      <c r="AM12" s="14">
        <v>0.39941896875834498</v>
      </c>
      <c r="AN12" s="14">
        <v>0.46644728173970801</v>
      </c>
      <c r="AO12" s="14">
        <v>0.39825022066879601</v>
      </c>
      <c r="AP12" s="14">
        <v>0.34341664085522999</v>
      </c>
      <c r="AQ12" s="14">
        <v>0.47941943414122901</v>
      </c>
      <c r="AR12" s="14"/>
      <c r="AS12" s="14">
        <v>0.37926879641907102</v>
      </c>
      <c r="AT12" s="14">
        <v>0.40331494434051601</v>
      </c>
      <c r="AU12" s="14">
        <v>0.38829499862709199</v>
      </c>
      <c r="AV12" s="14">
        <v>0.39362866748831998</v>
      </c>
      <c r="AW12" s="14">
        <v>0.40213359599058701</v>
      </c>
      <c r="AX12" s="14"/>
      <c r="AY12" s="14">
        <v>0.32698086326451198</v>
      </c>
      <c r="AZ12" s="14">
        <v>0.391083064416063</v>
      </c>
      <c r="BA12" s="14">
        <v>0.43843759205557398</v>
      </c>
      <c r="BB12" s="14">
        <v>0.39874349224213401</v>
      </c>
      <c r="BC12" s="14">
        <v>0.38400319077372702</v>
      </c>
      <c r="BD12" s="14">
        <v>0.40160378622112503</v>
      </c>
      <c r="BE12" s="14">
        <v>0.40864847861169001</v>
      </c>
      <c r="BF12" s="14">
        <v>0.447308742483078</v>
      </c>
      <c r="BG12" s="14">
        <v>0.36100700326734098</v>
      </c>
      <c r="BH12" s="14">
        <v>0.30065795058371098</v>
      </c>
      <c r="BI12" s="14">
        <v>0.35198214285566298</v>
      </c>
      <c r="BJ12" s="14">
        <v>0.42267562253385599</v>
      </c>
      <c r="BK12" s="14">
        <v>0.45661836928655097</v>
      </c>
      <c r="BL12" s="14">
        <v>0.35842586306940699</v>
      </c>
      <c r="BM12" s="14">
        <v>0.41393941129392198</v>
      </c>
      <c r="BN12" s="14">
        <v>0.44801876668519802</v>
      </c>
      <c r="BO12" s="14"/>
      <c r="BP12" s="14">
        <v>0.37672673115145699</v>
      </c>
      <c r="BQ12" s="14">
        <v>0.40865550689625102</v>
      </c>
      <c r="BR12" s="14">
        <v>0.41028681318531302</v>
      </c>
      <c r="BS12" s="14">
        <v>0.40394929585728301</v>
      </c>
      <c r="BT12" s="14">
        <v>0.37821640437446802</v>
      </c>
      <c r="BU12" s="14">
        <v>0.43917819021907401</v>
      </c>
      <c r="BV12" s="14"/>
      <c r="BW12" s="14">
        <v>0.44150738915436499</v>
      </c>
      <c r="BX12" s="14">
        <v>0.35378623661716901</v>
      </c>
      <c r="BY12" s="14">
        <v>0.38964089988136902</v>
      </c>
      <c r="BZ12" s="14">
        <v>0.36767847473597398</v>
      </c>
      <c r="CA12" s="14">
        <v>0.38765065743112198</v>
      </c>
      <c r="CB12" s="14">
        <v>0.32510135700686499</v>
      </c>
      <c r="CC12" s="14"/>
      <c r="CD12" s="14">
        <v>0.345822792507754</v>
      </c>
      <c r="CE12" s="14">
        <v>0.40103003854547098</v>
      </c>
      <c r="CF12" s="14">
        <v>0.40987241893112403</v>
      </c>
      <c r="CG12" s="14">
        <v>0.40251225679372099</v>
      </c>
      <c r="CH12" s="14"/>
      <c r="CI12" s="14">
        <v>0.41567314156662299</v>
      </c>
      <c r="CJ12" s="14">
        <v>0.366762044605423</v>
      </c>
      <c r="CK12" s="14">
        <v>0.399871026741906</v>
      </c>
      <c r="CL12" s="14">
        <v>0.43627583872442499</v>
      </c>
      <c r="CM12" s="14"/>
      <c r="CN12" s="14">
        <v>0.38169201809616199</v>
      </c>
      <c r="CO12" s="14">
        <v>0.40286409209099799</v>
      </c>
      <c r="CP12" s="14"/>
      <c r="CQ12" s="14">
        <v>0.40702182934355702</v>
      </c>
      <c r="CR12" s="14">
        <v>0.40512009927728398</v>
      </c>
    </row>
    <row r="13" spans="2:96" x14ac:dyDescent="0.3">
      <c r="B13" s="15" t="s">
        <v>539</v>
      </c>
      <c r="C13" s="14">
        <v>0.35687766039906499</v>
      </c>
      <c r="D13" s="14">
        <v>0.31522973028745899</v>
      </c>
      <c r="E13" s="14">
        <v>0.39688380696329101</v>
      </c>
      <c r="F13" s="14"/>
      <c r="G13" s="14">
        <v>0.35207573868345898</v>
      </c>
      <c r="H13" s="14">
        <v>0.33280906108052699</v>
      </c>
      <c r="I13" s="14">
        <v>0.34864054161943298</v>
      </c>
      <c r="J13" s="14">
        <v>0.381087919172096</v>
      </c>
      <c r="K13" s="14">
        <v>0.37049904707136899</v>
      </c>
      <c r="L13" s="14">
        <v>0.35756809527003502</v>
      </c>
      <c r="M13" s="14"/>
      <c r="N13" s="14">
        <v>0.33342424866856901</v>
      </c>
      <c r="O13" s="14">
        <v>0.377302785774217</v>
      </c>
      <c r="P13" s="14">
        <v>0.32803613152807998</v>
      </c>
      <c r="Q13" s="14">
        <v>0.38657865870222602</v>
      </c>
      <c r="R13" s="14"/>
      <c r="S13" s="14">
        <v>0.42410205260648598</v>
      </c>
      <c r="T13" s="14">
        <v>0.45036877393332703</v>
      </c>
      <c r="U13" s="14">
        <v>0.38133646720574099</v>
      </c>
      <c r="V13" s="14">
        <v>0.35633369999103898</v>
      </c>
      <c r="W13" s="14">
        <v>0.29486029486169801</v>
      </c>
      <c r="X13" s="14">
        <v>0.32503968537185202</v>
      </c>
      <c r="Y13" s="14">
        <v>0.34402838479254799</v>
      </c>
      <c r="Z13" s="14">
        <v>0.31115196059234201</v>
      </c>
      <c r="AA13" s="14">
        <v>0.31900265853613602</v>
      </c>
      <c r="AB13" s="14">
        <v>0.29849393231673399</v>
      </c>
      <c r="AC13" s="14">
        <v>0.28815867172556298</v>
      </c>
      <c r="AD13" s="14">
        <v>0.33852537807827998</v>
      </c>
      <c r="AE13" s="14"/>
      <c r="AF13" s="14">
        <v>0.30590210851768401</v>
      </c>
      <c r="AG13" s="14">
        <v>0.38877690036673601</v>
      </c>
      <c r="AH13" s="14">
        <v>0.42612333939689401</v>
      </c>
      <c r="AI13" s="14">
        <v>0.31002057682711298</v>
      </c>
      <c r="AJ13" s="14">
        <v>0.44951532013524598</v>
      </c>
      <c r="AK13" s="14"/>
      <c r="AL13" s="14">
        <v>0.39227823219478902</v>
      </c>
      <c r="AM13" s="14">
        <v>0.333663646143809</v>
      </c>
      <c r="AN13" s="14">
        <v>0.44226843988645897</v>
      </c>
      <c r="AO13" s="14">
        <v>0.27202920828189298</v>
      </c>
      <c r="AP13" s="14">
        <v>0.43476125337434601</v>
      </c>
      <c r="AQ13" s="14">
        <v>0.39014445548978</v>
      </c>
      <c r="AR13" s="14"/>
      <c r="AS13" s="14">
        <v>0.34175251685107499</v>
      </c>
      <c r="AT13" s="14">
        <v>0.36597450693621397</v>
      </c>
      <c r="AU13" s="14">
        <v>0.36979704958104798</v>
      </c>
      <c r="AV13" s="14">
        <v>0.340316277941554</v>
      </c>
      <c r="AW13" s="14">
        <v>0.38782378814964302</v>
      </c>
      <c r="AX13" s="14"/>
      <c r="AY13" s="14">
        <v>0.35219067447669</v>
      </c>
      <c r="AZ13" s="14">
        <v>0.43384368768667098</v>
      </c>
      <c r="BA13" s="14">
        <v>0.36312610991937999</v>
      </c>
      <c r="BB13" s="14">
        <v>0.33823300669784601</v>
      </c>
      <c r="BC13" s="14">
        <v>0.37637704542453798</v>
      </c>
      <c r="BD13" s="14">
        <v>0.338633429038603</v>
      </c>
      <c r="BE13" s="14">
        <v>0.42250667736195802</v>
      </c>
      <c r="BF13" s="14">
        <v>0.39554156873212998</v>
      </c>
      <c r="BG13" s="14">
        <v>0.34278092245616798</v>
      </c>
      <c r="BH13" s="14">
        <v>0.31193146395169802</v>
      </c>
      <c r="BI13" s="14">
        <v>0.35075883921117901</v>
      </c>
      <c r="BJ13" s="14">
        <v>0.29692179215366499</v>
      </c>
      <c r="BK13" s="14">
        <v>0.34086909901893597</v>
      </c>
      <c r="BL13" s="14">
        <v>0.32898252146685097</v>
      </c>
      <c r="BM13" s="14">
        <v>0.36155983897051802</v>
      </c>
      <c r="BN13" s="14">
        <v>0.31272636992415198</v>
      </c>
      <c r="BO13" s="14"/>
      <c r="BP13" s="14">
        <v>0.360165430790928</v>
      </c>
      <c r="BQ13" s="14">
        <v>0.39994927097988697</v>
      </c>
      <c r="BR13" s="14">
        <v>0.334128824141535</v>
      </c>
      <c r="BS13" s="14">
        <v>0.33072458320798698</v>
      </c>
      <c r="BT13" s="14">
        <v>0.32204663242840398</v>
      </c>
      <c r="BU13" s="14">
        <v>0.33711398353285599</v>
      </c>
      <c r="BV13" s="14"/>
      <c r="BW13" s="14">
        <v>0.35075667501463298</v>
      </c>
      <c r="BX13" s="14">
        <v>0.34386177419547298</v>
      </c>
      <c r="BY13" s="14">
        <v>0.32967951745926199</v>
      </c>
      <c r="BZ13" s="14">
        <v>0.36933901070034802</v>
      </c>
      <c r="CA13" s="14">
        <v>0.38904468038785101</v>
      </c>
      <c r="CB13" s="14">
        <v>0.39300406525038301</v>
      </c>
      <c r="CC13" s="14"/>
      <c r="CD13" s="14">
        <v>0.36026443114658802</v>
      </c>
      <c r="CE13" s="14">
        <v>0.34463418594984802</v>
      </c>
      <c r="CF13" s="14">
        <v>0.39475668046305501</v>
      </c>
      <c r="CG13" s="14">
        <v>0.34322263713526802</v>
      </c>
      <c r="CH13" s="14"/>
      <c r="CI13" s="14">
        <v>0.37924780340547098</v>
      </c>
      <c r="CJ13" s="14">
        <v>0.368560907857235</v>
      </c>
      <c r="CK13" s="14">
        <v>0.343569195699714</v>
      </c>
      <c r="CL13" s="14">
        <v>0.37423277756330298</v>
      </c>
      <c r="CM13" s="14"/>
      <c r="CN13" s="14">
        <v>0.37765748458556703</v>
      </c>
      <c r="CO13" s="14">
        <v>0.35565913102457902</v>
      </c>
      <c r="CP13" s="14"/>
      <c r="CQ13" s="14">
        <v>0.414570123744404</v>
      </c>
      <c r="CR13" s="14">
        <v>0.34698248355621802</v>
      </c>
    </row>
    <row r="14" spans="2:96" x14ac:dyDescent="0.3">
      <c r="B14" s="15" t="s">
        <v>540</v>
      </c>
      <c r="C14" s="14">
        <v>0.35127187431048001</v>
      </c>
      <c r="D14" s="14">
        <v>0.319447415412972</v>
      </c>
      <c r="E14" s="14">
        <v>0.380479741856735</v>
      </c>
      <c r="F14" s="14"/>
      <c r="G14" s="14">
        <v>0.30479707229004999</v>
      </c>
      <c r="H14" s="14">
        <v>0.33761993698159598</v>
      </c>
      <c r="I14" s="14">
        <v>0.355267330611861</v>
      </c>
      <c r="J14" s="14">
        <v>0.34514048403633801</v>
      </c>
      <c r="K14" s="14">
        <v>0.39168764701829301</v>
      </c>
      <c r="L14" s="14">
        <v>0.36770925397192</v>
      </c>
      <c r="M14" s="14"/>
      <c r="N14" s="14">
        <v>0.38878890554892698</v>
      </c>
      <c r="O14" s="14">
        <v>0.33748713109337802</v>
      </c>
      <c r="P14" s="14">
        <v>0.34629710668069702</v>
      </c>
      <c r="Q14" s="14">
        <v>0.32567855947869501</v>
      </c>
      <c r="R14" s="14"/>
      <c r="S14" s="14">
        <v>0.34519563884104298</v>
      </c>
      <c r="T14" s="14">
        <v>0.35849833353238703</v>
      </c>
      <c r="U14" s="14">
        <v>0.38287827010348602</v>
      </c>
      <c r="V14" s="14">
        <v>0.297476764425254</v>
      </c>
      <c r="W14" s="14">
        <v>0.276349248491773</v>
      </c>
      <c r="X14" s="14">
        <v>0.40480643227225899</v>
      </c>
      <c r="Y14" s="14">
        <v>0.33508583334435699</v>
      </c>
      <c r="Z14" s="14">
        <v>0.33287892319876899</v>
      </c>
      <c r="AA14" s="14">
        <v>0.40623973760179299</v>
      </c>
      <c r="AB14" s="14">
        <v>0.36194981574333601</v>
      </c>
      <c r="AC14" s="14">
        <v>0.28868260300285198</v>
      </c>
      <c r="AD14" s="14">
        <v>0.37908858539201001</v>
      </c>
      <c r="AE14" s="14"/>
      <c r="AF14" s="14">
        <v>0.392733285859593</v>
      </c>
      <c r="AG14" s="14">
        <v>0.34202948704761699</v>
      </c>
      <c r="AH14" s="14">
        <v>0.36280207513100998</v>
      </c>
      <c r="AI14" s="14">
        <v>0.32414641316578102</v>
      </c>
      <c r="AJ14" s="14">
        <v>0.42084029541707901</v>
      </c>
      <c r="AK14" s="14"/>
      <c r="AL14" s="14">
        <v>0.32223101717137198</v>
      </c>
      <c r="AM14" s="14">
        <v>0.383772603132917</v>
      </c>
      <c r="AN14" s="14">
        <v>0.38002354949110601</v>
      </c>
      <c r="AO14" s="14">
        <v>0.342155599008797</v>
      </c>
      <c r="AP14" s="14">
        <v>0.37677078540062903</v>
      </c>
      <c r="AQ14" s="14">
        <v>0.42014886921906802</v>
      </c>
      <c r="AR14" s="14"/>
      <c r="AS14" s="14">
        <v>0.29828805976810302</v>
      </c>
      <c r="AT14" s="14">
        <v>0.32459973425405397</v>
      </c>
      <c r="AU14" s="14">
        <v>0.36896103826733201</v>
      </c>
      <c r="AV14" s="14">
        <v>0.39383152440289199</v>
      </c>
      <c r="AW14" s="14">
        <v>0.48319158101878801</v>
      </c>
      <c r="AX14" s="14"/>
      <c r="AY14" s="14">
        <v>0.37733288470951198</v>
      </c>
      <c r="AZ14" s="14">
        <v>0.403253027855633</v>
      </c>
      <c r="BA14" s="14">
        <v>0.460866679060007</v>
      </c>
      <c r="BB14" s="14">
        <v>0.21531035377819999</v>
      </c>
      <c r="BC14" s="14">
        <v>0.31934222749953101</v>
      </c>
      <c r="BD14" s="14">
        <v>0.375484325536662</v>
      </c>
      <c r="BE14" s="14">
        <v>0.331260326225359</v>
      </c>
      <c r="BF14" s="14">
        <v>0.37524440775325002</v>
      </c>
      <c r="BG14" s="14">
        <v>0.36616454431649598</v>
      </c>
      <c r="BH14" s="14">
        <v>0.35740156919711602</v>
      </c>
      <c r="BI14" s="14">
        <v>0.28939657549529402</v>
      </c>
      <c r="BJ14" s="14">
        <v>0.31975680466769502</v>
      </c>
      <c r="BK14" s="14">
        <v>0.34675874615864599</v>
      </c>
      <c r="BL14" s="14">
        <v>0.34142620909537902</v>
      </c>
      <c r="BM14" s="14">
        <v>0.36887264286134402</v>
      </c>
      <c r="BN14" s="14">
        <v>0.434241490605629</v>
      </c>
      <c r="BO14" s="14"/>
      <c r="BP14" s="14">
        <v>0.36876793434294403</v>
      </c>
      <c r="BQ14" s="14">
        <v>0.33611390879652397</v>
      </c>
      <c r="BR14" s="14">
        <v>0.36907443629369702</v>
      </c>
      <c r="BS14" s="14">
        <v>0.35566710364472298</v>
      </c>
      <c r="BT14" s="14">
        <v>0.30435031936228901</v>
      </c>
      <c r="BU14" s="14">
        <v>0.39250092204093301</v>
      </c>
      <c r="BV14" s="14"/>
      <c r="BW14" s="14">
        <v>0.35186679272398802</v>
      </c>
      <c r="BX14" s="14">
        <v>0.341034666688599</v>
      </c>
      <c r="BY14" s="14">
        <v>0.27203233082224798</v>
      </c>
      <c r="BZ14" s="14">
        <v>0.33599077206445999</v>
      </c>
      <c r="CA14" s="14">
        <v>0.386354672475414</v>
      </c>
      <c r="CB14" s="14">
        <v>0.36288175600955602</v>
      </c>
      <c r="CC14" s="14"/>
      <c r="CD14" s="14">
        <v>0.34307823230415402</v>
      </c>
      <c r="CE14" s="14">
        <v>0.33223587664055598</v>
      </c>
      <c r="CF14" s="14">
        <v>0.34818965552106101</v>
      </c>
      <c r="CG14" s="14">
        <v>0.372567966217837</v>
      </c>
      <c r="CH14" s="14"/>
      <c r="CI14" s="14">
        <v>0.401095640832973</v>
      </c>
      <c r="CJ14" s="14">
        <v>0.35753063750820602</v>
      </c>
      <c r="CK14" s="14">
        <v>0.33431504303183401</v>
      </c>
      <c r="CL14" s="14">
        <v>0.34264896932494399</v>
      </c>
      <c r="CM14" s="14"/>
      <c r="CN14" s="14">
        <v>0.344819646086724</v>
      </c>
      <c r="CO14" s="14">
        <v>0.354512460764284</v>
      </c>
      <c r="CP14" s="14"/>
      <c r="CQ14" s="14">
        <v>0.28810077959840202</v>
      </c>
      <c r="CR14" s="14">
        <v>0.35452679699491202</v>
      </c>
    </row>
    <row r="15" spans="2:96" x14ac:dyDescent="0.3">
      <c r="B15" s="15" t="s">
        <v>541</v>
      </c>
      <c r="C15" s="14">
        <v>0.305395909635931</v>
      </c>
      <c r="D15" s="14">
        <v>0.27100698675596002</v>
      </c>
      <c r="E15" s="14">
        <v>0.33905288323855198</v>
      </c>
      <c r="F15" s="14"/>
      <c r="G15" s="14">
        <v>0.29471769864304098</v>
      </c>
      <c r="H15" s="14">
        <v>0.31543200539823202</v>
      </c>
      <c r="I15" s="14">
        <v>0.29392730479060603</v>
      </c>
      <c r="J15" s="14">
        <v>0.29181949286847703</v>
      </c>
      <c r="K15" s="14">
        <v>0.30374767065561997</v>
      </c>
      <c r="L15" s="14">
        <v>0.32573779056169699</v>
      </c>
      <c r="M15" s="14"/>
      <c r="N15" s="14">
        <v>0.29533616053984402</v>
      </c>
      <c r="O15" s="14">
        <v>0.32945391045066802</v>
      </c>
      <c r="P15" s="14">
        <v>0.28477721560172597</v>
      </c>
      <c r="Q15" s="14">
        <v>0.30513799334830499</v>
      </c>
      <c r="R15" s="14"/>
      <c r="S15" s="14">
        <v>0.38376081251153998</v>
      </c>
      <c r="T15" s="14">
        <v>0.33742976017215098</v>
      </c>
      <c r="U15" s="14">
        <v>0.33376739108037401</v>
      </c>
      <c r="V15" s="14">
        <v>0.34536993340942301</v>
      </c>
      <c r="W15" s="14">
        <v>0.26811968201965197</v>
      </c>
      <c r="X15" s="14">
        <v>0.26384868635751202</v>
      </c>
      <c r="Y15" s="14">
        <v>0.300433564638041</v>
      </c>
      <c r="Z15" s="14">
        <v>0.26104376640913002</v>
      </c>
      <c r="AA15" s="14">
        <v>0.25290527866891199</v>
      </c>
      <c r="AB15" s="14">
        <v>0.27783585547830097</v>
      </c>
      <c r="AC15" s="14">
        <v>0.28785687203181698</v>
      </c>
      <c r="AD15" s="14">
        <v>0.192183205835423</v>
      </c>
      <c r="AE15" s="14"/>
      <c r="AF15" s="14">
        <v>0.28457928089304002</v>
      </c>
      <c r="AG15" s="14">
        <v>0.31737868737168701</v>
      </c>
      <c r="AH15" s="14">
        <v>0.34339918163737798</v>
      </c>
      <c r="AI15" s="14">
        <v>0.28529731079561899</v>
      </c>
      <c r="AJ15" s="14">
        <v>0.39882662962363602</v>
      </c>
      <c r="AK15" s="14"/>
      <c r="AL15" s="14">
        <v>0.321809319182218</v>
      </c>
      <c r="AM15" s="14">
        <v>0.31183430412618601</v>
      </c>
      <c r="AN15" s="14">
        <v>0.352975020197</v>
      </c>
      <c r="AO15" s="14">
        <v>0.25812590531878599</v>
      </c>
      <c r="AP15" s="14">
        <v>0.39741729137489801</v>
      </c>
      <c r="AQ15" s="14">
        <v>0.30376307992361101</v>
      </c>
      <c r="AR15" s="14"/>
      <c r="AS15" s="14">
        <v>0.24801305026195999</v>
      </c>
      <c r="AT15" s="14">
        <v>0.30501042306704901</v>
      </c>
      <c r="AU15" s="14">
        <v>0.32936294461794802</v>
      </c>
      <c r="AV15" s="14">
        <v>0.35362530525493202</v>
      </c>
      <c r="AW15" s="14">
        <v>0.44252074951640302</v>
      </c>
      <c r="AX15" s="14"/>
      <c r="AY15" s="14">
        <v>0.13938633666974901</v>
      </c>
      <c r="AZ15" s="14">
        <v>0.34032759394892698</v>
      </c>
      <c r="BA15" s="14">
        <v>0.38389489123288301</v>
      </c>
      <c r="BB15" s="14">
        <v>0.30152612074707003</v>
      </c>
      <c r="BC15" s="14">
        <v>0.272961476683168</v>
      </c>
      <c r="BD15" s="14">
        <v>0.28427322969163499</v>
      </c>
      <c r="BE15" s="14">
        <v>0.282310936644389</v>
      </c>
      <c r="BF15" s="14">
        <v>0.35017962541237002</v>
      </c>
      <c r="BG15" s="14">
        <v>0.265886811098828</v>
      </c>
      <c r="BH15" s="14">
        <v>0.20554418144697001</v>
      </c>
      <c r="BI15" s="14">
        <v>0.28547239534876201</v>
      </c>
      <c r="BJ15" s="14">
        <v>0.26192623357191702</v>
      </c>
      <c r="BK15" s="14">
        <v>0.33031772630734901</v>
      </c>
      <c r="BL15" s="14">
        <v>0.26649251340647001</v>
      </c>
      <c r="BM15" s="14">
        <v>0.38123498491755697</v>
      </c>
      <c r="BN15" s="14">
        <v>0.42546112377645001</v>
      </c>
      <c r="BO15" s="14"/>
      <c r="BP15" s="14">
        <v>0.34467882406151701</v>
      </c>
      <c r="BQ15" s="14">
        <v>0.28620127777346699</v>
      </c>
      <c r="BR15" s="14">
        <v>0.28803172926453002</v>
      </c>
      <c r="BS15" s="14">
        <v>0.281856748793748</v>
      </c>
      <c r="BT15" s="14">
        <v>0.31045334675757602</v>
      </c>
      <c r="BU15" s="14">
        <v>0.33835859406384799</v>
      </c>
      <c r="BV15" s="14"/>
      <c r="BW15" s="14">
        <v>0.31420015189898898</v>
      </c>
      <c r="BX15" s="14">
        <v>0.29444604599746799</v>
      </c>
      <c r="BY15" s="14">
        <v>0.27440207241422798</v>
      </c>
      <c r="BZ15" s="14">
        <v>0.31199845693482398</v>
      </c>
      <c r="CA15" s="14">
        <v>0.314214584635503</v>
      </c>
      <c r="CB15" s="14">
        <v>0.28786472937985702</v>
      </c>
      <c r="CC15" s="14"/>
      <c r="CD15" s="14">
        <v>0.30295399239173698</v>
      </c>
      <c r="CE15" s="14">
        <v>0.29245385049988498</v>
      </c>
      <c r="CF15" s="14">
        <v>0.29900313184524602</v>
      </c>
      <c r="CG15" s="14">
        <v>0.326691590500578</v>
      </c>
      <c r="CH15" s="14"/>
      <c r="CI15" s="14">
        <v>0.33770688701789298</v>
      </c>
      <c r="CJ15" s="14">
        <v>0.31126370108108498</v>
      </c>
      <c r="CK15" s="14">
        <v>0.29351467216993499</v>
      </c>
      <c r="CL15" s="14">
        <v>0.30174029255916801</v>
      </c>
      <c r="CM15" s="14"/>
      <c r="CN15" s="14">
        <v>0.36030070795125801</v>
      </c>
      <c r="CO15" s="14">
        <v>0.29720235398057698</v>
      </c>
      <c r="CP15" s="14"/>
      <c r="CQ15" s="14">
        <v>0.33980141031107802</v>
      </c>
      <c r="CR15" s="14">
        <v>0.300162029377808</v>
      </c>
    </row>
    <row r="16" spans="2:96" x14ac:dyDescent="0.3">
      <c r="B16" s="15" t="s">
        <v>542</v>
      </c>
      <c r="C16" s="14">
        <v>0.28593442687848197</v>
      </c>
      <c r="D16" s="14">
        <v>0.24308568037132899</v>
      </c>
      <c r="E16" s="14">
        <v>0.32663652215401001</v>
      </c>
      <c r="F16" s="14"/>
      <c r="G16" s="14">
        <v>0.27196890940537299</v>
      </c>
      <c r="H16" s="14">
        <v>0.29735325261643197</v>
      </c>
      <c r="I16" s="14">
        <v>0.27354315245055499</v>
      </c>
      <c r="J16" s="14">
        <v>0.259670676446217</v>
      </c>
      <c r="K16" s="14">
        <v>0.31167514855508399</v>
      </c>
      <c r="L16" s="14">
        <v>0.29997627671923199</v>
      </c>
      <c r="M16" s="14"/>
      <c r="N16" s="14">
        <v>0.29618162176759699</v>
      </c>
      <c r="O16" s="14">
        <v>0.35072073312228502</v>
      </c>
      <c r="P16" s="14">
        <v>0.247174904938507</v>
      </c>
      <c r="Q16" s="14">
        <v>0.24293731153210599</v>
      </c>
      <c r="R16" s="14"/>
      <c r="S16" s="14">
        <v>0.26697386414816898</v>
      </c>
      <c r="T16" s="14">
        <v>0.330625687009032</v>
      </c>
      <c r="U16" s="14">
        <v>0.278065478346745</v>
      </c>
      <c r="V16" s="14">
        <v>0.279476450310781</v>
      </c>
      <c r="W16" s="14">
        <v>0.23488284530206699</v>
      </c>
      <c r="X16" s="14">
        <v>0.26481424635597001</v>
      </c>
      <c r="Y16" s="14">
        <v>0.28860101369165703</v>
      </c>
      <c r="Z16" s="14">
        <v>0.28477978719975999</v>
      </c>
      <c r="AA16" s="14">
        <v>0.28158770214545098</v>
      </c>
      <c r="AB16" s="14">
        <v>0.26224171885916098</v>
      </c>
      <c r="AC16" s="14">
        <v>0.341492778019232</v>
      </c>
      <c r="AD16" s="14">
        <v>0.393231986287781</v>
      </c>
      <c r="AE16" s="14"/>
      <c r="AF16" s="14">
        <v>0.25292324246655301</v>
      </c>
      <c r="AG16" s="14">
        <v>0.31722818686360199</v>
      </c>
      <c r="AH16" s="14">
        <v>0.34711945391742799</v>
      </c>
      <c r="AI16" s="14">
        <v>0.21803508539594499</v>
      </c>
      <c r="AJ16" s="14">
        <v>0.36927461289143299</v>
      </c>
      <c r="AK16" s="14"/>
      <c r="AL16" s="14">
        <v>0.32352947129398002</v>
      </c>
      <c r="AM16" s="14">
        <v>0.28068065948826798</v>
      </c>
      <c r="AN16" s="14">
        <v>0.36618222203478501</v>
      </c>
      <c r="AO16" s="14">
        <v>0.213599505553906</v>
      </c>
      <c r="AP16" s="14">
        <v>0.32076510813939901</v>
      </c>
      <c r="AQ16" s="14">
        <v>0.32678566286750199</v>
      </c>
      <c r="AR16" s="14"/>
      <c r="AS16" s="14">
        <v>0.22915969887603499</v>
      </c>
      <c r="AT16" s="14">
        <v>0.24719450558620301</v>
      </c>
      <c r="AU16" s="14">
        <v>0.35402549829862601</v>
      </c>
      <c r="AV16" s="14">
        <v>0.305470841035206</v>
      </c>
      <c r="AW16" s="14">
        <v>0.40239481282946699</v>
      </c>
      <c r="AX16" s="14"/>
      <c r="AY16" s="14">
        <v>0.26105245689496698</v>
      </c>
      <c r="AZ16" s="14">
        <v>0.272383168647792</v>
      </c>
      <c r="BA16" s="14">
        <v>0.29439761456589802</v>
      </c>
      <c r="BB16" s="14">
        <v>0.246808788044521</v>
      </c>
      <c r="BC16" s="14">
        <v>0.27032727632046999</v>
      </c>
      <c r="BD16" s="14">
        <v>0.28868616027548999</v>
      </c>
      <c r="BE16" s="14">
        <v>0.28491163722638801</v>
      </c>
      <c r="BF16" s="14">
        <v>0.30437159116221302</v>
      </c>
      <c r="BG16" s="14">
        <v>0.26521440803776802</v>
      </c>
      <c r="BH16" s="14">
        <v>0.26993310286779398</v>
      </c>
      <c r="BI16" s="14">
        <v>0.32248599429752101</v>
      </c>
      <c r="BJ16" s="14">
        <v>0.26048241359890001</v>
      </c>
      <c r="BK16" s="14">
        <v>0.31063205913101399</v>
      </c>
      <c r="BL16" s="14">
        <v>0.32428053727928902</v>
      </c>
      <c r="BM16" s="14">
        <v>0.35143331377557302</v>
      </c>
      <c r="BN16" s="14">
        <v>0.30986962127099599</v>
      </c>
      <c r="BO16" s="14"/>
      <c r="BP16" s="14">
        <v>0.29820102440909502</v>
      </c>
      <c r="BQ16" s="14">
        <v>0.29447029924622298</v>
      </c>
      <c r="BR16" s="14">
        <v>0.27492549040157399</v>
      </c>
      <c r="BS16" s="14">
        <v>0.28178296400841801</v>
      </c>
      <c r="BT16" s="14">
        <v>0.25161659780548401</v>
      </c>
      <c r="BU16" s="14">
        <v>0.28507253726972998</v>
      </c>
      <c r="BV16" s="14"/>
      <c r="BW16" s="14">
        <v>0.287261714604862</v>
      </c>
      <c r="BX16" s="14">
        <v>0.30676724431049102</v>
      </c>
      <c r="BY16" s="14">
        <v>0.20705234502839101</v>
      </c>
      <c r="BZ16" s="14">
        <v>0.23832739046007501</v>
      </c>
      <c r="CA16" s="14">
        <v>0.299879955147421</v>
      </c>
      <c r="CB16" s="14">
        <v>0.323846263716</v>
      </c>
      <c r="CC16" s="14"/>
      <c r="CD16" s="14">
        <v>0.27862229714307901</v>
      </c>
      <c r="CE16" s="14">
        <v>0.27979648186441097</v>
      </c>
      <c r="CF16" s="14">
        <v>0.25751494337784098</v>
      </c>
      <c r="CG16" s="14">
        <v>0.30412440993462903</v>
      </c>
      <c r="CH16" s="14"/>
      <c r="CI16" s="14">
        <v>0.32533013518468301</v>
      </c>
      <c r="CJ16" s="14">
        <v>0.29396848470165798</v>
      </c>
      <c r="CK16" s="14">
        <v>0.25949964621766902</v>
      </c>
      <c r="CL16" s="14">
        <v>0.38205780759988001</v>
      </c>
      <c r="CM16" s="14"/>
      <c r="CN16" s="14">
        <v>0.24865789451501</v>
      </c>
      <c r="CO16" s="14">
        <v>0.29134752423423799</v>
      </c>
      <c r="CP16" s="14"/>
      <c r="CQ16" s="14">
        <v>0.23390653795428201</v>
      </c>
      <c r="CR16" s="14">
        <v>0.29302107151074602</v>
      </c>
    </row>
    <row r="17" spans="2:96" x14ac:dyDescent="0.3">
      <c r="B17" s="15" t="s">
        <v>543</v>
      </c>
      <c r="C17" s="14">
        <v>0.275016302125769</v>
      </c>
      <c r="D17" s="14">
        <v>0.23129256969463699</v>
      </c>
      <c r="E17" s="14">
        <v>0.31654194268719599</v>
      </c>
      <c r="F17" s="14"/>
      <c r="G17" s="14">
        <v>0.31582589542559703</v>
      </c>
      <c r="H17" s="14">
        <v>0.32143531837386902</v>
      </c>
      <c r="I17" s="14">
        <v>0.310579677600199</v>
      </c>
      <c r="J17" s="14">
        <v>0.24740443375685101</v>
      </c>
      <c r="K17" s="14">
        <v>0.25147620372674501</v>
      </c>
      <c r="L17" s="14">
        <v>0.21949381300651599</v>
      </c>
      <c r="M17" s="14"/>
      <c r="N17" s="14">
        <v>0.28608253811376599</v>
      </c>
      <c r="O17" s="14">
        <v>0.27656781331795099</v>
      </c>
      <c r="P17" s="14">
        <v>0.247589315687677</v>
      </c>
      <c r="Q17" s="14">
        <v>0.28293335177887102</v>
      </c>
      <c r="R17" s="14"/>
      <c r="S17" s="14">
        <v>0.396483224443335</v>
      </c>
      <c r="T17" s="14">
        <v>0.26586072513162801</v>
      </c>
      <c r="U17" s="14">
        <v>0.27795212673804298</v>
      </c>
      <c r="V17" s="14">
        <v>0.27345140565821902</v>
      </c>
      <c r="W17" s="14">
        <v>0.23267742398593</v>
      </c>
      <c r="X17" s="14">
        <v>0.30689433154463103</v>
      </c>
      <c r="Y17" s="14">
        <v>0.226291320819063</v>
      </c>
      <c r="Z17" s="14">
        <v>0.213928088332387</v>
      </c>
      <c r="AA17" s="14">
        <v>0.26141818511305098</v>
      </c>
      <c r="AB17" s="14">
        <v>0.218348726452057</v>
      </c>
      <c r="AC17" s="14">
        <v>0.21926535250292001</v>
      </c>
      <c r="AD17" s="14">
        <v>0.27076574175267298</v>
      </c>
      <c r="AE17" s="14"/>
      <c r="AF17" s="14">
        <v>0.22329043381777899</v>
      </c>
      <c r="AG17" s="14">
        <v>0.34132240807224101</v>
      </c>
      <c r="AH17" s="14">
        <v>0.23250776786233299</v>
      </c>
      <c r="AI17" s="14">
        <v>0.21223085426419</v>
      </c>
      <c r="AJ17" s="14">
        <v>0.34722734542745998</v>
      </c>
      <c r="AK17" s="14"/>
      <c r="AL17" s="14">
        <v>0.32380870972521802</v>
      </c>
      <c r="AM17" s="14">
        <v>0.24756819892905499</v>
      </c>
      <c r="AN17" s="14">
        <v>0.29766791192471997</v>
      </c>
      <c r="AO17" s="14">
        <v>0.21497048058322701</v>
      </c>
      <c r="AP17" s="14">
        <v>0.355430762022859</v>
      </c>
      <c r="AQ17" s="14">
        <v>0.35691504465606899</v>
      </c>
      <c r="AR17" s="14"/>
      <c r="AS17" s="14">
        <v>0.237553127598542</v>
      </c>
      <c r="AT17" s="14">
        <v>0.26354896836821501</v>
      </c>
      <c r="AU17" s="14">
        <v>0.30348367528882603</v>
      </c>
      <c r="AV17" s="14">
        <v>0.341171645588143</v>
      </c>
      <c r="AW17" s="14">
        <v>0.34046316825054102</v>
      </c>
      <c r="AX17" s="14"/>
      <c r="AY17" s="14">
        <v>0.13849901091161701</v>
      </c>
      <c r="AZ17" s="14">
        <v>0.34629591798227799</v>
      </c>
      <c r="BA17" s="14">
        <v>0.28906948963927298</v>
      </c>
      <c r="BB17" s="14">
        <v>0.22614238185983601</v>
      </c>
      <c r="BC17" s="14">
        <v>0.279795095064233</v>
      </c>
      <c r="BD17" s="14">
        <v>0.25605653091680602</v>
      </c>
      <c r="BE17" s="14">
        <v>0.31524460255579301</v>
      </c>
      <c r="BF17" s="14">
        <v>0.22890112042941699</v>
      </c>
      <c r="BG17" s="14">
        <v>0.249390354183674</v>
      </c>
      <c r="BH17" s="14">
        <v>0.17774566914853901</v>
      </c>
      <c r="BI17" s="14">
        <v>0.31441166954547101</v>
      </c>
      <c r="BJ17" s="14">
        <v>0.25184695641666599</v>
      </c>
      <c r="BK17" s="14">
        <v>0.23242201316067199</v>
      </c>
      <c r="BL17" s="14">
        <v>0.317939912801328</v>
      </c>
      <c r="BM17" s="14">
        <v>0.18867846475171299</v>
      </c>
      <c r="BN17" s="14">
        <v>0.41851242001432798</v>
      </c>
      <c r="BO17" s="14"/>
      <c r="BP17" s="14">
        <v>0.36843943379955102</v>
      </c>
      <c r="BQ17" s="14">
        <v>0.26558843293955697</v>
      </c>
      <c r="BR17" s="14">
        <v>0.24343467792291901</v>
      </c>
      <c r="BS17" s="14">
        <v>0.24855947146111801</v>
      </c>
      <c r="BT17" s="14">
        <v>0.21196187090044999</v>
      </c>
      <c r="BU17" s="14">
        <v>0.197314112910488</v>
      </c>
      <c r="BV17" s="14"/>
      <c r="BW17" s="14">
        <v>0.24468881184560001</v>
      </c>
      <c r="BX17" s="14">
        <v>0.29560442902217199</v>
      </c>
      <c r="BY17" s="14">
        <v>0.243915669305656</v>
      </c>
      <c r="BZ17" s="14">
        <v>0.28442827364786699</v>
      </c>
      <c r="CA17" s="14">
        <v>0.32078002576887998</v>
      </c>
      <c r="CB17" s="14">
        <v>0.235740920545707</v>
      </c>
      <c r="CC17" s="14"/>
      <c r="CD17" s="14">
        <v>0.31852249379998898</v>
      </c>
      <c r="CE17" s="14">
        <v>0.27116680383603098</v>
      </c>
      <c r="CF17" s="14">
        <v>0.24535672003469</v>
      </c>
      <c r="CG17" s="14">
        <v>0.278415866243795</v>
      </c>
      <c r="CH17" s="14"/>
      <c r="CI17" s="14">
        <v>0.28543422460121698</v>
      </c>
      <c r="CJ17" s="14">
        <v>0.286738662094917</v>
      </c>
      <c r="CK17" s="14">
        <v>0.26445636920628002</v>
      </c>
      <c r="CL17" s="14">
        <v>0.30098409641690099</v>
      </c>
      <c r="CM17" s="14"/>
      <c r="CN17" s="14">
        <v>0.30871109920797901</v>
      </c>
      <c r="CO17" s="14">
        <v>0.27248304330047601</v>
      </c>
      <c r="CP17" s="14"/>
      <c r="CQ17" s="14">
        <v>0.30297996571275099</v>
      </c>
      <c r="CR17" s="14">
        <v>0.26849300627992301</v>
      </c>
    </row>
    <row r="18" spans="2:96" x14ac:dyDescent="0.3">
      <c r="B18" s="15" t="s">
        <v>544</v>
      </c>
      <c r="C18" s="14">
        <v>0.21776312257790201</v>
      </c>
      <c r="D18" s="14">
        <v>0.18433056902389999</v>
      </c>
      <c r="E18" s="14">
        <v>0.249052420856647</v>
      </c>
      <c r="F18" s="14"/>
      <c r="G18" s="14">
        <v>0.245896607165487</v>
      </c>
      <c r="H18" s="14">
        <v>0.19730654688150501</v>
      </c>
      <c r="I18" s="14">
        <v>0.203711029820247</v>
      </c>
      <c r="J18" s="14">
        <v>0.223443515379184</v>
      </c>
      <c r="K18" s="14">
        <v>0.18589766460082599</v>
      </c>
      <c r="L18" s="14">
        <v>0.244045729609844</v>
      </c>
      <c r="M18" s="14"/>
      <c r="N18" s="14">
        <v>0.20788639967077899</v>
      </c>
      <c r="O18" s="14">
        <v>0.20881232136240499</v>
      </c>
      <c r="P18" s="14">
        <v>0.22196664571402999</v>
      </c>
      <c r="Q18" s="14">
        <v>0.23224137009417001</v>
      </c>
      <c r="R18" s="14"/>
      <c r="S18" s="14">
        <v>0.29527029854034398</v>
      </c>
      <c r="T18" s="14">
        <v>0.222954511854249</v>
      </c>
      <c r="U18" s="14">
        <v>0.23191527902957401</v>
      </c>
      <c r="V18" s="14">
        <v>0.232006320956473</v>
      </c>
      <c r="W18" s="14">
        <v>0.16572412024786801</v>
      </c>
      <c r="X18" s="14">
        <v>0.19200951659156701</v>
      </c>
      <c r="Y18" s="14">
        <v>0.17526983894304299</v>
      </c>
      <c r="Z18" s="14">
        <v>0.18885492023027001</v>
      </c>
      <c r="AA18" s="14">
        <v>0.16635120072078599</v>
      </c>
      <c r="AB18" s="14">
        <v>0.20119520991884501</v>
      </c>
      <c r="AC18" s="14">
        <v>0.295273677231082</v>
      </c>
      <c r="AD18" s="14">
        <v>0.211080601737339</v>
      </c>
      <c r="AE18" s="14"/>
      <c r="AF18" s="14">
        <v>0.231125844020523</v>
      </c>
      <c r="AG18" s="14">
        <v>0.22161172727985301</v>
      </c>
      <c r="AH18" s="14">
        <v>0.22907258298938099</v>
      </c>
      <c r="AI18" s="14">
        <v>0.14233587028835701</v>
      </c>
      <c r="AJ18" s="14">
        <v>0.35690380906512498</v>
      </c>
      <c r="AK18" s="14"/>
      <c r="AL18" s="14">
        <v>0.22446461350452299</v>
      </c>
      <c r="AM18" s="14">
        <v>0.25647248223989899</v>
      </c>
      <c r="AN18" s="14">
        <v>0.25589459556946298</v>
      </c>
      <c r="AO18" s="14">
        <v>0.15178550268132601</v>
      </c>
      <c r="AP18" s="14">
        <v>0.30906002451619602</v>
      </c>
      <c r="AQ18" s="14">
        <v>0.22134829569444001</v>
      </c>
      <c r="AR18" s="14"/>
      <c r="AS18" s="14">
        <v>0.195784327322399</v>
      </c>
      <c r="AT18" s="14">
        <v>0.191676018800054</v>
      </c>
      <c r="AU18" s="14">
        <v>0.22534522998335099</v>
      </c>
      <c r="AV18" s="14">
        <v>0.23901071149557601</v>
      </c>
      <c r="AW18" s="14">
        <v>0.18627903964762599</v>
      </c>
      <c r="AX18" s="14"/>
      <c r="AY18" s="14">
        <v>0.24457746288096599</v>
      </c>
      <c r="AZ18" s="14">
        <v>0.21451640796515101</v>
      </c>
      <c r="BA18" s="14">
        <v>0.26059415703590499</v>
      </c>
      <c r="BB18" s="14">
        <v>0.27268412876612202</v>
      </c>
      <c r="BC18" s="14">
        <v>0.222335950891699</v>
      </c>
      <c r="BD18" s="14">
        <v>0.205692374232085</v>
      </c>
      <c r="BE18" s="14">
        <v>0.21292669044535101</v>
      </c>
      <c r="BF18" s="14">
        <v>0.25625727424613998</v>
      </c>
      <c r="BG18" s="14">
        <v>0.181951461817774</v>
      </c>
      <c r="BH18" s="14">
        <v>0.14889116863058</v>
      </c>
      <c r="BI18" s="14">
        <v>0.158437901797779</v>
      </c>
      <c r="BJ18" s="14">
        <v>0.22719504586493</v>
      </c>
      <c r="BK18" s="14">
        <v>0.21030008165797601</v>
      </c>
      <c r="BL18" s="14">
        <v>0.201494485041563</v>
      </c>
      <c r="BM18" s="14">
        <v>0.156660100240571</v>
      </c>
      <c r="BN18" s="14">
        <v>0.31990122706447899</v>
      </c>
      <c r="BO18" s="14"/>
      <c r="BP18" s="14">
        <v>0.28143565726013697</v>
      </c>
      <c r="BQ18" s="14">
        <v>0.199815189992819</v>
      </c>
      <c r="BR18" s="14">
        <v>0.22426369989273301</v>
      </c>
      <c r="BS18" s="14">
        <v>0.178940929609506</v>
      </c>
      <c r="BT18" s="14">
        <v>0.19006531384221001</v>
      </c>
      <c r="BU18" s="14">
        <v>0.198474438599689</v>
      </c>
      <c r="BV18" s="14"/>
      <c r="BW18" s="14">
        <v>0.22557365590536099</v>
      </c>
      <c r="BX18" s="14">
        <v>0.20243965781543799</v>
      </c>
      <c r="BY18" s="14">
        <v>0.250939720052961</v>
      </c>
      <c r="BZ18" s="14">
        <v>0.227591986564191</v>
      </c>
      <c r="CA18" s="14">
        <v>0.199887917661873</v>
      </c>
      <c r="CB18" s="14">
        <v>0.21106142815304299</v>
      </c>
      <c r="CC18" s="14"/>
      <c r="CD18" s="14">
        <v>0.23829588391142101</v>
      </c>
      <c r="CE18" s="14">
        <v>0.177367644916929</v>
      </c>
      <c r="CF18" s="14">
        <v>0.185791426410644</v>
      </c>
      <c r="CG18" s="14">
        <v>0.241355377129505</v>
      </c>
      <c r="CH18" s="14"/>
      <c r="CI18" s="14">
        <v>0.23351486904125701</v>
      </c>
      <c r="CJ18" s="14">
        <v>0.22147938327365199</v>
      </c>
      <c r="CK18" s="14">
        <v>0.20881443178686299</v>
      </c>
      <c r="CL18" s="14">
        <v>0.240582837967035</v>
      </c>
      <c r="CM18" s="14"/>
      <c r="CN18" s="14">
        <v>0.25662896780921601</v>
      </c>
      <c r="CO18" s="14">
        <v>0.21299032145065</v>
      </c>
      <c r="CP18" s="14"/>
      <c r="CQ18" s="14">
        <v>0.26567981886541497</v>
      </c>
      <c r="CR18" s="14">
        <v>0.21386386868151899</v>
      </c>
    </row>
    <row r="19" spans="2:96" x14ac:dyDescent="0.3">
      <c r="B19" s="15" t="s">
        <v>92</v>
      </c>
      <c r="C19" s="14">
        <v>4.5890990558352503E-2</v>
      </c>
      <c r="D19" s="14">
        <v>3.1332404289463801E-2</v>
      </c>
      <c r="E19" s="14">
        <v>6.0267980683503197E-2</v>
      </c>
      <c r="F19" s="14"/>
      <c r="G19" s="14">
        <v>1.7454069914673499E-2</v>
      </c>
      <c r="H19" s="14">
        <v>3.61367086662907E-2</v>
      </c>
      <c r="I19" s="14">
        <v>4.4091592962346098E-2</v>
      </c>
      <c r="J19" s="14">
        <v>4.2952454690990398E-2</v>
      </c>
      <c r="K19" s="14">
        <v>7.8967362212222503E-2</v>
      </c>
      <c r="L19" s="14">
        <v>5.42779314993551E-2</v>
      </c>
      <c r="M19" s="14"/>
      <c r="N19" s="14">
        <v>2.5788086873995201E-2</v>
      </c>
      <c r="O19" s="14">
        <v>5.1163802033763701E-2</v>
      </c>
      <c r="P19" s="14">
        <v>5.7741658834253598E-2</v>
      </c>
      <c r="Q19" s="14">
        <v>5.2221144638483603E-2</v>
      </c>
      <c r="R19" s="14"/>
      <c r="S19" s="14">
        <v>4.53985968625671E-2</v>
      </c>
      <c r="T19" s="14">
        <v>5.6669894837596303E-2</v>
      </c>
      <c r="U19" s="14">
        <v>3.38802554798973E-2</v>
      </c>
      <c r="V19" s="14">
        <v>4.14739753184976E-2</v>
      </c>
      <c r="W19" s="14">
        <v>3.2159702833961898E-2</v>
      </c>
      <c r="X19" s="14">
        <v>7.5996468680679705E-2</v>
      </c>
      <c r="Y19" s="14">
        <v>5.6102861512002701E-2</v>
      </c>
      <c r="Z19" s="14">
        <v>0</v>
      </c>
      <c r="AA19" s="14">
        <v>5.8392627408829702E-2</v>
      </c>
      <c r="AB19" s="14">
        <v>2.3191398815056E-2</v>
      </c>
      <c r="AC19" s="14">
        <v>3.1687382667476602E-2</v>
      </c>
      <c r="AD19" s="14">
        <v>6.8434227717659196E-2</v>
      </c>
      <c r="AE19" s="14"/>
      <c r="AF19" s="14">
        <v>4.0260481822261697E-2</v>
      </c>
      <c r="AG19" s="14">
        <v>3.3472791723484302E-2</v>
      </c>
      <c r="AH19" s="14">
        <v>2.2553705606917902E-2</v>
      </c>
      <c r="AI19" s="14">
        <v>4.5701836603205703E-2</v>
      </c>
      <c r="AJ19" s="14">
        <v>3.6425301997015498E-2</v>
      </c>
      <c r="AK19" s="14"/>
      <c r="AL19" s="14">
        <v>3.4450500282745197E-2</v>
      </c>
      <c r="AM19" s="14">
        <v>3.3675988758137002E-2</v>
      </c>
      <c r="AN19" s="14">
        <v>1.9761249926863501E-2</v>
      </c>
      <c r="AO19" s="14">
        <v>5.19590203136093E-2</v>
      </c>
      <c r="AP19" s="14">
        <v>3.1505849723758701E-2</v>
      </c>
      <c r="AQ19" s="14">
        <v>7.7685207980033893E-2</v>
      </c>
      <c r="AR19" s="14"/>
      <c r="AS19" s="14">
        <v>6.1921324827773003E-2</v>
      </c>
      <c r="AT19" s="14">
        <v>4.1158593253829603E-2</v>
      </c>
      <c r="AU19" s="14">
        <v>3.8406375533478899E-2</v>
      </c>
      <c r="AV19" s="14">
        <v>2.5728877757949901E-2</v>
      </c>
      <c r="AW19" s="14">
        <v>0</v>
      </c>
      <c r="AX19" s="14"/>
      <c r="AY19" s="14">
        <v>0.13479508507020299</v>
      </c>
      <c r="AZ19" s="14">
        <v>5.08835661852697E-2</v>
      </c>
      <c r="BA19" s="14">
        <v>4.36224879139607E-2</v>
      </c>
      <c r="BB19" s="14">
        <v>6.7034561140937796E-2</v>
      </c>
      <c r="BC19" s="14">
        <v>5.30997195150218E-2</v>
      </c>
      <c r="BD19" s="14">
        <v>4.9882176432470803E-2</v>
      </c>
      <c r="BE19" s="14">
        <v>3.2838013239547402E-2</v>
      </c>
      <c r="BF19" s="14">
        <v>6.1268723475393701E-2</v>
      </c>
      <c r="BG19" s="14">
        <v>4.8480988258431702E-2</v>
      </c>
      <c r="BH19" s="14">
        <v>2.67341864394029E-2</v>
      </c>
      <c r="BI19" s="14">
        <v>3.8541035403015102E-2</v>
      </c>
      <c r="BJ19" s="14">
        <v>5.0545353965358801E-2</v>
      </c>
      <c r="BK19" s="14">
        <v>3.6009417881073702E-2</v>
      </c>
      <c r="BL19" s="14">
        <v>4.0273281650331401E-2</v>
      </c>
      <c r="BM19" s="14">
        <v>3.8767603342707103E-2</v>
      </c>
      <c r="BN19" s="14">
        <v>0</v>
      </c>
      <c r="BO19" s="14"/>
      <c r="BP19" s="14">
        <v>2.6255675359839799E-2</v>
      </c>
      <c r="BQ19" s="14">
        <v>5.5787947677560901E-2</v>
      </c>
      <c r="BR19" s="14">
        <v>5.64096419820561E-2</v>
      </c>
      <c r="BS19" s="14">
        <v>4.0735366640383699E-2</v>
      </c>
      <c r="BT19" s="14">
        <v>7.2060073303372302E-2</v>
      </c>
      <c r="BU19" s="14">
        <v>1.9579295032377202E-2</v>
      </c>
      <c r="BV19" s="14"/>
      <c r="BW19" s="14">
        <v>5.4134493374822797E-2</v>
      </c>
      <c r="BX19" s="14">
        <v>2.94779631725622E-2</v>
      </c>
      <c r="BY19" s="14">
        <v>6.08617066449475E-2</v>
      </c>
      <c r="BZ19" s="14">
        <v>5.2655981668052201E-2</v>
      </c>
      <c r="CA19" s="14">
        <v>4.8581480434765401E-2</v>
      </c>
      <c r="CB19" s="14">
        <v>1.1561837318457601E-2</v>
      </c>
      <c r="CC19" s="14"/>
      <c r="CD19" s="14">
        <v>2.0206582454262101E-2</v>
      </c>
      <c r="CE19" s="14">
        <v>4.0012593298269998E-2</v>
      </c>
      <c r="CF19" s="14">
        <v>8.8091447263729597E-2</v>
      </c>
      <c r="CG19" s="14">
        <v>3.1170404101888802E-2</v>
      </c>
      <c r="CH19" s="14"/>
      <c r="CI19" s="14">
        <v>1.3989757163412501E-2</v>
      </c>
      <c r="CJ19" s="14">
        <v>2.8716859601034501E-2</v>
      </c>
      <c r="CK19" s="14">
        <v>5.6392818434867299E-2</v>
      </c>
      <c r="CL19" s="14">
        <v>9.6092667575087096E-2</v>
      </c>
      <c r="CM19" s="14"/>
      <c r="CN19" s="14">
        <v>2.6870306309289299E-2</v>
      </c>
      <c r="CO19" s="14">
        <v>4.8793958793526798E-2</v>
      </c>
      <c r="CP19" s="14"/>
      <c r="CQ19" s="14">
        <v>1.56391000669234E-2</v>
      </c>
      <c r="CR19" s="14">
        <v>4.7592609153276802E-2</v>
      </c>
    </row>
    <row r="20" spans="2:96" x14ac:dyDescent="0.3">
      <c r="B20" s="15" t="s">
        <v>154</v>
      </c>
      <c r="C20" s="20">
        <v>5.1159369722602301E-2</v>
      </c>
      <c r="D20" s="20">
        <v>7.4768653064361701E-2</v>
      </c>
      <c r="E20" s="20">
        <v>2.8216704183869099E-2</v>
      </c>
      <c r="F20" s="20"/>
      <c r="G20" s="20">
        <v>2.9207530088448799E-2</v>
      </c>
      <c r="H20" s="20">
        <v>4.3828104452372403E-2</v>
      </c>
      <c r="I20" s="20">
        <v>3.45682902523608E-2</v>
      </c>
      <c r="J20" s="20">
        <v>8.1403443194066699E-2</v>
      </c>
      <c r="K20" s="20">
        <v>6.3495458675945401E-2</v>
      </c>
      <c r="L20" s="20">
        <v>5.2322077274572401E-2</v>
      </c>
      <c r="M20" s="20"/>
      <c r="N20" s="20">
        <v>2.68587866453096E-2</v>
      </c>
      <c r="O20" s="20">
        <v>5.46126410624772E-2</v>
      </c>
      <c r="P20" s="20">
        <v>6.86308709988179E-2</v>
      </c>
      <c r="Q20" s="20">
        <v>5.9026870185281702E-2</v>
      </c>
      <c r="R20" s="20"/>
      <c r="S20" s="20">
        <v>4.9608283185897203E-2</v>
      </c>
      <c r="T20" s="20">
        <v>4.15379238725338E-2</v>
      </c>
      <c r="U20" s="20">
        <v>2.3949116320098399E-2</v>
      </c>
      <c r="V20" s="20">
        <v>5.63763218646968E-2</v>
      </c>
      <c r="W20" s="20">
        <v>2.70400673707588E-2</v>
      </c>
      <c r="X20" s="20">
        <v>3.5864465057574402E-2</v>
      </c>
      <c r="Y20" s="20">
        <v>6.5561151237951795E-2</v>
      </c>
      <c r="Z20" s="20">
        <v>0.105287152851876</v>
      </c>
      <c r="AA20" s="20">
        <v>5.2758335922589002E-2</v>
      </c>
      <c r="AB20" s="20">
        <v>7.1578633928164104E-2</v>
      </c>
      <c r="AC20" s="20">
        <v>6.4266559002924203E-2</v>
      </c>
      <c r="AD20" s="20">
        <v>6.0045635511598403E-2</v>
      </c>
      <c r="AE20" s="20"/>
      <c r="AF20" s="20">
        <v>4.8703518744732201E-2</v>
      </c>
      <c r="AG20" s="20">
        <v>2.7284808132541499E-2</v>
      </c>
      <c r="AH20" s="20">
        <v>1.9992598838279901E-2</v>
      </c>
      <c r="AI20" s="20">
        <v>0.141817128914802</v>
      </c>
      <c r="AJ20" s="20">
        <v>2.5459844680963101E-2</v>
      </c>
      <c r="AK20" s="20"/>
      <c r="AL20" s="20">
        <v>1.56655682548178E-2</v>
      </c>
      <c r="AM20" s="20">
        <v>4.9867557799783697E-2</v>
      </c>
      <c r="AN20" s="20">
        <v>2.2953039174607101E-2</v>
      </c>
      <c r="AO20" s="20">
        <v>0.12004478192840499</v>
      </c>
      <c r="AP20" s="20">
        <v>2.0832269888968601E-2</v>
      </c>
      <c r="AQ20" s="20">
        <v>2.2400562896304699E-2</v>
      </c>
      <c r="AR20" s="20"/>
      <c r="AS20" s="20">
        <v>7.2629469345536102E-2</v>
      </c>
      <c r="AT20" s="20">
        <v>5.2902475854280297E-2</v>
      </c>
      <c r="AU20" s="20">
        <v>4.4442882293797503E-2</v>
      </c>
      <c r="AV20" s="20">
        <v>2.5229591312828099E-2</v>
      </c>
      <c r="AW20" s="20">
        <v>2.29629542291163E-2</v>
      </c>
      <c r="AX20" s="20"/>
      <c r="AY20" s="20">
        <v>0.13768405289357</v>
      </c>
      <c r="AZ20" s="20">
        <v>7.3412326878086104E-2</v>
      </c>
      <c r="BA20" s="20">
        <v>2.67353382037014E-2</v>
      </c>
      <c r="BB20" s="20">
        <v>5.6388364929406201E-2</v>
      </c>
      <c r="BC20" s="20">
        <v>4.8820247563826101E-2</v>
      </c>
      <c r="BD20" s="20">
        <v>6.7088818390903401E-2</v>
      </c>
      <c r="BE20" s="20">
        <v>4.6469295810816498E-2</v>
      </c>
      <c r="BF20" s="20">
        <v>5.8607616179306897E-2</v>
      </c>
      <c r="BG20" s="20">
        <v>4.7956380882975901E-2</v>
      </c>
      <c r="BH20" s="20">
        <v>6.3053699045690997E-2</v>
      </c>
      <c r="BI20" s="20">
        <v>6.0563764490532898E-2</v>
      </c>
      <c r="BJ20" s="20">
        <v>3.6839977183584699E-2</v>
      </c>
      <c r="BK20" s="20">
        <v>2.33804299259249E-2</v>
      </c>
      <c r="BL20" s="20">
        <v>8.4109904299483798E-2</v>
      </c>
      <c r="BM20" s="20">
        <v>8.9335092508374805E-2</v>
      </c>
      <c r="BN20" s="20">
        <v>1.7811971481751801E-2</v>
      </c>
      <c r="BO20" s="20"/>
      <c r="BP20" s="20">
        <v>4.3882268018485701E-2</v>
      </c>
      <c r="BQ20" s="20">
        <v>5.1182219961004201E-2</v>
      </c>
      <c r="BR20" s="20">
        <v>4.4379741929120503E-2</v>
      </c>
      <c r="BS20" s="20">
        <v>4.7504853502298397E-2</v>
      </c>
      <c r="BT20" s="20">
        <v>8.4093531549027198E-2</v>
      </c>
      <c r="BU20" s="20">
        <v>4.9982939305148903E-2</v>
      </c>
      <c r="BV20" s="20"/>
      <c r="BW20" s="20">
        <v>5.3930844628197201E-2</v>
      </c>
      <c r="BX20" s="20">
        <v>4.8165484757981998E-2</v>
      </c>
      <c r="BY20" s="20">
        <v>6.6348696908919799E-2</v>
      </c>
      <c r="BZ20" s="20">
        <v>7.4008779280175505E-2</v>
      </c>
      <c r="CA20" s="20">
        <v>2.7447750431566002E-2</v>
      </c>
      <c r="CB20" s="20">
        <v>7.9428318083063207E-2</v>
      </c>
      <c r="CC20" s="20"/>
      <c r="CD20" s="20">
        <v>3.6400670443613101E-2</v>
      </c>
      <c r="CE20" s="20">
        <v>3.4303894381156101E-2</v>
      </c>
      <c r="CF20" s="20">
        <v>7.5089485420863605E-2</v>
      </c>
      <c r="CG20" s="20">
        <v>5.9885376008764299E-2</v>
      </c>
      <c r="CH20" s="20"/>
      <c r="CI20" s="20">
        <v>3.5445705025891401E-2</v>
      </c>
      <c r="CJ20" s="20">
        <v>3.6778393106546001E-2</v>
      </c>
      <c r="CK20" s="20">
        <v>6.3690128344970801E-2</v>
      </c>
      <c r="CL20" s="20">
        <v>3.0949598631670999E-2</v>
      </c>
      <c r="CM20" s="20"/>
      <c r="CN20" s="20">
        <v>1.1210262624764799E-2</v>
      </c>
      <c r="CO20" s="20">
        <v>5.7095077715532003E-2</v>
      </c>
      <c r="CP20" s="20"/>
      <c r="CQ20" s="20">
        <v>2.04299804513286E-2</v>
      </c>
      <c r="CR20" s="20">
        <v>5.56999128121912E-2</v>
      </c>
    </row>
    <row r="21" spans="2:96" x14ac:dyDescent="0.3">
      <c r="B21" s="16"/>
    </row>
    <row r="22" spans="2:96" x14ac:dyDescent="0.3">
      <c r="B22" t="s">
        <v>116</v>
      </c>
    </row>
    <row r="23" spans="2:96" x14ac:dyDescent="0.3">
      <c r="B23" t="s">
        <v>117</v>
      </c>
    </row>
    <row r="25" spans="2:96" x14ac:dyDescent="0.3">
      <c r="B25"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CR17"/>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1002</v>
      </c>
      <c r="D7" s="10">
        <v>493</v>
      </c>
      <c r="E7" s="10">
        <v>507</v>
      </c>
      <c r="F7" s="10"/>
      <c r="G7" s="10">
        <v>119</v>
      </c>
      <c r="H7" s="10">
        <v>161</v>
      </c>
      <c r="I7" s="10">
        <v>173</v>
      </c>
      <c r="J7" s="10">
        <v>186</v>
      </c>
      <c r="K7" s="10">
        <v>141</v>
      </c>
      <c r="L7" s="10">
        <v>222</v>
      </c>
      <c r="M7" s="10"/>
      <c r="N7" s="10">
        <v>267</v>
      </c>
      <c r="O7" s="10">
        <v>250</v>
      </c>
      <c r="P7" s="10">
        <v>224</v>
      </c>
      <c r="Q7" s="10">
        <v>256</v>
      </c>
      <c r="R7" s="10"/>
      <c r="S7" s="10">
        <v>139</v>
      </c>
      <c r="T7" s="10">
        <v>129</v>
      </c>
      <c r="U7" s="10">
        <v>103</v>
      </c>
      <c r="V7" s="10">
        <v>78</v>
      </c>
      <c r="W7" s="10">
        <v>74</v>
      </c>
      <c r="X7" s="10">
        <v>85</v>
      </c>
      <c r="Y7" s="10">
        <v>75</v>
      </c>
      <c r="Z7" s="10">
        <v>43</v>
      </c>
      <c r="AA7" s="10">
        <v>111</v>
      </c>
      <c r="AB7" s="10">
        <v>87</v>
      </c>
      <c r="AC7" s="10">
        <v>55</v>
      </c>
      <c r="AD7" s="10">
        <v>23</v>
      </c>
      <c r="AE7" s="10"/>
      <c r="AF7" s="10">
        <v>206</v>
      </c>
      <c r="AG7" s="10">
        <v>324</v>
      </c>
      <c r="AH7" s="10">
        <v>93</v>
      </c>
      <c r="AI7" s="10">
        <v>129</v>
      </c>
      <c r="AJ7" s="10">
        <v>53</v>
      </c>
      <c r="AK7" s="10"/>
      <c r="AL7" s="10">
        <v>240</v>
      </c>
      <c r="AM7" s="10">
        <v>196</v>
      </c>
      <c r="AN7" s="10">
        <v>99</v>
      </c>
      <c r="AO7" s="10">
        <v>212</v>
      </c>
      <c r="AP7" s="10">
        <v>65</v>
      </c>
      <c r="AQ7" s="10">
        <v>75</v>
      </c>
      <c r="AR7" s="10"/>
      <c r="AS7" s="10">
        <v>233</v>
      </c>
      <c r="AT7" s="10">
        <v>228</v>
      </c>
      <c r="AU7" s="10">
        <v>253</v>
      </c>
      <c r="AV7" s="10">
        <v>121</v>
      </c>
      <c r="AW7" s="10">
        <v>18</v>
      </c>
      <c r="AX7" s="10"/>
      <c r="AY7" s="10">
        <v>7</v>
      </c>
      <c r="AZ7" s="10">
        <v>43</v>
      </c>
      <c r="BA7" s="10">
        <v>69</v>
      </c>
      <c r="BB7" s="10">
        <v>55</v>
      </c>
      <c r="BC7" s="10">
        <v>93</v>
      </c>
      <c r="BD7" s="10">
        <v>98</v>
      </c>
      <c r="BE7" s="10">
        <v>95</v>
      </c>
      <c r="BF7" s="10">
        <v>72</v>
      </c>
      <c r="BG7" s="10">
        <v>72</v>
      </c>
      <c r="BH7" s="10">
        <v>56</v>
      </c>
      <c r="BI7" s="10">
        <v>88</v>
      </c>
      <c r="BJ7" s="10">
        <v>69</v>
      </c>
      <c r="BK7" s="10">
        <v>36</v>
      </c>
      <c r="BL7" s="10">
        <v>29</v>
      </c>
      <c r="BM7" s="10">
        <v>27</v>
      </c>
      <c r="BN7" s="10">
        <v>55</v>
      </c>
      <c r="BO7" s="10"/>
      <c r="BP7" s="10">
        <v>216</v>
      </c>
      <c r="BQ7" s="10">
        <v>268</v>
      </c>
      <c r="BR7" s="10">
        <v>148</v>
      </c>
      <c r="BS7" s="10">
        <v>204</v>
      </c>
      <c r="BT7" s="10">
        <v>114</v>
      </c>
      <c r="BU7" s="10">
        <v>52</v>
      </c>
      <c r="BV7" s="10"/>
      <c r="BW7" s="10">
        <v>397</v>
      </c>
      <c r="BX7" s="10">
        <v>216</v>
      </c>
      <c r="BY7" s="10">
        <v>75</v>
      </c>
      <c r="BZ7" s="10">
        <v>81</v>
      </c>
      <c r="CA7" s="10">
        <v>187</v>
      </c>
      <c r="CB7" s="10">
        <v>38</v>
      </c>
      <c r="CC7" s="10"/>
      <c r="CD7" s="10">
        <v>213</v>
      </c>
      <c r="CE7" s="10">
        <v>174</v>
      </c>
      <c r="CF7" s="10">
        <v>144</v>
      </c>
      <c r="CG7" s="10">
        <v>288</v>
      </c>
      <c r="CH7" s="10"/>
      <c r="CI7" s="10">
        <v>165</v>
      </c>
      <c r="CJ7" s="10">
        <v>204</v>
      </c>
      <c r="CK7" s="10">
        <v>567</v>
      </c>
      <c r="CL7" s="10">
        <v>66</v>
      </c>
      <c r="CM7" s="10"/>
      <c r="CN7" s="10">
        <v>122</v>
      </c>
      <c r="CO7" s="10">
        <v>863</v>
      </c>
      <c r="CP7" s="10"/>
      <c r="CQ7" s="10">
        <v>90</v>
      </c>
      <c r="CR7" s="10">
        <v>835</v>
      </c>
    </row>
    <row r="8" spans="2:96" ht="30" customHeight="1" x14ac:dyDescent="0.3">
      <c r="B8" s="11" t="s">
        <v>19</v>
      </c>
      <c r="C8" s="11">
        <v>1007</v>
      </c>
      <c r="D8" s="11">
        <v>499</v>
      </c>
      <c r="E8" s="11">
        <v>506</v>
      </c>
      <c r="F8" s="11"/>
      <c r="G8" s="11">
        <v>147</v>
      </c>
      <c r="H8" s="11">
        <v>168</v>
      </c>
      <c r="I8" s="11">
        <v>173</v>
      </c>
      <c r="J8" s="11">
        <v>179</v>
      </c>
      <c r="K8" s="11">
        <v>135</v>
      </c>
      <c r="L8" s="11">
        <v>205</v>
      </c>
      <c r="M8" s="11"/>
      <c r="N8" s="11">
        <v>269</v>
      </c>
      <c r="O8" s="11">
        <v>268</v>
      </c>
      <c r="P8" s="11">
        <v>221</v>
      </c>
      <c r="Q8" s="11">
        <v>244</v>
      </c>
      <c r="R8" s="11"/>
      <c r="S8" s="11">
        <v>141</v>
      </c>
      <c r="T8" s="11">
        <v>124</v>
      </c>
      <c r="U8" s="11">
        <v>97</v>
      </c>
      <c r="V8" s="11">
        <v>76</v>
      </c>
      <c r="W8" s="11">
        <v>74</v>
      </c>
      <c r="X8" s="11">
        <v>84</v>
      </c>
      <c r="Y8" s="11">
        <v>71</v>
      </c>
      <c r="Z8" s="11">
        <v>40</v>
      </c>
      <c r="AA8" s="11">
        <v>116</v>
      </c>
      <c r="AB8" s="11">
        <v>92</v>
      </c>
      <c r="AC8" s="11">
        <v>62</v>
      </c>
      <c r="AD8" s="11">
        <v>30</v>
      </c>
      <c r="AE8" s="11"/>
      <c r="AF8" s="11">
        <v>198</v>
      </c>
      <c r="AG8" s="11">
        <v>332</v>
      </c>
      <c r="AH8" s="11">
        <v>90</v>
      </c>
      <c r="AI8" s="11">
        <v>123</v>
      </c>
      <c r="AJ8" s="11">
        <v>53</v>
      </c>
      <c r="AK8" s="11"/>
      <c r="AL8" s="11">
        <v>251</v>
      </c>
      <c r="AM8" s="11">
        <v>192</v>
      </c>
      <c r="AN8" s="11">
        <v>98</v>
      </c>
      <c r="AO8" s="11">
        <v>205</v>
      </c>
      <c r="AP8" s="11">
        <v>66</v>
      </c>
      <c r="AQ8" s="11">
        <v>75</v>
      </c>
      <c r="AR8" s="11"/>
      <c r="AS8" s="11">
        <v>227</v>
      </c>
      <c r="AT8" s="11">
        <v>233</v>
      </c>
      <c r="AU8" s="11">
        <v>259</v>
      </c>
      <c r="AV8" s="11">
        <v>123</v>
      </c>
      <c r="AW8" s="11">
        <v>18</v>
      </c>
      <c r="AX8" s="11"/>
      <c r="AY8" s="11">
        <v>7</v>
      </c>
      <c r="AZ8" s="11">
        <v>41</v>
      </c>
      <c r="BA8" s="11">
        <v>69</v>
      </c>
      <c r="BB8" s="11">
        <v>54</v>
      </c>
      <c r="BC8" s="11">
        <v>95</v>
      </c>
      <c r="BD8" s="11">
        <v>100</v>
      </c>
      <c r="BE8" s="11">
        <v>95</v>
      </c>
      <c r="BF8" s="11">
        <v>70</v>
      </c>
      <c r="BG8" s="11">
        <v>74</v>
      </c>
      <c r="BH8" s="11">
        <v>58</v>
      </c>
      <c r="BI8" s="11">
        <v>87</v>
      </c>
      <c r="BJ8" s="11">
        <v>70</v>
      </c>
      <c r="BK8" s="11">
        <v>36</v>
      </c>
      <c r="BL8" s="11">
        <v>29</v>
      </c>
      <c r="BM8" s="11">
        <v>27</v>
      </c>
      <c r="BN8" s="11">
        <v>56</v>
      </c>
      <c r="BO8" s="11"/>
      <c r="BP8" s="11">
        <v>226</v>
      </c>
      <c r="BQ8" s="11">
        <v>269</v>
      </c>
      <c r="BR8" s="11">
        <v>146</v>
      </c>
      <c r="BS8" s="11">
        <v>202</v>
      </c>
      <c r="BT8" s="11">
        <v>111</v>
      </c>
      <c r="BU8" s="11">
        <v>52</v>
      </c>
      <c r="BV8" s="11"/>
      <c r="BW8" s="11">
        <v>386</v>
      </c>
      <c r="BX8" s="11">
        <v>218</v>
      </c>
      <c r="BY8" s="11">
        <v>77</v>
      </c>
      <c r="BZ8" s="11">
        <v>81</v>
      </c>
      <c r="CA8" s="11">
        <v>192</v>
      </c>
      <c r="CB8" s="11">
        <v>44</v>
      </c>
      <c r="CC8" s="11"/>
      <c r="CD8" s="11">
        <v>229</v>
      </c>
      <c r="CE8" s="11">
        <v>177</v>
      </c>
      <c r="CF8" s="11">
        <v>141</v>
      </c>
      <c r="CG8" s="11">
        <v>282</v>
      </c>
      <c r="CH8" s="11"/>
      <c r="CI8" s="11">
        <v>169</v>
      </c>
      <c r="CJ8" s="11">
        <v>205</v>
      </c>
      <c r="CK8" s="11">
        <v>566</v>
      </c>
      <c r="CL8" s="11">
        <v>66</v>
      </c>
      <c r="CM8" s="11"/>
      <c r="CN8" s="11">
        <v>124</v>
      </c>
      <c r="CO8" s="11">
        <v>865</v>
      </c>
      <c r="CP8" s="11"/>
      <c r="CQ8" s="11">
        <v>95</v>
      </c>
      <c r="CR8" s="11">
        <v>835</v>
      </c>
    </row>
    <row r="9" spans="2:96" ht="72" x14ac:dyDescent="0.3">
      <c r="B9" s="15" t="s">
        <v>546</v>
      </c>
      <c r="C9" s="14">
        <v>0.32521690563415601</v>
      </c>
      <c r="D9" s="14">
        <v>0.35090909326231901</v>
      </c>
      <c r="E9" s="14">
        <v>0.30126074958918603</v>
      </c>
      <c r="F9" s="14"/>
      <c r="G9" s="14">
        <v>0.33488353771168</v>
      </c>
      <c r="H9" s="14">
        <v>0.31343570002833299</v>
      </c>
      <c r="I9" s="14">
        <v>0.33116642057409401</v>
      </c>
      <c r="J9" s="14">
        <v>0.35114196387809499</v>
      </c>
      <c r="K9" s="14">
        <v>0.243492032100218</v>
      </c>
      <c r="L9" s="14">
        <v>0.35427378355876898</v>
      </c>
      <c r="M9" s="14"/>
      <c r="N9" s="14">
        <v>0.33117322261263199</v>
      </c>
      <c r="O9" s="14">
        <v>0.35643826978955101</v>
      </c>
      <c r="P9" s="14">
        <v>0.28589166703378099</v>
      </c>
      <c r="Q9" s="14">
        <v>0.32263903730815602</v>
      </c>
      <c r="R9" s="14"/>
      <c r="S9" s="14">
        <v>0.30063826117213799</v>
      </c>
      <c r="T9" s="14">
        <v>0.321940045866421</v>
      </c>
      <c r="U9" s="14">
        <v>0.341359655940141</v>
      </c>
      <c r="V9" s="14">
        <v>0.40573071744822597</v>
      </c>
      <c r="W9" s="14">
        <v>0.24816318033623999</v>
      </c>
      <c r="X9" s="14">
        <v>0.31673105211728603</v>
      </c>
      <c r="Y9" s="14">
        <v>0.29589898449243202</v>
      </c>
      <c r="Z9" s="14">
        <v>0.284709422629774</v>
      </c>
      <c r="AA9" s="14">
        <v>0.34692348284164898</v>
      </c>
      <c r="AB9" s="14">
        <v>0.33468973001544999</v>
      </c>
      <c r="AC9" s="14">
        <v>0.31452510129389299</v>
      </c>
      <c r="AD9" s="14">
        <v>0.44344322908739198</v>
      </c>
      <c r="AE9" s="14"/>
      <c r="AF9" s="14">
        <v>0.36648792977959799</v>
      </c>
      <c r="AG9" s="14">
        <v>0.35656873067426298</v>
      </c>
      <c r="AH9" s="14">
        <v>0.27976689981570502</v>
      </c>
      <c r="AI9" s="14">
        <v>0.32468475549048498</v>
      </c>
      <c r="AJ9" s="14">
        <v>0.24290506940416901</v>
      </c>
      <c r="AK9" s="14"/>
      <c r="AL9" s="14">
        <v>0.337830258563449</v>
      </c>
      <c r="AM9" s="14">
        <v>0.379280602517238</v>
      </c>
      <c r="AN9" s="14">
        <v>0.29779968627552</v>
      </c>
      <c r="AO9" s="14">
        <v>0.36322077644678502</v>
      </c>
      <c r="AP9" s="14">
        <v>0.24718155630476099</v>
      </c>
      <c r="AQ9" s="14">
        <v>0.25314088478148</v>
      </c>
      <c r="AR9" s="14"/>
      <c r="AS9" s="14">
        <v>0.32927671274250297</v>
      </c>
      <c r="AT9" s="14">
        <v>0.30416531947112702</v>
      </c>
      <c r="AU9" s="14">
        <v>0.324151771681291</v>
      </c>
      <c r="AV9" s="14">
        <v>0.29584665047740499</v>
      </c>
      <c r="AW9" s="14">
        <v>0.38311850299990702</v>
      </c>
      <c r="AX9" s="14"/>
      <c r="AY9" s="14">
        <v>0.59819596314130197</v>
      </c>
      <c r="AZ9" s="14">
        <v>0.33437626170050999</v>
      </c>
      <c r="BA9" s="14">
        <v>0.22126392484361301</v>
      </c>
      <c r="BB9" s="14">
        <v>0.23023307959844899</v>
      </c>
      <c r="BC9" s="14">
        <v>0.41343236361594499</v>
      </c>
      <c r="BD9" s="14">
        <v>0.29993005408939899</v>
      </c>
      <c r="BE9" s="14">
        <v>0.377799640293637</v>
      </c>
      <c r="BF9" s="14">
        <v>0.32849481698411298</v>
      </c>
      <c r="BG9" s="14">
        <v>0.37758996089611502</v>
      </c>
      <c r="BH9" s="14">
        <v>0.32411636116474202</v>
      </c>
      <c r="BI9" s="14">
        <v>0.301144273763365</v>
      </c>
      <c r="BJ9" s="14">
        <v>0.38215091771475501</v>
      </c>
      <c r="BK9" s="14">
        <v>0.41494146339534399</v>
      </c>
      <c r="BL9" s="14">
        <v>0.26855530145818701</v>
      </c>
      <c r="BM9" s="14">
        <v>0.37705623447839698</v>
      </c>
      <c r="BN9" s="14">
        <v>0.21331408729097701</v>
      </c>
      <c r="BO9" s="14"/>
      <c r="BP9" s="14">
        <v>0.30196050537814101</v>
      </c>
      <c r="BQ9" s="14">
        <v>0.31642478006053698</v>
      </c>
      <c r="BR9" s="14">
        <v>0.36552662155731203</v>
      </c>
      <c r="BS9" s="14">
        <v>0.33883634994422901</v>
      </c>
      <c r="BT9" s="14">
        <v>0.28226027488858602</v>
      </c>
      <c r="BU9" s="14">
        <v>0.39718900614227898</v>
      </c>
      <c r="BV9" s="14"/>
      <c r="BW9" s="14">
        <v>0.33600967747704003</v>
      </c>
      <c r="BX9" s="14">
        <v>0.28524459980809203</v>
      </c>
      <c r="BY9" s="14">
        <v>0.33558662240576298</v>
      </c>
      <c r="BZ9" s="14">
        <v>0.29204165447892999</v>
      </c>
      <c r="CA9" s="14">
        <v>0.336941287811516</v>
      </c>
      <c r="CB9" s="14">
        <v>0.36281000011883102</v>
      </c>
      <c r="CC9" s="14"/>
      <c r="CD9" s="14">
        <v>0.32851148720927398</v>
      </c>
      <c r="CE9" s="14">
        <v>0.33835081327954503</v>
      </c>
      <c r="CF9" s="14">
        <v>0.32744310131986698</v>
      </c>
      <c r="CG9" s="14">
        <v>0.31506162911080199</v>
      </c>
      <c r="CH9" s="14"/>
      <c r="CI9" s="14">
        <v>0.32731457568462002</v>
      </c>
      <c r="CJ9" s="14">
        <v>0.33794477828960601</v>
      </c>
      <c r="CK9" s="14">
        <v>0.327777799432656</v>
      </c>
      <c r="CL9" s="14">
        <v>0.25831484491615903</v>
      </c>
      <c r="CM9" s="14"/>
      <c r="CN9" s="14">
        <v>0.36205364482987801</v>
      </c>
      <c r="CO9" s="14">
        <v>0.32016086054056803</v>
      </c>
      <c r="CP9" s="14"/>
      <c r="CQ9" s="14">
        <v>0.393426386499099</v>
      </c>
      <c r="CR9" s="14">
        <v>0.321162479799107</v>
      </c>
    </row>
    <row r="10" spans="2:96" ht="72" x14ac:dyDescent="0.3">
      <c r="B10" s="15" t="s">
        <v>547</v>
      </c>
      <c r="C10" s="14">
        <v>0.26717892501026302</v>
      </c>
      <c r="D10" s="14">
        <v>0.294478396479536</v>
      </c>
      <c r="E10" s="14">
        <v>0.239584071068421</v>
      </c>
      <c r="F10" s="14"/>
      <c r="G10" s="14">
        <v>0.35072732870364198</v>
      </c>
      <c r="H10" s="14">
        <v>0.38853814245951901</v>
      </c>
      <c r="I10" s="14">
        <v>0.31816451850432098</v>
      </c>
      <c r="J10" s="14">
        <v>0.23287653118134599</v>
      </c>
      <c r="K10" s="14">
        <v>0.23028033431436101</v>
      </c>
      <c r="L10" s="14">
        <v>0.119505601089215</v>
      </c>
      <c r="M10" s="14"/>
      <c r="N10" s="14">
        <v>0.27916259111167502</v>
      </c>
      <c r="O10" s="14">
        <v>0.31252872050337299</v>
      </c>
      <c r="P10" s="14">
        <v>0.25945712972419399</v>
      </c>
      <c r="Q10" s="14">
        <v>0.21679404204738201</v>
      </c>
      <c r="R10" s="14"/>
      <c r="S10" s="14">
        <v>0.33188159197758998</v>
      </c>
      <c r="T10" s="14">
        <v>0.22873156534135899</v>
      </c>
      <c r="U10" s="14">
        <v>0.229968911661321</v>
      </c>
      <c r="V10" s="14">
        <v>0.246880116083598</v>
      </c>
      <c r="W10" s="14">
        <v>0.34686025145650301</v>
      </c>
      <c r="X10" s="14">
        <v>0.36140823604128802</v>
      </c>
      <c r="Y10" s="14">
        <v>0.31807465494248799</v>
      </c>
      <c r="Z10" s="14">
        <v>0.13706527959051801</v>
      </c>
      <c r="AA10" s="14">
        <v>0.19407648190531601</v>
      </c>
      <c r="AB10" s="14">
        <v>0.25989750191328898</v>
      </c>
      <c r="AC10" s="14">
        <v>0.25685573071685303</v>
      </c>
      <c r="AD10" s="14">
        <v>0.21550994906042401</v>
      </c>
      <c r="AE10" s="14"/>
      <c r="AF10" s="14">
        <v>0.23884308413635899</v>
      </c>
      <c r="AG10" s="14">
        <v>0.276778746605916</v>
      </c>
      <c r="AH10" s="14">
        <v>0.34322601363254601</v>
      </c>
      <c r="AI10" s="14">
        <v>0.23061446269805799</v>
      </c>
      <c r="AJ10" s="14">
        <v>0.34381288896699702</v>
      </c>
      <c r="AK10" s="14"/>
      <c r="AL10" s="14">
        <v>0.31312611182509698</v>
      </c>
      <c r="AM10" s="14">
        <v>0.25209853288026002</v>
      </c>
      <c r="AN10" s="14">
        <v>0.30893012521977198</v>
      </c>
      <c r="AO10" s="14">
        <v>0.223328212251244</v>
      </c>
      <c r="AP10" s="14">
        <v>0.32101915867874697</v>
      </c>
      <c r="AQ10" s="14">
        <v>0.151733090126286</v>
      </c>
      <c r="AR10" s="14"/>
      <c r="AS10" s="14">
        <v>0.23444269335682699</v>
      </c>
      <c r="AT10" s="14">
        <v>0.250090845944824</v>
      </c>
      <c r="AU10" s="14">
        <v>0.32323591712219801</v>
      </c>
      <c r="AV10" s="14">
        <v>0.37827253198162503</v>
      </c>
      <c r="AW10" s="14">
        <v>0.17668772994013099</v>
      </c>
      <c r="AX10" s="14"/>
      <c r="AY10" s="14">
        <v>0.14306264106375799</v>
      </c>
      <c r="AZ10" s="14">
        <v>0.249075811536077</v>
      </c>
      <c r="BA10" s="14">
        <v>0.29078809598750299</v>
      </c>
      <c r="BB10" s="14">
        <v>0.29358943271964599</v>
      </c>
      <c r="BC10" s="14">
        <v>0.22658970638088799</v>
      </c>
      <c r="BD10" s="14">
        <v>0.21871654053960601</v>
      </c>
      <c r="BE10" s="14">
        <v>0.22708549361590299</v>
      </c>
      <c r="BF10" s="14">
        <v>0.28273097853277601</v>
      </c>
      <c r="BG10" s="14">
        <v>0.235948231709081</v>
      </c>
      <c r="BH10" s="14">
        <v>0.32887679479227999</v>
      </c>
      <c r="BI10" s="14">
        <v>0.32624963984789701</v>
      </c>
      <c r="BJ10" s="14">
        <v>0.236823719499269</v>
      </c>
      <c r="BK10" s="14">
        <v>0.18711290084694299</v>
      </c>
      <c r="BL10" s="14">
        <v>0.17300791246619099</v>
      </c>
      <c r="BM10" s="14">
        <v>0.22699138122095</v>
      </c>
      <c r="BN10" s="14">
        <v>0.48964110167936697</v>
      </c>
      <c r="BO10" s="14"/>
      <c r="BP10" s="14">
        <v>0.37078192117819497</v>
      </c>
      <c r="BQ10" s="14">
        <v>0.21929714510994</v>
      </c>
      <c r="BR10" s="14">
        <v>0.21566757205085799</v>
      </c>
      <c r="BS10" s="14">
        <v>0.28560052565393101</v>
      </c>
      <c r="BT10" s="14">
        <v>0.234658340629881</v>
      </c>
      <c r="BU10" s="14">
        <v>0.20849311364915199</v>
      </c>
      <c r="BV10" s="14"/>
      <c r="BW10" s="14">
        <v>0.217757804461988</v>
      </c>
      <c r="BX10" s="14">
        <v>0.31010881428558701</v>
      </c>
      <c r="BY10" s="14">
        <v>0.35059604398654698</v>
      </c>
      <c r="BZ10" s="14">
        <v>0.20238170515315199</v>
      </c>
      <c r="CA10" s="14">
        <v>0.323819288883189</v>
      </c>
      <c r="CB10" s="14">
        <v>0.18944382331884299</v>
      </c>
      <c r="CC10" s="14"/>
      <c r="CD10" s="14">
        <v>0.33681480598739399</v>
      </c>
      <c r="CE10" s="14">
        <v>0.30029929253479398</v>
      </c>
      <c r="CF10" s="14">
        <v>0.23469451894812501</v>
      </c>
      <c r="CG10" s="14">
        <v>0.253573602315802</v>
      </c>
      <c r="CH10" s="14"/>
      <c r="CI10" s="14">
        <v>0.25389549141877998</v>
      </c>
      <c r="CJ10" s="14">
        <v>0.30206250452156602</v>
      </c>
      <c r="CK10" s="14">
        <v>0.26819264510190099</v>
      </c>
      <c r="CL10" s="14">
        <v>0.18422942146458501</v>
      </c>
      <c r="CM10" s="14"/>
      <c r="CN10" s="14">
        <v>0.32405082219518</v>
      </c>
      <c r="CO10" s="14">
        <v>0.25990366103364598</v>
      </c>
      <c r="CP10" s="14"/>
      <c r="CQ10" s="14">
        <v>0.35617931940330599</v>
      </c>
      <c r="CR10" s="14">
        <v>0.25558008375443902</v>
      </c>
    </row>
    <row r="11" spans="2:96" ht="43.2" x14ac:dyDescent="0.3">
      <c r="B11" s="15" t="s">
        <v>548</v>
      </c>
      <c r="C11" s="14">
        <v>0.340596818938324</v>
      </c>
      <c r="D11" s="14">
        <v>0.30560058101712401</v>
      </c>
      <c r="E11" s="14">
        <v>0.374140379743231</v>
      </c>
      <c r="F11" s="14"/>
      <c r="G11" s="14">
        <v>0.252188647246957</v>
      </c>
      <c r="H11" s="14">
        <v>0.230338816755503</v>
      </c>
      <c r="I11" s="14">
        <v>0.27360033870731898</v>
      </c>
      <c r="J11" s="14">
        <v>0.32739692848933699</v>
      </c>
      <c r="K11" s="14">
        <v>0.45577691682114502</v>
      </c>
      <c r="L11" s="14">
        <v>0.485877485376072</v>
      </c>
      <c r="M11" s="14"/>
      <c r="N11" s="14">
        <v>0.35032059377750602</v>
      </c>
      <c r="O11" s="14">
        <v>0.26783512097701301</v>
      </c>
      <c r="P11" s="14">
        <v>0.40384645968364402</v>
      </c>
      <c r="Q11" s="14">
        <v>0.34292281297835697</v>
      </c>
      <c r="R11" s="14"/>
      <c r="S11" s="14">
        <v>0.28370389530391599</v>
      </c>
      <c r="T11" s="14">
        <v>0.39648126511793202</v>
      </c>
      <c r="U11" s="14">
        <v>0.36108358261275902</v>
      </c>
      <c r="V11" s="14">
        <v>0.27203204616319199</v>
      </c>
      <c r="W11" s="14">
        <v>0.37960422210689299</v>
      </c>
      <c r="X11" s="14">
        <v>0.21624934998658699</v>
      </c>
      <c r="Y11" s="14">
        <v>0.32183635472267202</v>
      </c>
      <c r="Z11" s="14">
        <v>0.50983133526629398</v>
      </c>
      <c r="AA11" s="14">
        <v>0.42477275231373801</v>
      </c>
      <c r="AB11" s="14">
        <v>0.32517695286144299</v>
      </c>
      <c r="AC11" s="14">
        <v>0.37356437947555599</v>
      </c>
      <c r="AD11" s="14">
        <v>0.20672241324879001</v>
      </c>
      <c r="AE11" s="14"/>
      <c r="AF11" s="14">
        <v>0.34463010622669199</v>
      </c>
      <c r="AG11" s="14">
        <v>0.32382335068627999</v>
      </c>
      <c r="AH11" s="14">
        <v>0.335617340430721</v>
      </c>
      <c r="AI11" s="14">
        <v>0.38441631698245099</v>
      </c>
      <c r="AJ11" s="14">
        <v>0.35893240666008502</v>
      </c>
      <c r="AK11" s="14"/>
      <c r="AL11" s="14">
        <v>0.31164999643234498</v>
      </c>
      <c r="AM11" s="14">
        <v>0.32167767800366398</v>
      </c>
      <c r="AN11" s="14">
        <v>0.36346435266900101</v>
      </c>
      <c r="AO11" s="14">
        <v>0.357997327901732</v>
      </c>
      <c r="AP11" s="14">
        <v>0.38826233089217999</v>
      </c>
      <c r="AQ11" s="14">
        <v>0.42302059136754999</v>
      </c>
      <c r="AR11" s="14"/>
      <c r="AS11" s="14">
        <v>0.34857481557898801</v>
      </c>
      <c r="AT11" s="14">
        <v>0.37015381335611902</v>
      </c>
      <c r="AU11" s="14">
        <v>0.30466407535729301</v>
      </c>
      <c r="AV11" s="14">
        <v>0.272987494308776</v>
      </c>
      <c r="AW11" s="14">
        <v>0.38936925425461499</v>
      </c>
      <c r="AX11" s="14"/>
      <c r="AY11" s="14">
        <v>0.12788178294359501</v>
      </c>
      <c r="AZ11" s="14">
        <v>0.34290192889520399</v>
      </c>
      <c r="BA11" s="14">
        <v>0.41561827496009202</v>
      </c>
      <c r="BB11" s="14">
        <v>0.369427269731743</v>
      </c>
      <c r="BC11" s="14">
        <v>0.27895159823347598</v>
      </c>
      <c r="BD11" s="14">
        <v>0.417864709664796</v>
      </c>
      <c r="BE11" s="14">
        <v>0.31300183373814899</v>
      </c>
      <c r="BF11" s="14">
        <v>0.33147449823937097</v>
      </c>
      <c r="BG11" s="14">
        <v>0.34821997489102502</v>
      </c>
      <c r="BH11" s="14">
        <v>0.30553262804465398</v>
      </c>
      <c r="BI11" s="14">
        <v>0.335575742465892</v>
      </c>
      <c r="BJ11" s="14">
        <v>0.24397188808308701</v>
      </c>
      <c r="BK11" s="14">
        <v>0.37448368801221699</v>
      </c>
      <c r="BL11" s="14">
        <v>0.48919040222161098</v>
      </c>
      <c r="BM11" s="14">
        <v>0.32186483262846399</v>
      </c>
      <c r="BN11" s="14">
        <v>0.29704481102965602</v>
      </c>
      <c r="BO11" s="14"/>
      <c r="BP11" s="14">
        <v>0.27768943741164898</v>
      </c>
      <c r="BQ11" s="14">
        <v>0.37552190852490802</v>
      </c>
      <c r="BR11" s="14">
        <v>0.34605907098646699</v>
      </c>
      <c r="BS11" s="14">
        <v>0.328904457358073</v>
      </c>
      <c r="BT11" s="14">
        <v>0.40087265215791901</v>
      </c>
      <c r="BU11" s="14">
        <v>0.33373010252480401</v>
      </c>
      <c r="BV11" s="14"/>
      <c r="BW11" s="14">
        <v>0.37418020752354703</v>
      </c>
      <c r="BX11" s="14">
        <v>0.34552779664897598</v>
      </c>
      <c r="BY11" s="14">
        <v>0.28804462620314297</v>
      </c>
      <c r="BZ11" s="14">
        <v>0.38539308270440698</v>
      </c>
      <c r="CA11" s="14">
        <v>0.28521800811855502</v>
      </c>
      <c r="CB11" s="14">
        <v>0.34162223783084</v>
      </c>
      <c r="CC11" s="14"/>
      <c r="CD11" s="14">
        <v>0.28112923537924001</v>
      </c>
      <c r="CE11" s="14">
        <v>0.29620472961782102</v>
      </c>
      <c r="CF11" s="14">
        <v>0.36154628613095202</v>
      </c>
      <c r="CG11" s="14">
        <v>0.38275806329915602</v>
      </c>
      <c r="CH11" s="14"/>
      <c r="CI11" s="14">
        <v>0.377863467788633</v>
      </c>
      <c r="CJ11" s="14">
        <v>0.340398880432837</v>
      </c>
      <c r="CK11" s="14">
        <v>0.32543425650357299</v>
      </c>
      <c r="CL11" s="14">
        <v>0.37577371042198598</v>
      </c>
      <c r="CM11" s="14"/>
      <c r="CN11" s="14">
        <v>0.26958401598542397</v>
      </c>
      <c r="CO11" s="14">
        <v>0.350590342355031</v>
      </c>
      <c r="CP11" s="14"/>
      <c r="CQ11" s="14">
        <v>0.20976110979479301</v>
      </c>
      <c r="CR11" s="14">
        <v>0.35753481540869603</v>
      </c>
    </row>
    <row r="12" spans="2:96" x14ac:dyDescent="0.3">
      <c r="B12" s="15" t="s">
        <v>155</v>
      </c>
      <c r="C12" s="20">
        <v>6.7007350417256806E-2</v>
      </c>
      <c r="D12" s="20">
        <v>4.90119292410214E-2</v>
      </c>
      <c r="E12" s="20">
        <v>8.5014799599162805E-2</v>
      </c>
      <c r="F12" s="20"/>
      <c r="G12" s="20">
        <v>6.2200486337721503E-2</v>
      </c>
      <c r="H12" s="20">
        <v>6.7687340756645398E-2</v>
      </c>
      <c r="I12" s="20">
        <v>7.7068722214266694E-2</v>
      </c>
      <c r="J12" s="20">
        <v>8.8584576451221503E-2</v>
      </c>
      <c r="K12" s="20">
        <v>7.0450716764276805E-2</v>
      </c>
      <c r="L12" s="20">
        <v>4.0343129975943602E-2</v>
      </c>
      <c r="M12" s="20"/>
      <c r="N12" s="20">
        <v>3.9343592498186898E-2</v>
      </c>
      <c r="O12" s="20">
        <v>6.3197888730063698E-2</v>
      </c>
      <c r="P12" s="20">
        <v>5.08047435583803E-2</v>
      </c>
      <c r="Q12" s="20">
        <v>0.117644107666106</v>
      </c>
      <c r="R12" s="20"/>
      <c r="S12" s="20">
        <v>8.3776251546355707E-2</v>
      </c>
      <c r="T12" s="20">
        <v>5.2847123674288003E-2</v>
      </c>
      <c r="U12" s="20">
        <v>6.7587849785779794E-2</v>
      </c>
      <c r="V12" s="20">
        <v>7.5357120304984496E-2</v>
      </c>
      <c r="W12" s="20">
        <v>2.53723461003636E-2</v>
      </c>
      <c r="X12" s="20">
        <v>0.10561136185484001</v>
      </c>
      <c r="Y12" s="20">
        <v>6.4190005842407805E-2</v>
      </c>
      <c r="Z12" s="20">
        <v>6.8393962513413203E-2</v>
      </c>
      <c r="AA12" s="20">
        <v>3.4227282939297297E-2</v>
      </c>
      <c r="AB12" s="20">
        <v>8.0235815209818803E-2</v>
      </c>
      <c r="AC12" s="20">
        <v>5.5054788513697599E-2</v>
      </c>
      <c r="AD12" s="20">
        <v>0.13432440860339401</v>
      </c>
      <c r="AE12" s="20"/>
      <c r="AF12" s="20">
        <v>5.0038879857351101E-2</v>
      </c>
      <c r="AG12" s="20">
        <v>4.2829172033541502E-2</v>
      </c>
      <c r="AH12" s="20">
        <v>4.1389746121028297E-2</v>
      </c>
      <c r="AI12" s="20">
        <v>6.0284464829005402E-2</v>
      </c>
      <c r="AJ12" s="20">
        <v>5.4349634968748603E-2</v>
      </c>
      <c r="AK12" s="20"/>
      <c r="AL12" s="20">
        <v>3.7393633179109001E-2</v>
      </c>
      <c r="AM12" s="20">
        <v>4.6943186598837401E-2</v>
      </c>
      <c r="AN12" s="20">
        <v>2.98058358357065E-2</v>
      </c>
      <c r="AO12" s="20">
        <v>5.5453683400238603E-2</v>
      </c>
      <c r="AP12" s="20">
        <v>4.3536954124312001E-2</v>
      </c>
      <c r="AQ12" s="20">
        <v>0.17210543372468401</v>
      </c>
      <c r="AR12" s="20"/>
      <c r="AS12" s="20">
        <v>8.7705778321681097E-2</v>
      </c>
      <c r="AT12" s="20">
        <v>7.5590021227930002E-2</v>
      </c>
      <c r="AU12" s="20">
        <v>4.7948235839217902E-2</v>
      </c>
      <c r="AV12" s="20">
        <v>5.2893323232193201E-2</v>
      </c>
      <c r="AW12" s="20">
        <v>5.0824512805347499E-2</v>
      </c>
      <c r="AX12" s="20"/>
      <c r="AY12" s="20">
        <v>0.13085961285134601</v>
      </c>
      <c r="AZ12" s="20">
        <v>7.3645997868209301E-2</v>
      </c>
      <c r="BA12" s="20">
        <v>7.2329704208791701E-2</v>
      </c>
      <c r="BB12" s="20">
        <v>0.106750217950162</v>
      </c>
      <c r="BC12" s="20">
        <v>8.1026331769691207E-2</v>
      </c>
      <c r="BD12" s="20">
        <v>6.3488695706199402E-2</v>
      </c>
      <c r="BE12" s="20">
        <v>8.21130323523101E-2</v>
      </c>
      <c r="BF12" s="20">
        <v>5.7299706243739403E-2</v>
      </c>
      <c r="BG12" s="20">
        <v>3.8241832503779397E-2</v>
      </c>
      <c r="BH12" s="20">
        <v>4.1474215998324501E-2</v>
      </c>
      <c r="BI12" s="20">
        <v>3.7030343922846203E-2</v>
      </c>
      <c r="BJ12" s="20">
        <v>0.13705347470288901</v>
      </c>
      <c r="BK12" s="20">
        <v>2.34619477454963E-2</v>
      </c>
      <c r="BL12" s="20">
        <v>6.9246383854011301E-2</v>
      </c>
      <c r="BM12" s="20">
        <v>7.4087551672189E-2</v>
      </c>
      <c r="BN12" s="20">
        <v>0</v>
      </c>
      <c r="BO12" s="20"/>
      <c r="BP12" s="20">
        <v>4.9568136032015597E-2</v>
      </c>
      <c r="BQ12" s="20">
        <v>8.8756166304614401E-2</v>
      </c>
      <c r="BR12" s="20">
        <v>7.2746735405362903E-2</v>
      </c>
      <c r="BS12" s="20">
        <v>4.6658667043766401E-2</v>
      </c>
      <c r="BT12" s="20">
        <v>8.22087323236146E-2</v>
      </c>
      <c r="BU12" s="20">
        <v>6.0587777683764603E-2</v>
      </c>
      <c r="BV12" s="20"/>
      <c r="BW12" s="20">
        <v>7.2052310537425293E-2</v>
      </c>
      <c r="BX12" s="20">
        <v>5.91187892573449E-2</v>
      </c>
      <c r="BY12" s="20">
        <v>2.57727074045466E-2</v>
      </c>
      <c r="BZ12" s="20">
        <v>0.12018355766350999</v>
      </c>
      <c r="CA12" s="20">
        <v>5.4021415186740203E-2</v>
      </c>
      <c r="CB12" s="20">
        <v>0.106123938731485</v>
      </c>
      <c r="CC12" s="20"/>
      <c r="CD12" s="20">
        <v>5.3544471424091397E-2</v>
      </c>
      <c r="CE12" s="20">
        <v>6.51451645678396E-2</v>
      </c>
      <c r="CF12" s="20">
        <v>7.6316093601055401E-2</v>
      </c>
      <c r="CG12" s="20">
        <v>4.8606705274239902E-2</v>
      </c>
      <c r="CH12" s="20"/>
      <c r="CI12" s="20">
        <v>4.0926465107966402E-2</v>
      </c>
      <c r="CJ12" s="20">
        <v>1.95938367559906E-2</v>
      </c>
      <c r="CK12" s="20">
        <v>7.85952989618703E-2</v>
      </c>
      <c r="CL12" s="20">
        <v>0.18168202319727</v>
      </c>
      <c r="CM12" s="20"/>
      <c r="CN12" s="20">
        <v>4.4311516989517998E-2</v>
      </c>
      <c r="CO12" s="20">
        <v>6.9345136070754404E-2</v>
      </c>
      <c r="CP12" s="20"/>
      <c r="CQ12" s="20">
        <v>4.0633184302802897E-2</v>
      </c>
      <c r="CR12" s="20">
        <v>6.5722621037758402E-2</v>
      </c>
    </row>
    <row r="13" spans="2:96" x14ac:dyDescent="0.3">
      <c r="B13" s="16" t="s">
        <v>188</v>
      </c>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CR17"/>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1010</v>
      </c>
      <c r="D7" s="10">
        <v>498</v>
      </c>
      <c r="E7" s="10">
        <v>511</v>
      </c>
      <c r="F7" s="10"/>
      <c r="G7" s="10">
        <v>107</v>
      </c>
      <c r="H7" s="10">
        <v>171</v>
      </c>
      <c r="I7" s="10">
        <v>171</v>
      </c>
      <c r="J7" s="10">
        <v>171</v>
      </c>
      <c r="K7" s="10">
        <v>153</v>
      </c>
      <c r="L7" s="10">
        <v>237</v>
      </c>
      <c r="M7" s="10"/>
      <c r="N7" s="10">
        <v>274</v>
      </c>
      <c r="O7" s="10">
        <v>239</v>
      </c>
      <c r="P7" s="10">
        <v>225</v>
      </c>
      <c r="Q7" s="10">
        <v>271</v>
      </c>
      <c r="R7" s="10"/>
      <c r="S7" s="10">
        <v>140</v>
      </c>
      <c r="T7" s="10">
        <v>142</v>
      </c>
      <c r="U7" s="10">
        <v>67</v>
      </c>
      <c r="V7" s="10">
        <v>108</v>
      </c>
      <c r="W7" s="10">
        <v>71</v>
      </c>
      <c r="X7" s="10">
        <v>96</v>
      </c>
      <c r="Y7" s="10">
        <v>97</v>
      </c>
      <c r="Z7" s="10">
        <v>41</v>
      </c>
      <c r="AA7" s="10">
        <v>102</v>
      </c>
      <c r="AB7" s="10">
        <v>87</v>
      </c>
      <c r="AC7" s="10">
        <v>36</v>
      </c>
      <c r="AD7" s="10">
        <v>23</v>
      </c>
      <c r="AE7" s="10"/>
      <c r="AF7" s="10">
        <v>187</v>
      </c>
      <c r="AG7" s="10">
        <v>337</v>
      </c>
      <c r="AH7" s="10">
        <v>85</v>
      </c>
      <c r="AI7" s="10">
        <v>149</v>
      </c>
      <c r="AJ7" s="10">
        <v>61</v>
      </c>
      <c r="AK7" s="10"/>
      <c r="AL7" s="10">
        <v>241</v>
      </c>
      <c r="AM7" s="10">
        <v>183</v>
      </c>
      <c r="AN7" s="10">
        <v>100</v>
      </c>
      <c r="AO7" s="10">
        <v>231</v>
      </c>
      <c r="AP7" s="10">
        <v>68</v>
      </c>
      <c r="AQ7" s="10">
        <v>95</v>
      </c>
      <c r="AR7" s="10"/>
      <c r="AS7" s="10">
        <v>250</v>
      </c>
      <c r="AT7" s="10">
        <v>229</v>
      </c>
      <c r="AU7" s="10">
        <v>238</v>
      </c>
      <c r="AV7" s="10">
        <v>128</v>
      </c>
      <c r="AW7" s="10">
        <v>20</v>
      </c>
      <c r="AX7" s="10"/>
      <c r="AY7" s="10">
        <v>6</v>
      </c>
      <c r="AZ7" s="10">
        <v>33</v>
      </c>
      <c r="BA7" s="10">
        <v>68</v>
      </c>
      <c r="BB7" s="10">
        <v>61</v>
      </c>
      <c r="BC7" s="10">
        <v>86</v>
      </c>
      <c r="BD7" s="10">
        <v>105</v>
      </c>
      <c r="BE7" s="10">
        <v>107</v>
      </c>
      <c r="BF7" s="10">
        <v>78</v>
      </c>
      <c r="BG7" s="10">
        <v>68</v>
      </c>
      <c r="BH7" s="10">
        <v>65</v>
      </c>
      <c r="BI7" s="10">
        <v>84</v>
      </c>
      <c r="BJ7" s="10">
        <v>60</v>
      </c>
      <c r="BK7" s="10">
        <v>41</v>
      </c>
      <c r="BL7" s="10">
        <v>18</v>
      </c>
      <c r="BM7" s="10">
        <v>23</v>
      </c>
      <c r="BN7" s="10">
        <v>52</v>
      </c>
      <c r="BO7" s="10"/>
      <c r="BP7" s="10">
        <v>251</v>
      </c>
      <c r="BQ7" s="10">
        <v>300</v>
      </c>
      <c r="BR7" s="10">
        <v>134</v>
      </c>
      <c r="BS7" s="10">
        <v>176</v>
      </c>
      <c r="BT7" s="10">
        <v>103</v>
      </c>
      <c r="BU7" s="10">
        <v>45</v>
      </c>
      <c r="BV7" s="10"/>
      <c r="BW7" s="10">
        <v>401</v>
      </c>
      <c r="BX7" s="10">
        <v>214</v>
      </c>
      <c r="BY7" s="10">
        <v>69</v>
      </c>
      <c r="BZ7" s="10">
        <v>103</v>
      </c>
      <c r="CA7" s="10">
        <v>180</v>
      </c>
      <c r="CB7" s="10">
        <v>38</v>
      </c>
      <c r="CC7" s="10"/>
      <c r="CD7" s="10">
        <v>207</v>
      </c>
      <c r="CE7" s="10">
        <v>188</v>
      </c>
      <c r="CF7" s="10">
        <v>156</v>
      </c>
      <c r="CG7" s="10">
        <v>271</v>
      </c>
      <c r="CH7" s="10"/>
      <c r="CI7" s="10">
        <v>180</v>
      </c>
      <c r="CJ7" s="10">
        <v>206</v>
      </c>
      <c r="CK7" s="10">
        <v>563</v>
      </c>
      <c r="CL7" s="10">
        <v>61</v>
      </c>
      <c r="CM7" s="10"/>
      <c r="CN7" s="10">
        <v>113</v>
      </c>
      <c r="CO7" s="10">
        <v>884</v>
      </c>
      <c r="CP7" s="10"/>
      <c r="CQ7" s="10">
        <v>95</v>
      </c>
      <c r="CR7" s="10">
        <v>839</v>
      </c>
    </row>
    <row r="8" spans="2:96" ht="30" customHeight="1" x14ac:dyDescent="0.3">
      <c r="B8" s="11" t="s">
        <v>19</v>
      </c>
      <c r="C8" s="11">
        <v>1005</v>
      </c>
      <c r="D8" s="11">
        <v>495</v>
      </c>
      <c r="E8" s="11">
        <v>509</v>
      </c>
      <c r="F8" s="11"/>
      <c r="G8" s="11">
        <v>132</v>
      </c>
      <c r="H8" s="11">
        <v>175</v>
      </c>
      <c r="I8" s="11">
        <v>170</v>
      </c>
      <c r="J8" s="11">
        <v>163</v>
      </c>
      <c r="K8" s="11">
        <v>148</v>
      </c>
      <c r="L8" s="11">
        <v>217</v>
      </c>
      <c r="M8" s="11"/>
      <c r="N8" s="11">
        <v>273</v>
      </c>
      <c r="O8" s="11">
        <v>253</v>
      </c>
      <c r="P8" s="11">
        <v>220</v>
      </c>
      <c r="Q8" s="11">
        <v>258</v>
      </c>
      <c r="R8" s="11"/>
      <c r="S8" s="11">
        <v>141</v>
      </c>
      <c r="T8" s="11">
        <v>137</v>
      </c>
      <c r="U8" s="11">
        <v>64</v>
      </c>
      <c r="V8" s="11">
        <v>105</v>
      </c>
      <c r="W8" s="11">
        <v>67</v>
      </c>
      <c r="X8" s="11">
        <v>98</v>
      </c>
      <c r="Y8" s="11">
        <v>90</v>
      </c>
      <c r="Z8" s="11">
        <v>40</v>
      </c>
      <c r="AA8" s="11">
        <v>105</v>
      </c>
      <c r="AB8" s="11">
        <v>89</v>
      </c>
      <c r="AC8" s="11">
        <v>39</v>
      </c>
      <c r="AD8" s="11">
        <v>30</v>
      </c>
      <c r="AE8" s="11"/>
      <c r="AF8" s="11">
        <v>180</v>
      </c>
      <c r="AG8" s="11">
        <v>337</v>
      </c>
      <c r="AH8" s="11">
        <v>85</v>
      </c>
      <c r="AI8" s="11">
        <v>144</v>
      </c>
      <c r="AJ8" s="11">
        <v>62</v>
      </c>
      <c r="AK8" s="11"/>
      <c r="AL8" s="11">
        <v>246</v>
      </c>
      <c r="AM8" s="11">
        <v>178</v>
      </c>
      <c r="AN8" s="11">
        <v>100</v>
      </c>
      <c r="AO8" s="11">
        <v>222</v>
      </c>
      <c r="AP8" s="11">
        <v>70</v>
      </c>
      <c r="AQ8" s="11">
        <v>93</v>
      </c>
      <c r="AR8" s="11"/>
      <c r="AS8" s="11">
        <v>240</v>
      </c>
      <c r="AT8" s="11">
        <v>232</v>
      </c>
      <c r="AU8" s="11">
        <v>241</v>
      </c>
      <c r="AV8" s="11">
        <v>131</v>
      </c>
      <c r="AW8" s="11">
        <v>22</v>
      </c>
      <c r="AX8" s="11"/>
      <c r="AY8" s="11">
        <v>6</v>
      </c>
      <c r="AZ8" s="11">
        <v>33</v>
      </c>
      <c r="BA8" s="11">
        <v>64</v>
      </c>
      <c r="BB8" s="11">
        <v>60</v>
      </c>
      <c r="BC8" s="11">
        <v>85</v>
      </c>
      <c r="BD8" s="11">
        <v>107</v>
      </c>
      <c r="BE8" s="11">
        <v>108</v>
      </c>
      <c r="BF8" s="11">
        <v>81</v>
      </c>
      <c r="BG8" s="11">
        <v>66</v>
      </c>
      <c r="BH8" s="11">
        <v>63</v>
      </c>
      <c r="BI8" s="11">
        <v>84</v>
      </c>
      <c r="BJ8" s="11">
        <v>59</v>
      </c>
      <c r="BK8" s="11">
        <v>41</v>
      </c>
      <c r="BL8" s="11">
        <v>18</v>
      </c>
      <c r="BM8" s="11">
        <v>24</v>
      </c>
      <c r="BN8" s="11">
        <v>54</v>
      </c>
      <c r="BO8" s="11"/>
      <c r="BP8" s="11">
        <v>259</v>
      </c>
      <c r="BQ8" s="11">
        <v>296</v>
      </c>
      <c r="BR8" s="11">
        <v>133</v>
      </c>
      <c r="BS8" s="11">
        <v>171</v>
      </c>
      <c r="BT8" s="11">
        <v>100</v>
      </c>
      <c r="BU8" s="11">
        <v>44</v>
      </c>
      <c r="BV8" s="11"/>
      <c r="BW8" s="11">
        <v>386</v>
      </c>
      <c r="BX8" s="11">
        <v>216</v>
      </c>
      <c r="BY8" s="11">
        <v>68</v>
      </c>
      <c r="BZ8" s="11">
        <v>102</v>
      </c>
      <c r="CA8" s="11">
        <v>184</v>
      </c>
      <c r="CB8" s="11">
        <v>43</v>
      </c>
      <c r="CC8" s="11"/>
      <c r="CD8" s="11">
        <v>218</v>
      </c>
      <c r="CE8" s="11">
        <v>190</v>
      </c>
      <c r="CF8" s="11">
        <v>153</v>
      </c>
      <c r="CG8" s="11">
        <v>265</v>
      </c>
      <c r="CH8" s="11"/>
      <c r="CI8" s="11">
        <v>183</v>
      </c>
      <c r="CJ8" s="11">
        <v>204</v>
      </c>
      <c r="CK8" s="11">
        <v>555</v>
      </c>
      <c r="CL8" s="11">
        <v>64</v>
      </c>
      <c r="CM8" s="11"/>
      <c r="CN8" s="11">
        <v>118</v>
      </c>
      <c r="CO8" s="11">
        <v>874</v>
      </c>
      <c r="CP8" s="11"/>
      <c r="CQ8" s="11">
        <v>98</v>
      </c>
      <c r="CR8" s="11">
        <v>829</v>
      </c>
    </row>
    <row r="9" spans="2:96" ht="57.6" x14ac:dyDescent="0.3">
      <c r="B9" s="15" t="s">
        <v>550</v>
      </c>
      <c r="C9" s="14">
        <v>0.28475976218903498</v>
      </c>
      <c r="D9" s="14">
        <v>0.30855881404174101</v>
      </c>
      <c r="E9" s="14">
        <v>0.26210782827676599</v>
      </c>
      <c r="F9" s="14"/>
      <c r="G9" s="14">
        <v>0.333391511248395</v>
      </c>
      <c r="H9" s="14">
        <v>0.35055157033333001</v>
      </c>
      <c r="I9" s="14">
        <v>0.354344047625964</v>
      </c>
      <c r="J9" s="14">
        <v>0.23202185096063599</v>
      </c>
      <c r="K9" s="14">
        <v>0.22291762526002201</v>
      </c>
      <c r="L9" s="14">
        <v>0.229250185204951</v>
      </c>
      <c r="M9" s="14"/>
      <c r="N9" s="14">
        <v>0.27877200526247198</v>
      </c>
      <c r="O9" s="14">
        <v>0.28387223925609401</v>
      </c>
      <c r="P9" s="14">
        <v>0.301085327858226</v>
      </c>
      <c r="Q9" s="14">
        <v>0.27539397821364803</v>
      </c>
      <c r="R9" s="14"/>
      <c r="S9" s="14">
        <v>0.305446649033353</v>
      </c>
      <c r="T9" s="14">
        <v>0.28014887755603302</v>
      </c>
      <c r="U9" s="14">
        <v>0.18982303132682199</v>
      </c>
      <c r="V9" s="14">
        <v>0.296334632143192</v>
      </c>
      <c r="W9" s="14">
        <v>0.39105726575293498</v>
      </c>
      <c r="X9" s="14">
        <v>0.31774054065376101</v>
      </c>
      <c r="Y9" s="14">
        <v>0.25684196092313</v>
      </c>
      <c r="Z9" s="14">
        <v>0.45678110707979902</v>
      </c>
      <c r="AA9" s="14">
        <v>0.24996060795547401</v>
      </c>
      <c r="AB9" s="14">
        <v>0.18100687494425799</v>
      </c>
      <c r="AC9" s="14">
        <v>0.26669563462693302</v>
      </c>
      <c r="AD9" s="14">
        <v>0.33286846512810703</v>
      </c>
      <c r="AE9" s="14"/>
      <c r="AF9" s="14">
        <v>0.35372287691278598</v>
      </c>
      <c r="AG9" s="14">
        <v>0.30571913573734999</v>
      </c>
      <c r="AH9" s="14">
        <v>0.312782354320086</v>
      </c>
      <c r="AI9" s="14">
        <v>0.233710146993789</v>
      </c>
      <c r="AJ9" s="14">
        <v>0.25053513882328199</v>
      </c>
      <c r="AK9" s="14"/>
      <c r="AL9" s="14">
        <v>0.32220146710778202</v>
      </c>
      <c r="AM9" s="14">
        <v>0.37536350612845099</v>
      </c>
      <c r="AN9" s="14">
        <v>0.23448770915500999</v>
      </c>
      <c r="AO9" s="14">
        <v>0.277152931936754</v>
      </c>
      <c r="AP9" s="14">
        <v>0.21868433046683899</v>
      </c>
      <c r="AQ9" s="14">
        <v>0.253334109896798</v>
      </c>
      <c r="AR9" s="14"/>
      <c r="AS9" s="14">
        <v>0.27935011110450197</v>
      </c>
      <c r="AT9" s="14">
        <v>0.33437895324847799</v>
      </c>
      <c r="AU9" s="14">
        <v>0.22764014800666399</v>
      </c>
      <c r="AV9" s="14">
        <v>0.35374007333930402</v>
      </c>
      <c r="AW9" s="14">
        <v>0.41363329470596799</v>
      </c>
      <c r="AX9" s="14"/>
      <c r="AY9" s="14">
        <v>0</v>
      </c>
      <c r="AZ9" s="14">
        <v>0.254337398836053</v>
      </c>
      <c r="BA9" s="14">
        <v>0.26380197577916698</v>
      </c>
      <c r="BB9" s="14">
        <v>0.38620298091774902</v>
      </c>
      <c r="BC9" s="14">
        <v>0.33388467538049599</v>
      </c>
      <c r="BD9" s="14">
        <v>0.27383069259408199</v>
      </c>
      <c r="BE9" s="14">
        <v>0.28741401110977399</v>
      </c>
      <c r="BF9" s="14">
        <v>0.26286831867782501</v>
      </c>
      <c r="BG9" s="14">
        <v>0.29941138709287102</v>
      </c>
      <c r="BH9" s="14">
        <v>0.28580369321509502</v>
      </c>
      <c r="BI9" s="14">
        <v>0.35928785424784199</v>
      </c>
      <c r="BJ9" s="14">
        <v>0.24742359807351599</v>
      </c>
      <c r="BK9" s="14">
        <v>0.29696062660995698</v>
      </c>
      <c r="BL9" s="14">
        <v>0.172667508453407</v>
      </c>
      <c r="BM9" s="14">
        <v>0.16198675707941099</v>
      </c>
      <c r="BN9" s="14">
        <v>0.37448541397312302</v>
      </c>
      <c r="BO9" s="14"/>
      <c r="BP9" s="14">
        <v>0.35436721402284599</v>
      </c>
      <c r="BQ9" s="14">
        <v>0.25594365871388303</v>
      </c>
      <c r="BR9" s="14">
        <v>0.26930608060135203</v>
      </c>
      <c r="BS9" s="14">
        <v>0.237065617036881</v>
      </c>
      <c r="BT9" s="14">
        <v>0.31012849117255697</v>
      </c>
      <c r="BU9" s="14">
        <v>0.25393686701219298</v>
      </c>
      <c r="BV9" s="14"/>
      <c r="BW9" s="14">
        <v>0.287042927142652</v>
      </c>
      <c r="BX9" s="14">
        <v>0.27094762486733498</v>
      </c>
      <c r="BY9" s="14">
        <v>0.25528037441555002</v>
      </c>
      <c r="BZ9" s="14">
        <v>0.29833272672564398</v>
      </c>
      <c r="CA9" s="14">
        <v>0.29999302895753599</v>
      </c>
      <c r="CB9" s="14">
        <v>0.29863153251201802</v>
      </c>
      <c r="CC9" s="14"/>
      <c r="CD9" s="14">
        <v>0.325309225540379</v>
      </c>
      <c r="CE9" s="14">
        <v>0.34628616972098403</v>
      </c>
      <c r="CF9" s="14">
        <v>0.25742014014279002</v>
      </c>
      <c r="CG9" s="14">
        <v>0.28849374424831298</v>
      </c>
      <c r="CH9" s="14"/>
      <c r="CI9" s="14">
        <v>0.28209397693536897</v>
      </c>
      <c r="CJ9" s="14">
        <v>0.26081527890419498</v>
      </c>
      <c r="CK9" s="14">
        <v>0.29922852440981901</v>
      </c>
      <c r="CL9" s="14">
        <v>0.243140418191616</v>
      </c>
      <c r="CM9" s="14"/>
      <c r="CN9" s="14">
        <v>0.31431325980395503</v>
      </c>
      <c r="CO9" s="14">
        <v>0.28179831693271801</v>
      </c>
      <c r="CP9" s="14"/>
      <c r="CQ9" s="14">
        <v>0.33298202865082799</v>
      </c>
      <c r="CR9" s="14">
        <v>0.27706071527512199</v>
      </c>
    </row>
    <row r="10" spans="2:96" ht="57.6" x14ac:dyDescent="0.3">
      <c r="B10" s="15" t="s">
        <v>551</v>
      </c>
      <c r="C10" s="14">
        <v>0.25382627355179299</v>
      </c>
      <c r="D10" s="14">
        <v>0.26417183227422802</v>
      </c>
      <c r="E10" s="14">
        <v>0.244209311131554</v>
      </c>
      <c r="F10" s="14"/>
      <c r="G10" s="14">
        <v>0.383079403421904</v>
      </c>
      <c r="H10" s="14">
        <v>0.334362083006565</v>
      </c>
      <c r="I10" s="14">
        <v>0.29470517559322901</v>
      </c>
      <c r="J10" s="14">
        <v>0.18008701244132799</v>
      </c>
      <c r="K10" s="14">
        <v>0.19328796109593399</v>
      </c>
      <c r="L10" s="14">
        <v>0.17468601454291999</v>
      </c>
      <c r="M10" s="14"/>
      <c r="N10" s="14">
        <v>0.29817690990421403</v>
      </c>
      <c r="O10" s="14">
        <v>0.25076062535432803</v>
      </c>
      <c r="P10" s="14">
        <v>0.222961959412185</v>
      </c>
      <c r="Q10" s="14">
        <v>0.23719424406214301</v>
      </c>
      <c r="R10" s="14"/>
      <c r="S10" s="14">
        <v>0.290941634616532</v>
      </c>
      <c r="T10" s="14">
        <v>0.218344866151056</v>
      </c>
      <c r="U10" s="14">
        <v>0.28585276388755299</v>
      </c>
      <c r="V10" s="14">
        <v>0.26313951801822599</v>
      </c>
      <c r="W10" s="14">
        <v>0.25260546435334902</v>
      </c>
      <c r="X10" s="14">
        <v>0.177972098271721</v>
      </c>
      <c r="Y10" s="14">
        <v>0.25777785427837901</v>
      </c>
      <c r="Z10" s="14">
        <v>0.25889867954559498</v>
      </c>
      <c r="AA10" s="14">
        <v>0.273438340420813</v>
      </c>
      <c r="AB10" s="14">
        <v>0.33452939881405203</v>
      </c>
      <c r="AC10" s="14">
        <v>8.2611175006792395E-2</v>
      </c>
      <c r="AD10" s="14">
        <v>0.28903483080022102</v>
      </c>
      <c r="AE10" s="14"/>
      <c r="AF10" s="14">
        <v>0.18862216992721101</v>
      </c>
      <c r="AG10" s="14">
        <v>0.31013485812993502</v>
      </c>
      <c r="AH10" s="14">
        <v>0.27827089201031102</v>
      </c>
      <c r="AI10" s="14">
        <v>0.19065256076942899</v>
      </c>
      <c r="AJ10" s="14">
        <v>0.37821788101766002</v>
      </c>
      <c r="AK10" s="14"/>
      <c r="AL10" s="14">
        <v>0.33438720364498598</v>
      </c>
      <c r="AM10" s="14">
        <v>0.23381191906648299</v>
      </c>
      <c r="AN10" s="14">
        <v>0.322300170027083</v>
      </c>
      <c r="AO10" s="14">
        <v>0.15945270325861999</v>
      </c>
      <c r="AP10" s="14">
        <v>0.37831163541222801</v>
      </c>
      <c r="AQ10" s="14">
        <v>0.12939291566104999</v>
      </c>
      <c r="AR10" s="14"/>
      <c r="AS10" s="14">
        <v>0.22094184093918301</v>
      </c>
      <c r="AT10" s="14">
        <v>0.231470245448787</v>
      </c>
      <c r="AU10" s="14">
        <v>0.28214931387262399</v>
      </c>
      <c r="AV10" s="14">
        <v>0.33158786162130199</v>
      </c>
      <c r="AW10" s="14">
        <v>0.31353516560838302</v>
      </c>
      <c r="AX10" s="14"/>
      <c r="AY10" s="14">
        <v>0</v>
      </c>
      <c r="AZ10" s="14">
        <v>0.236838624490573</v>
      </c>
      <c r="BA10" s="14">
        <v>0.194923083724131</v>
      </c>
      <c r="BB10" s="14">
        <v>0.14053497587627001</v>
      </c>
      <c r="BC10" s="14">
        <v>0.25894817376811902</v>
      </c>
      <c r="BD10" s="14">
        <v>0.198966757816252</v>
      </c>
      <c r="BE10" s="14">
        <v>0.22767059897619699</v>
      </c>
      <c r="BF10" s="14">
        <v>0.321184637935441</v>
      </c>
      <c r="BG10" s="14">
        <v>0.13299767743865001</v>
      </c>
      <c r="BH10" s="14">
        <v>0.36396289031451901</v>
      </c>
      <c r="BI10" s="14">
        <v>0.26291316208960203</v>
      </c>
      <c r="BJ10" s="14">
        <v>0.30410644927376101</v>
      </c>
      <c r="BK10" s="14">
        <v>0.22902881768380201</v>
      </c>
      <c r="BL10" s="14">
        <v>0.50264193839653304</v>
      </c>
      <c r="BM10" s="14">
        <v>0.33631271330880502</v>
      </c>
      <c r="BN10" s="14">
        <v>0.36927759097256202</v>
      </c>
      <c r="BO10" s="14"/>
      <c r="BP10" s="14">
        <v>0.27948756571629901</v>
      </c>
      <c r="BQ10" s="14">
        <v>0.25161856521463499</v>
      </c>
      <c r="BR10" s="14">
        <v>0.255834815350375</v>
      </c>
      <c r="BS10" s="14">
        <v>0.212434636110474</v>
      </c>
      <c r="BT10" s="14">
        <v>0.246202159519571</v>
      </c>
      <c r="BU10" s="14">
        <v>0.26134235128950301</v>
      </c>
      <c r="BV10" s="14"/>
      <c r="BW10" s="14">
        <v>0.196403231951638</v>
      </c>
      <c r="BX10" s="14">
        <v>0.30094315086100898</v>
      </c>
      <c r="BY10" s="14">
        <v>0.180381510752852</v>
      </c>
      <c r="BZ10" s="14">
        <v>0.25852782539028402</v>
      </c>
      <c r="CA10" s="14">
        <v>0.327335382986356</v>
      </c>
      <c r="CB10" s="14">
        <v>0.28496495776602798</v>
      </c>
      <c r="CC10" s="14"/>
      <c r="CD10" s="14">
        <v>0.34250651334771698</v>
      </c>
      <c r="CE10" s="14">
        <v>0.27729221908679602</v>
      </c>
      <c r="CF10" s="14">
        <v>0.227378207223489</v>
      </c>
      <c r="CG10" s="14">
        <v>0.24469386361590401</v>
      </c>
      <c r="CH10" s="14"/>
      <c r="CI10" s="14">
        <v>0.21703808485651199</v>
      </c>
      <c r="CJ10" s="14">
        <v>0.31918367390223101</v>
      </c>
      <c r="CK10" s="14">
        <v>0.25348184777199501</v>
      </c>
      <c r="CL10" s="14">
        <v>0.15256216827890301</v>
      </c>
      <c r="CM10" s="14"/>
      <c r="CN10" s="14">
        <v>0.35299002913778699</v>
      </c>
      <c r="CO10" s="14">
        <v>0.239921754684876</v>
      </c>
      <c r="CP10" s="14"/>
      <c r="CQ10" s="14">
        <v>0.35672124712681302</v>
      </c>
      <c r="CR10" s="14">
        <v>0.248914143780191</v>
      </c>
    </row>
    <row r="11" spans="2:96" ht="43.2" x14ac:dyDescent="0.3">
      <c r="B11" s="15" t="s">
        <v>548</v>
      </c>
      <c r="C11" s="14">
        <v>0.384562854922464</v>
      </c>
      <c r="D11" s="14">
        <v>0.36753008004570298</v>
      </c>
      <c r="E11" s="14">
        <v>0.40004678359887502</v>
      </c>
      <c r="F11" s="14"/>
      <c r="G11" s="14">
        <v>0.22952731416087799</v>
      </c>
      <c r="H11" s="14">
        <v>0.24981640395156501</v>
      </c>
      <c r="I11" s="14">
        <v>0.26222447976885899</v>
      </c>
      <c r="J11" s="14">
        <v>0.48726200588736401</v>
      </c>
      <c r="K11" s="14">
        <v>0.479606506113677</v>
      </c>
      <c r="L11" s="14">
        <v>0.54171155100020496</v>
      </c>
      <c r="M11" s="14"/>
      <c r="N11" s="14">
        <v>0.38827476121608101</v>
      </c>
      <c r="O11" s="14">
        <v>0.386523442882024</v>
      </c>
      <c r="P11" s="14">
        <v>0.37266512679304797</v>
      </c>
      <c r="Q11" s="14">
        <v>0.390288209978228</v>
      </c>
      <c r="R11" s="14"/>
      <c r="S11" s="14">
        <v>0.34552712167252098</v>
      </c>
      <c r="T11" s="14">
        <v>0.44760570507423603</v>
      </c>
      <c r="U11" s="14">
        <v>0.453781344219153</v>
      </c>
      <c r="V11" s="14">
        <v>0.34973307722553998</v>
      </c>
      <c r="W11" s="14">
        <v>0.341966313737949</v>
      </c>
      <c r="X11" s="14">
        <v>0.38407369299823202</v>
      </c>
      <c r="Y11" s="14">
        <v>0.40390042552331201</v>
      </c>
      <c r="Z11" s="14">
        <v>0.21478556081762501</v>
      </c>
      <c r="AA11" s="14">
        <v>0.38006110614043898</v>
      </c>
      <c r="AB11" s="14">
        <v>0.40524411370497798</v>
      </c>
      <c r="AC11" s="14">
        <v>0.456365979567396</v>
      </c>
      <c r="AD11" s="14">
        <v>0.37809670407167301</v>
      </c>
      <c r="AE11" s="14"/>
      <c r="AF11" s="14">
        <v>0.41593918394153001</v>
      </c>
      <c r="AG11" s="14">
        <v>0.35011196616151902</v>
      </c>
      <c r="AH11" s="14">
        <v>0.368037309257219</v>
      </c>
      <c r="AI11" s="14">
        <v>0.41755153120539901</v>
      </c>
      <c r="AJ11" s="14">
        <v>0.32332779297918302</v>
      </c>
      <c r="AK11" s="14"/>
      <c r="AL11" s="14">
        <v>0.32268188496915001</v>
      </c>
      <c r="AM11" s="14">
        <v>0.35317970937225401</v>
      </c>
      <c r="AN11" s="14">
        <v>0.38089485205618201</v>
      </c>
      <c r="AO11" s="14">
        <v>0.42721608680934797</v>
      </c>
      <c r="AP11" s="14">
        <v>0.36054868767498599</v>
      </c>
      <c r="AQ11" s="14">
        <v>0.51154903479401004</v>
      </c>
      <c r="AR11" s="14"/>
      <c r="AS11" s="14">
        <v>0.39670227082605197</v>
      </c>
      <c r="AT11" s="14">
        <v>0.38310631066977202</v>
      </c>
      <c r="AU11" s="14">
        <v>0.39895741586039002</v>
      </c>
      <c r="AV11" s="14">
        <v>0.275954083315055</v>
      </c>
      <c r="AW11" s="14">
        <v>0.27283153968564899</v>
      </c>
      <c r="AX11" s="14"/>
      <c r="AY11" s="14">
        <v>0.85907430378185301</v>
      </c>
      <c r="AZ11" s="14">
        <v>0.35292706064485602</v>
      </c>
      <c r="BA11" s="14">
        <v>0.47015873175548101</v>
      </c>
      <c r="BB11" s="14">
        <v>0.36447731459258298</v>
      </c>
      <c r="BC11" s="14">
        <v>0.29061400787054797</v>
      </c>
      <c r="BD11" s="14">
        <v>0.439748967126394</v>
      </c>
      <c r="BE11" s="14">
        <v>0.404985480249966</v>
      </c>
      <c r="BF11" s="14">
        <v>0.30318199097751097</v>
      </c>
      <c r="BG11" s="14">
        <v>0.43390220650346101</v>
      </c>
      <c r="BH11" s="14">
        <v>0.30569057736147598</v>
      </c>
      <c r="BI11" s="14">
        <v>0.35420181892720798</v>
      </c>
      <c r="BJ11" s="14">
        <v>0.40079653228288897</v>
      </c>
      <c r="BK11" s="14">
        <v>0.47401055570624101</v>
      </c>
      <c r="BL11" s="14">
        <v>0.27532453791491401</v>
      </c>
      <c r="BM11" s="14">
        <v>0.50170052961178402</v>
      </c>
      <c r="BN11" s="14">
        <v>0.23963735447329301</v>
      </c>
      <c r="BO11" s="14"/>
      <c r="BP11" s="14">
        <v>0.29784225809742998</v>
      </c>
      <c r="BQ11" s="14">
        <v>0.40984022122136998</v>
      </c>
      <c r="BR11" s="14">
        <v>0.43898310647619998</v>
      </c>
      <c r="BS11" s="14">
        <v>0.45992614075847699</v>
      </c>
      <c r="BT11" s="14">
        <v>0.31678746679014302</v>
      </c>
      <c r="BU11" s="14">
        <v>0.43618545031741102</v>
      </c>
      <c r="BV11" s="14"/>
      <c r="BW11" s="14">
        <v>0.45310467790058001</v>
      </c>
      <c r="BX11" s="14">
        <v>0.35347683798595803</v>
      </c>
      <c r="BY11" s="14">
        <v>0.46446791982758001</v>
      </c>
      <c r="BZ11" s="14">
        <v>0.32908316263508602</v>
      </c>
      <c r="CA11" s="14">
        <v>0.31346007655299302</v>
      </c>
      <c r="CB11" s="14">
        <v>0.24668401299147</v>
      </c>
      <c r="CC11" s="14"/>
      <c r="CD11" s="14">
        <v>0.26813839057052802</v>
      </c>
      <c r="CE11" s="14">
        <v>0.31098150555793902</v>
      </c>
      <c r="CF11" s="14">
        <v>0.40084892807320499</v>
      </c>
      <c r="CG11" s="14">
        <v>0.41742560492200997</v>
      </c>
      <c r="CH11" s="14"/>
      <c r="CI11" s="14">
        <v>0.436456361126565</v>
      </c>
      <c r="CJ11" s="14">
        <v>0.35463036274200299</v>
      </c>
      <c r="CK11" s="14">
        <v>0.37441695265562502</v>
      </c>
      <c r="CL11" s="14">
        <v>0.41996209947688501</v>
      </c>
      <c r="CM11" s="14"/>
      <c r="CN11" s="14">
        <v>0.307206576053977</v>
      </c>
      <c r="CO11" s="14">
        <v>0.39681326195461802</v>
      </c>
      <c r="CP11" s="14"/>
      <c r="CQ11" s="14">
        <v>0.28907995812090798</v>
      </c>
      <c r="CR11" s="14">
        <v>0.399933055236038</v>
      </c>
    </row>
    <row r="12" spans="2:96" x14ac:dyDescent="0.3">
      <c r="B12" s="15" t="s">
        <v>155</v>
      </c>
      <c r="C12" s="20">
        <v>7.6851109336708495E-2</v>
      </c>
      <c r="D12" s="20">
        <v>5.9739273638327497E-2</v>
      </c>
      <c r="E12" s="20">
        <v>9.3636076992805795E-2</v>
      </c>
      <c r="F12" s="20"/>
      <c r="G12" s="20">
        <v>5.4001771168822203E-2</v>
      </c>
      <c r="H12" s="20">
        <v>6.5269942708539599E-2</v>
      </c>
      <c r="I12" s="20">
        <v>8.8726297011947605E-2</v>
      </c>
      <c r="J12" s="20">
        <v>0.100629130710673</v>
      </c>
      <c r="K12" s="20">
        <v>0.104187907530367</v>
      </c>
      <c r="L12" s="20">
        <v>5.4352249251924098E-2</v>
      </c>
      <c r="M12" s="20"/>
      <c r="N12" s="20">
        <v>3.4776323617233103E-2</v>
      </c>
      <c r="O12" s="20">
        <v>7.8843692507554505E-2</v>
      </c>
      <c r="P12" s="20">
        <v>0.103287585936541</v>
      </c>
      <c r="Q12" s="20">
        <v>9.7123567745981798E-2</v>
      </c>
      <c r="R12" s="20"/>
      <c r="S12" s="20">
        <v>5.8084594677593603E-2</v>
      </c>
      <c r="T12" s="20">
        <v>5.39005512186745E-2</v>
      </c>
      <c r="U12" s="20">
        <v>7.0542860566471105E-2</v>
      </c>
      <c r="V12" s="20">
        <v>9.0792772613041695E-2</v>
      </c>
      <c r="W12" s="20">
        <v>1.4370956155766499E-2</v>
      </c>
      <c r="X12" s="20">
        <v>0.120213668076286</v>
      </c>
      <c r="Y12" s="20">
        <v>8.1479759275178906E-2</v>
      </c>
      <c r="Z12" s="20">
        <v>6.95346525569807E-2</v>
      </c>
      <c r="AA12" s="20">
        <v>9.6539945483273604E-2</v>
      </c>
      <c r="AB12" s="20">
        <v>7.9219612536712503E-2</v>
      </c>
      <c r="AC12" s="20">
        <v>0.19432721079887799</v>
      </c>
      <c r="AD12" s="20">
        <v>0</v>
      </c>
      <c r="AE12" s="20"/>
      <c r="AF12" s="20">
        <v>4.1715769218473198E-2</v>
      </c>
      <c r="AG12" s="20">
        <v>3.4034039971195799E-2</v>
      </c>
      <c r="AH12" s="20">
        <v>4.0909444412383901E-2</v>
      </c>
      <c r="AI12" s="20">
        <v>0.158085761031383</v>
      </c>
      <c r="AJ12" s="20">
        <v>4.7919187179875297E-2</v>
      </c>
      <c r="AK12" s="20"/>
      <c r="AL12" s="20">
        <v>2.0729444278082501E-2</v>
      </c>
      <c r="AM12" s="20">
        <v>3.7644865432811599E-2</v>
      </c>
      <c r="AN12" s="20">
        <v>6.2317268761724401E-2</v>
      </c>
      <c r="AO12" s="20">
        <v>0.13617827799527801</v>
      </c>
      <c r="AP12" s="20">
        <v>4.2455346445946202E-2</v>
      </c>
      <c r="AQ12" s="20">
        <v>0.105723939648142</v>
      </c>
      <c r="AR12" s="20"/>
      <c r="AS12" s="20">
        <v>0.103005777130263</v>
      </c>
      <c r="AT12" s="20">
        <v>5.10444906329625E-2</v>
      </c>
      <c r="AU12" s="20">
        <v>9.12531222603227E-2</v>
      </c>
      <c r="AV12" s="20">
        <v>3.8717981724339698E-2</v>
      </c>
      <c r="AW12" s="20">
        <v>0</v>
      </c>
      <c r="AX12" s="20"/>
      <c r="AY12" s="20">
        <v>0.14092569621814699</v>
      </c>
      <c r="AZ12" s="20">
        <v>0.15589691602851699</v>
      </c>
      <c r="BA12" s="20">
        <v>7.1116208741221196E-2</v>
      </c>
      <c r="BB12" s="20">
        <v>0.108784728613398</v>
      </c>
      <c r="BC12" s="20">
        <v>0.11655314298083699</v>
      </c>
      <c r="BD12" s="20">
        <v>8.7453582463270702E-2</v>
      </c>
      <c r="BE12" s="20">
        <v>7.9929909664062104E-2</v>
      </c>
      <c r="BF12" s="20">
        <v>0.11276505240922401</v>
      </c>
      <c r="BG12" s="20">
        <v>0.13368872896501799</v>
      </c>
      <c r="BH12" s="20">
        <v>4.4542839108910597E-2</v>
      </c>
      <c r="BI12" s="20">
        <v>2.35971647353477E-2</v>
      </c>
      <c r="BJ12" s="20">
        <v>4.7673420369833602E-2</v>
      </c>
      <c r="BK12" s="20">
        <v>0</v>
      </c>
      <c r="BL12" s="20">
        <v>4.9366015235146297E-2</v>
      </c>
      <c r="BM12" s="20">
        <v>0</v>
      </c>
      <c r="BN12" s="20">
        <v>1.6599640581021601E-2</v>
      </c>
      <c r="BO12" s="20"/>
      <c r="BP12" s="20">
        <v>6.8302962163425199E-2</v>
      </c>
      <c r="BQ12" s="20">
        <v>8.2597554850112803E-2</v>
      </c>
      <c r="BR12" s="20">
        <v>3.5875997572073E-2</v>
      </c>
      <c r="BS12" s="20">
        <v>9.0573606094169201E-2</v>
      </c>
      <c r="BT12" s="20">
        <v>0.126881882517729</v>
      </c>
      <c r="BU12" s="20">
        <v>4.8535331380892603E-2</v>
      </c>
      <c r="BV12" s="20"/>
      <c r="BW12" s="20">
        <v>6.3449163005129094E-2</v>
      </c>
      <c r="BX12" s="20">
        <v>7.4632386285698904E-2</v>
      </c>
      <c r="BY12" s="20">
        <v>9.9870195004017795E-2</v>
      </c>
      <c r="BZ12" s="20">
        <v>0.11405628524898601</v>
      </c>
      <c r="CA12" s="20">
        <v>5.92115115031146E-2</v>
      </c>
      <c r="CB12" s="20">
        <v>0.169719496730484</v>
      </c>
      <c r="CC12" s="20"/>
      <c r="CD12" s="20">
        <v>6.4045870541377101E-2</v>
      </c>
      <c r="CE12" s="20">
        <v>6.5440105634281098E-2</v>
      </c>
      <c r="CF12" s="20">
        <v>0.114352724560516</v>
      </c>
      <c r="CG12" s="20">
        <v>4.9386787213772099E-2</v>
      </c>
      <c r="CH12" s="20"/>
      <c r="CI12" s="20">
        <v>6.4411577081554303E-2</v>
      </c>
      <c r="CJ12" s="20">
        <v>6.5370684451570904E-2</v>
      </c>
      <c r="CK12" s="20">
        <v>7.2872675162561101E-2</v>
      </c>
      <c r="CL12" s="20">
        <v>0.18433531405259601</v>
      </c>
      <c r="CM12" s="20"/>
      <c r="CN12" s="20">
        <v>2.5490135004281E-2</v>
      </c>
      <c r="CO12" s="20">
        <v>8.1466666427787507E-2</v>
      </c>
      <c r="CP12" s="20"/>
      <c r="CQ12" s="20">
        <v>2.1216766101451501E-2</v>
      </c>
      <c r="CR12" s="20">
        <v>7.4092085708649003E-2</v>
      </c>
    </row>
    <row r="13" spans="2:96" x14ac:dyDescent="0.3">
      <c r="B13" s="16" t="s">
        <v>188</v>
      </c>
    </row>
    <row r="14" spans="2:96" x14ac:dyDescent="0.3">
      <c r="B14" t="s">
        <v>116</v>
      </c>
    </row>
    <row r="15" spans="2:96" x14ac:dyDescent="0.3">
      <c r="B15" t="s">
        <v>117</v>
      </c>
    </row>
    <row r="17" spans="2:2" x14ac:dyDescent="0.3">
      <c r="B17"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CR19"/>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ht="72" x14ac:dyDescent="0.3">
      <c r="B9" s="15" t="s">
        <v>552</v>
      </c>
      <c r="C9" s="14">
        <v>0.141823115329336</v>
      </c>
      <c r="D9" s="14">
        <v>0.154223444898271</v>
      </c>
      <c r="E9" s="14">
        <v>0.130113551421743</v>
      </c>
      <c r="F9" s="14"/>
      <c r="G9" s="14">
        <v>0.113509999500422</v>
      </c>
      <c r="H9" s="14">
        <v>9.3229727473266896E-2</v>
      </c>
      <c r="I9" s="14">
        <v>0.136402121183406</v>
      </c>
      <c r="J9" s="14">
        <v>0.15706374286700001</v>
      </c>
      <c r="K9" s="14">
        <v>0.16531544415447399</v>
      </c>
      <c r="L9" s="14">
        <v>0.17639706255370999</v>
      </c>
      <c r="M9" s="14"/>
      <c r="N9" s="14">
        <v>0.118531726603192</v>
      </c>
      <c r="O9" s="14">
        <v>0.152025262317421</v>
      </c>
      <c r="P9" s="14">
        <v>0.15911159128532101</v>
      </c>
      <c r="Q9" s="14">
        <v>0.13681895680523401</v>
      </c>
      <c r="R9" s="14"/>
      <c r="S9" s="14">
        <v>0.105448192145458</v>
      </c>
      <c r="T9" s="14">
        <v>0.162243841903252</v>
      </c>
      <c r="U9" s="14">
        <v>0.17523095634272301</v>
      </c>
      <c r="V9" s="14">
        <v>0.151166596452875</v>
      </c>
      <c r="W9" s="14">
        <v>0.15099993225713901</v>
      </c>
      <c r="X9" s="14">
        <v>0.149021843448153</v>
      </c>
      <c r="Y9" s="14">
        <v>0.10892122197424201</v>
      </c>
      <c r="Z9" s="14">
        <v>0.19736311953963201</v>
      </c>
      <c r="AA9" s="14">
        <v>0.12072661005247901</v>
      </c>
      <c r="AB9" s="14">
        <v>0.144684476147661</v>
      </c>
      <c r="AC9" s="14">
        <v>0.166727450005764</v>
      </c>
      <c r="AD9" s="14">
        <v>0.10439624049939999</v>
      </c>
      <c r="AE9" s="14"/>
      <c r="AF9" s="14">
        <v>0.19180390877407</v>
      </c>
      <c r="AG9" s="14">
        <v>0.119689842277737</v>
      </c>
      <c r="AH9" s="14">
        <v>8.9810903025938596E-2</v>
      </c>
      <c r="AI9" s="14">
        <v>0.131966777655596</v>
      </c>
      <c r="AJ9" s="14">
        <v>0.18500088405678</v>
      </c>
      <c r="AK9" s="14"/>
      <c r="AL9" s="14">
        <v>0.112181198018952</v>
      </c>
      <c r="AM9" s="14">
        <v>0.17599501327176401</v>
      </c>
      <c r="AN9" s="14">
        <v>0.10023953083564301</v>
      </c>
      <c r="AO9" s="14">
        <v>0.165971223784071</v>
      </c>
      <c r="AP9" s="14">
        <v>0.14493568495137099</v>
      </c>
      <c r="AQ9" s="14">
        <v>0.13120637646229699</v>
      </c>
      <c r="AR9" s="14"/>
      <c r="AS9" s="14">
        <v>0.15034431859845701</v>
      </c>
      <c r="AT9" s="14">
        <v>0.158830539389054</v>
      </c>
      <c r="AU9" s="14">
        <v>9.7988255201127E-2</v>
      </c>
      <c r="AV9" s="14">
        <v>0.12415805905977401</v>
      </c>
      <c r="AW9" s="14">
        <v>4.8943823800297E-2</v>
      </c>
      <c r="AX9" s="14"/>
      <c r="AY9" s="14">
        <v>0.26689872632622402</v>
      </c>
      <c r="AZ9" s="14">
        <v>0.14986485154224499</v>
      </c>
      <c r="BA9" s="14">
        <v>0.122923296413255</v>
      </c>
      <c r="BB9" s="14">
        <v>0.245669489570806</v>
      </c>
      <c r="BC9" s="14">
        <v>0.161510967377656</v>
      </c>
      <c r="BD9" s="14">
        <v>0.16092325450799799</v>
      </c>
      <c r="BE9" s="14">
        <v>0.117163242595432</v>
      </c>
      <c r="BF9" s="14">
        <v>0.10642457699802101</v>
      </c>
      <c r="BG9" s="14">
        <v>0.14431225379319201</v>
      </c>
      <c r="BH9" s="14">
        <v>0.146539536953187</v>
      </c>
      <c r="BI9" s="14">
        <v>0.14313058038311599</v>
      </c>
      <c r="BJ9" s="14">
        <v>0.14044532198521101</v>
      </c>
      <c r="BK9" s="14">
        <v>0.13976185763900301</v>
      </c>
      <c r="BL9" s="14">
        <v>0.15936196674765399</v>
      </c>
      <c r="BM9" s="14">
        <v>0.16512500137684</v>
      </c>
      <c r="BN9" s="14">
        <v>8.95940690038982E-2</v>
      </c>
      <c r="BO9" s="14"/>
      <c r="BP9" s="14">
        <v>0.121695942970663</v>
      </c>
      <c r="BQ9" s="14">
        <v>0.13715746916197599</v>
      </c>
      <c r="BR9" s="14">
        <v>0.16479933842431299</v>
      </c>
      <c r="BS9" s="14">
        <v>0.14855277156815699</v>
      </c>
      <c r="BT9" s="14">
        <v>0.150310510294003</v>
      </c>
      <c r="BU9" s="14">
        <v>0.16171050216118801</v>
      </c>
      <c r="BV9" s="14"/>
      <c r="BW9" s="14">
        <v>0.162749342176226</v>
      </c>
      <c r="BX9" s="14">
        <v>0.11171358644816699</v>
      </c>
      <c r="BY9" s="14">
        <v>0.180416163639225</v>
      </c>
      <c r="BZ9" s="14">
        <v>0.17319393419392101</v>
      </c>
      <c r="CA9" s="14">
        <v>0.120407963134816</v>
      </c>
      <c r="CB9" s="14">
        <v>7.2295487965483296E-2</v>
      </c>
      <c r="CC9" s="14"/>
      <c r="CD9" s="14">
        <v>0.110524847429377</v>
      </c>
      <c r="CE9" s="14">
        <v>0.120865196320023</v>
      </c>
      <c r="CF9" s="14">
        <v>0.188038474573997</v>
      </c>
      <c r="CG9" s="14">
        <v>0.15934771647406301</v>
      </c>
      <c r="CH9" s="14"/>
      <c r="CI9" s="14">
        <v>0.13242317854480901</v>
      </c>
      <c r="CJ9" s="14">
        <v>0.111868281938451</v>
      </c>
      <c r="CK9" s="14">
        <v>0.15237947118173301</v>
      </c>
      <c r="CL9" s="14">
        <v>0.170731650758046</v>
      </c>
      <c r="CM9" s="14"/>
      <c r="CN9" s="14">
        <v>0.132216228882334</v>
      </c>
      <c r="CO9" s="14">
        <v>0.144003033048099</v>
      </c>
      <c r="CP9" s="14"/>
      <c r="CQ9" s="14">
        <v>0.20521717039415799</v>
      </c>
      <c r="CR9" s="14">
        <v>0.136715581696467</v>
      </c>
    </row>
    <row r="10" spans="2:96" ht="86.4" x14ac:dyDescent="0.3">
      <c r="B10" s="15" t="s">
        <v>553</v>
      </c>
      <c r="C10" s="14">
        <v>0.43231291316311499</v>
      </c>
      <c r="D10" s="14">
        <v>0.41007775191978801</v>
      </c>
      <c r="E10" s="14">
        <v>0.45326757030604298</v>
      </c>
      <c r="F10" s="14"/>
      <c r="G10" s="14">
        <v>0.43009973019511599</v>
      </c>
      <c r="H10" s="14">
        <v>0.47502118311032199</v>
      </c>
      <c r="I10" s="14">
        <v>0.40209477778911201</v>
      </c>
      <c r="J10" s="14">
        <v>0.42548435279796998</v>
      </c>
      <c r="K10" s="14">
        <v>0.42383395872663399</v>
      </c>
      <c r="L10" s="14">
        <v>0.43481081835472901</v>
      </c>
      <c r="M10" s="14"/>
      <c r="N10" s="14">
        <v>0.44844931750730999</v>
      </c>
      <c r="O10" s="14">
        <v>0.44501476601621098</v>
      </c>
      <c r="P10" s="14">
        <v>0.40733783198516899</v>
      </c>
      <c r="Q10" s="14">
        <v>0.42291960496852798</v>
      </c>
      <c r="R10" s="14"/>
      <c r="S10" s="14">
        <v>0.44199749098015301</v>
      </c>
      <c r="T10" s="14">
        <v>0.44466720551250999</v>
      </c>
      <c r="U10" s="14">
        <v>0.40687660451875102</v>
      </c>
      <c r="V10" s="14">
        <v>0.38469894973333701</v>
      </c>
      <c r="W10" s="14">
        <v>0.38908741526220902</v>
      </c>
      <c r="X10" s="14">
        <v>0.42336715708506201</v>
      </c>
      <c r="Y10" s="14">
        <v>0.47232596169403301</v>
      </c>
      <c r="Z10" s="14">
        <v>0.39701042443467699</v>
      </c>
      <c r="AA10" s="14">
        <v>0.413654345667616</v>
      </c>
      <c r="AB10" s="14">
        <v>0.47374495361151697</v>
      </c>
      <c r="AC10" s="14">
        <v>0.381382517907289</v>
      </c>
      <c r="AD10" s="14">
        <v>0.64251465119532203</v>
      </c>
      <c r="AE10" s="14"/>
      <c r="AF10" s="14">
        <v>0.40269051115870802</v>
      </c>
      <c r="AG10" s="14">
        <v>0.482096817351508</v>
      </c>
      <c r="AH10" s="14">
        <v>0.51639371818023405</v>
      </c>
      <c r="AI10" s="14">
        <v>0.30048018703956397</v>
      </c>
      <c r="AJ10" s="14">
        <v>0.43328975234794898</v>
      </c>
      <c r="AK10" s="14"/>
      <c r="AL10" s="14">
        <v>0.48064938110080802</v>
      </c>
      <c r="AM10" s="14">
        <v>0.43215455762899502</v>
      </c>
      <c r="AN10" s="14">
        <v>0.54135865276723105</v>
      </c>
      <c r="AO10" s="14">
        <v>0.30025999937547398</v>
      </c>
      <c r="AP10" s="14">
        <v>0.49217928778533399</v>
      </c>
      <c r="AQ10" s="14">
        <v>0.42667438755375597</v>
      </c>
      <c r="AR10" s="14"/>
      <c r="AS10" s="14">
        <v>0.39660545706533001</v>
      </c>
      <c r="AT10" s="14">
        <v>0.41863801322111599</v>
      </c>
      <c r="AU10" s="14">
        <v>0.47406030786918502</v>
      </c>
      <c r="AV10" s="14">
        <v>0.48639418336555501</v>
      </c>
      <c r="AW10" s="14">
        <v>0.48299207844909398</v>
      </c>
      <c r="AX10" s="14"/>
      <c r="AY10" s="14">
        <v>0.52999259523000597</v>
      </c>
      <c r="AZ10" s="14">
        <v>0.41525461320561202</v>
      </c>
      <c r="BA10" s="14">
        <v>0.40426811051659201</v>
      </c>
      <c r="BB10" s="14">
        <v>0.36034818813675201</v>
      </c>
      <c r="BC10" s="14">
        <v>0.38566677051071702</v>
      </c>
      <c r="BD10" s="14">
        <v>0.40310817154767897</v>
      </c>
      <c r="BE10" s="14">
        <v>0.44033495239187498</v>
      </c>
      <c r="BF10" s="14">
        <v>0.44492947425517598</v>
      </c>
      <c r="BG10" s="14">
        <v>0.39930898268932202</v>
      </c>
      <c r="BH10" s="14">
        <v>0.486324429286138</v>
      </c>
      <c r="BI10" s="14">
        <v>0.49595764476633197</v>
      </c>
      <c r="BJ10" s="14">
        <v>0.45880251534591598</v>
      </c>
      <c r="BK10" s="14">
        <v>0.54885133999149005</v>
      </c>
      <c r="BL10" s="14">
        <v>0.40782142773744001</v>
      </c>
      <c r="BM10" s="14">
        <v>0.28309937898524401</v>
      </c>
      <c r="BN10" s="14">
        <v>0.500138103380251</v>
      </c>
      <c r="BO10" s="14"/>
      <c r="BP10" s="14">
        <v>0.43881045361980298</v>
      </c>
      <c r="BQ10" s="14">
        <v>0.44256734516553398</v>
      </c>
      <c r="BR10" s="14">
        <v>0.42728886212683898</v>
      </c>
      <c r="BS10" s="14">
        <v>0.41972970908857798</v>
      </c>
      <c r="BT10" s="14">
        <v>0.42022118445207701</v>
      </c>
      <c r="BU10" s="14">
        <v>0.41944302061112199</v>
      </c>
      <c r="BV10" s="14"/>
      <c r="BW10" s="14">
        <v>0.43646924198042802</v>
      </c>
      <c r="BX10" s="14">
        <v>0.45218135715933999</v>
      </c>
      <c r="BY10" s="14">
        <v>0.39713992314782498</v>
      </c>
      <c r="BZ10" s="14">
        <v>0.36175984840831799</v>
      </c>
      <c r="CA10" s="14">
        <v>0.45751866964167898</v>
      </c>
      <c r="CB10" s="14">
        <v>0.39764294953097301</v>
      </c>
      <c r="CC10" s="14"/>
      <c r="CD10" s="14">
        <v>0.45300572393409499</v>
      </c>
      <c r="CE10" s="14">
        <v>0.44528089023999401</v>
      </c>
      <c r="CF10" s="14">
        <v>0.39017999585898699</v>
      </c>
      <c r="CG10" s="14">
        <v>0.44655727338921702</v>
      </c>
      <c r="CH10" s="14"/>
      <c r="CI10" s="14">
        <v>0.46260447912241298</v>
      </c>
      <c r="CJ10" s="14">
        <v>0.45755557688249499</v>
      </c>
      <c r="CK10" s="14">
        <v>0.41989752081145598</v>
      </c>
      <c r="CL10" s="14">
        <v>0.37754677243945201</v>
      </c>
      <c r="CM10" s="14"/>
      <c r="CN10" s="14">
        <v>0.44252064404316699</v>
      </c>
      <c r="CO10" s="14">
        <v>0.43082864405612298</v>
      </c>
      <c r="CP10" s="14"/>
      <c r="CQ10" s="14">
        <v>0.41463024805661303</v>
      </c>
      <c r="CR10" s="14">
        <v>0.43575211630238397</v>
      </c>
    </row>
    <row r="11" spans="2:96" ht="72" x14ac:dyDescent="0.3">
      <c r="B11" s="15" t="s">
        <v>554</v>
      </c>
      <c r="C11" s="14">
        <v>0.23879281030108601</v>
      </c>
      <c r="D11" s="14">
        <v>0.240441037868591</v>
      </c>
      <c r="E11" s="14">
        <v>0.23700139182982199</v>
      </c>
      <c r="F11" s="14"/>
      <c r="G11" s="14">
        <v>0.31232953784674999</v>
      </c>
      <c r="H11" s="14">
        <v>0.25481827075128199</v>
      </c>
      <c r="I11" s="14">
        <v>0.28180755279091801</v>
      </c>
      <c r="J11" s="14">
        <v>0.21882812420856501</v>
      </c>
      <c r="K11" s="14">
        <v>0.17920513136088601</v>
      </c>
      <c r="L11" s="14">
        <v>0.198325084295112</v>
      </c>
      <c r="M11" s="14"/>
      <c r="N11" s="14">
        <v>0.278847490157489</v>
      </c>
      <c r="O11" s="14">
        <v>0.23138123173189301</v>
      </c>
      <c r="P11" s="14">
        <v>0.21867592101251301</v>
      </c>
      <c r="Q11" s="14">
        <v>0.22384491322997499</v>
      </c>
      <c r="R11" s="14"/>
      <c r="S11" s="14">
        <v>0.27265009776346899</v>
      </c>
      <c r="T11" s="14">
        <v>0.22462491549434599</v>
      </c>
      <c r="U11" s="14">
        <v>0.256311066615245</v>
      </c>
      <c r="V11" s="14">
        <v>0.26624022859084601</v>
      </c>
      <c r="W11" s="14">
        <v>0.24963273301619099</v>
      </c>
      <c r="X11" s="14">
        <v>0.26340195069860201</v>
      </c>
      <c r="Y11" s="14">
        <v>0.20724433197859299</v>
      </c>
      <c r="Z11" s="14">
        <v>0.18030454402224499</v>
      </c>
      <c r="AA11" s="14">
        <v>0.26970157082582102</v>
      </c>
      <c r="AB11" s="14">
        <v>0.19126361583747101</v>
      </c>
      <c r="AC11" s="14">
        <v>0.21392999726266199</v>
      </c>
      <c r="AD11" s="14">
        <v>0.14571468055182599</v>
      </c>
      <c r="AE11" s="14"/>
      <c r="AF11" s="14">
        <v>0.223628142558739</v>
      </c>
      <c r="AG11" s="14">
        <v>0.28280423908862401</v>
      </c>
      <c r="AH11" s="14">
        <v>0.244773487310538</v>
      </c>
      <c r="AI11" s="14">
        <v>0.20556247591065799</v>
      </c>
      <c r="AJ11" s="14">
        <v>0.25546544187614501</v>
      </c>
      <c r="AK11" s="14"/>
      <c r="AL11" s="14">
        <v>0.297191257366963</v>
      </c>
      <c r="AM11" s="14">
        <v>0.24701996275537799</v>
      </c>
      <c r="AN11" s="14">
        <v>0.22111427939446501</v>
      </c>
      <c r="AO11" s="14">
        <v>0.20639517279129699</v>
      </c>
      <c r="AP11" s="14">
        <v>0.2370294088298</v>
      </c>
      <c r="AQ11" s="14">
        <v>0.22848100957617501</v>
      </c>
      <c r="AR11" s="14"/>
      <c r="AS11" s="14">
        <v>0.23553480319748801</v>
      </c>
      <c r="AT11" s="14">
        <v>0.24400172926368</v>
      </c>
      <c r="AU11" s="14">
        <v>0.26073985179445702</v>
      </c>
      <c r="AV11" s="14">
        <v>0.24764262393729999</v>
      </c>
      <c r="AW11" s="14">
        <v>0.22113724599913401</v>
      </c>
      <c r="AX11" s="14"/>
      <c r="AY11" s="14">
        <v>0</v>
      </c>
      <c r="AZ11" s="14">
        <v>0.177993952818643</v>
      </c>
      <c r="BA11" s="14">
        <v>0.26247344692259</v>
      </c>
      <c r="BB11" s="14">
        <v>0.19405723994877999</v>
      </c>
      <c r="BC11" s="14">
        <v>0.26304092860654199</v>
      </c>
      <c r="BD11" s="14">
        <v>0.24487994025092899</v>
      </c>
      <c r="BE11" s="14">
        <v>0.24208107179885399</v>
      </c>
      <c r="BF11" s="14">
        <v>0.27021229115869699</v>
      </c>
      <c r="BG11" s="14">
        <v>0.279021988424076</v>
      </c>
      <c r="BH11" s="14">
        <v>0.21863628838485699</v>
      </c>
      <c r="BI11" s="14">
        <v>0.186581050848101</v>
      </c>
      <c r="BJ11" s="14">
        <v>0.18710866133006501</v>
      </c>
      <c r="BK11" s="14">
        <v>0.19411226348185101</v>
      </c>
      <c r="BL11" s="14">
        <v>0.28703150316327197</v>
      </c>
      <c r="BM11" s="14">
        <v>0.358012976167428</v>
      </c>
      <c r="BN11" s="14">
        <v>0.31945685913357302</v>
      </c>
      <c r="BO11" s="14"/>
      <c r="BP11" s="14">
        <v>0.27795753619643299</v>
      </c>
      <c r="BQ11" s="14">
        <v>0.23065537390816901</v>
      </c>
      <c r="BR11" s="14">
        <v>0.209824648766234</v>
      </c>
      <c r="BS11" s="14">
        <v>0.249223156528248</v>
      </c>
      <c r="BT11" s="14">
        <v>0.19152013446859001</v>
      </c>
      <c r="BU11" s="14">
        <v>0.24083871994736999</v>
      </c>
      <c r="BV11" s="14"/>
      <c r="BW11" s="14">
        <v>0.216991402938364</v>
      </c>
      <c r="BX11" s="14">
        <v>0.27227864254019901</v>
      </c>
      <c r="BY11" s="14">
        <v>0.24291382856872201</v>
      </c>
      <c r="BZ11" s="14">
        <v>0.231454124371681</v>
      </c>
      <c r="CA11" s="14">
        <v>0.24189009383271401</v>
      </c>
      <c r="CB11" s="14">
        <v>0.25564851561521301</v>
      </c>
      <c r="CC11" s="14"/>
      <c r="CD11" s="14">
        <v>0.27088044503999298</v>
      </c>
      <c r="CE11" s="14">
        <v>0.28272316013566501</v>
      </c>
      <c r="CF11" s="14">
        <v>0.17878918451158801</v>
      </c>
      <c r="CG11" s="14">
        <v>0.20385639747906301</v>
      </c>
      <c r="CH11" s="14"/>
      <c r="CI11" s="14">
        <v>0.25776694403726103</v>
      </c>
      <c r="CJ11" s="14">
        <v>0.26421668232740497</v>
      </c>
      <c r="CK11" s="14">
        <v>0.22398275841824999</v>
      </c>
      <c r="CL11" s="14">
        <v>0.23495508099213799</v>
      </c>
      <c r="CM11" s="14"/>
      <c r="CN11" s="14">
        <v>0.26184405257751803</v>
      </c>
      <c r="CO11" s="14">
        <v>0.23608817184671099</v>
      </c>
      <c r="CP11" s="14"/>
      <c r="CQ11" s="14">
        <v>0.25087504063438698</v>
      </c>
      <c r="CR11" s="14">
        <v>0.23869072963202201</v>
      </c>
    </row>
    <row r="12" spans="2:96" ht="72" x14ac:dyDescent="0.3">
      <c r="B12" s="15" t="s">
        <v>555</v>
      </c>
      <c r="C12" s="14">
        <v>3.7615931109869799E-2</v>
      </c>
      <c r="D12" s="14">
        <v>4.1866717697142397E-2</v>
      </c>
      <c r="E12" s="14">
        <v>3.3569338795161302E-2</v>
      </c>
      <c r="F12" s="14"/>
      <c r="G12" s="14">
        <v>4.4772764618564803E-2</v>
      </c>
      <c r="H12" s="14">
        <v>6.4198937516506599E-2</v>
      </c>
      <c r="I12" s="14">
        <v>4.6485503656855699E-2</v>
      </c>
      <c r="J12" s="14">
        <v>2.6981233316873101E-2</v>
      </c>
      <c r="K12" s="14">
        <v>2.01978926950829E-2</v>
      </c>
      <c r="L12" s="14">
        <v>2.4339176319581299E-2</v>
      </c>
      <c r="M12" s="14"/>
      <c r="N12" s="14">
        <v>5.1695745818557903E-2</v>
      </c>
      <c r="O12" s="14">
        <v>3.2931591091510899E-2</v>
      </c>
      <c r="P12" s="14">
        <v>3.7845234257161499E-2</v>
      </c>
      <c r="Q12" s="14">
        <v>2.75520551952648E-2</v>
      </c>
      <c r="R12" s="14"/>
      <c r="S12" s="14">
        <v>5.1591664127683602E-2</v>
      </c>
      <c r="T12" s="14">
        <v>3.6663014620293699E-2</v>
      </c>
      <c r="U12" s="14">
        <v>3.9626676371731999E-2</v>
      </c>
      <c r="V12" s="14">
        <v>3.79322669926557E-2</v>
      </c>
      <c r="W12" s="14">
        <v>3.9431111401879403E-2</v>
      </c>
      <c r="X12" s="14">
        <v>1.0992469806818001E-2</v>
      </c>
      <c r="Y12" s="14">
        <v>5.6585059419653597E-2</v>
      </c>
      <c r="Z12" s="14">
        <v>4.7743770692914703E-2</v>
      </c>
      <c r="AA12" s="14">
        <v>3.8069785884518197E-2</v>
      </c>
      <c r="AB12" s="14">
        <v>3.3240680002868603E-2</v>
      </c>
      <c r="AC12" s="14">
        <v>2.14604305403799E-2</v>
      </c>
      <c r="AD12" s="14">
        <v>2.0049235330584801E-2</v>
      </c>
      <c r="AE12" s="14"/>
      <c r="AF12" s="14">
        <v>3.07488227770637E-2</v>
      </c>
      <c r="AG12" s="14">
        <v>4.6499536094576299E-2</v>
      </c>
      <c r="AH12" s="14">
        <v>5.6588586935547899E-2</v>
      </c>
      <c r="AI12" s="14">
        <v>3.8114355786143701E-2</v>
      </c>
      <c r="AJ12" s="14">
        <v>4.0360359233985101E-2</v>
      </c>
      <c r="AK12" s="14"/>
      <c r="AL12" s="14">
        <v>4.9474440019615901E-2</v>
      </c>
      <c r="AM12" s="14">
        <v>2.8287933300944101E-2</v>
      </c>
      <c r="AN12" s="14">
        <v>5.5072195462792101E-2</v>
      </c>
      <c r="AO12" s="14">
        <v>3.34401415554028E-2</v>
      </c>
      <c r="AP12" s="14">
        <v>3.8885822335862401E-2</v>
      </c>
      <c r="AQ12" s="14">
        <v>3.4167320110264597E-2</v>
      </c>
      <c r="AR12" s="14"/>
      <c r="AS12" s="14">
        <v>2.8727748093134099E-2</v>
      </c>
      <c r="AT12" s="14">
        <v>2.9855905999104201E-2</v>
      </c>
      <c r="AU12" s="14">
        <v>4.3334341354835201E-2</v>
      </c>
      <c r="AV12" s="14">
        <v>5.2869017583397002E-2</v>
      </c>
      <c r="AW12" s="14">
        <v>0.124956383096045</v>
      </c>
      <c r="AX12" s="14"/>
      <c r="AY12" s="14">
        <v>0</v>
      </c>
      <c r="AZ12" s="14">
        <v>3.7708565366948499E-2</v>
      </c>
      <c r="BA12" s="14">
        <v>2.7547786823737E-2</v>
      </c>
      <c r="BB12" s="14">
        <v>4.1372263723612801E-2</v>
      </c>
      <c r="BC12" s="14">
        <v>4.1227788407295997E-2</v>
      </c>
      <c r="BD12" s="14">
        <v>3.7594695910307299E-2</v>
      </c>
      <c r="BE12" s="14">
        <v>3.68841950492656E-2</v>
      </c>
      <c r="BF12" s="14">
        <v>4.23428139551527E-2</v>
      </c>
      <c r="BG12" s="14">
        <v>1.8000646642125799E-2</v>
      </c>
      <c r="BH12" s="14">
        <v>3.47291719926981E-2</v>
      </c>
      <c r="BI12" s="14">
        <v>5.3368077343345199E-2</v>
      </c>
      <c r="BJ12" s="14">
        <v>3.7501410705391203E-2</v>
      </c>
      <c r="BK12" s="14">
        <v>4.7447381906220498E-2</v>
      </c>
      <c r="BL12" s="14">
        <v>4.1493891574410802E-2</v>
      </c>
      <c r="BM12" s="14">
        <v>3.7994909945126797E-2</v>
      </c>
      <c r="BN12" s="14">
        <v>5.5413273663916497E-2</v>
      </c>
      <c r="BO12" s="14"/>
      <c r="BP12" s="14">
        <v>4.9968334590847999E-2</v>
      </c>
      <c r="BQ12" s="14">
        <v>3.8365056250476398E-2</v>
      </c>
      <c r="BR12" s="14">
        <v>4.1355161430464298E-2</v>
      </c>
      <c r="BS12" s="14">
        <v>3.3041941695332901E-2</v>
      </c>
      <c r="BT12" s="14">
        <v>1.8612177628716701E-2</v>
      </c>
      <c r="BU12" s="14">
        <v>2.0349701031540501E-2</v>
      </c>
      <c r="BV12" s="14"/>
      <c r="BW12" s="14">
        <v>3.2480911025397602E-2</v>
      </c>
      <c r="BX12" s="14">
        <v>4.0791869468086397E-2</v>
      </c>
      <c r="BY12" s="14">
        <v>2.52505997055152E-2</v>
      </c>
      <c r="BZ12" s="14">
        <v>2.65488395379231E-2</v>
      </c>
      <c r="CA12" s="14">
        <v>4.8654415515007203E-2</v>
      </c>
      <c r="CB12" s="14">
        <v>5.88720663515142E-2</v>
      </c>
      <c r="CC12" s="14"/>
      <c r="CD12" s="14">
        <v>5.2699549143655003E-2</v>
      </c>
      <c r="CE12" s="14">
        <v>3.7356857871934802E-2</v>
      </c>
      <c r="CF12" s="14">
        <v>2.5351424159157299E-2</v>
      </c>
      <c r="CG12" s="14">
        <v>4.3979381563645399E-2</v>
      </c>
      <c r="CH12" s="14"/>
      <c r="CI12" s="14">
        <v>3.9306786721436102E-2</v>
      </c>
      <c r="CJ12" s="14">
        <v>4.81522610418713E-2</v>
      </c>
      <c r="CK12" s="14">
        <v>3.5765562328896799E-2</v>
      </c>
      <c r="CL12" s="14">
        <v>1.57284240355457E-2</v>
      </c>
      <c r="CM12" s="14"/>
      <c r="CN12" s="14">
        <v>6.4581017746319996E-2</v>
      </c>
      <c r="CO12" s="14">
        <v>3.3935442916697797E-2</v>
      </c>
      <c r="CP12" s="14"/>
      <c r="CQ12" s="14">
        <v>5.2364808718291599E-2</v>
      </c>
      <c r="CR12" s="14">
        <v>3.6395136086812899E-2</v>
      </c>
    </row>
    <row r="13" spans="2:96" ht="43.2" x14ac:dyDescent="0.3">
      <c r="B13" s="15" t="s">
        <v>556</v>
      </c>
      <c r="C13" s="14">
        <v>8.5215312078434496E-2</v>
      </c>
      <c r="D13" s="14">
        <v>0.110639822922304</v>
      </c>
      <c r="E13" s="14">
        <v>6.0597934234763E-2</v>
      </c>
      <c r="F13" s="14"/>
      <c r="G13" s="14">
        <v>4.1937726149953503E-2</v>
      </c>
      <c r="H13" s="14">
        <v>4.11369657198652E-2</v>
      </c>
      <c r="I13" s="14">
        <v>7.1221178097082893E-2</v>
      </c>
      <c r="J13" s="14">
        <v>0.10159273525396501</v>
      </c>
      <c r="K13" s="14">
        <v>0.13088297604124999</v>
      </c>
      <c r="L13" s="14">
        <v>0.11716879637540301</v>
      </c>
      <c r="M13" s="14"/>
      <c r="N13" s="14">
        <v>6.1253631020205798E-2</v>
      </c>
      <c r="O13" s="14">
        <v>6.8718354870433096E-2</v>
      </c>
      <c r="P13" s="14">
        <v>0.110043634603254</v>
      </c>
      <c r="Q13" s="14">
        <v>0.107367076614084</v>
      </c>
      <c r="R13" s="14"/>
      <c r="S13" s="14">
        <v>5.48407030270366E-2</v>
      </c>
      <c r="T13" s="14">
        <v>7.7562092840329694E-2</v>
      </c>
      <c r="U13" s="14">
        <v>5.0976441688967401E-2</v>
      </c>
      <c r="V13" s="14">
        <v>9.1694759191223593E-2</v>
      </c>
      <c r="W13" s="14">
        <v>9.7661107501928204E-2</v>
      </c>
      <c r="X13" s="14">
        <v>8.0357622678418297E-2</v>
      </c>
      <c r="Y13" s="14">
        <v>8.6838857744647197E-2</v>
      </c>
      <c r="Z13" s="14">
        <v>0.11752071623453</v>
      </c>
      <c r="AA13" s="14">
        <v>0.100693024231285</v>
      </c>
      <c r="AB13" s="14">
        <v>0.116471477105557</v>
      </c>
      <c r="AC13" s="14">
        <v>0.11917124800317</v>
      </c>
      <c r="AD13" s="14">
        <v>6.3235385671427294E-2</v>
      </c>
      <c r="AE13" s="14"/>
      <c r="AF13" s="14">
        <v>0.100814581506194</v>
      </c>
      <c r="AG13" s="14">
        <v>2.79252248260509E-2</v>
      </c>
      <c r="AH13" s="14">
        <v>4.9935942016562797E-2</v>
      </c>
      <c r="AI13" s="14">
        <v>0.26054639564072202</v>
      </c>
      <c r="AJ13" s="14">
        <v>8.4967106847443595E-3</v>
      </c>
      <c r="AK13" s="14"/>
      <c r="AL13" s="14">
        <v>2.2320676215349802E-2</v>
      </c>
      <c r="AM13" s="14">
        <v>7.8042940368393696E-2</v>
      </c>
      <c r="AN13" s="14">
        <v>4.4942582082025097E-2</v>
      </c>
      <c r="AO13" s="14">
        <v>0.227371732833475</v>
      </c>
      <c r="AP13" s="14">
        <v>2.0534723912231299E-2</v>
      </c>
      <c r="AQ13" s="14">
        <v>4.4178805208218902E-2</v>
      </c>
      <c r="AR13" s="14"/>
      <c r="AS13" s="14">
        <v>0.109985446469586</v>
      </c>
      <c r="AT13" s="14">
        <v>9.0573517854732596E-2</v>
      </c>
      <c r="AU13" s="14">
        <v>5.9598247649520902E-2</v>
      </c>
      <c r="AV13" s="14">
        <v>4.5192768783713103E-2</v>
      </c>
      <c r="AW13" s="14">
        <v>9.6584403229647703E-2</v>
      </c>
      <c r="AX13" s="14"/>
      <c r="AY13" s="14">
        <v>6.8313593373566794E-2</v>
      </c>
      <c r="AZ13" s="14">
        <v>0.112468935248398</v>
      </c>
      <c r="BA13" s="14">
        <v>0.112086524588872</v>
      </c>
      <c r="BB13" s="14">
        <v>9.0055562996929198E-2</v>
      </c>
      <c r="BC13" s="14">
        <v>0.110955370659706</v>
      </c>
      <c r="BD13" s="14">
        <v>9.3810711717185594E-2</v>
      </c>
      <c r="BE13" s="14">
        <v>8.5217940533137498E-2</v>
      </c>
      <c r="BF13" s="14">
        <v>7.1549562968868996E-2</v>
      </c>
      <c r="BG13" s="14">
        <v>0.109263348809561</v>
      </c>
      <c r="BH13" s="14">
        <v>8.5989687978989399E-2</v>
      </c>
      <c r="BI13" s="14">
        <v>8.2182660185402004E-2</v>
      </c>
      <c r="BJ13" s="14">
        <v>6.1409747054191603E-2</v>
      </c>
      <c r="BK13" s="14">
        <v>4.8063311894487301E-2</v>
      </c>
      <c r="BL13" s="14">
        <v>6.1198321923655603E-2</v>
      </c>
      <c r="BM13" s="14">
        <v>9.7744882788710297E-2</v>
      </c>
      <c r="BN13" s="14">
        <v>1.8510975056190801E-2</v>
      </c>
      <c r="BO13" s="14"/>
      <c r="BP13" s="14">
        <v>6.3013984031440706E-2</v>
      </c>
      <c r="BQ13" s="14">
        <v>7.5347636688254893E-2</v>
      </c>
      <c r="BR13" s="14">
        <v>8.2495464698459794E-2</v>
      </c>
      <c r="BS13" s="14">
        <v>9.4641892799650906E-2</v>
      </c>
      <c r="BT13" s="14">
        <v>0.146807287798745</v>
      </c>
      <c r="BU13" s="14">
        <v>9.2541836185110998E-2</v>
      </c>
      <c r="BV13" s="14"/>
      <c r="BW13" s="14">
        <v>9.1656917836772406E-2</v>
      </c>
      <c r="BX13" s="14">
        <v>6.2580315034377401E-2</v>
      </c>
      <c r="BY13" s="14">
        <v>9.99736302327036E-2</v>
      </c>
      <c r="BZ13" s="14">
        <v>0.123266734371853</v>
      </c>
      <c r="CA13" s="14">
        <v>7.5352759968980207E-2</v>
      </c>
      <c r="CB13" s="14">
        <v>9.3387374917463101E-2</v>
      </c>
      <c r="CC13" s="14"/>
      <c r="CD13" s="14">
        <v>6.5412789825249895E-2</v>
      </c>
      <c r="CE13" s="14">
        <v>6.3584948639577296E-2</v>
      </c>
      <c r="CF13" s="14">
        <v>0.12770501341851001</v>
      </c>
      <c r="CG13" s="14">
        <v>9.5190949748634096E-2</v>
      </c>
      <c r="CH13" s="14"/>
      <c r="CI13" s="14">
        <v>5.2610710085296497E-2</v>
      </c>
      <c r="CJ13" s="14">
        <v>7.7798693220778897E-2</v>
      </c>
      <c r="CK13" s="14">
        <v>0.10224457348568</v>
      </c>
      <c r="CL13" s="14">
        <v>5.0030615806778998E-2</v>
      </c>
      <c r="CM13" s="14"/>
      <c r="CN13" s="14">
        <v>6.3398268428057097E-2</v>
      </c>
      <c r="CO13" s="14">
        <v>8.8634601672396798E-2</v>
      </c>
      <c r="CP13" s="14"/>
      <c r="CQ13" s="14">
        <v>5.0966449221755403E-2</v>
      </c>
      <c r="CR13" s="14">
        <v>8.8005898635552901E-2</v>
      </c>
    </row>
    <row r="14" spans="2:96" x14ac:dyDescent="0.3">
      <c r="B14" s="15" t="s">
        <v>92</v>
      </c>
      <c r="C14" s="20">
        <v>6.4239918018159203E-2</v>
      </c>
      <c r="D14" s="20">
        <v>4.2751224693902697E-2</v>
      </c>
      <c r="E14" s="20">
        <v>8.5450213412468695E-2</v>
      </c>
      <c r="F14" s="20"/>
      <c r="G14" s="20">
        <v>5.73502416891946E-2</v>
      </c>
      <c r="H14" s="20">
        <v>7.1594915428756997E-2</v>
      </c>
      <c r="I14" s="20">
        <v>6.1988866482625603E-2</v>
      </c>
      <c r="J14" s="20">
        <v>7.0049811555627006E-2</v>
      </c>
      <c r="K14" s="20">
        <v>8.0564597021673304E-2</v>
      </c>
      <c r="L14" s="20">
        <v>4.8959062101464598E-2</v>
      </c>
      <c r="M14" s="20"/>
      <c r="N14" s="20">
        <v>4.1222088893245197E-2</v>
      </c>
      <c r="O14" s="20">
        <v>6.9928793972530504E-2</v>
      </c>
      <c r="P14" s="20">
        <v>6.6985786856581894E-2</v>
      </c>
      <c r="Q14" s="20">
        <v>8.1497393186915207E-2</v>
      </c>
      <c r="R14" s="20"/>
      <c r="S14" s="20">
        <v>7.3471851956200096E-2</v>
      </c>
      <c r="T14" s="20">
        <v>5.4238929629268899E-2</v>
      </c>
      <c r="U14" s="20">
        <v>7.0978254462580895E-2</v>
      </c>
      <c r="V14" s="20">
        <v>6.8267199039062601E-2</v>
      </c>
      <c r="W14" s="20">
        <v>7.3187700560652297E-2</v>
      </c>
      <c r="X14" s="20">
        <v>7.2858956282946197E-2</v>
      </c>
      <c r="Y14" s="20">
        <v>6.8084567188831005E-2</v>
      </c>
      <c r="Z14" s="20">
        <v>6.0057425076001703E-2</v>
      </c>
      <c r="AA14" s="20">
        <v>5.7154663338282299E-2</v>
      </c>
      <c r="AB14" s="20">
        <v>4.05947972949256E-2</v>
      </c>
      <c r="AC14" s="20">
        <v>9.7328356280736106E-2</v>
      </c>
      <c r="AD14" s="20">
        <v>2.4089806751440599E-2</v>
      </c>
      <c r="AE14" s="20"/>
      <c r="AF14" s="20">
        <v>5.03140332252257E-2</v>
      </c>
      <c r="AG14" s="20">
        <v>4.09843403615038E-2</v>
      </c>
      <c r="AH14" s="20">
        <v>4.2497362531178501E-2</v>
      </c>
      <c r="AI14" s="20">
        <v>6.3329807967315896E-2</v>
      </c>
      <c r="AJ14" s="20">
        <v>7.7386851800396395E-2</v>
      </c>
      <c r="AK14" s="20"/>
      <c r="AL14" s="20">
        <v>3.8183047278311601E-2</v>
      </c>
      <c r="AM14" s="20">
        <v>3.8499592674524803E-2</v>
      </c>
      <c r="AN14" s="20">
        <v>3.7272759457843897E-2</v>
      </c>
      <c r="AO14" s="20">
        <v>6.6561729660280705E-2</v>
      </c>
      <c r="AP14" s="20">
        <v>6.6435072185400706E-2</v>
      </c>
      <c r="AQ14" s="20">
        <v>0.13529210108928799</v>
      </c>
      <c r="AR14" s="20"/>
      <c r="AS14" s="20">
        <v>7.8802226576005094E-2</v>
      </c>
      <c r="AT14" s="20">
        <v>5.8100294272313502E-2</v>
      </c>
      <c r="AU14" s="20">
        <v>6.4278996130874594E-2</v>
      </c>
      <c r="AV14" s="20">
        <v>4.37433472702606E-2</v>
      </c>
      <c r="AW14" s="20">
        <v>2.5386065425781999E-2</v>
      </c>
      <c r="AX14" s="20"/>
      <c r="AY14" s="20">
        <v>0.13479508507020299</v>
      </c>
      <c r="AZ14" s="20">
        <v>0.106709081818155</v>
      </c>
      <c r="BA14" s="20">
        <v>7.0700834734954393E-2</v>
      </c>
      <c r="BB14" s="20">
        <v>6.8497255623119799E-2</v>
      </c>
      <c r="BC14" s="20">
        <v>3.7598174438083803E-2</v>
      </c>
      <c r="BD14" s="20">
        <v>5.9683226065902102E-2</v>
      </c>
      <c r="BE14" s="20">
        <v>7.8318597631435297E-2</v>
      </c>
      <c r="BF14" s="20">
        <v>6.4541280664084502E-2</v>
      </c>
      <c r="BG14" s="20">
        <v>5.0092779641724199E-2</v>
      </c>
      <c r="BH14" s="20">
        <v>2.77808854041308E-2</v>
      </c>
      <c r="BI14" s="20">
        <v>3.8779986473703697E-2</v>
      </c>
      <c r="BJ14" s="20">
        <v>0.114732343579225</v>
      </c>
      <c r="BK14" s="20">
        <v>2.1763845086948501E-2</v>
      </c>
      <c r="BL14" s="20">
        <v>4.3092888853567199E-2</v>
      </c>
      <c r="BM14" s="20">
        <v>5.8022850736649902E-2</v>
      </c>
      <c r="BN14" s="20">
        <v>1.6886719762170599E-2</v>
      </c>
      <c r="BO14" s="20"/>
      <c r="BP14" s="20">
        <v>4.8553748590811602E-2</v>
      </c>
      <c r="BQ14" s="20">
        <v>7.5907118825589107E-2</v>
      </c>
      <c r="BR14" s="20">
        <v>7.4236524553690605E-2</v>
      </c>
      <c r="BS14" s="20">
        <v>5.4810528320034101E-2</v>
      </c>
      <c r="BT14" s="20">
        <v>7.2528705357868803E-2</v>
      </c>
      <c r="BU14" s="20">
        <v>6.5116220063669197E-2</v>
      </c>
      <c r="BV14" s="20"/>
      <c r="BW14" s="20">
        <v>5.9652184042812799E-2</v>
      </c>
      <c r="BX14" s="20">
        <v>6.04542293498311E-2</v>
      </c>
      <c r="BY14" s="20">
        <v>5.43058547060098E-2</v>
      </c>
      <c r="BZ14" s="20">
        <v>8.3776519116304002E-2</v>
      </c>
      <c r="CA14" s="20">
        <v>5.6176097906803502E-2</v>
      </c>
      <c r="CB14" s="20">
        <v>0.122153605619354</v>
      </c>
      <c r="CC14" s="20"/>
      <c r="CD14" s="20">
        <v>4.7476644627630502E-2</v>
      </c>
      <c r="CE14" s="20">
        <v>5.0188946792806298E-2</v>
      </c>
      <c r="CF14" s="20">
        <v>8.9935907477760799E-2</v>
      </c>
      <c r="CG14" s="20">
        <v>5.10682813453767E-2</v>
      </c>
      <c r="CH14" s="20"/>
      <c r="CI14" s="20">
        <v>5.5287901488784499E-2</v>
      </c>
      <c r="CJ14" s="20">
        <v>4.0408504588998202E-2</v>
      </c>
      <c r="CK14" s="20">
        <v>6.5730113773984702E-2</v>
      </c>
      <c r="CL14" s="20">
        <v>0.15100745596803999</v>
      </c>
      <c r="CM14" s="20"/>
      <c r="CN14" s="20">
        <v>3.5439788322603798E-2</v>
      </c>
      <c r="CO14" s="20">
        <v>6.6510106459972296E-2</v>
      </c>
      <c r="CP14" s="20"/>
      <c r="CQ14" s="20">
        <v>2.59462829747945E-2</v>
      </c>
      <c r="CR14" s="20">
        <v>6.4440537646761095E-2</v>
      </c>
    </row>
    <row r="15" spans="2:96" x14ac:dyDescent="0.3">
      <c r="B15" s="16"/>
    </row>
    <row r="16" spans="2:96" x14ac:dyDescent="0.3">
      <c r="B16" t="s">
        <v>116</v>
      </c>
    </row>
    <row r="17" spans="2:2" x14ac:dyDescent="0.3">
      <c r="B17" t="s">
        <v>117</v>
      </c>
    </row>
    <row r="19" spans="2:2" x14ac:dyDescent="0.3">
      <c r="B19"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M22"/>
  <sheetViews>
    <sheetView showGridLines="0" workbookViewId="0">
      <pane xSplit="2" topLeftCell="C1" activePane="topRight" state="frozen"/>
      <selection activeCell="B16" sqref="B16"/>
      <selection pane="topRight" activeCell="B15" sqref="B15"/>
    </sheetView>
  </sheetViews>
  <sheetFormatPr defaultColWidth="11.5546875" defaultRowHeight="14.4" x14ac:dyDescent="0.3"/>
  <cols>
    <col min="2" max="2" width="25.6640625" customWidth="1"/>
    <col min="3" max="13" width="20.6640625" customWidth="1"/>
  </cols>
  <sheetData>
    <row r="2" spans="2:13" ht="40.049999999999997" customHeight="1" x14ac:dyDescent="0.3">
      <c r="D2" s="29" t="s">
        <v>238</v>
      </c>
      <c r="E2" s="26"/>
      <c r="F2" s="26"/>
      <c r="G2" s="26"/>
      <c r="H2" s="26"/>
      <c r="I2" s="26"/>
      <c r="J2" s="26"/>
      <c r="K2" s="26"/>
      <c r="L2" s="26"/>
      <c r="M2" s="26"/>
    </row>
    <row r="6" spans="2:13" ht="49.95" customHeight="1" x14ac:dyDescent="0.3">
      <c r="B6" s="17" t="s">
        <v>14</v>
      </c>
      <c r="C6" s="17" t="s">
        <v>557</v>
      </c>
      <c r="D6" s="17" t="s">
        <v>558</v>
      </c>
      <c r="E6" s="17" t="s">
        <v>559</v>
      </c>
      <c r="F6" s="17" t="s">
        <v>560</v>
      </c>
      <c r="G6" s="17" t="s">
        <v>561</v>
      </c>
      <c r="H6" s="17" t="s">
        <v>562</v>
      </c>
      <c r="I6" s="17" t="s">
        <v>563</v>
      </c>
      <c r="J6" s="17" t="s">
        <v>564</v>
      </c>
      <c r="K6" s="17" t="s">
        <v>565</v>
      </c>
      <c r="L6" s="17" t="s">
        <v>566</v>
      </c>
    </row>
    <row r="7" spans="2:13" x14ac:dyDescent="0.3">
      <c r="B7" s="15" t="s">
        <v>230</v>
      </c>
      <c r="C7" s="14">
        <v>0.28870317528705303</v>
      </c>
      <c r="D7" s="14">
        <v>0.14766443876323801</v>
      </c>
      <c r="E7" s="14">
        <v>0.14751652883867</v>
      </c>
      <c r="F7" s="14">
        <v>0.146822965971625</v>
      </c>
      <c r="G7" s="14">
        <v>8.7310873089241695E-2</v>
      </c>
      <c r="H7" s="14">
        <v>0.13327221908597101</v>
      </c>
      <c r="I7" s="14">
        <v>0.138587695770754</v>
      </c>
      <c r="J7" s="14">
        <v>0.12646611544504299</v>
      </c>
      <c r="K7" s="14">
        <v>0.113272061137004</v>
      </c>
      <c r="L7" s="14">
        <v>9.5232940611169006E-2</v>
      </c>
    </row>
    <row r="8" spans="2:13" x14ac:dyDescent="0.3">
      <c r="B8" s="15" t="s">
        <v>231</v>
      </c>
      <c r="C8" s="14">
        <v>0.40908785350357801</v>
      </c>
      <c r="D8" s="14">
        <v>0.34166052941859398</v>
      </c>
      <c r="E8" s="14">
        <v>0.40538293371603201</v>
      </c>
      <c r="F8" s="14">
        <v>0.39065765766778399</v>
      </c>
      <c r="G8" s="14">
        <v>0.346730265963345</v>
      </c>
      <c r="H8" s="14">
        <v>0.34977398767863499</v>
      </c>
      <c r="I8" s="14">
        <v>0.34734008038643199</v>
      </c>
      <c r="J8" s="14">
        <v>0.31772365574000699</v>
      </c>
      <c r="K8" s="14">
        <v>0.30438419308647502</v>
      </c>
      <c r="L8" s="14">
        <v>0.145756004305684</v>
      </c>
    </row>
    <row r="9" spans="2:13" x14ac:dyDescent="0.3">
      <c r="B9" s="15" t="s">
        <v>232</v>
      </c>
      <c r="C9" s="14">
        <v>0.17395801603744501</v>
      </c>
      <c r="D9" s="14">
        <v>0.28698385684628203</v>
      </c>
      <c r="E9" s="14">
        <v>0.24399219917975401</v>
      </c>
      <c r="F9" s="14">
        <v>0.251527638276349</v>
      </c>
      <c r="G9" s="14">
        <v>0.30135964356626799</v>
      </c>
      <c r="H9" s="14">
        <v>0.26181902589487799</v>
      </c>
      <c r="I9" s="14">
        <v>0.244952415955697</v>
      </c>
      <c r="J9" s="14">
        <v>0.27260567282194698</v>
      </c>
      <c r="K9" s="14">
        <v>0.276281608463605</v>
      </c>
      <c r="L9" s="14">
        <v>0.266806975214328</v>
      </c>
    </row>
    <row r="10" spans="2:13" x14ac:dyDescent="0.3">
      <c r="B10" s="15" t="s">
        <v>233</v>
      </c>
      <c r="C10" s="14">
        <v>6.0466318625405399E-2</v>
      </c>
      <c r="D10" s="14">
        <v>0.114454217584879</v>
      </c>
      <c r="E10" s="14">
        <v>0.117006605847204</v>
      </c>
      <c r="F10" s="14">
        <v>0.11151984775526699</v>
      </c>
      <c r="G10" s="14">
        <v>0.14337824576123101</v>
      </c>
      <c r="H10" s="14">
        <v>0.148616371223694</v>
      </c>
      <c r="I10" s="14">
        <v>0.186941638509143</v>
      </c>
      <c r="J10" s="14">
        <v>0.14700566321024899</v>
      </c>
      <c r="K10" s="14">
        <v>0.170428759485686</v>
      </c>
      <c r="L10" s="14">
        <v>0.12651696710136601</v>
      </c>
    </row>
    <row r="11" spans="2:13" x14ac:dyDescent="0.3">
      <c r="B11" s="15" t="s">
        <v>234</v>
      </c>
      <c r="C11" s="14">
        <v>3.2870858545429399E-2</v>
      </c>
      <c r="D11" s="14">
        <v>4.2151130365909201E-2</v>
      </c>
      <c r="E11" s="14">
        <v>6.0325525469876802E-2</v>
      </c>
      <c r="F11" s="14">
        <v>7.0499711354475206E-2</v>
      </c>
      <c r="G11" s="14">
        <v>5.6977343722521202E-2</v>
      </c>
      <c r="H11" s="14">
        <v>8.2466671128451602E-2</v>
      </c>
      <c r="I11" s="14">
        <v>5.8567634349802902E-2</v>
      </c>
      <c r="J11" s="14">
        <v>0.10889086633950799</v>
      </c>
      <c r="K11" s="14">
        <v>0.106830445479765</v>
      </c>
      <c r="L11" s="14">
        <v>0.29503089623078999</v>
      </c>
    </row>
    <row r="12" spans="2:13" x14ac:dyDescent="0.3">
      <c r="B12" s="15" t="s">
        <v>92</v>
      </c>
      <c r="C12" s="14">
        <v>3.4913778001088802E-2</v>
      </c>
      <c r="D12" s="14">
        <v>6.7085827021097597E-2</v>
      </c>
      <c r="E12" s="14">
        <v>2.5776206948463699E-2</v>
      </c>
      <c r="F12" s="14">
        <v>2.8972178974500301E-2</v>
      </c>
      <c r="G12" s="14">
        <v>6.4243627897393102E-2</v>
      </c>
      <c r="H12" s="14">
        <v>2.4051724988370899E-2</v>
      </c>
      <c r="I12" s="14">
        <v>2.3610535028172099E-2</v>
      </c>
      <c r="J12" s="14">
        <v>2.7308026443246501E-2</v>
      </c>
      <c r="K12" s="14">
        <v>2.8802932347463998E-2</v>
      </c>
      <c r="L12" s="14">
        <v>7.0656216536663E-2</v>
      </c>
    </row>
    <row r="13" spans="2:13" x14ac:dyDescent="0.3">
      <c r="B13" s="23" t="s">
        <v>235</v>
      </c>
      <c r="C13" s="21">
        <v>0.69779102879063104</v>
      </c>
      <c r="D13" s="21">
        <v>0.48932496818183102</v>
      </c>
      <c r="E13" s="21">
        <v>0.55289946255470201</v>
      </c>
      <c r="F13" s="21">
        <v>0.53748062363940896</v>
      </c>
      <c r="G13" s="21">
        <v>0.43404113905258601</v>
      </c>
      <c r="H13" s="21">
        <v>0.48304620676460602</v>
      </c>
      <c r="I13" s="21">
        <v>0.48592777615718502</v>
      </c>
      <c r="J13" s="21">
        <v>0.44418977118504999</v>
      </c>
      <c r="K13" s="21">
        <v>0.41765625422348002</v>
      </c>
      <c r="L13" s="21">
        <v>0.24098894491685299</v>
      </c>
    </row>
    <row r="14" spans="2:13" x14ac:dyDescent="0.3">
      <c r="B14" s="23" t="s">
        <v>236</v>
      </c>
      <c r="C14" s="21">
        <v>9.3337177170834701E-2</v>
      </c>
      <c r="D14" s="21">
        <v>0.15660534795078901</v>
      </c>
      <c r="E14" s="21">
        <v>0.17733213131708001</v>
      </c>
      <c r="F14" s="21">
        <v>0.18201955910974199</v>
      </c>
      <c r="G14" s="21">
        <v>0.20035558948375201</v>
      </c>
      <c r="H14" s="21">
        <v>0.231083042352146</v>
      </c>
      <c r="I14" s="21">
        <v>0.245509272858945</v>
      </c>
      <c r="J14" s="21">
        <v>0.255896529549757</v>
      </c>
      <c r="K14" s="21">
        <v>0.27725920496545098</v>
      </c>
      <c r="L14" s="21">
        <v>0.42154786333215599</v>
      </c>
    </row>
    <row r="15" spans="2:13" x14ac:dyDescent="0.3">
      <c r="B15" s="23" t="s">
        <v>237</v>
      </c>
      <c r="C15" s="22">
        <v>0.60445385161979603</v>
      </c>
      <c r="D15" s="22">
        <v>0.33271962023104301</v>
      </c>
      <c r="E15" s="22">
        <v>0.37556733123762098</v>
      </c>
      <c r="F15" s="22">
        <v>0.35546106452966703</v>
      </c>
      <c r="G15" s="22">
        <v>0.233685549568834</v>
      </c>
      <c r="H15" s="22">
        <v>0.25196316441245997</v>
      </c>
      <c r="I15" s="22">
        <v>0.24041850329823999</v>
      </c>
      <c r="J15" s="22">
        <v>0.18829324163529301</v>
      </c>
      <c r="K15" s="22">
        <v>0.14039704925802901</v>
      </c>
      <c r="L15" s="22">
        <v>-0.180558918415303</v>
      </c>
    </row>
    <row r="16" spans="2:13" x14ac:dyDescent="0.3">
      <c r="B16" s="16"/>
      <c r="C16" s="16"/>
      <c r="D16" s="16"/>
      <c r="E16" s="16"/>
      <c r="F16" s="16"/>
      <c r="G16" s="16"/>
      <c r="H16" s="16"/>
      <c r="I16" s="16"/>
      <c r="J16" s="16"/>
      <c r="K16" s="16"/>
      <c r="L16" s="16"/>
    </row>
    <row r="17" spans="2:2" x14ac:dyDescent="0.3">
      <c r="B17" t="s">
        <v>116</v>
      </c>
    </row>
    <row r="18" spans="2:2" x14ac:dyDescent="0.3">
      <c r="B18" t="s">
        <v>117</v>
      </c>
    </row>
    <row r="22" spans="2:2" x14ac:dyDescent="0.3">
      <c r="B22"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8.7310873089241695E-2</v>
      </c>
      <c r="D9" s="14">
        <v>9.6284031307218104E-2</v>
      </c>
      <c r="E9" s="14">
        <v>7.7619696600524896E-2</v>
      </c>
      <c r="F9" s="14"/>
      <c r="G9" s="14">
        <v>8.7332780996300693E-2</v>
      </c>
      <c r="H9" s="14">
        <v>0.16485623706296401</v>
      </c>
      <c r="I9" s="14">
        <v>8.1886517382751198E-2</v>
      </c>
      <c r="J9" s="14">
        <v>7.73281659695636E-2</v>
      </c>
      <c r="K9" s="14">
        <v>4.0461693756052998E-2</v>
      </c>
      <c r="L9" s="14">
        <v>6.8106790208551801E-2</v>
      </c>
      <c r="M9" s="14"/>
      <c r="N9" s="14">
        <v>0.110606123147667</v>
      </c>
      <c r="O9" s="14">
        <v>7.2390953962808993E-2</v>
      </c>
      <c r="P9" s="14">
        <v>8.60444497594577E-2</v>
      </c>
      <c r="Q9" s="14">
        <v>7.9846541436320306E-2</v>
      </c>
      <c r="R9" s="14"/>
      <c r="S9" s="14">
        <v>0.140025909412335</v>
      </c>
      <c r="T9" s="14">
        <v>7.2034784620507802E-2</v>
      </c>
      <c r="U9" s="14">
        <v>8.7506778119685394E-2</v>
      </c>
      <c r="V9" s="14">
        <v>0.102112553409104</v>
      </c>
      <c r="W9" s="14">
        <v>7.9471161574333399E-2</v>
      </c>
      <c r="X9" s="14">
        <v>8.6754505262495896E-2</v>
      </c>
      <c r="Y9" s="14">
        <v>6.0955364815659399E-2</v>
      </c>
      <c r="Z9" s="14">
        <v>0.106399704110255</v>
      </c>
      <c r="AA9" s="14">
        <v>5.5120666582808897E-2</v>
      </c>
      <c r="AB9" s="14">
        <v>6.4233197312435403E-2</v>
      </c>
      <c r="AC9" s="14">
        <v>0.127457514431699</v>
      </c>
      <c r="AD9" s="14">
        <v>4.6651181564082503E-2</v>
      </c>
      <c r="AE9" s="14"/>
      <c r="AF9" s="14">
        <v>9.8738651898907098E-2</v>
      </c>
      <c r="AG9" s="14">
        <v>0.109528519571596</v>
      </c>
      <c r="AH9" s="14">
        <v>9.1635189025137398E-2</v>
      </c>
      <c r="AI9" s="14">
        <v>0.109945501870075</v>
      </c>
      <c r="AJ9" s="14">
        <v>2.4962129404434302E-2</v>
      </c>
      <c r="AK9" s="14"/>
      <c r="AL9" s="14">
        <v>0.121518328144598</v>
      </c>
      <c r="AM9" s="14">
        <v>9.2626333029966604E-2</v>
      </c>
      <c r="AN9" s="14">
        <v>8.05422591065907E-2</v>
      </c>
      <c r="AO9" s="14">
        <v>9.7533752554595496E-2</v>
      </c>
      <c r="AP9" s="14">
        <v>6.4046313267075702E-2</v>
      </c>
      <c r="AQ9" s="14">
        <v>3.4850989632645102E-2</v>
      </c>
      <c r="AR9" s="14"/>
      <c r="AS9" s="14">
        <v>7.1247523228170795E-2</v>
      </c>
      <c r="AT9" s="14">
        <v>7.2967137235726703E-2</v>
      </c>
      <c r="AU9" s="14">
        <v>8.8417778691633295E-2</v>
      </c>
      <c r="AV9" s="14">
        <v>0.12991717727309399</v>
      </c>
      <c r="AW9" s="14">
        <v>0.27829964100999599</v>
      </c>
      <c r="AX9" s="14"/>
      <c r="AY9" s="14">
        <v>6.9370459520003397E-2</v>
      </c>
      <c r="AZ9" s="14">
        <v>8.8886516322848899E-2</v>
      </c>
      <c r="BA9" s="14">
        <v>5.3395819936258797E-2</v>
      </c>
      <c r="BB9" s="14">
        <v>5.8666486616436302E-2</v>
      </c>
      <c r="BC9" s="14">
        <v>0.13446563937430001</v>
      </c>
      <c r="BD9" s="14">
        <v>7.4437948939846593E-2</v>
      </c>
      <c r="BE9" s="14">
        <v>4.8658137100760501E-2</v>
      </c>
      <c r="BF9" s="14">
        <v>8.05320560724542E-2</v>
      </c>
      <c r="BG9" s="14">
        <v>0.11548149376391099</v>
      </c>
      <c r="BH9" s="14">
        <v>8.5684712304278099E-2</v>
      </c>
      <c r="BI9" s="14">
        <v>8.8788389799694195E-2</v>
      </c>
      <c r="BJ9" s="14">
        <v>5.47143667442005E-2</v>
      </c>
      <c r="BK9" s="14">
        <v>6.7197290551870903E-2</v>
      </c>
      <c r="BL9" s="14">
        <v>8.3337112611309397E-2</v>
      </c>
      <c r="BM9" s="14">
        <v>0.108817459878204</v>
      </c>
      <c r="BN9" s="14">
        <v>0.19799019687349201</v>
      </c>
      <c r="BO9" s="14"/>
      <c r="BP9" s="14">
        <v>0.158209960286773</v>
      </c>
      <c r="BQ9" s="14">
        <v>6.7518623693237606E-2</v>
      </c>
      <c r="BR9" s="14">
        <v>7.5368237664787105E-2</v>
      </c>
      <c r="BS9" s="14">
        <v>6.0829563838231099E-2</v>
      </c>
      <c r="BT9" s="14">
        <v>4.1827333098939899E-2</v>
      </c>
      <c r="BU9" s="14">
        <v>6.7795656221488698E-2</v>
      </c>
      <c r="BV9" s="14"/>
      <c r="BW9" s="14">
        <v>9.1106208078475803E-2</v>
      </c>
      <c r="BX9" s="14">
        <v>6.3588024926068104E-2</v>
      </c>
      <c r="BY9" s="14">
        <v>7.3739717519084702E-2</v>
      </c>
      <c r="BZ9" s="14">
        <v>0.119885050924896</v>
      </c>
      <c r="CA9" s="14">
        <v>0.106036496669061</v>
      </c>
      <c r="CB9" s="14">
        <v>5.9533733308442201E-2</v>
      </c>
      <c r="CC9" s="14"/>
      <c r="CD9" s="14">
        <v>0.129888902927278</v>
      </c>
      <c r="CE9" s="14">
        <v>0.112423950330352</v>
      </c>
      <c r="CF9" s="14">
        <v>5.7059124195260602E-2</v>
      </c>
      <c r="CG9" s="14">
        <v>7.6752461336997493E-2</v>
      </c>
      <c r="CH9" s="14"/>
      <c r="CI9" s="14">
        <v>9.1563072322993003E-2</v>
      </c>
      <c r="CJ9" s="14">
        <v>0.12555875770984501</v>
      </c>
      <c r="CK9" s="14">
        <v>7.4133356403297199E-2</v>
      </c>
      <c r="CL9" s="14">
        <v>6.8873823182369606E-2</v>
      </c>
      <c r="CM9" s="14"/>
      <c r="CN9" s="14">
        <v>0.18622768147547999</v>
      </c>
      <c r="CO9" s="14">
        <v>7.3984442705635894E-2</v>
      </c>
      <c r="CP9" s="14"/>
      <c r="CQ9" s="14">
        <v>0.17402623276628101</v>
      </c>
      <c r="CR9" s="14">
        <v>7.9421363191405803E-2</v>
      </c>
    </row>
    <row r="10" spans="2:96" x14ac:dyDescent="0.3">
      <c r="B10" s="15" t="s">
        <v>231</v>
      </c>
      <c r="C10" s="14">
        <v>0.346730265963345</v>
      </c>
      <c r="D10" s="14">
        <v>0.364231258157098</v>
      </c>
      <c r="E10" s="14">
        <v>0.32884770811978598</v>
      </c>
      <c r="F10" s="14"/>
      <c r="G10" s="14">
        <v>0.36691140425008301</v>
      </c>
      <c r="H10" s="14">
        <v>0.34873737580438902</v>
      </c>
      <c r="I10" s="14">
        <v>0.38822316194307899</v>
      </c>
      <c r="J10" s="14">
        <v>0.33053911036404998</v>
      </c>
      <c r="K10" s="14">
        <v>0.2854367627362</v>
      </c>
      <c r="L10" s="14">
        <v>0.35228828427438702</v>
      </c>
      <c r="M10" s="14"/>
      <c r="N10" s="14">
        <v>0.37965716713839898</v>
      </c>
      <c r="O10" s="14">
        <v>0.31892239171569198</v>
      </c>
      <c r="P10" s="14">
        <v>0.32844334167412198</v>
      </c>
      <c r="Q10" s="14">
        <v>0.35633600238285501</v>
      </c>
      <c r="R10" s="14"/>
      <c r="S10" s="14">
        <v>0.39412085546973002</v>
      </c>
      <c r="T10" s="14">
        <v>0.32264698132262998</v>
      </c>
      <c r="U10" s="14">
        <v>0.358157351253519</v>
      </c>
      <c r="V10" s="14">
        <v>0.35522062726602499</v>
      </c>
      <c r="W10" s="14">
        <v>0.36170503092252099</v>
      </c>
      <c r="X10" s="14">
        <v>0.32353320529356799</v>
      </c>
      <c r="Y10" s="14">
        <v>0.34002985434576399</v>
      </c>
      <c r="Z10" s="14">
        <v>0.290840009652853</v>
      </c>
      <c r="AA10" s="14">
        <v>0.31623412127405398</v>
      </c>
      <c r="AB10" s="14">
        <v>0.40943534001235798</v>
      </c>
      <c r="AC10" s="14">
        <v>0.32954063034998599</v>
      </c>
      <c r="AD10" s="14">
        <v>0.25176054162769201</v>
      </c>
      <c r="AE10" s="14"/>
      <c r="AF10" s="14">
        <v>0.37831078480892499</v>
      </c>
      <c r="AG10" s="14">
        <v>0.39642368420197699</v>
      </c>
      <c r="AH10" s="14">
        <v>0.37916224994394399</v>
      </c>
      <c r="AI10" s="14">
        <v>0.30913752827658703</v>
      </c>
      <c r="AJ10" s="14">
        <v>0.32118998597264498</v>
      </c>
      <c r="AK10" s="14"/>
      <c r="AL10" s="14">
        <v>0.39480428521986699</v>
      </c>
      <c r="AM10" s="14">
        <v>0.41071121364583302</v>
      </c>
      <c r="AN10" s="14">
        <v>0.39016421087829201</v>
      </c>
      <c r="AO10" s="14">
        <v>0.31530967243043001</v>
      </c>
      <c r="AP10" s="14">
        <v>0.25026617414719898</v>
      </c>
      <c r="AQ10" s="14">
        <v>0.29710844343693699</v>
      </c>
      <c r="AR10" s="14"/>
      <c r="AS10" s="14">
        <v>0.35244113104564501</v>
      </c>
      <c r="AT10" s="14">
        <v>0.31558843959593103</v>
      </c>
      <c r="AU10" s="14">
        <v>0.34672843774051698</v>
      </c>
      <c r="AV10" s="14">
        <v>0.38997201610813698</v>
      </c>
      <c r="AW10" s="14">
        <v>0.33031422178680903</v>
      </c>
      <c r="AX10" s="14"/>
      <c r="AY10" s="14">
        <v>6.98658133277512E-2</v>
      </c>
      <c r="AZ10" s="14">
        <v>0.33742849595692098</v>
      </c>
      <c r="BA10" s="14">
        <v>0.36540449388371099</v>
      </c>
      <c r="BB10" s="14">
        <v>0.31374303925066499</v>
      </c>
      <c r="BC10" s="14">
        <v>0.354743667822914</v>
      </c>
      <c r="BD10" s="14">
        <v>0.32770635722726299</v>
      </c>
      <c r="BE10" s="14">
        <v>0.35838685697276601</v>
      </c>
      <c r="BF10" s="14">
        <v>0.38436824472747799</v>
      </c>
      <c r="BG10" s="14">
        <v>0.30618509446032899</v>
      </c>
      <c r="BH10" s="14">
        <v>0.28795708282488203</v>
      </c>
      <c r="BI10" s="14">
        <v>0.37294857612448001</v>
      </c>
      <c r="BJ10" s="14">
        <v>0.390133430248021</v>
      </c>
      <c r="BK10" s="14">
        <v>0.39314904630324898</v>
      </c>
      <c r="BL10" s="14">
        <v>0.41976660069903898</v>
      </c>
      <c r="BM10" s="14">
        <v>0.38693216632147998</v>
      </c>
      <c r="BN10" s="14">
        <v>0.39488616385995901</v>
      </c>
      <c r="BO10" s="14"/>
      <c r="BP10" s="14">
        <v>0.35490712757751203</v>
      </c>
      <c r="BQ10" s="14">
        <v>0.34734691524945099</v>
      </c>
      <c r="BR10" s="14">
        <v>0.35596597743199698</v>
      </c>
      <c r="BS10" s="14">
        <v>0.33922650695037498</v>
      </c>
      <c r="BT10" s="14">
        <v>0.34859767410338299</v>
      </c>
      <c r="BU10" s="14">
        <v>0.30627957012063001</v>
      </c>
      <c r="BV10" s="14"/>
      <c r="BW10" s="14">
        <v>0.35701604808676701</v>
      </c>
      <c r="BX10" s="14">
        <v>0.37713400311309297</v>
      </c>
      <c r="BY10" s="14">
        <v>0.32966316243457</v>
      </c>
      <c r="BZ10" s="14">
        <v>0.32642510286764698</v>
      </c>
      <c r="CA10" s="14">
        <v>0.34732362572157399</v>
      </c>
      <c r="CB10" s="14">
        <v>0.19600722139375301</v>
      </c>
      <c r="CC10" s="14"/>
      <c r="CD10" s="14">
        <v>0.36437330965046899</v>
      </c>
      <c r="CE10" s="14">
        <v>0.34975374716476199</v>
      </c>
      <c r="CF10" s="14">
        <v>0.269316741063581</v>
      </c>
      <c r="CG10" s="14">
        <v>0.39480602769223599</v>
      </c>
      <c r="CH10" s="14"/>
      <c r="CI10" s="14">
        <v>0.38410512251018197</v>
      </c>
      <c r="CJ10" s="14">
        <v>0.37996605212516499</v>
      </c>
      <c r="CK10" s="14">
        <v>0.33904886083680402</v>
      </c>
      <c r="CL10" s="14">
        <v>0.206486141208612</v>
      </c>
      <c r="CM10" s="14"/>
      <c r="CN10" s="14">
        <v>0.40949147172046702</v>
      </c>
      <c r="CO10" s="14">
        <v>0.33875681852205503</v>
      </c>
      <c r="CP10" s="14"/>
      <c r="CQ10" s="14">
        <v>0.38992091760891101</v>
      </c>
      <c r="CR10" s="14">
        <v>0.34852808227744603</v>
      </c>
    </row>
    <row r="11" spans="2:96" x14ac:dyDescent="0.3">
      <c r="B11" s="15" t="s">
        <v>232</v>
      </c>
      <c r="C11" s="14">
        <v>0.30135964356626799</v>
      </c>
      <c r="D11" s="14">
        <v>0.31740930654784799</v>
      </c>
      <c r="E11" s="14">
        <v>0.28655310563856501</v>
      </c>
      <c r="F11" s="14"/>
      <c r="G11" s="14">
        <v>0.24076697339311001</v>
      </c>
      <c r="H11" s="14">
        <v>0.247460744653139</v>
      </c>
      <c r="I11" s="14">
        <v>0.266105704166888</v>
      </c>
      <c r="J11" s="14">
        <v>0.33224062657247599</v>
      </c>
      <c r="K11" s="14">
        <v>0.38741146561378997</v>
      </c>
      <c r="L11" s="14">
        <v>0.33117249278196198</v>
      </c>
      <c r="M11" s="14"/>
      <c r="N11" s="14">
        <v>0.275033978018071</v>
      </c>
      <c r="O11" s="14">
        <v>0.31773625581817699</v>
      </c>
      <c r="P11" s="14">
        <v>0.32465319558257699</v>
      </c>
      <c r="Q11" s="14">
        <v>0.29195756514554599</v>
      </c>
      <c r="R11" s="14"/>
      <c r="S11" s="14">
        <v>0.21730336025301</v>
      </c>
      <c r="T11" s="14">
        <v>0.32047118284968801</v>
      </c>
      <c r="U11" s="14">
        <v>0.27979947884714301</v>
      </c>
      <c r="V11" s="14">
        <v>0.32273102949357901</v>
      </c>
      <c r="W11" s="14">
        <v>0.32003397711451098</v>
      </c>
      <c r="X11" s="14">
        <v>0.35857684462086498</v>
      </c>
      <c r="Y11" s="14">
        <v>0.32763601918760499</v>
      </c>
      <c r="Z11" s="14">
        <v>0.31357818334959098</v>
      </c>
      <c r="AA11" s="14">
        <v>0.29623335968509101</v>
      </c>
      <c r="AB11" s="14">
        <v>0.31501811289037501</v>
      </c>
      <c r="AC11" s="14">
        <v>0.226802243459197</v>
      </c>
      <c r="AD11" s="14">
        <v>0.40683966743699401</v>
      </c>
      <c r="AE11" s="14"/>
      <c r="AF11" s="14">
        <v>0.31636876458570701</v>
      </c>
      <c r="AG11" s="14">
        <v>0.26739503381221902</v>
      </c>
      <c r="AH11" s="14">
        <v>0.27352313263100098</v>
      </c>
      <c r="AI11" s="14">
        <v>0.31899772932154702</v>
      </c>
      <c r="AJ11" s="14">
        <v>0.25540213460583999</v>
      </c>
      <c r="AK11" s="14"/>
      <c r="AL11" s="14">
        <v>0.25322232414957402</v>
      </c>
      <c r="AM11" s="14">
        <v>0.29430090857119501</v>
      </c>
      <c r="AN11" s="14">
        <v>0.28514828659135599</v>
      </c>
      <c r="AO11" s="14">
        <v>0.358813960916604</v>
      </c>
      <c r="AP11" s="14">
        <v>0.23395579883925699</v>
      </c>
      <c r="AQ11" s="14">
        <v>0.29655053053590602</v>
      </c>
      <c r="AR11" s="14"/>
      <c r="AS11" s="14">
        <v>0.339781126001304</v>
      </c>
      <c r="AT11" s="14">
        <v>0.32209891771292598</v>
      </c>
      <c r="AU11" s="14">
        <v>0.29040748452065801</v>
      </c>
      <c r="AV11" s="14">
        <v>0.23734767834218101</v>
      </c>
      <c r="AW11" s="14">
        <v>0.16779599049158</v>
      </c>
      <c r="AX11" s="14"/>
      <c r="AY11" s="14">
        <v>0.32578997244112501</v>
      </c>
      <c r="AZ11" s="14">
        <v>0.228120104836457</v>
      </c>
      <c r="BA11" s="14">
        <v>0.30732487917508899</v>
      </c>
      <c r="BB11" s="14">
        <v>0.311146093731614</v>
      </c>
      <c r="BC11" s="14">
        <v>0.277808660889028</v>
      </c>
      <c r="BD11" s="14">
        <v>0.32722978937967601</v>
      </c>
      <c r="BE11" s="14">
        <v>0.30058023609387402</v>
      </c>
      <c r="BF11" s="14">
        <v>0.27904452580846301</v>
      </c>
      <c r="BG11" s="14">
        <v>0.33029261385180902</v>
      </c>
      <c r="BH11" s="14">
        <v>0.3368795286945</v>
      </c>
      <c r="BI11" s="14">
        <v>0.34444199067904202</v>
      </c>
      <c r="BJ11" s="14">
        <v>0.31181408906000502</v>
      </c>
      <c r="BK11" s="14">
        <v>0.271673150740525</v>
      </c>
      <c r="BL11" s="14">
        <v>0.288836665279393</v>
      </c>
      <c r="BM11" s="14">
        <v>0.30989324995801798</v>
      </c>
      <c r="BN11" s="14">
        <v>0.17980385231277499</v>
      </c>
      <c r="BO11" s="14"/>
      <c r="BP11" s="14">
        <v>0.264948703158358</v>
      </c>
      <c r="BQ11" s="14">
        <v>0.30491547440611699</v>
      </c>
      <c r="BR11" s="14">
        <v>0.31522828607826803</v>
      </c>
      <c r="BS11" s="14">
        <v>0.31184983156243501</v>
      </c>
      <c r="BT11" s="14">
        <v>0.32218901877343198</v>
      </c>
      <c r="BU11" s="14">
        <v>0.34232010868481699</v>
      </c>
      <c r="BV11" s="14"/>
      <c r="BW11" s="14">
        <v>0.30509690810864498</v>
      </c>
      <c r="BX11" s="14">
        <v>0.316590457408371</v>
      </c>
      <c r="BY11" s="14">
        <v>0.31985980366834399</v>
      </c>
      <c r="BZ11" s="14">
        <v>0.267809737112785</v>
      </c>
      <c r="CA11" s="14">
        <v>0.284588621095621</v>
      </c>
      <c r="CB11" s="14">
        <v>0.30875529422661502</v>
      </c>
      <c r="CC11" s="14"/>
      <c r="CD11" s="14">
        <v>0.255798256613887</v>
      </c>
      <c r="CE11" s="14">
        <v>0.282762662498724</v>
      </c>
      <c r="CF11" s="14">
        <v>0.33549265989103</v>
      </c>
      <c r="CG11" s="14">
        <v>0.307252936054138</v>
      </c>
      <c r="CH11" s="14"/>
      <c r="CI11" s="14">
        <v>0.259147216762806</v>
      </c>
      <c r="CJ11" s="14">
        <v>0.24072197847308299</v>
      </c>
      <c r="CK11" s="14">
        <v>0.33408912122290901</v>
      </c>
      <c r="CL11" s="14">
        <v>0.32467279705389601</v>
      </c>
      <c r="CM11" s="14"/>
      <c r="CN11" s="14">
        <v>0.20833995568931099</v>
      </c>
      <c r="CO11" s="14">
        <v>0.316413630864466</v>
      </c>
      <c r="CP11" s="14"/>
      <c r="CQ11" s="14">
        <v>0.21124374296193199</v>
      </c>
      <c r="CR11" s="14">
        <v>0.31602419708846202</v>
      </c>
    </row>
    <row r="12" spans="2:96" x14ac:dyDescent="0.3">
      <c r="B12" s="15" t="s">
        <v>233</v>
      </c>
      <c r="C12" s="14">
        <v>0.14337824576123101</v>
      </c>
      <c r="D12" s="14">
        <v>0.121572935052971</v>
      </c>
      <c r="E12" s="14">
        <v>0.165132761116664</v>
      </c>
      <c r="F12" s="14"/>
      <c r="G12" s="14">
        <v>0.15450665935094601</v>
      </c>
      <c r="H12" s="14">
        <v>0.14425304645950701</v>
      </c>
      <c r="I12" s="14">
        <v>0.14129468029325601</v>
      </c>
      <c r="J12" s="14">
        <v>0.15474084581560699</v>
      </c>
      <c r="K12" s="14">
        <v>0.14583759962620699</v>
      </c>
      <c r="L12" s="14">
        <v>0.12612978696663901</v>
      </c>
      <c r="M12" s="14"/>
      <c r="N12" s="14">
        <v>0.150952550462466</v>
      </c>
      <c r="O12" s="14">
        <v>0.168684859125876</v>
      </c>
      <c r="P12" s="14">
        <v>0.142204161698154</v>
      </c>
      <c r="Q12" s="14">
        <v>0.109820686264175</v>
      </c>
      <c r="R12" s="14"/>
      <c r="S12" s="14">
        <v>0.14073375124833901</v>
      </c>
      <c r="T12" s="14">
        <v>0.175746766199706</v>
      </c>
      <c r="U12" s="14">
        <v>0.188816869248602</v>
      </c>
      <c r="V12" s="14">
        <v>0.13458520678272501</v>
      </c>
      <c r="W12" s="14">
        <v>0.112573414347545</v>
      </c>
      <c r="X12" s="14">
        <v>9.15622385356097E-2</v>
      </c>
      <c r="Y12" s="14">
        <v>0.153170617052446</v>
      </c>
      <c r="Z12" s="14">
        <v>0.123580776844705</v>
      </c>
      <c r="AA12" s="14">
        <v>0.14746054836264899</v>
      </c>
      <c r="AB12" s="14">
        <v>8.1164015812187004E-2</v>
      </c>
      <c r="AC12" s="14">
        <v>0.18526911827739201</v>
      </c>
      <c r="AD12" s="14">
        <v>0.25043376771619302</v>
      </c>
      <c r="AE12" s="14"/>
      <c r="AF12" s="14">
        <v>0.112613880083879</v>
      </c>
      <c r="AG12" s="14">
        <v>0.13257683366253201</v>
      </c>
      <c r="AH12" s="14">
        <v>0.168820724118142</v>
      </c>
      <c r="AI12" s="14">
        <v>9.5048717012953504E-2</v>
      </c>
      <c r="AJ12" s="14">
        <v>0.21944971107858999</v>
      </c>
      <c r="AK12" s="14"/>
      <c r="AL12" s="14">
        <v>0.14877897283784</v>
      </c>
      <c r="AM12" s="14">
        <v>0.103983941539101</v>
      </c>
      <c r="AN12" s="14">
        <v>0.14858880696717799</v>
      </c>
      <c r="AO12" s="14">
        <v>9.9886240907252802E-2</v>
      </c>
      <c r="AP12" s="14">
        <v>0.26926286212112699</v>
      </c>
      <c r="AQ12" s="14">
        <v>0.19790871550282499</v>
      </c>
      <c r="AR12" s="14"/>
      <c r="AS12" s="14">
        <v>0.110731878025629</v>
      </c>
      <c r="AT12" s="14">
        <v>0.152762828653527</v>
      </c>
      <c r="AU12" s="14">
        <v>0.17681445650025401</v>
      </c>
      <c r="AV12" s="14">
        <v>0.151304791675796</v>
      </c>
      <c r="AW12" s="14">
        <v>0.173847621927325</v>
      </c>
      <c r="AX12" s="14"/>
      <c r="AY12" s="14">
        <v>0.26531265550338701</v>
      </c>
      <c r="AZ12" s="14">
        <v>0.101225721736472</v>
      </c>
      <c r="BA12" s="14">
        <v>0.11692631616691999</v>
      </c>
      <c r="BB12" s="14">
        <v>0.17148428060575899</v>
      </c>
      <c r="BC12" s="14">
        <v>0.10038639421958</v>
      </c>
      <c r="BD12" s="14">
        <v>0.14716428240534199</v>
      </c>
      <c r="BE12" s="14">
        <v>0.180588277110419</v>
      </c>
      <c r="BF12" s="14">
        <v>0.16816204282925901</v>
      </c>
      <c r="BG12" s="14">
        <v>0.134795574928326</v>
      </c>
      <c r="BH12" s="14">
        <v>0.172303573317896</v>
      </c>
      <c r="BI12" s="14">
        <v>0.102783841007785</v>
      </c>
      <c r="BJ12" s="14">
        <v>0.120667412171827</v>
      </c>
      <c r="BK12" s="14">
        <v>0.18054424222565599</v>
      </c>
      <c r="BL12" s="14">
        <v>0.14648710615671801</v>
      </c>
      <c r="BM12" s="14">
        <v>0.194357123842298</v>
      </c>
      <c r="BN12" s="14">
        <v>0.15625286867284899</v>
      </c>
      <c r="BO12" s="14"/>
      <c r="BP12" s="14">
        <v>0.12517264016494101</v>
      </c>
      <c r="BQ12" s="14">
        <v>0.15701515245428299</v>
      </c>
      <c r="BR12" s="14">
        <v>0.124364909847439</v>
      </c>
      <c r="BS12" s="14">
        <v>0.15462296400011899</v>
      </c>
      <c r="BT12" s="14">
        <v>0.13401859176407299</v>
      </c>
      <c r="BU12" s="14">
        <v>0.18932645807205301</v>
      </c>
      <c r="BV12" s="14"/>
      <c r="BW12" s="14">
        <v>0.14229442915092799</v>
      </c>
      <c r="BX12" s="14">
        <v>0.15740773294157501</v>
      </c>
      <c r="BY12" s="14">
        <v>9.6099137812154303E-2</v>
      </c>
      <c r="BZ12" s="14">
        <v>8.8255567677606298E-2</v>
      </c>
      <c r="CA12" s="14">
        <v>0.162367490639063</v>
      </c>
      <c r="CB12" s="14">
        <v>0.166204051145625</v>
      </c>
      <c r="CC12" s="14"/>
      <c r="CD12" s="14">
        <v>0.13671232573318601</v>
      </c>
      <c r="CE12" s="14">
        <v>0.155960813621248</v>
      </c>
      <c r="CF12" s="14">
        <v>0.132783092050414</v>
      </c>
      <c r="CG12" s="14">
        <v>0.14268907625503399</v>
      </c>
      <c r="CH12" s="14"/>
      <c r="CI12" s="14">
        <v>0.16183667758357001</v>
      </c>
      <c r="CJ12" s="14">
        <v>0.13836712621573</v>
      </c>
      <c r="CK12" s="14">
        <v>0.13609838980366501</v>
      </c>
      <c r="CL12" s="14">
        <v>0.17197730330869301</v>
      </c>
      <c r="CM12" s="14"/>
      <c r="CN12" s="14">
        <v>0.11162622605033901</v>
      </c>
      <c r="CO12" s="14">
        <v>0.14743263433023801</v>
      </c>
      <c r="CP12" s="14"/>
      <c r="CQ12" s="14">
        <v>0.14022343584172101</v>
      </c>
      <c r="CR12" s="14">
        <v>0.139820038674599</v>
      </c>
    </row>
    <row r="13" spans="2:96" x14ac:dyDescent="0.3">
      <c r="B13" s="15" t="s">
        <v>234</v>
      </c>
      <c r="C13" s="14">
        <v>5.6977343722521202E-2</v>
      </c>
      <c r="D13" s="14">
        <v>4.84866289336661E-2</v>
      </c>
      <c r="E13" s="14">
        <v>6.5451680253877306E-2</v>
      </c>
      <c r="F13" s="14"/>
      <c r="G13" s="14">
        <v>8.0215657066358304E-2</v>
      </c>
      <c r="H13" s="14">
        <v>4.8341758931488399E-2</v>
      </c>
      <c r="I13" s="14">
        <v>6.6868350071636301E-2</v>
      </c>
      <c r="J13" s="14">
        <v>3.12056074977414E-2</v>
      </c>
      <c r="K13" s="14">
        <v>7.4524612453964301E-2</v>
      </c>
      <c r="L13" s="14">
        <v>4.9723928572482999E-2</v>
      </c>
      <c r="M13" s="14"/>
      <c r="N13" s="14">
        <v>4.3341078882526002E-2</v>
      </c>
      <c r="O13" s="14">
        <v>6.8896550785717006E-2</v>
      </c>
      <c r="P13" s="14">
        <v>4.9740693988319699E-2</v>
      </c>
      <c r="Q13" s="14">
        <v>6.4158278664717405E-2</v>
      </c>
      <c r="R13" s="14"/>
      <c r="S13" s="14">
        <v>6.0274387946390902E-2</v>
      </c>
      <c r="T13" s="14">
        <v>4.33055448880897E-2</v>
      </c>
      <c r="U13" s="14">
        <v>1.77229457582069E-2</v>
      </c>
      <c r="V13" s="14">
        <v>4.7727250814326098E-2</v>
      </c>
      <c r="W13" s="14">
        <v>4.6482713117054202E-2</v>
      </c>
      <c r="X13" s="14">
        <v>5.8759961779098702E-2</v>
      </c>
      <c r="Y13" s="14">
        <v>4.4168045364339499E-2</v>
      </c>
      <c r="Z13" s="14">
        <v>0.10801048711825501</v>
      </c>
      <c r="AA13" s="14">
        <v>9.1881409293924104E-2</v>
      </c>
      <c r="AB13" s="14">
        <v>6.7731757980446394E-2</v>
      </c>
      <c r="AC13" s="14">
        <v>6.5577685251328996E-2</v>
      </c>
      <c r="AD13" s="14">
        <v>4.4314841655038198E-2</v>
      </c>
      <c r="AE13" s="14"/>
      <c r="AF13" s="14">
        <v>4.4676830249905798E-2</v>
      </c>
      <c r="AG13" s="14">
        <v>5.01328543288172E-2</v>
      </c>
      <c r="AH13" s="14">
        <v>4.9340637991587603E-2</v>
      </c>
      <c r="AI13" s="14">
        <v>6.8574245852846494E-2</v>
      </c>
      <c r="AJ13" s="14">
        <v>0.118744184133456</v>
      </c>
      <c r="AK13" s="14"/>
      <c r="AL13" s="14">
        <v>4.1237879689398502E-2</v>
      </c>
      <c r="AM13" s="14">
        <v>5.5804087947491698E-2</v>
      </c>
      <c r="AN13" s="14">
        <v>6.1972288710661599E-2</v>
      </c>
      <c r="AO13" s="14">
        <v>5.1758599661909099E-2</v>
      </c>
      <c r="AP13" s="14">
        <v>0.12436851463545499</v>
      </c>
      <c r="AQ13" s="14">
        <v>5.2171393008436401E-2</v>
      </c>
      <c r="AR13" s="14"/>
      <c r="AS13" s="14">
        <v>4.8508852258294703E-2</v>
      </c>
      <c r="AT13" s="14">
        <v>6.21269156650869E-2</v>
      </c>
      <c r="AU13" s="14">
        <v>4.7469887757704603E-2</v>
      </c>
      <c r="AV13" s="14">
        <v>5.5233874871165399E-2</v>
      </c>
      <c r="AW13" s="14">
        <v>2.6779570555173899E-2</v>
      </c>
      <c r="AX13" s="14"/>
      <c r="AY13" s="14">
        <v>0</v>
      </c>
      <c r="AZ13" s="14">
        <v>0.112113311491919</v>
      </c>
      <c r="BA13" s="14">
        <v>7.1444710101841599E-2</v>
      </c>
      <c r="BB13" s="14">
        <v>7.05813526382328E-2</v>
      </c>
      <c r="BC13" s="14">
        <v>6.1323552751690602E-2</v>
      </c>
      <c r="BD13" s="14">
        <v>4.4868232327873903E-2</v>
      </c>
      <c r="BE13" s="14">
        <v>6.5605205833772398E-2</v>
      </c>
      <c r="BF13" s="14">
        <v>2.3042773932043299E-2</v>
      </c>
      <c r="BG13" s="14">
        <v>5.9419564219160698E-2</v>
      </c>
      <c r="BH13" s="14">
        <v>8.4968887875107299E-2</v>
      </c>
      <c r="BI13" s="14">
        <v>5.10883830993486E-2</v>
      </c>
      <c r="BJ13" s="14">
        <v>6.0094619181966097E-2</v>
      </c>
      <c r="BK13" s="14">
        <v>3.9523638083788899E-2</v>
      </c>
      <c r="BL13" s="14">
        <v>2.06774715402414E-2</v>
      </c>
      <c r="BM13" s="14">
        <v>0</v>
      </c>
      <c r="BN13" s="14">
        <v>6.2500465022914994E-2</v>
      </c>
      <c r="BO13" s="14"/>
      <c r="BP13" s="14">
        <v>5.6563966348757502E-2</v>
      </c>
      <c r="BQ13" s="14">
        <v>6.3684843111356901E-2</v>
      </c>
      <c r="BR13" s="14">
        <v>5.7628411464849601E-2</v>
      </c>
      <c r="BS13" s="14">
        <v>4.8451091322999802E-2</v>
      </c>
      <c r="BT13" s="14">
        <v>6.6470819457859598E-2</v>
      </c>
      <c r="BU13" s="14">
        <v>3.1019258509750899E-2</v>
      </c>
      <c r="BV13" s="14"/>
      <c r="BW13" s="14">
        <v>5.1175436370762301E-2</v>
      </c>
      <c r="BX13" s="14">
        <v>4.7309748652087702E-2</v>
      </c>
      <c r="BY13" s="14">
        <v>9.2740647052008698E-2</v>
      </c>
      <c r="BZ13" s="14">
        <v>8.9337251141892005E-2</v>
      </c>
      <c r="CA13" s="14">
        <v>3.6175645802419498E-2</v>
      </c>
      <c r="CB13" s="14">
        <v>0.106722318543902</v>
      </c>
      <c r="CC13" s="14"/>
      <c r="CD13" s="14">
        <v>5.0008845925641698E-2</v>
      </c>
      <c r="CE13" s="14">
        <v>5.4996327611448598E-2</v>
      </c>
      <c r="CF13" s="14">
        <v>9.2691061142110995E-2</v>
      </c>
      <c r="CG13" s="14">
        <v>4.6188590150512097E-2</v>
      </c>
      <c r="CH13" s="14"/>
      <c r="CI13" s="14">
        <v>4.9800803224302401E-2</v>
      </c>
      <c r="CJ13" s="14">
        <v>7.5397255086996198E-2</v>
      </c>
      <c r="CK13" s="14">
        <v>5.1460980264410698E-2</v>
      </c>
      <c r="CL13" s="14">
        <v>6.6011926415196195E-2</v>
      </c>
      <c r="CM13" s="14"/>
      <c r="CN13" s="14">
        <v>4.60566490825196E-2</v>
      </c>
      <c r="CO13" s="14">
        <v>5.7323656185288001E-2</v>
      </c>
      <c r="CP13" s="14"/>
      <c r="CQ13" s="14">
        <v>6.0192650913678203E-2</v>
      </c>
      <c r="CR13" s="14">
        <v>5.4209375225072298E-2</v>
      </c>
    </row>
    <row r="14" spans="2:96" x14ac:dyDescent="0.3">
      <c r="B14" s="15" t="s">
        <v>92</v>
      </c>
      <c r="C14" s="14">
        <v>6.4243627897393102E-2</v>
      </c>
      <c r="D14" s="14">
        <v>5.2015840001198702E-2</v>
      </c>
      <c r="E14" s="14">
        <v>7.6395048270582494E-2</v>
      </c>
      <c r="F14" s="14"/>
      <c r="G14" s="14">
        <v>7.0266524943202804E-2</v>
      </c>
      <c r="H14" s="14">
        <v>4.6350837088512398E-2</v>
      </c>
      <c r="I14" s="14">
        <v>5.5621586142389601E-2</v>
      </c>
      <c r="J14" s="14">
        <v>7.3945643780561898E-2</v>
      </c>
      <c r="K14" s="14">
        <v>6.6327865813786899E-2</v>
      </c>
      <c r="L14" s="14">
        <v>7.2578717195976999E-2</v>
      </c>
      <c r="M14" s="14"/>
      <c r="N14" s="14">
        <v>4.0409102350871397E-2</v>
      </c>
      <c r="O14" s="14">
        <v>5.3368988591728402E-2</v>
      </c>
      <c r="P14" s="14">
        <v>6.89141572973693E-2</v>
      </c>
      <c r="Q14" s="14">
        <v>9.7880926106386004E-2</v>
      </c>
      <c r="R14" s="14"/>
      <c r="S14" s="14">
        <v>4.75417356701947E-2</v>
      </c>
      <c r="T14" s="14">
        <v>6.5794740119378997E-2</v>
      </c>
      <c r="U14" s="14">
        <v>6.7996576772843001E-2</v>
      </c>
      <c r="V14" s="14">
        <v>3.7623332234240199E-2</v>
      </c>
      <c r="W14" s="14">
        <v>7.9733702924035393E-2</v>
      </c>
      <c r="X14" s="14">
        <v>8.0813244508362594E-2</v>
      </c>
      <c r="Y14" s="14">
        <v>7.4040099234186293E-2</v>
      </c>
      <c r="Z14" s="14">
        <v>5.7590838924341303E-2</v>
      </c>
      <c r="AA14" s="14">
        <v>9.3069894801473693E-2</v>
      </c>
      <c r="AB14" s="14">
        <v>6.2417575992198202E-2</v>
      </c>
      <c r="AC14" s="14">
        <v>6.5352808230396006E-2</v>
      </c>
      <c r="AD14" s="14">
        <v>0</v>
      </c>
      <c r="AE14" s="14"/>
      <c r="AF14" s="14">
        <v>4.9291088372677101E-2</v>
      </c>
      <c r="AG14" s="14">
        <v>4.3943074422858497E-2</v>
      </c>
      <c r="AH14" s="14">
        <v>3.7518066290188001E-2</v>
      </c>
      <c r="AI14" s="14">
        <v>9.8296277665991194E-2</v>
      </c>
      <c r="AJ14" s="14">
        <v>6.0251854805035102E-2</v>
      </c>
      <c r="AK14" s="14"/>
      <c r="AL14" s="14">
        <v>4.0438209958722597E-2</v>
      </c>
      <c r="AM14" s="14">
        <v>4.2573515266412398E-2</v>
      </c>
      <c r="AN14" s="14">
        <v>3.35841477459215E-2</v>
      </c>
      <c r="AO14" s="14">
        <v>7.6697773529208396E-2</v>
      </c>
      <c r="AP14" s="14">
        <v>5.81003369898863E-2</v>
      </c>
      <c r="AQ14" s="14">
        <v>0.121409927883251</v>
      </c>
      <c r="AR14" s="14"/>
      <c r="AS14" s="14">
        <v>7.7289489440956496E-2</v>
      </c>
      <c r="AT14" s="14">
        <v>7.4455761136801996E-2</v>
      </c>
      <c r="AU14" s="14">
        <v>5.0161954789232903E-2</v>
      </c>
      <c r="AV14" s="14">
        <v>3.6224461729625998E-2</v>
      </c>
      <c r="AW14" s="14">
        <v>2.29629542291163E-2</v>
      </c>
      <c r="AX14" s="14"/>
      <c r="AY14" s="14">
        <v>0.26966109920773401</v>
      </c>
      <c r="AZ14" s="14">
        <v>0.132225849655383</v>
      </c>
      <c r="BA14" s="14">
        <v>8.55037807361793E-2</v>
      </c>
      <c r="BB14" s="14">
        <v>7.4378747157292299E-2</v>
      </c>
      <c r="BC14" s="14">
        <v>7.1272084942487907E-2</v>
      </c>
      <c r="BD14" s="14">
        <v>7.8593389719998699E-2</v>
      </c>
      <c r="BE14" s="14">
        <v>4.6181286888407398E-2</v>
      </c>
      <c r="BF14" s="14">
        <v>6.48503566303021E-2</v>
      </c>
      <c r="BG14" s="14">
        <v>5.3825658776463503E-2</v>
      </c>
      <c r="BH14" s="14">
        <v>3.2206214983336597E-2</v>
      </c>
      <c r="BI14" s="14">
        <v>3.9948819289650599E-2</v>
      </c>
      <c r="BJ14" s="14">
        <v>6.2576082593981106E-2</v>
      </c>
      <c r="BK14" s="14">
        <v>4.79126320949088E-2</v>
      </c>
      <c r="BL14" s="14">
        <v>4.0895043713299099E-2</v>
      </c>
      <c r="BM14" s="14">
        <v>0</v>
      </c>
      <c r="BN14" s="14">
        <v>8.5664532580098495E-3</v>
      </c>
      <c r="BO14" s="14"/>
      <c r="BP14" s="14">
        <v>4.0197602463658701E-2</v>
      </c>
      <c r="BQ14" s="14">
        <v>5.9518991085554501E-2</v>
      </c>
      <c r="BR14" s="14">
        <v>7.1444177512659399E-2</v>
      </c>
      <c r="BS14" s="14">
        <v>8.5020042325840497E-2</v>
      </c>
      <c r="BT14" s="14">
        <v>8.6896562802312602E-2</v>
      </c>
      <c r="BU14" s="14">
        <v>6.32589483912602E-2</v>
      </c>
      <c r="BV14" s="14"/>
      <c r="BW14" s="14">
        <v>5.3310970204421999E-2</v>
      </c>
      <c r="BX14" s="14">
        <v>3.7970032958805397E-2</v>
      </c>
      <c r="BY14" s="14">
        <v>8.7897531513838098E-2</v>
      </c>
      <c r="BZ14" s="14">
        <v>0.108287290275175</v>
      </c>
      <c r="CA14" s="14">
        <v>6.35081200722626E-2</v>
      </c>
      <c r="CB14" s="14">
        <v>0.162777381381664</v>
      </c>
      <c r="CC14" s="14"/>
      <c r="CD14" s="14">
        <v>6.3218359149538203E-2</v>
      </c>
      <c r="CE14" s="14">
        <v>4.41024987734654E-2</v>
      </c>
      <c r="CF14" s="14">
        <v>0.112657321657604</v>
      </c>
      <c r="CG14" s="14">
        <v>3.2310908511082703E-2</v>
      </c>
      <c r="CH14" s="14"/>
      <c r="CI14" s="14">
        <v>5.3547107596146497E-2</v>
      </c>
      <c r="CJ14" s="14">
        <v>3.9988830389180899E-2</v>
      </c>
      <c r="CK14" s="14">
        <v>6.5169291468914398E-2</v>
      </c>
      <c r="CL14" s="14">
        <v>0.16197800883123201</v>
      </c>
      <c r="CM14" s="14"/>
      <c r="CN14" s="14">
        <v>3.82580159818834E-2</v>
      </c>
      <c r="CO14" s="14">
        <v>6.6088817392316604E-2</v>
      </c>
      <c r="CP14" s="14"/>
      <c r="CQ14" s="14">
        <v>2.43930199074773E-2</v>
      </c>
      <c r="CR14" s="14">
        <v>6.1996943543015402E-2</v>
      </c>
    </row>
    <row r="15" spans="2:96" x14ac:dyDescent="0.3">
      <c r="B15" s="15" t="s">
        <v>235</v>
      </c>
      <c r="C15" s="21">
        <v>0.43404113905258601</v>
      </c>
      <c r="D15" s="21">
        <v>0.46051528946431602</v>
      </c>
      <c r="E15" s="21">
        <v>0.40646740472031101</v>
      </c>
      <c r="F15" s="21"/>
      <c r="G15" s="21">
        <v>0.45424418524638299</v>
      </c>
      <c r="H15" s="21">
        <v>0.51359361286735306</v>
      </c>
      <c r="I15" s="21">
        <v>0.47010967932582998</v>
      </c>
      <c r="J15" s="21">
        <v>0.40786727633361403</v>
      </c>
      <c r="K15" s="21">
        <v>0.32589845649225302</v>
      </c>
      <c r="L15" s="21">
        <v>0.420395074482939</v>
      </c>
      <c r="M15" s="21"/>
      <c r="N15" s="21">
        <v>0.49026329028606602</v>
      </c>
      <c r="O15" s="21">
        <v>0.39131334567850101</v>
      </c>
      <c r="P15" s="21">
        <v>0.41448779143358</v>
      </c>
      <c r="Q15" s="21">
        <v>0.43618254381917498</v>
      </c>
      <c r="R15" s="21"/>
      <c r="S15" s="21">
        <v>0.53414676488206503</v>
      </c>
      <c r="T15" s="21">
        <v>0.39468176594313698</v>
      </c>
      <c r="U15" s="21">
        <v>0.44566412937320499</v>
      </c>
      <c r="V15" s="21">
        <v>0.45733318067513001</v>
      </c>
      <c r="W15" s="21">
        <v>0.44117619249685402</v>
      </c>
      <c r="X15" s="21">
        <v>0.410287710556064</v>
      </c>
      <c r="Y15" s="21">
        <v>0.40098521916142299</v>
      </c>
      <c r="Z15" s="21">
        <v>0.39723971376310802</v>
      </c>
      <c r="AA15" s="21">
        <v>0.37135478785686299</v>
      </c>
      <c r="AB15" s="21">
        <v>0.47366853732479303</v>
      </c>
      <c r="AC15" s="21">
        <v>0.45699814478168599</v>
      </c>
      <c r="AD15" s="21">
        <v>0.298411723191775</v>
      </c>
      <c r="AE15" s="21"/>
      <c r="AF15" s="21">
        <v>0.47704943670783201</v>
      </c>
      <c r="AG15" s="21">
        <v>0.50595220377357397</v>
      </c>
      <c r="AH15" s="21">
        <v>0.47079743896908199</v>
      </c>
      <c r="AI15" s="21">
        <v>0.41908303014666098</v>
      </c>
      <c r="AJ15" s="21">
        <v>0.34615211537707902</v>
      </c>
      <c r="AK15" s="21"/>
      <c r="AL15" s="21">
        <v>0.51632261336446506</v>
      </c>
      <c r="AM15" s="21">
        <v>0.5033375466758</v>
      </c>
      <c r="AN15" s="21">
        <v>0.47070646998488203</v>
      </c>
      <c r="AO15" s="21">
        <v>0.41284342498502502</v>
      </c>
      <c r="AP15" s="21">
        <v>0.31431248741427498</v>
      </c>
      <c r="AQ15" s="21">
        <v>0.33195943306958198</v>
      </c>
      <c r="AR15" s="21"/>
      <c r="AS15" s="21">
        <v>0.42368865427381602</v>
      </c>
      <c r="AT15" s="21">
        <v>0.38855557683165698</v>
      </c>
      <c r="AU15" s="21">
        <v>0.43514621643215001</v>
      </c>
      <c r="AV15" s="21">
        <v>0.51988919338123096</v>
      </c>
      <c r="AW15" s="21">
        <v>0.60861386279680496</v>
      </c>
      <c r="AX15" s="21"/>
      <c r="AY15" s="21">
        <v>0.139236272847755</v>
      </c>
      <c r="AZ15" s="21">
        <v>0.42631501227976998</v>
      </c>
      <c r="BA15" s="21">
        <v>0.41880031381997002</v>
      </c>
      <c r="BB15" s="21">
        <v>0.37240952586710102</v>
      </c>
      <c r="BC15" s="21">
        <v>0.48920930719721401</v>
      </c>
      <c r="BD15" s="21">
        <v>0.40214430616711</v>
      </c>
      <c r="BE15" s="21">
        <v>0.40704499407352701</v>
      </c>
      <c r="BF15" s="21">
        <v>0.464900300799932</v>
      </c>
      <c r="BG15" s="21">
        <v>0.42166658822424002</v>
      </c>
      <c r="BH15" s="21">
        <v>0.37364179512916101</v>
      </c>
      <c r="BI15" s="21">
        <v>0.46173696592417401</v>
      </c>
      <c r="BJ15" s="21">
        <v>0.44484779699222099</v>
      </c>
      <c r="BK15" s="21">
        <v>0.46034633685512</v>
      </c>
      <c r="BL15" s="21">
        <v>0.50310371331034898</v>
      </c>
      <c r="BM15" s="21">
        <v>0.49574962619968399</v>
      </c>
      <c r="BN15" s="21">
        <v>0.59287636073345096</v>
      </c>
      <c r="BO15" s="21"/>
      <c r="BP15" s="21">
        <v>0.513117087864285</v>
      </c>
      <c r="BQ15" s="21">
        <v>0.41486553894268802</v>
      </c>
      <c r="BR15" s="21">
        <v>0.43133421509678399</v>
      </c>
      <c r="BS15" s="21">
        <v>0.400056070788606</v>
      </c>
      <c r="BT15" s="21">
        <v>0.39042500720232298</v>
      </c>
      <c r="BU15" s="21">
        <v>0.37407522634211898</v>
      </c>
      <c r="BV15" s="21"/>
      <c r="BW15" s="21">
        <v>0.44812225616524198</v>
      </c>
      <c r="BX15" s="21">
        <v>0.440722028039161</v>
      </c>
      <c r="BY15" s="21">
        <v>0.40340287995365498</v>
      </c>
      <c r="BZ15" s="21">
        <v>0.44631015379254202</v>
      </c>
      <c r="CA15" s="21">
        <v>0.453360122390635</v>
      </c>
      <c r="CB15" s="21">
        <v>0.25554095470219601</v>
      </c>
      <c r="CC15" s="21"/>
      <c r="CD15" s="21">
        <v>0.49426221257774799</v>
      </c>
      <c r="CE15" s="21">
        <v>0.462177697495114</v>
      </c>
      <c r="CF15" s="21">
        <v>0.32637586525884199</v>
      </c>
      <c r="CG15" s="21">
        <v>0.47155848902923397</v>
      </c>
      <c r="CH15" s="21"/>
      <c r="CI15" s="21">
        <v>0.47566819483317502</v>
      </c>
      <c r="CJ15" s="21">
        <v>0.50552480983501002</v>
      </c>
      <c r="CK15" s="21">
        <v>0.41318221724010101</v>
      </c>
      <c r="CL15" s="21">
        <v>0.27535996439098198</v>
      </c>
      <c r="CM15" s="21"/>
      <c r="CN15" s="21">
        <v>0.59571915319594704</v>
      </c>
      <c r="CO15" s="21">
        <v>0.412741261227691</v>
      </c>
      <c r="CP15" s="21"/>
      <c r="CQ15" s="21">
        <v>0.56394715037519205</v>
      </c>
      <c r="CR15" s="21">
        <v>0.427949445468852</v>
      </c>
    </row>
    <row r="16" spans="2:96" x14ac:dyDescent="0.3">
      <c r="B16" s="15" t="s">
        <v>236</v>
      </c>
      <c r="C16" s="21">
        <v>0.20035558948375201</v>
      </c>
      <c r="D16" s="21">
        <v>0.17005956398663699</v>
      </c>
      <c r="E16" s="21">
        <v>0.23058444137054099</v>
      </c>
      <c r="F16" s="21"/>
      <c r="G16" s="21">
        <v>0.23472231641730401</v>
      </c>
      <c r="H16" s="21">
        <v>0.19259480539099499</v>
      </c>
      <c r="I16" s="21">
        <v>0.208163030364893</v>
      </c>
      <c r="J16" s="21">
        <v>0.185946453313348</v>
      </c>
      <c r="K16" s="21">
        <v>0.22036221208017101</v>
      </c>
      <c r="L16" s="21">
        <v>0.17585371553912199</v>
      </c>
      <c r="M16" s="21"/>
      <c r="N16" s="21">
        <v>0.194293629344992</v>
      </c>
      <c r="O16" s="21">
        <v>0.23758140991159299</v>
      </c>
      <c r="P16" s="21">
        <v>0.19194485568647299</v>
      </c>
      <c r="Q16" s="21">
        <v>0.173978964928892</v>
      </c>
      <c r="R16" s="21"/>
      <c r="S16" s="21">
        <v>0.20100813919473001</v>
      </c>
      <c r="T16" s="21">
        <v>0.21905231108779499</v>
      </c>
      <c r="U16" s="21">
        <v>0.20653981500680901</v>
      </c>
      <c r="V16" s="21">
        <v>0.182312457597051</v>
      </c>
      <c r="W16" s="21">
        <v>0.15905612746459899</v>
      </c>
      <c r="X16" s="21">
        <v>0.150322200314708</v>
      </c>
      <c r="Y16" s="21">
        <v>0.19733866241678599</v>
      </c>
      <c r="Z16" s="21">
        <v>0.23159126396296001</v>
      </c>
      <c r="AA16" s="21">
        <v>0.23934195765657301</v>
      </c>
      <c r="AB16" s="21">
        <v>0.148895773792633</v>
      </c>
      <c r="AC16" s="21">
        <v>0.25084680352872102</v>
      </c>
      <c r="AD16" s="21">
        <v>0.29474860937123099</v>
      </c>
      <c r="AE16" s="21"/>
      <c r="AF16" s="21">
        <v>0.157290710333784</v>
      </c>
      <c r="AG16" s="21">
        <v>0.18270968799134901</v>
      </c>
      <c r="AH16" s="21">
        <v>0.218161362109729</v>
      </c>
      <c r="AI16" s="21">
        <v>0.1636229628658</v>
      </c>
      <c r="AJ16" s="21">
        <v>0.33819389521204601</v>
      </c>
      <c r="AK16" s="21"/>
      <c r="AL16" s="21">
        <v>0.19001685252723899</v>
      </c>
      <c r="AM16" s="21">
        <v>0.15978802948659299</v>
      </c>
      <c r="AN16" s="21">
        <v>0.21056109567784001</v>
      </c>
      <c r="AO16" s="21">
        <v>0.151644840569162</v>
      </c>
      <c r="AP16" s="21">
        <v>0.393631376756582</v>
      </c>
      <c r="AQ16" s="21">
        <v>0.250080108511261</v>
      </c>
      <c r="AR16" s="21"/>
      <c r="AS16" s="21">
        <v>0.15924073028392399</v>
      </c>
      <c r="AT16" s="21">
        <v>0.21488974431861399</v>
      </c>
      <c r="AU16" s="21">
        <v>0.22428434425795901</v>
      </c>
      <c r="AV16" s="21">
        <v>0.20653866654696201</v>
      </c>
      <c r="AW16" s="21">
        <v>0.20062719248249899</v>
      </c>
      <c r="AX16" s="21"/>
      <c r="AY16" s="21">
        <v>0.26531265550338701</v>
      </c>
      <c r="AZ16" s="21">
        <v>0.21333903322839101</v>
      </c>
      <c r="BA16" s="21">
        <v>0.18837102626876201</v>
      </c>
      <c r="BB16" s="21">
        <v>0.242065633243992</v>
      </c>
      <c r="BC16" s="21">
        <v>0.16170994697127</v>
      </c>
      <c r="BD16" s="21">
        <v>0.192032514733216</v>
      </c>
      <c r="BE16" s="21">
        <v>0.24619348294419099</v>
      </c>
      <c r="BF16" s="21">
        <v>0.19120481676130199</v>
      </c>
      <c r="BG16" s="21">
        <v>0.194215139147487</v>
      </c>
      <c r="BH16" s="21">
        <v>0.25727246119300301</v>
      </c>
      <c r="BI16" s="21">
        <v>0.153872224107133</v>
      </c>
      <c r="BJ16" s="21">
        <v>0.18076203135379301</v>
      </c>
      <c r="BK16" s="21">
        <v>0.22006788030944499</v>
      </c>
      <c r="BL16" s="21">
        <v>0.16716457769696</v>
      </c>
      <c r="BM16" s="21">
        <v>0.194357123842298</v>
      </c>
      <c r="BN16" s="21">
        <v>0.218753333695764</v>
      </c>
      <c r="BO16" s="21"/>
      <c r="BP16" s="21">
        <v>0.18173660651369899</v>
      </c>
      <c r="BQ16" s="21">
        <v>0.22069999556563999</v>
      </c>
      <c r="BR16" s="21">
        <v>0.18199332131228901</v>
      </c>
      <c r="BS16" s="21">
        <v>0.20307405532311901</v>
      </c>
      <c r="BT16" s="21">
        <v>0.20048941122193301</v>
      </c>
      <c r="BU16" s="21">
        <v>0.22034571658180399</v>
      </c>
      <c r="BV16" s="21"/>
      <c r="BW16" s="21">
        <v>0.19346986552168999</v>
      </c>
      <c r="BX16" s="21">
        <v>0.20471748159366299</v>
      </c>
      <c r="BY16" s="21">
        <v>0.188839784864163</v>
      </c>
      <c r="BZ16" s="21">
        <v>0.17759281881949801</v>
      </c>
      <c r="CA16" s="21">
        <v>0.198543136441482</v>
      </c>
      <c r="CB16" s="21">
        <v>0.27292636968952599</v>
      </c>
      <c r="CC16" s="21"/>
      <c r="CD16" s="21">
        <v>0.18672117165882801</v>
      </c>
      <c r="CE16" s="21">
        <v>0.21095714123269699</v>
      </c>
      <c r="CF16" s="21">
        <v>0.22547415319252501</v>
      </c>
      <c r="CG16" s="21">
        <v>0.18887766640554601</v>
      </c>
      <c r="CH16" s="21"/>
      <c r="CI16" s="21">
        <v>0.21163748080787301</v>
      </c>
      <c r="CJ16" s="21">
        <v>0.21376438130272599</v>
      </c>
      <c r="CK16" s="21">
        <v>0.18755937006807599</v>
      </c>
      <c r="CL16" s="21">
        <v>0.23798922972389</v>
      </c>
      <c r="CM16" s="21"/>
      <c r="CN16" s="21">
        <v>0.157682875132858</v>
      </c>
      <c r="CO16" s="21">
        <v>0.20475629051552599</v>
      </c>
      <c r="CP16" s="21"/>
      <c r="CQ16" s="21">
        <v>0.20041608675539899</v>
      </c>
      <c r="CR16" s="21">
        <v>0.19402941389967099</v>
      </c>
    </row>
    <row r="17" spans="2:96" x14ac:dyDescent="0.3">
      <c r="B17" s="15" t="s">
        <v>237</v>
      </c>
      <c r="C17" s="22">
        <v>0.233685549568834</v>
      </c>
      <c r="D17" s="22">
        <v>0.29045572547767901</v>
      </c>
      <c r="E17" s="22">
        <v>0.17588296334976999</v>
      </c>
      <c r="F17" s="22"/>
      <c r="G17" s="22">
        <v>0.21952186882907901</v>
      </c>
      <c r="H17" s="22">
        <v>0.32099880747635801</v>
      </c>
      <c r="I17" s="22">
        <v>0.261946648960937</v>
      </c>
      <c r="J17" s="22">
        <v>0.221920823020265</v>
      </c>
      <c r="K17" s="22">
        <v>0.10553624441208199</v>
      </c>
      <c r="L17" s="22">
        <v>0.24454135894381701</v>
      </c>
      <c r="M17" s="22"/>
      <c r="N17" s="22">
        <v>0.29596966094107402</v>
      </c>
      <c r="O17" s="22">
        <v>0.153731935766907</v>
      </c>
      <c r="P17" s="22">
        <v>0.22254293574710701</v>
      </c>
      <c r="Q17" s="22">
        <v>0.26220357889028301</v>
      </c>
      <c r="R17" s="22"/>
      <c r="S17" s="22">
        <v>0.33313862568733499</v>
      </c>
      <c r="T17" s="22">
        <v>0.17562945485534201</v>
      </c>
      <c r="U17" s="22">
        <v>0.239124314366396</v>
      </c>
      <c r="V17" s="22">
        <v>0.27502072307807901</v>
      </c>
      <c r="W17" s="22">
        <v>0.28212006503225501</v>
      </c>
      <c r="X17" s="22">
        <v>0.259965510241355</v>
      </c>
      <c r="Y17" s="22">
        <v>0.203646556744638</v>
      </c>
      <c r="Z17" s="22">
        <v>0.16564844980014801</v>
      </c>
      <c r="AA17" s="22">
        <v>0.13201283020029</v>
      </c>
      <c r="AB17" s="22">
        <v>0.32477276353216</v>
      </c>
      <c r="AC17" s="22">
        <v>0.206151341252965</v>
      </c>
      <c r="AD17" s="22">
        <v>3.6631138205438498E-3</v>
      </c>
      <c r="AE17" s="22"/>
      <c r="AF17" s="22">
        <v>0.31975872637404801</v>
      </c>
      <c r="AG17" s="22">
        <v>0.32324251578222402</v>
      </c>
      <c r="AH17" s="22">
        <v>0.25263607685935202</v>
      </c>
      <c r="AI17" s="22">
        <v>0.25546006728086101</v>
      </c>
      <c r="AJ17" s="22">
        <v>7.9582201650332807E-3</v>
      </c>
      <c r="AK17" s="22"/>
      <c r="AL17" s="22">
        <v>0.32630576083722701</v>
      </c>
      <c r="AM17" s="22">
        <v>0.34354951718920701</v>
      </c>
      <c r="AN17" s="22">
        <v>0.26014537430704299</v>
      </c>
      <c r="AO17" s="22">
        <v>0.26119858441586302</v>
      </c>
      <c r="AP17" s="22">
        <v>-7.9318889342307394E-2</v>
      </c>
      <c r="AQ17" s="22">
        <v>8.1879324558320601E-2</v>
      </c>
      <c r="AR17" s="22"/>
      <c r="AS17" s="22">
        <v>0.26444792398989198</v>
      </c>
      <c r="AT17" s="22">
        <v>0.17366583251304299</v>
      </c>
      <c r="AU17" s="22">
        <v>0.210861872174192</v>
      </c>
      <c r="AV17" s="22">
        <v>0.31335052683426901</v>
      </c>
      <c r="AW17" s="22">
        <v>0.40798667031430602</v>
      </c>
      <c r="AX17" s="22"/>
      <c r="AY17" s="22">
        <v>-0.12607638265563201</v>
      </c>
      <c r="AZ17" s="22">
        <v>0.21297597905137899</v>
      </c>
      <c r="BA17" s="22">
        <v>0.23042928755120801</v>
      </c>
      <c r="BB17" s="22">
        <v>0.130343892623109</v>
      </c>
      <c r="BC17" s="22">
        <v>0.327499360225944</v>
      </c>
      <c r="BD17" s="22">
        <v>0.210111791433894</v>
      </c>
      <c r="BE17" s="22">
        <v>0.16085151112933499</v>
      </c>
      <c r="BF17" s="22">
        <v>0.27369548403862998</v>
      </c>
      <c r="BG17" s="22">
        <v>0.22745144907675399</v>
      </c>
      <c r="BH17" s="22">
        <v>0.116369333936157</v>
      </c>
      <c r="BI17" s="22">
        <v>0.30786474181704099</v>
      </c>
      <c r="BJ17" s="22">
        <v>0.264085765638429</v>
      </c>
      <c r="BK17" s="22">
        <v>0.24027845654567501</v>
      </c>
      <c r="BL17" s="22">
        <v>0.33593913561338901</v>
      </c>
      <c r="BM17" s="22">
        <v>0.30139250235738702</v>
      </c>
      <c r="BN17" s="22">
        <v>0.37412302703768702</v>
      </c>
      <c r="BO17" s="22"/>
      <c r="BP17" s="22">
        <v>0.33138048135058601</v>
      </c>
      <c r="BQ17" s="22">
        <v>0.194165543377048</v>
      </c>
      <c r="BR17" s="22">
        <v>0.249340893784495</v>
      </c>
      <c r="BS17" s="22">
        <v>0.19698201546548699</v>
      </c>
      <c r="BT17" s="22">
        <v>0.18993559598039</v>
      </c>
      <c r="BU17" s="22">
        <v>0.15372950976031499</v>
      </c>
      <c r="BV17" s="22"/>
      <c r="BW17" s="22">
        <v>0.254652390643552</v>
      </c>
      <c r="BX17" s="22">
        <v>0.23600454644549801</v>
      </c>
      <c r="BY17" s="22">
        <v>0.21456309508949201</v>
      </c>
      <c r="BZ17" s="22">
        <v>0.26871733497304401</v>
      </c>
      <c r="CA17" s="22">
        <v>0.25481698594915198</v>
      </c>
      <c r="CB17" s="22">
        <v>-1.7385414987330601E-2</v>
      </c>
      <c r="CC17" s="22"/>
      <c r="CD17" s="22">
        <v>0.30754104091891998</v>
      </c>
      <c r="CE17" s="22">
        <v>0.25122055626241702</v>
      </c>
      <c r="CF17" s="22">
        <v>0.100901712066317</v>
      </c>
      <c r="CG17" s="22">
        <v>0.28268082262368799</v>
      </c>
      <c r="CH17" s="22"/>
      <c r="CI17" s="22">
        <v>0.26403071402530198</v>
      </c>
      <c r="CJ17" s="22">
        <v>0.29176042853228401</v>
      </c>
      <c r="CK17" s="22">
        <v>0.22562284717202499</v>
      </c>
      <c r="CL17" s="22">
        <v>3.7370734667092599E-2</v>
      </c>
      <c r="CM17" s="22"/>
      <c r="CN17" s="22">
        <v>0.43803627806308898</v>
      </c>
      <c r="CO17" s="22">
        <v>0.20798497071216401</v>
      </c>
      <c r="CP17" s="22"/>
      <c r="CQ17" s="22">
        <v>0.36353106361979298</v>
      </c>
      <c r="CR17" s="22">
        <v>0.23392003156918101</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0.12646611544504299</v>
      </c>
      <c r="D9" s="14">
        <v>0.107703156327787</v>
      </c>
      <c r="E9" s="14">
        <v>0.14519453028686599</v>
      </c>
      <c r="F9" s="14"/>
      <c r="G9" s="14">
        <v>0.162547767051788</v>
      </c>
      <c r="H9" s="14">
        <v>0.18830598598908299</v>
      </c>
      <c r="I9" s="14">
        <v>0.13050240927045501</v>
      </c>
      <c r="J9" s="14">
        <v>0.10612481590438801</v>
      </c>
      <c r="K9" s="14">
        <v>8.6311942751126094E-2</v>
      </c>
      <c r="L9" s="14">
        <v>9.2419725872083205E-2</v>
      </c>
      <c r="M9" s="14"/>
      <c r="N9" s="14">
        <v>0.106188059337988</v>
      </c>
      <c r="O9" s="14">
        <v>0.13742665035073401</v>
      </c>
      <c r="P9" s="14">
        <v>0.14742550531930501</v>
      </c>
      <c r="Q9" s="14">
        <v>0.11589451253507101</v>
      </c>
      <c r="R9" s="14"/>
      <c r="S9" s="14">
        <v>0.166399279026995</v>
      </c>
      <c r="T9" s="14">
        <v>0.1167574939131</v>
      </c>
      <c r="U9" s="14">
        <v>8.6417138638685706E-2</v>
      </c>
      <c r="V9" s="14">
        <v>0.14356235525650299</v>
      </c>
      <c r="W9" s="14">
        <v>0.103750740220185</v>
      </c>
      <c r="X9" s="14">
        <v>0.132794798369955</v>
      </c>
      <c r="Y9" s="14">
        <v>0.13560910500760101</v>
      </c>
      <c r="Z9" s="14">
        <v>5.92281173590265E-2</v>
      </c>
      <c r="AA9" s="14">
        <v>0.13375375932874201</v>
      </c>
      <c r="AB9" s="14">
        <v>0.112100511711047</v>
      </c>
      <c r="AC9" s="14">
        <v>0.139117928891208</v>
      </c>
      <c r="AD9" s="14">
        <v>0.13134329890163501</v>
      </c>
      <c r="AE9" s="14"/>
      <c r="AF9" s="14">
        <v>7.1190741948963507E-2</v>
      </c>
      <c r="AG9" s="14">
        <v>0.14362600006355999</v>
      </c>
      <c r="AH9" s="14">
        <v>0.17988005659505399</v>
      </c>
      <c r="AI9" s="14">
        <v>0.103324401847776</v>
      </c>
      <c r="AJ9" s="14">
        <v>0.207532746349194</v>
      </c>
      <c r="AK9" s="14"/>
      <c r="AL9" s="14">
        <v>0.14819221487110501</v>
      </c>
      <c r="AM9" s="14">
        <v>0.10054694855558199</v>
      </c>
      <c r="AN9" s="14">
        <v>0.16581974505757999</v>
      </c>
      <c r="AO9" s="14">
        <v>9.6211050955032101E-2</v>
      </c>
      <c r="AP9" s="14">
        <v>0.207347002873015</v>
      </c>
      <c r="AQ9" s="14">
        <v>0.110709992403455</v>
      </c>
      <c r="AR9" s="14"/>
      <c r="AS9" s="14">
        <v>9.1005883764884998E-2</v>
      </c>
      <c r="AT9" s="14">
        <v>0.12998302453123001</v>
      </c>
      <c r="AU9" s="14">
        <v>0.13597159086947599</v>
      </c>
      <c r="AV9" s="14">
        <v>0.20251505753614099</v>
      </c>
      <c r="AW9" s="14">
        <v>0.15863448865822</v>
      </c>
      <c r="AX9" s="14"/>
      <c r="AY9" s="14">
        <v>0.24968647037608599</v>
      </c>
      <c r="AZ9" s="14">
        <v>6.44748999570183E-2</v>
      </c>
      <c r="BA9" s="14">
        <v>9.2018939350230505E-2</v>
      </c>
      <c r="BB9" s="14">
        <v>0.15107362006712199</v>
      </c>
      <c r="BC9" s="14">
        <v>0.15124197390772701</v>
      </c>
      <c r="BD9" s="14">
        <v>0.143010667219059</v>
      </c>
      <c r="BE9" s="14">
        <v>0.155297987307604</v>
      </c>
      <c r="BF9" s="14">
        <v>0.15663758479284501</v>
      </c>
      <c r="BG9" s="14">
        <v>0.109462628583684</v>
      </c>
      <c r="BH9" s="14">
        <v>0.13682231357972299</v>
      </c>
      <c r="BI9" s="14">
        <v>9.80041865770616E-2</v>
      </c>
      <c r="BJ9" s="14">
        <v>0.10154146358494</v>
      </c>
      <c r="BK9" s="14">
        <v>0.13493885548475901</v>
      </c>
      <c r="BL9" s="14">
        <v>8.3567379460213004E-2</v>
      </c>
      <c r="BM9" s="14">
        <v>0.115939488166031</v>
      </c>
      <c r="BN9" s="14">
        <v>9.8413251835153495E-2</v>
      </c>
      <c r="BO9" s="14"/>
      <c r="BP9" s="14">
        <v>0.15933292632516299</v>
      </c>
      <c r="BQ9" s="14">
        <v>0.113684565710455</v>
      </c>
      <c r="BR9" s="14">
        <v>0.13913799742369001</v>
      </c>
      <c r="BS9" s="14">
        <v>0.111121338020521</v>
      </c>
      <c r="BT9" s="14">
        <v>0.111409514960241</v>
      </c>
      <c r="BU9" s="14">
        <v>7.6977401473289395E-2</v>
      </c>
      <c r="BV9" s="14"/>
      <c r="BW9" s="14">
        <v>0.10271685133672501</v>
      </c>
      <c r="BX9" s="14">
        <v>0.119275797288517</v>
      </c>
      <c r="BY9" s="14">
        <v>0.119351694682906</v>
      </c>
      <c r="BZ9" s="14">
        <v>0.150202997273193</v>
      </c>
      <c r="CA9" s="14">
        <v>0.16905080669641401</v>
      </c>
      <c r="CB9" s="14">
        <v>0.12494600307228899</v>
      </c>
      <c r="CC9" s="14"/>
      <c r="CD9" s="14">
        <v>0.177802176556212</v>
      </c>
      <c r="CE9" s="14">
        <v>0.12316099835130399</v>
      </c>
      <c r="CF9" s="14">
        <v>0.10868619743012101</v>
      </c>
      <c r="CG9" s="14">
        <v>0.110469262271758</v>
      </c>
      <c r="CH9" s="14"/>
      <c r="CI9" s="14">
        <v>0.15593281383837901</v>
      </c>
      <c r="CJ9" s="14">
        <v>0.13594920860784601</v>
      </c>
      <c r="CK9" s="14">
        <v>0.109785236453482</v>
      </c>
      <c r="CL9" s="14">
        <v>0.160642835288268</v>
      </c>
      <c r="CM9" s="14"/>
      <c r="CN9" s="14">
        <v>0.20630665610280099</v>
      </c>
      <c r="CO9" s="14">
        <v>0.114823975596638</v>
      </c>
      <c r="CP9" s="14"/>
      <c r="CQ9" s="14">
        <v>0.208667417263418</v>
      </c>
      <c r="CR9" s="14">
        <v>0.11679761121500699</v>
      </c>
    </row>
    <row r="10" spans="2:96" x14ac:dyDescent="0.3">
      <c r="B10" s="15" t="s">
        <v>231</v>
      </c>
      <c r="C10" s="14">
        <v>0.31772365574000699</v>
      </c>
      <c r="D10" s="14">
        <v>0.30803948263006597</v>
      </c>
      <c r="E10" s="14">
        <v>0.32725132499179899</v>
      </c>
      <c r="F10" s="14"/>
      <c r="G10" s="14">
        <v>0.34970459253143199</v>
      </c>
      <c r="H10" s="14">
        <v>0.36225662323765501</v>
      </c>
      <c r="I10" s="14">
        <v>0.38811693447745899</v>
      </c>
      <c r="J10" s="14">
        <v>0.296092758027999</v>
      </c>
      <c r="K10" s="14">
        <v>0.275259606715129</v>
      </c>
      <c r="L10" s="14">
        <v>0.24909100602229101</v>
      </c>
      <c r="M10" s="14"/>
      <c r="N10" s="14">
        <v>0.35714311407162003</v>
      </c>
      <c r="O10" s="14">
        <v>0.35966467348009701</v>
      </c>
      <c r="P10" s="14">
        <v>0.25679498037552101</v>
      </c>
      <c r="Q10" s="14">
        <v>0.28903578834994398</v>
      </c>
      <c r="R10" s="14"/>
      <c r="S10" s="14">
        <v>0.29597696778087601</v>
      </c>
      <c r="T10" s="14">
        <v>0.36547240826307098</v>
      </c>
      <c r="U10" s="14">
        <v>0.28014396177526901</v>
      </c>
      <c r="V10" s="14">
        <v>0.342831770130688</v>
      </c>
      <c r="W10" s="14">
        <v>0.28712742410303499</v>
      </c>
      <c r="X10" s="14">
        <v>0.26782904207659602</v>
      </c>
      <c r="Y10" s="14">
        <v>0.28425050607138302</v>
      </c>
      <c r="Z10" s="14">
        <v>0.37113976339944499</v>
      </c>
      <c r="AA10" s="14">
        <v>0.30478753571371697</v>
      </c>
      <c r="AB10" s="14">
        <v>0.30203764590996701</v>
      </c>
      <c r="AC10" s="14">
        <v>0.37883065175096398</v>
      </c>
      <c r="AD10" s="14">
        <v>0.47035932760323501</v>
      </c>
      <c r="AE10" s="14"/>
      <c r="AF10" s="14">
        <v>0.30215721234120702</v>
      </c>
      <c r="AG10" s="14">
        <v>0.36032123352196399</v>
      </c>
      <c r="AH10" s="14">
        <v>0.40196310627700399</v>
      </c>
      <c r="AI10" s="14">
        <v>0.181248086579713</v>
      </c>
      <c r="AJ10" s="14">
        <v>0.38834959245880701</v>
      </c>
      <c r="AK10" s="14"/>
      <c r="AL10" s="14">
        <v>0.38400073295697201</v>
      </c>
      <c r="AM10" s="14">
        <v>0.32729893360422502</v>
      </c>
      <c r="AN10" s="14">
        <v>0.41370461124486002</v>
      </c>
      <c r="AO10" s="14">
        <v>0.19232093363251301</v>
      </c>
      <c r="AP10" s="14">
        <v>0.40039398432895001</v>
      </c>
      <c r="AQ10" s="14">
        <v>0.219159980332432</v>
      </c>
      <c r="AR10" s="14"/>
      <c r="AS10" s="14">
        <v>0.293811069468429</v>
      </c>
      <c r="AT10" s="14">
        <v>0.32396407066312499</v>
      </c>
      <c r="AU10" s="14">
        <v>0.35629653467112299</v>
      </c>
      <c r="AV10" s="14">
        <v>0.32363834603774899</v>
      </c>
      <c r="AW10" s="14">
        <v>0.308406356118479</v>
      </c>
      <c r="AX10" s="14"/>
      <c r="AY10" s="14">
        <v>6.98658133277512E-2</v>
      </c>
      <c r="AZ10" s="14">
        <v>0.33625491096717502</v>
      </c>
      <c r="BA10" s="14">
        <v>0.312251309485371</v>
      </c>
      <c r="BB10" s="14">
        <v>0.29443834704389199</v>
      </c>
      <c r="BC10" s="14">
        <v>0.30989537205505202</v>
      </c>
      <c r="BD10" s="14">
        <v>0.25919298570902499</v>
      </c>
      <c r="BE10" s="14">
        <v>0.26449456184472903</v>
      </c>
      <c r="BF10" s="14">
        <v>0.30585217192158598</v>
      </c>
      <c r="BG10" s="14">
        <v>0.34134274253255398</v>
      </c>
      <c r="BH10" s="14">
        <v>0.37460372956608601</v>
      </c>
      <c r="BI10" s="14">
        <v>0.350088448475042</v>
      </c>
      <c r="BJ10" s="14">
        <v>0.32040597594824599</v>
      </c>
      <c r="BK10" s="14">
        <v>0.43327555953923003</v>
      </c>
      <c r="BL10" s="14">
        <v>0.371023753503746</v>
      </c>
      <c r="BM10" s="14">
        <v>0.24785626461997101</v>
      </c>
      <c r="BN10" s="14">
        <v>0.45661527646668298</v>
      </c>
      <c r="BO10" s="14"/>
      <c r="BP10" s="14">
        <v>0.320551598151261</v>
      </c>
      <c r="BQ10" s="14">
        <v>0.33718514267157501</v>
      </c>
      <c r="BR10" s="14">
        <v>0.334069127593492</v>
      </c>
      <c r="BS10" s="14">
        <v>0.30940785175044599</v>
      </c>
      <c r="BT10" s="14">
        <v>0.25244068080564203</v>
      </c>
      <c r="BU10" s="14">
        <v>0.32282763351101401</v>
      </c>
      <c r="BV10" s="14"/>
      <c r="BW10" s="14">
        <v>0.30179785616143001</v>
      </c>
      <c r="BX10" s="14">
        <v>0.38143089714185602</v>
      </c>
      <c r="BY10" s="14">
        <v>0.34669332720402801</v>
      </c>
      <c r="BZ10" s="14">
        <v>0.27550229649364699</v>
      </c>
      <c r="CA10" s="14">
        <v>0.29067752885430298</v>
      </c>
      <c r="CB10" s="14">
        <v>0.306656017831126</v>
      </c>
      <c r="CC10" s="14"/>
      <c r="CD10" s="14">
        <v>0.33258414808624598</v>
      </c>
      <c r="CE10" s="14">
        <v>0.40019372460994201</v>
      </c>
      <c r="CF10" s="14">
        <v>0.25266939766350599</v>
      </c>
      <c r="CG10" s="14">
        <v>0.32680555596602701</v>
      </c>
      <c r="CH10" s="14"/>
      <c r="CI10" s="14">
        <v>0.36433760640436202</v>
      </c>
      <c r="CJ10" s="14">
        <v>0.33199795158633899</v>
      </c>
      <c r="CK10" s="14">
        <v>0.30412003981770003</v>
      </c>
      <c r="CL10" s="14">
        <v>0.26349588877847402</v>
      </c>
      <c r="CM10" s="14"/>
      <c r="CN10" s="14">
        <v>0.319035564189601</v>
      </c>
      <c r="CO10" s="14">
        <v>0.31606472462377699</v>
      </c>
      <c r="CP10" s="14"/>
      <c r="CQ10" s="14">
        <v>0.391617958446217</v>
      </c>
      <c r="CR10" s="14">
        <v>0.31273488473532801</v>
      </c>
    </row>
    <row r="11" spans="2:96" x14ac:dyDescent="0.3">
      <c r="B11" s="15" t="s">
        <v>232</v>
      </c>
      <c r="C11" s="14">
        <v>0.27260567282194698</v>
      </c>
      <c r="D11" s="14">
        <v>0.28320385476454302</v>
      </c>
      <c r="E11" s="14">
        <v>0.26187400234049202</v>
      </c>
      <c r="F11" s="14"/>
      <c r="G11" s="14">
        <v>0.255276998556904</v>
      </c>
      <c r="H11" s="14">
        <v>0.19977595039267801</v>
      </c>
      <c r="I11" s="14">
        <v>0.21604477098709299</v>
      </c>
      <c r="J11" s="14">
        <v>0.32325345010734202</v>
      </c>
      <c r="K11" s="14">
        <v>0.31692216588007999</v>
      </c>
      <c r="L11" s="14">
        <v>0.31855325671471901</v>
      </c>
      <c r="M11" s="14"/>
      <c r="N11" s="14">
        <v>0.240809788860956</v>
      </c>
      <c r="O11" s="14">
        <v>0.26067550550438601</v>
      </c>
      <c r="P11" s="14">
        <v>0.31087605070740398</v>
      </c>
      <c r="Q11" s="14">
        <v>0.28514636710875102</v>
      </c>
      <c r="R11" s="14"/>
      <c r="S11" s="14">
        <v>0.26123724608123</v>
      </c>
      <c r="T11" s="14">
        <v>0.24261456232717199</v>
      </c>
      <c r="U11" s="14">
        <v>0.340155366115729</v>
      </c>
      <c r="V11" s="14">
        <v>0.26662497090873899</v>
      </c>
      <c r="W11" s="14">
        <v>0.30960834598201498</v>
      </c>
      <c r="X11" s="14">
        <v>0.31665027936677598</v>
      </c>
      <c r="Y11" s="14">
        <v>0.29142874266997698</v>
      </c>
      <c r="Z11" s="14">
        <v>0.240975804203682</v>
      </c>
      <c r="AA11" s="14">
        <v>0.25861379593414302</v>
      </c>
      <c r="AB11" s="14">
        <v>0.24910532122144699</v>
      </c>
      <c r="AC11" s="14">
        <v>0.24398301299369299</v>
      </c>
      <c r="AD11" s="14">
        <v>0.23584514796213199</v>
      </c>
      <c r="AE11" s="14"/>
      <c r="AF11" s="14">
        <v>0.29920630272169202</v>
      </c>
      <c r="AG11" s="14">
        <v>0.26617114126352098</v>
      </c>
      <c r="AH11" s="14">
        <v>0.231065234459401</v>
      </c>
      <c r="AI11" s="14">
        <v>0.27077093355390502</v>
      </c>
      <c r="AJ11" s="14">
        <v>0.140153995652885</v>
      </c>
      <c r="AK11" s="14"/>
      <c r="AL11" s="14">
        <v>0.25746176338736998</v>
      </c>
      <c r="AM11" s="14">
        <v>0.295790826586106</v>
      </c>
      <c r="AN11" s="14">
        <v>0.22498445954306501</v>
      </c>
      <c r="AO11" s="14">
        <v>0.30825532360879698</v>
      </c>
      <c r="AP11" s="14">
        <v>0.16144516949628199</v>
      </c>
      <c r="AQ11" s="14">
        <v>0.29548991897110699</v>
      </c>
      <c r="AR11" s="14"/>
      <c r="AS11" s="14">
        <v>0.33768774090869402</v>
      </c>
      <c r="AT11" s="14">
        <v>0.263627594782468</v>
      </c>
      <c r="AU11" s="14">
        <v>0.22688923950814199</v>
      </c>
      <c r="AV11" s="14">
        <v>0.221366776230353</v>
      </c>
      <c r="AW11" s="14">
        <v>0.31348251125832399</v>
      </c>
      <c r="AX11" s="14"/>
      <c r="AY11" s="14">
        <v>0.40226160858282101</v>
      </c>
      <c r="AZ11" s="14">
        <v>0.25349196582156402</v>
      </c>
      <c r="BA11" s="14">
        <v>0.28467353824248498</v>
      </c>
      <c r="BB11" s="14">
        <v>0.26677240685624698</v>
      </c>
      <c r="BC11" s="14">
        <v>0.227869979169079</v>
      </c>
      <c r="BD11" s="14">
        <v>0.32588205672099502</v>
      </c>
      <c r="BE11" s="14">
        <v>0.27846882844320697</v>
      </c>
      <c r="BF11" s="14">
        <v>0.28480132481653497</v>
      </c>
      <c r="BG11" s="14">
        <v>0.27776152601683501</v>
      </c>
      <c r="BH11" s="14">
        <v>0.21002323933668901</v>
      </c>
      <c r="BI11" s="14">
        <v>0.25567756252131002</v>
      </c>
      <c r="BJ11" s="14">
        <v>0.32788403727117899</v>
      </c>
      <c r="BK11" s="14">
        <v>0.19156007193107</v>
      </c>
      <c r="BL11" s="14">
        <v>0.321676384187632</v>
      </c>
      <c r="BM11" s="14">
        <v>0.27323092795641402</v>
      </c>
      <c r="BN11" s="14">
        <v>0.20228191922583499</v>
      </c>
      <c r="BO11" s="14"/>
      <c r="BP11" s="14">
        <v>0.25032228879311802</v>
      </c>
      <c r="BQ11" s="14">
        <v>0.293181409353519</v>
      </c>
      <c r="BR11" s="14">
        <v>0.264381552226996</v>
      </c>
      <c r="BS11" s="14">
        <v>0.26870413589519998</v>
      </c>
      <c r="BT11" s="14">
        <v>0.31691633019020099</v>
      </c>
      <c r="BU11" s="14">
        <v>0.21059404161430301</v>
      </c>
      <c r="BV11" s="14"/>
      <c r="BW11" s="14">
        <v>0.28776889627697499</v>
      </c>
      <c r="BX11" s="14">
        <v>0.26940178817971</v>
      </c>
      <c r="BY11" s="14">
        <v>0.275332958675926</v>
      </c>
      <c r="BZ11" s="14">
        <v>0.26489922844187802</v>
      </c>
      <c r="CA11" s="14">
        <v>0.25976743039521799</v>
      </c>
      <c r="CB11" s="14">
        <v>0.23579281171918501</v>
      </c>
      <c r="CC11" s="14"/>
      <c r="CD11" s="14">
        <v>0.236150995728892</v>
      </c>
      <c r="CE11" s="14">
        <v>0.2411726672632</v>
      </c>
      <c r="CF11" s="14">
        <v>0.29421936923757003</v>
      </c>
      <c r="CG11" s="14">
        <v>0.25016167989987897</v>
      </c>
      <c r="CH11" s="14"/>
      <c r="CI11" s="14">
        <v>0.242784714889482</v>
      </c>
      <c r="CJ11" s="14">
        <v>0.255702225815788</v>
      </c>
      <c r="CK11" s="14">
        <v>0.28464672655170198</v>
      </c>
      <c r="CL11" s="14">
        <v>0.30297801445908601</v>
      </c>
      <c r="CM11" s="14"/>
      <c r="CN11" s="14">
        <v>0.22542914889311899</v>
      </c>
      <c r="CO11" s="14">
        <v>0.28123498897652399</v>
      </c>
      <c r="CP11" s="14"/>
      <c r="CQ11" s="14">
        <v>0.223805975836879</v>
      </c>
      <c r="CR11" s="14">
        <v>0.27500185199611499</v>
      </c>
    </row>
    <row r="12" spans="2:96" x14ac:dyDescent="0.3">
      <c r="B12" s="15" t="s">
        <v>233</v>
      </c>
      <c r="C12" s="14">
        <v>0.14700566321024899</v>
      </c>
      <c r="D12" s="14">
        <v>0.15189155032511201</v>
      </c>
      <c r="E12" s="14">
        <v>0.141757937681325</v>
      </c>
      <c r="F12" s="14"/>
      <c r="G12" s="14">
        <v>0.13631046589077001</v>
      </c>
      <c r="H12" s="14">
        <v>0.123964908169935</v>
      </c>
      <c r="I12" s="14">
        <v>0.15232879292516199</v>
      </c>
      <c r="J12" s="14">
        <v>0.13279755851043601</v>
      </c>
      <c r="K12" s="14">
        <v>0.13738328726324101</v>
      </c>
      <c r="L12" s="14">
        <v>0.18650684904459999</v>
      </c>
      <c r="M12" s="14"/>
      <c r="N12" s="14">
        <v>0.173426844104347</v>
      </c>
      <c r="O12" s="14">
        <v>0.13830507747960299</v>
      </c>
      <c r="P12" s="14">
        <v>0.141614836323356</v>
      </c>
      <c r="Q12" s="14">
        <v>0.12999636894358599</v>
      </c>
      <c r="R12" s="14"/>
      <c r="S12" s="14">
        <v>0.144629996053075</v>
      </c>
      <c r="T12" s="14">
        <v>0.15247188822632099</v>
      </c>
      <c r="U12" s="14">
        <v>0.19507328894560499</v>
      </c>
      <c r="V12" s="14">
        <v>0.124142386342098</v>
      </c>
      <c r="W12" s="14">
        <v>0.18356355967813101</v>
      </c>
      <c r="X12" s="14">
        <v>0.14589778397092301</v>
      </c>
      <c r="Y12" s="14">
        <v>0.13917767798378999</v>
      </c>
      <c r="Z12" s="14">
        <v>0.15270869972072501</v>
      </c>
      <c r="AA12" s="14">
        <v>0.141123945497419</v>
      </c>
      <c r="AB12" s="14">
        <v>0.16387647735856301</v>
      </c>
      <c r="AC12" s="14">
        <v>7.6312602702004406E-2</v>
      </c>
      <c r="AD12" s="14">
        <v>9.5039914693263894E-2</v>
      </c>
      <c r="AE12" s="14"/>
      <c r="AF12" s="14">
        <v>0.178554853316994</v>
      </c>
      <c r="AG12" s="14">
        <v>0.13505073014904401</v>
      </c>
      <c r="AH12" s="14">
        <v>0.13151955657130199</v>
      </c>
      <c r="AI12" s="14">
        <v>0.16930917211413499</v>
      </c>
      <c r="AJ12" s="14">
        <v>0.14984367688310599</v>
      </c>
      <c r="AK12" s="14"/>
      <c r="AL12" s="14">
        <v>0.126889636361667</v>
      </c>
      <c r="AM12" s="14">
        <v>0.16800277578068901</v>
      </c>
      <c r="AN12" s="14">
        <v>0.13244439628674201</v>
      </c>
      <c r="AO12" s="14">
        <v>0.159182204210295</v>
      </c>
      <c r="AP12" s="14">
        <v>0.129003848434319</v>
      </c>
      <c r="AQ12" s="14">
        <v>0.20030243784660601</v>
      </c>
      <c r="AR12" s="14"/>
      <c r="AS12" s="14">
        <v>0.14355468997051099</v>
      </c>
      <c r="AT12" s="14">
        <v>0.13303225022586601</v>
      </c>
      <c r="AU12" s="14">
        <v>0.16601628869947599</v>
      </c>
      <c r="AV12" s="14">
        <v>0.16049844634598201</v>
      </c>
      <c r="AW12" s="14">
        <v>0.15147668129494399</v>
      </c>
      <c r="AX12" s="14"/>
      <c r="AY12" s="14">
        <v>0.145793565795342</v>
      </c>
      <c r="AZ12" s="14">
        <v>0.102168069372384</v>
      </c>
      <c r="BA12" s="14">
        <v>0.16154712100554899</v>
      </c>
      <c r="BB12" s="14">
        <v>0.10676093382403</v>
      </c>
      <c r="BC12" s="14">
        <v>0.14045152887662299</v>
      </c>
      <c r="BD12" s="14">
        <v>0.14796768385880499</v>
      </c>
      <c r="BE12" s="14">
        <v>0.152886184434848</v>
      </c>
      <c r="BF12" s="14">
        <v>0.13542720214672599</v>
      </c>
      <c r="BG12" s="14">
        <v>0.13739191173415999</v>
      </c>
      <c r="BH12" s="14">
        <v>0.14275681807162399</v>
      </c>
      <c r="BI12" s="14">
        <v>0.168852974280878</v>
      </c>
      <c r="BJ12" s="14">
        <v>0.13847238296408601</v>
      </c>
      <c r="BK12" s="14">
        <v>0.179615443220736</v>
      </c>
      <c r="BL12" s="14">
        <v>0.1222113741942</v>
      </c>
      <c r="BM12" s="14">
        <v>0.23321755540231301</v>
      </c>
      <c r="BN12" s="14">
        <v>0.15731373637620799</v>
      </c>
      <c r="BO12" s="14"/>
      <c r="BP12" s="14">
        <v>0.148583243975941</v>
      </c>
      <c r="BQ12" s="14">
        <v>0.13787410332352601</v>
      </c>
      <c r="BR12" s="14">
        <v>0.118142028445964</v>
      </c>
      <c r="BS12" s="14">
        <v>0.170010302240896</v>
      </c>
      <c r="BT12" s="14">
        <v>0.122179616201358</v>
      </c>
      <c r="BU12" s="14">
        <v>0.243848655174875</v>
      </c>
      <c r="BV12" s="14"/>
      <c r="BW12" s="14">
        <v>0.16635551575563701</v>
      </c>
      <c r="BX12" s="14">
        <v>0.12279614886232</v>
      </c>
      <c r="BY12" s="14">
        <v>9.3415231217411604E-2</v>
      </c>
      <c r="BZ12" s="14">
        <v>0.13786708018605601</v>
      </c>
      <c r="CA12" s="14">
        <v>0.15774270594946899</v>
      </c>
      <c r="CB12" s="14">
        <v>0.160875263743821</v>
      </c>
      <c r="CC12" s="14"/>
      <c r="CD12" s="14">
        <v>0.146387527400682</v>
      </c>
      <c r="CE12" s="14">
        <v>0.13772186839200601</v>
      </c>
      <c r="CF12" s="14">
        <v>0.145717489234723</v>
      </c>
      <c r="CG12" s="14">
        <v>0.16583722145749999</v>
      </c>
      <c r="CH12" s="14"/>
      <c r="CI12" s="14">
        <v>0.13669660971613501</v>
      </c>
      <c r="CJ12" s="14">
        <v>0.154633358215825</v>
      </c>
      <c r="CK12" s="14">
        <v>0.151017481905626</v>
      </c>
      <c r="CL12" s="14">
        <v>0.116240538735218</v>
      </c>
      <c r="CM12" s="14"/>
      <c r="CN12" s="14">
        <v>0.13863738899728401</v>
      </c>
      <c r="CO12" s="14">
        <v>0.14915230562482601</v>
      </c>
      <c r="CP12" s="14"/>
      <c r="CQ12" s="14">
        <v>0.110095314014381</v>
      </c>
      <c r="CR12" s="14">
        <v>0.15474348344344299</v>
      </c>
    </row>
    <row r="13" spans="2:96" x14ac:dyDescent="0.3">
      <c r="B13" s="15" t="s">
        <v>234</v>
      </c>
      <c r="C13" s="14">
        <v>0.10889086633950799</v>
      </c>
      <c r="D13" s="14">
        <v>0.129574063553587</v>
      </c>
      <c r="E13" s="14">
        <v>8.8981531465022995E-2</v>
      </c>
      <c r="F13" s="14"/>
      <c r="G13" s="14">
        <v>6.2357355779828698E-2</v>
      </c>
      <c r="H13" s="14">
        <v>9.5050559332158599E-2</v>
      </c>
      <c r="I13" s="14">
        <v>9.5742525834088502E-2</v>
      </c>
      <c r="J13" s="14">
        <v>0.11149706206878</v>
      </c>
      <c r="K13" s="14">
        <v>0.15635133466390599</v>
      </c>
      <c r="L13" s="14">
        <v>0.12764899730808801</v>
      </c>
      <c r="M13" s="14"/>
      <c r="N13" s="14">
        <v>0.10271256797028</v>
      </c>
      <c r="O13" s="14">
        <v>8.8013736370007603E-2</v>
      </c>
      <c r="P13" s="14">
        <v>0.108755551560227</v>
      </c>
      <c r="Q13" s="14">
        <v>0.138636808864529</v>
      </c>
      <c r="R13" s="14"/>
      <c r="S13" s="14">
        <v>0.100408957926271</v>
      </c>
      <c r="T13" s="14">
        <v>0.111793065458948</v>
      </c>
      <c r="U13" s="14">
        <v>6.6357054599785803E-2</v>
      </c>
      <c r="V13" s="14">
        <v>0.101586107699249</v>
      </c>
      <c r="W13" s="14">
        <v>8.9095847226384001E-2</v>
      </c>
      <c r="X13" s="14">
        <v>9.3035724467741998E-2</v>
      </c>
      <c r="Y13" s="14">
        <v>0.11059350026029301</v>
      </c>
      <c r="Z13" s="14">
        <v>0.15199183285183801</v>
      </c>
      <c r="AA13" s="14">
        <v>0.126493296619339</v>
      </c>
      <c r="AB13" s="14">
        <v>0.155937643519904</v>
      </c>
      <c r="AC13" s="14">
        <v>0.141328181591589</v>
      </c>
      <c r="AD13" s="14">
        <v>4.3322504088293398E-2</v>
      </c>
      <c r="AE13" s="14"/>
      <c r="AF13" s="14">
        <v>0.12909956212048199</v>
      </c>
      <c r="AG13" s="14">
        <v>7.1776274540977403E-2</v>
      </c>
      <c r="AH13" s="14">
        <v>4.4561179121834098E-2</v>
      </c>
      <c r="AI13" s="14">
        <v>0.25393210062289701</v>
      </c>
      <c r="AJ13" s="14">
        <v>7.2032709192508607E-2</v>
      </c>
      <c r="AK13" s="14"/>
      <c r="AL13" s="14">
        <v>6.5518873907609201E-2</v>
      </c>
      <c r="AM13" s="14">
        <v>9.8451252451294005E-2</v>
      </c>
      <c r="AN13" s="14">
        <v>3.8986252932735402E-2</v>
      </c>
      <c r="AO13" s="14">
        <v>0.21716662132857001</v>
      </c>
      <c r="AP13" s="14">
        <v>8.7422826638194603E-2</v>
      </c>
      <c r="AQ13" s="14">
        <v>0.108444411519119</v>
      </c>
      <c r="AR13" s="14"/>
      <c r="AS13" s="14">
        <v>0.11341398628487</v>
      </c>
      <c r="AT13" s="14">
        <v>0.112164850854667</v>
      </c>
      <c r="AU13" s="14">
        <v>8.5867044406863199E-2</v>
      </c>
      <c r="AV13" s="14">
        <v>8.0323970571948997E-2</v>
      </c>
      <c r="AW13" s="14">
        <v>6.7999962670032901E-2</v>
      </c>
      <c r="AX13" s="14"/>
      <c r="AY13" s="14">
        <v>6.7501787046979705E-2</v>
      </c>
      <c r="AZ13" s="14">
        <v>0.14040329659625</v>
      </c>
      <c r="BA13" s="14">
        <v>0.121580528745752</v>
      </c>
      <c r="BB13" s="14">
        <v>0.16459757304945599</v>
      </c>
      <c r="BC13" s="14">
        <v>0.121538465261711</v>
      </c>
      <c r="BD13" s="14">
        <v>0.101857123492922</v>
      </c>
      <c r="BE13" s="14">
        <v>0.139302777998005</v>
      </c>
      <c r="BF13" s="14">
        <v>9.7956291325627207E-2</v>
      </c>
      <c r="BG13" s="14">
        <v>0.114447226890054</v>
      </c>
      <c r="BH13" s="14">
        <v>9.5033088048986095E-2</v>
      </c>
      <c r="BI13" s="14">
        <v>0.11664463898008499</v>
      </c>
      <c r="BJ13" s="14">
        <v>8.9384977820678502E-2</v>
      </c>
      <c r="BK13" s="14">
        <v>6.0610069824205103E-2</v>
      </c>
      <c r="BL13" s="14">
        <v>5.8428219800641397E-2</v>
      </c>
      <c r="BM13" s="14">
        <v>0.110555288841978</v>
      </c>
      <c r="BN13" s="14">
        <v>7.6498504211694796E-2</v>
      </c>
      <c r="BO13" s="14"/>
      <c r="BP13" s="14">
        <v>0.108066042873143</v>
      </c>
      <c r="BQ13" s="14">
        <v>9.4784812912872302E-2</v>
      </c>
      <c r="BR13" s="14">
        <v>0.113278947048469</v>
      </c>
      <c r="BS13" s="14">
        <v>0.114855766399451</v>
      </c>
      <c r="BT13" s="14">
        <v>0.133769406152213</v>
      </c>
      <c r="BU13" s="14">
        <v>0.10735241027254599</v>
      </c>
      <c r="BV13" s="14"/>
      <c r="BW13" s="14">
        <v>0.117576324553214</v>
      </c>
      <c r="BX13" s="14">
        <v>8.5489820827702595E-2</v>
      </c>
      <c r="BY13" s="14">
        <v>0.12459817158086001</v>
      </c>
      <c r="BZ13" s="14">
        <v>0.13539189515967301</v>
      </c>
      <c r="CA13" s="14">
        <v>0.105696364923572</v>
      </c>
      <c r="CB13" s="14">
        <v>7.6263202508188396E-2</v>
      </c>
      <c r="CC13" s="14"/>
      <c r="CD13" s="14">
        <v>8.3949207846760798E-2</v>
      </c>
      <c r="CE13" s="14">
        <v>7.6833081122913399E-2</v>
      </c>
      <c r="CF13" s="14">
        <v>0.15622077445763399</v>
      </c>
      <c r="CG13" s="14">
        <v>0.12914327335856199</v>
      </c>
      <c r="CH13" s="14"/>
      <c r="CI13" s="14">
        <v>6.2326308824109701E-2</v>
      </c>
      <c r="CJ13" s="14">
        <v>0.108843112379633</v>
      </c>
      <c r="CK13" s="14">
        <v>0.12844857060054701</v>
      </c>
      <c r="CL13" s="14">
        <v>6.6522233170116699E-2</v>
      </c>
      <c r="CM13" s="14"/>
      <c r="CN13" s="14">
        <v>8.0868208145687001E-2</v>
      </c>
      <c r="CO13" s="14">
        <v>0.113539052360836</v>
      </c>
      <c r="CP13" s="14"/>
      <c r="CQ13" s="14">
        <v>5.5520030080370299E-2</v>
      </c>
      <c r="CR13" s="14">
        <v>0.11455354237290299</v>
      </c>
    </row>
    <row r="14" spans="2:96" x14ac:dyDescent="0.3">
      <c r="B14" s="15" t="s">
        <v>92</v>
      </c>
      <c r="C14" s="14">
        <v>2.7308026443246501E-2</v>
      </c>
      <c r="D14" s="14">
        <v>1.95878923989041E-2</v>
      </c>
      <c r="E14" s="14">
        <v>3.4940673234494901E-2</v>
      </c>
      <c r="F14" s="14"/>
      <c r="G14" s="14">
        <v>3.38028201892768E-2</v>
      </c>
      <c r="H14" s="14">
        <v>3.06459728784906E-2</v>
      </c>
      <c r="I14" s="14">
        <v>1.7264566505743401E-2</v>
      </c>
      <c r="J14" s="14">
        <v>3.0234355381056101E-2</v>
      </c>
      <c r="K14" s="14">
        <v>2.7771662726518001E-2</v>
      </c>
      <c r="L14" s="14">
        <v>2.5780165038218599E-2</v>
      </c>
      <c r="M14" s="14"/>
      <c r="N14" s="14">
        <v>1.9719625654808001E-2</v>
      </c>
      <c r="O14" s="14">
        <v>1.5914356815173201E-2</v>
      </c>
      <c r="P14" s="14">
        <v>3.4533075714187199E-2</v>
      </c>
      <c r="Q14" s="14">
        <v>4.1290154198119003E-2</v>
      </c>
      <c r="R14" s="14"/>
      <c r="S14" s="14">
        <v>3.1347553131552797E-2</v>
      </c>
      <c r="T14" s="14">
        <v>1.08905818113882E-2</v>
      </c>
      <c r="U14" s="14">
        <v>3.1853189924925703E-2</v>
      </c>
      <c r="V14" s="14">
        <v>2.1252409662722901E-2</v>
      </c>
      <c r="W14" s="14">
        <v>2.68540827902491E-2</v>
      </c>
      <c r="X14" s="14">
        <v>4.3792371748008603E-2</v>
      </c>
      <c r="Y14" s="14">
        <v>3.8940468006957399E-2</v>
      </c>
      <c r="Z14" s="14">
        <v>2.39557824652839E-2</v>
      </c>
      <c r="AA14" s="14">
        <v>3.5227666906640399E-2</v>
      </c>
      <c r="AB14" s="14">
        <v>1.69424002790723E-2</v>
      </c>
      <c r="AC14" s="14">
        <v>2.04276220705416E-2</v>
      </c>
      <c r="AD14" s="14">
        <v>2.4089806751440599E-2</v>
      </c>
      <c r="AE14" s="14"/>
      <c r="AF14" s="14">
        <v>1.9791327550662E-2</v>
      </c>
      <c r="AG14" s="14">
        <v>2.3054620460933501E-2</v>
      </c>
      <c r="AH14" s="14">
        <v>1.1010866975404401E-2</v>
      </c>
      <c r="AI14" s="14">
        <v>2.1415305281573201E-2</v>
      </c>
      <c r="AJ14" s="14">
        <v>4.2087279463499903E-2</v>
      </c>
      <c r="AK14" s="14"/>
      <c r="AL14" s="14">
        <v>1.7936778515278001E-2</v>
      </c>
      <c r="AM14" s="14">
        <v>9.9092630221043702E-3</v>
      </c>
      <c r="AN14" s="14">
        <v>2.4060534935017999E-2</v>
      </c>
      <c r="AO14" s="14">
        <v>2.6863866264793802E-2</v>
      </c>
      <c r="AP14" s="14">
        <v>1.4387168229239499E-2</v>
      </c>
      <c r="AQ14" s="14">
        <v>6.5893258927281095E-2</v>
      </c>
      <c r="AR14" s="14"/>
      <c r="AS14" s="14">
        <v>2.0526629602611399E-2</v>
      </c>
      <c r="AT14" s="14">
        <v>3.7228208942644399E-2</v>
      </c>
      <c r="AU14" s="14">
        <v>2.89593018449208E-2</v>
      </c>
      <c r="AV14" s="14">
        <v>1.16574032778254E-2</v>
      </c>
      <c r="AW14" s="14">
        <v>0</v>
      </c>
      <c r="AX14" s="14"/>
      <c r="AY14" s="14">
        <v>6.4890754871020195E-2</v>
      </c>
      <c r="AZ14" s="14">
        <v>0.10320685728560899</v>
      </c>
      <c r="BA14" s="14">
        <v>2.79285631706119E-2</v>
      </c>
      <c r="BB14" s="14">
        <v>1.6357119159252399E-2</v>
      </c>
      <c r="BC14" s="14">
        <v>4.9002680729807499E-2</v>
      </c>
      <c r="BD14" s="14">
        <v>2.2089482999193701E-2</v>
      </c>
      <c r="BE14" s="14">
        <v>9.5496599716072897E-3</v>
      </c>
      <c r="BF14" s="14">
        <v>1.9325424996680999E-2</v>
      </c>
      <c r="BG14" s="14">
        <v>1.95939642427128E-2</v>
      </c>
      <c r="BH14" s="14">
        <v>4.0760811396890903E-2</v>
      </c>
      <c r="BI14" s="14">
        <v>1.07321891656236E-2</v>
      </c>
      <c r="BJ14" s="14">
        <v>2.2311162410870399E-2</v>
      </c>
      <c r="BK14" s="14">
        <v>0</v>
      </c>
      <c r="BL14" s="14">
        <v>4.3092888853567199E-2</v>
      </c>
      <c r="BM14" s="14">
        <v>1.9200475013293999E-2</v>
      </c>
      <c r="BN14" s="14">
        <v>8.8773118844259705E-3</v>
      </c>
      <c r="BO14" s="14"/>
      <c r="BP14" s="14">
        <v>1.31438998813728E-2</v>
      </c>
      <c r="BQ14" s="14">
        <v>2.3289966028052202E-2</v>
      </c>
      <c r="BR14" s="14">
        <v>3.0990347261389401E-2</v>
      </c>
      <c r="BS14" s="14">
        <v>2.59006056934869E-2</v>
      </c>
      <c r="BT14" s="14">
        <v>6.3284451690345703E-2</v>
      </c>
      <c r="BU14" s="14">
        <v>3.8399857953974097E-2</v>
      </c>
      <c r="BV14" s="14"/>
      <c r="BW14" s="14">
        <v>2.3784555916019301E-2</v>
      </c>
      <c r="BX14" s="14">
        <v>2.16055476998946E-2</v>
      </c>
      <c r="BY14" s="14">
        <v>4.0608616638868299E-2</v>
      </c>
      <c r="BZ14" s="14">
        <v>3.6136502445552998E-2</v>
      </c>
      <c r="CA14" s="14">
        <v>1.70651631810242E-2</v>
      </c>
      <c r="CB14" s="14">
        <v>9.5466701125391698E-2</v>
      </c>
      <c r="CC14" s="14"/>
      <c r="CD14" s="14">
        <v>2.3125944381206898E-2</v>
      </c>
      <c r="CE14" s="14">
        <v>2.09176602606338E-2</v>
      </c>
      <c r="CF14" s="14">
        <v>4.2486771976445403E-2</v>
      </c>
      <c r="CG14" s="14">
        <v>1.7583007046272799E-2</v>
      </c>
      <c r="CH14" s="14"/>
      <c r="CI14" s="14">
        <v>3.7921946327533103E-2</v>
      </c>
      <c r="CJ14" s="14">
        <v>1.2874143394568299E-2</v>
      </c>
      <c r="CK14" s="14">
        <v>2.1981944670943599E-2</v>
      </c>
      <c r="CL14" s="14">
        <v>9.0120489568838405E-2</v>
      </c>
      <c r="CM14" s="14"/>
      <c r="CN14" s="14">
        <v>2.97230336715083E-2</v>
      </c>
      <c r="CO14" s="14">
        <v>2.5184952817399301E-2</v>
      </c>
      <c r="CP14" s="14"/>
      <c r="CQ14" s="14">
        <v>1.0293304358735E-2</v>
      </c>
      <c r="CR14" s="14">
        <v>2.6168626237204302E-2</v>
      </c>
    </row>
    <row r="15" spans="2:96" x14ac:dyDescent="0.3">
      <c r="B15" s="15" t="s">
        <v>235</v>
      </c>
      <c r="C15" s="21">
        <v>0.44418977118504999</v>
      </c>
      <c r="D15" s="21">
        <v>0.41574263895785302</v>
      </c>
      <c r="E15" s="21">
        <v>0.47244585527866501</v>
      </c>
      <c r="F15" s="21"/>
      <c r="G15" s="21">
        <v>0.51225235958322102</v>
      </c>
      <c r="H15" s="21">
        <v>0.55056260922673805</v>
      </c>
      <c r="I15" s="21">
        <v>0.51861934374791296</v>
      </c>
      <c r="J15" s="21">
        <v>0.402217573932386</v>
      </c>
      <c r="K15" s="21">
        <v>0.36157154946625503</v>
      </c>
      <c r="L15" s="21">
        <v>0.34151073189437398</v>
      </c>
      <c r="M15" s="21"/>
      <c r="N15" s="21">
        <v>0.463331173409608</v>
      </c>
      <c r="O15" s="21">
        <v>0.49709132383083099</v>
      </c>
      <c r="P15" s="21">
        <v>0.40422048569482499</v>
      </c>
      <c r="Q15" s="21">
        <v>0.40493030088501503</v>
      </c>
      <c r="R15" s="21"/>
      <c r="S15" s="21">
        <v>0.46237624680787098</v>
      </c>
      <c r="T15" s="21">
        <v>0.48222990217617101</v>
      </c>
      <c r="U15" s="21">
        <v>0.36656110041395501</v>
      </c>
      <c r="V15" s="21">
        <v>0.48639412538719101</v>
      </c>
      <c r="W15" s="21">
        <v>0.39087816432321998</v>
      </c>
      <c r="X15" s="21">
        <v>0.40062384044654997</v>
      </c>
      <c r="Y15" s="21">
        <v>0.41985961107898401</v>
      </c>
      <c r="Z15" s="21">
        <v>0.43036788075847099</v>
      </c>
      <c r="AA15" s="21">
        <v>0.43854129504245898</v>
      </c>
      <c r="AB15" s="21">
        <v>0.41413815762101402</v>
      </c>
      <c r="AC15" s="21">
        <v>0.51794858064217197</v>
      </c>
      <c r="AD15" s="21">
        <v>0.60170262650487005</v>
      </c>
      <c r="AE15" s="21"/>
      <c r="AF15" s="21">
        <v>0.37334795429016998</v>
      </c>
      <c r="AG15" s="21">
        <v>0.50394723358552396</v>
      </c>
      <c r="AH15" s="21">
        <v>0.58184316287205795</v>
      </c>
      <c r="AI15" s="21">
        <v>0.28457248842749</v>
      </c>
      <c r="AJ15" s="21">
        <v>0.59588233880800101</v>
      </c>
      <c r="AK15" s="21"/>
      <c r="AL15" s="21">
        <v>0.53219294782807602</v>
      </c>
      <c r="AM15" s="21">
        <v>0.42784588215980701</v>
      </c>
      <c r="AN15" s="21">
        <v>0.57952435630244004</v>
      </c>
      <c r="AO15" s="21">
        <v>0.28853198458754498</v>
      </c>
      <c r="AP15" s="21">
        <v>0.60774098720196501</v>
      </c>
      <c r="AQ15" s="21">
        <v>0.32986997273588697</v>
      </c>
      <c r="AR15" s="21"/>
      <c r="AS15" s="21">
        <v>0.384816953233314</v>
      </c>
      <c r="AT15" s="21">
        <v>0.453947095194355</v>
      </c>
      <c r="AU15" s="21">
        <v>0.49226812554059901</v>
      </c>
      <c r="AV15" s="21">
        <v>0.52615340357388996</v>
      </c>
      <c r="AW15" s="21">
        <v>0.46704084477669899</v>
      </c>
      <c r="AX15" s="21"/>
      <c r="AY15" s="21">
        <v>0.31955228370383698</v>
      </c>
      <c r="AZ15" s="21">
        <v>0.40072981092419302</v>
      </c>
      <c r="BA15" s="21">
        <v>0.40427024883560198</v>
      </c>
      <c r="BB15" s="21">
        <v>0.44551196711101398</v>
      </c>
      <c r="BC15" s="21">
        <v>0.461137345962779</v>
      </c>
      <c r="BD15" s="21">
        <v>0.40220365292808402</v>
      </c>
      <c r="BE15" s="21">
        <v>0.41979254915233299</v>
      </c>
      <c r="BF15" s="21">
        <v>0.46248975671443099</v>
      </c>
      <c r="BG15" s="21">
        <v>0.45080537111623797</v>
      </c>
      <c r="BH15" s="21">
        <v>0.51142604314580997</v>
      </c>
      <c r="BI15" s="21">
        <v>0.448092635052104</v>
      </c>
      <c r="BJ15" s="21">
        <v>0.42194743953318598</v>
      </c>
      <c r="BK15" s="21">
        <v>0.56821441502398895</v>
      </c>
      <c r="BL15" s="21">
        <v>0.45459113296395898</v>
      </c>
      <c r="BM15" s="21">
        <v>0.36379575278600201</v>
      </c>
      <c r="BN15" s="21">
        <v>0.55502852830183602</v>
      </c>
      <c r="BO15" s="21"/>
      <c r="BP15" s="21">
        <v>0.47988452447642399</v>
      </c>
      <c r="BQ15" s="21">
        <v>0.45086970838203</v>
      </c>
      <c r="BR15" s="21">
        <v>0.47320712501718198</v>
      </c>
      <c r="BS15" s="21">
        <v>0.42052918977096698</v>
      </c>
      <c r="BT15" s="21">
        <v>0.36385019576588301</v>
      </c>
      <c r="BU15" s="21">
        <v>0.39980503498430298</v>
      </c>
      <c r="BV15" s="21"/>
      <c r="BW15" s="21">
        <v>0.40451470749815499</v>
      </c>
      <c r="BX15" s="21">
        <v>0.50070669443037297</v>
      </c>
      <c r="BY15" s="21">
        <v>0.46604502188693397</v>
      </c>
      <c r="BZ15" s="21">
        <v>0.42570529376684002</v>
      </c>
      <c r="CA15" s="21">
        <v>0.45972833555071602</v>
      </c>
      <c r="CB15" s="21">
        <v>0.43160202090341498</v>
      </c>
      <c r="CC15" s="21"/>
      <c r="CD15" s="21">
        <v>0.51038632464245803</v>
      </c>
      <c r="CE15" s="21">
        <v>0.52335472296124597</v>
      </c>
      <c r="CF15" s="21">
        <v>0.36135559509362702</v>
      </c>
      <c r="CG15" s="21">
        <v>0.43727481823778602</v>
      </c>
      <c r="CH15" s="21"/>
      <c r="CI15" s="21">
        <v>0.52027042024274095</v>
      </c>
      <c r="CJ15" s="21">
        <v>0.46794716019418497</v>
      </c>
      <c r="CK15" s="21">
        <v>0.41390527627118201</v>
      </c>
      <c r="CL15" s="21">
        <v>0.42413872406674102</v>
      </c>
      <c r="CM15" s="21"/>
      <c r="CN15" s="21">
        <v>0.52534222029240196</v>
      </c>
      <c r="CO15" s="21">
        <v>0.43088870022041498</v>
      </c>
      <c r="CP15" s="21"/>
      <c r="CQ15" s="21">
        <v>0.60028537570963503</v>
      </c>
      <c r="CR15" s="21">
        <v>0.42953249595033499</v>
      </c>
    </row>
    <row r="16" spans="2:96" x14ac:dyDescent="0.3">
      <c r="B16" s="15" t="s">
        <v>236</v>
      </c>
      <c r="C16" s="21">
        <v>0.255896529549757</v>
      </c>
      <c r="D16" s="21">
        <v>0.28146561387869901</v>
      </c>
      <c r="E16" s="21">
        <v>0.23073946914634799</v>
      </c>
      <c r="F16" s="21"/>
      <c r="G16" s="21">
        <v>0.19866782167059799</v>
      </c>
      <c r="H16" s="21">
        <v>0.219015467502094</v>
      </c>
      <c r="I16" s="21">
        <v>0.24807131875925101</v>
      </c>
      <c r="J16" s="21">
        <v>0.244294620579216</v>
      </c>
      <c r="K16" s="21">
        <v>0.293734621927147</v>
      </c>
      <c r="L16" s="21">
        <v>0.31415584635268801</v>
      </c>
      <c r="M16" s="21"/>
      <c r="N16" s="21">
        <v>0.276139412074627</v>
      </c>
      <c r="O16" s="21">
        <v>0.22631881384961</v>
      </c>
      <c r="P16" s="21">
        <v>0.25037038788358401</v>
      </c>
      <c r="Q16" s="21">
        <v>0.26863317780811502</v>
      </c>
      <c r="R16" s="21"/>
      <c r="S16" s="21">
        <v>0.245038953979346</v>
      </c>
      <c r="T16" s="21">
        <v>0.26426495368526898</v>
      </c>
      <c r="U16" s="21">
        <v>0.26143034354539102</v>
      </c>
      <c r="V16" s="21">
        <v>0.22572849404134701</v>
      </c>
      <c r="W16" s="21">
        <v>0.27265940690451501</v>
      </c>
      <c r="X16" s="21">
        <v>0.23893350843866501</v>
      </c>
      <c r="Y16" s="21">
        <v>0.24977117824408199</v>
      </c>
      <c r="Z16" s="21">
        <v>0.30470053257256302</v>
      </c>
      <c r="AA16" s="21">
        <v>0.26761724211675803</v>
      </c>
      <c r="AB16" s="21">
        <v>0.319814120878467</v>
      </c>
      <c r="AC16" s="21">
        <v>0.21764078429359299</v>
      </c>
      <c r="AD16" s="21">
        <v>0.138362418781557</v>
      </c>
      <c r="AE16" s="21"/>
      <c r="AF16" s="21">
        <v>0.30765441543747601</v>
      </c>
      <c r="AG16" s="21">
        <v>0.20682700469002099</v>
      </c>
      <c r="AH16" s="21">
        <v>0.17608073569313601</v>
      </c>
      <c r="AI16" s="21">
        <v>0.42324127273703199</v>
      </c>
      <c r="AJ16" s="21">
        <v>0.221876386075614</v>
      </c>
      <c r="AK16" s="21"/>
      <c r="AL16" s="21">
        <v>0.192408510269276</v>
      </c>
      <c r="AM16" s="21">
        <v>0.266454028231983</v>
      </c>
      <c r="AN16" s="21">
        <v>0.17143064921947801</v>
      </c>
      <c r="AO16" s="21">
        <v>0.37634882553886501</v>
      </c>
      <c r="AP16" s="21">
        <v>0.21642667507251301</v>
      </c>
      <c r="AQ16" s="21">
        <v>0.308746849365725</v>
      </c>
      <c r="AR16" s="21"/>
      <c r="AS16" s="21">
        <v>0.256968676255381</v>
      </c>
      <c r="AT16" s="21">
        <v>0.245197101080533</v>
      </c>
      <c r="AU16" s="21">
        <v>0.25188333310633898</v>
      </c>
      <c r="AV16" s="21">
        <v>0.24082241691793099</v>
      </c>
      <c r="AW16" s="21">
        <v>0.21947664396497599</v>
      </c>
      <c r="AX16" s="21"/>
      <c r="AY16" s="21">
        <v>0.21329535284232201</v>
      </c>
      <c r="AZ16" s="21">
        <v>0.24257136596863399</v>
      </c>
      <c r="BA16" s="21">
        <v>0.283127649751301</v>
      </c>
      <c r="BB16" s="21">
        <v>0.27135850687348601</v>
      </c>
      <c r="BC16" s="21">
        <v>0.26198999413833501</v>
      </c>
      <c r="BD16" s="21">
        <v>0.24982480735172799</v>
      </c>
      <c r="BE16" s="21">
        <v>0.29218896243285303</v>
      </c>
      <c r="BF16" s="21">
        <v>0.23338349347235299</v>
      </c>
      <c r="BG16" s="21">
        <v>0.25183913862421398</v>
      </c>
      <c r="BH16" s="21">
        <v>0.23778990612060999</v>
      </c>
      <c r="BI16" s="21">
        <v>0.28549761326096301</v>
      </c>
      <c r="BJ16" s="21">
        <v>0.22785736078476501</v>
      </c>
      <c r="BK16" s="21">
        <v>0.240225513044941</v>
      </c>
      <c r="BL16" s="21">
        <v>0.180639593994842</v>
      </c>
      <c r="BM16" s="21">
        <v>0.343772844244291</v>
      </c>
      <c r="BN16" s="21">
        <v>0.23381224058790201</v>
      </c>
      <c r="BO16" s="21"/>
      <c r="BP16" s="21">
        <v>0.256649286849085</v>
      </c>
      <c r="BQ16" s="21">
        <v>0.232658916236399</v>
      </c>
      <c r="BR16" s="21">
        <v>0.231420975494433</v>
      </c>
      <c r="BS16" s="21">
        <v>0.28486606864034603</v>
      </c>
      <c r="BT16" s="21">
        <v>0.25594902235356998</v>
      </c>
      <c r="BU16" s="21">
        <v>0.35120106544742002</v>
      </c>
      <c r="BV16" s="21"/>
      <c r="BW16" s="21">
        <v>0.28393184030885099</v>
      </c>
      <c r="BX16" s="21">
        <v>0.208285969690022</v>
      </c>
      <c r="BY16" s="21">
        <v>0.218013402798272</v>
      </c>
      <c r="BZ16" s="21">
        <v>0.27325897534572902</v>
      </c>
      <c r="CA16" s="21">
        <v>0.26343907087304103</v>
      </c>
      <c r="CB16" s="21">
        <v>0.23713846625200899</v>
      </c>
      <c r="CC16" s="21"/>
      <c r="CD16" s="21">
        <v>0.230336735247443</v>
      </c>
      <c r="CE16" s="21">
        <v>0.21455494951491999</v>
      </c>
      <c r="CF16" s="21">
        <v>0.30193826369235699</v>
      </c>
      <c r="CG16" s="21">
        <v>0.29498049481606198</v>
      </c>
      <c r="CH16" s="21"/>
      <c r="CI16" s="21">
        <v>0.19902291854024401</v>
      </c>
      <c r="CJ16" s="21">
        <v>0.26347647059545798</v>
      </c>
      <c r="CK16" s="21">
        <v>0.27946605250617301</v>
      </c>
      <c r="CL16" s="21">
        <v>0.18276277190533499</v>
      </c>
      <c r="CM16" s="21"/>
      <c r="CN16" s="21">
        <v>0.21950559714297099</v>
      </c>
      <c r="CO16" s="21">
        <v>0.26269135798566201</v>
      </c>
      <c r="CP16" s="21"/>
      <c r="CQ16" s="21">
        <v>0.16561534409475201</v>
      </c>
      <c r="CR16" s="21">
        <v>0.26929702581634601</v>
      </c>
    </row>
    <row r="17" spans="2:96" x14ac:dyDescent="0.3">
      <c r="B17" s="15" t="s">
        <v>237</v>
      </c>
      <c r="C17" s="22">
        <v>0.18829324163529301</v>
      </c>
      <c r="D17" s="22">
        <v>0.13427702507915401</v>
      </c>
      <c r="E17" s="22">
        <v>0.24170638613231801</v>
      </c>
      <c r="F17" s="22"/>
      <c r="G17" s="22">
        <v>0.31358453791262297</v>
      </c>
      <c r="H17" s="22">
        <v>0.331547141724644</v>
      </c>
      <c r="I17" s="22">
        <v>0.27054802498866298</v>
      </c>
      <c r="J17" s="22">
        <v>0.15792295335317</v>
      </c>
      <c r="K17" s="22">
        <v>6.7836927539108402E-2</v>
      </c>
      <c r="L17" s="22">
        <v>2.7354885541686101E-2</v>
      </c>
      <c r="M17" s="22"/>
      <c r="N17" s="22">
        <v>0.187191761334981</v>
      </c>
      <c r="O17" s="22">
        <v>0.27077250998122099</v>
      </c>
      <c r="P17" s="22">
        <v>0.15385009781124201</v>
      </c>
      <c r="Q17" s="22">
        <v>0.13629712307690001</v>
      </c>
      <c r="R17" s="22"/>
      <c r="S17" s="22">
        <v>0.21733729282852501</v>
      </c>
      <c r="T17" s="22">
        <v>0.21796494849090201</v>
      </c>
      <c r="U17" s="22">
        <v>0.105130756868564</v>
      </c>
      <c r="V17" s="22">
        <v>0.26066563134584497</v>
      </c>
      <c r="W17" s="22">
        <v>0.11821875741870499</v>
      </c>
      <c r="X17" s="22">
        <v>0.16169033200788599</v>
      </c>
      <c r="Y17" s="22">
        <v>0.17008843283490099</v>
      </c>
      <c r="Z17" s="22">
        <v>0.125667348185908</v>
      </c>
      <c r="AA17" s="22">
        <v>0.17092405292570201</v>
      </c>
      <c r="AB17" s="22">
        <v>9.4324036742547301E-2</v>
      </c>
      <c r="AC17" s="22">
        <v>0.30030779634857901</v>
      </c>
      <c r="AD17" s="22">
        <v>0.46334020772331302</v>
      </c>
      <c r="AE17" s="22"/>
      <c r="AF17" s="22">
        <v>6.5693538852693703E-2</v>
      </c>
      <c r="AG17" s="22">
        <v>0.29712022889550299</v>
      </c>
      <c r="AH17" s="22">
        <v>0.40576242717892202</v>
      </c>
      <c r="AI17" s="22">
        <v>-0.13866878430954199</v>
      </c>
      <c r="AJ17" s="22">
        <v>0.37400595273238602</v>
      </c>
      <c r="AK17" s="22"/>
      <c r="AL17" s="22">
        <v>0.3397844375588</v>
      </c>
      <c r="AM17" s="22">
        <v>0.16139185392782401</v>
      </c>
      <c r="AN17" s="22">
        <v>0.408093707082962</v>
      </c>
      <c r="AO17" s="22">
        <v>-8.7816840951319794E-2</v>
      </c>
      <c r="AP17" s="22">
        <v>0.391314312129452</v>
      </c>
      <c r="AQ17" s="22">
        <v>2.1123123370161801E-2</v>
      </c>
      <c r="AR17" s="22"/>
      <c r="AS17" s="22">
        <v>0.127848276977933</v>
      </c>
      <c r="AT17" s="22">
        <v>0.208749994113822</v>
      </c>
      <c r="AU17" s="22">
        <v>0.24038479243426</v>
      </c>
      <c r="AV17" s="22">
        <v>0.28533098665595802</v>
      </c>
      <c r="AW17" s="22">
        <v>0.24756420081172301</v>
      </c>
      <c r="AX17" s="22"/>
      <c r="AY17" s="22">
        <v>0.106256930861515</v>
      </c>
      <c r="AZ17" s="22">
        <v>0.15815844495556</v>
      </c>
      <c r="BA17" s="22">
        <v>0.121142599084301</v>
      </c>
      <c r="BB17" s="22">
        <v>0.17415346023752801</v>
      </c>
      <c r="BC17" s="22">
        <v>0.19914735182444401</v>
      </c>
      <c r="BD17" s="22">
        <v>0.152378845576356</v>
      </c>
      <c r="BE17" s="22">
        <v>0.12760358671947999</v>
      </c>
      <c r="BF17" s="22">
        <v>0.229106263242078</v>
      </c>
      <c r="BG17" s="22">
        <v>0.198966232492024</v>
      </c>
      <c r="BH17" s="22">
        <v>0.27363613702519901</v>
      </c>
      <c r="BI17" s="22">
        <v>0.16259502179114099</v>
      </c>
      <c r="BJ17" s="22">
        <v>0.19409007874842099</v>
      </c>
      <c r="BK17" s="22">
        <v>0.32798890197904701</v>
      </c>
      <c r="BL17" s="22">
        <v>0.273951538969118</v>
      </c>
      <c r="BM17" s="22">
        <v>2.0022908541711001E-2</v>
      </c>
      <c r="BN17" s="22">
        <v>0.32121628771393401</v>
      </c>
      <c r="BO17" s="22"/>
      <c r="BP17" s="22">
        <v>0.22323523762733999</v>
      </c>
      <c r="BQ17" s="22">
        <v>0.21821079214563199</v>
      </c>
      <c r="BR17" s="22">
        <v>0.24178614952274899</v>
      </c>
      <c r="BS17" s="22">
        <v>0.13566312113062101</v>
      </c>
      <c r="BT17" s="22">
        <v>0.10790117341231301</v>
      </c>
      <c r="BU17" s="22">
        <v>4.8603969536882702E-2</v>
      </c>
      <c r="BV17" s="22"/>
      <c r="BW17" s="22">
        <v>0.120582867189304</v>
      </c>
      <c r="BX17" s="22">
        <v>0.29242072474035102</v>
      </c>
      <c r="BY17" s="22">
        <v>0.248031619088663</v>
      </c>
      <c r="BZ17" s="22">
        <v>0.152446318421111</v>
      </c>
      <c r="CA17" s="22">
        <v>0.19628926467767499</v>
      </c>
      <c r="CB17" s="22">
        <v>0.194463554651406</v>
      </c>
      <c r="CC17" s="22"/>
      <c r="CD17" s="22">
        <v>0.28004958939501501</v>
      </c>
      <c r="CE17" s="22">
        <v>0.30879977344632698</v>
      </c>
      <c r="CF17" s="22">
        <v>5.9417331401269501E-2</v>
      </c>
      <c r="CG17" s="22">
        <v>0.14229432342172299</v>
      </c>
      <c r="CH17" s="22"/>
      <c r="CI17" s="22">
        <v>0.321247501702496</v>
      </c>
      <c r="CJ17" s="22">
        <v>0.204470689598727</v>
      </c>
      <c r="CK17" s="22">
        <v>0.134439223765008</v>
      </c>
      <c r="CL17" s="22">
        <v>0.241375952161407</v>
      </c>
      <c r="CM17" s="22"/>
      <c r="CN17" s="22">
        <v>0.305836623149431</v>
      </c>
      <c r="CO17" s="22">
        <v>0.16819734223475299</v>
      </c>
      <c r="CP17" s="22"/>
      <c r="CQ17" s="22">
        <v>0.43467003161488299</v>
      </c>
      <c r="CR17" s="22">
        <v>0.16023547013398801</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0.14766443876323801</v>
      </c>
      <c r="D9" s="14">
        <v>0.16763700778156199</v>
      </c>
      <c r="E9" s="14">
        <v>0.12766108764374101</v>
      </c>
      <c r="F9" s="14"/>
      <c r="G9" s="14">
        <v>0.18268170278725401</v>
      </c>
      <c r="H9" s="14">
        <v>0.17165605719194901</v>
      </c>
      <c r="I9" s="14">
        <v>0.15075340122122899</v>
      </c>
      <c r="J9" s="14">
        <v>0.13899526095558801</v>
      </c>
      <c r="K9" s="14">
        <v>0.11261993440587</v>
      </c>
      <c r="L9" s="14">
        <v>0.13302001648638401</v>
      </c>
      <c r="M9" s="14"/>
      <c r="N9" s="14">
        <v>0.151073011871142</v>
      </c>
      <c r="O9" s="14">
        <v>0.14748145422786599</v>
      </c>
      <c r="P9" s="14">
        <v>0.14641699566267</v>
      </c>
      <c r="Q9" s="14">
        <v>0.14289305598336599</v>
      </c>
      <c r="R9" s="14"/>
      <c r="S9" s="14">
        <v>0.18601183272480101</v>
      </c>
      <c r="T9" s="14">
        <v>0.179069020731419</v>
      </c>
      <c r="U9" s="14">
        <v>0.13156956057781899</v>
      </c>
      <c r="V9" s="14">
        <v>0.149831135172517</v>
      </c>
      <c r="W9" s="14">
        <v>9.9266441118876905E-2</v>
      </c>
      <c r="X9" s="14">
        <v>0.15474052933783999</v>
      </c>
      <c r="Y9" s="14">
        <v>0.130060374109706</v>
      </c>
      <c r="Z9" s="14">
        <v>0.16832623269768299</v>
      </c>
      <c r="AA9" s="14">
        <v>0.121918802216243</v>
      </c>
      <c r="AB9" s="14">
        <v>0.17806122011530801</v>
      </c>
      <c r="AC9" s="14">
        <v>9.8481178267310399E-2</v>
      </c>
      <c r="AD9" s="14">
        <v>6.5418646425545998E-2</v>
      </c>
      <c r="AE9" s="14"/>
      <c r="AF9" s="14">
        <v>0.13395701312609801</v>
      </c>
      <c r="AG9" s="14">
        <v>0.17528716603553701</v>
      </c>
      <c r="AH9" s="14">
        <v>0.184929703340628</v>
      </c>
      <c r="AI9" s="14">
        <v>0.14518922256957301</v>
      </c>
      <c r="AJ9" s="14">
        <v>0.100878764443484</v>
      </c>
      <c r="AK9" s="14"/>
      <c r="AL9" s="14">
        <v>0.17932494611694799</v>
      </c>
      <c r="AM9" s="14">
        <v>0.150499433026268</v>
      </c>
      <c r="AN9" s="14">
        <v>0.145776204467301</v>
      </c>
      <c r="AO9" s="14">
        <v>0.15179157376401001</v>
      </c>
      <c r="AP9" s="14">
        <v>0.106545260819424</v>
      </c>
      <c r="AQ9" s="14">
        <v>0.109863768680117</v>
      </c>
      <c r="AR9" s="14"/>
      <c r="AS9" s="14">
        <v>0.144385899438145</v>
      </c>
      <c r="AT9" s="14">
        <v>0.13971093715670299</v>
      </c>
      <c r="AU9" s="14">
        <v>0.14349325788397599</v>
      </c>
      <c r="AV9" s="14">
        <v>0.17480300903385201</v>
      </c>
      <c r="AW9" s="14">
        <v>0.14638484980668801</v>
      </c>
      <c r="AX9" s="14"/>
      <c r="AY9" s="14">
        <v>0.140123598605886</v>
      </c>
      <c r="AZ9" s="14">
        <v>0.13518949957475501</v>
      </c>
      <c r="BA9" s="14">
        <v>0.105885196545127</v>
      </c>
      <c r="BB9" s="14">
        <v>0.104551487070665</v>
      </c>
      <c r="BC9" s="14">
        <v>0.18445411742165099</v>
      </c>
      <c r="BD9" s="14">
        <v>0.119839793230896</v>
      </c>
      <c r="BE9" s="14">
        <v>0.119455847236822</v>
      </c>
      <c r="BF9" s="14">
        <v>0.17453256133741599</v>
      </c>
      <c r="BG9" s="14">
        <v>0.168350110373126</v>
      </c>
      <c r="BH9" s="14">
        <v>0.18689120811055199</v>
      </c>
      <c r="BI9" s="14">
        <v>0.197650915942408</v>
      </c>
      <c r="BJ9" s="14">
        <v>8.80221008759655E-2</v>
      </c>
      <c r="BK9" s="14">
        <v>0.14158296013297</v>
      </c>
      <c r="BL9" s="14">
        <v>0.18495524604913499</v>
      </c>
      <c r="BM9" s="14">
        <v>0.19857615681955501</v>
      </c>
      <c r="BN9" s="14">
        <v>0.188891246218272</v>
      </c>
      <c r="BO9" s="14"/>
      <c r="BP9" s="14">
        <v>0.19343575292012499</v>
      </c>
      <c r="BQ9" s="14">
        <v>0.13038677650901001</v>
      </c>
      <c r="BR9" s="14">
        <v>0.157756733087833</v>
      </c>
      <c r="BS9" s="14">
        <v>0.118877137838515</v>
      </c>
      <c r="BT9" s="14">
        <v>0.15045179646987999</v>
      </c>
      <c r="BU9" s="14">
        <v>9.7399280308943501E-2</v>
      </c>
      <c r="BV9" s="14"/>
      <c r="BW9" s="14">
        <v>0.13933050237252301</v>
      </c>
      <c r="BX9" s="14">
        <v>0.142720162937749</v>
      </c>
      <c r="BY9" s="14">
        <v>0.20769857043434001</v>
      </c>
      <c r="BZ9" s="14">
        <v>0.137045732157694</v>
      </c>
      <c r="CA9" s="14">
        <v>0.14639223561366699</v>
      </c>
      <c r="CB9" s="14">
        <v>0.18814640244099701</v>
      </c>
      <c r="CC9" s="14"/>
      <c r="CD9" s="14">
        <v>0.185597163177118</v>
      </c>
      <c r="CE9" s="14">
        <v>0.194392741922436</v>
      </c>
      <c r="CF9" s="14">
        <v>0.13015438791405801</v>
      </c>
      <c r="CG9" s="14">
        <v>0.12606873361620399</v>
      </c>
      <c r="CH9" s="14"/>
      <c r="CI9" s="14">
        <v>0.18746994362064501</v>
      </c>
      <c r="CJ9" s="14">
        <v>0.15533559977346501</v>
      </c>
      <c r="CK9" s="14">
        <v>0.13796069879262299</v>
      </c>
      <c r="CL9" s="14">
        <v>9.9086857536203304E-2</v>
      </c>
      <c r="CM9" s="14"/>
      <c r="CN9" s="14">
        <v>0.20573488078680199</v>
      </c>
      <c r="CO9" s="14">
        <v>0.14054778229965001</v>
      </c>
      <c r="CP9" s="14"/>
      <c r="CQ9" s="14">
        <v>0.23067142823348499</v>
      </c>
      <c r="CR9" s="14">
        <v>0.14098390565049801</v>
      </c>
    </row>
    <row r="10" spans="2:96" x14ac:dyDescent="0.3">
      <c r="B10" s="15" t="s">
        <v>231</v>
      </c>
      <c r="C10" s="14">
        <v>0.34166052941859398</v>
      </c>
      <c r="D10" s="14">
        <v>0.37422461008489399</v>
      </c>
      <c r="E10" s="14">
        <v>0.31081924588911902</v>
      </c>
      <c r="F10" s="14"/>
      <c r="G10" s="14">
        <v>0.37053190505921602</v>
      </c>
      <c r="H10" s="14">
        <v>0.360233313039452</v>
      </c>
      <c r="I10" s="14">
        <v>0.34448878894879797</v>
      </c>
      <c r="J10" s="14">
        <v>0.32744131669369397</v>
      </c>
      <c r="K10" s="14">
        <v>0.27367784542767898</v>
      </c>
      <c r="L10" s="14">
        <v>0.36233047520271999</v>
      </c>
      <c r="M10" s="14"/>
      <c r="N10" s="14">
        <v>0.40239357036346202</v>
      </c>
      <c r="O10" s="14">
        <v>0.33382990955214398</v>
      </c>
      <c r="P10" s="14">
        <v>0.34550044178002598</v>
      </c>
      <c r="Q10" s="14">
        <v>0.28309709354401102</v>
      </c>
      <c r="R10" s="14"/>
      <c r="S10" s="14">
        <v>0.331731937607738</v>
      </c>
      <c r="T10" s="14">
        <v>0.28006648116016603</v>
      </c>
      <c r="U10" s="14">
        <v>0.37350962366214602</v>
      </c>
      <c r="V10" s="14">
        <v>0.36618213254151599</v>
      </c>
      <c r="W10" s="14">
        <v>0.35959056158181502</v>
      </c>
      <c r="X10" s="14">
        <v>0.314153537357373</v>
      </c>
      <c r="Y10" s="14">
        <v>0.38473760640534799</v>
      </c>
      <c r="Z10" s="14">
        <v>0.23308273240546701</v>
      </c>
      <c r="AA10" s="14">
        <v>0.38547526545026101</v>
      </c>
      <c r="AB10" s="14">
        <v>0.33125216702104399</v>
      </c>
      <c r="AC10" s="14">
        <v>0.33608264031380097</v>
      </c>
      <c r="AD10" s="14">
        <v>0.44615841599508199</v>
      </c>
      <c r="AE10" s="14"/>
      <c r="AF10" s="14">
        <v>0.35054209795321201</v>
      </c>
      <c r="AG10" s="14">
        <v>0.33468605313418198</v>
      </c>
      <c r="AH10" s="14">
        <v>0.38892280513848598</v>
      </c>
      <c r="AI10" s="14">
        <v>0.301879723071518</v>
      </c>
      <c r="AJ10" s="14">
        <v>0.45421754490467597</v>
      </c>
      <c r="AK10" s="14"/>
      <c r="AL10" s="14">
        <v>0.361247728952513</v>
      </c>
      <c r="AM10" s="14">
        <v>0.34935837140596798</v>
      </c>
      <c r="AN10" s="14">
        <v>0.38896499782608202</v>
      </c>
      <c r="AO10" s="14">
        <v>0.31920824961627797</v>
      </c>
      <c r="AP10" s="14">
        <v>0.43165928197029102</v>
      </c>
      <c r="AQ10" s="14">
        <v>0.30525875137938302</v>
      </c>
      <c r="AR10" s="14"/>
      <c r="AS10" s="14">
        <v>0.32924596219958102</v>
      </c>
      <c r="AT10" s="14">
        <v>0.34229266399557501</v>
      </c>
      <c r="AU10" s="14">
        <v>0.37579373985112602</v>
      </c>
      <c r="AV10" s="14">
        <v>0.37073488805019</v>
      </c>
      <c r="AW10" s="14">
        <v>0.42170260563900802</v>
      </c>
      <c r="AX10" s="14"/>
      <c r="AY10" s="14">
        <v>0.32982537655726302</v>
      </c>
      <c r="AZ10" s="14">
        <v>0.30366733376780303</v>
      </c>
      <c r="BA10" s="14">
        <v>0.310430983961899</v>
      </c>
      <c r="BB10" s="14">
        <v>0.34425318750193201</v>
      </c>
      <c r="BC10" s="14">
        <v>0.30300602801765503</v>
      </c>
      <c r="BD10" s="14">
        <v>0.32275310761406101</v>
      </c>
      <c r="BE10" s="14">
        <v>0.35447400194274797</v>
      </c>
      <c r="BF10" s="14">
        <v>0.35483211294914802</v>
      </c>
      <c r="BG10" s="14">
        <v>0.40982721686903301</v>
      </c>
      <c r="BH10" s="14">
        <v>0.329609441061955</v>
      </c>
      <c r="BI10" s="14">
        <v>0.32630797360123498</v>
      </c>
      <c r="BJ10" s="14">
        <v>0.347554769800406</v>
      </c>
      <c r="BK10" s="14">
        <v>0.458516464024603</v>
      </c>
      <c r="BL10" s="14">
        <v>0.387704925981117</v>
      </c>
      <c r="BM10" s="14">
        <v>0.33734329478022801</v>
      </c>
      <c r="BN10" s="14">
        <v>0.390717548244089</v>
      </c>
      <c r="BO10" s="14"/>
      <c r="BP10" s="14">
        <v>0.32308495680993998</v>
      </c>
      <c r="BQ10" s="14">
        <v>0.33604893859870899</v>
      </c>
      <c r="BR10" s="14">
        <v>0.35435860887906301</v>
      </c>
      <c r="BS10" s="14">
        <v>0.350727560969331</v>
      </c>
      <c r="BT10" s="14">
        <v>0.36174001672328299</v>
      </c>
      <c r="BU10" s="14">
        <v>0.34091886062514998</v>
      </c>
      <c r="BV10" s="14"/>
      <c r="BW10" s="14">
        <v>0.374992616016458</v>
      </c>
      <c r="BX10" s="14">
        <v>0.33467422760446702</v>
      </c>
      <c r="BY10" s="14">
        <v>0.29379237162733601</v>
      </c>
      <c r="BZ10" s="14">
        <v>0.28825889899196599</v>
      </c>
      <c r="CA10" s="14">
        <v>0.308146265479534</v>
      </c>
      <c r="CB10" s="14">
        <v>0.410037552313544</v>
      </c>
      <c r="CC10" s="14"/>
      <c r="CD10" s="14">
        <v>0.35135034294631501</v>
      </c>
      <c r="CE10" s="14">
        <v>0.356846478131852</v>
      </c>
      <c r="CF10" s="14">
        <v>0.25149464593187898</v>
      </c>
      <c r="CG10" s="14">
        <v>0.36530711001265298</v>
      </c>
      <c r="CH10" s="14"/>
      <c r="CI10" s="14">
        <v>0.35053756693744698</v>
      </c>
      <c r="CJ10" s="14">
        <v>0.30392184496256602</v>
      </c>
      <c r="CK10" s="14">
        <v>0.35336263348494701</v>
      </c>
      <c r="CL10" s="14">
        <v>0.33553729583450398</v>
      </c>
      <c r="CM10" s="14"/>
      <c r="CN10" s="14">
        <v>0.33876032221344299</v>
      </c>
      <c r="CO10" s="14">
        <v>0.34181053746162599</v>
      </c>
      <c r="CP10" s="14"/>
      <c r="CQ10" s="14">
        <v>0.32719280208493101</v>
      </c>
      <c r="CR10" s="14">
        <v>0.34486483152780101</v>
      </c>
    </row>
    <row r="11" spans="2:96" x14ac:dyDescent="0.3">
      <c r="B11" s="15" t="s">
        <v>232</v>
      </c>
      <c r="C11" s="14">
        <v>0.28698385684628203</v>
      </c>
      <c r="D11" s="14">
        <v>0.27288831008709702</v>
      </c>
      <c r="E11" s="14">
        <v>0.300449847318006</v>
      </c>
      <c r="F11" s="14"/>
      <c r="G11" s="14">
        <v>0.24598624029107299</v>
      </c>
      <c r="H11" s="14">
        <v>0.25279475070987301</v>
      </c>
      <c r="I11" s="14">
        <v>0.29637244459748502</v>
      </c>
      <c r="J11" s="14">
        <v>0.30088734818924501</v>
      </c>
      <c r="K11" s="14">
        <v>0.34878733540462098</v>
      </c>
      <c r="L11" s="14">
        <v>0.281519123701371</v>
      </c>
      <c r="M11" s="14"/>
      <c r="N11" s="14">
        <v>0.26239783350478901</v>
      </c>
      <c r="O11" s="14">
        <v>0.28836476035264702</v>
      </c>
      <c r="P11" s="14">
        <v>0.27165593716811498</v>
      </c>
      <c r="Q11" s="14">
        <v>0.32308809616992101</v>
      </c>
      <c r="R11" s="14"/>
      <c r="S11" s="14">
        <v>0.25850494476568298</v>
      </c>
      <c r="T11" s="14">
        <v>0.31502850667458299</v>
      </c>
      <c r="U11" s="14">
        <v>0.28721427315482101</v>
      </c>
      <c r="V11" s="14">
        <v>0.28241987453495199</v>
      </c>
      <c r="W11" s="14">
        <v>0.31178014321099101</v>
      </c>
      <c r="X11" s="14">
        <v>0.27821652043940698</v>
      </c>
      <c r="Y11" s="14">
        <v>0.30696506658039702</v>
      </c>
      <c r="Z11" s="14">
        <v>0.315525521733659</v>
      </c>
      <c r="AA11" s="14">
        <v>0.23609518886116401</v>
      </c>
      <c r="AB11" s="14">
        <v>0.28458603147265399</v>
      </c>
      <c r="AC11" s="14">
        <v>0.35085606727475299</v>
      </c>
      <c r="AD11" s="14">
        <v>0.27578917869540498</v>
      </c>
      <c r="AE11" s="14"/>
      <c r="AF11" s="14">
        <v>0.30008619894546301</v>
      </c>
      <c r="AG11" s="14">
        <v>0.27109283268879297</v>
      </c>
      <c r="AH11" s="14">
        <v>0.23298880588682799</v>
      </c>
      <c r="AI11" s="14">
        <v>0.316609028418468</v>
      </c>
      <c r="AJ11" s="14">
        <v>0.26719070656410299</v>
      </c>
      <c r="AK11" s="14"/>
      <c r="AL11" s="14">
        <v>0.25286602204666198</v>
      </c>
      <c r="AM11" s="14">
        <v>0.30329757346388803</v>
      </c>
      <c r="AN11" s="14">
        <v>0.21927044280590199</v>
      </c>
      <c r="AO11" s="14">
        <v>0.31272279506575101</v>
      </c>
      <c r="AP11" s="14">
        <v>0.27466097207539802</v>
      </c>
      <c r="AQ11" s="14">
        <v>0.31896681645668901</v>
      </c>
      <c r="AR11" s="14"/>
      <c r="AS11" s="14">
        <v>0.31378020410781499</v>
      </c>
      <c r="AT11" s="14">
        <v>0.284579886075505</v>
      </c>
      <c r="AU11" s="14">
        <v>0.27196377812419098</v>
      </c>
      <c r="AV11" s="14">
        <v>0.26672911560616003</v>
      </c>
      <c r="AW11" s="14">
        <v>0.257124175793914</v>
      </c>
      <c r="AX11" s="14"/>
      <c r="AY11" s="14">
        <v>0.148047531974309</v>
      </c>
      <c r="AZ11" s="14">
        <v>0.22290161688319399</v>
      </c>
      <c r="BA11" s="14">
        <v>0.34094070677621102</v>
      </c>
      <c r="BB11" s="14">
        <v>0.32612991775181599</v>
      </c>
      <c r="BC11" s="14">
        <v>0.300264800572701</v>
      </c>
      <c r="BD11" s="14">
        <v>0.31296242154173398</v>
      </c>
      <c r="BE11" s="14">
        <v>0.24419094573966199</v>
      </c>
      <c r="BF11" s="14">
        <v>0.29748947536932902</v>
      </c>
      <c r="BG11" s="14">
        <v>0.241032341398702</v>
      </c>
      <c r="BH11" s="14">
        <v>0.29764800022489901</v>
      </c>
      <c r="BI11" s="14">
        <v>0.301411433414702</v>
      </c>
      <c r="BJ11" s="14">
        <v>0.29568018479569103</v>
      </c>
      <c r="BK11" s="14">
        <v>0.20943751792040899</v>
      </c>
      <c r="BL11" s="14">
        <v>0.25788817207215797</v>
      </c>
      <c r="BM11" s="14">
        <v>0.305402227234085</v>
      </c>
      <c r="BN11" s="14">
        <v>0.246516532900037</v>
      </c>
      <c r="BO11" s="14"/>
      <c r="BP11" s="14">
        <v>0.296562806588415</v>
      </c>
      <c r="BQ11" s="14">
        <v>0.29848282014208499</v>
      </c>
      <c r="BR11" s="14">
        <v>0.25173370415221302</v>
      </c>
      <c r="BS11" s="14">
        <v>0.30263390960076098</v>
      </c>
      <c r="BT11" s="14">
        <v>0.24863115365041399</v>
      </c>
      <c r="BU11" s="14">
        <v>0.30187806172135101</v>
      </c>
      <c r="BV11" s="14"/>
      <c r="BW11" s="14">
        <v>0.27696433714004998</v>
      </c>
      <c r="BX11" s="14">
        <v>0.316346917617778</v>
      </c>
      <c r="BY11" s="14">
        <v>0.25249072471121298</v>
      </c>
      <c r="BZ11" s="14">
        <v>0.32136881110408</v>
      </c>
      <c r="CA11" s="14">
        <v>0.30826897606714998</v>
      </c>
      <c r="CB11" s="14">
        <v>0.14075230471740399</v>
      </c>
      <c r="CC11" s="14"/>
      <c r="CD11" s="14">
        <v>0.26823733903316799</v>
      </c>
      <c r="CE11" s="14">
        <v>0.246628716768276</v>
      </c>
      <c r="CF11" s="14">
        <v>0.29365822134200897</v>
      </c>
      <c r="CG11" s="14">
        <v>0.28192961922947601</v>
      </c>
      <c r="CH11" s="14"/>
      <c r="CI11" s="14">
        <v>0.24293459450740801</v>
      </c>
      <c r="CJ11" s="14">
        <v>0.29888526506693902</v>
      </c>
      <c r="CK11" s="14">
        <v>0.296424084827283</v>
      </c>
      <c r="CL11" s="14">
        <v>0.28753568181778599</v>
      </c>
      <c r="CM11" s="14"/>
      <c r="CN11" s="14">
        <v>0.22009367291878801</v>
      </c>
      <c r="CO11" s="14">
        <v>0.29551339496353202</v>
      </c>
      <c r="CP11" s="14"/>
      <c r="CQ11" s="14">
        <v>0.24154035486867101</v>
      </c>
      <c r="CR11" s="14">
        <v>0.294230994756849</v>
      </c>
    </row>
    <row r="12" spans="2:96" x14ac:dyDescent="0.3">
      <c r="B12" s="15" t="s">
        <v>233</v>
      </c>
      <c r="C12" s="14">
        <v>0.114454217584879</v>
      </c>
      <c r="D12" s="14">
        <v>9.3999004082650495E-2</v>
      </c>
      <c r="E12" s="14">
        <v>0.13391562033419899</v>
      </c>
      <c r="F12" s="14"/>
      <c r="G12" s="14">
        <v>0.122515896920459</v>
      </c>
      <c r="H12" s="14">
        <v>0.12333459063692601</v>
      </c>
      <c r="I12" s="14">
        <v>0.12102571793422599</v>
      </c>
      <c r="J12" s="14">
        <v>0.110556382887154</v>
      </c>
      <c r="K12" s="14">
        <v>0.107169288577306</v>
      </c>
      <c r="L12" s="14">
        <v>0.104597313727031</v>
      </c>
      <c r="M12" s="14"/>
      <c r="N12" s="14">
        <v>9.9541797033741206E-2</v>
      </c>
      <c r="O12" s="14">
        <v>0.12694147354212201</v>
      </c>
      <c r="P12" s="14">
        <v>0.10382820914113999</v>
      </c>
      <c r="Q12" s="14">
        <v>0.12826807056025899</v>
      </c>
      <c r="R12" s="14"/>
      <c r="S12" s="14">
        <v>8.7976720011009604E-2</v>
      </c>
      <c r="T12" s="14">
        <v>0.11895526746109</v>
      </c>
      <c r="U12" s="14">
        <v>0.132719637292082</v>
      </c>
      <c r="V12" s="14">
        <v>0.10703993329934799</v>
      </c>
      <c r="W12" s="14">
        <v>0.13866202160472799</v>
      </c>
      <c r="X12" s="14">
        <v>0.14724680559799999</v>
      </c>
      <c r="Y12" s="14">
        <v>7.0091248543931395E-2</v>
      </c>
      <c r="Z12" s="14">
        <v>0.143844343004321</v>
      </c>
      <c r="AA12" s="14">
        <v>0.119615522199765</v>
      </c>
      <c r="AB12" s="14">
        <v>0.12602242060893801</v>
      </c>
      <c r="AC12" s="14">
        <v>7.4721226076603905E-2</v>
      </c>
      <c r="AD12" s="14">
        <v>0.12978341567829399</v>
      </c>
      <c r="AE12" s="14"/>
      <c r="AF12" s="14">
        <v>0.12885726212633999</v>
      </c>
      <c r="AG12" s="14">
        <v>0.129699882416032</v>
      </c>
      <c r="AH12" s="14">
        <v>0.105059013458404</v>
      </c>
      <c r="AI12" s="14">
        <v>8.5438150442749397E-2</v>
      </c>
      <c r="AJ12" s="14">
        <v>5.3392074908105297E-2</v>
      </c>
      <c r="AK12" s="14"/>
      <c r="AL12" s="14">
        <v>0.13276673996111499</v>
      </c>
      <c r="AM12" s="14">
        <v>0.111368836916582</v>
      </c>
      <c r="AN12" s="14">
        <v>0.14970927997494299</v>
      </c>
      <c r="AO12" s="14">
        <v>8.8785709649198102E-2</v>
      </c>
      <c r="AP12" s="14">
        <v>8.4661235398612103E-2</v>
      </c>
      <c r="AQ12" s="14">
        <v>9.6052923726548695E-2</v>
      </c>
      <c r="AR12" s="14"/>
      <c r="AS12" s="14">
        <v>0.11340644468273001</v>
      </c>
      <c r="AT12" s="14">
        <v>9.5794911193551199E-2</v>
      </c>
      <c r="AU12" s="14">
        <v>0.114687956327631</v>
      </c>
      <c r="AV12" s="14">
        <v>0.13052780795333799</v>
      </c>
      <c r="AW12" s="14">
        <v>0.1250458439761</v>
      </c>
      <c r="AX12" s="14"/>
      <c r="AY12" s="14">
        <v>0.178613727079904</v>
      </c>
      <c r="AZ12" s="14">
        <v>0.10036129218088501</v>
      </c>
      <c r="BA12" s="14">
        <v>0.112926557304807</v>
      </c>
      <c r="BB12" s="14">
        <v>0.110198039546474</v>
      </c>
      <c r="BC12" s="14">
        <v>0.12124673287116799</v>
      </c>
      <c r="BD12" s="14">
        <v>0.108840754258708</v>
      </c>
      <c r="BE12" s="14">
        <v>0.16315005690414999</v>
      </c>
      <c r="BF12" s="14">
        <v>8.7255002658343905E-2</v>
      </c>
      <c r="BG12" s="14">
        <v>8.5611981917774096E-2</v>
      </c>
      <c r="BH12" s="14">
        <v>0.12102110146206201</v>
      </c>
      <c r="BI12" s="14">
        <v>0.10732400235709599</v>
      </c>
      <c r="BJ12" s="14">
        <v>0.10168217375722501</v>
      </c>
      <c r="BK12" s="14">
        <v>0.13957586050136001</v>
      </c>
      <c r="BL12" s="14">
        <v>0.12635876704402299</v>
      </c>
      <c r="BM12" s="14">
        <v>0.120314882769623</v>
      </c>
      <c r="BN12" s="14">
        <v>9.1825884350859005E-2</v>
      </c>
      <c r="BO12" s="14"/>
      <c r="BP12" s="14">
        <v>9.2536313047875907E-2</v>
      </c>
      <c r="BQ12" s="14">
        <v>0.131448280108515</v>
      </c>
      <c r="BR12" s="14">
        <v>0.122282800008717</v>
      </c>
      <c r="BS12" s="14">
        <v>0.10954885729644601</v>
      </c>
      <c r="BT12" s="14">
        <v>0.105471787749313</v>
      </c>
      <c r="BU12" s="14">
        <v>0.14286167890002299</v>
      </c>
      <c r="BV12" s="14"/>
      <c r="BW12" s="14">
        <v>0.10592465852043</v>
      </c>
      <c r="BX12" s="14">
        <v>0.117448719779519</v>
      </c>
      <c r="BY12" s="14">
        <v>0.117604363356181</v>
      </c>
      <c r="BZ12" s="14">
        <v>9.4263704635900294E-2</v>
      </c>
      <c r="CA12" s="14">
        <v>0.12917390877738699</v>
      </c>
      <c r="CB12" s="14">
        <v>0.13967906598836699</v>
      </c>
      <c r="CC12" s="14"/>
      <c r="CD12" s="14">
        <v>0.102740702740359</v>
      </c>
      <c r="CE12" s="14">
        <v>0.108935925377925</v>
      </c>
      <c r="CF12" s="14">
        <v>0.160554816439126</v>
      </c>
      <c r="CG12" s="14">
        <v>0.13621532592080501</v>
      </c>
      <c r="CH12" s="14"/>
      <c r="CI12" s="14">
        <v>0.13034024503750999</v>
      </c>
      <c r="CJ12" s="14">
        <v>0.128862606716521</v>
      </c>
      <c r="CK12" s="14">
        <v>0.105866462417934</v>
      </c>
      <c r="CL12" s="14">
        <v>9.9999287947638696E-2</v>
      </c>
      <c r="CM12" s="14"/>
      <c r="CN12" s="14">
        <v>0.139944360969983</v>
      </c>
      <c r="CO12" s="14">
        <v>0.11073249398858501</v>
      </c>
      <c r="CP12" s="14"/>
      <c r="CQ12" s="14">
        <v>0.15211819006569299</v>
      </c>
      <c r="CR12" s="14">
        <v>0.110912191232556</v>
      </c>
    </row>
    <row r="13" spans="2:96" x14ac:dyDescent="0.3">
      <c r="B13" s="15" t="s">
        <v>234</v>
      </c>
      <c r="C13" s="14">
        <v>4.2151130365909201E-2</v>
      </c>
      <c r="D13" s="14">
        <v>4.15579232536308E-2</v>
      </c>
      <c r="E13" s="14">
        <v>4.2856302897548403E-2</v>
      </c>
      <c r="F13" s="14"/>
      <c r="G13" s="14">
        <v>1.38953824765363E-2</v>
      </c>
      <c r="H13" s="14">
        <v>4.1212373582164598E-2</v>
      </c>
      <c r="I13" s="14">
        <v>3.7869074421380801E-2</v>
      </c>
      <c r="J13" s="14">
        <v>5.2564643450991003E-2</v>
      </c>
      <c r="K13" s="14">
        <v>7.4414368587374297E-2</v>
      </c>
      <c r="L13" s="14">
        <v>3.4969017233702097E-2</v>
      </c>
      <c r="M13" s="14"/>
      <c r="N13" s="14">
        <v>3.7553462396777003E-2</v>
      </c>
      <c r="O13" s="14">
        <v>4.0801529156728897E-2</v>
      </c>
      <c r="P13" s="14">
        <v>5.3519247772204702E-2</v>
      </c>
      <c r="Q13" s="14">
        <v>3.9023735161332597E-2</v>
      </c>
      <c r="R13" s="14"/>
      <c r="S13" s="14">
        <v>5.4507191331582397E-2</v>
      </c>
      <c r="T13" s="14">
        <v>4.5910105731783203E-2</v>
      </c>
      <c r="U13" s="14">
        <v>1.80718824087454E-2</v>
      </c>
      <c r="V13" s="14">
        <v>5.3203306059667103E-2</v>
      </c>
      <c r="W13" s="14">
        <v>3.42914967218775E-2</v>
      </c>
      <c r="X13" s="14">
        <v>3.7459162229940703E-2</v>
      </c>
      <c r="Y13" s="14">
        <v>2.91898788053572E-2</v>
      </c>
      <c r="Z13" s="14">
        <v>9.3446486693176498E-2</v>
      </c>
      <c r="AA13" s="14">
        <v>6.1849346401099403E-2</v>
      </c>
      <c r="AB13" s="14">
        <v>1.6397978204662499E-2</v>
      </c>
      <c r="AC13" s="14">
        <v>4.4005805771651703E-2</v>
      </c>
      <c r="AD13" s="14">
        <v>0</v>
      </c>
      <c r="AE13" s="14"/>
      <c r="AF13" s="14">
        <v>2.7879345340197498E-2</v>
      </c>
      <c r="AG13" s="14">
        <v>4.3784958335077999E-2</v>
      </c>
      <c r="AH13" s="14">
        <v>3.3939937690137402E-2</v>
      </c>
      <c r="AI13" s="14">
        <v>7.1336375938166205E-2</v>
      </c>
      <c r="AJ13" s="14">
        <v>4.9158327879697497E-2</v>
      </c>
      <c r="AK13" s="14"/>
      <c r="AL13" s="14">
        <v>3.3966522649532802E-2</v>
      </c>
      <c r="AM13" s="14">
        <v>3.1310211570468503E-2</v>
      </c>
      <c r="AN13" s="14">
        <v>5.3227625096955403E-2</v>
      </c>
      <c r="AO13" s="14">
        <v>5.3429944416150198E-2</v>
      </c>
      <c r="AP13" s="14">
        <v>4.8471085256127297E-2</v>
      </c>
      <c r="AQ13" s="14">
        <v>4.0601964576438103E-2</v>
      </c>
      <c r="AR13" s="14"/>
      <c r="AS13" s="14">
        <v>2.93769432572796E-2</v>
      </c>
      <c r="AT13" s="14">
        <v>5.6979352887416401E-2</v>
      </c>
      <c r="AU13" s="14">
        <v>4.1772659054604498E-2</v>
      </c>
      <c r="AV13" s="14">
        <v>2.33207468623002E-2</v>
      </c>
      <c r="AW13" s="14">
        <v>4.9742524784290199E-2</v>
      </c>
      <c r="AX13" s="14"/>
      <c r="AY13" s="14">
        <v>6.8633197583866198E-2</v>
      </c>
      <c r="AZ13" s="14">
        <v>7.6859888532198301E-2</v>
      </c>
      <c r="BA13" s="14">
        <v>3.5461319748581903E-2</v>
      </c>
      <c r="BB13" s="14">
        <v>3.2276522514788297E-2</v>
      </c>
      <c r="BC13" s="14">
        <v>4.9098406359111599E-2</v>
      </c>
      <c r="BD13" s="14">
        <v>4.1964539103651E-2</v>
      </c>
      <c r="BE13" s="14">
        <v>3.2230811839013399E-2</v>
      </c>
      <c r="BF13" s="14">
        <v>3.1662889496599199E-2</v>
      </c>
      <c r="BG13" s="14">
        <v>2.0103393042729099E-2</v>
      </c>
      <c r="BH13" s="14">
        <v>4.85583542561236E-2</v>
      </c>
      <c r="BI13" s="14">
        <v>3.9695352759682202E-2</v>
      </c>
      <c r="BJ13" s="14">
        <v>8.3187549509512904E-2</v>
      </c>
      <c r="BK13" s="14">
        <v>3.86601759364993E-2</v>
      </c>
      <c r="BL13" s="14">
        <v>0</v>
      </c>
      <c r="BM13" s="14">
        <v>1.93805467061864E-2</v>
      </c>
      <c r="BN13" s="14">
        <v>4.6528029229589603E-2</v>
      </c>
      <c r="BO13" s="14"/>
      <c r="BP13" s="14">
        <v>4.2405907652772898E-2</v>
      </c>
      <c r="BQ13" s="14">
        <v>4.5188895512594099E-2</v>
      </c>
      <c r="BR13" s="14">
        <v>3.3875700763740697E-2</v>
      </c>
      <c r="BS13" s="14">
        <v>4.0742078550327E-2</v>
      </c>
      <c r="BT13" s="14">
        <v>4.2926853330248801E-2</v>
      </c>
      <c r="BU13" s="14">
        <v>5.1409910837167699E-2</v>
      </c>
      <c r="BV13" s="14"/>
      <c r="BW13" s="14">
        <v>4.0606422239786298E-2</v>
      </c>
      <c r="BX13" s="14">
        <v>4.4179548411225102E-2</v>
      </c>
      <c r="BY13" s="14">
        <v>6.0232524293171399E-2</v>
      </c>
      <c r="BZ13" s="14">
        <v>6.34793151189154E-2</v>
      </c>
      <c r="CA13" s="14">
        <v>3.17211500506916E-2</v>
      </c>
      <c r="CB13" s="14">
        <v>1.17660717525934E-2</v>
      </c>
      <c r="CC13" s="14"/>
      <c r="CD13" s="14">
        <v>3.3346038782080201E-2</v>
      </c>
      <c r="CE13" s="14">
        <v>4.8118001612698497E-2</v>
      </c>
      <c r="CF13" s="14">
        <v>5.9000254995732603E-2</v>
      </c>
      <c r="CG13" s="14">
        <v>4.3396785118259402E-2</v>
      </c>
      <c r="CH13" s="14"/>
      <c r="CI13" s="14">
        <v>3.67036590691774E-2</v>
      </c>
      <c r="CJ13" s="14">
        <v>3.7420773901349999E-2</v>
      </c>
      <c r="CK13" s="14">
        <v>4.7185105460647997E-2</v>
      </c>
      <c r="CL13" s="14">
        <v>2.8370600048307801E-2</v>
      </c>
      <c r="CM13" s="14"/>
      <c r="CN13" s="14">
        <v>4.9471259893459303E-2</v>
      </c>
      <c r="CO13" s="14">
        <v>4.1893404079590198E-2</v>
      </c>
      <c r="CP13" s="14"/>
      <c r="CQ13" s="14">
        <v>1.5558215739770001E-2</v>
      </c>
      <c r="CR13" s="14">
        <v>4.6281445795550297E-2</v>
      </c>
    </row>
    <row r="14" spans="2:96" x14ac:dyDescent="0.3">
      <c r="B14" s="15" t="s">
        <v>92</v>
      </c>
      <c r="C14" s="14">
        <v>6.7085827021097597E-2</v>
      </c>
      <c r="D14" s="14">
        <v>4.9693144710165497E-2</v>
      </c>
      <c r="E14" s="14">
        <v>8.4297895917387594E-2</v>
      </c>
      <c r="F14" s="14"/>
      <c r="G14" s="14">
        <v>6.4388872465462904E-2</v>
      </c>
      <c r="H14" s="14">
        <v>5.0768914839635602E-2</v>
      </c>
      <c r="I14" s="14">
        <v>4.9490572876881501E-2</v>
      </c>
      <c r="J14" s="14">
        <v>6.9555047823327304E-2</v>
      </c>
      <c r="K14" s="14">
        <v>8.3331227597150004E-2</v>
      </c>
      <c r="L14" s="14">
        <v>8.35640536487917E-2</v>
      </c>
      <c r="M14" s="14"/>
      <c r="N14" s="14">
        <v>4.7040324830088499E-2</v>
      </c>
      <c r="O14" s="14">
        <v>6.2580873168491105E-2</v>
      </c>
      <c r="P14" s="14">
        <v>7.9079168475844702E-2</v>
      </c>
      <c r="Q14" s="14">
        <v>8.3629948581111599E-2</v>
      </c>
      <c r="R14" s="14"/>
      <c r="S14" s="14">
        <v>8.1267373559185493E-2</v>
      </c>
      <c r="T14" s="14">
        <v>6.0970618240958903E-2</v>
      </c>
      <c r="U14" s="14">
        <v>5.69150229043862E-2</v>
      </c>
      <c r="V14" s="14">
        <v>4.1323618392000702E-2</v>
      </c>
      <c r="W14" s="14">
        <v>5.64093357617114E-2</v>
      </c>
      <c r="X14" s="14">
        <v>6.8183445037440102E-2</v>
      </c>
      <c r="Y14" s="14">
        <v>7.8955825555259998E-2</v>
      </c>
      <c r="Z14" s="14">
        <v>4.5774683465692398E-2</v>
      </c>
      <c r="AA14" s="14">
        <v>7.5045874871466897E-2</v>
      </c>
      <c r="AB14" s="14">
        <v>6.3680182577393302E-2</v>
      </c>
      <c r="AC14" s="14">
        <v>9.5853082295880895E-2</v>
      </c>
      <c r="AD14" s="14">
        <v>8.2850343205672597E-2</v>
      </c>
      <c r="AE14" s="14"/>
      <c r="AF14" s="14">
        <v>5.8678082508689902E-2</v>
      </c>
      <c r="AG14" s="14">
        <v>4.5449107390377198E-2</v>
      </c>
      <c r="AH14" s="14">
        <v>5.4159734485516003E-2</v>
      </c>
      <c r="AI14" s="14">
        <v>7.9547499559526003E-2</v>
      </c>
      <c r="AJ14" s="14">
        <v>7.5162581299934902E-2</v>
      </c>
      <c r="AK14" s="14"/>
      <c r="AL14" s="14">
        <v>3.9828040273229198E-2</v>
      </c>
      <c r="AM14" s="14">
        <v>5.4165573616825002E-2</v>
      </c>
      <c r="AN14" s="14">
        <v>4.3051449828817201E-2</v>
      </c>
      <c r="AO14" s="14">
        <v>7.4061727488611895E-2</v>
      </c>
      <c r="AP14" s="14">
        <v>5.4002164480148197E-2</v>
      </c>
      <c r="AQ14" s="14">
        <v>0.12925577518082501</v>
      </c>
      <c r="AR14" s="14"/>
      <c r="AS14" s="14">
        <v>6.9804546314449198E-2</v>
      </c>
      <c r="AT14" s="14">
        <v>8.0642248691249294E-2</v>
      </c>
      <c r="AU14" s="14">
        <v>5.2288608758471501E-2</v>
      </c>
      <c r="AV14" s="14">
        <v>3.3884432494159303E-2</v>
      </c>
      <c r="AW14" s="14">
        <v>0</v>
      </c>
      <c r="AX14" s="14"/>
      <c r="AY14" s="14">
        <v>0.13475656819877099</v>
      </c>
      <c r="AZ14" s="14">
        <v>0.16102036906116399</v>
      </c>
      <c r="BA14" s="14">
        <v>9.4355235663373505E-2</v>
      </c>
      <c r="BB14" s="14">
        <v>8.2590845614324698E-2</v>
      </c>
      <c r="BC14" s="14">
        <v>4.1929914757714501E-2</v>
      </c>
      <c r="BD14" s="14">
        <v>9.3639384250950294E-2</v>
      </c>
      <c r="BE14" s="14">
        <v>8.6498336337604606E-2</v>
      </c>
      <c r="BF14" s="14">
        <v>5.42279581891634E-2</v>
      </c>
      <c r="BG14" s="14">
        <v>7.5074956398634998E-2</v>
      </c>
      <c r="BH14" s="14">
        <v>1.6271894884408101E-2</v>
      </c>
      <c r="BI14" s="14">
        <v>2.7610321924876599E-2</v>
      </c>
      <c r="BJ14" s="14">
        <v>8.3873221261198797E-2</v>
      </c>
      <c r="BK14" s="14">
        <v>1.2227021484158501E-2</v>
      </c>
      <c r="BL14" s="14">
        <v>4.3092888853567199E-2</v>
      </c>
      <c r="BM14" s="14">
        <v>1.8982891690323099E-2</v>
      </c>
      <c r="BN14" s="14">
        <v>3.5520759057153899E-2</v>
      </c>
      <c r="BO14" s="14"/>
      <c r="BP14" s="14">
        <v>5.1974262980870697E-2</v>
      </c>
      <c r="BQ14" s="14">
        <v>5.84442891290868E-2</v>
      </c>
      <c r="BR14" s="14">
        <v>7.9992453108433406E-2</v>
      </c>
      <c r="BS14" s="14">
        <v>7.7470455744619998E-2</v>
      </c>
      <c r="BT14" s="14">
        <v>9.0778392076861295E-2</v>
      </c>
      <c r="BU14" s="14">
        <v>6.5532207607364501E-2</v>
      </c>
      <c r="BV14" s="14"/>
      <c r="BW14" s="14">
        <v>6.21814637107529E-2</v>
      </c>
      <c r="BX14" s="14">
        <v>4.4630423649261598E-2</v>
      </c>
      <c r="BY14" s="14">
        <v>6.8181445577759403E-2</v>
      </c>
      <c r="BZ14" s="14">
        <v>9.5583537991444395E-2</v>
      </c>
      <c r="CA14" s="14">
        <v>7.6297464011569893E-2</v>
      </c>
      <c r="CB14" s="14">
        <v>0.109618602787094</v>
      </c>
      <c r="CC14" s="14"/>
      <c r="CD14" s="14">
        <v>5.8728413320959301E-2</v>
      </c>
      <c r="CE14" s="14">
        <v>4.5078136186812397E-2</v>
      </c>
      <c r="CF14" s="14">
        <v>0.105137673377194</v>
      </c>
      <c r="CG14" s="14">
        <v>4.7082426102602798E-2</v>
      </c>
      <c r="CH14" s="14"/>
      <c r="CI14" s="14">
        <v>5.2013990827812703E-2</v>
      </c>
      <c r="CJ14" s="14">
        <v>7.5573909579159895E-2</v>
      </c>
      <c r="CK14" s="14">
        <v>5.92010150165653E-2</v>
      </c>
      <c r="CL14" s="14">
        <v>0.14947027681555999</v>
      </c>
      <c r="CM14" s="14"/>
      <c r="CN14" s="14">
        <v>4.5995503217524998E-2</v>
      </c>
      <c r="CO14" s="14">
        <v>6.9502387207016597E-2</v>
      </c>
      <c r="CP14" s="14"/>
      <c r="CQ14" s="14">
        <v>3.2919009007449998E-2</v>
      </c>
      <c r="CR14" s="14">
        <v>6.2726631036745306E-2</v>
      </c>
    </row>
    <row r="15" spans="2:96" x14ac:dyDescent="0.3">
      <c r="B15" s="15" t="s">
        <v>235</v>
      </c>
      <c r="C15" s="21">
        <v>0.48932496818183102</v>
      </c>
      <c r="D15" s="21">
        <v>0.54186161786645604</v>
      </c>
      <c r="E15" s="21">
        <v>0.43848033353285998</v>
      </c>
      <c r="F15" s="21"/>
      <c r="G15" s="21">
        <v>0.553213607846469</v>
      </c>
      <c r="H15" s="21">
        <v>0.53188937023140104</v>
      </c>
      <c r="I15" s="21">
        <v>0.49524219017002602</v>
      </c>
      <c r="J15" s="21">
        <v>0.46643657764928298</v>
      </c>
      <c r="K15" s="21">
        <v>0.38629777983354902</v>
      </c>
      <c r="L15" s="21">
        <v>0.495350491689104</v>
      </c>
      <c r="M15" s="21"/>
      <c r="N15" s="21">
        <v>0.55346658223460399</v>
      </c>
      <c r="O15" s="21">
        <v>0.48131136378000999</v>
      </c>
      <c r="P15" s="21">
        <v>0.491917437442695</v>
      </c>
      <c r="Q15" s="21">
        <v>0.42599014952737602</v>
      </c>
      <c r="R15" s="21"/>
      <c r="S15" s="21">
        <v>0.51774377033253904</v>
      </c>
      <c r="T15" s="21">
        <v>0.45913550189158497</v>
      </c>
      <c r="U15" s="21">
        <v>0.50507918423996501</v>
      </c>
      <c r="V15" s="21">
        <v>0.516013267714032</v>
      </c>
      <c r="W15" s="21">
        <v>0.45885700270069202</v>
      </c>
      <c r="X15" s="21">
        <v>0.468894066695212</v>
      </c>
      <c r="Y15" s="21">
        <v>0.51479798051505399</v>
      </c>
      <c r="Z15" s="21">
        <v>0.40140896510315</v>
      </c>
      <c r="AA15" s="21">
        <v>0.50739406766650397</v>
      </c>
      <c r="AB15" s="21">
        <v>0.50931338713635199</v>
      </c>
      <c r="AC15" s="21">
        <v>0.43456381858111098</v>
      </c>
      <c r="AD15" s="21">
        <v>0.51157706242062795</v>
      </c>
      <c r="AE15" s="21"/>
      <c r="AF15" s="21">
        <v>0.48449911107930999</v>
      </c>
      <c r="AG15" s="21">
        <v>0.50997321916971905</v>
      </c>
      <c r="AH15" s="21">
        <v>0.57385250847911395</v>
      </c>
      <c r="AI15" s="21">
        <v>0.44706894564109101</v>
      </c>
      <c r="AJ15" s="21">
        <v>0.55509630934816001</v>
      </c>
      <c r="AK15" s="21"/>
      <c r="AL15" s="21">
        <v>0.54057267506946105</v>
      </c>
      <c r="AM15" s="21">
        <v>0.49985780443223599</v>
      </c>
      <c r="AN15" s="21">
        <v>0.53474120229338196</v>
      </c>
      <c r="AO15" s="21">
        <v>0.47099982338028901</v>
      </c>
      <c r="AP15" s="21">
        <v>0.53820454278971397</v>
      </c>
      <c r="AQ15" s="21">
        <v>0.41512252005950001</v>
      </c>
      <c r="AR15" s="21"/>
      <c r="AS15" s="21">
        <v>0.47363186163772703</v>
      </c>
      <c r="AT15" s="21">
        <v>0.48200360115227803</v>
      </c>
      <c r="AU15" s="21">
        <v>0.51928699773510201</v>
      </c>
      <c r="AV15" s="21">
        <v>0.54553789708404199</v>
      </c>
      <c r="AW15" s="21">
        <v>0.56808745544569605</v>
      </c>
      <c r="AX15" s="21"/>
      <c r="AY15" s="21">
        <v>0.46994897516314899</v>
      </c>
      <c r="AZ15" s="21">
        <v>0.43885683334255798</v>
      </c>
      <c r="BA15" s="21">
        <v>0.41631618050702601</v>
      </c>
      <c r="BB15" s="21">
        <v>0.44880467457259698</v>
      </c>
      <c r="BC15" s="21">
        <v>0.48746014543930599</v>
      </c>
      <c r="BD15" s="21">
        <v>0.442592900844957</v>
      </c>
      <c r="BE15" s="21">
        <v>0.47392984917956998</v>
      </c>
      <c r="BF15" s="21">
        <v>0.52936467428656497</v>
      </c>
      <c r="BG15" s="21">
        <v>0.57817732724215898</v>
      </c>
      <c r="BH15" s="21">
        <v>0.51650064917250804</v>
      </c>
      <c r="BI15" s="21">
        <v>0.523958889543644</v>
      </c>
      <c r="BJ15" s="21">
        <v>0.43557687067637202</v>
      </c>
      <c r="BK15" s="21">
        <v>0.600099424157573</v>
      </c>
      <c r="BL15" s="21">
        <v>0.57266017203025099</v>
      </c>
      <c r="BM15" s="21">
        <v>0.53591945159978305</v>
      </c>
      <c r="BN15" s="21">
        <v>0.57960879446236002</v>
      </c>
      <c r="BO15" s="21"/>
      <c r="BP15" s="21">
        <v>0.51652070973006603</v>
      </c>
      <c r="BQ15" s="21">
        <v>0.46643571510771897</v>
      </c>
      <c r="BR15" s="21">
        <v>0.51211534196689601</v>
      </c>
      <c r="BS15" s="21">
        <v>0.469604698807846</v>
      </c>
      <c r="BT15" s="21">
        <v>0.51219181319316298</v>
      </c>
      <c r="BU15" s="21">
        <v>0.43831814093409299</v>
      </c>
      <c r="BV15" s="21"/>
      <c r="BW15" s="21">
        <v>0.51432311838898004</v>
      </c>
      <c r="BX15" s="21">
        <v>0.477394390542215</v>
      </c>
      <c r="BY15" s="21">
        <v>0.50149094206167599</v>
      </c>
      <c r="BZ15" s="21">
        <v>0.42530463114966</v>
      </c>
      <c r="CA15" s="21">
        <v>0.45453850109320099</v>
      </c>
      <c r="CB15" s="21">
        <v>0.598183954754541</v>
      </c>
      <c r="CC15" s="21"/>
      <c r="CD15" s="21">
        <v>0.536947506123434</v>
      </c>
      <c r="CE15" s="21">
        <v>0.55123922005428805</v>
      </c>
      <c r="CF15" s="21">
        <v>0.38164903384593801</v>
      </c>
      <c r="CG15" s="21">
        <v>0.491375843628857</v>
      </c>
      <c r="CH15" s="21"/>
      <c r="CI15" s="21">
        <v>0.53800751055809204</v>
      </c>
      <c r="CJ15" s="21">
        <v>0.45925744473603097</v>
      </c>
      <c r="CK15" s="21">
        <v>0.49132333227756902</v>
      </c>
      <c r="CL15" s="21">
        <v>0.43462415337070698</v>
      </c>
      <c r="CM15" s="21"/>
      <c r="CN15" s="21">
        <v>0.54449520300024401</v>
      </c>
      <c r="CO15" s="21">
        <v>0.48235831976127602</v>
      </c>
      <c r="CP15" s="21"/>
      <c r="CQ15" s="21">
        <v>0.55786423031841603</v>
      </c>
      <c r="CR15" s="21">
        <v>0.48584873717829902</v>
      </c>
    </row>
    <row r="16" spans="2:96" x14ac:dyDescent="0.3">
      <c r="B16" s="15" t="s">
        <v>236</v>
      </c>
      <c r="C16" s="21">
        <v>0.15660534795078901</v>
      </c>
      <c r="D16" s="21">
        <v>0.135556927336281</v>
      </c>
      <c r="E16" s="21">
        <v>0.17677192323174701</v>
      </c>
      <c r="F16" s="21"/>
      <c r="G16" s="21">
        <v>0.13641127939699499</v>
      </c>
      <c r="H16" s="21">
        <v>0.16454696421908999</v>
      </c>
      <c r="I16" s="21">
        <v>0.158894792355606</v>
      </c>
      <c r="J16" s="21">
        <v>0.16312102633814499</v>
      </c>
      <c r="K16" s="21">
        <v>0.18158365716468</v>
      </c>
      <c r="L16" s="21">
        <v>0.13956633096073301</v>
      </c>
      <c r="M16" s="21"/>
      <c r="N16" s="21">
        <v>0.13709525943051801</v>
      </c>
      <c r="O16" s="21">
        <v>0.16774300269885101</v>
      </c>
      <c r="P16" s="21">
        <v>0.15734745691334501</v>
      </c>
      <c r="Q16" s="21">
        <v>0.167291805721591</v>
      </c>
      <c r="R16" s="21"/>
      <c r="S16" s="21">
        <v>0.142483911342592</v>
      </c>
      <c r="T16" s="21">
        <v>0.164865373192873</v>
      </c>
      <c r="U16" s="21">
        <v>0.15079151970082799</v>
      </c>
      <c r="V16" s="21">
        <v>0.16024323935901499</v>
      </c>
      <c r="W16" s="21">
        <v>0.17295351832660599</v>
      </c>
      <c r="X16" s="21">
        <v>0.18470596782793999</v>
      </c>
      <c r="Y16" s="21">
        <v>9.9281127349288498E-2</v>
      </c>
      <c r="Z16" s="21">
        <v>0.23729082969749801</v>
      </c>
      <c r="AA16" s="21">
        <v>0.181464868600865</v>
      </c>
      <c r="AB16" s="21">
        <v>0.142420398813601</v>
      </c>
      <c r="AC16" s="21">
        <v>0.118727031848256</v>
      </c>
      <c r="AD16" s="21">
        <v>0.12978341567829399</v>
      </c>
      <c r="AE16" s="21"/>
      <c r="AF16" s="21">
        <v>0.156736607466538</v>
      </c>
      <c r="AG16" s="21">
        <v>0.17348484075111001</v>
      </c>
      <c r="AH16" s="21">
        <v>0.13899895114854199</v>
      </c>
      <c r="AI16" s="21">
        <v>0.15677452638091599</v>
      </c>
      <c r="AJ16" s="21">
        <v>0.102550402787803</v>
      </c>
      <c r="AK16" s="21"/>
      <c r="AL16" s="21">
        <v>0.166733262610648</v>
      </c>
      <c r="AM16" s="21">
        <v>0.14267904848705101</v>
      </c>
      <c r="AN16" s="21">
        <v>0.20293690507189799</v>
      </c>
      <c r="AO16" s="21">
        <v>0.142215654065348</v>
      </c>
      <c r="AP16" s="21">
        <v>0.13313232065473901</v>
      </c>
      <c r="AQ16" s="21">
        <v>0.136654888302987</v>
      </c>
      <c r="AR16" s="21"/>
      <c r="AS16" s="21">
        <v>0.14278338794001</v>
      </c>
      <c r="AT16" s="21">
        <v>0.152774264080968</v>
      </c>
      <c r="AU16" s="21">
        <v>0.15646061538223599</v>
      </c>
      <c r="AV16" s="21">
        <v>0.153848554815638</v>
      </c>
      <c r="AW16" s="21">
        <v>0.17478836876039</v>
      </c>
      <c r="AX16" s="21"/>
      <c r="AY16" s="21">
        <v>0.24724692466376999</v>
      </c>
      <c r="AZ16" s="21">
        <v>0.17722118071308399</v>
      </c>
      <c r="BA16" s="21">
        <v>0.14838787705338899</v>
      </c>
      <c r="BB16" s="21">
        <v>0.14247456206126199</v>
      </c>
      <c r="BC16" s="21">
        <v>0.170345139230279</v>
      </c>
      <c r="BD16" s="21">
        <v>0.15080529336235901</v>
      </c>
      <c r="BE16" s="21">
        <v>0.19538086874316399</v>
      </c>
      <c r="BF16" s="21">
        <v>0.118917892154943</v>
      </c>
      <c r="BG16" s="21">
        <v>0.105715374960503</v>
      </c>
      <c r="BH16" s="21">
        <v>0.169579455718185</v>
      </c>
      <c r="BI16" s="21">
        <v>0.14701935511677799</v>
      </c>
      <c r="BJ16" s="21">
        <v>0.18486972326673801</v>
      </c>
      <c r="BK16" s="21">
        <v>0.17823603643785901</v>
      </c>
      <c r="BL16" s="21">
        <v>0.12635876704402299</v>
      </c>
      <c r="BM16" s="21">
        <v>0.13969542947580901</v>
      </c>
      <c r="BN16" s="21">
        <v>0.13835391358044899</v>
      </c>
      <c r="BO16" s="21"/>
      <c r="BP16" s="21">
        <v>0.13494222070064901</v>
      </c>
      <c r="BQ16" s="21">
        <v>0.176637175621109</v>
      </c>
      <c r="BR16" s="21">
        <v>0.15615850077245799</v>
      </c>
      <c r="BS16" s="21">
        <v>0.150290935846773</v>
      </c>
      <c r="BT16" s="21">
        <v>0.14839864107956199</v>
      </c>
      <c r="BU16" s="21">
        <v>0.194271589737191</v>
      </c>
      <c r="BV16" s="21"/>
      <c r="BW16" s="21">
        <v>0.14653108076021701</v>
      </c>
      <c r="BX16" s="21">
        <v>0.161628268190744</v>
      </c>
      <c r="BY16" s="21">
        <v>0.17783688764935199</v>
      </c>
      <c r="BZ16" s="21">
        <v>0.157743019754816</v>
      </c>
      <c r="CA16" s="21">
        <v>0.160895058828079</v>
      </c>
      <c r="CB16" s="21">
        <v>0.15144513774096099</v>
      </c>
      <c r="CC16" s="21"/>
      <c r="CD16" s="21">
        <v>0.13608674152243899</v>
      </c>
      <c r="CE16" s="21">
        <v>0.15705392699062301</v>
      </c>
      <c r="CF16" s="21">
        <v>0.219555071434859</v>
      </c>
      <c r="CG16" s="21">
        <v>0.17961211103906399</v>
      </c>
      <c r="CH16" s="21"/>
      <c r="CI16" s="21">
        <v>0.16704390410668701</v>
      </c>
      <c r="CJ16" s="21">
        <v>0.16628338061787101</v>
      </c>
      <c r="CK16" s="21">
        <v>0.15305156787858201</v>
      </c>
      <c r="CL16" s="21">
        <v>0.12836988799594601</v>
      </c>
      <c r="CM16" s="21"/>
      <c r="CN16" s="21">
        <v>0.18941562086344199</v>
      </c>
      <c r="CO16" s="21">
        <v>0.152625898068175</v>
      </c>
      <c r="CP16" s="21"/>
      <c r="CQ16" s="21">
        <v>0.167676405805463</v>
      </c>
      <c r="CR16" s="21">
        <v>0.15719363702810699</v>
      </c>
    </row>
    <row r="17" spans="2:96" x14ac:dyDescent="0.3">
      <c r="B17" s="15" t="s">
        <v>237</v>
      </c>
      <c r="C17" s="22">
        <v>0.33271962023104301</v>
      </c>
      <c r="D17" s="22">
        <v>0.40630469053017498</v>
      </c>
      <c r="E17" s="22">
        <v>0.26170841030111203</v>
      </c>
      <c r="F17" s="22"/>
      <c r="G17" s="22">
        <v>0.41680232844947501</v>
      </c>
      <c r="H17" s="22">
        <v>0.367342406012311</v>
      </c>
      <c r="I17" s="22">
        <v>0.33634739781442002</v>
      </c>
      <c r="J17" s="22">
        <v>0.30331555131113702</v>
      </c>
      <c r="K17" s="22">
        <v>0.20471412266887001</v>
      </c>
      <c r="L17" s="22">
        <v>0.35578416072837199</v>
      </c>
      <c r="M17" s="22"/>
      <c r="N17" s="22">
        <v>0.41637132280408601</v>
      </c>
      <c r="O17" s="22">
        <v>0.31356836108115899</v>
      </c>
      <c r="P17" s="22">
        <v>0.33456998052935</v>
      </c>
      <c r="Q17" s="22">
        <v>0.25869834380578499</v>
      </c>
      <c r="R17" s="22"/>
      <c r="S17" s="22">
        <v>0.37525985898994701</v>
      </c>
      <c r="T17" s="22">
        <v>0.294270128698712</v>
      </c>
      <c r="U17" s="22">
        <v>0.35428766453913801</v>
      </c>
      <c r="V17" s="22">
        <v>0.35577002835501698</v>
      </c>
      <c r="W17" s="22">
        <v>0.28590348437408603</v>
      </c>
      <c r="X17" s="22">
        <v>0.28418809886727198</v>
      </c>
      <c r="Y17" s="22">
        <v>0.41551685316576598</v>
      </c>
      <c r="Z17" s="22">
        <v>0.16411813540565301</v>
      </c>
      <c r="AA17" s="22">
        <v>0.325929199065639</v>
      </c>
      <c r="AB17" s="22">
        <v>0.36689298832275102</v>
      </c>
      <c r="AC17" s="22">
        <v>0.31583678673285498</v>
      </c>
      <c r="AD17" s="22">
        <v>0.38179364674233301</v>
      </c>
      <c r="AE17" s="22"/>
      <c r="AF17" s="22">
        <v>0.32776250361277198</v>
      </c>
      <c r="AG17" s="22">
        <v>0.33648837841860901</v>
      </c>
      <c r="AH17" s="22">
        <v>0.43485355733057202</v>
      </c>
      <c r="AI17" s="22">
        <v>0.29029441926017502</v>
      </c>
      <c r="AJ17" s="22">
        <v>0.45254590656035698</v>
      </c>
      <c r="AK17" s="22"/>
      <c r="AL17" s="22">
        <v>0.37383941245881303</v>
      </c>
      <c r="AM17" s="22">
        <v>0.357178755945185</v>
      </c>
      <c r="AN17" s="22">
        <v>0.33180429722148402</v>
      </c>
      <c r="AO17" s="22">
        <v>0.32878416931493998</v>
      </c>
      <c r="AP17" s="22">
        <v>0.40507222213497501</v>
      </c>
      <c r="AQ17" s="22">
        <v>0.27846763175651301</v>
      </c>
      <c r="AR17" s="22"/>
      <c r="AS17" s="22">
        <v>0.33084847369771703</v>
      </c>
      <c r="AT17" s="22">
        <v>0.32922933707131102</v>
      </c>
      <c r="AU17" s="22">
        <v>0.36282638235286602</v>
      </c>
      <c r="AV17" s="22">
        <v>0.39168934226840402</v>
      </c>
      <c r="AW17" s="22">
        <v>0.393299086685306</v>
      </c>
      <c r="AX17" s="22"/>
      <c r="AY17" s="22">
        <v>0.22270205049937999</v>
      </c>
      <c r="AZ17" s="22">
        <v>0.26163565262947502</v>
      </c>
      <c r="BA17" s="22">
        <v>0.267928303453637</v>
      </c>
      <c r="BB17" s="22">
        <v>0.30633011251133502</v>
      </c>
      <c r="BC17" s="22">
        <v>0.317115006209026</v>
      </c>
      <c r="BD17" s="22">
        <v>0.29178760748259802</v>
      </c>
      <c r="BE17" s="22">
        <v>0.27854898043640602</v>
      </c>
      <c r="BF17" s="22">
        <v>0.410446782131621</v>
      </c>
      <c r="BG17" s="22">
        <v>0.47246195228165599</v>
      </c>
      <c r="BH17" s="22">
        <v>0.34692119345432298</v>
      </c>
      <c r="BI17" s="22">
        <v>0.37693953442686601</v>
      </c>
      <c r="BJ17" s="22">
        <v>0.25070714740963401</v>
      </c>
      <c r="BK17" s="22">
        <v>0.42186338771971399</v>
      </c>
      <c r="BL17" s="22">
        <v>0.446301404986228</v>
      </c>
      <c r="BM17" s="22">
        <v>0.39622402212397301</v>
      </c>
      <c r="BN17" s="22">
        <v>0.441254880881912</v>
      </c>
      <c r="BO17" s="22"/>
      <c r="BP17" s="22">
        <v>0.38157848902941699</v>
      </c>
      <c r="BQ17" s="22">
        <v>0.28979853948661</v>
      </c>
      <c r="BR17" s="22">
        <v>0.35595684119443799</v>
      </c>
      <c r="BS17" s="22">
        <v>0.319313762961073</v>
      </c>
      <c r="BT17" s="22">
        <v>0.36379317211360102</v>
      </c>
      <c r="BU17" s="22">
        <v>0.244046551196902</v>
      </c>
      <c r="BV17" s="22"/>
      <c r="BW17" s="22">
        <v>0.367792037628764</v>
      </c>
      <c r="BX17" s="22">
        <v>0.315766122351471</v>
      </c>
      <c r="BY17" s="22">
        <v>0.32365405441232398</v>
      </c>
      <c r="BZ17" s="22">
        <v>0.26756161139484402</v>
      </c>
      <c r="CA17" s="22">
        <v>0.29364344226512301</v>
      </c>
      <c r="CB17" s="22">
        <v>0.44673881701358098</v>
      </c>
      <c r="CC17" s="22"/>
      <c r="CD17" s="22">
        <v>0.40086076460099501</v>
      </c>
      <c r="CE17" s="22">
        <v>0.39418529306366401</v>
      </c>
      <c r="CF17" s="22">
        <v>0.16209396241107901</v>
      </c>
      <c r="CG17" s="22">
        <v>0.31176373258979301</v>
      </c>
      <c r="CH17" s="22"/>
      <c r="CI17" s="22">
        <v>0.37096360645140503</v>
      </c>
      <c r="CJ17" s="22">
        <v>0.29297406411816002</v>
      </c>
      <c r="CK17" s="22">
        <v>0.33827176439898698</v>
      </c>
      <c r="CL17" s="22">
        <v>0.30625426537476103</v>
      </c>
      <c r="CM17" s="22"/>
      <c r="CN17" s="22">
        <v>0.35507958213680202</v>
      </c>
      <c r="CO17" s="22">
        <v>0.32973242169310002</v>
      </c>
      <c r="CP17" s="22"/>
      <c r="CQ17" s="22">
        <v>0.39018782451295397</v>
      </c>
      <c r="CR17" s="22">
        <v>0.328655100150192</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0.138587695770754</v>
      </c>
      <c r="D9" s="14">
        <v>0.169380165107897</v>
      </c>
      <c r="E9" s="14">
        <v>0.108877614781646</v>
      </c>
      <c r="F9" s="14"/>
      <c r="G9" s="14">
        <v>0.10952369289996899</v>
      </c>
      <c r="H9" s="14">
        <v>0.19299888021138301</v>
      </c>
      <c r="I9" s="14">
        <v>0.13484717117043099</v>
      </c>
      <c r="J9" s="14">
        <v>0.14264713821160699</v>
      </c>
      <c r="K9" s="14">
        <v>0.133510559213563</v>
      </c>
      <c r="L9" s="14">
        <v>0.116645636957165</v>
      </c>
      <c r="M9" s="14"/>
      <c r="N9" s="14">
        <v>0.137880211205192</v>
      </c>
      <c r="O9" s="14">
        <v>0.104883168274035</v>
      </c>
      <c r="P9" s="14">
        <v>0.170789682704823</v>
      </c>
      <c r="Q9" s="14">
        <v>0.143856294317706</v>
      </c>
      <c r="R9" s="14"/>
      <c r="S9" s="14">
        <v>0.14780296345216001</v>
      </c>
      <c r="T9" s="14">
        <v>0.121070162265091</v>
      </c>
      <c r="U9" s="14">
        <v>9.6931348190502406E-2</v>
      </c>
      <c r="V9" s="14">
        <v>0.16774447466054701</v>
      </c>
      <c r="W9" s="14">
        <v>0.16170040824623799</v>
      </c>
      <c r="X9" s="14">
        <v>0.16122201838085701</v>
      </c>
      <c r="Y9" s="14">
        <v>0.13956113262414499</v>
      </c>
      <c r="Z9" s="14">
        <v>0.142898508462865</v>
      </c>
      <c r="AA9" s="14">
        <v>0.13292647983522399</v>
      </c>
      <c r="AB9" s="14">
        <v>0.123242213382442</v>
      </c>
      <c r="AC9" s="14">
        <v>0.163836655483305</v>
      </c>
      <c r="AD9" s="14">
        <v>8.9005971857829796E-2</v>
      </c>
      <c r="AE9" s="14"/>
      <c r="AF9" s="14">
        <v>0.14163572154137599</v>
      </c>
      <c r="AG9" s="14">
        <v>0.119785352596274</v>
      </c>
      <c r="AH9" s="14">
        <v>0.12693073425964899</v>
      </c>
      <c r="AI9" s="14">
        <v>0.29100860430528702</v>
      </c>
      <c r="AJ9" s="14">
        <v>7.5793985081779897E-2</v>
      </c>
      <c r="AK9" s="14"/>
      <c r="AL9" s="14">
        <v>0.129212069564732</v>
      </c>
      <c r="AM9" s="14">
        <v>0.137297926012384</v>
      </c>
      <c r="AN9" s="14">
        <v>0.106104133891613</v>
      </c>
      <c r="AO9" s="14">
        <v>0.22588048786567899</v>
      </c>
      <c r="AP9" s="14">
        <v>8.5885536660391198E-2</v>
      </c>
      <c r="AQ9" s="14">
        <v>0.115894015693475</v>
      </c>
      <c r="AR9" s="14"/>
      <c r="AS9" s="14">
        <v>0.138854155090853</v>
      </c>
      <c r="AT9" s="14">
        <v>0.13533420125551701</v>
      </c>
      <c r="AU9" s="14">
        <v>0.13053158014218899</v>
      </c>
      <c r="AV9" s="14">
        <v>0.17496100732970199</v>
      </c>
      <c r="AW9" s="14">
        <v>0.18907021431191501</v>
      </c>
      <c r="AX9" s="14"/>
      <c r="AY9" s="14">
        <v>7.0753139085882696E-2</v>
      </c>
      <c r="AZ9" s="14">
        <v>0.15310240457393001</v>
      </c>
      <c r="BA9" s="14">
        <v>0.120267909934353</v>
      </c>
      <c r="BB9" s="14">
        <v>0.112394766607966</v>
      </c>
      <c r="BC9" s="14">
        <v>0.184032014864284</v>
      </c>
      <c r="BD9" s="14">
        <v>0.15272900389219801</v>
      </c>
      <c r="BE9" s="14">
        <v>0.14808765677521299</v>
      </c>
      <c r="BF9" s="14">
        <v>0.155020745584873</v>
      </c>
      <c r="BG9" s="14">
        <v>0.17269309462920701</v>
      </c>
      <c r="BH9" s="14">
        <v>0.15270410436509499</v>
      </c>
      <c r="BI9" s="14">
        <v>0.104323875739713</v>
      </c>
      <c r="BJ9" s="14">
        <v>8.1309214976563002E-2</v>
      </c>
      <c r="BK9" s="14">
        <v>9.6930355321772105E-2</v>
      </c>
      <c r="BL9" s="14">
        <v>0.12174403995871</v>
      </c>
      <c r="BM9" s="14">
        <v>0.13247180041104301</v>
      </c>
      <c r="BN9" s="14">
        <v>0.18512986962965999</v>
      </c>
      <c r="BO9" s="14"/>
      <c r="BP9" s="14">
        <v>0.17400545958809599</v>
      </c>
      <c r="BQ9" s="14">
        <v>0.10152757483786901</v>
      </c>
      <c r="BR9" s="14">
        <v>0.17575968187629001</v>
      </c>
      <c r="BS9" s="14">
        <v>0.122591360287787</v>
      </c>
      <c r="BT9" s="14">
        <v>0.133686427738614</v>
      </c>
      <c r="BU9" s="14">
        <v>0.12808788828536399</v>
      </c>
      <c r="BV9" s="14"/>
      <c r="BW9" s="14">
        <v>0.139969272781308</v>
      </c>
      <c r="BX9" s="14">
        <v>0.104662779998486</v>
      </c>
      <c r="BY9" s="14">
        <v>0.21230143255758199</v>
      </c>
      <c r="BZ9" s="14">
        <v>0.17730615499351099</v>
      </c>
      <c r="CA9" s="14">
        <v>0.13989209072521799</v>
      </c>
      <c r="CB9" s="14">
        <v>8.6945300253658098E-2</v>
      </c>
      <c r="CC9" s="14"/>
      <c r="CD9" s="14">
        <v>0.15112044701344299</v>
      </c>
      <c r="CE9" s="14">
        <v>0.15082136062427001</v>
      </c>
      <c r="CF9" s="14">
        <v>0.169492040208472</v>
      </c>
      <c r="CG9" s="14">
        <v>0.130902387323693</v>
      </c>
      <c r="CH9" s="14"/>
      <c r="CI9" s="14">
        <v>0.13528473161988999</v>
      </c>
      <c r="CJ9" s="14">
        <v>0.17257971252235699</v>
      </c>
      <c r="CK9" s="14">
        <v>0.13406321743188601</v>
      </c>
      <c r="CL9" s="14">
        <v>7.9297165941658504E-2</v>
      </c>
      <c r="CM9" s="14"/>
      <c r="CN9" s="14">
        <v>0.225949584614519</v>
      </c>
      <c r="CO9" s="14">
        <v>0.12664881523766</v>
      </c>
      <c r="CP9" s="14"/>
      <c r="CQ9" s="14">
        <v>0.245276381657378</v>
      </c>
      <c r="CR9" s="14">
        <v>0.12817666864689201</v>
      </c>
    </row>
    <row r="10" spans="2:96" x14ac:dyDescent="0.3">
      <c r="B10" s="15" t="s">
        <v>231</v>
      </c>
      <c r="C10" s="14">
        <v>0.34734008038643199</v>
      </c>
      <c r="D10" s="14">
        <v>0.37209427621750901</v>
      </c>
      <c r="E10" s="14">
        <v>0.32207861791917097</v>
      </c>
      <c r="F10" s="14"/>
      <c r="G10" s="14">
        <v>0.35459136309011302</v>
      </c>
      <c r="H10" s="14">
        <v>0.34008110253521401</v>
      </c>
      <c r="I10" s="14">
        <v>0.35889838853193101</v>
      </c>
      <c r="J10" s="14">
        <v>0.309208319398525</v>
      </c>
      <c r="K10" s="14">
        <v>0.36661851889715402</v>
      </c>
      <c r="L10" s="14">
        <v>0.35704812241388101</v>
      </c>
      <c r="M10" s="14"/>
      <c r="N10" s="14">
        <v>0.340443434277996</v>
      </c>
      <c r="O10" s="14">
        <v>0.36491897749074298</v>
      </c>
      <c r="P10" s="14">
        <v>0.34573557888954398</v>
      </c>
      <c r="Q10" s="14">
        <v>0.33811064079222403</v>
      </c>
      <c r="R10" s="14"/>
      <c r="S10" s="14">
        <v>0.37866461483997899</v>
      </c>
      <c r="T10" s="14">
        <v>0.310910085263568</v>
      </c>
      <c r="U10" s="14">
        <v>0.34890558227683299</v>
      </c>
      <c r="V10" s="14">
        <v>0.36144660749858698</v>
      </c>
      <c r="W10" s="14">
        <v>0.32456690969144403</v>
      </c>
      <c r="X10" s="14">
        <v>0.39052848732038298</v>
      </c>
      <c r="Y10" s="14">
        <v>0.39066725337857899</v>
      </c>
      <c r="Z10" s="14">
        <v>0.35168156017985402</v>
      </c>
      <c r="AA10" s="14">
        <v>0.32552648289125502</v>
      </c>
      <c r="AB10" s="14">
        <v>0.32233924074169801</v>
      </c>
      <c r="AC10" s="14">
        <v>0.30951918232688702</v>
      </c>
      <c r="AD10" s="14">
        <v>0.33241402887820698</v>
      </c>
      <c r="AE10" s="14"/>
      <c r="AF10" s="14">
        <v>0.42822923967614601</v>
      </c>
      <c r="AG10" s="14">
        <v>0.34600509978879601</v>
      </c>
      <c r="AH10" s="14">
        <v>0.35579055444597002</v>
      </c>
      <c r="AI10" s="14">
        <v>0.30681022323055002</v>
      </c>
      <c r="AJ10" s="14">
        <v>0.31016147764754498</v>
      </c>
      <c r="AK10" s="14"/>
      <c r="AL10" s="14">
        <v>0.34517268982341498</v>
      </c>
      <c r="AM10" s="14">
        <v>0.43200306657257898</v>
      </c>
      <c r="AN10" s="14">
        <v>0.32626928075052702</v>
      </c>
      <c r="AO10" s="14">
        <v>0.33640773251191902</v>
      </c>
      <c r="AP10" s="14">
        <v>0.32459220075279399</v>
      </c>
      <c r="AQ10" s="14">
        <v>0.30987666442356598</v>
      </c>
      <c r="AR10" s="14"/>
      <c r="AS10" s="14">
        <v>0.32936064096104001</v>
      </c>
      <c r="AT10" s="14">
        <v>0.35764388012716603</v>
      </c>
      <c r="AU10" s="14">
        <v>0.31920795817785702</v>
      </c>
      <c r="AV10" s="14">
        <v>0.37881934201201001</v>
      </c>
      <c r="AW10" s="14">
        <v>0.35781637867941402</v>
      </c>
      <c r="AX10" s="14"/>
      <c r="AY10" s="14">
        <v>0.327481263011905</v>
      </c>
      <c r="AZ10" s="14">
        <v>0.305504496875035</v>
      </c>
      <c r="BA10" s="14">
        <v>0.26604798500847499</v>
      </c>
      <c r="BB10" s="14">
        <v>0.37838403059401599</v>
      </c>
      <c r="BC10" s="14">
        <v>0.34034866564350602</v>
      </c>
      <c r="BD10" s="14">
        <v>0.316908224739754</v>
      </c>
      <c r="BE10" s="14">
        <v>0.36301704137263102</v>
      </c>
      <c r="BF10" s="14">
        <v>0.36142235090901298</v>
      </c>
      <c r="BG10" s="14">
        <v>0.39292242478948902</v>
      </c>
      <c r="BH10" s="14">
        <v>0.33483082842794798</v>
      </c>
      <c r="BI10" s="14">
        <v>0.35743065488734099</v>
      </c>
      <c r="BJ10" s="14">
        <v>0.37813600605657199</v>
      </c>
      <c r="BK10" s="14">
        <v>0.41951068401624197</v>
      </c>
      <c r="BL10" s="14">
        <v>0.43149259796289102</v>
      </c>
      <c r="BM10" s="14">
        <v>0.33339235263669498</v>
      </c>
      <c r="BN10" s="14">
        <v>0.32480853642998597</v>
      </c>
      <c r="BO10" s="14"/>
      <c r="BP10" s="14">
        <v>0.35510840489258999</v>
      </c>
      <c r="BQ10" s="14">
        <v>0.34324524512399102</v>
      </c>
      <c r="BR10" s="14">
        <v>0.34744430582313202</v>
      </c>
      <c r="BS10" s="14">
        <v>0.33840601338293202</v>
      </c>
      <c r="BT10" s="14">
        <v>0.34718659542477498</v>
      </c>
      <c r="BU10" s="14">
        <v>0.37267231323156402</v>
      </c>
      <c r="BV10" s="14"/>
      <c r="BW10" s="14">
        <v>0.37118280652775298</v>
      </c>
      <c r="BX10" s="14">
        <v>0.340333015011133</v>
      </c>
      <c r="BY10" s="14">
        <v>0.30197202678685198</v>
      </c>
      <c r="BZ10" s="14">
        <v>0.33145156160587202</v>
      </c>
      <c r="CA10" s="14">
        <v>0.349639204900003</v>
      </c>
      <c r="CB10" s="14">
        <v>0.29589244291248301</v>
      </c>
      <c r="CC10" s="14"/>
      <c r="CD10" s="14">
        <v>0.35260363306493703</v>
      </c>
      <c r="CE10" s="14">
        <v>0.366913987496233</v>
      </c>
      <c r="CF10" s="14">
        <v>0.28392866265505401</v>
      </c>
      <c r="CG10" s="14">
        <v>0.37877818510240302</v>
      </c>
      <c r="CH10" s="14"/>
      <c r="CI10" s="14">
        <v>0.33775094332476002</v>
      </c>
      <c r="CJ10" s="14">
        <v>0.347800358799355</v>
      </c>
      <c r="CK10" s="14">
        <v>0.355974650763761</v>
      </c>
      <c r="CL10" s="14">
        <v>0.29727620850446201</v>
      </c>
      <c r="CM10" s="14"/>
      <c r="CN10" s="14">
        <v>0.34696575554687797</v>
      </c>
      <c r="CO10" s="14">
        <v>0.34970609947387798</v>
      </c>
      <c r="CP10" s="14"/>
      <c r="CQ10" s="14">
        <v>0.306203917364263</v>
      </c>
      <c r="CR10" s="14">
        <v>0.35721423942474601</v>
      </c>
    </row>
    <row r="11" spans="2:96" x14ac:dyDescent="0.3">
      <c r="B11" s="15" t="s">
        <v>232</v>
      </c>
      <c r="C11" s="14">
        <v>0.244952415955697</v>
      </c>
      <c r="D11" s="14">
        <v>0.236834192212414</v>
      </c>
      <c r="E11" s="14">
        <v>0.25361941056048998</v>
      </c>
      <c r="F11" s="14"/>
      <c r="G11" s="14">
        <v>0.25111991946092499</v>
      </c>
      <c r="H11" s="14">
        <v>0.244586216097361</v>
      </c>
      <c r="I11" s="14">
        <v>0.253214914697314</v>
      </c>
      <c r="J11" s="14">
        <v>0.27484474237908602</v>
      </c>
      <c r="K11" s="14">
        <v>0.22891015571677201</v>
      </c>
      <c r="L11" s="14">
        <v>0.220966292196484</v>
      </c>
      <c r="M11" s="14"/>
      <c r="N11" s="14">
        <v>0.24700495580284501</v>
      </c>
      <c r="O11" s="14">
        <v>0.248951370219441</v>
      </c>
      <c r="P11" s="14">
        <v>0.23691386281326099</v>
      </c>
      <c r="Q11" s="14">
        <v>0.24639689314729701</v>
      </c>
      <c r="R11" s="14"/>
      <c r="S11" s="14">
        <v>0.20544734456269101</v>
      </c>
      <c r="T11" s="14">
        <v>0.29212327634818902</v>
      </c>
      <c r="U11" s="14">
        <v>0.27090772097712501</v>
      </c>
      <c r="V11" s="14">
        <v>0.256473457022035</v>
      </c>
      <c r="W11" s="14">
        <v>0.27422576237246399</v>
      </c>
      <c r="X11" s="14">
        <v>0.215614999111952</v>
      </c>
      <c r="Y11" s="14">
        <v>0.24684127856559801</v>
      </c>
      <c r="Z11" s="14">
        <v>0.18682613316594299</v>
      </c>
      <c r="AA11" s="14">
        <v>0.20270828248093301</v>
      </c>
      <c r="AB11" s="14">
        <v>0.26155653721522498</v>
      </c>
      <c r="AC11" s="14">
        <v>0.28030404149335603</v>
      </c>
      <c r="AD11" s="14">
        <v>0.25927435046592601</v>
      </c>
      <c r="AE11" s="14"/>
      <c r="AF11" s="14">
        <v>0.204985954331668</v>
      </c>
      <c r="AG11" s="14">
        <v>0.24338089523409701</v>
      </c>
      <c r="AH11" s="14">
        <v>0.24422724530510101</v>
      </c>
      <c r="AI11" s="14">
        <v>0.226647145944922</v>
      </c>
      <c r="AJ11" s="14">
        <v>0.21413633910687899</v>
      </c>
      <c r="AK11" s="14"/>
      <c r="AL11" s="14">
        <v>0.24969484189747301</v>
      </c>
      <c r="AM11" s="14">
        <v>0.19720943403653701</v>
      </c>
      <c r="AN11" s="14">
        <v>0.27879881165994602</v>
      </c>
      <c r="AO11" s="14">
        <v>0.22659258777088201</v>
      </c>
      <c r="AP11" s="14">
        <v>0.20950401946760899</v>
      </c>
      <c r="AQ11" s="14">
        <v>0.282176555992668</v>
      </c>
      <c r="AR11" s="14"/>
      <c r="AS11" s="14">
        <v>0.27540004784535499</v>
      </c>
      <c r="AT11" s="14">
        <v>0.22781878964090899</v>
      </c>
      <c r="AU11" s="14">
        <v>0.26667112781543001</v>
      </c>
      <c r="AV11" s="14">
        <v>0.17577893550721799</v>
      </c>
      <c r="AW11" s="14">
        <v>0.28401558695530699</v>
      </c>
      <c r="AX11" s="14"/>
      <c r="AY11" s="14">
        <v>0.13800365710387</v>
      </c>
      <c r="AZ11" s="14">
        <v>0.229380940717475</v>
      </c>
      <c r="BA11" s="14">
        <v>0.32993620754224301</v>
      </c>
      <c r="BB11" s="14">
        <v>0.26232043455608101</v>
      </c>
      <c r="BC11" s="14">
        <v>0.26357562592274503</v>
      </c>
      <c r="BD11" s="14">
        <v>0.24839625578213601</v>
      </c>
      <c r="BE11" s="14">
        <v>0.212787052064695</v>
      </c>
      <c r="BF11" s="14">
        <v>0.242650993005774</v>
      </c>
      <c r="BG11" s="14">
        <v>0.180651978375412</v>
      </c>
      <c r="BH11" s="14">
        <v>0.27273297581594702</v>
      </c>
      <c r="BI11" s="14">
        <v>0.234177749352176</v>
      </c>
      <c r="BJ11" s="14">
        <v>0.25840124603415299</v>
      </c>
      <c r="BK11" s="14">
        <v>0.239556637554138</v>
      </c>
      <c r="BL11" s="14">
        <v>0.14501801257088201</v>
      </c>
      <c r="BM11" s="14">
        <v>0.242724697193997</v>
      </c>
      <c r="BN11" s="14">
        <v>0.22154208488822699</v>
      </c>
      <c r="BO11" s="14"/>
      <c r="BP11" s="14">
        <v>0.23612284149309301</v>
      </c>
      <c r="BQ11" s="14">
        <v>0.26580275855994101</v>
      </c>
      <c r="BR11" s="14">
        <v>0.239628535384801</v>
      </c>
      <c r="BS11" s="14">
        <v>0.24060500801392701</v>
      </c>
      <c r="BT11" s="14">
        <v>0.25608790813316801</v>
      </c>
      <c r="BU11" s="14">
        <v>0.179312647647276</v>
      </c>
      <c r="BV11" s="14"/>
      <c r="BW11" s="14">
        <v>0.21328911746648899</v>
      </c>
      <c r="BX11" s="14">
        <v>0.28004465200060102</v>
      </c>
      <c r="BY11" s="14">
        <v>0.23329598962287801</v>
      </c>
      <c r="BZ11" s="14">
        <v>0.23470805572020401</v>
      </c>
      <c r="CA11" s="14">
        <v>0.27407422494399197</v>
      </c>
      <c r="CB11" s="14">
        <v>0.244327385124673</v>
      </c>
      <c r="CC11" s="14"/>
      <c r="CD11" s="14">
        <v>0.24253305745503101</v>
      </c>
      <c r="CE11" s="14">
        <v>0.205991303720719</v>
      </c>
      <c r="CF11" s="14">
        <v>0.26948110753399701</v>
      </c>
      <c r="CG11" s="14">
        <v>0.212362309158623</v>
      </c>
      <c r="CH11" s="14"/>
      <c r="CI11" s="14">
        <v>0.216868323910443</v>
      </c>
      <c r="CJ11" s="14">
        <v>0.221748233775454</v>
      </c>
      <c r="CK11" s="14">
        <v>0.25595731755371898</v>
      </c>
      <c r="CL11" s="14">
        <v>0.29947370156175002</v>
      </c>
      <c r="CM11" s="14"/>
      <c r="CN11" s="14">
        <v>0.24429811744561</v>
      </c>
      <c r="CO11" s="14">
        <v>0.24338248875847601</v>
      </c>
      <c r="CP11" s="14"/>
      <c r="CQ11" s="14">
        <v>0.189794074895341</v>
      </c>
      <c r="CR11" s="14">
        <v>0.25097870536870498</v>
      </c>
    </row>
    <row r="12" spans="2:96" x14ac:dyDescent="0.3">
      <c r="B12" s="15" t="s">
        <v>233</v>
      </c>
      <c r="C12" s="14">
        <v>0.186941638509143</v>
      </c>
      <c r="D12" s="14">
        <v>0.158080098582323</v>
      </c>
      <c r="E12" s="14">
        <v>0.215727547661271</v>
      </c>
      <c r="F12" s="14"/>
      <c r="G12" s="14">
        <v>0.17588148171318599</v>
      </c>
      <c r="H12" s="14">
        <v>0.15346597536553699</v>
      </c>
      <c r="I12" s="14">
        <v>0.171301984359435</v>
      </c>
      <c r="J12" s="14">
        <v>0.169940062121058</v>
      </c>
      <c r="K12" s="14">
        <v>0.198036533819791</v>
      </c>
      <c r="L12" s="14">
        <v>0.240594903734272</v>
      </c>
      <c r="M12" s="14"/>
      <c r="N12" s="14">
        <v>0.20970887915040701</v>
      </c>
      <c r="O12" s="14">
        <v>0.206893756580492</v>
      </c>
      <c r="P12" s="14">
        <v>0.15950922539206699</v>
      </c>
      <c r="Q12" s="14">
        <v>0.16803170487087199</v>
      </c>
      <c r="R12" s="14"/>
      <c r="S12" s="14">
        <v>0.16415394228431199</v>
      </c>
      <c r="T12" s="14">
        <v>0.211761821767291</v>
      </c>
      <c r="U12" s="14">
        <v>0.220296904858132</v>
      </c>
      <c r="V12" s="14">
        <v>0.14977924403243101</v>
      </c>
      <c r="W12" s="14">
        <v>0.164757177358375</v>
      </c>
      <c r="X12" s="14">
        <v>0.13098035236592001</v>
      </c>
      <c r="Y12" s="14">
        <v>0.117085194056781</v>
      </c>
      <c r="Z12" s="14">
        <v>0.20376429610927799</v>
      </c>
      <c r="AA12" s="14">
        <v>0.23498641028561501</v>
      </c>
      <c r="AB12" s="14">
        <v>0.226121992788863</v>
      </c>
      <c r="AC12" s="14">
        <v>0.21264639579772701</v>
      </c>
      <c r="AD12" s="14">
        <v>0.256158078823364</v>
      </c>
      <c r="AE12" s="14"/>
      <c r="AF12" s="14">
        <v>0.17459155166933499</v>
      </c>
      <c r="AG12" s="14">
        <v>0.187045989483973</v>
      </c>
      <c r="AH12" s="14">
        <v>0.20894525455033899</v>
      </c>
      <c r="AI12" s="14">
        <v>0.12643799669289499</v>
      </c>
      <c r="AJ12" s="14">
        <v>0.28896271457341599</v>
      </c>
      <c r="AK12" s="14"/>
      <c r="AL12" s="14">
        <v>0.19029658855889001</v>
      </c>
      <c r="AM12" s="14">
        <v>0.17471188975779001</v>
      </c>
      <c r="AN12" s="14">
        <v>0.20949201123009401</v>
      </c>
      <c r="AO12" s="14">
        <v>0.160659793959879</v>
      </c>
      <c r="AP12" s="14">
        <v>0.27154551643036601</v>
      </c>
      <c r="AQ12" s="14">
        <v>0.17109194104040801</v>
      </c>
      <c r="AR12" s="14"/>
      <c r="AS12" s="14">
        <v>0.17703423589127801</v>
      </c>
      <c r="AT12" s="14">
        <v>0.18211568963724001</v>
      </c>
      <c r="AU12" s="14">
        <v>0.20898684887313301</v>
      </c>
      <c r="AV12" s="14">
        <v>0.20450906297295099</v>
      </c>
      <c r="AW12" s="14">
        <v>0.16909782005336399</v>
      </c>
      <c r="AX12" s="14"/>
      <c r="AY12" s="14">
        <v>0.39811780920758</v>
      </c>
      <c r="AZ12" s="14">
        <v>0.13360286959152401</v>
      </c>
      <c r="BA12" s="14">
        <v>0.220006558777467</v>
      </c>
      <c r="BB12" s="14">
        <v>0.16104842518253601</v>
      </c>
      <c r="BC12" s="14">
        <v>0.150067461525211</v>
      </c>
      <c r="BD12" s="14">
        <v>0.18755469984857501</v>
      </c>
      <c r="BE12" s="14">
        <v>0.183787894638786</v>
      </c>
      <c r="BF12" s="14">
        <v>0.17155614910640801</v>
      </c>
      <c r="BG12" s="14">
        <v>0.20491194309712099</v>
      </c>
      <c r="BH12" s="14">
        <v>0.191414616478287</v>
      </c>
      <c r="BI12" s="14">
        <v>0.22361587504785499</v>
      </c>
      <c r="BJ12" s="14">
        <v>0.19376691793032799</v>
      </c>
      <c r="BK12" s="14">
        <v>0.16222584135558299</v>
      </c>
      <c r="BL12" s="14">
        <v>0.23953999027903999</v>
      </c>
      <c r="BM12" s="14">
        <v>0.17498069976862199</v>
      </c>
      <c r="BN12" s="14">
        <v>0.19511335719278</v>
      </c>
      <c r="BO12" s="14"/>
      <c r="BP12" s="14">
        <v>0.158986832421842</v>
      </c>
      <c r="BQ12" s="14">
        <v>0.20021965510235901</v>
      </c>
      <c r="BR12" s="14">
        <v>0.16362729593549799</v>
      </c>
      <c r="BS12" s="14">
        <v>0.22644324957368001</v>
      </c>
      <c r="BT12" s="14">
        <v>0.16965379079781201</v>
      </c>
      <c r="BU12" s="14">
        <v>0.205615540358035</v>
      </c>
      <c r="BV12" s="14"/>
      <c r="BW12" s="14">
        <v>0.20333294213585501</v>
      </c>
      <c r="BX12" s="14">
        <v>0.19843369820139301</v>
      </c>
      <c r="BY12" s="14">
        <v>0.16669010858689401</v>
      </c>
      <c r="BZ12" s="14">
        <v>0.16326337422185899</v>
      </c>
      <c r="CA12" s="14">
        <v>0.16126746067329301</v>
      </c>
      <c r="CB12" s="14">
        <v>0.18145577364743701</v>
      </c>
      <c r="CC12" s="14"/>
      <c r="CD12" s="14">
        <v>0.167507757386125</v>
      </c>
      <c r="CE12" s="14">
        <v>0.20473869300321301</v>
      </c>
      <c r="CF12" s="14">
        <v>0.17054953137293599</v>
      </c>
      <c r="CG12" s="14">
        <v>0.200696659711805</v>
      </c>
      <c r="CH12" s="14"/>
      <c r="CI12" s="14">
        <v>0.23371805538710999</v>
      </c>
      <c r="CJ12" s="14">
        <v>0.17615953185639599</v>
      </c>
      <c r="CK12" s="14">
        <v>0.17601191806011399</v>
      </c>
      <c r="CL12" s="14">
        <v>0.18831932836908</v>
      </c>
      <c r="CM12" s="14"/>
      <c r="CN12" s="14">
        <v>0.118184376744614</v>
      </c>
      <c r="CO12" s="14">
        <v>0.196484861020988</v>
      </c>
      <c r="CP12" s="14"/>
      <c r="CQ12" s="14">
        <v>0.219467983798486</v>
      </c>
      <c r="CR12" s="14">
        <v>0.18443330846170999</v>
      </c>
    </row>
    <row r="13" spans="2:96" x14ac:dyDescent="0.3">
      <c r="B13" s="15" t="s">
        <v>234</v>
      </c>
      <c r="C13" s="14">
        <v>5.8567634349802902E-2</v>
      </c>
      <c r="D13" s="14">
        <v>4.9302857742263902E-2</v>
      </c>
      <c r="E13" s="14">
        <v>6.6917103022611599E-2</v>
      </c>
      <c r="F13" s="14"/>
      <c r="G13" s="14">
        <v>6.7051875944220796E-2</v>
      </c>
      <c r="H13" s="14">
        <v>4.2250305227469899E-2</v>
      </c>
      <c r="I13" s="14">
        <v>5.5633989114645503E-2</v>
      </c>
      <c r="J13" s="14">
        <v>8.6866343268554302E-2</v>
      </c>
      <c r="K13" s="14">
        <v>6.2399040673745201E-2</v>
      </c>
      <c r="L13" s="14">
        <v>4.3099462686537797E-2</v>
      </c>
      <c r="M13" s="14"/>
      <c r="N13" s="14">
        <v>4.7750784860085098E-2</v>
      </c>
      <c r="O13" s="14">
        <v>5.5851054456211198E-2</v>
      </c>
      <c r="P13" s="14">
        <v>5.6763799462245801E-2</v>
      </c>
      <c r="Q13" s="14">
        <v>7.5328890704404503E-2</v>
      </c>
      <c r="R13" s="14"/>
      <c r="S13" s="14">
        <v>6.5721288625485305E-2</v>
      </c>
      <c r="T13" s="14">
        <v>4.56268640330285E-2</v>
      </c>
      <c r="U13" s="14">
        <v>4.1085130110604599E-2</v>
      </c>
      <c r="V13" s="14">
        <v>4.3868475618647103E-2</v>
      </c>
      <c r="W13" s="14">
        <v>6.7806880929826396E-2</v>
      </c>
      <c r="X13" s="14">
        <v>6.3062922552491393E-2</v>
      </c>
      <c r="Y13" s="14">
        <v>7.2099045588112601E-2</v>
      </c>
      <c r="Z13" s="14">
        <v>0.102766929166677</v>
      </c>
      <c r="AA13" s="14">
        <v>7.1935414153715793E-2</v>
      </c>
      <c r="AB13" s="14">
        <v>5.5125944927495403E-2</v>
      </c>
      <c r="AC13" s="14">
        <v>2.2904941966764701E-2</v>
      </c>
      <c r="AD13" s="14">
        <v>6.3147569974673898E-2</v>
      </c>
      <c r="AE13" s="14"/>
      <c r="AF13" s="14">
        <v>3.4808932200040402E-2</v>
      </c>
      <c r="AG13" s="14">
        <v>8.4034960213467097E-2</v>
      </c>
      <c r="AH13" s="14">
        <v>4.8683129477713701E-2</v>
      </c>
      <c r="AI13" s="14">
        <v>3.80216002006699E-2</v>
      </c>
      <c r="AJ13" s="14">
        <v>6.8124237650875302E-2</v>
      </c>
      <c r="AK13" s="14"/>
      <c r="AL13" s="14">
        <v>7.2051522043048905E-2</v>
      </c>
      <c r="AM13" s="14">
        <v>4.8038514179704402E-2</v>
      </c>
      <c r="AN13" s="14">
        <v>6.4951131271959395E-2</v>
      </c>
      <c r="AO13" s="14">
        <v>3.9014230663626498E-2</v>
      </c>
      <c r="AP13" s="14">
        <v>7.84045736672183E-2</v>
      </c>
      <c r="AQ13" s="14">
        <v>3.5796308336108397E-2</v>
      </c>
      <c r="AR13" s="14"/>
      <c r="AS13" s="14">
        <v>6.4748033447669606E-2</v>
      </c>
      <c r="AT13" s="14">
        <v>6.4229105878433307E-2</v>
      </c>
      <c r="AU13" s="14">
        <v>5.2172339879141598E-2</v>
      </c>
      <c r="AV13" s="14">
        <v>4.7641465330743302E-2</v>
      </c>
      <c r="AW13" s="14">
        <v>0</v>
      </c>
      <c r="AX13" s="14"/>
      <c r="AY13" s="14">
        <v>6.56441315907631E-2</v>
      </c>
      <c r="AZ13" s="14">
        <v>0.12737702792127001</v>
      </c>
      <c r="BA13" s="14">
        <v>4.2035017424739897E-2</v>
      </c>
      <c r="BB13" s="14">
        <v>5.1758471861113001E-2</v>
      </c>
      <c r="BC13" s="14">
        <v>4.0896316604824401E-2</v>
      </c>
      <c r="BD13" s="14">
        <v>6.2865252330000704E-2</v>
      </c>
      <c r="BE13" s="14">
        <v>8.3686400439948697E-2</v>
      </c>
      <c r="BF13" s="14">
        <v>6.23100279324625E-2</v>
      </c>
      <c r="BG13" s="14">
        <v>3.4419152347735502E-2</v>
      </c>
      <c r="BH13" s="14">
        <v>4.83174749127223E-2</v>
      </c>
      <c r="BI13" s="14">
        <v>6.3558795771598703E-2</v>
      </c>
      <c r="BJ13" s="14">
        <v>4.4832713349442901E-2</v>
      </c>
      <c r="BK13" s="14">
        <v>6.8454788656162696E-2</v>
      </c>
      <c r="BL13" s="14">
        <v>1.9112470374910699E-2</v>
      </c>
      <c r="BM13" s="14">
        <v>0.116430449989643</v>
      </c>
      <c r="BN13" s="14">
        <v>5.4827360170436101E-2</v>
      </c>
      <c r="BO13" s="14"/>
      <c r="BP13" s="14">
        <v>5.5716209459847302E-2</v>
      </c>
      <c r="BQ13" s="14">
        <v>5.9701461017411403E-2</v>
      </c>
      <c r="BR13" s="14">
        <v>4.8624009475931797E-2</v>
      </c>
      <c r="BS13" s="14">
        <v>5.4799426588764799E-2</v>
      </c>
      <c r="BT13" s="14">
        <v>6.1760513845302699E-2</v>
      </c>
      <c r="BU13" s="14">
        <v>0.10337706599838201</v>
      </c>
      <c r="BV13" s="14"/>
      <c r="BW13" s="14">
        <v>5.2356330849931999E-2</v>
      </c>
      <c r="BX13" s="14">
        <v>6.9328550559693003E-2</v>
      </c>
      <c r="BY13" s="14">
        <v>5.2786272587786197E-2</v>
      </c>
      <c r="BZ13" s="14">
        <v>6.7477613313683293E-2</v>
      </c>
      <c r="CA13" s="14">
        <v>4.8535589997796801E-2</v>
      </c>
      <c r="CB13" s="14">
        <v>9.3114561595518702E-2</v>
      </c>
      <c r="CC13" s="14"/>
      <c r="CD13" s="14">
        <v>5.4618349407237997E-2</v>
      </c>
      <c r="CE13" s="14">
        <v>5.8893434075907303E-2</v>
      </c>
      <c r="CF13" s="14">
        <v>7.12002713213815E-2</v>
      </c>
      <c r="CG13" s="14">
        <v>6.1142001550619503E-2</v>
      </c>
      <c r="CH13" s="14"/>
      <c r="CI13" s="14">
        <v>6.3178691724047595E-2</v>
      </c>
      <c r="CJ13" s="14">
        <v>6.0542957027438699E-2</v>
      </c>
      <c r="CK13" s="14">
        <v>5.5414281244152597E-2</v>
      </c>
      <c r="CL13" s="14">
        <v>6.7060839734657193E-2</v>
      </c>
      <c r="CM13" s="14"/>
      <c r="CN13" s="14">
        <v>4.56110402720891E-2</v>
      </c>
      <c r="CO13" s="14">
        <v>6.02539021928723E-2</v>
      </c>
      <c r="CP13" s="14"/>
      <c r="CQ13" s="14">
        <v>3.4102936931087603E-2</v>
      </c>
      <c r="CR13" s="14">
        <v>5.7917443236088301E-2</v>
      </c>
    </row>
    <row r="14" spans="2:96" x14ac:dyDescent="0.3">
      <c r="B14" s="15" t="s">
        <v>92</v>
      </c>
      <c r="C14" s="14">
        <v>2.3610535028172099E-2</v>
      </c>
      <c r="D14" s="14">
        <v>1.4308410137593401E-2</v>
      </c>
      <c r="E14" s="14">
        <v>3.2779706054809399E-2</v>
      </c>
      <c r="F14" s="14"/>
      <c r="G14" s="14">
        <v>4.1831666891586697E-2</v>
      </c>
      <c r="H14" s="14">
        <v>2.6617520563035599E-2</v>
      </c>
      <c r="I14" s="14">
        <v>2.6103552126244298E-2</v>
      </c>
      <c r="J14" s="14">
        <v>1.6493394621170401E-2</v>
      </c>
      <c r="K14" s="14">
        <v>1.05251916789748E-2</v>
      </c>
      <c r="L14" s="14">
        <v>2.16455820116606E-2</v>
      </c>
      <c r="M14" s="14"/>
      <c r="N14" s="14">
        <v>1.7211734703474799E-2</v>
      </c>
      <c r="O14" s="14">
        <v>1.8501672979077701E-2</v>
      </c>
      <c r="P14" s="14">
        <v>3.02878507380594E-2</v>
      </c>
      <c r="Q14" s="14">
        <v>2.8275576167496999E-2</v>
      </c>
      <c r="R14" s="14"/>
      <c r="S14" s="14">
        <v>3.8209846235372498E-2</v>
      </c>
      <c r="T14" s="14">
        <v>1.8507790322832899E-2</v>
      </c>
      <c r="U14" s="14">
        <v>2.1873313586802001E-2</v>
      </c>
      <c r="V14" s="14">
        <v>2.0687741167752498E-2</v>
      </c>
      <c r="W14" s="14">
        <v>6.9428614016528098E-3</v>
      </c>
      <c r="X14" s="14">
        <v>3.8591220268396897E-2</v>
      </c>
      <c r="Y14" s="14">
        <v>3.3746095786783399E-2</v>
      </c>
      <c r="Z14" s="14">
        <v>1.2062572915383299E-2</v>
      </c>
      <c r="AA14" s="14">
        <v>3.1916930353256698E-2</v>
      </c>
      <c r="AB14" s="14">
        <v>1.1614070944276101E-2</v>
      </c>
      <c r="AC14" s="14">
        <v>1.07887829319604E-2</v>
      </c>
      <c r="AD14" s="14">
        <v>0</v>
      </c>
      <c r="AE14" s="14"/>
      <c r="AF14" s="14">
        <v>1.5748600581434201E-2</v>
      </c>
      <c r="AG14" s="14">
        <v>1.97477026833929E-2</v>
      </c>
      <c r="AH14" s="14">
        <v>1.5423081961227001E-2</v>
      </c>
      <c r="AI14" s="14">
        <v>1.1074429625675199E-2</v>
      </c>
      <c r="AJ14" s="14">
        <v>4.2821245939504399E-2</v>
      </c>
      <c r="AK14" s="14"/>
      <c r="AL14" s="14">
        <v>1.3572288112442101E-2</v>
      </c>
      <c r="AM14" s="14">
        <v>1.0739169441004901E-2</v>
      </c>
      <c r="AN14" s="14">
        <v>1.43846311958606E-2</v>
      </c>
      <c r="AO14" s="14">
        <v>1.14451672280141E-2</v>
      </c>
      <c r="AP14" s="14">
        <v>3.0068153021621299E-2</v>
      </c>
      <c r="AQ14" s="14">
        <v>8.5164514513774298E-2</v>
      </c>
      <c r="AR14" s="14"/>
      <c r="AS14" s="14">
        <v>1.4602886763804401E-2</v>
      </c>
      <c r="AT14" s="14">
        <v>3.2858333460734197E-2</v>
      </c>
      <c r="AU14" s="14">
        <v>2.2430145112248799E-2</v>
      </c>
      <c r="AV14" s="14">
        <v>1.82901868473756E-2</v>
      </c>
      <c r="AW14" s="14">
        <v>0</v>
      </c>
      <c r="AX14" s="14"/>
      <c r="AY14" s="14">
        <v>0</v>
      </c>
      <c r="AZ14" s="14">
        <v>5.1032260320766597E-2</v>
      </c>
      <c r="BA14" s="14">
        <v>2.1706321312722099E-2</v>
      </c>
      <c r="BB14" s="14">
        <v>3.4093871198287398E-2</v>
      </c>
      <c r="BC14" s="14">
        <v>2.10799154394288E-2</v>
      </c>
      <c r="BD14" s="14">
        <v>3.15465634073364E-2</v>
      </c>
      <c r="BE14" s="14">
        <v>8.6339547087258307E-3</v>
      </c>
      <c r="BF14" s="14">
        <v>7.0397334614704403E-3</v>
      </c>
      <c r="BG14" s="14">
        <v>1.44014067610359E-2</v>
      </c>
      <c r="BH14" s="14">
        <v>0</v>
      </c>
      <c r="BI14" s="14">
        <v>1.6893049201317501E-2</v>
      </c>
      <c r="BJ14" s="14">
        <v>4.3553901652940201E-2</v>
      </c>
      <c r="BK14" s="14">
        <v>1.33216930961019E-2</v>
      </c>
      <c r="BL14" s="14">
        <v>4.3092888853567199E-2</v>
      </c>
      <c r="BM14" s="14">
        <v>0</v>
      </c>
      <c r="BN14" s="14">
        <v>1.85787916889113E-2</v>
      </c>
      <c r="BO14" s="14"/>
      <c r="BP14" s="14">
        <v>2.0060252144532199E-2</v>
      </c>
      <c r="BQ14" s="14">
        <v>2.9503305358428801E-2</v>
      </c>
      <c r="BR14" s="14">
        <v>2.4916171504346801E-2</v>
      </c>
      <c r="BS14" s="14">
        <v>1.71549421529088E-2</v>
      </c>
      <c r="BT14" s="14">
        <v>3.16247640603287E-2</v>
      </c>
      <c r="BU14" s="14">
        <v>1.0934544479378701E-2</v>
      </c>
      <c r="BV14" s="14"/>
      <c r="BW14" s="14">
        <v>1.9869530238662801E-2</v>
      </c>
      <c r="BX14" s="14">
        <v>7.1973042286941399E-3</v>
      </c>
      <c r="BY14" s="14">
        <v>3.2954169858008198E-2</v>
      </c>
      <c r="BZ14" s="14">
        <v>2.5793240144870701E-2</v>
      </c>
      <c r="CA14" s="14">
        <v>2.6591428759696799E-2</v>
      </c>
      <c r="CB14" s="14">
        <v>9.8264536466230096E-2</v>
      </c>
      <c r="CC14" s="14"/>
      <c r="CD14" s="14">
        <v>3.1616755673225402E-2</v>
      </c>
      <c r="CE14" s="14">
        <v>1.26412210796575E-2</v>
      </c>
      <c r="CF14" s="14">
        <v>3.5348386908158801E-2</v>
      </c>
      <c r="CG14" s="14">
        <v>1.61184571528563E-2</v>
      </c>
      <c r="CH14" s="14"/>
      <c r="CI14" s="14">
        <v>1.3199254033750701E-2</v>
      </c>
      <c r="CJ14" s="14">
        <v>2.1169206018999999E-2</v>
      </c>
      <c r="CK14" s="14">
        <v>2.25786149463671E-2</v>
      </c>
      <c r="CL14" s="14">
        <v>6.8572755888391193E-2</v>
      </c>
      <c r="CM14" s="14"/>
      <c r="CN14" s="14">
        <v>1.8991125376290101E-2</v>
      </c>
      <c r="CO14" s="14">
        <v>2.35238333161258E-2</v>
      </c>
      <c r="CP14" s="14"/>
      <c r="CQ14" s="14">
        <v>5.1547053534454204E-3</v>
      </c>
      <c r="CR14" s="14">
        <v>2.12796348618591E-2</v>
      </c>
    </row>
    <row r="15" spans="2:96" x14ac:dyDescent="0.3">
      <c r="B15" s="15" t="s">
        <v>235</v>
      </c>
      <c r="C15" s="21">
        <v>0.48592777615718502</v>
      </c>
      <c r="D15" s="21">
        <v>0.54147444132540601</v>
      </c>
      <c r="E15" s="21">
        <v>0.43095623270081801</v>
      </c>
      <c r="F15" s="21"/>
      <c r="G15" s="21">
        <v>0.46411505599008201</v>
      </c>
      <c r="H15" s="21">
        <v>0.53307998274659596</v>
      </c>
      <c r="I15" s="21">
        <v>0.493745559702362</v>
      </c>
      <c r="J15" s="21">
        <v>0.45185545761013202</v>
      </c>
      <c r="K15" s="21">
        <v>0.50012907811071705</v>
      </c>
      <c r="L15" s="21">
        <v>0.47369375937104602</v>
      </c>
      <c r="M15" s="21"/>
      <c r="N15" s="21">
        <v>0.47832364548318801</v>
      </c>
      <c r="O15" s="21">
        <v>0.46980214576477802</v>
      </c>
      <c r="P15" s="21">
        <v>0.51652526159436696</v>
      </c>
      <c r="Q15" s="21">
        <v>0.48196693510992999</v>
      </c>
      <c r="R15" s="21"/>
      <c r="S15" s="21">
        <v>0.52646757829213897</v>
      </c>
      <c r="T15" s="21">
        <v>0.43198024752865899</v>
      </c>
      <c r="U15" s="21">
        <v>0.44583693046733602</v>
      </c>
      <c r="V15" s="21">
        <v>0.52919108215913502</v>
      </c>
      <c r="W15" s="21">
        <v>0.48626731793768202</v>
      </c>
      <c r="X15" s="21">
        <v>0.55175050570123996</v>
      </c>
      <c r="Y15" s="21">
        <v>0.53022838600272504</v>
      </c>
      <c r="Z15" s="21">
        <v>0.49458006864271897</v>
      </c>
      <c r="AA15" s="21">
        <v>0.45845296272647901</v>
      </c>
      <c r="AB15" s="21">
        <v>0.44558145412414102</v>
      </c>
      <c r="AC15" s="21">
        <v>0.47335583781019203</v>
      </c>
      <c r="AD15" s="21">
        <v>0.42142000073603703</v>
      </c>
      <c r="AE15" s="21"/>
      <c r="AF15" s="21">
        <v>0.56986496121752195</v>
      </c>
      <c r="AG15" s="21">
        <v>0.46579045238507</v>
      </c>
      <c r="AH15" s="21">
        <v>0.48272128870561898</v>
      </c>
      <c r="AI15" s="21">
        <v>0.59781882753583804</v>
      </c>
      <c r="AJ15" s="21">
        <v>0.38595546272932502</v>
      </c>
      <c r="AK15" s="21"/>
      <c r="AL15" s="21">
        <v>0.474384759388147</v>
      </c>
      <c r="AM15" s="21">
        <v>0.56930099258496303</v>
      </c>
      <c r="AN15" s="21">
        <v>0.43237341464214002</v>
      </c>
      <c r="AO15" s="21">
        <v>0.56228822037759796</v>
      </c>
      <c r="AP15" s="21">
        <v>0.410477737413185</v>
      </c>
      <c r="AQ15" s="21">
        <v>0.425770680117042</v>
      </c>
      <c r="AR15" s="21"/>
      <c r="AS15" s="21">
        <v>0.46821479605189298</v>
      </c>
      <c r="AT15" s="21">
        <v>0.49297808138268401</v>
      </c>
      <c r="AU15" s="21">
        <v>0.44973953832004698</v>
      </c>
      <c r="AV15" s="21">
        <v>0.55378034934171205</v>
      </c>
      <c r="AW15" s="21">
        <v>0.54688659299133002</v>
      </c>
      <c r="AX15" s="21"/>
      <c r="AY15" s="21">
        <v>0.39823440209778699</v>
      </c>
      <c r="AZ15" s="21">
        <v>0.45860690144896499</v>
      </c>
      <c r="BA15" s="21">
        <v>0.38631589494282897</v>
      </c>
      <c r="BB15" s="21">
        <v>0.49077879720198297</v>
      </c>
      <c r="BC15" s="21">
        <v>0.52438068050779096</v>
      </c>
      <c r="BD15" s="21">
        <v>0.46963722863195201</v>
      </c>
      <c r="BE15" s="21">
        <v>0.51110469814784398</v>
      </c>
      <c r="BF15" s="21">
        <v>0.51644309649388598</v>
      </c>
      <c r="BG15" s="21">
        <v>0.56561551941869503</v>
      </c>
      <c r="BH15" s="21">
        <v>0.487534932793043</v>
      </c>
      <c r="BI15" s="21">
        <v>0.46175453062705402</v>
      </c>
      <c r="BJ15" s="21">
        <v>0.45944522103313501</v>
      </c>
      <c r="BK15" s="21">
        <v>0.516441039338014</v>
      </c>
      <c r="BL15" s="21">
        <v>0.55323663792160005</v>
      </c>
      <c r="BM15" s="21">
        <v>0.46586415304773798</v>
      </c>
      <c r="BN15" s="21">
        <v>0.50993840605964602</v>
      </c>
      <c r="BO15" s="21"/>
      <c r="BP15" s="21">
        <v>0.52911386448068598</v>
      </c>
      <c r="BQ15" s="21">
        <v>0.44477281996186002</v>
      </c>
      <c r="BR15" s="21">
        <v>0.523203987699422</v>
      </c>
      <c r="BS15" s="21">
        <v>0.46099737367071902</v>
      </c>
      <c r="BT15" s="21">
        <v>0.48087302316338898</v>
      </c>
      <c r="BU15" s="21">
        <v>0.50076020151692802</v>
      </c>
      <c r="BV15" s="21"/>
      <c r="BW15" s="21">
        <v>0.51115207930906104</v>
      </c>
      <c r="BX15" s="21">
        <v>0.444995795009619</v>
      </c>
      <c r="BY15" s="21">
        <v>0.51427345934443303</v>
      </c>
      <c r="BZ15" s="21">
        <v>0.50875771659938296</v>
      </c>
      <c r="CA15" s="21">
        <v>0.48953129562522102</v>
      </c>
      <c r="CB15" s="21">
        <v>0.382837743166141</v>
      </c>
      <c r="CC15" s="21"/>
      <c r="CD15" s="21">
        <v>0.50372408007837999</v>
      </c>
      <c r="CE15" s="21">
        <v>0.51773534812050304</v>
      </c>
      <c r="CF15" s="21">
        <v>0.45342070286352598</v>
      </c>
      <c r="CG15" s="21">
        <v>0.50968057242609599</v>
      </c>
      <c r="CH15" s="21"/>
      <c r="CI15" s="21">
        <v>0.47303567494464899</v>
      </c>
      <c r="CJ15" s="21">
        <v>0.52038007132171205</v>
      </c>
      <c r="CK15" s="21">
        <v>0.49003786819564699</v>
      </c>
      <c r="CL15" s="21">
        <v>0.37657337444612099</v>
      </c>
      <c r="CM15" s="21"/>
      <c r="CN15" s="21">
        <v>0.572915340161397</v>
      </c>
      <c r="CO15" s="21">
        <v>0.47635491471153701</v>
      </c>
      <c r="CP15" s="21"/>
      <c r="CQ15" s="21">
        <v>0.55148029902163997</v>
      </c>
      <c r="CR15" s="21">
        <v>0.48539090807163798</v>
      </c>
    </row>
    <row r="16" spans="2:96" x14ac:dyDescent="0.3">
      <c r="B16" s="15" t="s">
        <v>236</v>
      </c>
      <c r="C16" s="21">
        <v>0.245509272858945</v>
      </c>
      <c r="D16" s="21">
        <v>0.207382956324587</v>
      </c>
      <c r="E16" s="21">
        <v>0.282644650683883</v>
      </c>
      <c r="F16" s="21"/>
      <c r="G16" s="21">
        <v>0.24293335765740601</v>
      </c>
      <c r="H16" s="21">
        <v>0.195716280593007</v>
      </c>
      <c r="I16" s="21">
        <v>0.22693597347408001</v>
      </c>
      <c r="J16" s="21">
        <v>0.25680640538961202</v>
      </c>
      <c r="K16" s="21">
        <v>0.26043557449353599</v>
      </c>
      <c r="L16" s="21">
        <v>0.28369436642080997</v>
      </c>
      <c r="M16" s="21"/>
      <c r="N16" s="21">
        <v>0.25745966401049197</v>
      </c>
      <c r="O16" s="21">
        <v>0.262744811036703</v>
      </c>
      <c r="P16" s="21">
        <v>0.21627302485431199</v>
      </c>
      <c r="Q16" s="21">
        <v>0.24336059557527601</v>
      </c>
      <c r="R16" s="21"/>
      <c r="S16" s="21">
        <v>0.229875230909797</v>
      </c>
      <c r="T16" s="21">
        <v>0.25738868580031898</v>
      </c>
      <c r="U16" s="21">
        <v>0.26138203496873702</v>
      </c>
      <c r="V16" s="21">
        <v>0.19364771965107799</v>
      </c>
      <c r="W16" s="21">
        <v>0.23256405828820101</v>
      </c>
      <c r="X16" s="21">
        <v>0.194043274918412</v>
      </c>
      <c r="Y16" s="21">
        <v>0.189184239644894</v>
      </c>
      <c r="Z16" s="21">
        <v>0.306531225275955</v>
      </c>
      <c r="AA16" s="21">
        <v>0.30692182443933103</v>
      </c>
      <c r="AB16" s="21">
        <v>0.28124793771635898</v>
      </c>
      <c r="AC16" s="21">
        <v>0.235551337764492</v>
      </c>
      <c r="AD16" s="21">
        <v>0.31930564879803802</v>
      </c>
      <c r="AE16" s="21"/>
      <c r="AF16" s="21">
        <v>0.20940048386937499</v>
      </c>
      <c r="AG16" s="21">
        <v>0.27108094969744001</v>
      </c>
      <c r="AH16" s="21">
        <v>0.25762838402805299</v>
      </c>
      <c r="AI16" s="21">
        <v>0.16445959689356501</v>
      </c>
      <c r="AJ16" s="21">
        <v>0.35708695222429099</v>
      </c>
      <c r="AK16" s="21"/>
      <c r="AL16" s="21">
        <v>0.26234811060193802</v>
      </c>
      <c r="AM16" s="21">
        <v>0.22275040393749401</v>
      </c>
      <c r="AN16" s="21">
        <v>0.27444314250205298</v>
      </c>
      <c r="AO16" s="21">
        <v>0.199674024623506</v>
      </c>
      <c r="AP16" s="21">
        <v>0.34995009009758399</v>
      </c>
      <c r="AQ16" s="21">
        <v>0.20688824937651601</v>
      </c>
      <c r="AR16" s="21"/>
      <c r="AS16" s="21">
        <v>0.241782269338948</v>
      </c>
      <c r="AT16" s="21">
        <v>0.24634479551567401</v>
      </c>
      <c r="AU16" s="21">
        <v>0.26115918875227501</v>
      </c>
      <c r="AV16" s="21">
        <v>0.252150528303694</v>
      </c>
      <c r="AW16" s="21">
        <v>0.16909782005336399</v>
      </c>
      <c r="AX16" s="21"/>
      <c r="AY16" s="21">
        <v>0.46376194079834299</v>
      </c>
      <c r="AZ16" s="21">
        <v>0.26097989751279399</v>
      </c>
      <c r="BA16" s="21">
        <v>0.26204157620220597</v>
      </c>
      <c r="BB16" s="21">
        <v>0.212806897043649</v>
      </c>
      <c r="BC16" s="21">
        <v>0.19096377813003501</v>
      </c>
      <c r="BD16" s="21">
        <v>0.25041995217857599</v>
      </c>
      <c r="BE16" s="21">
        <v>0.26747429507873499</v>
      </c>
      <c r="BF16" s="21">
        <v>0.23386617703887</v>
      </c>
      <c r="BG16" s="21">
        <v>0.23933109544485601</v>
      </c>
      <c r="BH16" s="21">
        <v>0.23973209139101001</v>
      </c>
      <c r="BI16" s="21">
        <v>0.28717467081945303</v>
      </c>
      <c r="BJ16" s="21">
        <v>0.23859963127977099</v>
      </c>
      <c r="BK16" s="21">
        <v>0.23068063001174599</v>
      </c>
      <c r="BL16" s="21">
        <v>0.25865246065395098</v>
      </c>
      <c r="BM16" s="21">
        <v>0.29141114975826499</v>
      </c>
      <c r="BN16" s="21">
        <v>0.24994071736321599</v>
      </c>
      <c r="BO16" s="21"/>
      <c r="BP16" s="21">
        <v>0.21470304188169001</v>
      </c>
      <c r="BQ16" s="21">
        <v>0.25992111611976998</v>
      </c>
      <c r="BR16" s="21">
        <v>0.21225130541143</v>
      </c>
      <c r="BS16" s="21">
        <v>0.28124267616244503</v>
      </c>
      <c r="BT16" s="21">
        <v>0.23141430464311499</v>
      </c>
      <c r="BU16" s="21">
        <v>0.30899260635641701</v>
      </c>
      <c r="BV16" s="21"/>
      <c r="BW16" s="21">
        <v>0.25568927298578698</v>
      </c>
      <c r="BX16" s="21">
        <v>0.26776224876108601</v>
      </c>
      <c r="BY16" s="21">
        <v>0.21947638117467999</v>
      </c>
      <c r="BZ16" s="21">
        <v>0.23074098753554201</v>
      </c>
      <c r="CA16" s="21">
        <v>0.20980305067109001</v>
      </c>
      <c r="CB16" s="21">
        <v>0.27457033524295599</v>
      </c>
      <c r="CC16" s="21"/>
      <c r="CD16" s="21">
        <v>0.222126106793363</v>
      </c>
      <c r="CE16" s="21">
        <v>0.26363212707911998</v>
      </c>
      <c r="CF16" s="21">
        <v>0.24174980269431801</v>
      </c>
      <c r="CG16" s="21">
        <v>0.261838661262424</v>
      </c>
      <c r="CH16" s="21"/>
      <c r="CI16" s="21">
        <v>0.29689674711115699</v>
      </c>
      <c r="CJ16" s="21">
        <v>0.23670248888383399</v>
      </c>
      <c r="CK16" s="21">
        <v>0.231426199304266</v>
      </c>
      <c r="CL16" s="21">
        <v>0.25538016810373798</v>
      </c>
      <c r="CM16" s="21"/>
      <c r="CN16" s="21">
        <v>0.163795417016703</v>
      </c>
      <c r="CO16" s="21">
        <v>0.25673876321386002</v>
      </c>
      <c r="CP16" s="21"/>
      <c r="CQ16" s="21">
        <v>0.25357092072957399</v>
      </c>
      <c r="CR16" s="21">
        <v>0.24235075169779799</v>
      </c>
    </row>
    <row r="17" spans="2:96" x14ac:dyDescent="0.3">
      <c r="B17" s="15" t="s">
        <v>237</v>
      </c>
      <c r="C17" s="22">
        <v>0.24041850329823999</v>
      </c>
      <c r="D17" s="22">
        <v>0.33409148500081898</v>
      </c>
      <c r="E17" s="22">
        <v>0.14831158201693501</v>
      </c>
      <c r="F17" s="22"/>
      <c r="G17" s="22">
        <v>0.22118169833267601</v>
      </c>
      <c r="H17" s="22">
        <v>0.33736370215358902</v>
      </c>
      <c r="I17" s="22">
        <v>0.26680958622828099</v>
      </c>
      <c r="J17" s="22">
        <v>0.19504905222051999</v>
      </c>
      <c r="K17" s="22">
        <v>0.239693503617181</v>
      </c>
      <c r="L17" s="22">
        <v>0.18999939295023599</v>
      </c>
      <c r="M17" s="22"/>
      <c r="N17" s="22">
        <v>0.22086398147269501</v>
      </c>
      <c r="O17" s="22">
        <v>0.207057334728074</v>
      </c>
      <c r="P17" s="22">
        <v>0.30025223674005502</v>
      </c>
      <c r="Q17" s="22">
        <v>0.23860633953465399</v>
      </c>
      <c r="R17" s="22"/>
      <c r="S17" s="22">
        <v>0.29659234738234103</v>
      </c>
      <c r="T17" s="22">
        <v>0.17459156172834001</v>
      </c>
      <c r="U17" s="22">
        <v>0.184454895498599</v>
      </c>
      <c r="V17" s="22">
        <v>0.335543362508056</v>
      </c>
      <c r="W17" s="22">
        <v>0.25370325964948098</v>
      </c>
      <c r="X17" s="22">
        <v>0.35770723078282801</v>
      </c>
      <c r="Y17" s="22">
        <v>0.34104414635783098</v>
      </c>
      <c r="Z17" s="22">
        <v>0.188048843366764</v>
      </c>
      <c r="AA17" s="22">
        <v>0.15153113828714901</v>
      </c>
      <c r="AB17" s="22">
        <v>0.16433351640778199</v>
      </c>
      <c r="AC17" s="22">
        <v>0.2378045000457</v>
      </c>
      <c r="AD17" s="22">
        <v>0.102114351937999</v>
      </c>
      <c r="AE17" s="22"/>
      <c r="AF17" s="22">
        <v>0.36046447734814602</v>
      </c>
      <c r="AG17" s="22">
        <v>0.19470950268762999</v>
      </c>
      <c r="AH17" s="22">
        <v>0.22509290467756601</v>
      </c>
      <c r="AI17" s="22">
        <v>0.433359230642273</v>
      </c>
      <c r="AJ17" s="22">
        <v>2.8868510505034198E-2</v>
      </c>
      <c r="AK17" s="22"/>
      <c r="AL17" s="22">
        <v>0.21203664878620801</v>
      </c>
      <c r="AM17" s="22">
        <v>0.34655058864746902</v>
      </c>
      <c r="AN17" s="22">
        <v>0.15793027214008701</v>
      </c>
      <c r="AO17" s="22">
        <v>0.36261419575409198</v>
      </c>
      <c r="AP17" s="22">
        <v>6.0527647315600799E-2</v>
      </c>
      <c r="AQ17" s="22">
        <v>0.21888243074052499</v>
      </c>
      <c r="AR17" s="22"/>
      <c r="AS17" s="22">
        <v>0.226432526712945</v>
      </c>
      <c r="AT17" s="22">
        <v>0.24663328586701</v>
      </c>
      <c r="AU17" s="22">
        <v>0.188580349567772</v>
      </c>
      <c r="AV17" s="22">
        <v>0.301629821038018</v>
      </c>
      <c r="AW17" s="22">
        <v>0.37778877293796598</v>
      </c>
      <c r="AX17" s="22"/>
      <c r="AY17" s="22">
        <v>-6.5527538700555693E-2</v>
      </c>
      <c r="AZ17" s="22">
        <v>0.197627003936171</v>
      </c>
      <c r="BA17" s="22">
        <v>0.124274318740622</v>
      </c>
      <c r="BB17" s="22">
        <v>0.27797190015833401</v>
      </c>
      <c r="BC17" s="22">
        <v>0.33341690237775501</v>
      </c>
      <c r="BD17" s="22">
        <v>0.21921727645337599</v>
      </c>
      <c r="BE17" s="22">
        <v>0.24363040306910899</v>
      </c>
      <c r="BF17" s="22">
        <v>0.28257691945501601</v>
      </c>
      <c r="BG17" s="22">
        <v>0.326284423973839</v>
      </c>
      <c r="BH17" s="22">
        <v>0.24780284140203299</v>
      </c>
      <c r="BI17" s="22">
        <v>0.17457985980759999</v>
      </c>
      <c r="BJ17" s="22">
        <v>0.22084558975336399</v>
      </c>
      <c r="BK17" s="22">
        <v>0.285760409326269</v>
      </c>
      <c r="BL17" s="22">
        <v>0.29458417726765002</v>
      </c>
      <c r="BM17" s="22">
        <v>0.174453003289473</v>
      </c>
      <c r="BN17" s="22">
        <v>0.25999768869642997</v>
      </c>
      <c r="BO17" s="22"/>
      <c r="BP17" s="22">
        <v>0.314410822598996</v>
      </c>
      <c r="BQ17" s="22">
        <v>0.18485170384208999</v>
      </c>
      <c r="BR17" s="22">
        <v>0.310952682287992</v>
      </c>
      <c r="BS17" s="22">
        <v>0.179754697508274</v>
      </c>
      <c r="BT17" s="22">
        <v>0.24945871852027399</v>
      </c>
      <c r="BU17" s="22">
        <v>0.19176759516051101</v>
      </c>
      <c r="BV17" s="22"/>
      <c r="BW17" s="22">
        <v>0.25546280632327401</v>
      </c>
      <c r="BX17" s="22">
        <v>0.17723354624853299</v>
      </c>
      <c r="BY17" s="22">
        <v>0.29479707816975298</v>
      </c>
      <c r="BZ17" s="22">
        <v>0.27801672906384101</v>
      </c>
      <c r="CA17" s="22">
        <v>0.27972824495413101</v>
      </c>
      <c r="CB17" s="22">
        <v>0.108267407923185</v>
      </c>
      <c r="CC17" s="22"/>
      <c r="CD17" s="22">
        <v>0.28159797328501701</v>
      </c>
      <c r="CE17" s="22">
        <v>0.254103221041383</v>
      </c>
      <c r="CF17" s="22">
        <v>0.211670900169208</v>
      </c>
      <c r="CG17" s="22">
        <v>0.24784191116367199</v>
      </c>
      <c r="CH17" s="22"/>
      <c r="CI17" s="22">
        <v>0.176138927833492</v>
      </c>
      <c r="CJ17" s="22">
        <v>0.283677582437877</v>
      </c>
      <c r="CK17" s="22">
        <v>0.25861166889137999</v>
      </c>
      <c r="CL17" s="22">
        <v>0.12119320634238299</v>
      </c>
      <c r="CM17" s="22"/>
      <c r="CN17" s="22">
        <v>0.40911992314469398</v>
      </c>
      <c r="CO17" s="22">
        <v>0.21961615149767699</v>
      </c>
      <c r="CP17" s="22"/>
      <c r="CQ17" s="22">
        <v>0.29790937829206598</v>
      </c>
      <c r="CR17" s="22">
        <v>0.24304015637383999</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9.5232940611169006E-2</v>
      </c>
      <c r="D9" s="14">
        <v>8.7353797166249497E-2</v>
      </c>
      <c r="E9" s="14">
        <v>0.102335652340017</v>
      </c>
      <c r="F9" s="14"/>
      <c r="G9" s="14">
        <v>0.156246735896407</v>
      </c>
      <c r="H9" s="14">
        <v>0.12320603336515799</v>
      </c>
      <c r="I9" s="14">
        <v>0.110575310300442</v>
      </c>
      <c r="J9" s="14">
        <v>7.8654686387956696E-2</v>
      </c>
      <c r="K9" s="14">
        <v>7.7755476973173698E-2</v>
      </c>
      <c r="L9" s="14">
        <v>4.4803350011904899E-2</v>
      </c>
      <c r="M9" s="14"/>
      <c r="N9" s="14">
        <v>9.2966809424872704E-2</v>
      </c>
      <c r="O9" s="14">
        <v>9.9809472922653894E-2</v>
      </c>
      <c r="P9" s="14">
        <v>9.1211896964070602E-2</v>
      </c>
      <c r="Q9" s="14">
        <v>9.5630054346646398E-2</v>
      </c>
      <c r="R9" s="14"/>
      <c r="S9" s="14">
        <v>0.13220851035763401</v>
      </c>
      <c r="T9" s="14">
        <v>8.3776657915792696E-2</v>
      </c>
      <c r="U9" s="14">
        <v>0.105737084490218</v>
      </c>
      <c r="V9" s="14">
        <v>5.8150870167020703E-2</v>
      </c>
      <c r="W9" s="14">
        <v>7.5826889607987197E-2</v>
      </c>
      <c r="X9" s="14">
        <v>9.3883675055993598E-2</v>
      </c>
      <c r="Y9" s="14">
        <v>0.112956650461166</v>
      </c>
      <c r="Z9" s="14">
        <v>0</v>
      </c>
      <c r="AA9" s="14">
        <v>0.102591707960516</v>
      </c>
      <c r="AB9" s="14">
        <v>0.12198182925461799</v>
      </c>
      <c r="AC9" s="14">
        <v>0.103419675440366</v>
      </c>
      <c r="AD9" s="14">
        <v>6.2352781607225002E-2</v>
      </c>
      <c r="AE9" s="14"/>
      <c r="AF9" s="14">
        <v>6.1930986693362902E-2</v>
      </c>
      <c r="AG9" s="14">
        <v>0.10350229972014099</v>
      </c>
      <c r="AH9" s="14">
        <v>0.14199034170829999</v>
      </c>
      <c r="AI9" s="14">
        <v>8.8313515493730302E-2</v>
      </c>
      <c r="AJ9" s="14">
        <v>0.149307790465732</v>
      </c>
      <c r="AK9" s="14"/>
      <c r="AL9" s="14">
        <v>0.111608924883181</v>
      </c>
      <c r="AM9" s="14">
        <v>7.2304884807763897E-2</v>
      </c>
      <c r="AN9" s="14">
        <v>0.122290277291889</v>
      </c>
      <c r="AO9" s="14">
        <v>7.5599661573042196E-2</v>
      </c>
      <c r="AP9" s="14">
        <v>0.20074538452337001</v>
      </c>
      <c r="AQ9" s="14">
        <v>5.1900268077731897E-2</v>
      </c>
      <c r="AR9" s="14"/>
      <c r="AS9" s="14">
        <v>7.2351728824396597E-2</v>
      </c>
      <c r="AT9" s="14">
        <v>8.8973059452354397E-2</v>
      </c>
      <c r="AU9" s="14">
        <v>9.4993477269247506E-2</v>
      </c>
      <c r="AV9" s="14">
        <v>0.15559615928866699</v>
      </c>
      <c r="AW9" s="14">
        <v>0.19448066447298001</v>
      </c>
      <c r="AX9" s="14"/>
      <c r="AY9" s="14">
        <v>7.0753139085882696E-2</v>
      </c>
      <c r="AZ9" s="14">
        <v>0.103064048767326</v>
      </c>
      <c r="BA9" s="14">
        <v>5.7069069914756597E-2</v>
      </c>
      <c r="BB9" s="14">
        <v>9.7092158139718707E-2</v>
      </c>
      <c r="BC9" s="14">
        <v>7.6545081113012101E-2</v>
      </c>
      <c r="BD9" s="14">
        <v>0.101823677303466</v>
      </c>
      <c r="BE9" s="14">
        <v>0.11535032336725699</v>
      </c>
      <c r="BF9" s="14">
        <v>0.113005462258188</v>
      </c>
      <c r="BG9" s="14">
        <v>5.57323928213415E-2</v>
      </c>
      <c r="BH9" s="14">
        <v>0.101399146007814</v>
      </c>
      <c r="BI9" s="14">
        <v>0.11764760256285201</v>
      </c>
      <c r="BJ9" s="14">
        <v>9.8459521826984697E-2</v>
      </c>
      <c r="BK9" s="14">
        <v>0.101677846664863</v>
      </c>
      <c r="BL9" s="14">
        <v>3.7634692000440499E-2</v>
      </c>
      <c r="BM9" s="14">
        <v>7.0460220541243707E-2</v>
      </c>
      <c r="BN9" s="14">
        <v>0.13985199468027101</v>
      </c>
      <c r="BO9" s="14"/>
      <c r="BP9" s="14">
        <v>0.138229652686673</v>
      </c>
      <c r="BQ9" s="14">
        <v>9.0620620337573607E-2</v>
      </c>
      <c r="BR9" s="14">
        <v>6.0467067539843697E-2</v>
      </c>
      <c r="BS9" s="14">
        <v>9.0059576065035493E-2</v>
      </c>
      <c r="BT9" s="14">
        <v>6.3206344003418305E-2</v>
      </c>
      <c r="BU9" s="14">
        <v>8.1344418571365207E-2</v>
      </c>
      <c r="BV9" s="14"/>
      <c r="BW9" s="14">
        <v>7.8591853228907493E-2</v>
      </c>
      <c r="BX9" s="14">
        <v>9.4723637637842098E-2</v>
      </c>
      <c r="BY9" s="14">
        <v>0.124233366057726</v>
      </c>
      <c r="BZ9" s="14">
        <v>0.12758077027595099</v>
      </c>
      <c r="CA9" s="14">
        <v>0.110862195956711</v>
      </c>
      <c r="CB9" s="14">
        <v>7.7158541827374499E-2</v>
      </c>
      <c r="CC9" s="14"/>
      <c r="CD9" s="14">
        <v>0.12115149012146099</v>
      </c>
      <c r="CE9" s="14">
        <v>9.7325349018784396E-2</v>
      </c>
      <c r="CF9" s="14">
        <v>0.10476300827966301</v>
      </c>
      <c r="CG9" s="14">
        <v>9.0946049829979003E-2</v>
      </c>
      <c r="CH9" s="14"/>
      <c r="CI9" s="14">
        <v>0.15065395937619799</v>
      </c>
      <c r="CJ9" s="14">
        <v>0.103149358813603</v>
      </c>
      <c r="CK9" s="14">
        <v>8.2203681998573599E-2</v>
      </c>
      <c r="CL9" s="14">
        <v>3.2170386941905001E-2</v>
      </c>
      <c r="CM9" s="14"/>
      <c r="CN9" s="14">
        <v>0.15033933547796199</v>
      </c>
      <c r="CO9" s="14">
        <v>8.7085395942684204E-2</v>
      </c>
      <c r="CP9" s="14"/>
      <c r="CQ9" s="14">
        <v>0.20249029195216001</v>
      </c>
      <c r="CR9" s="14">
        <v>8.2961577663029598E-2</v>
      </c>
    </row>
    <row r="10" spans="2:96" x14ac:dyDescent="0.3">
      <c r="B10" s="15" t="s">
        <v>231</v>
      </c>
      <c r="C10" s="14">
        <v>0.145756004305684</v>
      </c>
      <c r="D10" s="14">
        <v>0.151848856815681</v>
      </c>
      <c r="E10" s="14">
        <v>0.13932393929414899</v>
      </c>
      <c r="F10" s="14"/>
      <c r="G10" s="14">
        <v>0.24101831021731501</v>
      </c>
      <c r="H10" s="14">
        <v>0.222781924853241</v>
      </c>
      <c r="I10" s="14">
        <v>0.172030981050389</v>
      </c>
      <c r="J10" s="14">
        <v>0.13499043303998901</v>
      </c>
      <c r="K10" s="14">
        <v>8.6113167432541604E-2</v>
      </c>
      <c r="L10" s="14">
        <v>4.7424830069222601E-2</v>
      </c>
      <c r="M10" s="14"/>
      <c r="N10" s="14">
        <v>0.14260218377317599</v>
      </c>
      <c r="O10" s="14">
        <v>0.153848632866628</v>
      </c>
      <c r="P10" s="14">
        <v>0.14635677824881799</v>
      </c>
      <c r="Q10" s="14">
        <v>0.14197025160597701</v>
      </c>
      <c r="R10" s="14"/>
      <c r="S10" s="14">
        <v>0.14478681162574999</v>
      </c>
      <c r="T10" s="14">
        <v>0.14200155655968</v>
      </c>
      <c r="U10" s="14">
        <v>9.7735858015164198E-2</v>
      </c>
      <c r="V10" s="14">
        <v>0.19117538008777299</v>
      </c>
      <c r="W10" s="14">
        <v>0.16568976326957999</v>
      </c>
      <c r="X10" s="14">
        <v>0.14350571774388399</v>
      </c>
      <c r="Y10" s="14">
        <v>0.12601078326619899</v>
      </c>
      <c r="Z10" s="14">
        <v>0.191386082621395</v>
      </c>
      <c r="AA10" s="14">
        <v>0.141605992867017</v>
      </c>
      <c r="AB10" s="14">
        <v>0.13793001336556901</v>
      </c>
      <c r="AC10" s="14">
        <v>0.11204684438889199</v>
      </c>
      <c r="AD10" s="14">
        <v>0.20616407460653099</v>
      </c>
      <c r="AE10" s="14"/>
      <c r="AF10" s="14">
        <v>0.12934830234355901</v>
      </c>
      <c r="AG10" s="14">
        <v>0.180385418574073</v>
      </c>
      <c r="AH10" s="14">
        <v>0.10074608973225301</v>
      </c>
      <c r="AI10" s="14">
        <v>0.11109858724478899</v>
      </c>
      <c r="AJ10" s="14">
        <v>0.17515902531359501</v>
      </c>
      <c r="AK10" s="14"/>
      <c r="AL10" s="14">
        <v>0.21395691095981501</v>
      </c>
      <c r="AM10" s="14">
        <v>0.16054792156280701</v>
      </c>
      <c r="AN10" s="14">
        <v>9.3317352882541199E-2</v>
      </c>
      <c r="AO10" s="14">
        <v>8.7961543460309502E-2</v>
      </c>
      <c r="AP10" s="14">
        <v>0.184193172765866</v>
      </c>
      <c r="AQ10" s="14">
        <v>7.9016858288066399E-2</v>
      </c>
      <c r="AR10" s="14"/>
      <c r="AS10" s="14">
        <v>0.12071108150858</v>
      </c>
      <c r="AT10" s="14">
        <v>0.17800881723041001</v>
      </c>
      <c r="AU10" s="14">
        <v>0.142540831917911</v>
      </c>
      <c r="AV10" s="14">
        <v>0.19123272173772601</v>
      </c>
      <c r="AW10" s="14">
        <v>7.7148867526172102E-2</v>
      </c>
      <c r="AX10" s="14"/>
      <c r="AY10" s="14">
        <v>0.126775127720338</v>
      </c>
      <c r="AZ10" s="14">
        <v>0.270858410258358</v>
      </c>
      <c r="BA10" s="14">
        <v>0.112958920112017</v>
      </c>
      <c r="BB10" s="14">
        <v>0.11882093166178601</v>
      </c>
      <c r="BC10" s="14">
        <v>0.138463777497702</v>
      </c>
      <c r="BD10" s="14">
        <v>0.16967166562268701</v>
      </c>
      <c r="BE10" s="14">
        <v>0.13962609984789301</v>
      </c>
      <c r="BF10" s="14">
        <v>0.13813947402937399</v>
      </c>
      <c r="BG10" s="14">
        <v>0.16251405701278901</v>
      </c>
      <c r="BH10" s="14">
        <v>0.12797478211229801</v>
      </c>
      <c r="BI10" s="14">
        <v>0.12782046858507601</v>
      </c>
      <c r="BJ10" s="14">
        <v>0.14720672266815399</v>
      </c>
      <c r="BK10" s="14">
        <v>0.137764179111107</v>
      </c>
      <c r="BL10" s="14">
        <v>0.173389435180343</v>
      </c>
      <c r="BM10" s="14">
        <v>0.123787005676567</v>
      </c>
      <c r="BN10" s="14">
        <v>0.196875749463226</v>
      </c>
      <c r="BO10" s="14"/>
      <c r="BP10" s="14">
        <v>0.170887671804099</v>
      </c>
      <c r="BQ10" s="14">
        <v>0.138789079986747</v>
      </c>
      <c r="BR10" s="14">
        <v>0.16185103685857399</v>
      </c>
      <c r="BS10" s="14">
        <v>0.155245209370316</v>
      </c>
      <c r="BT10" s="14">
        <v>0.10244550670180901</v>
      </c>
      <c r="BU10" s="14">
        <v>7.4841330016644794E-2</v>
      </c>
      <c r="BV10" s="14"/>
      <c r="BW10" s="14">
        <v>0.100411845222673</v>
      </c>
      <c r="BX10" s="14">
        <v>0.181400846569721</v>
      </c>
      <c r="BY10" s="14">
        <v>0.19795699039885301</v>
      </c>
      <c r="BZ10" s="14">
        <v>0.166206050476845</v>
      </c>
      <c r="CA10" s="14">
        <v>0.16173481461562</v>
      </c>
      <c r="CB10" s="14">
        <v>0.162718813794968</v>
      </c>
      <c r="CC10" s="14"/>
      <c r="CD10" s="14">
        <v>0.21248810851503599</v>
      </c>
      <c r="CE10" s="14">
        <v>0.18577063300610799</v>
      </c>
      <c r="CF10" s="14">
        <v>0.116683145479372</v>
      </c>
      <c r="CG10" s="14">
        <v>0.124584109759594</v>
      </c>
      <c r="CH10" s="14"/>
      <c r="CI10" s="14">
        <v>0.13701788464407899</v>
      </c>
      <c r="CJ10" s="14">
        <v>0.189964548542504</v>
      </c>
      <c r="CK10" s="14">
        <v>0.12661863528021</v>
      </c>
      <c r="CL10" s="14">
        <v>0.195375879019792</v>
      </c>
      <c r="CM10" s="14"/>
      <c r="CN10" s="14">
        <v>0.25232170987529501</v>
      </c>
      <c r="CO10" s="14">
        <v>0.128077111767438</v>
      </c>
      <c r="CP10" s="14"/>
      <c r="CQ10" s="14">
        <v>0.16622208214405501</v>
      </c>
      <c r="CR10" s="14">
        <v>0.14483739969190701</v>
      </c>
    </row>
    <row r="11" spans="2:96" x14ac:dyDescent="0.3">
      <c r="B11" s="15" t="s">
        <v>232</v>
      </c>
      <c r="C11" s="14">
        <v>0.266806975214328</v>
      </c>
      <c r="D11" s="14">
        <v>0.258600469408585</v>
      </c>
      <c r="E11" s="14">
        <v>0.27562508734247598</v>
      </c>
      <c r="F11" s="14"/>
      <c r="G11" s="14">
        <v>0.26134191044822302</v>
      </c>
      <c r="H11" s="14">
        <v>0.18348049022561799</v>
      </c>
      <c r="I11" s="14">
        <v>0.24856331018126299</v>
      </c>
      <c r="J11" s="14">
        <v>0.31907119765238201</v>
      </c>
      <c r="K11" s="14">
        <v>0.31415940214449001</v>
      </c>
      <c r="L11" s="14">
        <v>0.27893073927217599</v>
      </c>
      <c r="M11" s="14"/>
      <c r="N11" s="14">
        <v>0.24569956260432699</v>
      </c>
      <c r="O11" s="14">
        <v>0.28101014407317898</v>
      </c>
      <c r="P11" s="14">
        <v>0.25777154818245401</v>
      </c>
      <c r="Q11" s="14">
        <v>0.28180783245105501</v>
      </c>
      <c r="R11" s="14"/>
      <c r="S11" s="14">
        <v>0.23000076358768701</v>
      </c>
      <c r="T11" s="14">
        <v>0.27920968414407799</v>
      </c>
      <c r="U11" s="14">
        <v>0.30322977129180201</v>
      </c>
      <c r="V11" s="14">
        <v>0.26848453221102397</v>
      </c>
      <c r="W11" s="14">
        <v>0.26164154447446902</v>
      </c>
      <c r="X11" s="14">
        <v>0.30534924736423502</v>
      </c>
      <c r="Y11" s="14">
        <v>0.31023873005351799</v>
      </c>
      <c r="Z11" s="14">
        <v>0.198887405798748</v>
      </c>
      <c r="AA11" s="14">
        <v>0.25443737341306599</v>
      </c>
      <c r="AB11" s="14">
        <v>0.228347517048753</v>
      </c>
      <c r="AC11" s="14">
        <v>0.31229482477818798</v>
      </c>
      <c r="AD11" s="14">
        <v>0.23812370488210799</v>
      </c>
      <c r="AE11" s="14"/>
      <c r="AF11" s="14">
        <v>0.28491896996432498</v>
      </c>
      <c r="AG11" s="14">
        <v>0.23474303372883601</v>
      </c>
      <c r="AH11" s="14">
        <v>0.35582172130867701</v>
      </c>
      <c r="AI11" s="14">
        <v>0.24162748621746699</v>
      </c>
      <c r="AJ11" s="14">
        <v>0.28801762259493302</v>
      </c>
      <c r="AK11" s="14"/>
      <c r="AL11" s="14">
        <v>0.23544058028421999</v>
      </c>
      <c r="AM11" s="14">
        <v>0.28561468079055402</v>
      </c>
      <c r="AN11" s="14">
        <v>0.33947505868619299</v>
      </c>
      <c r="AO11" s="14">
        <v>0.24440096735740299</v>
      </c>
      <c r="AP11" s="14">
        <v>0.23179156838509901</v>
      </c>
      <c r="AQ11" s="14">
        <v>0.29902743157160599</v>
      </c>
      <c r="AR11" s="14"/>
      <c r="AS11" s="14">
        <v>0.31078529488440498</v>
      </c>
      <c r="AT11" s="14">
        <v>0.231455074658064</v>
      </c>
      <c r="AU11" s="14">
        <v>0.26786618309779398</v>
      </c>
      <c r="AV11" s="14">
        <v>0.27181927854931198</v>
      </c>
      <c r="AW11" s="14">
        <v>8.1568479921206305E-2</v>
      </c>
      <c r="AX11" s="14"/>
      <c r="AY11" s="14">
        <v>6.9904330199182393E-2</v>
      </c>
      <c r="AZ11" s="14">
        <v>0.23409015471202699</v>
      </c>
      <c r="BA11" s="14">
        <v>0.35321936382762098</v>
      </c>
      <c r="BB11" s="14">
        <v>0.35233391655040902</v>
      </c>
      <c r="BC11" s="14">
        <v>0.26972995479785999</v>
      </c>
      <c r="BD11" s="14">
        <v>0.28525411894331099</v>
      </c>
      <c r="BE11" s="14">
        <v>0.23133086269269601</v>
      </c>
      <c r="BF11" s="14">
        <v>0.30674998408870502</v>
      </c>
      <c r="BG11" s="14">
        <v>0.24157403872804201</v>
      </c>
      <c r="BH11" s="14">
        <v>0.26081979708653302</v>
      </c>
      <c r="BI11" s="14">
        <v>0.26526082312704002</v>
      </c>
      <c r="BJ11" s="14">
        <v>0.25758237445425403</v>
      </c>
      <c r="BK11" s="14">
        <v>0.18931789834933299</v>
      </c>
      <c r="BL11" s="14">
        <v>0.32873840483979899</v>
      </c>
      <c r="BM11" s="14">
        <v>0.28775223380986198</v>
      </c>
      <c r="BN11" s="14">
        <v>0.15025453948123399</v>
      </c>
      <c r="BO11" s="14"/>
      <c r="BP11" s="14">
        <v>0.235546968618806</v>
      </c>
      <c r="BQ11" s="14">
        <v>0.29641357186637002</v>
      </c>
      <c r="BR11" s="14">
        <v>0.28902146946405199</v>
      </c>
      <c r="BS11" s="14">
        <v>0.24656895540780299</v>
      </c>
      <c r="BT11" s="14">
        <v>0.24505741135345899</v>
      </c>
      <c r="BU11" s="14">
        <v>0.31635243499836002</v>
      </c>
      <c r="BV11" s="14"/>
      <c r="BW11" s="14">
        <v>0.28403923462059399</v>
      </c>
      <c r="BX11" s="14">
        <v>0.28319575721589602</v>
      </c>
      <c r="BY11" s="14">
        <v>0.26079044445487298</v>
      </c>
      <c r="BZ11" s="14">
        <v>0.247144542579323</v>
      </c>
      <c r="CA11" s="14">
        <v>0.236581565282002</v>
      </c>
      <c r="CB11" s="14">
        <v>0.23719849037959601</v>
      </c>
      <c r="CC11" s="14"/>
      <c r="CD11" s="14">
        <v>0.23980445354923899</v>
      </c>
      <c r="CE11" s="14">
        <v>0.27257179423865002</v>
      </c>
      <c r="CF11" s="14">
        <v>0.24137356569322199</v>
      </c>
      <c r="CG11" s="14">
        <v>0.26335194314622501</v>
      </c>
      <c r="CH11" s="14"/>
      <c r="CI11" s="14">
        <v>0.25832138117890902</v>
      </c>
      <c r="CJ11" s="14">
        <v>0.27833043023975002</v>
      </c>
      <c r="CK11" s="14">
        <v>0.26734635451576599</v>
      </c>
      <c r="CL11" s="14">
        <v>0.24880963079457699</v>
      </c>
      <c r="CM11" s="14"/>
      <c r="CN11" s="14">
        <v>0.27463442503215402</v>
      </c>
      <c r="CO11" s="14">
        <v>0.26597822951240202</v>
      </c>
      <c r="CP11" s="14"/>
      <c r="CQ11" s="14">
        <v>0.245858771430425</v>
      </c>
      <c r="CR11" s="14">
        <v>0.26859408316455002</v>
      </c>
    </row>
    <row r="12" spans="2:96" x14ac:dyDescent="0.3">
      <c r="B12" s="15" t="s">
        <v>233</v>
      </c>
      <c r="C12" s="14">
        <v>0.12651696710136601</v>
      </c>
      <c r="D12" s="14">
        <v>0.11818202410929</v>
      </c>
      <c r="E12" s="14">
        <v>0.13504499552705801</v>
      </c>
      <c r="F12" s="14"/>
      <c r="G12" s="14">
        <v>0.15980848599723901</v>
      </c>
      <c r="H12" s="14">
        <v>0.16122979559205899</v>
      </c>
      <c r="I12" s="14">
        <v>0.16266405573329401</v>
      </c>
      <c r="J12" s="14">
        <v>0.10288218328521501</v>
      </c>
      <c r="K12" s="14">
        <v>9.60033878265317E-2</v>
      </c>
      <c r="L12" s="14">
        <v>8.64828342820258E-2</v>
      </c>
      <c r="M12" s="14"/>
      <c r="N12" s="14">
        <v>0.13163667766117501</v>
      </c>
      <c r="O12" s="14">
        <v>0.13922379546038699</v>
      </c>
      <c r="P12" s="14">
        <v>0.147810929459397</v>
      </c>
      <c r="Q12" s="14">
        <v>9.0617451991425804E-2</v>
      </c>
      <c r="R12" s="14"/>
      <c r="S12" s="14">
        <v>0.128191987827243</v>
      </c>
      <c r="T12" s="14">
        <v>0.15109949129491801</v>
      </c>
      <c r="U12" s="14">
        <v>9.4067756644720807E-2</v>
      </c>
      <c r="V12" s="14">
        <v>0.15361512342661501</v>
      </c>
      <c r="W12" s="14">
        <v>0.12127907740829801</v>
      </c>
      <c r="X12" s="14">
        <v>0.102054424075307</v>
      </c>
      <c r="Y12" s="14">
        <v>0.130368463800553</v>
      </c>
      <c r="Z12" s="14">
        <v>0.200644506178036</v>
      </c>
      <c r="AA12" s="14">
        <v>0.11383871439063301</v>
      </c>
      <c r="AB12" s="14">
        <v>0.116860108521122</v>
      </c>
      <c r="AC12" s="14">
        <v>6.3054121263452806E-2</v>
      </c>
      <c r="AD12" s="14">
        <v>0.17659308047782599</v>
      </c>
      <c r="AE12" s="14"/>
      <c r="AF12" s="14">
        <v>9.5137472536742304E-2</v>
      </c>
      <c r="AG12" s="14">
        <v>0.12929306603367899</v>
      </c>
      <c r="AH12" s="14">
        <v>9.2107949941381495E-2</v>
      </c>
      <c r="AI12" s="14">
        <v>0.15014819446451899</v>
      </c>
      <c r="AJ12" s="14">
        <v>0.178422082119051</v>
      </c>
      <c r="AK12" s="14"/>
      <c r="AL12" s="14">
        <v>0.12280369455618401</v>
      </c>
      <c r="AM12" s="14">
        <v>0.101232600094883</v>
      </c>
      <c r="AN12" s="14">
        <v>0.13045571939706299</v>
      </c>
      <c r="AO12" s="14">
        <v>0.15045413787870299</v>
      </c>
      <c r="AP12" s="14">
        <v>0.14492245348542601</v>
      </c>
      <c r="AQ12" s="14">
        <v>0.12498000030024101</v>
      </c>
      <c r="AR12" s="14"/>
      <c r="AS12" s="14">
        <v>0.10775309778539301</v>
      </c>
      <c r="AT12" s="14">
        <v>0.13795974448472001</v>
      </c>
      <c r="AU12" s="14">
        <v>0.13209328974522</v>
      </c>
      <c r="AV12" s="14">
        <v>0.124200933498014</v>
      </c>
      <c r="AW12" s="14">
        <v>0.198882212706817</v>
      </c>
      <c r="AX12" s="14"/>
      <c r="AY12" s="14">
        <v>0.13694679095743301</v>
      </c>
      <c r="AZ12" s="14">
        <v>6.5320364216960802E-2</v>
      </c>
      <c r="BA12" s="14">
        <v>9.9766121459847895E-2</v>
      </c>
      <c r="BB12" s="14">
        <v>5.5170459886739999E-2</v>
      </c>
      <c r="BC12" s="14">
        <v>0.104085707741341</v>
      </c>
      <c r="BD12" s="14">
        <v>0.13664426980932401</v>
      </c>
      <c r="BE12" s="14">
        <v>0.14191529006696299</v>
      </c>
      <c r="BF12" s="14">
        <v>0.112090313646828</v>
      </c>
      <c r="BG12" s="14">
        <v>0.13779320357434999</v>
      </c>
      <c r="BH12" s="14">
        <v>0.123981798152645</v>
      </c>
      <c r="BI12" s="14">
        <v>0.178431454551193</v>
      </c>
      <c r="BJ12" s="14">
        <v>0.13108252127470299</v>
      </c>
      <c r="BK12" s="14">
        <v>0.17238251207132499</v>
      </c>
      <c r="BL12" s="14">
        <v>0.14250747031723601</v>
      </c>
      <c r="BM12" s="14">
        <v>6.3478035768442395E-2</v>
      </c>
      <c r="BN12" s="14">
        <v>0.17979792896253599</v>
      </c>
      <c r="BO12" s="14"/>
      <c r="BP12" s="14">
        <v>0.118142504611621</v>
      </c>
      <c r="BQ12" s="14">
        <v>0.119759818615606</v>
      </c>
      <c r="BR12" s="14">
        <v>0.11908333197203801</v>
      </c>
      <c r="BS12" s="14">
        <v>0.145876718121036</v>
      </c>
      <c r="BT12" s="14">
        <v>0.147146145180028</v>
      </c>
      <c r="BU12" s="14">
        <v>0.111995585571026</v>
      </c>
      <c r="BV12" s="14"/>
      <c r="BW12" s="14">
        <v>0.110860610341179</v>
      </c>
      <c r="BX12" s="14">
        <v>0.12938725775896001</v>
      </c>
      <c r="BY12" s="14">
        <v>6.9797118295861202E-2</v>
      </c>
      <c r="BZ12" s="14">
        <v>0.122373001203866</v>
      </c>
      <c r="CA12" s="14">
        <v>0.152785652981486</v>
      </c>
      <c r="CB12" s="14">
        <v>0.210547056715717</v>
      </c>
      <c r="CC12" s="14"/>
      <c r="CD12" s="14">
        <v>0.148653735767901</v>
      </c>
      <c r="CE12" s="14">
        <v>0.13506064468190401</v>
      </c>
      <c r="CF12" s="14">
        <v>0.126470598586506</v>
      </c>
      <c r="CG12" s="14">
        <v>0.112053044177453</v>
      </c>
      <c r="CH12" s="14"/>
      <c r="CI12" s="14">
        <v>0.128322347150991</v>
      </c>
      <c r="CJ12" s="14">
        <v>0.124054928636121</v>
      </c>
      <c r="CK12" s="14">
        <v>0.126239892455316</v>
      </c>
      <c r="CL12" s="14">
        <v>0.13178282449755199</v>
      </c>
      <c r="CM12" s="14"/>
      <c r="CN12" s="14">
        <v>7.0190657585049707E-2</v>
      </c>
      <c r="CO12" s="14">
        <v>0.13600019785813</v>
      </c>
      <c r="CP12" s="14"/>
      <c r="CQ12" s="14">
        <v>0.145547002121763</v>
      </c>
      <c r="CR12" s="14">
        <v>0.12352336057937301</v>
      </c>
    </row>
    <row r="13" spans="2:96" x14ac:dyDescent="0.3">
      <c r="B13" s="15" t="s">
        <v>234</v>
      </c>
      <c r="C13" s="14">
        <v>0.29503089623078999</v>
      </c>
      <c r="D13" s="14">
        <v>0.32510464696487301</v>
      </c>
      <c r="E13" s="14">
        <v>0.26531495357378898</v>
      </c>
      <c r="F13" s="14"/>
      <c r="G13" s="14">
        <v>0.12205304522541199</v>
      </c>
      <c r="H13" s="14">
        <v>0.28012917169406198</v>
      </c>
      <c r="I13" s="14">
        <v>0.24572436124323799</v>
      </c>
      <c r="J13" s="14">
        <v>0.29027515278781102</v>
      </c>
      <c r="K13" s="14">
        <v>0.34582165737083198</v>
      </c>
      <c r="L13" s="14">
        <v>0.43143204974875199</v>
      </c>
      <c r="M13" s="14"/>
      <c r="N13" s="14">
        <v>0.32961943317497999</v>
      </c>
      <c r="O13" s="14">
        <v>0.27284509559398601</v>
      </c>
      <c r="P13" s="14">
        <v>0.27674469566416998</v>
      </c>
      <c r="Q13" s="14">
        <v>0.294517007769868</v>
      </c>
      <c r="R13" s="14"/>
      <c r="S13" s="14">
        <v>0.28049962340930201</v>
      </c>
      <c r="T13" s="14">
        <v>0.28484293145290701</v>
      </c>
      <c r="U13" s="14">
        <v>0.33043574145918297</v>
      </c>
      <c r="V13" s="14">
        <v>0.22564071836075</v>
      </c>
      <c r="W13" s="14">
        <v>0.31029218306095702</v>
      </c>
      <c r="X13" s="14">
        <v>0.22782899715455701</v>
      </c>
      <c r="Y13" s="14">
        <v>0.26399823399539901</v>
      </c>
      <c r="Z13" s="14">
        <v>0.33826671626865301</v>
      </c>
      <c r="AA13" s="14">
        <v>0.32946581484133902</v>
      </c>
      <c r="AB13" s="14">
        <v>0.35034932455464202</v>
      </c>
      <c r="AC13" s="14">
        <v>0.356787257110041</v>
      </c>
      <c r="AD13" s="14">
        <v>0.31676635842631001</v>
      </c>
      <c r="AE13" s="14"/>
      <c r="AF13" s="14">
        <v>0.34831229756883297</v>
      </c>
      <c r="AG13" s="14">
        <v>0.29149094112803903</v>
      </c>
      <c r="AH13" s="14">
        <v>0.26742074557253698</v>
      </c>
      <c r="AI13" s="14">
        <v>0.33197371611533</v>
      </c>
      <c r="AJ13" s="14">
        <v>0.141747373884648</v>
      </c>
      <c r="AK13" s="14"/>
      <c r="AL13" s="14">
        <v>0.26022397938079</v>
      </c>
      <c r="AM13" s="14">
        <v>0.31932863353548202</v>
      </c>
      <c r="AN13" s="14">
        <v>0.26910866411200202</v>
      </c>
      <c r="AO13" s="14">
        <v>0.36840701111503099</v>
      </c>
      <c r="AP13" s="14">
        <v>0.16822777787506399</v>
      </c>
      <c r="AQ13" s="14">
        <v>0.32527787830138499</v>
      </c>
      <c r="AR13" s="14"/>
      <c r="AS13" s="14">
        <v>0.30682707368212297</v>
      </c>
      <c r="AT13" s="14">
        <v>0.278601858209648</v>
      </c>
      <c r="AU13" s="14">
        <v>0.29022337777112001</v>
      </c>
      <c r="AV13" s="14">
        <v>0.24882683586978299</v>
      </c>
      <c r="AW13" s="14">
        <v>0.39968421478199101</v>
      </c>
      <c r="AX13" s="14"/>
      <c r="AY13" s="14">
        <v>0.39521991224762898</v>
      </c>
      <c r="AZ13" s="14">
        <v>0.23712639089010701</v>
      </c>
      <c r="BA13" s="14">
        <v>0.33538547910405703</v>
      </c>
      <c r="BB13" s="14">
        <v>0.30357710825025402</v>
      </c>
      <c r="BC13" s="14">
        <v>0.32730731413598002</v>
      </c>
      <c r="BD13" s="14">
        <v>0.234232905113992</v>
      </c>
      <c r="BE13" s="14">
        <v>0.32254569574546399</v>
      </c>
      <c r="BF13" s="14">
        <v>0.24367679739041401</v>
      </c>
      <c r="BG13" s="14">
        <v>0.32680227365998699</v>
      </c>
      <c r="BH13" s="14">
        <v>0.31072015231220101</v>
      </c>
      <c r="BI13" s="14">
        <v>0.238930547229636</v>
      </c>
      <c r="BJ13" s="14">
        <v>0.28566899279201502</v>
      </c>
      <c r="BK13" s="14">
        <v>0.38684647482769402</v>
      </c>
      <c r="BL13" s="14">
        <v>0.27182328978797698</v>
      </c>
      <c r="BM13" s="14">
        <v>0.37816853132483202</v>
      </c>
      <c r="BN13" s="14">
        <v>0.29934534172583899</v>
      </c>
      <c r="BO13" s="14"/>
      <c r="BP13" s="14">
        <v>0.28606868928956503</v>
      </c>
      <c r="BQ13" s="14">
        <v>0.27162907992456697</v>
      </c>
      <c r="BR13" s="14">
        <v>0.31321198356150898</v>
      </c>
      <c r="BS13" s="14">
        <v>0.291721150282158</v>
      </c>
      <c r="BT13" s="14">
        <v>0.33370462014035102</v>
      </c>
      <c r="BU13" s="14">
        <v>0.357519457259868</v>
      </c>
      <c r="BV13" s="14"/>
      <c r="BW13" s="14">
        <v>0.35201732538638603</v>
      </c>
      <c r="BX13" s="14">
        <v>0.23960890589422901</v>
      </c>
      <c r="BY13" s="14">
        <v>0.25641620624054301</v>
      </c>
      <c r="BZ13" s="14">
        <v>0.27080252731837701</v>
      </c>
      <c r="CA13" s="14">
        <v>0.286072857124757</v>
      </c>
      <c r="CB13" s="14">
        <v>0.21942036421170899</v>
      </c>
      <c r="CC13" s="14"/>
      <c r="CD13" s="14">
        <v>0.23739647986509599</v>
      </c>
      <c r="CE13" s="14">
        <v>0.25370193712121702</v>
      </c>
      <c r="CF13" s="14">
        <v>0.31953287212823001</v>
      </c>
      <c r="CG13" s="14">
        <v>0.349157655464369</v>
      </c>
      <c r="CH13" s="14"/>
      <c r="CI13" s="14">
        <v>0.25971422308811798</v>
      </c>
      <c r="CJ13" s="14">
        <v>0.25086810727720399</v>
      </c>
      <c r="CK13" s="14">
        <v>0.33017161013136698</v>
      </c>
      <c r="CL13" s="14">
        <v>0.22666701779922199</v>
      </c>
      <c r="CM13" s="14"/>
      <c r="CN13" s="14">
        <v>0.20696588210057401</v>
      </c>
      <c r="CO13" s="14">
        <v>0.31138805913860301</v>
      </c>
      <c r="CP13" s="14"/>
      <c r="CQ13" s="14">
        <v>0.21506506500501901</v>
      </c>
      <c r="CR13" s="14">
        <v>0.31233661263184698</v>
      </c>
    </row>
    <row r="14" spans="2:96" x14ac:dyDescent="0.3">
      <c r="B14" s="15" t="s">
        <v>92</v>
      </c>
      <c r="C14" s="14">
        <v>7.0656216536663E-2</v>
      </c>
      <c r="D14" s="14">
        <v>5.8910205535321399E-2</v>
      </c>
      <c r="E14" s="14">
        <v>8.2355371922510398E-2</v>
      </c>
      <c r="F14" s="14"/>
      <c r="G14" s="14">
        <v>5.9531512215403502E-2</v>
      </c>
      <c r="H14" s="14">
        <v>2.91725842698616E-2</v>
      </c>
      <c r="I14" s="14">
        <v>6.0441981491374398E-2</v>
      </c>
      <c r="J14" s="14">
        <v>7.4126346846645999E-2</v>
      </c>
      <c r="K14" s="14">
        <v>8.0146908252431204E-2</v>
      </c>
      <c r="L14" s="14">
        <v>0.110926196615919</v>
      </c>
      <c r="M14" s="14"/>
      <c r="N14" s="14">
        <v>5.7475333361469497E-2</v>
      </c>
      <c r="O14" s="14">
        <v>5.3262859083165699E-2</v>
      </c>
      <c r="P14" s="14">
        <v>8.0104151481091707E-2</v>
      </c>
      <c r="Q14" s="14">
        <v>9.54574018350271E-2</v>
      </c>
      <c r="R14" s="14"/>
      <c r="S14" s="14">
        <v>8.4312303192382601E-2</v>
      </c>
      <c r="T14" s="14">
        <v>5.9069678632623399E-2</v>
      </c>
      <c r="U14" s="14">
        <v>6.8793788098912498E-2</v>
      </c>
      <c r="V14" s="14">
        <v>0.102933375746818</v>
      </c>
      <c r="W14" s="14">
        <v>6.5270542178709201E-2</v>
      </c>
      <c r="X14" s="14">
        <v>0.12737793860602301</v>
      </c>
      <c r="Y14" s="14">
        <v>5.6427138423164901E-2</v>
      </c>
      <c r="Z14" s="14">
        <v>7.0815289133167994E-2</v>
      </c>
      <c r="AA14" s="14">
        <v>5.8060396527428899E-2</v>
      </c>
      <c r="AB14" s="14">
        <v>4.4531207255295698E-2</v>
      </c>
      <c r="AC14" s="14">
        <v>5.2397277019059302E-2</v>
      </c>
      <c r="AD14" s="14">
        <v>0</v>
      </c>
      <c r="AE14" s="14"/>
      <c r="AF14" s="14">
        <v>8.0351970893177999E-2</v>
      </c>
      <c r="AG14" s="14">
        <v>6.0585240815232602E-2</v>
      </c>
      <c r="AH14" s="14">
        <v>4.1913151736850902E-2</v>
      </c>
      <c r="AI14" s="14">
        <v>7.68385004641646E-2</v>
      </c>
      <c r="AJ14" s="14">
        <v>6.73461056220407E-2</v>
      </c>
      <c r="AK14" s="14"/>
      <c r="AL14" s="14">
        <v>5.5965909935810097E-2</v>
      </c>
      <c r="AM14" s="14">
        <v>6.0971279208509199E-2</v>
      </c>
      <c r="AN14" s="14">
        <v>4.5352927630312997E-2</v>
      </c>
      <c r="AO14" s="14">
        <v>7.3176678615512095E-2</v>
      </c>
      <c r="AP14" s="14">
        <v>7.0119642965175602E-2</v>
      </c>
      <c r="AQ14" s="14">
        <v>0.11979756346096899</v>
      </c>
      <c r="AR14" s="14"/>
      <c r="AS14" s="14">
        <v>8.1571723315101805E-2</v>
      </c>
      <c r="AT14" s="14">
        <v>8.5001445964803399E-2</v>
      </c>
      <c r="AU14" s="14">
        <v>7.2282840198708398E-2</v>
      </c>
      <c r="AV14" s="14">
        <v>8.3240710564980308E-3</v>
      </c>
      <c r="AW14" s="14">
        <v>4.8235560590833802E-2</v>
      </c>
      <c r="AX14" s="14"/>
      <c r="AY14" s="14">
        <v>0.20040069978953501</v>
      </c>
      <c r="AZ14" s="14">
        <v>8.9540631155220304E-2</v>
      </c>
      <c r="BA14" s="14">
        <v>4.1601045581700399E-2</v>
      </c>
      <c r="BB14" s="14">
        <v>7.3005425511092098E-2</v>
      </c>
      <c r="BC14" s="14">
        <v>8.3868164714104507E-2</v>
      </c>
      <c r="BD14" s="14">
        <v>7.2373363207220598E-2</v>
      </c>
      <c r="BE14" s="14">
        <v>4.9231728279727202E-2</v>
      </c>
      <c r="BF14" s="14">
        <v>8.6337968586490801E-2</v>
      </c>
      <c r="BG14" s="14">
        <v>7.5584034203491399E-2</v>
      </c>
      <c r="BH14" s="14">
        <v>7.51043243285099E-2</v>
      </c>
      <c r="BI14" s="14">
        <v>7.1909103944203703E-2</v>
      </c>
      <c r="BJ14" s="14">
        <v>7.99998669838895E-2</v>
      </c>
      <c r="BK14" s="14">
        <v>1.20110889756786E-2</v>
      </c>
      <c r="BL14" s="14">
        <v>4.5906707874204901E-2</v>
      </c>
      <c r="BM14" s="14">
        <v>7.6353972879053794E-2</v>
      </c>
      <c r="BN14" s="14">
        <v>3.3874445686893899E-2</v>
      </c>
      <c r="BO14" s="14"/>
      <c r="BP14" s="14">
        <v>5.1124512989236703E-2</v>
      </c>
      <c r="BQ14" s="14">
        <v>8.2787829269136803E-2</v>
      </c>
      <c r="BR14" s="14">
        <v>5.6365110603983803E-2</v>
      </c>
      <c r="BS14" s="14">
        <v>7.0528390753650902E-2</v>
      </c>
      <c r="BT14" s="14">
        <v>0.10843997262093499</v>
      </c>
      <c r="BU14" s="14">
        <v>5.7946773582734999E-2</v>
      </c>
      <c r="BV14" s="14"/>
      <c r="BW14" s="14">
        <v>7.40791312002608E-2</v>
      </c>
      <c r="BX14" s="14">
        <v>7.1683594923351801E-2</v>
      </c>
      <c r="BY14" s="14">
        <v>9.0805874552143201E-2</v>
      </c>
      <c r="BZ14" s="14">
        <v>6.5893108145637605E-2</v>
      </c>
      <c r="CA14" s="14">
        <v>5.19629140394244E-2</v>
      </c>
      <c r="CB14" s="14">
        <v>9.2956733070635206E-2</v>
      </c>
      <c r="CC14" s="14"/>
      <c r="CD14" s="14">
        <v>4.0505732181267497E-2</v>
      </c>
      <c r="CE14" s="14">
        <v>5.5569641933337702E-2</v>
      </c>
      <c r="CF14" s="14">
        <v>9.1176809833007993E-2</v>
      </c>
      <c r="CG14" s="14">
        <v>5.99071976223804E-2</v>
      </c>
      <c r="CH14" s="14"/>
      <c r="CI14" s="14">
        <v>6.5970204561704104E-2</v>
      </c>
      <c r="CJ14" s="14">
        <v>5.3632626490819603E-2</v>
      </c>
      <c r="CK14" s="14">
        <v>6.7419825618768095E-2</v>
      </c>
      <c r="CL14" s="14">
        <v>0.165194260946952</v>
      </c>
      <c r="CM14" s="14"/>
      <c r="CN14" s="14">
        <v>4.5547989928965103E-2</v>
      </c>
      <c r="CO14" s="14">
        <v>7.1471005780743502E-2</v>
      </c>
      <c r="CP14" s="14"/>
      <c r="CQ14" s="14">
        <v>2.4816787346578599E-2</v>
      </c>
      <c r="CR14" s="14">
        <v>6.7746966269292802E-2</v>
      </c>
    </row>
    <row r="15" spans="2:96" x14ac:dyDescent="0.3">
      <c r="B15" s="15" t="s">
        <v>235</v>
      </c>
      <c r="C15" s="21">
        <v>0.24098894491685299</v>
      </c>
      <c r="D15" s="21">
        <v>0.239202653981931</v>
      </c>
      <c r="E15" s="21">
        <v>0.241659591634166</v>
      </c>
      <c r="F15" s="21"/>
      <c r="G15" s="21">
        <v>0.39726504611372199</v>
      </c>
      <c r="H15" s="21">
        <v>0.34598795821839901</v>
      </c>
      <c r="I15" s="21">
        <v>0.28260629135083098</v>
      </c>
      <c r="J15" s="21">
        <v>0.21364511942794601</v>
      </c>
      <c r="K15" s="21">
        <v>0.163868644405715</v>
      </c>
      <c r="L15" s="21">
        <v>9.22281800811275E-2</v>
      </c>
      <c r="M15" s="21"/>
      <c r="N15" s="21">
        <v>0.235568993198049</v>
      </c>
      <c r="O15" s="21">
        <v>0.253658105789282</v>
      </c>
      <c r="P15" s="21">
        <v>0.23756867521288799</v>
      </c>
      <c r="Q15" s="21">
        <v>0.23760030595262399</v>
      </c>
      <c r="R15" s="21"/>
      <c r="S15" s="21">
        <v>0.276995321983384</v>
      </c>
      <c r="T15" s="21">
        <v>0.225778214475473</v>
      </c>
      <c r="U15" s="21">
        <v>0.203472942505382</v>
      </c>
      <c r="V15" s="21">
        <v>0.24932625025479299</v>
      </c>
      <c r="W15" s="21">
        <v>0.24151665287756699</v>
      </c>
      <c r="X15" s="21">
        <v>0.237389392799878</v>
      </c>
      <c r="Y15" s="21">
        <v>0.23896743372736501</v>
      </c>
      <c r="Z15" s="21">
        <v>0.191386082621395</v>
      </c>
      <c r="AA15" s="21">
        <v>0.244197700827533</v>
      </c>
      <c r="AB15" s="21">
        <v>0.25991184262018802</v>
      </c>
      <c r="AC15" s="21">
        <v>0.21546651982925899</v>
      </c>
      <c r="AD15" s="21">
        <v>0.26851685621375598</v>
      </c>
      <c r="AE15" s="21"/>
      <c r="AF15" s="21">
        <v>0.19127928903692201</v>
      </c>
      <c r="AG15" s="21">
        <v>0.283887718294214</v>
      </c>
      <c r="AH15" s="21">
        <v>0.24273643144055301</v>
      </c>
      <c r="AI15" s="21">
        <v>0.199412102738519</v>
      </c>
      <c r="AJ15" s="21">
        <v>0.32446681577932701</v>
      </c>
      <c r="AK15" s="21"/>
      <c r="AL15" s="21">
        <v>0.32556583584299598</v>
      </c>
      <c r="AM15" s="21">
        <v>0.23285280637057101</v>
      </c>
      <c r="AN15" s="21">
        <v>0.21560763017442999</v>
      </c>
      <c r="AO15" s="21">
        <v>0.163561205033352</v>
      </c>
      <c r="AP15" s="21">
        <v>0.38493855728923598</v>
      </c>
      <c r="AQ15" s="21">
        <v>0.130917126365798</v>
      </c>
      <c r="AR15" s="21"/>
      <c r="AS15" s="21">
        <v>0.19306281033297601</v>
      </c>
      <c r="AT15" s="21">
        <v>0.26698187668276502</v>
      </c>
      <c r="AU15" s="21">
        <v>0.23753430918715801</v>
      </c>
      <c r="AV15" s="21">
        <v>0.34682888102639298</v>
      </c>
      <c r="AW15" s="21">
        <v>0.27162953199915202</v>
      </c>
      <c r="AX15" s="21"/>
      <c r="AY15" s="21">
        <v>0.19752826680622099</v>
      </c>
      <c r="AZ15" s="21">
        <v>0.373922459025684</v>
      </c>
      <c r="BA15" s="21">
        <v>0.17002799002677399</v>
      </c>
      <c r="BB15" s="21">
        <v>0.215913089801505</v>
      </c>
      <c r="BC15" s="21">
        <v>0.215008858610715</v>
      </c>
      <c r="BD15" s="21">
        <v>0.27149534292615302</v>
      </c>
      <c r="BE15" s="21">
        <v>0.25497642321515002</v>
      </c>
      <c r="BF15" s="21">
        <v>0.25114493628756301</v>
      </c>
      <c r="BG15" s="21">
        <v>0.21824644983413</v>
      </c>
      <c r="BH15" s="21">
        <v>0.22937392812011101</v>
      </c>
      <c r="BI15" s="21">
        <v>0.24546807114792801</v>
      </c>
      <c r="BJ15" s="21">
        <v>0.24566624449513899</v>
      </c>
      <c r="BK15" s="21">
        <v>0.23944202577597001</v>
      </c>
      <c r="BL15" s="21">
        <v>0.211024127180784</v>
      </c>
      <c r="BM15" s="21">
        <v>0.19424722621780999</v>
      </c>
      <c r="BN15" s="21">
        <v>0.33672774414349699</v>
      </c>
      <c r="BO15" s="21"/>
      <c r="BP15" s="21">
        <v>0.30911732449077101</v>
      </c>
      <c r="BQ15" s="21">
        <v>0.22940970032432001</v>
      </c>
      <c r="BR15" s="21">
        <v>0.22231810439841701</v>
      </c>
      <c r="BS15" s="21">
        <v>0.245304785435352</v>
      </c>
      <c r="BT15" s="21">
        <v>0.16565185070522701</v>
      </c>
      <c r="BU15" s="21">
        <v>0.15618574858800999</v>
      </c>
      <c r="BV15" s="21"/>
      <c r="BW15" s="21">
        <v>0.17900369845158101</v>
      </c>
      <c r="BX15" s="21">
        <v>0.27612448420756402</v>
      </c>
      <c r="BY15" s="21">
        <v>0.32219035645657901</v>
      </c>
      <c r="BZ15" s="21">
        <v>0.293786820752796</v>
      </c>
      <c r="CA15" s="21">
        <v>0.27259701057233099</v>
      </c>
      <c r="CB15" s="21">
        <v>0.239877355622343</v>
      </c>
      <c r="CC15" s="21"/>
      <c r="CD15" s="21">
        <v>0.333639598636497</v>
      </c>
      <c r="CE15" s="21">
        <v>0.283095982024892</v>
      </c>
      <c r="CF15" s="21">
        <v>0.22144615375903401</v>
      </c>
      <c r="CG15" s="21">
        <v>0.215530159589573</v>
      </c>
      <c r="CH15" s="21"/>
      <c r="CI15" s="21">
        <v>0.28767184402027701</v>
      </c>
      <c r="CJ15" s="21">
        <v>0.29311390735610598</v>
      </c>
      <c r="CK15" s="21">
        <v>0.208822317278783</v>
      </c>
      <c r="CL15" s="21">
        <v>0.227546265961697</v>
      </c>
      <c r="CM15" s="21"/>
      <c r="CN15" s="21">
        <v>0.40266104535325697</v>
      </c>
      <c r="CO15" s="21">
        <v>0.21516250771012199</v>
      </c>
      <c r="CP15" s="21"/>
      <c r="CQ15" s="21">
        <v>0.36871237409621499</v>
      </c>
      <c r="CR15" s="21">
        <v>0.22779897735493701</v>
      </c>
    </row>
    <row r="16" spans="2:96" x14ac:dyDescent="0.3">
      <c r="B16" s="15" t="s">
        <v>236</v>
      </c>
      <c r="C16" s="21">
        <v>0.42154786333215599</v>
      </c>
      <c r="D16" s="21">
        <v>0.44328667107416297</v>
      </c>
      <c r="E16" s="21">
        <v>0.40035994910084799</v>
      </c>
      <c r="F16" s="21"/>
      <c r="G16" s="21">
        <v>0.28186153122265101</v>
      </c>
      <c r="H16" s="21">
        <v>0.44135896728612101</v>
      </c>
      <c r="I16" s="21">
        <v>0.408388416976532</v>
      </c>
      <c r="J16" s="21">
        <v>0.393157336073027</v>
      </c>
      <c r="K16" s="21">
        <v>0.44182504519736299</v>
      </c>
      <c r="L16" s="21">
        <v>0.51791488403077801</v>
      </c>
      <c r="M16" s="21"/>
      <c r="N16" s="21">
        <v>0.46125611083615498</v>
      </c>
      <c r="O16" s="21">
        <v>0.412068891054374</v>
      </c>
      <c r="P16" s="21">
        <v>0.42455562512356598</v>
      </c>
      <c r="Q16" s="21">
        <v>0.38513445976129401</v>
      </c>
      <c r="R16" s="21"/>
      <c r="S16" s="21">
        <v>0.40869161123654602</v>
      </c>
      <c r="T16" s="21">
        <v>0.43594242274782502</v>
      </c>
      <c r="U16" s="21">
        <v>0.42450349810390298</v>
      </c>
      <c r="V16" s="21">
        <v>0.37925584178736399</v>
      </c>
      <c r="W16" s="21">
        <v>0.43157126046925498</v>
      </c>
      <c r="X16" s="21">
        <v>0.32988342122986403</v>
      </c>
      <c r="Y16" s="21">
        <v>0.39436669779595301</v>
      </c>
      <c r="Z16" s="21">
        <v>0.53891122244668899</v>
      </c>
      <c r="AA16" s="21">
        <v>0.443304529231972</v>
      </c>
      <c r="AB16" s="21">
        <v>0.46720943307576401</v>
      </c>
      <c r="AC16" s="21">
        <v>0.419841378373494</v>
      </c>
      <c r="AD16" s="21">
        <v>0.49335943890413603</v>
      </c>
      <c r="AE16" s="21"/>
      <c r="AF16" s="21">
        <v>0.44344977010557501</v>
      </c>
      <c r="AG16" s="21">
        <v>0.42078400716171799</v>
      </c>
      <c r="AH16" s="21">
        <v>0.35952869551391903</v>
      </c>
      <c r="AI16" s="21">
        <v>0.48212191057984899</v>
      </c>
      <c r="AJ16" s="21">
        <v>0.320169456003699</v>
      </c>
      <c r="AK16" s="21"/>
      <c r="AL16" s="21">
        <v>0.38302767393697401</v>
      </c>
      <c r="AM16" s="21">
        <v>0.42056123363036502</v>
      </c>
      <c r="AN16" s="21">
        <v>0.39956438350906398</v>
      </c>
      <c r="AO16" s="21">
        <v>0.51886114899373303</v>
      </c>
      <c r="AP16" s="21">
        <v>0.31315023136048897</v>
      </c>
      <c r="AQ16" s="21">
        <v>0.45025787860162703</v>
      </c>
      <c r="AR16" s="21"/>
      <c r="AS16" s="21">
        <v>0.41458017146751702</v>
      </c>
      <c r="AT16" s="21">
        <v>0.41656160269436798</v>
      </c>
      <c r="AU16" s="21">
        <v>0.42231666751634001</v>
      </c>
      <c r="AV16" s="21">
        <v>0.37302776936779702</v>
      </c>
      <c r="AW16" s="21">
        <v>0.59856642748880695</v>
      </c>
      <c r="AX16" s="21"/>
      <c r="AY16" s="21">
        <v>0.53216670320506199</v>
      </c>
      <c r="AZ16" s="21">
        <v>0.30244675510706798</v>
      </c>
      <c r="BA16" s="21">
        <v>0.43515160056390501</v>
      </c>
      <c r="BB16" s="21">
        <v>0.35874756813699399</v>
      </c>
      <c r="BC16" s="21">
        <v>0.43139302187732098</v>
      </c>
      <c r="BD16" s="21">
        <v>0.37087717492331601</v>
      </c>
      <c r="BE16" s="21">
        <v>0.46446098581242801</v>
      </c>
      <c r="BF16" s="21">
        <v>0.35576711103724201</v>
      </c>
      <c r="BG16" s="21">
        <v>0.46459547723433697</v>
      </c>
      <c r="BH16" s="21">
        <v>0.434701950464845</v>
      </c>
      <c r="BI16" s="21">
        <v>0.417362001780828</v>
      </c>
      <c r="BJ16" s="21">
        <v>0.41675151406671801</v>
      </c>
      <c r="BK16" s="21">
        <v>0.55922898689901801</v>
      </c>
      <c r="BL16" s="21">
        <v>0.41433076010521203</v>
      </c>
      <c r="BM16" s="21">
        <v>0.44164656709327399</v>
      </c>
      <c r="BN16" s="21">
        <v>0.47914327068837498</v>
      </c>
      <c r="BO16" s="21"/>
      <c r="BP16" s="21">
        <v>0.40421119390118598</v>
      </c>
      <c r="BQ16" s="21">
        <v>0.391388898540173</v>
      </c>
      <c r="BR16" s="21">
        <v>0.432295315533547</v>
      </c>
      <c r="BS16" s="21">
        <v>0.43759786840319398</v>
      </c>
      <c r="BT16" s="21">
        <v>0.48085076532037802</v>
      </c>
      <c r="BU16" s="21">
        <v>0.46951504283089501</v>
      </c>
      <c r="BV16" s="21"/>
      <c r="BW16" s="21">
        <v>0.46287793572756403</v>
      </c>
      <c r="BX16" s="21">
        <v>0.36899616365318799</v>
      </c>
      <c r="BY16" s="21">
        <v>0.326213324536405</v>
      </c>
      <c r="BZ16" s="21">
        <v>0.39317552852224302</v>
      </c>
      <c r="CA16" s="21">
        <v>0.43885851010624199</v>
      </c>
      <c r="CB16" s="21">
        <v>0.42996742092742601</v>
      </c>
      <c r="CC16" s="21"/>
      <c r="CD16" s="21">
        <v>0.38605021563299602</v>
      </c>
      <c r="CE16" s="21">
        <v>0.38876258180312001</v>
      </c>
      <c r="CF16" s="21">
        <v>0.44600347071473601</v>
      </c>
      <c r="CG16" s="21">
        <v>0.46121069964182199</v>
      </c>
      <c r="CH16" s="21"/>
      <c r="CI16" s="21">
        <v>0.38803657023910998</v>
      </c>
      <c r="CJ16" s="21">
        <v>0.37492303591332399</v>
      </c>
      <c r="CK16" s="21">
        <v>0.456411502586683</v>
      </c>
      <c r="CL16" s="21">
        <v>0.35844984229677401</v>
      </c>
      <c r="CM16" s="21"/>
      <c r="CN16" s="21">
        <v>0.27715653968562398</v>
      </c>
      <c r="CO16" s="21">
        <v>0.44738825699673301</v>
      </c>
      <c r="CP16" s="21"/>
      <c r="CQ16" s="21">
        <v>0.36061206712678201</v>
      </c>
      <c r="CR16" s="21">
        <v>0.43585997321122</v>
      </c>
    </row>
    <row r="17" spans="2:96" x14ac:dyDescent="0.3">
      <c r="B17" s="15" t="s">
        <v>237</v>
      </c>
      <c r="C17" s="22">
        <v>-0.180558918415303</v>
      </c>
      <c r="D17" s="22">
        <v>-0.20408401709223201</v>
      </c>
      <c r="E17" s="22">
        <v>-0.15870035746668201</v>
      </c>
      <c r="F17" s="22"/>
      <c r="G17" s="22">
        <v>0.11540351489107099</v>
      </c>
      <c r="H17" s="22">
        <v>-9.5371009067721405E-2</v>
      </c>
      <c r="I17" s="22">
        <v>-0.12578212562570101</v>
      </c>
      <c r="J17" s="22">
        <v>-0.17951221664508099</v>
      </c>
      <c r="K17" s="22">
        <v>-0.27795640079164802</v>
      </c>
      <c r="L17" s="22">
        <v>-0.42568670394965002</v>
      </c>
      <c r="M17" s="22"/>
      <c r="N17" s="22">
        <v>-0.22568711763810601</v>
      </c>
      <c r="O17" s="22">
        <v>-0.158410785265092</v>
      </c>
      <c r="P17" s="22">
        <v>-0.18698694991067799</v>
      </c>
      <c r="Q17" s="22">
        <v>-0.14753415380866999</v>
      </c>
      <c r="R17" s="22"/>
      <c r="S17" s="22">
        <v>-0.13169628925316099</v>
      </c>
      <c r="T17" s="22">
        <v>-0.21016420827235299</v>
      </c>
      <c r="U17" s="22">
        <v>-0.221030555598521</v>
      </c>
      <c r="V17" s="22">
        <v>-0.129929591532571</v>
      </c>
      <c r="W17" s="22">
        <v>-0.19005460759168799</v>
      </c>
      <c r="X17" s="22">
        <v>-9.2494028429986705E-2</v>
      </c>
      <c r="Y17" s="22">
        <v>-0.15539926406858801</v>
      </c>
      <c r="Z17" s="22">
        <v>-0.34752513982529498</v>
      </c>
      <c r="AA17" s="22">
        <v>-0.199106828404439</v>
      </c>
      <c r="AB17" s="22">
        <v>-0.207297590455576</v>
      </c>
      <c r="AC17" s="22">
        <v>-0.20437485854423501</v>
      </c>
      <c r="AD17" s="22">
        <v>-0.22484258269037999</v>
      </c>
      <c r="AE17" s="22"/>
      <c r="AF17" s="22">
        <v>-0.25217048106865297</v>
      </c>
      <c r="AG17" s="22">
        <v>-0.13689628886750399</v>
      </c>
      <c r="AH17" s="22">
        <v>-0.116792264073366</v>
      </c>
      <c r="AI17" s="22">
        <v>-0.28270980784132999</v>
      </c>
      <c r="AJ17" s="22">
        <v>4.2973597756283998E-3</v>
      </c>
      <c r="AK17" s="22"/>
      <c r="AL17" s="22">
        <v>-5.7461838093977403E-2</v>
      </c>
      <c r="AM17" s="22">
        <v>-0.187708427259794</v>
      </c>
      <c r="AN17" s="22">
        <v>-0.18395675333463399</v>
      </c>
      <c r="AO17" s="22">
        <v>-0.355299943960381</v>
      </c>
      <c r="AP17" s="22">
        <v>7.1788325928746496E-2</v>
      </c>
      <c r="AQ17" s="22">
        <v>-0.31934075223582897</v>
      </c>
      <c r="AR17" s="22"/>
      <c r="AS17" s="22">
        <v>-0.22151736113453999</v>
      </c>
      <c r="AT17" s="22">
        <v>-0.14957972601160299</v>
      </c>
      <c r="AU17" s="22">
        <v>-0.184782358329181</v>
      </c>
      <c r="AV17" s="22">
        <v>-2.61988883414037E-2</v>
      </c>
      <c r="AW17" s="22">
        <v>-0.32693689548965499</v>
      </c>
      <c r="AX17" s="22"/>
      <c r="AY17" s="22">
        <v>-0.334638436398842</v>
      </c>
      <c r="AZ17" s="22">
        <v>7.1475703918616296E-2</v>
      </c>
      <c r="BA17" s="22">
        <v>-0.26512361053713102</v>
      </c>
      <c r="BB17" s="22">
        <v>-0.14283447833549001</v>
      </c>
      <c r="BC17" s="22">
        <v>-0.216384163266607</v>
      </c>
      <c r="BD17" s="22">
        <v>-9.93818319971633E-2</v>
      </c>
      <c r="BE17" s="22">
        <v>-0.20948456259727799</v>
      </c>
      <c r="BF17" s="22">
        <v>-0.104622174749679</v>
      </c>
      <c r="BG17" s="22">
        <v>-0.24634902740020601</v>
      </c>
      <c r="BH17" s="22">
        <v>-0.20532802234473399</v>
      </c>
      <c r="BI17" s="22">
        <v>-0.17189393063290101</v>
      </c>
      <c r="BJ17" s="22">
        <v>-0.17108526957157899</v>
      </c>
      <c r="BK17" s="22">
        <v>-0.319786961123048</v>
      </c>
      <c r="BL17" s="22">
        <v>-0.20330663292442899</v>
      </c>
      <c r="BM17" s="22">
        <v>-0.247399340875464</v>
      </c>
      <c r="BN17" s="22">
        <v>-0.14241552654487799</v>
      </c>
      <c r="BO17" s="22"/>
      <c r="BP17" s="22">
        <v>-9.5093869410414505E-2</v>
      </c>
      <c r="BQ17" s="22">
        <v>-0.16197919821585299</v>
      </c>
      <c r="BR17" s="22">
        <v>-0.20997721113512999</v>
      </c>
      <c r="BS17" s="22">
        <v>-0.192293082967843</v>
      </c>
      <c r="BT17" s="22">
        <v>-0.31519891461515098</v>
      </c>
      <c r="BU17" s="22">
        <v>-0.31332929424288503</v>
      </c>
      <c r="BV17" s="22"/>
      <c r="BW17" s="22">
        <v>-0.28387423727598399</v>
      </c>
      <c r="BX17" s="22">
        <v>-9.2871679445624994E-2</v>
      </c>
      <c r="BY17" s="22">
        <v>-4.0229680798259896E-3</v>
      </c>
      <c r="BZ17" s="22">
        <v>-9.9388707769446694E-2</v>
      </c>
      <c r="CA17" s="22">
        <v>-0.16626149953391101</v>
      </c>
      <c r="CB17" s="22">
        <v>-0.19009006530508299</v>
      </c>
      <c r="CC17" s="22"/>
      <c r="CD17" s="22">
        <v>-5.24106169964993E-2</v>
      </c>
      <c r="CE17" s="22">
        <v>-0.105666599778228</v>
      </c>
      <c r="CF17" s="22">
        <v>-0.224557316955701</v>
      </c>
      <c r="CG17" s="22">
        <v>-0.24568054005225001</v>
      </c>
      <c r="CH17" s="22"/>
      <c r="CI17" s="22">
        <v>-0.100364726218832</v>
      </c>
      <c r="CJ17" s="22">
        <v>-8.1809128557217906E-2</v>
      </c>
      <c r="CK17" s="22">
        <v>-0.2475891853079</v>
      </c>
      <c r="CL17" s="22">
        <v>-0.13090357633507699</v>
      </c>
      <c r="CM17" s="22"/>
      <c r="CN17" s="22">
        <v>0.12550450566763299</v>
      </c>
      <c r="CO17" s="22">
        <v>-0.23222574928661099</v>
      </c>
      <c r="CP17" s="22"/>
      <c r="CQ17" s="22">
        <v>8.1003069694328099E-3</v>
      </c>
      <c r="CR17" s="22">
        <v>-0.20806099585628299</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0.113272061137004</v>
      </c>
      <c r="D9" s="14">
        <v>0.10126780001352401</v>
      </c>
      <c r="E9" s="14">
        <v>0.12355931961547</v>
      </c>
      <c r="F9" s="14"/>
      <c r="G9" s="14">
        <v>0.13010830201419901</v>
      </c>
      <c r="H9" s="14">
        <v>0.178922932426092</v>
      </c>
      <c r="I9" s="14">
        <v>0.136239181139923</v>
      </c>
      <c r="J9" s="14">
        <v>0.107989618971413</v>
      </c>
      <c r="K9" s="14">
        <v>7.9577528448722304E-2</v>
      </c>
      <c r="L9" s="14">
        <v>5.6887350623957403E-2</v>
      </c>
      <c r="M9" s="14"/>
      <c r="N9" s="14">
        <v>0.115454688913739</v>
      </c>
      <c r="O9" s="14">
        <v>0.104785505084887</v>
      </c>
      <c r="P9" s="14">
        <v>0.109738850378945</v>
      </c>
      <c r="Q9" s="14">
        <v>0.120036667312478</v>
      </c>
      <c r="R9" s="14"/>
      <c r="S9" s="14">
        <v>0.15276007278362799</v>
      </c>
      <c r="T9" s="14">
        <v>0.100547887481126</v>
      </c>
      <c r="U9" s="14">
        <v>0.104343490907665</v>
      </c>
      <c r="V9" s="14">
        <v>7.7200939916636305E-2</v>
      </c>
      <c r="W9" s="14">
        <v>9.1169956025091495E-2</v>
      </c>
      <c r="X9" s="14">
        <v>8.2919503931279295E-2</v>
      </c>
      <c r="Y9" s="14">
        <v>0.11684241641945101</v>
      </c>
      <c r="Z9" s="14">
        <v>4.7489555950311298E-2</v>
      </c>
      <c r="AA9" s="14">
        <v>0.118159171329749</v>
      </c>
      <c r="AB9" s="14">
        <v>0.105499726382389</v>
      </c>
      <c r="AC9" s="14">
        <v>0.172110398333402</v>
      </c>
      <c r="AD9" s="14">
        <v>0.24356056244139301</v>
      </c>
      <c r="AE9" s="14"/>
      <c r="AF9" s="14">
        <v>7.5542353439268906E-2</v>
      </c>
      <c r="AG9" s="14">
        <v>0.15269277502769901</v>
      </c>
      <c r="AH9" s="14">
        <v>0.113325333325188</v>
      </c>
      <c r="AI9" s="14">
        <v>8.4185054159785402E-2</v>
      </c>
      <c r="AJ9" s="14">
        <v>0.11653317376519</v>
      </c>
      <c r="AK9" s="14"/>
      <c r="AL9" s="14">
        <v>0.154218501211732</v>
      </c>
      <c r="AM9" s="14">
        <v>0.10924116373586799</v>
      </c>
      <c r="AN9" s="14">
        <v>0.116879553923097</v>
      </c>
      <c r="AO9" s="14">
        <v>8.1297992003316305E-2</v>
      </c>
      <c r="AP9" s="14">
        <v>0.17375169842754001</v>
      </c>
      <c r="AQ9" s="14">
        <v>5.6682306014710998E-2</v>
      </c>
      <c r="AR9" s="14"/>
      <c r="AS9" s="14">
        <v>9.0826162935557495E-2</v>
      </c>
      <c r="AT9" s="14">
        <v>8.5785839305885403E-2</v>
      </c>
      <c r="AU9" s="14">
        <v>0.116292243124328</v>
      </c>
      <c r="AV9" s="14">
        <v>0.217480207515764</v>
      </c>
      <c r="AW9" s="14">
        <v>0.13046452676808701</v>
      </c>
      <c r="AX9" s="14"/>
      <c r="AY9" s="14">
        <v>0.13938633666974901</v>
      </c>
      <c r="AZ9" s="14">
        <v>0.10318550274608899</v>
      </c>
      <c r="BA9" s="14">
        <v>8.3525428615868993E-2</v>
      </c>
      <c r="BB9" s="14">
        <v>0.106387544661645</v>
      </c>
      <c r="BC9" s="14">
        <v>0.14568137736859599</v>
      </c>
      <c r="BD9" s="14">
        <v>9.02628178990314E-2</v>
      </c>
      <c r="BE9" s="14">
        <v>0.107667018583011</v>
      </c>
      <c r="BF9" s="14">
        <v>0.14282128902307401</v>
      </c>
      <c r="BG9" s="14">
        <v>0.12210995029442701</v>
      </c>
      <c r="BH9" s="14">
        <v>9.7663172274178395E-2</v>
      </c>
      <c r="BI9" s="14">
        <v>9.9572625950437102E-2</v>
      </c>
      <c r="BJ9" s="14">
        <v>0.105977253882566</v>
      </c>
      <c r="BK9" s="14">
        <v>0.14637793102875199</v>
      </c>
      <c r="BL9" s="14">
        <v>8.5222828783844906E-2</v>
      </c>
      <c r="BM9" s="14">
        <v>7.3417631472229405E-2</v>
      </c>
      <c r="BN9" s="14">
        <v>0.17984197633721899</v>
      </c>
      <c r="BO9" s="14"/>
      <c r="BP9" s="14">
        <v>0.184544477795826</v>
      </c>
      <c r="BQ9" s="14">
        <v>8.9820436727166705E-2</v>
      </c>
      <c r="BR9" s="14">
        <v>9.1163596740887198E-2</v>
      </c>
      <c r="BS9" s="14">
        <v>9.0281301979266995E-2</v>
      </c>
      <c r="BT9" s="14">
        <v>9.5899848661850098E-2</v>
      </c>
      <c r="BU9" s="14">
        <v>8.5247633619403906E-2</v>
      </c>
      <c r="BV9" s="14"/>
      <c r="BW9" s="14">
        <v>0.101676818434458</v>
      </c>
      <c r="BX9" s="14">
        <v>9.5245735410736304E-2</v>
      </c>
      <c r="BY9" s="14">
        <v>0.12700563152172201</v>
      </c>
      <c r="BZ9" s="14">
        <v>0.10782796439502999</v>
      </c>
      <c r="CA9" s="14">
        <v>0.15299441698186</v>
      </c>
      <c r="CB9" s="14">
        <v>0.130975520799547</v>
      </c>
      <c r="CC9" s="14"/>
      <c r="CD9" s="14">
        <v>0.16187142443527899</v>
      </c>
      <c r="CE9" s="14">
        <v>0.1316735257461</v>
      </c>
      <c r="CF9" s="14">
        <v>9.4669958834867105E-2</v>
      </c>
      <c r="CG9" s="14">
        <v>9.0159110046871702E-2</v>
      </c>
      <c r="CH9" s="14"/>
      <c r="CI9" s="14">
        <v>0.19777314017429101</v>
      </c>
      <c r="CJ9" s="14">
        <v>0.123698577254633</v>
      </c>
      <c r="CK9" s="14">
        <v>8.7191438267533797E-2</v>
      </c>
      <c r="CL9" s="14">
        <v>7.6075239686614907E-2</v>
      </c>
      <c r="CM9" s="14"/>
      <c r="CN9" s="14">
        <v>0.171511754984918</v>
      </c>
      <c r="CO9" s="14">
        <v>0.105014141981098</v>
      </c>
      <c r="CP9" s="14"/>
      <c r="CQ9" s="14">
        <v>0.20867518704910301</v>
      </c>
      <c r="CR9" s="14">
        <v>0.10285597936923099</v>
      </c>
    </row>
    <row r="10" spans="2:96" x14ac:dyDescent="0.3">
      <c r="B10" s="15" t="s">
        <v>231</v>
      </c>
      <c r="C10" s="14">
        <v>0.30438419308647502</v>
      </c>
      <c r="D10" s="14">
        <v>0.28719496480812601</v>
      </c>
      <c r="E10" s="14">
        <v>0.32210042858475202</v>
      </c>
      <c r="F10" s="14"/>
      <c r="G10" s="14">
        <v>0.35150020566067702</v>
      </c>
      <c r="H10" s="14">
        <v>0.35355102699740898</v>
      </c>
      <c r="I10" s="14">
        <v>0.329973979177899</v>
      </c>
      <c r="J10" s="14">
        <v>0.284934943023812</v>
      </c>
      <c r="K10" s="14">
        <v>0.280730513484299</v>
      </c>
      <c r="L10" s="14">
        <v>0.24402091378532401</v>
      </c>
      <c r="M10" s="14"/>
      <c r="N10" s="14">
        <v>0.32965151732295001</v>
      </c>
      <c r="O10" s="14">
        <v>0.33386421713883702</v>
      </c>
      <c r="P10" s="14">
        <v>0.26947658302236999</v>
      </c>
      <c r="Q10" s="14">
        <v>0.27906600869238801</v>
      </c>
      <c r="R10" s="14"/>
      <c r="S10" s="14">
        <v>0.28587520774375202</v>
      </c>
      <c r="T10" s="14">
        <v>0.29523688481247601</v>
      </c>
      <c r="U10" s="14">
        <v>0.227263523162508</v>
      </c>
      <c r="V10" s="14">
        <v>0.363114321529936</v>
      </c>
      <c r="W10" s="14">
        <v>0.26856536364922001</v>
      </c>
      <c r="X10" s="14">
        <v>0.36144846842933698</v>
      </c>
      <c r="Y10" s="14">
        <v>0.33245574698695401</v>
      </c>
      <c r="Z10" s="14">
        <v>0.31724128250244399</v>
      </c>
      <c r="AA10" s="14">
        <v>0.29777639391381999</v>
      </c>
      <c r="AB10" s="14">
        <v>0.30487900412617303</v>
      </c>
      <c r="AC10" s="14">
        <v>0.28239699141549002</v>
      </c>
      <c r="AD10" s="14">
        <v>0.34045172526238798</v>
      </c>
      <c r="AE10" s="14"/>
      <c r="AF10" s="14">
        <v>0.29940296588259802</v>
      </c>
      <c r="AG10" s="14">
        <v>0.34501999096502201</v>
      </c>
      <c r="AH10" s="14">
        <v>0.334105218772136</v>
      </c>
      <c r="AI10" s="14">
        <v>0.19199034483709501</v>
      </c>
      <c r="AJ10" s="14">
        <v>0.33358590985884701</v>
      </c>
      <c r="AK10" s="14"/>
      <c r="AL10" s="14">
        <v>0.38262763161922098</v>
      </c>
      <c r="AM10" s="14">
        <v>0.335604129056637</v>
      </c>
      <c r="AN10" s="14">
        <v>0.29667210725827298</v>
      </c>
      <c r="AO10" s="14">
        <v>0.225011989824597</v>
      </c>
      <c r="AP10" s="14">
        <v>0.29292450456510799</v>
      </c>
      <c r="AQ10" s="14">
        <v>0.27097117120088399</v>
      </c>
      <c r="AR10" s="14"/>
      <c r="AS10" s="14">
        <v>0.27986299599266301</v>
      </c>
      <c r="AT10" s="14">
        <v>0.28802517978379</v>
      </c>
      <c r="AU10" s="14">
        <v>0.32877927591570399</v>
      </c>
      <c r="AV10" s="14">
        <v>0.35792242349558401</v>
      </c>
      <c r="AW10" s="14">
        <v>0.40681616159302297</v>
      </c>
      <c r="AX10" s="14"/>
      <c r="AY10" s="14">
        <v>0.33870817891419103</v>
      </c>
      <c r="AZ10" s="14">
        <v>0.36340535410548003</v>
      </c>
      <c r="BA10" s="14">
        <v>0.32007444054707401</v>
      </c>
      <c r="BB10" s="14">
        <v>0.35776869632612301</v>
      </c>
      <c r="BC10" s="14">
        <v>0.27012673461505499</v>
      </c>
      <c r="BD10" s="14">
        <v>0.26333458070037302</v>
      </c>
      <c r="BE10" s="14">
        <v>0.27760831490228599</v>
      </c>
      <c r="BF10" s="14">
        <v>0.28953918567395198</v>
      </c>
      <c r="BG10" s="14">
        <v>0.24234432611680001</v>
      </c>
      <c r="BH10" s="14">
        <v>0.33446855708115703</v>
      </c>
      <c r="BI10" s="14">
        <v>0.26173682161011702</v>
      </c>
      <c r="BJ10" s="14">
        <v>0.340974374025589</v>
      </c>
      <c r="BK10" s="14">
        <v>0.32509885916208398</v>
      </c>
      <c r="BL10" s="14">
        <v>0.31724941238042398</v>
      </c>
      <c r="BM10" s="14">
        <v>0.252275293730233</v>
      </c>
      <c r="BN10" s="14">
        <v>0.472613693694384</v>
      </c>
      <c r="BO10" s="14"/>
      <c r="BP10" s="14">
        <v>0.319928815549333</v>
      </c>
      <c r="BQ10" s="14">
        <v>0.30177135758781498</v>
      </c>
      <c r="BR10" s="14">
        <v>0.26167250227088901</v>
      </c>
      <c r="BS10" s="14">
        <v>0.32630550142324699</v>
      </c>
      <c r="BT10" s="14">
        <v>0.29661316929010501</v>
      </c>
      <c r="BU10" s="14">
        <v>0.28560183361711999</v>
      </c>
      <c r="BV10" s="14"/>
      <c r="BW10" s="14">
        <v>0.27895933773296899</v>
      </c>
      <c r="BX10" s="14">
        <v>0.33068606910502502</v>
      </c>
      <c r="BY10" s="14">
        <v>0.34418504990329701</v>
      </c>
      <c r="BZ10" s="14">
        <v>0.32983722858242798</v>
      </c>
      <c r="CA10" s="14">
        <v>0.32565160773357699</v>
      </c>
      <c r="CB10" s="14">
        <v>0.19384511079955599</v>
      </c>
      <c r="CC10" s="14"/>
      <c r="CD10" s="14">
        <v>0.34898744993999697</v>
      </c>
      <c r="CE10" s="14">
        <v>0.32941689644402999</v>
      </c>
      <c r="CF10" s="14">
        <v>0.25784912179179198</v>
      </c>
      <c r="CG10" s="14">
        <v>0.291710894440535</v>
      </c>
      <c r="CH10" s="14"/>
      <c r="CI10" s="14">
        <v>0.344175680412108</v>
      </c>
      <c r="CJ10" s="14">
        <v>0.35259849942633498</v>
      </c>
      <c r="CK10" s="14">
        <v>0.26876345726773199</v>
      </c>
      <c r="CL10" s="14">
        <v>0.35192529368569198</v>
      </c>
      <c r="CM10" s="14"/>
      <c r="CN10" s="14">
        <v>0.37063687208638801</v>
      </c>
      <c r="CO10" s="14">
        <v>0.29514003213055501</v>
      </c>
      <c r="CP10" s="14"/>
      <c r="CQ10" s="14">
        <v>0.34421607150458899</v>
      </c>
      <c r="CR10" s="14">
        <v>0.30023886377370901</v>
      </c>
    </row>
    <row r="11" spans="2:96" x14ac:dyDescent="0.3">
      <c r="B11" s="15" t="s">
        <v>232</v>
      </c>
      <c r="C11" s="14">
        <v>0.276281608463605</v>
      </c>
      <c r="D11" s="14">
        <v>0.285148617033606</v>
      </c>
      <c r="E11" s="14">
        <v>0.26842672761613601</v>
      </c>
      <c r="F11" s="14"/>
      <c r="G11" s="14">
        <v>0.236095545081556</v>
      </c>
      <c r="H11" s="14">
        <v>0.22751297034772899</v>
      </c>
      <c r="I11" s="14">
        <v>0.270474611416818</v>
      </c>
      <c r="J11" s="14">
        <v>0.30892552500429499</v>
      </c>
      <c r="K11" s="14">
        <v>0.319232187776265</v>
      </c>
      <c r="L11" s="14">
        <v>0.29197470112061402</v>
      </c>
      <c r="M11" s="14"/>
      <c r="N11" s="14">
        <v>0.26087563116366003</v>
      </c>
      <c r="O11" s="14">
        <v>0.27124083953512201</v>
      </c>
      <c r="P11" s="14">
        <v>0.28341734351148101</v>
      </c>
      <c r="Q11" s="14">
        <v>0.29101748643098302</v>
      </c>
      <c r="R11" s="14"/>
      <c r="S11" s="14">
        <v>0.25802860912947101</v>
      </c>
      <c r="T11" s="14">
        <v>0.276512672139066</v>
      </c>
      <c r="U11" s="14">
        <v>0.30786943003762901</v>
      </c>
      <c r="V11" s="14">
        <v>0.29029135920590698</v>
      </c>
      <c r="W11" s="14">
        <v>0.34136845134278099</v>
      </c>
      <c r="X11" s="14">
        <v>0.259847009445415</v>
      </c>
      <c r="Y11" s="14">
        <v>0.24625326273654399</v>
      </c>
      <c r="Z11" s="14">
        <v>0.29457499466213899</v>
      </c>
      <c r="AA11" s="14">
        <v>0.31224835231546999</v>
      </c>
      <c r="AB11" s="14">
        <v>0.241535932127417</v>
      </c>
      <c r="AC11" s="14">
        <v>0.25615989383783899</v>
      </c>
      <c r="AD11" s="14">
        <v>0.19314347210094501</v>
      </c>
      <c r="AE11" s="14"/>
      <c r="AF11" s="14">
        <v>0.28949134428358397</v>
      </c>
      <c r="AG11" s="14">
        <v>0.26344353943215698</v>
      </c>
      <c r="AH11" s="14">
        <v>0.28248131522348302</v>
      </c>
      <c r="AI11" s="14">
        <v>0.29115038581772201</v>
      </c>
      <c r="AJ11" s="14">
        <v>0.28619448136607401</v>
      </c>
      <c r="AK11" s="14"/>
      <c r="AL11" s="14">
        <v>0.23599005621201599</v>
      </c>
      <c r="AM11" s="14">
        <v>0.26602647552054398</v>
      </c>
      <c r="AN11" s="14">
        <v>0.32853145805776501</v>
      </c>
      <c r="AO11" s="14">
        <v>0.28792210309574501</v>
      </c>
      <c r="AP11" s="14">
        <v>0.26860100636404</v>
      </c>
      <c r="AQ11" s="14">
        <v>0.30912477089961299</v>
      </c>
      <c r="AR11" s="14"/>
      <c r="AS11" s="14">
        <v>0.30756676492759799</v>
      </c>
      <c r="AT11" s="14">
        <v>0.29186119842705199</v>
      </c>
      <c r="AU11" s="14">
        <v>0.26196546757634798</v>
      </c>
      <c r="AV11" s="14">
        <v>0.17941103418160101</v>
      </c>
      <c r="AW11" s="14">
        <v>0.201018693832932</v>
      </c>
      <c r="AX11" s="14"/>
      <c r="AY11" s="14">
        <v>0.27392129781615299</v>
      </c>
      <c r="AZ11" s="14">
        <v>0.24161179377106601</v>
      </c>
      <c r="BA11" s="14">
        <v>0.32021576120709999</v>
      </c>
      <c r="BB11" s="14">
        <v>0.27953765500911198</v>
      </c>
      <c r="BC11" s="14">
        <v>0.25555804709463997</v>
      </c>
      <c r="BD11" s="14">
        <v>0.28400823513617901</v>
      </c>
      <c r="BE11" s="14">
        <v>0.30421656073125197</v>
      </c>
      <c r="BF11" s="14">
        <v>0.26220690890020898</v>
      </c>
      <c r="BG11" s="14">
        <v>0.34641291343630198</v>
      </c>
      <c r="BH11" s="14">
        <v>0.28900504708464803</v>
      </c>
      <c r="BI11" s="14">
        <v>0.312630750360957</v>
      </c>
      <c r="BJ11" s="14">
        <v>0.200742667306611</v>
      </c>
      <c r="BK11" s="14">
        <v>0.261119933760177</v>
      </c>
      <c r="BL11" s="14">
        <v>0.27118823783236401</v>
      </c>
      <c r="BM11" s="14">
        <v>0.30943903088090602</v>
      </c>
      <c r="BN11" s="14">
        <v>0.13076300473347699</v>
      </c>
      <c r="BO11" s="14"/>
      <c r="BP11" s="14">
        <v>0.236072177755906</v>
      </c>
      <c r="BQ11" s="14">
        <v>0.301613716329586</v>
      </c>
      <c r="BR11" s="14">
        <v>0.31623796729561499</v>
      </c>
      <c r="BS11" s="14">
        <v>0.270586198095007</v>
      </c>
      <c r="BT11" s="14">
        <v>0.26604774523647601</v>
      </c>
      <c r="BU11" s="14">
        <v>0.263610523894586</v>
      </c>
      <c r="BV11" s="14"/>
      <c r="BW11" s="14">
        <v>0.28516421282320398</v>
      </c>
      <c r="BX11" s="14">
        <v>0.31880122076919998</v>
      </c>
      <c r="BY11" s="14">
        <v>0.24414972372820901</v>
      </c>
      <c r="BZ11" s="14">
        <v>0.25564249120174098</v>
      </c>
      <c r="CA11" s="14">
        <v>0.24932666180065999</v>
      </c>
      <c r="CB11" s="14">
        <v>0.18219830419276101</v>
      </c>
      <c r="CC11" s="14"/>
      <c r="CD11" s="14">
        <v>0.239525628204314</v>
      </c>
      <c r="CE11" s="14">
        <v>0.265781098700278</v>
      </c>
      <c r="CF11" s="14">
        <v>0.26256492627335598</v>
      </c>
      <c r="CG11" s="14">
        <v>0.27755692664885301</v>
      </c>
      <c r="CH11" s="14"/>
      <c r="CI11" s="14">
        <v>0.26313862620596201</v>
      </c>
      <c r="CJ11" s="14">
        <v>0.26901818733844501</v>
      </c>
      <c r="CK11" s="14">
        <v>0.27833687351969699</v>
      </c>
      <c r="CL11" s="14">
        <v>0.31720653620452299</v>
      </c>
      <c r="CM11" s="14"/>
      <c r="CN11" s="14">
        <v>0.23450075031929599</v>
      </c>
      <c r="CO11" s="14">
        <v>0.283196128039787</v>
      </c>
      <c r="CP11" s="14"/>
      <c r="CQ11" s="14">
        <v>0.236404039834122</v>
      </c>
      <c r="CR11" s="14">
        <v>0.28382786948686101</v>
      </c>
    </row>
    <row r="12" spans="2:96" x14ac:dyDescent="0.3">
      <c r="B12" s="15" t="s">
        <v>233</v>
      </c>
      <c r="C12" s="14">
        <v>0.170428759485686</v>
      </c>
      <c r="D12" s="14">
        <v>0.17753749057760501</v>
      </c>
      <c r="E12" s="14">
        <v>0.16398012861701999</v>
      </c>
      <c r="F12" s="14"/>
      <c r="G12" s="14">
        <v>0.15513356704704001</v>
      </c>
      <c r="H12" s="14">
        <v>0.121342026076617</v>
      </c>
      <c r="I12" s="14">
        <v>0.15681193916232999</v>
      </c>
      <c r="J12" s="14">
        <v>0.167456293465092</v>
      </c>
      <c r="K12" s="14">
        <v>0.17463676625577201</v>
      </c>
      <c r="L12" s="14">
        <v>0.23119418535385899</v>
      </c>
      <c r="M12" s="14"/>
      <c r="N12" s="14">
        <v>0.166543211147373</v>
      </c>
      <c r="O12" s="14">
        <v>0.18548015364686599</v>
      </c>
      <c r="P12" s="14">
        <v>0.184426354129442</v>
      </c>
      <c r="Q12" s="14">
        <v>0.146859930012601</v>
      </c>
      <c r="R12" s="14"/>
      <c r="S12" s="14">
        <v>0.13514670034041501</v>
      </c>
      <c r="T12" s="14">
        <v>0.19675675396475101</v>
      </c>
      <c r="U12" s="14">
        <v>0.22583183666458401</v>
      </c>
      <c r="V12" s="14">
        <v>0.15868456215645399</v>
      </c>
      <c r="W12" s="14">
        <v>0.184188768495372</v>
      </c>
      <c r="X12" s="14">
        <v>0.15965818872076901</v>
      </c>
      <c r="Y12" s="14">
        <v>0.17724188068646901</v>
      </c>
      <c r="Z12" s="14">
        <v>0.212813788805994</v>
      </c>
      <c r="AA12" s="14">
        <v>0.13698181739489201</v>
      </c>
      <c r="AB12" s="14">
        <v>0.19329394408554501</v>
      </c>
      <c r="AC12" s="14">
        <v>0.127305480591412</v>
      </c>
      <c r="AD12" s="14">
        <v>0.160820827618818</v>
      </c>
      <c r="AE12" s="14"/>
      <c r="AF12" s="14">
        <v>0.191170566965639</v>
      </c>
      <c r="AG12" s="14">
        <v>0.13779006971674601</v>
      </c>
      <c r="AH12" s="14">
        <v>0.17188994339147001</v>
      </c>
      <c r="AI12" s="14">
        <v>0.19352883139886701</v>
      </c>
      <c r="AJ12" s="14">
        <v>0.17111456773643799</v>
      </c>
      <c r="AK12" s="14"/>
      <c r="AL12" s="14">
        <v>0.14268272063498699</v>
      </c>
      <c r="AM12" s="14">
        <v>0.16924798719821299</v>
      </c>
      <c r="AN12" s="14">
        <v>0.17532475803513201</v>
      </c>
      <c r="AO12" s="14">
        <v>0.19008200757507901</v>
      </c>
      <c r="AP12" s="14">
        <v>0.17359203175516799</v>
      </c>
      <c r="AQ12" s="14">
        <v>0.173054071959927</v>
      </c>
      <c r="AR12" s="14"/>
      <c r="AS12" s="14">
        <v>0.18754600727771401</v>
      </c>
      <c r="AT12" s="14">
        <v>0.19967501961995099</v>
      </c>
      <c r="AU12" s="14">
        <v>0.16124792126435999</v>
      </c>
      <c r="AV12" s="14">
        <v>0.15806350753591</v>
      </c>
      <c r="AW12" s="14">
        <v>0.186390439802952</v>
      </c>
      <c r="AX12" s="14"/>
      <c r="AY12" s="14">
        <v>6.8313593373566794E-2</v>
      </c>
      <c r="AZ12" s="14">
        <v>8.7712300725698994E-2</v>
      </c>
      <c r="BA12" s="14">
        <v>0.14838484860040599</v>
      </c>
      <c r="BB12" s="14">
        <v>9.0860497827073894E-2</v>
      </c>
      <c r="BC12" s="14">
        <v>0.15818128071967</v>
      </c>
      <c r="BD12" s="14">
        <v>0.21054073206434501</v>
      </c>
      <c r="BE12" s="14">
        <v>0.183948011574982</v>
      </c>
      <c r="BF12" s="14">
        <v>0.20023764430396301</v>
      </c>
      <c r="BG12" s="14">
        <v>0.155711985257593</v>
      </c>
      <c r="BH12" s="14">
        <v>0.18445951394129001</v>
      </c>
      <c r="BI12" s="14">
        <v>0.18890418926157501</v>
      </c>
      <c r="BJ12" s="14">
        <v>0.20522965578539301</v>
      </c>
      <c r="BK12" s="14">
        <v>0.20637706864397401</v>
      </c>
      <c r="BL12" s="14">
        <v>0.160791380429474</v>
      </c>
      <c r="BM12" s="14">
        <v>0.22881455684893301</v>
      </c>
      <c r="BN12" s="14">
        <v>0.123925271711714</v>
      </c>
      <c r="BO12" s="14"/>
      <c r="BP12" s="14">
        <v>0.13323312254577099</v>
      </c>
      <c r="BQ12" s="14">
        <v>0.17554067491300701</v>
      </c>
      <c r="BR12" s="14">
        <v>0.19029316115095299</v>
      </c>
      <c r="BS12" s="14">
        <v>0.18273529869691299</v>
      </c>
      <c r="BT12" s="14">
        <v>0.16018500723655801</v>
      </c>
      <c r="BU12" s="14">
        <v>0.24761418056486001</v>
      </c>
      <c r="BV12" s="14"/>
      <c r="BW12" s="14">
        <v>0.188598464898907</v>
      </c>
      <c r="BX12" s="14">
        <v>0.16903037914315699</v>
      </c>
      <c r="BY12" s="14">
        <v>0.11709054819648899</v>
      </c>
      <c r="BZ12" s="14">
        <v>0.13235722116417101</v>
      </c>
      <c r="CA12" s="14">
        <v>0.15984887725014199</v>
      </c>
      <c r="CB12" s="14">
        <v>0.24923028688298099</v>
      </c>
      <c r="CC12" s="14"/>
      <c r="CD12" s="14">
        <v>0.14155992025533401</v>
      </c>
      <c r="CE12" s="14">
        <v>0.159994048334891</v>
      </c>
      <c r="CF12" s="14">
        <v>0.18407768934104199</v>
      </c>
      <c r="CG12" s="14">
        <v>0.20399563041156801</v>
      </c>
      <c r="CH12" s="14"/>
      <c r="CI12" s="14">
        <v>0.11873323783907801</v>
      </c>
      <c r="CJ12" s="14">
        <v>0.14469788068850201</v>
      </c>
      <c r="CK12" s="14">
        <v>0.206052775881299</v>
      </c>
      <c r="CL12" s="14">
        <v>8.4193310184810605E-2</v>
      </c>
      <c r="CM12" s="14"/>
      <c r="CN12" s="14">
        <v>0.125306491468443</v>
      </c>
      <c r="CO12" s="14">
        <v>0.17800258897474999</v>
      </c>
      <c r="CP12" s="14"/>
      <c r="CQ12" s="14">
        <v>0.131737769814679</v>
      </c>
      <c r="CR12" s="14">
        <v>0.17543444069627701</v>
      </c>
    </row>
    <row r="13" spans="2:96" x14ac:dyDescent="0.3">
      <c r="B13" s="15" t="s">
        <v>234</v>
      </c>
      <c r="C13" s="14">
        <v>0.106830445479765</v>
      </c>
      <c r="D13" s="14">
        <v>0.13000971715632001</v>
      </c>
      <c r="E13" s="14">
        <v>8.3300892829891907E-2</v>
      </c>
      <c r="F13" s="14"/>
      <c r="G13" s="14">
        <v>8.7641335035953102E-2</v>
      </c>
      <c r="H13" s="14">
        <v>8.3206666690058301E-2</v>
      </c>
      <c r="I13" s="14">
        <v>7.9926322971827404E-2</v>
      </c>
      <c r="J13" s="14">
        <v>0.10287699333186801</v>
      </c>
      <c r="K13" s="14">
        <v>0.125100681358393</v>
      </c>
      <c r="L13" s="14">
        <v>0.15159351391187101</v>
      </c>
      <c r="M13" s="14"/>
      <c r="N13" s="14">
        <v>0.108172003991437</v>
      </c>
      <c r="O13" s="14">
        <v>8.7144824097584006E-2</v>
      </c>
      <c r="P13" s="14">
        <v>0.111244653540126</v>
      </c>
      <c r="Q13" s="14">
        <v>0.123214394690047</v>
      </c>
      <c r="R13" s="14"/>
      <c r="S13" s="14">
        <v>0.114334210249112</v>
      </c>
      <c r="T13" s="14">
        <v>0.123744841464708</v>
      </c>
      <c r="U13" s="14">
        <v>0.11232770793270599</v>
      </c>
      <c r="V13" s="14">
        <v>8.4565998066829198E-2</v>
      </c>
      <c r="W13" s="14">
        <v>0.107792060930737</v>
      </c>
      <c r="X13" s="14">
        <v>9.2199785754826097E-2</v>
      </c>
      <c r="Y13" s="14">
        <v>8.7538729663121304E-2</v>
      </c>
      <c r="Z13" s="14">
        <v>0.10425374100276601</v>
      </c>
      <c r="AA13" s="14">
        <v>9.8523629805108301E-2</v>
      </c>
      <c r="AB13" s="14">
        <v>0.138165883000301</v>
      </c>
      <c r="AC13" s="14">
        <v>0.119610779129496</v>
      </c>
      <c r="AD13" s="14">
        <v>6.2023412576456403E-2</v>
      </c>
      <c r="AE13" s="14"/>
      <c r="AF13" s="14">
        <v>0.11980381662643901</v>
      </c>
      <c r="AG13" s="14">
        <v>7.7948306193056094E-2</v>
      </c>
      <c r="AH13" s="14">
        <v>9.8198189287724003E-2</v>
      </c>
      <c r="AI13" s="14">
        <v>0.21043888578888201</v>
      </c>
      <c r="AJ13" s="14">
        <v>5.9019506427999302E-2</v>
      </c>
      <c r="AK13" s="14"/>
      <c r="AL13" s="14">
        <v>6.4948608410056397E-2</v>
      </c>
      <c r="AM13" s="14">
        <v>0.103695984829434</v>
      </c>
      <c r="AN13" s="14">
        <v>6.8272596816393694E-2</v>
      </c>
      <c r="AO13" s="14">
        <v>0.18649892995765299</v>
      </c>
      <c r="AP13" s="14">
        <v>6.8951609918300696E-2</v>
      </c>
      <c r="AQ13" s="14">
        <v>0.129810441290236</v>
      </c>
      <c r="AR13" s="14"/>
      <c r="AS13" s="14">
        <v>0.113407781454159</v>
      </c>
      <c r="AT13" s="14">
        <v>9.8553712383815703E-2</v>
      </c>
      <c r="AU13" s="14">
        <v>0.10650132957331</v>
      </c>
      <c r="AV13" s="14">
        <v>6.0146793404768098E-2</v>
      </c>
      <c r="AW13" s="14">
        <v>7.5310178003005004E-2</v>
      </c>
      <c r="AX13" s="14"/>
      <c r="AY13" s="14">
        <v>0.17967059322633999</v>
      </c>
      <c r="AZ13" s="14">
        <v>0.153052788330899</v>
      </c>
      <c r="BA13" s="14">
        <v>9.1019599693290598E-2</v>
      </c>
      <c r="BB13" s="14">
        <v>0.147705287651131</v>
      </c>
      <c r="BC13" s="14">
        <v>0.123354319340808</v>
      </c>
      <c r="BD13" s="14">
        <v>0.117869057264349</v>
      </c>
      <c r="BE13" s="14">
        <v>9.9551048967765399E-2</v>
      </c>
      <c r="BF13" s="14">
        <v>9.1941824296874503E-2</v>
      </c>
      <c r="BG13" s="14">
        <v>0.110645069597147</v>
      </c>
      <c r="BH13" s="14">
        <v>7.0388427558451996E-2</v>
      </c>
      <c r="BI13" s="14">
        <v>0.119817819796265</v>
      </c>
      <c r="BJ13" s="14">
        <v>0.13173575785904301</v>
      </c>
      <c r="BK13" s="14">
        <v>6.1026207405012599E-2</v>
      </c>
      <c r="BL13" s="14">
        <v>0.12245525172032599</v>
      </c>
      <c r="BM13" s="14">
        <v>0.11737360035687899</v>
      </c>
      <c r="BN13" s="14">
        <v>7.39606784338981E-2</v>
      </c>
      <c r="BO13" s="14"/>
      <c r="BP13" s="14">
        <v>0.105711581131107</v>
      </c>
      <c r="BQ13" s="14">
        <v>9.6989425279859695E-2</v>
      </c>
      <c r="BR13" s="14">
        <v>0.110690740546669</v>
      </c>
      <c r="BS13" s="14">
        <v>0.102138358825848</v>
      </c>
      <c r="BT13" s="14">
        <v>0.14984566358058399</v>
      </c>
      <c r="BU13" s="14">
        <v>8.4699899379980695E-2</v>
      </c>
      <c r="BV13" s="14"/>
      <c r="BW13" s="14">
        <v>0.12538429112569399</v>
      </c>
      <c r="BX13" s="14">
        <v>7.0043818610135797E-2</v>
      </c>
      <c r="BY13" s="14">
        <v>0.13460624076663399</v>
      </c>
      <c r="BZ13" s="14">
        <v>0.12599492587776501</v>
      </c>
      <c r="CA13" s="14">
        <v>8.2569115292281503E-2</v>
      </c>
      <c r="CB13" s="14">
        <v>0.13402326257854399</v>
      </c>
      <c r="CC13" s="14"/>
      <c r="CD13" s="14">
        <v>7.5756158363828902E-2</v>
      </c>
      <c r="CE13" s="14">
        <v>9.4118885019116999E-2</v>
      </c>
      <c r="CF13" s="14">
        <v>0.15469905841232001</v>
      </c>
      <c r="CG13" s="14">
        <v>0.120582001843691</v>
      </c>
      <c r="CH13" s="14"/>
      <c r="CI13" s="14">
        <v>5.9866332476956698E-2</v>
      </c>
      <c r="CJ13" s="14">
        <v>9.1118783546726201E-2</v>
      </c>
      <c r="CK13" s="14">
        <v>0.131482908420955</v>
      </c>
      <c r="CL13" s="14">
        <v>7.0974014760108894E-2</v>
      </c>
      <c r="CM13" s="14"/>
      <c r="CN13" s="14">
        <v>6.9834944643968999E-2</v>
      </c>
      <c r="CO13" s="14">
        <v>0.11159285023102999</v>
      </c>
      <c r="CP13" s="14"/>
      <c r="CQ13" s="14">
        <v>5.9273392367648101E-2</v>
      </c>
      <c r="CR13" s="14">
        <v>0.11244454212839</v>
      </c>
    </row>
    <row r="14" spans="2:96" x14ac:dyDescent="0.3">
      <c r="B14" s="15" t="s">
        <v>92</v>
      </c>
      <c r="C14" s="14">
        <v>2.8802932347463998E-2</v>
      </c>
      <c r="D14" s="14">
        <v>1.8841410410820401E-2</v>
      </c>
      <c r="E14" s="14">
        <v>3.8632502736729801E-2</v>
      </c>
      <c r="F14" s="14"/>
      <c r="G14" s="14">
        <v>3.9521045160576099E-2</v>
      </c>
      <c r="H14" s="14">
        <v>3.5464377462094701E-2</v>
      </c>
      <c r="I14" s="14">
        <v>2.6573966131202699E-2</v>
      </c>
      <c r="J14" s="14">
        <v>2.78166262035211E-2</v>
      </c>
      <c r="K14" s="14">
        <v>2.0722322676549301E-2</v>
      </c>
      <c r="L14" s="14">
        <v>2.43293352043744E-2</v>
      </c>
      <c r="M14" s="14"/>
      <c r="N14" s="14">
        <v>1.9302947460841199E-2</v>
      </c>
      <c r="O14" s="14">
        <v>1.7484460496704098E-2</v>
      </c>
      <c r="P14" s="14">
        <v>4.1696215417636899E-2</v>
      </c>
      <c r="Q14" s="14">
        <v>3.9805512861502801E-2</v>
      </c>
      <c r="R14" s="14"/>
      <c r="S14" s="14">
        <v>5.3855199753622102E-2</v>
      </c>
      <c r="T14" s="14">
        <v>7.20096013787184E-3</v>
      </c>
      <c r="U14" s="14">
        <v>2.2364011294909301E-2</v>
      </c>
      <c r="V14" s="14">
        <v>2.6142819124237798E-2</v>
      </c>
      <c r="W14" s="14">
        <v>6.9153995567976202E-3</v>
      </c>
      <c r="X14" s="14">
        <v>4.3927043718373499E-2</v>
      </c>
      <c r="Y14" s="14">
        <v>3.9667963507459797E-2</v>
      </c>
      <c r="Z14" s="14">
        <v>2.3626637076344902E-2</v>
      </c>
      <c r="AA14" s="14">
        <v>3.6310635240960801E-2</v>
      </c>
      <c r="AB14" s="14">
        <v>1.66255102781739E-2</v>
      </c>
      <c r="AC14" s="14">
        <v>4.2416456692361798E-2</v>
      </c>
      <c r="AD14" s="14">
        <v>0</v>
      </c>
      <c r="AE14" s="14"/>
      <c r="AF14" s="14">
        <v>2.4588952802470299E-2</v>
      </c>
      <c r="AG14" s="14">
        <v>2.31053186653206E-2</v>
      </c>
      <c r="AH14" s="14">
        <v>0</v>
      </c>
      <c r="AI14" s="14">
        <v>2.8706497997647899E-2</v>
      </c>
      <c r="AJ14" s="14">
        <v>3.3552360845450602E-2</v>
      </c>
      <c r="AK14" s="14"/>
      <c r="AL14" s="14">
        <v>1.95324819119875E-2</v>
      </c>
      <c r="AM14" s="14">
        <v>1.61842596593035E-2</v>
      </c>
      <c r="AN14" s="14">
        <v>1.43195259093394E-2</v>
      </c>
      <c r="AO14" s="14">
        <v>2.9186977543610201E-2</v>
      </c>
      <c r="AP14" s="14">
        <v>2.21791489698435E-2</v>
      </c>
      <c r="AQ14" s="14">
        <v>6.0357238634628399E-2</v>
      </c>
      <c r="AR14" s="14"/>
      <c r="AS14" s="14">
        <v>2.0790287412308501E-2</v>
      </c>
      <c r="AT14" s="14">
        <v>3.6099050479504999E-2</v>
      </c>
      <c r="AU14" s="14">
        <v>2.52137625459504E-2</v>
      </c>
      <c r="AV14" s="14">
        <v>2.6976033866372699E-2</v>
      </c>
      <c r="AW14" s="14">
        <v>0</v>
      </c>
      <c r="AX14" s="14"/>
      <c r="AY14" s="14">
        <v>0</v>
      </c>
      <c r="AZ14" s="14">
        <v>5.1032260320766597E-2</v>
      </c>
      <c r="BA14" s="14">
        <v>3.6779921336261297E-2</v>
      </c>
      <c r="BB14" s="14">
        <v>1.77403185249152E-2</v>
      </c>
      <c r="BC14" s="14">
        <v>4.70982408612311E-2</v>
      </c>
      <c r="BD14" s="14">
        <v>3.3984576935722703E-2</v>
      </c>
      <c r="BE14" s="14">
        <v>2.7009045240703401E-2</v>
      </c>
      <c r="BF14" s="14">
        <v>1.3253147801926201E-2</v>
      </c>
      <c r="BG14" s="14">
        <v>2.2775755297729999E-2</v>
      </c>
      <c r="BH14" s="14">
        <v>2.4015282060274E-2</v>
      </c>
      <c r="BI14" s="14">
        <v>1.73377930206489E-2</v>
      </c>
      <c r="BJ14" s="14">
        <v>1.53402911407973E-2</v>
      </c>
      <c r="BK14" s="14">
        <v>0</v>
      </c>
      <c r="BL14" s="14">
        <v>4.3092888853567199E-2</v>
      </c>
      <c r="BM14" s="14">
        <v>1.86798867108189E-2</v>
      </c>
      <c r="BN14" s="14">
        <v>1.88953750893072E-2</v>
      </c>
      <c r="BO14" s="14"/>
      <c r="BP14" s="14">
        <v>2.0509825222056799E-2</v>
      </c>
      <c r="BQ14" s="14">
        <v>3.42643891625651E-2</v>
      </c>
      <c r="BR14" s="14">
        <v>2.9942031994986702E-2</v>
      </c>
      <c r="BS14" s="14">
        <v>2.7953340979719299E-2</v>
      </c>
      <c r="BT14" s="14">
        <v>3.1408565994427602E-2</v>
      </c>
      <c r="BU14" s="14">
        <v>3.32259289240497E-2</v>
      </c>
      <c r="BV14" s="14"/>
      <c r="BW14" s="14">
        <v>2.02168749847665E-2</v>
      </c>
      <c r="BX14" s="14">
        <v>1.61927769617458E-2</v>
      </c>
      <c r="BY14" s="14">
        <v>3.2962805883648597E-2</v>
      </c>
      <c r="BZ14" s="14">
        <v>4.8340168778864698E-2</v>
      </c>
      <c r="CA14" s="14">
        <v>2.9609320941479601E-2</v>
      </c>
      <c r="CB14" s="14">
        <v>0.10972751474661099</v>
      </c>
      <c r="CC14" s="14"/>
      <c r="CD14" s="14">
        <v>3.2299418801246899E-2</v>
      </c>
      <c r="CE14" s="14">
        <v>1.9015545755583702E-2</v>
      </c>
      <c r="CF14" s="14">
        <v>4.6139245346622303E-2</v>
      </c>
      <c r="CG14" s="14">
        <v>1.5995436608481399E-2</v>
      </c>
      <c r="CH14" s="14"/>
      <c r="CI14" s="14">
        <v>1.6312982891603801E-2</v>
      </c>
      <c r="CJ14" s="14">
        <v>1.8868071745358799E-2</v>
      </c>
      <c r="CK14" s="14">
        <v>2.8172546642782501E-2</v>
      </c>
      <c r="CL14" s="14">
        <v>9.9625605478251195E-2</v>
      </c>
      <c r="CM14" s="14"/>
      <c r="CN14" s="14">
        <v>2.8209186496986501E-2</v>
      </c>
      <c r="CO14" s="14">
        <v>2.7054258642779699E-2</v>
      </c>
      <c r="CP14" s="14"/>
      <c r="CQ14" s="14">
        <v>1.9693539429859502E-2</v>
      </c>
      <c r="CR14" s="14">
        <v>2.51983045455327E-2</v>
      </c>
    </row>
    <row r="15" spans="2:96" x14ac:dyDescent="0.3">
      <c r="B15" s="15" t="s">
        <v>235</v>
      </c>
      <c r="C15" s="21">
        <v>0.41765625422348002</v>
      </c>
      <c r="D15" s="21">
        <v>0.38846276482164899</v>
      </c>
      <c r="E15" s="21">
        <v>0.44565974820022197</v>
      </c>
      <c r="F15" s="21"/>
      <c r="G15" s="21">
        <v>0.48160850767487601</v>
      </c>
      <c r="H15" s="21">
        <v>0.53247395942350095</v>
      </c>
      <c r="I15" s="21">
        <v>0.46621316031782201</v>
      </c>
      <c r="J15" s="21">
        <v>0.39292456199522402</v>
      </c>
      <c r="K15" s="21">
        <v>0.36030804193302102</v>
      </c>
      <c r="L15" s="21">
        <v>0.30090826440928098</v>
      </c>
      <c r="M15" s="21"/>
      <c r="N15" s="21">
        <v>0.44510620623668801</v>
      </c>
      <c r="O15" s="21">
        <v>0.438649722223724</v>
      </c>
      <c r="P15" s="21">
        <v>0.37921543340131503</v>
      </c>
      <c r="Q15" s="21">
        <v>0.39910267600486599</v>
      </c>
      <c r="R15" s="21"/>
      <c r="S15" s="21">
        <v>0.43863528052737999</v>
      </c>
      <c r="T15" s="21">
        <v>0.39578477229360198</v>
      </c>
      <c r="U15" s="21">
        <v>0.33160701407017201</v>
      </c>
      <c r="V15" s="21">
        <v>0.44031526144657201</v>
      </c>
      <c r="W15" s="21">
        <v>0.35973531967431199</v>
      </c>
      <c r="X15" s="21">
        <v>0.44436797236061698</v>
      </c>
      <c r="Y15" s="21">
        <v>0.44929816340640499</v>
      </c>
      <c r="Z15" s="21">
        <v>0.364730838452755</v>
      </c>
      <c r="AA15" s="21">
        <v>0.41593556524356901</v>
      </c>
      <c r="AB15" s="21">
        <v>0.410378730508562</v>
      </c>
      <c r="AC15" s="21">
        <v>0.45450738974889199</v>
      </c>
      <c r="AD15" s="21">
        <v>0.584012287703781</v>
      </c>
      <c r="AE15" s="21"/>
      <c r="AF15" s="21">
        <v>0.37494531932186698</v>
      </c>
      <c r="AG15" s="21">
        <v>0.49771276599272102</v>
      </c>
      <c r="AH15" s="21">
        <v>0.44743055209732302</v>
      </c>
      <c r="AI15" s="21">
        <v>0.27617539899688098</v>
      </c>
      <c r="AJ15" s="21">
        <v>0.45011908362403802</v>
      </c>
      <c r="AK15" s="21"/>
      <c r="AL15" s="21">
        <v>0.53684613283095295</v>
      </c>
      <c r="AM15" s="21">
        <v>0.44484529279250501</v>
      </c>
      <c r="AN15" s="21">
        <v>0.41355166118136999</v>
      </c>
      <c r="AO15" s="21">
        <v>0.30630998182791302</v>
      </c>
      <c r="AP15" s="21">
        <v>0.466676202992648</v>
      </c>
      <c r="AQ15" s="21">
        <v>0.32765347721559501</v>
      </c>
      <c r="AR15" s="21"/>
      <c r="AS15" s="21">
        <v>0.37068915892822102</v>
      </c>
      <c r="AT15" s="21">
        <v>0.37381101908967601</v>
      </c>
      <c r="AU15" s="21">
        <v>0.445071519040032</v>
      </c>
      <c r="AV15" s="21">
        <v>0.57540263101134803</v>
      </c>
      <c r="AW15" s="21">
        <v>0.53728068836110998</v>
      </c>
      <c r="AX15" s="21"/>
      <c r="AY15" s="21">
        <v>0.47809451558394001</v>
      </c>
      <c r="AZ15" s="21">
        <v>0.46659085685156898</v>
      </c>
      <c r="BA15" s="21">
        <v>0.40359986916294299</v>
      </c>
      <c r="BB15" s="21">
        <v>0.46415624098776798</v>
      </c>
      <c r="BC15" s="21">
        <v>0.41580811198365097</v>
      </c>
      <c r="BD15" s="21">
        <v>0.35359739859940398</v>
      </c>
      <c r="BE15" s="21">
        <v>0.38527533348529702</v>
      </c>
      <c r="BF15" s="21">
        <v>0.43236047469702699</v>
      </c>
      <c r="BG15" s="21">
        <v>0.36445427641122702</v>
      </c>
      <c r="BH15" s="21">
        <v>0.432131729355335</v>
      </c>
      <c r="BI15" s="21">
        <v>0.361309447560555</v>
      </c>
      <c r="BJ15" s="21">
        <v>0.44695162790815601</v>
      </c>
      <c r="BK15" s="21">
        <v>0.47147679019083599</v>
      </c>
      <c r="BL15" s="21">
        <v>0.402472241164269</v>
      </c>
      <c r="BM15" s="21">
        <v>0.32569292520246301</v>
      </c>
      <c r="BN15" s="21">
        <v>0.65245567003160398</v>
      </c>
      <c r="BO15" s="21"/>
      <c r="BP15" s="21">
        <v>0.50447329334516</v>
      </c>
      <c r="BQ15" s="21">
        <v>0.39159179431498198</v>
      </c>
      <c r="BR15" s="21">
        <v>0.35283609901177598</v>
      </c>
      <c r="BS15" s="21">
        <v>0.41658680340251403</v>
      </c>
      <c r="BT15" s="21">
        <v>0.39251301795195498</v>
      </c>
      <c r="BU15" s="21">
        <v>0.37084946723652401</v>
      </c>
      <c r="BV15" s="21"/>
      <c r="BW15" s="21">
        <v>0.38063615616742702</v>
      </c>
      <c r="BX15" s="21">
        <v>0.42593180451576201</v>
      </c>
      <c r="BY15" s="21">
        <v>0.47119068142501902</v>
      </c>
      <c r="BZ15" s="21">
        <v>0.43766519297745798</v>
      </c>
      <c r="CA15" s="21">
        <v>0.47864602471543699</v>
      </c>
      <c r="CB15" s="21">
        <v>0.32482063159910302</v>
      </c>
      <c r="CC15" s="21"/>
      <c r="CD15" s="21">
        <v>0.510858874375276</v>
      </c>
      <c r="CE15" s="21">
        <v>0.46109042219013002</v>
      </c>
      <c r="CF15" s="21">
        <v>0.35251908062665899</v>
      </c>
      <c r="CG15" s="21">
        <v>0.38187000448740599</v>
      </c>
      <c r="CH15" s="21"/>
      <c r="CI15" s="21">
        <v>0.54194882058639904</v>
      </c>
      <c r="CJ15" s="21">
        <v>0.47629707668096799</v>
      </c>
      <c r="CK15" s="21">
        <v>0.35595489553526599</v>
      </c>
      <c r="CL15" s="21">
        <v>0.42800053337230598</v>
      </c>
      <c r="CM15" s="21"/>
      <c r="CN15" s="21">
        <v>0.54214862707130596</v>
      </c>
      <c r="CO15" s="21">
        <v>0.40015417411165299</v>
      </c>
      <c r="CP15" s="21"/>
      <c r="CQ15" s="21">
        <v>0.55289125855369203</v>
      </c>
      <c r="CR15" s="21">
        <v>0.40309484314293997</v>
      </c>
    </row>
    <row r="16" spans="2:96" x14ac:dyDescent="0.3">
      <c r="B16" s="15" t="s">
        <v>236</v>
      </c>
      <c r="C16" s="21">
        <v>0.27725920496545098</v>
      </c>
      <c r="D16" s="21">
        <v>0.30754720773392502</v>
      </c>
      <c r="E16" s="21">
        <v>0.247281021446912</v>
      </c>
      <c r="F16" s="21"/>
      <c r="G16" s="21">
        <v>0.24277490208299299</v>
      </c>
      <c r="H16" s="21">
        <v>0.204548692766676</v>
      </c>
      <c r="I16" s="21">
        <v>0.236738262134157</v>
      </c>
      <c r="J16" s="21">
        <v>0.27033328679696</v>
      </c>
      <c r="K16" s="21">
        <v>0.29973744761416499</v>
      </c>
      <c r="L16" s="21">
        <v>0.38278769926572997</v>
      </c>
      <c r="M16" s="21"/>
      <c r="N16" s="21">
        <v>0.27471521513880998</v>
      </c>
      <c r="O16" s="21">
        <v>0.27262497774444999</v>
      </c>
      <c r="P16" s="21">
        <v>0.295671007669567</v>
      </c>
      <c r="Q16" s="21">
        <v>0.27007432470264803</v>
      </c>
      <c r="R16" s="21"/>
      <c r="S16" s="21">
        <v>0.24948091058952701</v>
      </c>
      <c r="T16" s="21">
        <v>0.32050159542946</v>
      </c>
      <c r="U16" s="21">
        <v>0.33815954459728897</v>
      </c>
      <c r="V16" s="21">
        <v>0.24325056022328301</v>
      </c>
      <c r="W16" s="21">
        <v>0.29198082942610998</v>
      </c>
      <c r="X16" s="21">
        <v>0.25185797447559499</v>
      </c>
      <c r="Y16" s="21">
        <v>0.26478061034959099</v>
      </c>
      <c r="Z16" s="21">
        <v>0.31706752980876002</v>
      </c>
      <c r="AA16" s="21">
        <v>0.2355054472</v>
      </c>
      <c r="AB16" s="21">
        <v>0.33145982708584598</v>
      </c>
      <c r="AC16" s="21">
        <v>0.246916259720908</v>
      </c>
      <c r="AD16" s="21">
        <v>0.22284424019527399</v>
      </c>
      <c r="AE16" s="21"/>
      <c r="AF16" s="21">
        <v>0.31097438359207902</v>
      </c>
      <c r="AG16" s="21">
        <v>0.21573837590980199</v>
      </c>
      <c r="AH16" s="21">
        <v>0.27008813267919402</v>
      </c>
      <c r="AI16" s="21">
        <v>0.40396771718774899</v>
      </c>
      <c r="AJ16" s="21">
        <v>0.23013407416443701</v>
      </c>
      <c r="AK16" s="21"/>
      <c r="AL16" s="21">
        <v>0.207631329045044</v>
      </c>
      <c r="AM16" s="21">
        <v>0.27294397202764697</v>
      </c>
      <c r="AN16" s="21">
        <v>0.243597354851526</v>
      </c>
      <c r="AO16" s="21">
        <v>0.37658093753273197</v>
      </c>
      <c r="AP16" s="21">
        <v>0.24254364167346801</v>
      </c>
      <c r="AQ16" s="21">
        <v>0.302864513250163</v>
      </c>
      <c r="AR16" s="21"/>
      <c r="AS16" s="21">
        <v>0.30095378873187301</v>
      </c>
      <c r="AT16" s="21">
        <v>0.29822873200376698</v>
      </c>
      <c r="AU16" s="21">
        <v>0.26774925083766898</v>
      </c>
      <c r="AV16" s="21">
        <v>0.218210300940678</v>
      </c>
      <c r="AW16" s="21">
        <v>0.26170061780595699</v>
      </c>
      <c r="AX16" s="21"/>
      <c r="AY16" s="21">
        <v>0.24798418659990701</v>
      </c>
      <c r="AZ16" s="21">
        <v>0.24076508905659799</v>
      </c>
      <c r="BA16" s="21">
        <v>0.239404448293696</v>
      </c>
      <c r="BB16" s="21">
        <v>0.23856578547820401</v>
      </c>
      <c r="BC16" s="21">
        <v>0.28153560006047801</v>
      </c>
      <c r="BD16" s="21">
        <v>0.32840978932869402</v>
      </c>
      <c r="BE16" s="21">
        <v>0.28349906054274798</v>
      </c>
      <c r="BF16" s="21">
        <v>0.29217946860083799</v>
      </c>
      <c r="BG16" s="21">
        <v>0.26635705485474098</v>
      </c>
      <c r="BH16" s="21">
        <v>0.25484794149974199</v>
      </c>
      <c r="BI16" s="21">
        <v>0.30872200905783898</v>
      </c>
      <c r="BJ16" s="21">
        <v>0.336965413644436</v>
      </c>
      <c r="BK16" s="21">
        <v>0.267403276048986</v>
      </c>
      <c r="BL16" s="21">
        <v>0.2832466321498</v>
      </c>
      <c r="BM16" s="21">
        <v>0.34618815720581197</v>
      </c>
      <c r="BN16" s="21">
        <v>0.197885950145612</v>
      </c>
      <c r="BO16" s="21"/>
      <c r="BP16" s="21">
        <v>0.23894470367687701</v>
      </c>
      <c r="BQ16" s="21">
        <v>0.272530100192867</v>
      </c>
      <c r="BR16" s="21">
        <v>0.30098390169762201</v>
      </c>
      <c r="BS16" s="21">
        <v>0.284873657522761</v>
      </c>
      <c r="BT16" s="21">
        <v>0.31003067081714197</v>
      </c>
      <c r="BU16" s="21">
        <v>0.33231407994484002</v>
      </c>
      <c r="BV16" s="21"/>
      <c r="BW16" s="21">
        <v>0.31398275602460202</v>
      </c>
      <c r="BX16" s="21">
        <v>0.239074197753293</v>
      </c>
      <c r="BY16" s="21">
        <v>0.25169678896312297</v>
      </c>
      <c r="BZ16" s="21">
        <v>0.25835214704193599</v>
      </c>
      <c r="CA16" s="21">
        <v>0.24241799254242399</v>
      </c>
      <c r="CB16" s="21">
        <v>0.38325354946152601</v>
      </c>
      <c r="CC16" s="21"/>
      <c r="CD16" s="21">
        <v>0.21731607861916299</v>
      </c>
      <c r="CE16" s="21">
        <v>0.25411293335400797</v>
      </c>
      <c r="CF16" s="21">
        <v>0.33877674775336297</v>
      </c>
      <c r="CG16" s="21">
        <v>0.32457763225525899</v>
      </c>
      <c r="CH16" s="21"/>
      <c r="CI16" s="21">
        <v>0.17859957031603499</v>
      </c>
      <c r="CJ16" s="21">
        <v>0.23581666423522801</v>
      </c>
      <c r="CK16" s="21">
        <v>0.337535684302254</v>
      </c>
      <c r="CL16" s="21">
        <v>0.155167324944919</v>
      </c>
      <c r="CM16" s="21"/>
      <c r="CN16" s="21">
        <v>0.195141436112412</v>
      </c>
      <c r="CO16" s="21">
        <v>0.28959543920578001</v>
      </c>
      <c r="CP16" s="21"/>
      <c r="CQ16" s="21">
        <v>0.191011162182327</v>
      </c>
      <c r="CR16" s="21">
        <v>0.28787898282466701</v>
      </c>
    </row>
    <row r="17" spans="2:96" x14ac:dyDescent="0.3">
      <c r="B17" s="15" t="s">
        <v>237</v>
      </c>
      <c r="C17" s="22">
        <v>0.14039704925802901</v>
      </c>
      <c r="D17" s="22">
        <v>8.0915557087724396E-2</v>
      </c>
      <c r="E17" s="22">
        <v>0.19837872675331</v>
      </c>
      <c r="F17" s="22"/>
      <c r="G17" s="22">
        <v>0.23883360559188299</v>
      </c>
      <c r="H17" s="22">
        <v>0.32792526665682498</v>
      </c>
      <c r="I17" s="22">
        <v>0.22947489818366501</v>
      </c>
      <c r="J17" s="22">
        <v>0.122591275198265</v>
      </c>
      <c r="K17" s="22">
        <v>6.0570594318856301E-2</v>
      </c>
      <c r="L17" s="22">
        <v>-8.1879434856448996E-2</v>
      </c>
      <c r="M17" s="22"/>
      <c r="N17" s="22">
        <v>0.170390991097879</v>
      </c>
      <c r="O17" s="22">
        <v>0.16602474447927401</v>
      </c>
      <c r="P17" s="22">
        <v>8.3544425731747293E-2</v>
      </c>
      <c r="Q17" s="22">
        <v>0.12902835130221799</v>
      </c>
      <c r="R17" s="22"/>
      <c r="S17" s="22">
        <v>0.18915436993785201</v>
      </c>
      <c r="T17" s="22">
        <v>7.5283176864142598E-2</v>
      </c>
      <c r="U17" s="22">
        <v>-6.5525305271171303E-3</v>
      </c>
      <c r="V17" s="22">
        <v>0.19706470122328901</v>
      </c>
      <c r="W17" s="22">
        <v>6.7754490248201904E-2</v>
      </c>
      <c r="X17" s="22">
        <v>0.19250999788502199</v>
      </c>
      <c r="Y17" s="22">
        <v>0.184517553056815</v>
      </c>
      <c r="Z17" s="22">
        <v>4.7663308643994998E-2</v>
      </c>
      <c r="AA17" s="22">
        <v>0.18043011804356901</v>
      </c>
      <c r="AB17" s="22">
        <v>7.8918903422716E-2</v>
      </c>
      <c r="AC17" s="22">
        <v>0.20759113002798399</v>
      </c>
      <c r="AD17" s="22">
        <v>0.36116804750850701</v>
      </c>
      <c r="AE17" s="22"/>
      <c r="AF17" s="22">
        <v>6.3970935729788306E-2</v>
      </c>
      <c r="AG17" s="22">
        <v>0.28197439008291902</v>
      </c>
      <c r="AH17" s="22">
        <v>0.17734241941813</v>
      </c>
      <c r="AI17" s="22">
        <v>-0.127792318190869</v>
      </c>
      <c r="AJ17" s="22">
        <v>0.21998500945960001</v>
      </c>
      <c r="AK17" s="22"/>
      <c r="AL17" s="22">
        <v>0.329214803785909</v>
      </c>
      <c r="AM17" s="22">
        <v>0.17190132076485801</v>
      </c>
      <c r="AN17" s="22">
        <v>0.16995430632984501</v>
      </c>
      <c r="AO17" s="22">
        <v>-7.0270955704818602E-2</v>
      </c>
      <c r="AP17" s="22">
        <v>0.224132561319179</v>
      </c>
      <c r="AQ17" s="22">
        <v>2.4788963965431898E-2</v>
      </c>
      <c r="AR17" s="22"/>
      <c r="AS17" s="22">
        <v>6.9735370196347804E-2</v>
      </c>
      <c r="AT17" s="22">
        <v>7.5582287085908806E-2</v>
      </c>
      <c r="AU17" s="22">
        <v>0.17732226820236299</v>
      </c>
      <c r="AV17" s="22">
        <v>0.35719233007067103</v>
      </c>
      <c r="AW17" s="22">
        <v>0.27558007055515299</v>
      </c>
      <c r="AX17" s="22"/>
      <c r="AY17" s="22">
        <v>0.230110328984033</v>
      </c>
      <c r="AZ17" s="22">
        <v>0.22582576779497099</v>
      </c>
      <c r="BA17" s="22">
        <v>0.16419542086924599</v>
      </c>
      <c r="BB17" s="22">
        <v>0.225590455509564</v>
      </c>
      <c r="BC17" s="22">
        <v>0.13427251192317299</v>
      </c>
      <c r="BD17" s="22">
        <v>2.5187609270710301E-2</v>
      </c>
      <c r="BE17" s="22">
        <v>0.101776272942549</v>
      </c>
      <c r="BF17" s="22">
        <v>0.140181006096189</v>
      </c>
      <c r="BG17" s="22">
        <v>9.8097221556486494E-2</v>
      </c>
      <c r="BH17" s="22">
        <v>0.17728378785559301</v>
      </c>
      <c r="BI17" s="22">
        <v>5.25874385027153E-2</v>
      </c>
      <c r="BJ17" s="22">
        <v>0.109986214263719</v>
      </c>
      <c r="BK17" s="22">
        <v>0.20407351414184999</v>
      </c>
      <c r="BL17" s="22">
        <v>0.11922560901446901</v>
      </c>
      <c r="BM17" s="22">
        <v>-2.0495232003349399E-2</v>
      </c>
      <c r="BN17" s="22">
        <v>0.45456971988599199</v>
      </c>
      <c r="BO17" s="22"/>
      <c r="BP17" s="22">
        <v>0.26552858966828202</v>
      </c>
      <c r="BQ17" s="22">
        <v>0.11906169412211499</v>
      </c>
      <c r="BR17" s="22">
        <v>5.18521973141534E-2</v>
      </c>
      <c r="BS17" s="22">
        <v>0.131713145879753</v>
      </c>
      <c r="BT17" s="22">
        <v>8.2482347134813297E-2</v>
      </c>
      <c r="BU17" s="22">
        <v>3.8535387291683501E-2</v>
      </c>
      <c r="BV17" s="22"/>
      <c r="BW17" s="22">
        <v>6.6653400142825794E-2</v>
      </c>
      <c r="BX17" s="22">
        <v>0.18685760676246899</v>
      </c>
      <c r="BY17" s="22">
        <v>0.21949389246189699</v>
      </c>
      <c r="BZ17" s="22">
        <v>0.179313045935522</v>
      </c>
      <c r="CA17" s="22">
        <v>0.236228032173013</v>
      </c>
      <c r="CB17" s="22">
        <v>-5.8432917862422898E-2</v>
      </c>
      <c r="CC17" s="22"/>
      <c r="CD17" s="22">
        <v>0.29354279575611197</v>
      </c>
      <c r="CE17" s="22">
        <v>0.20697748883612199</v>
      </c>
      <c r="CF17" s="22">
        <v>1.3742332873296501E-2</v>
      </c>
      <c r="CG17" s="22">
        <v>5.7292372232147198E-2</v>
      </c>
      <c r="CH17" s="22"/>
      <c r="CI17" s="22">
        <v>0.36334925027036402</v>
      </c>
      <c r="CJ17" s="22">
        <v>0.24048041244574</v>
      </c>
      <c r="CK17" s="22">
        <v>1.8419211233012499E-2</v>
      </c>
      <c r="CL17" s="22">
        <v>0.27283320842738701</v>
      </c>
      <c r="CM17" s="22"/>
      <c r="CN17" s="22">
        <v>0.34700719095889399</v>
      </c>
      <c r="CO17" s="22">
        <v>0.11055873490587299</v>
      </c>
      <c r="CP17" s="22"/>
      <c r="CQ17" s="22">
        <v>0.36188009637136498</v>
      </c>
      <c r="CR17" s="22">
        <v>0.11521586031827299</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0.28870317528705303</v>
      </c>
      <c r="D9" s="14">
        <v>0.25135271541535797</v>
      </c>
      <c r="E9" s="14">
        <v>0.32520761695460099</v>
      </c>
      <c r="F9" s="14"/>
      <c r="G9" s="14">
        <v>0.22143480368142901</v>
      </c>
      <c r="H9" s="14">
        <v>0.25827234725653803</v>
      </c>
      <c r="I9" s="14">
        <v>0.266259343549963</v>
      </c>
      <c r="J9" s="14">
        <v>0.29422744419324198</v>
      </c>
      <c r="K9" s="14">
        <v>0.34011686412061598</v>
      </c>
      <c r="L9" s="14">
        <v>0.33722862881322702</v>
      </c>
      <c r="M9" s="14"/>
      <c r="N9" s="14">
        <v>0.271840771561077</v>
      </c>
      <c r="O9" s="14">
        <v>0.33576282572062</v>
      </c>
      <c r="P9" s="14">
        <v>0.25757268763713698</v>
      </c>
      <c r="Q9" s="14">
        <v>0.28468446325163899</v>
      </c>
      <c r="R9" s="14"/>
      <c r="S9" s="14">
        <v>0.27116105063173401</v>
      </c>
      <c r="T9" s="14">
        <v>0.32524466396375001</v>
      </c>
      <c r="U9" s="14">
        <v>0.27933248548367701</v>
      </c>
      <c r="V9" s="14">
        <v>0.265430707791525</v>
      </c>
      <c r="W9" s="14">
        <v>0.22684910201741301</v>
      </c>
      <c r="X9" s="14">
        <v>0.25675438948267199</v>
      </c>
      <c r="Y9" s="14">
        <v>0.214832925018487</v>
      </c>
      <c r="Z9" s="14">
        <v>0.283150305824453</v>
      </c>
      <c r="AA9" s="14">
        <v>0.30919423740037799</v>
      </c>
      <c r="AB9" s="14">
        <v>0.33967083824290101</v>
      </c>
      <c r="AC9" s="14">
        <v>0.412528740178778</v>
      </c>
      <c r="AD9" s="14">
        <v>0.31720193594386598</v>
      </c>
      <c r="AE9" s="14"/>
      <c r="AF9" s="14">
        <v>0.25205910369269302</v>
      </c>
      <c r="AG9" s="14">
        <v>0.31694362397072601</v>
      </c>
      <c r="AH9" s="14">
        <v>0.35829510109207102</v>
      </c>
      <c r="AI9" s="14">
        <v>0.19338380833416299</v>
      </c>
      <c r="AJ9" s="14">
        <v>0.39803074531806498</v>
      </c>
      <c r="AK9" s="14"/>
      <c r="AL9" s="14">
        <v>0.314213256150841</v>
      </c>
      <c r="AM9" s="14">
        <v>0.283755912816964</v>
      </c>
      <c r="AN9" s="14">
        <v>0.36456748716787302</v>
      </c>
      <c r="AO9" s="14">
        <v>0.203957720915208</v>
      </c>
      <c r="AP9" s="14">
        <v>0.40391664910276698</v>
      </c>
      <c r="AQ9" s="14">
        <v>0.25685949476162001</v>
      </c>
      <c r="AR9" s="14"/>
      <c r="AS9" s="14">
        <v>0.27908697342585997</v>
      </c>
      <c r="AT9" s="14">
        <v>0.29968976611986498</v>
      </c>
      <c r="AU9" s="14">
        <v>0.30377571815444598</v>
      </c>
      <c r="AV9" s="14">
        <v>0.28171832995701501</v>
      </c>
      <c r="AW9" s="14">
        <v>0.217838357630007</v>
      </c>
      <c r="AX9" s="14"/>
      <c r="AY9" s="14">
        <v>0.35729968197181</v>
      </c>
      <c r="AZ9" s="14">
        <v>0.22841607843522899</v>
      </c>
      <c r="BA9" s="14">
        <v>0.30719470242934499</v>
      </c>
      <c r="BB9" s="14">
        <v>0.28778540695730498</v>
      </c>
      <c r="BC9" s="14">
        <v>0.25925933303195597</v>
      </c>
      <c r="BD9" s="14">
        <v>0.258507830097437</v>
      </c>
      <c r="BE9" s="14">
        <v>0.27606116406555797</v>
      </c>
      <c r="BF9" s="14">
        <v>0.38425970279058203</v>
      </c>
      <c r="BG9" s="14">
        <v>0.32100039128851399</v>
      </c>
      <c r="BH9" s="14">
        <v>0.377108218942804</v>
      </c>
      <c r="BI9" s="14">
        <v>0.25128242563449998</v>
      </c>
      <c r="BJ9" s="14">
        <v>0.220919402161603</v>
      </c>
      <c r="BK9" s="14">
        <v>0.31131627209078899</v>
      </c>
      <c r="BL9" s="14">
        <v>0.22998251179023499</v>
      </c>
      <c r="BM9" s="14">
        <v>0.35944545212325202</v>
      </c>
      <c r="BN9" s="14">
        <v>0.29204762504092702</v>
      </c>
      <c r="BO9" s="14"/>
      <c r="BP9" s="14">
        <v>0.27016919078706603</v>
      </c>
      <c r="BQ9" s="14">
        <v>0.29098217030692802</v>
      </c>
      <c r="BR9" s="14">
        <v>0.27383894558435201</v>
      </c>
      <c r="BS9" s="14">
        <v>0.32144848059228198</v>
      </c>
      <c r="BT9" s="14">
        <v>0.29738220169323298</v>
      </c>
      <c r="BU9" s="14">
        <v>0.254004818155598</v>
      </c>
      <c r="BV9" s="14"/>
      <c r="BW9" s="14">
        <v>0.32932658474364401</v>
      </c>
      <c r="BX9" s="14">
        <v>0.27274625910108702</v>
      </c>
      <c r="BY9" s="14">
        <v>0.26640280471254202</v>
      </c>
      <c r="BZ9" s="14">
        <v>0.266557829193595</v>
      </c>
      <c r="CA9" s="14">
        <v>0.264321153197771</v>
      </c>
      <c r="CB9" s="14">
        <v>0.21298005331415201</v>
      </c>
      <c r="CC9" s="14"/>
      <c r="CD9" s="14">
        <v>0.24011659182768499</v>
      </c>
      <c r="CE9" s="14">
        <v>0.29449577893448198</v>
      </c>
      <c r="CF9" s="14">
        <v>0.27567681223313301</v>
      </c>
      <c r="CG9" s="14">
        <v>0.32284676774291898</v>
      </c>
      <c r="CH9" s="14"/>
      <c r="CI9" s="14">
        <v>0.36677652539487599</v>
      </c>
      <c r="CJ9" s="14">
        <v>0.28008828845314898</v>
      </c>
      <c r="CK9" s="14">
        <v>0.27071215615091498</v>
      </c>
      <c r="CL9" s="14">
        <v>0.25918225572388398</v>
      </c>
      <c r="CM9" s="14"/>
      <c r="CN9" s="14">
        <v>0.29225183609451999</v>
      </c>
      <c r="CO9" s="14">
        <v>0.28830413940473598</v>
      </c>
      <c r="CP9" s="14"/>
      <c r="CQ9" s="14">
        <v>0.31070284795439201</v>
      </c>
      <c r="CR9" s="14">
        <v>0.29037908343081198</v>
      </c>
    </row>
    <row r="10" spans="2:96" x14ac:dyDescent="0.3">
      <c r="B10" s="15" t="s">
        <v>231</v>
      </c>
      <c r="C10" s="14">
        <v>0.40908785350357801</v>
      </c>
      <c r="D10" s="14">
        <v>0.40431742362316098</v>
      </c>
      <c r="E10" s="14">
        <v>0.41406242391501202</v>
      </c>
      <c r="F10" s="14"/>
      <c r="G10" s="14">
        <v>0.39526934254830198</v>
      </c>
      <c r="H10" s="14">
        <v>0.39644530916663001</v>
      </c>
      <c r="I10" s="14">
        <v>0.44009750549514498</v>
      </c>
      <c r="J10" s="14">
        <v>0.38322655257094701</v>
      </c>
      <c r="K10" s="14">
        <v>0.38666307129153599</v>
      </c>
      <c r="L10" s="14">
        <v>0.43933747793363298</v>
      </c>
      <c r="M10" s="14"/>
      <c r="N10" s="14">
        <v>0.46137166621571601</v>
      </c>
      <c r="O10" s="14">
        <v>0.40176121108922602</v>
      </c>
      <c r="P10" s="14">
        <v>0.39347215694969701</v>
      </c>
      <c r="Q10" s="14">
        <v>0.37497511017656099</v>
      </c>
      <c r="R10" s="14"/>
      <c r="S10" s="14">
        <v>0.39296622438657303</v>
      </c>
      <c r="T10" s="14">
        <v>0.43939455108176301</v>
      </c>
      <c r="U10" s="14">
        <v>0.43784455629894198</v>
      </c>
      <c r="V10" s="14">
        <v>0.42826089114826899</v>
      </c>
      <c r="W10" s="14">
        <v>0.406027595706695</v>
      </c>
      <c r="X10" s="14">
        <v>0.39157987076092099</v>
      </c>
      <c r="Y10" s="14">
        <v>0.45313898861575602</v>
      </c>
      <c r="Z10" s="14">
        <v>0.37505455130071802</v>
      </c>
      <c r="AA10" s="14">
        <v>0.421985238423011</v>
      </c>
      <c r="AB10" s="14">
        <v>0.37219922410942302</v>
      </c>
      <c r="AC10" s="14">
        <v>0.30166380149088401</v>
      </c>
      <c r="AD10" s="14">
        <v>0.44982281326229001</v>
      </c>
      <c r="AE10" s="14"/>
      <c r="AF10" s="14">
        <v>0.43221753461558599</v>
      </c>
      <c r="AG10" s="14">
        <v>0.43316135165716302</v>
      </c>
      <c r="AH10" s="14">
        <v>0.444369892789858</v>
      </c>
      <c r="AI10" s="14">
        <v>0.341290445436567</v>
      </c>
      <c r="AJ10" s="14">
        <v>0.38323428032176399</v>
      </c>
      <c r="AK10" s="14"/>
      <c r="AL10" s="14">
        <v>0.43175128375211203</v>
      </c>
      <c r="AM10" s="14">
        <v>0.45011906341869201</v>
      </c>
      <c r="AN10" s="14">
        <v>0.427322950297231</v>
      </c>
      <c r="AO10" s="14">
        <v>0.358030197421428</v>
      </c>
      <c r="AP10" s="14">
        <v>0.32120048831119902</v>
      </c>
      <c r="AQ10" s="14">
        <v>0.45934437083861301</v>
      </c>
      <c r="AR10" s="14"/>
      <c r="AS10" s="14">
        <v>0.39401547458803299</v>
      </c>
      <c r="AT10" s="14">
        <v>0.39608830747086798</v>
      </c>
      <c r="AU10" s="14">
        <v>0.42849182860470802</v>
      </c>
      <c r="AV10" s="14">
        <v>0.421410370187009</v>
      </c>
      <c r="AW10" s="14">
        <v>0.55174399621737902</v>
      </c>
      <c r="AX10" s="14"/>
      <c r="AY10" s="14">
        <v>0.37103298639100502</v>
      </c>
      <c r="AZ10" s="14">
        <v>0.43913467715125398</v>
      </c>
      <c r="BA10" s="14">
        <v>0.41713319925540299</v>
      </c>
      <c r="BB10" s="14">
        <v>0.39237633374424002</v>
      </c>
      <c r="BC10" s="14">
        <v>0.38308858028013099</v>
      </c>
      <c r="BD10" s="14">
        <v>0.37303402087242699</v>
      </c>
      <c r="BE10" s="14">
        <v>0.38865637744605402</v>
      </c>
      <c r="BF10" s="14">
        <v>0.38273593283683099</v>
      </c>
      <c r="BG10" s="14">
        <v>0.40165280954522598</v>
      </c>
      <c r="BH10" s="14">
        <v>0.38959941338378201</v>
      </c>
      <c r="BI10" s="14">
        <v>0.38644256178875502</v>
      </c>
      <c r="BJ10" s="14">
        <v>0.42754674723588698</v>
      </c>
      <c r="BK10" s="14">
        <v>0.51954797459870605</v>
      </c>
      <c r="BL10" s="14">
        <v>0.47764138666150402</v>
      </c>
      <c r="BM10" s="14">
        <v>0.40676624119264498</v>
      </c>
      <c r="BN10" s="14">
        <v>0.51696245376866001</v>
      </c>
      <c r="BO10" s="14"/>
      <c r="BP10" s="14">
        <v>0.39258369123833498</v>
      </c>
      <c r="BQ10" s="14">
        <v>0.43632196831278303</v>
      </c>
      <c r="BR10" s="14">
        <v>0.39370220728744199</v>
      </c>
      <c r="BS10" s="14">
        <v>0.40655327195971402</v>
      </c>
      <c r="BT10" s="14">
        <v>0.37587324300965502</v>
      </c>
      <c r="BU10" s="14">
        <v>0.466283409166528</v>
      </c>
      <c r="BV10" s="14"/>
      <c r="BW10" s="14">
        <v>0.42598552540898299</v>
      </c>
      <c r="BX10" s="14">
        <v>0.42017943228666998</v>
      </c>
      <c r="BY10" s="14">
        <v>0.36593403660142898</v>
      </c>
      <c r="BZ10" s="14">
        <v>0.37686958067860499</v>
      </c>
      <c r="CA10" s="14">
        <v>0.399562527109735</v>
      </c>
      <c r="CB10" s="14">
        <v>0.347706357767604</v>
      </c>
      <c r="CC10" s="14"/>
      <c r="CD10" s="14">
        <v>0.40010698552472601</v>
      </c>
      <c r="CE10" s="14">
        <v>0.43174141371320901</v>
      </c>
      <c r="CF10" s="14">
        <v>0.369120969450417</v>
      </c>
      <c r="CG10" s="14">
        <v>0.41339505785879099</v>
      </c>
      <c r="CH10" s="14"/>
      <c r="CI10" s="14">
        <v>0.40788047035526698</v>
      </c>
      <c r="CJ10" s="14">
        <v>0.40810809893379602</v>
      </c>
      <c r="CK10" s="14">
        <v>0.41342322896963801</v>
      </c>
      <c r="CL10" s="14">
        <v>0.37796476351621799</v>
      </c>
      <c r="CM10" s="14"/>
      <c r="CN10" s="14">
        <v>0.38850035683891498</v>
      </c>
      <c r="CO10" s="14">
        <v>0.41444207391745702</v>
      </c>
      <c r="CP10" s="14"/>
      <c r="CQ10" s="14">
        <v>0.37969511628762598</v>
      </c>
      <c r="CR10" s="14">
        <v>0.41764196530847603</v>
      </c>
    </row>
    <row r="11" spans="2:96" x14ac:dyDescent="0.3">
      <c r="B11" s="15" t="s">
        <v>232</v>
      </c>
      <c r="C11" s="14">
        <v>0.17395801603744501</v>
      </c>
      <c r="D11" s="14">
        <v>0.196609792602563</v>
      </c>
      <c r="E11" s="14">
        <v>0.15231585727337199</v>
      </c>
      <c r="F11" s="14"/>
      <c r="G11" s="14">
        <v>0.18685826020236501</v>
      </c>
      <c r="H11" s="14">
        <v>0.22540742200988001</v>
      </c>
      <c r="I11" s="14">
        <v>0.15752196365477</v>
      </c>
      <c r="J11" s="14">
        <v>0.189143100331231</v>
      </c>
      <c r="K11" s="14">
        <v>0.167238636125916</v>
      </c>
      <c r="L11" s="14">
        <v>0.12908195729819599</v>
      </c>
      <c r="M11" s="14"/>
      <c r="N11" s="14">
        <v>0.15214917337865899</v>
      </c>
      <c r="O11" s="14">
        <v>0.15211115014101301</v>
      </c>
      <c r="P11" s="14">
        <v>0.198754905005045</v>
      </c>
      <c r="Q11" s="14">
        <v>0.19660551729440101</v>
      </c>
      <c r="R11" s="14"/>
      <c r="S11" s="14">
        <v>0.19551124391657701</v>
      </c>
      <c r="T11" s="14">
        <v>0.150816351259209</v>
      </c>
      <c r="U11" s="14">
        <v>0.19843300807362399</v>
      </c>
      <c r="V11" s="14">
        <v>0.202233368044548</v>
      </c>
      <c r="W11" s="14">
        <v>0.23905634860473199</v>
      </c>
      <c r="X11" s="14">
        <v>0.198649647906607</v>
      </c>
      <c r="Y11" s="14">
        <v>0.12582237114377501</v>
      </c>
      <c r="Z11" s="14">
        <v>0.20242194588242801</v>
      </c>
      <c r="AA11" s="14">
        <v>0.115144865528662</v>
      </c>
      <c r="AB11" s="14">
        <v>0.17001764547564999</v>
      </c>
      <c r="AC11" s="14">
        <v>0.149770556031569</v>
      </c>
      <c r="AD11" s="14">
        <v>0.15529893582252199</v>
      </c>
      <c r="AE11" s="14"/>
      <c r="AF11" s="14">
        <v>0.17885740411628301</v>
      </c>
      <c r="AG11" s="14">
        <v>0.143166097347388</v>
      </c>
      <c r="AH11" s="14">
        <v>0.13676193842614301</v>
      </c>
      <c r="AI11" s="14">
        <v>0.26258314637750502</v>
      </c>
      <c r="AJ11" s="14">
        <v>0.109877892823413</v>
      </c>
      <c r="AK11" s="14"/>
      <c r="AL11" s="14">
        <v>0.151098682911147</v>
      </c>
      <c r="AM11" s="14">
        <v>0.17288260291764801</v>
      </c>
      <c r="AN11" s="14">
        <v>0.13625510693064999</v>
      </c>
      <c r="AO11" s="14">
        <v>0.23486510799388799</v>
      </c>
      <c r="AP11" s="14">
        <v>0.100821076345168</v>
      </c>
      <c r="AQ11" s="14">
        <v>0.16187484208455399</v>
      </c>
      <c r="AR11" s="14"/>
      <c r="AS11" s="14">
        <v>0.20688430207224601</v>
      </c>
      <c r="AT11" s="14">
        <v>0.16421309714048299</v>
      </c>
      <c r="AU11" s="14">
        <v>0.14180425191023999</v>
      </c>
      <c r="AV11" s="14">
        <v>0.18636844756843801</v>
      </c>
      <c r="AW11" s="14">
        <v>0.17814929346074501</v>
      </c>
      <c r="AX11" s="14"/>
      <c r="AY11" s="14">
        <v>0.27166733163718598</v>
      </c>
      <c r="AZ11" s="14">
        <v>0.116177133964793</v>
      </c>
      <c r="BA11" s="14">
        <v>0.16251492549214</v>
      </c>
      <c r="BB11" s="14">
        <v>0.182026299534846</v>
      </c>
      <c r="BC11" s="14">
        <v>0.23242939102562399</v>
      </c>
      <c r="BD11" s="14">
        <v>0.19301934764248499</v>
      </c>
      <c r="BE11" s="14">
        <v>0.18807449615793101</v>
      </c>
      <c r="BF11" s="14">
        <v>0.150738190545502</v>
      </c>
      <c r="BG11" s="14">
        <v>0.14419000648099001</v>
      </c>
      <c r="BH11" s="14">
        <v>0.13040501968094101</v>
      </c>
      <c r="BI11" s="14">
        <v>0.203889890444889</v>
      </c>
      <c r="BJ11" s="14">
        <v>0.207398115793408</v>
      </c>
      <c r="BK11" s="14">
        <v>9.6381655590446896E-2</v>
      </c>
      <c r="BL11" s="14">
        <v>0.137285165063642</v>
      </c>
      <c r="BM11" s="14">
        <v>0.17257502969337399</v>
      </c>
      <c r="BN11" s="14">
        <v>0.155068488976357</v>
      </c>
      <c r="BO11" s="14"/>
      <c r="BP11" s="14">
        <v>0.20297217314059399</v>
      </c>
      <c r="BQ11" s="14">
        <v>0.153739677148094</v>
      </c>
      <c r="BR11" s="14">
        <v>0.18541454542160801</v>
      </c>
      <c r="BS11" s="14">
        <v>0.15791946783922201</v>
      </c>
      <c r="BT11" s="14">
        <v>0.18198884529852299</v>
      </c>
      <c r="BU11" s="14">
        <v>0.16083750197371899</v>
      </c>
      <c r="BV11" s="14"/>
      <c r="BW11" s="14">
        <v>0.13494793556412801</v>
      </c>
      <c r="BX11" s="14">
        <v>0.189437969859343</v>
      </c>
      <c r="BY11" s="14">
        <v>0.198421531406305</v>
      </c>
      <c r="BZ11" s="14">
        <v>0.19399938600337599</v>
      </c>
      <c r="CA11" s="14">
        <v>0.211964516897162</v>
      </c>
      <c r="CB11" s="14">
        <v>0.20646738183437399</v>
      </c>
      <c r="CC11" s="14"/>
      <c r="CD11" s="14">
        <v>0.219501887068794</v>
      </c>
      <c r="CE11" s="14">
        <v>0.15709995259544601</v>
      </c>
      <c r="CF11" s="14">
        <v>0.19473503531259001</v>
      </c>
      <c r="CG11" s="14">
        <v>0.14972035051298399</v>
      </c>
      <c r="CH11" s="14"/>
      <c r="CI11" s="14">
        <v>0.145007992203039</v>
      </c>
      <c r="CJ11" s="14">
        <v>0.17598830321637701</v>
      </c>
      <c r="CK11" s="14">
        <v>0.17998009559960901</v>
      </c>
      <c r="CL11" s="14">
        <v>0.194198255753986</v>
      </c>
      <c r="CM11" s="14"/>
      <c r="CN11" s="14">
        <v>0.21963230626267</v>
      </c>
      <c r="CO11" s="14">
        <v>0.167254899132286</v>
      </c>
      <c r="CP11" s="14"/>
      <c r="CQ11" s="14">
        <v>0.196702520617413</v>
      </c>
      <c r="CR11" s="14">
        <v>0.16922676584698801</v>
      </c>
    </row>
    <row r="12" spans="2:96" x14ac:dyDescent="0.3">
      <c r="B12" s="15" t="s">
        <v>233</v>
      </c>
      <c r="C12" s="14">
        <v>6.0466318625405399E-2</v>
      </c>
      <c r="D12" s="14">
        <v>7.6818035925114006E-2</v>
      </c>
      <c r="E12" s="14">
        <v>4.3477992516305103E-2</v>
      </c>
      <c r="F12" s="14"/>
      <c r="G12" s="14">
        <v>0.117226562580532</v>
      </c>
      <c r="H12" s="14">
        <v>4.7118732993373803E-2</v>
      </c>
      <c r="I12" s="14">
        <v>7.3436443734614804E-2</v>
      </c>
      <c r="J12" s="14">
        <v>5.8249018469644601E-2</v>
      </c>
      <c r="K12" s="14">
        <v>4.37455232893472E-2</v>
      </c>
      <c r="L12" s="14">
        <v>3.6277190302603103E-2</v>
      </c>
      <c r="M12" s="14"/>
      <c r="N12" s="14">
        <v>6.0140271922009603E-2</v>
      </c>
      <c r="O12" s="14">
        <v>5.9627496687286299E-2</v>
      </c>
      <c r="P12" s="14">
        <v>7.7016302473746495E-2</v>
      </c>
      <c r="Q12" s="14">
        <v>4.7872040798575002E-2</v>
      </c>
      <c r="R12" s="14"/>
      <c r="S12" s="14">
        <v>7.16148846152697E-2</v>
      </c>
      <c r="T12" s="14">
        <v>3.9132618155859597E-2</v>
      </c>
      <c r="U12" s="14">
        <v>3.9003676985150601E-2</v>
      </c>
      <c r="V12" s="14">
        <v>3.5266979263126302E-2</v>
      </c>
      <c r="W12" s="14">
        <v>5.7604741483122501E-2</v>
      </c>
      <c r="X12" s="14">
        <v>6.0521443977109401E-2</v>
      </c>
      <c r="Y12" s="14">
        <v>0.10975402878035</v>
      </c>
      <c r="Z12" s="14">
        <v>6.0566403034523097E-2</v>
      </c>
      <c r="AA12" s="14">
        <v>7.8614487073425499E-2</v>
      </c>
      <c r="AB12" s="14">
        <v>5.7053621101161203E-2</v>
      </c>
      <c r="AC12" s="14">
        <v>4.5253431176475199E-2</v>
      </c>
      <c r="AD12" s="14">
        <v>7.76763149713217E-2</v>
      </c>
      <c r="AE12" s="14"/>
      <c r="AF12" s="14">
        <v>7.4372588880510099E-2</v>
      </c>
      <c r="AG12" s="14">
        <v>5.3406193550950401E-2</v>
      </c>
      <c r="AH12" s="14">
        <v>3.2616416744484303E-2</v>
      </c>
      <c r="AI12" s="14">
        <v>8.5228789578567499E-2</v>
      </c>
      <c r="AJ12" s="14">
        <v>3.4623773973728497E-2</v>
      </c>
      <c r="AK12" s="14"/>
      <c r="AL12" s="14">
        <v>5.0920633037748499E-2</v>
      </c>
      <c r="AM12" s="14">
        <v>5.7426073048314201E-2</v>
      </c>
      <c r="AN12" s="14">
        <v>4.26802493743575E-2</v>
      </c>
      <c r="AO12" s="14">
        <v>8.4671234723961805E-2</v>
      </c>
      <c r="AP12" s="14">
        <v>8.3470283280479701E-2</v>
      </c>
      <c r="AQ12" s="14">
        <v>4.5129824782311999E-2</v>
      </c>
      <c r="AR12" s="14"/>
      <c r="AS12" s="14">
        <v>5.8611528549276398E-2</v>
      </c>
      <c r="AT12" s="14">
        <v>5.93305040649472E-2</v>
      </c>
      <c r="AU12" s="14">
        <v>6.2452022598223501E-2</v>
      </c>
      <c r="AV12" s="14">
        <v>6.7205786596254105E-2</v>
      </c>
      <c r="AW12" s="14">
        <v>2.9305398462753499E-2</v>
      </c>
      <c r="AX12" s="14"/>
      <c r="AY12" s="14">
        <v>0</v>
      </c>
      <c r="AZ12" s="14">
        <v>2.4616878303111E-2</v>
      </c>
      <c r="BA12" s="14">
        <v>2.0179511645813102E-2</v>
      </c>
      <c r="BB12" s="14">
        <v>3.1536527912174699E-2</v>
      </c>
      <c r="BC12" s="14">
        <v>7.2121825453647204E-2</v>
      </c>
      <c r="BD12" s="14">
        <v>9.9600054942727806E-2</v>
      </c>
      <c r="BE12" s="14">
        <v>8.5391607931152094E-2</v>
      </c>
      <c r="BF12" s="14">
        <v>5.6968883190413502E-2</v>
      </c>
      <c r="BG12" s="14">
        <v>5.2295976511518301E-2</v>
      </c>
      <c r="BH12" s="14">
        <v>4.92607413984327E-2</v>
      </c>
      <c r="BI12" s="14">
        <v>8.2072236596485507E-2</v>
      </c>
      <c r="BJ12" s="14">
        <v>8.39760195616992E-2</v>
      </c>
      <c r="BK12" s="14">
        <v>4.7272623406188097E-2</v>
      </c>
      <c r="BL12" s="14">
        <v>9.0894309336957801E-2</v>
      </c>
      <c r="BM12" s="14">
        <v>6.1213276990729697E-2</v>
      </c>
      <c r="BN12" s="14">
        <v>8.1333198493005795E-3</v>
      </c>
      <c r="BO12" s="14"/>
      <c r="BP12" s="14">
        <v>6.9412210804545599E-2</v>
      </c>
      <c r="BQ12" s="14">
        <v>5.7063825966492697E-2</v>
      </c>
      <c r="BR12" s="14">
        <v>5.9865033454559798E-2</v>
      </c>
      <c r="BS12" s="14">
        <v>5.14259237487565E-2</v>
      </c>
      <c r="BT12" s="14">
        <v>7.0676878892797695E-2</v>
      </c>
      <c r="BU12" s="14">
        <v>5.0757777449895403E-2</v>
      </c>
      <c r="BV12" s="14"/>
      <c r="BW12" s="14">
        <v>5.3655091431230602E-2</v>
      </c>
      <c r="BX12" s="14">
        <v>6.2454290090344498E-2</v>
      </c>
      <c r="BY12" s="14">
        <v>6.5510089696848503E-2</v>
      </c>
      <c r="BZ12" s="14">
        <v>3.9844926482114899E-2</v>
      </c>
      <c r="CA12" s="14">
        <v>7.6205123936050695E-2</v>
      </c>
      <c r="CB12" s="14">
        <v>8.8245355317385907E-2</v>
      </c>
      <c r="CC12" s="14"/>
      <c r="CD12" s="14">
        <v>7.4212018744938699E-2</v>
      </c>
      <c r="CE12" s="14">
        <v>6.2420416311328802E-2</v>
      </c>
      <c r="CF12" s="14">
        <v>5.7868521925866098E-2</v>
      </c>
      <c r="CG12" s="14">
        <v>6.4988689347736606E-2</v>
      </c>
      <c r="CH12" s="14"/>
      <c r="CI12" s="14">
        <v>3.5431494167882403E-2</v>
      </c>
      <c r="CJ12" s="14">
        <v>6.4081323264855605E-2</v>
      </c>
      <c r="CK12" s="14">
        <v>6.7379349823024404E-2</v>
      </c>
      <c r="CL12" s="14">
        <v>5.7341432049839297E-2</v>
      </c>
      <c r="CM12" s="14"/>
      <c r="CN12" s="14">
        <v>4.4792256905342498E-2</v>
      </c>
      <c r="CO12" s="14">
        <v>6.2598673340828304E-2</v>
      </c>
      <c r="CP12" s="14"/>
      <c r="CQ12" s="14">
        <v>7.2698916165251495E-2</v>
      </c>
      <c r="CR12" s="14">
        <v>5.7672078511809999E-2</v>
      </c>
    </row>
    <row r="13" spans="2:96" x14ac:dyDescent="0.3">
      <c r="B13" s="15" t="s">
        <v>234</v>
      </c>
      <c r="C13" s="14">
        <v>3.2870858545429399E-2</v>
      </c>
      <c r="D13" s="14">
        <v>4.3570083471704303E-2</v>
      </c>
      <c r="E13" s="14">
        <v>2.25024345364748E-2</v>
      </c>
      <c r="F13" s="14"/>
      <c r="G13" s="14">
        <v>2.23284635252642E-2</v>
      </c>
      <c r="H13" s="14">
        <v>3.2114719810427003E-2</v>
      </c>
      <c r="I13" s="14">
        <v>3.1167642703423201E-2</v>
      </c>
      <c r="J13" s="14">
        <v>4.6730673590746299E-2</v>
      </c>
      <c r="K13" s="14">
        <v>3.4187622061666097E-2</v>
      </c>
      <c r="L13" s="14">
        <v>2.9713665508106699E-2</v>
      </c>
      <c r="M13" s="14"/>
      <c r="N13" s="14">
        <v>2.7364441791709E-2</v>
      </c>
      <c r="O13" s="14">
        <v>2.11630892468988E-2</v>
      </c>
      <c r="P13" s="14">
        <v>3.9033860543561401E-2</v>
      </c>
      <c r="Q13" s="14">
        <v>4.5934724159759098E-2</v>
      </c>
      <c r="R13" s="14"/>
      <c r="S13" s="14">
        <v>3.3438711282194299E-2</v>
      </c>
      <c r="T13" s="14">
        <v>3.11959949662261E-2</v>
      </c>
      <c r="U13" s="14">
        <v>1.73863928645497E-2</v>
      </c>
      <c r="V13" s="14">
        <v>3.6750632481597399E-2</v>
      </c>
      <c r="W13" s="14">
        <v>2.54621438219923E-2</v>
      </c>
      <c r="X13" s="14">
        <v>3.6856941856364803E-2</v>
      </c>
      <c r="Y13" s="14">
        <v>3.5107435702903103E-2</v>
      </c>
      <c r="Z13" s="14">
        <v>5.4503308028853198E-2</v>
      </c>
      <c r="AA13" s="14">
        <v>3.0899720902058499E-2</v>
      </c>
      <c r="AB13" s="14">
        <v>3.8273595773279399E-2</v>
      </c>
      <c r="AC13" s="14">
        <v>5.0021519909783797E-2</v>
      </c>
      <c r="AD13" s="14">
        <v>0</v>
      </c>
      <c r="AE13" s="14"/>
      <c r="AF13" s="14">
        <v>3.7145945017554999E-2</v>
      </c>
      <c r="AG13" s="14">
        <v>2.3764811556465398E-2</v>
      </c>
      <c r="AH13" s="14">
        <v>1.1120236021779899E-2</v>
      </c>
      <c r="AI13" s="14">
        <v>9.5580350772732706E-2</v>
      </c>
      <c r="AJ13" s="14">
        <v>0</v>
      </c>
      <c r="AK13" s="14"/>
      <c r="AL13" s="14">
        <v>2.2336255301088299E-2</v>
      </c>
      <c r="AM13" s="14">
        <v>1.27565954692145E-2</v>
      </c>
      <c r="AN13" s="14">
        <v>9.8982094946770301E-3</v>
      </c>
      <c r="AO13" s="14">
        <v>8.6309777201594703E-2</v>
      </c>
      <c r="AP13" s="14">
        <v>2.7498893106867501E-2</v>
      </c>
      <c r="AQ13" s="14">
        <v>1.6586712754500601E-2</v>
      </c>
      <c r="AR13" s="14"/>
      <c r="AS13" s="14">
        <v>3.18986842310887E-2</v>
      </c>
      <c r="AT13" s="14">
        <v>3.5446853598229099E-2</v>
      </c>
      <c r="AU13" s="14">
        <v>3.3327136296984201E-2</v>
      </c>
      <c r="AV13" s="14">
        <v>2.0102865100285201E-2</v>
      </c>
      <c r="AW13" s="14">
        <v>2.29629542291163E-2</v>
      </c>
      <c r="AX13" s="14"/>
      <c r="AY13" s="14">
        <v>0</v>
      </c>
      <c r="AZ13" s="14">
        <v>7.6330403210269598E-2</v>
      </c>
      <c r="BA13" s="14">
        <v>4.9160011355753701E-2</v>
      </c>
      <c r="BB13" s="14">
        <v>5.5282252287691701E-2</v>
      </c>
      <c r="BC13" s="14">
        <v>2.065198548368E-2</v>
      </c>
      <c r="BD13" s="14">
        <v>4.0225698354161697E-2</v>
      </c>
      <c r="BE13" s="14">
        <v>3.8183051654002403E-2</v>
      </c>
      <c r="BF13" s="14">
        <v>5.9908202972902601E-3</v>
      </c>
      <c r="BG13" s="14">
        <v>6.2114052785888101E-2</v>
      </c>
      <c r="BH13" s="14">
        <v>3.2620193810407698E-2</v>
      </c>
      <c r="BI13" s="14">
        <v>4.2702716396698003E-2</v>
      </c>
      <c r="BJ13" s="14">
        <v>1.51322858921751E-2</v>
      </c>
      <c r="BK13" s="14">
        <v>0</v>
      </c>
      <c r="BL13" s="14">
        <v>2.1103738294094301E-2</v>
      </c>
      <c r="BM13" s="14">
        <v>0</v>
      </c>
      <c r="BN13" s="14">
        <v>9.6786516324512302E-3</v>
      </c>
      <c r="BO13" s="14"/>
      <c r="BP13" s="14">
        <v>4.2619253073943E-2</v>
      </c>
      <c r="BQ13" s="14">
        <v>1.8832579919060399E-2</v>
      </c>
      <c r="BR13" s="14">
        <v>4.6776742029909502E-2</v>
      </c>
      <c r="BS13" s="14">
        <v>3.03885096226163E-2</v>
      </c>
      <c r="BT13" s="14">
        <v>2.7535144016416099E-2</v>
      </c>
      <c r="BU13" s="14">
        <v>4.7750116527173002E-2</v>
      </c>
      <c r="BV13" s="14"/>
      <c r="BW13" s="14">
        <v>2.79628211042049E-2</v>
      </c>
      <c r="BX13" s="14">
        <v>3.4798259970528503E-2</v>
      </c>
      <c r="BY13" s="14">
        <v>5.6524822852365597E-2</v>
      </c>
      <c r="BZ13" s="14">
        <v>6.3234115337861399E-2</v>
      </c>
      <c r="CA13" s="14">
        <v>2.0488982559291199E-2</v>
      </c>
      <c r="CB13" s="14">
        <v>2.2435869701944899E-2</v>
      </c>
      <c r="CC13" s="14"/>
      <c r="CD13" s="14">
        <v>3.0434001095134399E-2</v>
      </c>
      <c r="CE13" s="14">
        <v>3.3342628091242402E-2</v>
      </c>
      <c r="CF13" s="14">
        <v>5.0199537767463699E-2</v>
      </c>
      <c r="CG13" s="14">
        <v>2.97240921372624E-2</v>
      </c>
      <c r="CH13" s="14"/>
      <c r="CI13" s="14">
        <v>2.19282545470403E-2</v>
      </c>
      <c r="CJ13" s="14">
        <v>4.3295742083334601E-2</v>
      </c>
      <c r="CK13" s="14">
        <v>3.3782536157995799E-2</v>
      </c>
      <c r="CL13" s="14">
        <v>2.18080028244944E-2</v>
      </c>
      <c r="CM13" s="14"/>
      <c r="CN13" s="14">
        <v>2.7452362662192101E-2</v>
      </c>
      <c r="CO13" s="14">
        <v>3.3647106783454603E-2</v>
      </c>
      <c r="CP13" s="14"/>
      <c r="CQ13" s="14">
        <v>3.5045893621872097E-2</v>
      </c>
      <c r="CR13" s="14">
        <v>3.3583916241791002E-2</v>
      </c>
    </row>
    <row r="14" spans="2:96" x14ac:dyDescent="0.3">
      <c r="B14" s="15" t="s">
        <v>92</v>
      </c>
      <c r="C14" s="14">
        <v>3.4913778001088802E-2</v>
      </c>
      <c r="D14" s="14">
        <v>2.7331948962098899E-2</v>
      </c>
      <c r="E14" s="14">
        <v>4.24336748042346E-2</v>
      </c>
      <c r="F14" s="14"/>
      <c r="G14" s="14">
        <v>5.6882567462107902E-2</v>
      </c>
      <c r="H14" s="14">
        <v>4.0641468763152E-2</v>
      </c>
      <c r="I14" s="14">
        <v>3.1517100862083001E-2</v>
      </c>
      <c r="J14" s="14">
        <v>2.8423210844189899E-2</v>
      </c>
      <c r="K14" s="14">
        <v>2.8048283110918299E-2</v>
      </c>
      <c r="L14" s="14">
        <v>2.8361080144234298E-2</v>
      </c>
      <c r="M14" s="14"/>
      <c r="N14" s="14">
        <v>2.7133675130828701E-2</v>
      </c>
      <c r="O14" s="14">
        <v>2.9574227114955401E-2</v>
      </c>
      <c r="P14" s="14">
        <v>3.4150087390813003E-2</v>
      </c>
      <c r="Q14" s="14">
        <v>4.9928144319065497E-2</v>
      </c>
      <c r="R14" s="14"/>
      <c r="S14" s="14">
        <v>3.5307885167652799E-2</v>
      </c>
      <c r="T14" s="14">
        <v>1.42158205731917E-2</v>
      </c>
      <c r="U14" s="14">
        <v>2.79998802940567E-2</v>
      </c>
      <c r="V14" s="14">
        <v>3.2057421270934201E-2</v>
      </c>
      <c r="W14" s="14">
        <v>4.5000068366045802E-2</v>
      </c>
      <c r="X14" s="14">
        <v>5.5637706016326199E-2</v>
      </c>
      <c r="Y14" s="14">
        <v>6.1344250738728998E-2</v>
      </c>
      <c r="Z14" s="14">
        <v>2.4303485929024898E-2</v>
      </c>
      <c r="AA14" s="14">
        <v>4.4161450672465997E-2</v>
      </c>
      <c r="AB14" s="14">
        <v>2.2785075297586398E-2</v>
      </c>
      <c r="AC14" s="14">
        <v>4.0761951212510299E-2</v>
      </c>
      <c r="AD14" s="14">
        <v>0</v>
      </c>
      <c r="AE14" s="14"/>
      <c r="AF14" s="14">
        <v>2.53474236773727E-2</v>
      </c>
      <c r="AG14" s="14">
        <v>2.9557921917306499E-2</v>
      </c>
      <c r="AH14" s="14">
        <v>1.6836414925663699E-2</v>
      </c>
      <c r="AI14" s="14">
        <v>2.1933459500463801E-2</v>
      </c>
      <c r="AJ14" s="14">
        <v>7.4233307563030093E-2</v>
      </c>
      <c r="AK14" s="14"/>
      <c r="AL14" s="14">
        <v>2.96798888470639E-2</v>
      </c>
      <c r="AM14" s="14">
        <v>2.30597523291667E-2</v>
      </c>
      <c r="AN14" s="14">
        <v>1.9275996735210899E-2</v>
      </c>
      <c r="AO14" s="14">
        <v>3.21659617439203E-2</v>
      </c>
      <c r="AP14" s="14">
        <v>6.3092609853518306E-2</v>
      </c>
      <c r="AQ14" s="14">
        <v>6.0204754778400697E-2</v>
      </c>
      <c r="AR14" s="14"/>
      <c r="AS14" s="14">
        <v>2.9503037133496599E-2</v>
      </c>
      <c r="AT14" s="14">
        <v>4.5231471605607698E-2</v>
      </c>
      <c r="AU14" s="14">
        <v>3.0149042435399499E-2</v>
      </c>
      <c r="AV14" s="14">
        <v>2.3194200590998498E-2</v>
      </c>
      <c r="AW14" s="14">
        <v>0</v>
      </c>
      <c r="AX14" s="14"/>
      <c r="AY14" s="14">
        <v>0</v>
      </c>
      <c r="AZ14" s="14">
        <v>0.115324828935345</v>
      </c>
      <c r="BA14" s="14">
        <v>4.3817649821544701E-2</v>
      </c>
      <c r="BB14" s="14">
        <v>5.0993179563742698E-2</v>
      </c>
      <c r="BC14" s="14">
        <v>3.2448884724961803E-2</v>
      </c>
      <c r="BD14" s="14">
        <v>3.5613048090761601E-2</v>
      </c>
      <c r="BE14" s="14">
        <v>2.3633302745302801E-2</v>
      </c>
      <c r="BF14" s="14">
        <v>1.9306470339381099E-2</v>
      </c>
      <c r="BG14" s="14">
        <v>1.87467633878638E-2</v>
      </c>
      <c r="BH14" s="14">
        <v>2.1006412783632699E-2</v>
      </c>
      <c r="BI14" s="14">
        <v>3.3610169138672402E-2</v>
      </c>
      <c r="BJ14" s="14">
        <v>4.5027429355227501E-2</v>
      </c>
      <c r="BK14" s="14">
        <v>2.5481474313870101E-2</v>
      </c>
      <c r="BL14" s="14">
        <v>4.3092888853567199E-2</v>
      </c>
      <c r="BM14" s="14">
        <v>0</v>
      </c>
      <c r="BN14" s="14">
        <v>1.8109460732304399E-2</v>
      </c>
      <c r="BO14" s="14"/>
      <c r="BP14" s="14">
        <v>2.2243480955515899E-2</v>
      </c>
      <c r="BQ14" s="14">
        <v>4.3059778346642603E-2</v>
      </c>
      <c r="BR14" s="14">
        <v>4.0402526222129101E-2</v>
      </c>
      <c r="BS14" s="14">
        <v>3.2264346237408502E-2</v>
      </c>
      <c r="BT14" s="14">
        <v>4.6543687089374799E-2</v>
      </c>
      <c r="BU14" s="14">
        <v>2.0366376727086299E-2</v>
      </c>
      <c r="BV14" s="14"/>
      <c r="BW14" s="14">
        <v>2.8122041747808899E-2</v>
      </c>
      <c r="BX14" s="14">
        <v>2.0383788692027099E-2</v>
      </c>
      <c r="BY14" s="14">
        <v>4.7206714730509997E-2</v>
      </c>
      <c r="BZ14" s="14">
        <v>5.9494162304446999E-2</v>
      </c>
      <c r="CA14" s="14">
        <v>2.7457696299989998E-2</v>
      </c>
      <c r="CB14" s="14">
        <v>0.122164982064539</v>
      </c>
      <c r="CC14" s="14"/>
      <c r="CD14" s="14">
        <v>3.5628515738721799E-2</v>
      </c>
      <c r="CE14" s="14">
        <v>2.0899810354291799E-2</v>
      </c>
      <c r="CF14" s="14">
        <v>5.2399123310530801E-2</v>
      </c>
      <c r="CG14" s="14">
        <v>1.9325042400306899E-2</v>
      </c>
      <c r="CH14" s="14"/>
      <c r="CI14" s="14">
        <v>2.2975263331895E-2</v>
      </c>
      <c r="CJ14" s="14">
        <v>2.8438244048486699E-2</v>
      </c>
      <c r="CK14" s="14">
        <v>3.4722633298817598E-2</v>
      </c>
      <c r="CL14" s="14">
        <v>8.9505290131578902E-2</v>
      </c>
      <c r="CM14" s="14"/>
      <c r="CN14" s="14">
        <v>2.7370881236360601E-2</v>
      </c>
      <c r="CO14" s="14">
        <v>3.3753107421238403E-2</v>
      </c>
      <c r="CP14" s="14"/>
      <c r="CQ14" s="14">
        <v>5.1547053534454204E-3</v>
      </c>
      <c r="CR14" s="14">
        <v>3.1496190660122797E-2</v>
      </c>
    </row>
    <row r="15" spans="2:96" x14ac:dyDescent="0.3">
      <c r="B15" s="15" t="s">
        <v>235</v>
      </c>
      <c r="C15" s="21">
        <v>0.69779102879063104</v>
      </c>
      <c r="D15" s="21">
        <v>0.65567013903852001</v>
      </c>
      <c r="E15" s="21">
        <v>0.73927004086961401</v>
      </c>
      <c r="F15" s="21"/>
      <c r="G15" s="21">
        <v>0.61670414622973102</v>
      </c>
      <c r="H15" s="21">
        <v>0.65471765642316704</v>
      </c>
      <c r="I15" s="21">
        <v>0.70635684904510898</v>
      </c>
      <c r="J15" s="21">
        <v>0.67745399676418905</v>
      </c>
      <c r="K15" s="21">
        <v>0.72677993541215202</v>
      </c>
      <c r="L15" s="21">
        <v>0.77656610674686</v>
      </c>
      <c r="M15" s="21"/>
      <c r="N15" s="21">
        <v>0.73321243777679301</v>
      </c>
      <c r="O15" s="21">
        <v>0.73752403680984602</v>
      </c>
      <c r="P15" s="21">
        <v>0.65104484458683398</v>
      </c>
      <c r="Q15" s="21">
        <v>0.65965957342819903</v>
      </c>
      <c r="R15" s="21"/>
      <c r="S15" s="21">
        <v>0.66412727501830704</v>
      </c>
      <c r="T15" s="21">
        <v>0.76463921504551302</v>
      </c>
      <c r="U15" s="21">
        <v>0.71717704178261898</v>
      </c>
      <c r="V15" s="21">
        <v>0.69369159893979404</v>
      </c>
      <c r="W15" s="21">
        <v>0.63287669772410804</v>
      </c>
      <c r="X15" s="21">
        <v>0.64833426024359198</v>
      </c>
      <c r="Y15" s="21">
        <v>0.66797191363424302</v>
      </c>
      <c r="Z15" s="21">
        <v>0.65820485712517096</v>
      </c>
      <c r="AA15" s="21">
        <v>0.73117947582338805</v>
      </c>
      <c r="AB15" s="21">
        <v>0.71187006235232297</v>
      </c>
      <c r="AC15" s="21">
        <v>0.71419254166966195</v>
      </c>
      <c r="AD15" s="21">
        <v>0.76702474920615604</v>
      </c>
      <c r="AE15" s="21"/>
      <c r="AF15" s="21">
        <v>0.68427663830827901</v>
      </c>
      <c r="AG15" s="21">
        <v>0.75010497562788903</v>
      </c>
      <c r="AH15" s="21">
        <v>0.80266499388192902</v>
      </c>
      <c r="AI15" s="21">
        <v>0.53467425377073097</v>
      </c>
      <c r="AJ15" s="21">
        <v>0.78126502563982902</v>
      </c>
      <c r="AK15" s="21"/>
      <c r="AL15" s="21">
        <v>0.74596453990295197</v>
      </c>
      <c r="AM15" s="21">
        <v>0.73387497623565701</v>
      </c>
      <c r="AN15" s="21">
        <v>0.79189043746510501</v>
      </c>
      <c r="AO15" s="21">
        <v>0.56198791833663597</v>
      </c>
      <c r="AP15" s="21">
        <v>0.725117137413966</v>
      </c>
      <c r="AQ15" s="21">
        <v>0.71620386560023297</v>
      </c>
      <c r="AR15" s="21"/>
      <c r="AS15" s="21">
        <v>0.67310244801389296</v>
      </c>
      <c r="AT15" s="21">
        <v>0.69577807359073296</v>
      </c>
      <c r="AU15" s="21">
        <v>0.73226754675915295</v>
      </c>
      <c r="AV15" s="21">
        <v>0.70312870014402395</v>
      </c>
      <c r="AW15" s="21">
        <v>0.76958235384738505</v>
      </c>
      <c r="AX15" s="21"/>
      <c r="AY15" s="21">
        <v>0.72833266836281396</v>
      </c>
      <c r="AZ15" s="21">
        <v>0.66755075558648203</v>
      </c>
      <c r="BA15" s="21">
        <v>0.72432790168474803</v>
      </c>
      <c r="BB15" s="21">
        <v>0.680161740701545</v>
      </c>
      <c r="BC15" s="21">
        <v>0.64234791331208696</v>
      </c>
      <c r="BD15" s="21">
        <v>0.63154185096986404</v>
      </c>
      <c r="BE15" s="21">
        <v>0.664717541511612</v>
      </c>
      <c r="BF15" s="21">
        <v>0.76699563562741302</v>
      </c>
      <c r="BG15" s="21">
        <v>0.72265320083373996</v>
      </c>
      <c r="BH15" s="21">
        <v>0.76670763232658601</v>
      </c>
      <c r="BI15" s="21">
        <v>0.63772498742325501</v>
      </c>
      <c r="BJ15" s="21">
        <v>0.64846614939749003</v>
      </c>
      <c r="BK15" s="21">
        <v>0.83086424668949499</v>
      </c>
      <c r="BL15" s="21">
        <v>0.70762389845173901</v>
      </c>
      <c r="BM15" s="21">
        <v>0.766211693315897</v>
      </c>
      <c r="BN15" s="21">
        <v>0.80901007880958697</v>
      </c>
      <c r="BO15" s="21"/>
      <c r="BP15" s="21">
        <v>0.66275288202540095</v>
      </c>
      <c r="BQ15" s="21">
        <v>0.72730413861971099</v>
      </c>
      <c r="BR15" s="21">
        <v>0.66754115287179305</v>
      </c>
      <c r="BS15" s="21">
        <v>0.72800175255199595</v>
      </c>
      <c r="BT15" s="21">
        <v>0.67325544470288801</v>
      </c>
      <c r="BU15" s="21">
        <v>0.72028822732212605</v>
      </c>
      <c r="BV15" s="21"/>
      <c r="BW15" s="21">
        <v>0.755312110152628</v>
      </c>
      <c r="BX15" s="21">
        <v>0.69292569138775695</v>
      </c>
      <c r="BY15" s="21">
        <v>0.63233684131397105</v>
      </c>
      <c r="BZ15" s="21">
        <v>0.64342740987220004</v>
      </c>
      <c r="CA15" s="21">
        <v>0.663883680307506</v>
      </c>
      <c r="CB15" s="21">
        <v>0.56068641108175599</v>
      </c>
      <c r="CC15" s="21"/>
      <c r="CD15" s="21">
        <v>0.64022357735241098</v>
      </c>
      <c r="CE15" s="21">
        <v>0.72623719264769104</v>
      </c>
      <c r="CF15" s="21">
        <v>0.64479778168354995</v>
      </c>
      <c r="CG15" s="21">
        <v>0.73624182560171003</v>
      </c>
      <c r="CH15" s="21"/>
      <c r="CI15" s="21">
        <v>0.77465699575014302</v>
      </c>
      <c r="CJ15" s="21">
        <v>0.688196387386946</v>
      </c>
      <c r="CK15" s="21">
        <v>0.68413538512055305</v>
      </c>
      <c r="CL15" s="21">
        <v>0.63714701924010197</v>
      </c>
      <c r="CM15" s="21"/>
      <c r="CN15" s="21">
        <v>0.68075219293343503</v>
      </c>
      <c r="CO15" s="21">
        <v>0.702746213322193</v>
      </c>
      <c r="CP15" s="21"/>
      <c r="CQ15" s="21">
        <v>0.69039796424201705</v>
      </c>
      <c r="CR15" s="21">
        <v>0.70802104873928795</v>
      </c>
    </row>
    <row r="16" spans="2:96" x14ac:dyDescent="0.3">
      <c r="B16" s="15" t="s">
        <v>236</v>
      </c>
      <c r="C16" s="21">
        <v>9.3337177170834701E-2</v>
      </c>
      <c r="D16" s="21">
        <v>0.120388119396818</v>
      </c>
      <c r="E16" s="21">
        <v>6.59804270527799E-2</v>
      </c>
      <c r="F16" s="21"/>
      <c r="G16" s="21">
        <v>0.13955502610579601</v>
      </c>
      <c r="H16" s="21">
        <v>7.92334528038008E-2</v>
      </c>
      <c r="I16" s="21">
        <v>0.10460408643803799</v>
      </c>
      <c r="J16" s="21">
        <v>0.104979692060391</v>
      </c>
      <c r="K16" s="21">
        <v>7.7933145351013297E-2</v>
      </c>
      <c r="L16" s="21">
        <v>6.5990855810709806E-2</v>
      </c>
      <c r="M16" s="21"/>
      <c r="N16" s="21">
        <v>8.7504713713718596E-2</v>
      </c>
      <c r="O16" s="21">
        <v>8.0790585934185102E-2</v>
      </c>
      <c r="P16" s="21">
        <v>0.116050163017308</v>
      </c>
      <c r="Q16" s="21">
        <v>9.3806764958334093E-2</v>
      </c>
      <c r="R16" s="21"/>
      <c r="S16" s="21">
        <v>0.10505359589746401</v>
      </c>
      <c r="T16" s="21">
        <v>7.0328613122085701E-2</v>
      </c>
      <c r="U16" s="21">
        <v>5.6390069849700297E-2</v>
      </c>
      <c r="V16" s="21">
        <v>7.2017611744723695E-2</v>
      </c>
      <c r="W16" s="21">
        <v>8.3066885305114802E-2</v>
      </c>
      <c r="X16" s="21">
        <v>9.7378385833474093E-2</v>
      </c>
      <c r="Y16" s="21">
        <v>0.14486146448325299</v>
      </c>
      <c r="Z16" s="21">
        <v>0.115069711063376</v>
      </c>
      <c r="AA16" s="21">
        <v>0.109514207975484</v>
      </c>
      <c r="AB16" s="21">
        <v>9.5327216874440596E-2</v>
      </c>
      <c r="AC16" s="21">
        <v>9.5274951086258997E-2</v>
      </c>
      <c r="AD16" s="21">
        <v>7.76763149713217E-2</v>
      </c>
      <c r="AE16" s="21"/>
      <c r="AF16" s="21">
        <v>0.111518533898065</v>
      </c>
      <c r="AG16" s="21">
        <v>7.7171005107415799E-2</v>
      </c>
      <c r="AH16" s="21">
        <v>4.3736652766264199E-2</v>
      </c>
      <c r="AI16" s="21">
        <v>0.1808091403513</v>
      </c>
      <c r="AJ16" s="21">
        <v>3.4623773973728497E-2</v>
      </c>
      <c r="AK16" s="21"/>
      <c r="AL16" s="21">
        <v>7.3256888338836798E-2</v>
      </c>
      <c r="AM16" s="21">
        <v>7.0182668517528704E-2</v>
      </c>
      <c r="AN16" s="21">
        <v>5.2578458869034499E-2</v>
      </c>
      <c r="AO16" s="21">
        <v>0.17098101192555701</v>
      </c>
      <c r="AP16" s="21">
        <v>0.110969176387347</v>
      </c>
      <c r="AQ16" s="21">
        <v>6.1716537536812603E-2</v>
      </c>
      <c r="AR16" s="21"/>
      <c r="AS16" s="21">
        <v>9.0510212780365001E-2</v>
      </c>
      <c r="AT16" s="21">
        <v>9.4777357663176298E-2</v>
      </c>
      <c r="AU16" s="21">
        <v>9.5779158895207703E-2</v>
      </c>
      <c r="AV16" s="21">
        <v>8.7308651696539299E-2</v>
      </c>
      <c r="AW16" s="21">
        <v>5.2268352691869802E-2</v>
      </c>
      <c r="AX16" s="21"/>
      <c r="AY16" s="21">
        <v>0</v>
      </c>
      <c r="AZ16" s="21">
        <v>0.100947281513381</v>
      </c>
      <c r="BA16" s="21">
        <v>6.9339523001566802E-2</v>
      </c>
      <c r="BB16" s="21">
        <v>8.6818780199866399E-2</v>
      </c>
      <c r="BC16" s="21">
        <v>9.27738109373272E-2</v>
      </c>
      <c r="BD16" s="21">
        <v>0.13982575329688901</v>
      </c>
      <c r="BE16" s="21">
        <v>0.123574659585155</v>
      </c>
      <c r="BF16" s="21">
        <v>6.29597034877038E-2</v>
      </c>
      <c r="BG16" s="21">
        <v>0.114410029297406</v>
      </c>
      <c r="BH16" s="21">
        <v>8.1880935208840502E-2</v>
      </c>
      <c r="BI16" s="21">
        <v>0.124774952993183</v>
      </c>
      <c r="BJ16" s="21">
        <v>9.9108305453874307E-2</v>
      </c>
      <c r="BK16" s="21">
        <v>4.7272623406188097E-2</v>
      </c>
      <c r="BL16" s="21">
        <v>0.11199804763105201</v>
      </c>
      <c r="BM16" s="21">
        <v>6.1213276990729697E-2</v>
      </c>
      <c r="BN16" s="21">
        <v>1.7811971481751801E-2</v>
      </c>
      <c r="BO16" s="21"/>
      <c r="BP16" s="21">
        <v>0.112031463878489</v>
      </c>
      <c r="BQ16" s="21">
        <v>7.5896405885553006E-2</v>
      </c>
      <c r="BR16" s="21">
        <v>0.106641775484469</v>
      </c>
      <c r="BS16" s="21">
        <v>8.1814433371372897E-2</v>
      </c>
      <c r="BT16" s="21">
        <v>9.8212022909213798E-2</v>
      </c>
      <c r="BU16" s="21">
        <v>9.8507893977068398E-2</v>
      </c>
      <c r="BV16" s="21"/>
      <c r="BW16" s="21">
        <v>8.1617912535435502E-2</v>
      </c>
      <c r="BX16" s="21">
        <v>9.7252550060872994E-2</v>
      </c>
      <c r="BY16" s="21">
        <v>0.122034912549214</v>
      </c>
      <c r="BZ16" s="21">
        <v>0.103079041819976</v>
      </c>
      <c r="CA16" s="21">
        <v>9.6694106495341894E-2</v>
      </c>
      <c r="CB16" s="21">
        <v>0.110681225019331</v>
      </c>
      <c r="CC16" s="21"/>
      <c r="CD16" s="21">
        <v>0.104646019840073</v>
      </c>
      <c r="CE16" s="21">
        <v>9.5763044402571204E-2</v>
      </c>
      <c r="CF16" s="21">
        <v>0.10806805969333</v>
      </c>
      <c r="CG16" s="21">
        <v>9.4712781484998995E-2</v>
      </c>
      <c r="CH16" s="21"/>
      <c r="CI16" s="21">
        <v>5.7359748714922699E-2</v>
      </c>
      <c r="CJ16" s="21">
        <v>0.10737706534819</v>
      </c>
      <c r="CK16" s="21">
        <v>0.10116188598101999</v>
      </c>
      <c r="CL16" s="21">
        <v>7.9149434874333804E-2</v>
      </c>
      <c r="CM16" s="21"/>
      <c r="CN16" s="21">
        <v>7.2244619567534599E-2</v>
      </c>
      <c r="CO16" s="21">
        <v>9.6245780124282906E-2</v>
      </c>
      <c r="CP16" s="21"/>
      <c r="CQ16" s="21">
        <v>0.107744809787124</v>
      </c>
      <c r="CR16" s="21">
        <v>9.1255994753600994E-2</v>
      </c>
    </row>
    <row r="17" spans="2:96" x14ac:dyDescent="0.3">
      <c r="B17" s="15" t="s">
        <v>237</v>
      </c>
      <c r="C17" s="22">
        <v>0.60445385161979603</v>
      </c>
      <c r="D17" s="22">
        <v>0.53528201964170097</v>
      </c>
      <c r="E17" s="22">
        <v>0.67328961381683405</v>
      </c>
      <c r="F17" s="22"/>
      <c r="G17" s="22">
        <v>0.47714912012393501</v>
      </c>
      <c r="H17" s="22">
        <v>0.57548420361936703</v>
      </c>
      <c r="I17" s="22">
        <v>0.601752762607071</v>
      </c>
      <c r="J17" s="22">
        <v>0.57247430470379801</v>
      </c>
      <c r="K17" s="22">
        <v>0.64884679006113899</v>
      </c>
      <c r="L17" s="22">
        <v>0.71057525093615104</v>
      </c>
      <c r="M17" s="22"/>
      <c r="N17" s="22">
        <v>0.64570772406307497</v>
      </c>
      <c r="O17" s="22">
        <v>0.65673345087566104</v>
      </c>
      <c r="P17" s="22">
        <v>0.53499468156952601</v>
      </c>
      <c r="Q17" s="22">
        <v>0.56585280846986497</v>
      </c>
      <c r="R17" s="22"/>
      <c r="S17" s="22">
        <v>0.55907367912084305</v>
      </c>
      <c r="T17" s="22">
        <v>0.69431060192342797</v>
      </c>
      <c r="U17" s="22">
        <v>0.66078697193291802</v>
      </c>
      <c r="V17" s="22">
        <v>0.62167398719507005</v>
      </c>
      <c r="W17" s="22">
        <v>0.54980981241899296</v>
      </c>
      <c r="X17" s="22">
        <v>0.55095587441011795</v>
      </c>
      <c r="Y17" s="22">
        <v>0.52311044915099003</v>
      </c>
      <c r="Z17" s="22">
        <v>0.54313514606179503</v>
      </c>
      <c r="AA17" s="22">
        <v>0.62166526784790399</v>
      </c>
      <c r="AB17" s="22">
        <v>0.61654284547788296</v>
      </c>
      <c r="AC17" s="22">
        <v>0.61891759058340301</v>
      </c>
      <c r="AD17" s="22">
        <v>0.68934843423483405</v>
      </c>
      <c r="AE17" s="22"/>
      <c r="AF17" s="22">
        <v>0.57275810441021402</v>
      </c>
      <c r="AG17" s="22">
        <v>0.67293397052047399</v>
      </c>
      <c r="AH17" s="22">
        <v>0.75892834111566498</v>
      </c>
      <c r="AI17" s="22">
        <v>0.35386511341943</v>
      </c>
      <c r="AJ17" s="22">
        <v>0.74664125166609996</v>
      </c>
      <c r="AK17" s="22"/>
      <c r="AL17" s="22">
        <v>0.67270765156411605</v>
      </c>
      <c r="AM17" s="22">
        <v>0.66369230771812804</v>
      </c>
      <c r="AN17" s="22">
        <v>0.73931197859607001</v>
      </c>
      <c r="AO17" s="22">
        <v>0.39100690641107899</v>
      </c>
      <c r="AP17" s="22">
        <v>0.61414796102661895</v>
      </c>
      <c r="AQ17" s="22">
        <v>0.65448732806342003</v>
      </c>
      <c r="AR17" s="22"/>
      <c r="AS17" s="22">
        <v>0.58259223523352799</v>
      </c>
      <c r="AT17" s="22">
        <v>0.60100071592755699</v>
      </c>
      <c r="AU17" s="22">
        <v>0.63648838786394601</v>
      </c>
      <c r="AV17" s="22">
        <v>0.61582004844748495</v>
      </c>
      <c r="AW17" s="22">
        <v>0.71731400115551602</v>
      </c>
      <c r="AX17" s="22"/>
      <c r="AY17" s="22">
        <v>0.72833266836281396</v>
      </c>
      <c r="AZ17" s="22">
        <v>0.56660347407310196</v>
      </c>
      <c r="BA17" s="22">
        <v>0.65498837868318105</v>
      </c>
      <c r="BB17" s="22">
        <v>0.59334296050167801</v>
      </c>
      <c r="BC17" s="22">
        <v>0.54957410237476001</v>
      </c>
      <c r="BD17" s="22">
        <v>0.49171609767297397</v>
      </c>
      <c r="BE17" s="22">
        <v>0.54114288192645799</v>
      </c>
      <c r="BF17" s="22">
        <v>0.70403593213970905</v>
      </c>
      <c r="BG17" s="22">
        <v>0.608243171536334</v>
      </c>
      <c r="BH17" s="22">
        <v>0.68482669711774602</v>
      </c>
      <c r="BI17" s="22">
        <v>0.51295003443007103</v>
      </c>
      <c r="BJ17" s="22">
        <v>0.54935784394361598</v>
      </c>
      <c r="BK17" s="22">
        <v>0.783591623283307</v>
      </c>
      <c r="BL17" s="22">
        <v>0.59562585082068698</v>
      </c>
      <c r="BM17" s="22">
        <v>0.70499841632516702</v>
      </c>
      <c r="BN17" s="22">
        <v>0.79119810732783502</v>
      </c>
      <c r="BO17" s="22"/>
      <c r="BP17" s="22">
        <v>0.550721418146913</v>
      </c>
      <c r="BQ17" s="22">
        <v>0.65140773273415797</v>
      </c>
      <c r="BR17" s="22">
        <v>0.56089937738732398</v>
      </c>
      <c r="BS17" s="22">
        <v>0.646187319180623</v>
      </c>
      <c r="BT17" s="22">
        <v>0.57504342179367496</v>
      </c>
      <c r="BU17" s="22">
        <v>0.621780333345058</v>
      </c>
      <c r="BV17" s="22"/>
      <c r="BW17" s="22">
        <v>0.67369419761719196</v>
      </c>
      <c r="BX17" s="22">
        <v>0.59567314132688398</v>
      </c>
      <c r="BY17" s="22">
        <v>0.510301928764757</v>
      </c>
      <c r="BZ17" s="22">
        <v>0.54034836805222397</v>
      </c>
      <c r="CA17" s="22">
        <v>0.56718957381216395</v>
      </c>
      <c r="CB17" s="22">
        <v>0.45000518606242601</v>
      </c>
      <c r="CC17" s="22"/>
      <c r="CD17" s="22">
        <v>0.53557755751233804</v>
      </c>
      <c r="CE17" s="22">
        <v>0.63047414824512005</v>
      </c>
      <c r="CF17" s="22">
        <v>0.53672972199021995</v>
      </c>
      <c r="CG17" s="22">
        <v>0.64152904411671097</v>
      </c>
      <c r="CH17" s="22"/>
      <c r="CI17" s="22">
        <v>0.71729724703522002</v>
      </c>
      <c r="CJ17" s="22">
        <v>0.58081932203875597</v>
      </c>
      <c r="CK17" s="22">
        <v>0.582973499139533</v>
      </c>
      <c r="CL17" s="22">
        <v>0.55799758436576796</v>
      </c>
      <c r="CM17" s="22"/>
      <c r="CN17" s="22">
        <v>0.608507573365901</v>
      </c>
      <c r="CO17" s="22">
        <v>0.60650043319791003</v>
      </c>
      <c r="CP17" s="22"/>
      <c r="CQ17" s="22">
        <v>0.58265315445489396</v>
      </c>
      <c r="CR17" s="22">
        <v>0.61676505398568704</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0.146822965971625</v>
      </c>
      <c r="D9" s="14">
        <v>0.14021478297503301</v>
      </c>
      <c r="E9" s="14">
        <v>0.150758790794083</v>
      </c>
      <c r="F9" s="14"/>
      <c r="G9" s="14">
        <v>0.12608217312332001</v>
      </c>
      <c r="H9" s="14">
        <v>0.23319799967135799</v>
      </c>
      <c r="I9" s="14">
        <v>0.15191728699722701</v>
      </c>
      <c r="J9" s="14">
        <v>0.141024394929186</v>
      </c>
      <c r="K9" s="14">
        <v>0.13145272406924699</v>
      </c>
      <c r="L9" s="14">
        <v>0.101062861877295</v>
      </c>
      <c r="M9" s="14"/>
      <c r="N9" s="14">
        <v>0.15591950460368501</v>
      </c>
      <c r="O9" s="14">
        <v>0.13826243509456501</v>
      </c>
      <c r="P9" s="14">
        <v>0.16220052917896399</v>
      </c>
      <c r="Q9" s="14">
        <v>0.13218414360920999</v>
      </c>
      <c r="R9" s="14"/>
      <c r="S9" s="14">
        <v>0.18650396977565101</v>
      </c>
      <c r="T9" s="14">
        <v>0.13547589907325699</v>
      </c>
      <c r="U9" s="14">
        <v>8.8515807645912103E-2</v>
      </c>
      <c r="V9" s="14">
        <v>0.108188755027619</v>
      </c>
      <c r="W9" s="14">
        <v>0.166355435814765</v>
      </c>
      <c r="X9" s="14">
        <v>0.158544124829234</v>
      </c>
      <c r="Y9" s="14">
        <v>0.16289945197119801</v>
      </c>
      <c r="Z9" s="14">
        <v>0.14459437797438601</v>
      </c>
      <c r="AA9" s="14">
        <v>0.186717511259269</v>
      </c>
      <c r="AB9" s="14">
        <v>9.8673516344324502E-2</v>
      </c>
      <c r="AC9" s="14">
        <v>0.15012271120370799</v>
      </c>
      <c r="AD9" s="14">
        <v>0.15386300666886199</v>
      </c>
      <c r="AE9" s="14"/>
      <c r="AF9" s="14">
        <v>0.124165473791898</v>
      </c>
      <c r="AG9" s="14">
        <v>0.18850910286542899</v>
      </c>
      <c r="AH9" s="14">
        <v>0.166102547838788</v>
      </c>
      <c r="AI9" s="14">
        <v>9.6336596198026397E-2</v>
      </c>
      <c r="AJ9" s="14">
        <v>0.17921178482196501</v>
      </c>
      <c r="AK9" s="14"/>
      <c r="AL9" s="14">
        <v>0.19903136059594201</v>
      </c>
      <c r="AM9" s="14">
        <v>0.16535451760588099</v>
      </c>
      <c r="AN9" s="14">
        <v>0.166122696710436</v>
      </c>
      <c r="AO9" s="14">
        <v>9.2166886529225195E-2</v>
      </c>
      <c r="AP9" s="14">
        <v>0.190567661320097</v>
      </c>
      <c r="AQ9" s="14">
        <v>0.100596223182451</v>
      </c>
      <c r="AR9" s="14"/>
      <c r="AS9" s="14">
        <v>0.13551924908824101</v>
      </c>
      <c r="AT9" s="14">
        <v>0.12703714295428101</v>
      </c>
      <c r="AU9" s="14">
        <v>0.146250612749664</v>
      </c>
      <c r="AV9" s="14">
        <v>0.226452240760428</v>
      </c>
      <c r="AW9" s="14">
        <v>0.379979787662998</v>
      </c>
      <c r="AX9" s="14"/>
      <c r="AY9" s="14">
        <v>0.14061895241363401</v>
      </c>
      <c r="AZ9" s="14">
        <v>0.10017169878863</v>
      </c>
      <c r="BA9" s="14">
        <v>0.10413898511417399</v>
      </c>
      <c r="BB9" s="14">
        <v>0.15067422140829601</v>
      </c>
      <c r="BC9" s="14">
        <v>0.141073306353245</v>
      </c>
      <c r="BD9" s="14">
        <v>0.15038299767542199</v>
      </c>
      <c r="BE9" s="14">
        <v>0.11955793455368301</v>
      </c>
      <c r="BF9" s="14">
        <v>0.18372479132879299</v>
      </c>
      <c r="BG9" s="14">
        <v>0.12071577213324999</v>
      </c>
      <c r="BH9" s="14">
        <v>0.16949052933964201</v>
      </c>
      <c r="BI9" s="14">
        <v>0.12076361514419599</v>
      </c>
      <c r="BJ9" s="14">
        <v>0.14283491235128901</v>
      </c>
      <c r="BK9" s="14">
        <v>0.194680185344656</v>
      </c>
      <c r="BL9" s="14">
        <v>0.19663151600555501</v>
      </c>
      <c r="BM9" s="14">
        <v>0.13284439000239801</v>
      </c>
      <c r="BN9" s="14">
        <v>0.24595532297651701</v>
      </c>
      <c r="BO9" s="14"/>
      <c r="BP9" s="14">
        <v>0.21293089609829</v>
      </c>
      <c r="BQ9" s="14">
        <v>0.13432376678398</v>
      </c>
      <c r="BR9" s="14">
        <v>0.113559914136759</v>
      </c>
      <c r="BS9" s="14">
        <v>0.119078184867453</v>
      </c>
      <c r="BT9" s="14">
        <v>0.122472199204919</v>
      </c>
      <c r="BU9" s="14">
        <v>0.12982500191847099</v>
      </c>
      <c r="BV9" s="14"/>
      <c r="BW9" s="14">
        <v>0.14238760479714499</v>
      </c>
      <c r="BX9" s="14">
        <v>0.14372110952320399</v>
      </c>
      <c r="BY9" s="14">
        <v>0.14397932559922699</v>
      </c>
      <c r="BZ9" s="14">
        <v>0.17753706833689101</v>
      </c>
      <c r="CA9" s="14">
        <v>0.15339146159146699</v>
      </c>
      <c r="CB9" s="14">
        <v>0.12678111495032099</v>
      </c>
      <c r="CC9" s="14"/>
      <c r="CD9" s="14">
        <v>0.187857355060083</v>
      </c>
      <c r="CE9" s="14">
        <v>0.167324457641395</v>
      </c>
      <c r="CF9" s="14">
        <v>0.11088621578786299</v>
      </c>
      <c r="CG9" s="14">
        <v>0.135771126947559</v>
      </c>
      <c r="CH9" s="14"/>
      <c r="CI9" s="14">
        <v>0.169807307900638</v>
      </c>
      <c r="CJ9" s="14">
        <v>0.18716223000156301</v>
      </c>
      <c r="CK9" s="14">
        <v>0.12539995018304001</v>
      </c>
      <c r="CL9" s="14">
        <v>0.14214991861569001</v>
      </c>
      <c r="CM9" s="14"/>
      <c r="CN9" s="14">
        <v>0.28443297907113602</v>
      </c>
      <c r="CO9" s="14">
        <v>0.12919008407507601</v>
      </c>
      <c r="CP9" s="14"/>
      <c r="CQ9" s="14">
        <v>0.239256300354457</v>
      </c>
      <c r="CR9" s="14">
        <v>0.13597513753142401</v>
      </c>
    </row>
    <row r="10" spans="2:96" x14ac:dyDescent="0.3">
      <c r="B10" s="15" t="s">
        <v>231</v>
      </c>
      <c r="C10" s="14">
        <v>0.39065765766778399</v>
      </c>
      <c r="D10" s="14">
        <v>0.37839156025625298</v>
      </c>
      <c r="E10" s="14">
        <v>0.40381380932562699</v>
      </c>
      <c r="F10" s="14"/>
      <c r="G10" s="14">
        <v>0.39429742702271797</v>
      </c>
      <c r="H10" s="14">
        <v>0.44390642280078801</v>
      </c>
      <c r="I10" s="14">
        <v>0.42405751020154098</v>
      </c>
      <c r="J10" s="14">
        <v>0.38039930648211701</v>
      </c>
      <c r="K10" s="14">
        <v>0.33028701216995199</v>
      </c>
      <c r="L10" s="14">
        <v>0.36656601221972401</v>
      </c>
      <c r="M10" s="14"/>
      <c r="N10" s="14">
        <v>0.43535758780164102</v>
      </c>
      <c r="O10" s="14">
        <v>0.44657145045145002</v>
      </c>
      <c r="P10" s="14">
        <v>0.30514509011595098</v>
      </c>
      <c r="Q10" s="14">
        <v>0.36026713081838502</v>
      </c>
      <c r="R10" s="14"/>
      <c r="S10" s="14">
        <v>0.44417437321298298</v>
      </c>
      <c r="T10" s="14">
        <v>0.37287011262006198</v>
      </c>
      <c r="U10" s="14">
        <v>0.38540788625239097</v>
      </c>
      <c r="V10" s="14">
        <v>0.42950844260993398</v>
      </c>
      <c r="W10" s="14">
        <v>0.27154339949113998</v>
      </c>
      <c r="X10" s="14">
        <v>0.35222699638127802</v>
      </c>
      <c r="Y10" s="14">
        <v>0.39812056081719299</v>
      </c>
      <c r="Z10" s="14">
        <v>0.28562280262678502</v>
      </c>
      <c r="AA10" s="14">
        <v>0.40222418770898499</v>
      </c>
      <c r="AB10" s="14">
        <v>0.433302955229039</v>
      </c>
      <c r="AC10" s="14">
        <v>0.38478657360267798</v>
      </c>
      <c r="AD10" s="14">
        <v>0.46759136276437002</v>
      </c>
      <c r="AE10" s="14"/>
      <c r="AF10" s="14">
        <v>0.40227964063539701</v>
      </c>
      <c r="AG10" s="14">
        <v>0.408123500655656</v>
      </c>
      <c r="AH10" s="14">
        <v>0.45313170811391101</v>
      </c>
      <c r="AI10" s="14">
        <v>0.29481591006059898</v>
      </c>
      <c r="AJ10" s="14">
        <v>0.47139835615547399</v>
      </c>
      <c r="AK10" s="14"/>
      <c r="AL10" s="14">
        <v>0.42718827941416199</v>
      </c>
      <c r="AM10" s="14">
        <v>0.40518838810956798</v>
      </c>
      <c r="AN10" s="14">
        <v>0.46262296068917003</v>
      </c>
      <c r="AO10" s="14">
        <v>0.29283417245674098</v>
      </c>
      <c r="AP10" s="14">
        <v>0.45410908275862899</v>
      </c>
      <c r="AQ10" s="14">
        <v>0.34863272460970501</v>
      </c>
      <c r="AR10" s="14"/>
      <c r="AS10" s="14">
        <v>0.34669439095764398</v>
      </c>
      <c r="AT10" s="14">
        <v>0.35160115310136197</v>
      </c>
      <c r="AU10" s="14">
        <v>0.435259674035882</v>
      </c>
      <c r="AV10" s="14">
        <v>0.45778910036628001</v>
      </c>
      <c r="AW10" s="14">
        <v>0.37647465244177403</v>
      </c>
      <c r="AX10" s="14"/>
      <c r="AY10" s="14">
        <v>0.28060476564914999</v>
      </c>
      <c r="AZ10" s="14">
        <v>0.41674921970378498</v>
      </c>
      <c r="BA10" s="14">
        <v>0.33393982370009101</v>
      </c>
      <c r="BB10" s="14">
        <v>0.321109419427479</v>
      </c>
      <c r="BC10" s="14">
        <v>0.42026117189008</v>
      </c>
      <c r="BD10" s="14">
        <v>0.405371015890513</v>
      </c>
      <c r="BE10" s="14">
        <v>0.39123500589424398</v>
      </c>
      <c r="BF10" s="14">
        <v>0.42172096851585</v>
      </c>
      <c r="BG10" s="14">
        <v>0.35101545223604402</v>
      </c>
      <c r="BH10" s="14">
        <v>0.37697608915146802</v>
      </c>
      <c r="BI10" s="14">
        <v>0.44978865675430901</v>
      </c>
      <c r="BJ10" s="14">
        <v>0.34600183535040602</v>
      </c>
      <c r="BK10" s="14">
        <v>0.396625589490325</v>
      </c>
      <c r="BL10" s="14">
        <v>0.31878927069139801</v>
      </c>
      <c r="BM10" s="14">
        <v>0.48452647401797999</v>
      </c>
      <c r="BN10" s="14">
        <v>0.49531689237755</v>
      </c>
      <c r="BO10" s="14"/>
      <c r="BP10" s="14">
        <v>0.40763525323445599</v>
      </c>
      <c r="BQ10" s="14">
        <v>0.38830839321169403</v>
      </c>
      <c r="BR10" s="14">
        <v>0.414068395534964</v>
      </c>
      <c r="BS10" s="14">
        <v>0.39190648069241302</v>
      </c>
      <c r="BT10" s="14">
        <v>0.35095637731782803</v>
      </c>
      <c r="BU10" s="14">
        <v>0.340527321605611</v>
      </c>
      <c r="BV10" s="14"/>
      <c r="BW10" s="14">
        <v>0.37608449735357102</v>
      </c>
      <c r="BX10" s="14">
        <v>0.42866623282348598</v>
      </c>
      <c r="BY10" s="14">
        <v>0.34617693553189299</v>
      </c>
      <c r="BZ10" s="14">
        <v>0.31767736452761502</v>
      </c>
      <c r="CA10" s="14">
        <v>0.45217026298364299</v>
      </c>
      <c r="CB10" s="14">
        <v>0.31169797037241598</v>
      </c>
      <c r="CC10" s="14"/>
      <c r="CD10" s="14">
        <v>0.42631303768932799</v>
      </c>
      <c r="CE10" s="14">
        <v>0.42699489269799501</v>
      </c>
      <c r="CF10" s="14">
        <v>0.329448414081497</v>
      </c>
      <c r="CG10" s="14">
        <v>0.40481543613143001</v>
      </c>
      <c r="CH10" s="14"/>
      <c r="CI10" s="14">
        <v>0.398032436100619</v>
      </c>
      <c r="CJ10" s="14">
        <v>0.38637805197705699</v>
      </c>
      <c r="CK10" s="14">
        <v>0.39332132292164002</v>
      </c>
      <c r="CL10" s="14">
        <v>0.361077982708842</v>
      </c>
      <c r="CM10" s="14"/>
      <c r="CN10" s="14">
        <v>0.355121894158968</v>
      </c>
      <c r="CO10" s="14">
        <v>0.397585658575002</v>
      </c>
      <c r="CP10" s="14"/>
      <c r="CQ10" s="14">
        <v>0.35213227099885003</v>
      </c>
      <c r="CR10" s="14">
        <v>0.40140309177981098</v>
      </c>
    </row>
    <row r="11" spans="2:96" x14ac:dyDescent="0.3">
      <c r="B11" s="15" t="s">
        <v>232</v>
      </c>
      <c r="C11" s="14">
        <v>0.251527638276349</v>
      </c>
      <c r="D11" s="14">
        <v>0.24985073484380699</v>
      </c>
      <c r="E11" s="14">
        <v>0.25391330918928301</v>
      </c>
      <c r="F11" s="14"/>
      <c r="G11" s="14">
        <v>0.24819983957806599</v>
      </c>
      <c r="H11" s="14">
        <v>0.184711118232113</v>
      </c>
      <c r="I11" s="14">
        <v>0.18382998973086601</v>
      </c>
      <c r="J11" s="14">
        <v>0.28188025909190001</v>
      </c>
      <c r="K11" s="14">
        <v>0.28706989523487902</v>
      </c>
      <c r="L11" s="14">
        <v>0.31474083635676398</v>
      </c>
      <c r="M11" s="14"/>
      <c r="N11" s="14">
        <v>0.21778944382474899</v>
      </c>
      <c r="O11" s="14">
        <v>0.23863215705429799</v>
      </c>
      <c r="P11" s="14">
        <v>0.28300185658458099</v>
      </c>
      <c r="Q11" s="14">
        <v>0.27444444070280999</v>
      </c>
      <c r="R11" s="14"/>
      <c r="S11" s="14">
        <v>0.172186172183834</v>
      </c>
      <c r="T11" s="14">
        <v>0.26581054796164699</v>
      </c>
      <c r="U11" s="14">
        <v>0.33235110791043498</v>
      </c>
      <c r="V11" s="14">
        <v>0.289520936903778</v>
      </c>
      <c r="W11" s="14">
        <v>0.29218936275416502</v>
      </c>
      <c r="X11" s="14">
        <v>0.26640494317903302</v>
      </c>
      <c r="Y11" s="14">
        <v>0.225469503033258</v>
      </c>
      <c r="Z11" s="14">
        <v>0.25520960300891699</v>
      </c>
      <c r="AA11" s="14">
        <v>0.219463797690857</v>
      </c>
      <c r="AB11" s="14">
        <v>0.24161057671071701</v>
      </c>
      <c r="AC11" s="14">
        <v>0.24387936022287501</v>
      </c>
      <c r="AD11" s="14">
        <v>0.31652221799031099</v>
      </c>
      <c r="AE11" s="14"/>
      <c r="AF11" s="14">
        <v>0.24085439045489501</v>
      </c>
      <c r="AG11" s="14">
        <v>0.228912891807105</v>
      </c>
      <c r="AH11" s="14">
        <v>0.25310275481633498</v>
      </c>
      <c r="AI11" s="14">
        <v>0.25884788802977199</v>
      </c>
      <c r="AJ11" s="14">
        <v>0.23706340692795599</v>
      </c>
      <c r="AK11" s="14"/>
      <c r="AL11" s="14">
        <v>0.213708582157565</v>
      </c>
      <c r="AM11" s="14">
        <v>0.23492460119207101</v>
      </c>
      <c r="AN11" s="14">
        <v>0.242340113947732</v>
      </c>
      <c r="AO11" s="14">
        <v>0.29375925376734402</v>
      </c>
      <c r="AP11" s="14">
        <v>0.187297506827907</v>
      </c>
      <c r="AQ11" s="14">
        <v>0.335136237272747</v>
      </c>
      <c r="AR11" s="14"/>
      <c r="AS11" s="14">
        <v>0.30350329960196198</v>
      </c>
      <c r="AT11" s="14">
        <v>0.26672604583874598</v>
      </c>
      <c r="AU11" s="14">
        <v>0.21397515951839599</v>
      </c>
      <c r="AV11" s="14">
        <v>0.15914358944808099</v>
      </c>
      <c r="AW11" s="14">
        <v>0.149204741298257</v>
      </c>
      <c r="AX11" s="14"/>
      <c r="AY11" s="14">
        <v>0.51388552706619595</v>
      </c>
      <c r="AZ11" s="14">
        <v>0.25631107761672201</v>
      </c>
      <c r="BA11" s="14">
        <v>0.37617095360928599</v>
      </c>
      <c r="BB11" s="14">
        <v>0.34021538670916401</v>
      </c>
      <c r="BC11" s="14">
        <v>0.23122545200320599</v>
      </c>
      <c r="BD11" s="14">
        <v>0.20982694443184899</v>
      </c>
      <c r="BE11" s="14">
        <v>0.27455068693563101</v>
      </c>
      <c r="BF11" s="14">
        <v>0.17033468902651899</v>
      </c>
      <c r="BG11" s="14">
        <v>0.27167571495779502</v>
      </c>
      <c r="BH11" s="14">
        <v>0.28339199201887499</v>
      </c>
      <c r="BI11" s="14">
        <v>0.20609110619040399</v>
      </c>
      <c r="BJ11" s="14">
        <v>0.23848498598207801</v>
      </c>
      <c r="BK11" s="14">
        <v>0.23670417218412501</v>
      </c>
      <c r="BL11" s="14">
        <v>0.27427114161916</v>
      </c>
      <c r="BM11" s="14">
        <v>0.19266483725717001</v>
      </c>
      <c r="BN11" s="14">
        <v>0.134324311481306</v>
      </c>
      <c r="BO11" s="14"/>
      <c r="BP11" s="14">
        <v>0.19292342150314401</v>
      </c>
      <c r="BQ11" s="14">
        <v>0.28166388013447402</v>
      </c>
      <c r="BR11" s="14">
        <v>0.261449414956272</v>
      </c>
      <c r="BS11" s="14">
        <v>0.26683077563499202</v>
      </c>
      <c r="BT11" s="14">
        <v>0.25988264994118199</v>
      </c>
      <c r="BU11" s="14">
        <v>0.26765499855768399</v>
      </c>
      <c r="BV11" s="14"/>
      <c r="BW11" s="14">
        <v>0.26079903266123999</v>
      </c>
      <c r="BX11" s="14">
        <v>0.24331243510081299</v>
      </c>
      <c r="BY11" s="14">
        <v>0.279862924273244</v>
      </c>
      <c r="BZ11" s="14">
        <v>0.25926254141991101</v>
      </c>
      <c r="CA11" s="14">
        <v>0.203451475602139</v>
      </c>
      <c r="CB11" s="14">
        <v>0.30817189158733199</v>
      </c>
      <c r="CC11" s="14"/>
      <c r="CD11" s="14">
        <v>0.19726113528153</v>
      </c>
      <c r="CE11" s="14">
        <v>0.189175009339695</v>
      </c>
      <c r="CF11" s="14">
        <v>0.31430431410526499</v>
      </c>
      <c r="CG11" s="14">
        <v>0.239747564625274</v>
      </c>
      <c r="CH11" s="14"/>
      <c r="CI11" s="14">
        <v>0.22934647587632001</v>
      </c>
      <c r="CJ11" s="14">
        <v>0.22009569427743</v>
      </c>
      <c r="CK11" s="14">
        <v>0.26705492926848601</v>
      </c>
      <c r="CL11" s="14">
        <v>0.27687013409792</v>
      </c>
      <c r="CM11" s="14"/>
      <c r="CN11" s="14">
        <v>0.181238833274315</v>
      </c>
      <c r="CO11" s="14">
        <v>0.26045719180598498</v>
      </c>
      <c r="CP11" s="14"/>
      <c r="CQ11" s="14">
        <v>0.21711913058872201</v>
      </c>
      <c r="CR11" s="14">
        <v>0.25282324240272402</v>
      </c>
    </row>
    <row r="12" spans="2:96" x14ac:dyDescent="0.3">
      <c r="B12" s="15" t="s">
        <v>233</v>
      </c>
      <c r="C12" s="14">
        <v>0.11151984775526699</v>
      </c>
      <c r="D12" s="14">
        <v>0.124318162494146</v>
      </c>
      <c r="E12" s="14">
        <v>9.9331183226154501E-2</v>
      </c>
      <c r="F12" s="14"/>
      <c r="G12" s="14">
        <v>0.135566569649817</v>
      </c>
      <c r="H12" s="14">
        <v>6.7283051841616606E-2</v>
      </c>
      <c r="I12" s="14">
        <v>0.142829599442197</v>
      </c>
      <c r="J12" s="14">
        <v>8.5831398743165505E-2</v>
      </c>
      <c r="K12" s="14">
        <v>0.12914194517116201</v>
      </c>
      <c r="L12" s="14">
        <v>0.115185642575078</v>
      </c>
      <c r="M12" s="14"/>
      <c r="N12" s="14">
        <v>0.11245137894281799</v>
      </c>
      <c r="O12" s="14">
        <v>0.100890958174046</v>
      </c>
      <c r="P12" s="14">
        <v>0.14169209563281701</v>
      </c>
      <c r="Q12" s="14">
        <v>9.4498652265871605E-2</v>
      </c>
      <c r="R12" s="14"/>
      <c r="S12" s="14">
        <v>0.105552366592972</v>
      </c>
      <c r="T12" s="14">
        <v>0.117435875026998</v>
      </c>
      <c r="U12" s="14">
        <v>0.131624488093291</v>
      </c>
      <c r="V12" s="14">
        <v>9.9401000686251503E-2</v>
      </c>
      <c r="W12" s="14">
        <v>0.14963245682253401</v>
      </c>
      <c r="X12" s="14">
        <v>0.117177710252274</v>
      </c>
      <c r="Y12" s="14">
        <v>9.2824158183619707E-2</v>
      </c>
      <c r="Z12" s="14">
        <v>0.179635438207356</v>
      </c>
      <c r="AA12" s="14">
        <v>7.8962715095914904E-2</v>
      </c>
      <c r="AB12" s="14">
        <v>0.11467765703442299</v>
      </c>
      <c r="AC12" s="14">
        <v>0.13407951088714801</v>
      </c>
      <c r="AD12" s="14">
        <v>2.16951462781803E-2</v>
      </c>
      <c r="AE12" s="14"/>
      <c r="AF12" s="14">
        <v>0.13663167039677299</v>
      </c>
      <c r="AG12" s="14">
        <v>0.10132104548750701</v>
      </c>
      <c r="AH12" s="14">
        <v>7.15092730141383E-2</v>
      </c>
      <c r="AI12" s="14">
        <v>0.136306494738937</v>
      </c>
      <c r="AJ12" s="14">
        <v>4.5046615491027599E-2</v>
      </c>
      <c r="AK12" s="14"/>
      <c r="AL12" s="14">
        <v>9.2877401262058207E-2</v>
      </c>
      <c r="AM12" s="14">
        <v>0.118816331679126</v>
      </c>
      <c r="AN12" s="14">
        <v>7.5138434072719806E-2</v>
      </c>
      <c r="AO12" s="14">
        <v>0.14457760872817599</v>
      </c>
      <c r="AP12" s="14">
        <v>7.8874708310984198E-2</v>
      </c>
      <c r="AQ12" s="14">
        <v>8.8905897354837504E-2</v>
      </c>
      <c r="AR12" s="14"/>
      <c r="AS12" s="14">
        <v>0.107718434750115</v>
      </c>
      <c r="AT12" s="14">
        <v>0.145197401265931</v>
      </c>
      <c r="AU12" s="14">
        <v>0.101510330225076</v>
      </c>
      <c r="AV12" s="14">
        <v>0.106466338816548</v>
      </c>
      <c r="AW12" s="14">
        <v>4.9382681238073302E-2</v>
      </c>
      <c r="AX12" s="14"/>
      <c r="AY12" s="14">
        <v>0</v>
      </c>
      <c r="AZ12" s="14">
        <v>2.4518168190028201E-2</v>
      </c>
      <c r="BA12" s="14">
        <v>7.7284537353447494E-2</v>
      </c>
      <c r="BB12" s="14">
        <v>8.5919152928349493E-2</v>
      </c>
      <c r="BC12" s="14">
        <v>9.5802528273016205E-2</v>
      </c>
      <c r="BD12" s="14">
        <v>0.13010604747266799</v>
      </c>
      <c r="BE12" s="14">
        <v>0.115917503977312</v>
      </c>
      <c r="BF12" s="14">
        <v>9.6267183514447699E-2</v>
      </c>
      <c r="BG12" s="14">
        <v>0.14503026588797899</v>
      </c>
      <c r="BH12" s="14">
        <v>8.1584899396544203E-2</v>
      </c>
      <c r="BI12" s="14">
        <v>0.12676520095457</v>
      </c>
      <c r="BJ12" s="14">
        <v>0.18324392578328699</v>
      </c>
      <c r="BK12" s="14">
        <v>0.12283800529551001</v>
      </c>
      <c r="BL12" s="14">
        <v>0.16941302797058599</v>
      </c>
      <c r="BM12" s="14">
        <v>0.110447312174145</v>
      </c>
      <c r="BN12" s="14">
        <v>9.7805287128041304E-2</v>
      </c>
      <c r="BO12" s="14"/>
      <c r="BP12" s="14">
        <v>0.108452425483653</v>
      </c>
      <c r="BQ12" s="14">
        <v>0.10382392830317901</v>
      </c>
      <c r="BR12" s="14">
        <v>0.11484781869826501</v>
      </c>
      <c r="BS12" s="14">
        <v>0.11235616122181601</v>
      </c>
      <c r="BT12" s="14">
        <v>0.124462063966105</v>
      </c>
      <c r="BU12" s="14">
        <v>0.13266427646288101</v>
      </c>
      <c r="BV12" s="14"/>
      <c r="BW12" s="14">
        <v>0.124203756749623</v>
      </c>
      <c r="BX12" s="14">
        <v>0.109796950957755</v>
      </c>
      <c r="BY12" s="14">
        <v>9.1305564345474197E-2</v>
      </c>
      <c r="BZ12" s="14">
        <v>8.8980792534077993E-2</v>
      </c>
      <c r="CA12" s="14">
        <v>0.107671551561504</v>
      </c>
      <c r="CB12" s="14">
        <v>0.12440322545235</v>
      </c>
      <c r="CC12" s="14"/>
      <c r="CD12" s="14">
        <v>0.103744166961456</v>
      </c>
      <c r="CE12" s="14">
        <v>0.136807353005686</v>
      </c>
      <c r="CF12" s="14">
        <v>9.5255629976041103E-2</v>
      </c>
      <c r="CG12" s="14">
        <v>0.12695758510062899</v>
      </c>
      <c r="CH12" s="14"/>
      <c r="CI12" s="14">
        <v>9.6765087318998202E-2</v>
      </c>
      <c r="CJ12" s="14">
        <v>0.13371529208930799</v>
      </c>
      <c r="CK12" s="14">
        <v>0.110159930217476</v>
      </c>
      <c r="CL12" s="14">
        <v>9.3282553045928598E-2</v>
      </c>
      <c r="CM12" s="14"/>
      <c r="CN12" s="14">
        <v>9.2410091161454794E-2</v>
      </c>
      <c r="CO12" s="14">
        <v>0.11326661727732799</v>
      </c>
      <c r="CP12" s="14"/>
      <c r="CQ12" s="14">
        <v>0.11272553018980599</v>
      </c>
      <c r="CR12" s="14">
        <v>0.114402208034702</v>
      </c>
    </row>
    <row r="13" spans="2:96" x14ac:dyDescent="0.3">
      <c r="B13" s="15" t="s">
        <v>234</v>
      </c>
      <c r="C13" s="14">
        <v>7.0499711354475206E-2</v>
      </c>
      <c r="D13" s="14">
        <v>8.5699974225554504E-2</v>
      </c>
      <c r="E13" s="14">
        <v>5.5839941001710497E-2</v>
      </c>
      <c r="F13" s="14"/>
      <c r="G13" s="14">
        <v>6.8708044265158794E-2</v>
      </c>
      <c r="H13" s="14">
        <v>4.1679684060693202E-2</v>
      </c>
      <c r="I13" s="14">
        <v>6.3027164792143806E-2</v>
      </c>
      <c r="J13" s="14">
        <v>9.6828579259079395E-2</v>
      </c>
      <c r="K13" s="14">
        <v>9.2492224556819699E-2</v>
      </c>
      <c r="L13" s="14">
        <v>6.5106736593587206E-2</v>
      </c>
      <c r="M13" s="14"/>
      <c r="N13" s="14">
        <v>6.3076290951359595E-2</v>
      </c>
      <c r="O13" s="14">
        <v>5.8288667155057802E-2</v>
      </c>
      <c r="P13" s="14">
        <v>7.6750639367953205E-2</v>
      </c>
      <c r="Q13" s="14">
        <v>8.6524339801019104E-2</v>
      </c>
      <c r="R13" s="14"/>
      <c r="S13" s="14">
        <v>4.6866619235734999E-2</v>
      </c>
      <c r="T13" s="14">
        <v>8.4276196236227993E-2</v>
      </c>
      <c r="U13" s="14">
        <v>3.3859116598406597E-2</v>
      </c>
      <c r="V13" s="14">
        <v>6.83797213518125E-2</v>
      </c>
      <c r="W13" s="14">
        <v>9.4199427719550394E-2</v>
      </c>
      <c r="X13" s="14">
        <v>3.5603497752434599E-2</v>
      </c>
      <c r="Y13" s="14">
        <v>9.2905945094154202E-2</v>
      </c>
      <c r="Z13" s="14">
        <v>0.12312729656486</v>
      </c>
      <c r="AA13" s="14">
        <v>8.1033977980638106E-2</v>
      </c>
      <c r="AB13" s="14">
        <v>8.9396006163835806E-2</v>
      </c>
      <c r="AC13" s="14">
        <v>7.6208987005708301E-2</v>
      </c>
      <c r="AD13" s="14">
        <v>4.03282662982761E-2</v>
      </c>
      <c r="AE13" s="14"/>
      <c r="AF13" s="14">
        <v>7.5824575183276899E-2</v>
      </c>
      <c r="AG13" s="14">
        <v>4.7939727269051997E-2</v>
      </c>
      <c r="AH13" s="14">
        <v>4.5396272459239197E-2</v>
      </c>
      <c r="AI13" s="14">
        <v>0.17520241493454</v>
      </c>
      <c r="AJ13" s="14">
        <v>2.5561430563641602E-2</v>
      </c>
      <c r="AK13" s="14"/>
      <c r="AL13" s="14">
        <v>4.5167588293363897E-2</v>
      </c>
      <c r="AM13" s="14">
        <v>6.0408593040092898E-2</v>
      </c>
      <c r="AN13" s="14">
        <v>3.4687338173050399E-2</v>
      </c>
      <c r="AO13" s="14">
        <v>0.13914741119590299</v>
      </c>
      <c r="AP13" s="14">
        <v>6.7815864996837699E-2</v>
      </c>
      <c r="AQ13" s="14">
        <v>6.7113872529069293E-2</v>
      </c>
      <c r="AR13" s="14"/>
      <c r="AS13" s="14">
        <v>7.0789086489159395E-2</v>
      </c>
      <c r="AT13" s="14">
        <v>7.3355621219106604E-2</v>
      </c>
      <c r="AU13" s="14">
        <v>7.4548504004287905E-2</v>
      </c>
      <c r="AV13" s="14">
        <v>4.2028234255627697E-2</v>
      </c>
      <c r="AW13" s="14">
        <v>4.4958137358897698E-2</v>
      </c>
      <c r="AX13" s="14"/>
      <c r="AY13" s="14">
        <v>0</v>
      </c>
      <c r="AZ13" s="14">
        <v>0.151217575380069</v>
      </c>
      <c r="BA13" s="14">
        <v>7.9327065800261498E-2</v>
      </c>
      <c r="BB13" s="14">
        <v>8.5724700367458606E-2</v>
      </c>
      <c r="BC13" s="14">
        <v>6.0477433481070403E-2</v>
      </c>
      <c r="BD13" s="14">
        <v>5.9207102163932698E-2</v>
      </c>
      <c r="BE13" s="14">
        <v>8.8873688247569194E-2</v>
      </c>
      <c r="BF13" s="14">
        <v>8.3604910689901599E-2</v>
      </c>
      <c r="BG13" s="14">
        <v>0.103986653742438</v>
      </c>
      <c r="BH13" s="14">
        <v>6.4153496889023304E-2</v>
      </c>
      <c r="BI13" s="14">
        <v>6.3268465185362693E-2</v>
      </c>
      <c r="BJ13" s="14">
        <v>6.0526754712614303E-2</v>
      </c>
      <c r="BK13" s="14">
        <v>4.9152047685384101E-2</v>
      </c>
      <c r="BL13" s="14">
        <v>4.0895043713299099E-2</v>
      </c>
      <c r="BM13" s="14">
        <v>6.0837099837488799E-2</v>
      </c>
      <c r="BN13" s="14">
        <v>2.6598186036586698E-2</v>
      </c>
      <c r="BO13" s="14"/>
      <c r="BP13" s="14">
        <v>5.9243645866627302E-2</v>
      </c>
      <c r="BQ13" s="14">
        <v>5.7333746446718299E-2</v>
      </c>
      <c r="BR13" s="14">
        <v>7.1748553810318805E-2</v>
      </c>
      <c r="BS13" s="14">
        <v>7.9947335125866201E-2</v>
      </c>
      <c r="BT13" s="14">
        <v>0.105516441556601</v>
      </c>
      <c r="BU13" s="14">
        <v>8.8560194663244093E-2</v>
      </c>
      <c r="BV13" s="14"/>
      <c r="BW13" s="14">
        <v>7.3305796612686006E-2</v>
      </c>
      <c r="BX13" s="14">
        <v>5.4933496645358203E-2</v>
      </c>
      <c r="BY13" s="14">
        <v>9.9751139968603894E-2</v>
      </c>
      <c r="BZ13" s="14">
        <v>9.8174508769954899E-2</v>
      </c>
      <c r="CA13" s="14">
        <v>6.3858388531129906E-2</v>
      </c>
      <c r="CB13" s="14">
        <v>4.6020654557201002E-2</v>
      </c>
      <c r="CC13" s="14"/>
      <c r="CD13" s="14">
        <v>5.7755701408924297E-2</v>
      </c>
      <c r="CE13" s="14">
        <v>5.6692514204481702E-2</v>
      </c>
      <c r="CF13" s="14">
        <v>0.104063504971173</v>
      </c>
      <c r="CG13" s="14">
        <v>7.73002905059572E-2</v>
      </c>
      <c r="CH13" s="14"/>
      <c r="CI13" s="14">
        <v>7.4048502425463E-2</v>
      </c>
      <c r="CJ13" s="14">
        <v>6.0876589734075802E-2</v>
      </c>
      <c r="CK13" s="14">
        <v>7.5125249714711004E-2</v>
      </c>
      <c r="CL13" s="14">
        <v>5.1241721725491698E-2</v>
      </c>
      <c r="CM13" s="14"/>
      <c r="CN13" s="14">
        <v>6.42695554976766E-2</v>
      </c>
      <c r="CO13" s="14">
        <v>7.0328649569690205E-2</v>
      </c>
      <c r="CP13" s="14"/>
      <c r="CQ13" s="14">
        <v>6.3577072980687196E-2</v>
      </c>
      <c r="CR13" s="14">
        <v>6.9561765666628195E-2</v>
      </c>
    </row>
    <row r="14" spans="2:96" x14ac:dyDescent="0.3">
      <c r="B14" s="15" t="s">
        <v>92</v>
      </c>
      <c r="C14" s="14">
        <v>2.8972178974500301E-2</v>
      </c>
      <c r="D14" s="14">
        <v>2.1524785205206599E-2</v>
      </c>
      <c r="E14" s="14">
        <v>3.6342966463141099E-2</v>
      </c>
      <c r="F14" s="14"/>
      <c r="G14" s="14">
        <v>2.7145946360919999E-2</v>
      </c>
      <c r="H14" s="14">
        <v>2.9221723393431299E-2</v>
      </c>
      <c r="I14" s="14">
        <v>3.4338448836025402E-2</v>
      </c>
      <c r="J14" s="14">
        <v>1.40360614945524E-2</v>
      </c>
      <c r="K14" s="14">
        <v>2.9556198797940199E-2</v>
      </c>
      <c r="L14" s="14">
        <v>3.7337910377551201E-2</v>
      </c>
      <c r="M14" s="14"/>
      <c r="N14" s="14">
        <v>1.5405793875748201E-2</v>
      </c>
      <c r="O14" s="14">
        <v>1.7354332070583001E-2</v>
      </c>
      <c r="P14" s="14">
        <v>3.1209789119732899E-2</v>
      </c>
      <c r="Q14" s="14">
        <v>5.2081292802704203E-2</v>
      </c>
      <c r="R14" s="14"/>
      <c r="S14" s="14">
        <v>4.47164989988263E-2</v>
      </c>
      <c r="T14" s="14">
        <v>2.4131369081807401E-2</v>
      </c>
      <c r="U14" s="14">
        <v>2.8241593499563799E-2</v>
      </c>
      <c r="V14" s="14">
        <v>5.0011434206045204E-3</v>
      </c>
      <c r="W14" s="14">
        <v>2.6079917397846399E-2</v>
      </c>
      <c r="X14" s="14">
        <v>7.0042727605746896E-2</v>
      </c>
      <c r="Y14" s="14">
        <v>2.7780380900577401E-2</v>
      </c>
      <c r="Z14" s="14">
        <v>1.1810481617696E-2</v>
      </c>
      <c r="AA14" s="14">
        <v>3.1597810264336501E-2</v>
      </c>
      <c r="AB14" s="14">
        <v>2.23392885176611E-2</v>
      </c>
      <c r="AC14" s="14">
        <v>1.0922857077883499E-2</v>
      </c>
      <c r="AD14" s="14">
        <v>0</v>
      </c>
      <c r="AE14" s="14"/>
      <c r="AF14" s="14">
        <v>2.0244249537759499E-2</v>
      </c>
      <c r="AG14" s="14">
        <v>2.5193731915251E-2</v>
      </c>
      <c r="AH14" s="14">
        <v>1.07574437575881E-2</v>
      </c>
      <c r="AI14" s="14">
        <v>3.8490696038124897E-2</v>
      </c>
      <c r="AJ14" s="14">
        <v>4.1718406039935201E-2</v>
      </c>
      <c r="AK14" s="14"/>
      <c r="AL14" s="14">
        <v>2.20267882769088E-2</v>
      </c>
      <c r="AM14" s="14">
        <v>1.5307568373260701E-2</v>
      </c>
      <c r="AN14" s="14">
        <v>1.9088456406891899E-2</v>
      </c>
      <c r="AO14" s="14">
        <v>3.7514667322610197E-2</v>
      </c>
      <c r="AP14" s="14">
        <v>2.13351757855453E-2</v>
      </c>
      <c r="AQ14" s="14">
        <v>5.9615045051190398E-2</v>
      </c>
      <c r="AR14" s="14"/>
      <c r="AS14" s="14">
        <v>3.5775539112878903E-2</v>
      </c>
      <c r="AT14" s="14">
        <v>3.60826356205729E-2</v>
      </c>
      <c r="AU14" s="14">
        <v>2.8455719466694701E-2</v>
      </c>
      <c r="AV14" s="14">
        <v>8.1204963530356594E-3</v>
      </c>
      <c r="AW14" s="14">
        <v>0</v>
      </c>
      <c r="AX14" s="14"/>
      <c r="AY14" s="14">
        <v>6.4890754871020195E-2</v>
      </c>
      <c r="AZ14" s="14">
        <v>5.1032260320766597E-2</v>
      </c>
      <c r="BA14" s="14">
        <v>2.9138634422739999E-2</v>
      </c>
      <c r="BB14" s="14">
        <v>1.6357119159252399E-2</v>
      </c>
      <c r="BC14" s="14">
        <v>5.1160107999382101E-2</v>
      </c>
      <c r="BD14" s="14">
        <v>4.5105892365614901E-2</v>
      </c>
      <c r="BE14" s="14">
        <v>9.8651803915616992E-3</v>
      </c>
      <c r="BF14" s="14">
        <v>4.4347456924489097E-2</v>
      </c>
      <c r="BG14" s="14">
        <v>7.5761410424939899E-3</v>
      </c>
      <c r="BH14" s="14">
        <v>2.4402993204448199E-2</v>
      </c>
      <c r="BI14" s="14">
        <v>3.3322955771158402E-2</v>
      </c>
      <c r="BJ14" s="14">
        <v>2.89075858203259E-2</v>
      </c>
      <c r="BK14" s="14">
        <v>0</v>
      </c>
      <c r="BL14" s="14">
        <v>0</v>
      </c>
      <c r="BM14" s="14">
        <v>1.86798867108189E-2</v>
      </c>
      <c r="BN14" s="14">
        <v>0</v>
      </c>
      <c r="BO14" s="14"/>
      <c r="BP14" s="14">
        <v>1.88143578138306E-2</v>
      </c>
      <c r="BQ14" s="14">
        <v>3.4546285119954098E-2</v>
      </c>
      <c r="BR14" s="14">
        <v>2.4325902863421098E-2</v>
      </c>
      <c r="BS14" s="14">
        <v>2.98810624574599E-2</v>
      </c>
      <c r="BT14" s="14">
        <v>3.67102680133648E-2</v>
      </c>
      <c r="BU14" s="14">
        <v>4.0768206792109699E-2</v>
      </c>
      <c r="BV14" s="14"/>
      <c r="BW14" s="14">
        <v>2.32193118257343E-2</v>
      </c>
      <c r="BX14" s="14">
        <v>1.9569774949383799E-2</v>
      </c>
      <c r="BY14" s="14">
        <v>3.8924110281556797E-2</v>
      </c>
      <c r="BZ14" s="14">
        <v>5.8367724411550602E-2</v>
      </c>
      <c r="CA14" s="14">
        <v>1.9456859730117002E-2</v>
      </c>
      <c r="CB14" s="14">
        <v>8.2925143080379599E-2</v>
      </c>
      <c r="CC14" s="14"/>
      <c r="CD14" s="14">
        <v>2.70686035986786E-2</v>
      </c>
      <c r="CE14" s="14">
        <v>2.30057731107472E-2</v>
      </c>
      <c r="CF14" s="14">
        <v>4.6041921078160401E-2</v>
      </c>
      <c r="CG14" s="14">
        <v>1.5407996689151099E-2</v>
      </c>
      <c r="CH14" s="14"/>
      <c r="CI14" s="14">
        <v>3.2000190377962603E-2</v>
      </c>
      <c r="CJ14" s="14">
        <v>1.17721419205657E-2</v>
      </c>
      <c r="CK14" s="14">
        <v>2.8938617694647801E-2</v>
      </c>
      <c r="CL14" s="14">
        <v>7.5377689806127801E-2</v>
      </c>
      <c r="CM14" s="14"/>
      <c r="CN14" s="14">
        <v>2.2526646836450299E-2</v>
      </c>
      <c r="CO14" s="14">
        <v>2.91717986969183E-2</v>
      </c>
      <c r="CP14" s="14"/>
      <c r="CQ14" s="14">
        <v>1.51896948874768E-2</v>
      </c>
      <c r="CR14" s="14">
        <v>2.5834554584711001E-2</v>
      </c>
    </row>
    <row r="15" spans="2:96" x14ac:dyDescent="0.3">
      <c r="B15" s="15" t="s">
        <v>235</v>
      </c>
      <c r="C15" s="21">
        <v>0.53748062363940896</v>
      </c>
      <c r="D15" s="21">
        <v>0.51860634323128596</v>
      </c>
      <c r="E15" s="21">
        <v>0.55457260011971099</v>
      </c>
      <c r="F15" s="21"/>
      <c r="G15" s="21">
        <v>0.52037960014603801</v>
      </c>
      <c r="H15" s="21">
        <v>0.67710442247214597</v>
      </c>
      <c r="I15" s="21">
        <v>0.57597479719876798</v>
      </c>
      <c r="J15" s="21">
        <v>0.52142370141130301</v>
      </c>
      <c r="K15" s="21">
        <v>0.46173973623919901</v>
      </c>
      <c r="L15" s="21">
        <v>0.46762887409701998</v>
      </c>
      <c r="M15" s="21"/>
      <c r="N15" s="21">
        <v>0.591277092405325</v>
      </c>
      <c r="O15" s="21">
        <v>0.58483388554601501</v>
      </c>
      <c r="P15" s="21">
        <v>0.46734561929491503</v>
      </c>
      <c r="Q15" s="21">
        <v>0.49245127442759501</v>
      </c>
      <c r="R15" s="21"/>
      <c r="S15" s="21">
        <v>0.63067834298863301</v>
      </c>
      <c r="T15" s="21">
        <v>0.50834601169331906</v>
      </c>
      <c r="U15" s="21">
        <v>0.47392369389830402</v>
      </c>
      <c r="V15" s="21">
        <v>0.53769719763755297</v>
      </c>
      <c r="W15" s="21">
        <v>0.43789883530590401</v>
      </c>
      <c r="X15" s="21">
        <v>0.51077112121051205</v>
      </c>
      <c r="Y15" s="21">
        <v>0.56102001278839098</v>
      </c>
      <c r="Z15" s="21">
        <v>0.43021718060117098</v>
      </c>
      <c r="AA15" s="21">
        <v>0.58894169896825299</v>
      </c>
      <c r="AB15" s="21">
        <v>0.53197647157336303</v>
      </c>
      <c r="AC15" s="21">
        <v>0.534909284806386</v>
      </c>
      <c r="AD15" s="21">
        <v>0.62145436943323196</v>
      </c>
      <c r="AE15" s="21"/>
      <c r="AF15" s="21">
        <v>0.52644511442729602</v>
      </c>
      <c r="AG15" s="21">
        <v>0.59663260352108505</v>
      </c>
      <c r="AH15" s="21">
        <v>0.61923425595269899</v>
      </c>
      <c r="AI15" s="21">
        <v>0.39115250625862602</v>
      </c>
      <c r="AJ15" s="21">
        <v>0.65061014097743997</v>
      </c>
      <c r="AK15" s="21"/>
      <c r="AL15" s="21">
        <v>0.626219640010104</v>
      </c>
      <c r="AM15" s="21">
        <v>0.57054290571544997</v>
      </c>
      <c r="AN15" s="21">
        <v>0.62874565739960597</v>
      </c>
      <c r="AO15" s="21">
        <v>0.38500105898596598</v>
      </c>
      <c r="AP15" s="21">
        <v>0.64467674407872599</v>
      </c>
      <c r="AQ15" s="21">
        <v>0.449228947792156</v>
      </c>
      <c r="AR15" s="21"/>
      <c r="AS15" s="21">
        <v>0.48221364004588502</v>
      </c>
      <c r="AT15" s="21">
        <v>0.47863829605564401</v>
      </c>
      <c r="AU15" s="21">
        <v>0.58151028678554495</v>
      </c>
      <c r="AV15" s="21">
        <v>0.68424134112670698</v>
      </c>
      <c r="AW15" s="21">
        <v>0.75645444010477203</v>
      </c>
      <c r="AX15" s="21"/>
      <c r="AY15" s="21">
        <v>0.42122371806278402</v>
      </c>
      <c r="AZ15" s="21">
        <v>0.51692091849241495</v>
      </c>
      <c r="BA15" s="21">
        <v>0.43807880881426497</v>
      </c>
      <c r="BB15" s="21">
        <v>0.47178364083577501</v>
      </c>
      <c r="BC15" s="21">
        <v>0.56133447824332505</v>
      </c>
      <c r="BD15" s="21">
        <v>0.55575401356593501</v>
      </c>
      <c r="BE15" s="21">
        <v>0.510792940447927</v>
      </c>
      <c r="BF15" s="21">
        <v>0.605445759844642</v>
      </c>
      <c r="BG15" s="21">
        <v>0.47173122436929399</v>
      </c>
      <c r="BH15" s="21">
        <v>0.54646661849111</v>
      </c>
      <c r="BI15" s="21">
        <v>0.57055227189850499</v>
      </c>
      <c r="BJ15" s="21">
        <v>0.488836747701695</v>
      </c>
      <c r="BK15" s="21">
        <v>0.59130577483498103</v>
      </c>
      <c r="BL15" s="21">
        <v>0.51542078669695401</v>
      </c>
      <c r="BM15" s="21">
        <v>0.617370864020378</v>
      </c>
      <c r="BN15" s="21">
        <v>0.74127221535406596</v>
      </c>
      <c r="BO15" s="21"/>
      <c r="BP15" s="21">
        <v>0.62056614933274501</v>
      </c>
      <c r="BQ15" s="21">
        <v>0.52263215999567403</v>
      </c>
      <c r="BR15" s="21">
        <v>0.52762830967172303</v>
      </c>
      <c r="BS15" s="21">
        <v>0.51098466555986599</v>
      </c>
      <c r="BT15" s="21">
        <v>0.473428576522748</v>
      </c>
      <c r="BU15" s="21">
        <v>0.47035232352408202</v>
      </c>
      <c r="BV15" s="21"/>
      <c r="BW15" s="21">
        <v>0.51847210215071604</v>
      </c>
      <c r="BX15" s="21">
        <v>0.57238734234668998</v>
      </c>
      <c r="BY15" s="21">
        <v>0.49015626113112098</v>
      </c>
      <c r="BZ15" s="21">
        <v>0.495214432864506</v>
      </c>
      <c r="CA15" s="21">
        <v>0.60556172457511004</v>
      </c>
      <c r="CB15" s="21">
        <v>0.43847908532273699</v>
      </c>
      <c r="CC15" s="21"/>
      <c r="CD15" s="21">
        <v>0.61417039274941099</v>
      </c>
      <c r="CE15" s="21">
        <v>0.59431935033938998</v>
      </c>
      <c r="CF15" s="21">
        <v>0.44033462986936101</v>
      </c>
      <c r="CG15" s="21">
        <v>0.540586563078988</v>
      </c>
      <c r="CH15" s="21"/>
      <c r="CI15" s="21">
        <v>0.56783974400125703</v>
      </c>
      <c r="CJ15" s="21">
        <v>0.57354028197861995</v>
      </c>
      <c r="CK15" s="21">
        <v>0.51872127310467897</v>
      </c>
      <c r="CL15" s="21">
        <v>0.50322790132453199</v>
      </c>
      <c r="CM15" s="21"/>
      <c r="CN15" s="21">
        <v>0.63955487323010396</v>
      </c>
      <c r="CO15" s="21">
        <v>0.52677574265007798</v>
      </c>
      <c r="CP15" s="21"/>
      <c r="CQ15" s="21">
        <v>0.59138857135330702</v>
      </c>
      <c r="CR15" s="21">
        <v>0.53737822931123502</v>
      </c>
    </row>
    <row r="16" spans="2:96" x14ac:dyDescent="0.3">
      <c r="B16" s="15" t="s">
        <v>236</v>
      </c>
      <c r="C16" s="21">
        <v>0.18201955910974199</v>
      </c>
      <c r="D16" s="21">
        <v>0.21001813671970099</v>
      </c>
      <c r="E16" s="21">
        <v>0.155171124227865</v>
      </c>
      <c r="F16" s="21"/>
      <c r="G16" s="21">
        <v>0.20427461391497501</v>
      </c>
      <c r="H16" s="21">
        <v>0.10896273590231</v>
      </c>
      <c r="I16" s="21">
        <v>0.20585676423434099</v>
      </c>
      <c r="J16" s="21">
        <v>0.18265997800224501</v>
      </c>
      <c r="K16" s="21">
        <v>0.221634169727981</v>
      </c>
      <c r="L16" s="21">
        <v>0.180292379168665</v>
      </c>
      <c r="M16" s="21"/>
      <c r="N16" s="21">
        <v>0.17552766989417801</v>
      </c>
      <c r="O16" s="21">
        <v>0.15917962532910401</v>
      </c>
      <c r="P16" s="21">
        <v>0.21844273500077099</v>
      </c>
      <c r="Q16" s="21">
        <v>0.18102299206689099</v>
      </c>
      <c r="R16" s="21"/>
      <c r="S16" s="21">
        <v>0.152418985828707</v>
      </c>
      <c r="T16" s="21">
        <v>0.20171207126322599</v>
      </c>
      <c r="U16" s="21">
        <v>0.16548360469169701</v>
      </c>
      <c r="V16" s="21">
        <v>0.16778072203806399</v>
      </c>
      <c r="W16" s="21">
        <v>0.24383188454208399</v>
      </c>
      <c r="X16" s="21">
        <v>0.15278120800470801</v>
      </c>
      <c r="Y16" s="21">
        <v>0.18573010327777401</v>
      </c>
      <c r="Z16" s="21">
        <v>0.30276273477221599</v>
      </c>
      <c r="AA16" s="21">
        <v>0.15999669307655301</v>
      </c>
      <c r="AB16" s="21">
        <v>0.20407366319825901</v>
      </c>
      <c r="AC16" s="21">
        <v>0.210288497892856</v>
      </c>
      <c r="AD16" s="21">
        <v>6.2023412576456403E-2</v>
      </c>
      <c r="AE16" s="21"/>
      <c r="AF16" s="21">
        <v>0.21245624558005</v>
      </c>
      <c r="AG16" s="21">
        <v>0.149260772756559</v>
      </c>
      <c r="AH16" s="21">
        <v>0.116905545473378</v>
      </c>
      <c r="AI16" s="21">
        <v>0.311508909673477</v>
      </c>
      <c r="AJ16" s="21">
        <v>7.0608046054669193E-2</v>
      </c>
      <c r="AK16" s="21"/>
      <c r="AL16" s="21">
        <v>0.13804498955542199</v>
      </c>
      <c r="AM16" s="21">
        <v>0.179224924719219</v>
      </c>
      <c r="AN16" s="21">
        <v>0.10982577224577</v>
      </c>
      <c r="AO16" s="21">
        <v>0.28372501992408</v>
      </c>
      <c r="AP16" s="21">
        <v>0.14669057330782201</v>
      </c>
      <c r="AQ16" s="21">
        <v>0.15601976988390701</v>
      </c>
      <c r="AR16" s="21"/>
      <c r="AS16" s="21">
        <v>0.17850752123927399</v>
      </c>
      <c r="AT16" s="21">
        <v>0.218553022485038</v>
      </c>
      <c r="AU16" s="21">
        <v>0.176058834229364</v>
      </c>
      <c r="AV16" s="21">
        <v>0.14849457307217601</v>
      </c>
      <c r="AW16" s="21">
        <v>9.4340818596970993E-2</v>
      </c>
      <c r="AX16" s="21"/>
      <c r="AY16" s="21">
        <v>0</v>
      </c>
      <c r="AZ16" s="21">
        <v>0.175735743570097</v>
      </c>
      <c r="BA16" s="21">
        <v>0.15661160315370901</v>
      </c>
      <c r="BB16" s="21">
        <v>0.171643853295808</v>
      </c>
      <c r="BC16" s="21">
        <v>0.15627996175408701</v>
      </c>
      <c r="BD16" s="21">
        <v>0.18931314963660101</v>
      </c>
      <c r="BE16" s="21">
        <v>0.20479119222488101</v>
      </c>
      <c r="BF16" s="21">
        <v>0.17987209420434899</v>
      </c>
      <c r="BG16" s="21">
        <v>0.249016919630416</v>
      </c>
      <c r="BH16" s="21">
        <v>0.14573839628556801</v>
      </c>
      <c r="BI16" s="21">
        <v>0.190033666139933</v>
      </c>
      <c r="BJ16" s="21">
        <v>0.243770680495901</v>
      </c>
      <c r="BK16" s="21">
        <v>0.17199005298089401</v>
      </c>
      <c r="BL16" s="21">
        <v>0.21030807168388599</v>
      </c>
      <c r="BM16" s="21">
        <v>0.171284412011633</v>
      </c>
      <c r="BN16" s="21">
        <v>0.12440347316462801</v>
      </c>
      <c r="BO16" s="21"/>
      <c r="BP16" s="21">
        <v>0.16769607135028</v>
      </c>
      <c r="BQ16" s="21">
        <v>0.16115767474989701</v>
      </c>
      <c r="BR16" s="21">
        <v>0.18659637250858399</v>
      </c>
      <c r="BS16" s="21">
        <v>0.19230349634768301</v>
      </c>
      <c r="BT16" s="21">
        <v>0.22997850552270599</v>
      </c>
      <c r="BU16" s="21">
        <v>0.22122447112612501</v>
      </c>
      <c r="BV16" s="21"/>
      <c r="BW16" s="21">
        <v>0.19750955336230899</v>
      </c>
      <c r="BX16" s="21">
        <v>0.16473044760311301</v>
      </c>
      <c r="BY16" s="21">
        <v>0.19105670431407801</v>
      </c>
      <c r="BZ16" s="21">
        <v>0.18715530130403299</v>
      </c>
      <c r="CA16" s="21">
        <v>0.171529940092634</v>
      </c>
      <c r="CB16" s="21">
        <v>0.170423880009551</v>
      </c>
      <c r="CC16" s="21"/>
      <c r="CD16" s="21">
        <v>0.16149986837038099</v>
      </c>
      <c r="CE16" s="21">
        <v>0.19349986721016799</v>
      </c>
      <c r="CF16" s="21">
        <v>0.19931913494721401</v>
      </c>
      <c r="CG16" s="21">
        <v>0.20425787560658701</v>
      </c>
      <c r="CH16" s="21"/>
      <c r="CI16" s="21">
        <v>0.17081358974446101</v>
      </c>
      <c r="CJ16" s="21">
        <v>0.19459188182338299</v>
      </c>
      <c r="CK16" s="21">
        <v>0.18528517993218699</v>
      </c>
      <c r="CL16" s="21">
        <v>0.14452427477141999</v>
      </c>
      <c r="CM16" s="21"/>
      <c r="CN16" s="21">
        <v>0.15667964665913101</v>
      </c>
      <c r="CO16" s="21">
        <v>0.18359526684701799</v>
      </c>
      <c r="CP16" s="21"/>
      <c r="CQ16" s="21">
        <v>0.17630260317049401</v>
      </c>
      <c r="CR16" s="21">
        <v>0.183963973701331</v>
      </c>
    </row>
    <row r="17" spans="2:96" x14ac:dyDescent="0.3">
      <c r="B17" s="15" t="s">
        <v>237</v>
      </c>
      <c r="C17" s="22">
        <v>0.35546106452966703</v>
      </c>
      <c r="D17" s="22">
        <v>0.30858820651158603</v>
      </c>
      <c r="E17" s="22">
        <v>0.39940147589184599</v>
      </c>
      <c r="F17" s="22"/>
      <c r="G17" s="22">
        <v>0.31610498623106298</v>
      </c>
      <c r="H17" s="22">
        <v>0.56814168656983599</v>
      </c>
      <c r="I17" s="22">
        <v>0.37011803296442702</v>
      </c>
      <c r="J17" s="22">
        <v>0.33876372340905803</v>
      </c>
      <c r="K17" s="22">
        <v>0.240105566511218</v>
      </c>
      <c r="L17" s="22">
        <v>0.287336494928355</v>
      </c>
      <c r="M17" s="22"/>
      <c r="N17" s="22">
        <v>0.41574942251114699</v>
      </c>
      <c r="O17" s="22">
        <v>0.425654260216911</v>
      </c>
      <c r="P17" s="22">
        <v>0.248902884294145</v>
      </c>
      <c r="Q17" s="22">
        <v>0.31142828236070502</v>
      </c>
      <c r="R17" s="22"/>
      <c r="S17" s="22">
        <v>0.47825935715992701</v>
      </c>
      <c r="T17" s="22">
        <v>0.30663394043009201</v>
      </c>
      <c r="U17" s="22">
        <v>0.30844008920660598</v>
      </c>
      <c r="V17" s="22">
        <v>0.36991647559948898</v>
      </c>
      <c r="W17" s="22">
        <v>0.19406695076382</v>
      </c>
      <c r="X17" s="22">
        <v>0.35798991320580398</v>
      </c>
      <c r="Y17" s="22">
        <v>0.37528990951061703</v>
      </c>
      <c r="Z17" s="22">
        <v>0.12745444582895499</v>
      </c>
      <c r="AA17" s="22">
        <v>0.42894500589169998</v>
      </c>
      <c r="AB17" s="22">
        <v>0.32790280837510399</v>
      </c>
      <c r="AC17" s="22">
        <v>0.32462078691353002</v>
      </c>
      <c r="AD17" s="22">
        <v>0.55943095685677602</v>
      </c>
      <c r="AE17" s="22"/>
      <c r="AF17" s="22">
        <v>0.31398886884724603</v>
      </c>
      <c r="AG17" s="22">
        <v>0.44737183076452702</v>
      </c>
      <c r="AH17" s="22">
        <v>0.50232871047932204</v>
      </c>
      <c r="AI17" s="22">
        <v>7.9643596585149107E-2</v>
      </c>
      <c r="AJ17" s="22">
        <v>0.58000209492277</v>
      </c>
      <c r="AK17" s="22"/>
      <c r="AL17" s="22">
        <v>0.488174650454682</v>
      </c>
      <c r="AM17" s="22">
        <v>0.391317980996231</v>
      </c>
      <c r="AN17" s="22">
        <v>0.51891988515383602</v>
      </c>
      <c r="AO17" s="22">
        <v>0.10127603906188599</v>
      </c>
      <c r="AP17" s="22">
        <v>0.49798617077090401</v>
      </c>
      <c r="AQ17" s="22">
        <v>0.29320917790824902</v>
      </c>
      <c r="AR17" s="22"/>
      <c r="AS17" s="22">
        <v>0.30370611880661103</v>
      </c>
      <c r="AT17" s="22">
        <v>0.26008527357060601</v>
      </c>
      <c r="AU17" s="22">
        <v>0.40545145255618198</v>
      </c>
      <c r="AV17" s="22">
        <v>0.53574676805453203</v>
      </c>
      <c r="AW17" s="22">
        <v>0.66211362150780095</v>
      </c>
      <c r="AX17" s="22"/>
      <c r="AY17" s="22">
        <v>0.42122371806278402</v>
      </c>
      <c r="AZ17" s="22">
        <v>0.34118517492231798</v>
      </c>
      <c r="BA17" s="22">
        <v>0.281467205660556</v>
      </c>
      <c r="BB17" s="22">
        <v>0.30013978753996701</v>
      </c>
      <c r="BC17" s="22">
        <v>0.40505451648923901</v>
      </c>
      <c r="BD17" s="22">
        <v>0.366440863929334</v>
      </c>
      <c r="BE17" s="22">
        <v>0.30600174822304599</v>
      </c>
      <c r="BF17" s="22">
        <v>0.42557366564029298</v>
      </c>
      <c r="BG17" s="22">
        <v>0.22271430473887799</v>
      </c>
      <c r="BH17" s="22">
        <v>0.400728222205542</v>
      </c>
      <c r="BI17" s="22">
        <v>0.38051860575857299</v>
      </c>
      <c r="BJ17" s="22">
        <v>0.24506606720579399</v>
      </c>
      <c r="BK17" s="22">
        <v>0.419315721854087</v>
      </c>
      <c r="BL17" s="22">
        <v>0.30511271501306803</v>
      </c>
      <c r="BM17" s="22">
        <v>0.44608645200874503</v>
      </c>
      <c r="BN17" s="22">
        <v>0.61686874218943799</v>
      </c>
      <c r="BO17" s="22"/>
      <c r="BP17" s="22">
        <v>0.45287007798246498</v>
      </c>
      <c r="BQ17" s="22">
        <v>0.36147448524577702</v>
      </c>
      <c r="BR17" s="22">
        <v>0.34103193716314001</v>
      </c>
      <c r="BS17" s="22">
        <v>0.31868116921218298</v>
      </c>
      <c r="BT17" s="22">
        <v>0.24345007100004201</v>
      </c>
      <c r="BU17" s="22">
        <v>0.24912785239795701</v>
      </c>
      <c r="BV17" s="22"/>
      <c r="BW17" s="22">
        <v>0.32096254878840702</v>
      </c>
      <c r="BX17" s="22">
        <v>0.40765689474357703</v>
      </c>
      <c r="BY17" s="22">
        <v>0.29909955681704198</v>
      </c>
      <c r="BZ17" s="22">
        <v>0.30805913156047299</v>
      </c>
      <c r="CA17" s="22">
        <v>0.43403178448247698</v>
      </c>
      <c r="CB17" s="22">
        <v>0.26805520531318699</v>
      </c>
      <c r="CC17" s="22"/>
      <c r="CD17" s="22">
        <v>0.45267052437902999</v>
      </c>
      <c r="CE17" s="22">
        <v>0.400819483129222</v>
      </c>
      <c r="CF17" s="22">
        <v>0.24101549492214699</v>
      </c>
      <c r="CG17" s="22">
        <v>0.33632868747240202</v>
      </c>
      <c r="CH17" s="22"/>
      <c r="CI17" s="22">
        <v>0.39702615425679499</v>
      </c>
      <c r="CJ17" s="22">
        <v>0.37894840015523701</v>
      </c>
      <c r="CK17" s="22">
        <v>0.33343609317249201</v>
      </c>
      <c r="CL17" s="22">
        <v>0.358703626553111</v>
      </c>
      <c r="CM17" s="22"/>
      <c r="CN17" s="22">
        <v>0.48287522657097198</v>
      </c>
      <c r="CO17" s="22">
        <v>0.34318047580305899</v>
      </c>
      <c r="CP17" s="22"/>
      <c r="CQ17" s="22">
        <v>0.41508596818281401</v>
      </c>
      <c r="CR17" s="22">
        <v>0.35341425560990403</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0.14751652883867</v>
      </c>
      <c r="D9" s="14">
        <v>0.125403997465978</v>
      </c>
      <c r="E9" s="14">
        <v>0.16869706938137399</v>
      </c>
      <c r="F9" s="14"/>
      <c r="G9" s="14">
        <v>0.13823154546830199</v>
      </c>
      <c r="H9" s="14">
        <v>0.22059186285648399</v>
      </c>
      <c r="I9" s="14">
        <v>0.142584899762043</v>
      </c>
      <c r="J9" s="14">
        <v>0.13264324623533899</v>
      </c>
      <c r="K9" s="14">
        <v>0.15336130232433401</v>
      </c>
      <c r="L9" s="14">
        <v>0.106288345834536</v>
      </c>
      <c r="M9" s="14"/>
      <c r="N9" s="14">
        <v>0.131082799253215</v>
      </c>
      <c r="O9" s="14">
        <v>0.159573385545146</v>
      </c>
      <c r="P9" s="14">
        <v>0.15724870300192401</v>
      </c>
      <c r="Q9" s="14">
        <v>0.14396136010234101</v>
      </c>
      <c r="R9" s="14"/>
      <c r="S9" s="14">
        <v>0.21292871991571899</v>
      </c>
      <c r="T9" s="14">
        <v>0.125435863359358</v>
      </c>
      <c r="U9" s="14">
        <v>0.143808019534511</v>
      </c>
      <c r="V9" s="14">
        <v>0.108411166529937</v>
      </c>
      <c r="W9" s="14">
        <v>8.2741541286879494E-2</v>
      </c>
      <c r="X9" s="14">
        <v>0.13144386057693799</v>
      </c>
      <c r="Y9" s="14">
        <v>0.15693861397095099</v>
      </c>
      <c r="Z9" s="14">
        <v>0.14461229641856799</v>
      </c>
      <c r="AA9" s="14">
        <v>0.17915612194596101</v>
      </c>
      <c r="AB9" s="14">
        <v>0.128948014049793</v>
      </c>
      <c r="AC9" s="14">
        <v>0.15240445326905899</v>
      </c>
      <c r="AD9" s="14">
        <v>0.17433044282833299</v>
      </c>
      <c r="AE9" s="14"/>
      <c r="AF9" s="14">
        <v>0.105921666392482</v>
      </c>
      <c r="AG9" s="14">
        <v>0.18273392489976401</v>
      </c>
      <c r="AH9" s="14">
        <v>0.167371501001779</v>
      </c>
      <c r="AI9" s="14">
        <v>0.11283786494787899</v>
      </c>
      <c r="AJ9" s="14">
        <v>0.22406749573130899</v>
      </c>
      <c r="AK9" s="14"/>
      <c r="AL9" s="14">
        <v>0.18079054850469001</v>
      </c>
      <c r="AM9" s="14">
        <v>0.15322873157462699</v>
      </c>
      <c r="AN9" s="14">
        <v>0.183503911290536</v>
      </c>
      <c r="AO9" s="14">
        <v>0.114593577426631</v>
      </c>
      <c r="AP9" s="14">
        <v>0.213552761529854</v>
      </c>
      <c r="AQ9" s="14">
        <v>0.103588139964887</v>
      </c>
      <c r="AR9" s="14"/>
      <c r="AS9" s="14">
        <v>0.12853662713880001</v>
      </c>
      <c r="AT9" s="14">
        <v>0.142571982845662</v>
      </c>
      <c r="AU9" s="14">
        <v>0.14634689589734001</v>
      </c>
      <c r="AV9" s="14">
        <v>0.21382078662005999</v>
      </c>
      <c r="AW9" s="14">
        <v>0.156214224860481</v>
      </c>
      <c r="AX9" s="14"/>
      <c r="AY9" s="14">
        <v>0.13938633666974901</v>
      </c>
      <c r="AZ9" s="14">
        <v>0.16514430725024301</v>
      </c>
      <c r="BA9" s="14">
        <v>0.17430445355878199</v>
      </c>
      <c r="BB9" s="14">
        <v>0.14119757058551499</v>
      </c>
      <c r="BC9" s="14">
        <v>0.15346340679436901</v>
      </c>
      <c r="BD9" s="14">
        <v>0.13190492647320701</v>
      </c>
      <c r="BE9" s="14">
        <v>0.155717487306404</v>
      </c>
      <c r="BF9" s="14">
        <v>0.17256485835244501</v>
      </c>
      <c r="BG9" s="14">
        <v>0.15783856846487601</v>
      </c>
      <c r="BH9" s="14">
        <v>0.122928562812873</v>
      </c>
      <c r="BI9" s="14">
        <v>0.13008224041723501</v>
      </c>
      <c r="BJ9" s="14">
        <v>0.124234199610853</v>
      </c>
      <c r="BK9" s="14">
        <v>0.125505945552637</v>
      </c>
      <c r="BL9" s="14">
        <v>0.16720863192491001</v>
      </c>
      <c r="BM9" s="14">
        <v>7.8322568851523305E-2</v>
      </c>
      <c r="BN9" s="14">
        <v>0.233694378098879</v>
      </c>
      <c r="BO9" s="14"/>
      <c r="BP9" s="14">
        <v>0.208817387702076</v>
      </c>
      <c r="BQ9" s="14">
        <v>0.139064112305717</v>
      </c>
      <c r="BR9" s="14">
        <v>0.12968417743646801</v>
      </c>
      <c r="BS9" s="14">
        <v>0.124881739995932</v>
      </c>
      <c r="BT9" s="14">
        <v>0.117188964969139</v>
      </c>
      <c r="BU9" s="14">
        <v>9.7031550277872899E-2</v>
      </c>
      <c r="BV9" s="14"/>
      <c r="BW9" s="14">
        <v>0.13893909675955901</v>
      </c>
      <c r="BX9" s="14">
        <v>0.15117565867555999</v>
      </c>
      <c r="BY9" s="14">
        <v>0.12370818469181299</v>
      </c>
      <c r="BZ9" s="14">
        <v>0.16902252483594499</v>
      </c>
      <c r="CA9" s="14">
        <v>0.156881950793265</v>
      </c>
      <c r="CB9" s="14">
        <v>0.17295608362634499</v>
      </c>
      <c r="CC9" s="14"/>
      <c r="CD9" s="14">
        <v>0.17823093516616301</v>
      </c>
      <c r="CE9" s="14">
        <v>0.15117075598103299</v>
      </c>
      <c r="CF9" s="14">
        <v>0.12136056143042701</v>
      </c>
      <c r="CG9" s="14">
        <v>0.15323832355915501</v>
      </c>
      <c r="CH9" s="14"/>
      <c r="CI9" s="14">
        <v>0.20995853814158399</v>
      </c>
      <c r="CJ9" s="14">
        <v>0.182805735651939</v>
      </c>
      <c r="CK9" s="14">
        <v>0.117015855050335</v>
      </c>
      <c r="CL9" s="14">
        <v>0.12999511786023701</v>
      </c>
      <c r="CM9" s="14"/>
      <c r="CN9" s="14">
        <v>0.22699586821196399</v>
      </c>
      <c r="CO9" s="14">
        <v>0.135738831384591</v>
      </c>
      <c r="CP9" s="14"/>
      <c r="CQ9" s="14">
        <v>0.20598621845084</v>
      </c>
      <c r="CR9" s="14">
        <v>0.13735717422527499</v>
      </c>
    </row>
    <row r="10" spans="2:96" x14ac:dyDescent="0.3">
      <c r="B10" s="15" t="s">
        <v>231</v>
      </c>
      <c r="C10" s="14">
        <v>0.40538293371603201</v>
      </c>
      <c r="D10" s="14">
        <v>0.38541546915962999</v>
      </c>
      <c r="E10" s="14">
        <v>0.42403956102644802</v>
      </c>
      <c r="F10" s="14"/>
      <c r="G10" s="14">
        <v>0.39394324796208802</v>
      </c>
      <c r="H10" s="14">
        <v>0.40662093990248099</v>
      </c>
      <c r="I10" s="14">
        <v>0.46329621870640098</v>
      </c>
      <c r="J10" s="14">
        <v>0.43014872101086898</v>
      </c>
      <c r="K10" s="14">
        <v>0.36254373703342702</v>
      </c>
      <c r="L10" s="14">
        <v>0.373489941872644</v>
      </c>
      <c r="M10" s="14"/>
      <c r="N10" s="14">
        <v>0.43711942929438302</v>
      </c>
      <c r="O10" s="14">
        <v>0.456041166912383</v>
      </c>
      <c r="P10" s="14">
        <v>0.345080455067171</v>
      </c>
      <c r="Q10" s="14">
        <v>0.37229331817261002</v>
      </c>
      <c r="R10" s="14"/>
      <c r="S10" s="14">
        <v>0.38684487430305597</v>
      </c>
      <c r="T10" s="14">
        <v>0.403196075227928</v>
      </c>
      <c r="U10" s="14">
        <v>0.33723111116330501</v>
      </c>
      <c r="V10" s="14">
        <v>0.46938460075864502</v>
      </c>
      <c r="W10" s="14">
        <v>0.39348484976305598</v>
      </c>
      <c r="X10" s="14">
        <v>0.43419803744136098</v>
      </c>
      <c r="Y10" s="14">
        <v>0.382414104553704</v>
      </c>
      <c r="Z10" s="14">
        <v>0.42418007554775999</v>
      </c>
      <c r="AA10" s="14">
        <v>0.422913333348098</v>
      </c>
      <c r="AB10" s="14">
        <v>0.333109137355804</v>
      </c>
      <c r="AC10" s="14">
        <v>0.45704436452388503</v>
      </c>
      <c r="AD10" s="14">
        <v>0.53588129509401305</v>
      </c>
      <c r="AE10" s="14"/>
      <c r="AF10" s="14">
        <v>0.42454980949266102</v>
      </c>
      <c r="AG10" s="14">
        <v>0.43587307817035598</v>
      </c>
      <c r="AH10" s="14">
        <v>0.44010057185828599</v>
      </c>
      <c r="AI10" s="14">
        <v>0.25152409321399499</v>
      </c>
      <c r="AJ10" s="14">
        <v>0.37483099642504802</v>
      </c>
      <c r="AK10" s="14"/>
      <c r="AL10" s="14">
        <v>0.46744763183921501</v>
      </c>
      <c r="AM10" s="14">
        <v>0.44695635484886298</v>
      </c>
      <c r="AN10" s="14">
        <v>0.47043100924173797</v>
      </c>
      <c r="AO10" s="14">
        <v>0.27900259877720601</v>
      </c>
      <c r="AP10" s="14">
        <v>0.38183071220854797</v>
      </c>
      <c r="AQ10" s="14">
        <v>0.35119712093322603</v>
      </c>
      <c r="AR10" s="14"/>
      <c r="AS10" s="14">
        <v>0.38445793346679302</v>
      </c>
      <c r="AT10" s="14">
        <v>0.40389658293184499</v>
      </c>
      <c r="AU10" s="14">
        <v>0.43903709559021098</v>
      </c>
      <c r="AV10" s="14">
        <v>0.41538152675793999</v>
      </c>
      <c r="AW10" s="14">
        <v>0.50800371585414195</v>
      </c>
      <c r="AX10" s="14"/>
      <c r="AY10" s="14">
        <v>0.39385761059916102</v>
      </c>
      <c r="AZ10" s="14">
        <v>0.35518648529678698</v>
      </c>
      <c r="BA10" s="14">
        <v>0.38641965771868297</v>
      </c>
      <c r="BB10" s="14">
        <v>0.34560097063253098</v>
      </c>
      <c r="BC10" s="14">
        <v>0.35992636574610698</v>
      </c>
      <c r="BD10" s="14">
        <v>0.38461821127099899</v>
      </c>
      <c r="BE10" s="14">
        <v>0.41942742609844802</v>
      </c>
      <c r="BF10" s="14">
        <v>0.46384337726110603</v>
      </c>
      <c r="BG10" s="14">
        <v>0.40642190997275501</v>
      </c>
      <c r="BH10" s="14">
        <v>0.40240573271579499</v>
      </c>
      <c r="BI10" s="14">
        <v>0.38751173134548</v>
      </c>
      <c r="BJ10" s="14">
        <v>0.42106239027680797</v>
      </c>
      <c r="BK10" s="14">
        <v>0.46797380322472099</v>
      </c>
      <c r="BL10" s="14">
        <v>0.39607209776661201</v>
      </c>
      <c r="BM10" s="14">
        <v>0.38777083390446498</v>
      </c>
      <c r="BN10" s="14">
        <v>0.49503205598217298</v>
      </c>
      <c r="BO10" s="14"/>
      <c r="BP10" s="14">
        <v>0.38450600407615898</v>
      </c>
      <c r="BQ10" s="14">
        <v>0.41718745104031302</v>
      </c>
      <c r="BR10" s="14">
        <v>0.419272086115275</v>
      </c>
      <c r="BS10" s="14">
        <v>0.41875606639546897</v>
      </c>
      <c r="BT10" s="14">
        <v>0.39067269434678698</v>
      </c>
      <c r="BU10" s="14">
        <v>0.37154592168419898</v>
      </c>
      <c r="BV10" s="14"/>
      <c r="BW10" s="14">
        <v>0.40774223488559203</v>
      </c>
      <c r="BX10" s="14">
        <v>0.42133160107888201</v>
      </c>
      <c r="BY10" s="14">
        <v>0.351357490295853</v>
      </c>
      <c r="BZ10" s="14">
        <v>0.39565953783275298</v>
      </c>
      <c r="CA10" s="14">
        <v>0.440549521267601</v>
      </c>
      <c r="CB10" s="14">
        <v>0.26755463932564799</v>
      </c>
      <c r="CC10" s="14"/>
      <c r="CD10" s="14">
        <v>0.42605918261460601</v>
      </c>
      <c r="CE10" s="14">
        <v>0.44439512067711801</v>
      </c>
      <c r="CF10" s="14">
        <v>0.343594605998367</v>
      </c>
      <c r="CG10" s="14">
        <v>0.412467140842524</v>
      </c>
      <c r="CH10" s="14"/>
      <c r="CI10" s="14">
        <v>0.45914901409402897</v>
      </c>
      <c r="CJ10" s="14">
        <v>0.42171144877474698</v>
      </c>
      <c r="CK10" s="14">
        <v>0.38577729783510301</v>
      </c>
      <c r="CL10" s="14">
        <v>0.37712937402087598</v>
      </c>
      <c r="CM10" s="14"/>
      <c r="CN10" s="14">
        <v>0.42799857155446103</v>
      </c>
      <c r="CO10" s="14">
        <v>0.40293890182019598</v>
      </c>
      <c r="CP10" s="14"/>
      <c r="CQ10" s="14">
        <v>0.38893692140914699</v>
      </c>
      <c r="CR10" s="14">
        <v>0.41694216733698702</v>
      </c>
    </row>
    <row r="11" spans="2:96" x14ac:dyDescent="0.3">
      <c r="B11" s="15" t="s">
        <v>232</v>
      </c>
      <c r="C11" s="14">
        <v>0.24399219917975401</v>
      </c>
      <c r="D11" s="14">
        <v>0.26243776341048303</v>
      </c>
      <c r="E11" s="14">
        <v>0.226672028687744</v>
      </c>
      <c r="F11" s="14"/>
      <c r="G11" s="14">
        <v>0.25037550865106101</v>
      </c>
      <c r="H11" s="14">
        <v>0.22124052739835101</v>
      </c>
      <c r="I11" s="14">
        <v>0.20301621092503699</v>
      </c>
      <c r="J11" s="14">
        <v>0.24140214679387501</v>
      </c>
      <c r="K11" s="14">
        <v>0.25488138527848703</v>
      </c>
      <c r="L11" s="14">
        <v>0.28643397910066598</v>
      </c>
      <c r="M11" s="14"/>
      <c r="N11" s="14">
        <v>0.229740394597264</v>
      </c>
      <c r="O11" s="14">
        <v>0.223675154114299</v>
      </c>
      <c r="P11" s="14">
        <v>0.28125283597893003</v>
      </c>
      <c r="Q11" s="14">
        <v>0.24664186980289399</v>
      </c>
      <c r="R11" s="14"/>
      <c r="S11" s="14">
        <v>0.216470857920249</v>
      </c>
      <c r="T11" s="14">
        <v>0.28504033746490998</v>
      </c>
      <c r="U11" s="14">
        <v>0.26217497446650101</v>
      </c>
      <c r="V11" s="14">
        <v>0.25345462904108801</v>
      </c>
      <c r="W11" s="14">
        <v>0.34168702773589898</v>
      </c>
      <c r="X11" s="14">
        <v>0.21588709978755399</v>
      </c>
      <c r="Y11" s="14">
        <v>0.21936749463874999</v>
      </c>
      <c r="Z11" s="14">
        <v>0.22059526637160301</v>
      </c>
      <c r="AA11" s="14">
        <v>0.19144765510231501</v>
      </c>
      <c r="AB11" s="14">
        <v>0.29722345697832198</v>
      </c>
      <c r="AC11" s="14">
        <v>0.18480075252905701</v>
      </c>
      <c r="AD11" s="14">
        <v>0.202627082279626</v>
      </c>
      <c r="AE11" s="14"/>
      <c r="AF11" s="14">
        <v>0.24375760248328501</v>
      </c>
      <c r="AG11" s="14">
        <v>0.21972966925117701</v>
      </c>
      <c r="AH11" s="14">
        <v>0.212552701971187</v>
      </c>
      <c r="AI11" s="14">
        <v>0.32807564571250297</v>
      </c>
      <c r="AJ11" s="14">
        <v>0.22557315678261999</v>
      </c>
      <c r="AK11" s="14"/>
      <c r="AL11" s="14">
        <v>0.19129607862145601</v>
      </c>
      <c r="AM11" s="14">
        <v>0.21774052156037599</v>
      </c>
      <c r="AN11" s="14">
        <v>0.231446368031449</v>
      </c>
      <c r="AO11" s="14">
        <v>0.30369843823715098</v>
      </c>
      <c r="AP11" s="14">
        <v>0.21044755788102601</v>
      </c>
      <c r="AQ11" s="14">
        <v>0.30881320618511299</v>
      </c>
      <c r="AR11" s="14"/>
      <c r="AS11" s="14">
        <v>0.28099811168491901</v>
      </c>
      <c r="AT11" s="14">
        <v>0.22682074910445299</v>
      </c>
      <c r="AU11" s="14">
        <v>0.22332985347332299</v>
      </c>
      <c r="AV11" s="14">
        <v>0.232542782077127</v>
      </c>
      <c r="AW11" s="14">
        <v>9.9865440118767607E-2</v>
      </c>
      <c r="AX11" s="14"/>
      <c r="AY11" s="14">
        <v>0.32907199983752</v>
      </c>
      <c r="AZ11" s="14">
        <v>0.19991956684863199</v>
      </c>
      <c r="BA11" s="14">
        <v>0.26257079135748201</v>
      </c>
      <c r="BB11" s="14">
        <v>0.294159929615736</v>
      </c>
      <c r="BC11" s="14">
        <v>0.26605359558856101</v>
      </c>
      <c r="BD11" s="14">
        <v>0.26634880503160102</v>
      </c>
      <c r="BE11" s="14">
        <v>0.22765218824435299</v>
      </c>
      <c r="BF11" s="14">
        <v>0.17209052407198899</v>
      </c>
      <c r="BG11" s="14">
        <v>0.27301751204061803</v>
      </c>
      <c r="BH11" s="14">
        <v>0.283184635783996</v>
      </c>
      <c r="BI11" s="14">
        <v>0.245383286382024</v>
      </c>
      <c r="BJ11" s="14">
        <v>0.24141654807944901</v>
      </c>
      <c r="BK11" s="14">
        <v>0.23638767809751701</v>
      </c>
      <c r="BL11" s="14">
        <v>0.23617547975645301</v>
      </c>
      <c r="BM11" s="14">
        <v>0.27323169843262402</v>
      </c>
      <c r="BN11" s="14">
        <v>0.137301845943609</v>
      </c>
      <c r="BO11" s="14"/>
      <c r="BP11" s="14">
        <v>0.234646294027092</v>
      </c>
      <c r="BQ11" s="14">
        <v>0.249502046562803</v>
      </c>
      <c r="BR11" s="14">
        <v>0.24363516192389201</v>
      </c>
      <c r="BS11" s="14">
        <v>0.23986960453364001</v>
      </c>
      <c r="BT11" s="14">
        <v>0.26166990980591998</v>
      </c>
      <c r="BU11" s="14">
        <v>0.24105453961123799</v>
      </c>
      <c r="BV11" s="14"/>
      <c r="BW11" s="14">
        <v>0.24802488023499999</v>
      </c>
      <c r="BX11" s="14">
        <v>0.25865457274161202</v>
      </c>
      <c r="BY11" s="14">
        <v>0.27766812048414302</v>
      </c>
      <c r="BZ11" s="14">
        <v>0.19273141249870099</v>
      </c>
      <c r="CA11" s="14">
        <v>0.21854610622934301</v>
      </c>
      <c r="CB11" s="14">
        <v>0.26688001951463203</v>
      </c>
      <c r="CC11" s="14"/>
      <c r="CD11" s="14">
        <v>0.204279988915405</v>
      </c>
      <c r="CE11" s="14">
        <v>0.227985785696489</v>
      </c>
      <c r="CF11" s="14">
        <v>0.268733578751365</v>
      </c>
      <c r="CG11" s="14">
        <v>0.235373674848944</v>
      </c>
      <c r="CH11" s="14"/>
      <c r="CI11" s="14">
        <v>0.200651199146614</v>
      </c>
      <c r="CJ11" s="14">
        <v>0.20252083962164799</v>
      </c>
      <c r="CK11" s="14">
        <v>0.27038702380716301</v>
      </c>
      <c r="CL11" s="14">
        <v>0.26460822047323501</v>
      </c>
      <c r="CM11" s="14"/>
      <c r="CN11" s="14">
        <v>0.18598831227911999</v>
      </c>
      <c r="CO11" s="14">
        <v>0.25368828846724001</v>
      </c>
      <c r="CP11" s="14"/>
      <c r="CQ11" s="14">
        <v>0.23614665696323101</v>
      </c>
      <c r="CR11" s="14">
        <v>0.241219950435346</v>
      </c>
    </row>
    <row r="12" spans="2:96" x14ac:dyDescent="0.3">
      <c r="B12" s="15" t="s">
        <v>233</v>
      </c>
      <c r="C12" s="14">
        <v>0.117006605847204</v>
      </c>
      <c r="D12" s="14">
        <v>0.12936219575716601</v>
      </c>
      <c r="E12" s="14">
        <v>0.10526726727319401</v>
      </c>
      <c r="F12" s="14"/>
      <c r="G12" s="14">
        <v>0.137200094242239</v>
      </c>
      <c r="H12" s="14">
        <v>8.7173919707783196E-2</v>
      </c>
      <c r="I12" s="14">
        <v>0.113253979194129</v>
      </c>
      <c r="J12" s="14">
        <v>9.3791637571278202E-2</v>
      </c>
      <c r="K12" s="14">
        <v>0.12571114325412999</v>
      </c>
      <c r="L12" s="14">
        <v>0.14399872768071201</v>
      </c>
      <c r="M12" s="14"/>
      <c r="N12" s="14">
        <v>0.13398023009159499</v>
      </c>
      <c r="O12" s="14">
        <v>0.101824814088722</v>
      </c>
      <c r="P12" s="14">
        <v>0.124184911942787</v>
      </c>
      <c r="Q12" s="14">
        <v>0.107687678415581</v>
      </c>
      <c r="R12" s="14"/>
      <c r="S12" s="14">
        <v>0.10073757752788901</v>
      </c>
      <c r="T12" s="14">
        <v>0.114628906730547</v>
      </c>
      <c r="U12" s="14">
        <v>0.163562591626849</v>
      </c>
      <c r="V12" s="14">
        <v>9.6511426302809303E-2</v>
      </c>
      <c r="W12" s="14">
        <v>0.11773062866452901</v>
      </c>
      <c r="X12" s="14">
        <v>0.10880608343805</v>
      </c>
      <c r="Y12" s="14">
        <v>0.14512763269021101</v>
      </c>
      <c r="Z12" s="14">
        <v>0.117237454816468</v>
      </c>
      <c r="AA12" s="14">
        <v>0.11620938528135701</v>
      </c>
      <c r="AB12" s="14">
        <v>0.13797742800666701</v>
      </c>
      <c r="AC12" s="14">
        <v>0.107956735957504</v>
      </c>
      <c r="AD12" s="14">
        <v>4.3022137716003099E-2</v>
      </c>
      <c r="AE12" s="14"/>
      <c r="AF12" s="14">
        <v>0.146468756544194</v>
      </c>
      <c r="AG12" s="14">
        <v>0.108045613455762</v>
      </c>
      <c r="AH12" s="14">
        <v>0.14087410603404699</v>
      </c>
      <c r="AI12" s="14">
        <v>0.11901638816325701</v>
      </c>
      <c r="AJ12" s="14">
        <v>0.10026698573866</v>
      </c>
      <c r="AK12" s="14"/>
      <c r="AL12" s="14">
        <v>0.113309143860802</v>
      </c>
      <c r="AM12" s="14">
        <v>0.12931023433203301</v>
      </c>
      <c r="AN12" s="14">
        <v>7.9542403138412099E-2</v>
      </c>
      <c r="AO12" s="14">
        <v>0.143296385201586</v>
      </c>
      <c r="AP12" s="14">
        <v>0.12039652670453201</v>
      </c>
      <c r="AQ12" s="14">
        <v>9.9874391027593601E-2</v>
      </c>
      <c r="AR12" s="14"/>
      <c r="AS12" s="14">
        <v>0.109620376493754</v>
      </c>
      <c r="AT12" s="14">
        <v>0.13391463392492001</v>
      </c>
      <c r="AU12" s="14">
        <v>0.12414404407999401</v>
      </c>
      <c r="AV12" s="14">
        <v>8.2998123010852395E-2</v>
      </c>
      <c r="AW12" s="14">
        <v>0.148053028258745</v>
      </c>
      <c r="AX12" s="14"/>
      <c r="AY12" s="14">
        <v>6.8313593373566794E-2</v>
      </c>
      <c r="AZ12" s="14">
        <v>7.6067537146026806E-2</v>
      </c>
      <c r="BA12" s="14">
        <v>9.8670541207330598E-2</v>
      </c>
      <c r="BB12" s="14">
        <v>0.106625626491058</v>
      </c>
      <c r="BC12" s="14">
        <v>0.11361561346380999</v>
      </c>
      <c r="BD12" s="14">
        <v>0.106987495558353</v>
      </c>
      <c r="BE12" s="14">
        <v>0.12949615569553799</v>
      </c>
      <c r="BF12" s="14">
        <v>8.2420103594925603E-2</v>
      </c>
      <c r="BG12" s="14">
        <v>8.6882329480588105E-2</v>
      </c>
      <c r="BH12" s="14">
        <v>0.13554697912935401</v>
      </c>
      <c r="BI12" s="14">
        <v>0.163617461005022</v>
      </c>
      <c r="BJ12" s="14">
        <v>0.14223817499703201</v>
      </c>
      <c r="BK12" s="14">
        <v>0.14482496985882601</v>
      </c>
      <c r="BL12" s="14">
        <v>0.15745090169845799</v>
      </c>
      <c r="BM12" s="14">
        <v>0.2045552693096</v>
      </c>
      <c r="BN12" s="14">
        <v>8.8080785653899804E-2</v>
      </c>
      <c r="BO12" s="14"/>
      <c r="BP12" s="14">
        <v>8.8542667676415193E-2</v>
      </c>
      <c r="BQ12" s="14">
        <v>0.11873302866112</v>
      </c>
      <c r="BR12" s="14">
        <v>0.13974096813004599</v>
      </c>
      <c r="BS12" s="14">
        <v>0.11851231676339501</v>
      </c>
      <c r="BT12" s="14">
        <v>0.124405528790221</v>
      </c>
      <c r="BU12" s="14">
        <v>0.164048586218312</v>
      </c>
      <c r="BV12" s="14"/>
      <c r="BW12" s="14">
        <v>0.122743887575523</v>
      </c>
      <c r="BX12" s="14">
        <v>0.111052694276865</v>
      </c>
      <c r="BY12" s="14">
        <v>0.10741675681650199</v>
      </c>
      <c r="BZ12" s="14">
        <v>0.11188873119171799</v>
      </c>
      <c r="CA12" s="14">
        <v>0.109427832660365</v>
      </c>
      <c r="CB12" s="14">
        <v>0.152596150309561</v>
      </c>
      <c r="CC12" s="14"/>
      <c r="CD12" s="14">
        <v>0.11666789710118899</v>
      </c>
      <c r="CE12" s="14">
        <v>0.109840289511435</v>
      </c>
      <c r="CF12" s="14">
        <v>0.118132235571761</v>
      </c>
      <c r="CG12" s="14">
        <v>0.129365565912685</v>
      </c>
      <c r="CH12" s="14"/>
      <c r="CI12" s="14">
        <v>7.0122152429328496E-2</v>
      </c>
      <c r="CJ12" s="14">
        <v>0.124666037147677</v>
      </c>
      <c r="CK12" s="14">
        <v>0.13004141454389601</v>
      </c>
      <c r="CL12" s="14">
        <v>0.10758023206469</v>
      </c>
      <c r="CM12" s="14"/>
      <c r="CN12" s="14">
        <v>8.6297408264646394E-2</v>
      </c>
      <c r="CO12" s="14">
        <v>0.12158761234755899</v>
      </c>
      <c r="CP12" s="14"/>
      <c r="CQ12" s="14">
        <v>0.112024328197216</v>
      </c>
      <c r="CR12" s="14">
        <v>0.119438897664271</v>
      </c>
    </row>
    <row r="13" spans="2:96" x14ac:dyDescent="0.3">
      <c r="B13" s="15" t="s">
        <v>234</v>
      </c>
      <c r="C13" s="14">
        <v>6.0325525469876802E-2</v>
      </c>
      <c r="D13" s="14">
        <v>8.1430523370830399E-2</v>
      </c>
      <c r="E13" s="14">
        <v>3.9859678264804403E-2</v>
      </c>
      <c r="F13" s="14"/>
      <c r="G13" s="14">
        <v>3.6749641433196298E-2</v>
      </c>
      <c r="H13" s="14">
        <v>4.1906653131733702E-2</v>
      </c>
      <c r="I13" s="14">
        <v>4.8320159071119501E-2</v>
      </c>
      <c r="J13" s="14">
        <v>8.0294653245323699E-2</v>
      </c>
      <c r="K13" s="14">
        <v>8.1927094770360295E-2</v>
      </c>
      <c r="L13" s="14">
        <v>6.9977785343662904E-2</v>
      </c>
      <c r="M13" s="14"/>
      <c r="N13" s="14">
        <v>5.4435714624711799E-2</v>
      </c>
      <c r="O13" s="14">
        <v>3.8955432192488697E-2</v>
      </c>
      <c r="P13" s="14">
        <v>5.96291830851031E-2</v>
      </c>
      <c r="Q13" s="14">
        <v>9.0184582062023899E-2</v>
      </c>
      <c r="R13" s="14"/>
      <c r="S13" s="14">
        <v>4.2240201939941401E-2</v>
      </c>
      <c r="T13" s="14">
        <v>6.5803526395767101E-2</v>
      </c>
      <c r="U13" s="14">
        <v>7.1526317281814897E-2</v>
      </c>
      <c r="V13" s="14">
        <v>7.2238177367520903E-2</v>
      </c>
      <c r="W13" s="14">
        <v>4.4572566858789797E-2</v>
      </c>
      <c r="X13" s="14">
        <v>7.6207990537513898E-2</v>
      </c>
      <c r="Y13" s="14">
        <v>6.2345562428874603E-2</v>
      </c>
      <c r="Z13" s="14">
        <v>6.9748269769256105E-2</v>
      </c>
      <c r="AA13" s="14">
        <v>5.8845803418378001E-2</v>
      </c>
      <c r="AB13" s="14">
        <v>7.3421868497948795E-2</v>
      </c>
      <c r="AC13" s="14">
        <v>4.4067201093121802E-2</v>
      </c>
      <c r="AD13" s="14">
        <v>2.0049235330584801E-2</v>
      </c>
      <c r="AE13" s="14"/>
      <c r="AF13" s="14">
        <v>7.1133501847813294E-2</v>
      </c>
      <c r="AG13" s="14">
        <v>2.78067826272425E-2</v>
      </c>
      <c r="AH13" s="14">
        <v>3.9101119134700699E-2</v>
      </c>
      <c r="AI13" s="14">
        <v>0.16709720701080599</v>
      </c>
      <c r="AJ13" s="14">
        <v>4.1018369585575101E-2</v>
      </c>
      <c r="AK13" s="14"/>
      <c r="AL13" s="14">
        <v>2.2725512037621499E-2</v>
      </c>
      <c r="AM13" s="14">
        <v>4.98190085344428E-2</v>
      </c>
      <c r="AN13" s="14">
        <v>2.5529999658458001E-2</v>
      </c>
      <c r="AO13" s="14">
        <v>0.143879465692657</v>
      </c>
      <c r="AP13" s="14">
        <v>4.4298798737086698E-2</v>
      </c>
      <c r="AQ13" s="14">
        <v>6.6224183039564399E-2</v>
      </c>
      <c r="AR13" s="14"/>
      <c r="AS13" s="14">
        <v>7.1981751357389906E-2</v>
      </c>
      <c r="AT13" s="14">
        <v>5.4810699280308302E-2</v>
      </c>
      <c r="AU13" s="14">
        <v>4.4061845372718497E-2</v>
      </c>
      <c r="AV13" s="14">
        <v>4.09147133881793E-2</v>
      </c>
      <c r="AW13" s="14">
        <v>8.78635909078639E-2</v>
      </c>
      <c r="AX13" s="14"/>
      <c r="AY13" s="14">
        <v>6.9370459520003397E-2</v>
      </c>
      <c r="AZ13" s="14">
        <v>8.6896542565421606E-2</v>
      </c>
      <c r="BA13" s="14">
        <v>5.6225350792247997E-2</v>
      </c>
      <c r="BB13" s="14">
        <v>9.6058783515907298E-2</v>
      </c>
      <c r="BC13" s="14">
        <v>7.7491588049236906E-2</v>
      </c>
      <c r="BD13" s="14">
        <v>7.7674684484404302E-2</v>
      </c>
      <c r="BE13" s="14">
        <v>4.8146605531699103E-2</v>
      </c>
      <c r="BF13" s="14">
        <v>8.9755711722854098E-2</v>
      </c>
      <c r="BG13" s="14">
        <v>6.0296089642331303E-2</v>
      </c>
      <c r="BH13" s="14">
        <v>4.4012774069293201E-2</v>
      </c>
      <c r="BI13" s="14">
        <v>5.6627423361205499E-2</v>
      </c>
      <c r="BJ13" s="14">
        <v>4.2437930774332798E-2</v>
      </c>
      <c r="BK13" s="14">
        <v>2.53076032662987E-2</v>
      </c>
      <c r="BL13" s="14">
        <v>0</v>
      </c>
      <c r="BM13" s="14">
        <v>3.7439742790969698E-2</v>
      </c>
      <c r="BN13" s="14">
        <v>3.7013622437013401E-2</v>
      </c>
      <c r="BO13" s="14"/>
      <c r="BP13" s="14">
        <v>5.5328204532264301E-2</v>
      </c>
      <c r="BQ13" s="14">
        <v>4.8905267807609898E-2</v>
      </c>
      <c r="BR13" s="14">
        <v>5.6965563280824201E-2</v>
      </c>
      <c r="BS13" s="14">
        <v>7.8166167967886294E-2</v>
      </c>
      <c r="BT13" s="14">
        <v>6.4596573288630596E-2</v>
      </c>
      <c r="BU13" s="14">
        <v>8.4832593636343601E-2</v>
      </c>
      <c r="BV13" s="14"/>
      <c r="BW13" s="14">
        <v>6.68234350663129E-2</v>
      </c>
      <c r="BX13" s="14">
        <v>4.3991405028168701E-2</v>
      </c>
      <c r="BY13" s="14">
        <v>8.0394105360245896E-2</v>
      </c>
      <c r="BZ13" s="14">
        <v>7.7070783305995302E-2</v>
      </c>
      <c r="CA13" s="14">
        <v>5.5313477276991402E-2</v>
      </c>
      <c r="CB13" s="14">
        <v>4.7392240585135997E-2</v>
      </c>
      <c r="CC13" s="14"/>
      <c r="CD13" s="14">
        <v>3.9398914459413702E-2</v>
      </c>
      <c r="CE13" s="14">
        <v>5.4742412602818299E-2</v>
      </c>
      <c r="CF13" s="14">
        <v>0.102362736041683</v>
      </c>
      <c r="CG13" s="14">
        <v>5.6885888672944203E-2</v>
      </c>
      <c r="CH13" s="14"/>
      <c r="CI13" s="14">
        <v>3.8218803863084301E-2</v>
      </c>
      <c r="CJ13" s="14">
        <v>5.1881776257371899E-2</v>
      </c>
      <c r="CK13" s="14">
        <v>7.3144856831483807E-2</v>
      </c>
      <c r="CL13" s="14">
        <v>3.6248326694333199E-2</v>
      </c>
      <c r="CM13" s="14"/>
      <c r="CN13" s="14">
        <v>3.9013835224084997E-2</v>
      </c>
      <c r="CO13" s="14">
        <v>6.3806030293387703E-2</v>
      </c>
      <c r="CP13" s="14"/>
      <c r="CQ13" s="14">
        <v>4.6854779097379298E-2</v>
      </c>
      <c r="CR13" s="14">
        <v>6.3462652750444604E-2</v>
      </c>
    </row>
    <row r="14" spans="2:96" x14ac:dyDescent="0.3">
      <c r="B14" s="15" t="s">
        <v>92</v>
      </c>
      <c r="C14" s="14">
        <v>2.5776206948463699E-2</v>
      </c>
      <c r="D14" s="14">
        <v>1.5950050835912399E-2</v>
      </c>
      <c r="E14" s="14">
        <v>3.5464395366435301E-2</v>
      </c>
      <c r="F14" s="14"/>
      <c r="G14" s="14">
        <v>4.3499962243113303E-2</v>
      </c>
      <c r="H14" s="14">
        <v>2.2466097003167401E-2</v>
      </c>
      <c r="I14" s="14">
        <v>2.9528532341269901E-2</v>
      </c>
      <c r="J14" s="14">
        <v>2.1719595143315101E-2</v>
      </c>
      <c r="K14" s="14">
        <v>2.1575337339261001E-2</v>
      </c>
      <c r="L14" s="14">
        <v>1.9811220167779E-2</v>
      </c>
      <c r="M14" s="14"/>
      <c r="N14" s="14">
        <v>1.36414321388325E-2</v>
      </c>
      <c r="O14" s="14">
        <v>1.9930047146960301E-2</v>
      </c>
      <c r="P14" s="14">
        <v>3.2603910924084802E-2</v>
      </c>
      <c r="Q14" s="14">
        <v>3.9231191444550499E-2</v>
      </c>
      <c r="R14" s="14"/>
      <c r="S14" s="14">
        <v>4.0777768393145897E-2</v>
      </c>
      <c r="T14" s="14">
        <v>5.8952908214900002E-3</v>
      </c>
      <c r="U14" s="14">
        <v>2.16969859270187E-2</v>
      </c>
      <c r="V14" s="14">
        <v>0</v>
      </c>
      <c r="W14" s="14">
        <v>1.9783385690847401E-2</v>
      </c>
      <c r="X14" s="14">
        <v>3.34569282185843E-2</v>
      </c>
      <c r="Y14" s="14">
        <v>3.3806591717508903E-2</v>
      </c>
      <c r="Z14" s="14">
        <v>2.3626637076344902E-2</v>
      </c>
      <c r="AA14" s="14">
        <v>3.1427700903891201E-2</v>
      </c>
      <c r="AB14" s="14">
        <v>2.9320095111465501E-2</v>
      </c>
      <c r="AC14" s="14">
        <v>5.3726492627374001E-2</v>
      </c>
      <c r="AD14" s="14">
        <v>2.4089806751440599E-2</v>
      </c>
      <c r="AE14" s="14"/>
      <c r="AF14" s="14">
        <v>8.1686632395633896E-3</v>
      </c>
      <c r="AG14" s="14">
        <v>2.58109315956985E-2</v>
      </c>
      <c r="AH14" s="14">
        <v>0</v>
      </c>
      <c r="AI14" s="14">
        <v>2.1448800951560001E-2</v>
      </c>
      <c r="AJ14" s="14">
        <v>3.4242995736787497E-2</v>
      </c>
      <c r="AK14" s="14"/>
      <c r="AL14" s="14">
        <v>2.4431085136215999E-2</v>
      </c>
      <c r="AM14" s="14">
        <v>2.9451491496592401E-3</v>
      </c>
      <c r="AN14" s="14">
        <v>9.5463086394077506E-3</v>
      </c>
      <c r="AO14" s="14">
        <v>1.5529534664769499E-2</v>
      </c>
      <c r="AP14" s="14">
        <v>2.9473642938953899E-2</v>
      </c>
      <c r="AQ14" s="14">
        <v>7.0302958849615904E-2</v>
      </c>
      <c r="AR14" s="14"/>
      <c r="AS14" s="14">
        <v>2.4405199858345002E-2</v>
      </c>
      <c r="AT14" s="14">
        <v>3.7985351912811903E-2</v>
      </c>
      <c r="AU14" s="14">
        <v>2.3080265586413601E-2</v>
      </c>
      <c r="AV14" s="14">
        <v>1.43420681458412E-2</v>
      </c>
      <c r="AW14" s="14">
        <v>0</v>
      </c>
      <c r="AX14" s="14"/>
      <c r="AY14" s="14">
        <v>0</v>
      </c>
      <c r="AZ14" s="14">
        <v>0.116785560892889</v>
      </c>
      <c r="BA14" s="14">
        <v>2.1809205365474101E-2</v>
      </c>
      <c r="BB14" s="14">
        <v>1.6357119159252399E-2</v>
      </c>
      <c r="BC14" s="14">
        <v>2.94494303579175E-2</v>
      </c>
      <c r="BD14" s="14">
        <v>3.2465877181436502E-2</v>
      </c>
      <c r="BE14" s="14">
        <v>1.9560137123557201E-2</v>
      </c>
      <c r="BF14" s="14">
        <v>1.9325424996680999E-2</v>
      </c>
      <c r="BG14" s="14">
        <v>1.55435903988312E-2</v>
      </c>
      <c r="BH14" s="14">
        <v>1.1921315488687601E-2</v>
      </c>
      <c r="BI14" s="14">
        <v>1.67778574890338E-2</v>
      </c>
      <c r="BJ14" s="14">
        <v>2.8610756261525899E-2</v>
      </c>
      <c r="BK14" s="14">
        <v>0</v>
      </c>
      <c r="BL14" s="14">
        <v>4.3092888853567199E-2</v>
      </c>
      <c r="BM14" s="14">
        <v>1.86798867108189E-2</v>
      </c>
      <c r="BN14" s="14">
        <v>8.8773118844259705E-3</v>
      </c>
      <c r="BO14" s="14"/>
      <c r="BP14" s="14">
        <v>2.8159441985993801E-2</v>
      </c>
      <c r="BQ14" s="14">
        <v>2.6608093622437001E-2</v>
      </c>
      <c r="BR14" s="14">
        <v>1.0702043113495201E-2</v>
      </c>
      <c r="BS14" s="14">
        <v>1.9814104343677402E-2</v>
      </c>
      <c r="BT14" s="14">
        <v>4.1466328799302801E-2</v>
      </c>
      <c r="BU14" s="14">
        <v>4.1486808572033997E-2</v>
      </c>
      <c r="BV14" s="14"/>
      <c r="BW14" s="14">
        <v>1.5726465478013901E-2</v>
      </c>
      <c r="BX14" s="14">
        <v>1.37940681989124E-2</v>
      </c>
      <c r="BY14" s="14">
        <v>5.9455342351442397E-2</v>
      </c>
      <c r="BZ14" s="14">
        <v>5.3627010334886697E-2</v>
      </c>
      <c r="CA14" s="14">
        <v>1.92811117724347E-2</v>
      </c>
      <c r="CB14" s="14">
        <v>9.2620866638677898E-2</v>
      </c>
      <c r="CC14" s="14"/>
      <c r="CD14" s="14">
        <v>3.5363081743222703E-2</v>
      </c>
      <c r="CE14" s="14">
        <v>1.18656355311064E-2</v>
      </c>
      <c r="CF14" s="14">
        <v>4.5816282206396997E-2</v>
      </c>
      <c r="CG14" s="14">
        <v>1.2669406163747499E-2</v>
      </c>
      <c r="CH14" s="14"/>
      <c r="CI14" s="14">
        <v>2.1900292325361101E-2</v>
      </c>
      <c r="CJ14" s="14">
        <v>1.6414162546616502E-2</v>
      </c>
      <c r="CK14" s="14">
        <v>2.3633551932018899E-2</v>
      </c>
      <c r="CL14" s="14">
        <v>8.4438728886629205E-2</v>
      </c>
      <c r="CM14" s="14"/>
      <c r="CN14" s="14">
        <v>3.3706004465723298E-2</v>
      </c>
      <c r="CO14" s="14">
        <v>2.22403356870257E-2</v>
      </c>
      <c r="CP14" s="14"/>
      <c r="CQ14" s="14">
        <v>1.00510958821872E-2</v>
      </c>
      <c r="CR14" s="14">
        <v>2.1579157587676801E-2</v>
      </c>
    </row>
    <row r="15" spans="2:96" x14ac:dyDescent="0.3">
      <c r="B15" s="15" t="s">
        <v>235</v>
      </c>
      <c r="C15" s="21">
        <v>0.55289946255470201</v>
      </c>
      <c r="D15" s="21">
        <v>0.51081946662560795</v>
      </c>
      <c r="E15" s="21">
        <v>0.59273663040782198</v>
      </c>
      <c r="F15" s="21"/>
      <c r="G15" s="21">
        <v>0.53217479343038998</v>
      </c>
      <c r="H15" s="21">
        <v>0.62721280275896496</v>
      </c>
      <c r="I15" s="21">
        <v>0.60588111846844395</v>
      </c>
      <c r="J15" s="21">
        <v>0.56279196724620795</v>
      </c>
      <c r="K15" s="21">
        <v>0.515905039357761</v>
      </c>
      <c r="L15" s="21">
        <v>0.47977828770717901</v>
      </c>
      <c r="M15" s="21"/>
      <c r="N15" s="21">
        <v>0.56820222854759705</v>
      </c>
      <c r="O15" s="21">
        <v>0.61561455245752905</v>
      </c>
      <c r="P15" s="21">
        <v>0.50232915806909495</v>
      </c>
      <c r="Q15" s="21">
        <v>0.51625467827495097</v>
      </c>
      <c r="R15" s="21"/>
      <c r="S15" s="21">
        <v>0.59977359421877496</v>
      </c>
      <c r="T15" s="21">
        <v>0.52863193858728597</v>
      </c>
      <c r="U15" s="21">
        <v>0.48103913069781601</v>
      </c>
      <c r="V15" s="21">
        <v>0.57779576728858195</v>
      </c>
      <c r="W15" s="21">
        <v>0.47622639104993503</v>
      </c>
      <c r="X15" s="21">
        <v>0.56564189801829801</v>
      </c>
      <c r="Y15" s="21">
        <v>0.53935271852465605</v>
      </c>
      <c r="Z15" s="21">
        <v>0.56879237196632804</v>
      </c>
      <c r="AA15" s="21">
        <v>0.60206945529405897</v>
      </c>
      <c r="AB15" s="21">
        <v>0.462057151405597</v>
      </c>
      <c r="AC15" s="21">
        <v>0.60944881779294302</v>
      </c>
      <c r="AD15" s="21">
        <v>0.71021173792234504</v>
      </c>
      <c r="AE15" s="21"/>
      <c r="AF15" s="21">
        <v>0.53047147588514298</v>
      </c>
      <c r="AG15" s="21">
        <v>0.61860700307011995</v>
      </c>
      <c r="AH15" s="21">
        <v>0.60747207286006499</v>
      </c>
      <c r="AI15" s="21">
        <v>0.364361958161874</v>
      </c>
      <c r="AJ15" s="21">
        <v>0.59889849215635704</v>
      </c>
      <c r="AK15" s="21"/>
      <c r="AL15" s="21">
        <v>0.64823818034390501</v>
      </c>
      <c r="AM15" s="21">
        <v>0.600185086423489</v>
      </c>
      <c r="AN15" s="21">
        <v>0.65393492053227398</v>
      </c>
      <c r="AO15" s="21">
        <v>0.39359617620383702</v>
      </c>
      <c r="AP15" s="21">
        <v>0.59538347373840095</v>
      </c>
      <c r="AQ15" s="21">
        <v>0.454785260898113</v>
      </c>
      <c r="AR15" s="21"/>
      <c r="AS15" s="21">
        <v>0.51299456060559301</v>
      </c>
      <c r="AT15" s="21">
        <v>0.54646856577750702</v>
      </c>
      <c r="AU15" s="21">
        <v>0.58538399148755105</v>
      </c>
      <c r="AV15" s="21">
        <v>0.62920231337800003</v>
      </c>
      <c r="AW15" s="21">
        <v>0.66421794071462303</v>
      </c>
      <c r="AX15" s="21"/>
      <c r="AY15" s="21">
        <v>0.533243947268909</v>
      </c>
      <c r="AZ15" s="21">
        <v>0.52033079254702996</v>
      </c>
      <c r="BA15" s="21">
        <v>0.56072411127746502</v>
      </c>
      <c r="BB15" s="21">
        <v>0.486798541218047</v>
      </c>
      <c r="BC15" s="21">
        <v>0.51338977254047502</v>
      </c>
      <c r="BD15" s="21">
        <v>0.516523137744205</v>
      </c>
      <c r="BE15" s="21">
        <v>0.57514491340485296</v>
      </c>
      <c r="BF15" s="21">
        <v>0.63640823561354998</v>
      </c>
      <c r="BG15" s="21">
        <v>0.56426047843763105</v>
      </c>
      <c r="BH15" s="21">
        <v>0.52533429552866795</v>
      </c>
      <c r="BI15" s="21">
        <v>0.51759397176271504</v>
      </c>
      <c r="BJ15" s="21">
        <v>0.54529658988766105</v>
      </c>
      <c r="BK15" s="21">
        <v>0.59347974877735798</v>
      </c>
      <c r="BL15" s="21">
        <v>0.56328072969152199</v>
      </c>
      <c r="BM15" s="21">
        <v>0.46609340275598798</v>
      </c>
      <c r="BN15" s="21">
        <v>0.72872643408105198</v>
      </c>
      <c r="BO15" s="21"/>
      <c r="BP15" s="21">
        <v>0.59332339177823501</v>
      </c>
      <c r="BQ15" s="21">
        <v>0.55625156334602999</v>
      </c>
      <c r="BR15" s="21">
        <v>0.54895626355174298</v>
      </c>
      <c r="BS15" s="21">
        <v>0.54363780639140102</v>
      </c>
      <c r="BT15" s="21">
        <v>0.50786165931592597</v>
      </c>
      <c r="BU15" s="21">
        <v>0.468577471962072</v>
      </c>
      <c r="BV15" s="21"/>
      <c r="BW15" s="21">
        <v>0.54668133164514998</v>
      </c>
      <c r="BX15" s="21">
        <v>0.57250725975444205</v>
      </c>
      <c r="BY15" s="21">
        <v>0.475065674987666</v>
      </c>
      <c r="BZ15" s="21">
        <v>0.56468206266869803</v>
      </c>
      <c r="CA15" s="21">
        <v>0.597431472060866</v>
      </c>
      <c r="CB15" s="21">
        <v>0.44051072295199301</v>
      </c>
      <c r="CC15" s="21"/>
      <c r="CD15" s="21">
        <v>0.60429011778076902</v>
      </c>
      <c r="CE15" s="21">
        <v>0.59556587665815097</v>
      </c>
      <c r="CF15" s="21">
        <v>0.464955167428793</v>
      </c>
      <c r="CG15" s="21">
        <v>0.56570546440167901</v>
      </c>
      <c r="CH15" s="21"/>
      <c r="CI15" s="21">
        <v>0.66910755223561302</v>
      </c>
      <c r="CJ15" s="21">
        <v>0.60451718442668601</v>
      </c>
      <c r="CK15" s="21">
        <v>0.50279315288543802</v>
      </c>
      <c r="CL15" s="21">
        <v>0.50712449188111297</v>
      </c>
      <c r="CM15" s="21"/>
      <c r="CN15" s="21">
        <v>0.65499443976642502</v>
      </c>
      <c r="CO15" s="21">
        <v>0.53867773320478796</v>
      </c>
      <c r="CP15" s="21"/>
      <c r="CQ15" s="21">
        <v>0.59492313985998702</v>
      </c>
      <c r="CR15" s="21">
        <v>0.55429934156226202</v>
      </c>
    </row>
    <row r="16" spans="2:96" x14ac:dyDescent="0.3">
      <c r="B16" s="15" t="s">
        <v>236</v>
      </c>
      <c r="C16" s="21">
        <v>0.17733213131708001</v>
      </c>
      <c r="D16" s="21">
        <v>0.21079271912799699</v>
      </c>
      <c r="E16" s="21">
        <v>0.14512694553799901</v>
      </c>
      <c r="F16" s="21"/>
      <c r="G16" s="21">
        <v>0.17394973567543601</v>
      </c>
      <c r="H16" s="21">
        <v>0.12908057283951699</v>
      </c>
      <c r="I16" s="21">
        <v>0.161574138265249</v>
      </c>
      <c r="J16" s="21">
        <v>0.17408629081660201</v>
      </c>
      <c r="K16" s="21">
        <v>0.207638238024491</v>
      </c>
      <c r="L16" s="21">
        <v>0.21397651302437501</v>
      </c>
      <c r="M16" s="21"/>
      <c r="N16" s="21">
        <v>0.18841594471630699</v>
      </c>
      <c r="O16" s="21">
        <v>0.140780246281211</v>
      </c>
      <c r="P16" s="21">
        <v>0.18381409502789001</v>
      </c>
      <c r="Q16" s="21">
        <v>0.19787226047760501</v>
      </c>
      <c r="R16" s="21"/>
      <c r="S16" s="21">
        <v>0.14297777946783</v>
      </c>
      <c r="T16" s="21">
        <v>0.18043243312631399</v>
      </c>
      <c r="U16" s="21">
        <v>0.23508890890866399</v>
      </c>
      <c r="V16" s="21">
        <v>0.16874960367033001</v>
      </c>
      <c r="W16" s="21">
        <v>0.16230319552331801</v>
      </c>
      <c r="X16" s="21">
        <v>0.18501407397556299</v>
      </c>
      <c r="Y16" s="21">
        <v>0.20747319511908599</v>
      </c>
      <c r="Z16" s="21">
        <v>0.18698572458572399</v>
      </c>
      <c r="AA16" s="21">
        <v>0.17505518869973499</v>
      </c>
      <c r="AB16" s="21">
        <v>0.211399296504615</v>
      </c>
      <c r="AC16" s="21">
        <v>0.152023937050626</v>
      </c>
      <c r="AD16" s="21">
        <v>6.30713730465879E-2</v>
      </c>
      <c r="AE16" s="21"/>
      <c r="AF16" s="21">
        <v>0.217602258392008</v>
      </c>
      <c r="AG16" s="21">
        <v>0.13585239608300501</v>
      </c>
      <c r="AH16" s="21">
        <v>0.179975225168748</v>
      </c>
      <c r="AI16" s="21">
        <v>0.28611359517406298</v>
      </c>
      <c r="AJ16" s="21">
        <v>0.141285355324235</v>
      </c>
      <c r="AK16" s="21"/>
      <c r="AL16" s="21">
        <v>0.13603465589842301</v>
      </c>
      <c r="AM16" s="21">
        <v>0.179129242866476</v>
      </c>
      <c r="AN16" s="21">
        <v>0.10507240279687</v>
      </c>
      <c r="AO16" s="21">
        <v>0.28717585089424202</v>
      </c>
      <c r="AP16" s="21">
        <v>0.16469532544161899</v>
      </c>
      <c r="AQ16" s="21">
        <v>0.166098574067158</v>
      </c>
      <c r="AR16" s="21"/>
      <c r="AS16" s="21">
        <v>0.18160212785114299</v>
      </c>
      <c r="AT16" s="21">
        <v>0.188725333205229</v>
      </c>
      <c r="AU16" s="21">
        <v>0.168205889452713</v>
      </c>
      <c r="AV16" s="21">
        <v>0.123912836399032</v>
      </c>
      <c r="AW16" s="21">
        <v>0.235916619166609</v>
      </c>
      <c r="AX16" s="21"/>
      <c r="AY16" s="21">
        <v>0.13768405289357</v>
      </c>
      <c r="AZ16" s="21">
        <v>0.162964079711448</v>
      </c>
      <c r="BA16" s="21">
        <v>0.15489589199957901</v>
      </c>
      <c r="BB16" s="21">
        <v>0.20268441000696499</v>
      </c>
      <c r="BC16" s="21">
        <v>0.191107201513047</v>
      </c>
      <c r="BD16" s="21">
        <v>0.184662180042757</v>
      </c>
      <c r="BE16" s="21">
        <v>0.17764276122723799</v>
      </c>
      <c r="BF16" s="21">
        <v>0.17217581531778001</v>
      </c>
      <c r="BG16" s="21">
        <v>0.14717841912291901</v>
      </c>
      <c r="BH16" s="21">
        <v>0.179559753198648</v>
      </c>
      <c r="BI16" s="21">
        <v>0.220244884366227</v>
      </c>
      <c r="BJ16" s="21">
        <v>0.18467610577136501</v>
      </c>
      <c r="BK16" s="21">
        <v>0.170132573125125</v>
      </c>
      <c r="BL16" s="21">
        <v>0.15745090169845799</v>
      </c>
      <c r="BM16" s="21">
        <v>0.24199501210057001</v>
      </c>
      <c r="BN16" s="21">
        <v>0.12509440809091299</v>
      </c>
      <c r="BO16" s="21"/>
      <c r="BP16" s="21">
        <v>0.14387087220868</v>
      </c>
      <c r="BQ16" s="21">
        <v>0.16763829646872999</v>
      </c>
      <c r="BR16" s="21">
        <v>0.19670653141086999</v>
      </c>
      <c r="BS16" s="21">
        <v>0.19667848473128199</v>
      </c>
      <c r="BT16" s="21">
        <v>0.18900210207885099</v>
      </c>
      <c r="BU16" s="21">
        <v>0.24888117985465599</v>
      </c>
      <c r="BV16" s="21"/>
      <c r="BW16" s="21">
        <v>0.18956732264183501</v>
      </c>
      <c r="BX16" s="21">
        <v>0.15504409930503299</v>
      </c>
      <c r="BY16" s="21">
        <v>0.187810862176748</v>
      </c>
      <c r="BZ16" s="21">
        <v>0.188959514497714</v>
      </c>
      <c r="CA16" s="21">
        <v>0.164741309937356</v>
      </c>
      <c r="CB16" s="21">
        <v>0.199988390894697</v>
      </c>
      <c r="CC16" s="21"/>
      <c r="CD16" s="21">
        <v>0.15606681156060301</v>
      </c>
      <c r="CE16" s="21">
        <v>0.16458270211425299</v>
      </c>
      <c r="CF16" s="21">
        <v>0.220494971613445</v>
      </c>
      <c r="CG16" s="21">
        <v>0.186251454585629</v>
      </c>
      <c r="CH16" s="21"/>
      <c r="CI16" s="21">
        <v>0.108340956292413</v>
      </c>
      <c r="CJ16" s="21">
        <v>0.17654781340504899</v>
      </c>
      <c r="CK16" s="21">
        <v>0.20318627137538001</v>
      </c>
      <c r="CL16" s="21">
        <v>0.14382855875902301</v>
      </c>
      <c r="CM16" s="21"/>
      <c r="CN16" s="21">
        <v>0.12531124348873099</v>
      </c>
      <c r="CO16" s="21">
        <v>0.18539364264094699</v>
      </c>
      <c r="CP16" s="21"/>
      <c r="CQ16" s="21">
        <v>0.15887910729459501</v>
      </c>
      <c r="CR16" s="21">
        <v>0.18290155041471601</v>
      </c>
    </row>
    <row r="17" spans="2:96" x14ac:dyDescent="0.3">
      <c r="B17" s="15" t="s">
        <v>237</v>
      </c>
      <c r="C17" s="22">
        <v>0.37556733123762098</v>
      </c>
      <c r="D17" s="22">
        <v>0.30002674749761099</v>
      </c>
      <c r="E17" s="22">
        <v>0.447609684869823</v>
      </c>
      <c r="F17" s="22"/>
      <c r="G17" s="22">
        <v>0.358225057754954</v>
      </c>
      <c r="H17" s="22">
        <v>0.498132229919448</v>
      </c>
      <c r="I17" s="22">
        <v>0.44430698020319498</v>
      </c>
      <c r="J17" s="22">
        <v>0.38870567642960602</v>
      </c>
      <c r="K17" s="22">
        <v>0.30826680133327</v>
      </c>
      <c r="L17" s="22">
        <v>0.26580177468280403</v>
      </c>
      <c r="M17" s="22"/>
      <c r="N17" s="22">
        <v>0.37978628383129098</v>
      </c>
      <c r="O17" s="22">
        <v>0.474834306176318</v>
      </c>
      <c r="P17" s="22">
        <v>0.31851506304120503</v>
      </c>
      <c r="Q17" s="22">
        <v>0.318382417797346</v>
      </c>
      <c r="R17" s="22"/>
      <c r="S17" s="22">
        <v>0.456795814750945</v>
      </c>
      <c r="T17" s="22">
        <v>0.348199505460972</v>
      </c>
      <c r="U17" s="22">
        <v>0.24595022178915199</v>
      </c>
      <c r="V17" s="22">
        <v>0.40904616361825102</v>
      </c>
      <c r="W17" s="22">
        <v>0.31392319552661702</v>
      </c>
      <c r="X17" s="22">
        <v>0.38062782404273499</v>
      </c>
      <c r="Y17" s="22">
        <v>0.33187952340556998</v>
      </c>
      <c r="Z17" s="22">
        <v>0.38180664738060399</v>
      </c>
      <c r="AA17" s="22">
        <v>0.42701426659432401</v>
      </c>
      <c r="AB17" s="22">
        <v>0.25065785490098202</v>
      </c>
      <c r="AC17" s="22">
        <v>0.45742488074231702</v>
      </c>
      <c r="AD17" s="22">
        <v>0.64714036487575799</v>
      </c>
      <c r="AE17" s="22"/>
      <c r="AF17" s="22">
        <v>0.31286921749313601</v>
      </c>
      <c r="AG17" s="22">
        <v>0.48275460698711498</v>
      </c>
      <c r="AH17" s="22">
        <v>0.42749684769131702</v>
      </c>
      <c r="AI17" s="22">
        <v>7.8248362987811598E-2</v>
      </c>
      <c r="AJ17" s="22">
        <v>0.45761313683212201</v>
      </c>
      <c r="AK17" s="22"/>
      <c r="AL17" s="22">
        <v>0.51220352444548201</v>
      </c>
      <c r="AM17" s="22">
        <v>0.42105584355701398</v>
      </c>
      <c r="AN17" s="22">
        <v>0.54886251773540395</v>
      </c>
      <c r="AO17" s="22">
        <v>0.106420325309594</v>
      </c>
      <c r="AP17" s="22">
        <v>0.43068814829678198</v>
      </c>
      <c r="AQ17" s="22">
        <v>0.288686686830955</v>
      </c>
      <c r="AR17" s="22"/>
      <c r="AS17" s="22">
        <v>0.33139243275444902</v>
      </c>
      <c r="AT17" s="22">
        <v>0.35774323257227802</v>
      </c>
      <c r="AU17" s="22">
        <v>0.41717810203483802</v>
      </c>
      <c r="AV17" s="22">
        <v>0.50528947697896798</v>
      </c>
      <c r="AW17" s="22">
        <v>0.42830132154801398</v>
      </c>
      <c r="AX17" s="22"/>
      <c r="AY17" s="22">
        <v>0.39555989437533901</v>
      </c>
      <c r="AZ17" s="22">
        <v>0.35736671283558202</v>
      </c>
      <c r="BA17" s="22">
        <v>0.40582821927788598</v>
      </c>
      <c r="BB17" s="22">
        <v>0.28411413121108198</v>
      </c>
      <c r="BC17" s="22">
        <v>0.32228257102742802</v>
      </c>
      <c r="BD17" s="22">
        <v>0.33186095770144802</v>
      </c>
      <c r="BE17" s="22">
        <v>0.39750215217761498</v>
      </c>
      <c r="BF17" s="22">
        <v>0.46423242029577</v>
      </c>
      <c r="BG17" s="22">
        <v>0.41708205931471198</v>
      </c>
      <c r="BH17" s="22">
        <v>0.34577454233002097</v>
      </c>
      <c r="BI17" s="22">
        <v>0.29734908739648802</v>
      </c>
      <c r="BJ17" s="22">
        <v>0.36062048411629599</v>
      </c>
      <c r="BK17" s="22">
        <v>0.42334717565223301</v>
      </c>
      <c r="BL17" s="22">
        <v>0.405829827993064</v>
      </c>
      <c r="BM17" s="22">
        <v>0.22409839065541801</v>
      </c>
      <c r="BN17" s="22">
        <v>0.60363202599013899</v>
      </c>
      <c r="BO17" s="22"/>
      <c r="BP17" s="22">
        <v>0.44945251956955601</v>
      </c>
      <c r="BQ17" s="22">
        <v>0.38861326687730002</v>
      </c>
      <c r="BR17" s="22">
        <v>0.35224973214087302</v>
      </c>
      <c r="BS17" s="22">
        <v>0.34695932166012</v>
      </c>
      <c r="BT17" s="22">
        <v>0.31885955723707499</v>
      </c>
      <c r="BU17" s="22">
        <v>0.21969629210741601</v>
      </c>
      <c r="BV17" s="22"/>
      <c r="BW17" s="22">
        <v>0.35711400900331502</v>
      </c>
      <c r="BX17" s="22">
        <v>0.41746316044940901</v>
      </c>
      <c r="BY17" s="22">
        <v>0.28725481281091703</v>
      </c>
      <c r="BZ17" s="22">
        <v>0.37572254817098499</v>
      </c>
      <c r="CA17" s="22">
        <v>0.43269016212351102</v>
      </c>
      <c r="CB17" s="22">
        <v>0.24052233205729601</v>
      </c>
      <c r="CC17" s="22"/>
      <c r="CD17" s="22">
        <v>0.44822330622016598</v>
      </c>
      <c r="CE17" s="22">
        <v>0.43098317454389801</v>
      </c>
      <c r="CF17" s="22">
        <v>0.244460195815349</v>
      </c>
      <c r="CG17" s="22">
        <v>0.37945400981604999</v>
      </c>
      <c r="CH17" s="22"/>
      <c r="CI17" s="22">
        <v>0.5607665959432</v>
      </c>
      <c r="CJ17" s="22">
        <v>0.42796937102163601</v>
      </c>
      <c r="CK17" s="22">
        <v>0.29960688151005899</v>
      </c>
      <c r="CL17" s="22">
        <v>0.36329593312209002</v>
      </c>
      <c r="CM17" s="22"/>
      <c r="CN17" s="22">
        <v>0.529683196277694</v>
      </c>
      <c r="CO17" s="22">
        <v>0.35328409056384102</v>
      </c>
      <c r="CP17" s="22"/>
      <c r="CQ17" s="22">
        <v>0.43604403256539098</v>
      </c>
      <c r="CR17" s="22">
        <v>0.37139779114754601</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0.13327221908597101</v>
      </c>
      <c r="D9" s="14">
        <v>0.113898481607592</v>
      </c>
      <c r="E9" s="14">
        <v>0.150827460700107</v>
      </c>
      <c r="F9" s="14"/>
      <c r="G9" s="14">
        <v>0.194880133583793</v>
      </c>
      <c r="H9" s="14">
        <v>0.20300344514817201</v>
      </c>
      <c r="I9" s="14">
        <v>0.135044680818179</v>
      </c>
      <c r="J9" s="14">
        <v>0.114827769877585</v>
      </c>
      <c r="K9" s="14">
        <v>0.102436264124091</v>
      </c>
      <c r="L9" s="14">
        <v>6.9961823219726105E-2</v>
      </c>
      <c r="M9" s="14"/>
      <c r="N9" s="14">
        <v>0.14637059422617399</v>
      </c>
      <c r="O9" s="14">
        <v>0.128866652883522</v>
      </c>
      <c r="P9" s="14">
        <v>0.123243667780555</v>
      </c>
      <c r="Q9" s="14">
        <v>0.13216539248537101</v>
      </c>
      <c r="R9" s="14"/>
      <c r="S9" s="14">
        <v>0.20496723038048301</v>
      </c>
      <c r="T9" s="14">
        <v>0.121245919023813</v>
      </c>
      <c r="U9" s="14">
        <v>0.126856393202916</v>
      </c>
      <c r="V9" s="14">
        <v>9.8971565679222107E-2</v>
      </c>
      <c r="W9" s="14">
        <v>0.14163014993193601</v>
      </c>
      <c r="X9" s="14">
        <v>0.115241132845486</v>
      </c>
      <c r="Y9" s="14">
        <v>0.13095259390140901</v>
      </c>
      <c r="Z9" s="14">
        <v>0.12243311936562</v>
      </c>
      <c r="AA9" s="14">
        <v>0.13190690980059</v>
      </c>
      <c r="AB9" s="14">
        <v>9.6173042961779795E-2</v>
      </c>
      <c r="AC9" s="14">
        <v>0.13899018641052599</v>
      </c>
      <c r="AD9" s="14">
        <v>0.13179475064915799</v>
      </c>
      <c r="AE9" s="14"/>
      <c r="AF9" s="14">
        <v>9.8654991709472895E-2</v>
      </c>
      <c r="AG9" s="14">
        <v>0.170175506313195</v>
      </c>
      <c r="AH9" s="14">
        <v>0.15333532623769699</v>
      </c>
      <c r="AI9" s="14">
        <v>0.10018204700946599</v>
      </c>
      <c r="AJ9" s="14">
        <v>0.15751447789818701</v>
      </c>
      <c r="AK9" s="14"/>
      <c r="AL9" s="14">
        <v>0.186221715208754</v>
      </c>
      <c r="AM9" s="14">
        <v>0.13427244092242899</v>
      </c>
      <c r="AN9" s="14">
        <v>0.15697841704743601</v>
      </c>
      <c r="AO9" s="14">
        <v>8.9149982502336994E-2</v>
      </c>
      <c r="AP9" s="14">
        <v>0.14809565280241599</v>
      </c>
      <c r="AQ9" s="14">
        <v>7.9734753552738E-2</v>
      </c>
      <c r="AR9" s="14"/>
      <c r="AS9" s="14">
        <v>0.108211451845957</v>
      </c>
      <c r="AT9" s="14">
        <v>0.11573466943593499</v>
      </c>
      <c r="AU9" s="14">
        <v>0.14808379713970199</v>
      </c>
      <c r="AV9" s="14">
        <v>0.209614892427994</v>
      </c>
      <c r="AW9" s="14">
        <v>0.170520990343144</v>
      </c>
      <c r="AX9" s="14"/>
      <c r="AY9" s="14">
        <v>7.0753139085882696E-2</v>
      </c>
      <c r="AZ9" s="14">
        <v>0.100099131084477</v>
      </c>
      <c r="BA9" s="14">
        <v>0.13234098799295399</v>
      </c>
      <c r="BB9" s="14">
        <v>6.7262185362621005E-2</v>
      </c>
      <c r="BC9" s="14">
        <v>0.120319511381917</v>
      </c>
      <c r="BD9" s="14">
        <v>0.12897925324321599</v>
      </c>
      <c r="BE9" s="14">
        <v>0.13525298179199499</v>
      </c>
      <c r="BF9" s="14">
        <v>0.17304078252010499</v>
      </c>
      <c r="BG9" s="14">
        <v>0.12908935763759299</v>
      </c>
      <c r="BH9" s="14">
        <v>0.14601736853087999</v>
      </c>
      <c r="BI9" s="14">
        <v>0.12646824138559401</v>
      </c>
      <c r="BJ9" s="14">
        <v>0.16473642022482399</v>
      </c>
      <c r="BK9" s="14">
        <v>0.117120426372729</v>
      </c>
      <c r="BL9" s="14">
        <v>8.41760589509985E-2</v>
      </c>
      <c r="BM9" s="14">
        <v>9.2905628759059194E-2</v>
      </c>
      <c r="BN9" s="14">
        <v>0.225751748720804</v>
      </c>
      <c r="BO9" s="14"/>
      <c r="BP9" s="14">
        <v>0.210401994605458</v>
      </c>
      <c r="BQ9" s="14">
        <v>0.11310213296171701</v>
      </c>
      <c r="BR9" s="14">
        <v>0.12970839710287599</v>
      </c>
      <c r="BS9" s="14">
        <v>8.9128011555350106E-2</v>
      </c>
      <c r="BT9" s="14">
        <v>9.0345056644578106E-2</v>
      </c>
      <c r="BU9" s="14">
        <v>0.123742717912319</v>
      </c>
      <c r="BV9" s="14"/>
      <c r="BW9" s="14">
        <v>0.117317805062208</v>
      </c>
      <c r="BX9" s="14">
        <v>0.124540041920818</v>
      </c>
      <c r="BY9" s="14">
        <v>0.13022968710310201</v>
      </c>
      <c r="BZ9" s="14">
        <v>0.141781165828332</v>
      </c>
      <c r="CA9" s="14">
        <v>0.16772829438780601</v>
      </c>
      <c r="CB9" s="14">
        <v>0.16792678433092201</v>
      </c>
      <c r="CC9" s="14"/>
      <c r="CD9" s="14">
        <v>0.195013794864904</v>
      </c>
      <c r="CE9" s="14">
        <v>0.13472336779970401</v>
      </c>
      <c r="CF9" s="14">
        <v>0.106627425477684</v>
      </c>
      <c r="CG9" s="14">
        <v>0.126142773704363</v>
      </c>
      <c r="CH9" s="14"/>
      <c r="CI9" s="14">
        <v>0.19838316682246501</v>
      </c>
      <c r="CJ9" s="14">
        <v>0.16324398174454699</v>
      </c>
      <c r="CK9" s="14">
        <v>0.105608279607339</v>
      </c>
      <c r="CL9" s="14">
        <v>0.100754456579553</v>
      </c>
      <c r="CM9" s="14"/>
      <c r="CN9" s="14">
        <v>0.26220147018190998</v>
      </c>
      <c r="CO9" s="14">
        <v>0.113251554127501</v>
      </c>
      <c r="CP9" s="14"/>
      <c r="CQ9" s="14">
        <v>0.275663574715656</v>
      </c>
      <c r="CR9" s="14">
        <v>0.115857564976327</v>
      </c>
    </row>
    <row r="10" spans="2:96" x14ac:dyDescent="0.3">
      <c r="B10" s="15" t="s">
        <v>231</v>
      </c>
      <c r="C10" s="14">
        <v>0.34977398767863499</v>
      </c>
      <c r="D10" s="14">
        <v>0.30730268700621399</v>
      </c>
      <c r="E10" s="14">
        <v>0.39118280215875401</v>
      </c>
      <c r="F10" s="14"/>
      <c r="G10" s="14">
        <v>0.36020028785147201</v>
      </c>
      <c r="H10" s="14">
        <v>0.41184668057143797</v>
      </c>
      <c r="I10" s="14">
        <v>0.39917772201844798</v>
      </c>
      <c r="J10" s="14">
        <v>0.34180185252569401</v>
      </c>
      <c r="K10" s="14">
        <v>0.31476337411255501</v>
      </c>
      <c r="L10" s="14">
        <v>0.28209834183062799</v>
      </c>
      <c r="M10" s="14"/>
      <c r="N10" s="14">
        <v>0.39041813348793097</v>
      </c>
      <c r="O10" s="14">
        <v>0.37604818847884702</v>
      </c>
      <c r="P10" s="14">
        <v>0.328744511048147</v>
      </c>
      <c r="Q10" s="14">
        <v>0.29699287675250202</v>
      </c>
      <c r="R10" s="14"/>
      <c r="S10" s="14">
        <v>0.32118314535069098</v>
      </c>
      <c r="T10" s="14">
        <v>0.33871758885894498</v>
      </c>
      <c r="U10" s="14">
        <v>0.34647325663175998</v>
      </c>
      <c r="V10" s="14">
        <v>0.37002376425844102</v>
      </c>
      <c r="W10" s="14">
        <v>0.35467878880287601</v>
      </c>
      <c r="X10" s="14">
        <v>0.38188955234210098</v>
      </c>
      <c r="Y10" s="14">
        <v>0.33031747399893602</v>
      </c>
      <c r="Z10" s="14">
        <v>0.34280154921733402</v>
      </c>
      <c r="AA10" s="14">
        <v>0.346884902258627</v>
      </c>
      <c r="AB10" s="14">
        <v>0.30345413683438799</v>
      </c>
      <c r="AC10" s="14">
        <v>0.40512934245365401</v>
      </c>
      <c r="AD10" s="14">
        <v>0.49030632528179602</v>
      </c>
      <c r="AE10" s="14"/>
      <c r="AF10" s="14">
        <v>0.36665429152922402</v>
      </c>
      <c r="AG10" s="14">
        <v>0.376889598169524</v>
      </c>
      <c r="AH10" s="14">
        <v>0.37117159816921802</v>
      </c>
      <c r="AI10" s="14">
        <v>0.26606255308959897</v>
      </c>
      <c r="AJ10" s="14">
        <v>0.39012594969967102</v>
      </c>
      <c r="AK10" s="14"/>
      <c r="AL10" s="14">
        <v>0.37451958482952702</v>
      </c>
      <c r="AM10" s="14">
        <v>0.40282064154681302</v>
      </c>
      <c r="AN10" s="14">
        <v>0.38455222958067498</v>
      </c>
      <c r="AO10" s="14">
        <v>0.25503749470515202</v>
      </c>
      <c r="AP10" s="14">
        <v>0.43091714347701299</v>
      </c>
      <c r="AQ10" s="14">
        <v>0.335899048576566</v>
      </c>
      <c r="AR10" s="14"/>
      <c r="AS10" s="14">
        <v>0.31456896552810598</v>
      </c>
      <c r="AT10" s="14">
        <v>0.32723349144828701</v>
      </c>
      <c r="AU10" s="14">
        <v>0.37350487062585003</v>
      </c>
      <c r="AV10" s="14">
        <v>0.40969551805679699</v>
      </c>
      <c r="AW10" s="14">
        <v>0.51584658978855902</v>
      </c>
      <c r="AX10" s="14"/>
      <c r="AY10" s="14">
        <v>0.32100056915630498</v>
      </c>
      <c r="AZ10" s="14">
        <v>0.42500258991807799</v>
      </c>
      <c r="BA10" s="14">
        <v>0.31814039892516799</v>
      </c>
      <c r="BB10" s="14">
        <v>0.374492438658655</v>
      </c>
      <c r="BC10" s="14">
        <v>0.31074108344023599</v>
      </c>
      <c r="BD10" s="14">
        <v>0.29323767959256197</v>
      </c>
      <c r="BE10" s="14">
        <v>0.34711800400427401</v>
      </c>
      <c r="BF10" s="14">
        <v>0.31855095762470098</v>
      </c>
      <c r="BG10" s="14">
        <v>0.328123497266671</v>
      </c>
      <c r="BH10" s="14">
        <v>0.34427368778737999</v>
      </c>
      <c r="BI10" s="14">
        <v>0.39324537590231801</v>
      </c>
      <c r="BJ10" s="14">
        <v>0.32509884403025502</v>
      </c>
      <c r="BK10" s="14">
        <v>0.40592779983298199</v>
      </c>
      <c r="BL10" s="14">
        <v>0.38280534552184697</v>
      </c>
      <c r="BM10" s="14">
        <v>0.41333140723379203</v>
      </c>
      <c r="BN10" s="14">
        <v>0.45181640442662802</v>
      </c>
      <c r="BO10" s="14"/>
      <c r="BP10" s="14">
        <v>0.33783588201853898</v>
      </c>
      <c r="BQ10" s="14">
        <v>0.33537326491418801</v>
      </c>
      <c r="BR10" s="14">
        <v>0.353239257062614</v>
      </c>
      <c r="BS10" s="14">
        <v>0.37986141232209097</v>
      </c>
      <c r="BT10" s="14">
        <v>0.37733366109635302</v>
      </c>
      <c r="BU10" s="14">
        <v>0.31378368997648098</v>
      </c>
      <c r="BV10" s="14"/>
      <c r="BW10" s="14">
        <v>0.33104004320036201</v>
      </c>
      <c r="BX10" s="14">
        <v>0.40218868788096601</v>
      </c>
      <c r="BY10" s="14">
        <v>0.31441959024039501</v>
      </c>
      <c r="BZ10" s="14">
        <v>0.32685010541755899</v>
      </c>
      <c r="CA10" s="14">
        <v>0.367316894525825</v>
      </c>
      <c r="CB10" s="14">
        <v>0.29225163277559202</v>
      </c>
      <c r="CC10" s="14"/>
      <c r="CD10" s="14">
        <v>0.36702708343328999</v>
      </c>
      <c r="CE10" s="14">
        <v>0.40837380199055001</v>
      </c>
      <c r="CF10" s="14">
        <v>0.28289293372622198</v>
      </c>
      <c r="CG10" s="14">
        <v>0.34569939398794503</v>
      </c>
      <c r="CH10" s="14"/>
      <c r="CI10" s="14">
        <v>0.41099536575300399</v>
      </c>
      <c r="CJ10" s="14">
        <v>0.42359206357970097</v>
      </c>
      <c r="CK10" s="14">
        <v>0.30524135586628998</v>
      </c>
      <c r="CL10" s="14">
        <v>0.33520630327923701</v>
      </c>
      <c r="CM10" s="14"/>
      <c r="CN10" s="14">
        <v>0.37571056727075097</v>
      </c>
      <c r="CO10" s="14">
        <v>0.348117075044649</v>
      </c>
      <c r="CP10" s="14"/>
      <c r="CQ10" s="14">
        <v>0.33088867229816699</v>
      </c>
      <c r="CR10" s="14">
        <v>0.35423759155429102</v>
      </c>
    </row>
    <row r="11" spans="2:96" x14ac:dyDescent="0.3">
      <c r="B11" s="15" t="s">
        <v>232</v>
      </c>
      <c r="C11" s="14">
        <v>0.26181902589487799</v>
      </c>
      <c r="D11" s="14">
        <v>0.28022770834217797</v>
      </c>
      <c r="E11" s="14">
        <v>0.244587758588829</v>
      </c>
      <c r="F11" s="14"/>
      <c r="G11" s="14">
        <v>0.23331067641515199</v>
      </c>
      <c r="H11" s="14">
        <v>0.19779018851782501</v>
      </c>
      <c r="I11" s="14">
        <v>0.26412958400488001</v>
      </c>
      <c r="J11" s="14">
        <v>0.28550408441862601</v>
      </c>
      <c r="K11" s="14">
        <v>0.29275104037134603</v>
      </c>
      <c r="L11" s="14">
        <v>0.29095582222001998</v>
      </c>
      <c r="M11" s="14"/>
      <c r="N11" s="14">
        <v>0.220343993421588</v>
      </c>
      <c r="O11" s="14">
        <v>0.25784998838741502</v>
      </c>
      <c r="P11" s="14">
        <v>0.27865319760183999</v>
      </c>
      <c r="Q11" s="14">
        <v>0.29523087109253199</v>
      </c>
      <c r="R11" s="14"/>
      <c r="S11" s="14">
        <v>0.24565613476177101</v>
      </c>
      <c r="T11" s="14">
        <v>0.27524262414697198</v>
      </c>
      <c r="U11" s="14">
        <v>0.27244071916548801</v>
      </c>
      <c r="V11" s="14">
        <v>0.27423902808962097</v>
      </c>
      <c r="W11" s="14">
        <v>0.24207552215810901</v>
      </c>
      <c r="X11" s="14">
        <v>0.25443040284584001</v>
      </c>
      <c r="Y11" s="14">
        <v>0.27791594214987703</v>
      </c>
      <c r="Z11" s="14">
        <v>0.26374976305884101</v>
      </c>
      <c r="AA11" s="14">
        <v>0.27700183564324699</v>
      </c>
      <c r="AB11" s="14">
        <v>0.25868185096551199</v>
      </c>
      <c r="AC11" s="14">
        <v>0.237075687586944</v>
      </c>
      <c r="AD11" s="14">
        <v>0.2316060430079</v>
      </c>
      <c r="AE11" s="14"/>
      <c r="AF11" s="14">
        <v>0.26357732883785701</v>
      </c>
      <c r="AG11" s="14">
        <v>0.25870781172352397</v>
      </c>
      <c r="AH11" s="14">
        <v>0.246128628555079</v>
      </c>
      <c r="AI11" s="14">
        <v>0.25628922048818897</v>
      </c>
      <c r="AJ11" s="14">
        <v>0.23974649811967999</v>
      </c>
      <c r="AK11" s="14"/>
      <c r="AL11" s="14">
        <v>0.23643191676057501</v>
      </c>
      <c r="AM11" s="14">
        <v>0.24549446321707699</v>
      </c>
      <c r="AN11" s="14">
        <v>0.26602000756221</v>
      </c>
      <c r="AO11" s="14">
        <v>0.30382277803649399</v>
      </c>
      <c r="AP11" s="14">
        <v>0.18346479265646501</v>
      </c>
      <c r="AQ11" s="14">
        <v>0.27540986158728797</v>
      </c>
      <c r="AR11" s="14"/>
      <c r="AS11" s="14">
        <v>0.31410318587653302</v>
      </c>
      <c r="AT11" s="14">
        <v>0.26360732885338301</v>
      </c>
      <c r="AU11" s="14">
        <v>0.241023157849033</v>
      </c>
      <c r="AV11" s="14">
        <v>0.20935154890962601</v>
      </c>
      <c r="AW11" s="14">
        <v>0.16883391173196699</v>
      </c>
      <c r="AX11" s="14"/>
      <c r="AY11" s="14">
        <v>0.20571971061972899</v>
      </c>
      <c r="AZ11" s="14">
        <v>0.20067988572248199</v>
      </c>
      <c r="BA11" s="14">
        <v>0.29812159676539102</v>
      </c>
      <c r="BB11" s="14">
        <v>0.297032105467402</v>
      </c>
      <c r="BC11" s="14">
        <v>0.29225755016163502</v>
      </c>
      <c r="BD11" s="14">
        <v>0.31664566650364201</v>
      </c>
      <c r="BE11" s="14">
        <v>0.25348531857062501</v>
      </c>
      <c r="BF11" s="14">
        <v>0.19634993951483001</v>
      </c>
      <c r="BG11" s="14">
        <v>0.28033618637740099</v>
      </c>
      <c r="BH11" s="14">
        <v>0.25901949391083601</v>
      </c>
      <c r="BI11" s="14">
        <v>0.26626757791330302</v>
      </c>
      <c r="BJ11" s="14">
        <v>0.227026069601488</v>
      </c>
      <c r="BK11" s="14">
        <v>0.25810116926842602</v>
      </c>
      <c r="BL11" s="14">
        <v>0.29550349197877901</v>
      </c>
      <c r="BM11" s="14">
        <v>0.20527153035477499</v>
      </c>
      <c r="BN11" s="14">
        <v>0.152366522752722</v>
      </c>
      <c r="BO11" s="14"/>
      <c r="BP11" s="14">
        <v>0.24745706575206899</v>
      </c>
      <c r="BQ11" s="14">
        <v>0.27210465329591299</v>
      </c>
      <c r="BR11" s="14">
        <v>0.27656130322706102</v>
      </c>
      <c r="BS11" s="14">
        <v>0.26748729687325201</v>
      </c>
      <c r="BT11" s="14">
        <v>0.24324671116559399</v>
      </c>
      <c r="BU11" s="14">
        <v>0.25446610283176901</v>
      </c>
      <c r="BV11" s="14"/>
      <c r="BW11" s="14">
        <v>0.26842964991309898</v>
      </c>
      <c r="BX11" s="14">
        <v>0.27208155718939397</v>
      </c>
      <c r="BY11" s="14">
        <v>0.29534432382112302</v>
      </c>
      <c r="BZ11" s="14">
        <v>0.26987385370403599</v>
      </c>
      <c r="CA11" s="14">
        <v>0.22250182003771499</v>
      </c>
      <c r="CB11" s="14">
        <v>0.24174105272802801</v>
      </c>
      <c r="CC11" s="14"/>
      <c r="CD11" s="14">
        <v>0.226515661562566</v>
      </c>
      <c r="CE11" s="14">
        <v>0.23166468685686001</v>
      </c>
      <c r="CF11" s="14">
        <v>0.29965527618617799</v>
      </c>
      <c r="CG11" s="14">
        <v>0.264599050861273</v>
      </c>
      <c r="CH11" s="14"/>
      <c r="CI11" s="14">
        <v>0.236748701274727</v>
      </c>
      <c r="CJ11" s="14">
        <v>0.240026655722444</v>
      </c>
      <c r="CK11" s="14">
        <v>0.27410282467854202</v>
      </c>
      <c r="CL11" s="14">
        <v>0.29261770704937101</v>
      </c>
      <c r="CM11" s="14"/>
      <c r="CN11" s="14">
        <v>0.19947281542567999</v>
      </c>
      <c r="CO11" s="14">
        <v>0.27063110723811501</v>
      </c>
      <c r="CP11" s="14"/>
      <c r="CQ11" s="14">
        <v>0.21620057382758801</v>
      </c>
      <c r="CR11" s="14">
        <v>0.269377837457623</v>
      </c>
    </row>
    <row r="12" spans="2:96" x14ac:dyDescent="0.3">
      <c r="B12" s="15" t="s">
        <v>233</v>
      </c>
      <c r="C12" s="14">
        <v>0.148616371223694</v>
      </c>
      <c r="D12" s="14">
        <v>0.175549500256724</v>
      </c>
      <c r="E12" s="14">
        <v>0.122711159859649</v>
      </c>
      <c r="F12" s="14"/>
      <c r="G12" s="14">
        <v>0.13944221345792401</v>
      </c>
      <c r="H12" s="14">
        <v>0.10326879181808001</v>
      </c>
      <c r="I12" s="14">
        <v>0.12647778256869299</v>
      </c>
      <c r="J12" s="14">
        <v>0.13812993461947601</v>
      </c>
      <c r="K12" s="14">
        <v>0.17566209882644501</v>
      </c>
      <c r="L12" s="14">
        <v>0.199982186127693</v>
      </c>
      <c r="M12" s="14"/>
      <c r="N12" s="14">
        <v>0.16445532058800399</v>
      </c>
      <c r="O12" s="14">
        <v>0.14832492564890201</v>
      </c>
      <c r="P12" s="14">
        <v>0.15880228436100199</v>
      </c>
      <c r="Q12" s="14">
        <v>0.122802010794622</v>
      </c>
      <c r="R12" s="14"/>
      <c r="S12" s="14">
        <v>0.11716060484276999</v>
      </c>
      <c r="T12" s="14">
        <v>0.18887730491947999</v>
      </c>
      <c r="U12" s="14">
        <v>0.164580341351312</v>
      </c>
      <c r="V12" s="14">
        <v>0.185850086153626</v>
      </c>
      <c r="W12" s="14">
        <v>0.164655773118904</v>
      </c>
      <c r="X12" s="14">
        <v>0.119482244381807</v>
      </c>
      <c r="Y12" s="14">
        <v>0.13036654756989199</v>
      </c>
      <c r="Z12" s="14">
        <v>0.142225819984858</v>
      </c>
      <c r="AA12" s="14">
        <v>0.137217774762289</v>
      </c>
      <c r="AB12" s="14">
        <v>0.202595205176614</v>
      </c>
      <c r="AC12" s="14">
        <v>7.0709896888821899E-2</v>
      </c>
      <c r="AD12" s="14">
        <v>8.4269468484689705E-2</v>
      </c>
      <c r="AE12" s="14"/>
      <c r="AF12" s="14">
        <v>0.173220792584655</v>
      </c>
      <c r="AG12" s="14">
        <v>0.13881679242625</v>
      </c>
      <c r="AH12" s="14">
        <v>0.141278385087349</v>
      </c>
      <c r="AI12" s="14">
        <v>0.134947255075091</v>
      </c>
      <c r="AJ12" s="14">
        <v>0.14008950200034201</v>
      </c>
      <c r="AK12" s="14"/>
      <c r="AL12" s="14">
        <v>0.154944974478707</v>
      </c>
      <c r="AM12" s="14">
        <v>0.142450826510234</v>
      </c>
      <c r="AN12" s="14">
        <v>0.133932521068935</v>
      </c>
      <c r="AO12" s="14">
        <v>0.14037456576663701</v>
      </c>
      <c r="AP12" s="14">
        <v>0.16361511139377999</v>
      </c>
      <c r="AQ12" s="14">
        <v>0.15915792250858601</v>
      </c>
      <c r="AR12" s="14"/>
      <c r="AS12" s="14">
        <v>0.15526105405160601</v>
      </c>
      <c r="AT12" s="14">
        <v>0.18409257398664899</v>
      </c>
      <c r="AU12" s="14">
        <v>0.15454944516800201</v>
      </c>
      <c r="AV12" s="14">
        <v>9.2613359169531395E-2</v>
      </c>
      <c r="AW12" s="14">
        <v>0.121835553907214</v>
      </c>
      <c r="AX12" s="14"/>
      <c r="AY12" s="14">
        <v>0.19839955341930901</v>
      </c>
      <c r="AZ12" s="14">
        <v>7.2920525054637197E-2</v>
      </c>
      <c r="BA12" s="14">
        <v>0.138580423190095</v>
      </c>
      <c r="BB12" s="14">
        <v>9.9216889173528597E-2</v>
      </c>
      <c r="BC12" s="14">
        <v>0.108471000642327</v>
      </c>
      <c r="BD12" s="14">
        <v>0.136121521806914</v>
      </c>
      <c r="BE12" s="14">
        <v>0.19680359129764399</v>
      </c>
      <c r="BF12" s="14">
        <v>0.193920474131345</v>
      </c>
      <c r="BG12" s="14">
        <v>0.18630151572020001</v>
      </c>
      <c r="BH12" s="14">
        <v>0.172201935928151</v>
      </c>
      <c r="BI12" s="14">
        <v>0.121174047129219</v>
      </c>
      <c r="BJ12" s="14">
        <v>0.181890810129403</v>
      </c>
      <c r="BK12" s="14">
        <v>0.16905561780042999</v>
      </c>
      <c r="BL12" s="14">
        <v>0.11927742329435</v>
      </c>
      <c r="BM12" s="14">
        <v>0.22680826769163401</v>
      </c>
      <c r="BN12" s="14">
        <v>0.114719365558556</v>
      </c>
      <c r="BO12" s="14"/>
      <c r="BP12" s="14">
        <v>0.114751215272319</v>
      </c>
      <c r="BQ12" s="14">
        <v>0.163935460082972</v>
      </c>
      <c r="BR12" s="14">
        <v>0.14477257075001401</v>
      </c>
      <c r="BS12" s="14">
        <v>0.15444006344567601</v>
      </c>
      <c r="BT12" s="14">
        <v>0.15791951976726601</v>
      </c>
      <c r="BU12" s="14">
        <v>0.19964505821873199</v>
      </c>
      <c r="BV12" s="14"/>
      <c r="BW12" s="14">
        <v>0.16813432216881299</v>
      </c>
      <c r="BX12" s="14">
        <v>0.134652761650462</v>
      </c>
      <c r="BY12" s="14">
        <v>9.7627257968845998E-2</v>
      </c>
      <c r="BZ12" s="14">
        <v>0.10069564459758</v>
      </c>
      <c r="CA12" s="14">
        <v>0.15733953242326101</v>
      </c>
      <c r="CB12" s="14">
        <v>0.16454150137926901</v>
      </c>
      <c r="CC12" s="14"/>
      <c r="CD12" s="14">
        <v>0.12739278708523299</v>
      </c>
      <c r="CE12" s="14">
        <v>0.15596490050980999</v>
      </c>
      <c r="CF12" s="14">
        <v>0.14496526473916499</v>
      </c>
      <c r="CG12" s="14">
        <v>0.15126896692542399</v>
      </c>
      <c r="CH12" s="14"/>
      <c r="CI12" s="14">
        <v>7.4162129342941294E-2</v>
      </c>
      <c r="CJ12" s="14">
        <v>0.10270399481141899</v>
      </c>
      <c r="CK12" s="14">
        <v>0.190730786029536</v>
      </c>
      <c r="CL12" s="14">
        <v>0.13191738359494801</v>
      </c>
      <c r="CM12" s="14"/>
      <c r="CN12" s="14">
        <v>8.4130716940115702E-2</v>
      </c>
      <c r="CO12" s="14">
        <v>0.15851704563812499</v>
      </c>
      <c r="CP12" s="14"/>
      <c r="CQ12" s="14">
        <v>0.114658860409232</v>
      </c>
      <c r="CR12" s="14">
        <v>0.15059091397161001</v>
      </c>
    </row>
    <row r="13" spans="2:96" x14ac:dyDescent="0.3">
      <c r="B13" s="15" t="s">
        <v>234</v>
      </c>
      <c r="C13" s="14">
        <v>8.2466671128451602E-2</v>
      </c>
      <c r="D13" s="14">
        <v>0.107397010875836</v>
      </c>
      <c r="E13" s="14">
        <v>5.83245394213808E-2</v>
      </c>
      <c r="F13" s="14"/>
      <c r="G13" s="14">
        <v>3.89787583456217E-2</v>
      </c>
      <c r="H13" s="14">
        <v>5.4428330914287802E-2</v>
      </c>
      <c r="I13" s="14">
        <v>4.81635527195216E-2</v>
      </c>
      <c r="J13" s="14">
        <v>0.100635254420957</v>
      </c>
      <c r="K13" s="14">
        <v>0.104123289672626</v>
      </c>
      <c r="L13" s="14">
        <v>0.132690213472446</v>
      </c>
      <c r="M13" s="14"/>
      <c r="N13" s="14">
        <v>6.8214080072154307E-2</v>
      </c>
      <c r="O13" s="14">
        <v>6.3531675012429095E-2</v>
      </c>
      <c r="P13" s="14">
        <v>8.3852630409864307E-2</v>
      </c>
      <c r="Q13" s="14">
        <v>0.11724630603198199</v>
      </c>
      <c r="R13" s="14"/>
      <c r="S13" s="14">
        <v>7.3216445560894905E-2</v>
      </c>
      <c r="T13" s="14">
        <v>6.4773303143713601E-2</v>
      </c>
      <c r="U13" s="14">
        <v>5.6847931926508999E-2</v>
      </c>
      <c r="V13" s="14">
        <v>6.0662898794041499E-2</v>
      </c>
      <c r="W13" s="14">
        <v>9.0044366431376796E-2</v>
      </c>
      <c r="X13" s="14">
        <v>7.5347226441395201E-2</v>
      </c>
      <c r="Y13" s="14">
        <v>0.107667842750283</v>
      </c>
      <c r="Z13" s="14">
        <v>0.11688318526826801</v>
      </c>
      <c r="AA13" s="14">
        <v>7.5969673722518505E-2</v>
      </c>
      <c r="AB13" s="14">
        <v>0.127134849241863</v>
      </c>
      <c r="AC13" s="14">
        <v>0.115032247084601</v>
      </c>
      <c r="AD13" s="14">
        <v>6.2023412576456403E-2</v>
      </c>
      <c r="AE13" s="14"/>
      <c r="AF13" s="14">
        <v>9.2600747880549103E-2</v>
      </c>
      <c r="AG13" s="14">
        <v>4.27914422087525E-2</v>
      </c>
      <c r="AH13" s="14">
        <v>8.2420100409759306E-2</v>
      </c>
      <c r="AI13" s="14">
        <v>0.207624762957791</v>
      </c>
      <c r="AJ13" s="14">
        <v>4.07402732520337E-2</v>
      </c>
      <c r="AK13" s="14"/>
      <c r="AL13" s="14">
        <v>3.8607456294895502E-2</v>
      </c>
      <c r="AM13" s="14">
        <v>6.9714898362048805E-2</v>
      </c>
      <c r="AN13" s="14">
        <v>4.8970516101336702E-2</v>
      </c>
      <c r="AO13" s="14">
        <v>0.18770534323938701</v>
      </c>
      <c r="AP13" s="14">
        <v>6.0465343241484899E-2</v>
      </c>
      <c r="AQ13" s="14">
        <v>7.3691428000430895E-2</v>
      </c>
      <c r="AR13" s="14"/>
      <c r="AS13" s="14">
        <v>8.9157955293029195E-2</v>
      </c>
      <c r="AT13" s="14">
        <v>8.5191417943607503E-2</v>
      </c>
      <c r="AU13" s="14">
        <v>5.9888258624722399E-2</v>
      </c>
      <c r="AV13" s="14">
        <v>6.40823938276706E-2</v>
      </c>
      <c r="AW13" s="14">
        <v>2.29629542291163E-2</v>
      </c>
      <c r="AX13" s="14"/>
      <c r="AY13" s="14">
        <v>6.9370459520003397E-2</v>
      </c>
      <c r="AZ13" s="14">
        <v>0.123857279458206</v>
      </c>
      <c r="BA13" s="14">
        <v>7.0483789187699306E-2</v>
      </c>
      <c r="BB13" s="14">
        <v>0.15313292421120001</v>
      </c>
      <c r="BC13" s="14">
        <v>0.13659375949169</v>
      </c>
      <c r="BD13" s="14">
        <v>7.9604628456902402E-2</v>
      </c>
      <c r="BE13" s="14">
        <v>5.8219539989545099E-2</v>
      </c>
      <c r="BF13" s="14">
        <v>9.0991536912900198E-2</v>
      </c>
      <c r="BG13" s="14">
        <v>6.2240226735008002E-2</v>
      </c>
      <c r="BH13" s="14">
        <v>7.0353382099310802E-2</v>
      </c>
      <c r="BI13" s="14">
        <v>8.7636216048760499E-2</v>
      </c>
      <c r="BJ13" s="14">
        <v>6.3933817278070501E-2</v>
      </c>
      <c r="BK13" s="14">
        <v>4.9794986725432498E-2</v>
      </c>
      <c r="BL13" s="14">
        <v>0.11823768025402601</v>
      </c>
      <c r="BM13" s="14">
        <v>6.1683165960739798E-2</v>
      </c>
      <c r="BN13" s="14">
        <v>4.6468646656864003E-2</v>
      </c>
      <c r="BO13" s="14"/>
      <c r="BP13" s="14">
        <v>6.9550637606367899E-2</v>
      </c>
      <c r="BQ13" s="14">
        <v>8.4214402358247606E-2</v>
      </c>
      <c r="BR13" s="14">
        <v>7.4352159780578894E-2</v>
      </c>
      <c r="BS13" s="14">
        <v>8.7342804038363003E-2</v>
      </c>
      <c r="BT13" s="14">
        <v>0.108967334178786</v>
      </c>
      <c r="BU13" s="14">
        <v>8.5089407880152998E-2</v>
      </c>
      <c r="BV13" s="14"/>
      <c r="BW13" s="14">
        <v>0.104036182279796</v>
      </c>
      <c r="BX13" s="14">
        <v>4.7131599725012401E-2</v>
      </c>
      <c r="BY13" s="14">
        <v>0.12294230701184899</v>
      </c>
      <c r="BZ13" s="14">
        <v>0.102658680711981</v>
      </c>
      <c r="CA13" s="14">
        <v>5.9710984727996699E-2</v>
      </c>
      <c r="CB13" s="14">
        <v>7.0122964189237899E-2</v>
      </c>
      <c r="CC13" s="14"/>
      <c r="CD13" s="14">
        <v>5.17525599519418E-2</v>
      </c>
      <c r="CE13" s="14">
        <v>5.7415067939746899E-2</v>
      </c>
      <c r="CF13" s="14">
        <v>0.126759193324092</v>
      </c>
      <c r="CG13" s="14">
        <v>0.10530722720391</v>
      </c>
      <c r="CH13" s="14"/>
      <c r="CI13" s="14">
        <v>5.42813016769403E-2</v>
      </c>
      <c r="CJ13" s="14">
        <v>5.8045020314188997E-2</v>
      </c>
      <c r="CK13" s="14">
        <v>0.103782921169823</v>
      </c>
      <c r="CL13" s="14">
        <v>5.1911643644274301E-2</v>
      </c>
      <c r="CM13" s="14"/>
      <c r="CN13" s="14">
        <v>5.8967871433470001E-2</v>
      </c>
      <c r="CO13" s="14">
        <v>8.6650782298399301E-2</v>
      </c>
      <c r="CP13" s="14"/>
      <c r="CQ13" s="14">
        <v>5.70792623296223E-2</v>
      </c>
      <c r="CR13" s="14">
        <v>8.7407673777633199E-2</v>
      </c>
    </row>
    <row r="14" spans="2:96" x14ac:dyDescent="0.3">
      <c r="B14" s="15" t="s">
        <v>92</v>
      </c>
      <c r="C14" s="14">
        <v>2.4051724988370899E-2</v>
      </c>
      <c r="D14" s="14">
        <v>1.56246119114552E-2</v>
      </c>
      <c r="E14" s="14">
        <v>3.2366279271280197E-2</v>
      </c>
      <c r="F14" s="14"/>
      <c r="G14" s="14">
        <v>3.3187930346037398E-2</v>
      </c>
      <c r="H14" s="14">
        <v>2.9662563030197799E-2</v>
      </c>
      <c r="I14" s="14">
        <v>2.7006677870278599E-2</v>
      </c>
      <c r="J14" s="14">
        <v>1.9101104137661001E-2</v>
      </c>
      <c r="K14" s="14">
        <v>1.02639328929366E-2</v>
      </c>
      <c r="L14" s="14">
        <v>2.43116131294859E-2</v>
      </c>
      <c r="M14" s="14"/>
      <c r="N14" s="14">
        <v>1.01978782041486E-2</v>
      </c>
      <c r="O14" s="14">
        <v>2.53785695888856E-2</v>
      </c>
      <c r="P14" s="14">
        <v>2.67037087985913E-2</v>
      </c>
      <c r="Q14" s="14">
        <v>3.5562542842990499E-2</v>
      </c>
      <c r="R14" s="14"/>
      <c r="S14" s="14">
        <v>3.7816439103389797E-2</v>
      </c>
      <c r="T14" s="14">
        <v>1.1143259907076699E-2</v>
      </c>
      <c r="U14" s="14">
        <v>3.2801357722014403E-2</v>
      </c>
      <c r="V14" s="14">
        <v>1.0252657025047501E-2</v>
      </c>
      <c r="W14" s="14">
        <v>6.9153995567976202E-3</v>
      </c>
      <c r="X14" s="14">
        <v>5.3609441143370198E-2</v>
      </c>
      <c r="Y14" s="14">
        <v>2.2779599629603402E-2</v>
      </c>
      <c r="Z14" s="14">
        <v>1.190656310508E-2</v>
      </c>
      <c r="AA14" s="14">
        <v>3.1018903812727799E-2</v>
      </c>
      <c r="AB14" s="14">
        <v>1.1960914819843601E-2</v>
      </c>
      <c r="AC14" s="14">
        <v>3.3062639575453398E-2</v>
      </c>
      <c r="AD14" s="14">
        <v>0</v>
      </c>
      <c r="AE14" s="14"/>
      <c r="AF14" s="14">
        <v>5.2918474582418903E-3</v>
      </c>
      <c r="AG14" s="14">
        <v>1.26188491587547E-2</v>
      </c>
      <c r="AH14" s="14">
        <v>5.6659615408968999E-3</v>
      </c>
      <c r="AI14" s="14">
        <v>3.4894161379865202E-2</v>
      </c>
      <c r="AJ14" s="14">
        <v>3.17832990300859E-2</v>
      </c>
      <c r="AK14" s="14"/>
      <c r="AL14" s="14">
        <v>9.2743524275418505E-3</v>
      </c>
      <c r="AM14" s="14">
        <v>5.2467294413984303E-3</v>
      </c>
      <c r="AN14" s="14">
        <v>9.5463086394077506E-3</v>
      </c>
      <c r="AO14" s="14">
        <v>2.3909835749992302E-2</v>
      </c>
      <c r="AP14" s="14">
        <v>1.3441956428841301E-2</v>
      </c>
      <c r="AQ14" s="14">
        <v>7.6106985774391997E-2</v>
      </c>
      <c r="AR14" s="14"/>
      <c r="AS14" s="14">
        <v>1.8697387404768999E-2</v>
      </c>
      <c r="AT14" s="14">
        <v>2.41405183321384E-2</v>
      </c>
      <c r="AU14" s="14">
        <v>2.29504705926908E-2</v>
      </c>
      <c r="AV14" s="14">
        <v>1.46422876083809E-2</v>
      </c>
      <c r="AW14" s="14">
        <v>0</v>
      </c>
      <c r="AX14" s="14"/>
      <c r="AY14" s="14">
        <v>0.13475656819877099</v>
      </c>
      <c r="AZ14" s="14">
        <v>7.7440588762120594E-2</v>
      </c>
      <c r="BA14" s="14">
        <v>4.2332803938692501E-2</v>
      </c>
      <c r="BB14" s="14">
        <v>8.8634571265933208E-3</v>
      </c>
      <c r="BC14" s="14">
        <v>3.1617094882195301E-2</v>
      </c>
      <c r="BD14" s="14">
        <v>4.5411250396763497E-2</v>
      </c>
      <c r="BE14" s="14">
        <v>9.1205643459168692E-3</v>
      </c>
      <c r="BF14" s="14">
        <v>2.7146309296118901E-2</v>
      </c>
      <c r="BG14" s="14">
        <v>1.39092162631267E-2</v>
      </c>
      <c r="BH14" s="14">
        <v>8.1341317434421492E-3</v>
      </c>
      <c r="BI14" s="14">
        <v>5.2085416208052099E-3</v>
      </c>
      <c r="BJ14" s="14">
        <v>3.7314038735958802E-2</v>
      </c>
      <c r="BK14" s="14">
        <v>0</v>
      </c>
      <c r="BL14" s="14">
        <v>0</v>
      </c>
      <c r="BM14" s="14">
        <v>0</v>
      </c>
      <c r="BN14" s="14">
        <v>8.8773118844259705E-3</v>
      </c>
      <c r="BO14" s="14"/>
      <c r="BP14" s="14">
        <v>2.0003204745247301E-2</v>
      </c>
      <c r="BQ14" s="14">
        <v>3.1270086386962499E-2</v>
      </c>
      <c r="BR14" s="14">
        <v>2.13663120768556E-2</v>
      </c>
      <c r="BS14" s="14">
        <v>2.1740411765268301E-2</v>
      </c>
      <c r="BT14" s="14">
        <v>2.2187717147422702E-2</v>
      </c>
      <c r="BU14" s="14">
        <v>2.3273023180545901E-2</v>
      </c>
      <c r="BV14" s="14"/>
      <c r="BW14" s="14">
        <v>1.1041997375722701E-2</v>
      </c>
      <c r="BX14" s="14">
        <v>1.94053516333486E-2</v>
      </c>
      <c r="BY14" s="14">
        <v>3.9436833854684203E-2</v>
      </c>
      <c r="BZ14" s="14">
        <v>5.8140549740511298E-2</v>
      </c>
      <c r="CA14" s="14">
        <v>2.54024738973961E-2</v>
      </c>
      <c r="CB14" s="14">
        <v>6.3416064596951094E-2</v>
      </c>
      <c r="CC14" s="14"/>
      <c r="CD14" s="14">
        <v>3.2298113102065103E-2</v>
      </c>
      <c r="CE14" s="14">
        <v>1.18581749033294E-2</v>
      </c>
      <c r="CF14" s="14">
        <v>3.9099906546658098E-2</v>
      </c>
      <c r="CG14" s="14">
        <v>6.9825873170849201E-3</v>
      </c>
      <c r="CH14" s="14"/>
      <c r="CI14" s="14">
        <v>2.5429335129922601E-2</v>
      </c>
      <c r="CJ14" s="14">
        <v>1.23882838276988E-2</v>
      </c>
      <c r="CK14" s="14">
        <v>2.05338326484691E-2</v>
      </c>
      <c r="CL14" s="14">
        <v>8.7592505852615396E-2</v>
      </c>
      <c r="CM14" s="14"/>
      <c r="CN14" s="14">
        <v>1.9516558748072999E-2</v>
      </c>
      <c r="CO14" s="14">
        <v>2.2832435653211601E-2</v>
      </c>
      <c r="CP14" s="14"/>
      <c r="CQ14" s="14">
        <v>5.5090564197346203E-3</v>
      </c>
      <c r="CR14" s="14">
        <v>2.25284182625154E-2</v>
      </c>
    </row>
    <row r="15" spans="2:96" x14ac:dyDescent="0.3">
      <c r="B15" s="15" t="s">
        <v>235</v>
      </c>
      <c r="C15" s="21">
        <v>0.48304620676460602</v>
      </c>
      <c r="D15" s="21">
        <v>0.42120116861380702</v>
      </c>
      <c r="E15" s="21">
        <v>0.542010262858861</v>
      </c>
      <c r="F15" s="21"/>
      <c r="G15" s="21">
        <v>0.55508042143526504</v>
      </c>
      <c r="H15" s="21">
        <v>0.61485012571960995</v>
      </c>
      <c r="I15" s="21">
        <v>0.53422240283662703</v>
      </c>
      <c r="J15" s="21">
        <v>0.45662962240327998</v>
      </c>
      <c r="K15" s="21">
        <v>0.41719963823664602</v>
      </c>
      <c r="L15" s="21">
        <v>0.35206016505035398</v>
      </c>
      <c r="M15" s="21"/>
      <c r="N15" s="21">
        <v>0.53678872771410602</v>
      </c>
      <c r="O15" s="21">
        <v>0.50491484136236897</v>
      </c>
      <c r="P15" s="21">
        <v>0.45198817882870301</v>
      </c>
      <c r="Q15" s="21">
        <v>0.42915826923787298</v>
      </c>
      <c r="R15" s="21"/>
      <c r="S15" s="21">
        <v>0.52615037573117396</v>
      </c>
      <c r="T15" s="21">
        <v>0.45996350788275803</v>
      </c>
      <c r="U15" s="21">
        <v>0.47332964983467601</v>
      </c>
      <c r="V15" s="21">
        <v>0.46899532993766402</v>
      </c>
      <c r="W15" s="21">
        <v>0.49630893873481202</v>
      </c>
      <c r="X15" s="21">
        <v>0.49713068518758802</v>
      </c>
      <c r="Y15" s="21">
        <v>0.46127006790034503</v>
      </c>
      <c r="Z15" s="21">
        <v>0.46523466858295298</v>
      </c>
      <c r="AA15" s="21">
        <v>0.478791812059217</v>
      </c>
      <c r="AB15" s="21">
        <v>0.39962717979616802</v>
      </c>
      <c r="AC15" s="21">
        <v>0.54411952886418002</v>
      </c>
      <c r="AD15" s="21">
        <v>0.62210107593095398</v>
      </c>
      <c r="AE15" s="21"/>
      <c r="AF15" s="21">
        <v>0.46530928323869702</v>
      </c>
      <c r="AG15" s="21">
        <v>0.54706510448271894</v>
      </c>
      <c r="AH15" s="21">
        <v>0.52450692440691604</v>
      </c>
      <c r="AI15" s="21">
        <v>0.36624460009906501</v>
      </c>
      <c r="AJ15" s="21">
        <v>0.54764042759785803</v>
      </c>
      <c r="AK15" s="21"/>
      <c r="AL15" s="21">
        <v>0.56074130003828104</v>
      </c>
      <c r="AM15" s="21">
        <v>0.53709308246924103</v>
      </c>
      <c r="AN15" s="21">
        <v>0.54153064662811101</v>
      </c>
      <c r="AO15" s="21">
        <v>0.34418747720748899</v>
      </c>
      <c r="AP15" s="21">
        <v>0.57901279627942903</v>
      </c>
      <c r="AQ15" s="21">
        <v>0.41563380212930401</v>
      </c>
      <c r="AR15" s="21"/>
      <c r="AS15" s="21">
        <v>0.42278041737406302</v>
      </c>
      <c r="AT15" s="21">
        <v>0.44296816088422297</v>
      </c>
      <c r="AU15" s="21">
        <v>0.52158866776555202</v>
      </c>
      <c r="AV15" s="21">
        <v>0.61931041048479096</v>
      </c>
      <c r="AW15" s="21">
        <v>0.68636758013170296</v>
      </c>
      <c r="AX15" s="21"/>
      <c r="AY15" s="21">
        <v>0.39175370824218703</v>
      </c>
      <c r="AZ15" s="21">
        <v>0.52510172100255503</v>
      </c>
      <c r="BA15" s="21">
        <v>0.45048138691812201</v>
      </c>
      <c r="BB15" s="21">
        <v>0.44175462402127602</v>
      </c>
      <c r="BC15" s="21">
        <v>0.43106059482215298</v>
      </c>
      <c r="BD15" s="21">
        <v>0.42221693283577899</v>
      </c>
      <c r="BE15" s="21">
        <v>0.48237098579626903</v>
      </c>
      <c r="BF15" s="21">
        <v>0.491591740144806</v>
      </c>
      <c r="BG15" s="21">
        <v>0.457212854904264</v>
      </c>
      <c r="BH15" s="21">
        <v>0.49029105631825998</v>
      </c>
      <c r="BI15" s="21">
        <v>0.51971361728791299</v>
      </c>
      <c r="BJ15" s="21">
        <v>0.48983526425507901</v>
      </c>
      <c r="BK15" s="21">
        <v>0.52304822620571101</v>
      </c>
      <c r="BL15" s="21">
        <v>0.46698140447284497</v>
      </c>
      <c r="BM15" s="21">
        <v>0.50623703599285097</v>
      </c>
      <c r="BN15" s="21">
        <v>0.67756815314743202</v>
      </c>
      <c r="BO15" s="21"/>
      <c r="BP15" s="21">
        <v>0.54823787662399703</v>
      </c>
      <c r="BQ15" s="21">
        <v>0.44847539787590501</v>
      </c>
      <c r="BR15" s="21">
        <v>0.48294765416549001</v>
      </c>
      <c r="BS15" s="21">
        <v>0.46898942387744103</v>
      </c>
      <c r="BT15" s="21">
        <v>0.467678717740931</v>
      </c>
      <c r="BU15" s="21">
        <v>0.43752640788879998</v>
      </c>
      <c r="BV15" s="21"/>
      <c r="BW15" s="21">
        <v>0.44835784826256903</v>
      </c>
      <c r="BX15" s="21">
        <v>0.52672872980178398</v>
      </c>
      <c r="BY15" s="21">
        <v>0.44464927734349802</v>
      </c>
      <c r="BZ15" s="21">
        <v>0.46863127124589099</v>
      </c>
      <c r="CA15" s="21">
        <v>0.53504518891363095</v>
      </c>
      <c r="CB15" s="21">
        <v>0.46017841710651403</v>
      </c>
      <c r="CC15" s="21"/>
      <c r="CD15" s="21">
        <v>0.56204087829819405</v>
      </c>
      <c r="CE15" s="21">
        <v>0.54309716979025402</v>
      </c>
      <c r="CF15" s="21">
        <v>0.38952035920390599</v>
      </c>
      <c r="CG15" s="21">
        <v>0.47184216769230802</v>
      </c>
      <c r="CH15" s="21"/>
      <c r="CI15" s="21">
        <v>0.60937853257546903</v>
      </c>
      <c r="CJ15" s="21">
        <v>0.58683604532424805</v>
      </c>
      <c r="CK15" s="21">
        <v>0.41084963547362902</v>
      </c>
      <c r="CL15" s="21">
        <v>0.43596075985879101</v>
      </c>
      <c r="CM15" s="21"/>
      <c r="CN15" s="21">
        <v>0.63791203745266101</v>
      </c>
      <c r="CO15" s="21">
        <v>0.46136862917214999</v>
      </c>
      <c r="CP15" s="21"/>
      <c r="CQ15" s="21">
        <v>0.60655224701382304</v>
      </c>
      <c r="CR15" s="21">
        <v>0.47009515653061801</v>
      </c>
    </row>
    <row r="16" spans="2:96" x14ac:dyDescent="0.3">
      <c r="B16" s="15" t="s">
        <v>236</v>
      </c>
      <c r="C16" s="21">
        <v>0.231083042352146</v>
      </c>
      <c r="D16" s="21">
        <v>0.28294651113256097</v>
      </c>
      <c r="E16" s="21">
        <v>0.18103569928103</v>
      </c>
      <c r="F16" s="21"/>
      <c r="G16" s="21">
        <v>0.17842097180354599</v>
      </c>
      <c r="H16" s="21">
        <v>0.157697122732367</v>
      </c>
      <c r="I16" s="21">
        <v>0.17464133528821399</v>
      </c>
      <c r="J16" s="21">
        <v>0.23876518904043301</v>
      </c>
      <c r="K16" s="21">
        <v>0.27978538849907197</v>
      </c>
      <c r="L16" s="21">
        <v>0.332672399600139</v>
      </c>
      <c r="M16" s="21"/>
      <c r="N16" s="21">
        <v>0.23266940066015801</v>
      </c>
      <c r="O16" s="21">
        <v>0.211856600661331</v>
      </c>
      <c r="P16" s="21">
        <v>0.24265491477086601</v>
      </c>
      <c r="Q16" s="21">
        <v>0.24004831682660399</v>
      </c>
      <c r="R16" s="21"/>
      <c r="S16" s="21">
        <v>0.19037705040366501</v>
      </c>
      <c r="T16" s="21">
        <v>0.25365060806319401</v>
      </c>
      <c r="U16" s="21">
        <v>0.221428273277821</v>
      </c>
      <c r="V16" s="21">
        <v>0.24651298494766799</v>
      </c>
      <c r="W16" s="21">
        <v>0.25470013955028098</v>
      </c>
      <c r="X16" s="21">
        <v>0.19482947082320201</v>
      </c>
      <c r="Y16" s="21">
        <v>0.23803439032017401</v>
      </c>
      <c r="Z16" s="21">
        <v>0.25910900525312602</v>
      </c>
      <c r="AA16" s="21">
        <v>0.213187448484808</v>
      </c>
      <c r="AB16" s="21">
        <v>0.32973005441847703</v>
      </c>
      <c r="AC16" s="21">
        <v>0.18574214397342301</v>
      </c>
      <c r="AD16" s="21">
        <v>0.14629288106114599</v>
      </c>
      <c r="AE16" s="21"/>
      <c r="AF16" s="21">
        <v>0.26582154046520401</v>
      </c>
      <c r="AG16" s="21">
        <v>0.181608234635003</v>
      </c>
      <c r="AH16" s="21">
        <v>0.223698485497109</v>
      </c>
      <c r="AI16" s="21">
        <v>0.34257201803288201</v>
      </c>
      <c r="AJ16" s="21">
        <v>0.18082977525237601</v>
      </c>
      <c r="AK16" s="21"/>
      <c r="AL16" s="21">
        <v>0.19355243077360201</v>
      </c>
      <c r="AM16" s="21">
        <v>0.212165724872283</v>
      </c>
      <c r="AN16" s="21">
        <v>0.18290303717027101</v>
      </c>
      <c r="AO16" s="21">
        <v>0.32807990900602402</v>
      </c>
      <c r="AP16" s="21">
        <v>0.22408045463526499</v>
      </c>
      <c r="AQ16" s="21">
        <v>0.23284935050901701</v>
      </c>
      <c r="AR16" s="21"/>
      <c r="AS16" s="21">
        <v>0.24441900934463501</v>
      </c>
      <c r="AT16" s="21">
        <v>0.26928399193025598</v>
      </c>
      <c r="AU16" s="21">
        <v>0.214437703792724</v>
      </c>
      <c r="AV16" s="21">
        <v>0.15669575299720201</v>
      </c>
      <c r="AW16" s="21">
        <v>0.14479850813633099</v>
      </c>
      <c r="AX16" s="21"/>
      <c r="AY16" s="21">
        <v>0.26777001293931202</v>
      </c>
      <c r="AZ16" s="21">
        <v>0.19677780451284299</v>
      </c>
      <c r="BA16" s="21">
        <v>0.20906421237779399</v>
      </c>
      <c r="BB16" s="21">
        <v>0.252349813384729</v>
      </c>
      <c r="BC16" s="21">
        <v>0.24506476013401601</v>
      </c>
      <c r="BD16" s="21">
        <v>0.215726150263816</v>
      </c>
      <c r="BE16" s="21">
        <v>0.25502313128718901</v>
      </c>
      <c r="BF16" s="21">
        <v>0.28491201104424602</v>
      </c>
      <c r="BG16" s="21">
        <v>0.24854174245520799</v>
      </c>
      <c r="BH16" s="21">
        <v>0.242555318027462</v>
      </c>
      <c r="BI16" s="21">
        <v>0.20881026317797899</v>
      </c>
      <c r="BJ16" s="21">
        <v>0.24582462740747399</v>
      </c>
      <c r="BK16" s="21">
        <v>0.218850604525862</v>
      </c>
      <c r="BL16" s="21">
        <v>0.23751510354837599</v>
      </c>
      <c r="BM16" s="21">
        <v>0.28849143365237401</v>
      </c>
      <c r="BN16" s="21">
        <v>0.16118801221542001</v>
      </c>
      <c r="BO16" s="21"/>
      <c r="BP16" s="21">
        <v>0.184301852878687</v>
      </c>
      <c r="BQ16" s="21">
        <v>0.24814986244122</v>
      </c>
      <c r="BR16" s="21">
        <v>0.219124730530593</v>
      </c>
      <c r="BS16" s="21">
        <v>0.24178286748403899</v>
      </c>
      <c r="BT16" s="21">
        <v>0.26688685394605199</v>
      </c>
      <c r="BU16" s="21">
        <v>0.28473446609888498</v>
      </c>
      <c r="BV16" s="21"/>
      <c r="BW16" s="21">
        <v>0.27217050444860902</v>
      </c>
      <c r="BX16" s="21">
        <v>0.18178436137547399</v>
      </c>
      <c r="BY16" s="21">
        <v>0.22056956498069499</v>
      </c>
      <c r="BZ16" s="21">
        <v>0.20335432530956199</v>
      </c>
      <c r="CA16" s="21">
        <v>0.217050517151258</v>
      </c>
      <c r="CB16" s="21">
        <v>0.23466446556850701</v>
      </c>
      <c r="CC16" s="21"/>
      <c r="CD16" s="21">
        <v>0.179145347037175</v>
      </c>
      <c r="CE16" s="21">
        <v>0.21337996844955701</v>
      </c>
      <c r="CF16" s="21">
        <v>0.27172445806325701</v>
      </c>
      <c r="CG16" s="21">
        <v>0.25657619412933402</v>
      </c>
      <c r="CH16" s="21"/>
      <c r="CI16" s="21">
        <v>0.12844343101988201</v>
      </c>
      <c r="CJ16" s="21">
        <v>0.16074901512560799</v>
      </c>
      <c r="CK16" s="21">
        <v>0.29451370719935999</v>
      </c>
      <c r="CL16" s="21">
        <v>0.18382902723922301</v>
      </c>
      <c r="CM16" s="21"/>
      <c r="CN16" s="21">
        <v>0.14309858837358599</v>
      </c>
      <c r="CO16" s="21">
        <v>0.245167827936524</v>
      </c>
      <c r="CP16" s="21"/>
      <c r="CQ16" s="21">
        <v>0.171738122738854</v>
      </c>
      <c r="CR16" s="21">
        <v>0.23799858774924301</v>
      </c>
    </row>
    <row r="17" spans="2:96" x14ac:dyDescent="0.3">
      <c r="B17" s="15" t="s">
        <v>237</v>
      </c>
      <c r="C17" s="22">
        <v>0.25196316441245997</v>
      </c>
      <c r="D17" s="22">
        <v>0.13825465748124599</v>
      </c>
      <c r="E17" s="22">
        <v>0.36097456357782998</v>
      </c>
      <c r="F17" s="22"/>
      <c r="G17" s="22">
        <v>0.37665944963171899</v>
      </c>
      <c r="H17" s="22">
        <v>0.45715300298724199</v>
      </c>
      <c r="I17" s="22">
        <v>0.35958106754841301</v>
      </c>
      <c r="J17" s="22">
        <v>0.217864433362846</v>
      </c>
      <c r="K17" s="22">
        <v>0.13741424973757399</v>
      </c>
      <c r="L17" s="22">
        <v>1.93877654502152E-2</v>
      </c>
      <c r="M17" s="22"/>
      <c r="N17" s="22">
        <v>0.30411932705394801</v>
      </c>
      <c r="O17" s="22">
        <v>0.29305824070103798</v>
      </c>
      <c r="P17" s="22">
        <v>0.209333264057837</v>
      </c>
      <c r="Q17" s="22">
        <v>0.18910995241126899</v>
      </c>
      <c r="R17" s="22"/>
      <c r="S17" s="22">
        <v>0.33577332532750898</v>
      </c>
      <c r="T17" s="22">
        <v>0.20631289981956399</v>
      </c>
      <c r="U17" s="22">
        <v>0.25190137655685602</v>
      </c>
      <c r="V17" s="22">
        <v>0.222482344989996</v>
      </c>
      <c r="W17" s="22">
        <v>0.24160879918453099</v>
      </c>
      <c r="X17" s="22">
        <v>0.30230121436438601</v>
      </c>
      <c r="Y17" s="22">
        <v>0.22323567758017099</v>
      </c>
      <c r="Z17" s="22">
        <v>0.20612566332982801</v>
      </c>
      <c r="AA17" s="22">
        <v>0.26560436357440897</v>
      </c>
      <c r="AB17" s="22">
        <v>6.9897125377691494E-2</v>
      </c>
      <c r="AC17" s="22">
        <v>0.35837738489075799</v>
      </c>
      <c r="AD17" s="22">
        <v>0.47580819486980802</v>
      </c>
      <c r="AE17" s="22"/>
      <c r="AF17" s="22">
        <v>0.19948774277349199</v>
      </c>
      <c r="AG17" s="22">
        <v>0.36545686984771603</v>
      </c>
      <c r="AH17" s="22">
        <v>0.30080843890980702</v>
      </c>
      <c r="AI17" s="22">
        <v>2.3672582066183102E-2</v>
      </c>
      <c r="AJ17" s="22">
        <v>0.36681065234548199</v>
      </c>
      <c r="AK17" s="22"/>
      <c r="AL17" s="22">
        <v>0.36718886926467897</v>
      </c>
      <c r="AM17" s="22">
        <v>0.32492735759695801</v>
      </c>
      <c r="AN17" s="22">
        <v>0.358627609457839</v>
      </c>
      <c r="AO17" s="22">
        <v>1.6107568201464501E-2</v>
      </c>
      <c r="AP17" s="22">
        <v>0.35493234164416398</v>
      </c>
      <c r="AQ17" s="22">
        <v>0.182784451620287</v>
      </c>
      <c r="AR17" s="22"/>
      <c r="AS17" s="22">
        <v>0.17836140802942699</v>
      </c>
      <c r="AT17" s="22">
        <v>0.17368416895396599</v>
      </c>
      <c r="AU17" s="22">
        <v>0.30715096397282798</v>
      </c>
      <c r="AV17" s="22">
        <v>0.46261465748758901</v>
      </c>
      <c r="AW17" s="22">
        <v>0.54156907199537196</v>
      </c>
      <c r="AX17" s="22"/>
      <c r="AY17" s="22">
        <v>0.12398369530287499</v>
      </c>
      <c r="AZ17" s="22">
        <v>0.32832391648971199</v>
      </c>
      <c r="BA17" s="22">
        <v>0.24141717454032799</v>
      </c>
      <c r="BB17" s="22">
        <v>0.18940481063654699</v>
      </c>
      <c r="BC17" s="22">
        <v>0.18599583468813699</v>
      </c>
      <c r="BD17" s="22">
        <v>0.20649078257196299</v>
      </c>
      <c r="BE17" s="22">
        <v>0.22734785450907999</v>
      </c>
      <c r="BF17" s="22">
        <v>0.20667972910056001</v>
      </c>
      <c r="BG17" s="22">
        <v>0.20867111244905501</v>
      </c>
      <c r="BH17" s="22">
        <v>0.24773573829079801</v>
      </c>
      <c r="BI17" s="22">
        <v>0.31090335410993297</v>
      </c>
      <c r="BJ17" s="22">
        <v>0.24401063684760599</v>
      </c>
      <c r="BK17" s="22">
        <v>0.30419762167984898</v>
      </c>
      <c r="BL17" s="22">
        <v>0.22946630092446901</v>
      </c>
      <c r="BM17" s="22">
        <v>0.21774560234047799</v>
      </c>
      <c r="BN17" s="22">
        <v>0.51638014093201201</v>
      </c>
      <c r="BO17" s="22"/>
      <c r="BP17" s="22">
        <v>0.36393602374530998</v>
      </c>
      <c r="BQ17" s="22">
        <v>0.20032553543468501</v>
      </c>
      <c r="BR17" s="22">
        <v>0.26382292363489601</v>
      </c>
      <c r="BS17" s="22">
        <v>0.22720655639340101</v>
      </c>
      <c r="BT17" s="22">
        <v>0.20079186379487901</v>
      </c>
      <c r="BU17" s="22">
        <v>0.15279194178991501</v>
      </c>
      <c r="BV17" s="22"/>
      <c r="BW17" s="22">
        <v>0.17618734381396001</v>
      </c>
      <c r="BX17" s="22">
        <v>0.34494436842630999</v>
      </c>
      <c r="BY17" s="22">
        <v>0.224079712362803</v>
      </c>
      <c r="BZ17" s="22">
        <v>0.26527694593633</v>
      </c>
      <c r="CA17" s="22">
        <v>0.317994671762373</v>
      </c>
      <c r="CB17" s="22">
        <v>0.22551395153800599</v>
      </c>
      <c r="CC17" s="22"/>
      <c r="CD17" s="22">
        <v>0.382895531261018</v>
      </c>
      <c r="CE17" s="22">
        <v>0.32971720134069699</v>
      </c>
      <c r="CF17" s="22">
        <v>0.117795901140649</v>
      </c>
      <c r="CG17" s="22">
        <v>0.215265973562974</v>
      </c>
      <c r="CH17" s="22"/>
      <c r="CI17" s="22">
        <v>0.480935101555587</v>
      </c>
      <c r="CJ17" s="22">
        <v>0.42608703019864003</v>
      </c>
      <c r="CK17" s="22">
        <v>0.116335928274269</v>
      </c>
      <c r="CL17" s="22">
        <v>0.25213173261956801</v>
      </c>
      <c r="CM17" s="22"/>
      <c r="CN17" s="22">
        <v>0.49481344907907499</v>
      </c>
      <c r="CO17" s="22">
        <v>0.21620080123562599</v>
      </c>
      <c r="CP17" s="22"/>
      <c r="CQ17" s="22">
        <v>0.43481412427496902</v>
      </c>
      <c r="CR17" s="22">
        <v>0.232096568781375</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1052</v>
      </c>
      <c r="D7" s="10">
        <v>516</v>
      </c>
      <c r="E7" s="10">
        <v>533</v>
      </c>
      <c r="F7" s="10"/>
      <c r="G7" s="10">
        <v>118</v>
      </c>
      <c r="H7" s="10">
        <v>165</v>
      </c>
      <c r="I7" s="10">
        <v>182</v>
      </c>
      <c r="J7" s="10">
        <v>183</v>
      </c>
      <c r="K7" s="10">
        <v>165</v>
      </c>
      <c r="L7" s="10">
        <v>239</v>
      </c>
      <c r="M7" s="10"/>
      <c r="N7" s="10">
        <v>285</v>
      </c>
      <c r="O7" s="10">
        <v>250</v>
      </c>
      <c r="P7" s="10">
        <v>231</v>
      </c>
      <c r="Q7" s="10">
        <v>283</v>
      </c>
      <c r="R7" s="10"/>
      <c r="S7" s="10">
        <v>137</v>
      </c>
      <c r="T7" s="10">
        <v>152</v>
      </c>
      <c r="U7" s="10">
        <v>91</v>
      </c>
      <c r="V7" s="10">
        <v>93</v>
      </c>
      <c r="W7" s="10">
        <v>81</v>
      </c>
      <c r="X7" s="10">
        <v>79</v>
      </c>
      <c r="Y7" s="10">
        <v>91</v>
      </c>
      <c r="Z7" s="10">
        <v>41</v>
      </c>
      <c r="AA7" s="10">
        <v>120</v>
      </c>
      <c r="AB7" s="10">
        <v>92</v>
      </c>
      <c r="AC7" s="10">
        <v>52</v>
      </c>
      <c r="AD7" s="10">
        <v>23</v>
      </c>
      <c r="AE7" s="10"/>
      <c r="AF7" s="10">
        <v>213</v>
      </c>
      <c r="AG7" s="10">
        <v>351</v>
      </c>
      <c r="AH7" s="10">
        <v>88</v>
      </c>
      <c r="AI7" s="10">
        <v>155</v>
      </c>
      <c r="AJ7" s="10">
        <v>64</v>
      </c>
      <c r="AK7" s="10"/>
      <c r="AL7" s="10">
        <v>253</v>
      </c>
      <c r="AM7" s="10">
        <v>205</v>
      </c>
      <c r="AN7" s="10">
        <v>103</v>
      </c>
      <c r="AO7" s="10">
        <v>234</v>
      </c>
      <c r="AP7" s="10">
        <v>77</v>
      </c>
      <c r="AQ7" s="10">
        <v>87</v>
      </c>
      <c r="AR7" s="10"/>
      <c r="AS7" s="10">
        <v>247</v>
      </c>
      <c r="AT7" s="10">
        <v>248</v>
      </c>
      <c r="AU7" s="10">
        <v>254</v>
      </c>
      <c r="AV7" s="10">
        <v>128</v>
      </c>
      <c r="AW7" s="10">
        <v>19</v>
      </c>
      <c r="AX7" s="10"/>
      <c r="AY7" s="10">
        <v>7</v>
      </c>
      <c r="AZ7" s="10">
        <v>40</v>
      </c>
      <c r="BA7" s="10">
        <v>75</v>
      </c>
      <c r="BB7" s="10">
        <v>55</v>
      </c>
      <c r="BC7" s="10">
        <v>96</v>
      </c>
      <c r="BD7" s="10">
        <v>108</v>
      </c>
      <c r="BE7" s="10">
        <v>102</v>
      </c>
      <c r="BF7" s="10">
        <v>70</v>
      </c>
      <c r="BG7" s="10">
        <v>70</v>
      </c>
      <c r="BH7" s="10">
        <v>78</v>
      </c>
      <c r="BI7" s="10">
        <v>102</v>
      </c>
      <c r="BJ7" s="10">
        <v>73</v>
      </c>
      <c r="BK7" s="10">
        <v>40</v>
      </c>
      <c r="BL7" s="10">
        <v>20</v>
      </c>
      <c r="BM7" s="10">
        <v>20</v>
      </c>
      <c r="BN7" s="10">
        <v>47</v>
      </c>
      <c r="BO7" s="10"/>
      <c r="BP7" s="10">
        <v>215</v>
      </c>
      <c r="BQ7" s="10">
        <v>307</v>
      </c>
      <c r="BR7" s="10">
        <v>163</v>
      </c>
      <c r="BS7" s="10">
        <v>181</v>
      </c>
      <c r="BT7" s="10">
        <v>129</v>
      </c>
      <c r="BU7" s="10">
        <v>57</v>
      </c>
      <c r="BV7" s="10"/>
      <c r="BW7" s="10">
        <v>424</v>
      </c>
      <c r="BX7" s="10">
        <v>236</v>
      </c>
      <c r="BY7" s="10">
        <v>78</v>
      </c>
      <c r="BZ7" s="10">
        <v>89</v>
      </c>
      <c r="CA7" s="10">
        <v>179</v>
      </c>
      <c r="CB7" s="10">
        <v>39</v>
      </c>
      <c r="CC7" s="10"/>
      <c r="CD7" s="10">
        <v>207</v>
      </c>
      <c r="CE7" s="10">
        <v>199</v>
      </c>
      <c r="CF7" s="10">
        <v>151</v>
      </c>
      <c r="CG7" s="10">
        <v>296</v>
      </c>
      <c r="CH7" s="10"/>
      <c r="CI7" s="10">
        <v>179</v>
      </c>
      <c r="CJ7" s="10">
        <v>227</v>
      </c>
      <c r="CK7" s="10">
        <v>587</v>
      </c>
      <c r="CL7" s="10">
        <v>59</v>
      </c>
      <c r="CM7" s="10"/>
      <c r="CN7" s="10">
        <v>119</v>
      </c>
      <c r="CO7" s="10">
        <v>917</v>
      </c>
      <c r="CP7" s="10"/>
      <c r="CQ7" s="10">
        <v>100</v>
      </c>
      <c r="CR7" s="10">
        <v>871</v>
      </c>
    </row>
    <row r="8" spans="2:96" ht="30" customHeight="1" x14ac:dyDescent="0.3">
      <c r="B8" s="11" t="s">
        <v>19</v>
      </c>
      <c r="C8" s="11">
        <v>1050</v>
      </c>
      <c r="D8" s="11">
        <v>514</v>
      </c>
      <c r="E8" s="11">
        <v>533</v>
      </c>
      <c r="F8" s="11"/>
      <c r="G8" s="11">
        <v>144</v>
      </c>
      <c r="H8" s="11">
        <v>170</v>
      </c>
      <c r="I8" s="11">
        <v>180</v>
      </c>
      <c r="J8" s="11">
        <v>176</v>
      </c>
      <c r="K8" s="11">
        <v>159</v>
      </c>
      <c r="L8" s="11">
        <v>220</v>
      </c>
      <c r="M8" s="11"/>
      <c r="N8" s="11">
        <v>286</v>
      </c>
      <c r="O8" s="11">
        <v>266</v>
      </c>
      <c r="P8" s="11">
        <v>227</v>
      </c>
      <c r="Q8" s="11">
        <v>269</v>
      </c>
      <c r="R8" s="11"/>
      <c r="S8" s="11">
        <v>138</v>
      </c>
      <c r="T8" s="11">
        <v>144</v>
      </c>
      <c r="U8" s="11">
        <v>87</v>
      </c>
      <c r="V8" s="11">
        <v>91</v>
      </c>
      <c r="W8" s="11">
        <v>80</v>
      </c>
      <c r="X8" s="11">
        <v>79</v>
      </c>
      <c r="Y8" s="11">
        <v>85</v>
      </c>
      <c r="Z8" s="11">
        <v>39</v>
      </c>
      <c r="AA8" s="11">
        <v>124</v>
      </c>
      <c r="AB8" s="11">
        <v>94</v>
      </c>
      <c r="AC8" s="11">
        <v>58</v>
      </c>
      <c r="AD8" s="11">
        <v>30</v>
      </c>
      <c r="AE8" s="11"/>
      <c r="AF8" s="11">
        <v>205</v>
      </c>
      <c r="AG8" s="11">
        <v>354</v>
      </c>
      <c r="AH8" s="11">
        <v>87</v>
      </c>
      <c r="AI8" s="11">
        <v>150</v>
      </c>
      <c r="AJ8" s="11">
        <v>64</v>
      </c>
      <c r="AK8" s="11"/>
      <c r="AL8" s="11">
        <v>260</v>
      </c>
      <c r="AM8" s="11">
        <v>199</v>
      </c>
      <c r="AN8" s="11">
        <v>102</v>
      </c>
      <c r="AO8" s="11">
        <v>227</v>
      </c>
      <c r="AP8" s="11">
        <v>79</v>
      </c>
      <c r="AQ8" s="11">
        <v>88</v>
      </c>
      <c r="AR8" s="11"/>
      <c r="AS8" s="11">
        <v>237</v>
      </c>
      <c r="AT8" s="11">
        <v>254</v>
      </c>
      <c r="AU8" s="11">
        <v>259</v>
      </c>
      <c r="AV8" s="11">
        <v>128</v>
      </c>
      <c r="AW8" s="11">
        <v>21</v>
      </c>
      <c r="AX8" s="11"/>
      <c r="AY8" s="11">
        <v>8</v>
      </c>
      <c r="AZ8" s="11">
        <v>38</v>
      </c>
      <c r="BA8" s="11">
        <v>73</v>
      </c>
      <c r="BB8" s="11">
        <v>54</v>
      </c>
      <c r="BC8" s="11">
        <v>95</v>
      </c>
      <c r="BD8" s="11">
        <v>109</v>
      </c>
      <c r="BE8" s="11">
        <v>103</v>
      </c>
      <c r="BF8" s="11">
        <v>69</v>
      </c>
      <c r="BG8" s="11">
        <v>70</v>
      </c>
      <c r="BH8" s="11">
        <v>79</v>
      </c>
      <c r="BI8" s="11">
        <v>103</v>
      </c>
      <c r="BJ8" s="11">
        <v>73</v>
      </c>
      <c r="BK8" s="11">
        <v>39</v>
      </c>
      <c r="BL8" s="11">
        <v>20</v>
      </c>
      <c r="BM8" s="11">
        <v>20</v>
      </c>
      <c r="BN8" s="11">
        <v>48</v>
      </c>
      <c r="BO8" s="11"/>
      <c r="BP8" s="11">
        <v>221</v>
      </c>
      <c r="BQ8" s="11">
        <v>306</v>
      </c>
      <c r="BR8" s="11">
        <v>160</v>
      </c>
      <c r="BS8" s="11">
        <v>179</v>
      </c>
      <c r="BT8" s="11">
        <v>127</v>
      </c>
      <c r="BU8" s="11">
        <v>57</v>
      </c>
      <c r="BV8" s="11"/>
      <c r="BW8" s="11">
        <v>410</v>
      </c>
      <c r="BX8" s="11">
        <v>239</v>
      </c>
      <c r="BY8" s="11">
        <v>78</v>
      </c>
      <c r="BZ8" s="11">
        <v>88</v>
      </c>
      <c r="CA8" s="11">
        <v>184</v>
      </c>
      <c r="CB8" s="11">
        <v>43</v>
      </c>
      <c r="CC8" s="11"/>
      <c r="CD8" s="11">
        <v>219</v>
      </c>
      <c r="CE8" s="11">
        <v>203</v>
      </c>
      <c r="CF8" s="11">
        <v>146</v>
      </c>
      <c r="CG8" s="11">
        <v>289</v>
      </c>
      <c r="CH8" s="11"/>
      <c r="CI8" s="11">
        <v>180</v>
      </c>
      <c r="CJ8" s="11">
        <v>228</v>
      </c>
      <c r="CK8" s="11">
        <v>583</v>
      </c>
      <c r="CL8" s="11">
        <v>60</v>
      </c>
      <c r="CM8" s="11"/>
      <c r="CN8" s="11">
        <v>120</v>
      </c>
      <c r="CO8" s="11">
        <v>914</v>
      </c>
      <c r="CP8" s="11"/>
      <c r="CQ8" s="11">
        <v>104</v>
      </c>
      <c r="CR8" s="11">
        <v>864</v>
      </c>
    </row>
    <row r="9" spans="2:96" ht="28.8" x14ac:dyDescent="0.3">
      <c r="B9" s="15" t="s">
        <v>577</v>
      </c>
      <c r="C9" s="14">
        <v>0.193973943112865</v>
      </c>
      <c r="D9" s="14">
        <v>0.195137041978175</v>
      </c>
      <c r="E9" s="14">
        <v>0.19394588800229001</v>
      </c>
      <c r="F9" s="14"/>
      <c r="G9" s="14">
        <v>0.164057257545557</v>
      </c>
      <c r="H9" s="14">
        <v>0.26475235787568502</v>
      </c>
      <c r="I9" s="14">
        <v>0.215912532620992</v>
      </c>
      <c r="J9" s="14">
        <v>0.17882831629892201</v>
      </c>
      <c r="K9" s="14">
        <v>0.19524907180496001</v>
      </c>
      <c r="L9" s="14">
        <v>0.152085278515148</v>
      </c>
      <c r="M9" s="14"/>
      <c r="N9" s="14">
        <v>0.19710659976915099</v>
      </c>
      <c r="O9" s="14">
        <v>0.21695071288964299</v>
      </c>
      <c r="P9" s="14">
        <v>0.18867453404759299</v>
      </c>
      <c r="Q9" s="14">
        <v>0.17075672702792299</v>
      </c>
      <c r="R9" s="14"/>
      <c r="S9" s="14">
        <v>0.19136025397805301</v>
      </c>
      <c r="T9" s="14">
        <v>0.20875528765562201</v>
      </c>
      <c r="U9" s="14">
        <v>0.17147801814378399</v>
      </c>
      <c r="V9" s="14">
        <v>0.19008782324097301</v>
      </c>
      <c r="W9" s="14">
        <v>0.21522989610298801</v>
      </c>
      <c r="X9" s="14">
        <v>0.187066409108673</v>
      </c>
      <c r="Y9" s="14">
        <v>0.209667780444558</v>
      </c>
      <c r="Z9" s="14">
        <v>0.190719932515898</v>
      </c>
      <c r="AA9" s="14">
        <v>0.18207869819771599</v>
      </c>
      <c r="AB9" s="14">
        <v>0.17121569152816901</v>
      </c>
      <c r="AC9" s="14">
        <v>0.20867444125367901</v>
      </c>
      <c r="AD9" s="14">
        <v>0.225568918071608</v>
      </c>
      <c r="AE9" s="14"/>
      <c r="AF9" s="14">
        <v>0.178360454470292</v>
      </c>
      <c r="AG9" s="14">
        <v>0.19926898729121401</v>
      </c>
      <c r="AH9" s="14">
        <v>0.17436725563683</v>
      </c>
      <c r="AI9" s="14">
        <v>0.20335738199981401</v>
      </c>
      <c r="AJ9" s="14">
        <v>0.230180702304186</v>
      </c>
      <c r="AK9" s="14"/>
      <c r="AL9" s="14">
        <v>0.21561711175697701</v>
      </c>
      <c r="AM9" s="14">
        <v>0.17263633757865601</v>
      </c>
      <c r="AN9" s="14">
        <v>0.178803685018115</v>
      </c>
      <c r="AO9" s="14">
        <v>0.21892062261379899</v>
      </c>
      <c r="AP9" s="14">
        <v>0.23157799607070301</v>
      </c>
      <c r="AQ9" s="14">
        <v>0.156644026293175</v>
      </c>
      <c r="AR9" s="14"/>
      <c r="AS9" s="14">
        <v>0.15889777753335099</v>
      </c>
      <c r="AT9" s="14">
        <v>0.16223357878263001</v>
      </c>
      <c r="AU9" s="14">
        <v>0.172656004394798</v>
      </c>
      <c r="AV9" s="14">
        <v>0.23386332418144401</v>
      </c>
      <c r="AW9" s="14">
        <v>0.69217132927778902</v>
      </c>
      <c r="AX9" s="14"/>
      <c r="AY9" s="14">
        <v>0.25797844070141701</v>
      </c>
      <c r="AZ9" s="14">
        <v>0.17389377431469599</v>
      </c>
      <c r="BA9" s="14">
        <v>0.14327288649702399</v>
      </c>
      <c r="BB9" s="14">
        <v>0.183072591233679</v>
      </c>
      <c r="BC9" s="14">
        <v>0.149385721985409</v>
      </c>
      <c r="BD9" s="14">
        <v>0.18786335732690301</v>
      </c>
      <c r="BE9" s="14">
        <v>0.20286268059700699</v>
      </c>
      <c r="BF9" s="14">
        <v>0.25554791492725598</v>
      </c>
      <c r="BG9" s="14">
        <v>0.13505974188730999</v>
      </c>
      <c r="BH9" s="14">
        <v>0.14923931300066301</v>
      </c>
      <c r="BI9" s="14">
        <v>0.21635985575278499</v>
      </c>
      <c r="BJ9" s="14">
        <v>0.11629374329605401</v>
      </c>
      <c r="BK9" s="14">
        <v>0.16894353549013</v>
      </c>
      <c r="BL9" s="14">
        <v>0.251553895733444</v>
      </c>
      <c r="BM9" s="14">
        <v>0.19882681942132499</v>
      </c>
      <c r="BN9" s="14">
        <v>0.516635387178767</v>
      </c>
      <c r="BO9" s="14"/>
      <c r="BP9" s="14">
        <v>0.27309381603097699</v>
      </c>
      <c r="BQ9" s="14">
        <v>0.17765455058703999</v>
      </c>
      <c r="BR9" s="14">
        <v>0.20647557065510899</v>
      </c>
      <c r="BS9" s="14">
        <v>0.13991820885129</v>
      </c>
      <c r="BT9" s="14">
        <v>0.186840290177608</v>
      </c>
      <c r="BU9" s="14">
        <v>0.12501569030943699</v>
      </c>
      <c r="BV9" s="14"/>
      <c r="BW9" s="14">
        <v>0.17222014083133599</v>
      </c>
      <c r="BX9" s="14">
        <v>0.21373798563483401</v>
      </c>
      <c r="BY9" s="14">
        <v>0.182371999751997</v>
      </c>
      <c r="BZ9" s="14">
        <v>0.15035208758385901</v>
      </c>
      <c r="CA9" s="14">
        <v>0.24226966943153699</v>
      </c>
      <c r="CB9" s="14">
        <v>0.15094251398314201</v>
      </c>
      <c r="CC9" s="14"/>
      <c r="CD9" s="14">
        <v>0.23913772083371701</v>
      </c>
      <c r="CE9" s="14">
        <v>0.25841595683583102</v>
      </c>
      <c r="CF9" s="14">
        <v>0.16467608159591199</v>
      </c>
      <c r="CG9" s="14">
        <v>0.18176282065126301</v>
      </c>
      <c r="CH9" s="14"/>
      <c r="CI9" s="14">
        <v>0.216700918007767</v>
      </c>
      <c r="CJ9" s="14">
        <v>0.196007298642001</v>
      </c>
      <c r="CK9" s="14">
        <v>0.18341329385393601</v>
      </c>
      <c r="CL9" s="14">
        <v>0.220773190216317</v>
      </c>
      <c r="CM9" s="14"/>
      <c r="CN9" s="14">
        <v>0.23254319899790801</v>
      </c>
      <c r="CO9" s="14">
        <v>0.19120329852884799</v>
      </c>
      <c r="CP9" s="14"/>
      <c r="CQ9" s="14">
        <v>0.24349892535638001</v>
      </c>
      <c r="CR9" s="14">
        <v>0.18813510733278699</v>
      </c>
    </row>
    <row r="10" spans="2:96" ht="28.8" x14ac:dyDescent="0.3">
      <c r="B10" s="15" t="s">
        <v>578</v>
      </c>
      <c r="C10" s="14">
        <v>0.321421567551325</v>
      </c>
      <c r="D10" s="14">
        <v>0.343635372771259</v>
      </c>
      <c r="E10" s="14">
        <v>0.301777221363148</v>
      </c>
      <c r="F10" s="14"/>
      <c r="G10" s="14">
        <v>0.41078549566827399</v>
      </c>
      <c r="H10" s="14">
        <v>0.40874785991017099</v>
      </c>
      <c r="I10" s="14">
        <v>0.33876487419107099</v>
      </c>
      <c r="J10" s="14">
        <v>0.29598451362996397</v>
      </c>
      <c r="K10" s="14">
        <v>0.28882336782923401</v>
      </c>
      <c r="L10" s="14">
        <v>0.225199840753606</v>
      </c>
      <c r="M10" s="14"/>
      <c r="N10" s="14">
        <v>0.376758530295842</v>
      </c>
      <c r="O10" s="14">
        <v>0.29530340154981399</v>
      </c>
      <c r="P10" s="14">
        <v>0.30748245721149697</v>
      </c>
      <c r="Q10" s="14">
        <v>0.29655190432335599</v>
      </c>
      <c r="R10" s="14"/>
      <c r="S10" s="14">
        <v>0.40510925705808098</v>
      </c>
      <c r="T10" s="14">
        <v>0.311407449149111</v>
      </c>
      <c r="U10" s="14">
        <v>0.23447331160502499</v>
      </c>
      <c r="V10" s="14">
        <v>0.29447404216679901</v>
      </c>
      <c r="W10" s="14">
        <v>0.290777947864923</v>
      </c>
      <c r="X10" s="14">
        <v>0.30805743808854902</v>
      </c>
      <c r="Y10" s="14">
        <v>0.244471166588933</v>
      </c>
      <c r="Z10" s="14">
        <v>0.38219922529162798</v>
      </c>
      <c r="AA10" s="14">
        <v>0.37840656394653999</v>
      </c>
      <c r="AB10" s="14">
        <v>0.26474582319428602</v>
      </c>
      <c r="AC10" s="14">
        <v>0.32013118943521701</v>
      </c>
      <c r="AD10" s="14">
        <v>0.52103340512243401</v>
      </c>
      <c r="AE10" s="14"/>
      <c r="AF10" s="14">
        <v>0.30557725448901801</v>
      </c>
      <c r="AG10" s="14">
        <v>0.36000632353328699</v>
      </c>
      <c r="AH10" s="14">
        <v>0.27475304866872502</v>
      </c>
      <c r="AI10" s="14">
        <v>0.25555596023087801</v>
      </c>
      <c r="AJ10" s="14">
        <v>0.22378834375378601</v>
      </c>
      <c r="AK10" s="14"/>
      <c r="AL10" s="14">
        <v>0.38500046395713999</v>
      </c>
      <c r="AM10" s="14">
        <v>0.31664164597816402</v>
      </c>
      <c r="AN10" s="14">
        <v>0.339088710544306</v>
      </c>
      <c r="AO10" s="14">
        <v>0.27862195057403999</v>
      </c>
      <c r="AP10" s="14">
        <v>0.31234995569832003</v>
      </c>
      <c r="AQ10" s="14">
        <v>0.31914497502587003</v>
      </c>
      <c r="AR10" s="14"/>
      <c r="AS10" s="14">
        <v>0.31882507948350802</v>
      </c>
      <c r="AT10" s="14">
        <v>0.326202444980708</v>
      </c>
      <c r="AU10" s="14">
        <v>0.35638817409264101</v>
      </c>
      <c r="AV10" s="14">
        <v>0.38712348273660402</v>
      </c>
      <c r="AW10" s="14">
        <v>0.10408347501786799</v>
      </c>
      <c r="AX10" s="14"/>
      <c r="AY10" s="14">
        <v>0</v>
      </c>
      <c r="AZ10" s="14">
        <v>0.17537840248624301</v>
      </c>
      <c r="BA10" s="14">
        <v>0.25072791377175901</v>
      </c>
      <c r="BB10" s="14">
        <v>0.23349597582963399</v>
      </c>
      <c r="BC10" s="14">
        <v>0.360634158020046</v>
      </c>
      <c r="BD10" s="14">
        <v>0.35619709147303902</v>
      </c>
      <c r="BE10" s="14">
        <v>0.34187714529977198</v>
      </c>
      <c r="BF10" s="14">
        <v>0.352794211251584</v>
      </c>
      <c r="BG10" s="14">
        <v>0.28580743660102398</v>
      </c>
      <c r="BH10" s="14">
        <v>0.45345967537038101</v>
      </c>
      <c r="BI10" s="14">
        <v>0.355439119635309</v>
      </c>
      <c r="BJ10" s="14">
        <v>0.36400899966179401</v>
      </c>
      <c r="BK10" s="14">
        <v>0.29507510276221199</v>
      </c>
      <c r="BL10" s="14">
        <v>0.279740840121877</v>
      </c>
      <c r="BM10" s="14">
        <v>0.41374071552365799</v>
      </c>
      <c r="BN10" s="14">
        <v>0.27717601859833402</v>
      </c>
      <c r="BO10" s="14"/>
      <c r="BP10" s="14">
        <v>0.381475073847588</v>
      </c>
      <c r="BQ10" s="14">
        <v>0.34195216952197399</v>
      </c>
      <c r="BR10" s="14">
        <v>0.329474229115372</v>
      </c>
      <c r="BS10" s="14">
        <v>0.283240359763067</v>
      </c>
      <c r="BT10" s="14">
        <v>0.230111177802931</v>
      </c>
      <c r="BU10" s="14">
        <v>0.278700301085681</v>
      </c>
      <c r="BV10" s="14"/>
      <c r="BW10" s="14">
        <v>0.27208825469053399</v>
      </c>
      <c r="BX10" s="14">
        <v>0.39348832652195398</v>
      </c>
      <c r="BY10" s="14">
        <v>0.24993689391504101</v>
      </c>
      <c r="BZ10" s="14">
        <v>0.32600846279219398</v>
      </c>
      <c r="CA10" s="14">
        <v>0.37308311931409299</v>
      </c>
      <c r="CB10" s="14">
        <v>0.32652429362058899</v>
      </c>
      <c r="CC10" s="14"/>
      <c r="CD10" s="14">
        <v>0.417993784532463</v>
      </c>
      <c r="CE10" s="14">
        <v>0.455691270969032</v>
      </c>
      <c r="CF10" s="14">
        <v>0.220740151252723</v>
      </c>
      <c r="CG10" s="14">
        <v>0.25688910313233698</v>
      </c>
      <c r="CH10" s="14"/>
      <c r="CI10" s="14">
        <v>0.35026023500152398</v>
      </c>
      <c r="CJ10" s="14">
        <v>0.31606351016738699</v>
      </c>
      <c r="CK10" s="14">
        <v>0.32234531254360699</v>
      </c>
      <c r="CL10" s="14">
        <v>0.246445100730913</v>
      </c>
      <c r="CM10" s="14"/>
      <c r="CN10" s="14">
        <v>0.42778545782156002</v>
      </c>
      <c r="CO10" s="14">
        <v>0.30780609616497401</v>
      </c>
      <c r="CP10" s="14"/>
      <c r="CQ10" s="14">
        <v>0.32632953341274701</v>
      </c>
      <c r="CR10" s="14">
        <v>0.326034567250023</v>
      </c>
    </row>
    <row r="11" spans="2:96" ht="43.2" x14ac:dyDescent="0.3">
      <c r="B11" s="15" t="s">
        <v>579</v>
      </c>
      <c r="C11" s="14">
        <v>0.19013288086977401</v>
      </c>
      <c r="D11" s="14">
        <v>0.18959606123325901</v>
      </c>
      <c r="E11" s="14">
        <v>0.188312110263083</v>
      </c>
      <c r="F11" s="14"/>
      <c r="G11" s="14">
        <v>0.248414362482412</v>
      </c>
      <c r="H11" s="14">
        <v>0.151555888031983</v>
      </c>
      <c r="I11" s="14">
        <v>0.18459123065556099</v>
      </c>
      <c r="J11" s="14">
        <v>0.249331824648552</v>
      </c>
      <c r="K11" s="14">
        <v>0.14076180196749399</v>
      </c>
      <c r="L11" s="14">
        <v>0.17485929932656699</v>
      </c>
      <c r="M11" s="14"/>
      <c r="N11" s="14">
        <v>0.16400224918544901</v>
      </c>
      <c r="O11" s="14">
        <v>0.202904483207478</v>
      </c>
      <c r="P11" s="14">
        <v>0.18942537474851301</v>
      </c>
      <c r="Q11" s="14">
        <v>0.20793996515612201</v>
      </c>
      <c r="R11" s="14"/>
      <c r="S11" s="14">
        <v>0.167002195355652</v>
      </c>
      <c r="T11" s="14">
        <v>0.241695011360508</v>
      </c>
      <c r="U11" s="14">
        <v>0.20592161359935399</v>
      </c>
      <c r="V11" s="14">
        <v>0.223726890616019</v>
      </c>
      <c r="W11" s="14">
        <v>0.22087975652143599</v>
      </c>
      <c r="X11" s="14">
        <v>0.131327104302529</v>
      </c>
      <c r="Y11" s="14">
        <v>0.23163082305898899</v>
      </c>
      <c r="Z11" s="14">
        <v>0.16123913211951199</v>
      </c>
      <c r="AA11" s="14">
        <v>0.15521928551547201</v>
      </c>
      <c r="AB11" s="14">
        <v>0.235867038987914</v>
      </c>
      <c r="AC11" s="14">
        <v>0.1110795663526</v>
      </c>
      <c r="AD11" s="14">
        <v>4.5228885743015299E-2</v>
      </c>
      <c r="AE11" s="14"/>
      <c r="AF11" s="14">
        <v>0.205428408940697</v>
      </c>
      <c r="AG11" s="14">
        <v>0.21289790463667299</v>
      </c>
      <c r="AH11" s="14">
        <v>0.180685896305572</v>
      </c>
      <c r="AI11" s="14">
        <v>0.20680825713043299</v>
      </c>
      <c r="AJ11" s="14">
        <v>0.13644924956552301</v>
      </c>
      <c r="AK11" s="14"/>
      <c r="AL11" s="14">
        <v>0.20551633000347</v>
      </c>
      <c r="AM11" s="14">
        <v>0.194189996838115</v>
      </c>
      <c r="AN11" s="14">
        <v>0.22779678034953399</v>
      </c>
      <c r="AO11" s="14">
        <v>0.18364649167540001</v>
      </c>
      <c r="AP11" s="14">
        <v>0.15255830272264001</v>
      </c>
      <c r="AQ11" s="14">
        <v>0.114196265164228</v>
      </c>
      <c r="AR11" s="14"/>
      <c r="AS11" s="14">
        <v>0.17892676647469</v>
      </c>
      <c r="AT11" s="14">
        <v>0.20308286686865901</v>
      </c>
      <c r="AU11" s="14">
        <v>0.20581415825511501</v>
      </c>
      <c r="AV11" s="14">
        <v>0.19618156835689199</v>
      </c>
      <c r="AW11" s="14">
        <v>4.6060137279784599E-2</v>
      </c>
      <c r="AX11" s="14"/>
      <c r="AY11" s="14">
        <v>0</v>
      </c>
      <c r="AZ11" s="14">
        <v>0.17438460554148999</v>
      </c>
      <c r="BA11" s="14">
        <v>0.23433250926956201</v>
      </c>
      <c r="BB11" s="14">
        <v>0.31182028075796098</v>
      </c>
      <c r="BC11" s="14">
        <v>0.179800413506851</v>
      </c>
      <c r="BD11" s="14">
        <v>0.202569278103605</v>
      </c>
      <c r="BE11" s="14">
        <v>0.16410383696243699</v>
      </c>
      <c r="BF11" s="14">
        <v>0.13683573888970399</v>
      </c>
      <c r="BG11" s="14">
        <v>0.22617951411373699</v>
      </c>
      <c r="BH11" s="14">
        <v>0.13131204383796</v>
      </c>
      <c r="BI11" s="14">
        <v>0.17075468985359701</v>
      </c>
      <c r="BJ11" s="14">
        <v>0.208393879823419</v>
      </c>
      <c r="BK11" s="14">
        <v>0.29770018798013298</v>
      </c>
      <c r="BL11" s="14">
        <v>0.14553861371143001</v>
      </c>
      <c r="BM11" s="14">
        <v>0.14841185288620001</v>
      </c>
      <c r="BN11" s="14">
        <v>7.9841277306444899E-2</v>
      </c>
      <c r="BO11" s="14"/>
      <c r="BP11" s="14">
        <v>0.14137919517401101</v>
      </c>
      <c r="BQ11" s="14">
        <v>0.185279112201721</v>
      </c>
      <c r="BR11" s="14">
        <v>0.206503125193157</v>
      </c>
      <c r="BS11" s="14">
        <v>0.24088838537184001</v>
      </c>
      <c r="BT11" s="14">
        <v>0.193121473702588</v>
      </c>
      <c r="BU11" s="14">
        <v>0.19339293331686699</v>
      </c>
      <c r="BV11" s="14"/>
      <c r="BW11" s="14">
        <v>0.191725019130385</v>
      </c>
      <c r="BX11" s="14">
        <v>0.15517436899912401</v>
      </c>
      <c r="BY11" s="14">
        <v>0.30258602269939799</v>
      </c>
      <c r="BZ11" s="14">
        <v>0.175364558619615</v>
      </c>
      <c r="CA11" s="14">
        <v>0.17863234321787999</v>
      </c>
      <c r="CB11" s="14">
        <v>0.28160778005629999</v>
      </c>
      <c r="CC11" s="14"/>
      <c r="CD11" s="14">
        <v>0.20013758361143899</v>
      </c>
      <c r="CE11" s="14">
        <v>0.12985763719426599</v>
      </c>
      <c r="CF11" s="14">
        <v>0.22318386860185199</v>
      </c>
      <c r="CG11" s="14">
        <v>0.192649937222166</v>
      </c>
      <c r="CH11" s="14"/>
      <c r="CI11" s="14">
        <v>0.15928057759097999</v>
      </c>
      <c r="CJ11" s="14">
        <v>0.21472751358098399</v>
      </c>
      <c r="CK11" s="14">
        <v>0.19014558289814201</v>
      </c>
      <c r="CL11" s="14">
        <v>0.18900653441279999</v>
      </c>
      <c r="CM11" s="14"/>
      <c r="CN11" s="14">
        <v>0.18169270083472799</v>
      </c>
      <c r="CO11" s="14">
        <v>0.18894216535535199</v>
      </c>
      <c r="CP11" s="14"/>
      <c r="CQ11" s="14">
        <v>0.20545517243467301</v>
      </c>
      <c r="CR11" s="14">
        <v>0.19044295660124699</v>
      </c>
    </row>
    <row r="12" spans="2:96" ht="28.8" x14ac:dyDescent="0.3">
      <c r="B12" s="15" t="s">
        <v>580</v>
      </c>
      <c r="C12" s="14">
        <v>0.19312771462867001</v>
      </c>
      <c r="D12" s="14">
        <v>0.191833002997438</v>
      </c>
      <c r="E12" s="14">
        <v>0.19323451129836999</v>
      </c>
      <c r="F12" s="14"/>
      <c r="G12" s="14">
        <v>0.127706022835466</v>
      </c>
      <c r="H12" s="14">
        <v>9.8504300408930795E-2</v>
      </c>
      <c r="I12" s="14">
        <v>0.14640046334960599</v>
      </c>
      <c r="J12" s="14">
        <v>0.16906983017452301</v>
      </c>
      <c r="K12" s="14">
        <v>0.25894875248939297</v>
      </c>
      <c r="L12" s="14">
        <v>0.31879520265682798</v>
      </c>
      <c r="M12" s="14"/>
      <c r="N12" s="14">
        <v>0.19587683628185801</v>
      </c>
      <c r="O12" s="14">
        <v>0.190416218484695</v>
      </c>
      <c r="P12" s="14">
        <v>0.216384206596099</v>
      </c>
      <c r="Q12" s="14">
        <v>0.17531607827520301</v>
      </c>
      <c r="R12" s="14"/>
      <c r="S12" s="14">
        <v>0.14148283657593499</v>
      </c>
      <c r="T12" s="14">
        <v>0.14936572940927501</v>
      </c>
      <c r="U12" s="14">
        <v>0.30247036329032301</v>
      </c>
      <c r="V12" s="14">
        <v>0.19834155176024801</v>
      </c>
      <c r="W12" s="14">
        <v>0.15672590240234299</v>
      </c>
      <c r="X12" s="14">
        <v>0.18123700224752801</v>
      </c>
      <c r="Y12" s="14">
        <v>0.22734896432378099</v>
      </c>
      <c r="Z12" s="14">
        <v>0.24103723502143801</v>
      </c>
      <c r="AA12" s="14">
        <v>0.21252747956332499</v>
      </c>
      <c r="AB12" s="14">
        <v>0.18829111501083001</v>
      </c>
      <c r="AC12" s="14">
        <v>0.302172050354306</v>
      </c>
      <c r="AD12" s="14">
        <v>0</v>
      </c>
      <c r="AE12" s="14"/>
      <c r="AF12" s="14">
        <v>0.22537552680538001</v>
      </c>
      <c r="AG12" s="14">
        <v>0.145457180599431</v>
      </c>
      <c r="AH12" s="14">
        <v>0.25954416912730699</v>
      </c>
      <c r="AI12" s="14">
        <v>0.22085222383762401</v>
      </c>
      <c r="AJ12" s="14">
        <v>0.30625052579788797</v>
      </c>
      <c r="AK12" s="14"/>
      <c r="AL12" s="14">
        <v>0.151301793458854</v>
      </c>
      <c r="AM12" s="14">
        <v>0.228135517783493</v>
      </c>
      <c r="AN12" s="14">
        <v>0.19144942555696301</v>
      </c>
      <c r="AO12" s="14">
        <v>0.21907677079769899</v>
      </c>
      <c r="AP12" s="14">
        <v>0.218558714794021</v>
      </c>
      <c r="AQ12" s="14">
        <v>0.15998518011718199</v>
      </c>
      <c r="AR12" s="14"/>
      <c r="AS12" s="14">
        <v>0.233464099571047</v>
      </c>
      <c r="AT12" s="14">
        <v>0.18490377277999701</v>
      </c>
      <c r="AU12" s="14">
        <v>0.17905418344513799</v>
      </c>
      <c r="AV12" s="14">
        <v>0.12989788369060401</v>
      </c>
      <c r="AW12" s="14">
        <v>0.11145371745408</v>
      </c>
      <c r="AX12" s="14"/>
      <c r="AY12" s="14">
        <v>0.363029361095971</v>
      </c>
      <c r="AZ12" s="14">
        <v>0.29336962946047102</v>
      </c>
      <c r="BA12" s="14">
        <v>0.22484106668262399</v>
      </c>
      <c r="BB12" s="14">
        <v>0.16488224216644401</v>
      </c>
      <c r="BC12" s="14">
        <v>0.209767868005897</v>
      </c>
      <c r="BD12" s="14">
        <v>0.142169216461693</v>
      </c>
      <c r="BE12" s="14">
        <v>0.19425455822451099</v>
      </c>
      <c r="BF12" s="14">
        <v>0.13934079372819</v>
      </c>
      <c r="BG12" s="14">
        <v>0.27230033987173702</v>
      </c>
      <c r="BH12" s="14">
        <v>0.218857849714547</v>
      </c>
      <c r="BI12" s="14">
        <v>0.19730628238134101</v>
      </c>
      <c r="BJ12" s="14">
        <v>0.204292796130703</v>
      </c>
      <c r="BK12" s="14">
        <v>0.21289720641326901</v>
      </c>
      <c r="BL12" s="14">
        <v>0.18057661313738799</v>
      </c>
      <c r="BM12" s="14">
        <v>0.13893042025963101</v>
      </c>
      <c r="BN12" s="14">
        <v>0.12634731691645401</v>
      </c>
      <c r="BO12" s="14"/>
      <c r="BP12" s="14">
        <v>0.14584216996907401</v>
      </c>
      <c r="BQ12" s="14">
        <v>0.17417460392076101</v>
      </c>
      <c r="BR12" s="14">
        <v>0.17526034699874901</v>
      </c>
      <c r="BS12" s="14">
        <v>0.22216268150844601</v>
      </c>
      <c r="BT12" s="14">
        <v>0.26357794691272701</v>
      </c>
      <c r="BU12" s="14">
        <v>0.28077220391653301</v>
      </c>
      <c r="BV12" s="14"/>
      <c r="BW12" s="14">
        <v>0.26027298787935699</v>
      </c>
      <c r="BX12" s="14">
        <v>0.155515948863479</v>
      </c>
      <c r="BY12" s="14">
        <v>0.16496606064602401</v>
      </c>
      <c r="BZ12" s="14">
        <v>0.181817333378998</v>
      </c>
      <c r="CA12" s="14">
        <v>0.123869227560057</v>
      </c>
      <c r="CB12" s="14">
        <v>0.106939977591505</v>
      </c>
      <c r="CC12" s="14"/>
      <c r="CD12" s="14">
        <v>8.7735271726344294E-2</v>
      </c>
      <c r="CE12" s="14">
        <v>9.6827043779596E-2</v>
      </c>
      <c r="CF12" s="14">
        <v>0.21788920102119599</v>
      </c>
      <c r="CG12" s="14">
        <v>0.28741258146396098</v>
      </c>
      <c r="CH12" s="14"/>
      <c r="CI12" s="14">
        <v>0.187643173235854</v>
      </c>
      <c r="CJ12" s="14">
        <v>0.202337612492868</v>
      </c>
      <c r="CK12" s="14">
        <v>0.19799182259133499</v>
      </c>
      <c r="CL12" s="14">
        <v>0.12733988044634301</v>
      </c>
      <c r="CM12" s="14"/>
      <c r="CN12" s="14">
        <v>9.2608015160972307E-2</v>
      </c>
      <c r="CO12" s="14">
        <v>0.20758753320356599</v>
      </c>
      <c r="CP12" s="14"/>
      <c r="CQ12" s="14">
        <v>0.17591970227512099</v>
      </c>
      <c r="CR12" s="14">
        <v>0.19407623556234199</v>
      </c>
    </row>
    <row r="13" spans="2:96" x14ac:dyDescent="0.3">
      <c r="B13" s="15" t="s">
        <v>92</v>
      </c>
      <c r="C13" s="20">
        <v>0.101343893837365</v>
      </c>
      <c r="D13" s="20">
        <v>7.9798521019868507E-2</v>
      </c>
      <c r="E13" s="20">
        <v>0.12273026907310799</v>
      </c>
      <c r="F13" s="20"/>
      <c r="G13" s="20">
        <v>4.9036861468290401E-2</v>
      </c>
      <c r="H13" s="20">
        <v>7.6439593773230702E-2</v>
      </c>
      <c r="I13" s="20">
        <v>0.11433089918276999</v>
      </c>
      <c r="J13" s="20">
        <v>0.106785515248039</v>
      </c>
      <c r="K13" s="20">
        <v>0.11621700590891899</v>
      </c>
      <c r="L13" s="20">
        <v>0.12906037874785101</v>
      </c>
      <c r="M13" s="20"/>
      <c r="N13" s="20">
        <v>6.6255784467699794E-2</v>
      </c>
      <c r="O13" s="20">
        <v>9.4425183868369303E-2</v>
      </c>
      <c r="P13" s="20">
        <v>9.8033427396297196E-2</v>
      </c>
      <c r="Q13" s="20">
        <v>0.149435325217397</v>
      </c>
      <c r="R13" s="20"/>
      <c r="S13" s="20">
        <v>9.5045457032278097E-2</v>
      </c>
      <c r="T13" s="20">
        <v>8.8776522425483895E-2</v>
      </c>
      <c r="U13" s="20">
        <v>8.56566933615142E-2</v>
      </c>
      <c r="V13" s="20">
        <v>9.33696922159611E-2</v>
      </c>
      <c r="W13" s="20">
        <v>0.116386497108311</v>
      </c>
      <c r="X13" s="20">
        <v>0.192312046252721</v>
      </c>
      <c r="Y13" s="20">
        <v>8.6881265583737904E-2</v>
      </c>
      <c r="Z13" s="20">
        <v>2.4804475051523601E-2</v>
      </c>
      <c r="AA13" s="20">
        <v>7.1767972776945702E-2</v>
      </c>
      <c r="AB13" s="20">
        <v>0.13988033127880001</v>
      </c>
      <c r="AC13" s="20">
        <v>5.7942752604197199E-2</v>
      </c>
      <c r="AD13" s="20">
        <v>0.208168791062943</v>
      </c>
      <c r="AE13" s="20"/>
      <c r="AF13" s="20">
        <v>8.52583552946128E-2</v>
      </c>
      <c r="AG13" s="20">
        <v>8.2369603939395394E-2</v>
      </c>
      <c r="AH13" s="20">
        <v>0.110649630261565</v>
      </c>
      <c r="AI13" s="20">
        <v>0.113426176801251</v>
      </c>
      <c r="AJ13" s="20">
        <v>0.103331178578617</v>
      </c>
      <c r="AK13" s="20"/>
      <c r="AL13" s="20">
        <v>4.2564300823559602E-2</v>
      </c>
      <c r="AM13" s="20">
        <v>8.8396501821571993E-2</v>
      </c>
      <c r="AN13" s="20">
        <v>6.28613985310819E-2</v>
      </c>
      <c r="AO13" s="20">
        <v>9.9734164339061696E-2</v>
      </c>
      <c r="AP13" s="20">
        <v>8.4955030714315094E-2</v>
      </c>
      <c r="AQ13" s="20">
        <v>0.25002955339954502</v>
      </c>
      <c r="AR13" s="20"/>
      <c r="AS13" s="20">
        <v>0.10988627693740299</v>
      </c>
      <c r="AT13" s="20">
        <v>0.123577336588006</v>
      </c>
      <c r="AU13" s="20">
        <v>8.6087479812307605E-2</v>
      </c>
      <c r="AV13" s="20">
        <v>5.2933741034456298E-2</v>
      </c>
      <c r="AW13" s="20">
        <v>4.6231340970477999E-2</v>
      </c>
      <c r="AX13" s="20"/>
      <c r="AY13" s="20">
        <v>0.37899219820261199</v>
      </c>
      <c r="AZ13" s="20">
        <v>0.1829735881971</v>
      </c>
      <c r="BA13" s="20">
        <v>0.14682562377903099</v>
      </c>
      <c r="BB13" s="20">
        <v>0.10672891001228201</v>
      </c>
      <c r="BC13" s="20">
        <v>0.10041183848179699</v>
      </c>
      <c r="BD13" s="20">
        <v>0.11120105663476</v>
      </c>
      <c r="BE13" s="20">
        <v>9.6901778916272593E-2</v>
      </c>
      <c r="BF13" s="20">
        <v>0.115481341203265</v>
      </c>
      <c r="BG13" s="20">
        <v>8.0652967526192706E-2</v>
      </c>
      <c r="BH13" s="20">
        <v>4.7131118076449999E-2</v>
      </c>
      <c r="BI13" s="20">
        <v>6.0140052376968303E-2</v>
      </c>
      <c r="BJ13" s="20">
        <v>0.10701058108803101</v>
      </c>
      <c r="BK13" s="20">
        <v>2.5383967354255899E-2</v>
      </c>
      <c r="BL13" s="20">
        <v>0.14259003729586101</v>
      </c>
      <c r="BM13" s="20">
        <v>0.100090191909186</v>
      </c>
      <c r="BN13" s="20">
        <v>0</v>
      </c>
      <c r="BO13" s="20"/>
      <c r="BP13" s="20">
        <v>5.8209744978350603E-2</v>
      </c>
      <c r="BQ13" s="20">
        <v>0.120939563768504</v>
      </c>
      <c r="BR13" s="20">
        <v>8.2286728037614096E-2</v>
      </c>
      <c r="BS13" s="20">
        <v>0.113790364505357</v>
      </c>
      <c r="BT13" s="20">
        <v>0.12634911140414701</v>
      </c>
      <c r="BU13" s="20">
        <v>0.122118871371482</v>
      </c>
      <c r="BV13" s="20"/>
      <c r="BW13" s="20">
        <v>0.10369359746838799</v>
      </c>
      <c r="BX13" s="20">
        <v>8.2083369980608695E-2</v>
      </c>
      <c r="BY13" s="20">
        <v>0.10013902298754</v>
      </c>
      <c r="BZ13" s="20">
        <v>0.16645755762533401</v>
      </c>
      <c r="CA13" s="20">
        <v>8.2145640476434398E-2</v>
      </c>
      <c r="CB13" s="20">
        <v>0.133985434748464</v>
      </c>
      <c r="CC13" s="20"/>
      <c r="CD13" s="20">
        <v>5.4995639296036999E-2</v>
      </c>
      <c r="CE13" s="20">
        <v>5.9208091221275003E-2</v>
      </c>
      <c r="CF13" s="20">
        <v>0.17351069752831699</v>
      </c>
      <c r="CG13" s="20">
        <v>8.1285557530273805E-2</v>
      </c>
      <c r="CH13" s="20"/>
      <c r="CI13" s="20">
        <v>8.6115096163874305E-2</v>
      </c>
      <c r="CJ13" s="20">
        <v>7.08640651167598E-2</v>
      </c>
      <c r="CK13" s="20">
        <v>0.106103988112979</v>
      </c>
      <c r="CL13" s="20">
        <v>0.216435294193626</v>
      </c>
      <c r="CM13" s="20"/>
      <c r="CN13" s="20">
        <v>6.5370627184831401E-2</v>
      </c>
      <c r="CO13" s="20">
        <v>0.10446090674726</v>
      </c>
      <c r="CP13" s="20"/>
      <c r="CQ13" s="20">
        <v>4.8796666521078898E-2</v>
      </c>
      <c r="CR13" s="20">
        <v>0.101311133253601</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CR18"/>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961</v>
      </c>
      <c r="D7" s="10">
        <v>475</v>
      </c>
      <c r="E7" s="10">
        <v>486</v>
      </c>
      <c r="F7" s="10"/>
      <c r="G7" s="10">
        <v>108</v>
      </c>
      <c r="H7" s="10">
        <v>167</v>
      </c>
      <c r="I7" s="10">
        <v>163</v>
      </c>
      <c r="J7" s="10">
        <v>174</v>
      </c>
      <c r="K7" s="10">
        <v>129</v>
      </c>
      <c r="L7" s="10">
        <v>220</v>
      </c>
      <c r="M7" s="10"/>
      <c r="N7" s="10">
        <v>257</v>
      </c>
      <c r="O7" s="10">
        <v>239</v>
      </c>
      <c r="P7" s="10">
        <v>218</v>
      </c>
      <c r="Q7" s="10">
        <v>244</v>
      </c>
      <c r="R7" s="10"/>
      <c r="S7" s="10">
        <v>143</v>
      </c>
      <c r="T7" s="10">
        <v>119</v>
      </c>
      <c r="U7" s="10">
        <v>79</v>
      </c>
      <c r="V7" s="10">
        <v>93</v>
      </c>
      <c r="W7" s="10">
        <v>64</v>
      </c>
      <c r="X7" s="10">
        <v>102</v>
      </c>
      <c r="Y7" s="10">
        <v>81</v>
      </c>
      <c r="Z7" s="10">
        <v>43</v>
      </c>
      <c r="AA7" s="10">
        <v>93</v>
      </c>
      <c r="AB7" s="10">
        <v>82</v>
      </c>
      <c r="AC7" s="10">
        <v>39</v>
      </c>
      <c r="AD7" s="10">
        <v>23</v>
      </c>
      <c r="AE7" s="10"/>
      <c r="AF7" s="10">
        <v>181</v>
      </c>
      <c r="AG7" s="10">
        <v>310</v>
      </c>
      <c r="AH7" s="10">
        <v>90</v>
      </c>
      <c r="AI7" s="10">
        <v>123</v>
      </c>
      <c r="AJ7" s="10">
        <v>50</v>
      </c>
      <c r="AK7" s="10"/>
      <c r="AL7" s="10">
        <v>228</v>
      </c>
      <c r="AM7" s="10">
        <v>175</v>
      </c>
      <c r="AN7" s="10">
        <v>96</v>
      </c>
      <c r="AO7" s="10">
        <v>209</v>
      </c>
      <c r="AP7" s="10">
        <v>56</v>
      </c>
      <c r="AQ7" s="10">
        <v>83</v>
      </c>
      <c r="AR7" s="10"/>
      <c r="AS7" s="10">
        <v>236</v>
      </c>
      <c r="AT7" s="10">
        <v>209</v>
      </c>
      <c r="AU7" s="10">
        <v>237</v>
      </c>
      <c r="AV7" s="10">
        <v>122</v>
      </c>
      <c r="AW7" s="10">
        <v>19</v>
      </c>
      <c r="AX7" s="10"/>
      <c r="AY7" s="10">
        <v>6</v>
      </c>
      <c r="AZ7" s="10">
        <v>36</v>
      </c>
      <c r="BA7" s="10">
        <v>62</v>
      </c>
      <c r="BB7" s="10">
        <v>61</v>
      </c>
      <c r="BC7" s="10">
        <v>83</v>
      </c>
      <c r="BD7" s="10">
        <v>95</v>
      </c>
      <c r="BE7" s="10">
        <v>100</v>
      </c>
      <c r="BF7" s="10">
        <v>80</v>
      </c>
      <c r="BG7" s="10">
        <v>70</v>
      </c>
      <c r="BH7" s="10">
        <v>43</v>
      </c>
      <c r="BI7" s="10">
        <v>70</v>
      </c>
      <c r="BJ7" s="10">
        <v>56</v>
      </c>
      <c r="BK7" s="10">
        <v>37</v>
      </c>
      <c r="BL7" s="10">
        <v>27</v>
      </c>
      <c r="BM7" s="10">
        <v>31</v>
      </c>
      <c r="BN7" s="10">
        <v>60</v>
      </c>
      <c r="BO7" s="10"/>
      <c r="BP7" s="10">
        <v>253</v>
      </c>
      <c r="BQ7" s="10">
        <v>261</v>
      </c>
      <c r="BR7" s="10">
        <v>119</v>
      </c>
      <c r="BS7" s="10">
        <v>199</v>
      </c>
      <c r="BT7" s="10">
        <v>88</v>
      </c>
      <c r="BU7" s="10">
        <v>40</v>
      </c>
      <c r="BV7" s="10"/>
      <c r="BW7" s="10">
        <v>374</v>
      </c>
      <c r="BX7" s="10">
        <v>195</v>
      </c>
      <c r="BY7" s="10">
        <v>66</v>
      </c>
      <c r="BZ7" s="10">
        <v>95</v>
      </c>
      <c r="CA7" s="10">
        <v>188</v>
      </c>
      <c r="CB7" s="10">
        <v>37</v>
      </c>
      <c r="CC7" s="10"/>
      <c r="CD7" s="10">
        <v>213</v>
      </c>
      <c r="CE7" s="10">
        <v>163</v>
      </c>
      <c r="CF7" s="10">
        <v>149</v>
      </c>
      <c r="CG7" s="10">
        <v>264</v>
      </c>
      <c r="CH7" s="10"/>
      <c r="CI7" s="10">
        <v>166</v>
      </c>
      <c r="CJ7" s="10">
        <v>183</v>
      </c>
      <c r="CK7" s="10">
        <v>544</v>
      </c>
      <c r="CL7" s="10">
        <v>68</v>
      </c>
      <c r="CM7" s="10"/>
      <c r="CN7" s="10">
        <v>116</v>
      </c>
      <c r="CO7" s="10">
        <v>831</v>
      </c>
      <c r="CP7" s="10"/>
      <c r="CQ7" s="10">
        <v>85</v>
      </c>
      <c r="CR7" s="10">
        <v>804</v>
      </c>
    </row>
    <row r="8" spans="2:96" ht="30" customHeight="1" x14ac:dyDescent="0.3">
      <c r="B8" s="11" t="s">
        <v>19</v>
      </c>
      <c r="C8" s="11">
        <v>963</v>
      </c>
      <c r="D8" s="11">
        <v>479</v>
      </c>
      <c r="E8" s="11">
        <v>483</v>
      </c>
      <c r="F8" s="11"/>
      <c r="G8" s="11">
        <v>135</v>
      </c>
      <c r="H8" s="11">
        <v>173</v>
      </c>
      <c r="I8" s="11">
        <v>163</v>
      </c>
      <c r="J8" s="11">
        <v>166</v>
      </c>
      <c r="K8" s="11">
        <v>124</v>
      </c>
      <c r="L8" s="11">
        <v>202</v>
      </c>
      <c r="M8" s="11"/>
      <c r="N8" s="11">
        <v>257</v>
      </c>
      <c r="O8" s="11">
        <v>255</v>
      </c>
      <c r="P8" s="11">
        <v>214</v>
      </c>
      <c r="Q8" s="11">
        <v>233</v>
      </c>
      <c r="R8" s="11"/>
      <c r="S8" s="11">
        <v>145</v>
      </c>
      <c r="T8" s="11">
        <v>117</v>
      </c>
      <c r="U8" s="11">
        <v>74</v>
      </c>
      <c r="V8" s="11">
        <v>90</v>
      </c>
      <c r="W8" s="11">
        <v>61</v>
      </c>
      <c r="X8" s="11">
        <v>103</v>
      </c>
      <c r="Y8" s="11">
        <v>76</v>
      </c>
      <c r="Z8" s="11">
        <v>41</v>
      </c>
      <c r="AA8" s="11">
        <v>97</v>
      </c>
      <c r="AB8" s="11">
        <v>87</v>
      </c>
      <c r="AC8" s="11">
        <v>43</v>
      </c>
      <c r="AD8" s="11">
        <v>30</v>
      </c>
      <c r="AE8" s="11"/>
      <c r="AF8" s="11">
        <v>175</v>
      </c>
      <c r="AG8" s="11">
        <v>315</v>
      </c>
      <c r="AH8" s="11">
        <v>88</v>
      </c>
      <c r="AI8" s="11">
        <v>117</v>
      </c>
      <c r="AJ8" s="11">
        <v>51</v>
      </c>
      <c r="AK8" s="11"/>
      <c r="AL8" s="11">
        <v>237</v>
      </c>
      <c r="AM8" s="11">
        <v>172</v>
      </c>
      <c r="AN8" s="11">
        <v>96</v>
      </c>
      <c r="AO8" s="11">
        <v>201</v>
      </c>
      <c r="AP8" s="11">
        <v>57</v>
      </c>
      <c r="AQ8" s="11">
        <v>81</v>
      </c>
      <c r="AR8" s="11"/>
      <c r="AS8" s="11">
        <v>229</v>
      </c>
      <c r="AT8" s="11">
        <v>212</v>
      </c>
      <c r="AU8" s="11">
        <v>241</v>
      </c>
      <c r="AV8" s="11">
        <v>126</v>
      </c>
      <c r="AW8" s="11">
        <v>20</v>
      </c>
      <c r="AX8" s="11"/>
      <c r="AY8" s="11">
        <v>6</v>
      </c>
      <c r="AZ8" s="11">
        <v>36</v>
      </c>
      <c r="BA8" s="11">
        <v>60</v>
      </c>
      <c r="BB8" s="11">
        <v>60</v>
      </c>
      <c r="BC8" s="11">
        <v>84</v>
      </c>
      <c r="BD8" s="11">
        <v>97</v>
      </c>
      <c r="BE8" s="11">
        <v>100</v>
      </c>
      <c r="BF8" s="11">
        <v>82</v>
      </c>
      <c r="BG8" s="11">
        <v>70</v>
      </c>
      <c r="BH8" s="11">
        <v>42</v>
      </c>
      <c r="BI8" s="11">
        <v>68</v>
      </c>
      <c r="BJ8" s="11">
        <v>56</v>
      </c>
      <c r="BK8" s="11">
        <v>38</v>
      </c>
      <c r="BL8" s="11">
        <v>27</v>
      </c>
      <c r="BM8" s="11">
        <v>32</v>
      </c>
      <c r="BN8" s="11">
        <v>61</v>
      </c>
      <c r="BO8" s="11"/>
      <c r="BP8" s="11">
        <v>265</v>
      </c>
      <c r="BQ8" s="11">
        <v>259</v>
      </c>
      <c r="BR8" s="11">
        <v>118</v>
      </c>
      <c r="BS8" s="11">
        <v>195</v>
      </c>
      <c r="BT8" s="11">
        <v>84</v>
      </c>
      <c r="BU8" s="11">
        <v>40</v>
      </c>
      <c r="BV8" s="11"/>
      <c r="BW8" s="11">
        <v>362</v>
      </c>
      <c r="BX8" s="11">
        <v>196</v>
      </c>
      <c r="BY8" s="11">
        <v>67</v>
      </c>
      <c r="BZ8" s="11">
        <v>96</v>
      </c>
      <c r="CA8" s="11">
        <v>192</v>
      </c>
      <c r="CB8" s="11">
        <v>44</v>
      </c>
      <c r="CC8" s="11"/>
      <c r="CD8" s="11">
        <v>228</v>
      </c>
      <c r="CE8" s="11">
        <v>164</v>
      </c>
      <c r="CF8" s="11">
        <v>147</v>
      </c>
      <c r="CG8" s="11">
        <v>259</v>
      </c>
      <c r="CH8" s="11"/>
      <c r="CI8" s="11">
        <v>173</v>
      </c>
      <c r="CJ8" s="11">
        <v>181</v>
      </c>
      <c r="CK8" s="11">
        <v>539</v>
      </c>
      <c r="CL8" s="11">
        <v>69</v>
      </c>
      <c r="CM8" s="11"/>
      <c r="CN8" s="11">
        <v>122</v>
      </c>
      <c r="CO8" s="11">
        <v>826</v>
      </c>
      <c r="CP8" s="11"/>
      <c r="CQ8" s="11">
        <v>89</v>
      </c>
      <c r="CR8" s="11">
        <v>801</v>
      </c>
    </row>
    <row r="9" spans="2:96" ht="28.8" x14ac:dyDescent="0.3">
      <c r="B9" s="15" t="s">
        <v>582</v>
      </c>
      <c r="C9" s="14">
        <v>4.2828941604095699E-2</v>
      </c>
      <c r="D9" s="14">
        <v>4.0529097986760999E-2</v>
      </c>
      <c r="E9" s="14">
        <v>4.5109050720933998E-2</v>
      </c>
      <c r="F9" s="14"/>
      <c r="G9" s="14">
        <v>7.2165870017154604E-2</v>
      </c>
      <c r="H9" s="14">
        <v>6.5359302183639001E-2</v>
      </c>
      <c r="I9" s="14">
        <v>5.94224625662833E-2</v>
      </c>
      <c r="J9" s="14">
        <v>5.17942816611923E-2</v>
      </c>
      <c r="K9" s="14">
        <v>8.0451289753440992E-3</v>
      </c>
      <c r="L9" s="14">
        <v>4.4392545417403697E-3</v>
      </c>
      <c r="M9" s="14"/>
      <c r="N9" s="14">
        <v>5.2598575262104597E-2</v>
      </c>
      <c r="O9" s="14">
        <v>2.64455807885761E-2</v>
      </c>
      <c r="P9" s="14">
        <v>4.8608962994587598E-2</v>
      </c>
      <c r="Q9" s="14">
        <v>4.5251262394962098E-2</v>
      </c>
      <c r="R9" s="14"/>
      <c r="S9" s="14">
        <v>7.5220778987061199E-2</v>
      </c>
      <c r="T9" s="14">
        <v>3.3957801079159501E-2</v>
      </c>
      <c r="U9" s="14">
        <v>3.9195460349380901E-2</v>
      </c>
      <c r="V9" s="14">
        <v>4.6378539672964701E-2</v>
      </c>
      <c r="W9" s="14">
        <v>3.18924537147319E-2</v>
      </c>
      <c r="X9" s="14">
        <v>2.8072654083388798E-2</v>
      </c>
      <c r="Y9" s="14">
        <v>6.1110921191854399E-2</v>
      </c>
      <c r="Z9" s="14">
        <v>4.64051997212502E-2</v>
      </c>
      <c r="AA9" s="14">
        <v>2.7776821028591501E-2</v>
      </c>
      <c r="AB9" s="14">
        <v>4.8097981497322403E-2</v>
      </c>
      <c r="AC9" s="14">
        <v>2.5401059218737899E-2</v>
      </c>
      <c r="AD9" s="14">
        <v>0</v>
      </c>
      <c r="AE9" s="14"/>
      <c r="AF9" s="14">
        <v>2.7373020330989602E-2</v>
      </c>
      <c r="AG9" s="14">
        <v>4.4404642062907097E-2</v>
      </c>
      <c r="AH9" s="14">
        <v>5.5359825310878803E-2</v>
      </c>
      <c r="AI9" s="14">
        <v>5.0891423701378703E-2</v>
      </c>
      <c r="AJ9" s="14">
        <v>5.1454868041568201E-2</v>
      </c>
      <c r="AK9" s="14"/>
      <c r="AL9" s="14">
        <v>7.0373969881481702E-2</v>
      </c>
      <c r="AM9" s="14">
        <v>2.82704524844033E-2</v>
      </c>
      <c r="AN9" s="14">
        <v>4.1925299550294899E-2</v>
      </c>
      <c r="AO9" s="14">
        <v>3.455262741726E-2</v>
      </c>
      <c r="AP9" s="14">
        <v>0</v>
      </c>
      <c r="AQ9" s="14">
        <v>5.8825877657755002E-2</v>
      </c>
      <c r="AR9" s="14"/>
      <c r="AS9" s="14">
        <v>2.9608716169707901E-2</v>
      </c>
      <c r="AT9" s="14">
        <v>2.6715960093902199E-2</v>
      </c>
      <c r="AU9" s="14">
        <v>4.8056138935555999E-2</v>
      </c>
      <c r="AV9" s="14">
        <v>9.3920122313527601E-2</v>
      </c>
      <c r="AW9" s="14">
        <v>5.2661887258386803E-2</v>
      </c>
      <c r="AX9" s="14"/>
      <c r="AY9" s="14">
        <v>0</v>
      </c>
      <c r="AZ9" s="14">
        <v>2.6182336010243699E-2</v>
      </c>
      <c r="BA9" s="14">
        <v>0</v>
      </c>
      <c r="BB9" s="14">
        <v>9.0126994768969196E-2</v>
      </c>
      <c r="BC9" s="14">
        <v>4.5674962726028702E-2</v>
      </c>
      <c r="BD9" s="14">
        <v>4.9530435031552598E-2</v>
      </c>
      <c r="BE9" s="14">
        <v>5.05330121135458E-2</v>
      </c>
      <c r="BF9" s="14">
        <v>7.2727657038758498E-2</v>
      </c>
      <c r="BG9" s="14">
        <v>1.3242845517776301E-2</v>
      </c>
      <c r="BH9" s="14">
        <v>4.6219101698037501E-2</v>
      </c>
      <c r="BI9" s="14">
        <v>4.4216426306348103E-2</v>
      </c>
      <c r="BJ9" s="14">
        <v>1.7196985296658199E-2</v>
      </c>
      <c r="BK9" s="14">
        <v>0</v>
      </c>
      <c r="BL9" s="14">
        <v>3.5170881301960701E-2</v>
      </c>
      <c r="BM9" s="14">
        <v>0</v>
      </c>
      <c r="BN9" s="14">
        <v>0.103314894915173</v>
      </c>
      <c r="BO9" s="14"/>
      <c r="BP9" s="14">
        <v>7.9730214792003096E-2</v>
      </c>
      <c r="BQ9" s="14">
        <v>3.7010915612013598E-2</v>
      </c>
      <c r="BR9" s="14">
        <v>2.4280381912566901E-2</v>
      </c>
      <c r="BS9" s="14">
        <v>3.4434128947118399E-2</v>
      </c>
      <c r="BT9" s="14">
        <v>0</v>
      </c>
      <c r="BU9" s="14">
        <v>2.3922908683415199E-2</v>
      </c>
      <c r="BV9" s="14"/>
      <c r="BW9" s="14">
        <v>2.5269952411268001E-2</v>
      </c>
      <c r="BX9" s="14">
        <v>6.8710565766086903E-2</v>
      </c>
      <c r="BY9" s="14">
        <v>5.0408309990344201E-2</v>
      </c>
      <c r="BZ9" s="14">
        <v>4.7241641829384798E-2</v>
      </c>
      <c r="CA9" s="14">
        <v>5.5847624740547899E-2</v>
      </c>
      <c r="CB9" s="14">
        <v>0</v>
      </c>
      <c r="CC9" s="14"/>
      <c r="CD9" s="14">
        <v>6.9374498401262294E-2</v>
      </c>
      <c r="CE9" s="14">
        <v>5.45681035765423E-2</v>
      </c>
      <c r="CF9" s="14">
        <v>1.30957021501931E-2</v>
      </c>
      <c r="CG9" s="14">
        <v>4.1328491715596202E-2</v>
      </c>
      <c r="CH9" s="14"/>
      <c r="CI9" s="14">
        <v>8.5420030208936196E-2</v>
      </c>
      <c r="CJ9" s="14">
        <v>2.6886729669527199E-2</v>
      </c>
      <c r="CK9" s="14">
        <v>3.4521241179292998E-2</v>
      </c>
      <c r="CL9" s="14">
        <v>4.31273573685092E-2</v>
      </c>
      <c r="CM9" s="14"/>
      <c r="CN9" s="14">
        <v>9.5526574043160506E-2</v>
      </c>
      <c r="CO9" s="14">
        <v>3.3513076793605101E-2</v>
      </c>
      <c r="CP9" s="14"/>
      <c r="CQ9" s="14">
        <v>0.14951578673872201</v>
      </c>
      <c r="CR9" s="14">
        <v>3.4842792203690097E-2</v>
      </c>
    </row>
    <row r="10" spans="2:96" ht="28.8" x14ac:dyDescent="0.3">
      <c r="B10" s="15" t="s">
        <v>583</v>
      </c>
      <c r="C10" s="14">
        <v>0.12051326715066001</v>
      </c>
      <c r="D10" s="14">
        <v>0.124388155060158</v>
      </c>
      <c r="E10" s="14">
        <v>0.116671628883353</v>
      </c>
      <c r="F10" s="14"/>
      <c r="G10" s="14">
        <v>0.28370057578876401</v>
      </c>
      <c r="H10" s="14">
        <v>0.216992411602177</v>
      </c>
      <c r="I10" s="14">
        <v>0.126040590368351</v>
      </c>
      <c r="J10" s="14">
        <v>7.7496425627584603E-2</v>
      </c>
      <c r="K10" s="14">
        <v>3.0483555415962E-2</v>
      </c>
      <c r="L10" s="14">
        <v>1.51255692483821E-2</v>
      </c>
      <c r="M10" s="14"/>
      <c r="N10" s="14">
        <v>0.10982095978390601</v>
      </c>
      <c r="O10" s="14">
        <v>0.131552931377793</v>
      </c>
      <c r="P10" s="14">
        <v>0.10303266186811801</v>
      </c>
      <c r="Q10" s="14">
        <v>0.13787935526183201</v>
      </c>
      <c r="R10" s="14"/>
      <c r="S10" s="14">
        <v>0.14498129826724801</v>
      </c>
      <c r="T10" s="14">
        <v>0.13061537389479799</v>
      </c>
      <c r="U10" s="14">
        <v>0.14960579210434</v>
      </c>
      <c r="V10" s="14">
        <v>9.9941141770079095E-2</v>
      </c>
      <c r="W10" s="14">
        <v>0.111852817251994</v>
      </c>
      <c r="X10" s="14">
        <v>0.16107225622638799</v>
      </c>
      <c r="Y10" s="14">
        <v>0.117208947076404</v>
      </c>
      <c r="Z10" s="14">
        <v>7.3448441016474506E-2</v>
      </c>
      <c r="AA10" s="14">
        <v>0.136912040107104</v>
      </c>
      <c r="AB10" s="14">
        <v>0.101208615429723</v>
      </c>
      <c r="AC10" s="14">
        <v>2.7991234572881898E-2</v>
      </c>
      <c r="AD10" s="14">
        <v>3.98248956981112E-2</v>
      </c>
      <c r="AE10" s="14"/>
      <c r="AF10" s="14">
        <v>0.11735181363814499</v>
      </c>
      <c r="AG10" s="14">
        <v>0.14685497109884799</v>
      </c>
      <c r="AH10" s="14">
        <v>7.1165700258251197E-2</v>
      </c>
      <c r="AI10" s="14">
        <v>0.101027821483071</v>
      </c>
      <c r="AJ10" s="14">
        <v>7.73417141330731E-2</v>
      </c>
      <c r="AK10" s="14"/>
      <c r="AL10" s="14">
        <v>0.186429259093775</v>
      </c>
      <c r="AM10" s="14">
        <v>0.11462704198821499</v>
      </c>
      <c r="AN10" s="14">
        <v>0.10527999291543701</v>
      </c>
      <c r="AO10" s="14">
        <v>6.0880369203491103E-2</v>
      </c>
      <c r="AP10" s="14">
        <v>0.12242367018997199</v>
      </c>
      <c r="AQ10" s="14">
        <v>8.2782941181438793E-2</v>
      </c>
      <c r="AR10" s="14"/>
      <c r="AS10" s="14">
        <v>8.6906731489956299E-2</v>
      </c>
      <c r="AT10" s="14">
        <v>0.15447484873551001</v>
      </c>
      <c r="AU10" s="14">
        <v>0.120456402656352</v>
      </c>
      <c r="AV10" s="14">
        <v>0.173697760059594</v>
      </c>
      <c r="AW10" s="14">
        <v>0.18147452246669199</v>
      </c>
      <c r="AX10" s="14"/>
      <c r="AY10" s="14">
        <v>0</v>
      </c>
      <c r="AZ10" s="14">
        <v>0.22680238434377201</v>
      </c>
      <c r="BA10" s="14">
        <v>0.13850572993384999</v>
      </c>
      <c r="BB10" s="14">
        <v>0.13153293747688899</v>
      </c>
      <c r="BC10" s="14">
        <v>0.185141401242645</v>
      </c>
      <c r="BD10" s="14">
        <v>0.117939964524278</v>
      </c>
      <c r="BE10" s="14">
        <v>0.15955355754077399</v>
      </c>
      <c r="BF10" s="14">
        <v>0.170713783384457</v>
      </c>
      <c r="BG10" s="14">
        <v>6.6494084605752096E-2</v>
      </c>
      <c r="BH10" s="14">
        <v>2.25092111695239E-2</v>
      </c>
      <c r="BI10" s="14">
        <v>0.14534460769282301</v>
      </c>
      <c r="BJ10" s="14">
        <v>7.1731529788072595E-2</v>
      </c>
      <c r="BK10" s="14">
        <v>0.18521871210236801</v>
      </c>
      <c r="BL10" s="14">
        <v>7.5484089457227094E-2</v>
      </c>
      <c r="BM10" s="14">
        <v>2.8528183852820601E-2</v>
      </c>
      <c r="BN10" s="14">
        <v>4.9584998061582203E-2</v>
      </c>
      <c r="BO10" s="14"/>
      <c r="BP10" s="14">
        <v>0.179896505858406</v>
      </c>
      <c r="BQ10" s="14">
        <v>8.9382390922453606E-2</v>
      </c>
      <c r="BR10" s="14">
        <v>0.150255701542583</v>
      </c>
      <c r="BS10" s="14">
        <v>9.9587473253942793E-2</v>
      </c>
      <c r="BT10" s="14">
        <v>6.4446192271869499E-2</v>
      </c>
      <c r="BU10" s="14">
        <v>2.4377826338156799E-2</v>
      </c>
      <c r="BV10" s="14"/>
      <c r="BW10" s="14">
        <v>4.3009781713666803E-2</v>
      </c>
      <c r="BX10" s="14">
        <v>9.5511864997959897E-2</v>
      </c>
      <c r="BY10" s="14">
        <v>0.195914712304399</v>
      </c>
      <c r="BZ10" s="14">
        <v>0.191493888532593</v>
      </c>
      <c r="CA10" s="14">
        <v>0.20243349230297999</v>
      </c>
      <c r="CB10" s="14">
        <v>0.23962097931366</v>
      </c>
      <c r="CC10" s="14"/>
      <c r="CD10" s="14">
        <v>0.28306234533756403</v>
      </c>
      <c r="CE10" s="14">
        <v>0.109402331179117</v>
      </c>
      <c r="CF10" s="14">
        <v>0.103988067983735</v>
      </c>
      <c r="CG10" s="14">
        <v>4.8450728422699998E-2</v>
      </c>
      <c r="CH10" s="14"/>
      <c r="CI10" s="14">
        <v>0.12957395987279099</v>
      </c>
      <c r="CJ10" s="14">
        <v>0.19164975200860701</v>
      </c>
      <c r="CK10" s="14">
        <v>9.8603999212166199E-2</v>
      </c>
      <c r="CL10" s="14">
        <v>8.23428076723699E-2</v>
      </c>
      <c r="CM10" s="14"/>
      <c r="CN10" s="14">
        <v>0.29422665663237102</v>
      </c>
      <c r="CO10" s="14">
        <v>9.2374130535514701E-2</v>
      </c>
      <c r="CP10" s="14"/>
      <c r="CQ10" s="14">
        <v>0.24033829921566299</v>
      </c>
      <c r="CR10" s="14">
        <v>0.10268199629899399</v>
      </c>
    </row>
    <row r="11" spans="2:96" ht="28.8" x14ac:dyDescent="0.3">
      <c r="B11" s="15" t="s">
        <v>584</v>
      </c>
      <c r="C11" s="14">
        <v>0.141942596726152</v>
      </c>
      <c r="D11" s="14">
        <v>0.143445390841246</v>
      </c>
      <c r="E11" s="14">
        <v>0.14045269778836</v>
      </c>
      <c r="F11" s="14"/>
      <c r="G11" s="14">
        <v>0.25176526378074199</v>
      </c>
      <c r="H11" s="14">
        <v>0.16602283839409601</v>
      </c>
      <c r="I11" s="14">
        <v>0.18336580778178499</v>
      </c>
      <c r="J11" s="14">
        <v>0.137123645124206</v>
      </c>
      <c r="K11" s="14">
        <v>7.5704922425848101E-2</v>
      </c>
      <c r="L11" s="14">
        <v>5.9102378931760499E-2</v>
      </c>
      <c r="M11" s="14"/>
      <c r="N11" s="14">
        <v>0.13870501738604099</v>
      </c>
      <c r="O11" s="14">
        <v>0.15014244284836101</v>
      </c>
      <c r="P11" s="14">
        <v>0.13237242828905099</v>
      </c>
      <c r="Q11" s="14">
        <v>0.14723544961959401</v>
      </c>
      <c r="R11" s="14"/>
      <c r="S11" s="14">
        <v>0.182498719581486</v>
      </c>
      <c r="T11" s="14">
        <v>0.13930362288433801</v>
      </c>
      <c r="U11" s="14">
        <v>0.12846715543095799</v>
      </c>
      <c r="V11" s="14">
        <v>0.16778447769664601</v>
      </c>
      <c r="W11" s="14">
        <v>0.110485076685437</v>
      </c>
      <c r="X11" s="14">
        <v>0.172900411519889</v>
      </c>
      <c r="Y11" s="14">
        <v>0.14489256609963699</v>
      </c>
      <c r="Z11" s="14">
        <v>0.119031679736607</v>
      </c>
      <c r="AA11" s="14">
        <v>0.111736963949888</v>
      </c>
      <c r="AB11" s="14">
        <v>0.15985635888157401</v>
      </c>
      <c r="AC11" s="14">
        <v>0.100792852991636</v>
      </c>
      <c r="AD11" s="14">
        <v>0</v>
      </c>
      <c r="AE11" s="14"/>
      <c r="AF11" s="14">
        <v>0.12649013364759501</v>
      </c>
      <c r="AG11" s="14">
        <v>0.15310033259644201</v>
      </c>
      <c r="AH11" s="14">
        <v>0.20099002396267701</v>
      </c>
      <c r="AI11" s="14">
        <v>9.2564659461146198E-2</v>
      </c>
      <c r="AJ11" s="14">
        <v>0.17712220369409201</v>
      </c>
      <c r="AK11" s="14"/>
      <c r="AL11" s="14">
        <v>0.154464187941527</v>
      </c>
      <c r="AM11" s="14">
        <v>0.12075254007026801</v>
      </c>
      <c r="AN11" s="14">
        <v>0.21595248742326301</v>
      </c>
      <c r="AO11" s="14">
        <v>0.144316867693637</v>
      </c>
      <c r="AP11" s="14">
        <v>0.26486913283247498</v>
      </c>
      <c r="AQ11" s="14">
        <v>9.2679943885163499E-2</v>
      </c>
      <c r="AR11" s="14"/>
      <c r="AS11" s="14">
        <v>0.123064537717821</v>
      </c>
      <c r="AT11" s="14">
        <v>0.17688539061436501</v>
      </c>
      <c r="AU11" s="14">
        <v>0.13470182664580499</v>
      </c>
      <c r="AV11" s="14">
        <v>0.14208772371929601</v>
      </c>
      <c r="AW11" s="14">
        <v>0.19459640591504199</v>
      </c>
      <c r="AX11" s="14"/>
      <c r="AY11" s="14">
        <v>0.152065858433935</v>
      </c>
      <c r="AZ11" s="14">
        <v>0.18614743029349301</v>
      </c>
      <c r="BA11" s="14">
        <v>8.0850245006586899E-2</v>
      </c>
      <c r="BB11" s="14">
        <v>6.9331364807613094E-2</v>
      </c>
      <c r="BC11" s="14">
        <v>0.17096137463143901</v>
      </c>
      <c r="BD11" s="14">
        <v>0.16377280293876301</v>
      </c>
      <c r="BE11" s="14">
        <v>0.117244978936048</v>
      </c>
      <c r="BF11" s="14">
        <v>0.127224990496144</v>
      </c>
      <c r="BG11" s="14">
        <v>0.152274255815045</v>
      </c>
      <c r="BH11" s="14">
        <v>0.20633165130782399</v>
      </c>
      <c r="BI11" s="14">
        <v>0.12202253776142501</v>
      </c>
      <c r="BJ11" s="14">
        <v>0.20240233310408001</v>
      </c>
      <c r="BK11" s="14">
        <v>0.151306717488017</v>
      </c>
      <c r="BL11" s="14">
        <v>7.1404127738728104E-2</v>
      </c>
      <c r="BM11" s="14">
        <v>0.15108758719695001</v>
      </c>
      <c r="BN11" s="14">
        <v>0.19715051615749599</v>
      </c>
      <c r="BO11" s="14"/>
      <c r="BP11" s="14">
        <v>0.14569056526650401</v>
      </c>
      <c r="BQ11" s="14">
        <v>0.14151381635124699</v>
      </c>
      <c r="BR11" s="14">
        <v>0.193346355147135</v>
      </c>
      <c r="BS11" s="14">
        <v>0.13678177953327</v>
      </c>
      <c r="BT11" s="14">
        <v>0.104884722312564</v>
      </c>
      <c r="BU11" s="14">
        <v>7.6949744305756296E-2</v>
      </c>
      <c r="BV11" s="14"/>
      <c r="BW11" s="14">
        <v>9.6380559830501394E-2</v>
      </c>
      <c r="BX11" s="14">
        <v>0.13656827756185699</v>
      </c>
      <c r="BY11" s="14">
        <v>8.5106534099673004E-2</v>
      </c>
      <c r="BZ11" s="14">
        <v>0.19319118193829099</v>
      </c>
      <c r="CA11" s="14">
        <v>0.17790421111857899</v>
      </c>
      <c r="CB11" s="14">
        <v>0.33644542128697702</v>
      </c>
      <c r="CC11" s="14"/>
      <c r="CD11" s="14">
        <v>0.204140797668065</v>
      </c>
      <c r="CE11" s="14">
        <v>0.11704174224264199</v>
      </c>
      <c r="CF11" s="14">
        <v>0.14909226705050399</v>
      </c>
      <c r="CG11" s="14">
        <v>0.11986154002890299</v>
      </c>
      <c r="CH11" s="14"/>
      <c r="CI11" s="14">
        <v>0.13291658008041099</v>
      </c>
      <c r="CJ11" s="14">
        <v>0.17007950783856099</v>
      </c>
      <c r="CK11" s="14">
        <v>0.136806233755498</v>
      </c>
      <c r="CL11" s="14">
        <v>0.130774619995842</v>
      </c>
      <c r="CM11" s="14"/>
      <c r="CN11" s="14">
        <v>0.127669244988695</v>
      </c>
      <c r="CO11" s="14">
        <v>0.144228239791377</v>
      </c>
      <c r="CP11" s="14"/>
      <c r="CQ11" s="14">
        <v>0.17584218136395199</v>
      </c>
      <c r="CR11" s="14">
        <v>0.13920751394777001</v>
      </c>
    </row>
    <row r="12" spans="2:96" ht="28.8" x14ac:dyDescent="0.3">
      <c r="B12" s="15" t="s">
        <v>585</v>
      </c>
      <c r="C12" s="14">
        <v>0.63659624459057496</v>
      </c>
      <c r="D12" s="14">
        <v>0.639008139554475</v>
      </c>
      <c r="E12" s="14">
        <v>0.63420504561748203</v>
      </c>
      <c r="F12" s="14"/>
      <c r="G12" s="14">
        <v>0.35378371009058301</v>
      </c>
      <c r="H12" s="14">
        <v>0.49816751197568998</v>
      </c>
      <c r="I12" s="14">
        <v>0.56541959460184599</v>
      </c>
      <c r="J12" s="14">
        <v>0.642620045168528</v>
      </c>
      <c r="K12" s="14">
        <v>0.81759802317949304</v>
      </c>
      <c r="L12" s="14">
        <v>0.88558990683927896</v>
      </c>
      <c r="M12" s="14"/>
      <c r="N12" s="14">
        <v>0.65762920592505902</v>
      </c>
      <c r="O12" s="14">
        <v>0.65272162922956001</v>
      </c>
      <c r="P12" s="14">
        <v>0.63779923361142898</v>
      </c>
      <c r="Q12" s="14">
        <v>0.58985320497967597</v>
      </c>
      <c r="R12" s="14"/>
      <c r="S12" s="14">
        <v>0.52802296008612304</v>
      </c>
      <c r="T12" s="14">
        <v>0.65743385175911895</v>
      </c>
      <c r="U12" s="14">
        <v>0.62281350052514795</v>
      </c>
      <c r="V12" s="14">
        <v>0.59897273550288199</v>
      </c>
      <c r="W12" s="14">
        <v>0.70071927101212705</v>
      </c>
      <c r="X12" s="14">
        <v>0.54742630168533601</v>
      </c>
      <c r="Y12" s="14">
        <v>0.64191643929473496</v>
      </c>
      <c r="Z12" s="14">
        <v>0.69149115921122895</v>
      </c>
      <c r="AA12" s="14">
        <v>0.67092929247868804</v>
      </c>
      <c r="AB12" s="14">
        <v>0.66625142033446905</v>
      </c>
      <c r="AC12" s="14">
        <v>0.74367422776736103</v>
      </c>
      <c r="AD12" s="14">
        <v>0.96017510430188902</v>
      </c>
      <c r="AE12" s="14"/>
      <c r="AF12" s="14">
        <v>0.69575913447793103</v>
      </c>
      <c r="AG12" s="14">
        <v>0.59871951676919899</v>
      </c>
      <c r="AH12" s="14">
        <v>0.66128895502012697</v>
      </c>
      <c r="AI12" s="14">
        <v>0.67513140166277397</v>
      </c>
      <c r="AJ12" s="14">
        <v>0.61975215546658002</v>
      </c>
      <c r="AK12" s="14"/>
      <c r="AL12" s="14">
        <v>0.54097597348551296</v>
      </c>
      <c r="AM12" s="14">
        <v>0.72007127231954904</v>
      </c>
      <c r="AN12" s="14">
        <v>0.61454154139622696</v>
      </c>
      <c r="AO12" s="14">
        <v>0.67546541378209501</v>
      </c>
      <c r="AP12" s="14">
        <v>0.54570396362156603</v>
      </c>
      <c r="AQ12" s="14">
        <v>0.66405664988577995</v>
      </c>
      <c r="AR12" s="14"/>
      <c r="AS12" s="14">
        <v>0.66216232337993197</v>
      </c>
      <c r="AT12" s="14">
        <v>0.59776892128714598</v>
      </c>
      <c r="AU12" s="14">
        <v>0.65140468290692</v>
      </c>
      <c r="AV12" s="14">
        <v>0.53487346562252003</v>
      </c>
      <c r="AW12" s="14">
        <v>0.571267184359878</v>
      </c>
      <c r="AX12" s="14"/>
      <c r="AY12" s="14">
        <v>0.84793414156606495</v>
      </c>
      <c r="AZ12" s="14">
        <v>0.404450678875723</v>
      </c>
      <c r="BA12" s="14">
        <v>0.749804390759505</v>
      </c>
      <c r="BB12" s="14">
        <v>0.61386550595413103</v>
      </c>
      <c r="BC12" s="14">
        <v>0.51969450508896498</v>
      </c>
      <c r="BD12" s="14">
        <v>0.61663933876672095</v>
      </c>
      <c r="BE12" s="14">
        <v>0.62550548037962395</v>
      </c>
      <c r="BF12" s="14">
        <v>0.56834224276214795</v>
      </c>
      <c r="BG12" s="14">
        <v>0.70130831731426202</v>
      </c>
      <c r="BH12" s="14">
        <v>0.72494003582461397</v>
      </c>
      <c r="BI12" s="14">
        <v>0.65899261916825402</v>
      </c>
      <c r="BJ12" s="14">
        <v>0.64049765795422298</v>
      </c>
      <c r="BK12" s="14">
        <v>0.63685662621629302</v>
      </c>
      <c r="BL12" s="14">
        <v>0.785103919874937</v>
      </c>
      <c r="BM12" s="14">
        <v>0.76031023358148897</v>
      </c>
      <c r="BN12" s="14">
        <v>0.61480960673908203</v>
      </c>
      <c r="BO12" s="14"/>
      <c r="BP12" s="14">
        <v>0.54397991724318895</v>
      </c>
      <c r="BQ12" s="14">
        <v>0.64234671820787903</v>
      </c>
      <c r="BR12" s="14">
        <v>0.58233896337330004</v>
      </c>
      <c r="BS12" s="14">
        <v>0.680474279002935</v>
      </c>
      <c r="BT12" s="14">
        <v>0.80700388641142795</v>
      </c>
      <c r="BU12" s="14">
        <v>0.82679902670970595</v>
      </c>
      <c r="BV12" s="14"/>
      <c r="BW12" s="14">
        <v>0.79113006357858595</v>
      </c>
      <c r="BX12" s="14">
        <v>0.61953343632119595</v>
      </c>
      <c r="BY12" s="14">
        <v>0.58076801717390703</v>
      </c>
      <c r="BZ12" s="14">
        <v>0.50102629913063101</v>
      </c>
      <c r="CA12" s="14">
        <v>0.52701465313254903</v>
      </c>
      <c r="CB12" s="14">
        <v>0.33174291360828201</v>
      </c>
      <c r="CC12" s="14"/>
      <c r="CD12" s="14">
        <v>0.41032534243272001</v>
      </c>
      <c r="CE12" s="14">
        <v>0.68576673494645501</v>
      </c>
      <c r="CF12" s="14">
        <v>0.63242599115823905</v>
      </c>
      <c r="CG12" s="14">
        <v>0.73032564289058399</v>
      </c>
      <c r="CH12" s="14"/>
      <c r="CI12" s="14">
        <v>0.60071850839164298</v>
      </c>
      <c r="CJ12" s="14">
        <v>0.537136158909436</v>
      </c>
      <c r="CK12" s="14">
        <v>0.68140908410914303</v>
      </c>
      <c r="CL12" s="14">
        <v>0.63756990461452401</v>
      </c>
      <c r="CM12" s="14"/>
      <c r="CN12" s="14">
        <v>0.41856442301289398</v>
      </c>
      <c r="CO12" s="14">
        <v>0.67391226467182097</v>
      </c>
      <c r="CP12" s="14"/>
      <c r="CQ12" s="14">
        <v>0.39251146855671398</v>
      </c>
      <c r="CR12" s="14">
        <v>0.66814217567899803</v>
      </c>
    </row>
    <row r="13" spans="2:96" x14ac:dyDescent="0.3">
      <c r="B13" s="15" t="s">
        <v>92</v>
      </c>
      <c r="C13" s="20">
        <v>5.8118949928517301E-2</v>
      </c>
      <c r="D13" s="20">
        <v>5.2629216557359602E-2</v>
      </c>
      <c r="E13" s="20">
        <v>6.3561576989870902E-2</v>
      </c>
      <c r="F13" s="20"/>
      <c r="G13" s="20">
        <v>3.8584580322755899E-2</v>
      </c>
      <c r="H13" s="20">
        <v>5.3457935844398299E-2</v>
      </c>
      <c r="I13" s="20">
        <v>6.5751544681733498E-2</v>
      </c>
      <c r="J13" s="20">
        <v>9.0965602418488598E-2</v>
      </c>
      <c r="K13" s="20">
        <v>6.8168370003353199E-2</v>
      </c>
      <c r="L13" s="20">
        <v>3.5742890438838298E-2</v>
      </c>
      <c r="M13" s="20"/>
      <c r="N13" s="20">
        <v>4.1246241642889203E-2</v>
      </c>
      <c r="O13" s="20">
        <v>3.91374157557111E-2</v>
      </c>
      <c r="P13" s="20">
        <v>7.8186713236814004E-2</v>
      </c>
      <c r="Q13" s="20">
        <v>7.97807277439362E-2</v>
      </c>
      <c r="R13" s="20"/>
      <c r="S13" s="20">
        <v>6.9276243078081404E-2</v>
      </c>
      <c r="T13" s="20">
        <v>3.8689350382585898E-2</v>
      </c>
      <c r="U13" s="20">
        <v>5.9918091590173597E-2</v>
      </c>
      <c r="V13" s="20">
        <v>8.6923105357427394E-2</v>
      </c>
      <c r="W13" s="20">
        <v>4.5050381335711098E-2</v>
      </c>
      <c r="X13" s="20">
        <v>9.0528376484998396E-2</v>
      </c>
      <c r="Y13" s="20">
        <v>3.4871126337370099E-2</v>
      </c>
      <c r="Z13" s="20">
        <v>6.9623520314439094E-2</v>
      </c>
      <c r="AA13" s="20">
        <v>5.2644882435727701E-2</v>
      </c>
      <c r="AB13" s="20">
        <v>2.4585623856912799E-2</v>
      </c>
      <c r="AC13" s="20">
        <v>0.102140625449384</v>
      </c>
      <c r="AD13" s="20">
        <v>0</v>
      </c>
      <c r="AE13" s="20"/>
      <c r="AF13" s="20">
        <v>3.3025897905339899E-2</v>
      </c>
      <c r="AG13" s="20">
        <v>5.6920537472603901E-2</v>
      </c>
      <c r="AH13" s="20">
        <v>1.1195495448065401E-2</v>
      </c>
      <c r="AI13" s="20">
        <v>8.0384693691630094E-2</v>
      </c>
      <c r="AJ13" s="20">
        <v>7.43290586646871E-2</v>
      </c>
      <c r="AK13" s="20"/>
      <c r="AL13" s="20">
        <v>4.7756609597702997E-2</v>
      </c>
      <c r="AM13" s="20">
        <v>1.6278693137564599E-2</v>
      </c>
      <c r="AN13" s="20">
        <v>2.23006787147777E-2</v>
      </c>
      <c r="AO13" s="20">
        <v>8.4784721903517005E-2</v>
      </c>
      <c r="AP13" s="20">
        <v>6.7003233355987901E-2</v>
      </c>
      <c r="AQ13" s="20">
        <v>0.10165458738986299</v>
      </c>
      <c r="AR13" s="20"/>
      <c r="AS13" s="20">
        <v>9.8257691242582906E-2</v>
      </c>
      <c r="AT13" s="20">
        <v>4.4154879269077803E-2</v>
      </c>
      <c r="AU13" s="20">
        <v>4.5380948855367802E-2</v>
      </c>
      <c r="AV13" s="20">
        <v>5.5420928285063002E-2</v>
      </c>
      <c r="AW13" s="20">
        <v>0</v>
      </c>
      <c r="AX13" s="20"/>
      <c r="AY13" s="20">
        <v>0</v>
      </c>
      <c r="AZ13" s="20">
        <v>0.15641717047676801</v>
      </c>
      <c r="BA13" s="20">
        <v>3.08396343000585E-2</v>
      </c>
      <c r="BB13" s="20">
        <v>9.5143196992397996E-2</v>
      </c>
      <c r="BC13" s="20">
        <v>7.8527756310922597E-2</v>
      </c>
      <c r="BD13" s="20">
        <v>5.2117458738686E-2</v>
      </c>
      <c r="BE13" s="20">
        <v>4.7162971030008001E-2</v>
      </c>
      <c r="BF13" s="20">
        <v>6.09913263184928E-2</v>
      </c>
      <c r="BG13" s="20">
        <v>6.6680496747163698E-2</v>
      </c>
      <c r="BH13" s="20">
        <v>0</v>
      </c>
      <c r="BI13" s="20">
        <v>2.9423809071150098E-2</v>
      </c>
      <c r="BJ13" s="20">
        <v>6.8171493856966095E-2</v>
      </c>
      <c r="BK13" s="20">
        <v>2.6617944193321901E-2</v>
      </c>
      <c r="BL13" s="20">
        <v>3.28369816271466E-2</v>
      </c>
      <c r="BM13" s="20">
        <v>6.0073995368740099E-2</v>
      </c>
      <c r="BN13" s="20">
        <v>3.5139984126666503E-2</v>
      </c>
      <c r="BO13" s="20"/>
      <c r="BP13" s="20">
        <v>5.0702796839897799E-2</v>
      </c>
      <c r="BQ13" s="20">
        <v>8.9746158906406706E-2</v>
      </c>
      <c r="BR13" s="20">
        <v>4.9778598024415602E-2</v>
      </c>
      <c r="BS13" s="20">
        <v>4.8722339262733699E-2</v>
      </c>
      <c r="BT13" s="20">
        <v>2.3665199004139E-2</v>
      </c>
      <c r="BU13" s="20">
        <v>4.7950493962965399E-2</v>
      </c>
      <c r="BV13" s="20"/>
      <c r="BW13" s="20">
        <v>4.4209642465977597E-2</v>
      </c>
      <c r="BX13" s="20">
        <v>7.9675855352900393E-2</v>
      </c>
      <c r="BY13" s="20">
        <v>8.7802426431676905E-2</v>
      </c>
      <c r="BZ13" s="20">
        <v>6.7046988569100394E-2</v>
      </c>
      <c r="CA13" s="20">
        <v>3.6800018705343399E-2</v>
      </c>
      <c r="CB13" s="20">
        <v>9.2190685791081306E-2</v>
      </c>
      <c r="CC13" s="20"/>
      <c r="CD13" s="20">
        <v>3.3097016160389001E-2</v>
      </c>
      <c r="CE13" s="20">
        <v>3.3221088055244499E-2</v>
      </c>
      <c r="CF13" s="20">
        <v>0.10139797165733</v>
      </c>
      <c r="CG13" s="20">
        <v>6.0033596942216397E-2</v>
      </c>
      <c r="CH13" s="20"/>
      <c r="CI13" s="20">
        <v>5.1370921446219499E-2</v>
      </c>
      <c r="CJ13" s="20">
        <v>7.4247851573869303E-2</v>
      </c>
      <c r="CK13" s="20">
        <v>4.8659441743900002E-2</v>
      </c>
      <c r="CL13" s="20">
        <v>0.106185310348755</v>
      </c>
      <c r="CM13" s="20"/>
      <c r="CN13" s="20">
        <v>6.40131013228801E-2</v>
      </c>
      <c r="CO13" s="20">
        <v>5.5972288207682602E-2</v>
      </c>
      <c r="CP13" s="20"/>
      <c r="CQ13" s="20">
        <v>4.17922641249499E-2</v>
      </c>
      <c r="CR13" s="20">
        <v>5.5125521870548699E-2</v>
      </c>
    </row>
    <row r="14" spans="2:96" x14ac:dyDescent="0.3">
      <c r="B14" s="16" t="s">
        <v>188</v>
      </c>
    </row>
    <row r="15" spans="2:96" x14ac:dyDescent="0.3">
      <c r="B15" t="s">
        <v>116</v>
      </c>
    </row>
    <row r="16" spans="2:96" x14ac:dyDescent="0.3">
      <c r="B16" t="s">
        <v>117</v>
      </c>
    </row>
    <row r="18" spans="2:2" x14ac:dyDescent="0.3">
      <c r="B18"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F22"/>
  <sheetViews>
    <sheetView showGridLines="0" workbookViewId="0">
      <pane xSplit="2" topLeftCell="C1" activePane="topRight" state="frozen"/>
      <selection activeCell="B16" sqref="B16"/>
      <selection pane="topRight" activeCell="B15" sqref="B15"/>
    </sheetView>
  </sheetViews>
  <sheetFormatPr defaultColWidth="11.5546875" defaultRowHeight="14.4" x14ac:dyDescent="0.3"/>
  <cols>
    <col min="2" max="2" width="25.6640625" customWidth="1"/>
    <col min="3" max="6" width="20.6640625" customWidth="1"/>
  </cols>
  <sheetData>
    <row r="2" spans="2:6" ht="40.049999999999997" customHeight="1" x14ac:dyDescent="0.3">
      <c r="D2" s="29" t="s">
        <v>444</v>
      </c>
      <c r="E2" s="26"/>
      <c r="F2" s="26"/>
    </row>
    <row r="6" spans="2:6" ht="49.95" customHeight="1" x14ac:dyDescent="0.3">
      <c r="B6" s="17" t="s">
        <v>14</v>
      </c>
      <c r="C6" s="17" t="s">
        <v>587</v>
      </c>
      <c r="D6" s="17" t="s">
        <v>588</v>
      </c>
      <c r="E6" s="17" t="s">
        <v>589</v>
      </c>
    </row>
    <row r="7" spans="2:6" x14ac:dyDescent="0.3">
      <c r="B7" s="15" t="s">
        <v>230</v>
      </c>
      <c r="C7" s="14">
        <v>0.13004665035531601</v>
      </c>
      <c r="D7" s="14">
        <v>0.17700134881947799</v>
      </c>
      <c r="E7" s="14">
        <v>7.5562170285116706E-2</v>
      </c>
    </row>
    <row r="8" spans="2:6" x14ac:dyDescent="0.3">
      <c r="B8" s="15" t="s">
        <v>231</v>
      </c>
      <c r="C8" s="14">
        <v>0.42019042861017297</v>
      </c>
      <c r="D8" s="14">
        <v>0.383024602143477</v>
      </c>
      <c r="E8" s="14">
        <v>0.25235738952289</v>
      </c>
    </row>
    <row r="9" spans="2:6" x14ac:dyDescent="0.3">
      <c r="B9" s="15" t="s">
        <v>232</v>
      </c>
      <c r="C9" s="14">
        <v>0.24406293683566299</v>
      </c>
      <c r="D9" s="14">
        <v>0.23744393040042999</v>
      </c>
      <c r="E9" s="14">
        <v>0.31252648984549702</v>
      </c>
    </row>
    <row r="10" spans="2:6" x14ac:dyDescent="0.3">
      <c r="B10" s="15" t="s">
        <v>233</v>
      </c>
      <c r="C10" s="14">
        <v>8.7738671611555005E-2</v>
      </c>
      <c r="D10" s="14">
        <v>9.6474099260261195E-2</v>
      </c>
      <c r="E10" s="14">
        <v>0.19824973898485401</v>
      </c>
    </row>
    <row r="11" spans="2:6" x14ac:dyDescent="0.3">
      <c r="B11" s="15" t="s">
        <v>234</v>
      </c>
      <c r="C11" s="14">
        <v>2.5702006041316901E-2</v>
      </c>
      <c r="D11" s="14">
        <v>3.37925077721428E-2</v>
      </c>
      <c r="E11" s="14">
        <v>8.8359632734282406E-2</v>
      </c>
    </row>
    <row r="12" spans="2:6" x14ac:dyDescent="0.3">
      <c r="B12" s="15" t="s">
        <v>92</v>
      </c>
      <c r="C12" s="14">
        <v>9.2259306545976597E-2</v>
      </c>
      <c r="D12" s="14">
        <v>7.2263511604210295E-2</v>
      </c>
      <c r="E12" s="14">
        <v>7.2944578627360604E-2</v>
      </c>
    </row>
    <row r="13" spans="2:6" x14ac:dyDescent="0.3">
      <c r="B13" s="23" t="s">
        <v>235</v>
      </c>
      <c r="C13" s="21">
        <v>0.55023707896548901</v>
      </c>
      <c r="D13" s="21">
        <v>0.56002595096295604</v>
      </c>
      <c r="E13" s="21">
        <v>0.32791955980800602</v>
      </c>
    </row>
    <row r="14" spans="2:6" x14ac:dyDescent="0.3">
      <c r="B14" s="23" t="s">
        <v>236</v>
      </c>
      <c r="C14" s="21">
        <v>0.113440677652872</v>
      </c>
      <c r="D14" s="21">
        <v>0.130266607032404</v>
      </c>
      <c r="E14" s="21">
        <v>0.28660937171913697</v>
      </c>
    </row>
    <row r="15" spans="2:6" x14ac:dyDescent="0.3">
      <c r="B15" s="23" t="s">
        <v>237</v>
      </c>
      <c r="C15" s="22">
        <v>0.43679640131261699</v>
      </c>
      <c r="D15" s="22">
        <v>0.42975934393055198</v>
      </c>
      <c r="E15" s="22">
        <v>4.13101880888695E-2</v>
      </c>
    </row>
    <row r="16" spans="2:6" x14ac:dyDescent="0.3">
      <c r="B16" s="16"/>
      <c r="C16" s="16"/>
      <c r="D16" s="16"/>
      <c r="E16" s="16"/>
    </row>
    <row r="17" spans="2:2" x14ac:dyDescent="0.3">
      <c r="B17" t="s">
        <v>116</v>
      </c>
    </row>
    <row r="18" spans="2:2" x14ac:dyDescent="0.3">
      <c r="B18" t="s">
        <v>117</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7.5562170285116706E-2</v>
      </c>
      <c r="D9" s="14">
        <v>7.0176102721550296E-2</v>
      </c>
      <c r="E9" s="14">
        <v>8.0167900556003494E-2</v>
      </c>
      <c r="F9" s="14"/>
      <c r="G9" s="14">
        <v>0.108706859047663</v>
      </c>
      <c r="H9" s="14">
        <v>0.10467045062238001</v>
      </c>
      <c r="I9" s="14">
        <v>9.3552378333771197E-2</v>
      </c>
      <c r="J9" s="14">
        <v>5.0874791635820503E-2</v>
      </c>
      <c r="K9" s="14">
        <v>4.8945227614499001E-2</v>
      </c>
      <c r="L9" s="14">
        <v>5.3201650704186802E-2</v>
      </c>
      <c r="M9" s="14"/>
      <c r="N9" s="14">
        <v>6.8178238900289206E-2</v>
      </c>
      <c r="O9" s="14">
        <v>5.9598459923423802E-2</v>
      </c>
      <c r="P9" s="14">
        <v>9.5283249724935598E-2</v>
      </c>
      <c r="Q9" s="14">
        <v>8.1700111584028401E-2</v>
      </c>
      <c r="R9" s="14"/>
      <c r="S9" s="14">
        <v>9.7436802805049294E-2</v>
      </c>
      <c r="T9" s="14">
        <v>7.3486950373546606E-2</v>
      </c>
      <c r="U9" s="14">
        <v>4.7378128107687802E-2</v>
      </c>
      <c r="V9" s="14">
        <v>0.1119812960446</v>
      </c>
      <c r="W9" s="14">
        <v>7.9702800307130298E-2</v>
      </c>
      <c r="X9" s="14">
        <v>6.6107978630725303E-2</v>
      </c>
      <c r="Y9" s="14">
        <v>6.2306215582337503E-2</v>
      </c>
      <c r="Z9" s="14">
        <v>4.7365722153087701E-2</v>
      </c>
      <c r="AA9" s="14">
        <v>9.7123453660149295E-2</v>
      </c>
      <c r="AB9" s="14">
        <v>4.4955928551465699E-2</v>
      </c>
      <c r="AC9" s="14">
        <v>8.2210040032325404E-2</v>
      </c>
      <c r="AD9" s="14">
        <v>4.1124440240512802E-2</v>
      </c>
      <c r="AE9" s="14"/>
      <c r="AF9" s="14">
        <v>7.3149574362639594E-2</v>
      </c>
      <c r="AG9" s="14">
        <v>9.3950780535795003E-2</v>
      </c>
      <c r="AH9" s="14">
        <v>6.0570069822880802E-2</v>
      </c>
      <c r="AI9" s="14">
        <v>7.4685434340300796E-2</v>
      </c>
      <c r="AJ9" s="14">
        <v>7.6127304268490695E-2</v>
      </c>
      <c r="AK9" s="14"/>
      <c r="AL9" s="14">
        <v>0.112119921373283</v>
      </c>
      <c r="AM9" s="14">
        <v>7.4209063324589403E-2</v>
      </c>
      <c r="AN9" s="14">
        <v>5.87770507384155E-2</v>
      </c>
      <c r="AO9" s="14">
        <v>5.96724972109174E-2</v>
      </c>
      <c r="AP9" s="14">
        <v>9.6878113325850099E-2</v>
      </c>
      <c r="AQ9" s="14">
        <v>3.69357237456708E-2</v>
      </c>
      <c r="AR9" s="14"/>
      <c r="AS9" s="14">
        <v>7.8529005025513396E-2</v>
      </c>
      <c r="AT9" s="14">
        <v>7.6849302884590895E-2</v>
      </c>
      <c r="AU9" s="14">
        <v>5.6651564087061998E-2</v>
      </c>
      <c r="AV9" s="14">
        <v>0.109018312495388</v>
      </c>
      <c r="AW9" s="14">
        <v>0.21668273164471499</v>
      </c>
      <c r="AX9" s="14"/>
      <c r="AY9" s="14">
        <v>7.0753139085882696E-2</v>
      </c>
      <c r="AZ9" s="14">
        <v>0.11698468106331</v>
      </c>
      <c r="BA9" s="14">
        <v>6.5123023175302205E-2</v>
      </c>
      <c r="BB9" s="14">
        <v>9.8728535860413996E-2</v>
      </c>
      <c r="BC9" s="14">
        <v>8.1996081697587597E-2</v>
      </c>
      <c r="BD9" s="14">
        <v>7.4011825793776506E-2</v>
      </c>
      <c r="BE9" s="14">
        <v>6.6403081137348496E-2</v>
      </c>
      <c r="BF9" s="14">
        <v>9.0647277365828893E-2</v>
      </c>
      <c r="BG9" s="14">
        <v>6.8007696371845699E-2</v>
      </c>
      <c r="BH9" s="14">
        <v>8.6473036510685594E-2</v>
      </c>
      <c r="BI9" s="14">
        <v>5.1498980483152101E-2</v>
      </c>
      <c r="BJ9" s="14">
        <v>6.0423081691428002E-2</v>
      </c>
      <c r="BK9" s="14">
        <v>0.107272981525495</v>
      </c>
      <c r="BL9" s="14">
        <v>2.0731980860188799E-2</v>
      </c>
      <c r="BM9" s="14">
        <v>2.1309966392380301E-2</v>
      </c>
      <c r="BN9" s="14">
        <v>0.12428472178278099</v>
      </c>
      <c r="BO9" s="14"/>
      <c r="BP9" s="14">
        <v>0.103948567849624</v>
      </c>
      <c r="BQ9" s="14">
        <v>6.8076659804920503E-2</v>
      </c>
      <c r="BR9" s="14">
        <v>6.5578128940398606E-2</v>
      </c>
      <c r="BS9" s="14">
        <v>7.9208829309798695E-2</v>
      </c>
      <c r="BT9" s="14">
        <v>5.0565376460946602E-2</v>
      </c>
      <c r="BU9" s="14">
        <v>3.0651120427542599E-2</v>
      </c>
      <c r="BV9" s="14"/>
      <c r="BW9" s="14">
        <v>6.7558644563865997E-2</v>
      </c>
      <c r="BX9" s="14">
        <v>6.4157362172616195E-2</v>
      </c>
      <c r="BY9" s="14">
        <v>0.13800120899047699</v>
      </c>
      <c r="BZ9" s="14">
        <v>8.1028729354961901E-2</v>
      </c>
      <c r="CA9" s="14">
        <v>8.7092275649876399E-2</v>
      </c>
      <c r="CB9" s="14">
        <v>2.8716193202231E-2</v>
      </c>
      <c r="CC9" s="14"/>
      <c r="CD9" s="14">
        <v>9.9410989199071903E-2</v>
      </c>
      <c r="CE9" s="14">
        <v>9.8066528784499896E-2</v>
      </c>
      <c r="CF9" s="14">
        <v>7.6771468307874097E-2</v>
      </c>
      <c r="CG9" s="14">
        <v>5.5595716782014498E-2</v>
      </c>
      <c r="CH9" s="14"/>
      <c r="CI9" s="14">
        <v>9.7509059476862295E-2</v>
      </c>
      <c r="CJ9" s="14">
        <v>8.8884317166745996E-2</v>
      </c>
      <c r="CK9" s="14">
        <v>6.8328167434952805E-2</v>
      </c>
      <c r="CL9" s="14">
        <v>3.6342179605530898E-2</v>
      </c>
      <c r="CM9" s="14"/>
      <c r="CN9" s="14">
        <v>0.16006625387764001</v>
      </c>
      <c r="CO9" s="14">
        <v>6.4018110512458301E-2</v>
      </c>
      <c r="CP9" s="14"/>
      <c r="CQ9" s="14">
        <v>0.12023319387267099</v>
      </c>
      <c r="CR9" s="14">
        <v>6.8202568499799193E-2</v>
      </c>
    </row>
    <row r="10" spans="2:96" x14ac:dyDescent="0.3">
      <c r="B10" s="15" t="s">
        <v>231</v>
      </c>
      <c r="C10" s="14">
        <v>0.25235738952289</v>
      </c>
      <c r="D10" s="14">
        <v>0.224751990547265</v>
      </c>
      <c r="E10" s="14">
        <v>0.279204365155451</v>
      </c>
      <c r="F10" s="14"/>
      <c r="G10" s="14">
        <v>0.28500530854390699</v>
      </c>
      <c r="H10" s="14">
        <v>0.32966497155697699</v>
      </c>
      <c r="I10" s="14">
        <v>0.26721426243595298</v>
      </c>
      <c r="J10" s="14">
        <v>0.234437617756102</v>
      </c>
      <c r="K10" s="14">
        <v>0.224657969250424</v>
      </c>
      <c r="L10" s="14">
        <v>0.18884854370026699</v>
      </c>
      <c r="M10" s="14"/>
      <c r="N10" s="14">
        <v>0.270673279107706</v>
      </c>
      <c r="O10" s="14">
        <v>0.25571175015020797</v>
      </c>
      <c r="P10" s="14">
        <v>0.235727688637481</v>
      </c>
      <c r="Q10" s="14">
        <v>0.246762417959909</v>
      </c>
      <c r="R10" s="14"/>
      <c r="S10" s="14">
        <v>0.27592813289205098</v>
      </c>
      <c r="T10" s="14">
        <v>0.173059558501864</v>
      </c>
      <c r="U10" s="14">
        <v>0.25650273691933001</v>
      </c>
      <c r="V10" s="14">
        <v>0.25937003320417501</v>
      </c>
      <c r="W10" s="14">
        <v>0.282703051720955</v>
      </c>
      <c r="X10" s="14">
        <v>0.32621660552411003</v>
      </c>
      <c r="Y10" s="14">
        <v>0.22566974646572099</v>
      </c>
      <c r="Z10" s="14">
        <v>0.228018725478777</v>
      </c>
      <c r="AA10" s="14">
        <v>0.25940294667473501</v>
      </c>
      <c r="AB10" s="14">
        <v>0.25773459079576699</v>
      </c>
      <c r="AC10" s="14">
        <v>0.24146995912081201</v>
      </c>
      <c r="AD10" s="14">
        <v>0.24030727669781701</v>
      </c>
      <c r="AE10" s="14"/>
      <c r="AF10" s="14">
        <v>0.239226033666051</v>
      </c>
      <c r="AG10" s="14">
        <v>0.29278204651695</v>
      </c>
      <c r="AH10" s="14">
        <v>0.26838789081713998</v>
      </c>
      <c r="AI10" s="14">
        <v>0.19168539192161199</v>
      </c>
      <c r="AJ10" s="14">
        <v>0.31200179042993398</v>
      </c>
      <c r="AK10" s="14"/>
      <c r="AL10" s="14">
        <v>0.31027262249361498</v>
      </c>
      <c r="AM10" s="14">
        <v>0.263261276846398</v>
      </c>
      <c r="AN10" s="14">
        <v>0.32216615431117601</v>
      </c>
      <c r="AO10" s="14">
        <v>0.16587081607295101</v>
      </c>
      <c r="AP10" s="14">
        <v>0.30509081646886299</v>
      </c>
      <c r="AQ10" s="14">
        <v>0.202248010609414</v>
      </c>
      <c r="AR10" s="14"/>
      <c r="AS10" s="14">
        <v>0.22795833085436601</v>
      </c>
      <c r="AT10" s="14">
        <v>0.23159906809026301</v>
      </c>
      <c r="AU10" s="14">
        <v>0.25668211196593499</v>
      </c>
      <c r="AV10" s="14">
        <v>0.33808264274327998</v>
      </c>
      <c r="AW10" s="14">
        <v>0.27870535609184699</v>
      </c>
      <c r="AX10" s="14"/>
      <c r="AY10" s="14">
        <v>0.126775127720338</v>
      </c>
      <c r="AZ10" s="14">
        <v>0.26616811414250802</v>
      </c>
      <c r="BA10" s="14">
        <v>0.24906423423961099</v>
      </c>
      <c r="BB10" s="14">
        <v>0.193450650245516</v>
      </c>
      <c r="BC10" s="14">
        <v>0.244189852569379</v>
      </c>
      <c r="BD10" s="14">
        <v>0.25125764663024702</v>
      </c>
      <c r="BE10" s="14">
        <v>0.25088279526545298</v>
      </c>
      <c r="BF10" s="14">
        <v>0.303692353355353</v>
      </c>
      <c r="BG10" s="14">
        <v>0.24557269118421299</v>
      </c>
      <c r="BH10" s="14">
        <v>0.20171663362369699</v>
      </c>
      <c r="BI10" s="14">
        <v>0.29787302272157101</v>
      </c>
      <c r="BJ10" s="14">
        <v>0.27789078273403001</v>
      </c>
      <c r="BK10" s="14">
        <v>0.23926366536711499</v>
      </c>
      <c r="BL10" s="14">
        <v>0.30518346896972798</v>
      </c>
      <c r="BM10" s="14">
        <v>0.311247146012468</v>
      </c>
      <c r="BN10" s="14">
        <v>0.25417257253075198</v>
      </c>
      <c r="BO10" s="14"/>
      <c r="BP10" s="14">
        <v>0.33135992238950401</v>
      </c>
      <c r="BQ10" s="14">
        <v>0.22924020723969099</v>
      </c>
      <c r="BR10" s="14">
        <v>0.235970935438193</v>
      </c>
      <c r="BS10" s="14">
        <v>0.22513373371676701</v>
      </c>
      <c r="BT10" s="14">
        <v>0.22444416952892501</v>
      </c>
      <c r="BU10" s="14">
        <v>0.20886486770735699</v>
      </c>
      <c r="BV10" s="14"/>
      <c r="BW10" s="14">
        <v>0.23241742673280999</v>
      </c>
      <c r="BX10" s="14">
        <v>0.28628087726206303</v>
      </c>
      <c r="BY10" s="14">
        <v>0.24274754009968</v>
      </c>
      <c r="BZ10" s="14">
        <v>0.215337101641046</v>
      </c>
      <c r="CA10" s="14">
        <v>0.28056440272747701</v>
      </c>
      <c r="CB10" s="14">
        <v>0.241769999802767</v>
      </c>
      <c r="CC10" s="14"/>
      <c r="CD10" s="14">
        <v>0.29879524031089999</v>
      </c>
      <c r="CE10" s="14">
        <v>0.27067930543369401</v>
      </c>
      <c r="CF10" s="14">
        <v>0.207168221910638</v>
      </c>
      <c r="CG10" s="14">
        <v>0.26892081541943402</v>
      </c>
      <c r="CH10" s="14"/>
      <c r="CI10" s="14">
        <v>0.26538834211233803</v>
      </c>
      <c r="CJ10" s="14">
        <v>0.25996067679068502</v>
      </c>
      <c r="CK10" s="14">
        <v>0.24681206295081601</v>
      </c>
      <c r="CL10" s="14">
        <v>0.24085424033000899</v>
      </c>
      <c r="CM10" s="14"/>
      <c r="CN10" s="14">
        <v>0.34668141221503501</v>
      </c>
      <c r="CO10" s="14">
        <v>0.23870462561589501</v>
      </c>
      <c r="CP10" s="14"/>
      <c r="CQ10" s="14">
        <v>0.32667791786586298</v>
      </c>
      <c r="CR10" s="14">
        <v>0.24493652729639601</v>
      </c>
    </row>
    <row r="11" spans="2:96" x14ac:dyDescent="0.3">
      <c r="B11" s="15" t="s">
        <v>232</v>
      </c>
      <c r="C11" s="14">
        <v>0.31252648984549702</v>
      </c>
      <c r="D11" s="14">
        <v>0.304291146197469</v>
      </c>
      <c r="E11" s="14">
        <v>0.32150829064568498</v>
      </c>
      <c r="F11" s="14"/>
      <c r="G11" s="14">
        <v>0.27299210739549001</v>
      </c>
      <c r="H11" s="14">
        <v>0.264147149189982</v>
      </c>
      <c r="I11" s="14">
        <v>0.28676960649914301</v>
      </c>
      <c r="J11" s="14">
        <v>0.365251067311746</v>
      </c>
      <c r="K11" s="14">
        <v>0.338103576587308</v>
      </c>
      <c r="L11" s="14">
        <v>0.33907739047197799</v>
      </c>
      <c r="M11" s="14"/>
      <c r="N11" s="14">
        <v>0.275568735393867</v>
      </c>
      <c r="O11" s="14">
        <v>0.32886888647936702</v>
      </c>
      <c r="P11" s="14">
        <v>0.28758131617183502</v>
      </c>
      <c r="Q11" s="14">
        <v>0.35924792853441101</v>
      </c>
      <c r="R11" s="14"/>
      <c r="S11" s="14">
        <v>0.31057482872248698</v>
      </c>
      <c r="T11" s="14">
        <v>0.35541675267814798</v>
      </c>
      <c r="U11" s="14">
        <v>0.31243743109338501</v>
      </c>
      <c r="V11" s="14">
        <v>0.309275420793097</v>
      </c>
      <c r="W11" s="14">
        <v>0.24974237886374701</v>
      </c>
      <c r="X11" s="14">
        <v>0.26096238336445299</v>
      </c>
      <c r="Y11" s="14">
        <v>0.36335386680367299</v>
      </c>
      <c r="Z11" s="14">
        <v>0.329260163381838</v>
      </c>
      <c r="AA11" s="14">
        <v>0.32155613626706298</v>
      </c>
      <c r="AB11" s="14">
        <v>0.29297766558064298</v>
      </c>
      <c r="AC11" s="14">
        <v>0.31194012112983999</v>
      </c>
      <c r="AD11" s="14">
        <v>0.31625543289925201</v>
      </c>
      <c r="AE11" s="14"/>
      <c r="AF11" s="14">
        <v>0.30638627826148301</v>
      </c>
      <c r="AG11" s="14">
        <v>0.30292568664942299</v>
      </c>
      <c r="AH11" s="14">
        <v>0.30550530460298098</v>
      </c>
      <c r="AI11" s="14">
        <v>0.31712097712800802</v>
      </c>
      <c r="AJ11" s="14">
        <v>0.29209687468173501</v>
      </c>
      <c r="AK11" s="14"/>
      <c r="AL11" s="14">
        <v>0.249459872930751</v>
      </c>
      <c r="AM11" s="14">
        <v>0.33922154193951398</v>
      </c>
      <c r="AN11" s="14">
        <v>0.28746373517867602</v>
      </c>
      <c r="AO11" s="14">
        <v>0.33267971259448997</v>
      </c>
      <c r="AP11" s="14">
        <v>0.297282055330302</v>
      </c>
      <c r="AQ11" s="14">
        <v>0.40586533194143198</v>
      </c>
      <c r="AR11" s="14"/>
      <c r="AS11" s="14">
        <v>0.35864274703485399</v>
      </c>
      <c r="AT11" s="14">
        <v>0.31441934069257699</v>
      </c>
      <c r="AU11" s="14">
        <v>0.31362085371909998</v>
      </c>
      <c r="AV11" s="14">
        <v>0.24068728200780601</v>
      </c>
      <c r="AW11" s="14">
        <v>0.15442343093271199</v>
      </c>
      <c r="AX11" s="14"/>
      <c r="AY11" s="14">
        <v>0.27168344642079101</v>
      </c>
      <c r="AZ11" s="14">
        <v>0.31690009391616403</v>
      </c>
      <c r="BA11" s="14">
        <v>0.41824623896448299</v>
      </c>
      <c r="BB11" s="14">
        <v>0.296411343222587</v>
      </c>
      <c r="BC11" s="14">
        <v>0.31421280479046199</v>
      </c>
      <c r="BD11" s="14">
        <v>0.33243048407195303</v>
      </c>
      <c r="BE11" s="14">
        <v>0.30437491194898098</v>
      </c>
      <c r="BF11" s="14">
        <v>0.31585452177124301</v>
      </c>
      <c r="BG11" s="14">
        <v>0.324626342277609</v>
      </c>
      <c r="BH11" s="14">
        <v>0.32346685102189299</v>
      </c>
      <c r="BI11" s="14">
        <v>0.287919424874435</v>
      </c>
      <c r="BJ11" s="14">
        <v>0.29670963720204402</v>
      </c>
      <c r="BK11" s="14">
        <v>0.27203070739804502</v>
      </c>
      <c r="BL11" s="14">
        <v>0.142048457271888</v>
      </c>
      <c r="BM11" s="14">
        <v>0.32384161080690599</v>
      </c>
      <c r="BN11" s="14">
        <v>0.285587724833544</v>
      </c>
      <c r="BO11" s="14"/>
      <c r="BP11" s="14">
        <v>0.27008081736815698</v>
      </c>
      <c r="BQ11" s="14">
        <v>0.33133634618291802</v>
      </c>
      <c r="BR11" s="14">
        <v>0.30865629782144799</v>
      </c>
      <c r="BS11" s="14">
        <v>0.314012670308215</v>
      </c>
      <c r="BT11" s="14">
        <v>0.33092119087373401</v>
      </c>
      <c r="BU11" s="14">
        <v>0.38583581251072602</v>
      </c>
      <c r="BV11" s="14"/>
      <c r="BW11" s="14">
        <v>0.31266040382956301</v>
      </c>
      <c r="BX11" s="14">
        <v>0.31351753338698601</v>
      </c>
      <c r="BY11" s="14">
        <v>0.29554969395467001</v>
      </c>
      <c r="BZ11" s="14">
        <v>0.35480600645948301</v>
      </c>
      <c r="CA11" s="14">
        <v>0.29858265585300497</v>
      </c>
      <c r="CB11" s="14">
        <v>0.28496503997554501</v>
      </c>
      <c r="CC11" s="14"/>
      <c r="CD11" s="14">
        <v>0.28681396870790099</v>
      </c>
      <c r="CE11" s="14">
        <v>0.27150006494767098</v>
      </c>
      <c r="CF11" s="14">
        <v>0.33050373627139701</v>
      </c>
      <c r="CG11" s="14">
        <v>0.30313744358939498</v>
      </c>
      <c r="CH11" s="14"/>
      <c r="CI11" s="14">
        <v>0.30590620690429698</v>
      </c>
      <c r="CJ11" s="14">
        <v>0.299341947969817</v>
      </c>
      <c r="CK11" s="14">
        <v>0.31423487571675901</v>
      </c>
      <c r="CL11" s="14">
        <v>0.35741967667447699</v>
      </c>
      <c r="CM11" s="14"/>
      <c r="CN11" s="14">
        <v>0.26500287611029499</v>
      </c>
      <c r="CO11" s="14">
        <v>0.31658591261642999</v>
      </c>
      <c r="CP11" s="14"/>
      <c r="CQ11" s="14">
        <v>0.27334421106708501</v>
      </c>
      <c r="CR11" s="14">
        <v>0.31407435928396699</v>
      </c>
    </row>
    <row r="12" spans="2:96" x14ac:dyDescent="0.3">
      <c r="B12" s="15" t="s">
        <v>233</v>
      </c>
      <c r="C12" s="14">
        <v>0.19824973898485401</v>
      </c>
      <c r="D12" s="14">
        <v>0.249184863523845</v>
      </c>
      <c r="E12" s="14">
        <v>0.14901319464964199</v>
      </c>
      <c r="F12" s="14"/>
      <c r="G12" s="14">
        <v>0.22289801815655699</v>
      </c>
      <c r="H12" s="14">
        <v>0.14737208537190899</v>
      </c>
      <c r="I12" s="14">
        <v>0.22871877858176301</v>
      </c>
      <c r="J12" s="14">
        <v>0.17203169752334099</v>
      </c>
      <c r="K12" s="14">
        <v>0.186861713112385</v>
      </c>
      <c r="L12" s="14">
        <v>0.22752326463334499</v>
      </c>
      <c r="M12" s="14"/>
      <c r="N12" s="14">
        <v>0.237831542348762</v>
      </c>
      <c r="O12" s="14">
        <v>0.21169148058317599</v>
      </c>
      <c r="P12" s="14">
        <v>0.19855695431959899</v>
      </c>
      <c r="Q12" s="14">
        <v>0.14186651681578699</v>
      </c>
      <c r="R12" s="14"/>
      <c r="S12" s="14">
        <v>0.14356302970423099</v>
      </c>
      <c r="T12" s="14">
        <v>0.25362679180523301</v>
      </c>
      <c r="U12" s="14">
        <v>0.24169631098053501</v>
      </c>
      <c r="V12" s="14">
        <v>0.18484963459659401</v>
      </c>
      <c r="W12" s="14">
        <v>0.20670985132124101</v>
      </c>
      <c r="X12" s="14">
        <v>0.17288355622899201</v>
      </c>
      <c r="Y12" s="14">
        <v>0.172016886797695</v>
      </c>
      <c r="Z12" s="14">
        <v>0.26714112983628702</v>
      </c>
      <c r="AA12" s="14">
        <v>0.14517202218229699</v>
      </c>
      <c r="AB12" s="14">
        <v>0.244699141576911</v>
      </c>
      <c r="AC12" s="14">
        <v>0.17113166811824601</v>
      </c>
      <c r="AD12" s="14">
        <v>0.274586207524327</v>
      </c>
      <c r="AE12" s="14"/>
      <c r="AF12" s="14">
        <v>0.22112991628791601</v>
      </c>
      <c r="AG12" s="14">
        <v>0.19037028176554699</v>
      </c>
      <c r="AH12" s="14">
        <v>0.24989810989573799</v>
      </c>
      <c r="AI12" s="14">
        <v>0.152006159003133</v>
      </c>
      <c r="AJ12" s="14">
        <v>0.15473474342097501</v>
      </c>
      <c r="AK12" s="14"/>
      <c r="AL12" s="14">
        <v>0.20774265136563</v>
      </c>
      <c r="AM12" s="14">
        <v>0.20501102751710801</v>
      </c>
      <c r="AN12" s="14">
        <v>0.22869145632828899</v>
      </c>
      <c r="AO12" s="14">
        <v>0.199756295318302</v>
      </c>
      <c r="AP12" s="14">
        <v>0.15467735198093699</v>
      </c>
      <c r="AQ12" s="14">
        <v>0.13344883798908799</v>
      </c>
      <c r="AR12" s="14"/>
      <c r="AS12" s="14">
        <v>0.17687255108466199</v>
      </c>
      <c r="AT12" s="14">
        <v>0.208807086325731</v>
      </c>
      <c r="AU12" s="14">
        <v>0.208709136178547</v>
      </c>
      <c r="AV12" s="14">
        <v>0.18525298777396701</v>
      </c>
      <c r="AW12" s="14">
        <v>0.224504999640812</v>
      </c>
      <c r="AX12" s="14"/>
      <c r="AY12" s="14">
        <v>0.39603171857421599</v>
      </c>
      <c r="AZ12" s="14">
        <v>6.2946471838807902E-2</v>
      </c>
      <c r="BA12" s="14">
        <v>0.115399397367152</v>
      </c>
      <c r="BB12" s="14">
        <v>0.230174736724235</v>
      </c>
      <c r="BC12" s="14">
        <v>0.211067890515856</v>
      </c>
      <c r="BD12" s="14">
        <v>0.15318531949498701</v>
      </c>
      <c r="BE12" s="14">
        <v>0.23561584519193701</v>
      </c>
      <c r="BF12" s="14">
        <v>0.176923717025364</v>
      </c>
      <c r="BG12" s="14">
        <v>0.207684209960081</v>
      </c>
      <c r="BH12" s="14">
        <v>0.23834519053849801</v>
      </c>
      <c r="BI12" s="14">
        <v>0.226446480425992</v>
      </c>
      <c r="BJ12" s="14">
        <v>0.19985209641508</v>
      </c>
      <c r="BK12" s="14">
        <v>0.26115643394236299</v>
      </c>
      <c r="BL12" s="14">
        <v>0.23061405751622599</v>
      </c>
      <c r="BM12" s="14">
        <v>0.22795561097928599</v>
      </c>
      <c r="BN12" s="14">
        <v>0.19726722255382301</v>
      </c>
      <c r="BO12" s="14"/>
      <c r="BP12" s="14">
        <v>0.15872582146018499</v>
      </c>
      <c r="BQ12" s="14">
        <v>0.20321729211072401</v>
      </c>
      <c r="BR12" s="14">
        <v>0.21557455036662801</v>
      </c>
      <c r="BS12" s="14">
        <v>0.22479103767445699</v>
      </c>
      <c r="BT12" s="14">
        <v>0.20514143292293699</v>
      </c>
      <c r="BU12" s="14">
        <v>0.203569654042034</v>
      </c>
      <c r="BV12" s="14"/>
      <c r="BW12" s="14">
        <v>0.20694100324081999</v>
      </c>
      <c r="BX12" s="14">
        <v>0.22114546548740199</v>
      </c>
      <c r="BY12" s="14">
        <v>0.102513310316103</v>
      </c>
      <c r="BZ12" s="14">
        <v>0.16736239958476401</v>
      </c>
      <c r="CA12" s="14">
        <v>0.19178035690049</v>
      </c>
      <c r="CB12" s="14">
        <v>0.26390716280697302</v>
      </c>
      <c r="CC12" s="14"/>
      <c r="CD12" s="14">
        <v>0.18657337654119899</v>
      </c>
      <c r="CE12" s="14">
        <v>0.22828871718312799</v>
      </c>
      <c r="CF12" s="14">
        <v>0.15616300203578601</v>
      </c>
      <c r="CG12" s="14">
        <v>0.20601041575694201</v>
      </c>
      <c r="CH12" s="14"/>
      <c r="CI12" s="14">
        <v>0.19757723954794901</v>
      </c>
      <c r="CJ12" s="14">
        <v>0.20153727026805901</v>
      </c>
      <c r="CK12" s="14">
        <v>0.20213130828555201</v>
      </c>
      <c r="CL12" s="14">
        <v>0.15611272717754199</v>
      </c>
      <c r="CM12" s="14"/>
      <c r="CN12" s="14">
        <v>0.116805388520879</v>
      </c>
      <c r="CO12" s="14">
        <v>0.21070164255541399</v>
      </c>
      <c r="CP12" s="14"/>
      <c r="CQ12" s="14">
        <v>0.20002730263896401</v>
      </c>
      <c r="CR12" s="14">
        <v>0.20500297510212701</v>
      </c>
    </row>
    <row r="13" spans="2:96" x14ac:dyDescent="0.3">
      <c r="B13" s="15" t="s">
        <v>234</v>
      </c>
      <c r="C13" s="14">
        <v>8.8359632734282406E-2</v>
      </c>
      <c r="D13" s="14">
        <v>0.106750358116192</v>
      </c>
      <c r="E13" s="14">
        <v>6.9459433721111394E-2</v>
      </c>
      <c r="F13" s="14"/>
      <c r="G13" s="14">
        <v>6.3137137313761096E-2</v>
      </c>
      <c r="H13" s="14">
        <v>9.3230958215531706E-2</v>
      </c>
      <c r="I13" s="14">
        <v>5.9167940462497202E-2</v>
      </c>
      <c r="J13" s="14">
        <v>9.96974631140191E-2</v>
      </c>
      <c r="K13" s="14">
        <v>0.116164791842868</v>
      </c>
      <c r="L13" s="14">
        <v>9.6951257546665295E-2</v>
      </c>
      <c r="M13" s="14"/>
      <c r="N13" s="14">
        <v>9.6280329351159502E-2</v>
      </c>
      <c r="O13" s="14">
        <v>7.1492238883368905E-2</v>
      </c>
      <c r="P13" s="14">
        <v>0.10447696537369</v>
      </c>
      <c r="Q13" s="14">
        <v>8.4226623628749206E-2</v>
      </c>
      <c r="R13" s="14"/>
      <c r="S13" s="14">
        <v>0.13325152511093899</v>
      </c>
      <c r="T13" s="14">
        <v>7.5813327504591299E-2</v>
      </c>
      <c r="U13" s="14">
        <v>5.6208709214911799E-2</v>
      </c>
      <c r="V13" s="14">
        <v>8.2177043087359902E-2</v>
      </c>
      <c r="W13" s="14">
        <v>0.1170095123614</v>
      </c>
      <c r="X13" s="14">
        <v>6.6579611735317998E-2</v>
      </c>
      <c r="Y13" s="14">
        <v>8.4299553906182503E-2</v>
      </c>
      <c r="Z13" s="14">
        <v>8.1362751895335303E-2</v>
      </c>
      <c r="AA13" s="14">
        <v>9.5703678786052404E-2</v>
      </c>
      <c r="AB13" s="14">
        <v>9.6843996772948304E-2</v>
      </c>
      <c r="AC13" s="14">
        <v>6.5993338156306702E-2</v>
      </c>
      <c r="AD13" s="14">
        <v>4.03282662982761E-2</v>
      </c>
      <c r="AE13" s="14"/>
      <c r="AF13" s="14">
        <v>0.114290257892462</v>
      </c>
      <c r="AG13" s="14">
        <v>6.1761975821158201E-2</v>
      </c>
      <c r="AH13" s="14">
        <v>4.9085358705708702E-2</v>
      </c>
      <c r="AI13" s="14">
        <v>0.17905302247476201</v>
      </c>
      <c r="AJ13" s="14">
        <v>3.7794473790563603E-2</v>
      </c>
      <c r="AK13" s="14"/>
      <c r="AL13" s="14">
        <v>6.7480670123238898E-2</v>
      </c>
      <c r="AM13" s="14">
        <v>7.9632687500525601E-2</v>
      </c>
      <c r="AN13" s="14">
        <v>6.3261126371686696E-2</v>
      </c>
      <c r="AO13" s="14">
        <v>0.163319967620393</v>
      </c>
      <c r="AP13" s="14">
        <v>4.5008206902550002E-2</v>
      </c>
      <c r="AQ13" s="14">
        <v>7.9474650117446602E-2</v>
      </c>
      <c r="AR13" s="14"/>
      <c r="AS13" s="14">
        <v>7.2598606902373797E-2</v>
      </c>
      <c r="AT13" s="14">
        <v>7.7677483353553706E-2</v>
      </c>
      <c r="AU13" s="14">
        <v>9.5722837053514795E-2</v>
      </c>
      <c r="AV13" s="14">
        <v>8.8203557608274405E-2</v>
      </c>
      <c r="AW13" s="14">
        <v>0.125683481689915</v>
      </c>
      <c r="AX13" s="14"/>
      <c r="AY13" s="14">
        <v>0</v>
      </c>
      <c r="AZ13" s="14">
        <v>0.10885331107110099</v>
      </c>
      <c r="BA13" s="14">
        <v>7.0963490429547693E-2</v>
      </c>
      <c r="BB13" s="14">
        <v>9.4406795627727497E-2</v>
      </c>
      <c r="BC13" s="14">
        <v>6.9171314334131595E-2</v>
      </c>
      <c r="BD13" s="14">
        <v>0.104980580494331</v>
      </c>
      <c r="BE13" s="14">
        <v>6.6611117872154402E-2</v>
      </c>
      <c r="BF13" s="14">
        <v>5.2162712118757601E-2</v>
      </c>
      <c r="BG13" s="14">
        <v>0.108237889951647</v>
      </c>
      <c r="BH13" s="14">
        <v>5.5723224372239602E-2</v>
      </c>
      <c r="BI13" s="14">
        <v>9.5476814349513703E-2</v>
      </c>
      <c r="BJ13" s="14">
        <v>0.101998081850012</v>
      </c>
      <c r="BK13" s="14">
        <v>8.5515342862228894E-2</v>
      </c>
      <c r="BL13" s="14">
        <v>0.239806924902872</v>
      </c>
      <c r="BM13" s="14">
        <v>9.6965779098141899E-2</v>
      </c>
      <c r="BN13" s="14">
        <v>0.113751942813503</v>
      </c>
      <c r="BO13" s="14"/>
      <c r="BP13" s="14">
        <v>0.105661923108006</v>
      </c>
      <c r="BQ13" s="14">
        <v>7.9776954725773799E-2</v>
      </c>
      <c r="BR13" s="14">
        <v>9.0802048877133501E-2</v>
      </c>
      <c r="BS13" s="14">
        <v>6.9464538528749606E-2</v>
      </c>
      <c r="BT13" s="14">
        <v>9.5823097874658106E-2</v>
      </c>
      <c r="BU13" s="14">
        <v>0.102656427292938</v>
      </c>
      <c r="BV13" s="14"/>
      <c r="BW13" s="14">
        <v>9.7788522843412204E-2</v>
      </c>
      <c r="BX13" s="14">
        <v>6.38555716426637E-2</v>
      </c>
      <c r="BY13" s="14">
        <v>0.15230981027461199</v>
      </c>
      <c r="BZ13" s="14">
        <v>9.3082233041405504E-2</v>
      </c>
      <c r="CA13" s="14">
        <v>7.92827807337326E-2</v>
      </c>
      <c r="CB13" s="14">
        <v>6.4909893855463696E-2</v>
      </c>
      <c r="CC13" s="14"/>
      <c r="CD13" s="14">
        <v>8.4708777085536105E-2</v>
      </c>
      <c r="CE13" s="14">
        <v>8.2944615749558595E-2</v>
      </c>
      <c r="CF13" s="14">
        <v>0.125012088771428</v>
      </c>
      <c r="CG13" s="14">
        <v>9.4284869342192199E-2</v>
      </c>
      <c r="CH13" s="14"/>
      <c r="CI13" s="14">
        <v>5.8328474475399503E-2</v>
      </c>
      <c r="CJ13" s="14">
        <v>8.4406043069679706E-2</v>
      </c>
      <c r="CK13" s="14">
        <v>0.10292586557501</v>
      </c>
      <c r="CL13" s="14">
        <v>5.6538048722336302E-2</v>
      </c>
      <c r="CM13" s="14"/>
      <c r="CN13" s="14">
        <v>6.7826180017821494E-2</v>
      </c>
      <c r="CO13" s="14">
        <v>9.2222227785276695E-2</v>
      </c>
      <c r="CP13" s="14"/>
      <c r="CQ13" s="14">
        <v>5.4192789859560699E-2</v>
      </c>
      <c r="CR13" s="14">
        <v>9.2436109982664799E-2</v>
      </c>
    </row>
    <row r="14" spans="2:96" x14ac:dyDescent="0.3">
      <c r="B14" s="15" t="s">
        <v>92</v>
      </c>
      <c r="C14" s="14">
        <v>7.2944578627360604E-2</v>
      </c>
      <c r="D14" s="14">
        <v>4.4845538893678302E-2</v>
      </c>
      <c r="E14" s="14">
        <v>0.100646815272106</v>
      </c>
      <c r="F14" s="14"/>
      <c r="G14" s="14">
        <v>4.7260569542621797E-2</v>
      </c>
      <c r="H14" s="14">
        <v>6.09143850432202E-2</v>
      </c>
      <c r="I14" s="14">
        <v>6.4577033686871399E-2</v>
      </c>
      <c r="J14" s="14">
        <v>7.7707362658971796E-2</v>
      </c>
      <c r="K14" s="14">
        <v>8.5266721592515804E-2</v>
      </c>
      <c r="L14" s="14">
        <v>9.4397892943558007E-2</v>
      </c>
      <c r="M14" s="14"/>
      <c r="N14" s="14">
        <v>5.1467874898216401E-2</v>
      </c>
      <c r="O14" s="14">
        <v>7.2637183980456002E-2</v>
      </c>
      <c r="P14" s="14">
        <v>7.8373825772459701E-2</v>
      </c>
      <c r="Q14" s="14">
        <v>8.6196401477115603E-2</v>
      </c>
      <c r="R14" s="14"/>
      <c r="S14" s="14">
        <v>3.92456807652437E-2</v>
      </c>
      <c r="T14" s="14">
        <v>6.8596619136617701E-2</v>
      </c>
      <c r="U14" s="14">
        <v>8.5776683684150798E-2</v>
      </c>
      <c r="V14" s="14">
        <v>5.2346572274174399E-2</v>
      </c>
      <c r="W14" s="14">
        <v>6.4132405425527603E-2</v>
      </c>
      <c r="X14" s="14">
        <v>0.107249864516402</v>
      </c>
      <c r="Y14" s="14">
        <v>9.23537304443907E-2</v>
      </c>
      <c r="Z14" s="14">
        <v>4.6851507254675198E-2</v>
      </c>
      <c r="AA14" s="14">
        <v>8.1041762429703998E-2</v>
      </c>
      <c r="AB14" s="14">
        <v>6.2788676722265402E-2</v>
      </c>
      <c r="AC14" s="14">
        <v>0.12725487344247</v>
      </c>
      <c r="AD14" s="14">
        <v>8.7398376339814607E-2</v>
      </c>
      <c r="AE14" s="14"/>
      <c r="AF14" s="14">
        <v>4.5817939529448598E-2</v>
      </c>
      <c r="AG14" s="14">
        <v>5.8209228711126701E-2</v>
      </c>
      <c r="AH14" s="14">
        <v>6.65532661555511E-2</v>
      </c>
      <c r="AI14" s="14">
        <v>8.5449015132183601E-2</v>
      </c>
      <c r="AJ14" s="14">
        <v>0.12724481340830299</v>
      </c>
      <c r="AK14" s="14"/>
      <c r="AL14" s="14">
        <v>5.2924261713482898E-2</v>
      </c>
      <c r="AM14" s="14">
        <v>3.8664402871864401E-2</v>
      </c>
      <c r="AN14" s="14">
        <v>3.9640477071756303E-2</v>
      </c>
      <c r="AO14" s="14">
        <v>7.8700711182946304E-2</v>
      </c>
      <c r="AP14" s="14">
        <v>0.10106345599149801</v>
      </c>
      <c r="AQ14" s="14">
        <v>0.14202744559694899</v>
      </c>
      <c r="AR14" s="14"/>
      <c r="AS14" s="14">
        <v>8.5398759098229901E-2</v>
      </c>
      <c r="AT14" s="14">
        <v>9.0647718653284304E-2</v>
      </c>
      <c r="AU14" s="14">
        <v>6.86134969958416E-2</v>
      </c>
      <c r="AV14" s="14">
        <v>3.8755217371284498E-2</v>
      </c>
      <c r="AW14" s="14">
        <v>0</v>
      </c>
      <c r="AX14" s="14"/>
      <c r="AY14" s="14">
        <v>0.13475656819877099</v>
      </c>
      <c r="AZ14" s="14">
        <v>0.12814732796810899</v>
      </c>
      <c r="BA14" s="14">
        <v>8.1203615823904604E-2</v>
      </c>
      <c r="BB14" s="14">
        <v>8.6827938319520306E-2</v>
      </c>
      <c r="BC14" s="14">
        <v>7.9362056092583302E-2</v>
      </c>
      <c r="BD14" s="14">
        <v>8.4134143514705995E-2</v>
      </c>
      <c r="BE14" s="14">
        <v>7.61122485841257E-2</v>
      </c>
      <c r="BF14" s="14">
        <v>6.0719418363453299E-2</v>
      </c>
      <c r="BG14" s="14">
        <v>4.5871170254604701E-2</v>
      </c>
      <c r="BH14" s="14">
        <v>9.4275063932986194E-2</v>
      </c>
      <c r="BI14" s="14">
        <v>4.0785277145335898E-2</v>
      </c>
      <c r="BJ14" s="14">
        <v>6.31263201074065E-2</v>
      </c>
      <c r="BK14" s="14">
        <v>3.4760868904752801E-2</v>
      </c>
      <c r="BL14" s="14">
        <v>6.1615110479096999E-2</v>
      </c>
      <c r="BM14" s="14">
        <v>1.86798867108189E-2</v>
      </c>
      <c r="BN14" s="14">
        <v>2.4935815485597299E-2</v>
      </c>
      <c r="BO14" s="14"/>
      <c r="BP14" s="14">
        <v>3.0222947824523401E-2</v>
      </c>
      <c r="BQ14" s="14">
        <v>8.8352539935973001E-2</v>
      </c>
      <c r="BR14" s="14">
        <v>8.3418038556198698E-2</v>
      </c>
      <c r="BS14" s="14">
        <v>8.7389190462012295E-2</v>
      </c>
      <c r="BT14" s="14">
        <v>9.3104732338799207E-2</v>
      </c>
      <c r="BU14" s="14">
        <v>6.84221180194024E-2</v>
      </c>
      <c r="BV14" s="14"/>
      <c r="BW14" s="14">
        <v>8.2633998789529303E-2</v>
      </c>
      <c r="BX14" s="14">
        <v>5.1043190048269099E-2</v>
      </c>
      <c r="BY14" s="14">
        <v>6.8878436364456605E-2</v>
      </c>
      <c r="BZ14" s="14">
        <v>8.8383529918340295E-2</v>
      </c>
      <c r="CA14" s="14">
        <v>6.2697528135419303E-2</v>
      </c>
      <c r="CB14" s="14">
        <v>0.115731710357021</v>
      </c>
      <c r="CC14" s="14"/>
      <c r="CD14" s="14">
        <v>4.3697648155391802E-2</v>
      </c>
      <c r="CE14" s="14">
        <v>4.8520767901448297E-2</v>
      </c>
      <c r="CF14" s="14">
        <v>0.10438148270287601</v>
      </c>
      <c r="CG14" s="14">
        <v>7.2050739110021494E-2</v>
      </c>
      <c r="CH14" s="14"/>
      <c r="CI14" s="14">
        <v>7.5290677483154003E-2</v>
      </c>
      <c r="CJ14" s="14">
        <v>6.5869744735013697E-2</v>
      </c>
      <c r="CK14" s="14">
        <v>6.5567720036909999E-2</v>
      </c>
      <c r="CL14" s="14">
        <v>0.15273312749010501</v>
      </c>
      <c r="CM14" s="14"/>
      <c r="CN14" s="14">
        <v>4.3617889258329198E-2</v>
      </c>
      <c r="CO14" s="14">
        <v>7.7767480914525094E-2</v>
      </c>
      <c r="CP14" s="14"/>
      <c r="CQ14" s="14">
        <v>2.5524584695856799E-2</v>
      </c>
      <c r="CR14" s="14">
        <v>7.5347459835045996E-2</v>
      </c>
    </row>
    <row r="15" spans="2:96" x14ac:dyDescent="0.3">
      <c r="B15" s="15" t="s">
        <v>235</v>
      </c>
      <c r="C15" s="21">
        <v>0.32791955980800602</v>
      </c>
      <c r="D15" s="21">
        <v>0.29492809326881497</v>
      </c>
      <c r="E15" s="21">
        <v>0.35937226571145497</v>
      </c>
      <c r="F15" s="21"/>
      <c r="G15" s="21">
        <v>0.39371216759157002</v>
      </c>
      <c r="H15" s="21">
        <v>0.434335422179357</v>
      </c>
      <c r="I15" s="21">
        <v>0.36076664076972498</v>
      </c>
      <c r="J15" s="21">
        <v>0.28531240939192198</v>
      </c>
      <c r="K15" s="21">
        <v>0.27360319686492302</v>
      </c>
      <c r="L15" s="21">
        <v>0.242050194404453</v>
      </c>
      <c r="M15" s="21"/>
      <c r="N15" s="21">
        <v>0.33885151800799601</v>
      </c>
      <c r="O15" s="21">
        <v>0.31531021007363202</v>
      </c>
      <c r="P15" s="21">
        <v>0.33101093836241702</v>
      </c>
      <c r="Q15" s="21">
        <v>0.32846252954393701</v>
      </c>
      <c r="R15" s="21"/>
      <c r="S15" s="21">
        <v>0.3733649356971</v>
      </c>
      <c r="T15" s="21">
        <v>0.24654650887540999</v>
      </c>
      <c r="U15" s="21">
        <v>0.303880865027017</v>
      </c>
      <c r="V15" s="21">
        <v>0.37135132924877501</v>
      </c>
      <c r="W15" s="21">
        <v>0.36240585202808501</v>
      </c>
      <c r="X15" s="21">
        <v>0.39232458415483601</v>
      </c>
      <c r="Y15" s="21">
        <v>0.28797596204805798</v>
      </c>
      <c r="Z15" s="21">
        <v>0.27538444763186498</v>
      </c>
      <c r="AA15" s="21">
        <v>0.35652640033488397</v>
      </c>
      <c r="AB15" s="21">
        <v>0.30269051934723301</v>
      </c>
      <c r="AC15" s="21">
        <v>0.323679999153137</v>
      </c>
      <c r="AD15" s="21">
        <v>0.28143171693833002</v>
      </c>
      <c r="AE15" s="21"/>
      <c r="AF15" s="21">
        <v>0.31237560802869002</v>
      </c>
      <c r="AG15" s="21">
        <v>0.38673282705274498</v>
      </c>
      <c r="AH15" s="21">
        <v>0.32895796064002097</v>
      </c>
      <c r="AI15" s="21">
        <v>0.266370826261913</v>
      </c>
      <c r="AJ15" s="21">
        <v>0.38812909469842499</v>
      </c>
      <c r="AK15" s="21"/>
      <c r="AL15" s="21">
        <v>0.42239254386689801</v>
      </c>
      <c r="AM15" s="21">
        <v>0.33747034017098798</v>
      </c>
      <c r="AN15" s="21">
        <v>0.380943205049592</v>
      </c>
      <c r="AO15" s="21">
        <v>0.22554331328386901</v>
      </c>
      <c r="AP15" s="21">
        <v>0.40196892979471399</v>
      </c>
      <c r="AQ15" s="21">
        <v>0.239183734355084</v>
      </c>
      <c r="AR15" s="21"/>
      <c r="AS15" s="21">
        <v>0.30648733587987997</v>
      </c>
      <c r="AT15" s="21">
        <v>0.308448370974854</v>
      </c>
      <c r="AU15" s="21">
        <v>0.313333676052997</v>
      </c>
      <c r="AV15" s="21">
        <v>0.447100955238668</v>
      </c>
      <c r="AW15" s="21">
        <v>0.49538808773656201</v>
      </c>
      <c r="AX15" s="21"/>
      <c r="AY15" s="21">
        <v>0.19752826680622099</v>
      </c>
      <c r="AZ15" s="21">
        <v>0.38315279520581802</v>
      </c>
      <c r="BA15" s="21">
        <v>0.31418725741491299</v>
      </c>
      <c r="BB15" s="21">
        <v>0.29217918610593002</v>
      </c>
      <c r="BC15" s="21">
        <v>0.32618593426696701</v>
      </c>
      <c r="BD15" s="21">
        <v>0.32526947242402299</v>
      </c>
      <c r="BE15" s="21">
        <v>0.31728587640280198</v>
      </c>
      <c r="BF15" s="21">
        <v>0.394339630721181</v>
      </c>
      <c r="BG15" s="21">
        <v>0.31358038755605799</v>
      </c>
      <c r="BH15" s="21">
        <v>0.28818967013438301</v>
      </c>
      <c r="BI15" s="21">
        <v>0.349372003204723</v>
      </c>
      <c r="BJ15" s="21">
        <v>0.33831386442545802</v>
      </c>
      <c r="BK15" s="21">
        <v>0.34653664689260999</v>
      </c>
      <c r="BL15" s="21">
        <v>0.32591544982991699</v>
      </c>
      <c r="BM15" s="21">
        <v>0.33255711240484798</v>
      </c>
      <c r="BN15" s="21">
        <v>0.37845729431353298</v>
      </c>
      <c r="BO15" s="21"/>
      <c r="BP15" s="21">
        <v>0.43530849023912899</v>
      </c>
      <c r="BQ15" s="21">
        <v>0.29731686704461202</v>
      </c>
      <c r="BR15" s="21">
        <v>0.30154906437859103</v>
      </c>
      <c r="BS15" s="21">
        <v>0.30434256302656598</v>
      </c>
      <c r="BT15" s="21">
        <v>0.27500954598987198</v>
      </c>
      <c r="BU15" s="21">
        <v>0.23951598813489999</v>
      </c>
      <c r="BV15" s="21"/>
      <c r="BW15" s="21">
        <v>0.29997607129667597</v>
      </c>
      <c r="BX15" s="21">
        <v>0.350438239434679</v>
      </c>
      <c r="BY15" s="21">
        <v>0.38074874909015799</v>
      </c>
      <c r="BZ15" s="21">
        <v>0.296365830996008</v>
      </c>
      <c r="CA15" s="21">
        <v>0.367656678377353</v>
      </c>
      <c r="CB15" s="21">
        <v>0.27048619300499799</v>
      </c>
      <c r="CC15" s="21"/>
      <c r="CD15" s="21">
        <v>0.39820622950997198</v>
      </c>
      <c r="CE15" s="21">
        <v>0.36874583421819401</v>
      </c>
      <c r="CF15" s="21">
        <v>0.28393969021851201</v>
      </c>
      <c r="CG15" s="21">
        <v>0.32451653220144899</v>
      </c>
      <c r="CH15" s="21"/>
      <c r="CI15" s="21">
        <v>0.36289740158919997</v>
      </c>
      <c r="CJ15" s="21">
        <v>0.34884499395743102</v>
      </c>
      <c r="CK15" s="21">
        <v>0.31514023038576899</v>
      </c>
      <c r="CL15" s="21">
        <v>0.27719641993553901</v>
      </c>
      <c r="CM15" s="21"/>
      <c r="CN15" s="21">
        <v>0.50674766609267596</v>
      </c>
      <c r="CO15" s="21">
        <v>0.30272273612835299</v>
      </c>
      <c r="CP15" s="21"/>
      <c r="CQ15" s="21">
        <v>0.44691111173853398</v>
      </c>
      <c r="CR15" s="21">
        <v>0.31313909579619498</v>
      </c>
    </row>
    <row r="16" spans="2:96" x14ac:dyDescent="0.3">
      <c r="B16" s="15" t="s">
        <v>236</v>
      </c>
      <c r="C16" s="21">
        <v>0.28660937171913697</v>
      </c>
      <c r="D16" s="21">
        <v>0.35593522164003699</v>
      </c>
      <c r="E16" s="21">
        <v>0.21847262837075401</v>
      </c>
      <c r="F16" s="21"/>
      <c r="G16" s="21">
        <v>0.28603515547031799</v>
      </c>
      <c r="H16" s="21">
        <v>0.240603043587441</v>
      </c>
      <c r="I16" s="21">
        <v>0.28788671904426</v>
      </c>
      <c r="J16" s="21">
        <v>0.27172916063736002</v>
      </c>
      <c r="K16" s="21">
        <v>0.30302650495525302</v>
      </c>
      <c r="L16" s="21">
        <v>0.32447452218000999</v>
      </c>
      <c r="M16" s="21"/>
      <c r="N16" s="21">
        <v>0.33411187169992101</v>
      </c>
      <c r="O16" s="21">
        <v>0.28318371946654503</v>
      </c>
      <c r="P16" s="21">
        <v>0.30303391969328902</v>
      </c>
      <c r="Q16" s="21">
        <v>0.22609314044453599</v>
      </c>
      <c r="R16" s="21"/>
      <c r="S16" s="21">
        <v>0.27681455481516898</v>
      </c>
      <c r="T16" s="21">
        <v>0.32944011930982398</v>
      </c>
      <c r="U16" s="21">
        <v>0.29790502019544701</v>
      </c>
      <c r="V16" s="21">
        <v>0.26702667768395399</v>
      </c>
      <c r="W16" s="21">
        <v>0.32371936368264098</v>
      </c>
      <c r="X16" s="21">
        <v>0.23946316796431</v>
      </c>
      <c r="Y16" s="21">
        <v>0.25631644070387799</v>
      </c>
      <c r="Z16" s="21">
        <v>0.348503881731623</v>
      </c>
      <c r="AA16" s="21">
        <v>0.24087570096834901</v>
      </c>
      <c r="AB16" s="21">
        <v>0.341543138349859</v>
      </c>
      <c r="AC16" s="21">
        <v>0.23712500627455299</v>
      </c>
      <c r="AD16" s="21">
        <v>0.31491447382260301</v>
      </c>
      <c r="AE16" s="21"/>
      <c r="AF16" s="21">
        <v>0.33542017418037801</v>
      </c>
      <c r="AG16" s="21">
        <v>0.25213225758670499</v>
      </c>
      <c r="AH16" s="21">
        <v>0.29898346860144698</v>
      </c>
      <c r="AI16" s="21">
        <v>0.33105918147789498</v>
      </c>
      <c r="AJ16" s="21">
        <v>0.19252921721153801</v>
      </c>
      <c r="AK16" s="21"/>
      <c r="AL16" s="21">
        <v>0.27522332148886902</v>
      </c>
      <c r="AM16" s="21">
        <v>0.28464371501763402</v>
      </c>
      <c r="AN16" s="21">
        <v>0.29195258269997598</v>
      </c>
      <c r="AO16" s="21">
        <v>0.36307626293869499</v>
      </c>
      <c r="AP16" s="21">
        <v>0.19968555888348699</v>
      </c>
      <c r="AQ16" s="21">
        <v>0.212923488106535</v>
      </c>
      <c r="AR16" s="21"/>
      <c r="AS16" s="21">
        <v>0.24947115798703601</v>
      </c>
      <c r="AT16" s="21">
        <v>0.28648456967928498</v>
      </c>
      <c r="AU16" s="21">
        <v>0.304431973232061</v>
      </c>
      <c r="AV16" s="21">
        <v>0.27345654538224101</v>
      </c>
      <c r="AW16" s="21">
        <v>0.350188481330727</v>
      </c>
      <c r="AX16" s="21"/>
      <c r="AY16" s="21">
        <v>0.39603171857421599</v>
      </c>
      <c r="AZ16" s="21">
        <v>0.17179978290990899</v>
      </c>
      <c r="BA16" s="21">
        <v>0.18636288779669899</v>
      </c>
      <c r="BB16" s="21">
        <v>0.32458153235196302</v>
      </c>
      <c r="BC16" s="21">
        <v>0.28023920484998799</v>
      </c>
      <c r="BD16" s="21">
        <v>0.25816589998931799</v>
      </c>
      <c r="BE16" s="21">
        <v>0.30222696306409103</v>
      </c>
      <c r="BF16" s="21">
        <v>0.229086429144122</v>
      </c>
      <c r="BG16" s="21">
        <v>0.31592209991172798</v>
      </c>
      <c r="BH16" s="21">
        <v>0.29406841491073799</v>
      </c>
      <c r="BI16" s="21">
        <v>0.32192329477550602</v>
      </c>
      <c r="BJ16" s="21">
        <v>0.30185017826509197</v>
      </c>
      <c r="BK16" s="21">
        <v>0.34667177680459199</v>
      </c>
      <c r="BL16" s="21">
        <v>0.47042098241909802</v>
      </c>
      <c r="BM16" s="21">
        <v>0.32492139007742799</v>
      </c>
      <c r="BN16" s="21">
        <v>0.31101916536732499</v>
      </c>
      <c r="BO16" s="21"/>
      <c r="BP16" s="21">
        <v>0.26438774456819097</v>
      </c>
      <c r="BQ16" s="21">
        <v>0.28299424683649699</v>
      </c>
      <c r="BR16" s="21">
        <v>0.30637659924376198</v>
      </c>
      <c r="BS16" s="21">
        <v>0.29425557620320703</v>
      </c>
      <c r="BT16" s="21">
        <v>0.300964530797595</v>
      </c>
      <c r="BU16" s="21">
        <v>0.30622608133497198</v>
      </c>
      <c r="BV16" s="21"/>
      <c r="BW16" s="21">
        <v>0.30472952608423198</v>
      </c>
      <c r="BX16" s="21">
        <v>0.28500103713006603</v>
      </c>
      <c r="BY16" s="21">
        <v>0.25482312059071599</v>
      </c>
      <c r="BZ16" s="21">
        <v>0.26044463262616901</v>
      </c>
      <c r="CA16" s="21">
        <v>0.27106313763422202</v>
      </c>
      <c r="CB16" s="21">
        <v>0.32881705666243699</v>
      </c>
      <c r="CC16" s="21"/>
      <c r="CD16" s="21">
        <v>0.27128215362673502</v>
      </c>
      <c r="CE16" s="21">
        <v>0.31123333293268701</v>
      </c>
      <c r="CF16" s="21">
        <v>0.28117509080721398</v>
      </c>
      <c r="CG16" s="21">
        <v>0.300295285099134</v>
      </c>
      <c r="CH16" s="21"/>
      <c r="CI16" s="21">
        <v>0.255905714023349</v>
      </c>
      <c r="CJ16" s="21">
        <v>0.28594331333773898</v>
      </c>
      <c r="CK16" s="21">
        <v>0.30505717386056302</v>
      </c>
      <c r="CL16" s="21">
        <v>0.21265077589987899</v>
      </c>
      <c r="CM16" s="21"/>
      <c r="CN16" s="21">
        <v>0.184631568538701</v>
      </c>
      <c r="CO16" s="21">
        <v>0.30292387034069101</v>
      </c>
      <c r="CP16" s="21"/>
      <c r="CQ16" s="21">
        <v>0.25422009249852501</v>
      </c>
      <c r="CR16" s="21">
        <v>0.297439085084792</v>
      </c>
    </row>
    <row r="17" spans="2:96" x14ac:dyDescent="0.3">
      <c r="B17" s="15" t="s">
        <v>237</v>
      </c>
      <c r="C17" s="22">
        <v>4.13101880888695E-2</v>
      </c>
      <c r="D17" s="22">
        <v>-6.10071283712222E-2</v>
      </c>
      <c r="E17" s="22">
        <v>0.14089963734070099</v>
      </c>
      <c r="F17" s="22"/>
      <c r="G17" s="22">
        <v>0.107677012121252</v>
      </c>
      <c r="H17" s="22">
        <v>0.193732378591916</v>
      </c>
      <c r="I17" s="22">
        <v>7.2879921725464106E-2</v>
      </c>
      <c r="J17" s="22">
        <v>1.35832487545627E-2</v>
      </c>
      <c r="K17" s="22">
        <v>-2.9423308090329701E-2</v>
      </c>
      <c r="L17" s="22">
        <v>-8.2424327775556805E-2</v>
      </c>
      <c r="M17" s="22"/>
      <c r="N17" s="22">
        <v>4.7396463080745001E-3</v>
      </c>
      <c r="O17" s="22">
        <v>3.2126490607087201E-2</v>
      </c>
      <c r="P17" s="22">
        <v>2.79770186691276E-2</v>
      </c>
      <c r="Q17" s="22">
        <v>0.10236938909939999</v>
      </c>
      <c r="R17" s="22"/>
      <c r="S17" s="22">
        <v>9.6550380881930895E-2</v>
      </c>
      <c r="T17" s="22">
        <v>-8.2893610434413595E-2</v>
      </c>
      <c r="U17" s="22">
        <v>5.9758448315706501E-3</v>
      </c>
      <c r="V17" s="22">
        <v>0.104324651564821</v>
      </c>
      <c r="W17" s="22">
        <v>3.8686488345444602E-2</v>
      </c>
      <c r="X17" s="22">
        <v>0.15286141619052601</v>
      </c>
      <c r="Y17" s="22">
        <v>3.1659521344180402E-2</v>
      </c>
      <c r="Z17" s="22">
        <v>-7.3119434099758004E-2</v>
      </c>
      <c r="AA17" s="22">
        <v>0.11565069936653501</v>
      </c>
      <c r="AB17" s="22">
        <v>-3.8852619002626002E-2</v>
      </c>
      <c r="AC17" s="22">
        <v>8.6554992878584605E-2</v>
      </c>
      <c r="AD17" s="22">
        <v>-3.3482756884273698E-2</v>
      </c>
      <c r="AE17" s="22"/>
      <c r="AF17" s="22">
        <v>-2.3044566151687901E-2</v>
      </c>
      <c r="AG17" s="22">
        <v>0.13460056946603999</v>
      </c>
      <c r="AH17" s="22">
        <v>2.9974492038574201E-2</v>
      </c>
      <c r="AI17" s="22">
        <v>-6.4688355215981999E-2</v>
      </c>
      <c r="AJ17" s="22">
        <v>0.19559987748688701</v>
      </c>
      <c r="AK17" s="22"/>
      <c r="AL17" s="22">
        <v>0.14716922237802901</v>
      </c>
      <c r="AM17" s="22">
        <v>5.2826625153353998E-2</v>
      </c>
      <c r="AN17" s="22">
        <v>8.8990622349615703E-2</v>
      </c>
      <c r="AO17" s="22">
        <v>-0.13753294965482599</v>
      </c>
      <c r="AP17" s="22">
        <v>0.202283370911227</v>
      </c>
      <c r="AQ17" s="22">
        <v>2.6260246248549599E-2</v>
      </c>
      <c r="AR17" s="22"/>
      <c r="AS17" s="22">
        <v>5.7016177892843301E-2</v>
      </c>
      <c r="AT17" s="22">
        <v>2.1963801295568901E-2</v>
      </c>
      <c r="AU17" s="22">
        <v>8.90170282093539E-3</v>
      </c>
      <c r="AV17" s="22">
        <v>0.17364440985642601</v>
      </c>
      <c r="AW17" s="22">
        <v>0.14519960640583501</v>
      </c>
      <c r="AX17" s="22"/>
      <c r="AY17" s="22">
        <v>-0.198503451767996</v>
      </c>
      <c r="AZ17" s="22">
        <v>0.211353012295909</v>
      </c>
      <c r="BA17" s="22">
        <v>0.127824369618214</v>
      </c>
      <c r="BB17" s="22">
        <v>-3.2402346246032797E-2</v>
      </c>
      <c r="BC17" s="22">
        <v>4.5946729416979103E-2</v>
      </c>
      <c r="BD17" s="22">
        <v>6.7103572434705203E-2</v>
      </c>
      <c r="BE17" s="22">
        <v>1.5058913338710501E-2</v>
      </c>
      <c r="BF17" s="22">
        <v>0.165253201577059</v>
      </c>
      <c r="BG17" s="22">
        <v>-2.3417123556699298E-3</v>
      </c>
      <c r="BH17" s="22">
        <v>-5.8787447763549196E-3</v>
      </c>
      <c r="BI17" s="22">
        <v>2.74487084292169E-2</v>
      </c>
      <c r="BJ17" s="22">
        <v>3.6463686160366202E-2</v>
      </c>
      <c r="BK17" s="22">
        <v>-1.3512991198150201E-4</v>
      </c>
      <c r="BL17" s="22">
        <v>-0.144505532589181</v>
      </c>
      <c r="BM17" s="22">
        <v>7.6357223274199897E-3</v>
      </c>
      <c r="BN17" s="22">
        <v>6.7438128946207598E-2</v>
      </c>
      <c r="BO17" s="22"/>
      <c r="BP17" s="22">
        <v>0.17092074567093801</v>
      </c>
      <c r="BQ17" s="22">
        <v>1.4322620208114501E-2</v>
      </c>
      <c r="BR17" s="22">
        <v>-4.8275348651705104E-3</v>
      </c>
      <c r="BS17" s="22">
        <v>1.0086986823358599E-2</v>
      </c>
      <c r="BT17" s="22">
        <v>-2.59549848077236E-2</v>
      </c>
      <c r="BU17" s="22">
        <v>-6.6710093200072401E-2</v>
      </c>
      <c r="BV17" s="22"/>
      <c r="BW17" s="22">
        <v>-4.7534547875564496E-3</v>
      </c>
      <c r="BX17" s="22">
        <v>6.5437202304613196E-2</v>
      </c>
      <c r="BY17" s="22">
        <v>0.125925628499442</v>
      </c>
      <c r="BZ17" s="22">
        <v>3.5921198369839098E-2</v>
      </c>
      <c r="CA17" s="22">
        <v>9.6593540743130799E-2</v>
      </c>
      <c r="CB17" s="22">
        <v>-5.8330863657438198E-2</v>
      </c>
      <c r="CC17" s="22"/>
      <c r="CD17" s="22">
        <v>0.12692407588323701</v>
      </c>
      <c r="CE17" s="22">
        <v>5.7512501285506903E-2</v>
      </c>
      <c r="CF17" s="22">
        <v>2.7645994112975299E-3</v>
      </c>
      <c r="CG17" s="22">
        <v>2.4221247102314599E-2</v>
      </c>
      <c r="CH17" s="22"/>
      <c r="CI17" s="22">
        <v>0.10699168756585201</v>
      </c>
      <c r="CJ17" s="22">
        <v>6.2901680619691605E-2</v>
      </c>
      <c r="CK17" s="22">
        <v>1.00830565252059E-2</v>
      </c>
      <c r="CL17" s="22">
        <v>6.4545644035660904E-2</v>
      </c>
      <c r="CM17" s="22"/>
      <c r="CN17" s="22">
        <v>0.32211609755397502</v>
      </c>
      <c r="CO17" s="22">
        <v>-2.0113421233763901E-4</v>
      </c>
      <c r="CP17" s="22"/>
      <c r="CQ17" s="22">
        <v>0.192691019240009</v>
      </c>
      <c r="CR17" s="22">
        <v>1.5700010711403398E-2</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0.17700134881947799</v>
      </c>
      <c r="D9" s="14">
        <v>0.19769599279928601</v>
      </c>
      <c r="E9" s="14">
        <v>0.15728264758232</v>
      </c>
      <c r="F9" s="14"/>
      <c r="G9" s="14">
        <v>0.130429997081705</v>
      </c>
      <c r="H9" s="14">
        <v>0.18187689751133099</v>
      </c>
      <c r="I9" s="14">
        <v>0.16844605396884599</v>
      </c>
      <c r="J9" s="14">
        <v>0.157445439479243</v>
      </c>
      <c r="K9" s="14">
        <v>0.20773533113006601</v>
      </c>
      <c r="L9" s="14">
        <v>0.20601828198865399</v>
      </c>
      <c r="M9" s="14"/>
      <c r="N9" s="14">
        <v>0.18788937850909601</v>
      </c>
      <c r="O9" s="14">
        <v>0.154100332400538</v>
      </c>
      <c r="P9" s="14">
        <v>0.21295445576688499</v>
      </c>
      <c r="Q9" s="14">
        <v>0.15777050938100801</v>
      </c>
      <c r="R9" s="14"/>
      <c r="S9" s="14">
        <v>0.19239256328718701</v>
      </c>
      <c r="T9" s="14">
        <v>0.186184761946462</v>
      </c>
      <c r="U9" s="14">
        <v>0.113964351491113</v>
      </c>
      <c r="V9" s="14">
        <v>0.24989634551543699</v>
      </c>
      <c r="W9" s="14">
        <v>0.155439653957474</v>
      </c>
      <c r="X9" s="14">
        <v>0.19970571673555601</v>
      </c>
      <c r="Y9" s="14">
        <v>0.14055827243584099</v>
      </c>
      <c r="Z9" s="14">
        <v>9.3663680184900205E-2</v>
      </c>
      <c r="AA9" s="14">
        <v>0.20024587537587499</v>
      </c>
      <c r="AB9" s="14">
        <v>0.18181814590012799</v>
      </c>
      <c r="AC9" s="14">
        <v>0.152132022017164</v>
      </c>
      <c r="AD9" s="14">
        <v>0.14667991725505899</v>
      </c>
      <c r="AE9" s="14"/>
      <c r="AF9" s="14">
        <v>0.19068786388207701</v>
      </c>
      <c r="AG9" s="14">
        <v>0.15935303563886299</v>
      </c>
      <c r="AH9" s="14">
        <v>0.189031383262356</v>
      </c>
      <c r="AI9" s="14">
        <v>0.285351809556805</v>
      </c>
      <c r="AJ9" s="14">
        <v>0.13957257376330201</v>
      </c>
      <c r="AK9" s="14"/>
      <c r="AL9" s="14">
        <v>0.14858904874045201</v>
      </c>
      <c r="AM9" s="14">
        <v>0.178920947429271</v>
      </c>
      <c r="AN9" s="14">
        <v>0.17745633255356999</v>
      </c>
      <c r="AO9" s="14">
        <v>0.260223846070473</v>
      </c>
      <c r="AP9" s="14">
        <v>0.110731936844656</v>
      </c>
      <c r="AQ9" s="14">
        <v>0.137849236182951</v>
      </c>
      <c r="AR9" s="14"/>
      <c r="AS9" s="14">
        <v>0.16688165615114001</v>
      </c>
      <c r="AT9" s="14">
        <v>0.16412178258455601</v>
      </c>
      <c r="AU9" s="14">
        <v>0.167497221069102</v>
      </c>
      <c r="AV9" s="14">
        <v>0.20615803171139099</v>
      </c>
      <c r="AW9" s="14">
        <v>0.22142940582617601</v>
      </c>
      <c r="AX9" s="14"/>
      <c r="AY9" s="14">
        <v>0</v>
      </c>
      <c r="AZ9" s="14">
        <v>0.13451503536482101</v>
      </c>
      <c r="BA9" s="14">
        <v>0.21254410247365599</v>
      </c>
      <c r="BB9" s="14">
        <v>0.17707979327919801</v>
      </c>
      <c r="BC9" s="14">
        <v>0.160199587540484</v>
      </c>
      <c r="BD9" s="14">
        <v>0.17126832058535399</v>
      </c>
      <c r="BE9" s="14">
        <v>0.18932985222658499</v>
      </c>
      <c r="BF9" s="14">
        <v>0.14025736760287</v>
      </c>
      <c r="BG9" s="14">
        <v>0.21017444954675699</v>
      </c>
      <c r="BH9" s="14">
        <v>0.198681432245704</v>
      </c>
      <c r="BI9" s="14">
        <v>0.163594658321769</v>
      </c>
      <c r="BJ9" s="14">
        <v>0.20267950960095099</v>
      </c>
      <c r="BK9" s="14">
        <v>0.22719776186858001</v>
      </c>
      <c r="BL9" s="14">
        <v>0.19836648187006201</v>
      </c>
      <c r="BM9" s="14">
        <v>0.11770288516540101</v>
      </c>
      <c r="BN9" s="14">
        <v>0.19758290149889601</v>
      </c>
      <c r="BO9" s="14"/>
      <c r="BP9" s="14">
        <v>0.171873544991237</v>
      </c>
      <c r="BQ9" s="14">
        <v>0.16723303302492101</v>
      </c>
      <c r="BR9" s="14">
        <v>0.18827994549588101</v>
      </c>
      <c r="BS9" s="14">
        <v>0.17596818972495901</v>
      </c>
      <c r="BT9" s="14">
        <v>0.200575305928759</v>
      </c>
      <c r="BU9" s="14">
        <v>0.18275512539382399</v>
      </c>
      <c r="BV9" s="14"/>
      <c r="BW9" s="14">
        <v>0.198978556698236</v>
      </c>
      <c r="BX9" s="14">
        <v>0.15541832150239099</v>
      </c>
      <c r="BY9" s="14">
        <v>0.233820538137781</v>
      </c>
      <c r="BZ9" s="14">
        <v>0.15252392271479501</v>
      </c>
      <c r="CA9" s="14">
        <v>0.16015925062282901</v>
      </c>
      <c r="CB9" s="14">
        <v>0.138687347957795</v>
      </c>
      <c r="CC9" s="14"/>
      <c r="CD9" s="14">
        <v>0.18077245886819701</v>
      </c>
      <c r="CE9" s="14">
        <v>0.202619900183233</v>
      </c>
      <c r="CF9" s="14">
        <v>0.17169076274960399</v>
      </c>
      <c r="CG9" s="14">
        <v>0.183228849860187</v>
      </c>
      <c r="CH9" s="14"/>
      <c r="CI9" s="14">
        <v>0.19925871717145699</v>
      </c>
      <c r="CJ9" s="14">
        <v>0.176492633531247</v>
      </c>
      <c r="CK9" s="14">
        <v>0.17366556750043999</v>
      </c>
      <c r="CL9" s="14">
        <v>0.14692042074621001</v>
      </c>
      <c r="CM9" s="14"/>
      <c r="CN9" s="14">
        <v>0.22477222296843499</v>
      </c>
      <c r="CO9" s="14">
        <v>0.17073514034189599</v>
      </c>
      <c r="CP9" s="14"/>
      <c r="CQ9" s="14">
        <v>0.22490382704178799</v>
      </c>
      <c r="CR9" s="14">
        <v>0.17149204485418101</v>
      </c>
    </row>
    <row r="10" spans="2:96" x14ac:dyDescent="0.3">
      <c r="B10" s="15" t="s">
        <v>231</v>
      </c>
      <c r="C10" s="14">
        <v>0.383024602143477</v>
      </c>
      <c r="D10" s="14">
        <v>0.36992589422398497</v>
      </c>
      <c r="E10" s="14">
        <v>0.39518178629670497</v>
      </c>
      <c r="F10" s="14"/>
      <c r="G10" s="14">
        <v>0.38962655342427799</v>
      </c>
      <c r="H10" s="14">
        <v>0.32944490270889298</v>
      </c>
      <c r="I10" s="14">
        <v>0.41336570386409399</v>
      </c>
      <c r="J10" s="14">
        <v>0.38571188436617698</v>
      </c>
      <c r="K10" s="14">
        <v>0.39653994424368399</v>
      </c>
      <c r="L10" s="14">
        <v>0.38635799375468499</v>
      </c>
      <c r="M10" s="14"/>
      <c r="N10" s="14">
        <v>0.37503617901205699</v>
      </c>
      <c r="O10" s="14">
        <v>0.41132506938567998</v>
      </c>
      <c r="P10" s="14">
        <v>0.38620014513978901</v>
      </c>
      <c r="Q10" s="14">
        <v>0.36186766385612801</v>
      </c>
      <c r="R10" s="14"/>
      <c r="S10" s="14">
        <v>0.35537335384149898</v>
      </c>
      <c r="T10" s="14">
        <v>0.37694239985650402</v>
      </c>
      <c r="U10" s="14">
        <v>0.40363899876524001</v>
      </c>
      <c r="V10" s="14">
        <v>0.31694222776804598</v>
      </c>
      <c r="W10" s="14">
        <v>0.37560436925659202</v>
      </c>
      <c r="X10" s="14">
        <v>0.4167496114607</v>
      </c>
      <c r="Y10" s="14">
        <v>0.37649838914683897</v>
      </c>
      <c r="Z10" s="14">
        <v>0.40273672306036401</v>
      </c>
      <c r="AA10" s="14">
        <v>0.36417698934085002</v>
      </c>
      <c r="AB10" s="14">
        <v>0.44951220234221401</v>
      </c>
      <c r="AC10" s="14">
        <v>0.427394907860909</v>
      </c>
      <c r="AD10" s="14">
        <v>0.38471391259016102</v>
      </c>
      <c r="AE10" s="14"/>
      <c r="AF10" s="14">
        <v>0.38747314136452099</v>
      </c>
      <c r="AG10" s="14">
        <v>0.37656900273788002</v>
      </c>
      <c r="AH10" s="14">
        <v>0.37693300568106303</v>
      </c>
      <c r="AI10" s="14">
        <v>0.36498113948557398</v>
      </c>
      <c r="AJ10" s="14">
        <v>0.36751554499884898</v>
      </c>
      <c r="AK10" s="14"/>
      <c r="AL10" s="14">
        <v>0.36946677306728598</v>
      </c>
      <c r="AM10" s="14">
        <v>0.40713708287412598</v>
      </c>
      <c r="AN10" s="14">
        <v>0.39611655409445301</v>
      </c>
      <c r="AO10" s="14">
        <v>0.35748327996444501</v>
      </c>
      <c r="AP10" s="14">
        <v>0.41528053838212098</v>
      </c>
      <c r="AQ10" s="14">
        <v>0.39247976281704799</v>
      </c>
      <c r="AR10" s="14"/>
      <c r="AS10" s="14">
        <v>0.374913392004117</v>
      </c>
      <c r="AT10" s="14">
        <v>0.41170400950865599</v>
      </c>
      <c r="AU10" s="14">
        <v>0.36187098268909001</v>
      </c>
      <c r="AV10" s="14">
        <v>0.36945972171638197</v>
      </c>
      <c r="AW10" s="14">
        <v>0.35200734721481702</v>
      </c>
      <c r="AX10" s="14"/>
      <c r="AY10" s="14">
        <v>0.59014075779593</v>
      </c>
      <c r="AZ10" s="14">
        <v>0.35942576252853098</v>
      </c>
      <c r="BA10" s="14">
        <v>0.30360490614476598</v>
      </c>
      <c r="BB10" s="14">
        <v>0.37095638677103099</v>
      </c>
      <c r="BC10" s="14">
        <v>0.36046001772550301</v>
      </c>
      <c r="BD10" s="14">
        <v>0.42059422447238298</v>
      </c>
      <c r="BE10" s="14">
        <v>0.40137623375370801</v>
      </c>
      <c r="BF10" s="14">
        <v>0.44347102606365901</v>
      </c>
      <c r="BG10" s="14">
        <v>0.41419409841749</v>
      </c>
      <c r="BH10" s="14">
        <v>0.35488462890286199</v>
      </c>
      <c r="BI10" s="14">
        <v>0.38959890709238998</v>
      </c>
      <c r="BJ10" s="14">
        <v>0.30629706759417102</v>
      </c>
      <c r="BK10" s="14">
        <v>0.46566889176111598</v>
      </c>
      <c r="BL10" s="14">
        <v>0.35208412112451198</v>
      </c>
      <c r="BM10" s="14">
        <v>0.43549831216316298</v>
      </c>
      <c r="BN10" s="14">
        <v>0.36621981614585303</v>
      </c>
      <c r="BO10" s="14"/>
      <c r="BP10" s="14">
        <v>0.361606937857883</v>
      </c>
      <c r="BQ10" s="14">
        <v>0.409224574147592</v>
      </c>
      <c r="BR10" s="14">
        <v>0.36286798282597998</v>
      </c>
      <c r="BS10" s="14">
        <v>0.36666602429836498</v>
      </c>
      <c r="BT10" s="14">
        <v>0.40419695319368398</v>
      </c>
      <c r="BU10" s="14">
        <v>0.41851681602503199</v>
      </c>
      <c r="BV10" s="14"/>
      <c r="BW10" s="14">
        <v>0.39586797413841801</v>
      </c>
      <c r="BX10" s="14">
        <v>0.39631970105488501</v>
      </c>
      <c r="BY10" s="14">
        <v>0.34128872589110498</v>
      </c>
      <c r="BZ10" s="14">
        <v>0.37923188878889702</v>
      </c>
      <c r="CA10" s="14">
        <v>0.36698983048129702</v>
      </c>
      <c r="CB10" s="14">
        <v>0.33025993936468501</v>
      </c>
      <c r="CC10" s="14"/>
      <c r="CD10" s="14">
        <v>0.36788399436554198</v>
      </c>
      <c r="CE10" s="14">
        <v>0.40951458647529299</v>
      </c>
      <c r="CF10" s="14">
        <v>0.36056892823268499</v>
      </c>
      <c r="CG10" s="14">
        <v>0.39989353096427599</v>
      </c>
      <c r="CH10" s="14"/>
      <c r="CI10" s="14">
        <v>0.39363576129112998</v>
      </c>
      <c r="CJ10" s="14">
        <v>0.383343386222737</v>
      </c>
      <c r="CK10" s="14">
        <v>0.38093411077108402</v>
      </c>
      <c r="CL10" s="14">
        <v>0.37123652876661001</v>
      </c>
      <c r="CM10" s="14"/>
      <c r="CN10" s="14">
        <v>0.37084349899977598</v>
      </c>
      <c r="CO10" s="14">
        <v>0.38734031365566901</v>
      </c>
      <c r="CP10" s="14"/>
      <c r="CQ10" s="14">
        <v>0.33900607726689402</v>
      </c>
      <c r="CR10" s="14">
        <v>0.39046423058247898</v>
      </c>
    </row>
    <row r="11" spans="2:96" x14ac:dyDescent="0.3">
      <c r="B11" s="15" t="s">
        <v>232</v>
      </c>
      <c r="C11" s="14">
        <v>0.23744393040042999</v>
      </c>
      <c r="D11" s="14">
        <v>0.24781934548989401</v>
      </c>
      <c r="E11" s="14">
        <v>0.22799846067396501</v>
      </c>
      <c r="F11" s="14"/>
      <c r="G11" s="14">
        <v>0.24857283475696201</v>
      </c>
      <c r="H11" s="14">
        <v>0.21686454312435</v>
      </c>
      <c r="I11" s="14">
        <v>0.20083949666701101</v>
      </c>
      <c r="J11" s="14">
        <v>0.280492111739781</v>
      </c>
      <c r="K11" s="14">
        <v>0.22351761459675501</v>
      </c>
      <c r="L11" s="14">
        <v>0.251052930691609</v>
      </c>
      <c r="M11" s="14"/>
      <c r="N11" s="14">
        <v>0.21628802466285599</v>
      </c>
      <c r="O11" s="14">
        <v>0.233240043147178</v>
      </c>
      <c r="P11" s="14">
        <v>0.22699941915458</v>
      </c>
      <c r="Q11" s="14">
        <v>0.27661975371675401</v>
      </c>
      <c r="R11" s="14"/>
      <c r="S11" s="14">
        <v>0.23464897741936999</v>
      </c>
      <c r="T11" s="14">
        <v>0.23362326019325899</v>
      </c>
      <c r="U11" s="14">
        <v>0.26147050690685902</v>
      </c>
      <c r="V11" s="14">
        <v>0.25224850062124698</v>
      </c>
      <c r="W11" s="14">
        <v>0.26207453334879999</v>
      </c>
      <c r="X11" s="14">
        <v>0.19792166330159999</v>
      </c>
      <c r="Y11" s="14">
        <v>0.24751462646028199</v>
      </c>
      <c r="Z11" s="14">
        <v>0.279215445399835</v>
      </c>
      <c r="AA11" s="14">
        <v>0.19849100992350299</v>
      </c>
      <c r="AB11" s="14">
        <v>0.24603627118032301</v>
      </c>
      <c r="AC11" s="14">
        <v>0.21386892195203</v>
      </c>
      <c r="AD11" s="14">
        <v>0.29391203988508002</v>
      </c>
      <c r="AE11" s="14"/>
      <c r="AF11" s="14">
        <v>0.256539217232502</v>
      </c>
      <c r="AG11" s="14">
        <v>0.25083544433683203</v>
      </c>
      <c r="AH11" s="14">
        <v>0.204540104029341</v>
      </c>
      <c r="AI11" s="14">
        <v>0.199530972092335</v>
      </c>
      <c r="AJ11" s="14">
        <v>0.257204729909144</v>
      </c>
      <c r="AK11" s="14"/>
      <c r="AL11" s="14">
        <v>0.233064635372666</v>
      </c>
      <c r="AM11" s="14">
        <v>0.273126404696379</v>
      </c>
      <c r="AN11" s="14">
        <v>0.23612423659891299</v>
      </c>
      <c r="AO11" s="14">
        <v>0.206017965429662</v>
      </c>
      <c r="AP11" s="14">
        <v>0.24069634071134</v>
      </c>
      <c r="AQ11" s="14">
        <v>0.25206237430803002</v>
      </c>
      <c r="AR11" s="14"/>
      <c r="AS11" s="14">
        <v>0.26790301862690602</v>
      </c>
      <c r="AT11" s="14">
        <v>0.21470667521499701</v>
      </c>
      <c r="AU11" s="14">
        <v>0.24436926806916701</v>
      </c>
      <c r="AV11" s="14">
        <v>0.22205230740214199</v>
      </c>
      <c r="AW11" s="14">
        <v>0.12737221990053299</v>
      </c>
      <c r="AX11" s="14"/>
      <c r="AY11" s="14">
        <v>0.20857121665640399</v>
      </c>
      <c r="AZ11" s="14">
        <v>0.25251665473801099</v>
      </c>
      <c r="BA11" s="14">
        <v>0.24785171275881199</v>
      </c>
      <c r="BB11" s="14">
        <v>0.25204541259144603</v>
      </c>
      <c r="BC11" s="14">
        <v>0.23064318859535701</v>
      </c>
      <c r="BD11" s="14">
        <v>0.237728491474227</v>
      </c>
      <c r="BE11" s="14">
        <v>0.19720667982673501</v>
      </c>
      <c r="BF11" s="14">
        <v>0.23135113501152499</v>
      </c>
      <c r="BG11" s="14">
        <v>0.22064116409805801</v>
      </c>
      <c r="BH11" s="14">
        <v>0.28324925144441698</v>
      </c>
      <c r="BI11" s="14">
        <v>0.27477449556699901</v>
      </c>
      <c r="BJ11" s="14">
        <v>0.25006164375886902</v>
      </c>
      <c r="BK11" s="14">
        <v>0.129090314032375</v>
      </c>
      <c r="BL11" s="14">
        <v>0.30061940048681401</v>
      </c>
      <c r="BM11" s="14">
        <v>0.238642838225708</v>
      </c>
      <c r="BN11" s="14">
        <v>0.19420571545529</v>
      </c>
      <c r="BO11" s="14"/>
      <c r="BP11" s="14">
        <v>0.21546138266624901</v>
      </c>
      <c r="BQ11" s="14">
        <v>0.243356935211445</v>
      </c>
      <c r="BR11" s="14">
        <v>0.23237773492372099</v>
      </c>
      <c r="BS11" s="14">
        <v>0.27048688571946</v>
      </c>
      <c r="BT11" s="14">
        <v>0.21477685022978399</v>
      </c>
      <c r="BU11" s="14">
        <v>0.25411441533064699</v>
      </c>
      <c r="BV11" s="14"/>
      <c r="BW11" s="14">
        <v>0.229012632812884</v>
      </c>
      <c r="BX11" s="14">
        <v>0.233169257846185</v>
      </c>
      <c r="BY11" s="14">
        <v>0.25419915124375198</v>
      </c>
      <c r="BZ11" s="14">
        <v>0.246408147661902</v>
      </c>
      <c r="CA11" s="14">
        <v>0.236466969660385</v>
      </c>
      <c r="CB11" s="14">
        <v>0.29099661081947997</v>
      </c>
      <c r="CC11" s="14"/>
      <c r="CD11" s="14">
        <v>0.24604684551355499</v>
      </c>
      <c r="CE11" s="14">
        <v>0.224529690232394</v>
      </c>
      <c r="CF11" s="14">
        <v>0.23895373527399499</v>
      </c>
      <c r="CG11" s="14">
        <v>0.206219027515815</v>
      </c>
      <c r="CH11" s="14"/>
      <c r="CI11" s="14">
        <v>0.20480442963092799</v>
      </c>
      <c r="CJ11" s="14">
        <v>0.201187206511689</v>
      </c>
      <c r="CK11" s="14">
        <v>0.256688886842657</v>
      </c>
      <c r="CL11" s="14">
        <v>0.27432174147409</v>
      </c>
      <c r="CM11" s="14"/>
      <c r="CN11" s="14">
        <v>0.204369209473406</v>
      </c>
      <c r="CO11" s="14">
        <v>0.24009657621468999</v>
      </c>
      <c r="CP11" s="14"/>
      <c r="CQ11" s="14">
        <v>0.21453333248766299</v>
      </c>
      <c r="CR11" s="14">
        <v>0.24113972692454699</v>
      </c>
    </row>
    <row r="12" spans="2:96" x14ac:dyDescent="0.3">
      <c r="B12" s="15" t="s">
        <v>233</v>
      </c>
      <c r="C12" s="14">
        <v>9.6474099260261195E-2</v>
      </c>
      <c r="D12" s="14">
        <v>9.5527361361127106E-2</v>
      </c>
      <c r="E12" s="14">
        <v>9.7686064963799099E-2</v>
      </c>
      <c r="F12" s="14"/>
      <c r="G12" s="14">
        <v>0.13161009931446099</v>
      </c>
      <c r="H12" s="14">
        <v>0.14407821044698299</v>
      </c>
      <c r="I12" s="14">
        <v>0.102828151546318</v>
      </c>
      <c r="J12" s="14">
        <v>7.1612187491194204E-2</v>
      </c>
      <c r="K12" s="14">
        <v>6.3330288095032494E-2</v>
      </c>
      <c r="L12" s="14">
        <v>7.1723523397123595E-2</v>
      </c>
      <c r="M12" s="14"/>
      <c r="N12" s="14">
        <v>0.121561511062889</v>
      </c>
      <c r="O12" s="14">
        <v>9.9791886229612603E-2</v>
      </c>
      <c r="P12" s="14">
        <v>9.2240010529811206E-2</v>
      </c>
      <c r="Q12" s="14">
        <v>6.8991489542885101E-2</v>
      </c>
      <c r="R12" s="14"/>
      <c r="S12" s="14">
        <v>0.12970426770627599</v>
      </c>
      <c r="T12" s="14">
        <v>0.12379338979207299</v>
      </c>
      <c r="U12" s="14">
        <v>9.9509304327604201E-2</v>
      </c>
      <c r="V12" s="14">
        <v>8.5559080692017703E-2</v>
      </c>
      <c r="W12" s="14">
        <v>0.114776836127006</v>
      </c>
      <c r="X12" s="14">
        <v>6.0340919714339303E-2</v>
      </c>
      <c r="Y12" s="14">
        <v>0.116582192219346</v>
      </c>
      <c r="Z12" s="14">
        <v>8.3461431902627406E-2</v>
      </c>
      <c r="AA12" s="14">
        <v>0.110556356943876</v>
      </c>
      <c r="AB12" s="14">
        <v>2.7507524515009499E-2</v>
      </c>
      <c r="AC12" s="14">
        <v>7.7113790671893501E-2</v>
      </c>
      <c r="AD12" s="14">
        <v>6.4261692073579693E-2</v>
      </c>
      <c r="AE12" s="14"/>
      <c r="AF12" s="14">
        <v>8.9575923718776304E-2</v>
      </c>
      <c r="AG12" s="14">
        <v>0.120720865735545</v>
      </c>
      <c r="AH12" s="14">
        <v>0.111156639952511</v>
      </c>
      <c r="AI12" s="14">
        <v>4.8212379633618699E-2</v>
      </c>
      <c r="AJ12" s="14">
        <v>6.9427920347629304E-2</v>
      </c>
      <c r="AK12" s="14"/>
      <c r="AL12" s="14">
        <v>0.14121257171165399</v>
      </c>
      <c r="AM12" s="14">
        <v>8.6946953226107099E-2</v>
      </c>
      <c r="AN12" s="14">
        <v>8.4649195443044306E-2</v>
      </c>
      <c r="AO12" s="14">
        <v>7.6515789009611507E-2</v>
      </c>
      <c r="AP12" s="14">
        <v>8.1669030252844999E-2</v>
      </c>
      <c r="AQ12" s="14">
        <v>7.89550611402067E-2</v>
      </c>
      <c r="AR12" s="14"/>
      <c r="AS12" s="14">
        <v>7.2131353847282295E-2</v>
      </c>
      <c r="AT12" s="14">
        <v>8.9809031876615805E-2</v>
      </c>
      <c r="AU12" s="14">
        <v>0.122013758189433</v>
      </c>
      <c r="AV12" s="14">
        <v>0.12220825938299699</v>
      </c>
      <c r="AW12" s="14">
        <v>0.222467638012223</v>
      </c>
      <c r="AX12" s="14"/>
      <c r="AY12" s="14">
        <v>0</v>
      </c>
      <c r="AZ12" s="14">
        <v>1.3528273794362101E-2</v>
      </c>
      <c r="BA12" s="14">
        <v>8.5619237841502396E-2</v>
      </c>
      <c r="BB12" s="14">
        <v>8.2697001702492001E-2</v>
      </c>
      <c r="BC12" s="14">
        <v>0.135738532131955</v>
      </c>
      <c r="BD12" s="14">
        <v>7.0107659293033198E-2</v>
      </c>
      <c r="BE12" s="14">
        <v>0.103052812239814</v>
      </c>
      <c r="BF12" s="14">
        <v>8.2349344969840699E-2</v>
      </c>
      <c r="BG12" s="14">
        <v>7.1327791091546897E-2</v>
      </c>
      <c r="BH12" s="14">
        <v>6.4362274373967507E-2</v>
      </c>
      <c r="BI12" s="14">
        <v>0.108910714697809</v>
      </c>
      <c r="BJ12" s="14">
        <v>0.16865967597726</v>
      </c>
      <c r="BK12" s="14">
        <v>0.127108477528697</v>
      </c>
      <c r="BL12" s="14">
        <v>6.46374278165215E-2</v>
      </c>
      <c r="BM12" s="14">
        <v>0.15159810780268901</v>
      </c>
      <c r="BN12" s="14">
        <v>0.123440591833097</v>
      </c>
      <c r="BO12" s="14"/>
      <c r="BP12" s="14">
        <v>0.145511701249464</v>
      </c>
      <c r="BQ12" s="14">
        <v>7.3686871542824994E-2</v>
      </c>
      <c r="BR12" s="14">
        <v>9.4863446407879901E-2</v>
      </c>
      <c r="BS12" s="14">
        <v>7.3078229608692494E-2</v>
      </c>
      <c r="BT12" s="14">
        <v>9.6407839869666501E-2</v>
      </c>
      <c r="BU12" s="14">
        <v>6.3268456424887598E-2</v>
      </c>
      <c r="BV12" s="14"/>
      <c r="BW12" s="14">
        <v>8.0289229558922801E-2</v>
      </c>
      <c r="BX12" s="14">
        <v>0.128947642266699</v>
      </c>
      <c r="BY12" s="14">
        <v>4.4307410233062498E-2</v>
      </c>
      <c r="BZ12" s="14">
        <v>5.6572893951306699E-2</v>
      </c>
      <c r="CA12" s="14">
        <v>0.129208153256921</v>
      </c>
      <c r="CB12" s="14">
        <v>0.100732218932125</v>
      </c>
      <c r="CC12" s="14"/>
      <c r="CD12" s="14">
        <v>0.119554748250569</v>
      </c>
      <c r="CE12" s="14">
        <v>9.29912808527672E-2</v>
      </c>
      <c r="CF12" s="14">
        <v>5.0708155213768299E-2</v>
      </c>
      <c r="CG12" s="14">
        <v>0.116129548843995</v>
      </c>
      <c r="CH12" s="14"/>
      <c r="CI12" s="14">
        <v>9.2931489650206103E-2</v>
      </c>
      <c r="CJ12" s="14">
        <v>0.114413430476335</v>
      </c>
      <c r="CK12" s="14">
        <v>9.5373051213628698E-2</v>
      </c>
      <c r="CL12" s="14">
        <v>5.8947254399404798E-2</v>
      </c>
      <c r="CM12" s="14"/>
      <c r="CN12" s="14">
        <v>0.107881036934859</v>
      </c>
      <c r="CO12" s="14">
        <v>9.5516018594413998E-2</v>
      </c>
      <c r="CP12" s="14"/>
      <c r="CQ12" s="14">
        <v>0.14468176977674199</v>
      </c>
      <c r="CR12" s="14">
        <v>9.2207717323278204E-2</v>
      </c>
    </row>
    <row r="13" spans="2:96" x14ac:dyDescent="0.3">
      <c r="B13" s="15" t="s">
        <v>234</v>
      </c>
      <c r="C13" s="14">
        <v>3.37925077721428E-2</v>
      </c>
      <c r="D13" s="14">
        <v>4.4149485557152798E-2</v>
      </c>
      <c r="E13" s="14">
        <v>2.2589108544688499E-2</v>
      </c>
      <c r="F13" s="14"/>
      <c r="G13" s="14">
        <v>4.4789069156981103E-2</v>
      </c>
      <c r="H13" s="14">
        <v>7.3395029174227799E-2</v>
      </c>
      <c r="I13" s="14">
        <v>3.12033206792291E-2</v>
      </c>
      <c r="J13" s="14">
        <v>3.0085762360451102E-2</v>
      </c>
      <c r="K13" s="14">
        <v>2.02460371181966E-2</v>
      </c>
      <c r="L13" s="14">
        <v>8.4732267871995594E-3</v>
      </c>
      <c r="M13" s="14"/>
      <c r="N13" s="14">
        <v>5.6226892156935201E-2</v>
      </c>
      <c r="O13" s="14">
        <v>2.8597401362657E-2</v>
      </c>
      <c r="P13" s="14">
        <v>1.83923253323541E-2</v>
      </c>
      <c r="Q13" s="14">
        <v>2.8939687034591301E-2</v>
      </c>
      <c r="R13" s="14"/>
      <c r="S13" s="14">
        <v>5.3131231270501102E-2</v>
      </c>
      <c r="T13" s="14">
        <v>2.1718826475148799E-2</v>
      </c>
      <c r="U13" s="14">
        <v>2.9549989967615899E-2</v>
      </c>
      <c r="V13" s="14">
        <v>3.8515443040061798E-2</v>
      </c>
      <c r="W13" s="14">
        <v>2.0484050516657099E-2</v>
      </c>
      <c r="X13" s="14">
        <v>3.1633330160877597E-2</v>
      </c>
      <c r="Y13" s="14">
        <v>1.7061929284933702E-2</v>
      </c>
      <c r="Z13" s="14">
        <v>7.1489108883744906E-2</v>
      </c>
      <c r="AA13" s="14">
        <v>3.7438245308981002E-2</v>
      </c>
      <c r="AB13" s="14">
        <v>3.1875795989888801E-2</v>
      </c>
      <c r="AC13" s="14">
        <v>2.9682185145987298E-2</v>
      </c>
      <c r="AD13" s="14">
        <v>2.4192087382501198E-2</v>
      </c>
      <c r="AE13" s="14"/>
      <c r="AF13" s="14">
        <v>3.4060294868578402E-2</v>
      </c>
      <c r="AG13" s="14">
        <v>4.6832497800137901E-2</v>
      </c>
      <c r="AH13" s="14">
        <v>1.7135921520329299E-2</v>
      </c>
      <c r="AI13" s="14">
        <v>3.1756039998722299E-2</v>
      </c>
      <c r="AJ13" s="14">
        <v>2.43052509580357E-2</v>
      </c>
      <c r="AK13" s="14"/>
      <c r="AL13" s="14">
        <v>6.2169517440272298E-2</v>
      </c>
      <c r="AM13" s="14">
        <v>2.5917108452635298E-2</v>
      </c>
      <c r="AN13" s="14">
        <v>3.0046711284760899E-2</v>
      </c>
      <c r="AO13" s="14">
        <v>3.7721351567127602E-2</v>
      </c>
      <c r="AP13" s="14">
        <v>3.2976509392883997E-2</v>
      </c>
      <c r="AQ13" s="14">
        <v>5.8497892768469102E-3</v>
      </c>
      <c r="AR13" s="14"/>
      <c r="AS13" s="14">
        <v>2.0705302229591101E-2</v>
      </c>
      <c r="AT13" s="14">
        <v>3.00918220573414E-2</v>
      </c>
      <c r="AU13" s="14">
        <v>3.7430927691636799E-2</v>
      </c>
      <c r="AV13" s="14">
        <v>6.8582589690470194E-2</v>
      </c>
      <c r="AW13" s="14">
        <v>5.3152081198941097E-2</v>
      </c>
      <c r="AX13" s="14"/>
      <c r="AY13" s="14">
        <v>0</v>
      </c>
      <c r="AZ13" s="14">
        <v>7.5427053333283603E-2</v>
      </c>
      <c r="BA13" s="14">
        <v>4.1610271969854097E-2</v>
      </c>
      <c r="BB13" s="14">
        <v>2.5287326493932401E-2</v>
      </c>
      <c r="BC13" s="14">
        <v>3.7025576265220198E-2</v>
      </c>
      <c r="BD13" s="14">
        <v>1.8928870961109599E-2</v>
      </c>
      <c r="BE13" s="14">
        <v>3.1737398563365597E-2</v>
      </c>
      <c r="BF13" s="14">
        <v>4.2262300413553E-2</v>
      </c>
      <c r="BG13" s="14">
        <v>1.45581271557062E-2</v>
      </c>
      <c r="BH13" s="14">
        <v>3.1569739842327298E-2</v>
      </c>
      <c r="BI13" s="14">
        <v>3.4241096198701297E-2</v>
      </c>
      <c r="BJ13" s="14">
        <v>3.4487052094514803E-2</v>
      </c>
      <c r="BK13" s="14">
        <v>1.37453147183988E-2</v>
      </c>
      <c r="BL13" s="14">
        <v>4.5979041657356098E-2</v>
      </c>
      <c r="BM13" s="14">
        <v>0</v>
      </c>
      <c r="BN13" s="14">
        <v>9.35303258350135E-2</v>
      </c>
      <c r="BO13" s="14"/>
      <c r="BP13" s="14">
        <v>6.4205408935011199E-2</v>
      </c>
      <c r="BQ13" s="14">
        <v>2.76798216140056E-2</v>
      </c>
      <c r="BR13" s="14">
        <v>3.3908571844304097E-2</v>
      </c>
      <c r="BS13" s="14">
        <v>2.35876543291345E-2</v>
      </c>
      <c r="BT13" s="14">
        <v>1.39518968414763E-2</v>
      </c>
      <c r="BU13" s="14">
        <v>0</v>
      </c>
      <c r="BV13" s="14"/>
      <c r="BW13" s="14">
        <v>2.5031617668139199E-2</v>
      </c>
      <c r="BX13" s="14">
        <v>3.30047822566647E-2</v>
      </c>
      <c r="BY13" s="14">
        <v>2.62454846718852E-2</v>
      </c>
      <c r="BZ13" s="14">
        <v>5.0850543363311101E-2</v>
      </c>
      <c r="CA13" s="14">
        <v>4.5783823343909902E-2</v>
      </c>
      <c r="CB13" s="14">
        <v>4.5794039401016499E-2</v>
      </c>
      <c r="CC13" s="14"/>
      <c r="CD13" s="14">
        <v>5.10486135365745E-2</v>
      </c>
      <c r="CE13" s="14">
        <v>4.0858424873151597E-2</v>
      </c>
      <c r="CF13" s="14">
        <v>3.6129642590574697E-2</v>
      </c>
      <c r="CG13" s="14">
        <v>3.07447557766009E-2</v>
      </c>
      <c r="CH13" s="14"/>
      <c r="CI13" s="14">
        <v>2.58615630587016E-2</v>
      </c>
      <c r="CJ13" s="14">
        <v>5.44658035879831E-2</v>
      </c>
      <c r="CK13" s="14">
        <v>3.0980493968907698E-2</v>
      </c>
      <c r="CL13" s="14">
        <v>1.4364393110782201E-2</v>
      </c>
      <c r="CM13" s="14"/>
      <c r="CN13" s="14">
        <v>6.2986684949917798E-2</v>
      </c>
      <c r="CO13" s="14">
        <v>2.7967576950200801E-2</v>
      </c>
      <c r="CP13" s="14"/>
      <c r="CQ13" s="14">
        <v>3.8547666989238401E-2</v>
      </c>
      <c r="CR13" s="14">
        <v>3.40543276469642E-2</v>
      </c>
    </row>
    <row r="14" spans="2:96" x14ac:dyDescent="0.3">
      <c r="B14" s="15" t="s">
        <v>92</v>
      </c>
      <c r="C14" s="14">
        <v>7.2263511604210295E-2</v>
      </c>
      <c r="D14" s="14">
        <v>4.48819205685543E-2</v>
      </c>
      <c r="E14" s="14">
        <v>9.9261931938522396E-2</v>
      </c>
      <c r="F14" s="14"/>
      <c r="G14" s="14">
        <v>5.4971446265612497E-2</v>
      </c>
      <c r="H14" s="14">
        <v>5.4340417034214702E-2</v>
      </c>
      <c r="I14" s="14">
        <v>8.3317273274502404E-2</v>
      </c>
      <c r="J14" s="14">
        <v>7.4652614563153502E-2</v>
      </c>
      <c r="K14" s="14">
        <v>8.8630784816265601E-2</v>
      </c>
      <c r="L14" s="14">
        <v>7.6374043380728202E-2</v>
      </c>
      <c r="M14" s="14"/>
      <c r="N14" s="14">
        <v>4.2998014596167103E-2</v>
      </c>
      <c r="O14" s="14">
        <v>7.2945267474334996E-2</v>
      </c>
      <c r="P14" s="14">
        <v>6.3213644076581602E-2</v>
      </c>
      <c r="Q14" s="14">
        <v>0.10581089646863399</v>
      </c>
      <c r="R14" s="14"/>
      <c r="S14" s="14">
        <v>3.4749606475166901E-2</v>
      </c>
      <c r="T14" s="14">
        <v>5.7737361736552598E-2</v>
      </c>
      <c r="U14" s="14">
        <v>9.1866848541567306E-2</v>
      </c>
      <c r="V14" s="14">
        <v>5.6838402363191397E-2</v>
      </c>
      <c r="W14" s="14">
        <v>7.1620556793471804E-2</v>
      </c>
      <c r="X14" s="14">
        <v>9.3648758626927495E-2</v>
      </c>
      <c r="Y14" s="14">
        <v>0.10178459045275801</v>
      </c>
      <c r="Z14" s="14">
        <v>6.9433610568529106E-2</v>
      </c>
      <c r="AA14" s="14">
        <v>8.90915231069144E-2</v>
      </c>
      <c r="AB14" s="14">
        <v>6.3250060072435901E-2</v>
      </c>
      <c r="AC14" s="14">
        <v>9.98081723520165E-2</v>
      </c>
      <c r="AD14" s="14">
        <v>8.6240350813619401E-2</v>
      </c>
      <c r="AE14" s="14"/>
      <c r="AF14" s="14">
        <v>4.1663558933544703E-2</v>
      </c>
      <c r="AG14" s="14">
        <v>4.5689153750742097E-2</v>
      </c>
      <c r="AH14" s="14">
        <v>0.1012029455544</v>
      </c>
      <c r="AI14" s="14">
        <v>7.0167659232944796E-2</v>
      </c>
      <c r="AJ14" s="14">
        <v>0.14197398002303999</v>
      </c>
      <c r="AK14" s="14"/>
      <c r="AL14" s="14">
        <v>4.5497453667669899E-2</v>
      </c>
      <c r="AM14" s="14">
        <v>2.7951503321481899E-2</v>
      </c>
      <c r="AN14" s="14">
        <v>7.5606970025258305E-2</v>
      </c>
      <c r="AO14" s="14">
        <v>6.2037767958680698E-2</v>
      </c>
      <c r="AP14" s="14">
        <v>0.118645644416153</v>
      </c>
      <c r="AQ14" s="14">
        <v>0.13280377627491699</v>
      </c>
      <c r="AR14" s="14"/>
      <c r="AS14" s="14">
        <v>9.7465277140963494E-2</v>
      </c>
      <c r="AT14" s="14">
        <v>8.9566678757833806E-2</v>
      </c>
      <c r="AU14" s="14">
        <v>6.68178422915717E-2</v>
      </c>
      <c r="AV14" s="14">
        <v>1.1539090096617801E-2</v>
      </c>
      <c r="AW14" s="14">
        <v>2.35713078473095E-2</v>
      </c>
      <c r="AX14" s="14"/>
      <c r="AY14" s="14">
        <v>0.20128802554766601</v>
      </c>
      <c r="AZ14" s="14">
        <v>0.16458722024099201</v>
      </c>
      <c r="BA14" s="14">
        <v>0.10876976881141</v>
      </c>
      <c r="BB14" s="14">
        <v>9.1934079161900301E-2</v>
      </c>
      <c r="BC14" s="14">
        <v>7.5933097741480896E-2</v>
      </c>
      <c r="BD14" s="14">
        <v>8.1372433213892897E-2</v>
      </c>
      <c r="BE14" s="14">
        <v>7.7297023389791997E-2</v>
      </c>
      <c r="BF14" s="14">
        <v>6.0308825938553003E-2</v>
      </c>
      <c r="BG14" s="14">
        <v>6.9104369690442202E-2</v>
      </c>
      <c r="BH14" s="14">
        <v>6.72526731907227E-2</v>
      </c>
      <c r="BI14" s="14">
        <v>2.8880128122331001E-2</v>
      </c>
      <c r="BJ14" s="14">
        <v>3.7815050974234099E-2</v>
      </c>
      <c r="BK14" s="14">
        <v>3.7189240090834297E-2</v>
      </c>
      <c r="BL14" s="14">
        <v>3.8313527044734598E-2</v>
      </c>
      <c r="BM14" s="14">
        <v>5.6557856643039701E-2</v>
      </c>
      <c r="BN14" s="14">
        <v>2.5020649231850101E-2</v>
      </c>
      <c r="BO14" s="14"/>
      <c r="BP14" s="14">
        <v>4.1341024300156501E-2</v>
      </c>
      <c r="BQ14" s="14">
        <v>7.8818764459211293E-2</v>
      </c>
      <c r="BR14" s="14">
        <v>8.77023185022342E-2</v>
      </c>
      <c r="BS14" s="14">
        <v>9.0213016319388897E-2</v>
      </c>
      <c r="BT14" s="14">
        <v>7.0091153936629097E-2</v>
      </c>
      <c r="BU14" s="14">
        <v>8.1345186825608803E-2</v>
      </c>
      <c r="BV14" s="14"/>
      <c r="BW14" s="14">
        <v>7.0819989123400498E-2</v>
      </c>
      <c r="BX14" s="14">
        <v>5.3140295073176302E-2</v>
      </c>
      <c r="BY14" s="14">
        <v>0.100138689822414</v>
      </c>
      <c r="BZ14" s="14">
        <v>0.11441260351978801</v>
      </c>
      <c r="CA14" s="14">
        <v>6.1391972634658801E-2</v>
      </c>
      <c r="CB14" s="14">
        <v>9.3529843524898806E-2</v>
      </c>
      <c r="CC14" s="14"/>
      <c r="CD14" s="14">
        <v>3.4693339465562897E-2</v>
      </c>
      <c r="CE14" s="14">
        <v>2.9486117383159999E-2</v>
      </c>
      <c r="CF14" s="14">
        <v>0.141948775939373</v>
      </c>
      <c r="CG14" s="14">
        <v>6.3784287039125004E-2</v>
      </c>
      <c r="CH14" s="14"/>
      <c r="CI14" s="14">
        <v>8.3508039197576794E-2</v>
      </c>
      <c r="CJ14" s="14">
        <v>7.0097539670008799E-2</v>
      </c>
      <c r="CK14" s="14">
        <v>6.2357889703282501E-2</v>
      </c>
      <c r="CL14" s="14">
        <v>0.134209661502903</v>
      </c>
      <c r="CM14" s="14"/>
      <c r="CN14" s="14">
        <v>2.91473466736062E-2</v>
      </c>
      <c r="CO14" s="14">
        <v>7.8344374243130899E-2</v>
      </c>
      <c r="CP14" s="14"/>
      <c r="CQ14" s="14">
        <v>3.8327326437675099E-2</v>
      </c>
      <c r="CR14" s="14">
        <v>7.0641952668550098E-2</v>
      </c>
    </row>
    <row r="15" spans="2:96" x14ac:dyDescent="0.3">
      <c r="B15" s="15" t="s">
        <v>235</v>
      </c>
      <c r="C15" s="21">
        <v>0.56002595096295604</v>
      </c>
      <c r="D15" s="21">
        <v>0.56762188702327099</v>
      </c>
      <c r="E15" s="21">
        <v>0.552464433879025</v>
      </c>
      <c r="F15" s="21"/>
      <c r="G15" s="21">
        <v>0.52005655050598298</v>
      </c>
      <c r="H15" s="21">
        <v>0.511321800220224</v>
      </c>
      <c r="I15" s="21">
        <v>0.58181175783294004</v>
      </c>
      <c r="J15" s="21">
        <v>0.54315732384542004</v>
      </c>
      <c r="K15" s="21">
        <v>0.60427527537375003</v>
      </c>
      <c r="L15" s="21">
        <v>0.59237627574333895</v>
      </c>
      <c r="M15" s="21"/>
      <c r="N15" s="21">
        <v>0.56292555752115303</v>
      </c>
      <c r="O15" s="21">
        <v>0.56542540178621703</v>
      </c>
      <c r="P15" s="21">
        <v>0.59915460090667305</v>
      </c>
      <c r="Q15" s="21">
        <v>0.51963817323713601</v>
      </c>
      <c r="R15" s="21"/>
      <c r="S15" s="21">
        <v>0.54776591712868605</v>
      </c>
      <c r="T15" s="21">
        <v>0.56312716180296696</v>
      </c>
      <c r="U15" s="21">
        <v>0.51760335025635296</v>
      </c>
      <c r="V15" s="21">
        <v>0.56683857328348197</v>
      </c>
      <c r="W15" s="21">
        <v>0.53104402321406596</v>
      </c>
      <c r="X15" s="21">
        <v>0.61645532819625504</v>
      </c>
      <c r="Y15" s="21">
        <v>0.51705666158268004</v>
      </c>
      <c r="Z15" s="21">
        <v>0.49640040324526402</v>
      </c>
      <c r="AA15" s="21">
        <v>0.56442286471672598</v>
      </c>
      <c r="AB15" s="21">
        <v>0.63133034824234202</v>
      </c>
      <c r="AC15" s="21">
        <v>0.57952692987807297</v>
      </c>
      <c r="AD15" s="21">
        <v>0.53139382984521999</v>
      </c>
      <c r="AE15" s="21"/>
      <c r="AF15" s="21">
        <v>0.57816100524659797</v>
      </c>
      <c r="AG15" s="21">
        <v>0.53592203837674302</v>
      </c>
      <c r="AH15" s="21">
        <v>0.56596438894341905</v>
      </c>
      <c r="AI15" s="21">
        <v>0.65033294904237904</v>
      </c>
      <c r="AJ15" s="21">
        <v>0.50708811876215099</v>
      </c>
      <c r="AK15" s="21"/>
      <c r="AL15" s="21">
        <v>0.51805582180773802</v>
      </c>
      <c r="AM15" s="21">
        <v>0.58605803030339698</v>
      </c>
      <c r="AN15" s="21">
        <v>0.57357288664802297</v>
      </c>
      <c r="AO15" s="21">
        <v>0.61770712603491795</v>
      </c>
      <c r="AP15" s="21">
        <v>0.52601247522677796</v>
      </c>
      <c r="AQ15" s="21">
        <v>0.53032899899999897</v>
      </c>
      <c r="AR15" s="21"/>
      <c r="AS15" s="21">
        <v>0.54179504815525703</v>
      </c>
      <c r="AT15" s="21">
        <v>0.57582579209321205</v>
      </c>
      <c r="AU15" s="21">
        <v>0.52936820375819105</v>
      </c>
      <c r="AV15" s="21">
        <v>0.57561775342777299</v>
      </c>
      <c r="AW15" s="21">
        <v>0.57343675304099295</v>
      </c>
      <c r="AX15" s="21"/>
      <c r="AY15" s="21">
        <v>0.59014075779593</v>
      </c>
      <c r="AZ15" s="21">
        <v>0.49394079789335199</v>
      </c>
      <c r="BA15" s="21">
        <v>0.51614900861842195</v>
      </c>
      <c r="BB15" s="21">
        <v>0.54803618005022903</v>
      </c>
      <c r="BC15" s="21">
        <v>0.52065960526598698</v>
      </c>
      <c r="BD15" s="21">
        <v>0.59186254505773706</v>
      </c>
      <c r="BE15" s="21">
        <v>0.59070608598029395</v>
      </c>
      <c r="BF15" s="21">
        <v>0.58372839366652896</v>
      </c>
      <c r="BG15" s="21">
        <v>0.62436854796424701</v>
      </c>
      <c r="BH15" s="21">
        <v>0.55356606114856599</v>
      </c>
      <c r="BI15" s="21">
        <v>0.55319356541415998</v>
      </c>
      <c r="BJ15" s="21">
        <v>0.50897657719512202</v>
      </c>
      <c r="BK15" s="21">
        <v>0.69286665362969502</v>
      </c>
      <c r="BL15" s="21">
        <v>0.55045060299457405</v>
      </c>
      <c r="BM15" s="21">
        <v>0.55320119732856399</v>
      </c>
      <c r="BN15" s="21">
        <v>0.56380271764474899</v>
      </c>
      <c r="BO15" s="21"/>
      <c r="BP15" s="21">
        <v>0.53348048284911997</v>
      </c>
      <c r="BQ15" s="21">
        <v>0.57645760717251304</v>
      </c>
      <c r="BR15" s="21">
        <v>0.55114792832185999</v>
      </c>
      <c r="BS15" s="21">
        <v>0.54263421402332401</v>
      </c>
      <c r="BT15" s="21">
        <v>0.60477225912244403</v>
      </c>
      <c r="BU15" s="21">
        <v>0.60127194141885698</v>
      </c>
      <c r="BV15" s="21"/>
      <c r="BW15" s="21">
        <v>0.59484653083665395</v>
      </c>
      <c r="BX15" s="21">
        <v>0.551738022557275</v>
      </c>
      <c r="BY15" s="21">
        <v>0.57510926402888596</v>
      </c>
      <c r="BZ15" s="21">
        <v>0.531755811503692</v>
      </c>
      <c r="CA15" s="21">
        <v>0.52714908110412595</v>
      </c>
      <c r="CB15" s="21">
        <v>0.46894728732247998</v>
      </c>
      <c r="CC15" s="21"/>
      <c r="CD15" s="21">
        <v>0.54865645323373802</v>
      </c>
      <c r="CE15" s="21">
        <v>0.61213448665852699</v>
      </c>
      <c r="CF15" s="21">
        <v>0.53225969098228898</v>
      </c>
      <c r="CG15" s="21">
        <v>0.58312238082446299</v>
      </c>
      <c r="CH15" s="21"/>
      <c r="CI15" s="21">
        <v>0.59289447846258703</v>
      </c>
      <c r="CJ15" s="21">
        <v>0.559836019753984</v>
      </c>
      <c r="CK15" s="21">
        <v>0.55459967827152401</v>
      </c>
      <c r="CL15" s="21">
        <v>0.51815694951281999</v>
      </c>
      <c r="CM15" s="21"/>
      <c r="CN15" s="21">
        <v>0.595615721968211</v>
      </c>
      <c r="CO15" s="21">
        <v>0.55807545399756497</v>
      </c>
      <c r="CP15" s="21"/>
      <c r="CQ15" s="21">
        <v>0.56390990430868104</v>
      </c>
      <c r="CR15" s="21">
        <v>0.56195627543666005</v>
      </c>
    </row>
    <row r="16" spans="2:96" x14ac:dyDescent="0.3">
      <c r="B16" s="15" t="s">
        <v>236</v>
      </c>
      <c r="C16" s="21">
        <v>0.130266607032404</v>
      </c>
      <c r="D16" s="21">
        <v>0.13967684691828</v>
      </c>
      <c r="E16" s="21">
        <v>0.120275173508488</v>
      </c>
      <c r="F16" s="21"/>
      <c r="G16" s="21">
        <v>0.17639916847144199</v>
      </c>
      <c r="H16" s="21">
        <v>0.21747323962121101</v>
      </c>
      <c r="I16" s="21">
        <v>0.13403147222554701</v>
      </c>
      <c r="J16" s="21">
        <v>0.101697949851645</v>
      </c>
      <c r="K16" s="21">
        <v>8.3576325213229094E-2</v>
      </c>
      <c r="L16" s="21">
        <v>8.0196750184323096E-2</v>
      </c>
      <c r="M16" s="21"/>
      <c r="N16" s="21">
        <v>0.177788403219825</v>
      </c>
      <c r="O16" s="21">
        <v>0.12838928759227</v>
      </c>
      <c r="P16" s="21">
        <v>0.110632335862165</v>
      </c>
      <c r="Q16" s="21">
        <v>9.7931176577476395E-2</v>
      </c>
      <c r="R16" s="21"/>
      <c r="S16" s="21">
        <v>0.18283549897677701</v>
      </c>
      <c r="T16" s="21">
        <v>0.14551221626722199</v>
      </c>
      <c r="U16" s="21">
        <v>0.12905929429522001</v>
      </c>
      <c r="V16" s="21">
        <v>0.12407452373208</v>
      </c>
      <c r="W16" s="21">
        <v>0.13526088664366301</v>
      </c>
      <c r="X16" s="21">
        <v>9.1974249875216907E-2</v>
      </c>
      <c r="Y16" s="21">
        <v>0.13364412150428001</v>
      </c>
      <c r="Z16" s="21">
        <v>0.15495054078637199</v>
      </c>
      <c r="AA16" s="21">
        <v>0.14799460225285699</v>
      </c>
      <c r="AB16" s="21">
        <v>5.93833205048983E-2</v>
      </c>
      <c r="AC16" s="21">
        <v>0.106795975817881</v>
      </c>
      <c r="AD16" s="21">
        <v>8.8453779456080905E-2</v>
      </c>
      <c r="AE16" s="21"/>
      <c r="AF16" s="21">
        <v>0.123636218587355</v>
      </c>
      <c r="AG16" s="21">
        <v>0.16755336353568301</v>
      </c>
      <c r="AH16" s="21">
        <v>0.12829256147284099</v>
      </c>
      <c r="AI16" s="21">
        <v>7.9968419632340998E-2</v>
      </c>
      <c r="AJ16" s="21">
        <v>9.37331713056649E-2</v>
      </c>
      <c r="AK16" s="21"/>
      <c r="AL16" s="21">
        <v>0.20338208915192599</v>
      </c>
      <c r="AM16" s="21">
        <v>0.11286406167874199</v>
      </c>
      <c r="AN16" s="21">
        <v>0.114695906727805</v>
      </c>
      <c r="AO16" s="21">
        <v>0.114237140576739</v>
      </c>
      <c r="AP16" s="21">
        <v>0.114645539645729</v>
      </c>
      <c r="AQ16" s="21">
        <v>8.4804850417053601E-2</v>
      </c>
      <c r="AR16" s="21"/>
      <c r="AS16" s="21">
        <v>9.2836656076873303E-2</v>
      </c>
      <c r="AT16" s="21">
        <v>0.119900853933957</v>
      </c>
      <c r="AU16" s="21">
        <v>0.15944468588107</v>
      </c>
      <c r="AV16" s="21">
        <v>0.19079084907346699</v>
      </c>
      <c r="AW16" s="21">
        <v>0.27561971921116402</v>
      </c>
      <c r="AX16" s="21"/>
      <c r="AY16" s="21">
        <v>0</v>
      </c>
      <c r="AZ16" s="21">
        <v>8.89553271276457E-2</v>
      </c>
      <c r="BA16" s="21">
        <v>0.127229509811357</v>
      </c>
      <c r="BB16" s="21">
        <v>0.10798432819642401</v>
      </c>
      <c r="BC16" s="21">
        <v>0.17276410839717499</v>
      </c>
      <c r="BD16" s="21">
        <v>8.9036530254142807E-2</v>
      </c>
      <c r="BE16" s="21">
        <v>0.13479021080317999</v>
      </c>
      <c r="BF16" s="21">
        <v>0.124611645383394</v>
      </c>
      <c r="BG16" s="21">
        <v>8.5885918247253099E-2</v>
      </c>
      <c r="BH16" s="21">
        <v>9.5932014216294798E-2</v>
      </c>
      <c r="BI16" s="21">
        <v>0.14315181089651</v>
      </c>
      <c r="BJ16" s="21">
        <v>0.203146728071775</v>
      </c>
      <c r="BK16" s="21">
        <v>0.14085379224709599</v>
      </c>
      <c r="BL16" s="21">
        <v>0.110616469473878</v>
      </c>
      <c r="BM16" s="21">
        <v>0.15159810780268901</v>
      </c>
      <c r="BN16" s="21">
        <v>0.216970917668111</v>
      </c>
      <c r="BO16" s="21"/>
      <c r="BP16" s="21">
        <v>0.209717110184475</v>
      </c>
      <c r="BQ16" s="21">
        <v>0.101366693156831</v>
      </c>
      <c r="BR16" s="21">
        <v>0.12877201825218401</v>
      </c>
      <c r="BS16" s="21">
        <v>9.6665883937827005E-2</v>
      </c>
      <c r="BT16" s="21">
        <v>0.11035973671114301</v>
      </c>
      <c r="BU16" s="21">
        <v>6.3268456424887598E-2</v>
      </c>
      <c r="BV16" s="21"/>
      <c r="BW16" s="21">
        <v>0.105320847227062</v>
      </c>
      <c r="BX16" s="21">
        <v>0.161952424523363</v>
      </c>
      <c r="BY16" s="21">
        <v>7.0552894904947705E-2</v>
      </c>
      <c r="BZ16" s="21">
        <v>0.10742343731461799</v>
      </c>
      <c r="CA16" s="21">
        <v>0.17499197660082999</v>
      </c>
      <c r="CB16" s="21">
        <v>0.14652625833314101</v>
      </c>
      <c r="CC16" s="21"/>
      <c r="CD16" s="21">
        <v>0.170603361787143</v>
      </c>
      <c r="CE16" s="21">
        <v>0.133849705725919</v>
      </c>
      <c r="CF16" s="21">
        <v>8.6837797804343003E-2</v>
      </c>
      <c r="CG16" s="21">
        <v>0.146874304620596</v>
      </c>
      <c r="CH16" s="21"/>
      <c r="CI16" s="21">
        <v>0.118793052708908</v>
      </c>
      <c r="CJ16" s="21">
        <v>0.16887923406431801</v>
      </c>
      <c r="CK16" s="21">
        <v>0.126353545182536</v>
      </c>
      <c r="CL16" s="21">
        <v>7.3311647510186997E-2</v>
      </c>
      <c r="CM16" s="21"/>
      <c r="CN16" s="21">
        <v>0.170867721884777</v>
      </c>
      <c r="CO16" s="21">
        <v>0.12348359554461499</v>
      </c>
      <c r="CP16" s="21"/>
      <c r="CQ16" s="21">
        <v>0.183229436765981</v>
      </c>
      <c r="CR16" s="21">
        <v>0.12626204497024199</v>
      </c>
    </row>
    <row r="17" spans="2:96" x14ac:dyDescent="0.3">
      <c r="B17" s="15" t="s">
        <v>237</v>
      </c>
      <c r="C17" s="22">
        <v>0.42975934393055198</v>
      </c>
      <c r="D17" s="22">
        <v>0.42794504010499101</v>
      </c>
      <c r="E17" s="22">
        <v>0.43218926037053701</v>
      </c>
      <c r="F17" s="22"/>
      <c r="G17" s="22">
        <v>0.34365738203454099</v>
      </c>
      <c r="H17" s="22">
        <v>0.29384856059901299</v>
      </c>
      <c r="I17" s="22">
        <v>0.44778028560739203</v>
      </c>
      <c r="J17" s="22">
        <v>0.44145937399377499</v>
      </c>
      <c r="K17" s="22">
        <v>0.52069895016052103</v>
      </c>
      <c r="L17" s="22">
        <v>0.51217952555901602</v>
      </c>
      <c r="M17" s="22"/>
      <c r="N17" s="22">
        <v>0.385137154301328</v>
      </c>
      <c r="O17" s="22">
        <v>0.437036114193948</v>
      </c>
      <c r="P17" s="22">
        <v>0.48852226504450802</v>
      </c>
      <c r="Q17" s="22">
        <v>0.42170699665965899</v>
      </c>
      <c r="R17" s="22"/>
      <c r="S17" s="22">
        <v>0.36493041815190802</v>
      </c>
      <c r="T17" s="22">
        <v>0.41761494553574502</v>
      </c>
      <c r="U17" s="22">
        <v>0.38854405596113301</v>
      </c>
      <c r="V17" s="22">
        <v>0.44276404955140303</v>
      </c>
      <c r="W17" s="22">
        <v>0.39578313657040298</v>
      </c>
      <c r="X17" s="22">
        <v>0.52448107832103896</v>
      </c>
      <c r="Y17" s="22">
        <v>0.38341254007839998</v>
      </c>
      <c r="Z17" s="22">
        <v>0.34144986245889197</v>
      </c>
      <c r="AA17" s="22">
        <v>0.41642826246386799</v>
      </c>
      <c r="AB17" s="22">
        <v>0.57194702773744399</v>
      </c>
      <c r="AC17" s="22">
        <v>0.472730954060192</v>
      </c>
      <c r="AD17" s="22">
        <v>0.44294005038913897</v>
      </c>
      <c r="AE17" s="22"/>
      <c r="AF17" s="22">
        <v>0.45452478665924401</v>
      </c>
      <c r="AG17" s="22">
        <v>0.36836867484106101</v>
      </c>
      <c r="AH17" s="22">
        <v>0.43767182747057898</v>
      </c>
      <c r="AI17" s="22">
        <v>0.57036452941003801</v>
      </c>
      <c r="AJ17" s="22">
        <v>0.41335494745648599</v>
      </c>
      <c r="AK17" s="22"/>
      <c r="AL17" s="22">
        <v>0.314673732655812</v>
      </c>
      <c r="AM17" s="22">
        <v>0.47319396862465402</v>
      </c>
      <c r="AN17" s="22">
        <v>0.45887697992021798</v>
      </c>
      <c r="AO17" s="22">
        <v>0.503469985458178</v>
      </c>
      <c r="AP17" s="22">
        <v>0.41136693558104898</v>
      </c>
      <c r="AQ17" s="22">
        <v>0.44552414858294498</v>
      </c>
      <c r="AR17" s="22"/>
      <c r="AS17" s="22">
        <v>0.44895839207838401</v>
      </c>
      <c r="AT17" s="22">
        <v>0.455924938159255</v>
      </c>
      <c r="AU17" s="22">
        <v>0.36992351787712202</v>
      </c>
      <c r="AV17" s="22">
        <v>0.384826904354306</v>
      </c>
      <c r="AW17" s="22">
        <v>0.29781703382982899</v>
      </c>
      <c r="AX17" s="22"/>
      <c r="AY17" s="22">
        <v>0.59014075779593</v>
      </c>
      <c r="AZ17" s="22">
        <v>0.40498547076570601</v>
      </c>
      <c r="BA17" s="22">
        <v>0.388919498807065</v>
      </c>
      <c r="BB17" s="22">
        <v>0.44005185185380502</v>
      </c>
      <c r="BC17" s="22">
        <v>0.34789549686881199</v>
      </c>
      <c r="BD17" s="22">
        <v>0.50282601480359401</v>
      </c>
      <c r="BE17" s="22">
        <v>0.45591587517711402</v>
      </c>
      <c r="BF17" s="22">
        <v>0.45911674828313498</v>
      </c>
      <c r="BG17" s="22">
        <v>0.53848262971699401</v>
      </c>
      <c r="BH17" s="22">
        <v>0.457634046932271</v>
      </c>
      <c r="BI17" s="22">
        <v>0.41004175451764902</v>
      </c>
      <c r="BJ17" s="22">
        <v>0.30582984912334799</v>
      </c>
      <c r="BK17" s="22">
        <v>0.55201286138259997</v>
      </c>
      <c r="BL17" s="22">
        <v>0.439834133520696</v>
      </c>
      <c r="BM17" s="22">
        <v>0.40160308952587398</v>
      </c>
      <c r="BN17" s="22">
        <v>0.34683179997663799</v>
      </c>
      <c r="BO17" s="22"/>
      <c r="BP17" s="22">
        <v>0.323763372664644</v>
      </c>
      <c r="BQ17" s="22">
        <v>0.47509091401568299</v>
      </c>
      <c r="BR17" s="22">
        <v>0.42237591006967601</v>
      </c>
      <c r="BS17" s="22">
        <v>0.44596833008549702</v>
      </c>
      <c r="BT17" s="22">
        <v>0.49441252241130101</v>
      </c>
      <c r="BU17" s="22">
        <v>0.53800348499396899</v>
      </c>
      <c r="BV17" s="22"/>
      <c r="BW17" s="22">
        <v>0.48952568360959198</v>
      </c>
      <c r="BX17" s="22">
        <v>0.389785598033912</v>
      </c>
      <c r="BY17" s="22">
        <v>0.50455636912393897</v>
      </c>
      <c r="BZ17" s="22">
        <v>0.42433237418907399</v>
      </c>
      <c r="CA17" s="22">
        <v>0.35215710450329502</v>
      </c>
      <c r="CB17" s="22">
        <v>0.322421028989339</v>
      </c>
      <c r="CC17" s="22"/>
      <c r="CD17" s="22">
        <v>0.37805309144659499</v>
      </c>
      <c r="CE17" s="22">
        <v>0.47828478093260801</v>
      </c>
      <c r="CF17" s="22">
        <v>0.445421893177946</v>
      </c>
      <c r="CG17" s="22">
        <v>0.43624807620386702</v>
      </c>
      <c r="CH17" s="22"/>
      <c r="CI17" s="22">
        <v>0.47410142575367997</v>
      </c>
      <c r="CJ17" s="22">
        <v>0.39095678568966602</v>
      </c>
      <c r="CK17" s="22">
        <v>0.42824613308898801</v>
      </c>
      <c r="CL17" s="22">
        <v>0.444845302002633</v>
      </c>
      <c r="CM17" s="22"/>
      <c r="CN17" s="22">
        <v>0.424748000083434</v>
      </c>
      <c r="CO17" s="22">
        <v>0.43459185845295001</v>
      </c>
      <c r="CP17" s="22"/>
      <c r="CQ17" s="22">
        <v>0.38068046754270102</v>
      </c>
      <c r="CR17" s="22">
        <v>0.43569423046641798</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0.13004665035531601</v>
      </c>
      <c r="D9" s="14">
        <v>0.124302769133135</v>
      </c>
      <c r="E9" s="14">
        <v>0.13514655870456199</v>
      </c>
      <c r="F9" s="14"/>
      <c r="G9" s="14">
        <v>0.134581991757313</v>
      </c>
      <c r="H9" s="14">
        <v>0.15426725530194299</v>
      </c>
      <c r="I9" s="14">
        <v>0.138936371930861</v>
      </c>
      <c r="J9" s="14">
        <v>0.12702755370202901</v>
      </c>
      <c r="K9" s="14">
        <v>0.118047517769786</v>
      </c>
      <c r="L9" s="14">
        <v>0.11059262447084001</v>
      </c>
      <c r="M9" s="14"/>
      <c r="N9" s="14">
        <v>0.12923589680638101</v>
      </c>
      <c r="O9" s="14">
        <v>0.14207889527188999</v>
      </c>
      <c r="P9" s="14">
        <v>0.11097954268776</v>
      </c>
      <c r="Q9" s="14">
        <v>0.134771275888449</v>
      </c>
      <c r="R9" s="14"/>
      <c r="S9" s="14">
        <v>0.164869189333053</v>
      </c>
      <c r="T9" s="14">
        <v>0.119881224143337</v>
      </c>
      <c r="U9" s="14">
        <v>8.4178993109575606E-2</v>
      </c>
      <c r="V9" s="14">
        <v>0.15492589338989701</v>
      </c>
      <c r="W9" s="14">
        <v>0.101082661951842</v>
      </c>
      <c r="X9" s="14">
        <v>0.135039884332434</v>
      </c>
      <c r="Y9" s="14">
        <v>0.114129020157405</v>
      </c>
      <c r="Z9" s="14">
        <v>9.8927505871719806E-2</v>
      </c>
      <c r="AA9" s="14">
        <v>0.168262490161561</v>
      </c>
      <c r="AB9" s="14">
        <v>0.113016034033041</v>
      </c>
      <c r="AC9" s="14">
        <v>0.14224483158467299</v>
      </c>
      <c r="AD9" s="14">
        <v>8.5786481215497895E-2</v>
      </c>
      <c r="AE9" s="14"/>
      <c r="AF9" s="14">
        <v>0.11362179131892</v>
      </c>
      <c r="AG9" s="14">
        <v>0.15565190771547899</v>
      </c>
      <c r="AH9" s="14">
        <v>0.113714153048487</v>
      </c>
      <c r="AI9" s="14">
        <v>0.135710275230702</v>
      </c>
      <c r="AJ9" s="14">
        <v>0.13398947933192501</v>
      </c>
      <c r="AK9" s="14"/>
      <c r="AL9" s="14">
        <v>0.17065029023375899</v>
      </c>
      <c r="AM9" s="14">
        <v>0.124886958023115</v>
      </c>
      <c r="AN9" s="14">
        <v>0.101446911927476</v>
      </c>
      <c r="AO9" s="14">
        <v>0.13322114171991301</v>
      </c>
      <c r="AP9" s="14">
        <v>0.100317396478801</v>
      </c>
      <c r="AQ9" s="14">
        <v>0.110028981145081</v>
      </c>
      <c r="AR9" s="14"/>
      <c r="AS9" s="14">
        <v>0.110611981464996</v>
      </c>
      <c r="AT9" s="14">
        <v>0.107166995235873</v>
      </c>
      <c r="AU9" s="14">
        <v>0.12662887676908399</v>
      </c>
      <c r="AV9" s="14">
        <v>0.20312557115912699</v>
      </c>
      <c r="AW9" s="14">
        <v>0.18086874173221701</v>
      </c>
      <c r="AX9" s="14"/>
      <c r="AY9" s="14">
        <v>7.0753139085882696E-2</v>
      </c>
      <c r="AZ9" s="14">
        <v>0.13787223535259599</v>
      </c>
      <c r="BA9" s="14">
        <v>0.12614994176585201</v>
      </c>
      <c r="BB9" s="14">
        <v>0.11760970447786701</v>
      </c>
      <c r="BC9" s="14">
        <v>0.12108008287903201</v>
      </c>
      <c r="BD9" s="14">
        <v>0.142628875592932</v>
      </c>
      <c r="BE9" s="14">
        <v>0.114529001242341</v>
      </c>
      <c r="BF9" s="14">
        <v>0.10087950208888299</v>
      </c>
      <c r="BG9" s="14">
        <v>0.13375742549220099</v>
      </c>
      <c r="BH9" s="14">
        <v>0.119277094857766</v>
      </c>
      <c r="BI9" s="14">
        <v>0.14594611488370901</v>
      </c>
      <c r="BJ9" s="14">
        <v>0.10908628823612</v>
      </c>
      <c r="BK9" s="14">
        <v>0.20076682883913899</v>
      </c>
      <c r="BL9" s="14">
        <v>4.2892359157707498E-2</v>
      </c>
      <c r="BM9" s="14">
        <v>0.154015120973122</v>
      </c>
      <c r="BN9" s="14">
        <v>0.24289047845426301</v>
      </c>
      <c r="BO9" s="14"/>
      <c r="BP9" s="14">
        <v>0.167030070641534</v>
      </c>
      <c r="BQ9" s="14">
        <v>0.11237642080492399</v>
      </c>
      <c r="BR9" s="14">
        <v>0.13904541881445101</v>
      </c>
      <c r="BS9" s="14">
        <v>9.8380379135983603E-2</v>
      </c>
      <c r="BT9" s="14">
        <v>0.155443744696942</v>
      </c>
      <c r="BU9" s="14">
        <v>9.0615700947091704E-2</v>
      </c>
      <c r="BV9" s="14"/>
      <c r="BW9" s="14">
        <v>0.13600357253029799</v>
      </c>
      <c r="BX9" s="14">
        <v>0.121219102392359</v>
      </c>
      <c r="BY9" s="14">
        <v>0.18419337460039401</v>
      </c>
      <c r="BZ9" s="14">
        <v>0.104175426442022</v>
      </c>
      <c r="CA9" s="14">
        <v>0.139129773705093</v>
      </c>
      <c r="CB9" s="14">
        <v>4.5710973869600199E-2</v>
      </c>
      <c r="CC9" s="14"/>
      <c r="CD9" s="14">
        <v>0.128880341225203</v>
      </c>
      <c r="CE9" s="14">
        <v>0.15055754753268799</v>
      </c>
      <c r="CF9" s="14">
        <v>0.144400431467717</v>
      </c>
      <c r="CG9" s="14">
        <v>0.12767585569932799</v>
      </c>
      <c r="CH9" s="14"/>
      <c r="CI9" s="14">
        <v>0.20149155528225701</v>
      </c>
      <c r="CJ9" s="14">
        <v>0.142650652499068</v>
      </c>
      <c r="CK9" s="14">
        <v>0.10774816953451601</v>
      </c>
      <c r="CL9" s="14">
        <v>8.8766934701430905E-2</v>
      </c>
      <c r="CM9" s="14"/>
      <c r="CN9" s="14">
        <v>0.21853166385757899</v>
      </c>
      <c r="CO9" s="14">
        <v>0.117815103988864</v>
      </c>
      <c r="CP9" s="14"/>
      <c r="CQ9" s="14">
        <v>0.28226851465562702</v>
      </c>
      <c r="CR9" s="14">
        <v>0.11577534573209899</v>
      </c>
    </row>
    <row r="10" spans="2:96" x14ac:dyDescent="0.3">
      <c r="B10" s="15" t="s">
        <v>231</v>
      </c>
      <c r="C10" s="14">
        <v>0.42019042861017297</v>
      </c>
      <c r="D10" s="14">
        <v>0.41016036896432101</v>
      </c>
      <c r="E10" s="14">
        <v>0.43036007729877401</v>
      </c>
      <c r="F10" s="14"/>
      <c r="G10" s="14">
        <v>0.45378633412637898</v>
      </c>
      <c r="H10" s="14">
        <v>0.41674561086351303</v>
      </c>
      <c r="I10" s="14">
        <v>0.43151941330911098</v>
      </c>
      <c r="J10" s="14">
        <v>0.37978861621626597</v>
      </c>
      <c r="K10" s="14">
        <v>0.40237455876670303</v>
      </c>
      <c r="L10" s="14">
        <v>0.43630942475944801</v>
      </c>
      <c r="M10" s="14"/>
      <c r="N10" s="14">
        <v>0.43024060980939599</v>
      </c>
      <c r="O10" s="14">
        <v>0.432016492943264</v>
      </c>
      <c r="P10" s="14">
        <v>0.435869853072678</v>
      </c>
      <c r="Q10" s="14">
        <v>0.384662386798238</v>
      </c>
      <c r="R10" s="14"/>
      <c r="S10" s="14">
        <v>0.38996176784525</v>
      </c>
      <c r="T10" s="14">
        <v>0.434841892766407</v>
      </c>
      <c r="U10" s="14">
        <v>0.51665726598211403</v>
      </c>
      <c r="V10" s="14">
        <v>0.39037529367271501</v>
      </c>
      <c r="W10" s="14">
        <v>0.43623938407407298</v>
      </c>
      <c r="X10" s="14">
        <v>0.36681517137842701</v>
      </c>
      <c r="Y10" s="14">
        <v>0.42961404903196099</v>
      </c>
      <c r="Z10" s="14">
        <v>0.363378176415385</v>
      </c>
      <c r="AA10" s="14">
        <v>0.41192221761014403</v>
      </c>
      <c r="AB10" s="14">
        <v>0.43020125585276903</v>
      </c>
      <c r="AC10" s="14">
        <v>0.40184562703749899</v>
      </c>
      <c r="AD10" s="14">
        <v>0.53449820808271997</v>
      </c>
      <c r="AE10" s="14"/>
      <c r="AF10" s="14">
        <v>0.42255338122173502</v>
      </c>
      <c r="AG10" s="14">
        <v>0.42225343939104898</v>
      </c>
      <c r="AH10" s="14">
        <v>0.438636042813631</v>
      </c>
      <c r="AI10" s="14">
        <v>0.37664009478694099</v>
      </c>
      <c r="AJ10" s="14">
        <v>0.46077301029568901</v>
      </c>
      <c r="AK10" s="14"/>
      <c r="AL10" s="14">
        <v>0.42931980582706403</v>
      </c>
      <c r="AM10" s="14">
        <v>0.447810567780493</v>
      </c>
      <c r="AN10" s="14">
        <v>0.44164602327604302</v>
      </c>
      <c r="AO10" s="14">
        <v>0.35759618406649601</v>
      </c>
      <c r="AP10" s="14">
        <v>0.50135963367500203</v>
      </c>
      <c r="AQ10" s="14">
        <v>0.42286633298835202</v>
      </c>
      <c r="AR10" s="14"/>
      <c r="AS10" s="14">
        <v>0.40293282555328702</v>
      </c>
      <c r="AT10" s="14">
        <v>0.44873107926553801</v>
      </c>
      <c r="AU10" s="14">
        <v>0.41453583096749402</v>
      </c>
      <c r="AV10" s="14">
        <v>0.43500210332335698</v>
      </c>
      <c r="AW10" s="14">
        <v>0.36997368409999398</v>
      </c>
      <c r="AX10" s="14"/>
      <c r="AY10" s="14">
        <v>0.46336563007559201</v>
      </c>
      <c r="AZ10" s="14">
        <v>0.40823191297210898</v>
      </c>
      <c r="BA10" s="14">
        <v>0.39794425927368099</v>
      </c>
      <c r="BB10" s="14">
        <v>0.35309302149590099</v>
      </c>
      <c r="BC10" s="14">
        <v>0.46140520859633499</v>
      </c>
      <c r="BD10" s="14">
        <v>0.40390686258152297</v>
      </c>
      <c r="BE10" s="14">
        <v>0.44020784719762701</v>
      </c>
      <c r="BF10" s="14">
        <v>0.49305935462732198</v>
      </c>
      <c r="BG10" s="14">
        <v>0.43649994077443499</v>
      </c>
      <c r="BH10" s="14">
        <v>0.43758235584315103</v>
      </c>
      <c r="BI10" s="14">
        <v>0.40682306729280199</v>
      </c>
      <c r="BJ10" s="14">
        <v>0.41191152019122801</v>
      </c>
      <c r="BK10" s="14">
        <v>0.44665538377171998</v>
      </c>
      <c r="BL10" s="14">
        <v>0.40086993298719498</v>
      </c>
      <c r="BM10" s="14">
        <v>0.35436638397482101</v>
      </c>
      <c r="BN10" s="14">
        <v>0.40021373397638199</v>
      </c>
      <c r="BO10" s="14"/>
      <c r="BP10" s="14">
        <v>0.38823110855681098</v>
      </c>
      <c r="BQ10" s="14">
        <v>0.41126961875920598</v>
      </c>
      <c r="BR10" s="14">
        <v>0.41538944304293401</v>
      </c>
      <c r="BS10" s="14">
        <v>0.47569645099668401</v>
      </c>
      <c r="BT10" s="14">
        <v>0.41055238296631202</v>
      </c>
      <c r="BU10" s="14">
        <v>0.46099114825009002</v>
      </c>
      <c r="BV10" s="14"/>
      <c r="BW10" s="14">
        <v>0.41146083346030998</v>
      </c>
      <c r="BX10" s="14">
        <v>0.44777392599335403</v>
      </c>
      <c r="BY10" s="14">
        <v>0.32920943500887101</v>
      </c>
      <c r="BZ10" s="14">
        <v>0.41226572093469599</v>
      </c>
      <c r="CA10" s="14">
        <v>0.45808488466298902</v>
      </c>
      <c r="CB10" s="14">
        <v>0.40485140389185797</v>
      </c>
      <c r="CC10" s="14"/>
      <c r="CD10" s="14">
        <v>0.42935671864234998</v>
      </c>
      <c r="CE10" s="14">
        <v>0.42024472892568099</v>
      </c>
      <c r="CF10" s="14">
        <v>0.39030054423001298</v>
      </c>
      <c r="CG10" s="14">
        <v>0.447083663933171</v>
      </c>
      <c r="CH10" s="14"/>
      <c r="CI10" s="14">
        <v>0.43131313217616501</v>
      </c>
      <c r="CJ10" s="14">
        <v>0.425511974196215</v>
      </c>
      <c r="CK10" s="14">
        <v>0.42138436150929298</v>
      </c>
      <c r="CL10" s="14">
        <v>0.36279001116658599</v>
      </c>
      <c r="CM10" s="14"/>
      <c r="CN10" s="14">
        <v>0.42050233741875098</v>
      </c>
      <c r="CO10" s="14">
        <v>0.42065027193342602</v>
      </c>
      <c r="CP10" s="14"/>
      <c r="CQ10" s="14">
        <v>0.35757671180537998</v>
      </c>
      <c r="CR10" s="14">
        <v>0.42930457439557601</v>
      </c>
    </row>
    <row r="11" spans="2:96" x14ac:dyDescent="0.3">
      <c r="B11" s="15" t="s">
        <v>232</v>
      </c>
      <c r="C11" s="14">
        <v>0.24406293683566299</v>
      </c>
      <c r="D11" s="14">
        <v>0.26582807529969199</v>
      </c>
      <c r="E11" s="14">
        <v>0.22349581564340701</v>
      </c>
      <c r="F11" s="14"/>
      <c r="G11" s="14">
        <v>0.22021980733274599</v>
      </c>
      <c r="H11" s="14">
        <v>0.209593716247995</v>
      </c>
      <c r="I11" s="14">
        <v>0.25573319795964999</v>
      </c>
      <c r="J11" s="14">
        <v>0.266193802831097</v>
      </c>
      <c r="K11" s="14">
        <v>0.251557966698429</v>
      </c>
      <c r="L11" s="14">
        <v>0.25542099925851602</v>
      </c>
      <c r="M11" s="14"/>
      <c r="N11" s="14">
        <v>0.21283897066312901</v>
      </c>
      <c r="O11" s="14">
        <v>0.24395031258984801</v>
      </c>
      <c r="P11" s="14">
        <v>0.26492909990302199</v>
      </c>
      <c r="Q11" s="14">
        <v>0.26241600982315</v>
      </c>
      <c r="R11" s="14"/>
      <c r="S11" s="14">
        <v>0.248620632392448</v>
      </c>
      <c r="T11" s="14">
        <v>0.254489191338792</v>
      </c>
      <c r="U11" s="14">
        <v>0.22183343776009701</v>
      </c>
      <c r="V11" s="14">
        <v>0.25662712390027198</v>
      </c>
      <c r="W11" s="14">
        <v>0.22720242466794299</v>
      </c>
      <c r="X11" s="14">
        <v>0.27184661137534999</v>
      </c>
      <c r="Y11" s="14">
        <v>0.28168949963906298</v>
      </c>
      <c r="Z11" s="14">
        <v>0.26814369229496399</v>
      </c>
      <c r="AA11" s="14">
        <v>0.20174781964445301</v>
      </c>
      <c r="AB11" s="14">
        <v>0.25384217278250298</v>
      </c>
      <c r="AC11" s="14">
        <v>0.206981804867337</v>
      </c>
      <c r="AD11" s="14">
        <v>0.21062573766815901</v>
      </c>
      <c r="AE11" s="14"/>
      <c r="AF11" s="14">
        <v>0.270869034558817</v>
      </c>
      <c r="AG11" s="14">
        <v>0.22510188564238701</v>
      </c>
      <c r="AH11" s="14">
        <v>0.233138596118592</v>
      </c>
      <c r="AI11" s="14">
        <v>0.273255938381055</v>
      </c>
      <c r="AJ11" s="14">
        <v>0.22036843012002699</v>
      </c>
      <c r="AK11" s="14"/>
      <c r="AL11" s="14">
        <v>0.18616447060597999</v>
      </c>
      <c r="AM11" s="14">
        <v>0.24255091398193199</v>
      </c>
      <c r="AN11" s="14">
        <v>0.26893093609159902</v>
      </c>
      <c r="AO11" s="14">
        <v>0.29724342224337602</v>
      </c>
      <c r="AP11" s="14">
        <v>0.19606708420633401</v>
      </c>
      <c r="AQ11" s="14">
        <v>0.24028910479287299</v>
      </c>
      <c r="AR11" s="14"/>
      <c r="AS11" s="14">
        <v>0.28423070930871103</v>
      </c>
      <c r="AT11" s="14">
        <v>0.25332681567800303</v>
      </c>
      <c r="AU11" s="14">
        <v>0.24423575883514601</v>
      </c>
      <c r="AV11" s="14">
        <v>0.14022863078096001</v>
      </c>
      <c r="AW11" s="14">
        <v>0.282033843929334</v>
      </c>
      <c r="AX11" s="14"/>
      <c r="AY11" s="14">
        <v>0.33534634437674199</v>
      </c>
      <c r="AZ11" s="14">
        <v>0.15459392729889199</v>
      </c>
      <c r="BA11" s="14">
        <v>0.27524880280357</v>
      </c>
      <c r="BB11" s="14">
        <v>0.27746839517912297</v>
      </c>
      <c r="BC11" s="14">
        <v>0.23372677132151101</v>
      </c>
      <c r="BD11" s="14">
        <v>0.26279412822297199</v>
      </c>
      <c r="BE11" s="14">
        <v>0.25258819913297298</v>
      </c>
      <c r="BF11" s="14">
        <v>0.22868623931965101</v>
      </c>
      <c r="BG11" s="14">
        <v>0.26121775499730898</v>
      </c>
      <c r="BH11" s="14">
        <v>0.24412822165810399</v>
      </c>
      <c r="BI11" s="14">
        <v>0.24151335363746901</v>
      </c>
      <c r="BJ11" s="14">
        <v>0.276572663112509</v>
      </c>
      <c r="BK11" s="14">
        <v>0.14619398691395399</v>
      </c>
      <c r="BL11" s="14">
        <v>0.184410753924136</v>
      </c>
      <c r="BM11" s="14">
        <v>0.26838449410416798</v>
      </c>
      <c r="BN11" s="14">
        <v>0.17504993444841299</v>
      </c>
      <c r="BO11" s="14"/>
      <c r="BP11" s="14">
        <v>0.238356945657268</v>
      </c>
      <c r="BQ11" s="14">
        <v>0.262102973988245</v>
      </c>
      <c r="BR11" s="14">
        <v>0.242459898121033</v>
      </c>
      <c r="BS11" s="14">
        <v>0.240686914529982</v>
      </c>
      <c r="BT11" s="14">
        <v>0.22018021211831201</v>
      </c>
      <c r="BU11" s="14">
        <v>0.241215733856881</v>
      </c>
      <c r="BV11" s="14"/>
      <c r="BW11" s="14">
        <v>0.23677608354181701</v>
      </c>
      <c r="BX11" s="14">
        <v>0.25799272550850499</v>
      </c>
      <c r="BY11" s="14">
        <v>0.23972036090093099</v>
      </c>
      <c r="BZ11" s="14">
        <v>0.27472319909260601</v>
      </c>
      <c r="CA11" s="14">
        <v>0.216042478085816</v>
      </c>
      <c r="CB11" s="14">
        <v>0.261428168621408</v>
      </c>
      <c r="CC11" s="14"/>
      <c r="CD11" s="14">
        <v>0.239836846715693</v>
      </c>
      <c r="CE11" s="14">
        <v>0.24213952158891799</v>
      </c>
      <c r="CF11" s="14">
        <v>0.24368955142000001</v>
      </c>
      <c r="CG11" s="14">
        <v>0.21614627909895701</v>
      </c>
      <c r="CH11" s="14"/>
      <c r="CI11" s="14">
        <v>0.18155918382331501</v>
      </c>
      <c r="CJ11" s="14">
        <v>0.22691147811697199</v>
      </c>
      <c r="CK11" s="14">
        <v>0.26489313360907901</v>
      </c>
      <c r="CL11" s="14">
        <v>0.288092211679434</v>
      </c>
      <c r="CM11" s="14"/>
      <c r="CN11" s="14">
        <v>0.19842378308552799</v>
      </c>
      <c r="CO11" s="14">
        <v>0.248479042839131</v>
      </c>
      <c r="CP11" s="14"/>
      <c r="CQ11" s="14">
        <v>0.22384606246403099</v>
      </c>
      <c r="CR11" s="14">
        <v>0.244067858498314</v>
      </c>
    </row>
    <row r="12" spans="2:96" x14ac:dyDescent="0.3">
      <c r="B12" s="15" t="s">
        <v>233</v>
      </c>
      <c r="C12" s="14">
        <v>8.7738671611555005E-2</v>
      </c>
      <c r="D12" s="14">
        <v>0.105324525402331</v>
      </c>
      <c r="E12" s="14">
        <v>7.0796434074969994E-2</v>
      </c>
      <c r="F12" s="14"/>
      <c r="G12" s="14">
        <v>0.123436530317515</v>
      </c>
      <c r="H12" s="14">
        <v>0.106623534737128</v>
      </c>
      <c r="I12" s="14">
        <v>7.5584952090919005E-2</v>
      </c>
      <c r="J12" s="14">
        <v>7.5928817438164695E-2</v>
      </c>
      <c r="K12" s="14">
        <v>9.7762205856979298E-2</v>
      </c>
      <c r="L12" s="14">
        <v>6.14889076124168E-2</v>
      </c>
      <c r="M12" s="14"/>
      <c r="N12" s="14">
        <v>0.12027634293191</v>
      </c>
      <c r="O12" s="14">
        <v>7.8890653516591303E-2</v>
      </c>
      <c r="P12" s="14">
        <v>7.3653835894453207E-2</v>
      </c>
      <c r="Q12" s="14">
        <v>7.5278077635609106E-2</v>
      </c>
      <c r="R12" s="14"/>
      <c r="S12" s="14">
        <v>7.8815296566513704E-2</v>
      </c>
      <c r="T12" s="14">
        <v>7.66810219317694E-2</v>
      </c>
      <c r="U12" s="14">
        <v>7.8902033888111803E-2</v>
      </c>
      <c r="V12" s="14">
        <v>6.18584969574133E-2</v>
      </c>
      <c r="W12" s="14">
        <v>0.122261669698074</v>
      </c>
      <c r="X12" s="14">
        <v>8.0153249562097795E-2</v>
      </c>
      <c r="Y12" s="14">
        <v>8.8619846011514E-2</v>
      </c>
      <c r="Z12" s="14">
        <v>0.11949417508591299</v>
      </c>
      <c r="AA12" s="14">
        <v>9.7515486964342799E-2</v>
      </c>
      <c r="AB12" s="14">
        <v>8.8526036818399503E-2</v>
      </c>
      <c r="AC12" s="14">
        <v>0.13165257230557101</v>
      </c>
      <c r="AD12" s="14">
        <v>6.4354420622146094E-2</v>
      </c>
      <c r="AE12" s="14"/>
      <c r="AF12" s="14">
        <v>8.9672023798535602E-2</v>
      </c>
      <c r="AG12" s="14">
        <v>9.13666126494425E-2</v>
      </c>
      <c r="AH12" s="14">
        <v>9.4403173902836895E-2</v>
      </c>
      <c r="AI12" s="14">
        <v>8.3053991384813897E-2</v>
      </c>
      <c r="AJ12" s="14">
        <v>9.0454188964213797E-2</v>
      </c>
      <c r="AK12" s="14"/>
      <c r="AL12" s="14">
        <v>0.106840687839949</v>
      </c>
      <c r="AM12" s="14">
        <v>8.0903765851572898E-2</v>
      </c>
      <c r="AN12" s="14">
        <v>0.10888974763043099</v>
      </c>
      <c r="AO12" s="14">
        <v>8.4951716642641797E-2</v>
      </c>
      <c r="AP12" s="14">
        <v>0.108394693286789</v>
      </c>
      <c r="AQ12" s="14">
        <v>4.9216632471550698E-2</v>
      </c>
      <c r="AR12" s="14"/>
      <c r="AS12" s="14">
        <v>7.6827403897480495E-2</v>
      </c>
      <c r="AT12" s="14">
        <v>8.8392443562169395E-2</v>
      </c>
      <c r="AU12" s="14">
        <v>9.1220085698403203E-2</v>
      </c>
      <c r="AV12" s="14">
        <v>0.143741520396447</v>
      </c>
      <c r="AW12" s="14">
        <v>2.5386065425781999E-2</v>
      </c>
      <c r="AX12" s="14"/>
      <c r="AY12" s="14">
        <v>0</v>
      </c>
      <c r="AZ12" s="14">
        <v>8.33466748048447E-2</v>
      </c>
      <c r="BA12" s="14">
        <v>8.2204957303623802E-2</v>
      </c>
      <c r="BB12" s="14">
        <v>0.12155769467130501</v>
      </c>
      <c r="BC12" s="14">
        <v>6.3646892175690195E-2</v>
      </c>
      <c r="BD12" s="14">
        <v>5.3748803437911399E-2</v>
      </c>
      <c r="BE12" s="14">
        <v>7.9742678538059997E-2</v>
      </c>
      <c r="BF12" s="14">
        <v>8.1718848012925296E-2</v>
      </c>
      <c r="BG12" s="14">
        <v>7.9445207540232196E-2</v>
      </c>
      <c r="BH12" s="14">
        <v>8.7182992558611394E-2</v>
      </c>
      <c r="BI12" s="14">
        <v>0.13484599069277101</v>
      </c>
      <c r="BJ12" s="14">
        <v>9.8482249883588294E-2</v>
      </c>
      <c r="BK12" s="14">
        <v>8.2382778605731399E-2</v>
      </c>
      <c r="BL12" s="14">
        <v>0.21190698656742299</v>
      </c>
      <c r="BM12" s="14">
        <v>0.141218092490593</v>
      </c>
      <c r="BN12" s="14">
        <v>8.5435639498723903E-2</v>
      </c>
      <c r="BO12" s="14"/>
      <c r="BP12" s="14">
        <v>0.101906019111499</v>
      </c>
      <c r="BQ12" s="14">
        <v>9.7500160597630406E-2</v>
      </c>
      <c r="BR12" s="14">
        <v>7.9292104042735498E-2</v>
      </c>
      <c r="BS12" s="14">
        <v>6.8475101504642005E-2</v>
      </c>
      <c r="BT12" s="14">
        <v>6.7977179516743605E-2</v>
      </c>
      <c r="BU12" s="14">
        <v>0.102833391230823</v>
      </c>
      <c r="BV12" s="14"/>
      <c r="BW12" s="14">
        <v>8.7312026748306196E-2</v>
      </c>
      <c r="BX12" s="14">
        <v>9.0527536027968605E-2</v>
      </c>
      <c r="BY12" s="14">
        <v>0.14270431443288101</v>
      </c>
      <c r="BZ12" s="14">
        <v>4.9613882760765102E-2</v>
      </c>
      <c r="CA12" s="14">
        <v>7.5298894456471394E-2</v>
      </c>
      <c r="CB12" s="14">
        <v>0.112658282098552</v>
      </c>
      <c r="CC12" s="14"/>
      <c r="CD12" s="14">
        <v>0.10120744829474</v>
      </c>
      <c r="CE12" s="14">
        <v>8.8758491322731295E-2</v>
      </c>
      <c r="CF12" s="14">
        <v>5.9798107484721703E-2</v>
      </c>
      <c r="CG12" s="14">
        <v>0.103340143851767</v>
      </c>
      <c r="CH12" s="14"/>
      <c r="CI12" s="14">
        <v>9.1691372719480801E-2</v>
      </c>
      <c r="CJ12" s="14">
        <v>9.1518394411573806E-2</v>
      </c>
      <c r="CK12" s="14">
        <v>9.0471733784619202E-2</v>
      </c>
      <c r="CL12" s="14">
        <v>4.14000266945398E-2</v>
      </c>
      <c r="CM12" s="14"/>
      <c r="CN12" s="14">
        <v>9.1715038083542894E-2</v>
      </c>
      <c r="CO12" s="14">
        <v>8.8768384388363403E-2</v>
      </c>
      <c r="CP12" s="14"/>
      <c r="CQ12" s="14">
        <v>8.4269822277608999E-2</v>
      </c>
      <c r="CR12" s="14">
        <v>8.9578640729752093E-2</v>
      </c>
    </row>
    <row r="13" spans="2:96" x14ac:dyDescent="0.3">
      <c r="B13" s="15" t="s">
        <v>234</v>
      </c>
      <c r="C13" s="14">
        <v>2.5702006041316901E-2</v>
      </c>
      <c r="D13" s="14">
        <v>3.1026414173692798E-2</v>
      </c>
      <c r="E13" s="14">
        <v>1.9397420438946E-2</v>
      </c>
      <c r="F13" s="14"/>
      <c r="G13" s="14">
        <v>2.23482212431809E-2</v>
      </c>
      <c r="H13" s="14">
        <v>4.74619161979545E-2</v>
      </c>
      <c r="I13" s="14">
        <v>2.7982066597417098E-2</v>
      </c>
      <c r="J13" s="14">
        <v>2.5061616436670198E-2</v>
      </c>
      <c r="K13" s="14">
        <v>1.6728917421944201E-2</v>
      </c>
      <c r="L13" s="14">
        <v>1.4885369273971801E-2</v>
      </c>
      <c r="M13" s="14"/>
      <c r="N13" s="14">
        <v>4.42209378336232E-2</v>
      </c>
      <c r="O13" s="14">
        <v>1.8654770162479399E-2</v>
      </c>
      <c r="P13" s="14">
        <v>2.5710394884322901E-2</v>
      </c>
      <c r="Q13" s="14">
        <v>1.33581421961354E-2</v>
      </c>
      <c r="R13" s="14"/>
      <c r="S13" s="14">
        <v>4.5767738689125599E-2</v>
      </c>
      <c r="T13" s="14">
        <v>1.8154377640150099E-2</v>
      </c>
      <c r="U13" s="14">
        <v>1.09822463433236E-2</v>
      </c>
      <c r="V13" s="14">
        <v>4.3150731099079603E-2</v>
      </c>
      <c r="W13" s="14">
        <v>3.3303437998986399E-2</v>
      </c>
      <c r="X13" s="14">
        <v>2.17225718084595E-2</v>
      </c>
      <c r="Y13" s="14">
        <v>1.7568353628678101E-2</v>
      </c>
      <c r="Z13" s="14">
        <v>4.7610971794096998E-2</v>
      </c>
      <c r="AA13" s="14">
        <v>1.29543006764217E-2</v>
      </c>
      <c r="AB13" s="14">
        <v>2.8412593468072699E-2</v>
      </c>
      <c r="AC13" s="14">
        <v>1.1784612507224901E-2</v>
      </c>
      <c r="AD13" s="14">
        <v>0</v>
      </c>
      <c r="AE13" s="14"/>
      <c r="AF13" s="14">
        <v>1.7352834848828502E-2</v>
      </c>
      <c r="AG13" s="14">
        <v>3.69429909595076E-2</v>
      </c>
      <c r="AH13" s="14">
        <v>1.6943076339225802E-2</v>
      </c>
      <c r="AI13" s="14">
        <v>2.8300500074467601E-2</v>
      </c>
      <c r="AJ13" s="14">
        <v>8.2391083808068706E-3</v>
      </c>
      <c r="AK13" s="14"/>
      <c r="AL13" s="14">
        <v>4.1972252140333399E-2</v>
      </c>
      <c r="AM13" s="14">
        <v>1.8526858472366899E-2</v>
      </c>
      <c r="AN13" s="14">
        <v>2.05127142650877E-2</v>
      </c>
      <c r="AO13" s="14">
        <v>2.65730303855524E-2</v>
      </c>
      <c r="AP13" s="14">
        <v>2.1049668174140401E-2</v>
      </c>
      <c r="AQ13" s="14">
        <v>5.3118571790053103E-3</v>
      </c>
      <c r="AR13" s="14"/>
      <c r="AS13" s="14">
        <v>8.20276911976907E-3</v>
      </c>
      <c r="AT13" s="14">
        <v>1.42591012909573E-2</v>
      </c>
      <c r="AU13" s="14">
        <v>3.2565145541467298E-2</v>
      </c>
      <c r="AV13" s="14">
        <v>5.0236938833912399E-2</v>
      </c>
      <c r="AW13" s="14">
        <v>0.117741049000382</v>
      </c>
      <c r="AX13" s="14"/>
      <c r="AY13" s="14">
        <v>0</v>
      </c>
      <c r="AZ13" s="14">
        <v>1.1508184547705001E-2</v>
      </c>
      <c r="BA13" s="14">
        <v>7.4547869611918897E-3</v>
      </c>
      <c r="BB13" s="14">
        <v>1.6631172365178699E-2</v>
      </c>
      <c r="BC13" s="14">
        <v>2.20199782284278E-2</v>
      </c>
      <c r="BD13" s="14">
        <v>2.3798239963525598E-2</v>
      </c>
      <c r="BE13" s="14">
        <v>2.4576379426665601E-2</v>
      </c>
      <c r="BF13" s="14">
        <v>1.6963376744408499E-2</v>
      </c>
      <c r="BG13" s="14">
        <v>3.2125001796129003E-2</v>
      </c>
      <c r="BH13" s="14">
        <v>2.40244844498676E-2</v>
      </c>
      <c r="BI13" s="14">
        <v>2.8793831757055799E-2</v>
      </c>
      <c r="BJ13" s="14">
        <v>2.2276557760885999E-2</v>
      </c>
      <c r="BK13" s="14">
        <v>3.731725338571E-2</v>
      </c>
      <c r="BL13" s="14">
        <v>0.122115844892093</v>
      </c>
      <c r="BM13" s="14">
        <v>1.9091175619450201E-2</v>
      </c>
      <c r="BN13" s="14">
        <v>5.3967203285778899E-2</v>
      </c>
      <c r="BO13" s="14"/>
      <c r="BP13" s="14">
        <v>4.8436303323968997E-2</v>
      </c>
      <c r="BQ13" s="14">
        <v>1.52049913989146E-2</v>
      </c>
      <c r="BR13" s="14">
        <v>2.0508437485315101E-2</v>
      </c>
      <c r="BS13" s="14">
        <v>1.7865665592368001E-2</v>
      </c>
      <c r="BT13" s="14">
        <v>2.6428485403412801E-2</v>
      </c>
      <c r="BU13" s="14">
        <v>0</v>
      </c>
      <c r="BV13" s="14"/>
      <c r="BW13" s="14">
        <v>2.3308985169447499E-2</v>
      </c>
      <c r="BX13" s="14">
        <v>1.5422929081795199E-2</v>
      </c>
      <c r="BY13" s="14">
        <v>1.73601153898384E-2</v>
      </c>
      <c r="BZ13" s="14">
        <v>2.6391241508357401E-2</v>
      </c>
      <c r="CA13" s="14">
        <v>4.4440501009568201E-2</v>
      </c>
      <c r="CB13" s="14">
        <v>2.2901228668243501E-2</v>
      </c>
      <c r="CC13" s="14"/>
      <c r="CD13" s="14">
        <v>4.5444295222021203E-2</v>
      </c>
      <c r="CE13" s="14">
        <v>3.14162343441085E-2</v>
      </c>
      <c r="CF13" s="14">
        <v>1.9528229409210202E-2</v>
      </c>
      <c r="CG13" s="14">
        <v>1.88142007421142E-2</v>
      </c>
      <c r="CH13" s="14"/>
      <c r="CI13" s="14">
        <v>1.9100867642582599E-2</v>
      </c>
      <c r="CJ13" s="14">
        <v>3.4914844576631597E-2</v>
      </c>
      <c r="CK13" s="14">
        <v>2.6557313867217699E-2</v>
      </c>
      <c r="CL13" s="14">
        <v>7.1471102699140901E-3</v>
      </c>
      <c r="CM13" s="14"/>
      <c r="CN13" s="14">
        <v>3.19057854228929E-2</v>
      </c>
      <c r="CO13" s="14">
        <v>2.4732462126774001E-2</v>
      </c>
      <c r="CP13" s="14"/>
      <c r="CQ13" s="14">
        <v>1.46828715158916E-2</v>
      </c>
      <c r="CR13" s="14">
        <v>2.8797040591110198E-2</v>
      </c>
    </row>
    <row r="14" spans="2:96" x14ac:dyDescent="0.3">
      <c r="B14" s="15" t="s">
        <v>92</v>
      </c>
      <c r="C14" s="14">
        <v>9.2259306545976597E-2</v>
      </c>
      <c r="D14" s="14">
        <v>6.3357847026827396E-2</v>
      </c>
      <c r="E14" s="14">
        <v>0.12080369383934</v>
      </c>
      <c r="F14" s="14"/>
      <c r="G14" s="14">
        <v>4.5627115222865E-2</v>
      </c>
      <c r="H14" s="14">
        <v>6.5307966651466903E-2</v>
      </c>
      <c r="I14" s="14">
        <v>7.02439981120421E-2</v>
      </c>
      <c r="J14" s="14">
        <v>0.12599959337577299</v>
      </c>
      <c r="K14" s="14">
        <v>0.113528833486158</v>
      </c>
      <c r="L14" s="14">
        <v>0.121302674624808</v>
      </c>
      <c r="M14" s="14"/>
      <c r="N14" s="14">
        <v>6.3187241955560802E-2</v>
      </c>
      <c r="O14" s="14">
        <v>8.4408875515927101E-2</v>
      </c>
      <c r="P14" s="14">
        <v>8.8857273557764099E-2</v>
      </c>
      <c r="Q14" s="14">
        <v>0.129514107658418</v>
      </c>
      <c r="R14" s="14"/>
      <c r="S14" s="14">
        <v>7.1965375173609999E-2</v>
      </c>
      <c r="T14" s="14">
        <v>9.5952292179545096E-2</v>
      </c>
      <c r="U14" s="14">
        <v>8.7446022916777597E-2</v>
      </c>
      <c r="V14" s="14">
        <v>9.3062460980623096E-2</v>
      </c>
      <c r="W14" s="14">
        <v>7.9910421609081697E-2</v>
      </c>
      <c r="X14" s="14">
        <v>0.124422511543232</v>
      </c>
      <c r="Y14" s="14">
        <v>6.8379231531379106E-2</v>
      </c>
      <c r="Z14" s="14">
        <v>0.10244547853792201</v>
      </c>
      <c r="AA14" s="14">
        <v>0.107597684943078</v>
      </c>
      <c r="AB14" s="14">
        <v>8.6001907045215001E-2</v>
      </c>
      <c r="AC14" s="14">
        <v>0.105490551697695</v>
      </c>
      <c r="AD14" s="14">
        <v>0.104735152411477</v>
      </c>
      <c r="AE14" s="14"/>
      <c r="AF14" s="14">
        <v>8.5930934253164101E-2</v>
      </c>
      <c r="AG14" s="14">
        <v>6.8683163642134906E-2</v>
      </c>
      <c r="AH14" s="14">
        <v>0.10316495777722701</v>
      </c>
      <c r="AI14" s="14">
        <v>0.103039200142021</v>
      </c>
      <c r="AJ14" s="14">
        <v>8.6175782907338502E-2</v>
      </c>
      <c r="AK14" s="14"/>
      <c r="AL14" s="14">
        <v>6.5052493352914798E-2</v>
      </c>
      <c r="AM14" s="14">
        <v>8.5320935890519603E-2</v>
      </c>
      <c r="AN14" s="14">
        <v>5.8573666809363698E-2</v>
      </c>
      <c r="AO14" s="14">
        <v>0.100414504942021</v>
      </c>
      <c r="AP14" s="14">
        <v>7.2811524178933607E-2</v>
      </c>
      <c r="AQ14" s="14">
        <v>0.172287091423138</v>
      </c>
      <c r="AR14" s="14"/>
      <c r="AS14" s="14">
        <v>0.117194310655757</v>
      </c>
      <c r="AT14" s="14">
        <v>8.8123564967459503E-2</v>
      </c>
      <c r="AU14" s="14">
        <v>9.0814302188405902E-2</v>
      </c>
      <c r="AV14" s="14">
        <v>2.7665235506197101E-2</v>
      </c>
      <c r="AW14" s="14">
        <v>2.3996615812291299E-2</v>
      </c>
      <c r="AX14" s="14"/>
      <c r="AY14" s="14">
        <v>0.13053488646178299</v>
      </c>
      <c r="AZ14" s="14">
        <v>0.20444706502385299</v>
      </c>
      <c r="BA14" s="14">
        <v>0.110997251892082</v>
      </c>
      <c r="BB14" s="14">
        <v>0.113640011810625</v>
      </c>
      <c r="BC14" s="14">
        <v>9.8121066799004203E-2</v>
      </c>
      <c r="BD14" s="14">
        <v>0.11312309020113601</v>
      </c>
      <c r="BE14" s="14">
        <v>8.8355894462333606E-2</v>
      </c>
      <c r="BF14" s="14">
        <v>7.8692679206810404E-2</v>
      </c>
      <c r="BG14" s="14">
        <v>5.6954669399693299E-2</v>
      </c>
      <c r="BH14" s="14">
        <v>8.7804850632500098E-2</v>
      </c>
      <c r="BI14" s="14">
        <v>4.2077641736193501E-2</v>
      </c>
      <c r="BJ14" s="14">
        <v>8.1670720815669104E-2</v>
      </c>
      <c r="BK14" s="14">
        <v>8.6683768483744705E-2</v>
      </c>
      <c r="BL14" s="14">
        <v>3.7804122471444997E-2</v>
      </c>
      <c r="BM14" s="14">
        <v>6.2924732837846095E-2</v>
      </c>
      <c r="BN14" s="14">
        <v>4.2443010336438498E-2</v>
      </c>
      <c r="BO14" s="14"/>
      <c r="BP14" s="14">
        <v>5.6039552708919603E-2</v>
      </c>
      <c r="BQ14" s="14">
        <v>0.10154583445108099</v>
      </c>
      <c r="BR14" s="14">
        <v>0.10330469849353199</v>
      </c>
      <c r="BS14" s="14">
        <v>9.8895488240340598E-2</v>
      </c>
      <c r="BT14" s="14">
        <v>0.119417995298278</v>
      </c>
      <c r="BU14" s="14">
        <v>0.104344025715113</v>
      </c>
      <c r="BV14" s="14"/>
      <c r="BW14" s="14">
        <v>0.10513849854982101</v>
      </c>
      <c r="BX14" s="14">
        <v>6.7063780996019007E-2</v>
      </c>
      <c r="BY14" s="14">
        <v>8.6812399667083498E-2</v>
      </c>
      <c r="BZ14" s="14">
        <v>0.132830529261553</v>
      </c>
      <c r="CA14" s="14">
        <v>6.7003468080062106E-2</v>
      </c>
      <c r="CB14" s="14">
        <v>0.152449942850338</v>
      </c>
      <c r="CC14" s="14"/>
      <c r="CD14" s="14">
        <v>5.5274349899992997E-2</v>
      </c>
      <c r="CE14" s="14">
        <v>6.6883476285873503E-2</v>
      </c>
      <c r="CF14" s="14">
        <v>0.142283135988338</v>
      </c>
      <c r="CG14" s="14">
        <v>8.6939856674663293E-2</v>
      </c>
      <c r="CH14" s="14"/>
      <c r="CI14" s="14">
        <v>7.4843888356199997E-2</v>
      </c>
      <c r="CJ14" s="14">
        <v>7.8492656199539698E-2</v>
      </c>
      <c r="CK14" s="14">
        <v>8.8945287695275696E-2</v>
      </c>
      <c r="CL14" s="14">
        <v>0.21180370548809499</v>
      </c>
      <c r="CM14" s="14"/>
      <c r="CN14" s="14">
        <v>3.8921392131705999E-2</v>
      </c>
      <c r="CO14" s="14">
        <v>9.9554734723442007E-2</v>
      </c>
      <c r="CP14" s="14"/>
      <c r="CQ14" s="14">
        <v>3.7356017281460603E-2</v>
      </c>
      <c r="CR14" s="14">
        <v>9.2476540053147704E-2</v>
      </c>
    </row>
    <row r="15" spans="2:96" x14ac:dyDescent="0.3">
      <c r="B15" s="15" t="s">
        <v>235</v>
      </c>
      <c r="C15" s="21">
        <v>0.55023707896548901</v>
      </c>
      <c r="D15" s="21">
        <v>0.53446313809745605</v>
      </c>
      <c r="E15" s="21">
        <v>0.56550663600333595</v>
      </c>
      <c r="F15" s="21"/>
      <c r="G15" s="21">
        <v>0.58836832588369203</v>
      </c>
      <c r="H15" s="21">
        <v>0.57101286616545499</v>
      </c>
      <c r="I15" s="21">
        <v>0.57045578523997198</v>
      </c>
      <c r="J15" s="21">
        <v>0.50681616991829603</v>
      </c>
      <c r="K15" s="21">
        <v>0.52042207653648898</v>
      </c>
      <c r="L15" s="21">
        <v>0.54690204923028796</v>
      </c>
      <c r="M15" s="21"/>
      <c r="N15" s="21">
        <v>0.55947650661577597</v>
      </c>
      <c r="O15" s="21">
        <v>0.57409538821515405</v>
      </c>
      <c r="P15" s="21">
        <v>0.54684939576043801</v>
      </c>
      <c r="Q15" s="21">
        <v>0.519433662686687</v>
      </c>
      <c r="R15" s="21"/>
      <c r="S15" s="21">
        <v>0.554830957178303</v>
      </c>
      <c r="T15" s="21">
        <v>0.55472311690974396</v>
      </c>
      <c r="U15" s="21">
        <v>0.60083625909169003</v>
      </c>
      <c r="V15" s="21">
        <v>0.54530118706261199</v>
      </c>
      <c r="W15" s="21">
        <v>0.53732204602591505</v>
      </c>
      <c r="X15" s="21">
        <v>0.50185505571086098</v>
      </c>
      <c r="Y15" s="21">
        <v>0.54374306918936599</v>
      </c>
      <c r="Z15" s="21">
        <v>0.462305682287104</v>
      </c>
      <c r="AA15" s="21">
        <v>0.58018470777170394</v>
      </c>
      <c r="AB15" s="21">
        <v>0.54321728988580997</v>
      </c>
      <c r="AC15" s="21">
        <v>0.54409045862217198</v>
      </c>
      <c r="AD15" s="21">
        <v>0.62028468929821801</v>
      </c>
      <c r="AE15" s="21"/>
      <c r="AF15" s="21">
        <v>0.53617517254065405</v>
      </c>
      <c r="AG15" s="21">
        <v>0.57790534710652797</v>
      </c>
      <c r="AH15" s="21">
        <v>0.55235019586211798</v>
      </c>
      <c r="AI15" s="21">
        <v>0.51235037001764205</v>
      </c>
      <c r="AJ15" s="21">
        <v>0.59476248962761302</v>
      </c>
      <c r="AK15" s="21"/>
      <c r="AL15" s="21">
        <v>0.59997009606082297</v>
      </c>
      <c r="AM15" s="21">
        <v>0.572697525803608</v>
      </c>
      <c r="AN15" s="21">
        <v>0.54309293520351898</v>
      </c>
      <c r="AO15" s="21">
        <v>0.49081732578641002</v>
      </c>
      <c r="AP15" s="21">
        <v>0.60167703015380303</v>
      </c>
      <c r="AQ15" s="21">
        <v>0.53289531413343305</v>
      </c>
      <c r="AR15" s="21"/>
      <c r="AS15" s="21">
        <v>0.51354480701828198</v>
      </c>
      <c r="AT15" s="21">
        <v>0.55589807450141104</v>
      </c>
      <c r="AU15" s="21">
        <v>0.54116470773657799</v>
      </c>
      <c r="AV15" s="21">
        <v>0.63812767448248298</v>
      </c>
      <c r="AW15" s="21">
        <v>0.55084242583221099</v>
      </c>
      <c r="AX15" s="21"/>
      <c r="AY15" s="21">
        <v>0.53411876916147505</v>
      </c>
      <c r="AZ15" s="21">
        <v>0.546104148324705</v>
      </c>
      <c r="BA15" s="21">
        <v>0.52409420103953297</v>
      </c>
      <c r="BB15" s="21">
        <v>0.470702725973768</v>
      </c>
      <c r="BC15" s="21">
        <v>0.58248529147536698</v>
      </c>
      <c r="BD15" s="21">
        <v>0.546535738174455</v>
      </c>
      <c r="BE15" s="21">
        <v>0.55473684843996796</v>
      </c>
      <c r="BF15" s="21">
        <v>0.59393885671620505</v>
      </c>
      <c r="BG15" s="21">
        <v>0.57025736626663603</v>
      </c>
      <c r="BH15" s="21">
        <v>0.55685945070091702</v>
      </c>
      <c r="BI15" s="21">
        <v>0.55276918217651105</v>
      </c>
      <c r="BJ15" s="21">
        <v>0.520997808427348</v>
      </c>
      <c r="BK15" s="21">
        <v>0.64742221261085897</v>
      </c>
      <c r="BL15" s="21">
        <v>0.44376229214490298</v>
      </c>
      <c r="BM15" s="21">
        <v>0.50838150494794299</v>
      </c>
      <c r="BN15" s="21">
        <v>0.64310421243064497</v>
      </c>
      <c r="BO15" s="21"/>
      <c r="BP15" s="21">
        <v>0.55526117919834395</v>
      </c>
      <c r="BQ15" s="21">
        <v>0.52364603956413003</v>
      </c>
      <c r="BR15" s="21">
        <v>0.554434861857385</v>
      </c>
      <c r="BS15" s="21">
        <v>0.57407683013266697</v>
      </c>
      <c r="BT15" s="21">
        <v>0.56599612766325402</v>
      </c>
      <c r="BU15" s="21">
        <v>0.55160684919718195</v>
      </c>
      <c r="BV15" s="21"/>
      <c r="BW15" s="21">
        <v>0.54746440599060897</v>
      </c>
      <c r="BX15" s="21">
        <v>0.56899302838571197</v>
      </c>
      <c r="BY15" s="21">
        <v>0.51340280960926499</v>
      </c>
      <c r="BZ15" s="21">
        <v>0.51644114737671798</v>
      </c>
      <c r="CA15" s="21">
        <v>0.59721465836808196</v>
      </c>
      <c r="CB15" s="21">
        <v>0.45056237776145902</v>
      </c>
      <c r="CC15" s="21"/>
      <c r="CD15" s="21">
        <v>0.55823705986755301</v>
      </c>
      <c r="CE15" s="21">
        <v>0.57080227645836901</v>
      </c>
      <c r="CF15" s="21">
        <v>0.53470097569773001</v>
      </c>
      <c r="CG15" s="21">
        <v>0.57475951963249905</v>
      </c>
      <c r="CH15" s="21"/>
      <c r="CI15" s="21">
        <v>0.632804687458422</v>
      </c>
      <c r="CJ15" s="21">
        <v>0.56816262669528295</v>
      </c>
      <c r="CK15" s="21">
        <v>0.52913253104380797</v>
      </c>
      <c r="CL15" s="21">
        <v>0.45155694586801698</v>
      </c>
      <c r="CM15" s="21"/>
      <c r="CN15" s="21">
        <v>0.63903400127633003</v>
      </c>
      <c r="CO15" s="21">
        <v>0.53846537592229005</v>
      </c>
      <c r="CP15" s="21"/>
      <c r="CQ15" s="21">
        <v>0.63984522646100706</v>
      </c>
      <c r="CR15" s="21">
        <v>0.54507992012767603</v>
      </c>
    </row>
    <row r="16" spans="2:96" x14ac:dyDescent="0.3">
      <c r="B16" s="15" t="s">
        <v>236</v>
      </c>
      <c r="C16" s="21">
        <v>0.113440677652872</v>
      </c>
      <c r="D16" s="21">
        <v>0.13635093957602401</v>
      </c>
      <c r="E16" s="21">
        <v>9.0193854513915997E-2</v>
      </c>
      <c r="F16" s="21"/>
      <c r="G16" s="21">
        <v>0.14578475156069601</v>
      </c>
      <c r="H16" s="21">
        <v>0.154085450935083</v>
      </c>
      <c r="I16" s="21">
        <v>0.103567018688336</v>
      </c>
      <c r="J16" s="21">
        <v>0.100990433874835</v>
      </c>
      <c r="K16" s="21">
        <v>0.114491123278923</v>
      </c>
      <c r="L16" s="21">
        <v>7.6374276886388606E-2</v>
      </c>
      <c r="M16" s="21"/>
      <c r="N16" s="21">
        <v>0.16449728076553399</v>
      </c>
      <c r="O16" s="21">
        <v>9.7545423679070695E-2</v>
      </c>
      <c r="P16" s="21">
        <v>9.9364230778776E-2</v>
      </c>
      <c r="Q16" s="21">
        <v>8.8636219831744495E-2</v>
      </c>
      <c r="R16" s="21"/>
      <c r="S16" s="21">
        <v>0.124583035255639</v>
      </c>
      <c r="T16" s="21">
        <v>9.4835399571919499E-2</v>
      </c>
      <c r="U16" s="21">
        <v>8.9884280231435507E-2</v>
      </c>
      <c r="V16" s="21">
        <v>0.105009228056493</v>
      </c>
      <c r="W16" s="21">
        <v>0.15556510769706</v>
      </c>
      <c r="X16" s="21">
        <v>0.10187582137055699</v>
      </c>
      <c r="Y16" s="21">
        <v>0.10618819964019199</v>
      </c>
      <c r="Z16" s="21">
        <v>0.16710514688000999</v>
      </c>
      <c r="AA16" s="21">
        <v>0.110469787640764</v>
      </c>
      <c r="AB16" s="21">
        <v>0.116938630286472</v>
      </c>
      <c r="AC16" s="21">
        <v>0.14343718481279599</v>
      </c>
      <c r="AD16" s="21">
        <v>6.4354420622146094E-2</v>
      </c>
      <c r="AE16" s="21"/>
      <c r="AF16" s="21">
        <v>0.107024858647364</v>
      </c>
      <c r="AG16" s="21">
        <v>0.12830960360895</v>
      </c>
      <c r="AH16" s="21">
        <v>0.111346250242063</v>
      </c>
      <c r="AI16" s="21">
        <v>0.111354491459282</v>
      </c>
      <c r="AJ16" s="21">
        <v>9.8693297345020595E-2</v>
      </c>
      <c r="AK16" s="21"/>
      <c r="AL16" s="21">
        <v>0.148812939980282</v>
      </c>
      <c r="AM16" s="21">
        <v>9.9430624323939801E-2</v>
      </c>
      <c r="AN16" s="21">
        <v>0.12940246189551899</v>
      </c>
      <c r="AO16" s="21">
        <v>0.111524747028194</v>
      </c>
      <c r="AP16" s="21">
        <v>0.129444361460929</v>
      </c>
      <c r="AQ16" s="21">
        <v>5.4528489650555997E-2</v>
      </c>
      <c r="AR16" s="21"/>
      <c r="AS16" s="21">
        <v>8.5030173017249494E-2</v>
      </c>
      <c r="AT16" s="21">
        <v>0.102651544853127</v>
      </c>
      <c r="AU16" s="21">
        <v>0.12378523123987099</v>
      </c>
      <c r="AV16" s="21">
        <v>0.19397845923036</v>
      </c>
      <c r="AW16" s="21">
        <v>0.14312711442616399</v>
      </c>
      <c r="AX16" s="21"/>
      <c r="AY16" s="21">
        <v>0</v>
      </c>
      <c r="AZ16" s="21">
        <v>9.4854859352549697E-2</v>
      </c>
      <c r="BA16" s="21">
        <v>8.9659744264815697E-2</v>
      </c>
      <c r="BB16" s="21">
        <v>0.138188867036484</v>
      </c>
      <c r="BC16" s="21">
        <v>8.5666870404117898E-2</v>
      </c>
      <c r="BD16" s="21">
        <v>7.7547043401437005E-2</v>
      </c>
      <c r="BE16" s="21">
        <v>0.104319057964726</v>
      </c>
      <c r="BF16" s="21">
        <v>9.8682224757333695E-2</v>
      </c>
      <c r="BG16" s="21">
        <v>0.111570209336361</v>
      </c>
      <c r="BH16" s="21">
        <v>0.11120747700847899</v>
      </c>
      <c r="BI16" s="21">
        <v>0.163639822449826</v>
      </c>
      <c r="BJ16" s="21">
        <v>0.120758807644474</v>
      </c>
      <c r="BK16" s="21">
        <v>0.119700031991441</v>
      </c>
      <c r="BL16" s="21">
        <v>0.334022831459516</v>
      </c>
      <c r="BM16" s="21">
        <v>0.16030926811004301</v>
      </c>
      <c r="BN16" s="21">
        <v>0.13940284278450299</v>
      </c>
      <c r="BO16" s="21"/>
      <c r="BP16" s="21">
        <v>0.150342322435468</v>
      </c>
      <c r="BQ16" s="21">
        <v>0.112705151996545</v>
      </c>
      <c r="BR16" s="21">
        <v>9.9800541528050596E-2</v>
      </c>
      <c r="BS16" s="21">
        <v>8.6340767097009996E-2</v>
      </c>
      <c r="BT16" s="21">
        <v>9.4405664920156396E-2</v>
      </c>
      <c r="BU16" s="21">
        <v>0.102833391230823</v>
      </c>
      <c r="BV16" s="21"/>
      <c r="BW16" s="21">
        <v>0.110621011917754</v>
      </c>
      <c r="BX16" s="21">
        <v>0.105950465109764</v>
      </c>
      <c r="BY16" s="21">
        <v>0.16006442982272001</v>
      </c>
      <c r="BZ16" s="21">
        <v>7.6005124269122495E-2</v>
      </c>
      <c r="CA16" s="21">
        <v>0.11973939546604</v>
      </c>
      <c r="CB16" s="21">
        <v>0.13555951076679501</v>
      </c>
      <c r="CC16" s="21"/>
      <c r="CD16" s="21">
        <v>0.146651743516761</v>
      </c>
      <c r="CE16" s="21">
        <v>0.12017472566684</v>
      </c>
      <c r="CF16" s="21">
        <v>7.9326336893931898E-2</v>
      </c>
      <c r="CG16" s="21">
        <v>0.122154344593881</v>
      </c>
      <c r="CH16" s="21"/>
      <c r="CI16" s="21">
        <v>0.110792240362063</v>
      </c>
      <c r="CJ16" s="21">
        <v>0.12643323898820499</v>
      </c>
      <c r="CK16" s="21">
        <v>0.117029047651837</v>
      </c>
      <c r="CL16" s="21">
        <v>4.8547136964453903E-2</v>
      </c>
      <c r="CM16" s="21"/>
      <c r="CN16" s="21">
        <v>0.123620823506436</v>
      </c>
      <c r="CO16" s="21">
        <v>0.113500846515137</v>
      </c>
      <c r="CP16" s="21"/>
      <c r="CQ16" s="21">
        <v>9.8952693793500607E-2</v>
      </c>
      <c r="CR16" s="21">
        <v>0.118375681320862</v>
      </c>
    </row>
    <row r="17" spans="2:96" x14ac:dyDescent="0.3">
      <c r="B17" s="15" t="s">
        <v>237</v>
      </c>
      <c r="C17" s="22">
        <v>0.43679640131261699</v>
      </c>
      <c r="D17" s="22">
        <v>0.39811219852143198</v>
      </c>
      <c r="E17" s="22">
        <v>0.47531278148942002</v>
      </c>
      <c r="F17" s="22"/>
      <c r="G17" s="22">
        <v>0.442583574322997</v>
      </c>
      <c r="H17" s="22">
        <v>0.41692741523037302</v>
      </c>
      <c r="I17" s="22">
        <v>0.46688876655163603</v>
      </c>
      <c r="J17" s="22">
        <v>0.40582573604346101</v>
      </c>
      <c r="K17" s="22">
        <v>0.40593095325756601</v>
      </c>
      <c r="L17" s="22">
        <v>0.47052777234389898</v>
      </c>
      <c r="M17" s="22"/>
      <c r="N17" s="22">
        <v>0.39497922585024298</v>
      </c>
      <c r="O17" s="22">
        <v>0.476549964536084</v>
      </c>
      <c r="P17" s="22">
        <v>0.44748516498166202</v>
      </c>
      <c r="Q17" s="22">
        <v>0.43079744285494298</v>
      </c>
      <c r="R17" s="22"/>
      <c r="S17" s="22">
        <v>0.43024792192266398</v>
      </c>
      <c r="T17" s="22">
        <v>0.45988771733782402</v>
      </c>
      <c r="U17" s="22">
        <v>0.51095197886025501</v>
      </c>
      <c r="V17" s="22">
        <v>0.440291959006119</v>
      </c>
      <c r="W17" s="22">
        <v>0.38175693832885499</v>
      </c>
      <c r="X17" s="22">
        <v>0.39997923434030302</v>
      </c>
      <c r="Y17" s="22">
        <v>0.437554869549174</v>
      </c>
      <c r="Z17" s="22">
        <v>0.29520053540709501</v>
      </c>
      <c r="AA17" s="22">
        <v>0.46971492013094002</v>
      </c>
      <c r="AB17" s="22">
        <v>0.42627865959933697</v>
      </c>
      <c r="AC17" s="22">
        <v>0.40065327380937599</v>
      </c>
      <c r="AD17" s="22">
        <v>0.55593026867607198</v>
      </c>
      <c r="AE17" s="22"/>
      <c r="AF17" s="22">
        <v>0.42915031389329</v>
      </c>
      <c r="AG17" s="22">
        <v>0.44959574349757803</v>
      </c>
      <c r="AH17" s="22">
        <v>0.44100394562005601</v>
      </c>
      <c r="AI17" s="22">
        <v>0.400995878558361</v>
      </c>
      <c r="AJ17" s="22">
        <v>0.496069192282593</v>
      </c>
      <c r="AK17" s="22"/>
      <c r="AL17" s="22">
        <v>0.45115715608054102</v>
      </c>
      <c r="AM17" s="22">
        <v>0.47326690147966899</v>
      </c>
      <c r="AN17" s="22">
        <v>0.41369047330800002</v>
      </c>
      <c r="AO17" s="22">
        <v>0.37929257875821598</v>
      </c>
      <c r="AP17" s="22">
        <v>0.472232668692874</v>
      </c>
      <c r="AQ17" s="22">
        <v>0.47836682448287698</v>
      </c>
      <c r="AR17" s="22"/>
      <c r="AS17" s="22">
        <v>0.42851463400103301</v>
      </c>
      <c r="AT17" s="22">
        <v>0.45324652964828499</v>
      </c>
      <c r="AU17" s="22">
        <v>0.41737947649670698</v>
      </c>
      <c r="AV17" s="22">
        <v>0.44414921525212397</v>
      </c>
      <c r="AW17" s="22">
        <v>0.407715311406047</v>
      </c>
      <c r="AX17" s="22"/>
      <c r="AY17" s="22">
        <v>0.53411876916147505</v>
      </c>
      <c r="AZ17" s="22">
        <v>0.45124928897215499</v>
      </c>
      <c r="BA17" s="22">
        <v>0.43443445677471698</v>
      </c>
      <c r="BB17" s="22">
        <v>0.33251385893728402</v>
      </c>
      <c r="BC17" s="22">
        <v>0.49681842107124902</v>
      </c>
      <c r="BD17" s="22">
        <v>0.46898869477301802</v>
      </c>
      <c r="BE17" s="22">
        <v>0.450417790475242</v>
      </c>
      <c r="BF17" s="22">
        <v>0.49525663195887099</v>
      </c>
      <c r="BG17" s="22">
        <v>0.45868715693027501</v>
      </c>
      <c r="BH17" s="22">
        <v>0.44565197369243797</v>
      </c>
      <c r="BI17" s="22">
        <v>0.389129359726685</v>
      </c>
      <c r="BJ17" s="22">
        <v>0.400239000782873</v>
      </c>
      <c r="BK17" s="22">
        <v>0.527722180619418</v>
      </c>
      <c r="BL17" s="22">
        <v>0.10973946068538599</v>
      </c>
      <c r="BM17" s="22">
        <v>0.34807223683789901</v>
      </c>
      <c r="BN17" s="22">
        <v>0.50370136964614298</v>
      </c>
      <c r="BO17" s="22"/>
      <c r="BP17" s="22">
        <v>0.40491885676287698</v>
      </c>
      <c r="BQ17" s="22">
        <v>0.41094088756758501</v>
      </c>
      <c r="BR17" s="22">
        <v>0.45463432032933399</v>
      </c>
      <c r="BS17" s="22">
        <v>0.48773606303565697</v>
      </c>
      <c r="BT17" s="22">
        <v>0.47159046274309702</v>
      </c>
      <c r="BU17" s="22">
        <v>0.44877345796635898</v>
      </c>
      <c r="BV17" s="22"/>
      <c r="BW17" s="22">
        <v>0.436843394072855</v>
      </c>
      <c r="BX17" s="22">
        <v>0.463042563275949</v>
      </c>
      <c r="BY17" s="22">
        <v>0.35333837978654498</v>
      </c>
      <c r="BZ17" s="22">
        <v>0.440436023107596</v>
      </c>
      <c r="CA17" s="22">
        <v>0.47747526290204201</v>
      </c>
      <c r="CB17" s="22">
        <v>0.31500286699466301</v>
      </c>
      <c r="CC17" s="22"/>
      <c r="CD17" s="22">
        <v>0.41158531635079199</v>
      </c>
      <c r="CE17" s="22">
        <v>0.450627550791529</v>
      </c>
      <c r="CF17" s="22">
        <v>0.45537463880379903</v>
      </c>
      <c r="CG17" s="22">
        <v>0.45260517503861802</v>
      </c>
      <c r="CH17" s="22"/>
      <c r="CI17" s="22">
        <v>0.52201244709635797</v>
      </c>
      <c r="CJ17" s="22">
        <v>0.44172938770707698</v>
      </c>
      <c r="CK17" s="22">
        <v>0.412103483391972</v>
      </c>
      <c r="CL17" s="22">
        <v>0.40300980890356303</v>
      </c>
      <c r="CM17" s="22"/>
      <c r="CN17" s="22">
        <v>0.51541317776989504</v>
      </c>
      <c r="CO17" s="22">
        <v>0.42496452940715301</v>
      </c>
      <c r="CP17" s="22"/>
      <c r="CQ17" s="22">
        <v>0.54089253266750703</v>
      </c>
      <c r="CR17" s="22">
        <v>0.42670423880681302</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F22"/>
  <sheetViews>
    <sheetView showGridLines="0" workbookViewId="0">
      <pane xSplit="2" topLeftCell="C1" activePane="topRight" state="frozen"/>
      <selection activeCell="B16" sqref="B16"/>
      <selection pane="topRight" activeCell="B15" sqref="B15"/>
    </sheetView>
  </sheetViews>
  <sheetFormatPr defaultColWidth="11.5546875" defaultRowHeight="14.4" x14ac:dyDescent="0.3"/>
  <cols>
    <col min="2" max="2" width="25.6640625" customWidth="1"/>
    <col min="3" max="6" width="20.6640625" customWidth="1"/>
  </cols>
  <sheetData>
    <row r="2" spans="2:6" ht="40.049999999999997" customHeight="1" x14ac:dyDescent="0.3">
      <c r="D2" s="29" t="s">
        <v>444</v>
      </c>
      <c r="E2" s="26"/>
      <c r="F2" s="26"/>
    </row>
    <row r="6" spans="2:6" ht="49.95" customHeight="1" x14ac:dyDescent="0.3">
      <c r="B6" s="17" t="s">
        <v>14</v>
      </c>
      <c r="C6" s="17" t="s">
        <v>593</v>
      </c>
      <c r="D6" s="17" t="s">
        <v>594</v>
      </c>
      <c r="E6" s="17" t="s">
        <v>595</v>
      </c>
    </row>
    <row r="7" spans="2:6" x14ac:dyDescent="0.3">
      <c r="B7" s="15" t="s">
        <v>230</v>
      </c>
      <c r="C7" s="14">
        <v>0.33883114960025601</v>
      </c>
      <c r="D7" s="14">
        <v>0.29214975774922602</v>
      </c>
      <c r="E7" s="14">
        <v>7.4341626783719E-2</v>
      </c>
    </row>
    <row r="8" spans="2:6" x14ac:dyDescent="0.3">
      <c r="B8" s="15" t="s">
        <v>231</v>
      </c>
      <c r="C8" s="14">
        <v>0.39197886843816598</v>
      </c>
      <c r="D8" s="14">
        <v>0.37174479970241397</v>
      </c>
      <c r="E8" s="14">
        <v>0.14365472599145299</v>
      </c>
    </row>
    <row r="9" spans="2:6" x14ac:dyDescent="0.3">
      <c r="B9" s="15" t="s">
        <v>232</v>
      </c>
      <c r="C9" s="14">
        <v>0.151975226058467</v>
      </c>
      <c r="D9" s="14">
        <v>0.15896804884325799</v>
      </c>
      <c r="E9" s="14">
        <v>0.143397180069952</v>
      </c>
    </row>
    <row r="10" spans="2:6" x14ac:dyDescent="0.3">
      <c r="B10" s="15" t="s">
        <v>233</v>
      </c>
      <c r="C10" s="14">
        <v>6.7279034414035904E-2</v>
      </c>
      <c r="D10" s="14">
        <v>8.95776200395451E-2</v>
      </c>
      <c r="E10" s="14">
        <v>0.19067871967600999</v>
      </c>
    </row>
    <row r="11" spans="2:6" x14ac:dyDescent="0.3">
      <c r="B11" s="15" t="s">
        <v>234</v>
      </c>
      <c r="C11" s="14">
        <v>2.26630613838694E-2</v>
      </c>
      <c r="D11" s="14">
        <v>5.6702516210204897E-2</v>
      </c>
      <c r="E11" s="14">
        <v>0.41129822163646201</v>
      </c>
    </row>
    <row r="12" spans="2:6" x14ac:dyDescent="0.3">
      <c r="B12" s="15" t="s">
        <v>92</v>
      </c>
      <c r="C12" s="14">
        <v>2.72726601052053E-2</v>
      </c>
      <c r="D12" s="14">
        <v>3.0857257455352199E-2</v>
      </c>
      <c r="E12" s="14">
        <v>3.6629525842404101E-2</v>
      </c>
    </row>
    <row r="13" spans="2:6" x14ac:dyDescent="0.3">
      <c r="B13" s="23" t="s">
        <v>235</v>
      </c>
      <c r="C13" s="21">
        <v>0.73081001803842205</v>
      </c>
      <c r="D13" s="21">
        <v>0.66389455745164005</v>
      </c>
      <c r="E13" s="21">
        <v>0.21799635277517199</v>
      </c>
    </row>
    <row r="14" spans="2:6" x14ac:dyDescent="0.3">
      <c r="B14" s="23" t="s">
        <v>236</v>
      </c>
      <c r="C14" s="21">
        <v>8.99420957979052E-2</v>
      </c>
      <c r="D14" s="21">
        <v>0.14628013624975</v>
      </c>
      <c r="E14" s="21">
        <v>0.60197694131247304</v>
      </c>
    </row>
    <row r="15" spans="2:6" x14ac:dyDescent="0.3">
      <c r="B15" s="23" t="s">
        <v>237</v>
      </c>
      <c r="C15" s="22">
        <v>0.64086792224051703</v>
      </c>
      <c r="D15" s="22">
        <v>0.51761442120189005</v>
      </c>
      <c r="E15" s="22">
        <v>-0.38398058853730099</v>
      </c>
    </row>
    <row r="16" spans="2:6" x14ac:dyDescent="0.3">
      <c r="B16" s="16"/>
      <c r="C16" s="16"/>
      <c r="D16" s="16"/>
      <c r="E16" s="16"/>
    </row>
    <row r="17" spans="2:2" x14ac:dyDescent="0.3">
      <c r="B17" t="s">
        <v>116</v>
      </c>
    </row>
    <row r="18" spans="2:2" x14ac:dyDescent="0.3">
      <c r="B18" t="s">
        <v>117</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0.29214975774922602</v>
      </c>
      <c r="D9" s="14">
        <v>0.26612181674111801</v>
      </c>
      <c r="E9" s="14">
        <v>0.31668484590731399</v>
      </c>
      <c r="F9" s="14"/>
      <c r="G9" s="14">
        <v>0.20583357708494199</v>
      </c>
      <c r="H9" s="14">
        <v>0.27115737554432701</v>
      </c>
      <c r="I9" s="14">
        <v>0.29332467564129799</v>
      </c>
      <c r="J9" s="14">
        <v>0.320655255195889</v>
      </c>
      <c r="K9" s="14">
        <v>0.32743644822837098</v>
      </c>
      <c r="L9" s="14">
        <v>0.31854763441373901</v>
      </c>
      <c r="M9" s="14"/>
      <c r="N9" s="14">
        <v>0.24597809049105601</v>
      </c>
      <c r="O9" s="14">
        <v>0.28822221532428399</v>
      </c>
      <c r="P9" s="14">
        <v>0.31130034766430698</v>
      </c>
      <c r="Q9" s="14">
        <v>0.326321590905366</v>
      </c>
      <c r="R9" s="14"/>
      <c r="S9" s="14">
        <v>0.32487953367259398</v>
      </c>
      <c r="T9" s="14">
        <v>0.25758035897362203</v>
      </c>
      <c r="U9" s="14">
        <v>0.29819372700107399</v>
      </c>
      <c r="V9" s="14">
        <v>0.29995027187415901</v>
      </c>
      <c r="W9" s="14">
        <v>0.23028605553524401</v>
      </c>
      <c r="X9" s="14">
        <v>0.22058915053426101</v>
      </c>
      <c r="Y9" s="14">
        <v>0.23257422563688501</v>
      </c>
      <c r="Z9" s="14">
        <v>0.26114416618312097</v>
      </c>
      <c r="AA9" s="14">
        <v>0.31476093170130698</v>
      </c>
      <c r="AB9" s="14">
        <v>0.367801032286314</v>
      </c>
      <c r="AC9" s="14">
        <v>0.38652917223813499</v>
      </c>
      <c r="AD9" s="14">
        <v>0.34078586493991703</v>
      </c>
      <c r="AE9" s="14"/>
      <c r="AF9" s="14">
        <v>0.22255875016441001</v>
      </c>
      <c r="AG9" s="14">
        <v>0.30452734993607</v>
      </c>
      <c r="AH9" s="14">
        <v>0.34252736342560403</v>
      </c>
      <c r="AI9" s="14">
        <v>0.32585017060403398</v>
      </c>
      <c r="AJ9" s="14">
        <v>0.27001504732495502</v>
      </c>
      <c r="AK9" s="14"/>
      <c r="AL9" s="14">
        <v>0.27491628017929098</v>
      </c>
      <c r="AM9" s="14">
        <v>0.24071077815133199</v>
      </c>
      <c r="AN9" s="14">
        <v>0.33065787178385497</v>
      </c>
      <c r="AO9" s="14">
        <v>0.34002736651200499</v>
      </c>
      <c r="AP9" s="14">
        <v>0.29292913276850102</v>
      </c>
      <c r="AQ9" s="14">
        <v>0.29497313998603097</v>
      </c>
      <c r="AR9" s="14"/>
      <c r="AS9" s="14">
        <v>0.32924887285050702</v>
      </c>
      <c r="AT9" s="14">
        <v>0.29139528934005998</v>
      </c>
      <c r="AU9" s="14">
        <v>0.261257000609527</v>
      </c>
      <c r="AV9" s="14">
        <v>0.28882557372954698</v>
      </c>
      <c r="AW9" s="14">
        <v>0.26592044390871999</v>
      </c>
      <c r="AX9" s="14"/>
      <c r="AY9" s="14">
        <v>0.41513779008749502</v>
      </c>
      <c r="AZ9" s="14">
        <v>0.32007962332161499</v>
      </c>
      <c r="BA9" s="14">
        <v>0.249820244529015</v>
      </c>
      <c r="BB9" s="14">
        <v>0.301345306400369</v>
      </c>
      <c r="BC9" s="14">
        <v>0.33803551142396099</v>
      </c>
      <c r="BD9" s="14">
        <v>0.35544830629184498</v>
      </c>
      <c r="BE9" s="14">
        <v>0.25840419745098497</v>
      </c>
      <c r="BF9" s="14">
        <v>0.30722931526443598</v>
      </c>
      <c r="BG9" s="14">
        <v>0.24534736769371401</v>
      </c>
      <c r="BH9" s="14">
        <v>0.29646324934693102</v>
      </c>
      <c r="BI9" s="14">
        <v>0.29873996136275299</v>
      </c>
      <c r="BJ9" s="14">
        <v>0.19797463600311499</v>
      </c>
      <c r="BK9" s="14">
        <v>0.25285198268182602</v>
      </c>
      <c r="BL9" s="14">
        <v>0.31446097421631403</v>
      </c>
      <c r="BM9" s="14">
        <v>0.28826581470132101</v>
      </c>
      <c r="BN9" s="14">
        <v>0.31200177265107898</v>
      </c>
      <c r="BO9" s="14"/>
      <c r="BP9" s="14">
        <v>0.28932615632460101</v>
      </c>
      <c r="BQ9" s="14">
        <v>0.28265115929138601</v>
      </c>
      <c r="BR9" s="14">
        <v>0.27890605734583301</v>
      </c>
      <c r="BS9" s="14">
        <v>0.28250990314473201</v>
      </c>
      <c r="BT9" s="14">
        <v>0.34199980289463999</v>
      </c>
      <c r="BU9" s="14">
        <v>0.315983884024925</v>
      </c>
      <c r="BV9" s="14"/>
      <c r="BW9" s="14">
        <v>0.28867155081687901</v>
      </c>
      <c r="BX9" s="14">
        <v>0.25338687066078802</v>
      </c>
      <c r="BY9" s="14">
        <v>0.37152704270647002</v>
      </c>
      <c r="BZ9" s="14">
        <v>0.31691428045578202</v>
      </c>
      <c r="CA9" s="14">
        <v>0.29836065689629299</v>
      </c>
      <c r="CB9" s="14">
        <v>0.29938042569464401</v>
      </c>
      <c r="CC9" s="14"/>
      <c r="CD9" s="14">
        <v>0.26830872547127499</v>
      </c>
      <c r="CE9" s="14">
        <v>0.25449232637326102</v>
      </c>
      <c r="CF9" s="14">
        <v>0.38345495907052601</v>
      </c>
      <c r="CG9" s="14">
        <v>0.296778303739759</v>
      </c>
      <c r="CH9" s="14"/>
      <c r="CI9" s="14">
        <v>0.30195202206021698</v>
      </c>
      <c r="CJ9" s="14">
        <v>0.245544043838368</v>
      </c>
      <c r="CK9" s="14">
        <v>0.30949269750710001</v>
      </c>
      <c r="CL9" s="14">
        <v>0.26273305316823697</v>
      </c>
      <c r="CM9" s="14"/>
      <c r="CN9" s="14">
        <v>0.30126498549130698</v>
      </c>
      <c r="CO9" s="14">
        <v>0.29328062072847</v>
      </c>
      <c r="CP9" s="14"/>
      <c r="CQ9" s="14">
        <v>0.29746621740547202</v>
      </c>
      <c r="CR9" s="14">
        <v>0.29158655964491798</v>
      </c>
    </row>
    <row r="10" spans="2:96" x14ac:dyDescent="0.3">
      <c r="B10" s="15" t="s">
        <v>231</v>
      </c>
      <c r="C10" s="14">
        <v>0.37174479970241397</v>
      </c>
      <c r="D10" s="14">
        <v>0.38930455799247599</v>
      </c>
      <c r="E10" s="14">
        <v>0.35566967921986697</v>
      </c>
      <c r="F10" s="14"/>
      <c r="G10" s="14">
        <v>0.42019243391144501</v>
      </c>
      <c r="H10" s="14">
        <v>0.37477391629951501</v>
      </c>
      <c r="I10" s="14">
        <v>0.353111995340677</v>
      </c>
      <c r="J10" s="14">
        <v>0.36867539405682198</v>
      </c>
      <c r="K10" s="14">
        <v>0.35609452235355599</v>
      </c>
      <c r="L10" s="14">
        <v>0.365400221526827</v>
      </c>
      <c r="M10" s="14"/>
      <c r="N10" s="14">
        <v>0.42564521444008702</v>
      </c>
      <c r="O10" s="14">
        <v>0.41081224267391397</v>
      </c>
      <c r="P10" s="14">
        <v>0.31491591247789602</v>
      </c>
      <c r="Q10" s="14">
        <v>0.32568139548644998</v>
      </c>
      <c r="R10" s="14"/>
      <c r="S10" s="14">
        <v>0.37876543481487701</v>
      </c>
      <c r="T10" s="14">
        <v>0.40802453680225098</v>
      </c>
      <c r="U10" s="14">
        <v>0.35578440318150301</v>
      </c>
      <c r="V10" s="14">
        <v>0.36093809894448298</v>
      </c>
      <c r="W10" s="14">
        <v>0.372165320785808</v>
      </c>
      <c r="X10" s="14">
        <v>0.42458519592876398</v>
      </c>
      <c r="Y10" s="14">
        <v>0.36978214316265201</v>
      </c>
      <c r="Z10" s="14">
        <v>0.35301162242004602</v>
      </c>
      <c r="AA10" s="14">
        <v>0.31300322240457701</v>
      </c>
      <c r="AB10" s="14">
        <v>0.356729774433867</v>
      </c>
      <c r="AC10" s="14">
        <v>0.26320857359176802</v>
      </c>
      <c r="AD10" s="14">
        <v>0.57046270342132799</v>
      </c>
      <c r="AE10" s="14"/>
      <c r="AF10" s="14">
        <v>0.38714627260938</v>
      </c>
      <c r="AG10" s="14">
        <v>0.39777799855031898</v>
      </c>
      <c r="AH10" s="14">
        <v>0.40097069051727702</v>
      </c>
      <c r="AI10" s="14">
        <v>0.26171707947963602</v>
      </c>
      <c r="AJ10" s="14">
        <v>0.41851372763219002</v>
      </c>
      <c r="AK10" s="14"/>
      <c r="AL10" s="14">
        <v>0.451237066002943</v>
      </c>
      <c r="AM10" s="14">
        <v>0.36067720753084298</v>
      </c>
      <c r="AN10" s="14">
        <v>0.38357753394149102</v>
      </c>
      <c r="AO10" s="14">
        <v>0.27476706143250201</v>
      </c>
      <c r="AP10" s="14">
        <v>0.36964115006998399</v>
      </c>
      <c r="AQ10" s="14">
        <v>0.39833245783179799</v>
      </c>
      <c r="AR10" s="14"/>
      <c r="AS10" s="14">
        <v>0.33453426488819799</v>
      </c>
      <c r="AT10" s="14">
        <v>0.36057101176552497</v>
      </c>
      <c r="AU10" s="14">
        <v>0.39268729286621801</v>
      </c>
      <c r="AV10" s="14">
        <v>0.37450806410815402</v>
      </c>
      <c r="AW10" s="14">
        <v>0.47024510197616898</v>
      </c>
      <c r="AX10" s="14"/>
      <c r="AY10" s="14">
        <v>0.40465774600698601</v>
      </c>
      <c r="AZ10" s="14">
        <v>0.315745956458236</v>
      </c>
      <c r="BA10" s="14">
        <v>0.32735738719518198</v>
      </c>
      <c r="BB10" s="14">
        <v>0.41454662262251601</v>
      </c>
      <c r="BC10" s="14">
        <v>0.33098904840584797</v>
      </c>
      <c r="BD10" s="14">
        <v>0.35023192990580798</v>
      </c>
      <c r="BE10" s="14">
        <v>0.38457709291884401</v>
      </c>
      <c r="BF10" s="14">
        <v>0.34713093272635898</v>
      </c>
      <c r="BG10" s="14">
        <v>0.425569126465352</v>
      </c>
      <c r="BH10" s="14">
        <v>0.34609532478581601</v>
      </c>
      <c r="BI10" s="14">
        <v>0.34826516778317701</v>
      </c>
      <c r="BJ10" s="14">
        <v>0.48312107565299001</v>
      </c>
      <c r="BK10" s="14">
        <v>0.46818585398271401</v>
      </c>
      <c r="BL10" s="14">
        <v>0.21703335956873801</v>
      </c>
      <c r="BM10" s="14">
        <v>0.53814666432510905</v>
      </c>
      <c r="BN10" s="14">
        <v>0.37229568582023098</v>
      </c>
      <c r="BO10" s="14"/>
      <c r="BP10" s="14">
        <v>0.40748321901808199</v>
      </c>
      <c r="BQ10" s="14">
        <v>0.39189933478056699</v>
      </c>
      <c r="BR10" s="14">
        <v>0.36408923688352102</v>
      </c>
      <c r="BS10" s="14">
        <v>0.38228965431371498</v>
      </c>
      <c r="BT10" s="14">
        <v>0.281767925628714</v>
      </c>
      <c r="BU10" s="14">
        <v>0.25945141297309399</v>
      </c>
      <c r="BV10" s="14"/>
      <c r="BW10" s="14">
        <v>0.37420380238241502</v>
      </c>
      <c r="BX10" s="14">
        <v>0.364582946661414</v>
      </c>
      <c r="BY10" s="14">
        <v>0.31255172149391303</v>
      </c>
      <c r="BZ10" s="14">
        <v>0.32518042273167802</v>
      </c>
      <c r="CA10" s="14">
        <v>0.42104973856106098</v>
      </c>
      <c r="CB10" s="14">
        <v>0.38831186847613303</v>
      </c>
      <c r="CC10" s="14"/>
      <c r="CD10" s="14">
        <v>0.413471841722794</v>
      </c>
      <c r="CE10" s="14">
        <v>0.39709713954064901</v>
      </c>
      <c r="CF10" s="14">
        <v>0.31608032030229899</v>
      </c>
      <c r="CG10" s="14">
        <v>0.37328033997665599</v>
      </c>
      <c r="CH10" s="14"/>
      <c r="CI10" s="14">
        <v>0.32730398082800899</v>
      </c>
      <c r="CJ10" s="14">
        <v>0.414409923193508</v>
      </c>
      <c r="CK10" s="14">
        <v>0.37790095194963103</v>
      </c>
      <c r="CL10" s="14">
        <v>0.30455766732172002</v>
      </c>
      <c r="CM10" s="14"/>
      <c r="CN10" s="14">
        <v>0.31571522695870102</v>
      </c>
      <c r="CO10" s="14">
        <v>0.380826531611895</v>
      </c>
      <c r="CP10" s="14"/>
      <c r="CQ10" s="14">
        <v>0.363993273392413</v>
      </c>
      <c r="CR10" s="14">
        <v>0.37381768676723798</v>
      </c>
    </row>
    <row r="11" spans="2:96" x14ac:dyDescent="0.3">
      <c r="B11" s="15" t="s">
        <v>232</v>
      </c>
      <c r="C11" s="14">
        <v>0.15896804884325799</v>
      </c>
      <c r="D11" s="14">
        <v>0.173164963764668</v>
      </c>
      <c r="E11" s="14">
        <v>0.14555189599505</v>
      </c>
      <c r="F11" s="14"/>
      <c r="G11" s="14">
        <v>0.19459723215909899</v>
      </c>
      <c r="H11" s="14">
        <v>0.189188637046283</v>
      </c>
      <c r="I11" s="14">
        <v>0.177847690657334</v>
      </c>
      <c r="J11" s="14">
        <v>0.13574205938466699</v>
      </c>
      <c r="K11" s="14">
        <v>0.11798972822338701</v>
      </c>
      <c r="L11" s="14">
        <v>0.14179352430703601</v>
      </c>
      <c r="M11" s="14"/>
      <c r="N11" s="14">
        <v>0.155054060716495</v>
      </c>
      <c r="O11" s="14">
        <v>0.147964101383388</v>
      </c>
      <c r="P11" s="14">
        <v>0.17836915588941901</v>
      </c>
      <c r="Q11" s="14">
        <v>0.15758747769049899</v>
      </c>
      <c r="R11" s="14"/>
      <c r="S11" s="14">
        <v>0.15278820257558001</v>
      </c>
      <c r="T11" s="14">
        <v>0.12648929342578499</v>
      </c>
      <c r="U11" s="14">
        <v>0.17100960443942201</v>
      </c>
      <c r="V11" s="14">
        <v>0.157176130098202</v>
      </c>
      <c r="W11" s="14">
        <v>0.20321269490979399</v>
      </c>
      <c r="X11" s="14">
        <v>0.15910479708196701</v>
      </c>
      <c r="Y11" s="14">
        <v>0.202440757279987</v>
      </c>
      <c r="Z11" s="14">
        <v>0.23853354805212201</v>
      </c>
      <c r="AA11" s="14">
        <v>0.16771250917980701</v>
      </c>
      <c r="AB11" s="14">
        <v>0.13843839184095399</v>
      </c>
      <c r="AC11" s="14">
        <v>0.14914296637799801</v>
      </c>
      <c r="AD11" s="14">
        <v>2.16951462781803E-2</v>
      </c>
      <c r="AE11" s="14"/>
      <c r="AF11" s="14">
        <v>0.16546300570536601</v>
      </c>
      <c r="AG11" s="14">
        <v>0.153803806428364</v>
      </c>
      <c r="AH11" s="14">
        <v>0.13649604161474099</v>
      </c>
      <c r="AI11" s="14">
        <v>0.16593155539885099</v>
      </c>
      <c r="AJ11" s="14">
        <v>0.12883310675406001</v>
      </c>
      <c r="AK11" s="14"/>
      <c r="AL11" s="14">
        <v>0.13806293558763499</v>
      </c>
      <c r="AM11" s="14">
        <v>0.16882410460957001</v>
      </c>
      <c r="AN11" s="14">
        <v>0.157087245661236</v>
      </c>
      <c r="AO11" s="14">
        <v>0.17305301359386399</v>
      </c>
      <c r="AP11" s="14">
        <v>0.14353999916789301</v>
      </c>
      <c r="AQ11" s="14">
        <v>0.167733688548965</v>
      </c>
      <c r="AR11" s="14"/>
      <c r="AS11" s="14">
        <v>0.15991100194498301</v>
      </c>
      <c r="AT11" s="14">
        <v>0.175395009020477</v>
      </c>
      <c r="AU11" s="14">
        <v>0.15058431302032499</v>
      </c>
      <c r="AV11" s="14">
        <v>0.17177563032038101</v>
      </c>
      <c r="AW11" s="14">
        <v>0.10513908820175</v>
      </c>
      <c r="AX11" s="14"/>
      <c r="AY11" s="14">
        <v>6.9904330199182393E-2</v>
      </c>
      <c r="AZ11" s="14">
        <v>0.16479341079829599</v>
      </c>
      <c r="BA11" s="14">
        <v>0.19161519991385001</v>
      </c>
      <c r="BB11" s="14">
        <v>0.15573059112378801</v>
      </c>
      <c r="BC11" s="14">
        <v>0.13664802786599001</v>
      </c>
      <c r="BD11" s="14">
        <v>0.166699487448768</v>
      </c>
      <c r="BE11" s="14">
        <v>0.18593980433177201</v>
      </c>
      <c r="BF11" s="14">
        <v>0.11918620443174199</v>
      </c>
      <c r="BG11" s="14">
        <v>0.13983585908179999</v>
      </c>
      <c r="BH11" s="14">
        <v>0.22576382731092301</v>
      </c>
      <c r="BI11" s="14">
        <v>0.15078053078829301</v>
      </c>
      <c r="BJ11" s="14">
        <v>0.13437531990670801</v>
      </c>
      <c r="BK11" s="14">
        <v>0.180035069621959</v>
      </c>
      <c r="BL11" s="14">
        <v>0.193496616320918</v>
      </c>
      <c r="BM11" s="14">
        <v>0.116391620559818</v>
      </c>
      <c r="BN11" s="14">
        <v>0.11701756461613599</v>
      </c>
      <c r="BO11" s="14"/>
      <c r="BP11" s="14">
        <v>0.137238804106215</v>
      </c>
      <c r="BQ11" s="14">
        <v>0.171827121078482</v>
      </c>
      <c r="BR11" s="14">
        <v>0.176306804946503</v>
      </c>
      <c r="BS11" s="14">
        <v>0.150813424633753</v>
      </c>
      <c r="BT11" s="14">
        <v>0.160584941560624</v>
      </c>
      <c r="BU11" s="14">
        <v>0.17329373076952201</v>
      </c>
      <c r="BV11" s="14"/>
      <c r="BW11" s="14">
        <v>0.137730626336656</v>
      </c>
      <c r="BX11" s="14">
        <v>0.18644686165911001</v>
      </c>
      <c r="BY11" s="14">
        <v>0.146630588982852</v>
      </c>
      <c r="BZ11" s="14">
        <v>0.212081405995418</v>
      </c>
      <c r="CA11" s="14">
        <v>0.1616653492564</v>
      </c>
      <c r="CB11" s="14">
        <v>0.10415320050575699</v>
      </c>
      <c r="CC11" s="14"/>
      <c r="CD11" s="14">
        <v>0.187320341609782</v>
      </c>
      <c r="CE11" s="14">
        <v>0.14036968382266701</v>
      </c>
      <c r="CF11" s="14">
        <v>0.14377913837724701</v>
      </c>
      <c r="CG11" s="14">
        <v>0.15566787383203201</v>
      </c>
      <c r="CH11" s="14"/>
      <c r="CI11" s="14">
        <v>0.158207686026994</v>
      </c>
      <c r="CJ11" s="14">
        <v>0.14583611832132701</v>
      </c>
      <c r="CK11" s="14">
        <v>0.157903881838306</v>
      </c>
      <c r="CL11" s="14">
        <v>0.21173888461235499</v>
      </c>
      <c r="CM11" s="14"/>
      <c r="CN11" s="14">
        <v>0.172632207146247</v>
      </c>
      <c r="CO11" s="14">
        <v>0.155943301732024</v>
      </c>
      <c r="CP11" s="14"/>
      <c r="CQ11" s="14">
        <v>0.155209614175181</v>
      </c>
      <c r="CR11" s="14">
        <v>0.15771177908346001</v>
      </c>
    </row>
    <row r="12" spans="2:96" x14ac:dyDescent="0.3">
      <c r="B12" s="15" t="s">
        <v>233</v>
      </c>
      <c r="C12" s="14">
        <v>8.95776200395451E-2</v>
      </c>
      <c r="D12" s="14">
        <v>9.3060219020194998E-2</v>
      </c>
      <c r="E12" s="14">
        <v>8.6436435159014197E-2</v>
      </c>
      <c r="F12" s="14"/>
      <c r="G12" s="14">
        <v>0.13603297042267101</v>
      </c>
      <c r="H12" s="14">
        <v>7.7946843050945805E-2</v>
      </c>
      <c r="I12" s="14">
        <v>7.6746277730210699E-2</v>
      </c>
      <c r="J12" s="14">
        <v>9.8579641657603204E-2</v>
      </c>
      <c r="K12" s="14">
        <v>8.9697082809196194E-2</v>
      </c>
      <c r="L12" s="14">
        <v>7.1385711602932E-2</v>
      </c>
      <c r="M12" s="14"/>
      <c r="N12" s="14">
        <v>9.3111389434111E-2</v>
      </c>
      <c r="O12" s="14">
        <v>7.8518548772297705E-2</v>
      </c>
      <c r="P12" s="14">
        <v>0.10033919740906699</v>
      </c>
      <c r="Q12" s="14">
        <v>8.8863709657182197E-2</v>
      </c>
      <c r="R12" s="14"/>
      <c r="S12" s="14">
        <v>8.3561253973945093E-2</v>
      </c>
      <c r="T12" s="14">
        <v>8.7982905008876594E-2</v>
      </c>
      <c r="U12" s="14">
        <v>9.3256060956971101E-2</v>
      </c>
      <c r="V12" s="14">
        <v>8.1667811704565593E-2</v>
      </c>
      <c r="W12" s="14">
        <v>0.14880613485572899</v>
      </c>
      <c r="X12" s="14">
        <v>8.0384555675093894E-2</v>
      </c>
      <c r="Y12" s="14">
        <v>0.10910108454518</v>
      </c>
      <c r="Z12" s="14">
        <v>7.0827400405101396E-2</v>
      </c>
      <c r="AA12" s="14">
        <v>9.1776084183692305E-2</v>
      </c>
      <c r="AB12" s="14">
        <v>7.4008547713653006E-2</v>
      </c>
      <c r="AC12" s="14">
        <v>0.11268053717349701</v>
      </c>
      <c r="AD12" s="14">
        <v>0</v>
      </c>
      <c r="AE12" s="14"/>
      <c r="AF12" s="14">
        <v>0.12768295572390201</v>
      </c>
      <c r="AG12" s="14">
        <v>8.7624014218819296E-2</v>
      </c>
      <c r="AH12" s="14">
        <v>8.1501759311574995E-2</v>
      </c>
      <c r="AI12" s="14">
        <v>9.5487267555284597E-2</v>
      </c>
      <c r="AJ12" s="14">
        <v>5.39325847764403E-2</v>
      </c>
      <c r="AK12" s="14"/>
      <c r="AL12" s="14">
        <v>7.2681858734225405E-2</v>
      </c>
      <c r="AM12" s="14">
        <v>0.13542933229645099</v>
      </c>
      <c r="AN12" s="14">
        <v>9.3886837104961401E-2</v>
      </c>
      <c r="AO12" s="14">
        <v>8.4764008889460202E-2</v>
      </c>
      <c r="AP12" s="14">
        <v>9.8673724738470206E-2</v>
      </c>
      <c r="AQ12" s="14">
        <v>5.5703835503141397E-2</v>
      </c>
      <c r="AR12" s="14"/>
      <c r="AS12" s="14">
        <v>8.4659249321596103E-2</v>
      </c>
      <c r="AT12" s="14">
        <v>8.9703823799949498E-2</v>
      </c>
      <c r="AU12" s="14">
        <v>0.104694423755605</v>
      </c>
      <c r="AV12" s="14">
        <v>9.0239824374823599E-2</v>
      </c>
      <c r="AW12" s="14">
        <v>5.36268622539081E-2</v>
      </c>
      <c r="AX12" s="14"/>
      <c r="AY12" s="14">
        <v>0.110300133706337</v>
      </c>
      <c r="AZ12" s="14">
        <v>8.7280167305732001E-2</v>
      </c>
      <c r="BA12" s="14">
        <v>0.121601515453908</v>
      </c>
      <c r="BB12" s="14">
        <v>4.10983799981154E-2</v>
      </c>
      <c r="BC12" s="14">
        <v>9.8896142166254503E-2</v>
      </c>
      <c r="BD12" s="14">
        <v>3.3455196895199102E-2</v>
      </c>
      <c r="BE12" s="14">
        <v>7.6385467896603901E-2</v>
      </c>
      <c r="BF12" s="14">
        <v>0.117979846528843</v>
      </c>
      <c r="BG12" s="14">
        <v>0.106358747201784</v>
      </c>
      <c r="BH12" s="14">
        <v>9.1287743127289003E-2</v>
      </c>
      <c r="BI12" s="14">
        <v>0.10695313858991</v>
      </c>
      <c r="BJ12" s="14">
        <v>0.131162370207383</v>
      </c>
      <c r="BK12" s="14">
        <v>4.9239260622779397E-2</v>
      </c>
      <c r="BL12" s="14">
        <v>0.16947853471077601</v>
      </c>
      <c r="BM12" s="14">
        <v>5.7195900413752103E-2</v>
      </c>
      <c r="BN12" s="14">
        <v>0.11681451580001</v>
      </c>
      <c r="BO12" s="14"/>
      <c r="BP12" s="14">
        <v>0.10445099168314601</v>
      </c>
      <c r="BQ12" s="14">
        <v>6.6349176400435694E-2</v>
      </c>
      <c r="BR12" s="14">
        <v>8.8475899061456698E-2</v>
      </c>
      <c r="BS12" s="14">
        <v>8.7221927198921301E-2</v>
      </c>
      <c r="BT12" s="14">
        <v>0.10820555042983</v>
      </c>
      <c r="BU12" s="14">
        <v>0.12382268186051799</v>
      </c>
      <c r="BV12" s="14"/>
      <c r="BW12" s="14">
        <v>8.8411683318009707E-2</v>
      </c>
      <c r="BX12" s="14">
        <v>0.11741379209569899</v>
      </c>
      <c r="BY12" s="14">
        <v>8.3063774537325802E-2</v>
      </c>
      <c r="BZ12" s="14">
        <v>6.0254512478813298E-2</v>
      </c>
      <c r="CA12" s="14">
        <v>7.0087455618991698E-2</v>
      </c>
      <c r="CB12" s="14">
        <v>0.115527319621713</v>
      </c>
      <c r="CC12" s="14"/>
      <c r="CD12" s="14">
        <v>7.8196526206425199E-2</v>
      </c>
      <c r="CE12" s="14">
        <v>0.116923820611298</v>
      </c>
      <c r="CF12" s="14">
        <v>6.6939032541632207E-2</v>
      </c>
      <c r="CG12" s="14">
        <v>8.7195620610499097E-2</v>
      </c>
      <c r="CH12" s="14"/>
      <c r="CI12" s="14">
        <v>0.106283343295102</v>
      </c>
      <c r="CJ12" s="14">
        <v>0.10640982424831601</v>
      </c>
      <c r="CK12" s="14">
        <v>7.7863152577905298E-2</v>
      </c>
      <c r="CL12" s="14">
        <v>9.2281528710951494E-2</v>
      </c>
      <c r="CM12" s="14"/>
      <c r="CN12" s="14">
        <v>0.13450222058508499</v>
      </c>
      <c r="CO12" s="14">
        <v>8.2037022470025103E-2</v>
      </c>
      <c r="CP12" s="14"/>
      <c r="CQ12" s="14">
        <v>0.12707201411180699</v>
      </c>
      <c r="CR12" s="14">
        <v>8.7150881724061394E-2</v>
      </c>
    </row>
    <row r="13" spans="2:96" x14ac:dyDescent="0.3">
      <c r="B13" s="15" t="s">
        <v>234</v>
      </c>
      <c r="C13" s="14">
        <v>5.6702516210204897E-2</v>
      </c>
      <c r="D13" s="14">
        <v>5.6888024237065599E-2</v>
      </c>
      <c r="E13" s="14">
        <v>5.5516592938945397E-2</v>
      </c>
      <c r="F13" s="14"/>
      <c r="G13" s="14">
        <v>1.60918244371769E-2</v>
      </c>
      <c r="H13" s="14">
        <v>4.8747524565731101E-2</v>
      </c>
      <c r="I13" s="14">
        <v>6.6378715238479394E-2</v>
      </c>
      <c r="J13" s="14">
        <v>4.9584596215827101E-2</v>
      </c>
      <c r="K13" s="14">
        <v>7.3517605923627993E-2</v>
      </c>
      <c r="L13" s="14">
        <v>7.6648969598745398E-2</v>
      </c>
      <c r="M13" s="14"/>
      <c r="N13" s="14">
        <v>5.8681236834371597E-2</v>
      </c>
      <c r="O13" s="14">
        <v>4.8271845518233797E-2</v>
      </c>
      <c r="P13" s="14">
        <v>6.02227942538648E-2</v>
      </c>
      <c r="Q13" s="14">
        <v>5.8955662862481703E-2</v>
      </c>
      <c r="R13" s="14"/>
      <c r="S13" s="14">
        <v>3.3919258249385797E-2</v>
      </c>
      <c r="T13" s="14">
        <v>7.9867987227113094E-2</v>
      </c>
      <c r="U13" s="14">
        <v>6.41685819443817E-2</v>
      </c>
      <c r="V13" s="14">
        <v>7.4252998795419606E-2</v>
      </c>
      <c r="W13" s="14">
        <v>3.8683048479792502E-2</v>
      </c>
      <c r="X13" s="14">
        <v>8.7876049684013705E-2</v>
      </c>
      <c r="Y13" s="14">
        <v>6.4203558741299904E-2</v>
      </c>
      <c r="Z13" s="14">
        <v>6.6074740775611193E-2</v>
      </c>
      <c r="AA13" s="14">
        <v>6.3569707427902494E-2</v>
      </c>
      <c r="AB13" s="14">
        <v>2.18036729757017E-2</v>
      </c>
      <c r="AC13" s="14">
        <v>3.39100188214225E-2</v>
      </c>
      <c r="AD13" s="14">
        <v>2.4192087382501198E-2</v>
      </c>
      <c r="AE13" s="14"/>
      <c r="AF13" s="14">
        <v>8.0677034973491907E-2</v>
      </c>
      <c r="AG13" s="14">
        <v>3.6723106926468102E-2</v>
      </c>
      <c r="AH13" s="14">
        <v>2.80625489732205E-2</v>
      </c>
      <c r="AI13" s="14">
        <v>0.118807082515966</v>
      </c>
      <c r="AJ13" s="14">
        <v>6.17015249254819E-2</v>
      </c>
      <c r="AK13" s="14"/>
      <c r="AL13" s="14">
        <v>4.2178351870504401E-2</v>
      </c>
      <c r="AM13" s="14">
        <v>7.5246691096377494E-2</v>
      </c>
      <c r="AN13" s="14">
        <v>1.96250270439942E-2</v>
      </c>
      <c r="AO13" s="14">
        <v>9.8193300440673495E-2</v>
      </c>
      <c r="AP13" s="14">
        <v>5.1988199344869E-2</v>
      </c>
      <c r="AQ13" s="14">
        <v>3.4584375597511E-2</v>
      </c>
      <c r="AR13" s="14"/>
      <c r="AS13" s="14">
        <v>5.4173189733441901E-2</v>
      </c>
      <c r="AT13" s="14">
        <v>5.1814800665504902E-2</v>
      </c>
      <c r="AU13" s="14">
        <v>5.5813531272415499E-2</v>
      </c>
      <c r="AV13" s="14">
        <v>6.3159238003771198E-2</v>
      </c>
      <c r="AW13" s="14">
        <v>0.105068503659454</v>
      </c>
      <c r="AX13" s="14"/>
      <c r="AY13" s="14">
        <v>0</v>
      </c>
      <c r="AZ13" s="14">
        <v>2.5458227448385402E-2</v>
      </c>
      <c r="BA13" s="14">
        <v>7.3689403032734399E-2</v>
      </c>
      <c r="BB13" s="14">
        <v>5.5778966013336803E-2</v>
      </c>
      <c r="BC13" s="14">
        <v>6.39580367229865E-2</v>
      </c>
      <c r="BD13" s="14">
        <v>5.8488193539549899E-2</v>
      </c>
      <c r="BE13" s="14">
        <v>8.38557626197933E-2</v>
      </c>
      <c r="BF13" s="14">
        <v>7.5090888209627907E-2</v>
      </c>
      <c r="BG13" s="14">
        <v>4.8150435012878801E-2</v>
      </c>
      <c r="BH13" s="14">
        <v>2.2627304489801402E-2</v>
      </c>
      <c r="BI13" s="14">
        <v>7.2134312062420894E-2</v>
      </c>
      <c r="BJ13" s="14">
        <v>2.9880464509185401E-2</v>
      </c>
      <c r="BK13" s="14">
        <v>3.7281476517755402E-2</v>
      </c>
      <c r="BL13" s="14">
        <v>8.5739209764049196E-2</v>
      </c>
      <c r="BM13" s="14">
        <v>0</v>
      </c>
      <c r="BN13" s="14">
        <v>6.3118282863374994E-2</v>
      </c>
      <c r="BO13" s="14"/>
      <c r="BP13" s="14">
        <v>4.4581024787232602E-2</v>
      </c>
      <c r="BQ13" s="14">
        <v>5.74672897069285E-2</v>
      </c>
      <c r="BR13" s="14">
        <v>5.6958741453272302E-2</v>
      </c>
      <c r="BS13" s="14">
        <v>5.7283413000275098E-2</v>
      </c>
      <c r="BT13" s="14">
        <v>6.4020417392516099E-2</v>
      </c>
      <c r="BU13" s="14">
        <v>9.4954025117106294E-2</v>
      </c>
      <c r="BV13" s="14"/>
      <c r="BW13" s="14">
        <v>8.0597198550441604E-2</v>
      </c>
      <c r="BX13" s="14">
        <v>5.2900484121325003E-2</v>
      </c>
      <c r="BY13" s="14">
        <v>5.8755849447806499E-2</v>
      </c>
      <c r="BZ13" s="14">
        <v>3.1112276041736699E-2</v>
      </c>
      <c r="CA13" s="14">
        <v>3.1217347317844601E-2</v>
      </c>
      <c r="CB13" s="14">
        <v>1.11556245547561E-2</v>
      </c>
      <c r="CC13" s="14"/>
      <c r="CD13" s="14">
        <v>3.0921453794657199E-2</v>
      </c>
      <c r="CE13" s="14">
        <v>6.5698688109833897E-2</v>
      </c>
      <c r="CF13" s="14">
        <v>4.1615266025499302E-2</v>
      </c>
      <c r="CG13" s="14">
        <v>6.3896859249550603E-2</v>
      </c>
      <c r="CH13" s="14"/>
      <c r="CI13" s="14">
        <v>7.1637546000360097E-2</v>
      </c>
      <c r="CJ13" s="14">
        <v>6.45418714382998E-2</v>
      </c>
      <c r="CK13" s="14">
        <v>4.8901598121489802E-2</v>
      </c>
      <c r="CL13" s="14">
        <v>5.8786035144600603E-2</v>
      </c>
      <c r="CM13" s="14"/>
      <c r="CN13" s="14">
        <v>5.4493750167278698E-2</v>
      </c>
      <c r="CO13" s="14">
        <v>5.6334685230548298E-2</v>
      </c>
      <c r="CP13" s="14"/>
      <c r="CQ13" s="14">
        <v>4.5445035467328601E-2</v>
      </c>
      <c r="CR13" s="14">
        <v>5.9627920549848903E-2</v>
      </c>
    </row>
    <row r="14" spans="2:96" x14ac:dyDescent="0.3">
      <c r="B14" s="15" t="s">
        <v>92</v>
      </c>
      <c r="C14" s="14">
        <v>3.0857257455352199E-2</v>
      </c>
      <c r="D14" s="14">
        <v>2.1460418244476899E-2</v>
      </c>
      <c r="E14" s="14">
        <v>4.0140550779809797E-2</v>
      </c>
      <c r="F14" s="14"/>
      <c r="G14" s="14">
        <v>2.72519619846655E-2</v>
      </c>
      <c r="H14" s="14">
        <v>3.8185703493199101E-2</v>
      </c>
      <c r="I14" s="14">
        <v>3.2590645392000302E-2</v>
      </c>
      <c r="J14" s="14">
        <v>2.6763053489191901E-2</v>
      </c>
      <c r="K14" s="14">
        <v>3.5264612461861397E-2</v>
      </c>
      <c r="L14" s="14">
        <v>2.62239385507212E-2</v>
      </c>
      <c r="M14" s="14"/>
      <c r="N14" s="14">
        <v>2.15300080838794E-2</v>
      </c>
      <c r="O14" s="14">
        <v>2.6211046327882199E-2</v>
      </c>
      <c r="P14" s="14">
        <v>3.4852592305445997E-2</v>
      </c>
      <c r="Q14" s="14">
        <v>4.2590163398020402E-2</v>
      </c>
      <c r="R14" s="14"/>
      <c r="S14" s="14">
        <v>2.6086316713618801E-2</v>
      </c>
      <c r="T14" s="14">
        <v>4.0054918562352E-2</v>
      </c>
      <c r="U14" s="14">
        <v>1.75876224766487E-2</v>
      </c>
      <c r="V14" s="14">
        <v>2.6014688583170499E-2</v>
      </c>
      <c r="W14" s="14">
        <v>6.8467454336324203E-3</v>
      </c>
      <c r="X14" s="14">
        <v>2.7460251095899699E-2</v>
      </c>
      <c r="Y14" s="14">
        <v>2.1898230633996402E-2</v>
      </c>
      <c r="Z14" s="14">
        <v>1.0408522163998899E-2</v>
      </c>
      <c r="AA14" s="14">
        <v>4.9177545102714798E-2</v>
      </c>
      <c r="AB14" s="14">
        <v>4.1218580749511201E-2</v>
      </c>
      <c r="AC14" s="14">
        <v>5.45287317971778E-2</v>
      </c>
      <c r="AD14" s="14">
        <v>4.2864197978073497E-2</v>
      </c>
      <c r="AE14" s="14"/>
      <c r="AF14" s="14">
        <v>1.6471980823449701E-2</v>
      </c>
      <c r="AG14" s="14">
        <v>1.9543723939960699E-2</v>
      </c>
      <c r="AH14" s="14">
        <v>1.0441596157582301E-2</v>
      </c>
      <c r="AI14" s="14">
        <v>3.2206844446227803E-2</v>
      </c>
      <c r="AJ14" s="14">
        <v>6.7004008586871902E-2</v>
      </c>
      <c r="AK14" s="14"/>
      <c r="AL14" s="14">
        <v>2.09235076254011E-2</v>
      </c>
      <c r="AM14" s="14">
        <v>1.9111886315425899E-2</v>
      </c>
      <c r="AN14" s="14">
        <v>1.5165484464461899E-2</v>
      </c>
      <c r="AO14" s="14">
        <v>2.91952491314947E-2</v>
      </c>
      <c r="AP14" s="14">
        <v>4.3227793910282301E-2</v>
      </c>
      <c r="AQ14" s="14">
        <v>4.8672502532553397E-2</v>
      </c>
      <c r="AR14" s="14"/>
      <c r="AS14" s="14">
        <v>3.7473421261273801E-2</v>
      </c>
      <c r="AT14" s="14">
        <v>3.1120065408484401E-2</v>
      </c>
      <c r="AU14" s="14">
        <v>3.4963438475910401E-2</v>
      </c>
      <c r="AV14" s="14">
        <v>1.1491669463322999E-2</v>
      </c>
      <c r="AW14" s="14">
        <v>0</v>
      </c>
      <c r="AX14" s="14"/>
      <c r="AY14" s="14">
        <v>0</v>
      </c>
      <c r="AZ14" s="14">
        <v>8.6642614667736803E-2</v>
      </c>
      <c r="BA14" s="14">
        <v>3.5916249875310703E-2</v>
      </c>
      <c r="BB14" s="14">
        <v>3.1500133841875201E-2</v>
      </c>
      <c r="BC14" s="14">
        <v>3.1473233414960299E-2</v>
      </c>
      <c r="BD14" s="14">
        <v>3.5676885918830697E-2</v>
      </c>
      <c r="BE14" s="14">
        <v>1.0837674782002199E-2</v>
      </c>
      <c r="BF14" s="14">
        <v>3.3382812838991999E-2</v>
      </c>
      <c r="BG14" s="14">
        <v>3.4738464544470701E-2</v>
      </c>
      <c r="BH14" s="14">
        <v>1.7762550939239199E-2</v>
      </c>
      <c r="BI14" s="14">
        <v>2.3126889413446001E-2</v>
      </c>
      <c r="BJ14" s="14">
        <v>2.34861337206176E-2</v>
      </c>
      <c r="BK14" s="14">
        <v>1.2406356572967001E-2</v>
      </c>
      <c r="BL14" s="14">
        <v>1.9791305419204801E-2</v>
      </c>
      <c r="BM14" s="14">
        <v>0</v>
      </c>
      <c r="BN14" s="14">
        <v>1.8752178249169901E-2</v>
      </c>
      <c r="BO14" s="14"/>
      <c r="BP14" s="14">
        <v>1.6919804080724299E-2</v>
      </c>
      <c r="BQ14" s="14">
        <v>2.9805918742200298E-2</v>
      </c>
      <c r="BR14" s="14">
        <v>3.5263260309414401E-2</v>
      </c>
      <c r="BS14" s="14">
        <v>3.98816777086025E-2</v>
      </c>
      <c r="BT14" s="14">
        <v>4.34213620936756E-2</v>
      </c>
      <c r="BU14" s="14">
        <v>3.2494265254833898E-2</v>
      </c>
      <c r="BV14" s="14"/>
      <c r="BW14" s="14">
        <v>3.0385138595599201E-2</v>
      </c>
      <c r="BX14" s="14">
        <v>2.52690448016646E-2</v>
      </c>
      <c r="BY14" s="14">
        <v>2.7471022831633302E-2</v>
      </c>
      <c r="BZ14" s="14">
        <v>5.44571022965721E-2</v>
      </c>
      <c r="CA14" s="14">
        <v>1.76194523494103E-2</v>
      </c>
      <c r="CB14" s="14">
        <v>8.1471561146997204E-2</v>
      </c>
      <c r="CC14" s="14"/>
      <c r="CD14" s="14">
        <v>2.1781111195066701E-2</v>
      </c>
      <c r="CE14" s="14">
        <v>2.5418341542289499E-2</v>
      </c>
      <c r="CF14" s="14">
        <v>4.8131283682796101E-2</v>
      </c>
      <c r="CG14" s="14">
        <v>2.31810025915032E-2</v>
      </c>
      <c r="CH14" s="14"/>
      <c r="CI14" s="14">
        <v>3.4615421789318299E-2</v>
      </c>
      <c r="CJ14" s="14">
        <v>2.32582189601803E-2</v>
      </c>
      <c r="CK14" s="14">
        <v>2.7937718005568699E-2</v>
      </c>
      <c r="CL14" s="14">
        <v>6.9902831042136307E-2</v>
      </c>
      <c r="CM14" s="14"/>
      <c r="CN14" s="14">
        <v>2.1391609651381999E-2</v>
      </c>
      <c r="CO14" s="14">
        <v>3.1577838227037303E-2</v>
      </c>
      <c r="CP14" s="14"/>
      <c r="CQ14" s="14">
        <v>1.0813845447798899E-2</v>
      </c>
      <c r="CR14" s="14">
        <v>3.0105172230474E-2</v>
      </c>
    </row>
    <row r="15" spans="2:96" x14ac:dyDescent="0.3">
      <c r="B15" s="15" t="s">
        <v>235</v>
      </c>
      <c r="C15" s="21">
        <v>0.66389455745164005</v>
      </c>
      <c r="D15" s="21">
        <v>0.655426374733594</v>
      </c>
      <c r="E15" s="21">
        <v>0.67235452512718097</v>
      </c>
      <c r="F15" s="21"/>
      <c r="G15" s="21">
        <v>0.62602601099638699</v>
      </c>
      <c r="H15" s="21">
        <v>0.64593129184384102</v>
      </c>
      <c r="I15" s="21">
        <v>0.64643667098197499</v>
      </c>
      <c r="J15" s="21">
        <v>0.68933064925271104</v>
      </c>
      <c r="K15" s="21">
        <v>0.68353097058192702</v>
      </c>
      <c r="L15" s="21">
        <v>0.68394785594056595</v>
      </c>
      <c r="M15" s="21"/>
      <c r="N15" s="21">
        <v>0.67162330493114297</v>
      </c>
      <c r="O15" s="21">
        <v>0.69903445799819797</v>
      </c>
      <c r="P15" s="21">
        <v>0.626216260142203</v>
      </c>
      <c r="Q15" s="21">
        <v>0.65200298639181697</v>
      </c>
      <c r="R15" s="21"/>
      <c r="S15" s="21">
        <v>0.70364496848747105</v>
      </c>
      <c r="T15" s="21">
        <v>0.66560489577587301</v>
      </c>
      <c r="U15" s="21">
        <v>0.653978130182577</v>
      </c>
      <c r="V15" s="21">
        <v>0.66088837081864205</v>
      </c>
      <c r="W15" s="21">
        <v>0.60245137632105195</v>
      </c>
      <c r="X15" s="21">
        <v>0.64517434646302496</v>
      </c>
      <c r="Y15" s="21">
        <v>0.60235636879953702</v>
      </c>
      <c r="Z15" s="21">
        <v>0.614155788603166</v>
      </c>
      <c r="AA15" s="21">
        <v>0.62776415410588404</v>
      </c>
      <c r="AB15" s="21">
        <v>0.724530806720181</v>
      </c>
      <c r="AC15" s="21">
        <v>0.64973774582990396</v>
      </c>
      <c r="AD15" s="21">
        <v>0.91124856836124501</v>
      </c>
      <c r="AE15" s="21"/>
      <c r="AF15" s="21">
        <v>0.60970502277379102</v>
      </c>
      <c r="AG15" s="21">
        <v>0.70230534848638804</v>
      </c>
      <c r="AH15" s="21">
        <v>0.74349805394288104</v>
      </c>
      <c r="AI15" s="21">
        <v>0.58756725008366995</v>
      </c>
      <c r="AJ15" s="21">
        <v>0.68852877495714604</v>
      </c>
      <c r="AK15" s="21"/>
      <c r="AL15" s="21">
        <v>0.72615334618223404</v>
      </c>
      <c r="AM15" s="21">
        <v>0.601387985682176</v>
      </c>
      <c r="AN15" s="21">
        <v>0.71423540572534705</v>
      </c>
      <c r="AO15" s="21">
        <v>0.614794427944508</v>
      </c>
      <c r="AP15" s="21">
        <v>0.66257028283848496</v>
      </c>
      <c r="AQ15" s="21">
        <v>0.69330559781782897</v>
      </c>
      <c r="AR15" s="21"/>
      <c r="AS15" s="21">
        <v>0.66378313773870501</v>
      </c>
      <c r="AT15" s="21">
        <v>0.65196630110558496</v>
      </c>
      <c r="AU15" s="21">
        <v>0.65394429347574501</v>
      </c>
      <c r="AV15" s="21">
        <v>0.66333363783770105</v>
      </c>
      <c r="AW15" s="21">
        <v>0.73616554588488803</v>
      </c>
      <c r="AX15" s="21"/>
      <c r="AY15" s="21">
        <v>0.81979553609448097</v>
      </c>
      <c r="AZ15" s="21">
        <v>0.63582557977984999</v>
      </c>
      <c r="BA15" s="21">
        <v>0.577177631724197</v>
      </c>
      <c r="BB15" s="21">
        <v>0.71589192902288501</v>
      </c>
      <c r="BC15" s="21">
        <v>0.66902455982980902</v>
      </c>
      <c r="BD15" s="21">
        <v>0.70568023619765297</v>
      </c>
      <c r="BE15" s="21">
        <v>0.64298129036982898</v>
      </c>
      <c r="BF15" s="21">
        <v>0.65436024799079495</v>
      </c>
      <c r="BG15" s="21">
        <v>0.67091649415906596</v>
      </c>
      <c r="BH15" s="21">
        <v>0.64255857413274697</v>
      </c>
      <c r="BI15" s="21">
        <v>0.64700512914593</v>
      </c>
      <c r="BJ15" s="21">
        <v>0.68109571165610505</v>
      </c>
      <c r="BK15" s="21">
        <v>0.72103783666454002</v>
      </c>
      <c r="BL15" s="21">
        <v>0.53149433378505195</v>
      </c>
      <c r="BM15" s="21">
        <v>0.82641247902643</v>
      </c>
      <c r="BN15" s="21">
        <v>0.68429745847130996</v>
      </c>
      <c r="BO15" s="21"/>
      <c r="BP15" s="21">
        <v>0.69680937534268295</v>
      </c>
      <c r="BQ15" s="21">
        <v>0.674550494071953</v>
      </c>
      <c r="BR15" s="21">
        <v>0.64299529422935298</v>
      </c>
      <c r="BS15" s="21">
        <v>0.66479955745844799</v>
      </c>
      <c r="BT15" s="21">
        <v>0.62376772852335405</v>
      </c>
      <c r="BU15" s="21">
        <v>0.57543529699801899</v>
      </c>
      <c r="BV15" s="21"/>
      <c r="BW15" s="21">
        <v>0.66287535319929403</v>
      </c>
      <c r="BX15" s="21">
        <v>0.61796981732220202</v>
      </c>
      <c r="BY15" s="21">
        <v>0.68407876420038205</v>
      </c>
      <c r="BZ15" s="21">
        <v>0.64209470318745998</v>
      </c>
      <c r="CA15" s="21">
        <v>0.71941039545735297</v>
      </c>
      <c r="CB15" s="21">
        <v>0.68769229417077704</v>
      </c>
      <c r="CC15" s="21"/>
      <c r="CD15" s="21">
        <v>0.68178056719406899</v>
      </c>
      <c r="CE15" s="21">
        <v>0.65158946591391098</v>
      </c>
      <c r="CF15" s="21">
        <v>0.699535279372826</v>
      </c>
      <c r="CG15" s="21">
        <v>0.67005864371641499</v>
      </c>
      <c r="CH15" s="21"/>
      <c r="CI15" s="21">
        <v>0.62925600288822503</v>
      </c>
      <c r="CJ15" s="21">
        <v>0.65995396703187703</v>
      </c>
      <c r="CK15" s="21">
        <v>0.68739364945673098</v>
      </c>
      <c r="CL15" s="21">
        <v>0.56729072048995699</v>
      </c>
      <c r="CM15" s="21"/>
      <c r="CN15" s="21">
        <v>0.616980212450008</v>
      </c>
      <c r="CO15" s="21">
        <v>0.674107152340366</v>
      </c>
      <c r="CP15" s="21"/>
      <c r="CQ15" s="21">
        <v>0.66145949079788502</v>
      </c>
      <c r="CR15" s="21">
        <v>0.66540424641215601</v>
      </c>
    </row>
    <row r="16" spans="2:96" x14ac:dyDescent="0.3">
      <c r="B16" s="15" t="s">
        <v>236</v>
      </c>
      <c r="C16" s="21">
        <v>0.14628013624975</v>
      </c>
      <c r="D16" s="21">
        <v>0.149948243257261</v>
      </c>
      <c r="E16" s="21">
        <v>0.14195302809796001</v>
      </c>
      <c r="F16" s="21"/>
      <c r="G16" s="21">
        <v>0.15212479485984801</v>
      </c>
      <c r="H16" s="21">
        <v>0.12669436761667699</v>
      </c>
      <c r="I16" s="21">
        <v>0.14312499296869</v>
      </c>
      <c r="J16" s="21">
        <v>0.14816423787343</v>
      </c>
      <c r="K16" s="21">
        <v>0.16321468873282399</v>
      </c>
      <c r="L16" s="21">
        <v>0.14803468120167701</v>
      </c>
      <c r="M16" s="21"/>
      <c r="N16" s="21">
        <v>0.151792626268483</v>
      </c>
      <c r="O16" s="21">
        <v>0.12679039429053199</v>
      </c>
      <c r="P16" s="21">
        <v>0.160561991662932</v>
      </c>
      <c r="Q16" s="21">
        <v>0.14781937251966401</v>
      </c>
      <c r="R16" s="21"/>
      <c r="S16" s="21">
        <v>0.117480512223331</v>
      </c>
      <c r="T16" s="21">
        <v>0.16785089223599001</v>
      </c>
      <c r="U16" s="21">
        <v>0.157424642901353</v>
      </c>
      <c r="V16" s="21">
        <v>0.15592081049998499</v>
      </c>
      <c r="W16" s="21">
        <v>0.187489183335522</v>
      </c>
      <c r="X16" s="21">
        <v>0.168260605359108</v>
      </c>
      <c r="Y16" s="21">
        <v>0.17330464328647999</v>
      </c>
      <c r="Z16" s="21">
        <v>0.13690214118071301</v>
      </c>
      <c r="AA16" s="21">
        <v>0.15534579161159501</v>
      </c>
      <c r="AB16" s="21">
        <v>9.5812220689354605E-2</v>
      </c>
      <c r="AC16" s="21">
        <v>0.14659055599491999</v>
      </c>
      <c r="AD16" s="21">
        <v>2.4192087382501198E-2</v>
      </c>
      <c r="AE16" s="21"/>
      <c r="AF16" s="21">
        <v>0.208359990697394</v>
      </c>
      <c r="AG16" s="21">
        <v>0.124347121145287</v>
      </c>
      <c r="AH16" s="21">
        <v>0.10956430828479501</v>
      </c>
      <c r="AI16" s="21">
        <v>0.214294350071251</v>
      </c>
      <c r="AJ16" s="21">
        <v>0.11563410970192201</v>
      </c>
      <c r="AK16" s="21"/>
      <c r="AL16" s="21">
        <v>0.11486021060473001</v>
      </c>
      <c r="AM16" s="21">
        <v>0.21067602339282801</v>
      </c>
      <c r="AN16" s="21">
        <v>0.113511864148956</v>
      </c>
      <c r="AO16" s="21">
        <v>0.18295730933013399</v>
      </c>
      <c r="AP16" s="21">
        <v>0.150661924083339</v>
      </c>
      <c r="AQ16" s="21">
        <v>9.0288211100652299E-2</v>
      </c>
      <c r="AR16" s="21"/>
      <c r="AS16" s="21">
        <v>0.138832439055038</v>
      </c>
      <c r="AT16" s="21">
        <v>0.14151862446545399</v>
      </c>
      <c r="AU16" s="21">
        <v>0.16050795502802001</v>
      </c>
      <c r="AV16" s="21">
        <v>0.15339906237859499</v>
      </c>
      <c r="AW16" s="21">
        <v>0.158695365913362</v>
      </c>
      <c r="AX16" s="21"/>
      <c r="AY16" s="21">
        <v>0.110300133706337</v>
      </c>
      <c r="AZ16" s="21">
        <v>0.112738394754117</v>
      </c>
      <c r="BA16" s="21">
        <v>0.19529091848664301</v>
      </c>
      <c r="BB16" s="21">
        <v>9.6877346011452203E-2</v>
      </c>
      <c r="BC16" s="21">
        <v>0.162854178889241</v>
      </c>
      <c r="BD16" s="21">
        <v>9.1943390434749001E-2</v>
      </c>
      <c r="BE16" s="21">
        <v>0.16024123051639699</v>
      </c>
      <c r="BF16" s="21">
        <v>0.193070734738471</v>
      </c>
      <c r="BG16" s="21">
        <v>0.154509182214663</v>
      </c>
      <c r="BH16" s="21">
        <v>0.11391504761709</v>
      </c>
      <c r="BI16" s="21">
        <v>0.179087450652331</v>
      </c>
      <c r="BJ16" s="21">
        <v>0.16104283471656899</v>
      </c>
      <c r="BK16" s="21">
        <v>8.6520737140534806E-2</v>
      </c>
      <c r="BL16" s="21">
        <v>0.25521774447482498</v>
      </c>
      <c r="BM16" s="21">
        <v>5.7195900413752103E-2</v>
      </c>
      <c r="BN16" s="21">
        <v>0.17993279866338499</v>
      </c>
      <c r="BO16" s="21"/>
      <c r="BP16" s="21">
        <v>0.149032016470378</v>
      </c>
      <c r="BQ16" s="21">
        <v>0.12381646610736401</v>
      </c>
      <c r="BR16" s="21">
        <v>0.14543464051472901</v>
      </c>
      <c r="BS16" s="21">
        <v>0.144505340199196</v>
      </c>
      <c r="BT16" s="21">
        <v>0.172225967822346</v>
      </c>
      <c r="BU16" s="21">
        <v>0.218776706977625</v>
      </c>
      <c r="BV16" s="21"/>
      <c r="BW16" s="21">
        <v>0.16900888186845101</v>
      </c>
      <c r="BX16" s="21">
        <v>0.170314276217024</v>
      </c>
      <c r="BY16" s="21">
        <v>0.14181962398513201</v>
      </c>
      <c r="BZ16" s="21">
        <v>9.1366788520549996E-2</v>
      </c>
      <c r="CA16" s="21">
        <v>0.101304802936836</v>
      </c>
      <c r="CB16" s="21">
        <v>0.126682944176469</v>
      </c>
      <c r="CC16" s="21"/>
      <c r="CD16" s="21">
        <v>0.109117980001082</v>
      </c>
      <c r="CE16" s="21">
        <v>0.182622508721132</v>
      </c>
      <c r="CF16" s="21">
        <v>0.108554298567132</v>
      </c>
      <c r="CG16" s="21">
        <v>0.15109247986005001</v>
      </c>
      <c r="CH16" s="21"/>
      <c r="CI16" s="21">
        <v>0.17792088929546199</v>
      </c>
      <c r="CJ16" s="21">
        <v>0.170951695686616</v>
      </c>
      <c r="CK16" s="21">
        <v>0.126764750699395</v>
      </c>
      <c r="CL16" s="21">
        <v>0.15106756385555201</v>
      </c>
      <c r="CM16" s="21"/>
      <c r="CN16" s="21">
        <v>0.18899597075236299</v>
      </c>
      <c r="CO16" s="21">
        <v>0.138371707700573</v>
      </c>
      <c r="CP16" s="21"/>
      <c r="CQ16" s="21">
        <v>0.17251704957913599</v>
      </c>
      <c r="CR16" s="21">
        <v>0.14677880227390999</v>
      </c>
    </row>
    <row r="17" spans="2:96" x14ac:dyDescent="0.3">
      <c r="B17" s="15" t="s">
        <v>237</v>
      </c>
      <c r="C17" s="22">
        <v>0.51761442120189005</v>
      </c>
      <c r="D17" s="22">
        <v>0.50547813147633402</v>
      </c>
      <c r="E17" s="22">
        <v>0.53040149702922101</v>
      </c>
      <c r="F17" s="22"/>
      <c r="G17" s="22">
        <v>0.47390121613653802</v>
      </c>
      <c r="H17" s="22">
        <v>0.51923692422716405</v>
      </c>
      <c r="I17" s="22">
        <v>0.50331167801328502</v>
      </c>
      <c r="J17" s="22">
        <v>0.54116641137928101</v>
      </c>
      <c r="K17" s="22">
        <v>0.52031628184910295</v>
      </c>
      <c r="L17" s="22">
        <v>0.535913174738888</v>
      </c>
      <c r="M17" s="22"/>
      <c r="N17" s="22">
        <v>0.51983067866265997</v>
      </c>
      <c r="O17" s="22">
        <v>0.57224406370766601</v>
      </c>
      <c r="P17" s="22">
        <v>0.46565426847927199</v>
      </c>
      <c r="Q17" s="22">
        <v>0.50418361387215305</v>
      </c>
      <c r="R17" s="22"/>
      <c r="S17" s="22">
        <v>0.58616445626414004</v>
      </c>
      <c r="T17" s="22">
        <v>0.49775400353988403</v>
      </c>
      <c r="U17" s="22">
        <v>0.496553487281224</v>
      </c>
      <c r="V17" s="22">
        <v>0.50496756031865697</v>
      </c>
      <c r="W17" s="22">
        <v>0.41496219298553</v>
      </c>
      <c r="X17" s="22">
        <v>0.47691374110391799</v>
      </c>
      <c r="Y17" s="22">
        <v>0.42905172551305798</v>
      </c>
      <c r="Z17" s="22">
        <v>0.47725364742245402</v>
      </c>
      <c r="AA17" s="22">
        <v>0.47241836249428898</v>
      </c>
      <c r="AB17" s="22">
        <v>0.62871858603082598</v>
      </c>
      <c r="AC17" s="22">
        <v>0.50314718983498397</v>
      </c>
      <c r="AD17" s="22">
        <v>0.88705648097874401</v>
      </c>
      <c r="AE17" s="22"/>
      <c r="AF17" s="22">
        <v>0.40134503207639699</v>
      </c>
      <c r="AG17" s="22">
        <v>0.57795822734110103</v>
      </c>
      <c r="AH17" s="22">
        <v>0.63393374565808602</v>
      </c>
      <c r="AI17" s="22">
        <v>0.37327290001241897</v>
      </c>
      <c r="AJ17" s="22">
        <v>0.57289466525522303</v>
      </c>
      <c r="AK17" s="22"/>
      <c r="AL17" s="22">
        <v>0.61129313557750398</v>
      </c>
      <c r="AM17" s="22">
        <v>0.39071196228934701</v>
      </c>
      <c r="AN17" s="22">
        <v>0.60072354157639096</v>
      </c>
      <c r="AO17" s="22">
        <v>0.43183711861437402</v>
      </c>
      <c r="AP17" s="22">
        <v>0.51190835875514595</v>
      </c>
      <c r="AQ17" s="22">
        <v>0.60301738671717697</v>
      </c>
      <c r="AR17" s="22"/>
      <c r="AS17" s="22">
        <v>0.52495069868366695</v>
      </c>
      <c r="AT17" s="22">
        <v>0.51044767664013002</v>
      </c>
      <c r="AU17" s="22">
        <v>0.493436338447725</v>
      </c>
      <c r="AV17" s="22">
        <v>0.50993457545910603</v>
      </c>
      <c r="AW17" s="22">
        <v>0.57747017997152605</v>
      </c>
      <c r="AX17" s="22"/>
      <c r="AY17" s="22">
        <v>0.70949540238814401</v>
      </c>
      <c r="AZ17" s="22">
        <v>0.52308718502573304</v>
      </c>
      <c r="BA17" s="22">
        <v>0.38188671323755402</v>
      </c>
      <c r="BB17" s="22">
        <v>0.61901458301143197</v>
      </c>
      <c r="BC17" s="22">
        <v>0.50617038094056799</v>
      </c>
      <c r="BD17" s="22">
        <v>0.61373684576290399</v>
      </c>
      <c r="BE17" s="22">
        <v>0.48274005985343199</v>
      </c>
      <c r="BF17" s="22">
        <v>0.46128951325232298</v>
      </c>
      <c r="BG17" s="22">
        <v>0.51640731194440304</v>
      </c>
      <c r="BH17" s="22">
        <v>0.52864352651565705</v>
      </c>
      <c r="BI17" s="22">
        <v>0.467917678493599</v>
      </c>
      <c r="BJ17" s="22">
        <v>0.52005287693953595</v>
      </c>
      <c r="BK17" s="22">
        <v>0.63451709952400503</v>
      </c>
      <c r="BL17" s="22">
        <v>0.27627658931022703</v>
      </c>
      <c r="BM17" s="22">
        <v>0.769216578612678</v>
      </c>
      <c r="BN17" s="22">
        <v>0.504364659807924</v>
      </c>
      <c r="BO17" s="22"/>
      <c r="BP17" s="22">
        <v>0.54777735887230505</v>
      </c>
      <c r="BQ17" s="22">
        <v>0.55073402796458903</v>
      </c>
      <c r="BR17" s="22">
        <v>0.49756065371462399</v>
      </c>
      <c r="BS17" s="22">
        <v>0.52029421725925096</v>
      </c>
      <c r="BT17" s="22">
        <v>0.45154176070100799</v>
      </c>
      <c r="BU17" s="22">
        <v>0.35665859002039402</v>
      </c>
      <c r="BV17" s="22"/>
      <c r="BW17" s="22">
        <v>0.49386647133084199</v>
      </c>
      <c r="BX17" s="22">
        <v>0.44765554110517802</v>
      </c>
      <c r="BY17" s="22">
        <v>0.54225914021525001</v>
      </c>
      <c r="BZ17" s="22">
        <v>0.55072791466690996</v>
      </c>
      <c r="CA17" s="22">
        <v>0.618105592520517</v>
      </c>
      <c r="CB17" s="22">
        <v>0.56100934999430796</v>
      </c>
      <c r="CC17" s="22"/>
      <c r="CD17" s="22">
        <v>0.57266258719298602</v>
      </c>
      <c r="CE17" s="22">
        <v>0.46896695719277798</v>
      </c>
      <c r="CF17" s="22">
        <v>0.59098098080569395</v>
      </c>
      <c r="CG17" s="22">
        <v>0.51896616385636496</v>
      </c>
      <c r="CH17" s="22"/>
      <c r="CI17" s="22">
        <v>0.45133511359276302</v>
      </c>
      <c r="CJ17" s="22">
        <v>0.48900227134526097</v>
      </c>
      <c r="CK17" s="22">
        <v>0.56062889875733501</v>
      </c>
      <c r="CL17" s="22">
        <v>0.41622315663440501</v>
      </c>
      <c r="CM17" s="22"/>
      <c r="CN17" s="22">
        <v>0.42798424169764399</v>
      </c>
      <c r="CO17" s="22">
        <v>0.53573544463979195</v>
      </c>
      <c r="CP17" s="22"/>
      <c r="CQ17" s="22">
        <v>0.48894244121874902</v>
      </c>
      <c r="CR17" s="22">
        <v>0.51862544413824596</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0.33883114960025601</v>
      </c>
      <c r="D9" s="14">
        <v>0.29719004316238401</v>
      </c>
      <c r="E9" s="14">
        <v>0.377604656793465</v>
      </c>
      <c r="F9" s="14"/>
      <c r="G9" s="14">
        <v>0.21087780397439601</v>
      </c>
      <c r="H9" s="14">
        <v>0.32147288686710301</v>
      </c>
      <c r="I9" s="14">
        <v>0.26541462613074301</v>
      </c>
      <c r="J9" s="14">
        <v>0.34094012673561902</v>
      </c>
      <c r="K9" s="14">
        <v>0.43283525510694998</v>
      </c>
      <c r="L9" s="14">
        <v>0.43248462219363099</v>
      </c>
      <c r="M9" s="14"/>
      <c r="N9" s="14">
        <v>0.30529697239398002</v>
      </c>
      <c r="O9" s="14">
        <v>0.31857752759059699</v>
      </c>
      <c r="P9" s="14">
        <v>0.367940208603736</v>
      </c>
      <c r="Q9" s="14">
        <v>0.37041046862911697</v>
      </c>
      <c r="R9" s="14"/>
      <c r="S9" s="14">
        <v>0.31193466716045598</v>
      </c>
      <c r="T9" s="14">
        <v>0.35467103214870999</v>
      </c>
      <c r="U9" s="14">
        <v>0.34647030930755301</v>
      </c>
      <c r="V9" s="14">
        <v>0.356424404141024</v>
      </c>
      <c r="W9" s="14">
        <v>0.29940724150885401</v>
      </c>
      <c r="X9" s="14">
        <v>0.29712398209747698</v>
      </c>
      <c r="Y9" s="14">
        <v>0.335673207461197</v>
      </c>
      <c r="Z9" s="14">
        <v>0.31522218135560898</v>
      </c>
      <c r="AA9" s="14">
        <v>0.327881550778508</v>
      </c>
      <c r="AB9" s="14">
        <v>0.39350897317197497</v>
      </c>
      <c r="AC9" s="14">
        <v>0.39591870719712402</v>
      </c>
      <c r="AD9" s="14">
        <v>0.36051511524253199</v>
      </c>
      <c r="AE9" s="14"/>
      <c r="AF9" s="14">
        <v>0.37361291900989002</v>
      </c>
      <c r="AG9" s="14">
        <v>0.31769015428226799</v>
      </c>
      <c r="AH9" s="14">
        <v>0.35733162631966697</v>
      </c>
      <c r="AI9" s="14">
        <v>0.41163793920672698</v>
      </c>
      <c r="AJ9" s="14">
        <v>0.336075619472882</v>
      </c>
      <c r="AK9" s="14"/>
      <c r="AL9" s="14">
        <v>0.31243760248513303</v>
      </c>
      <c r="AM9" s="14">
        <v>0.38576518456147102</v>
      </c>
      <c r="AN9" s="14">
        <v>0.33698324785662098</v>
      </c>
      <c r="AO9" s="14">
        <v>0.389307982472268</v>
      </c>
      <c r="AP9" s="14">
        <v>0.27980334722691003</v>
      </c>
      <c r="AQ9" s="14">
        <v>0.28519280022433702</v>
      </c>
      <c r="AR9" s="14"/>
      <c r="AS9" s="14">
        <v>0.38493526381884602</v>
      </c>
      <c r="AT9" s="14">
        <v>0.31335954294193202</v>
      </c>
      <c r="AU9" s="14">
        <v>0.30510765621677399</v>
      </c>
      <c r="AV9" s="14">
        <v>0.33473703187802001</v>
      </c>
      <c r="AW9" s="14">
        <v>0.46831584375894802</v>
      </c>
      <c r="AX9" s="14"/>
      <c r="AY9" s="14">
        <v>0.34731465910495601</v>
      </c>
      <c r="AZ9" s="14">
        <v>0.29086553415306898</v>
      </c>
      <c r="BA9" s="14">
        <v>0.38279293140506998</v>
      </c>
      <c r="BB9" s="14">
        <v>0.40232916815202502</v>
      </c>
      <c r="BC9" s="14">
        <v>0.351956566450284</v>
      </c>
      <c r="BD9" s="14">
        <v>0.33960670858713998</v>
      </c>
      <c r="BE9" s="14">
        <v>0.34238515731360403</v>
      </c>
      <c r="BF9" s="14">
        <v>0.332925021230905</v>
      </c>
      <c r="BG9" s="14">
        <v>0.29398305531913599</v>
      </c>
      <c r="BH9" s="14">
        <v>0.36009735438561402</v>
      </c>
      <c r="BI9" s="14">
        <v>0.28792330683532702</v>
      </c>
      <c r="BJ9" s="14">
        <v>0.28916022199034502</v>
      </c>
      <c r="BK9" s="14">
        <v>0.36569662272557002</v>
      </c>
      <c r="BL9" s="14">
        <v>0.26730214420739601</v>
      </c>
      <c r="BM9" s="14">
        <v>0.33071144175362999</v>
      </c>
      <c r="BN9" s="14">
        <v>0.41176603538082301</v>
      </c>
      <c r="BO9" s="14"/>
      <c r="BP9" s="14">
        <v>0.31890592916605098</v>
      </c>
      <c r="BQ9" s="14">
        <v>0.34081143317546098</v>
      </c>
      <c r="BR9" s="14">
        <v>0.33785473371799801</v>
      </c>
      <c r="BS9" s="14">
        <v>0.31473384096144102</v>
      </c>
      <c r="BT9" s="14">
        <v>0.37201580710300602</v>
      </c>
      <c r="BU9" s="14">
        <v>0.43872846303263202</v>
      </c>
      <c r="BV9" s="14"/>
      <c r="BW9" s="14">
        <v>0.404845025914635</v>
      </c>
      <c r="BX9" s="14">
        <v>0.314940493720472</v>
      </c>
      <c r="BY9" s="14">
        <v>0.38184157294000198</v>
      </c>
      <c r="BZ9" s="14">
        <v>0.31700644346761198</v>
      </c>
      <c r="CA9" s="14">
        <v>0.26618267268198098</v>
      </c>
      <c r="CB9" s="14">
        <v>0.17459192026047299</v>
      </c>
      <c r="CC9" s="14"/>
      <c r="CD9" s="14">
        <v>0.26678589308283102</v>
      </c>
      <c r="CE9" s="14">
        <v>0.34933135597437798</v>
      </c>
      <c r="CF9" s="14">
        <v>0.33702879475129899</v>
      </c>
      <c r="CG9" s="14">
        <v>0.38699341672305498</v>
      </c>
      <c r="CH9" s="14"/>
      <c r="CI9" s="14">
        <v>0.39469351114415702</v>
      </c>
      <c r="CJ9" s="14">
        <v>0.30871146500504898</v>
      </c>
      <c r="CK9" s="14">
        <v>0.33833228669540899</v>
      </c>
      <c r="CL9" s="14">
        <v>0.286366928217824</v>
      </c>
      <c r="CM9" s="14"/>
      <c r="CN9" s="14">
        <v>0.344554123592622</v>
      </c>
      <c r="CO9" s="14">
        <v>0.34242910632322798</v>
      </c>
      <c r="CP9" s="14"/>
      <c r="CQ9" s="14">
        <v>0.35381223524197503</v>
      </c>
      <c r="CR9" s="14">
        <v>0.34560994209371498</v>
      </c>
    </row>
    <row r="10" spans="2:96" x14ac:dyDescent="0.3">
      <c r="B10" s="15" t="s">
        <v>231</v>
      </c>
      <c r="C10" s="14">
        <v>0.39197886843816598</v>
      </c>
      <c r="D10" s="14">
        <v>0.42285922517570601</v>
      </c>
      <c r="E10" s="14">
        <v>0.36293368724328701</v>
      </c>
      <c r="F10" s="14"/>
      <c r="G10" s="14">
        <v>0.399814472433067</v>
      </c>
      <c r="H10" s="14">
        <v>0.32900526221114701</v>
      </c>
      <c r="I10" s="14">
        <v>0.463128753584923</v>
      </c>
      <c r="J10" s="14">
        <v>0.39117493216627303</v>
      </c>
      <c r="K10" s="14">
        <v>0.36929388585036199</v>
      </c>
      <c r="L10" s="14">
        <v>0.39608698948055698</v>
      </c>
      <c r="M10" s="14"/>
      <c r="N10" s="14">
        <v>0.41316543391763799</v>
      </c>
      <c r="O10" s="14">
        <v>0.41000900368965798</v>
      </c>
      <c r="P10" s="14">
        <v>0.37008313613358301</v>
      </c>
      <c r="Q10" s="14">
        <v>0.368425860193278</v>
      </c>
      <c r="R10" s="14"/>
      <c r="S10" s="14">
        <v>0.39176991454684401</v>
      </c>
      <c r="T10" s="14">
        <v>0.34197734373924599</v>
      </c>
      <c r="U10" s="14">
        <v>0.381873957939248</v>
      </c>
      <c r="V10" s="14">
        <v>0.37850134308040401</v>
      </c>
      <c r="W10" s="14">
        <v>0.39621376754478299</v>
      </c>
      <c r="X10" s="14">
        <v>0.38850566687712301</v>
      </c>
      <c r="Y10" s="14">
        <v>0.43940820265833203</v>
      </c>
      <c r="Z10" s="14">
        <v>0.40014248023888899</v>
      </c>
      <c r="AA10" s="14">
        <v>0.41708327135110401</v>
      </c>
      <c r="AB10" s="14">
        <v>0.36904117963741301</v>
      </c>
      <c r="AC10" s="14">
        <v>0.39327807845271501</v>
      </c>
      <c r="AD10" s="14">
        <v>0.51507993598051804</v>
      </c>
      <c r="AE10" s="14"/>
      <c r="AF10" s="14">
        <v>0.398014552805597</v>
      </c>
      <c r="AG10" s="14">
        <v>0.387839258328325</v>
      </c>
      <c r="AH10" s="14">
        <v>0.40073043035654099</v>
      </c>
      <c r="AI10" s="14">
        <v>0.34469457013329902</v>
      </c>
      <c r="AJ10" s="14">
        <v>0.40923216226204601</v>
      </c>
      <c r="AK10" s="14"/>
      <c r="AL10" s="14">
        <v>0.38076996392154</v>
      </c>
      <c r="AM10" s="14">
        <v>0.396675795319887</v>
      </c>
      <c r="AN10" s="14">
        <v>0.44347618865970501</v>
      </c>
      <c r="AO10" s="14">
        <v>0.36183944449747302</v>
      </c>
      <c r="AP10" s="14">
        <v>0.41641015004787402</v>
      </c>
      <c r="AQ10" s="14">
        <v>0.39028629727006697</v>
      </c>
      <c r="AR10" s="14"/>
      <c r="AS10" s="14">
        <v>0.38634957673687598</v>
      </c>
      <c r="AT10" s="14">
        <v>0.40329983255185398</v>
      </c>
      <c r="AU10" s="14">
        <v>0.40252326034714597</v>
      </c>
      <c r="AV10" s="14">
        <v>0.37822361569859098</v>
      </c>
      <c r="AW10" s="14">
        <v>0.27609202402955002</v>
      </c>
      <c r="AX10" s="14"/>
      <c r="AY10" s="14">
        <v>0.37434381871640898</v>
      </c>
      <c r="AZ10" s="14">
        <v>0.46464154155343002</v>
      </c>
      <c r="BA10" s="14">
        <v>0.35173077050808499</v>
      </c>
      <c r="BB10" s="14">
        <v>0.33709784868431297</v>
      </c>
      <c r="BC10" s="14">
        <v>0.36188110816014002</v>
      </c>
      <c r="BD10" s="14">
        <v>0.41534745734790801</v>
      </c>
      <c r="BE10" s="14">
        <v>0.40010115013716901</v>
      </c>
      <c r="BF10" s="14">
        <v>0.45601646843435401</v>
      </c>
      <c r="BG10" s="14">
        <v>0.47107593504621198</v>
      </c>
      <c r="BH10" s="14">
        <v>0.40522710188954503</v>
      </c>
      <c r="BI10" s="14">
        <v>0.38780538248288099</v>
      </c>
      <c r="BJ10" s="14">
        <v>0.40221471798692798</v>
      </c>
      <c r="BK10" s="14">
        <v>0.42609797852362702</v>
      </c>
      <c r="BL10" s="14">
        <v>0.34003879233881001</v>
      </c>
      <c r="BM10" s="14">
        <v>0.423891414089765</v>
      </c>
      <c r="BN10" s="14">
        <v>0.28230075725081699</v>
      </c>
      <c r="BO10" s="14"/>
      <c r="BP10" s="14">
        <v>0.35301251377292098</v>
      </c>
      <c r="BQ10" s="14">
        <v>0.41190702719063199</v>
      </c>
      <c r="BR10" s="14">
        <v>0.37108327542885899</v>
      </c>
      <c r="BS10" s="14">
        <v>0.459964769620341</v>
      </c>
      <c r="BT10" s="14">
        <v>0.36647908667738599</v>
      </c>
      <c r="BU10" s="14">
        <v>0.33191983095782701</v>
      </c>
      <c r="BV10" s="14"/>
      <c r="BW10" s="14">
        <v>0.39189185673378801</v>
      </c>
      <c r="BX10" s="14">
        <v>0.38835233245424899</v>
      </c>
      <c r="BY10" s="14">
        <v>0.34421463237474698</v>
      </c>
      <c r="BZ10" s="14">
        <v>0.39649836174337599</v>
      </c>
      <c r="CA10" s="14">
        <v>0.40111706502704603</v>
      </c>
      <c r="CB10" s="14">
        <v>0.43484587493911903</v>
      </c>
      <c r="CC10" s="14"/>
      <c r="CD10" s="14">
        <v>0.39321284746075102</v>
      </c>
      <c r="CE10" s="14">
        <v>0.41176761776880699</v>
      </c>
      <c r="CF10" s="14">
        <v>0.38432635034621598</v>
      </c>
      <c r="CG10" s="14">
        <v>0.37633882420247</v>
      </c>
      <c r="CH10" s="14"/>
      <c r="CI10" s="14">
        <v>0.37201268899844803</v>
      </c>
      <c r="CJ10" s="14">
        <v>0.40447002694149298</v>
      </c>
      <c r="CK10" s="14">
        <v>0.39422849914585001</v>
      </c>
      <c r="CL10" s="14">
        <v>0.38735862180043501</v>
      </c>
      <c r="CM10" s="14"/>
      <c r="CN10" s="14">
        <v>0.37757076570152598</v>
      </c>
      <c r="CO10" s="14">
        <v>0.39516176324817498</v>
      </c>
      <c r="CP10" s="14"/>
      <c r="CQ10" s="14">
        <v>0.34022611339269099</v>
      </c>
      <c r="CR10" s="14">
        <v>0.39646996671645801</v>
      </c>
    </row>
    <row r="11" spans="2:96" x14ac:dyDescent="0.3">
      <c r="B11" s="15" t="s">
        <v>232</v>
      </c>
      <c r="C11" s="14">
        <v>0.151975226058467</v>
      </c>
      <c r="D11" s="14">
        <v>0.16241721624900801</v>
      </c>
      <c r="E11" s="14">
        <v>0.142211365473351</v>
      </c>
      <c r="F11" s="14"/>
      <c r="G11" s="14">
        <v>0.246838773560179</v>
      </c>
      <c r="H11" s="14">
        <v>0.206405565444963</v>
      </c>
      <c r="I11" s="14">
        <v>0.144147056030793</v>
      </c>
      <c r="J11" s="14">
        <v>0.15756519828445201</v>
      </c>
      <c r="K11" s="14">
        <v>9.7317326634523499E-2</v>
      </c>
      <c r="L11" s="14">
        <v>8.3443146942030103E-2</v>
      </c>
      <c r="M11" s="14"/>
      <c r="N11" s="14">
        <v>0.141561105653247</v>
      </c>
      <c r="O11" s="14">
        <v>0.14342400198425001</v>
      </c>
      <c r="P11" s="14">
        <v>0.15672950983623901</v>
      </c>
      <c r="Q11" s="14">
        <v>0.16774715565590601</v>
      </c>
      <c r="R11" s="14"/>
      <c r="S11" s="14">
        <v>0.15085810905410199</v>
      </c>
      <c r="T11" s="14">
        <v>0.16723333526642301</v>
      </c>
      <c r="U11" s="14">
        <v>0.13516376813931399</v>
      </c>
      <c r="V11" s="14">
        <v>0.16700922650015901</v>
      </c>
      <c r="W11" s="14">
        <v>0.196742817595805</v>
      </c>
      <c r="X11" s="14">
        <v>0.18676330075574199</v>
      </c>
      <c r="Y11" s="14">
        <v>0.14470754480452999</v>
      </c>
      <c r="Z11" s="14">
        <v>0.20302805512490599</v>
      </c>
      <c r="AA11" s="14">
        <v>0.120286533289042</v>
      </c>
      <c r="AB11" s="14">
        <v>0.13239967831681701</v>
      </c>
      <c r="AC11" s="14">
        <v>0.11082707331361299</v>
      </c>
      <c r="AD11" s="14">
        <v>7.7041496943427906E-2</v>
      </c>
      <c r="AE11" s="14"/>
      <c r="AF11" s="14">
        <v>0.114693029924365</v>
      </c>
      <c r="AG11" s="14">
        <v>0.16963500514886201</v>
      </c>
      <c r="AH11" s="14">
        <v>0.12788025368199801</v>
      </c>
      <c r="AI11" s="14">
        <v>0.14880638313806799</v>
      </c>
      <c r="AJ11" s="14">
        <v>0.15346277537969599</v>
      </c>
      <c r="AK11" s="14"/>
      <c r="AL11" s="14">
        <v>0.18655825149625399</v>
      </c>
      <c r="AM11" s="14">
        <v>0.10177343232441401</v>
      </c>
      <c r="AN11" s="14">
        <v>0.121611891644079</v>
      </c>
      <c r="AO11" s="14">
        <v>0.14173316974493799</v>
      </c>
      <c r="AP11" s="14">
        <v>0.20193215927271299</v>
      </c>
      <c r="AQ11" s="14">
        <v>0.193198967931202</v>
      </c>
      <c r="AR11" s="14"/>
      <c r="AS11" s="14">
        <v>0.141467882513095</v>
      </c>
      <c r="AT11" s="14">
        <v>0.146232587070002</v>
      </c>
      <c r="AU11" s="14">
        <v>0.16157623536469501</v>
      </c>
      <c r="AV11" s="14">
        <v>0.17143868082425501</v>
      </c>
      <c r="AW11" s="14">
        <v>0.100461512576568</v>
      </c>
      <c r="AX11" s="14"/>
      <c r="AY11" s="14">
        <v>0.21002792880506899</v>
      </c>
      <c r="AZ11" s="14">
        <v>0.130155714424012</v>
      </c>
      <c r="BA11" s="14">
        <v>0.15598767911515601</v>
      </c>
      <c r="BB11" s="14">
        <v>0.15696415793302601</v>
      </c>
      <c r="BC11" s="14">
        <v>0.18475469095254499</v>
      </c>
      <c r="BD11" s="14">
        <v>0.159137250177218</v>
      </c>
      <c r="BE11" s="14">
        <v>0.16658494042198399</v>
      </c>
      <c r="BF11" s="14">
        <v>0.12117589251234499</v>
      </c>
      <c r="BG11" s="14">
        <v>0.13927118921151699</v>
      </c>
      <c r="BH11" s="14">
        <v>8.60613396267986E-2</v>
      </c>
      <c r="BI11" s="14">
        <v>0.167056223775639</v>
      </c>
      <c r="BJ11" s="14">
        <v>0.153855055352866</v>
      </c>
      <c r="BK11" s="14">
        <v>0.121414204303811</v>
      </c>
      <c r="BL11" s="14">
        <v>0.18991114162901501</v>
      </c>
      <c r="BM11" s="14">
        <v>9.8663693203280903E-2</v>
      </c>
      <c r="BN11" s="14">
        <v>0.15367456274216401</v>
      </c>
      <c r="BO11" s="14"/>
      <c r="BP11" s="14">
        <v>0.20226441537600601</v>
      </c>
      <c r="BQ11" s="14">
        <v>0.137807846373313</v>
      </c>
      <c r="BR11" s="14">
        <v>0.18297923615973399</v>
      </c>
      <c r="BS11" s="14">
        <v>0.109578657549406</v>
      </c>
      <c r="BT11" s="14">
        <v>0.12413769653775</v>
      </c>
      <c r="BU11" s="14">
        <v>0.119988025749487</v>
      </c>
      <c r="BV11" s="14"/>
      <c r="BW11" s="14">
        <v>9.9440655438666606E-2</v>
      </c>
      <c r="BX11" s="14">
        <v>0.193805301274346</v>
      </c>
      <c r="BY11" s="14">
        <v>0.169030326264867</v>
      </c>
      <c r="BZ11" s="14">
        <v>0.16346762330475201</v>
      </c>
      <c r="CA11" s="14">
        <v>0.19512060571126999</v>
      </c>
      <c r="CB11" s="14">
        <v>0.165911281024366</v>
      </c>
      <c r="CC11" s="14"/>
      <c r="CD11" s="14">
        <v>0.19648459090846199</v>
      </c>
      <c r="CE11" s="14">
        <v>0.13533580474721801</v>
      </c>
      <c r="CF11" s="14">
        <v>0.155459417884593</v>
      </c>
      <c r="CG11" s="14">
        <v>0.128651543940309</v>
      </c>
      <c r="CH11" s="14"/>
      <c r="CI11" s="14">
        <v>0.121662424241505</v>
      </c>
      <c r="CJ11" s="14">
        <v>0.11909387036560901</v>
      </c>
      <c r="CK11" s="14">
        <v>0.16556931542116199</v>
      </c>
      <c r="CL11" s="14">
        <v>0.22074096576395</v>
      </c>
      <c r="CM11" s="14"/>
      <c r="CN11" s="14">
        <v>0.17077327696441799</v>
      </c>
      <c r="CO11" s="14">
        <v>0.14639148232146501</v>
      </c>
      <c r="CP11" s="14"/>
      <c r="CQ11" s="14">
        <v>0.19337663865686</v>
      </c>
      <c r="CR11" s="14">
        <v>0.13880265651135401</v>
      </c>
    </row>
    <row r="12" spans="2:96" x14ac:dyDescent="0.3">
      <c r="B12" s="15" t="s">
        <v>233</v>
      </c>
      <c r="C12" s="14">
        <v>6.7279034414035904E-2</v>
      </c>
      <c r="D12" s="14">
        <v>7.5953468695952001E-2</v>
      </c>
      <c r="E12" s="14">
        <v>5.8993193020056303E-2</v>
      </c>
      <c r="F12" s="14"/>
      <c r="G12" s="14">
        <v>9.1111363901661802E-2</v>
      </c>
      <c r="H12" s="14">
        <v>8.1832742378103202E-2</v>
      </c>
      <c r="I12" s="14">
        <v>6.6153230116217404E-2</v>
      </c>
      <c r="J12" s="14">
        <v>6.65553039190524E-2</v>
      </c>
      <c r="K12" s="14">
        <v>5.9714823454427801E-2</v>
      </c>
      <c r="L12" s="14">
        <v>4.6246484637465599E-2</v>
      </c>
      <c r="M12" s="14"/>
      <c r="N12" s="14">
        <v>8.7664049521660403E-2</v>
      </c>
      <c r="O12" s="14">
        <v>7.5213704259518094E-2</v>
      </c>
      <c r="P12" s="14">
        <v>5.3608041184811502E-2</v>
      </c>
      <c r="Q12" s="14">
        <v>4.9889245684655401E-2</v>
      </c>
      <c r="R12" s="14"/>
      <c r="S12" s="14">
        <v>9.0904288422393398E-2</v>
      </c>
      <c r="T12" s="14">
        <v>9.7924823859437807E-2</v>
      </c>
      <c r="U12" s="14">
        <v>6.9557478709037696E-2</v>
      </c>
      <c r="V12" s="14">
        <v>4.9394759468369902E-2</v>
      </c>
      <c r="W12" s="14">
        <v>4.1000642191824803E-2</v>
      </c>
      <c r="X12" s="14">
        <v>6.1895858446275397E-2</v>
      </c>
      <c r="Y12" s="14">
        <v>5.0743977026130697E-2</v>
      </c>
      <c r="Z12" s="14">
        <v>4.6189850682695301E-2</v>
      </c>
      <c r="AA12" s="14">
        <v>7.0883826605259506E-2</v>
      </c>
      <c r="AB12" s="14">
        <v>7.5417462351883596E-2</v>
      </c>
      <c r="AC12" s="14">
        <v>4.35622785114173E-2</v>
      </c>
      <c r="AD12" s="14">
        <v>2.32736450820815E-2</v>
      </c>
      <c r="AE12" s="14"/>
      <c r="AF12" s="14">
        <v>7.0220759012318903E-2</v>
      </c>
      <c r="AG12" s="14">
        <v>7.6633420570706295E-2</v>
      </c>
      <c r="AH12" s="14">
        <v>6.9813226262631103E-2</v>
      </c>
      <c r="AI12" s="14">
        <v>4.6705723352437001E-2</v>
      </c>
      <c r="AJ12" s="14">
        <v>3.4311717162798301E-2</v>
      </c>
      <c r="AK12" s="14"/>
      <c r="AL12" s="14">
        <v>7.0938195138165905E-2</v>
      </c>
      <c r="AM12" s="14">
        <v>8.4721844322478201E-2</v>
      </c>
      <c r="AN12" s="14">
        <v>5.80608030402874E-2</v>
      </c>
      <c r="AO12" s="14">
        <v>5.3955298799569999E-2</v>
      </c>
      <c r="AP12" s="14">
        <v>4.9313778598089303E-2</v>
      </c>
      <c r="AQ12" s="14">
        <v>6.6269611520402505E-2</v>
      </c>
      <c r="AR12" s="14"/>
      <c r="AS12" s="14">
        <v>4.3400755071997497E-2</v>
      </c>
      <c r="AT12" s="14">
        <v>8.2553301777518406E-2</v>
      </c>
      <c r="AU12" s="14">
        <v>7.5955260325963003E-2</v>
      </c>
      <c r="AV12" s="14">
        <v>7.3215149834894896E-2</v>
      </c>
      <c r="AW12" s="14">
        <v>0.130466366891409</v>
      </c>
      <c r="AX12" s="14"/>
      <c r="AY12" s="14">
        <v>6.8313593373566794E-2</v>
      </c>
      <c r="AZ12" s="14">
        <v>2.2217749969937899E-2</v>
      </c>
      <c r="BA12" s="14">
        <v>5.7173072767609301E-2</v>
      </c>
      <c r="BB12" s="14">
        <v>6.0699385557944498E-2</v>
      </c>
      <c r="BC12" s="14">
        <v>4.0029733088552802E-2</v>
      </c>
      <c r="BD12" s="14">
        <v>3.0422910202579399E-2</v>
      </c>
      <c r="BE12" s="14">
        <v>5.4683335099055701E-2</v>
      </c>
      <c r="BF12" s="14">
        <v>5.10400825572161E-2</v>
      </c>
      <c r="BG12" s="14">
        <v>5.5018004571587897E-2</v>
      </c>
      <c r="BH12" s="14">
        <v>0.11615377757161</v>
      </c>
      <c r="BI12" s="14">
        <v>0.104227278670736</v>
      </c>
      <c r="BJ12" s="14">
        <v>0.101005133030672</v>
      </c>
      <c r="BK12" s="14">
        <v>6.1510742982090902E-2</v>
      </c>
      <c r="BL12" s="14">
        <v>0.118612582067416</v>
      </c>
      <c r="BM12" s="14">
        <v>0.128053564242505</v>
      </c>
      <c r="BN12" s="14">
        <v>9.8727193250332898E-2</v>
      </c>
      <c r="BO12" s="14"/>
      <c r="BP12" s="14">
        <v>7.5771921294873507E-2</v>
      </c>
      <c r="BQ12" s="14">
        <v>5.36442908261981E-2</v>
      </c>
      <c r="BR12" s="14">
        <v>6.2813302131052406E-2</v>
      </c>
      <c r="BS12" s="14">
        <v>6.9941744482191995E-2</v>
      </c>
      <c r="BT12" s="14">
        <v>9.0283864956687304E-2</v>
      </c>
      <c r="BU12" s="14">
        <v>5.7900622671780699E-2</v>
      </c>
      <c r="BV12" s="14"/>
      <c r="BW12" s="14">
        <v>6.2422902222488703E-2</v>
      </c>
      <c r="BX12" s="14">
        <v>6.1243257418260401E-2</v>
      </c>
      <c r="BY12" s="14">
        <v>5.6931534201123402E-2</v>
      </c>
      <c r="BZ12" s="14">
        <v>6.5109597100595301E-2</v>
      </c>
      <c r="CA12" s="14">
        <v>7.4592635844259403E-2</v>
      </c>
      <c r="CB12" s="14">
        <v>0.14224564228721201</v>
      </c>
      <c r="CC12" s="14"/>
      <c r="CD12" s="14">
        <v>8.7301230608549302E-2</v>
      </c>
      <c r="CE12" s="14">
        <v>7.4791328183809999E-2</v>
      </c>
      <c r="CF12" s="14">
        <v>6.42242850369667E-2</v>
      </c>
      <c r="CG12" s="14">
        <v>6.1436992905617299E-2</v>
      </c>
      <c r="CH12" s="14"/>
      <c r="CI12" s="14">
        <v>6.3976078349207294E-2</v>
      </c>
      <c r="CJ12" s="14">
        <v>0.101628748914962</v>
      </c>
      <c r="CK12" s="14">
        <v>6.0911542911204597E-2</v>
      </c>
      <c r="CL12" s="14">
        <v>2.2801267217123899E-2</v>
      </c>
      <c r="CM12" s="14"/>
      <c r="CN12" s="14">
        <v>6.6543156193813804E-2</v>
      </c>
      <c r="CO12" s="14">
        <v>6.6794269251436098E-2</v>
      </c>
      <c r="CP12" s="14"/>
      <c r="CQ12" s="14">
        <v>7.0384165921598393E-2</v>
      </c>
      <c r="CR12" s="14">
        <v>6.8904189059694004E-2</v>
      </c>
    </row>
    <row r="13" spans="2:96" x14ac:dyDescent="0.3">
      <c r="B13" s="15" t="s">
        <v>234</v>
      </c>
      <c r="C13" s="14">
        <v>2.26630613838694E-2</v>
      </c>
      <c r="D13" s="14">
        <v>2.12282571424217E-2</v>
      </c>
      <c r="E13" s="14">
        <v>2.4133723578715901E-2</v>
      </c>
      <c r="F13" s="14"/>
      <c r="G13" s="14">
        <v>2.8013913888607699E-2</v>
      </c>
      <c r="H13" s="14">
        <v>3.6431562197917398E-2</v>
      </c>
      <c r="I13" s="14">
        <v>2.2423915576348499E-2</v>
      </c>
      <c r="J13" s="14">
        <v>1.33644455950576E-2</v>
      </c>
      <c r="K13" s="14">
        <v>2.3419038045265898E-2</v>
      </c>
      <c r="L13" s="14">
        <v>1.51413014418279E-2</v>
      </c>
      <c r="M13" s="14"/>
      <c r="N13" s="14">
        <v>2.7697526735792E-2</v>
      </c>
      <c r="O13" s="14">
        <v>2.1895167457870301E-2</v>
      </c>
      <c r="P13" s="14">
        <v>2.61399535988763E-2</v>
      </c>
      <c r="Q13" s="14">
        <v>1.52509017853444E-2</v>
      </c>
      <c r="R13" s="14"/>
      <c r="S13" s="14">
        <v>2.7842942506247199E-2</v>
      </c>
      <c r="T13" s="14">
        <v>1.3623245438118201E-2</v>
      </c>
      <c r="U13" s="14">
        <v>4.3439609754261102E-2</v>
      </c>
      <c r="V13" s="14">
        <v>2.2745153118251898E-2</v>
      </c>
      <c r="W13" s="14">
        <v>2.6940585807716601E-2</v>
      </c>
      <c r="X13" s="14">
        <v>2.6928859751740499E-2</v>
      </c>
      <c r="Y13" s="14">
        <v>1.24467824510492E-2</v>
      </c>
      <c r="Z13" s="14">
        <v>2.36069509802041E-2</v>
      </c>
      <c r="AA13" s="14">
        <v>3.1717199347097803E-2</v>
      </c>
      <c r="AB13" s="14">
        <v>1.25737461344331E-2</v>
      </c>
      <c r="AC13" s="14">
        <v>1.19452778468788E-2</v>
      </c>
      <c r="AD13" s="14">
        <v>0</v>
      </c>
      <c r="AE13" s="14"/>
      <c r="AF13" s="14">
        <v>2.0014013610556099E-2</v>
      </c>
      <c r="AG13" s="14">
        <v>2.6167544891463099E-2</v>
      </c>
      <c r="AH13" s="14">
        <v>2.2246683971508401E-2</v>
      </c>
      <c r="AI13" s="14">
        <v>2.94200209210786E-2</v>
      </c>
      <c r="AJ13" s="14">
        <v>1.7317436888254701E-2</v>
      </c>
      <c r="AK13" s="14"/>
      <c r="AL13" s="14">
        <v>2.6785606899273399E-2</v>
      </c>
      <c r="AM13" s="14">
        <v>1.54285164789253E-2</v>
      </c>
      <c r="AN13" s="14">
        <v>2.0355234906492398E-2</v>
      </c>
      <c r="AO13" s="14">
        <v>2.6601572718020602E-2</v>
      </c>
      <c r="AP13" s="14">
        <v>2.3490626378059501E-2</v>
      </c>
      <c r="AQ13" s="14">
        <v>3.6188212023143297E-2</v>
      </c>
      <c r="AR13" s="14"/>
      <c r="AS13" s="14">
        <v>2.0412869039078501E-2</v>
      </c>
      <c r="AT13" s="14">
        <v>2.3025180881853399E-2</v>
      </c>
      <c r="AU13" s="14">
        <v>2.7245032915412699E-2</v>
      </c>
      <c r="AV13" s="14">
        <v>1.9813152151114701E-2</v>
      </c>
      <c r="AW13" s="14">
        <v>0</v>
      </c>
      <c r="AX13" s="14"/>
      <c r="AY13" s="14">
        <v>0</v>
      </c>
      <c r="AZ13" s="14">
        <v>1.29289710920262E-2</v>
      </c>
      <c r="BA13" s="14">
        <v>2.3185131393618601E-2</v>
      </c>
      <c r="BB13" s="14">
        <v>3.3822877931521202E-2</v>
      </c>
      <c r="BC13" s="14">
        <v>3.5006345926445297E-2</v>
      </c>
      <c r="BD13" s="14">
        <v>1.4810411397074501E-2</v>
      </c>
      <c r="BE13" s="14">
        <v>2.2917507828926001E-2</v>
      </c>
      <c r="BF13" s="14">
        <v>1.23462330300925E-2</v>
      </c>
      <c r="BG13" s="14">
        <v>2.6432318156774E-2</v>
      </c>
      <c r="BH13" s="14">
        <v>1.26816624428371E-2</v>
      </c>
      <c r="BI13" s="14">
        <v>2.3449952332603299E-2</v>
      </c>
      <c r="BJ13" s="14">
        <v>2.98034136292415E-2</v>
      </c>
      <c r="BK13" s="14">
        <v>2.5280451464901099E-2</v>
      </c>
      <c r="BL13" s="14">
        <v>4.1042450903796199E-2</v>
      </c>
      <c r="BM13" s="14">
        <v>0</v>
      </c>
      <c r="BN13" s="14">
        <v>2.7372894920132399E-2</v>
      </c>
      <c r="BO13" s="14"/>
      <c r="BP13" s="14">
        <v>2.6256829206887398E-2</v>
      </c>
      <c r="BQ13" s="14">
        <v>2.0767591480973301E-2</v>
      </c>
      <c r="BR13" s="14">
        <v>2.8126194606918599E-2</v>
      </c>
      <c r="BS13" s="14">
        <v>1.97776901810604E-2</v>
      </c>
      <c r="BT13" s="14">
        <v>1.5014316374454301E-2</v>
      </c>
      <c r="BU13" s="14">
        <v>2.8190034407727702E-2</v>
      </c>
      <c r="BV13" s="14"/>
      <c r="BW13" s="14">
        <v>1.98345158438476E-2</v>
      </c>
      <c r="BX13" s="14">
        <v>1.6930728112497798E-2</v>
      </c>
      <c r="BY13" s="14">
        <v>2.7699748572222599E-2</v>
      </c>
      <c r="BZ13" s="14">
        <v>2.59652524574744E-2</v>
      </c>
      <c r="CA13" s="14">
        <v>2.69956525142389E-2</v>
      </c>
      <c r="CB13" s="14">
        <v>3.48188615019909E-2</v>
      </c>
      <c r="CC13" s="14"/>
      <c r="CD13" s="14">
        <v>2.7454000520322701E-2</v>
      </c>
      <c r="CE13" s="14">
        <v>1.7084412372173299E-2</v>
      </c>
      <c r="CF13" s="14">
        <v>2.9443675061294701E-2</v>
      </c>
      <c r="CG13" s="14">
        <v>2.2998616648196499E-2</v>
      </c>
      <c r="CH13" s="14"/>
      <c r="CI13" s="14">
        <v>1.9838782339011402E-2</v>
      </c>
      <c r="CJ13" s="14">
        <v>2.84722032437933E-2</v>
      </c>
      <c r="CK13" s="14">
        <v>2.1487512963827601E-2</v>
      </c>
      <c r="CL13" s="14">
        <v>2.2158011791298501E-2</v>
      </c>
      <c r="CM13" s="14"/>
      <c r="CN13" s="14">
        <v>2.85307814225194E-2</v>
      </c>
      <c r="CO13" s="14">
        <v>2.0495040153160601E-2</v>
      </c>
      <c r="CP13" s="14"/>
      <c r="CQ13" s="14">
        <v>2.1504716657242101E-2</v>
      </c>
      <c r="CR13" s="14">
        <v>2.3693118624941101E-2</v>
      </c>
    </row>
    <row r="14" spans="2:96" x14ac:dyDescent="0.3">
      <c r="B14" s="15" t="s">
        <v>92</v>
      </c>
      <c r="C14" s="14">
        <v>2.72726601052053E-2</v>
      </c>
      <c r="D14" s="14">
        <v>2.0351789574528999E-2</v>
      </c>
      <c r="E14" s="14">
        <v>3.4123373891125103E-2</v>
      </c>
      <c r="F14" s="14"/>
      <c r="G14" s="14">
        <v>2.33436722420883E-2</v>
      </c>
      <c r="H14" s="14">
        <v>2.4851980900765999E-2</v>
      </c>
      <c r="I14" s="14">
        <v>3.8732418560975902E-2</v>
      </c>
      <c r="J14" s="14">
        <v>3.03999932995456E-2</v>
      </c>
      <c r="K14" s="14">
        <v>1.74196709084708E-2</v>
      </c>
      <c r="L14" s="14">
        <v>2.6597455304488399E-2</v>
      </c>
      <c r="M14" s="14"/>
      <c r="N14" s="14">
        <v>2.4614911777683299E-2</v>
      </c>
      <c r="O14" s="14">
        <v>3.08805950181066E-2</v>
      </c>
      <c r="P14" s="14">
        <v>2.5499150642754102E-2</v>
      </c>
      <c r="Q14" s="14">
        <v>2.8276368051699401E-2</v>
      </c>
      <c r="R14" s="14"/>
      <c r="S14" s="14">
        <v>2.6690078309957802E-2</v>
      </c>
      <c r="T14" s="14">
        <v>2.45702195480644E-2</v>
      </c>
      <c r="U14" s="14">
        <v>2.3494876150586302E-2</v>
      </c>
      <c r="V14" s="14">
        <v>2.59251136917906E-2</v>
      </c>
      <c r="W14" s="14">
        <v>3.9694945351016198E-2</v>
      </c>
      <c r="X14" s="14">
        <v>3.8782332071642001E-2</v>
      </c>
      <c r="Y14" s="14">
        <v>1.7020285598760999E-2</v>
      </c>
      <c r="Z14" s="14">
        <v>1.1810481617696E-2</v>
      </c>
      <c r="AA14" s="14">
        <v>3.2147618628989599E-2</v>
      </c>
      <c r="AB14" s="14">
        <v>1.7058960387479099E-2</v>
      </c>
      <c r="AC14" s="14">
        <v>4.4468584678252099E-2</v>
      </c>
      <c r="AD14" s="14">
        <v>2.4089806751440599E-2</v>
      </c>
      <c r="AE14" s="14"/>
      <c r="AF14" s="14">
        <v>2.34447256372723E-2</v>
      </c>
      <c r="AG14" s="14">
        <v>2.2034616778374899E-2</v>
      </c>
      <c r="AH14" s="14">
        <v>2.1997779407654801E-2</v>
      </c>
      <c r="AI14" s="14">
        <v>1.87353632483904E-2</v>
      </c>
      <c r="AJ14" s="14">
        <v>4.9600288834322298E-2</v>
      </c>
      <c r="AK14" s="14"/>
      <c r="AL14" s="14">
        <v>2.2510380059633898E-2</v>
      </c>
      <c r="AM14" s="14">
        <v>1.5635226992823999E-2</v>
      </c>
      <c r="AN14" s="14">
        <v>1.95126338928149E-2</v>
      </c>
      <c r="AO14" s="14">
        <v>2.6562531767729301E-2</v>
      </c>
      <c r="AP14" s="14">
        <v>2.9049938476353801E-2</v>
      </c>
      <c r="AQ14" s="14">
        <v>2.8864111030847399E-2</v>
      </c>
      <c r="AR14" s="14"/>
      <c r="AS14" s="14">
        <v>2.3433652820107301E-2</v>
      </c>
      <c r="AT14" s="14">
        <v>3.1529554776841398E-2</v>
      </c>
      <c r="AU14" s="14">
        <v>2.7592554830009199E-2</v>
      </c>
      <c r="AV14" s="14">
        <v>2.2572369613125198E-2</v>
      </c>
      <c r="AW14" s="14">
        <v>2.4664252743524399E-2</v>
      </c>
      <c r="AX14" s="14"/>
      <c r="AY14" s="14">
        <v>0</v>
      </c>
      <c r="AZ14" s="14">
        <v>7.9190488807524606E-2</v>
      </c>
      <c r="BA14" s="14">
        <v>2.9130414810461799E-2</v>
      </c>
      <c r="BB14" s="14">
        <v>9.0865617411703993E-3</v>
      </c>
      <c r="BC14" s="14">
        <v>2.63715554220324E-2</v>
      </c>
      <c r="BD14" s="14">
        <v>4.0675262288081E-2</v>
      </c>
      <c r="BE14" s="14">
        <v>1.3327909199262101E-2</v>
      </c>
      <c r="BF14" s="14">
        <v>2.6496302235087501E-2</v>
      </c>
      <c r="BG14" s="14">
        <v>1.4219497694773899E-2</v>
      </c>
      <c r="BH14" s="14">
        <v>1.9778764083595399E-2</v>
      </c>
      <c r="BI14" s="14">
        <v>2.95378559028141E-2</v>
      </c>
      <c r="BJ14" s="14">
        <v>2.3961458009947999E-2</v>
      </c>
      <c r="BK14" s="14">
        <v>0</v>
      </c>
      <c r="BL14" s="14">
        <v>4.3092888853567199E-2</v>
      </c>
      <c r="BM14" s="14">
        <v>1.86798867108189E-2</v>
      </c>
      <c r="BN14" s="14">
        <v>2.6158556455731199E-2</v>
      </c>
      <c r="BO14" s="14"/>
      <c r="BP14" s="14">
        <v>2.37883911832617E-2</v>
      </c>
      <c r="BQ14" s="14">
        <v>3.5061810953421702E-2</v>
      </c>
      <c r="BR14" s="14">
        <v>1.7143257955436701E-2</v>
      </c>
      <c r="BS14" s="14">
        <v>2.6003297205559599E-2</v>
      </c>
      <c r="BT14" s="14">
        <v>3.2069228350715899E-2</v>
      </c>
      <c r="BU14" s="14">
        <v>2.3273023180545901E-2</v>
      </c>
      <c r="BV14" s="14"/>
      <c r="BW14" s="14">
        <v>2.1565043846574799E-2</v>
      </c>
      <c r="BX14" s="14">
        <v>2.4727887020174699E-2</v>
      </c>
      <c r="BY14" s="14">
        <v>2.0282185647037699E-2</v>
      </c>
      <c r="BZ14" s="14">
        <v>3.1952721926190898E-2</v>
      </c>
      <c r="CA14" s="14">
        <v>3.5991368221204599E-2</v>
      </c>
      <c r="CB14" s="14">
        <v>4.7586419986838997E-2</v>
      </c>
      <c r="CC14" s="14"/>
      <c r="CD14" s="14">
        <v>2.87614374190844E-2</v>
      </c>
      <c r="CE14" s="14">
        <v>1.16894809536144E-2</v>
      </c>
      <c r="CF14" s="14">
        <v>2.9517476919631001E-2</v>
      </c>
      <c r="CG14" s="14">
        <v>2.3580605580352201E-2</v>
      </c>
      <c r="CH14" s="14"/>
      <c r="CI14" s="14">
        <v>2.7816514927671301E-2</v>
      </c>
      <c r="CJ14" s="14">
        <v>3.7623685529094099E-2</v>
      </c>
      <c r="CK14" s="14">
        <v>1.9470842862546502E-2</v>
      </c>
      <c r="CL14" s="14">
        <v>6.0574205209368001E-2</v>
      </c>
      <c r="CM14" s="14"/>
      <c r="CN14" s="14">
        <v>1.2027896125101301E-2</v>
      </c>
      <c r="CO14" s="14">
        <v>2.87283387025354E-2</v>
      </c>
      <c r="CP14" s="14"/>
      <c r="CQ14" s="14">
        <v>2.0696130129634099E-2</v>
      </c>
      <c r="CR14" s="14">
        <v>2.6520126993837798E-2</v>
      </c>
    </row>
    <row r="15" spans="2:96" x14ac:dyDescent="0.3">
      <c r="B15" s="15" t="s">
        <v>235</v>
      </c>
      <c r="C15" s="21">
        <v>0.73081001803842205</v>
      </c>
      <c r="D15" s="21">
        <v>0.72004926833808902</v>
      </c>
      <c r="E15" s="21">
        <v>0.74053834403675101</v>
      </c>
      <c r="F15" s="21"/>
      <c r="G15" s="21">
        <v>0.61069227640746304</v>
      </c>
      <c r="H15" s="21">
        <v>0.65047814907824997</v>
      </c>
      <c r="I15" s="21">
        <v>0.72854337971566596</v>
      </c>
      <c r="J15" s="21">
        <v>0.73211505890189299</v>
      </c>
      <c r="K15" s="21">
        <v>0.80212914095731203</v>
      </c>
      <c r="L15" s="21">
        <v>0.82857161167418802</v>
      </c>
      <c r="M15" s="21"/>
      <c r="N15" s="21">
        <v>0.71846240631161695</v>
      </c>
      <c r="O15" s="21">
        <v>0.72858653128025497</v>
      </c>
      <c r="P15" s="21">
        <v>0.73802334473731901</v>
      </c>
      <c r="Q15" s="21">
        <v>0.73883632882239403</v>
      </c>
      <c r="R15" s="21"/>
      <c r="S15" s="21">
        <v>0.70370458170729899</v>
      </c>
      <c r="T15" s="21">
        <v>0.69664837588795703</v>
      </c>
      <c r="U15" s="21">
        <v>0.72834426724680101</v>
      </c>
      <c r="V15" s="21">
        <v>0.73492574722142801</v>
      </c>
      <c r="W15" s="21">
        <v>0.695621009053637</v>
      </c>
      <c r="X15" s="21">
        <v>0.68562964897459999</v>
      </c>
      <c r="Y15" s="21">
        <v>0.77508141011952902</v>
      </c>
      <c r="Z15" s="21">
        <v>0.71536466159449796</v>
      </c>
      <c r="AA15" s="21">
        <v>0.74496482212961102</v>
      </c>
      <c r="AB15" s="21">
        <v>0.76255015280938698</v>
      </c>
      <c r="AC15" s="21">
        <v>0.78919678564983897</v>
      </c>
      <c r="AD15" s="21">
        <v>0.87559505122305004</v>
      </c>
      <c r="AE15" s="21"/>
      <c r="AF15" s="21">
        <v>0.77162747181548696</v>
      </c>
      <c r="AG15" s="21">
        <v>0.70552941261059399</v>
      </c>
      <c r="AH15" s="21">
        <v>0.75806205667620796</v>
      </c>
      <c r="AI15" s="21">
        <v>0.75633250934002605</v>
      </c>
      <c r="AJ15" s="21">
        <v>0.74530778173492895</v>
      </c>
      <c r="AK15" s="21"/>
      <c r="AL15" s="21">
        <v>0.69320756640667303</v>
      </c>
      <c r="AM15" s="21">
        <v>0.78244097988135797</v>
      </c>
      <c r="AN15" s="21">
        <v>0.78045943651632599</v>
      </c>
      <c r="AO15" s="21">
        <v>0.75114742696974202</v>
      </c>
      <c r="AP15" s="21">
        <v>0.69621349727478399</v>
      </c>
      <c r="AQ15" s="21">
        <v>0.67547909749440505</v>
      </c>
      <c r="AR15" s="21"/>
      <c r="AS15" s="21">
        <v>0.771284840555722</v>
      </c>
      <c r="AT15" s="21">
        <v>0.716659375493785</v>
      </c>
      <c r="AU15" s="21">
        <v>0.70763091656391996</v>
      </c>
      <c r="AV15" s="21">
        <v>0.71296064757661004</v>
      </c>
      <c r="AW15" s="21">
        <v>0.74440786778849799</v>
      </c>
      <c r="AX15" s="21"/>
      <c r="AY15" s="21">
        <v>0.72165847782136505</v>
      </c>
      <c r="AZ15" s="21">
        <v>0.755507075706499</v>
      </c>
      <c r="BA15" s="21">
        <v>0.73452370191315397</v>
      </c>
      <c r="BB15" s="21">
        <v>0.73942701683633805</v>
      </c>
      <c r="BC15" s="21">
        <v>0.71383767461042402</v>
      </c>
      <c r="BD15" s="21">
        <v>0.75495416593504705</v>
      </c>
      <c r="BE15" s="21">
        <v>0.74248630745077204</v>
      </c>
      <c r="BF15" s="21">
        <v>0.78894148966525801</v>
      </c>
      <c r="BG15" s="21">
        <v>0.76505899036534697</v>
      </c>
      <c r="BH15" s="21">
        <v>0.76532445627515899</v>
      </c>
      <c r="BI15" s="21">
        <v>0.67572868931820795</v>
      </c>
      <c r="BJ15" s="21">
        <v>0.69137493997727295</v>
      </c>
      <c r="BK15" s="21">
        <v>0.79179460124919698</v>
      </c>
      <c r="BL15" s="21">
        <v>0.60734093654620602</v>
      </c>
      <c r="BM15" s="21">
        <v>0.75460285584339504</v>
      </c>
      <c r="BN15" s="21">
        <v>0.69406679263163995</v>
      </c>
      <c r="BO15" s="21"/>
      <c r="BP15" s="21">
        <v>0.67191844293897196</v>
      </c>
      <c r="BQ15" s="21">
        <v>0.75271846036609302</v>
      </c>
      <c r="BR15" s="21">
        <v>0.70893800914685801</v>
      </c>
      <c r="BS15" s="21">
        <v>0.77469861058178202</v>
      </c>
      <c r="BT15" s="21">
        <v>0.73849489378039301</v>
      </c>
      <c r="BU15" s="21">
        <v>0.77064829399045898</v>
      </c>
      <c r="BV15" s="21"/>
      <c r="BW15" s="21">
        <v>0.79673688264842202</v>
      </c>
      <c r="BX15" s="21">
        <v>0.703292826174721</v>
      </c>
      <c r="BY15" s="21">
        <v>0.72605620531474901</v>
      </c>
      <c r="BZ15" s="21">
        <v>0.71350480521098802</v>
      </c>
      <c r="CA15" s="21">
        <v>0.66729973770902795</v>
      </c>
      <c r="CB15" s="21">
        <v>0.60943779519959196</v>
      </c>
      <c r="CC15" s="21"/>
      <c r="CD15" s="21">
        <v>0.65999874054358099</v>
      </c>
      <c r="CE15" s="21">
        <v>0.76109897374318503</v>
      </c>
      <c r="CF15" s="21">
        <v>0.72135514509751397</v>
      </c>
      <c r="CG15" s="21">
        <v>0.76333224092552499</v>
      </c>
      <c r="CH15" s="21"/>
      <c r="CI15" s="21">
        <v>0.76670620014260504</v>
      </c>
      <c r="CJ15" s="21">
        <v>0.71318149194654201</v>
      </c>
      <c r="CK15" s="21">
        <v>0.73256078584125905</v>
      </c>
      <c r="CL15" s="21">
        <v>0.67372555001825996</v>
      </c>
      <c r="CM15" s="21"/>
      <c r="CN15" s="21">
        <v>0.72212488929414698</v>
      </c>
      <c r="CO15" s="21">
        <v>0.73759086957140296</v>
      </c>
      <c r="CP15" s="21"/>
      <c r="CQ15" s="21">
        <v>0.69403834863466596</v>
      </c>
      <c r="CR15" s="21">
        <v>0.74207990881017305</v>
      </c>
    </row>
    <row r="16" spans="2:96" x14ac:dyDescent="0.3">
      <c r="B16" s="15" t="s">
        <v>236</v>
      </c>
      <c r="C16" s="21">
        <v>8.99420957979052E-2</v>
      </c>
      <c r="D16" s="21">
        <v>9.71817258383737E-2</v>
      </c>
      <c r="E16" s="21">
        <v>8.3126916598772194E-2</v>
      </c>
      <c r="F16" s="21"/>
      <c r="G16" s="21">
        <v>0.119125277790269</v>
      </c>
      <c r="H16" s="21">
        <v>0.118264304576021</v>
      </c>
      <c r="I16" s="21">
        <v>8.8577145692566001E-2</v>
      </c>
      <c r="J16" s="21">
        <v>7.9919749514109906E-2</v>
      </c>
      <c r="K16" s="21">
        <v>8.3133861499693706E-2</v>
      </c>
      <c r="L16" s="21">
        <v>6.1387786079293599E-2</v>
      </c>
      <c r="M16" s="21"/>
      <c r="N16" s="21">
        <v>0.115361576257452</v>
      </c>
      <c r="O16" s="21">
        <v>9.7108871717388398E-2</v>
      </c>
      <c r="P16" s="21">
        <v>7.9747994783687798E-2</v>
      </c>
      <c r="Q16" s="21">
        <v>6.5140147469999798E-2</v>
      </c>
      <c r="R16" s="21"/>
      <c r="S16" s="21">
        <v>0.11874723092864101</v>
      </c>
      <c r="T16" s="21">
        <v>0.11154806929755599</v>
      </c>
      <c r="U16" s="21">
        <v>0.11299708846329901</v>
      </c>
      <c r="V16" s="21">
        <v>7.2139912586621793E-2</v>
      </c>
      <c r="W16" s="21">
        <v>6.7941227999541401E-2</v>
      </c>
      <c r="X16" s="21">
        <v>8.8824718198015906E-2</v>
      </c>
      <c r="Y16" s="21">
        <v>6.3190759477179906E-2</v>
      </c>
      <c r="Z16" s="21">
        <v>6.9796801662899394E-2</v>
      </c>
      <c r="AA16" s="21">
        <v>0.102601025952357</v>
      </c>
      <c r="AB16" s="21">
        <v>8.7991208486316697E-2</v>
      </c>
      <c r="AC16" s="21">
        <v>5.5507556358295997E-2</v>
      </c>
      <c r="AD16" s="21">
        <v>2.32736450820815E-2</v>
      </c>
      <c r="AE16" s="21"/>
      <c r="AF16" s="21">
        <v>9.0234772622875006E-2</v>
      </c>
      <c r="AG16" s="21">
        <v>0.10280096546216901</v>
      </c>
      <c r="AH16" s="21">
        <v>9.2059910234139494E-2</v>
      </c>
      <c r="AI16" s="21">
        <v>7.6125744273515594E-2</v>
      </c>
      <c r="AJ16" s="21">
        <v>5.1629154051052999E-2</v>
      </c>
      <c r="AK16" s="21"/>
      <c r="AL16" s="21">
        <v>9.77238020374393E-2</v>
      </c>
      <c r="AM16" s="21">
        <v>0.10015036080140401</v>
      </c>
      <c r="AN16" s="21">
        <v>7.8416037946779801E-2</v>
      </c>
      <c r="AO16" s="21">
        <v>8.0556871517590597E-2</v>
      </c>
      <c r="AP16" s="21">
        <v>7.2804404976148707E-2</v>
      </c>
      <c r="AQ16" s="21">
        <v>0.102457823543546</v>
      </c>
      <c r="AR16" s="21"/>
      <c r="AS16" s="21">
        <v>6.3813624111075995E-2</v>
      </c>
      <c r="AT16" s="21">
        <v>0.105578482659372</v>
      </c>
      <c r="AU16" s="21">
        <v>0.103200293241376</v>
      </c>
      <c r="AV16" s="21">
        <v>9.3028301986009601E-2</v>
      </c>
      <c r="AW16" s="21">
        <v>0.130466366891409</v>
      </c>
      <c r="AX16" s="21"/>
      <c r="AY16" s="21">
        <v>6.8313593373566794E-2</v>
      </c>
      <c r="AZ16" s="21">
        <v>3.5146721061964099E-2</v>
      </c>
      <c r="BA16" s="21">
        <v>8.0358204161227895E-2</v>
      </c>
      <c r="BB16" s="21">
        <v>9.4522263489465699E-2</v>
      </c>
      <c r="BC16" s="21">
        <v>7.5036079014998106E-2</v>
      </c>
      <c r="BD16" s="21">
        <v>4.5233321599654E-2</v>
      </c>
      <c r="BE16" s="21">
        <v>7.7600842927981806E-2</v>
      </c>
      <c r="BF16" s="21">
        <v>6.3386315587308603E-2</v>
      </c>
      <c r="BG16" s="21">
        <v>8.1450322728361904E-2</v>
      </c>
      <c r="BH16" s="21">
        <v>0.12883544001444699</v>
      </c>
      <c r="BI16" s="21">
        <v>0.127677231003339</v>
      </c>
      <c r="BJ16" s="21">
        <v>0.13080854665991301</v>
      </c>
      <c r="BK16" s="21">
        <v>8.6791194446992001E-2</v>
      </c>
      <c r="BL16" s="21">
        <v>0.159655032971212</v>
      </c>
      <c r="BM16" s="21">
        <v>0.128053564242505</v>
      </c>
      <c r="BN16" s="21">
        <v>0.126100088170465</v>
      </c>
      <c r="BO16" s="21"/>
      <c r="BP16" s="21">
        <v>0.102028750501761</v>
      </c>
      <c r="BQ16" s="21">
        <v>7.4411882307171398E-2</v>
      </c>
      <c r="BR16" s="21">
        <v>9.0939496737970998E-2</v>
      </c>
      <c r="BS16" s="21">
        <v>8.9719434663252301E-2</v>
      </c>
      <c r="BT16" s="21">
        <v>0.10529818133114199</v>
      </c>
      <c r="BU16" s="21">
        <v>8.6090657079508401E-2</v>
      </c>
      <c r="BV16" s="21"/>
      <c r="BW16" s="21">
        <v>8.2257418066336296E-2</v>
      </c>
      <c r="BX16" s="21">
        <v>7.8173985530758106E-2</v>
      </c>
      <c r="BY16" s="21">
        <v>8.4631282773346E-2</v>
      </c>
      <c r="BZ16" s="21">
        <v>9.1074849558069701E-2</v>
      </c>
      <c r="CA16" s="21">
        <v>0.10158828835849799</v>
      </c>
      <c r="CB16" s="21">
        <v>0.17706450378920299</v>
      </c>
      <c r="CC16" s="21"/>
      <c r="CD16" s="21">
        <v>0.114755231128872</v>
      </c>
      <c r="CE16" s="21">
        <v>9.1875740555983298E-2</v>
      </c>
      <c r="CF16" s="21">
        <v>9.3667960098261505E-2</v>
      </c>
      <c r="CG16" s="21">
        <v>8.4435609553813795E-2</v>
      </c>
      <c r="CH16" s="21"/>
      <c r="CI16" s="21">
        <v>8.3814860688218695E-2</v>
      </c>
      <c r="CJ16" s="21">
        <v>0.130100952158755</v>
      </c>
      <c r="CK16" s="21">
        <v>8.2399055875032101E-2</v>
      </c>
      <c r="CL16" s="21">
        <v>4.4959279008422399E-2</v>
      </c>
      <c r="CM16" s="21"/>
      <c r="CN16" s="21">
        <v>9.5073937616333204E-2</v>
      </c>
      <c r="CO16" s="21">
        <v>8.7289309404596699E-2</v>
      </c>
      <c r="CP16" s="21"/>
      <c r="CQ16" s="21">
        <v>9.1888882578840606E-2</v>
      </c>
      <c r="CR16" s="21">
        <v>9.2597307684635199E-2</v>
      </c>
    </row>
    <row r="17" spans="2:96" x14ac:dyDescent="0.3">
      <c r="B17" s="15" t="s">
        <v>237</v>
      </c>
      <c r="C17" s="22">
        <v>0.64086792224051703</v>
      </c>
      <c r="D17" s="22">
        <v>0.62286754249971599</v>
      </c>
      <c r="E17" s="22">
        <v>0.65741142743797898</v>
      </c>
      <c r="F17" s="22"/>
      <c r="G17" s="22">
        <v>0.491566998617194</v>
      </c>
      <c r="H17" s="22">
        <v>0.53221384450222997</v>
      </c>
      <c r="I17" s="22">
        <v>0.63996623402310004</v>
      </c>
      <c r="J17" s="22">
        <v>0.65219530938778303</v>
      </c>
      <c r="K17" s="22">
        <v>0.71899527945761799</v>
      </c>
      <c r="L17" s="22">
        <v>0.76718382559489495</v>
      </c>
      <c r="M17" s="22"/>
      <c r="N17" s="22">
        <v>0.60310083005416504</v>
      </c>
      <c r="O17" s="22">
        <v>0.63147765956286595</v>
      </c>
      <c r="P17" s="22">
        <v>0.65827534995363102</v>
      </c>
      <c r="Q17" s="22">
        <v>0.67369618135239495</v>
      </c>
      <c r="R17" s="22"/>
      <c r="S17" s="22">
        <v>0.58495735077865896</v>
      </c>
      <c r="T17" s="22">
        <v>0.58510030659040102</v>
      </c>
      <c r="U17" s="22">
        <v>0.61534717878350198</v>
      </c>
      <c r="V17" s="22">
        <v>0.662785834634807</v>
      </c>
      <c r="W17" s="22">
        <v>0.62767978105409605</v>
      </c>
      <c r="X17" s="22">
        <v>0.59680493077658403</v>
      </c>
      <c r="Y17" s="22">
        <v>0.71189065064234902</v>
      </c>
      <c r="Z17" s="22">
        <v>0.64556785993159904</v>
      </c>
      <c r="AA17" s="22">
        <v>0.64236379617725403</v>
      </c>
      <c r="AB17" s="22">
        <v>0.67455894432307095</v>
      </c>
      <c r="AC17" s="22">
        <v>0.73368922929154301</v>
      </c>
      <c r="AD17" s="22">
        <v>0.85232140614096796</v>
      </c>
      <c r="AE17" s="22"/>
      <c r="AF17" s="22">
        <v>0.68139269919261203</v>
      </c>
      <c r="AG17" s="22">
        <v>0.602728447148424</v>
      </c>
      <c r="AH17" s="22">
        <v>0.66600214644206801</v>
      </c>
      <c r="AI17" s="22">
        <v>0.68020676506651101</v>
      </c>
      <c r="AJ17" s="22">
        <v>0.693678627683876</v>
      </c>
      <c r="AK17" s="22"/>
      <c r="AL17" s="22">
        <v>0.595483764369234</v>
      </c>
      <c r="AM17" s="22">
        <v>0.68229061907995503</v>
      </c>
      <c r="AN17" s="22">
        <v>0.70204339856954601</v>
      </c>
      <c r="AO17" s="22">
        <v>0.67059055545215096</v>
      </c>
      <c r="AP17" s="22">
        <v>0.62340909229863595</v>
      </c>
      <c r="AQ17" s="22">
        <v>0.573021273950859</v>
      </c>
      <c r="AR17" s="22"/>
      <c r="AS17" s="22">
        <v>0.70747121644464595</v>
      </c>
      <c r="AT17" s="22">
        <v>0.61108089283441402</v>
      </c>
      <c r="AU17" s="22">
        <v>0.60443062332254405</v>
      </c>
      <c r="AV17" s="22">
        <v>0.61993234559060095</v>
      </c>
      <c r="AW17" s="22">
        <v>0.61394150089708899</v>
      </c>
      <c r="AX17" s="22"/>
      <c r="AY17" s="22">
        <v>0.65334488444779804</v>
      </c>
      <c r="AZ17" s="22">
        <v>0.72036035464453496</v>
      </c>
      <c r="BA17" s="22">
        <v>0.65416549775192701</v>
      </c>
      <c r="BB17" s="22">
        <v>0.64490475334687203</v>
      </c>
      <c r="BC17" s="22">
        <v>0.63880159559542604</v>
      </c>
      <c r="BD17" s="22">
        <v>0.70972084433539295</v>
      </c>
      <c r="BE17" s="22">
        <v>0.66488546452279096</v>
      </c>
      <c r="BF17" s="22">
        <v>0.72555517407795</v>
      </c>
      <c r="BG17" s="22">
        <v>0.68360866763698502</v>
      </c>
      <c r="BH17" s="22">
        <v>0.63648901626071097</v>
      </c>
      <c r="BI17" s="22">
        <v>0.54805145831486801</v>
      </c>
      <c r="BJ17" s="22">
        <v>0.56056639331735902</v>
      </c>
      <c r="BK17" s="22">
        <v>0.70500340680220497</v>
      </c>
      <c r="BL17" s="22">
        <v>0.44768590357499399</v>
      </c>
      <c r="BM17" s="22">
        <v>0.62654929160088901</v>
      </c>
      <c r="BN17" s="22">
        <v>0.56796670446117403</v>
      </c>
      <c r="BO17" s="22"/>
      <c r="BP17" s="22">
        <v>0.56988969243721099</v>
      </c>
      <c r="BQ17" s="22">
        <v>0.67830657805892203</v>
      </c>
      <c r="BR17" s="22">
        <v>0.61799851240888704</v>
      </c>
      <c r="BS17" s="22">
        <v>0.68497917591852997</v>
      </c>
      <c r="BT17" s="22">
        <v>0.63319671244925102</v>
      </c>
      <c r="BU17" s="22">
        <v>0.68455763691095095</v>
      </c>
      <c r="BV17" s="22"/>
      <c r="BW17" s="22">
        <v>0.714479464582086</v>
      </c>
      <c r="BX17" s="22">
        <v>0.62511884064396295</v>
      </c>
      <c r="BY17" s="22">
        <v>0.64142492254140304</v>
      </c>
      <c r="BZ17" s="22">
        <v>0.62242995565291803</v>
      </c>
      <c r="CA17" s="22">
        <v>0.56571144935052897</v>
      </c>
      <c r="CB17" s="22">
        <v>0.43237329141038799</v>
      </c>
      <c r="CC17" s="22"/>
      <c r="CD17" s="22">
        <v>0.545243509414709</v>
      </c>
      <c r="CE17" s="22">
        <v>0.66922323318720101</v>
      </c>
      <c r="CF17" s="22">
        <v>0.62768718499925302</v>
      </c>
      <c r="CG17" s="22">
        <v>0.67889663137171097</v>
      </c>
      <c r="CH17" s="22"/>
      <c r="CI17" s="22">
        <v>0.68289133945438596</v>
      </c>
      <c r="CJ17" s="22">
        <v>0.58308053978778696</v>
      </c>
      <c r="CK17" s="22">
        <v>0.65016172996622701</v>
      </c>
      <c r="CL17" s="22">
        <v>0.62876627100983695</v>
      </c>
      <c r="CM17" s="22"/>
      <c r="CN17" s="22">
        <v>0.62705095167781399</v>
      </c>
      <c r="CO17" s="22">
        <v>0.65030156016680596</v>
      </c>
      <c r="CP17" s="22"/>
      <c r="CQ17" s="22">
        <v>0.60214946605582498</v>
      </c>
      <c r="CR17" s="22">
        <v>0.64948260112553802</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598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7.4341626783719E-2</v>
      </c>
      <c r="D9" s="14">
        <v>7.21981739266601E-2</v>
      </c>
      <c r="E9" s="14">
        <v>7.4582089880941699E-2</v>
      </c>
      <c r="F9" s="14"/>
      <c r="G9" s="14">
        <v>0.10847872662892501</v>
      </c>
      <c r="H9" s="14">
        <v>0.131413894242392</v>
      </c>
      <c r="I9" s="14">
        <v>7.1831352110482097E-2</v>
      </c>
      <c r="J9" s="14">
        <v>7.2501411943278596E-2</v>
      </c>
      <c r="K9" s="14">
        <v>5.5195574676225101E-2</v>
      </c>
      <c r="L9" s="14">
        <v>2.1670456949508799E-2</v>
      </c>
      <c r="M9" s="14"/>
      <c r="N9" s="14">
        <v>9.9586922632707298E-2</v>
      </c>
      <c r="O9" s="14">
        <v>5.3566461465239301E-2</v>
      </c>
      <c r="P9" s="14">
        <v>8.10409267756554E-2</v>
      </c>
      <c r="Q9" s="14">
        <v>6.3699823080299797E-2</v>
      </c>
      <c r="R9" s="14"/>
      <c r="S9" s="14">
        <v>0.111982230584634</v>
      </c>
      <c r="T9" s="14">
        <v>7.0257936304077104E-2</v>
      </c>
      <c r="U9" s="14">
        <v>5.3442077685864398E-2</v>
      </c>
      <c r="V9" s="14">
        <v>6.7942218431313497E-2</v>
      </c>
      <c r="W9" s="14">
        <v>5.3767627161170999E-2</v>
      </c>
      <c r="X9" s="14">
        <v>8.4721917642311406E-2</v>
      </c>
      <c r="Y9" s="14">
        <v>6.70866931620102E-2</v>
      </c>
      <c r="Z9" s="14">
        <v>8.3185096611133005E-2</v>
      </c>
      <c r="AA9" s="14">
        <v>8.8132683137349302E-2</v>
      </c>
      <c r="AB9" s="14">
        <v>5.8859931798939703E-2</v>
      </c>
      <c r="AC9" s="14">
        <v>5.6129931015553199E-2</v>
      </c>
      <c r="AD9" s="14">
        <v>4.1747416318105801E-2</v>
      </c>
      <c r="AE9" s="14"/>
      <c r="AF9" s="14">
        <v>5.9429110560085097E-2</v>
      </c>
      <c r="AG9" s="14">
        <v>9.8251717120513796E-2</v>
      </c>
      <c r="AH9" s="14">
        <v>6.6081071905951805E-2</v>
      </c>
      <c r="AI9" s="14">
        <v>6.7745201832839302E-2</v>
      </c>
      <c r="AJ9" s="14">
        <v>6.0465349449995098E-2</v>
      </c>
      <c r="AK9" s="14"/>
      <c r="AL9" s="14">
        <v>0.123884241911143</v>
      </c>
      <c r="AM9" s="14">
        <v>7.4258624273086896E-2</v>
      </c>
      <c r="AN9" s="14">
        <v>5.4415669449396499E-2</v>
      </c>
      <c r="AO9" s="14">
        <v>4.7627927763818398E-2</v>
      </c>
      <c r="AP9" s="14">
        <v>9.4599252339409204E-2</v>
      </c>
      <c r="AQ9" s="14">
        <v>2.79864837263736E-2</v>
      </c>
      <c r="AR9" s="14"/>
      <c r="AS9" s="14">
        <v>4.0337433627455302E-2</v>
      </c>
      <c r="AT9" s="14">
        <v>6.7196255505608704E-2</v>
      </c>
      <c r="AU9" s="14">
        <v>7.5696948541355294E-2</v>
      </c>
      <c r="AV9" s="14">
        <v>0.141979310969612</v>
      </c>
      <c r="AW9" s="14">
        <v>0.22885057331615699</v>
      </c>
      <c r="AX9" s="14"/>
      <c r="AY9" s="14">
        <v>6.8633197583866198E-2</v>
      </c>
      <c r="AZ9" s="14">
        <v>3.9414099178997297E-2</v>
      </c>
      <c r="BA9" s="14">
        <v>2.17780479626128E-2</v>
      </c>
      <c r="BB9" s="14">
        <v>4.3565915179364902E-2</v>
      </c>
      <c r="BC9" s="14">
        <v>8.0265788035025903E-2</v>
      </c>
      <c r="BD9" s="14">
        <v>7.0626403882619801E-2</v>
      </c>
      <c r="BE9" s="14">
        <v>0.10587242825495</v>
      </c>
      <c r="BF9" s="14">
        <v>8.9465551210484703E-2</v>
      </c>
      <c r="BG9" s="14">
        <v>6.6268738749823905E-2</v>
      </c>
      <c r="BH9" s="14">
        <v>7.2861353749185995E-2</v>
      </c>
      <c r="BI9" s="14">
        <v>8.5573178034356101E-2</v>
      </c>
      <c r="BJ9" s="14">
        <v>4.5192956183127603E-2</v>
      </c>
      <c r="BK9" s="14">
        <v>0.103234530676865</v>
      </c>
      <c r="BL9" s="14">
        <v>2.5452373387294901E-2</v>
      </c>
      <c r="BM9" s="14">
        <v>5.3659429625983801E-2</v>
      </c>
      <c r="BN9" s="14">
        <v>0.185789423440997</v>
      </c>
      <c r="BO9" s="14"/>
      <c r="BP9" s="14">
        <v>0.13747152121771899</v>
      </c>
      <c r="BQ9" s="14">
        <v>4.1153443891080103E-2</v>
      </c>
      <c r="BR9" s="14">
        <v>7.8391283966741096E-2</v>
      </c>
      <c r="BS9" s="14">
        <v>6.3794442483914499E-2</v>
      </c>
      <c r="BT9" s="14">
        <v>3.8442158199168699E-2</v>
      </c>
      <c r="BU9" s="14">
        <v>6.0585492809724098E-2</v>
      </c>
      <c r="BV9" s="14"/>
      <c r="BW9" s="14">
        <v>6.4437102929554804E-2</v>
      </c>
      <c r="BX9" s="14">
        <v>7.9670114171485798E-2</v>
      </c>
      <c r="BY9" s="14">
        <v>8.5603297144514201E-2</v>
      </c>
      <c r="BZ9" s="14">
        <v>5.8493590018408897E-2</v>
      </c>
      <c r="CA9" s="14">
        <v>9.1941389051047498E-2</v>
      </c>
      <c r="CB9" s="14">
        <v>6.4539933440757605E-2</v>
      </c>
      <c r="CC9" s="14"/>
      <c r="CD9" s="14">
        <v>0.105569675378309</v>
      </c>
      <c r="CE9" s="14">
        <v>0.100726344364474</v>
      </c>
      <c r="CF9" s="14">
        <v>5.47831376587E-2</v>
      </c>
      <c r="CG9" s="14">
        <v>7.2623287949705406E-2</v>
      </c>
      <c r="CH9" s="14"/>
      <c r="CI9" s="14">
        <v>8.9064216164232907E-2</v>
      </c>
      <c r="CJ9" s="14">
        <v>8.3303504982532806E-2</v>
      </c>
      <c r="CK9" s="14">
        <v>7.0657336906388105E-2</v>
      </c>
      <c r="CL9" s="14">
        <v>3.7844696748606799E-2</v>
      </c>
      <c r="CM9" s="14"/>
      <c r="CN9" s="14">
        <v>0.15120927347448501</v>
      </c>
      <c r="CO9" s="14">
        <v>6.2737687423734007E-2</v>
      </c>
      <c r="CP9" s="14"/>
      <c r="CQ9" s="14">
        <v>0.14679423014591</v>
      </c>
      <c r="CR9" s="14">
        <v>6.7590677633729002E-2</v>
      </c>
    </row>
    <row r="10" spans="2:96" x14ac:dyDescent="0.3">
      <c r="B10" s="15" t="s">
        <v>231</v>
      </c>
      <c r="C10" s="14">
        <v>0.14365472599145299</v>
      </c>
      <c r="D10" s="14">
        <v>0.152954639078629</v>
      </c>
      <c r="E10" s="14">
        <v>0.134983372985891</v>
      </c>
      <c r="F10" s="14"/>
      <c r="G10" s="14">
        <v>0.300040979890628</v>
      </c>
      <c r="H10" s="14">
        <v>0.22364920830129301</v>
      </c>
      <c r="I10" s="14">
        <v>0.16621331985375901</v>
      </c>
      <c r="J10" s="14">
        <v>0.11735464233118</v>
      </c>
      <c r="K10" s="14">
        <v>7.2990513389267805E-2</v>
      </c>
      <c r="L10" s="14">
        <v>2.5514209265261E-2</v>
      </c>
      <c r="M10" s="14"/>
      <c r="N10" s="14">
        <v>0.154898541533845</v>
      </c>
      <c r="O10" s="14">
        <v>0.134494888601671</v>
      </c>
      <c r="P10" s="14">
        <v>0.14506537609561901</v>
      </c>
      <c r="Q10" s="14">
        <v>0.14152166370390901</v>
      </c>
      <c r="R10" s="14"/>
      <c r="S10" s="14">
        <v>0.1806887395498</v>
      </c>
      <c r="T10" s="14">
        <v>0.120316215414252</v>
      </c>
      <c r="U10" s="14">
        <v>0.121420260656822</v>
      </c>
      <c r="V10" s="14">
        <v>0.196278800512594</v>
      </c>
      <c r="W10" s="14">
        <v>0.14028357034212499</v>
      </c>
      <c r="X10" s="14">
        <v>0.13881263029694099</v>
      </c>
      <c r="Y10" s="14">
        <v>0.15681079396070699</v>
      </c>
      <c r="Z10" s="14">
        <v>0.16848258818867601</v>
      </c>
      <c r="AA10" s="14">
        <v>0.16464321359776601</v>
      </c>
      <c r="AB10" s="14">
        <v>9.1870116663513607E-2</v>
      </c>
      <c r="AC10" s="14">
        <v>0.10784931784268199</v>
      </c>
      <c r="AD10" s="14">
        <v>6.52582699618037E-2</v>
      </c>
      <c r="AE10" s="14"/>
      <c r="AF10" s="14">
        <v>9.6710850674424198E-2</v>
      </c>
      <c r="AG10" s="14">
        <v>0.17928598057282299</v>
      </c>
      <c r="AH10" s="14">
        <v>0.11087458845194299</v>
      </c>
      <c r="AI10" s="14">
        <v>0.12267429731648</v>
      </c>
      <c r="AJ10" s="14">
        <v>0.18436801917031401</v>
      </c>
      <c r="AK10" s="14"/>
      <c r="AL10" s="14">
        <v>0.19882323852192199</v>
      </c>
      <c r="AM10" s="14">
        <v>0.12238415424757</v>
      </c>
      <c r="AN10" s="14">
        <v>0.13095713418361901</v>
      </c>
      <c r="AO10" s="14">
        <v>0.13527318160009499</v>
      </c>
      <c r="AP10" s="14">
        <v>0.16240872239540999</v>
      </c>
      <c r="AQ10" s="14">
        <v>8.1494272005436505E-2</v>
      </c>
      <c r="AR10" s="14"/>
      <c r="AS10" s="14">
        <v>0.12873375392874201</v>
      </c>
      <c r="AT10" s="14">
        <v>0.174450214632766</v>
      </c>
      <c r="AU10" s="14">
        <v>0.14226110187987301</v>
      </c>
      <c r="AV10" s="14">
        <v>0.170731649325016</v>
      </c>
      <c r="AW10" s="14">
        <v>0.196268480300196</v>
      </c>
      <c r="AX10" s="14"/>
      <c r="AY10" s="14">
        <v>6.9904330199182393E-2</v>
      </c>
      <c r="AZ10" s="14">
        <v>0.24151165004207201</v>
      </c>
      <c r="BA10" s="14">
        <v>0.117752020162079</v>
      </c>
      <c r="BB10" s="14">
        <v>0.13172931509962699</v>
      </c>
      <c r="BC10" s="14">
        <v>0.14366285979419999</v>
      </c>
      <c r="BD10" s="14">
        <v>0.13798301096049301</v>
      </c>
      <c r="BE10" s="14">
        <v>0.123057634296188</v>
      </c>
      <c r="BF10" s="14">
        <v>0.15479837041045699</v>
      </c>
      <c r="BG10" s="14">
        <v>0.11201831520203601</v>
      </c>
      <c r="BH10" s="14">
        <v>0.118536744083166</v>
      </c>
      <c r="BI10" s="14">
        <v>0.185027077123079</v>
      </c>
      <c r="BJ10" s="14">
        <v>0.12745021543348301</v>
      </c>
      <c r="BK10" s="14">
        <v>0.15814752307093</v>
      </c>
      <c r="BL10" s="14">
        <v>0.17624969514448699</v>
      </c>
      <c r="BM10" s="14">
        <v>0.13969633125463199</v>
      </c>
      <c r="BN10" s="14">
        <v>0.20249503427243101</v>
      </c>
      <c r="BO10" s="14"/>
      <c r="BP10" s="14">
        <v>0.18498944905689499</v>
      </c>
      <c r="BQ10" s="14">
        <v>0.16010512416096301</v>
      </c>
      <c r="BR10" s="14">
        <v>0.13506556530160099</v>
      </c>
      <c r="BS10" s="14">
        <v>0.119047990482979</v>
      </c>
      <c r="BT10" s="14">
        <v>8.8019574479129198E-2</v>
      </c>
      <c r="BU10" s="14">
        <v>6.6806513496519504E-2</v>
      </c>
      <c r="BV10" s="14"/>
      <c r="BW10" s="14">
        <v>8.4413977279405403E-2</v>
      </c>
      <c r="BX10" s="14">
        <v>0.16464059543978701</v>
      </c>
      <c r="BY10" s="14">
        <v>0.182567733804812</v>
      </c>
      <c r="BZ10" s="14">
        <v>0.225900040912934</v>
      </c>
      <c r="CA10" s="14">
        <v>0.175564023756208</v>
      </c>
      <c r="CB10" s="14">
        <v>0.19987315089172999</v>
      </c>
      <c r="CC10" s="14"/>
      <c r="CD10" s="14">
        <v>0.25100520447962898</v>
      </c>
      <c r="CE10" s="14">
        <v>0.17004716277218099</v>
      </c>
      <c r="CF10" s="14">
        <v>0.12959541579265799</v>
      </c>
      <c r="CG10" s="14">
        <v>0.116563254174586</v>
      </c>
      <c r="CH10" s="14"/>
      <c r="CI10" s="14">
        <v>0.14618987845131501</v>
      </c>
      <c r="CJ10" s="14">
        <v>0.16185529881890401</v>
      </c>
      <c r="CK10" s="14">
        <v>0.13623297479502799</v>
      </c>
      <c r="CL10" s="14">
        <v>0.14344719178372101</v>
      </c>
      <c r="CM10" s="14"/>
      <c r="CN10" s="14">
        <v>0.24838259975577801</v>
      </c>
      <c r="CO10" s="14">
        <v>0.128018493826701</v>
      </c>
      <c r="CP10" s="14"/>
      <c r="CQ10" s="14">
        <v>0.20750843057746199</v>
      </c>
      <c r="CR10" s="14">
        <v>0.139596217279462</v>
      </c>
    </row>
    <row r="11" spans="2:96" x14ac:dyDescent="0.3">
      <c r="B11" s="15" t="s">
        <v>232</v>
      </c>
      <c r="C11" s="14">
        <v>0.143397180069952</v>
      </c>
      <c r="D11" s="14">
        <v>0.15218513162077199</v>
      </c>
      <c r="E11" s="14">
        <v>0.13522585737828299</v>
      </c>
      <c r="F11" s="14"/>
      <c r="G11" s="14">
        <v>0.215955862156364</v>
      </c>
      <c r="H11" s="14">
        <v>0.19121426110495199</v>
      </c>
      <c r="I11" s="14">
        <v>0.17616017681622401</v>
      </c>
      <c r="J11" s="14">
        <v>0.10677780160766299</v>
      </c>
      <c r="K11" s="14">
        <v>0.118425300288432</v>
      </c>
      <c r="L11" s="14">
        <v>7.6288971314001405E-2</v>
      </c>
      <c r="M11" s="14"/>
      <c r="N11" s="14">
        <v>0.13391259502733599</v>
      </c>
      <c r="O11" s="14">
        <v>0.16451145874488099</v>
      </c>
      <c r="P11" s="14">
        <v>0.15464402109061001</v>
      </c>
      <c r="Q11" s="14">
        <v>0.123538908174985</v>
      </c>
      <c r="R11" s="14"/>
      <c r="S11" s="14">
        <v>0.18808355368015001</v>
      </c>
      <c r="T11" s="14">
        <v>0.108144274457165</v>
      </c>
      <c r="U11" s="14">
        <v>0.15709588037128</v>
      </c>
      <c r="V11" s="14">
        <v>0.13887360480267699</v>
      </c>
      <c r="W11" s="14">
        <v>0.18430921139751</v>
      </c>
      <c r="X11" s="14">
        <v>0.155279230986408</v>
      </c>
      <c r="Y11" s="14">
        <v>0.113751372599027</v>
      </c>
      <c r="Z11" s="14">
        <v>0.17609246377586801</v>
      </c>
      <c r="AA11" s="14">
        <v>0.135831859877804</v>
      </c>
      <c r="AB11" s="14">
        <v>0.109926721091023</v>
      </c>
      <c r="AC11" s="14">
        <v>0.111909712437787</v>
      </c>
      <c r="AD11" s="14">
        <v>0.149269240781889</v>
      </c>
      <c r="AE11" s="14"/>
      <c r="AF11" s="14">
        <v>0.12374753898607101</v>
      </c>
      <c r="AG11" s="14">
        <v>0.134953772098102</v>
      </c>
      <c r="AH11" s="14">
        <v>0.12931092448496201</v>
      </c>
      <c r="AI11" s="14">
        <v>0.15334322086576699</v>
      </c>
      <c r="AJ11" s="14">
        <v>0.157236109927019</v>
      </c>
      <c r="AK11" s="14"/>
      <c r="AL11" s="14">
        <v>0.14899598588007601</v>
      </c>
      <c r="AM11" s="14">
        <v>0.135077190038638</v>
      </c>
      <c r="AN11" s="14">
        <v>0.14702467198053201</v>
      </c>
      <c r="AO11" s="14">
        <v>0.143797710264121</v>
      </c>
      <c r="AP11" s="14">
        <v>0.16309068589909201</v>
      </c>
      <c r="AQ11" s="14">
        <v>0.122710781520245</v>
      </c>
      <c r="AR11" s="14"/>
      <c r="AS11" s="14">
        <v>0.11982746917704799</v>
      </c>
      <c r="AT11" s="14">
        <v>0.146195578104094</v>
      </c>
      <c r="AU11" s="14">
        <v>0.16027101795169499</v>
      </c>
      <c r="AV11" s="14">
        <v>0.15537191493454799</v>
      </c>
      <c r="AW11" s="14">
        <v>0.12769413805962199</v>
      </c>
      <c r="AX11" s="14"/>
      <c r="AY11" s="14">
        <v>0.126775127720338</v>
      </c>
      <c r="AZ11" s="14">
        <v>0.113350464032758</v>
      </c>
      <c r="BA11" s="14">
        <v>0.14893969810792901</v>
      </c>
      <c r="BB11" s="14">
        <v>0.14538868101155</v>
      </c>
      <c r="BC11" s="14">
        <v>0.12698196139464801</v>
      </c>
      <c r="BD11" s="14">
        <v>0.17667332614492701</v>
      </c>
      <c r="BE11" s="14">
        <v>0.170171208125624</v>
      </c>
      <c r="BF11" s="14">
        <v>7.7708371783986305E-2</v>
      </c>
      <c r="BG11" s="14">
        <v>0.13633026875020399</v>
      </c>
      <c r="BH11" s="14">
        <v>0.15072476335365501</v>
      </c>
      <c r="BI11" s="14">
        <v>0.13835194654751101</v>
      </c>
      <c r="BJ11" s="14">
        <v>0.220548854373188</v>
      </c>
      <c r="BK11" s="14">
        <v>7.2219837127505598E-2</v>
      </c>
      <c r="BL11" s="14">
        <v>0.105473555422103</v>
      </c>
      <c r="BM11" s="14">
        <v>0.136181038571767</v>
      </c>
      <c r="BN11" s="14">
        <v>0.13164574019886099</v>
      </c>
      <c r="BO11" s="14"/>
      <c r="BP11" s="14">
        <v>0.187810697819325</v>
      </c>
      <c r="BQ11" s="14">
        <v>0.11969836533609</v>
      </c>
      <c r="BR11" s="14">
        <v>0.16054385153537901</v>
      </c>
      <c r="BS11" s="14">
        <v>0.116899976198483</v>
      </c>
      <c r="BT11" s="14">
        <v>0.129869760729313</v>
      </c>
      <c r="BU11" s="14">
        <v>0.14387421046290999</v>
      </c>
      <c r="BV11" s="14"/>
      <c r="BW11" s="14">
        <v>0.10185246208800899</v>
      </c>
      <c r="BX11" s="14">
        <v>0.18132325219162901</v>
      </c>
      <c r="BY11" s="14">
        <v>0.121960257771001</v>
      </c>
      <c r="BZ11" s="14">
        <v>0.10298944400477</v>
      </c>
      <c r="CA11" s="14">
        <v>0.18485380379432001</v>
      </c>
      <c r="CB11" s="14">
        <v>0.22776482590026001</v>
      </c>
      <c r="CC11" s="14"/>
      <c r="CD11" s="14">
        <v>0.17846814029519401</v>
      </c>
      <c r="CE11" s="14">
        <v>0.161347482291127</v>
      </c>
      <c r="CF11" s="14">
        <v>0.12978235415842401</v>
      </c>
      <c r="CG11" s="14">
        <v>0.106947818958011</v>
      </c>
      <c r="CH11" s="14"/>
      <c r="CI11" s="14">
        <v>0.126662179176707</v>
      </c>
      <c r="CJ11" s="14">
        <v>0.15999835174735</v>
      </c>
      <c r="CK11" s="14">
        <v>0.1421421530101</v>
      </c>
      <c r="CL11" s="14">
        <v>0.14731708085054601</v>
      </c>
      <c r="CM11" s="14"/>
      <c r="CN11" s="14">
        <v>0.16274844923071499</v>
      </c>
      <c r="CO11" s="14">
        <v>0.138678876210897</v>
      </c>
      <c r="CP11" s="14"/>
      <c r="CQ11" s="14">
        <v>0.16071596030853399</v>
      </c>
      <c r="CR11" s="14">
        <v>0.133760101883074</v>
      </c>
    </row>
    <row r="12" spans="2:96" x14ac:dyDescent="0.3">
      <c r="B12" s="15" t="s">
        <v>233</v>
      </c>
      <c r="C12" s="14">
        <v>0.19067871967600999</v>
      </c>
      <c r="D12" s="14">
        <v>0.20212724997428699</v>
      </c>
      <c r="E12" s="14">
        <v>0.180044965311044</v>
      </c>
      <c r="F12" s="14"/>
      <c r="G12" s="14">
        <v>0.156974039902019</v>
      </c>
      <c r="H12" s="14">
        <v>0.15112971381384999</v>
      </c>
      <c r="I12" s="14">
        <v>0.17337417743320599</v>
      </c>
      <c r="J12" s="14">
        <v>0.22032016530453799</v>
      </c>
      <c r="K12" s="14">
        <v>0.19284495018261599</v>
      </c>
      <c r="L12" s="14">
        <v>0.23375671663967901</v>
      </c>
      <c r="M12" s="14"/>
      <c r="N12" s="14">
        <v>0.20944922513850101</v>
      </c>
      <c r="O12" s="14">
        <v>0.17630381137711901</v>
      </c>
      <c r="P12" s="14">
        <v>0.19597654743600701</v>
      </c>
      <c r="Q12" s="14">
        <v>0.18119792131944501</v>
      </c>
      <c r="R12" s="14"/>
      <c r="S12" s="14">
        <v>0.17917871505024499</v>
      </c>
      <c r="T12" s="14">
        <v>0.22126399511409001</v>
      </c>
      <c r="U12" s="14">
        <v>0.173995702012847</v>
      </c>
      <c r="V12" s="14">
        <v>0.15954454774146101</v>
      </c>
      <c r="W12" s="14">
        <v>0.19701778810423801</v>
      </c>
      <c r="X12" s="14">
        <v>0.215686149250996</v>
      </c>
      <c r="Y12" s="14">
        <v>0.24324896048970801</v>
      </c>
      <c r="Z12" s="14">
        <v>0.15443149117725</v>
      </c>
      <c r="AA12" s="14">
        <v>0.142190978621239</v>
      </c>
      <c r="AB12" s="14">
        <v>0.21039071000894799</v>
      </c>
      <c r="AC12" s="14">
        <v>0.14951793324502299</v>
      </c>
      <c r="AD12" s="14">
        <v>0.255770101078861</v>
      </c>
      <c r="AE12" s="14"/>
      <c r="AF12" s="14">
        <v>0.21076900209662</v>
      </c>
      <c r="AG12" s="14">
        <v>0.18797850338456201</v>
      </c>
      <c r="AH12" s="14">
        <v>0.17220011735882099</v>
      </c>
      <c r="AI12" s="14">
        <v>0.187061660821744</v>
      </c>
      <c r="AJ12" s="14">
        <v>0.174558969105444</v>
      </c>
      <c r="AK12" s="14"/>
      <c r="AL12" s="14">
        <v>0.183984444479871</v>
      </c>
      <c r="AM12" s="14">
        <v>0.21721826925218701</v>
      </c>
      <c r="AN12" s="14">
        <v>0.18335826144498901</v>
      </c>
      <c r="AO12" s="14">
        <v>0.18258312964148299</v>
      </c>
      <c r="AP12" s="14">
        <v>0.132510825609604</v>
      </c>
      <c r="AQ12" s="14">
        <v>0.18540004474650801</v>
      </c>
      <c r="AR12" s="14"/>
      <c r="AS12" s="14">
        <v>0.23050341033962399</v>
      </c>
      <c r="AT12" s="14">
        <v>0.17457315882806801</v>
      </c>
      <c r="AU12" s="14">
        <v>0.18605596328186599</v>
      </c>
      <c r="AV12" s="14">
        <v>0.16504564111853601</v>
      </c>
      <c r="AW12" s="14">
        <v>0.25264308936855101</v>
      </c>
      <c r="AX12" s="14"/>
      <c r="AY12" s="14">
        <v>0.326661259054213</v>
      </c>
      <c r="AZ12" s="14">
        <v>0.13832921984413599</v>
      </c>
      <c r="BA12" s="14">
        <v>0.18934075380415999</v>
      </c>
      <c r="BB12" s="14">
        <v>0.18058375020913101</v>
      </c>
      <c r="BC12" s="14">
        <v>0.20018602634979701</v>
      </c>
      <c r="BD12" s="14">
        <v>0.180789481306944</v>
      </c>
      <c r="BE12" s="14">
        <v>0.16452295044231799</v>
      </c>
      <c r="BF12" s="14">
        <v>0.203683034053841</v>
      </c>
      <c r="BG12" s="14">
        <v>0.18138164601340201</v>
      </c>
      <c r="BH12" s="14">
        <v>0.20029817585916801</v>
      </c>
      <c r="BI12" s="14">
        <v>0.15201209258745199</v>
      </c>
      <c r="BJ12" s="14">
        <v>0.23329365965100499</v>
      </c>
      <c r="BK12" s="14">
        <v>0.206516590388268</v>
      </c>
      <c r="BL12" s="14">
        <v>0.18870618553139201</v>
      </c>
      <c r="BM12" s="14">
        <v>0.25136630772214502</v>
      </c>
      <c r="BN12" s="14">
        <v>0.17991820429354</v>
      </c>
      <c r="BO12" s="14"/>
      <c r="BP12" s="14">
        <v>0.14379286907371999</v>
      </c>
      <c r="BQ12" s="14">
        <v>0.214742981722301</v>
      </c>
      <c r="BR12" s="14">
        <v>0.20085429581622299</v>
      </c>
      <c r="BS12" s="14">
        <v>0.22027824443844299</v>
      </c>
      <c r="BT12" s="14">
        <v>0.180660193845607</v>
      </c>
      <c r="BU12" s="14">
        <v>0.16697665071241499</v>
      </c>
      <c r="BV12" s="14"/>
      <c r="BW12" s="14">
        <v>0.21926122287202501</v>
      </c>
      <c r="BX12" s="14">
        <v>0.16335110865761401</v>
      </c>
      <c r="BY12" s="14">
        <v>0.17045849157014101</v>
      </c>
      <c r="BZ12" s="14">
        <v>0.141141560607458</v>
      </c>
      <c r="CA12" s="14">
        <v>0.18684268385417099</v>
      </c>
      <c r="CB12" s="14">
        <v>0.232150378900261</v>
      </c>
      <c r="CC12" s="14"/>
      <c r="CD12" s="14">
        <v>0.152346743042649</v>
      </c>
      <c r="CE12" s="14">
        <v>0.174252662134324</v>
      </c>
      <c r="CF12" s="14">
        <v>0.19687367240631501</v>
      </c>
      <c r="CG12" s="14">
        <v>0.193759923767336</v>
      </c>
      <c r="CH12" s="14"/>
      <c r="CI12" s="14">
        <v>0.18769577864367601</v>
      </c>
      <c r="CJ12" s="14">
        <v>0.18907194768032601</v>
      </c>
      <c r="CK12" s="14">
        <v>0.187883477179281</v>
      </c>
      <c r="CL12" s="14">
        <v>0.22805078810325899</v>
      </c>
      <c r="CM12" s="14"/>
      <c r="CN12" s="14">
        <v>0.146354571794198</v>
      </c>
      <c r="CO12" s="14">
        <v>0.19567978426476901</v>
      </c>
      <c r="CP12" s="14"/>
      <c r="CQ12" s="14">
        <v>0.19262991818549599</v>
      </c>
      <c r="CR12" s="14">
        <v>0.187472581779737</v>
      </c>
    </row>
    <row r="13" spans="2:96" x14ac:dyDescent="0.3">
      <c r="B13" s="15" t="s">
        <v>234</v>
      </c>
      <c r="C13" s="14">
        <v>0.41129822163646201</v>
      </c>
      <c r="D13" s="14">
        <v>0.40023975766255698</v>
      </c>
      <c r="E13" s="14">
        <v>0.42244749068214099</v>
      </c>
      <c r="F13" s="14"/>
      <c r="G13" s="14">
        <v>0.184514726996233</v>
      </c>
      <c r="H13" s="14">
        <v>0.26158838807047402</v>
      </c>
      <c r="I13" s="14">
        <v>0.37142128280352299</v>
      </c>
      <c r="J13" s="14">
        <v>0.43784205301436102</v>
      </c>
      <c r="K13" s="14">
        <v>0.53623596580771904</v>
      </c>
      <c r="L13" s="14">
        <v>0.61022719351406096</v>
      </c>
      <c r="M13" s="14"/>
      <c r="N13" s="14">
        <v>0.38471462488804498</v>
      </c>
      <c r="O13" s="14">
        <v>0.42754690381692501</v>
      </c>
      <c r="P13" s="14">
        <v>0.38450701360032002</v>
      </c>
      <c r="Q13" s="14">
        <v>0.44137879796721602</v>
      </c>
      <c r="R13" s="14"/>
      <c r="S13" s="14">
        <v>0.29400193956315401</v>
      </c>
      <c r="T13" s="14">
        <v>0.43229661299783301</v>
      </c>
      <c r="U13" s="14">
        <v>0.47192419221636001</v>
      </c>
      <c r="V13" s="14">
        <v>0.40613320978172002</v>
      </c>
      <c r="W13" s="14">
        <v>0.41775263650227601</v>
      </c>
      <c r="X13" s="14">
        <v>0.355574236102916</v>
      </c>
      <c r="Y13" s="14">
        <v>0.36173531944104398</v>
      </c>
      <c r="Z13" s="14">
        <v>0.40599787862937797</v>
      </c>
      <c r="AA13" s="14">
        <v>0.42320308309343702</v>
      </c>
      <c r="AB13" s="14">
        <v>0.49995022294143798</v>
      </c>
      <c r="AC13" s="14">
        <v>0.540913303712663</v>
      </c>
      <c r="AD13" s="14">
        <v>0.487954971859341</v>
      </c>
      <c r="AE13" s="14"/>
      <c r="AF13" s="14">
        <v>0.484359568931505</v>
      </c>
      <c r="AG13" s="14">
        <v>0.37309167732870702</v>
      </c>
      <c r="AH13" s="14">
        <v>0.48346082286723602</v>
      </c>
      <c r="AI13" s="14">
        <v>0.43244455240463298</v>
      </c>
      <c r="AJ13" s="14">
        <v>0.36157228925914098</v>
      </c>
      <c r="AK13" s="14"/>
      <c r="AL13" s="14">
        <v>0.32513945409941702</v>
      </c>
      <c r="AM13" s="14">
        <v>0.43139282947099999</v>
      </c>
      <c r="AN13" s="14">
        <v>0.45017290227852103</v>
      </c>
      <c r="AO13" s="14">
        <v>0.45715776164996802</v>
      </c>
      <c r="AP13" s="14">
        <v>0.38785788149067602</v>
      </c>
      <c r="AQ13" s="14">
        <v>0.51883188518485301</v>
      </c>
      <c r="AR13" s="14"/>
      <c r="AS13" s="14">
        <v>0.43924259205779398</v>
      </c>
      <c r="AT13" s="14">
        <v>0.395789252743173</v>
      </c>
      <c r="AU13" s="14">
        <v>0.41407126459221699</v>
      </c>
      <c r="AV13" s="14">
        <v>0.33305160275922302</v>
      </c>
      <c r="AW13" s="14">
        <v>0.170972411108164</v>
      </c>
      <c r="AX13" s="14"/>
      <c r="AY13" s="14">
        <v>0.27251614052388601</v>
      </c>
      <c r="AZ13" s="14">
        <v>0.34941921604630599</v>
      </c>
      <c r="BA13" s="14">
        <v>0.47137135126395102</v>
      </c>
      <c r="BB13" s="14">
        <v>0.480874098234363</v>
      </c>
      <c r="BC13" s="14">
        <v>0.40003117337767602</v>
      </c>
      <c r="BD13" s="14">
        <v>0.37963096658712903</v>
      </c>
      <c r="BE13" s="14">
        <v>0.41726802739651497</v>
      </c>
      <c r="BF13" s="14">
        <v>0.44733765755104099</v>
      </c>
      <c r="BG13" s="14">
        <v>0.46236497202629401</v>
      </c>
      <c r="BH13" s="14">
        <v>0.44925946325870098</v>
      </c>
      <c r="BI13" s="14">
        <v>0.39161431988926798</v>
      </c>
      <c r="BJ13" s="14">
        <v>0.35070427292907702</v>
      </c>
      <c r="BK13" s="14">
        <v>0.45988151873643102</v>
      </c>
      <c r="BL13" s="14">
        <v>0.48432688509551902</v>
      </c>
      <c r="BM13" s="14">
        <v>0.38402947121914899</v>
      </c>
      <c r="BN13" s="14">
        <v>0.28197841603569901</v>
      </c>
      <c r="BO13" s="14"/>
      <c r="BP13" s="14">
        <v>0.31523675621636499</v>
      </c>
      <c r="BQ13" s="14">
        <v>0.40902895946625001</v>
      </c>
      <c r="BR13" s="14">
        <v>0.40073533966304797</v>
      </c>
      <c r="BS13" s="14">
        <v>0.443380092223357</v>
      </c>
      <c r="BT13" s="14">
        <v>0.538891556552061</v>
      </c>
      <c r="BU13" s="14">
        <v>0.54103094896766502</v>
      </c>
      <c r="BV13" s="14"/>
      <c r="BW13" s="14">
        <v>0.50660929489947504</v>
      </c>
      <c r="BX13" s="14">
        <v>0.38575476896636401</v>
      </c>
      <c r="BY13" s="14">
        <v>0.38719724113090298</v>
      </c>
      <c r="BZ13" s="14">
        <v>0.39794257887585399</v>
      </c>
      <c r="CA13" s="14">
        <v>0.31951425911894699</v>
      </c>
      <c r="CB13" s="14">
        <v>0.20536782900693901</v>
      </c>
      <c r="CC13" s="14"/>
      <c r="CD13" s="14">
        <v>0.268942446964969</v>
      </c>
      <c r="CE13" s="14">
        <v>0.37583007096344501</v>
      </c>
      <c r="CF13" s="14">
        <v>0.42675243875757801</v>
      </c>
      <c r="CG13" s="14">
        <v>0.49182881687692798</v>
      </c>
      <c r="CH13" s="14"/>
      <c r="CI13" s="14">
        <v>0.42268936165993498</v>
      </c>
      <c r="CJ13" s="14">
        <v>0.37218980499797699</v>
      </c>
      <c r="CK13" s="14">
        <v>0.42958610460107299</v>
      </c>
      <c r="CL13" s="14">
        <v>0.34569371387382403</v>
      </c>
      <c r="CM13" s="14"/>
      <c r="CN13" s="14">
        <v>0.271032894636412</v>
      </c>
      <c r="CO13" s="14">
        <v>0.43646182752303198</v>
      </c>
      <c r="CP13" s="14"/>
      <c r="CQ13" s="14">
        <v>0.27680741482883198</v>
      </c>
      <c r="CR13" s="14">
        <v>0.43481082705658303</v>
      </c>
    </row>
    <row r="14" spans="2:96" x14ac:dyDescent="0.3">
      <c r="B14" s="15" t="s">
        <v>92</v>
      </c>
      <c r="C14" s="14">
        <v>3.6629525842404101E-2</v>
      </c>
      <c r="D14" s="14">
        <v>2.0295047737095201E-2</v>
      </c>
      <c r="E14" s="14">
        <v>5.27162237616986E-2</v>
      </c>
      <c r="F14" s="14"/>
      <c r="G14" s="14">
        <v>3.4035664425831197E-2</v>
      </c>
      <c r="H14" s="14">
        <v>4.1004534467039097E-2</v>
      </c>
      <c r="I14" s="14">
        <v>4.0999690982806598E-2</v>
      </c>
      <c r="J14" s="14">
        <v>4.5203925798979798E-2</v>
      </c>
      <c r="K14" s="14">
        <v>2.4307695655740501E-2</v>
      </c>
      <c r="L14" s="14">
        <v>3.2542452317489499E-2</v>
      </c>
      <c r="M14" s="14"/>
      <c r="N14" s="14">
        <v>1.7438090779565998E-2</v>
      </c>
      <c r="O14" s="14">
        <v>4.3576475994164497E-2</v>
      </c>
      <c r="P14" s="14">
        <v>3.8766115001788601E-2</v>
      </c>
      <c r="Q14" s="14">
        <v>4.8662885754145298E-2</v>
      </c>
      <c r="R14" s="14"/>
      <c r="S14" s="14">
        <v>4.6064821572017599E-2</v>
      </c>
      <c r="T14" s="14">
        <v>4.7720965712582698E-2</v>
      </c>
      <c r="U14" s="14">
        <v>2.21218870568263E-2</v>
      </c>
      <c r="V14" s="14">
        <v>3.1227618730234899E-2</v>
      </c>
      <c r="W14" s="14">
        <v>6.8691664926804497E-3</v>
      </c>
      <c r="X14" s="14">
        <v>4.99258357204279E-2</v>
      </c>
      <c r="Y14" s="14">
        <v>5.7366860347503899E-2</v>
      </c>
      <c r="Z14" s="14">
        <v>1.1810481617696E-2</v>
      </c>
      <c r="AA14" s="14">
        <v>4.59981816724052E-2</v>
      </c>
      <c r="AB14" s="14">
        <v>2.9002297496137398E-2</v>
      </c>
      <c r="AC14" s="14">
        <v>3.3679801746291697E-2</v>
      </c>
      <c r="AD14" s="14">
        <v>0</v>
      </c>
      <c r="AE14" s="14"/>
      <c r="AF14" s="14">
        <v>2.4983928751294002E-2</v>
      </c>
      <c r="AG14" s="14">
        <v>2.6438349495292002E-2</v>
      </c>
      <c r="AH14" s="14">
        <v>3.80724749310863E-2</v>
      </c>
      <c r="AI14" s="14">
        <v>3.6731066758536601E-2</v>
      </c>
      <c r="AJ14" s="14">
        <v>6.1799263088086802E-2</v>
      </c>
      <c r="AK14" s="14"/>
      <c r="AL14" s="14">
        <v>1.9172635107571501E-2</v>
      </c>
      <c r="AM14" s="14">
        <v>1.9668932717517899E-2</v>
      </c>
      <c r="AN14" s="14">
        <v>3.4071360662941197E-2</v>
      </c>
      <c r="AO14" s="14">
        <v>3.3560289080514602E-2</v>
      </c>
      <c r="AP14" s="14">
        <v>5.9532632265808502E-2</v>
      </c>
      <c r="AQ14" s="14">
        <v>6.3576532816584402E-2</v>
      </c>
      <c r="AR14" s="14"/>
      <c r="AS14" s="14">
        <v>4.1355340869336801E-2</v>
      </c>
      <c r="AT14" s="14">
        <v>4.1795540186289303E-2</v>
      </c>
      <c r="AU14" s="14">
        <v>2.1643703752993699E-2</v>
      </c>
      <c r="AV14" s="14">
        <v>3.3819880893064098E-2</v>
      </c>
      <c r="AW14" s="14">
        <v>2.35713078473095E-2</v>
      </c>
      <c r="AX14" s="14"/>
      <c r="AY14" s="14">
        <v>0.13550994491851401</v>
      </c>
      <c r="AZ14" s="14">
        <v>0.11797535085573101</v>
      </c>
      <c r="BA14" s="14">
        <v>5.0818128699268501E-2</v>
      </c>
      <c r="BB14" s="14">
        <v>1.7858240265964401E-2</v>
      </c>
      <c r="BC14" s="14">
        <v>4.8872191048652598E-2</v>
      </c>
      <c r="BD14" s="14">
        <v>5.4296811117886798E-2</v>
      </c>
      <c r="BE14" s="14">
        <v>1.9107751484404901E-2</v>
      </c>
      <c r="BF14" s="14">
        <v>2.70070149901896E-2</v>
      </c>
      <c r="BG14" s="14">
        <v>4.1636059258240703E-2</v>
      </c>
      <c r="BH14" s="14">
        <v>8.3194996961235296E-3</v>
      </c>
      <c r="BI14" s="14">
        <v>4.74213858183333E-2</v>
      </c>
      <c r="BJ14" s="14">
        <v>2.28100414301202E-2</v>
      </c>
      <c r="BK14" s="14">
        <v>0</v>
      </c>
      <c r="BL14" s="14">
        <v>1.9791305419204801E-2</v>
      </c>
      <c r="BM14" s="14">
        <v>3.5067421606323201E-2</v>
      </c>
      <c r="BN14" s="14">
        <v>1.8173181758471501E-2</v>
      </c>
      <c r="BO14" s="14"/>
      <c r="BP14" s="14">
        <v>3.0698706615974802E-2</v>
      </c>
      <c r="BQ14" s="14">
        <v>5.5271125423315803E-2</v>
      </c>
      <c r="BR14" s="14">
        <v>2.4409663717007299E-2</v>
      </c>
      <c r="BS14" s="14">
        <v>3.6599254172823198E-2</v>
      </c>
      <c r="BT14" s="14">
        <v>2.41167561947211E-2</v>
      </c>
      <c r="BU14" s="14">
        <v>2.0726183550766001E-2</v>
      </c>
      <c r="BV14" s="14"/>
      <c r="BW14" s="14">
        <v>2.34259399315313E-2</v>
      </c>
      <c r="BX14" s="14">
        <v>2.5260160573119899E-2</v>
      </c>
      <c r="BY14" s="14">
        <v>5.2212978578628798E-2</v>
      </c>
      <c r="BZ14" s="14">
        <v>7.3532785580575494E-2</v>
      </c>
      <c r="CA14" s="14">
        <v>4.1283840425306501E-2</v>
      </c>
      <c r="CB14" s="14">
        <v>7.0303881860052597E-2</v>
      </c>
      <c r="CC14" s="14"/>
      <c r="CD14" s="14">
        <v>4.3667789839251098E-2</v>
      </c>
      <c r="CE14" s="14">
        <v>1.7796277474448102E-2</v>
      </c>
      <c r="CF14" s="14">
        <v>6.2212981226325702E-2</v>
      </c>
      <c r="CG14" s="14">
        <v>1.8276898273432401E-2</v>
      </c>
      <c r="CH14" s="14"/>
      <c r="CI14" s="14">
        <v>2.7698585904134099E-2</v>
      </c>
      <c r="CJ14" s="14">
        <v>3.35810917729105E-2</v>
      </c>
      <c r="CK14" s="14">
        <v>3.3497953508129397E-2</v>
      </c>
      <c r="CL14" s="14">
        <v>9.7646528640042599E-2</v>
      </c>
      <c r="CM14" s="14"/>
      <c r="CN14" s="14">
        <v>2.02722111084132E-2</v>
      </c>
      <c r="CO14" s="14">
        <v>3.8423330750867103E-2</v>
      </c>
      <c r="CP14" s="14"/>
      <c r="CQ14" s="14">
        <v>1.5544045953766E-2</v>
      </c>
      <c r="CR14" s="14">
        <v>3.6769594367414699E-2</v>
      </c>
    </row>
    <row r="15" spans="2:96" x14ac:dyDescent="0.3">
      <c r="B15" s="15" t="s">
        <v>235</v>
      </c>
      <c r="C15" s="21">
        <v>0.21799635277517199</v>
      </c>
      <c r="D15" s="21">
        <v>0.225152813005289</v>
      </c>
      <c r="E15" s="21">
        <v>0.209565462866832</v>
      </c>
      <c r="F15" s="21"/>
      <c r="G15" s="21">
        <v>0.40851970651955199</v>
      </c>
      <c r="H15" s="21">
        <v>0.35506310254368501</v>
      </c>
      <c r="I15" s="21">
        <v>0.23804467196424101</v>
      </c>
      <c r="J15" s="21">
        <v>0.18985605427445801</v>
      </c>
      <c r="K15" s="21">
        <v>0.128186088065493</v>
      </c>
      <c r="L15" s="21">
        <v>4.7184666214769903E-2</v>
      </c>
      <c r="M15" s="21"/>
      <c r="N15" s="21">
        <v>0.25448546416655199</v>
      </c>
      <c r="O15" s="21">
        <v>0.18806135006690999</v>
      </c>
      <c r="P15" s="21">
        <v>0.22610630287127401</v>
      </c>
      <c r="Q15" s="21">
        <v>0.20522148678420901</v>
      </c>
      <c r="R15" s="21"/>
      <c r="S15" s="21">
        <v>0.29267097013443399</v>
      </c>
      <c r="T15" s="21">
        <v>0.190574151718329</v>
      </c>
      <c r="U15" s="21">
        <v>0.174862338342686</v>
      </c>
      <c r="V15" s="21">
        <v>0.26422101894390698</v>
      </c>
      <c r="W15" s="21">
        <v>0.194051197503296</v>
      </c>
      <c r="X15" s="21">
        <v>0.22353454793925201</v>
      </c>
      <c r="Y15" s="21">
        <v>0.22389748712271701</v>
      </c>
      <c r="Z15" s="21">
        <v>0.251667684799809</v>
      </c>
      <c r="AA15" s="21">
        <v>0.25277589673511502</v>
      </c>
      <c r="AB15" s="21">
        <v>0.150730048462453</v>
      </c>
      <c r="AC15" s="21">
        <v>0.163979248858235</v>
      </c>
      <c r="AD15" s="21">
        <v>0.107005686279909</v>
      </c>
      <c r="AE15" s="21"/>
      <c r="AF15" s="21">
        <v>0.15613996123450899</v>
      </c>
      <c r="AG15" s="21">
        <v>0.27753769769333703</v>
      </c>
      <c r="AH15" s="21">
        <v>0.17695566035789501</v>
      </c>
      <c r="AI15" s="21">
        <v>0.19041949914931899</v>
      </c>
      <c r="AJ15" s="21">
        <v>0.24483336862030899</v>
      </c>
      <c r="AK15" s="21"/>
      <c r="AL15" s="21">
        <v>0.32270748043306502</v>
      </c>
      <c r="AM15" s="21">
        <v>0.19664277852065701</v>
      </c>
      <c r="AN15" s="21">
        <v>0.185372803633016</v>
      </c>
      <c r="AO15" s="21">
        <v>0.18290110936391399</v>
      </c>
      <c r="AP15" s="21">
        <v>0.25700797473481901</v>
      </c>
      <c r="AQ15" s="21">
        <v>0.10948075573181</v>
      </c>
      <c r="AR15" s="21"/>
      <c r="AS15" s="21">
        <v>0.16907118755619699</v>
      </c>
      <c r="AT15" s="21">
        <v>0.24164647013837501</v>
      </c>
      <c r="AU15" s="21">
        <v>0.21795805042122901</v>
      </c>
      <c r="AV15" s="21">
        <v>0.31271096029462803</v>
      </c>
      <c r="AW15" s="21">
        <v>0.42511905361635299</v>
      </c>
      <c r="AX15" s="21"/>
      <c r="AY15" s="21">
        <v>0.13853752778304901</v>
      </c>
      <c r="AZ15" s="21">
        <v>0.280925749221069</v>
      </c>
      <c r="BA15" s="21">
        <v>0.13953006812469099</v>
      </c>
      <c r="BB15" s="21">
        <v>0.17529523027899199</v>
      </c>
      <c r="BC15" s="21">
        <v>0.223928647829226</v>
      </c>
      <c r="BD15" s="21">
        <v>0.20860941484311299</v>
      </c>
      <c r="BE15" s="21">
        <v>0.22893006255113801</v>
      </c>
      <c r="BF15" s="21">
        <v>0.24426392162094099</v>
      </c>
      <c r="BG15" s="21">
        <v>0.17828705395186001</v>
      </c>
      <c r="BH15" s="21">
        <v>0.19139809783235201</v>
      </c>
      <c r="BI15" s="21">
        <v>0.27060025515743502</v>
      </c>
      <c r="BJ15" s="21">
        <v>0.17264317161661</v>
      </c>
      <c r="BK15" s="21">
        <v>0.261382053747795</v>
      </c>
      <c r="BL15" s="21">
        <v>0.20170206853178199</v>
      </c>
      <c r="BM15" s="21">
        <v>0.19335576088061601</v>
      </c>
      <c r="BN15" s="21">
        <v>0.38828445771342801</v>
      </c>
      <c r="BO15" s="21"/>
      <c r="BP15" s="21">
        <v>0.32246097027461401</v>
      </c>
      <c r="BQ15" s="21">
        <v>0.20125856805204301</v>
      </c>
      <c r="BR15" s="21">
        <v>0.21345684926834299</v>
      </c>
      <c r="BS15" s="21">
        <v>0.18284243296689301</v>
      </c>
      <c r="BT15" s="21">
        <v>0.12646173267829799</v>
      </c>
      <c r="BU15" s="21">
        <v>0.127392006306244</v>
      </c>
      <c r="BV15" s="21"/>
      <c r="BW15" s="21">
        <v>0.14885108020896001</v>
      </c>
      <c r="BX15" s="21">
        <v>0.24431070961127299</v>
      </c>
      <c r="BY15" s="21">
        <v>0.26817103094932598</v>
      </c>
      <c r="BZ15" s="21">
        <v>0.28439363093134301</v>
      </c>
      <c r="CA15" s="21">
        <v>0.26750541280725498</v>
      </c>
      <c r="CB15" s="21">
        <v>0.264413084332488</v>
      </c>
      <c r="CC15" s="21"/>
      <c r="CD15" s="21">
        <v>0.35657487985793701</v>
      </c>
      <c r="CE15" s="21">
        <v>0.27077350713665499</v>
      </c>
      <c r="CF15" s="21">
        <v>0.18437855345135801</v>
      </c>
      <c r="CG15" s="21">
        <v>0.18918654212429201</v>
      </c>
      <c r="CH15" s="21"/>
      <c r="CI15" s="21">
        <v>0.235254094615548</v>
      </c>
      <c r="CJ15" s="21">
        <v>0.24515880380143701</v>
      </c>
      <c r="CK15" s="21">
        <v>0.206890311701416</v>
      </c>
      <c r="CL15" s="21">
        <v>0.181291888532328</v>
      </c>
      <c r="CM15" s="21"/>
      <c r="CN15" s="21">
        <v>0.39959187323026302</v>
      </c>
      <c r="CO15" s="21">
        <v>0.190756181250435</v>
      </c>
      <c r="CP15" s="21"/>
      <c r="CQ15" s="21">
        <v>0.35430266072337202</v>
      </c>
      <c r="CR15" s="21">
        <v>0.20718689491319101</v>
      </c>
    </row>
    <row r="16" spans="2:96" x14ac:dyDescent="0.3">
      <c r="B16" s="15" t="s">
        <v>236</v>
      </c>
      <c r="C16" s="21">
        <v>0.60197694131247304</v>
      </c>
      <c r="D16" s="21">
        <v>0.60236700763684403</v>
      </c>
      <c r="E16" s="21">
        <v>0.60249245599318602</v>
      </c>
      <c r="F16" s="21"/>
      <c r="G16" s="21">
        <v>0.34148876689825203</v>
      </c>
      <c r="H16" s="21">
        <v>0.41271810188432401</v>
      </c>
      <c r="I16" s="21">
        <v>0.54479546023672898</v>
      </c>
      <c r="J16" s="21">
        <v>0.65816221831889898</v>
      </c>
      <c r="K16" s="21">
        <v>0.72908091599033498</v>
      </c>
      <c r="L16" s="21">
        <v>0.84398391015373897</v>
      </c>
      <c r="M16" s="21"/>
      <c r="N16" s="21">
        <v>0.59416385002654604</v>
      </c>
      <c r="O16" s="21">
        <v>0.60385071519404399</v>
      </c>
      <c r="P16" s="21">
        <v>0.58048356103632703</v>
      </c>
      <c r="Q16" s="21">
        <v>0.62257671928666103</v>
      </c>
      <c r="R16" s="21"/>
      <c r="S16" s="21">
        <v>0.47318065461339898</v>
      </c>
      <c r="T16" s="21">
        <v>0.65356060811192396</v>
      </c>
      <c r="U16" s="21">
        <v>0.64591989422920704</v>
      </c>
      <c r="V16" s="21">
        <v>0.56567775752318095</v>
      </c>
      <c r="W16" s="21">
        <v>0.61477042460651299</v>
      </c>
      <c r="X16" s="21">
        <v>0.57126038535391199</v>
      </c>
      <c r="Y16" s="21">
        <v>0.60498427993075199</v>
      </c>
      <c r="Z16" s="21">
        <v>0.56042936980662705</v>
      </c>
      <c r="AA16" s="21">
        <v>0.56539406171467599</v>
      </c>
      <c r="AB16" s="21">
        <v>0.71034093295038603</v>
      </c>
      <c r="AC16" s="21">
        <v>0.69043123695768605</v>
      </c>
      <c r="AD16" s="21">
        <v>0.743725072938201</v>
      </c>
      <c r="AE16" s="21"/>
      <c r="AF16" s="21">
        <v>0.69512857102812597</v>
      </c>
      <c r="AG16" s="21">
        <v>0.56107018071326897</v>
      </c>
      <c r="AH16" s="21">
        <v>0.65566094022605703</v>
      </c>
      <c r="AI16" s="21">
        <v>0.619506213226377</v>
      </c>
      <c r="AJ16" s="21">
        <v>0.53613125836458497</v>
      </c>
      <c r="AK16" s="21"/>
      <c r="AL16" s="21">
        <v>0.50912389857928797</v>
      </c>
      <c r="AM16" s="21">
        <v>0.64861109872318701</v>
      </c>
      <c r="AN16" s="21">
        <v>0.63353116372351104</v>
      </c>
      <c r="AO16" s="21">
        <v>0.63974089129144995</v>
      </c>
      <c r="AP16" s="21">
        <v>0.52036870710028005</v>
      </c>
      <c r="AQ16" s="21">
        <v>0.70423192993136097</v>
      </c>
      <c r="AR16" s="21"/>
      <c r="AS16" s="21">
        <v>0.66974600239741799</v>
      </c>
      <c r="AT16" s="21">
        <v>0.57036241157124101</v>
      </c>
      <c r="AU16" s="21">
        <v>0.60012722787408301</v>
      </c>
      <c r="AV16" s="21">
        <v>0.498097243877759</v>
      </c>
      <c r="AW16" s="21">
        <v>0.42361550047671498</v>
      </c>
      <c r="AX16" s="21"/>
      <c r="AY16" s="21">
        <v>0.59917739957809901</v>
      </c>
      <c r="AZ16" s="21">
        <v>0.48774843589044198</v>
      </c>
      <c r="BA16" s="21">
        <v>0.66071210506811096</v>
      </c>
      <c r="BB16" s="21">
        <v>0.66145784844349398</v>
      </c>
      <c r="BC16" s="21">
        <v>0.60021719972747301</v>
      </c>
      <c r="BD16" s="21">
        <v>0.56042044789407397</v>
      </c>
      <c r="BE16" s="21">
        <v>0.58179097783883305</v>
      </c>
      <c r="BF16" s="21">
        <v>0.65102069160488296</v>
      </c>
      <c r="BG16" s="21">
        <v>0.64374661803969502</v>
      </c>
      <c r="BH16" s="21">
        <v>0.64955763911786901</v>
      </c>
      <c r="BI16" s="21">
        <v>0.54362641247672105</v>
      </c>
      <c r="BJ16" s="21">
        <v>0.58399793258008204</v>
      </c>
      <c r="BK16" s="21">
        <v>0.66639810912469899</v>
      </c>
      <c r="BL16" s="21">
        <v>0.67303307062691098</v>
      </c>
      <c r="BM16" s="21">
        <v>0.63539577894129395</v>
      </c>
      <c r="BN16" s="21">
        <v>0.461896620329239</v>
      </c>
      <c r="BO16" s="21"/>
      <c r="BP16" s="21">
        <v>0.45902962529008601</v>
      </c>
      <c r="BQ16" s="21">
        <v>0.62377194118855095</v>
      </c>
      <c r="BR16" s="21">
        <v>0.60158963547927102</v>
      </c>
      <c r="BS16" s="21">
        <v>0.66365833666179996</v>
      </c>
      <c r="BT16" s="21">
        <v>0.71955175039766806</v>
      </c>
      <c r="BU16" s="21">
        <v>0.70800759968007998</v>
      </c>
      <c r="BV16" s="21"/>
      <c r="BW16" s="21">
        <v>0.72587051777150002</v>
      </c>
      <c r="BX16" s="21">
        <v>0.549105877623978</v>
      </c>
      <c r="BY16" s="21">
        <v>0.55765573270104396</v>
      </c>
      <c r="BZ16" s="21">
        <v>0.53908413948331202</v>
      </c>
      <c r="CA16" s="21">
        <v>0.50635694297311895</v>
      </c>
      <c r="CB16" s="21">
        <v>0.43751820790719997</v>
      </c>
      <c r="CC16" s="21"/>
      <c r="CD16" s="21">
        <v>0.421289190007617</v>
      </c>
      <c r="CE16" s="21">
        <v>0.55008273309777</v>
      </c>
      <c r="CF16" s="21">
        <v>0.62362611116389199</v>
      </c>
      <c r="CG16" s="21">
        <v>0.68558874064426401</v>
      </c>
      <c r="CH16" s="21"/>
      <c r="CI16" s="21">
        <v>0.61038514030361102</v>
      </c>
      <c r="CJ16" s="21">
        <v>0.56126175267830303</v>
      </c>
      <c r="CK16" s="21">
        <v>0.61746958178035405</v>
      </c>
      <c r="CL16" s="21">
        <v>0.57374450197708404</v>
      </c>
      <c r="CM16" s="21"/>
      <c r="CN16" s="21">
        <v>0.41738746643060898</v>
      </c>
      <c r="CO16" s="21">
        <v>0.63214161178780104</v>
      </c>
      <c r="CP16" s="21"/>
      <c r="CQ16" s="21">
        <v>0.46943733301432899</v>
      </c>
      <c r="CR16" s="21">
        <v>0.62228340883632005</v>
      </c>
    </row>
    <row r="17" spans="2:96" x14ac:dyDescent="0.3">
      <c r="B17" s="15" t="s">
        <v>237</v>
      </c>
      <c r="C17" s="22">
        <v>-0.38398058853730099</v>
      </c>
      <c r="D17" s="22">
        <v>-0.37721419463155398</v>
      </c>
      <c r="E17" s="22">
        <v>-0.39292699312635399</v>
      </c>
      <c r="F17" s="22"/>
      <c r="G17" s="22">
        <v>6.7030939621300495E-2</v>
      </c>
      <c r="H17" s="22">
        <v>-5.7654999340638301E-2</v>
      </c>
      <c r="I17" s="22">
        <v>-0.30675078827248797</v>
      </c>
      <c r="J17" s="22">
        <v>-0.46830616404444098</v>
      </c>
      <c r="K17" s="22">
        <v>-0.60089482792484195</v>
      </c>
      <c r="L17" s="22">
        <v>-0.79679924393896995</v>
      </c>
      <c r="M17" s="22"/>
      <c r="N17" s="22">
        <v>-0.33967838585999299</v>
      </c>
      <c r="O17" s="22">
        <v>-0.41578936512713399</v>
      </c>
      <c r="P17" s="22">
        <v>-0.354377258165052</v>
      </c>
      <c r="Q17" s="22">
        <v>-0.41735523250245299</v>
      </c>
      <c r="R17" s="22"/>
      <c r="S17" s="22">
        <v>-0.18050968447896501</v>
      </c>
      <c r="T17" s="22">
        <v>-0.46298645639359498</v>
      </c>
      <c r="U17" s="22">
        <v>-0.47105755588652098</v>
      </c>
      <c r="V17" s="22">
        <v>-0.30145673857927302</v>
      </c>
      <c r="W17" s="22">
        <v>-0.42071922710321702</v>
      </c>
      <c r="X17" s="22">
        <v>-0.34772583741466001</v>
      </c>
      <c r="Y17" s="22">
        <v>-0.38108679280803498</v>
      </c>
      <c r="Z17" s="22">
        <v>-0.308761685006819</v>
      </c>
      <c r="AA17" s="22">
        <v>-0.31261816497956102</v>
      </c>
      <c r="AB17" s="22">
        <v>-0.55961088448793295</v>
      </c>
      <c r="AC17" s="22">
        <v>-0.52645198809945104</v>
      </c>
      <c r="AD17" s="22">
        <v>-0.63671938665829197</v>
      </c>
      <c r="AE17" s="22"/>
      <c r="AF17" s="22">
        <v>-0.53898860979361596</v>
      </c>
      <c r="AG17" s="22">
        <v>-0.283532483019932</v>
      </c>
      <c r="AH17" s="22">
        <v>-0.47870527986816203</v>
      </c>
      <c r="AI17" s="22">
        <v>-0.42908671407705901</v>
      </c>
      <c r="AJ17" s="22">
        <v>-0.29129788974427701</v>
      </c>
      <c r="AK17" s="22"/>
      <c r="AL17" s="22">
        <v>-0.18641641814622301</v>
      </c>
      <c r="AM17" s="22">
        <v>-0.45196832020252897</v>
      </c>
      <c r="AN17" s="22">
        <v>-0.44815836009049498</v>
      </c>
      <c r="AO17" s="22">
        <v>-0.45683978192753699</v>
      </c>
      <c r="AP17" s="22">
        <v>-0.26336073236546098</v>
      </c>
      <c r="AQ17" s="22">
        <v>-0.59475117419955104</v>
      </c>
      <c r="AR17" s="22"/>
      <c r="AS17" s="22">
        <v>-0.50067481484122101</v>
      </c>
      <c r="AT17" s="22">
        <v>-0.32871594143286598</v>
      </c>
      <c r="AU17" s="22">
        <v>-0.382169177452854</v>
      </c>
      <c r="AV17" s="22">
        <v>-0.185386283583131</v>
      </c>
      <c r="AW17" s="22">
        <v>1.5035531396380101E-3</v>
      </c>
      <c r="AX17" s="22"/>
      <c r="AY17" s="22">
        <v>-0.46063987179505</v>
      </c>
      <c r="AZ17" s="22">
        <v>-0.20682268666937301</v>
      </c>
      <c r="BA17" s="22">
        <v>-0.52118203694341902</v>
      </c>
      <c r="BB17" s="22">
        <v>-0.48616261816450201</v>
      </c>
      <c r="BC17" s="22">
        <v>-0.376288551898247</v>
      </c>
      <c r="BD17" s="22">
        <v>-0.35181103305096101</v>
      </c>
      <c r="BE17" s="22">
        <v>-0.35286091528769498</v>
      </c>
      <c r="BF17" s="22">
        <v>-0.406756769983941</v>
      </c>
      <c r="BG17" s="22">
        <v>-0.46545956408783601</v>
      </c>
      <c r="BH17" s="22">
        <v>-0.458159541285517</v>
      </c>
      <c r="BI17" s="22">
        <v>-0.27302615731928498</v>
      </c>
      <c r="BJ17" s="22">
        <v>-0.41135476096347101</v>
      </c>
      <c r="BK17" s="22">
        <v>-0.40501605537690399</v>
      </c>
      <c r="BL17" s="22">
        <v>-0.47133100209513001</v>
      </c>
      <c r="BM17" s="22">
        <v>-0.442040018060678</v>
      </c>
      <c r="BN17" s="22">
        <v>-7.3612162615810703E-2</v>
      </c>
      <c r="BO17" s="22"/>
      <c r="BP17" s="22">
        <v>-0.136568655015472</v>
      </c>
      <c r="BQ17" s="22">
        <v>-0.422513373136508</v>
      </c>
      <c r="BR17" s="22">
        <v>-0.388132786210928</v>
      </c>
      <c r="BS17" s="22">
        <v>-0.48081590369490701</v>
      </c>
      <c r="BT17" s="22">
        <v>-0.59309001771936998</v>
      </c>
      <c r="BU17" s="22">
        <v>-0.58061559337383595</v>
      </c>
      <c r="BV17" s="22"/>
      <c r="BW17" s="22">
        <v>-0.57701943756253904</v>
      </c>
      <c r="BX17" s="22">
        <v>-0.30479516801270501</v>
      </c>
      <c r="BY17" s="22">
        <v>-0.28948470175171798</v>
      </c>
      <c r="BZ17" s="22">
        <v>-0.25469050855196901</v>
      </c>
      <c r="CA17" s="22">
        <v>-0.238851530165863</v>
      </c>
      <c r="CB17" s="22">
        <v>-0.173105123574712</v>
      </c>
      <c r="CC17" s="22"/>
      <c r="CD17" s="22">
        <v>-6.4714310149680307E-2</v>
      </c>
      <c r="CE17" s="22">
        <v>-0.27930922596111502</v>
      </c>
      <c r="CF17" s="22">
        <v>-0.43924755771253399</v>
      </c>
      <c r="CG17" s="22">
        <v>-0.49640219851997303</v>
      </c>
      <c r="CH17" s="22"/>
      <c r="CI17" s="22">
        <v>-0.37513104568806399</v>
      </c>
      <c r="CJ17" s="22">
        <v>-0.31610294887686602</v>
      </c>
      <c r="CK17" s="22">
        <v>-0.41057927007893802</v>
      </c>
      <c r="CL17" s="22">
        <v>-0.39245261344475602</v>
      </c>
      <c r="CM17" s="22"/>
      <c r="CN17" s="22">
        <v>-1.77955932003462E-2</v>
      </c>
      <c r="CO17" s="22">
        <v>-0.44138543053736601</v>
      </c>
      <c r="CP17" s="22"/>
      <c r="CQ17" s="22">
        <v>-0.115134672290957</v>
      </c>
      <c r="CR17" s="22">
        <v>-0.41509651392313002</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F22"/>
  <sheetViews>
    <sheetView showGridLines="0" workbookViewId="0">
      <pane xSplit="2" topLeftCell="C1" activePane="topRight" state="frozen"/>
      <selection activeCell="B16" sqref="B16"/>
      <selection pane="topRight" activeCell="B15" sqref="B15"/>
    </sheetView>
  </sheetViews>
  <sheetFormatPr defaultColWidth="11.5546875" defaultRowHeight="14.4" x14ac:dyDescent="0.3"/>
  <cols>
    <col min="2" max="2" width="25.6640625" customWidth="1"/>
    <col min="3" max="6" width="20.6640625" customWidth="1"/>
  </cols>
  <sheetData>
    <row r="2" spans="2:6" ht="40.049999999999997" customHeight="1" x14ac:dyDescent="0.3">
      <c r="D2" s="29" t="s">
        <v>444</v>
      </c>
      <c r="E2" s="26"/>
      <c r="F2" s="26"/>
    </row>
    <row r="6" spans="2:6" ht="49.95" customHeight="1" x14ac:dyDescent="0.3">
      <c r="B6" s="17" t="s">
        <v>14</v>
      </c>
      <c r="C6" s="17" t="s">
        <v>599</v>
      </c>
      <c r="D6" s="17" t="s">
        <v>600</v>
      </c>
      <c r="E6" s="17" t="s">
        <v>601</v>
      </c>
    </row>
    <row r="7" spans="2:6" x14ac:dyDescent="0.3">
      <c r="B7" s="15" t="s">
        <v>230</v>
      </c>
      <c r="C7" s="14">
        <v>0.13507066252671601</v>
      </c>
      <c r="D7" s="14">
        <v>7.4185380880293694E-2</v>
      </c>
      <c r="E7" s="14">
        <v>7.6764303540086204E-2</v>
      </c>
    </row>
    <row r="8" spans="2:6" x14ac:dyDescent="0.3">
      <c r="B8" s="15" t="s">
        <v>231</v>
      </c>
      <c r="C8" s="14">
        <v>0.31742726263342602</v>
      </c>
      <c r="D8" s="14">
        <v>0.21184588889988001</v>
      </c>
      <c r="E8" s="14">
        <v>0.19010143078092201</v>
      </c>
    </row>
    <row r="9" spans="2:6" x14ac:dyDescent="0.3">
      <c r="B9" s="15" t="s">
        <v>232</v>
      </c>
      <c r="C9" s="14">
        <v>0.31582671750578201</v>
      </c>
      <c r="D9" s="14">
        <v>0.358300575493119</v>
      </c>
      <c r="E9" s="14">
        <v>0.221557280123895</v>
      </c>
    </row>
    <row r="10" spans="2:6" x14ac:dyDescent="0.3">
      <c r="B10" s="15" t="s">
        <v>233</v>
      </c>
      <c r="C10" s="14">
        <v>0.113042363587762</v>
      </c>
      <c r="D10" s="14">
        <v>0.18337042521964</v>
      </c>
      <c r="E10" s="14">
        <v>0.25754267311506301</v>
      </c>
    </row>
    <row r="11" spans="2:6" x14ac:dyDescent="0.3">
      <c r="B11" s="15" t="s">
        <v>234</v>
      </c>
      <c r="C11" s="14">
        <v>4.14686071429895E-2</v>
      </c>
      <c r="D11" s="14">
        <v>7.8203456125282997E-2</v>
      </c>
      <c r="E11" s="14">
        <v>0.21940618729325201</v>
      </c>
    </row>
    <row r="12" spans="2:6" x14ac:dyDescent="0.3">
      <c r="B12" s="15" t="s">
        <v>92</v>
      </c>
      <c r="C12" s="14">
        <v>7.7164386603323795E-2</v>
      </c>
      <c r="D12" s="14">
        <v>9.4094273381784596E-2</v>
      </c>
      <c r="E12" s="14">
        <v>3.4628125146782297E-2</v>
      </c>
    </row>
    <row r="13" spans="2:6" x14ac:dyDescent="0.3">
      <c r="B13" s="23" t="s">
        <v>235</v>
      </c>
      <c r="C13" s="21">
        <v>0.45249792516014298</v>
      </c>
      <c r="D13" s="21">
        <v>0.28603126978017401</v>
      </c>
      <c r="E13" s="21">
        <v>0.26686573432100802</v>
      </c>
    </row>
    <row r="14" spans="2:6" x14ac:dyDescent="0.3">
      <c r="B14" s="23" t="s">
        <v>236</v>
      </c>
      <c r="C14" s="21">
        <v>0.15451097073075201</v>
      </c>
      <c r="D14" s="21">
        <v>0.26157388134492299</v>
      </c>
      <c r="E14" s="21">
        <v>0.47694886040831502</v>
      </c>
    </row>
    <row r="15" spans="2:6" x14ac:dyDescent="0.3">
      <c r="B15" s="23" t="s">
        <v>237</v>
      </c>
      <c r="C15" s="22">
        <v>0.29798695442939099</v>
      </c>
      <c r="D15" s="22">
        <v>2.44573884352513E-2</v>
      </c>
      <c r="E15" s="22">
        <v>-0.210083126087307</v>
      </c>
    </row>
    <row r="16" spans="2:6" x14ac:dyDescent="0.3">
      <c r="B16" s="16"/>
      <c r="C16" s="16"/>
      <c r="D16" s="16"/>
      <c r="E16" s="16"/>
    </row>
    <row r="17" spans="2:2" x14ac:dyDescent="0.3">
      <c r="B17" t="s">
        <v>116</v>
      </c>
    </row>
    <row r="18" spans="2:2" x14ac:dyDescent="0.3">
      <c r="B18" t="s">
        <v>117</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0.13507066252671601</v>
      </c>
      <c r="D9" s="14">
        <v>0.14930694632931699</v>
      </c>
      <c r="E9" s="14">
        <v>0.121545184856933</v>
      </c>
      <c r="F9" s="14"/>
      <c r="G9" s="14">
        <v>0.128627999380582</v>
      </c>
      <c r="H9" s="14">
        <v>0.159474974976239</v>
      </c>
      <c r="I9" s="14">
        <v>0.10724034947137701</v>
      </c>
      <c r="J9" s="14">
        <v>0.14923226866258901</v>
      </c>
      <c r="K9" s="14">
        <v>0.139205290945353</v>
      </c>
      <c r="L9" s="14">
        <v>0.12782915441856299</v>
      </c>
      <c r="M9" s="14"/>
      <c r="N9" s="14">
        <v>0.12466497104885101</v>
      </c>
      <c r="O9" s="14">
        <v>0.125302125879489</v>
      </c>
      <c r="P9" s="14">
        <v>0.14360175919127699</v>
      </c>
      <c r="Q9" s="14">
        <v>0.14857697048386601</v>
      </c>
      <c r="R9" s="14"/>
      <c r="S9" s="14">
        <v>0.143262501757905</v>
      </c>
      <c r="T9" s="14">
        <v>0.139866596859959</v>
      </c>
      <c r="U9" s="14">
        <v>7.9731476810789695E-2</v>
      </c>
      <c r="V9" s="14">
        <v>0.16766992769401601</v>
      </c>
      <c r="W9" s="14">
        <v>9.6006842661628594E-2</v>
      </c>
      <c r="X9" s="14">
        <v>0.16537811350537099</v>
      </c>
      <c r="Y9" s="14">
        <v>0.135263966915637</v>
      </c>
      <c r="Z9" s="14">
        <v>0.16490556742919499</v>
      </c>
      <c r="AA9" s="14">
        <v>0.112546073886593</v>
      </c>
      <c r="AB9" s="14">
        <v>0.140887816645933</v>
      </c>
      <c r="AC9" s="14">
        <v>0.17381412136361399</v>
      </c>
      <c r="AD9" s="14">
        <v>8.6175371609904405E-2</v>
      </c>
      <c r="AE9" s="14"/>
      <c r="AF9" s="14">
        <v>0.16445690414314201</v>
      </c>
      <c r="AG9" s="14">
        <v>0.135910187038011</v>
      </c>
      <c r="AH9" s="14">
        <v>9.3914123709754299E-2</v>
      </c>
      <c r="AI9" s="14">
        <v>0.212216905765505</v>
      </c>
      <c r="AJ9" s="14">
        <v>9.3534432305394904E-2</v>
      </c>
      <c r="AK9" s="14"/>
      <c r="AL9" s="14">
        <v>0.13426940638238299</v>
      </c>
      <c r="AM9" s="14">
        <v>0.17481072538012801</v>
      </c>
      <c r="AN9" s="14">
        <v>6.8981974060449605E-2</v>
      </c>
      <c r="AO9" s="14">
        <v>0.19451278856951601</v>
      </c>
      <c r="AP9" s="14">
        <v>6.7694407664523906E-2</v>
      </c>
      <c r="AQ9" s="14">
        <v>0.11611379783103</v>
      </c>
      <c r="AR9" s="14"/>
      <c r="AS9" s="14">
        <v>0.17718533306694501</v>
      </c>
      <c r="AT9" s="14">
        <v>0.13308034458444201</v>
      </c>
      <c r="AU9" s="14">
        <v>9.7674800359037001E-2</v>
      </c>
      <c r="AV9" s="14">
        <v>0.169619772780673</v>
      </c>
      <c r="AW9" s="14">
        <v>0.18539222535408501</v>
      </c>
      <c r="AX9" s="14"/>
      <c r="AY9" s="14">
        <v>7.0753139085882696E-2</v>
      </c>
      <c r="AZ9" s="14">
        <v>0.16458152835423101</v>
      </c>
      <c r="BA9" s="14">
        <v>0.12443361741367499</v>
      </c>
      <c r="BB9" s="14">
        <v>0.112511535484633</v>
      </c>
      <c r="BC9" s="14">
        <v>0.13035137275565101</v>
      </c>
      <c r="BD9" s="14">
        <v>0.13541409136671101</v>
      </c>
      <c r="BE9" s="14">
        <v>0.14727500947688299</v>
      </c>
      <c r="BF9" s="14">
        <v>0.15951782978269499</v>
      </c>
      <c r="BG9" s="14">
        <v>0.14510727594893</v>
      </c>
      <c r="BH9" s="14">
        <v>0.186255790883673</v>
      </c>
      <c r="BI9" s="14">
        <v>0.133954703295636</v>
      </c>
      <c r="BJ9" s="14">
        <v>9.0509312326465696E-2</v>
      </c>
      <c r="BK9" s="14">
        <v>0.153426533775091</v>
      </c>
      <c r="BL9" s="14">
        <v>3.9626676446648197E-2</v>
      </c>
      <c r="BM9" s="14">
        <v>0.18853269743973899</v>
      </c>
      <c r="BN9" s="14">
        <v>0.150227899144288</v>
      </c>
      <c r="BO9" s="14"/>
      <c r="BP9" s="14">
        <v>0.14741029275716</v>
      </c>
      <c r="BQ9" s="14">
        <v>0.107739180176739</v>
      </c>
      <c r="BR9" s="14">
        <v>0.14242515853052401</v>
      </c>
      <c r="BS9" s="14">
        <v>0.138959163342842</v>
      </c>
      <c r="BT9" s="14">
        <v>0.14041404002650501</v>
      </c>
      <c r="BU9" s="14">
        <v>0.170309174483776</v>
      </c>
      <c r="BV9" s="14"/>
      <c r="BW9" s="14">
        <v>0.144355791892571</v>
      </c>
      <c r="BX9" s="14">
        <v>0.13002123580453201</v>
      </c>
      <c r="BY9" s="14">
        <v>0.175526067148153</v>
      </c>
      <c r="BZ9" s="14">
        <v>0.124560696912529</v>
      </c>
      <c r="CA9" s="14">
        <v>0.120001505836988</v>
      </c>
      <c r="CB9" s="14">
        <v>9.8450093949751794E-2</v>
      </c>
      <c r="CC9" s="14"/>
      <c r="CD9" s="14">
        <v>0.134464569991773</v>
      </c>
      <c r="CE9" s="14">
        <v>0.13076422684941</v>
      </c>
      <c r="CF9" s="14">
        <v>0.139574437396281</v>
      </c>
      <c r="CG9" s="14">
        <v>0.16460572627400999</v>
      </c>
      <c r="CH9" s="14"/>
      <c r="CI9" s="14">
        <v>0.14729238942662801</v>
      </c>
      <c r="CJ9" s="14">
        <v>0.154823610637153</v>
      </c>
      <c r="CK9" s="14">
        <v>0.13195497285306099</v>
      </c>
      <c r="CL9" s="14">
        <v>6.6358177760963602E-2</v>
      </c>
      <c r="CM9" s="14"/>
      <c r="CN9" s="14">
        <v>0.21299530816883899</v>
      </c>
      <c r="CO9" s="14">
        <v>0.12496809147933</v>
      </c>
      <c r="CP9" s="14"/>
      <c r="CQ9" s="14">
        <v>0.193157614454844</v>
      </c>
      <c r="CR9" s="14">
        <v>0.12964278730374401</v>
      </c>
    </row>
    <row r="10" spans="2:96" x14ac:dyDescent="0.3">
      <c r="B10" s="15" t="s">
        <v>231</v>
      </c>
      <c r="C10" s="14">
        <v>0.31742726263342602</v>
      </c>
      <c r="D10" s="14">
        <v>0.31231723194172301</v>
      </c>
      <c r="E10" s="14">
        <v>0.32157565276404099</v>
      </c>
      <c r="F10" s="14"/>
      <c r="G10" s="14">
        <v>0.26324853244381002</v>
      </c>
      <c r="H10" s="14">
        <v>0.32881585303329502</v>
      </c>
      <c r="I10" s="14">
        <v>0.36717212452169701</v>
      </c>
      <c r="J10" s="14">
        <v>0.31034648205026399</v>
      </c>
      <c r="K10" s="14">
        <v>0.26875481275833801</v>
      </c>
      <c r="L10" s="14">
        <v>0.34193583146166501</v>
      </c>
      <c r="M10" s="14"/>
      <c r="N10" s="14">
        <v>0.29741010736388201</v>
      </c>
      <c r="O10" s="14">
        <v>0.30591309463851901</v>
      </c>
      <c r="P10" s="14">
        <v>0.34901111486238801</v>
      </c>
      <c r="Q10" s="14">
        <v>0.32114334189514698</v>
      </c>
      <c r="R10" s="14"/>
      <c r="S10" s="14">
        <v>0.28598128253368199</v>
      </c>
      <c r="T10" s="14">
        <v>0.36962502341843201</v>
      </c>
      <c r="U10" s="14">
        <v>0.30531276375675898</v>
      </c>
      <c r="V10" s="14">
        <v>0.31890911528025301</v>
      </c>
      <c r="W10" s="14">
        <v>0.29292890201208199</v>
      </c>
      <c r="X10" s="14">
        <v>0.28618939765954399</v>
      </c>
      <c r="Y10" s="14">
        <v>0.33202994466707397</v>
      </c>
      <c r="Z10" s="14">
        <v>0.35468336521607102</v>
      </c>
      <c r="AA10" s="14">
        <v>0.28966259927286497</v>
      </c>
      <c r="AB10" s="14">
        <v>0.35360276973750598</v>
      </c>
      <c r="AC10" s="14">
        <v>0.34449036009675699</v>
      </c>
      <c r="AD10" s="14">
        <v>0.27687128332386501</v>
      </c>
      <c r="AE10" s="14"/>
      <c r="AF10" s="14">
        <v>0.37811150741130301</v>
      </c>
      <c r="AG10" s="14">
        <v>0.30571772474546599</v>
      </c>
      <c r="AH10" s="14">
        <v>0.34417885926362901</v>
      </c>
      <c r="AI10" s="14">
        <v>0.305386172196499</v>
      </c>
      <c r="AJ10" s="14">
        <v>0.22970286167238901</v>
      </c>
      <c r="AK10" s="14"/>
      <c r="AL10" s="14">
        <v>0.31839973408446798</v>
      </c>
      <c r="AM10" s="14">
        <v>0.38474856094524201</v>
      </c>
      <c r="AN10" s="14">
        <v>0.29384498571496898</v>
      </c>
      <c r="AO10" s="14">
        <v>0.32518731373031001</v>
      </c>
      <c r="AP10" s="14">
        <v>0.247531767590214</v>
      </c>
      <c r="AQ10" s="14">
        <v>0.24185313547794299</v>
      </c>
      <c r="AR10" s="14"/>
      <c r="AS10" s="14">
        <v>0.28698381824969998</v>
      </c>
      <c r="AT10" s="14">
        <v>0.33540990164316598</v>
      </c>
      <c r="AU10" s="14">
        <v>0.31598372931750801</v>
      </c>
      <c r="AV10" s="14">
        <v>0.29601846967628098</v>
      </c>
      <c r="AW10" s="14">
        <v>0.25717793747454398</v>
      </c>
      <c r="AX10" s="14"/>
      <c r="AY10" s="14">
        <v>0.20332818448433301</v>
      </c>
      <c r="AZ10" s="14">
        <v>0.29828469395634599</v>
      </c>
      <c r="BA10" s="14">
        <v>0.27139425054296401</v>
      </c>
      <c r="BB10" s="14">
        <v>0.336470813008932</v>
      </c>
      <c r="BC10" s="14">
        <v>0.334258091470235</v>
      </c>
      <c r="BD10" s="14">
        <v>0.29111323674703998</v>
      </c>
      <c r="BE10" s="14">
        <v>0.37087797827473201</v>
      </c>
      <c r="BF10" s="14">
        <v>0.38132132203221403</v>
      </c>
      <c r="BG10" s="14">
        <v>0.321820842074592</v>
      </c>
      <c r="BH10" s="14">
        <v>0.30677917173888197</v>
      </c>
      <c r="BI10" s="14">
        <v>0.28135368752425499</v>
      </c>
      <c r="BJ10" s="14">
        <v>0.27075625614016502</v>
      </c>
      <c r="BK10" s="14">
        <v>0.42270855401380902</v>
      </c>
      <c r="BL10" s="14">
        <v>0.291408950122241</v>
      </c>
      <c r="BM10" s="14">
        <v>0.26775894802366501</v>
      </c>
      <c r="BN10" s="14">
        <v>0.36545932980427398</v>
      </c>
      <c r="BO10" s="14"/>
      <c r="BP10" s="14">
        <v>0.29338090889998802</v>
      </c>
      <c r="BQ10" s="14">
        <v>0.31504506586456099</v>
      </c>
      <c r="BR10" s="14">
        <v>0.33111904030727701</v>
      </c>
      <c r="BS10" s="14">
        <v>0.35175957074358499</v>
      </c>
      <c r="BT10" s="14">
        <v>0.33362746856037301</v>
      </c>
      <c r="BU10" s="14">
        <v>0.25037216524266298</v>
      </c>
      <c r="BV10" s="14"/>
      <c r="BW10" s="14">
        <v>0.30913482643913398</v>
      </c>
      <c r="BX10" s="14">
        <v>0.355251355438164</v>
      </c>
      <c r="BY10" s="14">
        <v>0.32219860865974698</v>
      </c>
      <c r="BZ10" s="14">
        <v>0.29618786321735302</v>
      </c>
      <c r="CA10" s="14">
        <v>0.31852125576103901</v>
      </c>
      <c r="CB10" s="14">
        <v>0.27543725134812702</v>
      </c>
      <c r="CC10" s="14"/>
      <c r="CD10" s="14">
        <v>0.32830808154222302</v>
      </c>
      <c r="CE10" s="14">
        <v>0.36718243245768001</v>
      </c>
      <c r="CF10" s="14">
        <v>0.29419560555562002</v>
      </c>
      <c r="CG10" s="14">
        <v>0.31842507146927901</v>
      </c>
      <c r="CH10" s="14"/>
      <c r="CI10" s="14">
        <v>0.32444263501707099</v>
      </c>
      <c r="CJ10" s="14">
        <v>0.30619131598477101</v>
      </c>
      <c r="CK10" s="14">
        <v>0.32544038538009801</v>
      </c>
      <c r="CL10" s="14">
        <v>0.264531416377144</v>
      </c>
      <c r="CM10" s="14"/>
      <c r="CN10" s="14">
        <v>0.31102077309958698</v>
      </c>
      <c r="CO10" s="14">
        <v>0.31808579245955498</v>
      </c>
      <c r="CP10" s="14"/>
      <c r="CQ10" s="14">
        <v>0.28158061914152899</v>
      </c>
      <c r="CR10" s="14">
        <v>0.32629358928239499</v>
      </c>
    </row>
    <row r="11" spans="2:96" x14ac:dyDescent="0.3">
      <c r="B11" s="15" t="s">
        <v>232</v>
      </c>
      <c r="C11" s="14">
        <v>0.31582671750578201</v>
      </c>
      <c r="D11" s="14">
        <v>0.31702547892289101</v>
      </c>
      <c r="E11" s="14">
        <v>0.31558999038077601</v>
      </c>
      <c r="F11" s="14"/>
      <c r="G11" s="14">
        <v>0.33579485097352602</v>
      </c>
      <c r="H11" s="14">
        <v>0.28953715967777499</v>
      </c>
      <c r="I11" s="14">
        <v>0.30424521278657302</v>
      </c>
      <c r="J11" s="14">
        <v>0.30136859168984398</v>
      </c>
      <c r="K11" s="14">
        <v>0.35667540624530197</v>
      </c>
      <c r="L11" s="14">
        <v>0.31775920642684902</v>
      </c>
      <c r="M11" s="14"/>
      <c r="N11" s="14">
        <v>0.33808274281809497</v>
      </c>
      <c r="O11" s="14">
        <v>0.33502566614979701</v>
      </c>
      <c r="P11" s="14">
        <v>0.30560313383371501</v>
      </c>
      <c r="Q11" s="14">
        <v>0.282489444825055</v>
      </c>
      <c r="R11" s="14"/>
      <c r="S11" s="14">
        <v>0.34191898641958901</v>
      </c>
      <c r="T11" s="14">
        <v>0.249303898462821</v>
      </c>
      <c r="U11" s="14">
        <v>0.36118333019861998</v>
      </c>
      <c r="V11" s="14">
        <v>0.31081984737800999</v>
      </c>
      <c r="W11" s="14">
        <v>0.40177097277310703</v>
      </c>
      <c r="X11" s="14">
        <v>0.31697601321892599</v>
      </c>
      <c r="Y11" s="14">
        <v>0.26231680079234199</v>
      </c>
      <c r="Z11" s="14">
        <v>0.26473523599649001</v>
      </c>
      <c r="AA11" s="14">
        <v>0.324029814024275</v>
      </c>
      <c r="AB11" s="14">
        <v>0.29184446114150397</v>
      </c>
      <c r="AC11" s="14">
        <v>0.312637571520616</v>
      </c>
      <c r="AD11" s="14">
        <v>0.42952257234958002</v>
      </c>
      <c r="AE11" s="14"/>
      <c r="AF11" s="14">
        <v>0.29751211153601498</v>
      </c>
      <c r="AG11" s="14">
        <v>0.32330076314216999</v>
      </c>
      <c r="AH11" s="14">
        <v>0.234845269429869</v>
      </c>
      <c r="AI11" s="14">
        <v>0.28387884429959598</v>
      </c>
      <c r="AJ11" s="14">
        <v>0.31454520929760998</v>
      </c>
      <c r="AK11" s="14"/>
      <c r="AL11" s="14">
        <v>0.30961742394929298</v>
      </c>
      <c r="AM11" s="14">
        <v>0.29255851469881899</v>
      </c>
      <c r="AN11" s="14">
        <v>0.32381731219487803</v>
      </c>
      <c r="AO11" s="14">
        <v>0.30806008912092703</v>
      </c>
      <c r="AP11" s="14">
        <v>0.30778448542359699</v>
      </c>
      <c r="AQ11" s="14">
        <v>0.333709101015224</v>
      </c>
      <c r="AR11" s="14"/>
      <c r="AS11" s="14">
        <v>0.34171519140398499</v>
      </c>
      <c r="AT11" s="14">
        <v>0.29061253656520503</v>
      </c>
      <c r="AU11" s="14">
        <v>0.32989042094400201</v>
      </c>
      <c r="AV11" s="14">
        <v>0.27597173373091899</v>
      </c>
      <c r="AW11" s="14">
        <v>0.28003899662878501</v>
      </c>
      <c r="AX11" s="14"/>
      <c r="AY11" s="14">
        <v>0.26654527124727201</v>
      </c>
      <c r="AZ11" s="14">
        <v>0.25839109460325699</v>
      </c>
      <c r="BA11" s="14">
        <v>0.35702968738753199</v>
      </c>
      <c r="BB11" s="14">
        <v>0.327361846575077</v>
      </c>
      <c r="BC11" s="14">
        <v>0.29428129919454699</v>
      </c>
      <c r="BD11" s="14">
        <v>0.35092473985642803</v>
      </c>
      <c r="BE11" s="14">
        <v>0.26126431835450697</v>
      </c>
      <c r="BF11" s="14">
        <v>0.287467727445334</v>
      </c>
      <c r="BG11" s="14">
        <v>0.36492862809549798</v>
      </c>
      <c r="BH11" s="14">
        <v>0.28471452025463101</v>
      </c>
      <c r="BI11" s="14">
        <v>0.351169406403194</v>
      </c>
      <c r="BJ11" s="14">
        <v>0.37256837020767403</v>
      </c>
      <c r="BK11" s="14">
        <v>0.24011567978993101</v>
      </c>
      <c r="BL11" s="14">
        <v>0.37974337306522798</v>
      </c>
      <c r="BM11" s="14">
        <v>0.31295127720871402</v>
      </c>
      <c r="BN11" s="14">
        <v>0.241062494092597</v>
      </c>
      <c r="BO11" s="14"/>
      <c r="BP11" s="14">
        <v>0.34078978222613099</v>
      </c>
      <c r="BQ11" s="14">
        <v>0.34025257002783299</v>
      </c>
      <c r="BR11" s="14">
        <v>0.29564196210054799</v>
      </c>
      <c r="BS11" s="14">
        <v>0.28952164697913102</v>
      </c>
      <c r="BT11" s="14">
        <v>0.245930907190407</v>
      </c>
      <c r="BU11" s="14">
        <v>0.36549617382143001</v>
      </c>
      <c r="BV11" s="14"/>
      <c r="BW11" s="14">
        <v>0.32397783911748101</v>
      </c>
      <c r="BX11" s="14">
        <v>0.29910697417422499</v>
      </c>
      <c r="BY11" s="14">
        <v>0.267365619490607</v>
      </c>
      <c r="BZ11" s="14">
        <v>0.31867704349131198</v>
      </c>
      <c r="CA11" s="14">
        <v>0.35352160401993299</v>
      </c>
      <c r="CB11" s="14">
        <v>0.24894646968738901</v>
      </c>
      <c r="CC11" s="14"/>
      <c r="CD11" s="14">
        <v>0.31630111973396002</v>
      </c>
      <c r="CE11" s="14">
        <v>0.301391425717081</v>
      </c>
      <c r="CF11" s="14">
        <v>0.29627556967301699</v>
      </c>
      <c r="CG11" s="14">
        <v>0.29461814452217899</v>
      </c>
      <c r="CH11" s="14"/>
      <c r="CI11" s="14">
        <v>0.27424411513548802</v>
      </c>
      <c r="CJ11" s="14">
        <v>0.28848512554685701</v>
      </c>
      <c r="CK11" s="14">
        <v>0.333304869169045</v>
      </c>
      <c r="CL11" s="14">
        <v>0.36414379075570902</v>
      </c>
      <c r="CM11" s="14"/>
      <c r="CN11" s="14">
        <v>0.26282105532304201</v>
      </c>
      <c r="CO11" s="14">
        <v>0.32555116242151999</v>
      </c>
      <c r="CP11" s="14"/>
      <c r="CQ11" s="14">
        <v>0.28889033792234498</v>
      </c>
      <c r="CR11" s="14">
        <v>0.320619034788512</v>
      </c>
    </row>
    <row r="12" spans="2:96" x14ac:dyDescent="0.3">
      <c r="B12" s="15" t="s">
        <v>233</v>
      </c>
      <c r="C12" s="14">
        <v>0.113042363587762</v>
      </c>
      <c r="D12" s="14">
        <v>0.122038384265477</v>
      </c>
      <c r="E12" s="14">
        <v>0.10340507307927201</v>
      </c>
      <c r="F12" s="14"/>
      <c r="G12" s="14">
        <v>0.16058658288595201</v>
      </c>
      <c r="H12" s="14">
        <v>0.11020512512800899</v>
      </c>
      <c r="I12" s="14">
        <v>9.6146900159465795E-2</v>
      </c>
      <c r="J12" s="14">
        <v>0.112205946235664</v>
      </c>
      <c r="K12" s="14">
        <v>0.104918222704247</v>
      </c>
      <c r="L12" s="14">
        <v>0.103793870168359</v>
      </c>
      <c r="M12" s="14"/>
      <c r="N12" s="14">
        <v>0.133970729018694</v>
      </c>
      <c r="O12" s="14">
        <v>0.126873465899774</v>
      </c>
      <c r="P12" s="14">
        <v>0.10702585961708801</v>
      </c>
      <c r="Q12" s="14">
        <v>8.2770017830593401E-2</v>
      </c>
      <c r="R12" s="14"/>
      <c r="S12" s="14">
        <v>0.1141472599509</v>
      </c>
      <c r="T12" s="14">
        <v>0.115017154201573</v>
      </c>
      <c r="U12" s="14">
        <v>0.16278191992736701</v>
      </c>
      <c r="V12" s="14">
        <v>8.8082692785573596E-2</v>
      </c>
      <c r="W12" s="14">
        <v>0.124078701119815</v>
      </c>
      <c r="X12" s="14">
        <v>0.12803138800954</v>
      </c>
      <c r="Y12" s="14">
        <v>0.13441280163536101</v>
      </c>
      <c r="Z12" s="14">
        <v>0.119998676850004</v>
      </c>
      <c r="AA12" s="14">
        <v>0.100871962930488</v>
      </c>
      <c r="AB12" s="14">
        <v>9.0567790079917998E-2</v>
      </c>
      <c r="AC12" s="14">
        <v>8.6215094338179102E-2</v>
      </c>
      <c r="AD12" s="14">
        <v>6.1168842197526899E-2</v>
      </c>
      <c r="AE12" s="14"/>
      <c r="AF12" s="14">
        <v>8.0639991739486994E-2</v>
      </c>
      <c r="AG12" s="14">
        <v>0.12599465154244299</v>
      </c>
      <c r="AH12" s="14">
        <v>0.164135750124109</v>
      </c>
      <c r="AI12" s="14">
        <v>9.5478457886528603E-2</v>
      </c>
      <c r="AJ12" s="14">
        <v>0.19397900233819401</v>
      </c>
      <c r="AK12" s="14"/>
      <c r="AL12" s="14">
        <v>0.130421526733763</v>
      </c>
      <c r="AM12" s="14">
        <v>8.4148366124655802E-2</v>
      </c>
      <c r="AN12" s="14">
        <v>0.16859993434991699</v>
      </c>
      <c r="AO12" s="14">
        <v>7.4662237566327699E-2</v>
      </c>
      <c r="AP12" s="14">
        <v>0.191660865841662</v>
      </c>
      <c r="AQ12" s="14">
        <v>0.106213907263639</v>
      </c>
      <c r="AR12" s="14"/>
      <c r="AS12" s="14">
        <v>6.9946097806451002E-2</v>
      </c>
      <c r="AT12" s="14">
        <v>0.111672482206513</v>
      </c>
      <c r="AU12" s="14">
        <v>0.142352791797731</v>
      </c>
      <c r="AV12" s="14">
        <v>0.14707827103839999</v>
      </c>
      <c r="AW12" s="14">
        <v>0.155704592533286</v>
      </c>
      <c r="AX12" s="14"/>
      <c r="AY12" s="14">
        <v>0.25535643756554199</v>
      </c>
      <c r="AZ12" s="14">
        <v>7.4060768976141E-2</v>
      </c>
      <c r="BA12" s="14">
        <v>8.7352372331745601E-2</v>
      </c>
      <c r="BB12" s="14">
        <v>0.108675604838559</v>
      </c>
      <c r="BC12" s="14">
        <v>9.8631335329463096E-2</v>
      </c>
      <c r="BD12" s="14">
        <v>9.4421527827253104E-2</v>
      </c>
      <c r="BE12" s="14">
        <v>0.123819813469517</v>
      </c>
      <c r="BF12" s="14">
        <v>9.2926706251098695E-2</v>
      </c>
      <c r="BG12" s="14">
        <v>8.5769925209065595E-2</v>
      </c>
      <c r="BH12" s="14">
        <v>0.110724919784206</v>
      </c>
      <c r="BI12" s="14">
        <v>0.135015595906184</v>
      </c>
      <c r="BJ12" s="14">
        <v>0.131651986486018</v>
      </c>
      <c r="BK12" s="14">
        <v>0.13097302157162499</v>
      </c>
      <c r="BL12" s="14">
        <v>0.25117573615650102</v>
      </c>
      <c r="BM12" s="14">
        <v>0.13594105040869001</v>
      </c>
      <c r="BN12" s="14">
        <v>0.13454959204018799</v>
      </c>
      <c r="BO12" s="14"/>
      <c r="BP12" s="14">
        <v>0.104574749564604</v>
      </c>
      <c r="BQ12" s="14">
        <v>0.128838228934536</v>
      </c>
      <c r="BR12" s="14">
        <v>8.1069974114908197E-2</v>
      </c>
      <c r="BS12" s="14">
        <v>0.111065338702867</v>
      </c>
      <c r="BT12" s="14">
        <v>0.14311732806761501</v>
      </c>
      <c r="BU12" s="14">
        <v>9.9116241570095798E-2</v>
      </c>
      <c r="BV12" s="14"/>
      <c r="BW12" s="14">
        <v>0.114416500862386</v>
      </c>
      <c r="BX12" s="14">
        <v>0.117591794220056</v>
      </c>
      <c r="BY12" s="14">
        <v>7.4176221693055905E-2</v>
      </c>
      <c r="BZ12" s="14">
        <v>8.1254050821284299E-2</v>
      </c>
      <c r="CA12" s="14">
        <v>0.111506244050971</v>
      </c>
      <c r="CB12" s="14">
        <v>0.17809270141373701</v>
      </c>
      <c r="CC12" s="14"/>
      <c r="CD12" s="14">
        <v>0.11400252023416101</v>
      </c>
      <c r="CE12" s="14">
        <v>0.116105350711323</v>
      </c>
      <c r="CF12" s="14">
        <v>9.5246634252570003E-2</v>
      </c>
      <c r="CG12" s="14">
        <v>0.117377673858391</v>
      </c>
      <c r="CH12" s="14"/>
      <c r="CI12" s="14">
        <v>0.108848737980411</v>
      </c>
      <c r="CJ12" s="14">
        <v>0.14283089277459701</v>
      </c>
      <c r="CK12" s="14">
        <v>0.105780809903443</v>
      </c>
      <c r="CL12" s="14">
        <v>9.3134878278614802E-2</v>
      </c>
      <c r="CM12" s="14"/>
      <c r="CN12" s="14">
        <v>0.13373341016509299</v>
      </c>
      <c r="CO12" s="14">
        <v>0.10809465415396</v>
      </c>
      <c r="CP12" s="14"/>
      <c r="CQ12" s="14">
        <v>0.146339653454332</v>
      </c>
      <c r="CR12" s="14">
        <v>0.107311341416141</v>
      </c>
    </row>
    <row r="13" spans="2:96" x14ac:dyDescent="0.3">
      <c r="B13" s="15" t="s">
        <v>234</v>
      </c>
      <c r="C13" s="14">
        <v>4.14686071429895E-2</v>
      </c>
      <c r="D13" s="14">
        <v>4.7424277792873899E-2</v>
      </c>
      <c r="E13" s="14">
        <v>3.5765738052068403E-2</v>
      </c>
      <c r="F13" s="14"/>
      <c r="G13" s="14">
        <v>4.4145508678230798E-2</v>
      </c>
      <c r="H13" s="14">
        <v>4.1357782584435003E-2</v>
      </c>
      <c r="I13" s="14">
        <v>4.7506296029957498E-2</v>
      </c>
      <c r="J13" s="14">
        <v>3.8088820780339101E-2</v>
      </c>
      <c r="K13" s="14">
        <v>5.1184716002294899E-2</v>
      </c>
      <c r="L13" s="14">
        <v>3.1093337564301299E-2</v>
      </c>
      <c r="M13" s="14"/>
      <c r="N13" s="14">
        <v>5.4753522489068597E-2</v>
      </c>
      <c r="O13" s="14">
        <v>3.4627321690409101E-2</v>
      </c>
      <c r="P13" s="14">
        <v>3.0530705289271501E-2</v>
      </c>
      <c r="Q13" s="14">
        <v>4.4356250328075601E-2</v>
      </c>
      <c r="R13" s="14"/>
      <c r="S13" s="14">
        <v>4.7669219012114197E-2</v>
      </c>
      <c r="T13" s="14">
        <v>3.1552722762822297E-2</v>
      </c>
      <c r="U13" s="14">
        <v>5.4157735268735799E-3</v>
      </c>
      <c r="V13" s="14">
        <v>3.5650372721449601E-2</v>
      </c>
      <c r="W13" s="14">
        <v>2.69867399851688E-2</v>
      </c>
      <c r="X13" s="14">
        <v>3.7187297071632298E-2</v>
      </c>
      <c r="Y13" s="14">
        <v>4.4197851467958703E-2</v>
      </c>
      <c r="Z13" s="14">
        <v>4.6736491105065697E-2</v>
      </c>
      <c r="AA13" s="14">
        <v>6.5618731155136403E-2</v>
      </c>
      <c r="AB13" s="14">
        <v>5.93955623934335E-2</v>
      </c>
      <c r="AC13" s="14">
        <v>3.9869499132767598E-2</v>
      </c>
      <c r="AD13" s="14">
        <v>6.1966604993981302E-2</v>
      </c>
      <c r="AE13" s="14"/>
      <c r="AF13" s="14">
        <v>2.1614456796496501E-2</v>
      </c>
      <c r="AG13" s="14">
        <v>4.8155379090172E-2</v>
      </c>
      <c r="AH13" s="14">
        <v>7.3557299294055994E-2</v>
      </c>
      <c r="AI13" s="14">
        <v>4.1835378742542E-2</v>
      </c>
      <c r="AJ13" s="14">
        <v>3.93475110033688E-2</v>
      </c>
      <c r="AK13" s="14"/>
      <c r="AL13" s="14">
        <v>5.0321237285325802E-2</v>
      </c>
      <c r="AM13" s="14">
        <v>1.76550411720445E-2</v>
      </c>
      <c r="AN13" s="14">
        <v>8.5017231714076102E-2</v>
      </c>
      <c r="AO13" s="14">
        <v>3.5306861817669302E-2</v>
      </c>
      <c r="AP13" s="14">
        <v>7.7092544367708099E-2</v>
      </c>
      <c r="AQ13" s="14">
        <v>1.20663757909773E-2</v>
      </c>
      <c r="AR13" s="14"/>
      <c r="AS13" s="14">
        <v>3.5201541091493302E-2</v>
      </c>
      <c r="AT13" s="14">
        <v>2.89008209731124E-2</v>
      </c>
      <c r="AU13" s="14">
        <v>4.5819106172583897E-2</v>
      </c>
      <c r="AV13" s="14">
        <v>6.8485201733157697E-2</v>
      </c>
      <c r="AW13" s="14">
        <v>5.1155370120582098E-2</v>
      </c>
      <c r="AX13" s="14"/>
      <c r="AY13" s="14">
        <v>0</v>
      </c>
      <c r="AZ13" s="14">
        <v>4.5340000933915402E-2</v>
      </c>
      <c r="BA13" s="14">
        <v>4.4065545262499298E-2</v>
      </c>
      <c r="BB13" s="14">
        <v>4.87164006002146E-2</v>
      </c>
      <c r="BC13" s="14">
        <v>5.1831249319223102E-2</v>
      </c>
      <c r="BD13" s="14">
        <v>3.8106525329007102E-2</v>
      </c>
      <c r="BE13" s="14">
        <v>2.42358484618783E-2</v>
      </c>
      <c r="BF13" s="14">
        <v>3.9132448952009097E-2</v>
      </c>
      <c r="BG13" s="14">
        <v>3.5330165106919498E-2</v>
      </c>
      <c r="BH13" s="14">
        <v>6.2768319746317996E-2</v>
      </c>
      <c r="BI13" s="14">
        <v>3.35984364563581E-2</v>
      </c>
      <c r="BJ13" s="14">
        <v>3.6121467160113101E-2</v>
      </c>
      <c r="BK13" s="14">
        <v>2.7969454945306602E-2</v>
      </c>
      <c r="BL13" s="14">
        <v>1.8253958790176598E-2</v>
      </c>
      <c r="BM13" s="14">
        <v>5.5466909982399601E-2</v>
      </c>
      <c r="BN13" s="14">
        <v>7.3885754981836901E-2</v>
      </c>
      <c r="BO13" s="14"/>
      <c r="BP13" s="14">
        <v>5.6330449819394002E-2</v>
      </c>
      <c r="BQ13" s="14">
        <v>3.8144063164227103E-2</v>
      </c>
      <c r="BR13" s="14">
        <v>4.4450299054219301E-2</v>
      </c>
      <c r="BS13" s="14">
        <v>2.0883247943553999E-2</v>
      </c>
      <c r="BT13" s="14">
        <v>5.1959484957744002E-2</v>
      </c>
      <c r="BU13" s="14">
        <v>3.4810473214506199E-2</v>
      </c>
      <c r="BV13" s="14"/>
      <c r="BW13" s="14">
        <v>4.1058269300554603E-2</v>
      </c>
      <c r="BX13" s="14">
        <v>3.8225487564300303E-2</v>
      </c>
      <c r="BY13" s="14">
        <v>4.4233201842593897E-2</v>
      </c>
      <c r="BZ13" s="14">
        <v>7.4202655571536505E-2</v>
      </c>
      <c r="CA13" s="14">
        <v>2.7827340214824099E-2</v>
      </c>
      <c r="CB13" s="14">
        <v>5.3709782754235498E-2</v>
      </c>
      <c r="CC13" s="14"/>
      <c r="CD13" s="14">
        <v>5.0155641948519798E-2</v>
      </c>
      <c r="CE13" s="14">
        <v>3.6900314912790298E-2</v>
      </c>
      <c r="CF13" s="14">
        <v>4.32874370298039E-2</v>
      </c>
      <c r="CG13" s="14">
        <v>5.1658717003980302E-2</v>
      </c>
      <c r="CH13" s="14"/>
      <c r="CI13" s="14">
        <v>5.73259313842212E-2</v>
      </c>
      <c r="CJ13" s="14">
        <v>4.8738628816570199E-2</v>
      </c>
      <c r="CK13" s="14">
        <v>3.4390659515164602E-2</v>
      </c>
      <c r="CL13" s="14">
        <v>3.65882726480476E-2</v>
      </c>
      <c r="CM13" s="14"/>
      <c r="CN13" s="14">
        <v>2.39496654880633E-2</v>
      </c>
      <c r="CO13" s="14">
        <v>4.3498171306073898E-2</v>
      </c>
      <c r="CP13" s="14"/>
      <c r="CQ13" s="14">
        <v>5.5977768799431803E-2</v>
      </c>
      <c r="CR13" s="14">
        <v>4.1363656682734E-2</v>
      </c>
    </row>
    <row r="14" spans="2:96" x14ac:dyDescent="0.3">
      <c r="B14" s="15" t="s">
        <v>92</v>
      </c>
      <c r="C14" s="14">
        <v>7.7164386603323795E-2</v>
      </c>
      <c r="D14" s="14">
        <v>5.18876807477184E-2</v>
      </c>
      <c r="E14" s="14">
        <v>0.10211836086690899</v>
      </c>
      <c r="F14" s="14"/>
      <c r="G14" s="14">
        <v>6.7596525637899599E-2</v>
      </c>
      <c r="H14" s="14">
        <v>7.0609104600245901E-2</v>
      </c>
      <c r="I14" s="14">
        <v>7.7689117030929802E-2</v>
      </c>
      <c r="J14" s="14">
        <v>8.8757890581299598E-2</v>
      </c>
      <c r="K14" s="14">
        <v>7.9261551344464401E-2</v>
      </c>
      <c r="L14" s="14">
        <v>7.7588599960263196E-2</v>
      </c>
      <c r="M14" s="14"/>
      <c r="N14" s="14">
        <v>5.11179272614092E-2</v>
      </c>
      <c r="O14" s="14">
        <v>7.2258325742010895E-2</v>
      </c>
      <c r="P14" s="14">
        <v>6.4227427206260901E-2</v>
      </c>
      <c r="Q14" s="14">
        <v>0.120663974637263</v>
      </c>
      <c r="R14" s="14"/>
      <c r="S14" s="14">
        <v>6.7020750325808995E-2</v>
      </c>
      <c r="T14" s="14">
        <v>9.4634604294393201E-2</v>
      </c>
      <c r="U14" s="14">
        <v>8.5574735779590405E-2</v>
      </c>
      <c r="V14" s="14">
        <v>7.8868044140697702E-2</v>
      </c>
      <c r="W14" s="14">
        <v>5.8227841448198397E-2</v>
      </c>
      <c r="X14" s="14">
        <v>6.6237790534986504E-2</v>
      </c>
      <c r="Y14" s="14">
        <v>9.1778634521627905E-2</v>
      </c>
      <c r="Z14" s="14">
        <v>4.8940663403175003E-2</v>
      </c>
      <c r="AA14" s="14">
        <v>0.107270818730642</v>
      </c>
      <c r="AB14" s="14">
        <v>6.3701600001705494E-2</v>
      </c>
      <c r="AC14" s="14">
        <v>4.29733535480663E-2</v>
      </c>
      <c r="AD14" s="14">
        <v>8.4295325525142295E-2</v>
      </c>
      <c r="AE14" s="14"/>
      <c r="AF14" s="14">
        <v>5.7665028373556998E-2</v>
      </c>
      <c r="AG14" s="14">
        <v>6.0921294441738501E-2</v>
      </c>
      <c r="AH14" s="14">
        <v>8.9368698178582798E-2</v>
      </c>
      <c r="AI14" s="14">
        <v>6.1204241109329302E-2</v>
      </c>
      <c r="AJ14" s="14">
        <v>0.128890983383044</v>
      </c>
      <c r="AK14" s="14"/>
      <c r="AL14" s="14">
        <v>5.6970671564766602E-2</v>
      </c>
      <c r="AM14" s="14">
        <v>4.6078791679110401E-2</v>
      </c>
      <c r="AN14" s="14">
        <v>5.9738561965710597E-2</v>
      </c>
      <c r="AO14" s="14">
        <v>6.2270709195250698E-2</v>
      </c>
      <c r="AP14" s="14">
        <v>0.108235929112295</v>
      </c>
      <c r="AQ14" s="14">
        <v>0.19004368262118701</v>
      </c>
      <c r="AR14" s="14"/>
      <c r="AS14" s="14">
        <v>8.8968018381425304E-2</v>
      </c>
      <c r="AT14" s="14">
        <v>0.10032391402756199</v>
      </c>
      <c r="AU14" s="14">
        <v>6.8279151409137803E-2</v>
      </c>
      <c r="AV14" s="14">
        <v>4.2826551040569399E-2</v>
      </c>
      <c r="AW14" s="14">
        <v>7.0530877888717106E-2</v>
      </c>
      <c r="AX14" s="14"/>
      <c r="AY14" s="14">
        <v>0.204016967616971</v>
      </c>
      <c r="AZ14" s="14">
        <v>0.15934191317610999</v>
      </c>
      <c r="BA14" s="14">
        <v>0.115724527061584</v>
      </c>
      <c r="BB14" s="14">
        <v>6.6263799492584999E-2</v>
      </c>
      <c r="BC14" s="14">
        <v>9.0646651930880298E-2</v>
      </c>
      <c r="BD14" s="14">
        <v>9.0019878873561596E-2</v>
      </c>
      <c r="BE14" s="14">
        <v>7.2527031962482197E-2</v>
      </c>
      <c r="BF14" s="14">
        <v>3.9633965536649697E-2</v>
      </c>
      <c r="BG14" s="14">
        <v>4.7043163564994703E-2</v>
      </c>
      <c r="BH14" s="14">
        <v>4.8757277592288602E-2</v>
      </c>
      <c r="BI14" s="14">
        <v>6.4908170414372399E-2</v>
      </c>
      <c r="BJ14" s="14">
        <v>9.8392607679563496E-2</v>
      </c>
      <c r="BK14" s="14">
        <v>2.4806755904236699E-2</v>
      </c>
      <c r="BL14" s="14">
        <v>1.9791305419204801E-2</v>
      </c>
      <c r="BM14" s="14">
        <v>3.9349116936792203E-2</v>
      </c>
      <c r="BN14" s="14">
        <v>3.4814929936815703E-2</v>
      </c>
      <c r="BO14" s="14"/>
      <c r="BP14" s="14">
        <v>5.7513816732723301E-2</v>
      </c>
      <c r="BQ14" s="14">
        <v>6.9980891832104097E-2</v>
      </c>
      <c r="BR14" s="14">
        <v>0.105293565892524</v>
      </c>
      <c r="BS14" s="14">
        <v>8.7811032288021298E-2</v>
      </c>
      <c r="BT14" s="14">
        <v>8.4950771197355904E-2</v>
      </c>
      <c r="BU14" s="14">
        <v>7.9895771667528995E-2</v>
      </c>
      <c r="BV14" s="14"/>
      <c r="BW14" s="14">
        <v>6.7056772387873304E-2</v>
      </c>
      <c r="BX14" s="14">
        <v>5.9803152798722198E-2</v>
      </c>
      <c r="BY14" s="14">
        <v>0.116500281165842</v>
      </c>
      <c r="BZ14" s="14">
        <v>0.105117689985986</v>
      </c>
      <c r="CA14" s="14">
        <v>6.8622050116245198E-2</v>
      </c>
      <c r="CB14" s="14">
        <v>0.14536370084675901</v>
      </c>
      <c r="CC14" s="14"/>
      <c r="CD14" s="14">
        <v>5.6768066549361902E-2</v>
      </c>
      <c r="CE14" s="14">
        <v>4.7656249351715398E-2</v>
      </c>
      <c r="CF14" s="14">
        <v>0.13142031609270799</v>
      </c>
      <c r="CG14" s="14">
        <v>5.3314666872160597E-2</v>
      </c>
      <c r="CH14" s="14"/>
      <c r="CI14" s="14">
        <v>8.7846191056180398E-2</v>
      </c>
      <c r="CJ14" s="14">
        <v>5.8930426240051098E-2</v>
      </c>
      <c r="CK14" s="14">
        <v>6.9128303179189193E-2</v>
      </c>
      <c r="CL14" s="14">
        <v>0.175243464179521</v>
      </c>
      <c r="CM14" s="14"/>
      <c r="CN14" s="14">
        <v>5.5479787755376903E-2</v>
      </c>
      <c r="CO14" s="14">
        <v>7.9802128179561005E-2</v>
      </c>
      <c r="CP14" s="14"/>
      <c r="CQ14" s="14">
        <v>3.40540062275193E-2</v>
      </c>
      <c r="CR14" s="14">
        <v>7.4769590526475499E-2</v>
      </c>
    </row>
    <row r="15" spans="2:96" x14ac:dyDescent="0.3">
      <c r="B15" s="15" t="s">
        <v>235</v>
      </c>
      <c r="C15" s="21">
        <v>0.45249792516014298</v>
      </c>
      <c r="D15" s="21">
        <v>0.46162417827104002</v>
      </c>
      <c r="E15" s="21">
        <v>0.44312083762097398</v>
      </c>
      <c r="F15" s="21"/>
      <c r="G15" s="21">
        <v>0.39187653182439203</v>
      </c>
      <c r="H15" s="21">
        <v>0.48829082800953399</v>
      </c>
      <c r="I15" s="21">
        <v>0.47441247399307401</v>
      </c>
      <c r="J15" s="21">
        <v>0.45957875071285298</v>
      </c>
      <c r="K15" s="21">
        <v>0.40796010370369101</v>
      </c>
      <c r="L15" s="21">
        <v>0.46976498588022703</v>
      </c>
      <c r="M15" s="21"/>
      <c r="N15" s="21">
        <v>0.42207507841273301</v>
      </c>
      <c r="O15" s="21">
        <v>0.43121522051800798</v>
      </c>
      <c r="P15" s="21">
        <v>0.492612874053665</v>
      </c>
      <c r="Q15" s="21">
        <v>0.46972031237901302</v>
      </c>
      <c r="R15" s="21"/>
      <c r="S15" s="21">
        <v>0.42924378429158699</v>
      </c>
      <c r="T15" s="21">
        <v>0.50949162027839101</v>
      </c>
      <c r="U15" s="21">
        <v>0.38504424056754899</v>
      </c>
      <c r="V15" s="21">
        <v>0.48657904297426902</v>
      </c>
      <c r="W15" s="21">
        <v>0.388935744673711</v>
      </c>
      <c r="X15" s="21">
        <v>0.451567511164915</v>
      </c>
      <c r="Y15" s="21">
        <v>0.467293911582711</v>
      </c>
      <c r="Z15" s="21">
        <v>0.51958893264526596</v>
      </c>
      <c r="AA15" s="21">
        <v>0.40220867315945802</v>
      </c>
      <c r="AB15" s="21">
        <v>0.49449058638343901</v>
      </c>
      <c r="AC15" s="21">
        <v>0.518304481460371</v>
      </c>
      <c r="AD15" s="21">
        <v>0.36304665493376997</v>
      </c>
      <c r="AE15" s="21"/>
      <c r="AF15" s="21">
        <v>0.54256841155444502</v>
      </c>
      <c r="AG15" s="21">
        <v>0.44162791178347699</v>
      </c>
      <c r="AH15" s="21">
        <v>0.438092982973383</v>
      </c>
      <c r="AI15" s="21">
        <v>0.517603077962004</v>
      </c>
      <c r="AJ15" s="21">
        <v>0.323237293977783</v>
      </c>
      <c r="AK15" s="21"/>
      <c r="AL15" s="21">
        <v>0.45266914046685103</v>
      </c>
      <c r="AM15" s="21">
        <v>0.55955928632537</v>
      </c>
      <c r="AN15" s="21">
        <v>0.36282695977541801</v>
      </c>
      <c r="AO15" s="21">
        <v>0.51970010229982599</v>
      </c>
      <c r="AP15" s="21">
        <v>0.31522617525473801</v>
      </c>
      <c r="AQ15" s="21">
        <v>0.357966933308973</v>
      </c>
      <c r="AR15" s="21"/>
      <c r="AS15" s="21">
        <v>0.46416915131664499</v>
      </c>
      <c r="AT15" s="21">
        <v>0.46849024622760799</v>
      </c>
      <c r="AU15" s="21">
        <v>0.41365852967654498</v>
      </c>
      <c r="AV15" s="21">
        <v>0.46563824245695401</v>
      </c>
      <c r="AW15" s="21">
        <v>0.44257016282862999</v>
      </c>
      <c r="AX15" s="21"/>
      <c r="AY15" s="21">
        <v>0.27408132357021597</v>
      </c>
      <c r="AZ15" s="21">
        <v>0.462866222310577</v>
      </c>
      <c r="BA15" s="21">
        <v>0.39582786795663899</v>
      </c>
      <c r="BB15" s="21">
        <v>0.448982348493565</v>
      </c>
      <c r="BC15" s="21">
        <v>0.464609464225887</v>
      </c>
      <c r="BD15" s="21">
        <v>0.42652732811375099</v>
      </c>
      <c r="BE15" s="21">
        <v>0.518152987751615</v>
      </c>
      <c r="BF15" s="21">
        <v>0.54083915181490905</v>
      </c>
      <c r="BG15" s="21">
        <v>0.46692811802352202</v>
      </c>
      <c r="BH15" s="21">
        <v>0.49303496262255597</v>
      </c>
      <c r="BI15" s="21">
        <v>0.41530839081989201</v>
      </c>
      <c r="BJ15" s="21">
        <v>0.36126556846663099</v>
      </c>
      <c r="BK15" s="21">
        <v>0.57613508778889999</v>
      </c>
      <c r="BL15" s="21">
        <v>0.33103562656889002</v>
      </c>
      <c r="BM15" s="21">
        <v>0.456291645463405</v>
      </c>
      <c r="BN15" s="21">
        <v>0.515687228948562</v>
      </c>
      <c r="BO15" s="21"/>
      <c r="BP15" s="21">
        <v>0.44079120165714802</v>
      </c>
      <c r="BQ15" s="21">
        <v>0.42278424604129999</v>
      </c>
      <c r="BR15" s="21">
        <v>0.47354419883780102</v>
      </c>
      <c r="BS15" s="21">
        <v>0.49071873408642702</v>
      </c>
      <c r="BT15" s="21">
        <v>0.47404150858687799</v>
      </c>
      <c r="BU15" s="21">
        <v>0.42068133972643901</v>
      </c>
      <c r="BV15" s="21"/>
      <c r="BW15" s="21">
        <v>0.45349061833170501</v>
      </c>
      <c r="BX15" s="21">
        <v>0.48527259124269601</v>
      </c>
      <c r="BY15" s="21">
        <v>0.49772467580790097</v>
      </c>
      <c r="BZ15" s="21">
        <v>0.42074856012988199</v>
      </c>
      <c r="CA15" s="21">
        <v>0.438522761598027</v>
      </c>
      <c r="CB15" s="21">
        <v>0.37388734529787898</v>
      </c>
      <c r="CC15" s="21"/>
      <c r="CD15" s="21">
        <v>0.46277265153399699</v>
      </c>
      <c r="CE15" s="21">
        <v>0.49794665930708998</v>
      </c>
      <c r="CF15" s="21">
        <v>0.43377004295190102</v>
      </c>
      <c r="CG15" s="21">
        <v>0.483030797743289</v>
      </c>
      <c r="CH15" s="21"/>
      <c r="CI15" s="21">
        <v>0.47173502444369902</v>
      </c>
      <c r="CJ15" s="21">
        <v>0.461014926621924</v>
      </c>
      <c r="CK15" s="21">
        <v>0.45739535823315902</v>
      </c>
      <c r="CL15" s="21">
        <v>0.33088959413810798</v>
      </c>
      <c r="CM15" s="21"/>
      <c r="CN15" s="21">
        <v>0.52401608126842603</v>
      </c>
      <c r="CO15" s="21">
        <v>0.44305388393888601</v>
      </c>
      <c r="CP15" s="21"/>
      <c r="CQ15" s="21">
        <v>0.47473823359637202</v>
      </c>
      <c r="CR15" s="21">
        <v>0.455936376586138</v>
      </c>
    </row>
    <row r="16" spans="2:96" x14ac:dyDescent="0.3">
      <c r="B16" s="15" t="s">
        <v>236</v>
      </c>
      <c r="C16" s="21">
        <v>0.15451097073075201</v>
      </c>
      <c r="D16" s="21">
        <v>0.16946266205835001</v>
      </c>
      <c r="E16" s="21">
        <v>0.139170811131341</v>
      </c>
      <c r="F16" s="21"/>
      <c r="G16" s="21">
        <v>0.20473209156418301</v>
      </c>
      <c r="H16" s="21">
        <v>0.15156290771244399</v>
      </c>
      <c r="I16" s="21">
        <v>0.14365319618942299</v>
      </c>
      <c r="J16" s="21">
        <v>0.150294767016003</v>
      </c>
      <c r="K16" s="21">
        <v>0.15610293870654199</v>
      </c>
      <c r="L16" s="21">
        <v>0.13488720773266</v>
      </c>
      <c r="M16" s="21"/>
      <c r="N16" s="21">
        <v>0.18872425150776301</v>
      </c>
      <c r="O16" s="21">
        <v>0.16150078759018299</v>
      </c>
      <c r="P16" s="21">
        <v>0.13755656490635901</v>
      </c>
      <c r="Q16" s="21">
        <v>0.12712626815866901</v>
      </c>
      <c r="R16" s="21"/>
      <c r="S16" s="21">
        <v>0.16181647896301399</v>
      </c>
      <c r="T16" s="21">
        <v>0.146569876964395</v>
      </c>
      <c r="U16" s="21">
        <v>0.16819769345424099</v>
      </c>
      <c r="V16" s="21">
        <v>0.123733065507023</v>
      </c>
      <c r="W16" s="21">
        <v>0.15106544110498299</v>
      </c>
      <c r="X16" s="21">
        <v>0.16521868508117199</v>
      </c>
      <c r="Y16" s="21">
        <v>0.178610653103319</v>
      </c>
      <c r="Z16" s="21">
        <v>0.16673516795507001</v>
      </c>
      <c r="AA16" s="21">
        <v>0.166490694085625</v>
      </c>
      <c r="AB16" s="21">
        <v>0.14996335247335199</v>
      </c>
      <c r="AC16" s="21">
        <v>0.126084593470947</v>
      </c>
      <c r="AD16" s="21">
        <v>0.123135447191508</v>
      </c>
      <c r="AE16" s="21"/>
      <c r="AF16" s="21">
        <v>0.10225444853598301</v>
      </c>
      <c r="AG16" s="21">
        <v>0.174150030632615</v>
      </c>
      <c r="AH16" s="21">
        <v>0.23769304941816499</v>
      </c>
      <c r="AI16" s="21">
        <v>0.13731383662907101</v>
      </c>
      <c r="AJ16" s="21">
        <v>0.23332651334156199</v>
      </c>
      <c r="AK16" s="21"/>
      <c r="AL16" s="21">
        <v>0.18074276401908901</v>
      </c>
      <c r="AM16" s="21">
        <v>0.1018034072967</v>
      </c>
      <c r="AN16" s="21">
        <v>0.25361716606399298</v>
      </c>
      <c r="AO16" s="21">
        <v>0.109969099383997</v>
      </c>
      <c r="AP16" s="21">
        <v>0.26875341020936999</v>
      </c>
      <c r="AQ16" s="21">
        <v>0.11828028305461601</v>
      </c>
      <c r="AR16" s="21"/>
      <c r="AS16" s="21">
        <v>0.105147638897944</v>
      </c>
      <c r="AT16" s="21">
        <v>0.14057330317962599</v>
      </c>
      <c r="AU16" s="21">
        <v>0.188171897970315</v>
      </c>
      <c r="AV16" s="21">
        <v>0.21556347277155699</v>
      </c>
      <c r="AW16" s="21">
        <v>0.206859962653868</v>
      </c>
      <c r="AX16" s="21"/>
      <c r="AY16" s="21">
        <v>0.25535643756554199</v>
      </c>
      <c r="AZ16" s="21">
        <v>0.11940076991005601</v>
      </c>
      <c r="BA16" s="21">
        <v>0.13141791759424501</v>
      </c>
      <c r="BB16" s="21">
        <v>0.15739200543877299</v>
      </c>
      <c r="BC16" s="21">
        <v>0.150462584648686</v>
      </c>
      <c r="BD16" s="21">
        <v>0.13252805315626001</v>
      </c>
      <c r="BE16" s="21">
        <v>0.14805566193139599</v>
      </c>
      <c r="BF16" s="21">
        <v>0.13205915520310799</v>
      </c>
      <c r="BG16" s="21">
        <v>0.121100090315985</v>
      </c>
      <c r="BH16" s="21">
        <v>0.17349323953052401</v>
      </c>
      <c r="BI16" s="21">
        <v>0.16861403236254199</v>
      </c>
      <c r="BJ16" s="21">
        <v>0.167773453646131</v>
      </c>
      <c r="BK16" s="21">
        <v>0.158942476516932</v>
      </c>
      <c r="BL16" s="21">
        <v>0.26942969494667801</v>
      </c>
      <c r="BM16" s="21">
        <v>0.19140796039109001</v>
      </c>
      <c r="BN16" s="21">
        <v>0.20843534702202501</v>
      </c>
      <c r="BO16" s="21"/>
      <c r="BP16" s="21">
        <v>0.160905199383998</v>
      </c>
      <c r="BQ16" s="21">
        <v>0.166982292098763</v>
      </c>
      <c r="BR16" s="21">
        <v>0.12552027316912701</v>
      </c>
      <c r="BS16" s="21">
        <v>0.13194858664642101</v>
      </c>
      <c r="BT16" s="21">
        <v>0.19507681302535901</v>
      </c>
      <c r="BU16" s="21">
        <v>0.133926714784602</v>
      </c>
      <c r="BV16" s="21"/>
      <c r="BW16" s="21">
        <v>0.15547477016294101</v>
      </c>
      <c r="BX16" s="21">
        <v>0.155817281784357</v>
      </c>
      <c r="BY16" s="21">
        <v>0.11840942353565</v>
      </c>
      <c r="BZ16" s="21">
        <v>0.155456706392821</v>
      </c>
      <c r="CA16" s="21">
        <v>0.13933358426579501</v>
      </c>
      <c r="CB16" s="21">
        <v>0.231802484167973</v>
      </c>
      <c r="CC16" s="21"/>
      <c r="CD16" s="21">
        <v>0.16415816218268101</v>
      </c>
      <c r="CE16" s="21">
        <v>0.153005665624113</v>
      </c>
      <c r="CF16" s="21">
        <v>0.13853407128237399</v>
      </c>
      <c r="CG16" s="21">
        <v>0.16903639086237099</v>
      </c>
      <c r="CH16" s="21"/>
      <c r="CI16" s="21">
        <v>0.16617466936463299</v>
      </c>
      <c r="CJ16" s="21">
        <v>0.191569521591168</v>
      </c>
      <c r="CK16" s="21">
        <v>0.140171469418607</v>
      </c>
      <c r="CL16" s="21">
        <v>0.12972315092666201</v>
      </c>
      <c r="CM16" s="21"/>
      <c r="CN16" s="21">
        <v>0.15768307565315601</v>
      </c>
      <c r="CO16" s="21">
        <v>0.151592825460034</v>
      </c>
      <c r="CP16" s="21"/>
      <c r="CQ16" s="21">
        <v>0.20231742225376301</v>
      </c>
      <c r="CR16" s="21">
        <v>0.14867499809887499</v>
      </c>
    </row>
    <row r="17" spans="2:96" x14ac:dyDescent="0.3">
      <c r="B17" s="15" t="s">
        <v>237</v>
      </c>
      <c r="C17" s="22">
        <v>0.29798695442939099</v>
      </c>
      <c r="D17" s="22">
        <v>0.29216151621268999</v>
      </c>
      <c r="E17" s="22">
        <v>0.30395002648963398</v>
      </c>
      <c r="F17" s="22"/>
      <c r="G17" s="22">
        <v>0.18714444026020899</v>
      </c>
      <c r="H17" s="22">
        <v>0.33672792029708998</v>
      </c>
      <c r="I17" s="22">
        <v>0.330759277803651</v>
      </c>
      <c r="J17" s="22">
        <v>0.30928398369685001</v>
      </c>
      <c r="K17" s="22">
        <v>0.251857164997149</v>
      </c>
      <c r="L17" s="22">
        <v>0.33487777814756697</v>
      </c>
      <c r="M17" s="22"/>
      <c r="N17" s="22">
        <v>0.23335082690497</v>
      </c>
      <c r="O17" s="22">
        <v>0.26971443292782499</v>
      </c>
      <c r="P17" s="22">
        <v>0.35505630914730602</v>
      </c>
      <c r="Q17" s="22">
        <v>0.34259404422034401</v>
      </c>
      <c r="R17" s="22"/>
      <c r="S17" s="22">
        <v>0.26742730532857301</v>
      </c>
      <c r="T17" s="22">
        <v>0.36292174331399601</v>
      </c>
      <c r="U17" s="22">
        <v>0.216846547113308</v>
      </c>
      <c r="V17" s="22">
        <v>0.36284597746724601</v>
      </c>
      <c r="W17" s="22">
        <v>0.23787030356872799</v>
      </c>
      <c r="X17" s="22">
        <v>0.28634882608374301</v>
      </c>
      <c r="Y17" s="22">
        <v>0.28868325847939103</v>
      </c>
      <c r="Z17" s="22">
        <v>0.35285376469019603</v>
      </c>
      <c r="AA17" s="22">
        <v>0.23571797907383299</v>
      </c>
      <c r="AB17" s="22">
        <v>0.34452723391008799</v>
      </c>
      <c r="AC17" s="22">
        <v>0.39221988798942398</v>
      </c>
      <c r="AD17" s="22">
        <v>0.23991120774226199</v>
      </c>
      <c r="AE17" s="22"/>
      <c r="AF17" s="22">
        <v>0.44031396301846099</v>
      </c>
      <c r="AG17" s="22">
        <v>0.26747788115086202</v>
      </c>
      <c r="AH17" s="22">
        <v>0.20039993355521801</v>
      </c>
      <c r="AI17" s="22">
        <v>0.38028924133293301</v>
      </c>
      <c r="AJ17" s="22">
        <v>8.9910780636221002E-2</v>
      </c>
      <c r="AK17" s="22"/>
      <c r="AL17" s="22">
        <v>0.27192637644776202</v>
      </c>
      <c r="AM17" s="22">
        <v>0.45775587902866999</v>
      </c>
      <c r="AN17" s="22">
        <v>0.109209793711425</v>
      </c>
      <c r="AO17" s="22">
        <v>0.40973100291582898</v>
      </c>
      <c r="AP17" s="22">
        <v>4.6472765045367903E-2</v>
      </c>
      <c r="AQ17" s="22">
        <v>0.23968665025435701</v>
      </c>
      <c r="AR17" s="22"/>
      <c r="AS17" s="22">
        <v>0.35902151241870101</v>
      </c>
      <c r="AT17" s="22">
        <v>0.32791694304798202</v>
      </c>
      <c r="AU17" s="22">
        <v>0.22548663170623001</v>
      </c>
      <c r="AV17" s="22">
        <v>0.25007476968539699</v>
      </c>
      <c r="AW17" s="22">
        <v>0.23571020017476199</v>
      </c>
      <c r="AX17" s="22"/>
      <c r="AY17" s="22">
        <v>1.8724886004674399E-2</v>
      </c>
      <c r="AZ17" s="22">
        <v>0.34346545240052001</v>
      </c>
      <c r="BA17" s="22">
        <v>0.26440995036239401</v>
      </c>
      <c r="BB17" s="22">
        <v>0.29159034305479198</v>
      </c>
      <c r="BC17" s="22">
        <v>0.3141468795772</v>
      </c>
      <c r="BD17" s="22">
        <v>0.29399927495749101</v>
      </c>
      <c r="BE17" s="22">
        <v>0.37009732582021998</v>
      </c>
      <c r="BF17" s="22">
        <v>0.40877999661180098</v>
      </c>
      <c r="BG17" s="22">
        <v>0.34582802770753701</v>
      </c>
      <c r="BH17" s="22">
        <v>0.31954172309203099</v>
      </c>
      <c r="BI17" s="22">
        <v>0.24669435845734999</v>
      </c>
      <c r="BJ17" s="22">
        <v>0.19349211482049999</v>
      </c>
      <c r="BK17" s="22">
        <v>0.41719261127196799</v>
      </c>
      <c r="BL17" s="22">
        <v>6.1605931622211597E-2</v>
      </c>
      <c r="BM17" s="22">
        <v>0.26488368507231502</v>
      </c>
      <c r="BN17" s="22">
        <v>0.30725188192653702</v>
      </c>
      <c r="BO17" s="22"/>
      <c r="BP17" s="22">
        <v>0.27988600227315003</v>
      </c>
      <c r="BQ17" s="22">
        <v>0.25580195394253602</v>
      </c>
      <c r="BR17" s="22">
        <v>0.34802392566867402</v>
      </c>
      <c r="BS17" s="22">
        <v>0.35877014744000602</v>
      </c>
      <c r="BT17" s="22">
        <v>0.27896469556151898</v>
      </c>
      <c r="BU17" s="22">
        <v>0.28675462494183701</v>
      </c>
      <c r="BV17" s="22"/>
      <c r="BW17" s="22">
        <v>0.29801584816876397</v>
      </c>
      <c r="BX17" s="22">
        <v>0.32945530945833901</v>
      </c>
      <c r="BY17" s="22">
        <v>0.37931525227225099</v>
      </c>
      <c r="BZ17" s="22">
        <v>0.26529185373706099</v>
      </c>
      <c r="CA17" s="22">
        <v>0.29918917733223099</v>
      </c>
      <c r="CB17" s="22">
        <v>0.14208486112990601</v>
      </c>
      <c r="CC17" s="22"/>
      <c r="CD17" s="22">
        <v>0.29861448935131502</v>
      </c>
      <c r="CE17" s="22">
        <v>0.34494099368297698</v>
      </c>
      <c r="CF17" s="22">
        <v>0.29523597166952698</v>
      </c>
      <c r="CG17" s="22">
        <v>0.31399440688091801</v>
      </c>
      <c r="CH17" s="22"/>
      <c r="CI17" s="22">
        <v>0.30556035507906698</v>
      </c>
      <c r="CJ17" s="22">
        <v>0.26944540503075598</v>
      </c>
      <c r="CK17" s="22">
        <v>0.31722388881455099</v>
      </c>
      <c r="CL17" s="22">
        <v>0.201166443211445</v>
      </c>
      <c r="CM17" s="22"/>
      <c r="CN17" s="22">
        <v>0.36633300561526999</v>
      </c>
      <c r="CO17" s="22">
        <v>0.29146105847885201</v>
      </c>
      <c r="CP17" s="22"/>
      <c r="CQ17" s="22">
        <v>0.27242081134260898</v>
      </c>
      <c r="CR17" s="22">
        <v>0.30726137848726398</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7.6764303540086204E-2</v>
      </c>
      <c r="D9" s="14">
        <v>8.9749998837794207E-2</v>
      </c>
      <c r="E9" s="14">
        <v>6.4289355465594999E-2</v>
      </c>
      <c r="F9" s="14"/>
      <c r="G9" s="14">
        <v>9.5298733416813206E-2</v>
      </c>
      <c r="H9" s="14">
        <v>6.9367601001960197E-2</v>
      </c>
      <c r="I9" s="14">
        <v>8.1487756471961006E-2</v>
      </c>
      <c r="J9" s="14">
        <v>9.5139161133434194E-2</v>
      </c>
      <c r="K9" s="14">
        <v>6.1390188345598701E-2</v>
      </c>
      <c r="L9" s="14">
        <v>6.2103387501056102E-2</v>
      </c>
      <c r="M9" s="14"/>
      <c r="N9" s="14">
        <v>6.9618287658169506E-2</v>
      </c>
      <c r="O9" s="14">
        <v>6.85761384721255E-2</v>
      </c>
      <c r="P9" s="14">
        <v>8.0688056574030206E-2</v>
      </c>
      <c r="Q9" s="14">
        <v>8.8468106112726194E-2</v>
      </c>
      <c r="R9" s="14"/>
      <c r="S9" s="14">
        <v>9.3471538103183996E-2</v>
      </c>
      <c r="T9" s="14">
        <v>5.3554344792391399E-2</v>
      </c>
      <c r="U9" s="14">
        <v>4.08106223589648E-2</v>
      </c>
      <c r="V9" s="14">
        <v>8.9219790054645795E-2</v>
      </c>
      <c r="W9" s="14">
        <v>9.2208254942495294E-2</v>
      </c>
      <c r="X9" s="14">
        <v>7.2843865952221906E-2</v>
      </c>
      <c r="Y9" s="14">
        <v>0.10165538648158901</v>
      </c>
      <c r="Z9" s="14">
        <v>8.1077111793800102E-2</v>
      </c>
      <c r="AA9" s="14">
        <v>5.8778005107855302E-2</v>
      </c>
      <c r="AB9" s="14">
        <v>7.45465265851359E-2</v>
      </c>
      <c r="AC9" s="14">
        <v>0.104469490849932</v>
      </c>
      <c r="AD9" s="14">
        <v>8.7352179645062603E-2</v>
      </c>
      <c r="AE9" s="14"/>
      <c r="AF9" s="14">
        <v>8.2524140351479897E-2</v>
      </c>
      <c r="AG9" s="14">
        <v>6.9761073341029795E-2</v>
      </c>
      <c r="AH9" s="14">
        <v>5.9754005327522702E-2</v>
      </c>
      <c r="AI9" s="14">
        <v>0.14383732543920399</v>
      </c>
      <c r="AJ9" s="14">
        <v>5.6207178825209099E-2</v>
      </c>
      <c r="AK9" s="14"/>
      <c r="AL9" s="14">
        <v>6.8107273164788304E-2</v>
      </c>
      <c r="AM9" s="14">
        <v>7.1040281803526006E-2</v>
      </c>
      <c r="AN9" s="14">
        <v>4.6598648573974701E-2</v>
      </c>
      <c r="AO9" s="14">
        <v>0.13334158934691501</v>
      </c>
      <c r="AP9" s="14">
        <v>6.3370522120180406E-2</v>
      </c>
      <c r="AQ9" s="14">
        <v>4.6118861384449303E-2</v>
      </c>
      <c r="AR9" s="14"/>
      <c r="AS9" s="14">
        <v>8.1401962905560996E-2</v>
      </c>
      <c r="AT9" s="14">
        <v>8.2343321562668603E-2</v>
      </c>
      <c r="AU9" s="14">
        <v>7.2664918124561703E-2</v>
      </c>
      <c r="AV9" s="14">
        <v>7.3444124401875893E-2</v>
      </c>
      <c r="AW9" s="14">
        <v>5.40106370163052E-2</v>
      </c>
      <c r="AX9" s="14"/>
      <c r="AY9" s="14">
        <v>0.13564389395690299</v>
      </c>
      <c r="AZ9" s="14">
        <v>0.18775736912046501</v>
      </c>
      <c r="BA9" s="14">
        <v>5.2954769102555803E-2</v>
      </c>
      <c r="BB9" s="14">
        <v>7.7954192873326403E-2</v>
      </c>
      <c r="BC9" s="14">
        <v>0.14985704485605</v>
      </c>
      <c r="BD9" s="14">
        <v>8.2128847350140893E-2</v>
      </c>
      <c r="BE9" s="14">
        <v>4.48993083765023E-2</v>
      </c>
      <c r="BF9" s="14">
        <v>8.5184989764584607E-2</v>
      </c>
      <c r="BG9" s="14">
        <v>7.5599345747457206E-2</v>
      </c>
      <c r="BH9" s="14">
        <v>5.7963083765244297E-2</v>
      </c>
      <c r="BI9" s="14">
        <v>6.3242238386843896E-2</v>
      </c>
      <c r="BJ9" s="14">
        <v>5.2327609845705197E-2</v>
      </c>
      <c r="BK9" s="14">
        <v>5.51348940472801E-2</v>
      </c>
      <c r="BL9" s="14">
        <v>8.1028688174414804E-2</v>
      </c>
      <c r="BM9" s="14">
        <v>3.62229366516236E-2</v>
      </c>
      <c r="BN9" s="14">
        <v>8.1959401131789705E-2</v>
      </c>
      <c r="BO9" s="14"/>
      <c r="BP9" s="14">
        <v>9.1507735477632399E-2</v>
      </c>
      <c r="BQ9" s="14">
        <v>5.1662253609003499E-2</v>
      </c>
      <c r="BR9" s="14">
        <v>7.8024190204350197E-2</v>
      </c>
      <c r="BS9" s="14">
        <v>9.1055773291423198E-2</v>
      </c>
      <c r="BT9" s="14">
        <v>7.4304288756323597E-2</v>
      </c>
      <c r="BU9" s="14">
        <v>9.7638351721373903E-2</v>
      </c>
      <c r="BV9" s="14"/>
      <c r="BW9" s="14">
        <v>6.1572232967920998E-2</v>
      </c>
      <c r="BX9" s="14">
        <v>6.9958199725061496E-2</v>
      </c>
      <c r="BY9" s="14">
        <v>0.13923196296125601</v>
      </c>
      <c r="BZ9" s="14">
        <v>9.8845338014731707E-2</v>
      </c>
      <c r="CA9" s="14">
        <v>9.0821520552428897E-2</v>
      </c>
      <c r="CB9" s="14">
        <v>4.6928925606508097E-2</v>
      </c>
      <c r="CC9" s="14"/>
      <c r="CD9" s="14">
        <v>0.104589541166074</v>
      </c>
      <c r="CE9" s="14">
        <v>6.70071754816641E-2</v>
      </c>
      <c r="CF9" s="14">
        <v>8.7328818914225795E-2</v>
      </c>
      <c r="CG9" s="14">
        <v>7.1198643478877902E-2</v>
      </c>
      <c r="CH9" s="14"/>
      <c r="CI9" s="14">
        <v>9.1043279481601402E-2</v>
      </c>
      <c r="CJ9" s="14">
        <v>6.9651553735160701E-2</v>
      </c>
      <c r="CK9" s="14">
        <v>7.3801608192269996E-2</v>
      </c>
      <c r="CL9" s="14">
        <v>8.6027643373400103E-2</v>
      </c>
      <c r="CM9" s="14"/>
      <c r="CN9" s="14">
        <v>0.127073305215613</v>
      </c>
      <c r="CO9" s="14">
        <v>6.9437266684634194E-2</v>
      </c>
      <c r="CP9" s="14"/>
      <c r="CQ9" s="14">
        <v>9.0289291110073305E-2</v>
      </c>
      <c r="CR9" s="14">
        <v>7.3951015391171507E-2</v>
      </c>
    </row>
    <row r="10" spans="2:96" x14ac:dyDescent="0.3">
      <c r="B10" s="15" t="s">
        <v>231</v>
      </c>
      <c r="C10" s="14">
        <v>0.19010143078092201</v>
      </c>
      <c r="D10" s="14">
        <v>0.20508369116817801</v>
      </c>
      <c r="E10" s="14">
        <v>0.17600932121594701</v>
      </c>
      <c r="F10" s="14"/>
      <c r="G10" s="14">
        <v>0.22168024761230601</v>
      </c>
      <c r="H10" s="14">
        <v>0.243544536219748</v>
      </c>
      <c r="I10" s="14">
        <v>0.16694159398074099</v>
      </c>
      <c r="J10" s="14">
        <v>0.175166461929115</v>
      </c>
      <c r="K10" s="14">
        <v>0.145547629771828</v>
      </c>
      <c r="L10" s="14">
        <v>0.18656930095042101</v>
      </c>
      <c r="M10" s="14"/>
      <c r="N10" s="14">
        <v>0.191204067944858</v>
      </c>
      <c r="O10" s="14">
        <v>0.18537790558557601</v>
      </c>
      <c r="P10" s="14">
        <v>0.198780683511317</v>
      </c>
      <c r="Q10" s="14">
        <v>0.18628027221323001</v>
      </c>
      <c r="R10" s="14"/>
      <c r="S10" s="14">
        <v>0.16559314450763399</v>
      </c>
      <c r="T10" s="14">
        <v>0.192732269820725</v>
      </c>
      <c r="U10" s="14">
        <v>0.17769781864158299</v>
      </c>
      <c r="V10" s="14">
        <v>0.219353832022948</v>
      </c>
      <c r="W10" s="14">
        <v>0.22091494759577801</v>
      </c>
      <c r="X10" s="14">
        <v>0.273431910214747</v>
      </c>
      <c r="Y10" s="14">
        <v>0.13540438687202899</v>
      </c>
      <c r="Z10" s="14">
        <v>0.22330223686730799</v>
      </c>
      <c r="AA10" s="14">
        <v>0.17353150931091099</v>
      </c>
      <c r="AB10" s="14">
        <v>0.19263623380283801</v>
      </c>
      <c r="AC10" s="14">
        <v>0.16217183854800099</v>
      </c>
      <c r="AD10" s="14">
        <v>0.11818385476127299</v>
      </c>
      <c r="AE10" s="14"/>
      <c r="AF10" s="14">
        <v>0.20774419045046799</v>
      </c>
      <c r="AG10" s="14">
        <v>0.18107097449994999</v>
      </c>
      <c r="AH10" s="14">
        <v>0.171239830820031</v>
      </c>
      <c r="AI10" s="14">
        <v>0.225255871197029</v>
      </c>
      <c r="AJ10" s="14">
        <v>0.14492614689781499</v>
      </c>
      <c r="AK10" s="14"/>
      <c r="AL10" s="14">
        <v>0.20946597985357701</v>
      </c>
      <c r="AM10" s="14">
        <v>0.19673912639091501</v>
      </c>
      <c r="AN10" s="14">
        <v>0.16113078326799199</v>
      </c>
      <c r="AO10" s="14">
        <v>0.22204093747513201</v>
      </c>
      <c r="AP10" s="14">
        <v>0.13000632825303199</v>
      </c>
      <c r="AQ10" s="14">
        <v>0.13377495119151001</v>
      </c>
      <c r="AR10" s="14"/>
      <c r="AS10" s="14">
        <v>0.16159175752930799</v>
      </c>
      <c r="AT10" s="14">
        <v>0.204000104869418</v>
      </c>
      <c r="AU10" s="14">
        <v>0.16944230084540701</v>
      </c>
      <c r="AV10" s="14">
        <v>0.22055660817640499</v>
      </c>
      <c r="AW10" s="14">
        <v>0.28747734460297603</v>
      </c>
      <c r="AX10" s="14"/>
      <c r="AY10" s="14">
        <v>0.110300133706337</v>
      </c>
      <c r="AZ10" s="14">
        <v>0.16849868492258199</v>
      </c>
      <c r="BA10" s="14">
        <v>0.15415307864789801</v>
      </c>
      <c r="BB10" s="14">
        <v>0.213729834070265</v>
      </c>
      <c r="BC10" s="14">
        <v>0.20255637910585</v>
      </c>
      <c r="BD10" s="14">
        <v>0.15046355375795001</v>
      </c>
      <c r="BE10" s="14">
        <v>0.22048964760890899</v>
      </c>
      <c r="BF10" s="14">
        <v>0.20523314463697001</v>
      </c>
      <c r="BG10" s="14">
        <v>0.18453200650829699</v>
      </c>
      <c r="BH10" s="14">
        <v>0.17007422715484399</v>
      </c>
      <c r="BI10" s="14">
        <v>0.207380934743916</v>
      </c>
      <c r="BJ10" s="14">
        <v>0.24477364645305799</v>
      </c>
      <c r="BK10" s="14">
        <v>0.20976039805076799</v>
      </c>
      <c r="BL10" s="14">
        <v>0.202526360805733</v>
      </c>
      <c r="BM10" s="14">
        <v>0.17332332178731899</v>
      </c>
      <c r="BN10" s="14">
        <v>0.19860272363991299</v>
      </c>
      <c r="BO10" s="14"/>
      <c r="BP10" s="14">
        <v>0.19895728212793801</v>
      </c>
      <c r="BQ10" s="14">
        <v>0.187265690274835</v>
      </c>
      <c r="BR10" s="14">
        <v>0.23069783411299499</v>
      </c>
      <c r="BS10" s="14">
        <v>0.16252395873237599</v>
      </c>
      <c r="BT10" s="14">
        <v>0.21300861767562701</v>
      </c>
      <c r="BU10" s="14">
        <v>8.7552999558954403E-2</v>
      </c>
      <c r="BV10" s="14"/>
      <c r="BW10" s="14">
        <v>0.182157303315689</v>
      </c>
      <c r="BX10" s="14">
        <v>0.19808696088152</v>
      </c>
      <c r="BY10" s="14">
        <v>0.205913317464191</v>
      </c>
      <c r="BZ10" s="14">
        <v>0.15586763673908899</v>
      </c>
      <c r="CA10" s="14">
        <v>0.20438448981025101</v>
      </c>
      <c r="CB10" s="14">
        <v>0.20702428002559101</v>
      </c>
      <c r="CC10" s="14"/>
      <c r="CD10" s="14">
        <v>0.2096481081096</v>
      </c>
      <c r="CE10" s="14">
        <v>0.213595694857215</v>
      </c>
      <c r="CF10" s="14">
        <v>0.18388142954943401</v>
      </c>
      <c r="CG10" s="14">
        <v>0.208866225877574</v>
      </c>
      <c r="CH10" s="14"/>
      <c r="CI10" s="14">
        <v>0.199067756500449</v>
      </c>
      <c r="CJ10" s="14">
        <v>0.18882208639842701</v>
      </c>
      <c r="CK10" s="14">
        <v>0.19830100711448001</v>
      </c>
      <c r="CL10" s="14">
        <v>9.8822824734342701E-2</v>
      </c>
      <c r="CM10" s="14"/>
      <c r="CN10" s="14">
        <v>0.27148941036072699</v>
      </c>
      <c r="CO10" s="14">
        <v>0.17995059863795301</v>
      </c>
      <c r="CP10" s="14"/>
      <c r="CQ10" s="14">
        <v>0.281395249755229</v>
      </c>
      <c r="CR10" s="14">
        <v>0.18213296523383701</v>
      </c>
    </row>
    <row r="11" spans="2:96" x14ac:dyDescent="0.3">
      <c r="B11" s="15" t="s">
        <v>232</v>
      </c>
      <c r="C11" s="14">
        <v>0.221557280123895</v>
      </c>
      <c r="D11" s="14">
        <v>0.23566659528310399</v>
      </c>
      <c r="E11" s="14">
        <v>0.20841228578318599</v>
      </c>
      <c r="F11" s="14"/>
      <c r="G11" s="14">
        <v>0.22557288566796199</v>
      </c>
      <c r="H11" s="14">
        <v>0.21856492344548001</v>
      </c>
      <c r="I11" s="14">
        <v>0.18322204030928099</v>
      </c>
      <c r="J11" s="14">
        <v>0.21943473426915</v>
      </c>
      <c r="K11" s="14">
        <v>0.25282063074495598</v>
      </c>
      <c r="L11" s="14">
        <v>0.233258754910531</v>
      </c>
      <c r="M11" s="14"/>
      <c r="N11" s="14">
        <v>0.18766320032693601</v>
      </c>
      <c r="O11" s="14">
        <v>0.190916839928919</v>
      </c>
      <c r="P11" s="14">
        <v>0.25338621696901598</v>
      </c>
      <c r="Q11" s="14">
        <v>0.260900075376514</v>
      </c>
      <c r="R11" s="14"/>
      <c r="S11" s="14">
        <v>0.24407906087360201</v>
      </c>
      <c r="T11" s="14">
        <v>0.19570579486435899</v>
      </c>
      <c r="U11" s="14">
        <v>0.24911063411436801</v>
      </c>
      <c r="V11" s="14">
        <v>0.193282355011134</v>
      </c>
      <c r="W11" s="14">
        <v>0.283905131033797</v>
      </c>
      <c r="X11" s="14">
        <v>0.19448306857405001</v>
      </c>
      <c r="Y11" s="14">
        <v>0.21264831106224699</v>
      </c>
      <c r="Z11" s="14">
        <v>0.225122080383969</v>
      </c>
      <c r="AA11" s="14">
        <v>0.18784332568148801</v>
      </c>
      <c r="AB11" s="14">
        <v>0.26985074873058801</v>
      </c>
      <c r="AC11" s="14">
        <v>0.19968079514786</v>
      </c>
      <c r="AD11" s="14">
        <v>0.209085174826633</v>
      </c>
      <c r="AE11" s="14"/>
      <c r="AF11" s="14">
        <v>0.26757080323208299</v>
      </c>
      <c r="AG11" s="14">
        <v>0.19084235979029901</v>
      </c>
      <c r="AH11" s="14">
        <v>0.13950687770786199</v>
      </c>
      <c r="AI11" s="14">
        <v>0.28047706016024299</v>
      </c>
      <c r="AJ11" s="14">
        <v>0.11827451541910999</v>
      </c>
      <c r="AK11" s="14"/>
      <c r="AL11" s="14">
        <v>0.167884698728163</v>
      </c>
      <c r="AM11" s="14">
        <v>0.26798593371456098</v>
      </c>
      <c r="AN11" s="14">
        <v>0.16719575289562</v>
      </c>
      <c r="AO11" s="14">
        <v>0.26017492204713499</v>
      </c>
      <c r="AP11" s="14">
        <v>0.13738790753386501</v>
      </c>
      <c r="AQ11" s="14">
        <v>0.28201610125280802</v>
      </c>
      <c r="AR11" s="14"/>
      <c r="AS11" s="14">
        <v>0.27535361662231</v>
      </c>
      <c r="AT11" s="14">
        <v>0.22491017817748199</v>
      </c>
      <c r="AU11" s="14">
        <v>0.16806520402905101</v>
      </c>
      <c r="AV11" s="14">
        <v>0.211574263714189</v>
      </c>
      <c r="AW11" s="14">
        <v>0.152525831506302</v>
      </c>
      <c r="AX11" s="14"/>
      <c r="AY11" s="14">
        <v>0.412358727429466</v>
      </c>
      <c r="AZ11" s="14">
        <v>0.22813577037632901</v>
      </c>
      <c r="BA11" s="14">
        <v>0.285863742650727</v>
      </c>
      <c r="BB11" s="14">
        <v>0.27414862723892203</v>
      </c>
      <c r="BC11" s="14">
        <v>0.21156574010048801</v>
      </c>
      <c r="BD11" s="14">
        <v>0.23129175497211499</v>
      </c>
      <c r="BE11" s="14">
        <v>0.21306223248796599</v>
      </c>
      <c r="BF11" s="14">
        <v>0.158411506170308</v>
      </c>
      <c r="BG11" s="14">
        <v>0.188253626168881</v>
      </c>
      <c r="BH11" s="14">
        <v>0.227879520831689</v>
      </c>
      <c r="BI11" s="14">
        <v>0.24389234082978001</v>
      </c>
      <c r="BJ11" s="14">
        <v>0.21152114138896</v>
      </c>
      <c r="BK11" s="14">
        <v>0.260530084988086</v>
      </c>
      <c r="BL11" s="14">
        <v>0.127552857567757</v>
      </c>
      <c r="BM11" s="14">
        <v>0.156170489308114</v>
      </c>
      <c r="BN11" s="14">
        <v>0.143502428327209</v>
      </c>
      <c r="BO11" s="14"/>
      <c r="BP11" s="14">
        <v>0.22232029607241099</v>
      </c>
      <c r="BQ11" s="14">
        <v>0.228408189261466</v>
      </c>
      <c r="BR11" s="14">
        <v>0.231188635866972</v>
      </c>
      <c r="BS11" s="14">
        <v>0.19990321367314301</v>
      </c>
      <c r="BT11" s="14">
        <v>0.21046209774415101</v>
      </c>
      <c r="BU11" s="14">
        <v>0.26126568161997799</v>
      </c>
      <c r="BV11" s="14"/>
      <c r="BW11" s="14">
        <v>0.216950154547465</v>
      </c>
      <c r="BX11" s="14">
        <v>0.20970137923037199</v>
      </c>
      <c r="BY11" s="14">
        <v>0.25777008168910398</v>
      </c>
      <c r="BZ11" s="14">
        <v>0.30558614212263702</v>
      </c>
      <c r="CA11" s="14">
        <v>0.19558979943747201</v>
      </c>
      <c r="CB11" s="14">
        <v>0.222600858941984</v>
      </c>
      <c r="CC11" s="14"/>
      <c r="CD11" s="14">
        <v>0.22029893352816099</v>
      </c>
      <c r="CE11" s="14">
        <v>0.16298328714466401</v>
      </c>
      <c r="CF11" s="14">
        <v>0.25360243088023998</v>
      </c>
      <c r="CG11" s="14">
        <v>0.222415008885227</v>
      </c>
      <c r="CH11" s="14"/>
      <c r="CI11" s="14">
        <v>0.20112932857868701</v>
      </c>
      <c r="CJ11" s="14">
        <v>0.21260482238803799</v>
      </c>
      <c r="CK11" s="14">
        <v>0.22862461326658001</v>
      </c>
      <c r="CL11" s="14">
        <v>0.244279022184825</v>
      </c>
      <c r="CM11" s="14"/>
      <c r="CN11" s="14">
        <v>0.20505341701660401</v>
      </c>
      <c r="CO11" s="14">
        <v>0.22193411421166601</v>
      </c>
      <c r="CP11" s="14"/>
      <c r="CQ11" s="14">
        <v>0.209640303236277</v>
      </c>
      <c r="CR11" s="14">
        <v>0.217869639922596</v>
      </c>
    </row>
    <row r="12" spans="2:96" x14ac:dyDescent="0.3">
      <c r="B12" s="15" t="s">
        <v>233</v>
      </c>
      <c r="C12" s="14">
        <v>0.25754267311506301</v>
      </c>
      <c r="D12" s="14">
        <v>0.25526843880837702</v>
      </c>
      <c r="E12" s="14">
        <v>0.25962642910464101</v>
      </c>
      <c r="F12" s="14"/>
      <c r="G12" s="14">
        <v>0.25419791402407199</v>
      </c>
      <c r="H12" s="14">
        <v>0.233000125517458</v>
      </c>
      <c r="I12" s="14">
        <v>0.28821388081532601</v>
      </c>
      <c r="J12" s="14">
        <v>0.25126559162443202</v>
      </c>
      <c r="K12" s="14">
        <v>0.26827092846342598</v>
      </c>
      <c r="L12" s="14">
        <v>0.25267843066582601</v>
      </c>
      <c r="M12" s="14"/>
      <c r="N12" s="14">
        <v>0.27636687563946399</v>
      </c>
      <c r="O12" s="14">
        <v>0.27359328092431701</v>
      </c>
      <c r="P12" s="14">
        <v>0.240505973909417</v>
      </c>
      <c r="Q12" s="14">
        <v>0.23864263358131499</v>
      </c>
      <c r="R12" s="14"/>
      <c r="S12" s="14">
        <v>0.25004771742597298</v>
      </c>
      <c r="T12" s="14">
        <v>0.27019475285637701</v>
      </c>
      <c r="U12" s="14">
        <v>0.25568386540939703</v>
      </c>
      <c r="V12" s="14">
        <v>0.30420913224333201</v>
      </c>
      <c r="W12" s="14">
        <v>0.25057266452086902</v>
      </c>
      <c r="X12" s="14">
        <v>0.225722466806516</v>
      </c>
      <c r="Y12" s="14">
        <v>0.30286650452358399</v>
      </c>
      <c r="Z12" s="14">
        <v>0.27347746458986499</v>
      </c>
      <c r="AA12" s="14">
        <v>0.25592190544236498</v>
      </c>
      <c r="AB12" s="14">
        <v>0.202419397289931</v>
      </c>
      <c r="AC12" s="14">
        <v>0.250155867916102</v>
      </c>
      <c r="AD12" s="14">
        <v>0.25616116625027802</v>
      </c>
      <c r="AE12" s="14"/>
      <c r="AF12" s="14">
        <v>0.24451329434284499</v>
      </c>
      <c r="AG12" s="14">
        <v>0.28219901585937501</v>
      </c>
      <c r="AH12" s="14">
        <v>0.29597166644191403</v>
      </c>
      <c r="AI12" s="14">
        <v>0.185924695838908</v>
      </c>
      <c r="AJ12" s="14">
        <v>0.24269602363382201</v>
      </c>
      <c r="AK12" s="14"/>
      <c r="AL12" s="14">
        <v>0.26783477559347502</v>
      </c>
      <c r="AM12" s="14">
        <v>0.264167420932092</v>
      </c>
      <c r="AN12" s="14">
        <v>0.30424112232406098</v>
      </c>
      <c r="AO12" s="14">
        <v>0.20733553425861601</v>
      </c>
      <c r="AP12" s="14">
        <v>0.26652485673888499</v>
      </c>
      <c r="AQ12" s="14">
        <v>0.25920534277100499</v>
      </c>
      <c r="AR12" s="14"/>
      <c r="AS12" s="14">
        <v>0.25630913321105903</v>
      </c>
      <c r="AT12" s="14">
        <v>0.22898808477482499</v>
      </c>
      <c r="AU12" s="14">
        <v>0.30720379580807899</v>
      </c>
      <c r="AV12" s="14">
        <v>0.21621037124385001</v>
      </c>
      <c r="AW12" s="14">
        <v>0.30187049736771199</v>
      </c>
      <c r="AX12" s="14"/>
      <c r="AY12" s="14">
        <v>0.27306404732342798</v>
      </c>
      <c r="AZ12" s="14">
        <v>0.15515470806906501</v>
      </c>
      <c r="BA12" s="14">
        <v>0.24013161467518601</v>
      </c>
      <c r="BB12" s="14">
        <v>0.20934977719971001</v>
      </c>
      <c r="BC12" s="14">
        <v>0.20485862227903101</v>
      </c>
      <c r="BD12" s="14">
        <v>0.28324799706073001</v>
      </c>
      <c r="BE12" s="14">
        <v>0.25538079971919397</v>
      </c>
      <c r="BF12" s="14">
        <v>0.25077118768649298</v>
      </c>
      <c r="BG12" s="14">
        <v>0.32042356704956598</v>
      </c>
      <c r="BH12" s="14">
        <v>0.24359128421531401</v>
      </c>
      <c r="BI12" s="14">
        <v>0.24271921617096301</v>
      </c>
      <c r="BJ12" s="14">
        <v>0.28533700846802901</v>
      </c>
      <c r="BK12" s="14">
        <v>0.24151056597239401</v>
      </c>
      <c r="BL12" s="14">
        <v>0.26662865183676998</v>
      </c>
      <c r="BM12" s="14">
        <v>0.332052646519163</v>
      </c>
      <c r="BN12" s="14">
        <v>0.30540681823046201</v>
      </c>
      <c r="BO12" s="14"/>
      <c r="BP12" s="14">
        <v>0.252115902952182</v>
      </c>
      <c r="BQ12" s="14">
        <v>0.25328554879451298</v>
      </c>
      <c r="BR12" s="14">
        <v>0.24169000669560001</v>
      </c>
      <c r="BS12" s="14">
        <v>0.28790009710401898</v>
      </c>
      <c r="BT12" s="14">
        <v>0.25005397417295999</v>
      </c>
      <c r="BU12" s="14">
        <v>0.25927636720200298</v>
      </c>
      <c r="BV12" s="14"/>
      <c r="BW12" s="14">
        <v>0.28591705248875598</v>
      </c>
      <c r="BX12" s="14">
        <v>0.228483286680912</v>
      </c>
      <c r="BY12" s="14">
        <v>0.23351490071241701</v>
      </c>
      <c r="BZ12" s="14">
        <v>0.19555265682553499</v>
      </c>
      <c r="CA12" s="14">
        <v>0.27382062656252698</v>
      </c>
      <c r="CB12" s="14">
        <v>0.223304247127313</v>
      </c>
      <c r="CC12" s="14"/>
      <c r="CD12" s="14">
        <v>0.22899394623833699</v>
      </c>
      <c r="CE12" s="14">
        <v>0.28763509192712</v>
      </c>
      <c r="CF12" s="14">
        <v>0.25305065765706303</v>
      </c>
      <c r="CG12" s="14">
        <v>0.23780332303349699</v>
      </c>
      <c r="CH12" s="14"/>
      <c r="CI12" s="14">
        <v>0.23061085279535801</v>
      </c>
      <c r="CJ12" s="14">
        <v>0.27158418326946399</v>
      </c>
      <c r="CK12" s="14">
        <v>0.25525863446826103</v>
      </c>
      <c r="CL12" s="14">
        <v>0.30619018287235999</v>
      </c>
      <c r="CM12" s="14"/>
      <c r="CN12" s="14">
        <v>0.197002373084911</v>
      </c>
      <c r="CO12" s="14">
        <v>0.26822212399642498</v>
      </c>
      <c r="CP12" s="14"/>
      <c r="CQ12" s="14">
        <v>0.213568053228023</v>
      </c>
      <c r="CR12" s="14">
        <v>0.26750168200159402</v>
      </c>
    </row>
    <row r="13" spans="2:96" x14ac:dyDescent="0.3">
      <c r="B13" s="15" t="s">
        <v>234</v>
      </c>
      <c r="C13" s="14">
        <v>0.21940618729325201</v>
      </c>
      <c r="D13" s="14">
        <v>0.18805761078817501</v>
      </c>
      <c r="E13" s="14">
        <v>0.248661837720871</v>
      </c>
      <c r="F13" s="14"/>
      <c r="G13" s="14">
        <v>0.16847151295056101</v>
      </c>
      <c r="H13" s="14">
        <v>0.20233457781397701</v>
      </c>
      <c r="I13" s="14">
        <v>0.24232604513585199</v>
      </c>
      <c r="J13" s="14">
        <v>0.21248290169268</v>
      </c>
      <c r="K13" s="14">
        <v>0.228136457665499</v>
      </c>
      <c r="L13" s="14">
        <v>0.248101639951822</v>
      </c>
      <c r="M13" s="14"/>
      <c r="N13" s="14">
        <v>0.25372555571759903</v>
      </c>
      <c r="O13" s="14">
        <v>0.25716837174825602</v>
      </c>
      <c r="P13" s="14">
        <v>0.180182724947693</v>
      </c>
      <c r="Q13" s="14">
        <v>0.17812610352208599</v>
      </c>
      <c r="R13" s="14"/>
      <c r="S13" s="14">
        <v>0.21452280473392701</v>
      </c>
      <c r="T13" s="14">
        <v>0.25578179741585999</v>
      </c>
      <c r="U13" s="14">
        <v>0.24155730925396199</v>
      </c>
      <c r="V13" s="14">
        <v>0.183707006957955</v>
      </c>
      <c r="W13" s="14">
        <v>0.13879600066723299</v>
      </c>
      <c r="X13" s="14">
        <v>0.17712997296237501</v>
      </c>
      <c r="Y13" s="14">
        <v>0.207832314114023</v>
      </c>
      <c r="Z13" s="14">
        <v>0.185210624747361</v>
      </c>
      <c r="AA13" s="14">
        <v>0.27353127027916502</v>
      </c>
      <c r="AB13" s="14">
        <v>0.21928064999947</v>
      </c>
      <c r="AC13" s="14">
        <v>0.23089024461081301</v>
      </c>
      <c r="AD13" s="14">
        <v>0.307560687395459</v>
      </c>
      <c r="AE13" s="14"/>
      <c r="AF13" s="14">
        <v>0.17093088205516199</v>
      </c>
      <c r="AG13" s="14">
        <v>0.25392522062123901</v>
      </c>
      <c r="AH13" s="14">
        <v>0.30506687333891302</v>
      </c>
      <c r="AI13" s="14">
        <v>0.113507967787909</v>
      </c>
      <c r="AJ13" s="14">
        <v>0.376250810986196</v>
      </c>
      <c r="AK13" s="14"/>
      <c r="AL13" s="14">
        <v>0.27241398578616099</v>
      </c>
      <c r="AM13" s="14">
        <v>0.18034438187594801</v>
      </c>
      <c r="AN13" s="14">
        <v>0.30550227402358598</v>
      </c>
      <c r="AO13" s="14">
        <v>0.122665549953531</v>
      </c>
      <c r="AP13" s="14">
        <v>0.36505729884211702</v>
      </c>
      <c r="AQ13" s="14">
        <v>0.21498150239174599</v>
      </c>
      <c r="AR13" s="14"/>
      <c r="AS13" s="14">
        <v>0.17149584306691101</v>
      </c>
      <c r="AT13" s="14">
        <v>0.224968637831582</v>
      </c>
      <c r="AU13" s="14">
        <v>0.25585352140373002</v>
      </c>
      <c r="AV13" s="14">
        <v>0.26289085628279402</v>
      </c>
      <c r="AW13" s="14">
        <v>0.204115689506705</v>
      </c>
      <c r="AX13" s="14"/>
      <c r="AY13" s="14">
        <v>6.8633197583866198E-2</v>
      </c>
      <c r="AZ13" s="14">
        <v>0.24671828198979001</v>
      </c>
      <c r="BA13" s="14">
        <v>0.231200179324491</v>
      </c>
      <c r="BB13" s="14">
        <v>0.20907713421091201</v>
      </c>
      <c r="BC13" s="14">
        <v>0.17787794373315299</v>
      </c>
      <c r="BD13" s="14">
        <v>0.17931270465465199</v>
      </c>
      <c r="BE13" s="14">
        <v>0.22682345291297201</v>
      </c>
      <c r="BF13" s="14">
        <v>0.25494737233031001</v>
      </c>
      <c r="BG13" s="14">
        <v>0.21679004776476299</v>
      </c>
      <c r="BH13" s="14">
        <v>0.276362540553592</v>
      </c>
      <c r="BI13" s="14">
        <v>0.21457168658082601</v>
      </c>
      <c r="BJ13" s="14">
        <v>0.167376319902515</v>
      </c>
      <c r="BK13" s="14">
        <v>0.233064056941471</v>
      </c>
      <c r="BL13" s="14">
        <v>0.27917055276175801</v>
      </c>
      <c r="BM13" s="14">
        <v>0.28355071902296097</v>
      </c>
      <c r="BN13" s="14">
        <v>0.27052862867062599</v>
      </c>
      <c r="BO13" s="14"/>
      <c r="BP13" s="14">
        <v>0.21328729466885901</v>
      </c>
      <c r="BQ13" s="14">
        <v>0.23959122541602301</v>
      </c>
      <c r="BR13" s="14">
        <v>0.18245857384147901</v>
      </c>
      <c r="BS13" s="14">
        <v>0.233186594017364</v>
      </c>
      <c r="BT13" s="14">
        <v>0.181572440716714</v>
      </c>
      <c r="BU13" s="14">
        <v>0.27197521545302</v>
      </c>
      <c r="BV13" s="14"/>
      <c r="BW13" s="14">
        <v>0.229196188530468</v>
      </c>
      <c r="BX13" s="14">
        <v>0.26002720890001302</v>
      </c>
      <c r="BY13" s="14">
        <v>0.111897844517032</v>
      </c>
      <c r="BZ13" s="14">
        <v>0.20134449705877999</v>
      </c>
      <c r="CA13" s="14">
        <v>0.193003291398401</v>
      </c>
      <c r="CB13" s="14">
        <v>0.25366172651468999</v>
      </c>
      <c r="CC13" s="14"/>
      <c r="CD13" s="14">
        <v>0.20170861878891799</v>
      </c>
      <c r="CE13" s="14">
        <v>0.239304162538063</v>
      </c>
      <c r="CF13" s="14">
        <v>0.170429411847664</v>
      </c>
      <c r="CG13" s="14">
        <v>0.23616339121463401</v>
      </c>
      <c r="CH13" s="14"/>
      <c r="CI13" s="14">
        <v>0.24489930877365201</v>
      </c>
      <c r="CJ13" s="14">
        <v>0.23117743563311099</v>
      </c>
      <c r="CK13" s="14">
        <v>0.20974198903657901</v>
      </c>
      <c r="CL13" s="14">
        <v>0.19646307517886499</v>
      </c>
      <c r="CM13" s="14"/>
      <c r="CN13" s="14">
        <v>0.17405490426463399</v>
      </c>
      <c r="CO13" s="14">
        <v>0.22626857208190401</v>
      </c>
      <c r="CP13" s="14"/>
      <c r="CQ13" s="14">
        <v>0.185089254769714</v>
      </c>
      <c r="CR13" s="14">
        <v>0.22461918171217099</v>
      </c>
    </row>
    <row r="14" spans="2:96" x14ac:dyDescent="0.3">
      <c r="B14" s="15" t="s">
        <v>92</v>
      </c>
      <c r="C14" s="14">
        <v>3.4628125146782297E-2</v>
      </c>
      <c r="D14" s="14">
        <v>2.6173665114371001E-2</v>
      </c>
      <c r="E14" s="14">
        <v>4.3000770709759599E-2</v>
      </c>
      <c r="F14" s="14"/>
      <c r="G14" s="14">
        <v>3.4778706328284399E-2</v>
      </c>
      <c r="H14" s="14">
        <v>3.3188236001376603E-2</v>
      </c>
      <c r="I14" s="14">
        <v>3.7808683286839603E-2</v>
      </c>
      <c r="J14" s="14">
        <v>4.6511149351187803E-2</v>
      </c>
      <c r="K14" s="14">
        <v>4.3834165008692999E-2</v>
      </c>
      <c r="L14" s="14">
        <v>1.72884860203429E-2</v>
      </c>
      <c r="M14" s="14"/>
      <c r="N14" s="14">
        <v>2.1422012712974101E-2</v>
      </c>
      <c r="O14" s="14">
        <v>2.4367463340806899E-2</v>
      </c>
      <c r="P14" s="14">
        <v>4.6456344088526502E-2</v>
      </c>
      <c r="Q14" s="14">
        <v>4.7582809194128897E-2</v>
      </c>
      <c r="R14" s="14"/>
      <c r="S14" s="14">
        <v>3.2285734355680801E-2</v>
      </c>
      <c r="T14" s="14">
        <v>3.2031040250286698E-2</v>
      </c>
      <c r="U14" s="14">
        <v>3.5139750221725698E-2</v>
      </c>
      <c r="V14" s="14">
        <v>1.02278837099848E-2</v>
      </c>
      <c r="W14" s="14">
        <v>1.36030012398286E-2</v>
      </c>
      <c r="X14" s="14">
        <v>5.6388715490090398E-2</v>
      </c>
      <c r="Y14" s="14">
        <v>3.9593096946528697E-2</v>
      </c>
      <c r="Z14" s="14">
        <v>1.1810481617696E-2</v>
      </c>
      <c r="AA14" s="14">
        <v>5.0393984178215903E-2</v>
      </c>
      <c r="AB14" s="14">
        <v>4.1266443592036899E-2</v>
      </c>
      <c r="AC14" s="14">
        <v>5.2631762927292797E-2</v>
      </c>
      <c r="AD14" s="14">
        <v>2.1656937121293501E-2</v>
      </c>
      <c r="AE14" s="14"/>
      <c r="AF14" s="14">
        <v>2.6716689567962301E-2</v>
      </c>
      <c r="AG14" s="14">
        <v>2.22013558881075E-2</v>
      </c>
      <c r="AH14" s="14">
        <v>2.8460746363757099E-2</v>
      </c>
      <c r="AI14" s="14">
        <v>5.0997079576707398E-2</v>
      </c>
      <c r="AJ14" s="14">
        <v>6.1645324237847798E-2</v>
      </c>
      <c r="AK14" s="14"/>
      <c r="AL14" s="14">
        <v>1.4293286873836001E-2</v>
      </c>
      <c r="AM14" s="14">
        <v>1.9722855282957499E-2</v>
      </c>
      <c r="AN14" s="14">
        <v>1.53314189147671E-2</v>
      </c>
      <c r="AO14" s="14">
        <v>5.4441466918670897E-2</v>
      </c>
      <c r="AP14" s="14">
        <v>3.7653086511920099E-2</v>
      </c>
      <c r="AQ14" s="14">
        <v>6.3903241008480799E-2</v>
      </c>
      <c r="AR14" s="14"/>
      <c r="AS14" s="14">
        <v>5.3847686664850597E-2</v>
      </c>
      <c r="AT14" s="14">
        <v>3.4789672784024603E-2</v>
      </c>
      <c r="AU14" s="14">
        <v>2.6770259789172E-2</v>
      </c>
      <c r="AV14" s="14">
        <v>1.5323776180886E-2</v>
      </c>
      <c r="AW14" s="14">
        <v>0</v>
      </c>
      <c r="AX14" s="14"/>
      <c r="AY14" s="14">
        <v>0</v>
      </c>
      <c r="AZ14" s="14">
        <v>1.3735185521769E-2</v>
      </c>
      <c r="BA14" s="14">
        <v>3.5696615599142702E-2</v>
      </c>
      <c r="BB14" s="14">
        <v>1.5740434406864099E-2</v>
      </c>
      <c r="BC14" s="14">
        <v>5.32842699254285E-2</v>
      </c>
      <c r="BD14" s="14">
        <v>7.3555142204413004E-2</v>
      </c>
      <c r="BE14" s="14">
        <v>3.9344558894456601E-2</v>
      </c>
      <c r="BF14" s="14">
        <v>4.54517994113341E-2</v>
      </c>
      <c r="BG14" s="14">
        <v>1.44014067610359E-2</v>
      </c>
      <c r="BH14" s="14">
        <v>2.41293434793159E-2</v>
      </c>
      <c r="BI14" s="14">
        <v>2.8193583287671801E-2</v>
      </c>
      <c r="BJ14" s="14">
        <v>3.8664273941732601E-2</v>
      </c>
      <c r="BK14" s="14">
        <v>0</v>
      </c>
      <c r="BL14" s="14">
        <v>4.3092888853567199E-2</v>
      </c>
      <c r="BM14" s="14">
        <v>1.86798867108189E-2</v>
      </c>
      <c r="BN14" s="14">
        <v>0</v>
      </c>
      <c r="BO14" s="14"/>
      <c r="BP14" s="14">
        <v>2.1811488700977801E-2</v>
      </c>
      <c r="BQ14" s="14">
        <v>3.97870926441595E-2</v>
      </c>
      <c r="BR14" s="14">
        <v>3.5940759278603601E-2</v>
      </c>
      <c r="BS14" s="14">
        <v>2.5430363181675401E-2</v>
      </c>
      <c r="BT14" s="14">
        <v>7.0598580934224497E-2</v>
      </c>
      <c r="BU14" s="14">
        <v>2.2291384444671099E-2</v>
      </c>
      <c r="BV14" s="14"/>
      <c r="BW14" s="14">
        <v>2.4207068149700299E-2</v>
      </c>
      <c r="BX14" s="14">
        <v>3.37429645821219E-2</v>
      </c>
      <c r="BY14" s="14">
        <v>5.1671892656000099E-2</v>
      </c>
      <c r="BZ14" s="14">
        <v>4.28037292392279E-2</v>
      </c>
      <c r="CA14" s="14">
        <v>4.2380272238920401E-2</v>
      </c>
      <c r="CB14" s="14">
        <v>4.6479961783914697E-2</v>
      </c>
      <c r="CC14" s="14"/>
      <c r="CD14" s="14">
        <v>3.4760852168909999E-2</v>
      </c>
      <c r="CE14" s="14">
        <v>2.9474588051274099E-2</v>
      </c>
      <c r="CF14" s="14">
        <v>5.1707251151373902E-2</v>
      </c>
      <c r="CG14" s="14">
        <v>2.3553407510189601E-2</v>
      </c>
      <c r="CH14" s="14"/>
      <c r="CI14" s="14">
        <v>3.3249473870252198E-2</v>
      </c>
      <c r="CJ14" s="14">
        <v>2.6159918575799801E-2</v>
      </c>
      <c r="CK14" s="14">
        <v>3.4272147921831697E-2</v>
      </c>
      <c r="CL14" s="14">
        <v>6.82172516562079E-2</v>
      </c>
      <c r="CM14" s="14"/>
      <c r="CN14" s="14">
        <v>2.5326590057509601E-2</v>
      </c>
      <c r="CO14" s="14">
        <v>3.4187324387417298E-2</v>
      </c>
      <c r="CP14" s="14"/>
      <c r="CQ14" s="14">
        <v>2.0017847900684799E-2</v>
      </c>
      <c r="CR14" s="14">
        <v>3.3925515738630597E-2</v>
      </c>
    </row>
    <row r="15" spans="2:96" x14ac:dyDescent="0.3">
      <c r="B15" s="15" t="s">
        <v>235</v>
      </c>
      <c r="C15" s="21">
        <v>0.26686573432100802</v>
      </c>
      <c r="D15" s="21">
        <v>0.29483369000597198</v>
      </c>
      <c r="E15" s="21">
        <v>0.24029867668154201</v>
      </c>
      <c r="F15" s="21"/>
      <c r="G15" s="21">
        <v>0.31697898102911998</v>
      </c>
      <c r="H15" s="21">
        <v>0.31291213722170802</v>
      </c>
      <c r="I15" s="21">
        <v>0.24842935045270201</v>
      </c>
      <c r="J15" s="21">
        <v>0.27030562306255002</v>
      </c>
      <c r="K15" s="21">
        <v>0.20693781811742701</v>
      </c>
      <c r="L15" s="21">
        <v>0.248672688451477</v>
      </c>
      <c r="M15" s="21"/>
      <c r="N15" s="21">
        <v>0.26082235560302802</v>
      </c>
      <c r="O15" s="21">
        <v>0.253954044057701</v>
      </c>
      <c r="P15" s="21">
        <v>0.279468740085347</v>
      </c>
      <c r="Q15" s="21">
        <v>0.274748378325956</v>
      </c>
      <c r="R15" s="21"/>
      <c r="S15" s="21">
        <v>0.259064682610818</v>
      </c>
      <c r="T15" s="21">
        <v>0.24628661461311599</v>
      </c>
      <c r="U15" s="21">
        <v>0.218508441000547</v>
      </c>
      <c r="V15" s="21">
        <v>0.30857362207759298</v>
      </c>
      <c r="W15" s="21">
        <v>0.31312320253827303</v>
      </c>
      <c r="X15" s="21">
        <v>0.34627577616696897</v>
      </c>
      <c r="Y15" s="21">
        <v>0.237059773353618</v>
      </c>
      <c r="Z15" s="21">
        <v>0.304379348661108</v>
      </c>
      <c r="AA15" s="21">
        <v>0.23230951441876599</v>
      </c>
      <c r="AB15" s="21">
        <v>0.26718276038797401</v>
      </c>
      <c r="AC15" s="21">
        <v>0.266641329397933</v>
      </c>
      <c r="AD15" s="21">
        <v>0.205536034406336</v>
      </c>
      <c r="AE15" s="21"/>
      <c r="AF15" s="21">
        <v>0.29026833080194803</v>
      </c>
      <c r="AG15" s="21">
        <v>0.25083204784098001</v>
      </c>
      <c r="AH15" s="21">
        <v>0.23099383614755301</v>
      </c>
      <c r="AI15" s="21">
        <v>0.36909319663623302</v>
      </c>
      <c r="AJ15" s="21">
        <v>0.201133325723024</v>
      </c>
      <c r="AK15" s="21"/>
      <c r="AL15" s="21">
        <v>0.277573253018365</v>
      </c>
      <c r="AM15" s="21">
        <v>0.26777940819444102</v>
      </c>
      <c r="AN15" s="21">
        <v>0.20772943184196699</v>
      </c>
      <c r="AO15" s="21">
        <v>0.35538252682204702</v>
      </c>
      <c r="AP15" s="21">
        <v>0.19337685037321301</v>
      </c>
      <c r="AQ15" s="21">
        <v>0.17989381257595999</v>
      </c>
      <c r="AR15" s="21"/>
      <c r="AS15" s="21">
        <v>0.242993720434869</v>
      </c>
      <c r="AT15" s="21">
        <v>0.28634342643208599</v>
      </c>
      <c r="AU15" s="21">
        <v>0.24210721896996801</v>
      </c>
      <c r="AV15" s="21">
        <v>0.29400073257828102</v>
      </c>
      <c r="AW15" s="21">
        <v>0.34148798161928101</v>
      </c>
      <c r="AX15" s="21"/>
      <c r="AY15" s="21">
        <v>0.24594402766324</v>
      </c>
      <c r="AZ15" s="21">
        <v>0.356256054043047</v>
      </c>
      <c r="BA15" s="21">
        <v>0.20710784775045399</v>
      </c>
      <c r="BB15" s="21">
        <v>0.29168402694359202</v>
      </c>
      <c r="BC15" s="21">
        <v>0.35241342396189901</v>
      </c>
      <c r="BD15" s="21">
        <v>0.23259240110809001</v>
      </c>
      <c r="BE15" s="21">
        <v>0.26538895598541101</v>
      </c>
      <c r="BF15" s="21">
        <v>0.29041813440155501</v>
      </c>
      <c r="BG15" s="21">
        <v>0.26013135225575401</v>
      </c>
      <c r="BH15" s="21">
        <v>0.228037310920089</v>
      </c>
      <c r="BI15" s="21">
        <v>0.27062317313076001</v>
      </c>
      <c r="BJ15" s="21">
        <v>0.29710125629876299</v>
      </c>
      <c r="BK15" s="21">
        <v>0.26489529209804802</v>
      </c>
      <c r="BL15" s="21">
        <v>0.28355504898014799</v>
      </c>
      <c r="BM15" s="21">
        <v>0.20954625843894301</v>
      </c>
      <c r="BN15" s="21">
        <v>0.280562124771703</v>
      </c>
      <c r="BO15" s="21"/>
      <c r="BP15" s="21">
        <v>0.29046501760557097</v>
      </c>
      <c r="BQ15" s="21">
        <v>0.23892794388383901</v>
      </c>
      <c r="BR15" s="21">
        <v>0.30872202431734502</v>
      </c>
      <c r="BS15" s="21">
        <v>0.25357973202379902</v>
      </c>
      <c r="BT15" s="21">
        <v>0.28731290643195101</v>
      </c>
      <c r="BU15" s="21">
        <v>0.18519135128032799</v>
      </c>
      <c r="BV15" s="21"/>
      <c r="BW15" s="21">
        <v>0.24372953628360999</v>
      </c>
      <c r="BX15" s="21">
        <v>0.26804516060658101</v>
      </c>
      <c r="BY15" s="21">
        <v>0.34514528042544701</v>
      </c>
      <c r="BZ15" s="21">
        <v>0.25471297475381999</v>
      </c>
      <c r="CA15" s="21">
        <v>0.29520601036268002</v>
      </c>
      <c r="CB15" s="21">
        <v>0.253953205632099</v>
      </c>
      <c r="CC15" s="21"/>
      <c r="CD15" s="21">
        <v>0.31423764927567299</v>
      </c>
      <c r="CE15" s="21">
        <v>0.28060287033887898</v>
      </c>
      <c r="CF15" s="21">
        <v>0.27121024846365899</v>
      </c>
      <c r="CG15" s="21">
        <v>0.28006486935645197</v>
      </c>
      <c r="CH15" s="21"/>
      <c r="CI15" s="21">
        <v>0.29011103598205101</v>
      </c>
      <c r="CJ15" s="21">
        <v>0.25847364013358798</v>
      </c>
      <c r="CK15" s="21">
        <v>0.27210261530675001</v>
      </c>
      <c r="CL15" s="21">
        <v>0.184850468107743</v>
      </c>
      <c r="CM15" s="21"/>
      <c r="CN15" s="21">
        <v>0.39856271557633999</v>
      </c>
      <c r="CO15" s="21">
        <v>0.249387865322587</v>
      </c>
      <c r="CP15" s="21"/>
      <c r="CQ15" s="21">
        <v>0.371684540865302</v>
      </c>
      <c r="CR15" s="21">
        <v>0.25608398062500798</v>
      </c>
    </row>
    <row r="16" spans="2:96" x14ac:dyDescent="0.3">
      <c r="B16" s="15" t="s">
        <v>236</v>
      </c>
      <c r="C16" s="21">
        <v>0.47694886040831502</v>
      </c>
      <c r="D16" s="21">
        <v>0.44332604959655297</v>
      </c>
      <c r="E16" s="21">
        <v>0.50828826682551198</v>
      </c>
      <c r="F16" s="21"/>
      <c r="G16" s="21">
        <v>0.422669426974634</v>
      </c>
      <c r="H16" s="21">
        <v>0.43533470333143498</v>
      </c>
      <c r="I16" s="21">
        <v>0.53053992595117805</v>
      </c>
      <c r="J16" s="21">
        <v>0.46374849331711299</v>
      </c>
      <c r="K16" s="21">
        <v>0.49640738612892399</v>
      </c>
      <c r="L16" s="21">
        <v>0.50078007061764895</v>
      </c>
      <c r="M16" s="21"/>
      <c r="N16" s="21">
        <v>0.53009243135706297</v>
      </c>
      <c r="O16" s="21">
        <v>0.53076165267257303</v>
      </c>
      <c r="P16" s="21">
        <v>0.42068869885711002</v>
      </c>
      <c r="Q16" s="21">
        <v>0.41676873710340001</v>
      </c>
      <c r="R16" s="21"/>
      <c r="S16" s="21">
        <v>0.46457052215989902</v>
      </c>
      <c r="T16" s="21">
        <v>0.525976550272238</v>
      </c>
      <c r="U16" s="21">
        <v>0.49724117466335899</v>
      </c>
      <c r="V16" s="21">
        <v>0.48791613920128701</v>
      </c>
      <c r="W16" s="21">
        <v>0.38936866518810198</v>
      </c>
      <c r="X16" s="21">
        <v>0.40285243976889101</v>
      </c>
      <c r="Y16" s="21">
        <v>0.51069881863760702</v>
      </c>
      <c r="Z16" s="21">
        <v>0.45868808933722699</v>
      </c>
      <c r="AA16" s="21">
        <v>0.52945317572152995</v>
      </c>
      <c r="AB16" s="21">
        <v>0.42170004728940103</v>
      </c>
      <c r="AC16" s="21">
        <v>0.48104611252691498</v>
      </c>
      <c r="AD16" s="21">
        <v>0.56372185364573801</v>
      </c>
      <c r="AE16" s="21"/>
      <c r="AF16" s="21">
        <v>0.41544417639800701</v>
      </c>
      <c r="AG16" s="21">
        <v>0.53612423648061303</v>
      </c>
      <c r="AH16" s="21">
        <v>0.601038539780827</v>
      </c>
      <c r="AI16" s="21">
        <v>0.29943266362681698</v>
      </c>
      <c r="AJ16" s="21">
        <v>0.61894683462001798</v>
      </c>
      <c r="AK16" s="21"/>
      <c r="AL16" s="21">
        <v>0.54024876137963596</v>
      </c>
      <c r="AM16" s="21">
        <v>0.44451180280804098</v>
      </c>
      <c r="AN16" s="21">
        <v>0.60974339634764696</v>
      </c>
      <c r="AO16" s="21">
        <v>0.33000108421214802</v>
      </c>
      <c r="AP16" s="21">
        <v>0.63158215558100195</v>
      </c>
      <c r="AQ16" s="21">
        <v>0.474186845162751</v>
      </c>
      <c r="AR16" s="21"/>
      <c r="AS16" s="21">
        <v>0.42780497627796998</v>
      </c>
      <c r="AT16" s="21">
        <v>0.45395672260640701</v>
      </c>
      <c r="AU16" s="21">
        <v>0.56305731721180896</v>
      </c>
      <c r="AV16" s="21">
        <v>0.47910122752664402</v>
      </c>
      <c r="AW16" s="21">
        <v>0.50598618687441699</v>
      </c>
      <c r="AX16" s="21"/>
      <c r="AY16" s="21">
        <v>0.34169724490729397</v>
      </c>
      <c r="AZ16" s="21">
        <v>0.40187299005885502</v>
      </c>
      <c r="BA16" s="21">
        <v>0.47133179399967701</v>
      </c>
      <c r="BB16" s="21">
        <v>0.41842691141062199</v>
      </c>
      <c r="BC16" s="21">
        <v>0.38273656601218398</v>
      </c>
      <c r="BD16" s="21">
        <v>0.46256070171538199</v>
      </c>
      <c r="BE16" s="21">
        <v>0.48220425263216599</v>
      </c>
      <c r="BF16" s="21">
        <v>0.50571856001680304</v>
      </c>
      <c r="BG16" s="21">
        <v>0.53721361481432905</v>
      </c>
      <c r="BH16" s="21">
        <v>0.51995382476890695</v>
      </c>
      <c r="BI16" s="21">
        <v>0.45729090275178902</v>
      </c>
      <c r="BJ16" s="21">
        <v>0.45271332837054401</v>
      </c>
      <c r="BK16" s="21">
        <v>0.47457462291386598</v>
      </c>
      <c r="BL16" s="21">
        <v>0.54579920459852804</v>
      </c>
      <c r="BM16" s="21">
        <v>0.61560336554212403</v>
      </c>
      <c r="BN16" s="21">
        <v>0.575935446901088</v>
      </c>
      <c r="BO16" s="21"/>
      <c r="BP16" s="21">
        <v>0.46540319762104099</v>
      </c>
      <c r="BQ16" s="21">
        <v>0.492876774210536</v>
      </c>
      <c r="BR16" s="21">
        <v>0.42414858053707899</v>
      </c>
      <c r="BS16" s="21">
        <v>0.52108669112138295</v>
      </c>
      <c r="BT16" s="21">
        <v>0.43162641488967401</v>
      </c>
      <c r="BU16" s="21">
        <v>0.53125158265502304</v>
      </c>
      <c r="BV16" s="21"/>
      <c r="BW16" s="21">
        <v>0.51511324101922396</v>
      </c>
      <c r="BX16" s="21">
        <v>0.48851049558092402</v>
      </c>
      <c r="BY16" s="21">
        <v>0.34541274522944898</v>
      </c>
      <c r="BZ16" s="21">
        <v>0.39689715388431501</v>
      </c>
      <c r="CA16" s="21">
        <v>0.46682391796092798</v>
      </c>
      <c r="CB16" s="21">
        <v>0.47696597364200299</v>
      </c>
      <c r="CC16" s="21"/>
      <c r="CD16" s="21">
        <v>0.43070256502725501</v>
      </c>
      <c r="CE16" s="21">
        <v>0.52693925446518297</v>
      </c>
      <c r="CF16" s="21">
        <v>0.423480069504727</v>
      </c>
      <c r="CG16" s="21">
        <v>0.47396671424813103</v>
      </c>
      <c r="CH16" s="21"/>
      <c r="CI16" s="21">
        <v>0.47551016156900999</v>
      </c>
      <c r="CJ16" s="21">
        <v>0.50276161890257498</v>
      </c>
      <c r="CK16" s="21">
        <v>0.46500062350483901</v>
      </c>
      <c r="CL16" s="21">
        <v>0.50265325805122496</v>
      </c>
      <c r="CM16" s="21"/>
      <c r="CN16" s="21">
        <v>0.37105727734954502</v>
      </c>
      <c r="CO16" s="21">
        <v>0.49449069607833002</v>
      </c>
      <c r="CP16" s="21"/>
      <c r="CQ16" s="21">
        <v>0.39865730799773702</v>
      </c>
      <c r="CR16" s="21">
        <v>0.49212086371376501</v>
      </c>
    </row>
    <row r="17" spans="2:96" x14ac:dyDescent="0.3">
      <c r="B17" s="15" t="s">
        <v>237</v>
      </c>
      <c r="C17" s="22">
        <v>-0.210083126087307</v>
      </c>
      <c r="D17" s="22">
        <v>-0.14849235959057999</v>
      </c>
      <c r="E17" s="22">
        <v>-0.26798959014397</v>
      </c>
      <c r="F17" s="22"/>
      <c r="G17" s="22">
        <v>-0.10569044594551399</v>
      </c>
      <c r="H17" s="22">
        <v>-0.122422566109727</v>
      </c>
      <c r="I17" s="22">
        <v>-0.28211057549847601</v>
      </c>
      <c r="J17" s="22">
        <v>-0.193442870254563</v>
      </c>
      <c r="K17" s="22">
        <v>-0.28946956801149798</v>
      </c>
      <c r="L17" s="22">
        <v>-0.25210738216617101</v>
      </c>
      <c r="M17" s="22"/>
      <c r="N17" s="22">
        <v>-0.269270075754035</v>
      </c>
      <c r="O17" s="22">
        <v>-0.27680760861487202</v>
      </c>
      <c r="P17" s="22">
        <v>-0.14121995877176299</v>
      </c>
      <c r="Q17" s="22">
        <v>-0.14202035877744401</v>
      </c>
      <c r="R17" s="22"/>
      <c r="S17" s="22">
        <v>-0.205505839549081</v>
      </c>
      <c r="T17" s="22">
        <v>-0.27968993565912198</v>
      </c>
      <c r="U17" s="22">
        <v>-0.27873273366281098</v>
      </c>
      <c r="V17" s="22">
        <v>-0.17934251712369401</v>
      </c>
      <c r="W17" s="22">
        <v>-7.6245462649828802E-2</v>
      </c>
      <c r="X17" s="22">
        <v>-5.6576663601921699E-2</v>
      </c>
      <c r="Y17" s="22">
        <v>-0.27363904528398802</v>
      </c>
      <c r="Z17" s="22">
        <v>-0.15430874067611799</v>
      </c>
      <c r="AA17" s="22">
        <v>-0.29714366130276398</v>
      </c>
      <c r="AB17" s="22">
        <v>-0.15451728690142699</v>
      </c>
      <c r="AC17" s="22">
        <v>-0.21440478312898201</v>
      </c>
      <c r="AD17" s="22">
        <v>-0.35818581923940201</v>
      </c>
      <c r="AE17" s="22"/>
      <c r="AF17" s="22">
        <v>-0.12517584559605899</v>
      </c>
      <c r="AG17" s="22">
        <v>-0.28529218863963401</v>
      </c>
      <c r="AH17" s="22">
        <v>-0.37004470363327402</v>
      </c>
      <c r="AI17" s="22">
        <v>6.9660533009415396E-2</v>
      </c>
      <c r="AJ17" s="22">
        <v>-0.41781350889699398</v>
      </c>
      <c r="AK17" s="22"/>
      <c r="AL17" s="22">
        <v>-0.26267550836127002</v>
      </c>
      <c r="AM17" s="22">
        <v>-0.17673239461359999</v>
      </c>
      <c r="AN17" s="22">
        <v>-0.40201396450568</v>
      </c>
      <c r="AO17" s="22">
        <v>2.5381442609899298E-2</v>
      </c>
      <c r="AP17" s="22">
        <v>-0.438205305207789</v>
      </c>
      <c r="AQ17" s="22">
        <v>-0.29429303258679201</v>
      </c>
      <c r="AR17" s="22"/>
      <c r="AS17" s="22">
        <v>-0.18481125584310101</v>
      </c>
      <c r="AT17" s="22">
        <v>-0.167613296174321</v>
      </c>
      <c r="AU17" s="22">
        <v>-0.32095009824184001</v>
      </c>
      <c r="AV17" s="22">
        <v>-0.185100494948363</v>
      </c>
      <c r="AW17" s="22">
        <v>-0.164498205255136</v>
      </c>
      <c r="AX17" s="22"/>
      <c r="AY17" s="22">
        <v>-9.5753217244054306E-2</v>
      </c>
      <c r="AZ17" s="22">
        <v>-4.5616936015808601E-2</v>
      </c>
      <c r="BA17" s="22">
        <v>-0.26422394624922302</v>
      </c>
      <c r="BB17" s="22">
        <v>-0.12674288446703</v>
      </c>
      <c r="BC17" s="22">
        <v>-3.0323142050284701E-2</v>
      </c>
      <c r="BD17" s="22">
        <v>-0.22996830060729201</v>
      </c>
      <c r="BE17" s="22">
        <v>-0.216815296646754</v>
      </c>
      <c r="BF17" s="22">
        <v>-0.21530042561524901</v>
      </c>
      <c r="BG17" s="22">
        <v>-0.27708226255857499</v>
      </c>
      <c r="BH17" s="22">
        <v>-0.291916513848818</v>
      </c>
      <c r="BI17" s="22">
        <v>-0.18666772962102901</v>
      </c>
      <c r="BJ17" s="22">
        <v>-0.15561207207178099</v>
      </c>
      <c r="BK17" s="22">
        <v>-0.20967933081581699</v>
      </c>
      <c r="BL17" s="22">
        <v>-0.26224415561837999</v>
      </c>
      <c r="BM17" s="22">
        <v>-0.40605710710318099</v>
      </c>
      <c r="BN17" s="22">
        <v>-0.295373322129385</v>
      </c>
      <c r="BO17" s="22"/>
      <c r="BP17" s="22">
        <v>-0.17493818001547001</v>
      </c>
      <c r="BQ17" s="22">
        <v>-0.25394883032669802</v>
      </c>
      <c r="BR17" s="22">
        <v>-0.11542655621973399</v>
      </c>
      <c r="BS17" s="22">
        <v>-0.26750695909758399</v>
      </c>
      <c r="BT17" s="22">
        <v>-0.14431350845772301</v>
      </c>
      <c r="BU17" s="22">
        <v>-0.34606023137469399</v>
      </c>
      <c r="BV17" s="22"/>
      <c r="BW17" s="22">
        <v>-0.27138370473561402</v>
      </c>
      <c r="BX17" s="22">
        <v>-0.22046533497434301</v>
      </c>
      <c r="BY17" s="22">
        <v>-2.6746480400163802E-4</v>
      </c>
      <c r="BZ17" s="22">
        <v>-0.142184179130494</v>
      </c>
      <c r="CA17" s="22">
        <v>-0.17161790759824799</v>
      </c>
      <c r="CB17" s="22">
        <v>-0.22301276800990399</v>
      </c>
      <c r="CC17" s="22"/>
      <c r="CD17" s="22">
        <v>-0.11646491575158199</v>
      </c>
      <c r="CE17" s="22">
        <v>-0.24633638412630299</v>
      </c>
      <c r="CF17" s="22">
        <v>-0.15226982104106801</v>
      </c>
      <c r="CG17" s="22">
        <v>-0.193901844891679</v>
      </c>
      <c r="CH17" s="22"/>
      <c r="CI17" s="22">
        <v>-0.18539912558695901</v>
      </c>
      <c r="CJ17" s="22">
        <v>-0.244287978768987</v>
      </c>
      <c r="CK17" s="22">
        <v>-0.19289800819809</v>
      </c>
      <c r="CL17" s="22">
        <v>-0.31780278994348199</v>
      </c>
      <c r="CM17" s="22"/>
      <c r="CN17" s="22">
        <v>2.7505438226794899E-2</v>
      </c>
      <c r="CO17" s="22">
        <v>-0.24510283075574299</v>
      </c>
      <c r="CP17" s="22"/>
      <c r="CQ17" s="22">
        <v>-2.69727671324346E-2</v>
      </c>
      <c r="CR17" s="22">
        <v>-0.236036883088757</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7.4185380880293694E-2</v>
      </c>
      <c r="D9" s="14">
        <v>7.2888513375164304E-2</v>
      </c>
      <c r="E9" s="14">
        <v>7.5673790584286596E-2</v>
      </c>
      <c r="F9" s="14"/>
      <c r="G9" s="14">
        <v>0.10081464988639301</v>
      </c>
      <c r="H9" s="14">
        <v>0.13085823158125501</v>
      </c>
      <c r="I9" s="14">
        <v>8.3185137152031505E-2</v>
      </c>
      <c r="J9" s="14">
        <v>6.1639797549047699E-2</v>
      </c>
      <c r="K9" s="14">
        <v>5.2396003865454399E-2</v>
      </c>
      <c r="L9" s="14">
        <v>2.7901169587275999E-2</v>
      </c>
      <c r="M9" s="14"/>
      <c r="N9" s="14">
        <v>7.4022976127020607E-2</v>
      </c>
      <c r="O9" s="14">
        <v>5.2273226510250202E-2</v>
      </c>
      <c r="P9" s="14">
        <v>9.6500134838807095E-2</v>
      </c>
      <c r="Q9" s="14">
        <v>7.6419382381409995E-2</v>
      </c>
      <c r="R9" s="14"/>
      <c r="S9" s="14">
        <v>0.127272804487535</v>
      </c>
      <c r="T9" s="14">
        <v>4.7408945743256999E-2</v>
      </c>
      <c r="U9" s="14">
        <v>7.0065466138062193E-2</v>
      </c>
      <c r="V9" s="14">
        <v>9.1286597849945306E-2</v>
      </c>
      <c r="W9" s="14">
        <v>7.9393169519285406E-2</v>
      </c>
      <c r="X9" s="14">
        <v>6.0553485814812097E-2</v>
      </c>
      <c r="Y9" s="14">
        <v>7.2432882599627907E-2</v>
      </c>
      <c r="Z9" s="14">
        <v>7.1733101197509905E-2</v>
      </c>
      <c r="AA9" s="14">
        <v>6.2390970490185098E-2</v>
      </c>
      <c r="AB9" s="14">
        <v>4.5370316053016502E-2</v>
      </c>
      <c r="AC9" s="14">
        <v>7.7502003530318303E-2</v>
      </c>
      <c r="AD9" s="14">
        <v>6.2077420629772603E-2</v>
      </c>
      <c r="AE9" s="14"/>
      <c r="AF9" s="14">
        <v>7.2454282882683102E-2</v>
      </c>
      <c r="AG9" s="14">
        <v>9.0812527702880494E-2</v>
      </c>
      <c r="AH9" s="14">
        <v>5.5989339282979098E-2</v>
      </c>
      <c r="AI9" s="14">
        <v>0.101140363894128</v>
      </c>
      <c r="AJ9" s="14">
        <v>6.8006466409292601E-2</v>
      </c>
      <c r="AK9" s="14"/>
      <c r="AL9" s="14">
        <v>9.8343147105673406E-2</v>
      </c>
      <c r="AM9" s="14">
        <v>8.7104801791185099E-2</v>
      </c>
      <c r="AN9" s="14">
        <v>4.3854405126936599E-2</v>
      </c>
      <c r="AO9" s="14">
        <v>9.0801033820399502E-2</v>
      </c>
      <c r="AP9" s="14">
        <v>6.3281487864044098E-2</v>
      </c>
      <c r="AQ9" s="14">
        <v>1.7116495462447499E-2</v>
      </c>
      <c r="AR9" s="14"/>
      <c r="AS9" s="14">
        <v>5.92534736871492E-2</v>
      </c>
      <c r="AT9" s="14">
        <v>6.8180267359535196E-2</v>
      </c>
      <c r="AU9" s="14">
        <v>5.5789359606292298E-2</v>
      </c>
      <c r="AV9" s="14">
        <v>0.121334923217965</v>
      </c>
      <c r="AW9" s="14">
        <v>0.174440467778783</v>
      </c>
      <c r="AX9" s="14"/>
      <c r="AY9" s="14">
        <v>7.0753139085882696E-2</v>
      </c>
      <c r="AZ9" s="14">
        <v>0.104968814533678</v>
      </c>
      <c r="BA9" s="14">
        <v>6.9598741880173995E-2</v>
      </c>
      <c r="BB9" s="14">
        <v>7.5255865855111098E-2</v>
      </c>
      <c r="BC9" s="14">
        <v>5.21841148699159E-2</v>
      </c>
      <c r="BD9" s="14">
        <v>6.3904112134651303E-2</v>
      </c>
      <c r="BE9" s="14">
        <v>9.0270127016035304E-2</v>
      </c>
      <c r="BF9" s="14">
        <v>7.5744887880322895E-2</v>
      </c>
      <c r="BG9" s="14">
        <v>6.7784105195259695E-2</v>
      </c>
      <c r="BH9" s="14">
        <v>0.13005945523986701</v>
      </c>
      <c r="BI9" s="14">
        <v>6.0341761958293397E-2</v>
      </c>
      <c r="BJ9" s="14">
        <v>7.1986325799424503E-2</v>
      </c>
      <c r="BK9" s="14">
        <v>7.6069792316375298E-2</v>
      </c>
      <c r="BL9" s="14">
        <v>4.4585702739927902E-2</v>
      </c>
      <c r="BM9" s="14">
        <v>1.9091175619450201E-2</v>
      </c>
      <c r="BN9" s="14">
        <v>0.123859437418418</v>
      </c>
      <c r="BO9" s="14"/>
      <c r="BP9" s="14">
        <v>0.102496203684506</v>
      </c>
      <c r="BQ9" s="14">
        <v>7.4027265277950297E-2</v>
      </c>
      <c r="BR9" s="14">
        <v>9.1285655677997804E-2</v>
      </c>
      <c r="BS9" s="14">
        <v>4.3943287433137197E-2</v>
      </c>
      <c r="BT9" s="14">
        <v>3.9396654723300999E-2</v>
      </c>
      <c r="BU9" s="14">
        <v>6.0520456223312702E-2</v>
      </c>
      <c r="BV9" s="14"/>
      <c r="BW9" s="14">
        <v>5.54858605288929E-2</v>
      </c>
      <c r="BX9" s="14">
        <v>8.0395140160088793E-2</v>
      </c>
      <c r="BY9" s="14">
        <v>0.100132525302605</v>
      </c>
      <c r="BZ9" s="14">
        <v>8.8068226372910105E-2</v>
      </c>
      <c r="CA9" s="14">
        <v>9.4250979717201602E-2</v>
      </c>
      <c r="CB9" s="14">
        <v>5.10391044267966E-2</v>
      </c>
      <c r="CC9" s="14"/>
      <c r="CD9" s="14">
        <v>0.109299988320653</v>
      </c>
      <c r="CE9" s="14">
        <v>8.6114415231368993E-2</v>
      </c>
      <c r="CF9" s="14">
        <v>7.3736966544132199E-2</v>
      </c>
      <c r="CG9" s="14">
        <v>7.3832708109683107E-2</v>
      </c>
      <c r="CH9" s="14"/>
      <c r="CI9" s="14">
        <v>0.101544561626969</v>
      </c>
      <c r="CJ9" s="14">
        <v>0.108452236599112</v>
      </c>
      <c r="CK9" s="14">
        <v>5.9115508551429198E-2</v>
      </c>
      <c r="CL9" s="14">
        <v>2.1842315557892698E-2</v>
      </c>
      <c r="CM9" s="14"/>
      <c r="CN9" s="14">
        <v>0.172073421263927</v>
      </c>
      <c r="CO9" s="14">
        <v>5.9637702576536798E-2</v>
      </c>
      <c r="CP9" s="14"/>
      <c r="CQ9" s="14">
        <v>0.172155530433097</v>
      </c>
      <c r="CR9" s="14">
        <v>6.3440533159045395E-2</v>
      </c>
    </row>
    <row r="10" spans="2:96" x14ac:dyDescent="0.3">
      <c r="B10" s="15" t="s">
        <v>231</v>
      </c>
      <c r="C10" s="14">
        <v>0.21184588889988001</v>
      </c>
      <c r="D10" s="14">
        <v>0.22537052837668201</v>
      </c>
      <c r="E10" s="14">
        <v>0.19716751102670399</v>
      </c>
      <c r="F10" s="14"/>
      <c r="G10" s="14">
        <v>0.31673141848195302</v>
      </c>
      <c r="H10" s="14">
        <v>0.27743221954899699</v>
      </c>
      <c r="I10" s="14">
        <v>0.230764434643218</v>
      </c>
      <c r="J10" s="14">
        <v>0.199687852111051</v>
      </c>
      <c r="K10" s="14">
        <v>0.161492002739484</v>
      </c>
      <c r="L10" s="14">
        <v>0.117346623838432</v>
      </c>
      <c r="M10" s="14"/>
      <c r="N10" s="14">
        <v>0.227130078450926</v>
      </c>
      <c r="O10" s="14">
        <v>0.22050304669843701</v>
      </c>
      <c r="P10" s="14">
        <v>0.21649201272704299</v>
      </c>
      <c r="Q10" s="14">
        <v>0.182657242112646</v>
      </c>
      <c r="R10" s="14"/>
      <c r="S10" s="14">
        <v>0.252843759233226</v>
      </c>
      <c r="T10" s="14">
        <v>0.15267542419618499</v>
      </c>
      <c r="U10" s="14">
        <v>0.166035694282645</v>
      </c>
      <c r="V10" s="14">
        <v>0.206259950089941</v>
      </c>
      <c r="W10" s="14">
        <v>0.20630760179306601</v>
      </c>
      <c r="X10" s="14">
        <v>0.296212926672064</v>
      </c>
      <c r="Y10" s="14">
        <v>0.26502607321979099</v>
      </c>
      <c r="Z10" s="14">
        <v>0.25774948026579703</v>
      </c>
      <c r="AA10" s="14">
        <v>0.18690163415584901</v>
      </c>
      <c r="AB10" s="14">
        <v>0.18490459235447401</v>
      </c>
      <c r="AC10" s="14">
        <v>0.234796468759643</v>
      </c>
      <c r="AD10" s="14">
        <v>0.10549933130125499</v>
      </c>
      <c r="AE10" s="14"/>
      <c r="AF10" s="14">
        <v>0.198739643636829</v>
      </c>
      <c r="AG10" s="14">
        <v>0.25349771712789398</v>
      </c>
      <c r="AH10" s="14">
        <v>0.21853669464655401</v>
      </c>
      <c r="AI10" s="14">
        <v>0.16197030176114299</v>
      </c>
      <c r="AJ10" s="14">
        <v>0.274523995617723</v>
      </c>
      <c r="AK10" s="14"/>
      <c r="AL10" s="14">
        <v>0.271741840531665</v>
      </c>
      <c r="AM10" s="14">
        <v>0.20855713950878799</v>
      </c>
      <c r="AN10" s="14">
        <v>0.2201902774285</v>
      </c>
      <c r="AO10" s="14">
        <v>0.168349664999254</v>
      </c>
      <c r="AP10" s="14">
        <v>0.31043769977402502</v>
      </c>
      <c r="AQ10" s="14">
        <v>0.128787526148679</v>
      </c>
      <c r="AR10" s="14"/>
      <c r="AS10" s="14">
        <v>0.18382534660925101</v>
      </c>
      <c r="AT10" s="14">
        <v>0.23612831891807901</v>
      </c>
      <c r="AU10" s="14">
        <v>0.20133288040404501</v>
      </c>
      <c r="AV10" s="14">
        <v>0.27432842010528202</v>
      </c>
      <c r="AW10" s="14">
        <v>0.25574730867115397</v>
      </c>
      <c r="AX10" s="14"/>
      <c r="AY10" s="14">
        <v>0.390904899355487</v>
      </c>
      <c r="AZ10" s="14">
        <v>0.22954424030847601</v>
      </c>
      <c r="BA10" s="14">
        <v>0.12437385245688801</v>
      </c>
      <c r="BB10" s="14">
        <v>0.19483837209681201</v>
      </c>
      <c r="BC10" s="14">
        <v>0.20303534812757601</v>
      </c>
      <c r="BD10" s="14">
        <v>0.200581476157143</v>
      </c>
      <c r="BE10" s="14">
        <v>0.18928703010659101</v>
      </c>
      <c r="BF10" s="14">
        <v>0.24078262837966899</v>
      </c>
      <c r="BG10" s="14">
        <v>0.29591495223169301</v>
      </c>
      <c r="BH10" s="14">
        <v>0.15587999212335901</v>
      </c>
      <c r="BI10" s="14">
        <v>0.27077762529016602</v>
      </c>
      <c r="BJ10" s="14">
        <v>0.20875897978562499</v>
      </c>
      <c r="BK10" s="14">
        <v>0.248219932338131</v>
      </c>
      <c r="BL10" s="14">
        <v>0.27128935977315</v>
      </c>
      <c r="BM10" s="14">
        <v>0.23066723712378501</v>
      </c>
      <c r="BN10" s="14">
        <v>0.24830864806338601</v>
      </c>
      <c r="BO10" s="14"/>
      <c r="BP10" s="14">
        <v>0.27084386386828702</v>
      </c>
      <c r="BQ10" s="14">
        <v>0.19937291548538499</v>
      </c>
      <c r="BR10" s="14">
        <v>0.19687131073903699</v>
      </c>
      <c r="BS10" s="14">
        <v>0.202565135138465</v>
      </c>
      <c r="BT10" s="14">
        <v>0.171221960653409</v>
      </c>
      <c r="BU10" s="14">
        <v>0.16039003696586299</v>
      </c>
      <c r="BV10" s="14"/>
      <c r="BW10" s="14">
        <v>0.17456492938502199</v>
      </c>
      <c r="BX10" s="14">
        <v>0.24116032965053399</v>
      </c>
      <c r="BY10" s="14">
        <v>0.24790901495930201</v>
      </c>
      <c r="BZ10" s="14">
        <v>0.237056598772315</v>
      </c>
      <c r="CA10" s="14">
        <v>0.231606414019911</v>
      </c>
      <c r="CB10" s="14">
        <v>0.16990959942518899</v>
      </c>
      <c r="CC10" s="14"/>
      <c r="CD10" s="14">
        <v>0.28214563992011299</v>
      </c>
      <c r="CE10" s="14">
        <v>0.23141706497522299</v>
      </c>
      <c r="CF10" s="14">
        <v>0.16821079630725999</v>
      </c>
      <c r="CG10" s="14">
        <v>0.213656602757575</v>
      </c>
      <c r="CH10" s="14"/>
      <c r="CI10" s="14">
        <v>0.181923579795254</v>
      </c>
      <c r="CJ10" s="14">
        <v>0.23882277907103999</v>
      </c>
      <c r="CK10" s="14">
        <v>0.21519252839255701</v>
      </c>
      <c r="CL10" s="14">
        <v>0.17904388261062301</v>
      </c>
      <c r="CM10" s="14"/>
      <c r="CN10" s="14">
        <v>0.310429533287295</v>
      </c>
      <c r="CO10" s="14">
        <v>0.198008471276403</v>
      </c>
      <c r="CP10" s="14"/>
      <c r="CQ10" s="14">
        <v>0.26183127462822903</v>
      </c>
      <c r="CR10" s="14">
        <v>0.20564471064630699</v>
      </c>
    </row>
    <row r="11" spans="2:96" x14ac:dyDescent="0.3">
      <c r="B11" s="15" t="s">
        <v>232</v>
      </c>
      <c r="C11" s="14">
        <v>0.358300575493119</v>
      </c>
      <c r="D11" s="14">
        <v>0.35922390746441202</v>
      </c>
      <c r="E11" s="14">
        <v>0.35845913163829302</v>
      </c>
      <c r="F11" s="14"/>
      <c r="G11" s="14">
        <v>0.301304691062736</v>
      </c>
      <c r="H11" s="14">
        <v>0.30068392756095302</v>
      </c>
      <c r="I11" s="14">
        <v>0.30047884170043998</v>
      </c>
      <c r="J11" s="14">
        <v>0.35123935880301399</v>
      </c>
      <c r="K11" s="14">
        <v>0.41137909125794098</v>
      </c>
      <c r="L11" s="14">
        <v>0.46005829240454998</v>
      </c>
      <c r="M11" s="14"/>
      <c r="N11" s="14">
        <v>0.35725262841636801</v>
      </c>
      <c r="O11" s="14">
        <v>0.345902175228187</v>
      </c>
      <c r="P11" s="14">
        <v>0.37162975822797201</v>
      </c>
      <c r="Q11" s="14">
        <v>0.36089192071499998</v>
      </c>
      <c r="R11" s="14"/>
      <c r="S11" s="14">
        <v>0.31673334383101298</v>
      </c>
      <c r="T11" s="14">
        <v>0.41129176960709701</v>
      </c>
      <c r="U11" s="14">
        <v>0.34118837188863799</v>
      </c>
      <c r="V11" s="14">
        <v>0.336573625975704</v>
      </c>
      <c r="W11" s="14">
        <v>0.39989916689970201</v>
      </c>
      <c r="X11" s="14">
        <v>0.36864461233881601</v>
      </c>
      <c r="Y11" s="14">
        <v>0.32333659942470999</v>
      </c>
      <c r="Z11" s="14">
        <v>0.30361981433497398</v>
      </c>
      <c r="AA11" s="14">
        <v>0.31901343803181298</v>
      </c>
      <c r="AB11" s="14">
        <v>0.38285576595695903</v>
      </c>
      <c r="AC11" s="14">
        <v>0.38292765666461898</v>
      </c>
      <c r="AD11" s="14">
        <v>0.50158388102812601</v>
      </c>
      <c r="AE11" s="14"/>
      <c r="AF11" s="14">
        <v>0.41094272680889798</v>
      </c>
      <c r="AG11" s="14">
        <v>0.322064864574651</v>
      </c>
      <c r="AH11" s="14">
        <v>0.33388673612731901</v>
      </c>
      <c r="AI11" s="14">
        <v>0.333698029210374</v>
      </c>
      <c r="AJ11" s="14">
        <v>0.291500314027407</v>
      </c>
      <c r="AK11" s="14"/>
      <c r="AL11" s="14">
        <v>0.29733237616027602</v>
      </c>
      <c r="AM11" s="14">
        <v>0.42362450031785198</v>
      </c>
      <c r="AN11" s="14">
        <v>0.36296184599100101</v>
      </c>
      <c r="AO11" s="14">
        <v>0.35569710597361398</v>
      </c>
      <c r="AP11" s="14">
        <v>0.27751710611991098</v>
      </c>
      <c r="AQ11" s="14">
        <v>0.37831520254256501</v>
      </c>
      <c r="AR11" s="14"/>
      <c r="AS11" s="14">
        <v>0.39338334392938701</v>
      </c>
      <c r="AT11" s="14">
        <v>0.33090049916491399</v>
      </c>
      <c r="AU11" s="14">
        <v>0.35152978955421699</v>
      </c>
      <c r="AV11" s="14">
        <v>0.26186929118028401</v>
      </c>
      <c r="AW11" s="14">
        <v>0.25075541953973202</v>
      </c>
      <c r="AX11" s="14"/>
      <c r="AY11" s="14">
        <v>6.98658133277512E-2</v>
      </c>
      <c r="AZ11" s="14">
        <v>0.30751123756950699</v>
      </c>
      <c r="BA11" s="14">
        <v>0.44480300930017502</v>
      </c>
      <c r="BB11" s="14">
        <v>0.396402927888031</v>
      </c>
      <c r="BC11" s="14">
        <v>0.36597865416865999</v>
      </c>
      <c r="BD11" s="14">
        <v>0.369687097060583</v>
      </c>
      <c r="BE11" s="14">
        <v>0.40357180474584697</v>
      </c>
      <c r="BF11" s="14">
        <v>0.31210110341772002</v>
      </c>
      <c r="BG11" s="14">
        <v>0.31110935159800801</v>
      </c>
      <c r="BH11" s="14">
        <v>0.38779204625994002</v>
      </c>
      <c r="BI11" s="14">
        <v>0.38613875996991698</v>
      </c>
      <c r="BJ11" s="14">
        <v>0.37374180045689898</v>
      </c>
      <c r="BK11" s="14">
        <v>0.293180193946945</v>
      </c>
      <c r="BL11" s="14">
        <v>0.23812215976478299</v>
      </c>
      <c r="BM11" s="14">
        <v>0.33505245839985798</v>
      </c>
      <c r="BN11" s="14">
        <v>0.228131932732791</v>
      </c>
      <c r="BO11" s="14"/>
      <c r="BP11" s="14">
        <v>0.32627244905756497</v>
      </c>
      <c r="BQ11" s="14">
        <v>0.38205683746751501</v>
      </c>
      <c r="BR11" s="14">
        <v>0.33052896974152302</v>
      </c>
      <c r="BS11" s="14">
        <v>0.35552229798326201</v>
      </c>
      <c r="BT11" s="14">
        <v>0.38337500816349301</v>
      </c>
      <c r="BU11" s="14">
        <v>0.42197231157194498</v>
      </c>
      <c r="BV11" s="14"/>
      <c r="BW11" s="14">
        <v>0.39076830860039102</v>
      </c>
      <c r="BX11" s="14">
        <v>0.31306705749785502</v>
      </c>
      <c r="BY11" s="14">
        <v>0.28485918983991199</v>
      </c>
      <c r="BZ11" s="14">
        <v>0.342122061464667</v>
      </c>
      <c r="CA11" s="14">
        <v>0.39107410967019501</v>
      </c>
      <c r="CB11" s="14">
        <v>0.34869072973614301</v>
      </c>
      <c r="CC11" s="14"/>
      <c r="CD11" s="14">
        <v>0.33199386920510798</v>
      </c>
      <c r="CE11" s="14">
        <v>0.33757866769258299</v>
      </c>
      <c r="CF11" s="14">
        <v>0.37559181565241001</v>
      </c>
      <c r="CG11" s="14">
        <v>0.34514637951517901</v>
      </c>
      <c r="CH11" s="14"/>
      <c r="CI11" s="14">
        <v>0.33570731317202102</v>
      </c>
      <c r="CJ11" s="14">
        <v>0.31529254299804799</v>
      </c>
      <c r="CK11" s="14">
        <v>0.37545751860918902</v>
      </c>
      <c r="CL11" s="14">
        <v>0.407247042006527</v>
      </c>
      <c r="CM11" s="14"/>
      <c r="CN11" s="14">
        <v>0.25307233445605598</v>
      </c>
      <c r="CO11" s="14">
        <v>0.372210891650611</v>
      </c>
      <c r="CP11" s="14"/>
      <c r="CQ11" s="14">
        <v>0.29076040090275301</v>
      </c>
      <c r="CR11" s="14">
        <v>0.36863542838076102</v>
      </c>
    </row>
    <row r="12" spans="2:96" x14ac:dyDescent="0.3">
      <c r="B12" s="15" t="s">
        <v>233</v>
      </c>
      <c r="C12" s="14">
        <v>0.18337042521964</v>
      </c>
      <c r="D12" s="14">
        <v>0.18601186842313999</v>
      </c>
      <c r="E12" s="14">
        <v>0.18044322506997601</v>
      </c>
      <c r="F12" s="14"/>
      <c r="G12" s="14">
        <v>0.162753926870147</v>
      </c>
      <c r="H12" s="14">
        <v>0.14082039036253499</v>
      </c>
      <c r="I12" s="14">
        <v>0.20495250988514599</v>
      </c>
      <c r="J12" s="14">
        <v>0.20996675806630299</v>
      </c>
      <c r="K12" s="14">
        <v>0.16981284523672399</v>
      </c>
      <c r="L12" s="14">
        <v>0.201626744114518</v>
      </c>
      <c r="M12" s="14"/>
      <c r="N12" s="14">
        <v>0.19303613126161201</v>
      </c>
      <c r="O12" s="14">
        <v>0.200198807326119</v>
      </c>
      <c r="P12" s="14">
        <v>0.17367524359765299</v>
      </c>
      <c r="Q12" s="14">
        <v>0.16432176504607701</v>
      </c>
      <c r="R12" s="14"/>
      <c r="S12" s="14">
        <v>0.16118509145096399</v>
      </c>
      <c r="T12" s="14">
        <v>0.17000397297261599</v>
      </c>
      <c r="U12" s="14">
        <v>0.21366842244049999</v>
      </c>
      <c r="V12" s="14">
        <v>0.21593092439089601</v>
      </c>
      <c r="W12" s="14">
        <v>0.17790879935693801</v>
      </c>
      <c r="X12" s="14">
        <v>0.10044786140015299</v>
      </c>
      <c r="Y12" s="14">
        <v>0.17982149451427301</v>
      </c>
      <c r="Z12" s="14">
        <v>0.189852609956005</v>
      </c>
      <c r="AA12" s="14">
        <v>0.204271560618183</v>
      </c>
      <c r="AB12" s="14">
        <v>0.22625530590977799</v>
      </c>
      <c r="AC12" s="14">
        <v>0.18420603898487001</v>
      </c>
      <c r="AD12" s="14">
        <v>0.22234416970819901</v>
      </c>
      <c r="AE12" s="14"/>
      <c r="AF12" s="14">
        <v>0.16658975550433</v>
      </c>
      <c r="AG12" s="14">
        <v>0.19843174287836099</v>
      </c>
      <c r="AH12" s="14">
        <v>0.17227217288671101</v>
      </c>
      <c r="AI12" s="14">
        <v>0.192948463419051</v>
      </c>
      <c r="AJ12" s="14">
        <v>0.17512465807338801</v>
      </c>
      <c r="AK12" s="14"/>
      <c r="AL12" s="14">
        <v>0.19887228358664</v>
      </c>
      <c r="AM12" s="14">
        <v>0.15426794021033999</v>
      </c>
      <c r="AN12" s="14">
        <v>0.19153691209260601</v>
      </c>
      <c r="AO12" s="14">
        <v>0.18763363975571401</v>
      </c>
      <c r="AP12" s="14">
        <v>0.17922502207775901</v>
      </c>
      <c r="AQ12" s="14">
        <v>0.19729884017996999</v>
      </c>
      <c r="AR12" s="14"/>
      <c r="AS12" s="14">
        <v>0.170465403426832</v>
      </c>
      <c r="AT12" s="14">
        <v>0.18293604681317299</v>
      </c>
      <c r="AU12" s="14">
        <v>0.21210668697337101</v>
      </c>
      <c r="AV12" s="14">
        <v>0.20232361941600199</v>
      </c>
      <c r="AW12" s="14">
        <v>0.224150126556206</v>
      </c>
      <c r="AX12" s="14"/>
      <c r="AY12" s="14">
        <v>0.19508872109390499</v>
      </c>
      <c r="AZ12" s="14">
        <v>0.109935521494834</v>
      </c>
      <c r="BA12" s="14">
        <v>0.14120017768770199</v>
      </c>
      <c r="BB12" s="14">
        <v>0.148334435814303</v>
      </c>
      <c r="BC12" s="14">
        <v>0.166601962336378</v>
      </c>
      <c r="BD12" s="14">
        <v>0.18646926163343</v>
      </c>
      <c r="BE12" s="14">
        <v>0.17638108118478499</v>
      </c>
      <c r="BF12" s="14">
        <v>0.23786837675153399</v>
      </c>
      <c r="BG12" s="14">
        <v>0.16152095483838899</v>
      </c>
      <c r="BH12" s="14">
        <v>0.147894683541547</v>
      </c>
      <c r="BI12" s="14">
        <v>0.150311952863625</v>
      </c>
      <c r="BJ12" s="14">
        <v>0.186542616260475</v>
      </c>
      <c r="BK12" s="14">
        <v>0.28510956480232502</v>
      </c>
      <c r="BL12" s="14">
        <v>0.28619356530214402</v>
      </c>
      <c r="BM12" s="14">
        <v>0.29999888917319001</v>
      </c>
      <c r="BN12" s="14">
        <v>0.241300872589231</v>
      </c>
      <c r="BO12" s="14"/>
      <c r="BP12" s="14">
        <v>0.16977414597174001</v>
      </c>
      <c r="BQ12" s="14">
        <v>0.16317302936539399</v>
      </c>
      <c r="BR12" s="14">
        <v>0.19673656718086299</v>
      </c>
      <c r="BS12" s="14">
        <v>0.211368846625336</v>
      </c>
      <c r="BT12" s="14">
        <v>0.18557544918091601</v>
      </c>
      <c r="BU12" s="14">
        <v>0.22159288978713301</v>
      </c>
      <c r="BV12" s="14"/>
      <c r="BW12" s="14">
        <v>0.207571574886318</v>
      </c>
      <c r="BX12" s="14">
        <v>0.19939270169652501</v>
      </c>
      <c r="BY12" s="14">
        <v>0.17161564228197601</v>
      </c>
      <c r="BZ12" s="14">
        <v>0.14473996291751701</v>
      </c>
      <c r="CA12" s="14">
        <v>0.138012308250334</v>
      </c>
      <c r="CB12" s="14">
        <v>0.17880362708473899</v>
      </c>
      <c r="CC12" s="14"/>
      <c r="CD12" s="14">
        <v>0.138102876857192</v>
      </c>
      <c r="CE12" s="14">
        <v>0.20381257650984899</v>
      </c>
      <c r="CF12" s="14">
        <v>0.16590010679995101</v>
      </c>
      <c r="CG12" s="14">
        <v>0.19702643995948099</v>
      </c>
      <c r="CH12" s="14"/>
      <c r="CI12" s="14">
        <v>0.185973540283767</v>
      </c>
      <c r="CJ12" s="14">
        <v>0.194683344697338</v>
      </c>
      <c r="CK12" s="14">
        <v>0.18498990354887199</v>
      </c>
      <c r="CL12" s="14">
        <v>0.126531212714936</v>
      </c>
      <c r="CM12" s="14"/>
      <c r="CN12" s="14">
        <v>0.13525892160501601</v>
      </c>
      <c r="CO12" s="14">
        <v>0.19050159635050501</v>
      </c>
      <c r="CP12" s="14"/>
      <c r="CQ12" s="14">
        <v>0.13602696754201901</v>
      </c>
      <c r="CR12" s="14">
        <v>0.19237555396841999</v>
      </c>
    </row>
    <row r="13" spans="2:96" x14ac:dyDescent="0.3">
      <c r="B13" s="15" t="s">
        <v>234</v>
      </c>
      <c r="C13" s="14">
        <v>7.8203456125282997E-2</v>
      </c>
      <c r="D13" s="14">
        <v>9.2461290047288494E-2</v>
      </c>
      <c r="E13" s="14">
        <v>6.4488384754053399E-2</v>
      </c>
      <c r="F13" s="14"/>
      <c r="G13" s="14">
        <v>5.0372296228555803E-2</v>
      </c>
      <c r="H13" s="14">
        <v>7.0660934060069805E-2</v>
      </c>
      <c r="I13" s="14">
        <v>8.1560841260542499E-2</v>
      </c>
      <c r="J13" s="14">
        <v>8.0110185980513601E-2</v>
      </c>
      <c r="K13" s="14">
        <v>8.6217227839452001E-2</v>
      </c>
      <c r="L13" s="14">
        <v>9.3091734511634203E-2</v>
      </c>
      <c r="M13" s="14"/>
      <c r="N13" s="14">
        <v>8.9308528769560094E-2</v>
      </c>
      <c r="O13" s="14">
        <v>8.7486911381413499E-2</v>
      </c>
      <c r="P13" s="14">
        <v>5.5490459667652099E-2</v>
      </c>
      <c r="Q13" s="14">
        <v>7.7488571036775297E-2</v>
      </c>
      <c r="R13" s="14"/>
      <c r="S13" s="14">
        <v>6.7355062023831E-2</v>
      </c>
      <c r="T13" s="14">
        <v>9.8194060248372003E-2</v>
      </c>
      <c r="U13" s="14">
        <v>8.8719282508898795E-2</v>
      </c>
      <c r="V13" s="14">
        <v>8.1349244010011895E-2</v>
      </c>
      <c r="W13" s="14">
        <v>5.2816860632106499E-2</v>
      </c>
      <c r="X13" s="14">
        <v>7.3227247233057499E-2</v>
      </c>
      <c r="Y13" s="14">
        <v>7.2676532797861598E-2</v>
      </c>
      <c r="Z13" s="14">
        <v>0.11792030958913401</v>
      </c>
      <c r="AA13" s="14">
        <v>9.1059002896122204E-2</v>
      </c>
      <c r="AB13" s="14">
        <v>8.0404015789571598E-2</v>
      </c>
      <c r="AC13" s="14">
        <v>5.6263024999537503E-2</v>
      </c>
      <c r="AD13" s="14">
        <v>2.4089806751440599E-2</v>
      </c>
      <c r="AE13" s="14"/>
      <c r="AF13" s="14">
        <v>8.0789648311262702E-2</v>
      </c>
      <c r="AG13" s="14">
        <v>6.0654106077261301E-2</v>
      </c>
      <c r="AH13" s="14">
        <v>8.1180319520800598E-2</v>
      </c>
      <c r="AI13" s="14">
        <v>0.12848672059574201</v>
      </c>
      <c r="AJ13" s="14">
        <v>0.10576861610326101</v>
      </c>
      <c r="AK13" s="14"/>
      <c r="AL13" s="14">
        <v>6.4484764118188598E-2</v>
      </c>
      <c r="AM13" s="14">
        <v>8.2446103517767502E-2</v>
      </c>
      <c r="AN13" s="14">
        <v>8.3259639106377806E-2</v>
      </c>
      <c r="AO13" s="14">
        <v>9.5434303313893604E-2</v>
      </c>
      <c r="AP13" s="14">
        <v>8.5097823226008396E-2</v>
      </c>
      <c r="AQ13" s="14">
        <v>7.3763375067724402E-2</v>
      </c>
      <c r="AR13" s="14"/>
      <c r="AS13" s="14">
        <v>8.5521109252195193E-2</v>
      </c>
      <c r="AT13" s="14">
        <v>6.8336617392188895E-2</v>
      </c>
      <c r="AU13" s="14">
        <v>9.24360955626711E-2</v>
      </c>
      <c r="AV13" s="14">
        <v>9.3436740349620906E-2</v>
      </c>
      <c r="AW13" s="14">
        <v>2.43757995654082E-2</v>
      </c>
      <c r="AX13" s="14"/>
      <c r="AY13" s="14">
        <v>6.9370459520003397E-2</v>
      </c>
      <c r="AZ13" s="14">
        <v>8.3803279685406698E-2</v>
      </c>
      <c r="BA13" s="14">
        <v>0.10614938747401299</v>
      </c>
      <c r="BB13" s="14">
        <v>7.7005855097709505E-2</v>
      </c>
      <c r="BC13" s="14">
        <v>9.8933469484525902E-2</v>
      </c>
      <c r="BD13" s="14">
        <v>5.5560763353791197E-2</v>
      </c>
      <c r="BE13" s="14">
        <v>5.51076700562435E-2</v>
      </c>
      <c r="BF13" s="14">
        <v>6.3474899372404706E-2</v>
      </c>
      <c r="BG13" s="14">
        <v>9.5711299744171002E-2</v>
      </c>
      <c r="BH13" s="14">
        <v>0.11480991184692101</v>
      </c>
      <c r="BI13" s="14">
        <v>8.1521085394156104E-2</v>
      </c>
      <c r="BJ13" s="14">
        <v>6.20941406342531E-2</v>
      </c>
      <c r="BK13" s="14">
        <v>3.6342971682963097E-2</v>
      </c>
      <c r="BL13" s="14">
        <v>0.115403890691539</v>
      </c>
      <c r="BM13" s="14">
        <v>9.6510352972898394E-2</v>
      </c>
      <c r="BN13" s="14">
        <v>9.5662542532513994E-2</v>
      </c>
      <c r="BO13" s="14"/>
      <c r="BP13" s="14">
        <v>6.8656860116735205E-2</v>
      </c>
      <c r="BQ13" s="14">
        <v>7.77097634764988E-2</v>
      </c>
      <c r="BR13" s="14">
        <v>8.1841902612972098E-2</v>
      </c>
      <c r="BS13" s="14">
        <v>8.1063650818305993E-2</v>
      </c>
      <c r="BT13" s="14">
        <v>9.4187578032592603E-2</v>
      </c>
      <c r="BU13" s="14">
        <v>7.3844148046056796E-2</v>
      </c>
      <c r="BV13" s="14"/>
      <c r="BW13" s="14">
        <v>9.2598990194027397E-2</v>
      </c>
      <c r="BX13" s="14">
        <v>7.8805572376727195E-2</v>
      </c>
      <c r="BY13" s="14">
        <v>6.5733311760631505E-2</v>
      </c>
      <c r="BZ13" s="14">
        <v>5.4820549535753403E-2</v>
      </c>
      <c r="CA13" s="14">
        <v>5.68642410671647E-2</v>
      </c>
      <c r="CB13" s="14">
        <v>0.123406931997618</v>
      </c>
      <c r="CC13" s="14"/>
      <c r="CD13" s="14">
        <v>6.6669089683306801E-2</v>
      </c>
      <c r="CE13" s="14">
        <v>7.6219156650534803E-2</v>
      </c>
      <c r="CF13" s="14">
        <v>6.4076604344886101E-2</v>
      </c>
      <c r="CG13" s="14">
        <v>9.9225886739849598E-2</v>
      </c>
      <c r="CH13" s="14"/>
      <c r="CI13" s="14">
        <v>8.4101372983969497E-2</v>
      </c>
      <c r="CJ13" s="14">
        <v>6.5364925973638702E-2</v>
      </c>
      <c r="CK13" s="14">
        <v>8.3320607530697199E-2</v>
      </c>
      <c r="CL13" s="14">
        <v>5.8463279518860399E-2</v>
      </c>
      <c r="CM13" s="14"/>
      <c r="CN13" s="14">
        <v>6.1039331318507098E-2</v>
      </c>
      <c r="CO13" s="14">
        <v>8.0809797625167601E-2</v>
      </c>
      <c r="CP13" s="14"/>
      <c r="CQ13" s="14">
        <v>7.9564898983916693E-2</v>
      </c>
      <c r="CR13" s="14">
        <v>7.85388091108363E-2</v>
      </c>
    </row>
    <row r="14" spans="2:96" x14ac:dyDescent="0.3">
      <c r="B14" s="15" t="s">
        <v>92</v>
      </c>
      <c r="C14" s="14">
        <v>9.4094273381784596E-2</v>
      </c>
      <c r="D14" s="14">
        <v>6.4043892313312506E-2</v>
      </c>
      <c r="E14" s="14">
        <v>0.123767956926686</v>
      </c>
      <c r="F14" s="14"/>
      <c r="G14" s="14">
        <v>6.8023017470216704E-2</v>
      </c>
      <c r="H14" s="14">
        <v>7.9544296886189997E-2</v>
      </c>
      <c r="I14" s="14">
        <v>9.9058235358621904E-2</v>
      </c>
      <c r="J14" s="14">
        <v>9.7356047490069403E-2</v>
      </c>
      <c r="K14" s="14">
        <v>0.118702829060944</v>
      </c>
      <c r="L14" s="14">
        <v>9.9975435543590896E-2</v>
      </c>
      <c r="M14" s="14"/>
      <c r="N14" s="14">
        <v>5.9249656974513003E-2</v>
      </c>
      <c r="O14" s="14">
        <v>9.3635832855593695E-2</v>
      </c>
      <c r="P14" s="14">
        <v>8.6212390940871603E-2</v>
      </c>
      <c r="Q14" s="14">
        <v>0.13822111870809101</v>
      </c>
      <c r="R14" s="14"/>
      <c r="S14" s="14">
        <v>7.4609938973430906E-2</v>
      </c>
      <c r="T14" s="14">
        <v>0.120425827232473</v>
      </c>
      <c r="U14" s="14">
        <v>0.120322762741257</v>
      </c>
      <c r="V14" s="14">
        <v>6.8599657683502194E-2</v>
      </c>
      <c r="W14" s="14">
        <v>8.3674401798901801E-2</v>
      </c>
      <c r="X14" s="14">
        <v>0.100913866541098</v>
      </c>
      <c r="Y14" s="14">
        <v>8.6706417443736403E-2</v>
      </c>
      <c r="Z14" s="14">
        <v>5.9124684656579302E-2</v>
      </c>
      <c r="AA14" s="14">
        <v>0.13636339380784801</v>
      </c>
      <c r="AB14" s="14">
        <v>8.0210003936199994E-2</v>
      </c>
      <c r="AC14" s="14">
        <v>6.4304807061013103E-2</v>
      </c>
      <c r="AD14" s="14">
        <v>8.4405390581206094E-2</v>
      </c>
      <c r="AE14" s="14"/>
      <c r="AF14" s="14">
        <v>7.0483942855998197E-2</v>
      </c>
      <c r="AG14" s="14">
        <v>7.45390416389521E-2</v>
      </c>
      <c r="AH14" s="14">
        <v>0.13813473753563599</v>
      </c>
      <c r="AI14" s="14">
        <v>8.1756121119561806E-2</v>
      </c>
      <c r="AJ14" s="14">
        <v>8.5075949768928696E-2</v>
      </c>
      <c r="AK14" s="14"/>
      <c r="AL14" s="14">
        <v>6.9225588497557194E-2</v>
      </c>
      <c r="AM14" s="14">
        <v>4.3999514654067803E-2</v>
      </c>
      <c r="AN14" s="14">
        <v>9.8196920254579101E-2</v>
      </c>
      <c r="AO14" s="14">
        <v>0.10208425213712501</v>
      </c>
      <c r="AP14" s="14">
        <v>8.4440860938252704E-2</v>
      </c>
      <c r="AQ14" s="14">
        <v>0.20471856059861501</v>
      </c>
      <c r="AR14" s="14"/>
      <c r="AS14" s="14">
        <v>0.107551323095185</v>
      </c>
      <c r="AT14" s="14">
        <v>0.11351825035211</v>
      </c>
      <c r="AU14" s="14">
        <v>8.6805187899403696E-2</v>
      </c>
      <c r="AV14" s="14">
        <v>4.6707005730844797E-2</v>
      </c>
      <c r="AW14" s="14">
        <v>7.0530877888717106E-2</v>
      </c>
      <c r="AX14" s="14"/>
      <c r="AY14" s="14">
        <v>0.204016967616971</v>
      </c>
      <c r="AZ14" s="14">
        <v>0.16423690640809799</v>
      </c>
      <c r="BA14" s="14">
        <v>0.11387483120104699</v>
      </c>
      <c r="BB14" s="14">
        <v>0.108162543248033</v>
      </c>
      <c r="BC14" s="14">
        <v>0.113266451012944</v>
      </c>
      <c r="BD14" s="14">
        <v>0.123797289660402</v>
      </c>
      <c r="BE14" s="14">
        <v>8.5382286890498094E-2</v>
      </c>
      <c r="BF14" s="14">
        <v>7.0028104198348901E-2</v>
      </c>
      <c r="BG14" s="14">
        <v>6.7959336392478906E-2</v>
      </c>
      <c r="BH14" s="14">
        <v>6.3563910988365904E-2</v>
      </c>
      <c r="BI14" s="14">
        <v>5.0908814523842702E-2</v>
      </c>
      <c r="BJ14" s="14">
        <v>9.6876137063324097E-2</v>
      </c>
      <c r="BK14" s="14">
        <v>6.1077544913260402E-2</v>
      </c>
      <c r="BL14" s="14">
        <v>4.4405321728456702E-2</v>
      </c>
      <c r="BM14" s="14">
        <v>1.86798867108189E-2</v>
      </c>
      <c r="BN14" s="14">
        <v>6.2736566663660107E-2</v>
      </c>
      <c r="BO14" s="14"/>
      <c r="BP14" s="14">
        <v>6.1956477301166997E-2</v>
      </c>
      <c r="BQ14" s="14">
        <v>0.10366018892725699</v>
      </c>
      <c r="BR14" s="14">
        <v>0.102735594047607</v>
      </c>
      <c r="BS14" s="14">
        <v>0.105536782001494</v>
      </c>
      <c r="BT14" s="14">
        <v>0.12624334924628799</v>
      </c>
      <c r="BU14" s="14">
        <v>6.1680157405689599E-2</v>
      </c>
      <c r="BV14" s="14"/>
      <c r="BW14" s="14">
        <v>7.9010336405348602E-2</v>
      </c>
      <c r="BX14" s="14">
        <v>8.7179198618270504E-2</v>
      </c>
      <c r="BY14" s="14">
        <v>0.12975031585557401</v>
      </c>
      <c r="BZ14" s="14">
        <v>0.13319260093683799</v>
      </c>
      <c r="CA14" s="14">
        <v>8.81919472751935E-2</v>
      </c>
      <c r="CB14" s="14">
        <v>0.12815000732951501</v>
      </c>
      <c r="CC14" s="14"/>
      <c r="CD14" s="14">
        <v>7.1788536013626503E-2</v>
      </c>
      <c r="CE14" s="14">
        <v>6.4858118940441301E-2</v>
      </c>
      <c r="CF14" s="14">
        <v>0.15248371035136099</v>
      </c>
      <c r="CG14" s="14">
        <v>7.1111982918232397E-2</v>
      </c>
      <c r="CH14" s="14"/>
      <c r="CI14" s="14">
        <v>0.11074963213802</v>
      </c>
      <c r="CJ14" s="14">
        <v>7.7384170660822094E-2</v>
      </c>
      <c r="CK14" s="14">
        <v>8.1923933367256396E-2</v>
      </c>
      <c r="CL14" s="14">
        <v>0.20687226759116101</v>
      </c>
      <c r="CM14" s="14"/>
      <c r="CN14" s="14">
        <v>6.8126458069198897E-2</v>
      </c>
      <c r="CO14" s="14">
        <v>9.8831540520775696E-2</v>
      </c>
      <c r="CP14" s="14"/>
      <c r="CQ14" s="14">
        <v>5.9660927509985098E-2</v>
      </c>
      <c r="CR14" s="14">
        <v>9.1364964734631099E-2</v>
      </c>
    </row>
    <row r="15" spans="2:96" x14ac:dyDescent="0.3">
      <c r="B15" s="15" t="s">
        <v>235</v>
      </c>
      <c r="C15" s="21">
        <v>0.28603126978017401</v>
      </c>
      <c r="D15" s="21">
        <v>0.29825904175184598</v>
      </c>
      <c r="E15" s="21">
        <v>0.27284130161099102</v>
      </c>
      <c r="F15" s="21"/>
      <c r="G15" s="21">
        <v>0.41754606836834501</v>
      </c>
      <c r="H15" s="21">
        <v>0.40829045113025197</v>
      </c>
      <c r="I15" s="21">
        <v>0.31394957179525002</v>
      </c>
      <c r="J15" s="21">
        <v>0.26132764966009903</v>
      </c>
      <c r="K15" s="21">
        <v>0.21388800660493901</v>
      </c>
      <c r="L15" s="21">
        <v>0.14524779342570801</v>
      </c>
      <c r="M15" s="21"/>
      <c r="N15" s="21">
        <v>0.301153054577947</v>
      </c>
      <c r="O15" s="21">
        <v>0.27277627320868703</v>
      </c>
      <c r="P15" s="21">
        <v>0.31299214756585098</v>
      </c>
      <c r="Q15" s="21">
        <v>0.259076624494056</v>
      </c>
      <c r="R15" s="21"/>
      <c r="S15" s="21">
        <v>0.38011656372076003</v>
      </c>
      <c r="T15" s="21">
        <v>0.20008436993944201</v>
      </c>
      <c r="U15" s="21">
        <v>0.236101160420707</v>
      </c>
      <c r="V15" s="21">
        <v>0.297546547939886</v>
      </c>
      <c r="W15" s="21">
        <v>0.285700771312352</v>
      </c>
      <c r="X15" s="21">
        <v>0.35676641248687602</v>
      </c>
      <c r="Y15" s="21">
        <v>0.33745895581941898</v>
      </c>
      <c r="Z15" s="21">
        <v>0.329482581463307</v>
      </c>
      <c r="AA15" s="21">
        <v>0.24929260464603401</v>
      </c>
      <c r="AB15" s="21">
        <v>0.23027490840749101</v>
      </c>
      <c r="AC15" s="21">
        <v>0.31229847228996099</v>
      </c>
      <c r="AD15" s="21">
        <v>0.167576751931028</v>
      </c>
      <c r="AE15" s="21"/>
      <c r="AF15" s="21">
        <v>0.27119392651951202</v>
      </c>
      <c r="AG15" s="21">
        <v>0.34431024483077499</v>
      </c>
      <c r="AH15" s="21">
        <v>0.27452603392953301</v>
      </c>
      <c r="AI15" s="21">
        <v>0.26311066565527103</v>
      </c>
      <c r="AJ15" s="21">
        <v>0.34253046202701498</v>
      </c>
      <c r="AK15" s="21"/>
      <c r="AL15" s="21">
        <v>0.37008498763733799</v>
      </c>
      <c r="AM15" s="21">
        <v>0.29566194129997297</v>
      </c>
      <c r="AN15" s="21">
        <v>0.26404468255543601</v>
      </c>
      <c r="AO15" s="21">
        <v>0.25915069881965302</v>
      </c>
      <c r="AP15" s="21">
        <v>0.37371918763806899</v>
      </c>
      <c r="AQ15" s="21">
        <v>0.14590402161112601</v>
      </c>
      <c r="AR15" s="21"/>
      <c r="AS15" s="21">
        <v>0.24307882029639999</v>
      </c>
      <c r="AT15" s="21">
        <v>0.30430858627761398</v>
      </c>
      <c r="AU15" s="21">
        <v>0.25712224001033701</v>
      </c>
      <c r="AV15" s="21">
        <v>0.39566334332324798</v>
      </c>
      <c r="AW15" s="21">
        <v>0.430187776449937</v>
      </c>
      <c r="AX15" s="21"/>
      <c r="AY15" s="21">
        <v>0.46165803844136999</v>
      </c>
      <c r="AZ15" s="21">
        <v>0.33451305484215399</v>
      </c>
      <c r="BA15" s="21">
        <v>0.19397259433706199</v>
      </c>
      <c r="BB15" s="21">
        <v>0.270094237951923</v>
      </c>
      <c r="BC15" s="21">
        <v>0.25521946299749199</v>
      </c>
      <c r="BD15" s="21">
        <v>0.26448558829179403</v>
      </c>
      <c r="BE15" s="21">
        <v>0.27955715712262602</v>
      </c>
      <c r="BF15" s="21">
        <v>0.31652751625999198</v>
      </c>
      <c r="BG15" s="21">
        <v>0.36369905742695302</v>
      </c>
      <c r="BH15" s="21">
        <v>0.28593944736322602</v>
      </c>
      <c r="BI15" s="21">
        <v>0.33111938724845902</v>
      </c>
      <c r="BJ15" s="21">
        <v>0.28074530558505001</v>
      </c>
      <c r="BK15" s="21">
        <v>0.32428972465450601</v>
      </c>
      <c r="BL15" s="21">
        <v>0.31587506251307701</v>
      </c>
      <c r="BM15" s="21">
        <v>0.24975841274323499</v>
      </c>
      <c r="BN15" s="21">
        <v>0.37216808548180402</v>
      </c>
      <c r="BO15" s="21"/>
      <c r="BP15" s="21">
        <v>0.37334006755279198</v>
      </c>
      <c r="BQ15" s="21">
        <v>0.273400180763335</v>
      </c>
      <c r="BR15" s="21">
        <v>0.28815696641703498</v>
      </c>
      <c r="BS15" s="21">
        <v>0.24650842257160199</v>
      </c>
      <c r="BT15" s="21">
        <v>0.21061861537671001</v>
      </c>
      <c r="BU15" s="21">
        <v>0.22091049318917599</v>
      </c>
      <c r="BV15" s="21"/>
      <c r="BW15" s="21">
        <v>0.23005078991391401</v>
      </c>
      <c r="BX15" s="21">
        <v>0.321555469810623</v>
      </c>
      <c r="BY15" s="21">
        <v>0.34804154026190698</v>
      </c>
      <c r="BZ15" s="21">
        <v>0.325124825145225</v>
      </c>
      <c r="CA15" s="21">
        <v>0.32585739373711298</v>
      </c>
      <c r="CB15" s="21">
        <v>0.22094870385198501</v>
      </c>
      <c r="CC15" s="21"/>
      <c r="CD15" s="21">
        <v>0.39144562824076601</v>
      </c>
      <c r="CE15" s="21">
        <v>0.317531480206592</v>
      </c>
      <c r="CF15" s="21">
        <v>0.241947762851392</v>
      </c>
      <c r="CG15" s="21">
        <v>0.28748931086725799</v>
      </c>
      <c r="CH15" s="21"/>
      <c r="CI15" s="21">
        <v>0.28346814142222299</v>
      </c>
      <c r="CJ15" s="21">
        <v>0.34727501567015301</v>
      </c>
      <c r="CK15" s="21">
        <v>0.27430803694398598</v>
      </c>
      <c r="CL15" s="21">
        <v>0.200886198168515</v>
      </c>
      <c r="CM15" s="21"/>
      <c r="CN15" s="21">
        <v>0.482502954551221</v>
      </c>
      <c r="CO15" s="21">
        <v>0.25764617385293997</v>
      </c>
      <c r="CP15" s="21"/>
      <c r="CQ15" s="21">
        <v>0.43398680506132697</v>
      </c>
      <c r="CR15" s="21">
        <v>0.26908524380535198</v>
      </c>
    </row>
    <row r="16" spans="2:96" x14ac:dyDescent="0.3">
      <c r="B16" s="15" t="s">
        <v>236</v>
      </c>
      <c r="C16" s="21">
        <v>0.26157388134492299</v>
      </c>
      <c r="D16" s="21">
        <v>0.27847315847042903</v>
      </c>
      <c r="E16" s="21">
        <v>0.24493160982403001</v>
      </c>
      <c r="F16" s="21"/>
      <c r="G16" s="21">
        <v>0.21312622309870199</v>
      </c>
      <c r="H16" s="21">
        <v>0.211481324422605</v>
      </c>
      <c r="I16" s="21">
        <v>0.28651335114568899</v>
      </c>
      <c r="J16" s="21">
        <v>0.290076944046817</v>
      </c>
      <c r="K16" s="21">
        <v>0.25603007307617598</v>
      </c>
      <c r="L16" s="21">
        <v>0.29471847862615203</v>
      </c>
      <c r="M16" s="21"/>
      <c r="N16" s="21">
        <v>0.28234466003117198</v>
      </c>
      <c r="O16" s="21">
        <v>0.28768571870753301</v>
      </c>
      <c r="P16" s="21">
        <v>0.229165703265306</v>
      </c>
      <c r="Q16" s="21">
        <v>0.24181033608285299</v>
      </c>
      <c r="R16" s="21"/>
      <c r="S16" s="21">
        <v>0.228540153474795</v>
      </c>
      <c r="T16" s="21">
        <v>0.26819803322098801</v>
      </c>
      <c r="U16" s="21">
        <v>0.30238770494939798</v>
      </c>
      <c r="V16" s="21">
        <v>0.29728016840090798</v>
      </c>
      <c r="W16" s="21">
        <v>0.23072565998904401</v>
      </c>
      <c r="X16" s="21">
        <v>0.17367510863321001</v>
      </c>
      <c r="Y16" s="21">
        <v>0.252498027312134</v>
      </c>
      <c r="Z16" s="21">
        <v>0.30777291954514002</v>
      </c>
      <c r="AA16" s="21">
        <v>0.29533056351430498</v>
      </c>
      <c r="AB16" s="21">
        <v>0.30665932169935001</v>
      </c>
      <c r="AC16" s="21">
        <v>0.24046906398440701</v>
      </c>
      <c r="AD16" s="21">
        <v>0.24643397645963999</v>
      </c>
      <c r="AE16" s="21"/>
      <c r="AF16" s="21">
        <v>0.24737940381559201</v>
      </c>
      <c r="AG16" s="21">
        <v>0.25908584895562198</v>
      </c>
      <c r="AH16" s="21">
        <v>0.253452492407512</v>
      </c>
      <c r="AI16" s="21">
        <v>0.32143518401479398</v>
      </c>
      <c r="AJ16" s="21">
        <v>0.280893274176649</v>
      </c>
      <c r="AK16" s="21"/>
      <c r="AL16" s="21">
        <v>0.26335704770482898</v>
      </c>
      <c r="AM16" s="21">
        <v>0.236714043728108</v>
      </c>
      <c r="AN16" s="21">
        <v>0.274796551198983</v>
      </c>
      <c r="AO16" s="21">
        <v>0.28306794306960797</v>
      </c>
      <c r="AP16" s="21">
        <v>0.26432284530376698</v>
      </c>
      <c r="AQ16" s="21">
        <v>0.27106221524769503</v>
      </c>
      <c r="AR16" s="21"/>
      <c r="AS16" s="21">
        <v>0.255986512679028</v>
      </c>
      <c r="AT16" s="21">
        <v>0.25127266420536198</v>
      </c>
      <c r="AU16" s="21">
        <v>0.304542782536042</v>
      </c>
      <c r="AV16" s="21">
        <v>0.29576035976562298</v>
      </c>
      <c r="AW16" s="21">
        <v>0.248525926121614</v>
      </c>
      <c r="AX16" s="21"/>
      <c r="AY16" s="21">
        <v>0.264459180613908</v>
      </c>
      <c r="AZ16" s="21">
        <v>0.193738801180241</v>
      </c>
      <c r="BA16" s="21">
        <v>0.247349565161715</v>
      </c>
      <c r="BB16" s="21">
        <v>0.22534029091201299</v>
      </c>
      <c r="BC16" s="21">
        <v>0.265535431820904</v>
      </c>
      <c r="BD16" s="21">
        <v>0.24203002498722101</v>
      </c>
      <c r="BE16" s="21">
        <v>0.231488751241028</v>
      </c>
      <c r="BF16" s="21">
        <v>0.30134327612393902</v>
      </c>
      <c r="BG16" s="21">
        <v>0.25723225458255999</v>
      </c>
      <c r="BH16" s="21">
        <v>0.26270459538846802</v>
      </c>
      <c r="BI16" s="21">
        <v>0.23183303825778101</v>
      </c>
      <c r="BJ16" s="21">
        <v>0.248636756894728</v>
      </c>
      <c r="BK16" s="21">
        <v>0.32145253648528799</v>
      </c>
      <c r="BL16" s="21">
        <v>0.40159745599368302</v>
      </c>
      <c r="BM16" s="21">
        <v>0.39650924214608801</v>
      </c>
      <c r="BN16" s="21">
        <v>0.33696341512174499</v>
      </c>
      <c r="BO16" s="21"/>
      <c r="BP16" s="21">
        <v>0.23843100608847501</v>
      </c>
      <c r="BQ16" s="21">
        <v>0.24088279284189301</v>
      </c>
      <c r="BR16" s="21">
        <v>0.27857846979383599</v>
      </c>
      <c r="BS16" s="21">
        <v>0.29243249744364203</v>
      </c>
      <c r="BT16" s="21">
        <v>0.27976302721350899</v>
      </c>
      <c r="BU16" s="21">
        <v>0.29543703783318997</v>
      </c>
      <c r="BV16" s="21"/>
      <c r="BW16" s="21">
        <v>0.30017056508034601</v>
      </c>
      <c r="BX16" s="21">
        <v>0.27819827407325198</v>
      </c>
      <c r="BY16" s="21">
        <v>0.237348954042608</v>
      </c>
      <c r="BZ16" s="21">
        <v>0.19956051245327</v>
      </c>
      <c r="CA16" s="21">
        <v>0.19487654931749801</v>
      </c>
      <c r="CB16" s="21">
        <v>0.302210559082357</v>
      </c>
      <c r="CC16" s="21"/>
      <c r="CD16" s="21">
        <v>0.20477196654049901</v>
      </c>
      <c r="CE16" s="21">
        <v>0.28003173316038399</v>
      </c>
      <c r="CF16" s="21">
        <v>0.229976711144837</v>
      </c>
      <c r="CG16" s="21">
        <v>0.29625232669933099</v>
      </c>
      <c r="CH16" s="21"/>
      <c r="CI16" s="21">
        <v>0.27007491326773603</v>
      </c>
      <c r="CJ16" s="21">
        <v>0.26004827067097702</v>
      </c>
      <c r="CK16" s="21">
        <v>0.26831051107956899</v>
      </c>
      <c r="CL16" s="21">
        <v>0.18499449223379599</v>
      </c>
      <c r="CM16" s="21"/>
      <c r="CN16" s="21">
        <v>0.19629825292352299</v>
      </c>
      <c r="CO16" s="21">
        <v>0.271311393975673</v>
      </c>
      <c r="CP16" s="21"/>
      <c r="CQ16" s="21">
        <v>0.21559186652593601</v>
      </c>
      <c r="CR16" s="21">
        <v>0.27091436307925598</v>
      </c>
    </row>
    <row r="17" spans="2:96" x14ac:dyDescent="0.3">
      <c r="B17" s="15" t="s">
        <v>237</v>
      </c>
      <c r="C17" s="22">
        <v>2.44573884352513E-2</v>
      </c>
      <c r="D17" s="22">
        <v>1.97858832814173E-2</v>
      </c>
      <c r="E17" s="22">
        <v>2.7909691786961299E-2</v>
      </c>
      <c r="F17" s="22"/>
      <c r="G17" s="22">
        <v>0.20441984526964299</v>
      </c>
      <c r="H17" s="22">
        <v>0.196809126707647</v>
      </c>
      <c r="I17" s="22">
        <v>2.7436220649561301E-2</v>
      </c>
      <c r="J17" s="22">
        <v>-2.8749294386718E-2</v>
      </c>
      <c r="K17" s="22">
        <v>-4.2142066471237097E-2</v>
      </c>
      <c r="L17" s="22">
        <v>-0.14947068520044399</v>
      </c>
      <c r="M17" s="22"/>
      <c r="N17" s="22">
        <v>1.88083945467745E-2</v>
      </c>
      <c r="O17" s="22">
        <v>-1.4909445498845699E-2</v>
      </c>
      <c r="P17" s="22">
        <v>8.3826444300545006E-2</v>
      </c>
      <c r="Q17" s="22">
        <v>1.7266288411203499E-2</v>
      </c>
      <c r="R17" s="22"/>
      <c r="S17" s="22">
        <v>0.15157641024596499</v>
      </c>
      <c r="T17" s="22">
        <v>-6.8113663281545805E-2</v>
      </c>
      <c r="U17" s="22">
        <v>-6.6286544528691205E-2</v>
      </c>
      <c r="V17" s="22">
        <v>2.6637953897834499E-4</v>
      </c>
      <c r="W17" s="22">
        <v>5.4975111323307499E-2</v>
      </c>
      <c r="X17" s="22">
        <v>0.18309130385366501</v>
      </c>
      <c r="Y17" s="22">
        <v>8.4960928507284303E-2</v>
      </c>
      <c r="Z17" s="22">
        <v>2.17096619181671E-2</v>
      </c>
      <c r="AA17" s="22">
        <v>-4.6037958868271299E-2</v>
      </c>
      <c r="AB17" s="22">
        <v>-7.6384413291859396E-2</v>
      </c>
      <c r="AC17" s="22">
        <v>7.1829408305553705E-2</v>
      </c>
      <c r="AD17" s="22">
        <v>-7.8857224528612005E-2</v>
      </c>
      <c r="AE17" s="22"/>
      <c r="AF17" s="22">
        <v>2.3814522703919799E-2</v>
      </c>
      <c r="AG17" s="22">
        <v>8.52243958751525E-2</v>
      </c>
      <c r="AH17" s="22">
        <v>2.1073541522021198E-2</v>
      </c>
      <c r="AI17" s="22">
        <v>-5.8324518359522501E-2</v>
      </c>
      <c r="AJ17" s="22">
        <v>6.1637187850366003E-2</v>
      </c>
      <c r="AK17" s="22"/>
      <c r="AL17" s="22">
        <v>0.10672793993250999</v>
      </c>
      <c r="AM17" s="22">
        <v>5.8947897571865401E-2</v>
      </c>
      <c r="AN17" s="22">
        <v>-1.07518686435473E-2</v>
      </c>
      <c r="AO17" s="22">
        <v>-2.3917244249954499E-2</v>
      </c>
      <c r="AP17" s="22">
        <v>0.109396342334302</v>
      </c>
      <c r="AQ17" s="22">
        <v>-0.12515819363656899</v>
      </c>
      <c r="AR17" s="22"/>
      <c r="AS17" s="22">
        <v>-1.29076923826273E-2</v>
      </c>
      <c r="AT17" s="22">
        <v>5.3035922072251801E-2</v>
      </c>
      <c r="AU17" s="22">
        <v>-4.7420542525705003E-2</v>
      </c>
      <c r="AV17" s="22">
        <v>9.9902983557624295E-2</v>
      </c>
      <c r="AW17" s="22">
        <v>0.18166185032832299</v>
      </c>
      <c r="AX17" s="22"/>
      <c r="AY17" s="22">
        <v>0.19719885782746199</v>
      </c>
      <c r="AZ17" s="22">
        <v>0.14077425366191401</v>
      </c>
      <c r="BA17" s="22">
        <v>-5.3376970824653001E-2</v>
      </c>
      <c r="BB17" s="22">
        <v>4.47539470399098E-2</v>
      </c>
      <c r="BC17" s="22">
        <v>-1.0315968823411899E-2</v>
      </c>
      <c r="BD17" s="22">
        <v>2.2455563304573701E-2</v>
      </c>
      <c r="BE17" s="22">
        <v>4.8068405881598102E-2</v>
      </c>
      <c r="BF17" s="22">
        <v>1.51842401360524E-2</v>
      </c>
      <c r="BG17" s="22">
        <v>0.106466802844393</v>
      </c>
      <c r="BH17" s="22">
        <v>2.32348519747579E-2</v>
      </c>
      <c r="BI17" s="22">
        <v>9.9286348990678105E-2</v>
      </c>
      <c r="BJ17" s="22">
        <v>3.2108548690322002E-2</v>
      </c>
      <c r="BK17" s="22">
        <v>2.8371881692178498E-3</v>
      </c>
      <c r="BL17" s="22">
        <v>-8.5722393480605605E-2</v>
      </c>
      <c r="BM17" s="22">
        <v>-0.146750829402854</v>
      </c>
      <c r="BN17" s="22">
        <v>3.5204670360058497E-2</v>
      </c>
      <c r="BO17" s="22"/>
      <c r="BP17" s="22">
        <v>0.134909061464317</v>
      </c>
      <c r="BQ17" s="22">
        <v>3.2517387921442702E-2</v>
      </c>
      <c r="BR17" s="22">
        <v>9.5784966231991005E-3</v>
      </c>
      <c r="BS17" s="22">
        <v>-4.5924074872040199E-2</v>
      </c>
      <c r="BT17" s="22">
        <v>-6.91444118367988E-2</v>
      </c>
      <c r="BU17" s="22">
        <v>-7.4526544644013801E-2</v>
      </c>
      <c r="BV17" s="22"/>
      <c r="BW17" s="22">
        <v>-7.0119775166431406E-2</v>
      </c>
      <c r="BX17" s="22">
        <v>4.3357195737370798E-2</v>
      </c>
      <c r="BY17" s="22">
        <v>0.11069258621929901</v>
      </c>
      <c r="BZ17" s="22">
        <v>0.12556431269195401</v>
      </c>
      <c r="CA17" s="22">
        <v>0.130980844419614</v>
      </c>
      <c r="CB17" s="22">
        <v>-8.1261855230371494E-2</v>
      </c>
      <c r="CC17" s="22"/>
      <c r="CD17" s="22">
        <v>0.186673661700268</v>
      </c>
      <c r="CE17" s="22">
        <v>3.7499747046208301E-2</v>
      </c>
      <c r="CF17" s="22">
        <v>1.1971051706554599E-2</v>
      </c>
      <c r="CG17" s="22">
        <v>-8.7630158320734005E-3</v>
      </c>
      <c r="CH17" s="22"/>
      <c r="CI17" s="22">
        <v>1.33932281544871E-2</v>
      </c>
      <c r="CJ17" s="22">
        <v>8.7226744999175806E-2</v>
      </c>
      <c r="CK17" s="22">
        <v>5.9975258644164899E-3</v>
      </c>
      <c r="CL17" s="22">
        <v>1.5891705934718999E-2</v>
      </c>
      <c r="CM17" s="22"/>
      <c r="CN17" s="22">
        <v>0.28620470162769801</v>
      </c>
      <c r="CO17" s="22">
        <v>-1.3665220122732699E-2</v>
      </c>
      <c r="CP17" s="22"/>
      <c r="CQ17" s="22">
        <v>0.21839493853539099</v>
      </c>
      <c r="CR17" s="22">
        <v>-1.8291192739035001E-3</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H22"/>
  <sheetViews>
    <sheetView showGridLines="0" workbookViewId="0">
      <pane xSplit="2" topLeftCell="C1" activePane="topRight" state="frozen"/>
      <selection activeCell="B16" sqref="B16"/>
      <selection pane="topRight" activeCell="B15" sqref="B15"/>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444</v>
      </c>
      <c r="E2" s="26"/>
      <c r="F2" s="26"/>
      <c r="G2" s="26"/>
      <c r="H2" s="26"/>
    </row>
    <row r="6" spans="2:8" ht="49.95" customHeight="1" x14ac:dyDescent="0.3">
      <c r="B6" s="17" t="s">
        <v>14</v>
      </c>
      <c r="C6" s="17" t="s">
        <v>605</v>
      </c>
      <c r="D6" s="17" t="s">
        <v>606</v>
      </c>
      <c r="E6" s="17" t="s">
        <v>607</v>
      </c>
      <c r="F6" s="17" t="s">
        <v>608</v>
      </c>
      <c r="G6" s="17" t="s">
        <v>609</v>
      </c>
    </row>
    <row r="7" spans="2:8" x14ac:dyDescent="0.3">
      <c r="B7" s="15" t="s">
        <v>230</v>
      </c>
      <c r="C7" s="14">
        <v>0.251253612824545</v>
      </c>
      <c r="D7" s="14">
        <v>0.210699519557798</v>
      </c>
      <c r="E7" s="14">
        <v>0.192872923999927</v>
      </c>
      <c r="F7" s="14">
        <v>0.124106796448219</v>
      </c>
      <c r="G7" s="14">
        <v>0.114828299054212</v>
      </c>
    </row>
    <row r="8" spans="2:8" x14ac:dyDescent="0.3">
      <c r="B8" s="15" t="s">
        <v>231</v>
      </c>
      <c r="C8" s="14">
        <v>0.48442077802210998</v>
      </c>
      <c r="D8" s="14">
        <v>0.43563525324701302</v>
      </c>
      <c r="E8" s="14">
        <v>0.29728038988750799</v>
      </c>
      <c r="F8" s="14">
        <v>0.30300913326127699</v>
      </c>
      <c r="G8" s="14">
        <v>0.29917749318235198</v>
      </c>
    </row>
    <row r="9" spans="2:8" x14ac:dyDescent="0.3">
      <c r="B9" s="15" t="s">
        <v>232</v>
      </c>
      <c r="C9" s="14">
        <v>0.17967150176059499</v>
      </c>
      <c r="D9" s="14">
        <v>0.238554048254429</v>
      </c>
      <c r="E9" s="14">
        <v>0.245971709254106</v>
      </c>
      <c r="F9" s="14">
        <v>0.24236475311686101</v>
      </c>
      <c r="G9" s="14">
        <v>0.21936854588199101</v>
      </c>
    </row>
    <row r="10" spans="2:8" x14ac:dyDescent="0.3">
      <c r="B10" s="15" t="s">
        <v>233</v>
      </c>
      <c r="C10" s="14">
        <v>3.8874704706064703E-2</v>
      </c>
      <c r="D10" s="14">
        <v>5.5235830100009403E-2</v>
      </c>
      <c r="E10" s="14">
        <v>0.13316821776349999</v>
      </c>
      <c r="F10" s="14">
        <v>0.17673964991393501</v>
      </c>
      <c r="G10" s="14">
        <v>0.190900723723926</v>
      </c>
    </row>
    <row r="11" spans="2:8" x14ac:dyDescent="0.3">
      <c r="B11" s="15" t="s">
        <v>234</v>
      </c>
      <c r="C11" s="14">
        <v>1.8036325438932299E-2</v>
      </c>
      <c r="D11" s="14">
        <v>2.2522068336919498E-2</v>
      </c>
      <c r="E11" s="14">
        <v>0.10824024824657</v>
      </c>
      <c r="F11" s="14">
        <v>0.13008665765852201</v>
      </c>
      <c r="G11" s="14">
        <v>0.15504819342374601</v>
      </c>
    </row>
    <row r="12" spans="2:8" x14ac:dyDescent="0.3">
      <c r="B12" s="15" t="s">
        <v>92</v>
      </c>
      <c r="C12" s="14">
        <v>2.7743077247752601E-2</v>
      </c>
      <c r="D12" s="14">
        <v>3.73532805038303E-2</v>
      </c>
      <c r="E12" s="14">
        <v>2.2466510848389999E-2</v>
      </c>
      <c r="F12" s="14">
        <v>2.3693009601187601E-2</v>
      </c>
      <c r="G12" s="14">
        <v>2.0676744733771901E-2</v>
      </c>
    </row>
    <row r="13" spans="2:8" x14ac:dyDescent="0.3">
      <c r="B13" s="23" t="s">
        <v>235</v>
      </c>
      <c r="C13" s="21">
        <v>0.73567439084665498</v>
      </c>
      <c r="D13" s="21">
        <v>0.646334772804811</v>
      </c>
      <c r="E13" s="21">
        <v>0.49015331388743399</v>
      </c>
      <c r="F13" s="21">
        <v>0.42711592970949502</v>
      </c>
      <c r="G13" s="21">
        <v>0.41400579223656497</v>
      </c>
    </row>
    <row r="14" spans="2:8" x14ac:dyDescent="0.3">
      <c r="B14" s="23" t="s">
        <v>236</v>
      </c>
      <c r="C14" s="21">
        <v>5.6911030144997002E-2</v>
      </c>
      <c r="D14" s="21">
        <v>7.7757898436928999E-2</v>
      </c>
      <c r="E14" s="21">
        <v>0.24140846601006999</v>
      </c>
      <c r="F14" s="21">
        <v>0.30682630757245699</v>
      </c>
      <c r="G14" s="21">
        <v>0.34594891714767301</v>
      </c>
    </row>
    <row r="15" spans="2:8" x14ac:dyDescent="0.3">
      <c r="B15" s="23" t="s">
        <v>237</v>
      </c>
      <c r="C15" s="22">
        <v>0.67876336070165799</v>
      </c>
      <c r="D15" s="22">
        <v>0.56857687436788296</v>
      </c>
      <c r="E15" s="22">
        <v>0.24874484787736401</v>
      </c>
      <c r="F15" s="22">
        <v>0.120289622137039</v>
      </c>
      <c r="G15" s="22">
        <v>6.8056875088892202E-2</v>
      </c>
    </row>
    <row r="16" spans="2:8" x14ac:dyDescent="0.3">
      <c r="B16" s="16"/>
      <c r="C16" s="16"/>
      <c r="D16" s="16"/>
      <c r="E16" s="16"/>
      <c r="F16" s="16"/>
      <c r="G16" s="16"/>
    </row>
    <row r="17" spans="2:2" x14ac:dyDescent="0.3">
      <c r="B17" t="s">
        <v>116</v>
      </c>
    </row>
    <row r="18" spans="2:2" x14ac:dyDescent="0.3">
      <c r="B18" t="s">
        <v>117</v>
      </c>
    </row>
    <row r="22" spans="2:2" x14ac:dyDescent="0.3">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0.192872923999927</v>
      </c>
      <c r="D9" s="14">
        <v>0.16673897723006101</v>
      </c>
      <c r="E9" s="14">
        <v>0.21604503242280201</v>
      </c>
      <c r="F9" s="14"/>
      <c r="G9" s="14">
        <v>0.19937275551052699</v>
      </c>
      <c r="H9" s="14">
        <v>0.27305646380909998</v>
      </c>
      <c r="I9" s="14">
        <v>0.23582240765454501</v>
      </c>
      <c r="J9" s="14">
        <v>0.17868236494273099</v>
      </c>
      <c r="K9" s="14">
        <v>0.155548627509942</v>
      </c>
      <c r="L9" s="14">
        <v>0.12489280198965499</v>
      </c>
      <c r="M9" s="14"/>
      <c r="N9" s="14">
        <v>0.18197916525188201</v>
      </c>
      <c r="O9" s="14">
        <v>0.18392607610494699</v>
      </c>
      <c r="P9" s="14">
        <v>0.180424002414561</v>
      </c>
      <c r="Q9" s="14">
        <v>0.223298465348996</v>
      </c>
      <c r="R9" s="14"/>
      <c r="S9" s="14">
        <v>0.267895047414348</v>
      </c>
      <c r="T9" s="14">
        <v>0.230701347161308</v>
      </c>
      <c r="U9" s="14">
        <v>0.15258430088594799</v>
      </c>
      <c r="V9" s="14">
        <v>0.22942907540645999</v>
      </c>
      <c r="W9" s="14">
        <v>0.116881858080711</v>
      </c>
      <c r="X9" s="14">
        <v>0.154416642874244</v>
      </c>
      <c r="Y9" s="14">
        <v>0.152301403778761</v>
      </c>
      <c r="Z9" s="14">
        <v>0.17464080716695701</v>
      </c>
      <c r="AA9" s="14">
        <v>0.204731181867599</v>
      </c>
      <c r="AB9" s="14">
        <v>0.13258766636810099</v>
      </c>
      <c r="AC9" s="14">
        <v>0.20853542370017999</v>
      </c>
      <c r="AD9" s="14">
        <v>0.21277538336617099</v>
      </c>
      <c r="AE9" s="14"/>
      <c r="AF9" s="14">
        <v>0.17100196848673399</v>
      </c>
      <c r="AG9" s="14">
        <v>0.22074157807181</v>
      </c>
      <c r="AH9" s="14">
        <v>0.15472985442725101</v>
      </c>
      <c r="AI9" s="14">
        <v>0.213928623430133</v>
      </c>
      <c r="AJ9" s="14">
        <v>0.26285973607532898</v>
      </c>
      <c r="AK9" s="14"/>
      <c r="AL9" s="14">
        <v>0.22463092516264799</v>
      </c>
      <c r="AM9" s="14">
        <v>0.18409864411072099</v>
      </c>
      <c r="AN9" s="14">
        <v>0.15518837169806801</v>
      </c>
      <c r="AO9" s="14">
        <v>0.19695912042609801</v>
      </c>
      <c r="AP9" s="14">
        <v>0.27058354295141401</v>
      </c>
      <c r="AQ9" s="14">
        <v>0.16458489047689001</v>
      </c>
      <c r="AR9" s="14"/>
      <c r="AS9" s="14">
        <v>0.17264486534871701</v>
      </c>
      <c r="AT9" s="14">
        <v>0.18047704092421099</v>
      </c>
      <c r="AU9" s="14">
        <v>0.20176357755523</v>
      </c>
      <c r="AV9" s="14">
        <v>0.232576156558671</v>
      </c>
      <c r="AW9" s="14">
        <v>0.37768545637107198</v>
      </c>
      <c r="AX9" s="14"/>
      <c r="AY9" s="14">
        <v>0.28454384573595198</v>
      </c>
      <c r="AZ9" s="14">
        <v>0.27396158797484399</v>
      </c>
      <c r="BA9" s="14">
        <v>0.185529880282988</v>
      </c>
      <c r="BB9" s="14">
        <v>0.18119755975308999</v>
      </c>
      <c r="BC9" s="14">
        <v>0.20116957151880399</v>
      </c>
      <c r="BD9" s="14">
        <v>0.143681892069838</v>
      </c>
      <c r="BE9" s="14">
        <v>0.198773571958102</v>
      </c>
      <c r="BF9" s="14">
        <v>0.214234278567735</v>
      </c>
      <c r="BG9" s="14">
        <v>0.19590311569517499</v>
      </c>
      <c r="BH9" s="14">
        <v>0.15957976850823399</v>
      </c>
      <c r="BI9" s="14">
        <v>0.17551577846198599</v>
      </c>
      <c r="BJ9" s="14">
        <v>0.21612318030418301</v>
      </c>
      <c r="BK9" s="14">
        <v>0.21578515260892001</v>
      </c>
      <c r="BL9" s="14">
        <v>0.20589400799827501</v>
      </c>
      <c r="BM9" s="14">
        <v>0.102592878461606</v>
      </c>
      <c r="BN9" s="14">
        <v>0.25541310642781501</v>
      </c>
      <c r="BO9" s="14"/>
      <c r="BP9" s="14">
        <v>0.25991996823102098</v>
      </c>
      <c r="BQ9" s="14">
        <v>0.152079868842567</v>
      </c>
      <c r="BR9" s="14">
        <v>0.171008672549536</v>
      </c>
      <c r="BS9" s="14">
        <v>0.18593224628681401</v>
      </c>
      <c r="BT9" s="14">
        <v>0.20478886305678901</v>
      </c>
      <c r="BU9" s="14">
        <v>0.145169349846034</v>
      </c>
      <c r="BV9" s="14"/>
      <c r="BW9" s="14">
        <v>0.167651676910337</v>
      </c>
      <c r="BX9" s="14">
        <v>0.212698436177752</v>
      </c>
      <c r="BY9" s="14">
        <v>0.19850254034959</v>
      </c>
      <c r="BZ9" s="14">
        <v>0.24723938365262499</v>
      </c>
      <c r="CA9" s="14">
        <v>0.200379473503323</v>
      </c>
      <c r="CB9" s="14">
        <v>0.14786540039061499</v>
      </c>
      <c r="CC9" s="14"/>
      <c r="CD9" s="14">
        <v>0.235596989911667</v>
      </c>
      <c r="CE9" s="14">
        <v>0.19807327092856999</v>
      </c>
      <c r="CF9" s="14">
        <v>0.16021947118552901</v>
      </c>
      <c r="CG9" s="14">
        <v>0.17511467618839499</v>
      </c>
      <c r="CH9" s="14"/>
      <c r="CI9" s="14">
        <v>0.24122513755045599</v>
      </c>
      <c r="CJ9" s="14">
        <v>0.183637221982937</v>
      </c>
      <c r="CK9" s="14">
        <v>0.19359581262436301</v>
      </c>
      <c r="CL9" s="14">
        <v>8.4275805646605403E-2</v>
      </c>
      <c r="CM9" s="14"/>
      <c r="CN9" s="14">
        <v>0.270011004575266</v>
      </c>
      <c r="CO9" s="14">
        <v>0.18402312611862701</v>
      </c>
      <c r="CP9" s="14"/>
      <c r="CQ9" s="14">
        <v>0.26646638378854398</v>
      </c>
      <c r="CR9" s="14">
        <v>0.18291231336157501</v>
      </c>
    </row>
    <row r="10" spans="2:96" x14ac:dyDescent="0.3">
      <c r="B10" s="15" t="s">
        <v>231</v>
      </c>
      <c r="C10" s="14">
        <v>0.29728038988750799</v>
      </c>
      <c r="D10" s="14">
        <v>0.29584632667036598</v>
      </c>
      <c r="E10" s="14">
        <v>0.29956409634989101</v>
      </c>
      <c r="F10" s="14"/>
      <c r="G10" s="14">
        <v>0.40501925012231499</v>
      </c>
      <c r="H10" s="14">
        <v>0.32823534181663999</v>
      </c>
      <c r="I10" s="14">
        <v>0.31409043808527698</v>
      </c>
      <c r="J10" s="14">
        <v>0.28083331955845497</v>
      </c>
      <c r="K10" s="14">
        <v>0.23991667455132801</v>
      </c>
      <c r="L10" s="14">
        <v>0.239007463469741</v>
      </c>
      <c r="M10" s="14"/>
      <c r="N10" s="14">
        <v>0.35543584150201002</v>
      </c>
      <c r="O10" s="14">
        <v>0.28149468018134399</v>
      </c>
      <c r="P10" s="14">
        <v>0.30886656101351601</v>
      </c>
      <c r="Q10" s="14">
        <v>0.24436492436205101</v>
      </c>
      <c r="R10" s="14"/>
      <c r="S10" s="14">
        <v>0.32272314615025999</v>
      </c>
      <c r="T10" s="14">
        <v>0.27254205434352502</v>
      </c>
      <c r="U10" s="14">
        <v>0.34247482855143502</v>
      </c>
      <c r="V10" s="14">
        <v>0.25693636853212398</v>
      </c>
      <c r="W10" s="14">
        <v>0.26256838560897799</v>
      </c>
      <c r="X10" s="14">
        <v>0.29750240995592703</v>
      </c>
      <c r="Y10" s="14">
        <v>0.33892908607146599</v>
      </c>
      <c r="Z10" s="14">
        <v>0.28485764459558499</v>
      </c>
      <c r="AA10" s="14">
        <v>0.29177111824596802</v>
      </c>
      <c r="AB10" s="14">
        <v>0.28168690666192903</v>
      </c>
      <c r="AC10" s="14">
        <v>0.30533752685834598</v>
      </c>
      <c r="AD10" s="14">
        <v>0.325144104867228</v>
      </c>
      <c r="AE10" s="14"/>
      <c r="AF10" s="14">
        <v>0.30967461020104498</v>
      </c>
      <c r="AG10" s="14">
        <v>0.32834390084863901</v>
      </c>
      <c r="AH10" s="14">
        <v>0.334877299970123</v>
      </c>
      <c r="AI10" s="14">
        <v>0.21489400853147</v>
      </c>
      <c r="AJ10" s="14">
        <v>0.29691963110716302</v>
      </c>
      <c r="AK10" s="14"/>
      <c r="AL10" s="14">
        <v>0.33667609943045601</v>
      </c>
      <c r="AM10" s="14">
        <v>0.33490284534305298</v>
      </c>
      <c r="AN10" s="14">
        <v>0.31931256735558899</v>
      </c>
      <c r="AO10" s="14">
        <v>0.245912654880238</v>
      </c>
      <c r="AP10" s="14">
        <v>0.26302831295324902</v>
      </c>
      <c r="AQ10" s="14">
        <v>0.28685031467820199</v>
      </c>
      <c r="AR10" s="14"/>
      <c r="AS10" s="14">
        <v>0.22480010015022001</v>
      </c>
      <c r="AT10" s="14">
        <v>0.282982018695557</v>
      </c>
      <c r="AU10" s="14">
        <v>0.33221092473229002</v>
      </c>
      <c r="AV10" s="14">
        <v>0.36793237261572498</v>
      </c>
      <c r="AW10" s="14">
        <v>0.38356567467798802</v>
      </c>
      <c r="AX10" s="14"/>
      <c r="AY10" s="14">
        <v>0.30538885480024203</v>
      </c>
      <c r="AZ10" s="14">
        <v>0.32269439709266901</v>
      </c>
      <c r="BA10" s="14">
        <v>0.22463985745131501</v>
      </c>
      <c r="BB10" s="14">
        <v>0.22188131574004399</v>
      </c>
      <c r="BC10" s="14">
        <v>0.23545463785832499</v>
      </c>
      <c r="BD10" s="14">
        <v>0.274490634998108</v>
      </c>
      <c r="BE10" s="14">
        <v>0.25347938496586903</v>
      </c>
      <c r="BF10" s="14">
        <v>0.34303849205870102</v>
      </c>
      <c r="BG10" s="14">
        <v>0.29008731526572301</v>
      </c>
      <c r="BH10" s="14">
        <v>0.25489016077879301</v>
      </c>
      <c r="BI10" s="14">
        <v>0.34177490397175597</v>
      </c>
      <c r="BJ10" s="14">
        <v>0.33541180877496102</v>
      </c>
      <c r="BK10" s="14">
        <v>0.30079043422921697</v>
      </c>
      <c r="BL10" s="14">
        <v>0.35664669671035198</v>
      </c>
      <c r="BM10" s="14">
        <v>0.40527023784021299</v>
      </c>
      <c r="BN10" s="14">
        <v>0.44043808850774202</v>
      </c>
      <c r="BO10" s="14"/>
      <c r="BP10" s="14">
        <v>0.33717299831020497</v>
      </c>
      <c r="BQ10" s="14">
        <v>0.31674528415380598</v>
      </c>
      <c r="BR10" s="14">
        <v>0.29312940657944198</v>
      </c>
      <c r="BS10" s="14">
        <v>0.26289475705125698</v>
      </c>
      <c r="BT10" s="14">
        <v>0.24911103092673501</v>
      </c>
      <c r="BU10" s="14">
        <v>0.23827595543539301</v>
      </c>
      <c r="BV10" s="14"/>
      <c r="BW10" s="14">
        <v>0.264148660885546</v>
      </c>
      <c r="BX10" s="14">
        <v>0.34042041712210303</v>
      </c>
      <c r="BY10" s="14">
        <v>0.23801790528498601</v>
      </c>
      <c r="BZ10" s="14">
        <v>0.28682233293337001</v>
      </c>
      <c r="CA10" s="14">
        <v>0.32839879436764802</v>
      </c>
      <c r="CB10" s="14">
        <v>0.33378512113314202</v>
      </c>
      <c r="CC10" s="14"/>
      <c r="CD10" s="14">
        <v>0.35610727404646098</v>
      </c>
      <c r="CE10" s="14">
        <v>0.31441409697245898</v>
      </c>
      <c r="CF10" s="14">
        <v>0.224362876892435</v>
      </c>
      <c r="CG10" s="14">
        <v>0.31077216790060702</v>
      </c>
      <c r="CH10" s="14"/>
      <c r="CI10" s="14">
        <v>0.32217851184521701</v>
      </c>
      <c r="CJ10" s="14">
        <v>0.32276226142935299</v>
      </c>
      <c r="CK10" s="14">
        <v>0.27559974435714701</v>
      </c>
      <c r="CL10" s="14">
        <v>0.33657937772409702</v>
      </c>
      <c r="CM10" s="14"/>
      <c r="CN10" s="14">
        <v>0.32868007880725097</v>
      </c>
      <c r="CO10" s="14">
        <v>0.29281387767052702</v>
      </c>
      <c r="CP10" s="14"/>
      <c r="CQ10" s="14">
        <v>0.31589953872631099</v>
      </c>
      <c r="CR10" s="14">
        <v>0.29478177241143599</v>
      </c>
    </row>
    <row r="11" spans="2:96" x14ac:dyDescent="0.3">
      <c r="B11" s="15" t="s">
        <v>232</v>
      </c>
      <c r="C11" s="14">
        <v>0.245971709254106</v>
      </c>
      <c r="D11" s="14">
        <v>0.26717539505358101</v>
      </c>
      <c r="E11" s="14">
        <v>0.22595944931007</v>
      </c>
      <c r="F11" s="14"/>
      <c r="G11" s="14">
        <v>0.21675947351845201</v>
      </c>
      <c r="H11" s="14">
        <v>0.232784874698165</v>
      </c>
      <c r="I11" s="14">
        <v>0.21354333683561899</v>
      </c>
      <c r="J11" s="14">
        <v>0.267219320605876</v>
      </c>
      <c r="K11" s="14">
        <v>0.28749815484629798</v>
      </c>
      <c r="L11" s="14">
        <v>0.257289012891397</v>
      </c>
      <c r="M11" s="14"/>
      <c r="N11" s="14">
        <v>0.23361026141507599</v>
      </c>
      <c r="O11" s="14">
        <v>0.281429296634295</v>
      </c>
      <c r="P11" s="14">
        <v>0.22128166357505299</v>
      </c>
      <c r="Q11" s="14">
        <v>0.24712366275176201</v>
      </c>
      <c r="R11" s="14"/>
      <c r="S11" s="14">
        <v>0.220764830109314</v>
      </c>
      <c r="T11" s="14">
        <v>0.248922558299391</v>
      </c>
      <c r="U11" s="14">
        <v>0.211752373354337</v>
      </c>
      <c r="V11" s="14">
        <v>0.22539253694928299</v>
      </c>
      <c r="W11" s="14">
        <v>0.29402367441307697</v>
      </c>
      <c r="X11" s="14">
        <v>0.26554129478972199</v>
      </c>
      <c r="Y11" s="14">
        <v>0.24046174192938899</v>
      </c>
      <c r="Z11" s="14">
        <v>0.23752798084670601</v>
      </c>
      <c r="AA11" s="14">
        <v>0.20252597154527999</v>
      </c>
      <c r="AB11" s="14">
        <v>0.29430871949811999</v>
      </c>
      <c r="AC11" s="14">
        <v>0.280842735599383</v>
      </c>
      <c r="AD11" s="14">
        <v>0.31517460943200198</v>
      </c>
      <c r="AE11" s="14"/>
      <c r="AF11" s="14">
        <v>0.25940077349065199</v>
      </c>
      <c r="AG11" s="14">
        <v>0.23797989319615601</v>
      </c>
      <c r="AH11" s="14">
        <v>0.224930451581347</v>
      </c>
      <c r="AI11" s="14">
        <v>0.22925905919755599</v>
      </c>
      <c r="AJ11" s="14">
        <v>0.15929005415060499</v>
      </c>
      <c r="AK11" s="14"/>
      <c r="AL11" s="14">
        <v>0.231018481942351</v>
      </c>
      <c r="AM11" s="14">
        <v>0.25063564259583399</v>
      </c>
      <c r="AN11" s="14">
        <v>0.23637946566315701</v>
      </c>
      <c r="AO11" s="14">
        <v>0.24778200614909501</v>
      </c>
      <c r="AP11" s="14">
        <v>0.18554598713183301</v>
      </c>
      <c r="AQ11" s="14">
        <v>0.242297400095451</v>
      </c>
      <c r="AR11" s="14"/>
      <c r="AS11" s="14">
        <v>0.26559516892535001</v>
      </c>
      <c r="AT11" s="14">
        <v>0.25214985581471</v>
      </c>
      <c r="AU11" s="14">
        <v>0.24093694070462801</v>
      </c>
      <c r="AV11" s="14">
        <v>0.19910124770193699</v>
      </c>
      <c r="AW11" s="14">
        <v>0.1419078274376</v>
      </c>
      <c r="AX11" s="14"/>
      <c r="AY11" s="14">
        <v>0.141528755898153</v>
      </c>
      <c r="AZ11" s="14">
        <v>0.17781261739556201</v>
      </c>
      <c r="BA11" s="14">
        <v>0.34145079333978001</v>
      </c>
      <c r="BB11" s="14">
        <v>0.28758083042335097</v>
      </c>
      <c r="BC11" s="14">
        <v>0.24948873628374299</v>
      </c>
      <c r="BD11" s="14">
        <v>0.315024309065493</v>
      </c>
      <c r="BE11" s="14">
        <v>0.251971313802271</v>
      </c>
      <c r="BF11" s="14">
        <v>0.24846282717760601</v>
      </c>
      <c r="BG11" s="14">
        <v>0.23375989958617999</v>
      </c>
      <c r="BH11" s="14">
        <v>0.227399499065225</v>
      </c>
      <c r="BI11" s="14">
        <v>0.200804147615608</v>
      </c>
      <c r="BJ11" s="14">
        <v>0.21503807268698699</v>
      </c>
      <c r="BK11" s="14">
        <v>0.202139097569598</v>
      </c>
      <c r="BL11" s="14">
        <v>0.23712817089452301</v>
      </c>
      <c r="BM11" s="14">
        <v>0.24634982238949299</v>
      </c>
      <c r="BN11" s="14">
        <v>0.16222850016830301</v>
      </c>
      <c r="BO11" s="14"/>
      <c r="BP11" s="14">
        <v>0.24568335364197399</v>
      </c>
      <c r="BQ11" s="14">
        <v>0.24519651472982201</v>
      </c>
      <c r="BR11" s="14">
        <v>0.236119740111492</v>
      </c>
      <c r="BS11" s="14">
        <v>0.245752764591813</v>
      </c>
      <c r="BT11" s="14">
        <v>0.232259705994981</v>
      </c>
      <c r="BU11" s="14">
        <v>0.31531157639610802</v>
      </c>
      <c r="BV11" s="14"/>
      <c r="BW11" s="14">
        <v>0.268289223724821</v>
      </c>
      <c r="BX11" s="14">
        <v>0.22714663807454899</v>
      </c>
      <c r="BY11" s="14">
        <v>0.22762217853203801</v>
      </c>
      <c r="BZ11" s="14">
        <v>0.24783767626605399</v>
      </c>
      <c r="CA11" s="14">
        <v>0.242543304877925</v>
      </c>
      <c r="CB11" s="14">
        <v>0.21371939823673</v>
      </c>
      <c r="CC11" s="14"/>
      <c r="CD11" s="14">
        <v>0.222078080018804</v>
      </c>
      <c r="CE11" s="14">
        <v>0.21251629504990499</v>
      </c>
      <c r="CF11" s="14">
        <v>0.26634577111403801</v>
      </c>
      <c r="CG11" s="14">
        <v>0.26303541770051198</v>
      </c>
      <c r="CH11" s="14"/>
      <c r="CI11" s="14">
        <v>0.232393863176207</v>
      </c>
      <c r="CJ11" s="14">
        <v>0.243059280505075</v>
      </c>
      <c r="CK11" s="14">
        <v>0.24936841762008999</v>
      </c>
      <c r="CL11" s="14">
        <v>0.26272620151924703</v>
      </c>
      <c r="CM11" s="14"/>
      <c r="CN11" s="14">
        <v>0.24496654074187699</v>
      </c>
      <c r="CO11" s="14">
        <v>0.245420602804544</v>
      </c>
      <c r="CP11" s="14"/>
      <c r="CQ11" s="14">
        <v>0.20632936740119601</v>
      </c>
      <c r="CR11" s="14">
        <v>0.25155750501582802</v>
      </c>
    </row>
    <row r="12" spans="2:96" x14ac:dyDescent="0.3">
      <c r="B12" s="15" t="s">
        <v>233</v>
      </c>
      <c r="C12" s="14">
        <v>0.13316821776349999</v>
      </c>
      <c r="D12" s="14">
        <v>0.129959255952701</v>
      </c>
      <c r="E12" s="14">
        <v>0.13670179382533501</v>
      </c>
      <c r="F12" s="14"/>
      <c r="G12" s="14">
        <v>8.3801338487417706E-2</v>
      </c>
      <c r="H12" s="14">
        <v>9.7405302317619499E-2</v>
      </c>
      <c r="I12" s="14">
        <v>0.12755031034897199</v>
      </c>
      <c r="J12" s="14">
        <v>0.15621259755380901</v>
      </c>
      <c r="K12" s="14">
        <v>0.134997116365668</v>
      </c>
      <c r="L12" s="14">
        <v>0.17959038222698701</v>
      </c>
      <c r="M12" s="14"/>
      <c r="N12" s="14">
        <v>0.121145778021802</v>
      </c>
      <c r="O12" s="14">
        <v>0.14175496051085801</v>
      </c>
      <c r="P12" s="14">
        <v>0.16049576991152201</v>
      </c>
      <c r="Q12" s="14">
        <v>0.108869685557775</v>
      </c>
      <c r="R12" s="14"/>
      <c r="S12" s="14">
        <v>7.1875739008028003E-2</v>
      </c>
      <c r="T12" s="14">
        <v>0.12754219930864899</v>
      </c>
      <c r="U12" s="14">
        <v>0.167846333730967</v>
      </c>
      <c r="V12" s="14">
        <v>0.18498754273637699</v>
      </c>
      <c r="W12" s="14">
        <v>0.16010646013746399</v>
      </c>
      <c r="X12" s="14">
        <v>0.137523718238171</v>
      </c>
      <c r="Y12" s="14">
        <v>0.13283323385207901</v>
      </c>
      <c r="Z12" s="14">
        <v>0.17542921161609701</v>
      </c>
      <c r="AA12" s="14">
        <v>0.13489366245669501</v>
      </c>
      <c r="AB12" s="14">
        <v>0.15712849379367899</v>
      </c>
      <c r="AC12" s="14">
        <v>8.7565373782606995E-2</v>
      </c>
      <c r="AD12" s="14">
        <v>6.2857974449192999E-2</v>
      </c>
      <c r="AE12" s="14"/>
      <c r="AF12" s="14">
        <v>0.128967370465595</v>
      </c>
      <c r="AG12" s="14">
        <v>0.12126938297260199</v>
      </c>
      <c r="AH12" s="14">
        <v>0.13683147533794501</v>
      </c>
      <c r="AI12" s="14">
        <v>0.159076321845324</v>
      </c>
      <c r="AJ12" s="14">
        <v>0.15461191175059899</v>
      </c>
      <c r="AK12" s="14"/>
      <c r="AL12" s="14">
        <v>0.120586394100006</v>
      </c>
      <c r="AM12" s="14">
        <v>0.118361581142786</v>
      </c>
      <c r="AN12" s="14">
        <v>0.143254801181631</v>
      </c>
      <c r="AO12" s="14">
        <v>0.14227886198765899</v>
      </c>
      <c r="AP12" s="14">
        <v>0.124045109071188</v>
      </c>
      <c r="AQ12" s="14">
        <v>0.16174518648008701</v>
      </c>
      <c r="AR12" s="14"/>
      <c r="AS12" s="14">
        <v>0.17207453062922001</v>
      </c>
      <c r="AT12" s="14">
        <v>0.15207340660885199</v>
      </c>
      <c r="AU12" s="14">
        <v>0.110690363721253</v>
      </c>
      <c r="AV12" s="14">
        <v>0.111582136569791</v>
      </c>
      <c r="AW12" s="14">
        <v>2.6779570555173899E-2</v>
      </c>
      <c r="AX12" s="14"/>
      <c r="AY12" s="14">
        <v>6.8633197583866198E-2</v>
      </c>
      <c r="AZ12" s="14">
        <v>2.5818454630189901E-2</v>
      </c>
      <c r="BA12" s="14">
        <v>0.12921749166385399</v>
      </c>
      <c r="BB12" s="14">
        <v>0.106771170566674</v>
      </c>
      <c r="BC12" s="14">
        <v>0.163017377139964</v>
      </c>
      <c r="BD12" s="14">
        <v>0.117100552641516</v>
      </c>
      <c r="BE12" s="14">
        <v>0.145673968773709</v>
      </c>
      <c r="BF12" s="14">
        <v>0.107868371786167</v>
      </c>
      <c r="BG12" s="14">
        <v>0.14362528916671299</v>
      </c>
      <c r="BH12" s="14">
        <v>0.19166831245207899</v>
      </c>
      <c r="BI12" s="14">
        <v>0.15968338907882801</v>
      </c>
      <c r="BJ12" s="14">
        <v>0.146049106442937</v>
      </c>
      <c r="BK12" s="14">
        <v>0.135034552605488</v>
      </c>
      <c r="BL12" s="14">
        <v>0.180550367134344</v>
      </c>
      <c r="BM12" s="14">
        <v>0.15347259479650599</v>
      </c>
      <c r="BN12" s="14">
        <v>8.2280444846913395E-2</v>
      </c>
      <c r="BO12" s="14"/>
      <c r="BP12" s="14">
        <v>6.7999281455295504E-2</v>
      </c>
      <c r="BQ12" s="14">
        <v>0.143560095074802</v>
      </c>
      <c r="BR12" s="14">
        <v>0.173195707789118</v>
      </c>
      <c r="BS12" s="14">
        <v>0.16669425870389401</v>
      </c>
      <c r="BT12" s="14">
        <v>0.12809156671439001</v>
      </c>
      <c r="BU12" s="14">
        <v>0.16803285697572601</v>
      </c>
      <c r="BV12" s="14"/>
      <c r="BW12" s="14">
        <v>0.15615768575223499</v>
      </c>
      <c r="BX12" s="14">
        <v>0.120439721994847</v>
      </c>
      <c r="BY12" s="14">
        <v>0.149858447896451</v>
      </c>
      <c r="BZ12" s="14">
        <v>8.1617219081697306E-2</v>
      </c>
      <c r="CA12" s="14">
        <v>0.107336721516453</v>
      </c>
      <c r="CB12" s="14">
        <v>0.18601536938684299</v>
      </c>
      <c r="CC12" s="14"/>
      <c r="CD12" s="14">
        <v>9.7166139361008305E-2</v>
      </c>
      <c r="CE12" s="14">
        <v>0.141055219033869</v>
      </c>
      <c r="CF12" s="14">
        <v>0.13970320185184101</v>
      </c>
      <c r="CG12" s="14">
        <v>0.14507089959438399</v>
      </c>
      <c r="CH12" s="14"/>
      <c r="CI12" s="14">
        <v>0.114568599336834</v>
      </c>
      <c r="CJ12" s="14">
        <v>0.11441961738586701</v>
      </c>
      <c r="CK12" s="14">
        <v>0.14645385363173999</v>
      </c>
      <c r="CL12" s="14">
        <v>0.128080420207626</v>
      </c>
      <c r="CM12" s="14"/>
      <c r="CN12" s="14">
        <v>0.104130881207551</v>
      </c>
      <c r="CO12" s="14">
        <v>0.136617169602266</v>
      </c>
      <c r="CP12" s="14"/>
      <c r="CQ12" s="14">
        <v>0.117067872522456</v>
      </c>
      <c r="CR12" s="14">
        <v>0.13612178879377401</v>
      </c>
    </row>
    <row r="13" spans="2:96" x14ac:dyDescent="0.3">
      <c r="B13" s="15" t="s">
        <v>234</v>
      </c>
      <c r="C13" s="14">
        <v>0.10824024824657</v>
      </c>
      <c r="D13" s="14">
        <v>0.115175343713546</v>
      </c>
      <c r="E13" s="14">
        <v>0.10177718305903601</v>
      </c>
      <c r="F13" s="14"/>
      <c r="G13" s="14">
        <v>4.8173595262007797E-2</v>
      </c>
      <c r="H13" s="14">
        <v>4.46874807774491E-2</v>
      </c>
      <c r="I13" s="14">
        <v>8.0540794293901305E-2</v>
      </c>
      <c r="J13" s="14">
        <v>0.100660975334542</v>
      </c>
      <c r="K13" s="14">
        <v>0.17441797015657601</v>
      </c>
      <c r="L13" s="14">
        <v>0.183977495439658</v>
      </c>
      <c r="M13" s="14"/>
      <c r="N13" s="14">
        <v>9.7753651192574606E-2</v>
      </c>
      <c r="O13" s="14">
        <v>9.1837648224122395E-2</v>
      </c>
      <c r="P13" s="14">
        <v>0.10324939230128199</v>
      </c>
      <c r="Q13" s="14">
        <v>0.140060373598382</v>
      </c>
      <c r="R13" s="14"/>
      <c r="S13" s="14">
        <v>7.9554580171984399E-2</v>
      </c>
      <c r="T13" s="14">
        <v>0.10237178703397699</v>
      </c>
      <c r="U13" s="14">
        <v>0.11945082294913401</v>
      </c>
      <c r="V13" s="14">
        <v>7.76690837583216E-2</v>
      </c>
      <c r="W13" s="14">
        <v>0.155305984047306</v>
      </c>
      <c r="X13" s="14">
        <v>0.113586494335899</v>
      </c>
      <c r="Y13" s="14">
        <v>0.124627149978338</v>
      </c>
      <c r="Z13" s="14">
        <v>0.127544355774656</v>
      </c>
      <c r="AA13" s="14">
        <v>0.125975905569532</v>
      </c>
      <c r="AB13" s="14">
        <v>0.11035037832632801</v>
      </c>
      <c r="AC13" s="14">
        <v>9.5576278968426395E-2</v>
      </c>
      <c r="AD13" s="14">
        <v>8.4047927885405202E-2</v>
      </c>
      <c r="AE13" s="14"/>
      <c r="AF13" s="14">
        <v>0.118749130173026</v>
      </c>
      <c r="AG13" s="14">
        <v>7.6673290441367295E-2</v>
      </c>
      <c r="AH13" s="14">
        <v>0.13170226364908399</v>
      </c>
      <c r="AI13" s="14">
        <v>0.151975151743209</v>
      </c>
      <c r="AJ13" s="14">
        <v>9.0212178247867106E-2</v>
      </c>
      <c r="AK13" s="14"/>
      <c r="AL13" s="14">
        <v>7.2733750087028898E-2</v>
      </c>
      <c r="AM13" s="14">
        <v>9.7412990657380696E-2</v>
      </c>
      <c r="AN13" s="14">
        <v>0.13130600131793099</v>
      </c>
      <c r="AO13" s="14">
        <v>0.14145538412403</v>
      </c>
      <c r="AP13" s="14">
        <v>0.117424815160196</v>
      </c>
      <c r="AQ13" s="14">
        <v>0.112589472534564</v>
      </c>
      <c r="AR13" s="14"/>
      <c r="AS13" s="14">
        <v>0.14399081875286299</v>
      </c>
      <c r="AT13" s="14">
        <v>0.108621813468358</v>
      </c>
      <c r="AU13" s="14">
        <v>9.2157621667092599E-2</v>
      </c>
      <c r="AV13" s="14">
        <v>7.0294486999738198E-2</v>
      </c>
      <c r="AW13" s="14">
        <v>7.0061470958167005E-2</v>
      </c>
      <c r="AX13" s="14"/>
      <c r="AY13" s="14">
        <v>0.135014591110767</v>
      </c>
      <c r="AZ13" s="14">
        <v>0.136745439356248</v>
      </c>
      <c r="BA13" s="14">
        <v>0.104191261291275</v>
      </c>
      <c r="BB13" s="14">
        <v>0.17833742425612401</v>
      </c>
      <c r="BC13" s="14">
        <v>0.12766448153197499</v>
      </c>
      <c r="BD13" s="14">
        <v>0.10318439529274701</v>
      </c>
      <c r="BE13" s="14">
        <v>0.135641607524813</v>
      </c>
      <c r="BF13" s="14">
        <v>8.6396030409791297E-2</v>
      </c>
      <c r="BG13" s="14">
        <v>9.7975130624753298E-2</v>
      </c>
      <c r="BH13" s="14">
        <v>0.157970520243676</v>
      </c>
      <c r="BI13" s="14">
        <v>0.10984760154802101</v>
      </c>
      <c r="BJ13" s="14">
        <v>5.7920568577141097E-2</v>
      </c>
      <c r="BK13" s="14">
        <v>0.146250762986778</v>
      </c>
      <c r="BL13" s="14">
        <v>1.9780757262506801E-2</v>
      </c>
      <c r="BM13" s="14">
        <v>9.23144665121826E-2</v>
      </c>
      <c r="BN13" s="14">
        <v>3.3499957218321101E-2</v>
      </c>
      <c r="BO13" s="14"/>
      <c r="BP13" s="14">
        <v>6.8013460780290594E-2</v>
      </c>
      <c r="BQ13" s="14">
        <v>0.123080346048452</v>
      </c>
      <c r="BR13" s="14">
        <v>9.3373086686200493E-2</v>
      </c>
      <c r="BS13" s="14">
        <v>0.11558226186626901</v>
      </c>
      <c r="BT13" s="14">
        <v>0.156885626590205</v>
      </c>
      <c r="BU13" s="14">
        <v>0.133210261346739</v>
      </c>
      <c r="BV13" s="14"/>
      <c r="BW13" s="14">
        <v>0.13362845805485299</v>
      </c>
      <c r="BX13" s="14">
        <v>7.5170510796163006E-2</v>
      </c>
      <c r="BY13" s="14">
        <v>0.147119182732523</v>
      </c>
      <c r="BZ13" s="14">
        <v>0.101923502189867</v>
      </c>
      <c r="CA13" s="14">
        <v>9.9131060142284899E-2</v>
      </c>
      <c r="CB13" s="14">
        <v>5.4461377782868803E-2</v>
      </c>
      <c r="CC13" s="14"/>
      <c r="CD13" s="14">
        <v>6.0897827209257099E-2</v>
      </c>
      <c r="CE13" s="14">
        <v>0.110838360706533</v>
      </c>
      <c r="CF13" s="14">
        <v>0.170789110574357</v>
      </c>
      <c r="CG13" s="14">
        <v>9.4956011027328396E-2</v>
      </c>
      <c r="CH13" s="14"/>
      <c r="CI13" s="14">
        <v>7.4158781399851895E-2</v>
      </c>
      <c r="CJ13" s="14">
        <v>0.112193726517914</v>
      </c>
      <c r="CK13" s="14">
        <v>0.115819535888736</v>
      </c>
      <c r="CL13" s="14">
        <v>0.12289111818078299</v>
      </c>
      <c r="CM13" s="14"/>
      <c r="CN13" s="14">
        <v>4.1162272857504102E-2</v>
      </c>
      <c r="CO13" s="14">
        <v>0.11895195385363599</v>
      </c>
      <c r="CP13" s="14"/>
      <c r="CQ13" s="14">
        <v>7.7692196501522495E-2</v>
      </c>
      <c r="CR13" s="14">
        <v>0.114591649619723</v>
      </c>
    </row>
    <row r="14" spans="2:96" x14ac:dyDescent="0.3">
      <c r="B14" s="15" t="s">
        <v>92</v>
      </c>
      <c r="C14" s="14">
        <v>2.2466510848389999E-2</v>
      </c>
      <c r="D14" s="14">
        <v>2.5104701379745901E-2</v>
      </c>
      <c r="E14" s="14">
        <v>1.9952445032866001E-2</v>
      </c>
      <c r="F14" s="14"/>
      <c r="G14" s="14">
        <v>4.6873587099279898E-2</v>
      </c>
      <c r="H14" s="14">
        <v>2.38305365810264E-2</v>
      </c>
      <c r="I14" s="14">
        <v>2.8452712781685398E-2</v>
      </c>
      <c r="J14" s="14">
        <v>1.6391422004587299E-2</v>
      </c>
      <c r="K14" s="14">
        <v>7.6214565701872797E-3</v>
      </c>
      <c r="L14" s="14">
        <v>1.52428439825621E-2</v>
      </c>
      <c r="M14" s="14"/>
      <c r="N14" s="14">
        <v>1.0075302616654999E-2</v>
      </c>
      <c r="O14" s="14">
        <v>1.9557338344433298E-2</v>
      </c>
      <c r="P14" s="14">
        <v>2.5682610784066098E-2</v>
      </c>
      <c r="Q14" s="14">
        <v>3.6282888381033697E-2</v>
      </c>
      <c r="R14" s="14"/>
      <c r="S14" s="14">
        <v>3.7186657146064998E-2</v>
      </c>
      <c r="T14" s="14">
        <v>1.79200538531505E-2</v>
      </c>
      <c r="U14" s="14">
        <v>5.8913405281792001E-3</v>
      </c>
      <c r="V14" s="14">
        <v>2.5585392617433499E-2</v>
      </c>
      <c r="W14" s="14">
        <v>1.1113637712463299E-2</v>
      </c>
      <c r="X14" s="14">
        <v>3.1429439806036401E-2</v>
      </c>
      <c r="Y14" s="14">
        <v>1.08473843899671E-2</v>
      </c>
      <c r="Z14" s="14">
        <v>0</v>
      </c>
      <c r="AA14" s="14">
        <v>4.0102160314925299E-2</v>
      </c>
      <c r="AB14" s="14">
        <v>2.3937835351843999E-2</v>
      </c>
      <c r="AC14" s="14">
        <v>2.2142661091058499E-2</v>
      </c>
      <c r="AD14" s="14">
        <v>0</v>
      </c>
      <c r="AE14" s="14"/>
      <c r="AF14" s="14">
        <v>1.2206147182947E-2</v>
      </c>
      <c r="AG14" s="14">
        <v>1.4991954469425601E-2</v>
      </c>
      <c r="AH14" s="14">
        <v>1.69286550342501E-2</v>
      </c>
      <c r="AI14" s="14">
        <v>3.0866835252307798E-2</v>
      </c>
      <c r="AJ14" s="14">
        <v>3.6106488668436902E-2</v>
      </c>
      <c r="AK14" s="14"/>
      <c r="AL14" s="14">
        <v>1.43543492775105E-2</v>
      </c>
      <c r="AM14" s="14">
        <v>1.4588296150223799E-2</v>
      </c>
      <c r="AN14" s="14">
        <v>1.45587927836235E-2</v>
      </c>
      <c r="AO14" s="14">
        <v>2.5611972432879399E-2</v>
      </c>
      <c r="AP14" s="14">
        <v>3.9372232732119497E-2</v>
      </c>
      <c r="AQ14" s="14">
        <v>3.1932735734806102E-2</v>
      </c>
      <c r="AR14" s="14"/>
      <c r="AS14" s="14">
        <v>2.08945161936296E-2</v>
      </c>
      <c r="AT14" s="14">
        <v>2.3695864488310899E-2</v>
      </c>
      <c r="AU14" s="14">
        <v>2.2240571619506901E-2</v>
      </c>
      <c r="AV14" s="14">
        <v>1.85135995541384E-2</v>
      </c>
      <c r="AW14" s="14">
        <v>0</v>
      </c>
      <c r="AX14" s="14"/>
      <c r="AY14" s="14">
        <v>6.4890754871020195E-2</v>
      </c>
      <c r="AZ14" s="14">
        <v>6.2967503550487997E-2</v>
      </c>
      <c r="BA14" s="14">
        <v>1.49707159707873E-2</v>
      </c>
      <c r="BB14" s="14">
        <v>2.42316992607172E-2</v>
      </c>
      <c r="BC14" s="14">
        <v>2.3205195667188101E-2</v>
      </c>
      <c r="BD14" s="14">
        <v>4.6518215932298497E-2</v>
      </c>
      <c r="BE14" s="14">
        <v>1.44601529752368E-2</v>
      </c>
      <c r="BF14" s="14">
        <v>0</v>
      </c>
      <c r="BG14" s="14">
        <v>3.8649249661456601E-2</v>
      </c>
      <c r="BH14" s="14">
        <v>8.4917389519928096E-3</v>
      </c>
      <c r="BI14" s="14">
        <v>1.2374179323799901E-2</v>
      </c>
      <c r="BJ14" s="14">
        <v>2.9457263213790701E-2</v>
      </c>
      <c r="BK14" s="14">
        <v>0</v>
      </c>
      <c r="BL14" s="14">
        <v>0</v>
      </c>
      <c r="BM14" s="14">
        <v>0</v>
      </c>
      <c r="BN14" s="14">
        <v>2.61399028309061E-2</v>
      </c>
      <c r="BO14" s="14"/>
      <c r="BP14" s="14">
        <v>2.1210937581213899E-2</v>
      </c>
      <c r="BQ14" s="14">
        <v>1.9337891150549201E-2</v>
      </c>
      <c r="BR14" s="14">
        <v>3.3173386284212097E-2</v>
      </c>
      <c r="BS14" s="14">
        <v>2.3143711499953801E-2</v>
      </c>
      <c r="BT14" s="14">
        <v>2.8863206716900201E-2</v>
      </c>
      <c r="BU14" s="14">
        <v>0</v>
      </c>
      <c r="BV14" s="14"/>
      <c r="BW14" s="14">
        <v>1.01242946722083E-2</v>
      </c>
      <c r="BX14" s="14">
        <v>2.41242758345868E-2</v>
      </c>
      <c r="BY14" s="14">
        <v>3.8879745204412702E-2</v>
      </c>
      <c r="BZ14" s="14">
        <v>3.4559885876386601E-2</v>
      </c>
      <c r="CA14" s="14">
        <v>2.22106455923658E-2</v>
      </c>
      <c r="CB14" s="14">
        <v>6.4153333069801699E-2</v>
      </c>
      <c r="CC14" s="14"/>
      <c r="CD14" s="14">
        <v>2.81536894528021E-2</v>
      </c>
      <c r="CE14" s="14">
        <v>2.3102757308664901E-2</v>
      </c>
      <c r="CF14" s="14">
        <v>3.8579568381799503E-2</v>
      </c>
      <c r="CG14" s="14">
        <v>1.10508275887742E-2</v>
      </c>
      <c r="CH14" s="14"/>
      <c r="CI14" s="14">
        <v>1.54751066914352E-2</v>
      </c>
      <c r="CJ14" s="14">
        <v>2.3927892178853102E-2</v>
      </c>
      <c r="CK14" s="14">
        <v>1.91626358779231E-2</v>
      </c>
      <c r="CL14" s="14">
        <v>6.5447076721642503E-2</v>
      </c>
      <c r="CM14" s="14"/>
      <c r="CN14" s="14">
        <v>1.10492218105514E-2</v>
      </c>
      <c r="CO14" s="14">
        <v>2.21732699503994E-2</v>
      </c>
      <c r="CP14" s="14"/>
      <c r="CQ14" s="14">
        <v>1.6544641059969601E-2</v>
      </c>
      <c r="CR14" s="14">
        <v>2.0034970797664201E-2</v>
      </c>
    </row>
    <row r="15" spans="2:96" x14ac:dyDescent="0.3">
      <c r="B15" s="15" t="s">
        <v>235</v>
      </c>
      <c r="C15" s="21">
        <v>0.49015331388743399</v>
      </c>
      <c r="D15" s="21">
        <v>0.46258530390042701</v>
      </c>
      <c r="E15" s="21">
        <v>0.51560912877269305</v>
      </c>
      <c r="F15" s="21"/>
      <c r="G15" s="21">
        <v>0.60439200563284201</v>
      </c>
      <c r="H15" s="21">
        <v>0.60129180562574003</v>
      </c>
      <c r="I15" s="21">
        <v>0.54991284573982302</v>
      </c>
      <c r="J15" s="21">
        <v>0.45951568450118602</v>
      </c>
      <c r="K15" s="21">
        <v>0.39546530206127001</v>
      </c>
      <c r="L15" s="21">
        <v>0.36390026545939602</v>
      </c>
      <c r="M15" s="21"/>
      <c r="N15" s="21">
        <v>0.53741500675389298</v>
      </c>
      <c r="O15" s="21">
        <v>0.46542075628629098</v>
      </c>
      <c r="P15" s="21">
        <v>0.48929056342807697</v>
      </c>
      <c r="Q15" s="21">
        <v>0.46766338971104698</v>
      </c>
      <c r="R15" s="21"/>
      <c r="S15" s="21">
        <v>0.59061819356460898</v>
      </c>
      <c r="T15" s="21">
        <v>0.50324340150483304</v>
      </c>
      <c r="U15" s="21">
        <v>0.49505912943738301</v>
      </c>
      <c r="V15" s="21">
        <v>0.486365443938584</v>
      </c>
      <c r="W15" s="21">
        <v>0.37945024368968899</v>
      </c>
      <c r="X15" s="21">
        <v>0.45191905283017098</v>
      </c>
      <c r="Y15" s="21">
        <v>0.49123048985022699</v>
      </c>
      <c r="Z15" s="21">
        <v>0.459498451762542</v>
      </c>
      <c r="AA15" s="21">
        <v>0.496502300113567</v>
      </c>
      <c r="AB15" s="21">
        <v>0.41427457303003001</v>
      </c>
      <c r="AC15" s="21">
        <v>0.513872950558525</v>
      </c>
      <c r="AD15" s="21">
        <v>0.53791948823339897</v>
      </c>
      <c r="AE15" s="21"/>
      <c r="AF15" s="21">
        <v>0.48067657868778002</v>
      </c>
      <c r="AG15" s="21">
        <v>0.54908547892044901</v>
      </c>
      <c r="AH15" s="21">
        <v>0.48960715439737401</v>
      </c>
      <c r="AI15" s="21">
        <v>0.42882263196160297</v>
      </c>
      <c r="AJ15" s="21">
        <v>0.55977936718249199</v>
      </c>
      <c r="AK15" s="21"/>
      <c r="AL15" s="21">
        <v>0.561307024593104</v>
      </c>
      <c r="AM15" s="21">
        <v>0.519001489453775</v>
      </c>
      <c r="AN15" s="21">
        <v>0.47450093905365698</v>
      </c>
      <c r="AO15" s="21">
        <v>0.44287177530633598</v>
      </c>
      <c r="AP15" s="21">
        <v>0.53361185590466298</v>
      </c>
      <c r="AQ15" s="21">
        <v>0.451435205155092</v>
      </c>
      <c r="AR15" s="21"/>
      <c r="AS15" s="21">
        <v>0.39744496549893699</v>
      </c>
      <c r="AT15" s="21">
        <v>0.46345905961976902</v>
      </c>
      <c r="AU15" s="21">
        <v>0.53397450228751997</v>
      </c>
      <c r="AV15" s="21">
        <v>0.60050852917439601</v>
      </c>
      <c r="AW15" s="21">
        <v>0.76125113104905895</v>
      </c>
      <c r="AX15" s="21"/>
      <c r="AY15" s="21">
        <v>0.58993270053619395</v>
      </c>
      <c r="AZ15" s="21">
        <v>0.59665598506751205</v>
      </c>
      <c r="BA15" s="21">
        <v>0.41016973773430299</v>
      </c>
      <c r="BB15" s="21">
        <v>0.40307887549313398</v>
      </c>
      <c r="BC15" s="21">
        <v>0.43662420937712998</v>
      </c>
      <c r="BD15" s="21">
        <v>0.418172527067946</v>
      </c>
      <c r="BE15" s="21">
        <v>0.45225295692397</v>
      </c>
      <c r="BF15" s="21">
        <v>0.55727277062643599</v>
      </c>
      <c r="BG15" s="21">
        <v>0.485990430960898</v>
      </c>
      <c r="BH15" s="21">
        <v>0.41446992928702697</v>
      </c>
      <c r="BI15" s="21">
        <v>0.51729068243374199</v>
      </c>
      <c r="BJ15" s="21">
        <v>0.551534989079144</v>
      </c>
      <c r="BK15" s="21">
        <v>0.51657558683813698</v>
      </c>
      <c r="BL15" s="21">
        <v>0.56254070470862705</v>
      </c>
      <c r="BM15" s="21">
        <v>0.50786311630181902</v>
      </c>
      <c r="BN15" s="21">
        <v>0.69585119493555603</v>
      </c>
      <c r="BO15" s="21"/>
      <c r="BP15" s="21">
        <v>0.59709296654122601</v>
      </c>
      <c r="BQ15" s="21">
        <v>0.46882515299637401</v>
      </c>
      <c r="BR15" s="21">
        <v>0.46413807912897698</v>
      </c>
      <c r="BS15" s="21">
        <v>0.44882700333807102</v>
      </c>
      <c r="BT15" s="21">
        <v>0.45389989398352398</v>
      </c>
      <c r="BU15" s="21">
        <v>0.38344530528142701</v>
      </c>
      <c r="BV15" s="21"/>
      <c r="BW15" s="21">
        <v>0.431800337795884</v>
      </c>
      <c r="BX15" s="21">
        <v>0.553118853299855</v>
      </c>
      <c r="BY15" s="21">
        <v>0.43652044563457598</v>
      </c>
      <c r="BZ15" s="21">
        <v>0.53406171658599499</v>
      </c>
      <c r="CA15" s="21">
        <v>0.52877826787097104</v>
      </c>
      <c r="CB15" s="21">
        <v>0.48165052152375698</v>
      </c>
      <c r="CC15" s="21"/>
      <c r="CD15" s="21">
        <v>0.59170426395812903</v>
      </c>
      <c r="CE15" s="21">
        <v>0.512487367901029</v>
      </c>
      <c r="CF15" s="21">
        <v>0.38458234807796499</v>
      </c>
      <c r="CG15" s="21">
        <v>0.48588684408900201</v>
      </c>
      <c r="CH15" s="21"/>
      <c r="CI15" s="21">
        <v>0.563403649395672</v>
      </c>
      <c r="CJ15" s="21">
        <v>0.50639948341229102</v>
      </c>
      <c r="CK15" s="21">
        <v>0.469195556981511</v>
      </c>
      <c r="CL15" s="21">
        <v>0.42085518337070199</v>
      </c>
      <c r="CM15" s="21"/>
      <c r="CN15" s="21">
        <v>0.59869108338251698</v>
      </c>
      <c r="CO15" s="21">
        <v>0.476837003789155</v>
      </c>
      <c r="CP15" s="21"/>
      <c r="CQ15" s="21">
        <v>0.58236592251485497</v>
      </c>
      <c r="CR15" s="21">
        <v>0.47769408577301098</v>
      </c>
    </row>
    <row r="16" spans="2:96" x14ac:dyDescent="0.3">
      <c r="B16" s="15" t="s">
        <v>236</v>
      </c>
      <c r="C16" s="21">
        <v>0.24140846601006999</v>
      </c>
      <c r="D16" s="21">
        <v>0.24513459966624701</v>
      </c>
      <c r="E16" s="21">
        <v>0.238478976884371</v>
      </c>
      <c r="F16" s="21"/>
      <c r="G16" s="21">
        <v>0.13197493374942601</v>
      </c>
      <c r="H16" s="21">
        <v>0.14209278309506901</v>
      </c>
      <c r="I16" s="21">
        <v>0.208091104642873</v>
      </c>
      <c r="J16" s="21">
        <v>0.256873572888351</v>
      </c>
      <c r="K16" s="21">
        <v>0.30941508652224398</v>
      </c>
      <c r="L16" s="21">
        <v>0.363567877666644</v>
      </c>
      <c r="M16" s="21"/>
      <c r="N16" s="21">
        <v>0.218899429214376</v>
      </c>
      <c r="O16" s="21">
        <v>0.233592608734981</v>
      </c>
      <c r="P16" s="21">
        <v>0.26374516221280397</v>
      </c>
      <c r="Q16" s="21">
        <v>0.24893005915615801</v>
      </c>
      <c r="R16" s="21"/>
      <c r="S16" s="21">
        <v>0.15143031918001201</v>
      </c>
      <c r="T16" s="21">
        <v>0.229913986342626</v>
      </c>
      <c r="U16" s="21">
        <v>0.28729715668010097</v>
      </c>
      <c r="V16" s="21">
        <v>0.26265662649469901</v>
      </c>
      <c r="W16" s="21">
        <v>0.31541244418476999</v>
      </c>
      <c r="X16" s="21">
        <v>0.25111021257407001</v>
      </c>
      <c r="Y16" s="21">
        <v>0.25746038383041697</v>
      </c>
      <c r="Z16" s="21">
        <v>0.30297356739075298</v>
      </c>
      <c r="AA16" s="21">
        <v>0.26086956802622702</v>
      </c>
      <c r="AB16" s="21">
        <v>0.26747887212000598</v>
      </c>
      <c r="AC16" s="21">
        <v>0.183141652751033</v>
      </c>
      <c r="AD16" s="21">
        <v>0.14690590233459799</v>
      </c>
      <c r="AE16" s="21"/>
      <c r="AF16" s="21">
        <v>0.247716500638621</v>
      </c>
      <c r="AG16" s="21">
        <v>0.19794267341396901</v>
      </c>
      <c r="AH16" s="21">
        <v>0.26853373898702898</v>
      </c>
      <c r="AI16" s="21">
        <v>0.31105147358853302</v>
      </c>
      <c r="AJ16" s="21">
        <v>0.244824089998466</v>
      </c>
      <c r="AK16" s="21"/>
      <c r="AL16" s="21">
        <v>0.193320144187034</v>
      </c>
      <c r="AM16" s="21">
        <v>0.21577457180016699</v>
      </c>
      <c r="AN16" s="21">
        <v>0.274560802499562</v>
      </c>
      <c r="AO16" s="21">
        <v>0.28373424611168901</v>
      </c>
      <c r="AP16" s="21">
        <v>0.241469924231384</v>
      </c>
      <c r="AQ16" s="21">
        <v>0.27433465901465098</v>
      </c>
      <c r="AR16" s="21"/>
      <c r="AS16" s="21">
        <v>0.31606534938208303</v>
      </c>
      <c r="AT16" s="21">
        <v>0.26069522007721002</v>
      </c>
      <c r="AU16" s="21">
        <v>0.202847985388345</v>
      </c>
      <c r="AV16" s="21">
        <v>0.18187662356952899</v>
      </c>
      <c r="AW16" s="21">
        <v>9.68410415133409E-2</v>
      </c>
      <c r="AX16" s="21"/>
      <c r="AY16" s="21">
        <v>0.20364778869463299</v>
      </c>
      <c r="AZ16" s="21">
        <v>0.162563893986437</v>
      </c>
      <c r="BA16" s="21">
        <v>0.233408752955129</v>
      </c>
      <c r="BB16" s="21">
        <v>0.28510859482279799</v>
      </c>
      <c r="BC16" s="21">
        <v>0.29068185867193902</v>
      </c>
      <c r="BD16" s="21">
        <v>0.22028494793426301</v>
      </c>
      <c r="BE16" s="21">
        <v>0.281315576298522</v>
      </c>
      <c r="BF16" s="21">
        <v>0.194264402195958</v>
      </c>
      <c r="BG16" s="21">
        <v>0.24160041979146599</v>
      </c>
      <c r="BH16" s="21">
        <v>0.34963883269575502</v>
      </c>
      <c r="BI16" s="21">
        <v>0.26953099062684899</v>
      </c>
      <c r="BJ16" s="21">
        <v>0.20396967502007801</v>
      </c>
      <c r="BK16" s="21">
        <v>0.28128531559226599</v>
      </c>
      <c r="BL16" s="21">
        <v>0.200331124396851</v>
      </c>
      <c r="BM16" s="21">
        <v>0.24578706130868799</v>
      </c>
      <c r="BN16" s="21">
        <v>0.115780402065234</v>
      </c>
      <c r="BO16" s="21"/>
      <c r="BP16" s="21">
        <v>0.13601274223558599</v>
      </c>
      <c r="BQ16" s="21">
        <v>0.26664044112325502</v>
      </c>
      <c r="BR16" s="21">
        <v>0.266568794475318</v>
      </c>
      <c r="BS16" s="21">
        <v>0.282276520570163</v>
      </c>
      <c r="BT16" s="21">
        <v>0.28497719330459498</v>
      </c>
      <c r="BU16" s="21">
        <v>0.30124311832246498</v>
      </c>
      <c r="BV16" s="21"/>
      <c r="BW16" s="21">
        <v>0.289786143807088</v>
      </c>
      <c r="BX16" s="21">
        <v>0.19561023279101</v>
      </c>
      <c r="BY16" s="21">
        <v>0.29697763062897298</v>
      </c>
      <c r="BZ16" s="21">
        <v>0.18354072127156401</v>
      </c>
      <c r="CA16" s="21">
        <v>0.206467781658738</v>
      </c>
      <c r="CB16" s="21">
        <v>0.24047674716971201</v>
      </c>
      <c r="CC16" s="21"/>
      <c r="CD16" s="21">
        <v>0.158063966570265</v>
      </c>
      <c r="CE16" s="21">
        <v>0.251893579740401</v>
      </c>
      <c r="CF16" s="21">
        <v>0.31049231242619801</v>
      </c>
      <c r="CG16" s="21">
        <v>0.240026910621713</v>
      </c>
      <c r="CH16" s="21"/>
      <c r="CI16" s="21">
        <v>0.18872738073668599</v>
      </c>
      <c r="CJ16" s="21">
        <v>0.22661334390378099</v>
      </c>
      <c r="CK16" s="21">
        <v>0.26227338952047602</v>
      </c>
      <c r="CL16" s="21">
        <v>0.25097153838840902</v>
      </c>
      <c r="CM16" s="21"/>
      <c r="CN16" s="21">
        <v>0.145293154065055</v>
      </c>
      <c r="CO16" s="21">
        <v>0.25556912345590199</v>
      </c>
      <c r="CP16" s="21"/>
      <c r="CQ16" s="21">
        <v>0.19476006902397899</v>
      </c>
      <c r="CR16" s="21">
        <v>0.25071343841349703</v>
      </c>
    </row>
    <row r="17" spans="2:96" x14ac:dyDescent="0.3">
      <c r="B17" s="15" t="s">
        <v>237</v>
      </c>
      <c r="C17" s="22">
        <v>0.24874484787736401</v>
      </c>
      <c r="D17" s="22">
        <v>0.21745070423418</v>
      </c>
      <c r="E17" s="22">
        <v>0.27713015188832202</v>
      </c>
      <c r="F17" s="22"/>
      <c r="G17" s="22">
        <v>0.47241707188341697</v>
      </c>
      <c r="H17" s="22">
        <v>0.45919902253067102</v>
      </c>
      <c r="I17" s="22">
        <v>0.34182174109694902</v>
      </c>
      <c r="J17" s="22">
        <v>0.20264211161283499</v>
      </c>
      <c r="K17" s="22">
        <v>8.6050215539026101E-2</v>
      </c>
      <c r="L17" s="22">
        <v>3.3238779275163199E-4</v>
      </c>
      <c r="M17" s="22"/>
      <c r="N17" s="22">
        <v>0.31851557753951598</v>
      </c>
      <c r="O17" s="22">
        <v>0.23182814755131001</v>
      </c>
      <c r="P17" s="22">
        <v>0.225545401215273</v>
      </c>
      <c r="Q17" s="22">
        <v>0.218733330554889</v>
      </c>
      <c r="R17" s="22"/>
      <c r="S17" s="22">
        <v>0.439187874384596</v>
      </c>
      <c r="T17" s="22">
        <v>0.27332941516220699</v>
      </c>
      <c r="U17" s="22">
        <v>0.207761972757283</v>
      </c>
      <c r="V17" s="22">
        <v>0.22370881744388499</v>
      </c>
      <c r="W17" s="22">
        <v>6.4037799504919002E-2</v>
      </c>
      <c r="X17" s="22">
        <v>0.20080884025610099</v>
      </c>
      <c r="Y17" s="22">
        <v>0.23377010601980999</v>
      </c>
      <c r="Z17" s="22">
        <v>0.15652488437178899</v>
      </c>
      <c r="AA17" s="22">
        <v>0.23563273208734001</v>
      </c>
      <c r="AB17" s="22">
        <v>0.146795700910024</v>
      </c>
      <c r="AC17" s="22">
        <v>0.330731297807492</v>
      </c>
      <c r="AD17" s="22">
        <v>0.39101358589880097</v>
      </c>
      <c r="AE17" s="22"/>
      <c r="AF17" s="22">
        <v>0.232960078049158</v>
      </c>
      <c r="AG17" s="22">
        <v>0.35114280550648003</v>
      </c>
      <c r="AH17" s="22">
        <v>0.221073415410345</v>
      </c>
      <c r="AI17" s="22">
        <v>0.11777115837306899</v>
      </c>
      <c r="AJ17" s="22">
        <v>0.314955277184025</v>
      </c>
      <c r="AK17" s="22"/>
      <c r="AL17" s="22">
        <v>0.36798688040607003</v>
      </c>
      <c r="AM17" s="22">
        <v>0.30322691765360699</v>
      </c>
      <c r="AN17" s="22">
        <v>0.19994013655409501</v>
      </c>
      <c r="AO17" s="22">
        <v>0.15913752919464699</v>
      </c>
      <c r="AP17" s="22">
        <v>0.29214193167328001</v>
      </c>
      <c r="AQ17" s="22">
        <v>0.17710054614044099</v>
      </c>
      <c r="AR17" s="22"/>
      <c r="AS17" s="22">
        <v>8.1379616116854694E-2</v>
      </c>
      <c r="AT17" s="22">
        <v>0.202763839542558</v>
      </c>
      <c r="AU17" s="22">
        <v>0.33112651689917499</v>
      </c>
      <c r="AV17" s="22">
        <v>0.41863190560486702</v>
      </c>
      <c r="AW17" s="22">
        <v>0.66441008953571801</v>
      </c>
      <c r="AX17" s="22"/>
      <c r="AY17" s="22">
        <v>0.386284911841561</v>
      </c>
      <c r="AZ17" s="22">
        <v>0.43409209108107499</v>
      </c>
      <c r="BA17" s="22">
        <v>0.17676098477917401</v>
      </c>
      <c r="BB17" s="22">
        <v>0.11797028067033601</v>
      </c>
      <c r="BC17" s="22">
        <v>0.14594235070519099</v>
      </c>
      <c r="BD17" s="22">
        <v>0.19788757913368299</v>
      </c>
      <c r="BE17" s="22">
        <v>0.170937380625449</v>
      </c>
      <c r="BF17" s="22">
        <v>0.36300836843047701</v>
      </c>
      <c r="BG17" s="22">
        <v>0.24439001116943199</v>
      </c>
      <c r="BH17" s="22">
        <v>6.4831096591271495E-2</v>
      </c>
      <c r="BI17" s="22">
        <v>0.247759691806893</v>
      </c>
      <c r="BJ17" s="22">
        <v>0.34756531405906599</v>
      </c>
      <c r="BK17" s="22">
        <v>0.23529027124587101</v>
      </c>
      <c r="BL17" s="22">
        <v>0.36220958031177602</v>
      </c>
      <c r="BM17" s="22">
        <v>0.26207605499313102</v>
      </c>
      <c r="BN17" s="22">
        <v>0.58007079287032204</v>
      </c>
      <c r="BO17" s="22"/>
      <c r="BP17" s="22">
        <v>0.46108022430564</v>
      </c>
      <c r="BQ17" s="22">
        <v>0.20218471187311901</v>
      </c>
      <c r="BR17" s="22">
        <v>0.197569284653659</v>
      </c>
      <c r="BS17" s="22">
        <v>0.16655048276790799</v>
      </c>
      <c r="BT17" s="22">
        <v>0.16892270067892901</v>
      </c>
      <c r="BU17" s="22">
        <v>8.2202186958962295E-2</v>
      </c>
      <c r="BV17" s="22"/>
      <c r="BW17" s="22">
        <v>0.142014193988796</v>
      </c>
      <c r="BX17" s="22">
        <v>0.35750862050884502</v>
      </c>
      <c r="BY17" s="22">
        <v>0.139542815005603</v>
      </c>
      <c r="BZ17" s="22">
        <v>0.35052099531443098</v>
      </c>
      <c r="CA17" s="22">
        <v>0.32231048621223402</v>
      </c>
      <c r="CB17" s="22">
        <v>0.241173774354045</v>
      </c>
      <c r="CC17" s="22"/>
      <c r="CD17" s="22">
        <v>0.43364029738786403</v>
      </c>
      <c r="CE17" s="22">
        <v>0.260593788160627</v>
      </c>
      <c r="CF17" s="22">
        <v>7.4090035651767194E-2</v>
      </c>
      <c r="CG17" s="22">
        <v>0.24585993346728899</v>
      </c>
      <c r="CH17" s="22"/>
      <c r="CI17" s="22">
        <v>0.37467626865898601</v>
      </c>
      <c r="CJ17" s="22">
        <v>0.27978613950851</v>
      </c>
      <c r="CK17" s="22">
        <v>0.20692216746103501</v>
      </c>
      <c r="CL17" s="22">
        <v>0.169883644982293</v>
      </c>
      <c r="CM17" s="22"/>
      <c r="CN17" s="22">
        <v>0.45339792931746198</v>
      </c>
      <c r="CO17" s="22">
        <v>0.22126788033325301</v>
      </c>
      <c r="CP17" s="22"/>
      <c r="CQ17" s="22">
        <v>0.38760585349087701</v>
      </c>
      <c r="CR17" s="22">
        <v>0.22698064735951501</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0.124106796448219</v>
      </c>
      <c r="D9" s="14">
        <v>0.101151986564435</v>
      </c>
      <c r="E9" s="14">
        <v>0.144869384555673</v>
      </c>
      <c r="F9" s="14"/>
      <c r="G9" s="14">
        <v>0.172097545174173</v>
      </c>
      <c r="H9" s="14">
        <v>0.201584515192477</v>
      </c>
      <c r="I9" s="14">
        <v>0.14382214039896199</v>
      </c>
      <c r="J9" s="14">
        <v>0.127873425545354</v>
      </c>
      <c r="K9" s="14">
        <v>5.8670849638440298E-2</v>
      </c>
      <c r="L9" s="14">
        <v>5.4104839881334202E-2</v>
      </c>
      <c r="M9" s="14"/>
      <c r="N9" s="14">
        <v>0.13818386097386501</v>
      </c>
      <c r="O9" s="14">
        <v>9.7476284041259201E-2</v>
      </c>
      <c r="P9" s="14">
        <v>0.12651023038230699</v>
      </c>
      <c r="Q9" s="14">
        <v>0.133980503689408</v>
      </c>
      <c r="R9" s="14"/>
      <c r="S9" s="14">
        <v>0.156708536493432</v>
      </c>
      <c r="T9" s="14">
        <v>0.13546265307306499</v>
      </c>
      <c r="U9" s="14">
        <v>0.122248247291688</v>
      </c>
      <c r="V9" s="14">
        <v>0.138442967464671</v>
      </c>
      <c r="W9" s="14">
        <v>0.10790192298956799</v>
      </c>
      <c r="X9" s="14">
        <v>9.2646405151326897E-2</v>
      </c>
      <c r="Y9" s="14">
        <v>0.138388999389715</v>
      </c>
      <c r="Z9" s="14">
        <v>9.5838568370140403E-2</v>
      </c>
      <c r="AA9" s="14">
        <v>0.134357683358314</v>
      </c>
      <c r="AB9" s="14">
        <v>9.0619822762532998E-2</v>
      </c>
      <c r="AC9" s="14">
        <v>0.13359847805941799</v>
      </c>
      <c r="AD9" s="14">
        <v>6.2753067200014306E-2</v>
      </c>
      <c r="AE9" s="14"/>
      <c r="AF9" s="14">
        <v>9.4448047738187602E-2</v>
      </c>
      <c r="AG9" s="14">
        <v>0.16125893387623799</v>
      </c>
      <c r="AH9" s="14">
        <v>0.111566584565778</v>
      </c>
      <c r="AI9" s="14">
        <v>8.5113388419772507E-2</v>
      </c>
      <c r="AJ9" s="14">
        <v>0.151516988492784</v>
      </c>
      <c r="AK9" s="14"/>
      <c r="AL9" s="14">
        <v>0.17874312383135799</v>
      </c>
      <c r="AM9" s="14">
        <v>0.109798720761291</v>
      </c>
      <c r="AN9" s="14">
        <v>0.127924796017516</v>
      </c>
      <c r="AO9" s="14">
        <v>9.0965854002797705E-2</v>
      </c>
      <c r="AP9" s="14">
        <v>0.15549679232590199</v>
      </c>
      <c r="AQ9" s="14">
        <v>9.8008451067493299E-2</v>
      </c>
      <c r="AR9" s="14"/>
      <c r="AS9" s="14">
        <v>0.11954104063900001</v>
      </c>
      <c r="AT9" s="14">
        <v>0.104627749608089</v>
      </c>
      <c r="AU9" s="14">
        <v>0.122532512216286</v>
      </c>
      <c r="AV9" s="14">
        <v>0.18622875818168999</v>
      </c>
      <c r="AW9" s="14">
        <v>0.30577994304550099</v>
      </c>
      <c r="AX9" s="14"/>
      <c r="AY9" s="14">
        <v>0.13938633666974901</v>
      </c>
      <c r="AZ9" s="14">
        <v>0.16625259367572401</v>
      </c>
      <c r="BA9" s="14">
        <v>0.10064214817556399</v>
      </c>
      <c r="BB9" s="14">
        <v>0.11731871687371501</v>
      </c>
      <c r="BC9" s="14">
        <v>0.18462807082034099</v>
      </c>
      <c r="BD9" s="14">
        <v>0.103614639088699</v>
      </c>
      <c r="BE9" s="14">
        <v>0.10932543812953199</v>
      </c>
      <c r="BF9" s="14">
        <v>8.1981000290623801E-2</v>
      </c>
      <c r="BG9" s="14">
        <v>6.4890989347571607E-2</v>
      </c>
      <c r="BH9" s="14">
        <v>0.145613305945822</v>
      </c>
      <c r="BI9" s="14">
        <v>0.121149191104702</v>
      </c>
      <c r="BJ9" s="14">
        <v>0.103514588211037</v>
      </c>
      <c r="BK9" s="14">
        <v>0.13154161005023701</v>
      </c>
      <c r="BL9" s="14">
        <v>0.134767535684305</v>
      </c>
      <c r="BM9" s="14">
        <v>0.185649756747434</v>
      </c>
      <c r="BN9" s="14">
        <v>0.219583459222564</v>
      </c>
      <c r="BO9" s="14"/>
      <c r="BP9" s="14">
        <v>0.192762984321628</v>
      </c>
      <c r="BQ9" s="14">
        <v>8.9809151110777904E-2</v>
      </c>
      <c r="BR9" s="14">
        <v>0.11282896798469701</v>
      </c>
      <c r="BS9" s="14">
        <v>9.9965980471192303E-2</v>
      </c>
      <c r="BT9" s="14">
        <v>0.113732245632496</v>
      </c>
      <c r="BU9" s="14">
        <v>0.113566655045808</v>
      </c>
      <c r="BV9" s="14"/>
      <c r="BW9" s="14">
        <v>0.108712150509345</v>
      </c>
      <c r="BX9" s="14">
        <v>0.119759945172348</v>
      </c>
      <c r="BY9" s="14">
        <v>0.11141694537003401</v>
      </c>
      <c r="BZ9" s="14">
        <v>0.13663807131038699</v>
      </c>
      <c r="CA9" s="14">
        <v>0.161264900515243</v>
      </c>
      <c r="CB9" s="14">
        <v>0.12606883941698899</v>
      </c>
      <c r="CC9" s="14"/>
      <c r="CD9" s="14">
        <v>0.16576714584135999</v>
      </c>
      <c r="CE9" s="14">
        <v>0.16012145117885501</v>
      </c>
      <c r="CF9" s="14">
        <v>9.6207548817243901E-2</v>
      </c>
      <c r="CG9" s="14">
        <v>9.34067726445027E-2</v>
      </c>
      <c r="CH9" s="14"/>
      <c r="CI9" s="14">
        <v>0.162733006930115</v>
      </c>
      <c r="CJ9" s="14">
        <v>0.149762886037516</v>
      </c>
      <c r="CK9" s="14">
        <v>0.106994916557635</v>
      </c>
      <c r="CL9" s="14">
        <v>8.5989470635845305E-2</v>
      </c>
      <c r="CM9" s="14"/>
      <c r="CN9" s="14">
        <v>0.195048243523645</v>
      </c>
      <c r="CO9" s="14">
        <v>0.113142379098031</v>
      </c>
      <c r="CP9" s="14"/>
      <c r="CQ9" s="14">
        <v>0.19272249425101701</v>
      </c>
      <c r="CR9" s="14">
        <v>0.114304252714602</v>
      </c>
    </row>
    <row r="10" spans="2:96" x14ac:dyDescent="0.3">
      <c r="B10" s="15" t="s">
        <v>231</v>
      </c>
      <c r="C10" s="14">
        <v>0.30300913326127699</v>
      </c>
      <c r="D10" s="14">
        <v>0.27456376966838397</v>
      </c>
      <c r="E10" s="14">
        <v>0.33082784583969099</v>
      </c>
      <c r="F10" s="14"/>
      <c r="G10" s="14">
        <v>0.38036599626316703</v>
      </c>
      <c r="H10" s="14">
        <v>0.36611257030843197</v>
      </c>
      <c r="I10" s="14">
        <v>0.31814038670903599</v>
      </c>
      <c r="J10" s="14">
        <v>0.280131488112213</v>
      </c>
      <c r="K10" s="14">
        <v>0.246518040712881</v>
      </c>
      <c r="L10" s="14">
        <v>0.244639187912606</v>
      </c>
      <c r="M10" s="14"/>
      <c r="N10" s="14">
        <v>0.32032403708675899</v>
      </c>
      <c r="O10" s="14">
        <v>0.33669916167271102</v>
      </c>
      <c r="P10" s="14">
        <v>0.27015971089906099</v>
      </c>
      <c r="Q10" s="14">
        <v>0.27773122131567202</v>
      </c>
      <c r="R10" s="14"/>
      <c r="S10" s="14">
        <v>0.343534383427962</v>
      </c>
      <c r="T10" s="14">
        <v>0.26244336892213099</v>
      </c>
      <c r="U10" s="14">
        <v>0.27988852059055003</v>
      </c>
      <c r="V10" s="14">
        <v>0.29627598717727699</v>
      </c>
      <c r="W10" s="14">
        <v>0.274468170368728</v>
      </c>
      <c r="X10" s="14">
        <v>0.28458272374439503</v>
      </c>
      <c r="Y10" s="14">
        <v>0.28029989297189301</v>
      </c>
      <c r="Z10" s="14">
        <v>0.32167542833284801</v>
      </c>
      <c r="AA10" s="14">
        <v>0.33520383746691601</v>
      </c>
      <c r="AB10" s="14">
        <v>0.28708051980759303</v>
      </c>
      <c r="AC10" s="14">
        <v>0.28263409385594801</v>
      </c>
      <c r="AD10" s="14">
        <v>0.49351410947994601</v>
      </c>
      <c r="AE10" s="14"/>
      <c r="AF10" s="14">
        <v>0.25264533230535402</v>
      </c>
      <c r="AG10" s="14">
        <v>0.361937511267788</v>
      </c>
      <c r="AH10" s="14">
        <v>0.296050155243055</v>
      </c>
      <c r="AI10" s="14">
        <v>0.21637459419709101</v>
      </c>
      <c r="AJ10" s="14">
        <v>0.34521548918377898</v>
      </c>
      <c r="AK10" s="14"/>
      <c r="AL10" s="14">
        <v>0.38919462973342001</v>
      </c>
      <c r="AM10" s="14">
        <v>0.27899077838167102</v>
      </c>
      <c r="AN10" s="14">
        <v>0.296833598606902</v>
      </c>
      <c r="AO10" s="14">
        <v>0.22975038950507701</v>
      </c>
      <c r="AP10" s="14">
        <v>0.339968843887821</v>
      </c>
      <c r="AQ10" s="14">
        <v>0.26705904638758099</v>
      </c>
      <c r="AR10" s="14"/>
      <c r="AS10" s="14">
        <v>0.225367107248303</v>
      </c>
      <c r="AT10" s="14">
        <v>0.30423362599624398</v>
      </c>
      <c r="AU10" s="14">
        <v>0.33812091090882201</v>
      </c>
      <c r="AV10" s="14">
        <v>0.40396386363964498</v>
      </c>
      <c r="AW10" s="14">
        <v>0.45394027660067099</v>
      </c>
      <c r="AX10" s="14"/>
      <c r="AY10" s="14">
        <v>0.211933051193853</v>
      </c>
      <c r="AZ10" s="14">
        <v>0.33559082067937801</v>
      </c>
      <c r="BA10" s="14">
        <v>0.32349698048167902</v>
      </c>
      <c r="BB10" s="14">
        <v>0.30226644150735699</v>
      </c>
      <c r="BC10" s="14">
        <v>0.27111836399168199</v>
      </c>
      <c r="BD10" s="14">
        <v>0.24762059516108401</v>
      </c>
      <c r="BE10" s="14">
        <v>0.24208283374294601</v>
      </c>
      <c r="BF10" s="14">
        <v>0.35648817905239599</v>
      </c>
      <c r="BG10" s="14">
        <v>0.30498102129479199</v>
      </c>
      <c r="BH10" s="14">
        <v>0.32516564643851897</v>
      </c>
      <c r="BI10" s="14">
        <v>0.33350543133300697</v>
      </c>
      <c r="BJ10" s="14">
        <v>0.32824620860628601</v>
      </c>
      <c r="BK10" s="14">
        <v>0.33585648958693398</v>
      </c>
      <c r="BL10" s="14">
        <v>0.22006348885848001</v>
      </c>
      <c r="BM10" s="14">
        <v>0.20816317190584999</v>
      </c>
      <c r="BN10" s="14">
        <v>0.40420535120808199</v>
      </c>
      <c r="BO10" s="14"/>
      <c r="BP10" s="14">
        <v>0.34937412969279602</v>
      </c>
      <c r="BQ10" s="14">
        <v>0.31147675573240702</v>
      </c>
      <c r="BR10" s="14">
        <v>0.25772540859144699</v>
      </c>
      <c r="BS10" s="14">
        <v>0.29058305789897099</v>
      </c>
      <c r="BT10" s="14">
        <v>0.26555681009042698</v>
      </c>
      <c r="BU10" s="14">
        <v>0.28653271851177298</v>
      </c>
      <c r="BV10" s="14"/>
      <c r="BW10" s="14">
        <v>0.27117245136986901</v>
      </c>
      <c r="BX10" s="14">
        <v>0.34250959070047299</v>
      </c>
      <c r="BY10" s="14">
        <v>0.34948073213777098</v>
      </c>
      <c r="BZ10" s="14">
        <v>0.27453863219867802</v>
      </c>
      <c r="CA10" s="14">
        <v>0.32527260356652499</v>
      </c>
      <c r="CB10" s="14">
        <v>0.273147727648753</v>
      </c>
      <c r="CC10" s="14"/>
      <c r="CD10" s="14">
        <v>0.356345718875616</v>
      </c>
      <c r="CE10" s="14">
        <v>0.314568960752865</v>
      </c>
      <c r="CF10" s="14">
        <v>0.24683211171529101</v>
      </c>
      <c r="CG10" s="14">
        <v>0.29801496153854801</v>
      </c>
      <c r="CH10" s="14"/>
      <c r="CI10" s="14">
        <v>0.38118022443948002</v>
      </c>
      <c r="CJ10" s="14">
        <v>0.33187957337403001</v>
      </c>
      <c r="CK10" s="14">
        <v>0.26309115243635101</v>
      </c>
      <c r="CL10" s="14">
        <v>0.34444952368801102</v>
      </c>
      <c r="CM10" s="14"/>
      <c r="CN10" s="14">
        <v>0.38533898682421103</v>
      </c>
      <c r="CO10" s="14">
        <v>0.29269981433938003</v>
      </c>
      <c r="CP10" s="14"/>
      <c r="CQ10" s="14">
        <v>0.34378084708189</v>
      </c>
      <c r="CR10" s="14">
        <v>0.30458452407991998</v>
      </c>
    </row>
    <row r="11" spans="2:96" x14ac:dyDescent="0.3">
      <c r="B11" s="15" t="s">
        <v>232</v>
      </c>
      <c r="C11" s="14">
        <v>0.24236475311686101</v>
      </c>
      <c r="D11" s="14">
        <v>0.22919234997450399</v>
      </c>
      <c r="E11" s="14">
        <v>0.25596800616771798</v>
      </c>
      <c r="F11" s="14"/>
      <c r="G11" s="14">
        <v>0.20678624847698801</v>
      </c>
      <c r="H11" s="14">
        <v>0.20145365333767101</v>
      </c>
      <c r="I11" s="14">
        <v>0.24863183763258401</v>
      </c>
      <c r="J11" s="14">
        <v>0.263032225383315</v>
      </c>
      <c r="K11" s="14">
        <v>0.285422135898243</v>
      </c>
      <c r="L11" s="14">
        <v>0.24843237166582599</v>
      </c>
      <c r="M11" s="14"/>
      <c r="N11" s="14">
        <v>0.21445013235902899</v>
      </c>
      <c r="O11" s="14">
        <v>0.23720325687885399</v>
      </c>
      <c r="P11" s="14">
        <v>0.25724318869044499</v>
      </c>
      <c r="Q11" s="14">
        <v>0.265835217223097</v>
      </c>
      <c r="R11" s="14"/>
      <c r="S11" s="14">
        <v>0.221838325328612</v>
      </c>
      <c r="T11" s="14">
        <v>0.25867672939785402</v>
      </c>
      <c r="U11" s="14">
        <v>0.27944668343350398</v>
      </c>
      <c r="V11" s="14">
        <v>0.25682516437287001</v>
      </c>
      <c r="W11" s="14">
        <v>0.24555524132504999</v>
      </c>
      <c r="X11" s="14">
        <v>0.26727597863707198</v>
      </c>
      <c r="Y11" s="14">
        <v>0.24245142164113101</v>
      </c>
      <c r="Z11" s="14">
        <v>0.247507940074814</v>
      </c>
      <c r="AA11" s="14">
        <v>0.23357094565081599</v>
      </c>
      <c r="AB11" s="14">
        <v>0.25298200919621699</v>
      </c>
      <c r="AC11" s="14">
        <v>0.14246584861395101</v>
      </c>
      <c r="AD11" s="14">
        <v>0.203671349862277</v>
      </c>
      <c r="AE11" s="14"/>
      <c r="AF11" s="14">
        <v>0.25121874256783999</v>
      </c>
      <c r="AG11" s="14">
        <v>0.22620394179349501</v>
      </c>
      <c r="AH11" s="14">
        <v>0.25556507627846498</v>
      </c>
      <c r="AI11" s="14">
        <v>0.25823195939047</v>
      </c>
      <c r="AJ11" s="14">
        <v>0.235147912989359</v>
      </c>
      <c r="AK11" s="14"/>
      <c r="AL11" s="14">
        <v>0.20021816978186499</v>
      </c>
      <c r="AM11" s="14">
        <v>0.26287799306055198</v>
      </c>
      <c r="AN11" s="14">
        <v>0.27046622514172902</v>
      </c>
      <c r="AO11" s="14">
        <v>0.25966955236422901</v>
      </c>
      <c r="AP11" s="14">
        <v>0.210495579776181</v>
      </c>
      <c r="AQ11" s="14">
        <v>0.23892682672109</v>
      </c>
      <c r="AR11" s="14"/>
      <c r="AS11" s="14">
        <v>0.30090379579133703</v>
      </c>
      <c r="AT11" s="14">
        <v>0.23680262172039601</v>
      </c>
      <c r="AU11" s="14">
        <v>0.229334406185774</v>
      </c>
      <c r="AV11" s="14">
        <v>0.18078946298864901</v>
      </c>
      <c r="AW11" s="14">
        <v>4.9108794036300203E-2</v>
      </c>
      <c r="AX11" s="14"/>
      <c r="AY11" s="14">
        <v>0.204016967616971</v>
      </c>
      <c r="AZ11" s="14">
        <v>0.221429854297687</v>
      </c>
      <c r="BA11" s="14">
        <v>0.31007342347398698</v>
      </c>
      <c r="BB11" s="14">
        <v>0.21160715048268999</v>
      </c>
      <c r="BC11" s="14">
        <v>0.20415758929616001</v>
      </c>
      <c r="BD11" s="14">
        <v>0.28144414470256701</v>
      </c>
      <c r="BE11" s="14">
        <v>0.28670869552729</v>
      </c>
      <c r="BF11" s="14">
        <v>0.226551824040678</v>
      </c>
      <c r="BG11" s="14">
        <v>0.235407669831769</v>
      </c>
      <c r="BH11" s="14">
        <v>0.235024580032553</v>
      </c>
      <c r="BI11" s="14">
        <v>0.210434433780954</v>
      </c>
      <c r="BJ11" s="14">
        <v>0.20935116819136099</v>
      </c>
      <c r="BK11" s="14">
        <v>0.282651310483991</v>
      </c>
      <c r="BL11" s="14">
        <v>0.25689924359378802</v>
      </c>
      <c r="BM11" s="14">
        <v>0.28523946153532498</v>
      </c>
      <c r="BN11" s="14">
        <v>0.14911459374542799</v>
      </c>
      <c r="BO11" s="14"/>
      <c r="BP11" s="14">
        <v>0.209306878520687</v>
      </c>
      <c r="BQ11" s="14">
        <v>0.26959861392633799</v>
      </c>
      <c r="BR11" s="14">
        <v>0.28471209108770501</v>
      </c>
      <c r="BS11" s="14">
        <v>0.248463845805214</v>
      </c>
      <c r="BT11" s="14">
        <v>0.188173788395195</v>
      </c>
      <c r="BU11" s="14">
        <v>0.22597245322905399</v>
      </c>
      <c r="BV11" s="14"/>
      <c r="BW11" s="14">
        <v>0.24405990929108401</v>
      </c>
      <c r="BX11" s="14">
        <v>0.24967489995304301</v>
      </c>
      <c r="BY11" s="14">
        <v>0.23472780399757401</v>
      </c>
      <c r="BZ11" s="14">
        <v>0.2599315166183</v>
      </c>
      <c r="CA11" s="14">
        <v>0.235079631255878</v>
      </c>
      <c r="CB11" s="14">
        <v>0.19437303452716601</v>
      </c>
      <c r="CC11" s="14"/>
      <c r="CD11" s="14">
        <v>0.229652757225139</v>
      </c>
      <c r="CE11" s="14">
        <v>0.21239839148244499</v>
      </c>
      <c r="CF11" s="14">
        <v>0.25487185516399802</v>
      </c>
      <c r="CG11" s="14">
        <v>0.24640103004670399</v>
      </c>
      <c r="CH11" s="14"/>
      <c r="CI11" s="14">
        <v>0.229354308991506</v>
      </c>
      <c r="CJ11" s="14">
        <v>0.23153412572703699</v>
      </c>
      <c r="CK11" s="14">
        <v>0.25007997627621997</v>
      </c>
      <c r="CL11" s="14">
        <v>0.245239659447228</v>
      </c>
      <c r="CM11" s="14"/>
      <c r="CN11" s="14">
        <v>0.235376045799432</v>
      </c>
      <c r="CO11" s="14">
        <v>0.243179618824338</v>
      </c>
      <c r="CP11" s="14"/>
      <c r="CQ11" s="14">
        <v>0.21562650958528001</v>
      </c>
      <c r="CR11" s="14">
        <v>0.240975978687542</v>
      </c>
    </row>
    <row r="12" spans="2:96" x14ac:dyDescent="0.3">
      <c r="B12" s="15" t="s">
        <v>233</v>
      </c>
      <c r="C12" s="14">
        <v>0.17673964991393501</v>
      </c>
      <c r="D12" s="14">
        <v>0.19922066443428599</v>
      </c>
      <c r="E12" s="14">
        <v>0.15527277092516201</v>
      </c>
      <c r="F12" s="14"/>
      <c r="G12" s="14">
        <v>0.122610588201352</v>
      </c>
      <c r="H12" s="14">
        <v>0.144624318890718</v>
      </c>
      <c r="I12" s="14">
        <v>0.16279381200616599</v>
      </c>
      <c r="J12" s="14">
        <v>0.17280325091214899</v>
      </c>
      <c r="K12" s="14">
        <v>0.174033195413411</v>
      </c>
      <c r="L12" s="14">
        <v>0.25505559443146503</v>
      </c>
      <c r="M12" s="14"/>
      <c r="N12" s="14">
        <v>0.18960605453063201</v>
      </c>
      <c r="O12" s="14">
        <v>0.192327606684844</v>
      </c>
      <c r="P12" s="14">
        <v>0.18162897027638</v>
      </c>
      <c r="Q12" s="14">
        <v>0.14045478255170701</v>
      </c>
      <c r="R12" s="14"/>
      <c r="S12" s="14">
        <v>0.14347369412278699</v>
      </c>
      <c r="T12" s="14">
        <v>0.16749401924742899</v>
      </c>
      <c r="U12" s="14">
        <v>0.17062862502817799</v>
      </c>
      <c r="V12" s="14">
        <v>0.147594001720703</v>
      </c>
      <c r="W12" s="14">
        <v>0.208223640965711</v>
      </c>
      <c r="X12" s="14">
        <v>0.227527890785687</v>
      </c>
      <c r="Y12" s="14">
        <v>0.17899631419885101</v>
      </c>
      <c r="Z12" s="14">
        <v>0.14138890060063899</v>
      </c>
      <c r="AA12" s="14">
        <v>0.14716445784540899</v>
      </c>
      <c r="AB12" s="14">
        <v>0.22596720282513599</v>
      </c>
      <c r="AC12" s="14">
        <v>0.22073928977545701</v>
      </c>
      <c r="AD12" s="14">
        <v>0.178038060881306</v>
      </c>
      <c r="AE12" s="14"/>
      <c r="AF12" s="14">
        <v>0.244578798749092</v>
      </c>
      <c r="AG12" s="14">
        <v>0.15185882333515099</v>
      </c>
      <c r="AH12" s="14">
        <v>0.199437932124823</v>
      </c>
      <c r="AI12" s="14">
        <v>0.16956508670187501</v>
      </c>
      <c r="AJ12" s="14">
        <v>0.125800297712967</v>
      </c>
      <c r="AK12" s="14"/>
      <c r="AL12" s="14">
        <v>0.14643132676774701</v>
      </c>
      <c r="AM12" s="14">
        <v>0.19789845233272299</v>
      </c>
      <c r="AN12" s="14">
        <v>0.20854507973310399</v>
      </c>
      <c r="AO12" s="14">
        <v>0.18448976824236399</v>
      </c>
      <c r="AP12" s="14">
        <v>0.118443286878278</v>
      </c>
      <c r="AQ12" s="14">
        <v>0.22064404949352801</v>
      </c>
      <c r="AR12" s="14"/>
      <c r="AS12" s="14">
        <v>0.17221960708423201</v>
      </c>
      <c r="AT12" s="14">
        <v>0.18057969257204101</v>
      </c>
      <c r="AU12" s="14">
        <v>0.17957012980485901</v>
      </c>
      <c r="AV12" s="14">
        <v>0.124913467073024</v>
      </c>
      <c r="AW12" s="14">
        <v>0.12317102364749501</v>
      </c>
      <c r="AX12" s="14"/>
      <c r="AY12" s="14">
        <v>0.26499305129308698</v>
      </c>
      <c r="AZ12" s="14">
        <v>4.8234792973545201E-2</v>
      </c>
      <c r="BA12" s="14">
        <v>0.15937633022157799</v>
      </c>
      <c r="BB12" s="14">
        <v>0.15847391275412701</v>
      </c>
      <c r="BC12" s="14">
        <v>0.1830064782094</v>
      </c>
      <c r="BD12" s="14">
        <v>0.18374128653222199</v>
      </c>
      <c r="BE12" s="14">
        <v>0.217310614651095</v>
      </c>
      <c r="BF12" s="14">
        <v>0.17938160859805999</v>
      </c>
      <c r="BG12" s="14">
        <v>0.21665770859192601</v>
      </c>
      <c r="BH12" s="14">
        <v>0.149699067709441</v>
      </c>
      <c r="BI12" s="14">
        <v>0.18933822020462701</v>
      </c>
      <c r="BJ12" s="14">
        <v>0.17793605401420501</v>
      </c>
      <c r="BK12" s="14">
        <v>0.16870311773600699</v>
      </c>
      <c r="BL12" s="14">
        <v>0.26741302784262899</v>
      </c>
      <c r="BM12" s="14">
        <v>0.11139585004406</v>
      </c>
      <c r="BN12" s="14">
        <v>0.14893737606211299</v>
      </c>
      <c r="BO12" s="14"/>
      <c r="BP12" s="14">
        <v>0.118726084384534</v>
      </c>
      <c r="BQ12" s="14">
        <v>0.20810836090462001</v>
      </c>
      <c r="BR12" s="14">
        <v>0.170370676123033</v>
      </c>
      <c r="BS12" s="14">
        <v>0.19093408031651399</v>
      </c>
      <c r="BT12" s="14">
        <v>0.23328647981489101</v>
      </c>
      <c r="BU12" s="14">
        <v>0.12734822671455301</v>
      </c>
      <c r="BV12" s="14"/>
      <c r="BW12" s="14">
        <v>0.19600182239312799</v>
      </c>
      <c r="BX12" s="14">
        <v>0.18129504632558299</v>
      </c>
      <c r="BY12" s="14">
        <v>0.11481137951437199</v>
      </c>
      <c r="BZ12" s="14">
        <v>0.140443343947561</v>
      </c>
      <c r="CA12" s="14">
        <v>0.15995577766327501</v>
      </c>
      <c r="CB12" s="14">
        <v>0.23378324880148699</v>
      </c>
      <c r="CC12" s="14"/>
      <c r="CD12" s="14">
        <v>0.14308315590561901</v>
      </c>
      <c r="CE12" s="14">
        <v>0.15089017500903901</v>
      </c>
      <c r="CF12" s="14">
        <v>0.177544148493468</v>
      </c>
      <c r="CG12" s="14">
        <v>0.20147219914641501</v>
      </c>
      <c r="CH12" s="14"/>
      <c r="CI12" s="14">
        <v>0.11939258142376299</v>
      </c>
      <c r="CJ12" s="14">
        <v>0.167017780987295</v>
      </c>
      <c r="CK12" s="14">
        <v>0.19678138136703399</v>
      </c>
      <c r="CL12" s="14">
        <v>0.190084829581808</v>
      </c>
      <c r="CM12" s="14"/>
      <c r="CN12" s="14">
        <v>0.112335106411103</v>
      </c>
      <c r="CO12" s="14">
        <v>0.187123631707204</v>
      </c>
      <c r="CP12" s="14"/>
      <c r="CQ12" s="14">
        <v>0.16118497375498</v>
      </c>
      <c r="CR12" s="14">
        <v>0.17738786431683901</v>
      </c>
    </row>
    <row r="13" spans="2:96" x14ac:dyDescent="0.3">
      <c r="B13" s="15" t="s">
        <v>234</v>
      </c>
      <c r="C13" s="14">
        <v>0.13008665765852201</v>
      </c>
      <c r="D13" s="14">
        <v>0.17460639316682</v>
      </c>
      <c r="E13" s="14">
        <v>8.69235690904923E-2</v>
      </c>
      <c r="F13" s="14"/>
      <c r="G13" s="14">
        <v>6.3429576921927605E-2</v>
      </c>
      <c r="H13" s="14">
        <v>6.5521047613939898E-2</v>
      </c>
      <c r="I13" s="14">
        <v>0.100022991955575</v>
      </c>
      <c r="J13" s="14">
        <v>0.14011156345777001</v>
      </c>
      <c r="K13" s="14">
        <v>0.21684031033690301</v>
      </c>
      <c r="L13" s="14">
        <v>0.184827931546899</v>
      </c>
      <c r="M13" s="14"/>
      <c r="N13" s="14">
        <v>0.119822447436932</v>
      </c>
      <c r="O13" s="14">
        <v>0.115444345173646</v>
      </c>
      <c r="P13" s="14">
        <v>0.14649449046482599</v>
      </c>
      <c r="Q13" s="14">
        <v>0.14348555848097599</v>
      </c>
      <c r="R13" s="14"/>
      <c r="S13" s="14">
        <v>0.10322515644442801</v>
      </c>
      <c r="T13" s="14">
        <v>0.15735714513927801</v>
      </c>
      <c r="U13" s="14">
        <v>0.121503609887056</v>
      </c>
      <c r="V13" s="14">
        <v>0.14979061508928199</v>
      </c>
      <c r="W13" s="14">
        <v>0.15698185785826299</v>
      </c>
      <c r="X13" s="14">
        <v>8.5890452989758503E-2</v>
      </c>
      <c r="Y13" s="14">
        <v>0.14289086838051401</v>
      </c>
      <c r="Z13" s="14">
        <v>0.19358916262155901</v>
      </c>
      <c r="AA13" s="14">
        <v>0.122509766240273</v>
      </c>
      <c r="AB13" s="14">
        <v>0.126337299980743</v>
      </c>
      <c r="AC13" s="14">
        <v>0.14774376365595501</v>
      </c>
      <c r="AD13" s="14">
        <v>6.2023412576456403E-2</v>
      </c>
      <c r="AE13" s="14"/>
      <c r="AF13" s="14">
        <v>0.13941623689643101</v>
      </c>
      <c r="AG13" s="14">
        <v>8.2788146059512402E-2</v>
      </c>
      <c r="AH13" s="14">
        <v>0.119041424133089</v>
      </c>
      <c r="AI13" s="14">
        <v>0.24750630681022801</v>
      </c>
      <c r="AJ13" s="14">
        <v>9.7346194965780106E-2</v>
      </c>
      <c r="AK13" s="14"/>
      <c r="AL13" s="14">
        <v>7.6940987943011102E-2</v>
      </c>
      <c r="AM13" s="14">
        <v>0.13920964944612299</v>
      </c>
      <c r="AN13" s="14">
        <v>7.1416572940709799E-2</v>
      </c>
      <c r="AO13" s="14">
        <v>0.21379676670587799</v>
      </c>
      <c r="AP13" s="14">
        <v>0.12504411328737999</v>
      </c>
      <c r="AQ13" s="14">
        <v>0.13167567377034101</v>
      </c>
      <c r="AR13" s="14"/>
      <c r="AS13" s="14">
        <v>0.15526511719639899</v>
      </c>
      <c r="AT13" s="14">
        <v>0.151213001976301</v>
      </c>
      <c r="AU13" s="14">
        <v>0.104738300960954</v>
      </c>
      <c r="AV13" s="14">
        <v>8.9652659051082301E-2</v>
      </c>
      <c r="AW13" s="14">
        <v>6.7999962670032901E-2</v>
      </c>
      <c r="AX13" s="14"/>
      <c r="AY13" s="14">
        <v>0.17967059322633999</v>
      </c>
      <c r="AZ13" s="14">
        <v>0.14909119364854501</v>
      </c>
      <c r="BA13" s="14">
        <v>9.8768003402402799E-2</v>
      </c>
      <c r="BB13" s="14">
        <v>0.179181755863141</v>
      </c>
      <c r="BC13" s="14">
        <v>0.112818032450092</v>
      </c>
      <c r="BD13" s="14">
        <v>0.14429590543761001</v>
      </c>
      <c r="BE13" s="14">
        <v>0.13470723755757599</v>
      </c>
      <c r="BF13" s="14">
        <v>0.14253946506527301</v>
      </c>
      <c r="BG13" s="14">
        <v>0.155128985936485</v>
      </c>
      <c r="BH13" s="14">
        <v>0.115824157092477</v>
      </c>
      <c r="BI13" s="14">
        <v>0.13471512592061799</v>
      </c>
      <c r="BJ13" s="14">
        <v>0.13697268898325399</v>
      </c>
      <c r="BK13" s="14">
        <v>8.1247472142830499E-2</v>
      </c>
      <c r="BL13" s="14">
        <v>0.120856704020798</v>
      </c>
      <c r="BM13" s="14">
        <v>0.20955175976733101</v>
      </c>
      <c r="BN13" s="14">
        <v>7.8159219761813004E-2</v>
      </c>
      <c r="BO13" s="14"/>
      <c r="BP13" s="14">
        <v>0.106713306840064</v>
      </c>
      <c r="BQ13" s="14">
        <v>9.3152531112610501E-2</v>
      </c>
      <c r="BR13" s="14">
        <v>0.152663817596662</v>
      </c>
      <c r="BS13" s="14">
        <v>0.15007744106325599</v>
      </c>
      <c r="BT13" s="14">
        <v>0.17536355090588601</v>
      </c>
      <c r="BU13" s="14">
        <v>0.22428856205414099</v>
      </c>
      <c r="BV13" s="14"/>
      <c r="BW13" s="14">
        <v>0.16993211121625501</v>
      </c>
      <c r="BX13" s="14">
        <v>8.1410707971824495E-2</v>
      </c>
      <c r="BY13" s="14">
        <v>0.13700406682956101</v>
      </c>
      <c r="BZ13" s="14">
        <v>0.160905283828741</v>
      </c>
      <c r="CA13" s="14">
        <v>9.6656628583674506E-2</v>
      </c>
      <c r="CB13" s="14">
        <v>9.2182960616497195E-2</v>
      </c>
      <c r="CC13" s="14"/>
      <c r="CD13" s="14">
        <v>6.9300434959638904E-2</v>
      </c>
      <c r="CE13" s="14">
        <v>0.12960079745932199</v>
      </c>
      <c r="CF13" s="14">
        <v>0.19095274334920101</v>
      </c>
      <c r="CG13" s="14">
        <v>0.15364776968204599</v>
      </c>
      <c r="CH13" s="14"/>
      <c r="CI13" s="14">
        <v>8.5945617233422505E-2</v>
      </c>
      <c r="CJ13" s="14">
        <v>9.4317885655727296E-2</v>
      </c>
      <c r="CK13" s="14">
        <v>0.16423104653215601</v>
      </c>
      <c r="CL13" s="14">
        <v>6.7820692875537894E-2</v>
      </c>
      <c r="CM13" s="14"/>
      <c r="CN13" s="14">
        <v>4.2248775022062597E-2</v>
      </c>
      <c r="CO13" s="14">
        <v>0.14351467111810601</v>
      </c>
      <c r="CP13" s="14"/>
      <c r="CQ13" s="14">
        <v>7.74026316448055E-2</v>
      </c>
      <c r="CR13" s="14">
        <v>0.14014280622939601</v>
      </c>
    </row>
    <row r="14" spans="2:96" x14ac:dyDescent="0.3">
      <c r="B14" s="15" t="s">
        <v>92</v>
      </c>
      <c r="C14" s="14">
        <v>2.3693009601187601E-2</v>
      </c>
      <c r="D14" s="14">
        <v>2.12648361915725E-2</v>
      </c>
      <c r="E14" s="14">
        <v>2.6138423421263698E-2</v>
      </c>
      <c r="F14" s="14"/>
      <c r="G14" s="14">
        <v>5.4710044962392901E-2</v>
      </c>
      <c r="H14" s="14">
        <v>2.0703894656761101E-2</v>
      </c>
      <c r="I14" s="14">
        <v>2.6588831297676901E-2</v>
      </c>
      <c r="J14" s="14">
        <v>1.6048046589198301E-2</v>
      </c>
      <c r="K14" s="14">
        <v>1.8515468000122399E-2</v>
      </c>
      <c r="L14" s="14">
        <v>1.2940074561869901E-2</v>
      </c>
      <c r="M14" s="14"/>
      <c r="N14" s="14">
        <v>1.7613467612783401E-2</v>
      </c>
      <c r="O14" s="14">
        <v>2.0849345548686199E-2</v>
      </c>
      <c r="P14" s="14">
        <v>1.7963409286981601E-2</v>
      </c>
      <c r="Q14" s="14">
        <v>3.8512716739139502E-2</v>
      </c>
      <c r="R14" s="14"/>
      <c r="S14" s="14">
        <v>3.1219904182778702E-2</v>
      </c>
      <c r="T14" s="14">
        <v>1.8566084220243299E-2</v>
      </c>
      <c r="U14" s="14">
        <v>2.6284313769024899E-2</v>
      </c>
      <c r="V14" s="14">
        <v>1.10712641751958E-2</v>
      </c>
      <c r="W14" s="14">
        <v>6.8691664926804497E-3</v>
      </c>
      <c r="X14" s="14">
        <v>4.2076548691761098E-2</v>
      </c>
      <c r="Y14" s="14">
        <v>1.6972503417895999E-2</v>
      </c>
      <c r="Z14" s="14">
        <v>0</v>
      </c>
      <c r="AA14" s="14">
        <v>2.7193309438271099E-2</v>
      </c>
      <c r="AB14" s="14">
        <v>1.7013145427778601E-2</v>
      </c>
      <c r="AC14" s="14">
        <v>7.2818526039270401E-2</v>
      </c>
      <c r="AD14" s="14">
        <v>0</v>
      </c>
      <c r="AE14" s="14"/>
      <c r="AF14" s="14">
        <v>1.7692841743095499E-2</v>
      </c>
      <c r="AG14" s="14">
        <v>1.5952643667815701E-2</v>
      </c>
      <c r="AH14" s="14">
        <v>1.8338827654789999E-2</v>
      </c>
      <c r="AI14" s="14">
        <v>2.3208664480563499E-2</v>
      </c>
      <c r="AJ14" s="14">
        <v>4.4973116655330998E-2</v>
      </c>
      <c r="AK14" s="14"/>
      <c r="AL14" s="14">
        <v>8.4717619425997495E-3</v>
      </c>
      <c r="AM14" s="14">
        <v>1.12244060176394E-2</v>
      </c>
      <c r="AN14" s="14">
        <v>2.4813727560039401E-2</v>
      </c>
      <c r="AO14" s="14">
        <v>2.1327669179654101E-2</v>
      </c>
      <c r="AP14" s="14">
        <v>5.0551383844438698E-2</v>
      </c>
      <c r="AQ14" s="14">
        <v>4.3685952559966802E-2</v>
      </c>
      <c r="AR14" s="14"/>
      <c r="AS14" s="14">
        <v>2.6703332040728899E-2</v>
      </c>
      <c r="AT14" s="14">
        <v>2.2543308126929701E-2</v>
      </c>
      <c r="AU14" s="14">
        <v>2.5703739923305002E-2</v>
      </c>
      <c r="AV14" s="14">
        <v>1.4451789065908899E-2</v>
      </c>
      <c r="AW14" s="14">
        <v>0</v>
      </c>
      <c r="AX14" s="14"/>
      <c r="AY14" s="14">
        <v>0</v>
      </c>
      <c r="AZ14" s="14">
        <v>7.94007447251215E-2</v>
      </c>
      <c r="BA14" s="14">
        <v>7.6431142447897001E-3</v>
      </c>
      <c r="BB14" s="14">
        <v>3.11520225189693E-2</v>
      </c>
      <c r="BC14" s="14">
        <v>4.4271465232325197E-2</v>
      </c>
      <c r="BD14" s="14">
        <v>3.9283429077817497E-2</v>
      </c>
      <c r="BE14" s="14">
        <v>9.8651803915616992E-3</v>
      </c>
      <c r="BF14" s="14">
        <v>1.3057922952969699E-2</v>
      </c>
      <c r="BG14" s="14">
        <v>2.29336249974566E-2</v>
      </c>
      <c r="BH14" s="14">
        <v>2.8673242781186999E-2</v>
      </c>
      <c r="BI14" s="14">
        <v>1.0857597656093201E-2</v>
      </c>
      <c r="BJ14" s="14">
        <v>4.3979291993856202E-2</v>
      </c>
      <c r="BK14" s="14">
        <v>0</v>
      </c>
      <c r="BL14" s="14">
        <v>0</v>
      </c>
      <c r="BM14" s="14">
        <v>0</v>
      </c>
      <c r="BN14" s="14">
        <v>0</v>
      </c>
      <c r="BO14" s="14"/>
      <c r="BP14" s="14">
        <v>2.3116616240290901E-2</v>
      </c>
      <c r="BQ14" s="14">
        <v>2.7854587213246899E-2</v>
      </c>
      <c r="BR14" s="14">
        <v>2.1699038616455901E-2</v>
      </c>
      <c r="BS14" s="14">
        <v>1.9975594444853299E-2</v>
      </c>
      <c r="BT14" s="14">
        <v>2.3887125161104399E-2</v>
      </c>
      <c r="BU14" s="14">
        <v>2.2291384444671099E-2</v>
      </c>
      <c r="BV14" s="14"/>
      <c r="BW14" s="14">
        <v>1.0121555220319101E-2</v>
      </c>
      <c r="BX14" s="14">
        <v>2.53498098767296E-2</v>
      </c>
      <c r="BY14" s="14">
        <v>5.2559072150687898E-2</v>
      </c>
      <c r="BZ14" s="14">
        <v>2.7543152096333502E-2</v>
      </c>
      <c r="CA14" s="14">
        <v>2.17704584154048E-2</v>
      </c>
      <c r="CB14" s="14">
        <v>8.0444188989107698E-2</v>
      </c>
      <c r="CC14" s="14"/>
      <c r="CD14" s="14">
        <v>3.5850787192626403E-2</v>
      </c>
      <c r="CE14" s="14">
        <v>3.2420224117473598E-2</v>
      </c>
      <c r="CF14" s="14">
        <v>3.3591592460799E-2</v>
      </c>
      <c r="CG14" s="14">
        <v>7.05726694178404E-3</v>
      </c>
      <c r="CH14" s="14"/>
      <c r="CI14" s="14">
        <v>2.1394260981714201E-2</v>
      </c>
      <c r="CJ14" s="14">
        <v>2.5487748218394699E-2</v>
      </c>
      <c r="CK14" s="14">
        <v>1.8821526830603699E-2</v>
      </c>
      <c r="CL14" s="14">
        <v>6.6415823771570501E-2</v>
      </c>
      <c r="CM14" s="14"/>
      <c r="CN14" s="14">
        <v>2.9652842419546899E-2</v>
      </c>
      <c r="CO14" s="14">
        <v>2.0339884912941399E-2</v>
      </c>
      <c r="CP14" s="14"/>
      <c r="CQ14" s="14">
        <v>9.2825436820270901E-3</v>
      </c>
      <c r="CR14" s="14">
        <v>2.2604573971700501E-2</v>
      </c>
    </row>
    <row r="15" spans="2:96" x14ac:dyDescent="0.3">
      <c r="B15" s="15" t="s">
        <v>235</v>
      </c>
      <c r="C15" s="21">
        <v>0.42711592970949502</v>
      </c>
      <c r="D15" s="21">
        <v>0.375715756232818</v>
      </c>
      <c r="E15" s="21">
        <v>0.47569723039536499</v>
      </c>
      <c r="F15" s="21"/>
      <c r="G15" s="21">
        <v>0.552463541437339</v>
      </c>
      <c r="H15" s="21">
        <v>0.56769708550090903</v>
      </c>
      <c r="I15" s="21">
        <v>0.46196252710799801</v>
      </c>
      <c r="J15" s="21">
        <v>0.40800491365756703</v>
      </c>
      <c r="K15" s="21">
        <v>0.30518889035132102</v>
      </c>
      <c r="L15" s="21">
        <v>0.29874402779393999</v>
      </c>
      <c r="M15" s="21"/>
      <c r="N15" s="21">
        <v>0.45850789806062398</v>
      </c>
      <c r="O15" s="21">
        <v>0.43417544571396999</v>
      </c>
      <c r="P15" s="21">
        <v>0.39666994128136801</v>
      </c>
      <c r="Q15" s="21">
        <v>0.41171172500508002</v>
      </c>
      <c r="R15" s="21"/>
      <c r="S15" s="21">
        <v>0.50024291992139402</v>
      </c>
      <c r="T15" s="21">
        <v>0.39790602199519598</v>
      </c>
      <c r="U15" s="21">
        <v>0.40213676788223701</v>
      </c>
      <c r="V15" s="21">
        <v>0.43471895464194799</v>
      </c>
      <c r="W15" s="21">
        <v>0.38237009335829603</v>
      </c>
      <c r="X15" s="21">
        <v>0.37722912889572202</v>
      </c>
      <c r="Y15" s="21">
        <v>0.418688892361608</v>
      </c>
      <c r="Z15" s="21">
        <v>0.417513996702989</v>
      </c>
      <c r="AA15" s="21">
        <v>0.469561520825231</v>
      </c>
      <c r="AB15" s="21">
        <v>0.37770034257012602</v>
      </c>
      <c r="AC15" s="21">
        <v>0.416232571915366</v>
      </c>
      <c r="AD15" s="21">
        <v>0.55626717667995995</v>
      </c>
      <c r="AE15" s="21"/>
      <c r="AF15" s="21">
        <v>0.34709338004354101</v>
      </c>
      <c r="AG15" s="21">
        <v>0.52319644514402597</v>
      </c>
      <c r="AH15" s="21">
        <v>0.40761673980883301</v>
      </c>
      <c r="AI15" s="21">
        <v>0.30148798261686299</v>
      </c>
      <c r="AJ15" s="21">
        <v>0.49673247767656198</v>
      </c>
      <c r="AK15" s="21"/>
      <c r="AL15" s="21">
        <v>0.56793775356477705</v>
      </c>
      <c r="AM15" s="21">
        <v>0.38878949914296201</v>
      </c>
      <c r="AN15" s="21">
        <v>0.424758394624418</v>
      </c>
      <c r="AO15" s="21">
        <v>0.32071624350787498</v>
      </c>
      <c r="AP15" s="21">
        <v>0.49546563621372303</v>
      </c>
      <c r="AQ15" s="21">
        <v>0.365067497455074</v>
      </c>
      <c r="AR15" s="21"/>
      <c r="AS15" s="21">
        <v>0.34490814788730301</v>
      </c>
      <c r="AT15" s="21">
        <v>0.408861375604333</v>
      </c>
      <c r="AU15" s="21">
        <v>0.46065342312510799</v>
      </c>
      <c r="AV15" s="21">
        <v>0.59019262182133503</v>
      </c>
      <c r="AW15" s="21">
        <v>0.75972021964617198</v>
      </c>
      <c r="AX15" s="21"/>
      <c r="AY15" s="21">
        <v>0.35131938786360201</v>
      </c>
      <c r="AZ15" s="21">
        <v>0.50184341435510205</v>
      </c>
      <c r="BA15" s="21">
        <v>0.42413912865724301</v>
      </c>
      <c r="BB15" s="21">
        <v>0.41958515838107302</v>
      </c>
      <c r="BC15" s="21">
        <v>0.45574643481202398</v>
      </c>
      <c r="BD15" s="21">
        <v>0.35123523424978298</v>
      </c>
      <c r="BE15" s="21">
        <v>0.35140827187247697</v>
      </c>
      <c r="BF15" s="21">
        <v>0.43846917934301899</v>
      </c>
      <c r="BG15" s="21">
        <v>0.36987201064236302</v>
      </c>
      <c r="BH15" s="21">
        <v>0.47077895238434198</v>
      </c>
      <c r="BI15" s="21">
        <v>0.45465462243770899</v>
      </c>
      <c r="BJ15" s="21">
        <v>0.43176079681732299</v>
      </c>
      <c r="BK15" s="21">
        <v>0.46739809963717099</v>
      </c>
      <c r="BL15" s="21">
        <v>0.35483102454278498</v>
      </c>
      <c r="BM15" s="21">
        <v>0.39381292865328399</v>
      </c>
      <c r="BN15" s="21">
        <v>0.62378881043064605</v>
      </c>
      <c r="BO15" s="21"/>
      <c r="BP15" s="21">
        <v>0.54213711401442399</v>
      </c>
      <c r="BQ15" s="21">
        <v>0.40128590684318499</v>
      </c>
      <c r="BR15" s="21">
        <v>0.37055437657614398</v>
      </c>
      <c r="BS15" s="21">
        <v>0.39054903837016303</v>
      </c>
      <c r="BT15" s="21">
        <v>0.37928905572292398</v>
      </c>
      <c r="BU15" s="21">
        <v>0.40009937355758102</v>
      </c>
      <c r="BV15" s="21"/>
      <c r="BW15" s="21">
        <v>0.37988460187921402</v>
      </c>
      <c r="BX15" s="21">
        <v>0.46226953587281999</v>
      </c>
      <c r="BY15" s="21">
        <v>0.46089767750780503</v>
      </c>
      <c r="BZ15" s="21">
        <v>0.41117670350906499</v>
      </c>
      <c r="CA15" s="21">
        <v>0.48653750408176899</v>
      </c>
      <c r="CB15" s="21">
        <v>0.39921656706574199</v>
      </c>
      <c r="CC15" s="21"/>
      <c r="CD15" s="21">
        <v>0.52211286471697604</v>
      </c>
      <c r="CE15" s="21">
        <v>0.47469041193172101</v>
      </c>
      <c r="CF15" s="21">
        <v>0.34303966053253498</v>
      </c>
      <c r="CG15" s="21">
        <v>0.39142173418305098</v>
      </c>
      <c r="CH15" s="21"/>
      <c r="CI15" s="21">
        <v>0.54391323136959502</v>
      </c>
      <c r="CJ15" s="21">
        <v>0.48164245941154599</v>
      </c>
      <c r="CK15" s="21">
        <v>0.37008606899398599</v>
      </c>
      <c r="CL15" s="21">
        <v>0.43043899432385602</v>
      </c>
      <c r="CM15" s="21"/>
      <c r="CN15" s="21">
        <v>0.580387230347856</v>
      </c>
      <c r="CO15" s="21">
        <v>0.40584219343741101</v>
      </c>
      <c r="CP15" s="21"/>
      <c r="CQ15" s="21">
        <v>0.536503341332908</v>
      </c>
      <c r="CR15" s="21">
        <v>0.41888877679452202</v>
      </c>
    </row>
    <row r="16" spans="2:96" x14ac:dyDescent="0.3">
      <c r="B16" s="15" t="s">
        <v>236</v>
      </c>
      <c r="C16" s="21">
        <v>0.30682630757245699</v>
      </c>
      <c r="D16" s="21">
        <v>0.37382705760110602</v>
      </c>
      <c r="E16" s="21">
        <v>0.24219634001565399</v>
      </c>
      <c r="F16" s="21"/>
      <c r="G16" s="21">
        <v>0.18604016512328</v>
      </c>
      <c r="H16" s="21">
        <v>0.21014536650465801</v>
      </c>
      <c r="I16" s="21">
        <v>0.26281680396174101</v>
      </c>
      <c r="J16" s="21">
        <v>0.31291481436991903</v>
      </c>
      <c r="K16" s="21">
        <v>0.39087350575031399</v>
      </c>
      <c r="L16" s="21">
        <v>0.439883525978364</v>
      </c>
      <c r="M16" s="21"/>
      <c r="N16" s="21">
        <v>0.309428501967563</v>
      </c>
      <c r="O16" s="21">
        <v>0.30777195185848899</v>
      </c>
      <c r="P16" s="21">
        <v>0.32812346074120602</v>
      </c>
      <c r="Q16" s="21">
        <v>0.28394034103268301</v>
      </c>
      <c r="R16" s="21"/>
      <c r="S16" s="21">
        <v>0.24669885056721499</v>
      </c>
      <c r="T16" s="21">
        <v>0.32485116438670703</v>
      </c>
      <c r="U16" s="21">
        <v>0.29213223491523399</v>
      </c>
      <c r="V16" s="21">
        <v>0.29738461680998601</v>
      </c>
      <c r="W16" s="21">
        <v>0.36520549882397402</v>
      </c>
      <c r="X16" s="21">
        <v>0.31341834377544597</v>
      </c>
      <c r="Y16" s="21">
        <v>0.32188718257936499</v>
      </c>
      <c r="Z16" s="21">
        <v>0.33497806322219698</v>
      </c>
      <c r="AA16" s="21">
        <v>0.26967422408568198</v>
      </c>
      <c r="AB16" s="21">
        <v>0.35230450280587899</v>
      </c>
      <c r="AC16" s="21">
        <v>0.36848305343141302</v>
      </c>
      <c r="AD16" s="21">
        <v>0.24006147345776199</v>
      </c>
      <c r="AE16" s="21"/>
      <c r="AF16" s="21">
        <v>0.38399503564552401</v>
      </c>
      <c r="AG16" s="21">
        <v>0.23464696939466301</v>
      </c>
      <c r="AH16" s="21">
        <v>0.31847935625791202</v>
      </c>
      <c r="AI16" s="21">
        <v>0.41707139351210298</v>
      </c>
      <c r="AJ16" s="21">
        <v>0.223146492678747</v>
      </c>
      <c r="AK16" s="21"/>
      <c r="AL16" s="21">
        <v>0.223372314710758</v>
      </c>
      <c r="AM16" s="21">
        <v>0.33710810177884598</v>
      </c>
      <c r="AN16" s="21">
        <v>0.27996165267381401</v>
      </c>
      <c r="AO16" s="21">
        <v>0.39828653494824201</v>
      </c>
      <c r="AP16" s="21">
        <v>0.24348740016565701</v>
      </c>
      <c r="AQ16" s="21">
        <v>0.35231972326386901</v>
      </c>
      <c r="AR16" s="21"/>
      <c r="AS16" s="21">
        <v>0.32748472428063102</v>
      </c>
      <c r="AT16" s="21">
        <v>0.33179269454834098</v>
      </c>
      <c r="AU16" s="21">
        <v>0.28430843076581302</v>
      </c>
      <c r="AV16" s="21">
        <v>0.214566126124106</v>
      </c>
      <c r="AW16" s="21">
        <v>0.19117098631752799</v>
      </c>
      <c r="AX16" s="21"/>
      <c r="AY16" s="21">
        <v>0.44466364451942703</v>
      </c>
      <c r="AZ16" s="21">
        <v>0.19732598662209</v>
      </c>
      <c r="BA16" s="21">
        <v>0.25814433362398098</v>
      </c>
      <c r="BB16" s="21">
        <v>0.33765566861726798</v>
      </c>
      <c r="BC16" s="21">
        <v>0.295824510659492</v>
      </c>
      <c r="BD16" s="21">
        <v>0.328037191969832</v>
      </c>
      <c r="BE16" s="21">
        <v>0.35201785220867099</v>
      </c>
      <c r="BF16" s="21">
        <v>0.321921073663333</v>
      </c>
      <c r="BG16" s="21">
        <v>0.37178669452841101</v>
      </c>
      <c r="BH16" s="21">
        <v>0.26552322480191798</v>
      </c>
      <c r="BI16" s="21">
        <v>0.324053346125245</v>
      </c>
      <c r="BJ16" s="21">
        <v>0.31490874299745902</v>
      </c>
      <c r="BK16" s="21">
        <v>0.249950589878838</v>
      </c>
      <c r="BL16" s="21">
        <v>0.388269731863427</v>
      </c>
      <c r="BM16" s="21">
        <v>0.32094760981139098</v>
      </c>
      <c r="BN16" s="21">
        <v>0.227096595823926</v>
      </c>
      <c r="BO16" s="21"/>
      <c r="BP16" s="21">
        <v>0.225439391224598</v>
      </c>
      <c r="BQ16" s="21">
        <v>0.30126089201723</v>
      </c>
      <c r="BR16" s="21">
        <v>0.323034493719694</v>
      </c>
      <c r="BS16" s="21">
        <v>0.34101152137976898</v>
      </c>
      <c r="BT16" s="21">
        <v>0.40865003072077699</v>
      </c>
      <c r="BU16" s="21">
        <v>0.35163678876869398</v>
      </c>
      <c r="BV16" s="21"/>
      <c r="BW16" s="21">
        <v>0.36593393360938298</v>
      </c>
      <c r="BX16" s="21">
        <v>0.262705754297408</v>
      </c>
      <c r="BY16" s="21">
        <v>0.25181544634393299</v>
      </c>
      <c r="BZ16" s="21">
        <v>0.301348627776301</v>
      </c>
      <c r="CA16" s="21">
        <v>0.25661240624694898</v>
      </c>
      <c r="CB16" s="21">
        <v>0.32596620941798399</v>
      </c>
      <c r="CC16" s="21"/>
      <c r="CD16" s="21">
        <v>0.21238359086525799</v>
      </c>
      <c r="CE16" s="21">
        <v>0.28049097246836102</v>
      </c>
      <c r="CF16" s="21">
        <v>0.36849689184266798</v>
      </c>
      <c r="CG16" s="21">
        <v>0.35511996882845998</v>
      </c>
      <c r="CH16" s="21"/>
      <c r="CI16" s="21">
        <v>0.205338198657186</v>
      </c>
      <c r="CJ16" s="21">
        <v>0.26133566664302199</v>
      </c>
      <c r="CK16" s="21">
        <v>0.36101242789919002</v>
      </c>
      <c r="CL16" s="21">
        <v>0.25790552245734599</v>
      </c>
      <c r="CM16" s="21"/>
      <c r="CN16" s="21">
        <v>0.15458388143316601</v>
      </c>
      <c r="CO16" s="21">
        <v>0.33063830282530998</v>
      </c>
      <c r="CP16" s="21"/>
      <c r="CQ16" s="21">
        <v>0.23858760539978499</v>
      </c>
      <c r="CR16" s="21">
        <v>0.31753067054623602</v>
      </c>
    </row>
    <row r="17" spans="2:96" x14ac:dyDescent="0.3">
      <c r="B17" s="15" t="s">
        <v>237</v>
      </c>
      <c r="C17" s="22">
        <v>0.120289622137039</v>
      </c>
      <c r="D17" s="22">
        <v>1.88869863171243E-3</v>
      </c>
      <c r="E17" s="22">
        <v>0.233500890379711</v>
      </c>
      <c r="F17" s="22"/>
      <c r="G17" s="22">
        <v>0.36642337631406002</v>
      </c>
      <c r="H17" s="22">
        <v>0.35755171899625099</v>
      </c>
      <c r="I17" s="22">
        <v>0.199145723146257</v>
      </c>
      <c r="J17" s="22">
        <v>9.5090099287647598E-2</v>
      </c>
      <c r="K17" s="22">
        <v>-8.5684615398993094E-2</v>
      </c>
      <c r="L17" s="22">
        <v>-0.14113949818442301</v>
      </c>
      <c r="M17" s="22"/>
      <c r="N17" s="22">
        <v>0.14907939609306101</v>
      </c>
      <c r="O17" s="22">
        <v>0.126403493855481</v>
      </c>
      <c r="P17" s="22">
        <v>6.8546480540161506E-2</v>
      </c>
      <c r="Q17" s="22">
        <v>0.12777138397239701</v>
      </c>
      <c r="R17" s="22"/>
      <c r="S17" s="22">
        <v>0.253544069354179</v>
      </c>
      <c r="T17" s="22">
        <v>7.3054857608489093E-2</v>
      </c>
      <c r="U17" s="22">
        <v>0.11000453296700401</v>
      </c>
      <c r="V17" s="22">
        <v>0.137334337831963</v>
      </c>
      <c r="W17" s="22">
        <v>1.7164594534322002E-2</v>
      </c>
      <c r="X17" s="22">
        <v>6.3810785120275798E-2</v>
      </c>
      <c r="Y17" s="22">
        <v>9.6801709782243006E-2</v>
      </c>
      <c r="Z17" s="22">
        <v>8.2535933480791204E-2</v>
      </c>
      <c r="AA17" s="22">
        <v>0.199887296739549</v>
      </c>
      <c r="AB17" s="22">
        <v>2.5395839764246898E-2</v>
      </c>
      <c r="AC17" s="22">
        <v>4.7749518483953E-2</v>
      </c>
      <c r="AD17" s="22">
        <v>0.31620570322219799</v>
      </c>
      <c r="AE17" s="22"/>
      <c r="AF17" s="22">
        <v>-3.6901655601982303E-2</v>
      </c>
      <c r="AG17" s="22">
        <v>0.28854947574936302</v>
      </c>
      <c r="AH17" s="22">
        <v>8.9137383550920504E-2</v>
      </c>
      <c r="AI17" s="22">
        <v>-0.11558341089524</v>
      </c>
      <c r="AJ17" s="22">
        <v>0.273585984997815</v>
      </c>
      <c r="AK17" s="22"/>
      <c r="AL17" s="22">
        <v>0.34456543885401902</v>
      </c>
      <c r="AM17" s="22">
        <v>5.1681397364115499E-2</v>
      </c>
      <c r="AN17" s="22">
        <v>0.14479674195060399</v>
      </c>
      <c r="AO17" s="22">
        <v>-7.7570291440367395E-2</v>
      </c>
      <c r="AP17" s="22">
        <v>0.25197823604806502</v>
      </c>
      <c r="AQ17" s="22">
        <v>1.2747774191205199E-2</v>
      </c>
      <c r="AR17" s="22"/>
      <c r="AS17" s="22">
        <v>1.7423423606671901E-2</v>
      </c>
      <c r="AT17" s="22">
        <v>7.70686810559916E-2</v>
      </c>
      <c r="AU17" s="22">
        <v>0.17634499235929499</v>
      </c>
      <c r="AV17" s="22">
        <v>0.375626495697229</v>
      </c>
      <c r="AW17" s="22">
        <v>0.56854923332864304</v>
      </c>
      <c r="AX17" s="22"/>
      <c r="AY17" s="22">
        <v>-9.3344256655825603E-2</v>
      </c>
      <c r="AZ17" s="22">
        <v>0.30451742773301199</v>
      </c>
      <c r="BA17" s="22">
        <v>0.165994795033262</v>
      </c>
      <c r="BB17" s="22">
        <v>8.1929489763804805E-2</v>
      </c>
      <c r="BC17" s="22">
        <v>0.15992192415253201</v>
      </c>
      <c r="BD17" s="22">
        <v>2.3198042279951502E-2</v>
      </c>
      <c r="BE17" s="22">
        <v>-6.09580336193571E-4</v>
      </c>
      <c r="BF17" s="22">
        <v>0.116548105679686</v>
      </c>
      <c r="BG17" s="22">
        <v>-1.9146838860474901E-3</v>
      </c>
      <c r="BH17" s="22">
        <v>0.205255727582424</v>
      </c>
      <c r="BI17" s="22">
        <v>0.13060127631246399</v>
      </c>
      <c r="BJ17" s="22">
        <v>0.11685205381986399</v>
      </c>
      <c r="BK17" s="22">
        <v>0.21744750975833299</v>
      </c>
      <c r="BL17" s="22">
        <v>-3.34387073206419E-2</v>
      </c>
      <c r="BM17" s="22">
        <v>7.2865318841893303E-2</v>
      </c>
      <c r="BN17" s="22">
        <v>0.39669221460672</v>
      </c>
      <c r="BO17" s="22"/>
      <c r="BP17" s="22">
        <v>0.316697722789825</v>
      </c>
      <c r="BQ17" s="22">
        <v>0.100025014825954</v>
      </c>
      <c r="BR17" s="22">
        <v>4.7519882856450299E-2</v>
      </c>
      <c r="BS17" s="22">
        <v>4.95375169903935E-2</v>
      </c>
      <c r="BT17" s="22">
        <v>-2.9360974997853301E-2</v>
      </c>
      <c r="BU17" s="22">
        <v>4.8462584788887E-2</v>
      </c>
      <c r="BV17" s="22"/>
      <c r="BW17" s="22">
        <v>1.3950668269830701E-2</v>
      </c>
      <c r="BX17" s="22">
        <v>0.19956378157541299</v>
      </c>
      <c r="BY17" s="22">
        <v>0.20908223116387201</v>
      </c>
      <c r="BZ17" s="22">
        <v>0.109828075732764</v>
      </c>
      <c r="CA17" s="22">
        <v>0.22992509783482001</v>
      </c>
      <c r="CB17" s="22">
        <v>7.3250357647758002E-2</v>
      </c>
      <c r="CC17" s="22"/>
      <c r="CD17" s="22">
        <v>0.309729273851718</v>
      </c>
      <c r="CE17" s="22">
        <v>0.19419943946335999</v>
      </c>
      <c r="CF17" s="22">
        <v>-2.54572313101337E-2</v>
      </c>
      <c r="CG17" s="22">
        <v>3.6301765354590503E-2</v>
      </c>
      <c r="CH17" s="22"/>
      <c r="CI17" s="22">
        <v>0.33857503271240902</v>
      </c>
      <c r="CJ17" s="22">
        <v>0.220306792768524</v>
      </c>
      <c r="CK17" s="22">
        <v>9.0736410947953004E-3</v>
      </c>
      <c r="CL17" s="22">
        <v>0.17253347186651</v>
      </c>
      <c r="CM17" s="22"/>
      <c r="CN17" s="22">
        <v>0.42580334891469002</v>
      </c>
      <c r="CO17" s="22">
        <v>7.5203890612100796E-2</v>
      </c>
      <c r="CP17" s="22"/>
      <c r="CQ17" s="22">
        <v>0.29791573593312198</v>
      </c>
      <c r="CR17" s="22">
        <v>0.10135810624828701</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0.114828299054212</v>
      </c>
      <c r="D9" s="14">
        <v>9.8113755173779696E-2</v>
      </c>
      <c r="E9" s="14">
        <v>0.13034600946755001</v>
      </c>
      <c r="F9" s="14"/>
      <c r="G9" s="14">
        <v>0.17568365798228999</v>
      </c>
      <c r="H9" s="14">
        <v>0.18874585168021801</v>
      </c>
      <c r="I9" s="14">
        <v>0.12330553661428199</v>
      </c>
      <c r="J9" s="14">
        <v>7.9817098736349304E-2</v>
      </c>
      <c r="K9" s="14">
        <v>6.8671394873406094E-2</v>
      </c>
      <c r="L9" s="14">
        <v>6.6882143377601094E-2</v>
      </c>
      <c r="M9" s="14"/>
      <c r="N9" s="14">
        <v>0.11254539506150001</v>
      </c>
      <c r="O9" s="14">
        <v>0.112166401682933</v>
      </c>
      <c r="P9" s="14">
        <v>0.118077764816287</v>
      </c>
      <c r="Q9" s="14">
        <v>0.11660304915264599</v>
      </c>
      <c r="R9" s="14"/>
      <c r="S9" s="14">
        <v>0.184968719289065</v>
      </c>
      <c r="T9" s="14">
        <v>8.2453302680421406E-2</v>
      </c>
      <c r="U9" s="14">
        <v>0.12231035846013499</v>
      </c>
      <c r="V9" s="14">
        <v>0.15068119261947399</v>
      </c>
      <c r="W9" s="14">
        <v>7.3533567443400297E-2</v>
      </c>
      <c r="X9" s="14">
        <v>9.38997212354655E-2</v>
      </c>
      <c r="Y9" s="14">
        <v>9.0860596314999903E-2</v>
      </c>
      <c r="Z9" s="14">
        <v>9.8804569940061801E-2</v>
      </c>
      <c r="AA9" s="14">
        <v>0.11563696243551499</v>
      </c>
      <c r="AB9" s="14">
        <v>7.4973989664612703E-2</v>
      </c>
      <c r="AC9" s="14">
        <v>0.13309835054795099</v>
      </c>
      <c r="AD9" s="14">
        <v>0.12982467364438</v>
      </c>
      <c r="AE9" s="14"/>
      <c r="AF9" s="14">
        <v>9.2306479118999502E-2</v>
      </c>
      <c r="AG9" s="14">
        <v>0.12982740960834299</v>
      </c>
      <c r="AH9" s="14">
        <v>0.13223102141534299</v>
      </c>
      <c r="AI9" s="14">
        <v>0.123210149777988</v>
      </c>
      <c r="AJ9" s="14">
        <v>0.122699850045214</v>
      </c>
      <c r="AK9" s="14"/>
      <c r="AL9" s="14">
        <v>0.13760271665615001</v>
      </c>
      <c r="AM9" s="14">
        <v>0.104066971769307</v>
      </c>
      <c r="AN9" s="14">
        <v>0.121052366108253</v>
      </c>
      <c r="AO9" s="14">
        <v>0.11595532824161001</v>
      </c>
      <c r="AP9" s="14">
        <v>0.159355074111039</v>
      </c>
      <c r="AQ9" s="14">
        <v>8.0073431218882093E-2</v>
      </c>
      <c r="AR9" s="14"/>
      <c r="AS9" s="14">
        <v>9.8490721064693407E-2</v>
      </c>
      <c r="AT9" s="14">
        <v>9.6318066494643501E-2</v>
      </c>
      <c r="AU9" s="14">
        <v>0.115496654380439</v>
      </c>
      <c r="AV9" s="14">
        <v>0.17903024140516599</v>
      </c>
      <c r="AW9" s="14">
        <v>0.24914636540167501</v>
      </c>
      <c r="AX9" s="14"/>
      <c r="AY9" s="14">
        <v>0.27414290486852</v>
      </c>
      <c r="AZ9" s="14">
        <v>0.110868336153723</v>
      </c>
      <c r="BA9" s="14">
        <v>0.132138536728344</v>
      </c>
      <c r="BB9" s="14">
        <v>0.108942455431125</v>
      </c>
      <c r="BC9" s="14">
        <v>0.15293818412447999</v>
      </c>
      <c r="BD9" s="14">
        <v>7.8177921217206806E-2</v>
      </c>
      <c r="BE9" s="14">
        <v>0.115578703923993</v>
      </c>
      <c r="BF9" s="14">
        <v>9.5324363912885499E-2</v>
      </c>
      <c r="BG9" s="14">
        <v>0.102741182237278</v>
      </c>
      <c r="BH9" s="14">
        <v>0.104831870538775</v>
      </c>
      <c r="BI9" s="14">
        <v>9.9347545512241106E-2</v>
      </c>
      <c r="BJ9" s="14">
        <v>7.6936864822424095E-2</v>
      </c>
      <c r="BK9" s="14">
        <v>0.15103698217550901</v>
      </c>
      <c r="BL9" s="14">
        <v>6.8002188438105904E-2</v>
      </c>
      <c r="BM9" s="14">
        <v>9.3186182382056101E-2</v>
      </c>
      <c r="BN9" s="14">
        <v>0.16905935837031599</v>
      </c>
      <c r="BO9" s="14"/>
      <c r="BP9" s="14">
        <v>0.167471071968746</v>
      </c>
      <c r="BQ9" s="14">
        <v>0.10495032933746599</v>
      </c>
      <c r="BR9" s="14">
        <v>0.10642833251643</v>
      </c>
      <c r="BS9" s="14">
        <v>8.3266400575563601E-2</v>
      </c>
      <c r="BT9" s="14">
        <v>0.105557194087466</v>
      </c>
      <c r="BU9" s="14">
        <v>5.9544439251959499E-2</v>
      </c>
      <c r="BV9" s="14"/>
      <c r="BW9" s="14">
        <v>0.10601016077046201</v>
      </c>
      <c r="BX9" s="14">
        <v>9.9272592497565204E-2</v>
      </c>
      <c r="BY9" s="14">
        <v>0.14946151379858799</v>
      </c>
      <c r="BZ9" s="14">
        <v>0.13235321175467801</v>
      </c>
      <c r="CA9" s="14">
        <v>0.134549157098005</v>
      </c>
      <c r="CB9" s="14">
        <v>8.7961658691971298E-2</v>
      </c>
      <c r="CC9" s="14"/>
      <c r="CD9" s="14">
        <v>0.15060590941862301</v>
      </c>
      <c r="CE9" s="14">
        <v>0.139367315292248</v>
      </c>
      <c r="CF9" s="14">
        <v>0.101845712012895</v>
      </c>
      <c r="CG9" s="14">
        <v>9.1127785536442504E-2</v>
      </c>
      <c r="CH9" s="14"/>
      <c r="CI9" s="14">
        <v>0.16482509994668701</v>
      </c>
      <c r="CJ9" s="14">
        <v>0.122742635159025</v>
      </c>
      <c r="CK9" s="14">
        <v>9.3470121409556697E-2</v>
      </c>
      <c r="CL9" s="14">
        <v>0.138577239795276</v>
      </c>
      <c r="CM9" s="14"/>
      <c r="CN9" s="14">
        <v>0.20007030757741401</v>
      </c>
      <c r="CO9" s="14">
        <v>0.10277869102524601</v>
      </c>
      <c r="CP9" s="14"/>
      <c r="CQ9" s="14">
        <v>0.228350598431835</v>
      </c>
      <c r="CR9" s="14">
        <v>0.10043061987560301</v>
      </c>
    </row>
    <row r="10" spans="2:96" x14ac:dyDescent="0.3">
      <c r="B10" s="15" t="s">
        <v>231</v>
      </c>
      <c r="C10" s="14">
        <v>0.29917749318235198</v>
      </c>
      <c r="D10" s="14">
        <v>0.29577993631738198</v>
      </c>
      <c r="E10" s="14">
        <v>0.30159668651504201</v>
      </c>
      <c r="F10" s="14"/>
      <c r="G10" s="14">
        <v>0.41222576964409102</v>
      </c>
      <c r="H10" s="14">
        <v>0.38073285526480299</v>
      </c>
      <c r="I10" s="14">
        <v>0.34750968630794798</v>
      </c>
      <c r="J10" s="14">
        <v>0.285411484427607</v>
      </c>
      <c r="K10" s="14">
        <v>0.205130500625921</v>
      </c>
      <c r="L10" s="14">
        <v>0.19298648884474801</v>
      </c>
      <c r="M10" s="14"/>
      <c r="N10" s="14">
        <v>0.34560256959128699</v>
      </c>
      <c r="O10" s="14">
        <v>0.30552122493829498</v>
      </c>
      <c r="P10" s="14">
        <v>0.258797874443569</v>
      </c>
      <c r="Q10" s="14">
        <v>0.28161061318398201</v>
      </c>
      <c r="R10" s="14"/>
      <c r="S10" s="14">
        <v>0.34634804275855402</v>
      </c>
      <c r="T10" s="14">
        <v>0.28232426556813101</v>
      </c>
      <c r="U10" s="14">
        <v>0.28519704510386701</v>
      </c>
      <c r="V10" s="14">
        <v>0.28725319345342798</v>
      </c>
      <c r="W10" s="14">
        <v>0.28203159619700002</v>
      </c>
      <c r="X10" s="14">
        <v>0.29953700857027299</v>
      </c>
      <c r="Y10" s="14">
        <v>0.35579889850068502</v>
      </c>
      <c r="Z10" s="14">
        <v>0.23912797884162501</v>
      </c>
      <c r="AA10" s="14">
        <v>0.34217965866226402</v>
      </c>
      <c r="AB10" s="14">
        <v>0.27919143675688102</v>
      </c>
      <c r="AC10" s="14">
        <v>0.20620071803807399</v>
      </c>
      <c r="AD10" s="14">
        <v>0.249889618004875</v>
      </c>
      <c r="AE10" s="14"/>
      <c r="AF10" s="14">
        <v>0.29116154057144</v>
      </c>
      <c r="AG10" s="14">
        <v>0.35821312390042398</v>
      </c>
      <c r="AH10" s="14">
        <v>0.26993573548557898</v>
      </c>
      <c r="AI10" s="14">
        <v>0.23466409104406299</v>
      </c>
      <c r="AJ10" s="14">
        <v>0.29560402872804897</v>
      </c>
      <c r="AK10" s="14"/>
      <c r="AL10" s="14">
        <v>0.374927447541958</v>
      </c>
      <c r="AM10" s="14">
        <v>0.28778913163861503</v>
      </c>
      <c r="AN10" s="14">
        <v>0.33262319098834597</v>
      </c>
      <c r="AO10" s="14">
        <v>0.24111063604253699</v>
      </c>
      <c r="AP10" s="14">
        <v>0.29311913139571799</v>
      </c>
      <c r="AQ10" s="14">
        <v>0.25443469493705201</v>
      </c>
      <c r="AR10" s="14"/>
      <c r="AS10" s="14">
        <v>0.25209818207325901</v>
      </c>
      <c r="AT10" s="14">
        <v>0.29760349179456402</v>
      </c>
      <c r="AU10" s="14">
        <v>0.336873800463525</v>
      </c>
      <c r="AV10" s="14">
        <v>0.37987663957857498</v>
      </c>
      <c r="AW10" s="14">
        <v>0.35511472938486899</v>
      </c>
      <c r="AX10" s="14"/>
      <c r="AY10" s="14">
        <v>0.302719393017438</v>
      </c>
      <c r="AZ10" s="14">
        <v>0.26466005795636999</v>
      </c>
      <c r="BA10" s="14">
        <v>0.250933827474011</v>
      </c>
      <c r="BB10" s="14">
        <v>0.28295986421817099</v>
      </c>
      <c r="BC10" s="14">
        <v>0.28018167182647802</v>
      </c>
      <c r="BD10" s="14">
        <v>0.35212385580736599</v>
      </c>
      <c r="BE10" s="14">
        <v>0.30900451886971902</v>
      </c>
      <c r="BF10" s="14">
        <v>0.30056130284947602</v>
      </c>
      <c r="BG10" s="14">
        <v>0.23842436092894001</v>
      </c>
      <c r="BH10" s="14">
        <v>0.31924089975954401</v>
      </c>
      <c r="BI10" s="14">
        <v>0.33652976705965099</v>
      </c>
      <c r="BJ10" s="14">
        <v>0.28161757906136797</v>
      </c>
      <c r="BK10" s="14">
        <v>0.29576424853917699</v>
      </c>
      <c r="BL10" s="14">
        <v>0.312592490517558</v>
      </c>
      <c r="BM10" s="14">
        <v>0.34914600036638399</v>
      </c>
      <c r="BN10" s="14">
        <v>0.35325456030911001</v>
      </c>
      <c r="BO10" s="14"/>
      <c r="BP10" s="14">
        <v>0.37039008488929698</v>
      </c>
      <c r="BQ10" s="14">
        <v>0.30817954123282398</v>
      </c>
      <c r="BR10" s="14">
        <v>0.27461997437412999</v>
      </c>
      <c r="BS10" s="14">
        <v>0.24506595730567701</v>
      </c>
      <c r="BT10" s="14">
        <v>0.281613506886356</v>
      </c>
      <c r="BU10" s="14">
        <v>0.212220826774701</v>
      </c>
      <c r="BV10" s="14"/>
      <c r="BW10" s="14">
        <v>0.233119924996329</v>
      </c>
      <c r="BX10" s="14">
        <v>0.32133748141255303</v>
      </c>
      <c r="BY10" s="14">
        <v>0.28862552959154802</v>
      </c>
      <c r="BZ10" s="14">
        <v>0.30363334270887499</v>
      </c>
      <c r="CA10" s="14">
        <v>0.37392332567734499</v>
      </c>
      <c r="CB10" s="14">
        <v>0.430172589683321</v>
      </c>
      <c r="CC10" s="14"/>
      <c r="CD10" s="14">
        <v>0.40544773430980702</v>
      </c>
      <c r="CE10" s="14">
        <v>0.27712870677176799</v>
      </c>
      <c r="CF10" s="14">
        <v>0.270320804620163</v>
      </c>
      <c r="CG10" s="14">
        <v>0.27763222465819898</v>
      </c>
      <c r="CH10" s="14"/>
      <c r="CI10" s="14">
        <v>0.34330611397189897</v>
      </c>
      <c r="CJ10" s="14">
        <v>0.32943726941715501</v>
      </c>
      <c r="CK10" s="14">
        <v>0.28470093610779101</v>
      </c>
      <c r="CL10" s="14">
        <v>0.208747756739219</v>
      </c>
      <c r="CM10" s="14"/>
      <c r="CN10" s="14">
        <v>0.34543648968841201</v>
      </c>
      <c r="CO10" s="14">
        <v>0.29198399958750798</v>
      </c>
      <c r="CP10" s="14"/>
      <c r="CQ10" s="14">
        <v>0.322864670305825</v>
      </c>
      <c r="CR10" s="14">
        <v>0.297523662910816</v>
      </c>
    </row>
    <row r="11" spans="2:96" x14ac:dyDescent="0.3">
      <c r="B11" s="15" t="s">
        <v>232</v>
      </c>
      <c r="C11" s="14">
        <v>0.21936854588199101</v>
      </c>
      <c r="D11" s="14">
        <v>0.224125533870592</v>
      </c>
      <c r="E11" s="14">
        <v>0.21536537916342599</v>
      </c>
      <c r="F11" s="14"/>
      <c r="G11" s="14">
        <v>0.191831674718592</v>
      </c>
      <c r="H11" s="14">
        <v>0.19271834722228501</v>
      </c>
      <c r="I11" s="14">
        <v>0.199974868737302</v>
      </c>
      <c r="J11" s="14">
        <v>0.23031173977507299</v>
      </c>
      <c r="K11" s="14">
        <v>0.28418261191532701</v>
      </c>
      <c r="L11" s="14">
        <v>0.22266096577486499</v>
      </c>
      <c r="M11" s="14"/>
      <c r="N11" s="14">
        <v>0.20374601431404499</v>
      </c>
      <c r="O11" s="14">
        <v>0.20005711760939801</v>
      </c>
      <c r="P11" s="14">
        <v>0.23776628415822401</v>
      </c>
      <c r="Q11" s="14">
        <v>0.23669935725676899</v>
      </c>
      <c r="R11" s="14"/>
      <c r="S11" s="14">
        <v>0.20004308112646799</v>
      </c>
      <c r="T11" s="14">
        <v>0.25601334138819298</v>
      </c>
      <c r="U11" s="14">
        <v>0.21385513788279001</v>
      </c>
      <c r="V11" s="14">
        <v>0.188194455120066</v>
      </c>
      <c r="W11" s="14">
        <v>0.25988004710507401</v>
      </c>
      <c r="X11" s="14">
        <v>0.215033648075421</v>
      </c>
      <c r="Y11" s="14">
        <v>0.19579574857939799</v>
      </c>
      <c r="Z11" s="14">
        <v>0.288608919004746</v>
      </c>
      <c r="AA11" s="14">
        <v>0.166259589155206</v>
      </c>
      <c r="AB11" s="14">
        <v>0.24663788898550601</v>
      </c>
      <c r="AC11" s="14">
        <v>0.225393420868607</v>
      </c>
      <c r="AD11" s="14">
        <v>0.25172846755543599</v>
      </c>
      <c r="AE11" s="14"/>
      <c r="AF11" s="14">
        <v>0.18885834477091701</v>
      </c>
      <c r="AG11" s="14">
        <v>0.22314119112752101</v>
      </c>
      <c r="AH11" s="14">
        <v>0.16595322921535699</v>
      </c>
      <c r="AI11" s="14">
        <v>0.22584877141242901</v>
      </c>
      <c r="AJ11" s="14">
        <v>0.22534794771188499</v>
      </c>
      <c r="AK11" s="14"/>
      <c r="AL11" s="14">
        <v>0.18579109704690799</v>
      </c>
      <c r="AM11" s="14">
        <v>0.20372052933809301</v>
      </c>
      <c r="AN11" s="14">
        <v>0.20384620529011499</v>
      </c>
      <c r="AO11" s="14">
        <v>0.21980403929574599</v>
      </c>
      <c r="AP11" s="14">
        <v>0.23261077784939899</v>
      </c>
      <c r="AQ11" s="14">
        <v>0.28732665546102798</v>
      </c>
      <c r="AR11" s="14"/>
      <c r="AS11" s="14">
        <v>0.24957381044809901</v>
      </c>
      <c r="AT11" s="14">
        <v>0.19556737562073401</v>
      </c>
      <c r="AU11" s="14">
        <v>0.23368326338280401</v>
      </c>
      <c r="AV11" s="14">
        <v>0.15480161561783301</v>
      </c>
      <c r="AW11" s="14">
        <v>9.7953692323409502E-2</v>
      </c>
      <c r="AX11" s="14"/>
      <c r="AY11" s="14">
        <v>0.141528755898153</v>
      </c>
      <c r="AZ11" s="14">
        <v>0.23535476625056401</v>
      </c>
      <c r="BA11" s="14">
        <v>0.24705761690630801</v>
      </c>
      <c r="BB11" s="14">
        <v>0.25447847338837298</v>
      </c>
      <c r="BC11" s="14">
        <v>0.225842611939153</v>
      </c>
      <c r="BD11" s="14">
        <v>0.228895242266065</v>
      </c>
      <c r="BE11" s="14">
        <v>0.205566173367175</v>
      </c>
      <c r="BF11" s="14">
        <v>0.25134691160324102</v>
      </c>
      <c r="BG11" s="14">
        <v>0.204130865243038</v>
      </c>
      <c r="BH11" s="14">
        <v>0.20509215702981901</v>
      </c>
      <c r="BI11" s="14">
        <v>0.21390256558416501</v>
      </c>
      <c r="BJ11" s="14">
        <v>0.23522123071482801</v>
      </c>
      <c r="BK11" s="14">
        <v>0.20154546510031701</v>
      </c>
      <c r="BL11" s="14">
        <v>0.29893558027685702</v>
      </c>
      <c r="BM11" s="14">
        <v>0.177949659619692</v>
      </c>
      <c r="BN11" s="14">
        <v>0.1452911306155</v>
      </c>
      <c r="BO11" s="14"/>
      <c r="BP11" s="14">
        <v>0.17341044460498101</v>
      </c>
      <c r="BQ11" s="14">
        <v>0.25286453551737498</v>
      </c>
      <c r="BR11" s="14">
        <v>0.22055952779312299</v>
      </c>
      <c r="BS11" s="14">
        <v>0.228283963113358</v>
      </c>
      <c r="BT11" s="14">
        <v>0.20002562718620301</v>
      </c>
      <c r="BU11" s="14">
        <v>0.26219538156989203</v>
      </c>
      <c r="BV11" s="14"/>
      <c r="BW11" s="14">
        <v>0.22647179464783301</v>
      </c>
      <c r="BX11" s="14">
        <v>0.25592935583470899</v>
      </c>
      <c r="BY11" s="14">
        <v>0.20194370311856899</v>
      </c>
      <c r="BZ11" s="14">
        <v>0.17943532636533499</v>
      </c>
      <c r="CA11" s="14">
        <v>0.214447758477982</v>
      </c>
      <c r="CB11" s="14">
        <v>0.13387537595622001</v>
      </c>
      <c r="CC11" s="14"/>
      <c r="CD11" s="14">
        <v>0.182819934001509</v>
      </c>
      <c r="CE11" s="14">
        <v>0.202739758893245</v>
      </c>
      <c r="CF11" s="14">
        <v>0.199723103470094</v>
      </c>
      <c r="CG11" s="14">
        <v>0.236156394320821</v>
      </c>
      <c r="CH11" s="14"/>
      <c r="CI11" s="14">
        <v>0.176304293595065</v>
      </c>
      <c r="CJ11" s="14">
        <v>0.22952841532530799</v>
      </c>
      <c r="CK11" s="14">
        <v>0.22535034776599699</v>
      </c>
      <c r="CL11" s="14">
        <v>0.25266152886912802</v>
      </c>
      <c r="CM11" s="14"/>
      <c r="CN11" s="14">
        <v>0.25928286816809099</v>
      </c>
      <c r="CO11" s="14">
        <v>0.211079470027314</v>
      </c>
      <c r="CP11" s="14"/>
      <c r="CQ11" s="14">
        <v>0.20399589938051799</v>
      </c>
      <c r="CR11" s="14">
        <v>0.21316714645561699</v>
      </c>
    </row>
    <row r="12" spans="2:96" x14ac:dyDescent="0.3">
      <c r="B12" s="15" t="s">
        <v>233</v>
      </c>
      <c r="C12" s="14">
        <v>0.190900723723926</v>
      </c>
      <c r="D12" s="14">
        <v>0.19958861481821999</v>
      </c>
      <c r="E12" s="14">
        <v>0.182968045237481</v>
      </c>
      <c r="F12" s="14"/>
      <c r="G12" s="14">
        <v>0.13968552864161299</v>
      </c>
      <c r="H12" s="14">
        <v>0.13233609904971499</v>
      </c>
      <c r="I12" s="14">
        <v>0.174002770189255</v>
      </c>
      <c r="J12" s="14">
        <v>0.21251356860746901</v>
      </c>
      <c r="K12" s="14">
        <v>0.21137380629501701</v>
      </c>
      <c r="L12" s="14">
        <v>0.25493797577580202</v>
      </c>
      <c r="M12" s="14"/>
      <c r="N12" s="14">
        <v>0.168017520167245</v>
      </c>
      <c r="O12" s="14">
        <v>0.22946474635792999</v>
      </c>
      <c r="P12" s="14">
        <v>0.18683571231693399</v>
      </c>
      <c r="Q12" s="14">
        <v>0.17741217239448301</v>
      </c>
      <c r="R12" s="14"/>
      <c r="S12" s="14">
        <v>0.13988091783309001</v>
      </c>
      <c r="T12" s="14">
        <v>0.193931763131066</v>
      </c>
      <c r="U12" s="14">
        <v>0.213918656448916</v>
      </c>
      <c r="V12" s="14">
        <v>0.22485779311425899</v>
      </c>
      <c r="W12" s="14">
        <v>0.217055061707282</v>
      </c>
      <c r="X12" s="14">
        <v>0.16507988341478999</v>
      </c>
      <c r="Y12" s="14">
        <v>0.19749979251365399</v>
      </c>
      <c r="Z12" s="14">
        <v>0.16282011684945899</v>
      </c>
      <c r="AA12" s="14">
        <v>0.195640658883042</v>
      </c>
      <c r="AB12" s="14">
        <v>0.19147266931993601</v>
      </c>
      <c r="AC12" s="14">
        <v>0.17092683530650901</v>
      </c>
      <c r="AD12" s="14">
        <v>0.30397180588386302</v>
      </c>
      <c r="AE12" s="14"/>
      <c r="AF12" s="14">
        <v>0.212971685428686</v>
      </c>
      <c r="AG12" s="14">
        <v>0.14287563929059399</v>
      </c>
      <c r="AH12" s="14">
        <v>0.23491502716957399</v>
      </c>
      <c r="AI12" s="14">
        <v>0.20470058970228899</v>
      </c>
      <c r="AJ12" s="14">
        <v>0.229607770057106</v>
      </c>
      <c r="AK12" s="14"/>
      <c r="AL12" s="14">
        <v>0.16324152270363501</v>
      </c>
      <c r="AM12" s="14">
        <v>0.189941621934582</v>
      </c>
      <c r="AN12" s="14">
        <v>0.19347689584972599</v>
      </c>
      <c r="AO12" s="14">
        <v>0.21142761888782999</v>
      </c>
      <c r="AP12" s="14">
        <v>0.18694109611631299</v>
      </c>
      <c r="AQ12" s="14">
        <v>0.193594390817908</v>
      </c>
      <c r="AR12" s="14"/>
      <c r="AS12" s="14">
        <v>0.18083617566506499</v>
      </c>
      <c r="AT12" s="14">
        <v>0.209995178369978</v>
      </c>
      <c r="AU12" s="14">
        <v>0.179274989592897</v>
      </c>
      <c r="AV12" s="14">
        <v>0.179282301658824</v>
      </c>
      <c r="AW12" s="14">
        <v>0.15351041227565601</v>
      </c>
      <c r="AX12" s="14"/>
      <c r="AY12" s="14">
        <v>0.21223848669588499</v>
      </c>
      <c r="AZ12" s="14">
        <v>0.13298961457191999</v>
      </c>
      <c r="BA12" s="14">
        <v>0.16246649421750101</v>
      </c>
      <c r="BB12" s="14">
        <v>0.15727851847555699</v>
      </c>
      <c r="BC12" s="14">
        <v>0.17829621789574601</v>
      </c>
      <c r="BD12" s="14">
        <v>0.16097224314092301</v>
      </c>
      <c r="BE12" s="14">
        <v>0.19563881241203901</v>
      </c>
      <c r="BF12" s="14">
        <v>0.18300547496789299</v>
      </c>
      <c r="BG12" s="14">
        <v>0.29274739464934102</v>
      </c>
      <c r="BH12" s="14">
        <v>0.2182716487528</v>
      </c>
      <c r="BI12" s="14">
        <v>0.18129592113238499</v>
      </c>
      <c r="BJ12" s="14">
        <v>0.17323849770986499</v>
      </c>
      <c r="BK12" s="14">
        <v>0.20413354097467801</v>
      </c>
      <c r="BL12" s="14">
        <v>0.11483266195210499</v>
      </c>
      <c r="BM12" s="14">
        <v>0.2499884154291</v>
      </c>
      <c r="BN12" s="14">
        <v>0.217839305407836</v>
      </c>
      <c r="BO12" s="14"/>
      <c r="BP12" s="14">
        <v>0.14862442829044201</v>
      </c>
      <c r="BQ12" s="14">
        <v>0.190422311159475</v>
      </c>
      <c r="BR12" s="14">
        <v>0.19180320352233299</v>
      </c>
      <c r="BS12" s="14">
        <v>0.23220702394100001</v>
      </c>
      <c r="BT12" s="14">
        <v>0.19533556822635501</v>
      </c>
      <c r="BU12" s="14">
        <v>0.237576097979142</v>
      </c>
      <c r="BV12" s="14"/>
      <c r="BW12" s="14">
        <v>0.21787589785379199</v>
      </c>
      <c r="BX12" s="14">
        <v>0.170461291959246</v>
      </c>
      <c r="BY12" s="14">
        <v>0.147173394071476</v>
      </c>
      <c r="BZ12" s="14">
        <v>0.232985813872194</v>
      </c>
      <c r="CA12" s="14">
        <v>0.15677774769005601</v>
      </c>
      <c r="CB12" s="14">
        <v>0.19521905087147801</v>
      </c>
      <c r="CC12" s="14"/>
      <c r="CD12" s="14">
        <v>0.157073355280171</v>
      </c>
      <c r="CE12" s="14">
        <v>0.19161452617834901</v>
      </c>
      <c r="CF12" s="14">
        <v>0.206883517820316</v>
      </c>
      <c r="CG12" s="14">
        <v>0.19419958800495599</v>
      </c>
      <c r="CH12" s="14"/>
      <c r="CI12" s="14">
        <v>0.16372683282487799</v>
      </c>
      <c r="CJ12" s="14">
        <v>0.16987621080637899</v>
      </c>
      <c r="CK12" s="14">
        <v>0.20204193149310801</v>
      </c>
      <c r="CL12" s="14">
        <v>0.23487919512875699</v>
      </c>
      <c r="CM12" s="14"/>
      <c r="CN12" s="14">
        <v>0.11110459070612499</v>
      </c>
      <c r="CO12" s="14">
        <v>0.20487623382193201</v>
      </c>
      <c r="CP12" s="14"/>
      <c r="CQ12" s="14">
        <v>0.13035825942930099</v>
      </c>
      <c r="CR12" s="14">
        <v>0.20487180958586301</v>
      </c>
    </row>
    <row r="13" spans="2:96" x14ac:dyDescent="0.3">
      <c r="B13" s="15" t="s">
        <v>234</v>
      </c>
      <c r="C13" s="14">
        <v>0.15504819342374601</v>
      </c>
      <c r="D13" s="14">
        <v>0.16691054646838899</v>
      </c>
      <c r="E13" s="14">
        <v>0.143904060164953</v>
      </c>
      <c r="F13" s="14"/>
      <c r="G13" s="14">
        <v>5.4637983831916002E-2</v>
      </c>
      <c r="H13" s="14">
        <v>7.0754405070236198E-2</v>
      </c>
      <c r="I13" s="14">
        <v>0.12305458645509</v>
      </c>
      <c r="J13" s="14">
        <v>0.17843051989123301</v>
      </c>
      <c r="K13" s="14">
        <v>0.21555279762709301</v>
      </c>
      <c r="L13" s="14">
        <v>0.25654048930808299</v>
      </c>
      <c r="M13" s="14"/>
      <c r="N13" s="14">
        <v>0.16066451869950699</v>
      </c>
      <c r="O13" s="14">
        <v>0.130297856497711</v>
      </c>
      <c r="P13" s="14">
        <v>0.17565682039496899</v>
      </c>
      <c r="Q13" s="14">
        <v>0.15843141699050201</v>
      </c>
      <c r="R13" s="14"/>
      <c r="S13" s="14">
        <v>0.10367323302786099</v>
      </c>
      <c r="T13" s="14">
        <v>0.167021167139771</v>
      </c>
      <c r="U13" s="14">
        <v>0.153079735826542</v>
      </c>
      <c r="V13" s="14">
        <v>0.14378662540339299</v>
      </c>
      <c r="W13" s="14">
        <v>0.16151153960829201</v>
      </c>
      <c r="X13" s="14">
        <v>0.20983151396595801</v>
      </c>
      <c r="Y13" s="14">
        <v>0.13717718552891101</v>
      </c>
      <c r="Z13" s="14">
        <v>0.186011457887098</v>
      </c>
      <c r="AA13" s="14">
        <v>0.14860812296283599</v>
      </c>
      <c r="AB13" s="14">
        <v>0.189257492026111</v>
      </c>
      <c r="AC13" s="14">
        <v>0.20865394244209601</v>
      </c>
      <c r="AD13" s="14">
        <v>4.0495628160005299E-2</v>
      </c>
      <c r="AE13" s="14"/>
      <c r="AF13" s="14">
        <v>0.20697482789893701</v>
      </c>
      <c r="AG13" s="14">
        <v>0.130267835160985</v>
      </c>
      <c r="AH13" s="14">
        <v>0.174114889558249</v>
      </c>
      <c r="AI13" s="14">
        <v>0.197334172900795</v>
      </c>
      <c r="AJ13" s="14">
        <v>9.0301168676244006E-2</v>
      </c>
      <c r="AK13" s="14"/>
      <c r="AL13" s="14">
        <v>0.122677352406631</v>
      </c>
      <c r="AM13" s="14">
        <v>0.20620493711980101</v>
      </c>
      <c r="AN13" s="14">
        <v>0.130040573459028</v>
      </c>
      <c r="AO13" s="14">
        <v>0.19660223807396901</v>
      </c>
      <c r="AP13" s="14">
        <v>9.7173346373310696E-2</v>
      </c>
      <c r="AQ13" s="14">
        <v>0.150899087688628</v>
      </c>
      <c r="AR13" s="14"/>
      <c r="AS13" s="14">
        <v>0.20866118012916501</v>
      </c>
      <c r="AT13" s="14">
        <v>0.16764407764890299</v>
      </c>
      <c r="AU13" s="14">
        <v>0.10999810195248499</v>
      </c>
      <c r="AV13" s="14">
        <v>9.2630676788442404E-2</v>
      </c>
      <c r="AW13" s="14">
        <v>0.14427480061438999</v>
      </c>
      <c r="AX13" s="14"/>
      <c r="AY13" s="14">
        <v>6.9370459520003397E-2</v>
      </c>
      <c r="AZ13" s="14">
        <v>0.18995300539562299</v>
      </c>
      <c r="BA13" s="14">
        <v>0.19976041042904699</v>
      </c>
      <c r="BB13" s="14">
        <v>0.18139870488377599</v>
      </c>
      <c r="BC13" s="14">
        <v>0.13497410516185199</v>
      </c>
      <c r="BD13" s="14">
        <v>0.15197354746348499</v>
      </c>
      <c r="BE13" s="14">
        <v>0.159490561898884</v>
      </c>
      <c r="BF13" s="14">
        <v>0.15672006199555899</v>
      </c>
      <c r="BG13" s="14">
        <v>0.14641260654257199</v>
      </c>
      <c r="BH13" s="14">
        <v>0.132902512163947</v>
      </c>
      <c r="BI13" s="14">
        <v>0.168924200711559</v>
      </c>
      <c r="BJ13" s="14">
        <v>0.19639444515863799</v>
      </c>
      <c r="BK13" s="14">
        <v>0.13455179910412501</v>
      </c>
      <c r="BL13" s="14">
        <v>0.181744946020166</v>
      </c>
      <c r="BM13" s="14">
        <v>0.11052926718947401</v>
      </c>
      <c r="BN13" s="14">
        <v>0.106418418142145</v>
      </c>
      <c r="BO13" s="14"/>
      <c r="BP13" s="14">
        <v>0.113397506402048</v>
      </c>
      <c r="BQ13" s="14">
        <v>0.12172226416092299</v>
      </c>
      <c r="BR13" s="14">
        <v>0.18479864105008501</v>
      </c>
      <c r="BS13" s="14">
        <v>0.19532806613470399</v>
      </c>
      <c r="BT13" s="14">
        <v>0.20234114584037199</v>
      </c>
      <c r="BU13" s="14">
        <v>0.217067719724956</v>
      </c>
      <c r="BV13" s="14"/>
      <c r="BW13" s="14">
        <v>0.208327697084494</v>
      </c>
      <c r="BX13" s="14">
        <v>0.13187609226340499</v>
      </c>
      <c r="BY13" s="14">
        <v>0.16070601578840299</v>
      </c>
      <c r="BZ13" s="14">
        <v>0.12917482548340001</v>
      </c>
      <c r="CA13" s="14">
        <v>9.5354470849954104E-2</v>
      </c>
      <c r="CB13" s="14">
        <v>0.106173417062771</v>
      </c>
      <c r="CC13" s="14"/>
      <c r="CD13" s="14">
        <v>7.6157127228846405E-2</v>
      </c>
      <c r="CE13" s="14">
        <v>0.16025982864793001</v>
      </c>
      <c r="CF13" s="14">
        <v>0.18485635763097799</v>
      </c>
      <c r="CG13" s="14">
        <v>0.19730660229480401</v>
      </c>
      <c r="CH13" s="14"/>
      <c r="CI13" s="14">
        <v>0.13466761360898</v>
      </c>
      <c r="CJ13" s="14">
        <v>0.134541202260129</v>
      </c>
      <c r="CK13" s="14">
        <v>0.17497235889264101</v>
      </c>
      <c r="CL13" s="14">
        <v>0.102934461813499</v>
      </c>
      <c r="CM13" s="14"/>
      <c r="CN13" s="14">
        <v>6.41693207126669E-2</v>
      </c>
      <c r="CO13" s="14">
        <v>0.16991460866674399</v>
      </c>
      <c r="CP13" s="14"/>
      <c r="CQ13" s="14">
        <v>0.109327821096979</v>
      </c>
      <c r="CR13" s="14">
        <v>0.16413855789889001</v>
      </c>
    </row>
    <row r="14" spans="2:96" x14ac:dyDescent="0.3">
      <c r="B14" s="15" t="s">
        <v>92</v>
      </c>
      <c r="C14" s="14">
        <v>2.0676744733771901E-2</v>
      </c>
      <c r="D14" s="14">
        <v>1.54816133516371E-2</v>
      </c>
      <c r="E14" s="14">
        <v>2.5819819451547599E-2</v>
      </c>
      <c r="F14" s="14"/>
      <c r="G14" s="14">
        <v>2.5935385181497898E-2</v>
      </c>
      <c r="H14" s="14">
        <v>3.4712441712743E-2</v>
      </c>
      <c r="I14" s="14">
        <v>3.2152551696123799E-2</v>
      </c>
      <c r="J14" s="14">
        <v>1.35155885622692E-2</v>
      </c>
      <c r="K14" s="14">
        <v>1.50888886632351E-2</v>
      </c>
      <c r="L14" s="14">
        <v>5.9919369189012301E-3</v>
      </c>
      <c r="M14" s="14"/>
      <c r="N14" s="14">
        <v>9.4239821664155003E-3</v>
      </c>
      <c r="O14" s="14">
        <v>2.24926529137317E-2</v>
      </c>
      <c r="P14" s="14">
        <v>2.2865543870017501E-2</v>
      </c>
      <c r="Q14" s="14">
        <v>2.9243391021618499E-2</v>
      </c>
      <c r="R14" s="14"/>
      <c r="S14" s="14">
        <v>2.5086005964961602E-2</v>
      </c>
      <c r="T14" s="14">
        <v>1.8256160092417699E-2</v>
      </c>
      <c r="U14" s="14">
        <v>1.1639066277750101E-2</v>
      </c>
      <c r="V14" s="14">
        <v>5.2267402893802798E-3</v>
      </c>
      <c r="W14" s="14">
        <v>5.9881879389511502E-3</v>
      </c>
      <c r="X14" s="14">
        <v>1.6618224738092598E-2</v>
      </c>
      <c r="Y14" s="14">
        <v>2.2867778562352201E-2</v>
      </c>
      <c r="Z14" s="14">
        <v>2.4626957477011099E-2</v>
      </c>
      <c r="AA14" s="14">
        <v>3.16750079011359E-2</v>
      </c>
      <c r="AB14" s="14">
        <v>1.8466523246954601E-2</v>
      </c>
      <c r="AC14" s="14">
        <v>5.5726732796762803E-2</v>
      </c>
      <c r="AD14" s="14">
        <v>2.4089806751440599E-2</v>
      </c>
      <c r="AE14" s="14"/>
      <c r="AF14" s="14">
        <v>7.7271222110208799E-3</v>
      </c>
      <c r="AG14" s="14">
        <v>1.5674800912132601E-2</v>
      </c>
      <c r="AH14" s="14">
        <v>2.2850097155897399E-2</v>
      </c>
      <c r="AI14" s="14">
        <v>1.4242225162435901E-2</v>
      </c>
      <c r="AJ14" s="14">
        <v>3.64392347815016E-2</v>
      </c>
      <c r="AK14" s="14"/>
      <c r="AL14" s="14">
        <v>1.5759863644719499E-2</v>
      </c>
      <c r="AM14" s="14">
        <v>8.2768081996011395E-3</v>
      </c>
      <c r="AN14" s="14">
        <v>1.8960768304531601E-2</v>
      </c>
      <c r="AO14" s="14">
        <v>1.51001394583076E-2</v>
      </c>
      <c r="AP14" s="14">
        <v>3.0800574154220099E-2</v>
      </c>
      <c r="AQ14" s="14">
        <v>3.3671739876501197E-2</v>
      </c>
      <c r="AR14" s="14"/>
      <c r="AS14" s="14">
        <v>1.0339930619718701E-2</v>
      </c>
      <c r="AT14" s="14">
        <v>3.2871810071177801E-2</v>
      </c>
      <c r="AU14" s="14">
        <v>2.4673190227851301E-2</v>
      </c>
      <c r="AV14" s="14">
        <v>1.43785249511591E-2</v>
      </c>
      <c r="AW14" s="14">
        <v>0</v>
      </c>
      <c r="AX14" s="14"/>
      <c r="AY14" s="14">
        <v>0</v>
      </c>
      <c r="AZ14" s="14">
        <v>6.6174219671800399E-2</v>
      </c>
      <c r="BA14" s="14">
        <v>7.6431142447897001E-3</v>
      </c>
      <c r="BB14" s="14">
        <v>1.49419836029984E-2</v>
      </c>
      <c r="BC14" s="14">
        <v>2.77672090522928E-2</v>
      </c>
      <c r="BD14" s="14">
        <v>2.7857190104954299E-2</v>
      </c>
      <c r="BE14" s="14">
        <v>1.47212295281909E-2</v>
      </c>
      <c r="BF14" s="14">
        <v>1.3041884670944699E-2</v>
      </c>
      <c r="BG14" s="14">
        <v>1.55435903988312E-2</v>
      </c>
      <c r="BH14" s="14">
        <v>1.96609117551147E-2</v>
      </c>
      <c r="BI14" s="14">
        <v>0</v>
      </c>
      <c r="BJ14" s="14">
        <v>3.6591382532876103E-2</v>
      </c>
      <c r="BK14" s="14">
        <v>1.29679641061931E-2</v>
      </c>
      <c r="BL14" s="14">
        <v>2.38921327952086E-2</v>
      </c>
      <c r="BM14" s="14">
        <v>1.9200475013293999E-2</v>
      </c>
      <c r="BN14" s="14">
        <v>8.1372271550936397E-3</v>
      </c>
      <c r="BO14" s="14"/>
      <c r="BP14" s="14">
        <v>2.6706463844486501E-2</v>
      </c>
      <c r="BQ14" s="14">
        <v>2.1861018591938002E-2</v>
      </c>
      <c r="BR14" s="14">
        <v>2.17903207438996E-2</v>
      </c>
      <c r="BS14" s="14">
        <v>1.5848588929697201E-2</v>
      </c>
      <c r="BT14" s="14">
        <v>1.5126957773247801E-2</v>
      </c>
      <c r="BU14" s="14">
        <v>1.13955346993505E-2</v>
      </c>
      <c r="BV14" s="14"/>
      <c r="BW14" s="14">
        <v>8.1945246470915903E-3</v>
      </c>
      <c r="BX14" s="14">
        <v>2.1123186032521599E-2</v>
      </c>
      <c r="BY14" s="14">
        <v>5.2089843631415403E-2</v>
      </c>
      <c r="BZ14" s="14">
        <v>2.24174798155178E-2</v>
      </c>
      <c r="CA14" s="14">
        <v>2.4947540206658E-2</v>
      </c>
      <c r="CB14" s="14">
        <v>4.6597907734238199E-2</v>
      </c>
      <c r="CC14" s="14"/>
      <c r="CD14" s="14">
        <v>2.7895939761042699E-2</v>
      </c>
      <c r="CE14" s="14">
        <v>2.8889864216460101E-2</v>
      </c>
      <c r="CF14" s="14">
        <v>3.6370504445554203E-2</v>
      </c>
      <c r="CG14" s="14">
        <v>3.5774051847784101E-3</v>
      </c>
      <c r="CH14" s="14"/>
      <c r="CI14" s="14">
        <v>1.7170046052490999E-2</v>
      </c>
      <c r="CJ14" s="14">
        <v>1.3874267032004501E-2</v>
      </c>
      <c r="CK14" s="14">
        <v>1.94643043309073E-2</v>
      </c>
      <c r="CL14" s="14">
        <v>6.2199817654122101E-2</v>
      </c>
      <c r="CM14" s="14"/>
      <c r="CN14" s="14">
        <v>1.9936423147290799E-2</v>
      </c>
      <c r="CO14" s="14">
        <v>1.9366996871255999E-2</v>
      </c>
      <c r="CP14" s="14"/>
      <c r="CQ14" s="14">
        <v>5.1027513555425398E-3</v>
      </c>
      <c r="CR14" s="14">
        <v>1.98682032732116E-2</v>
      </c>
    </row>
    <row r="15" spans="2:96" x14ac:dyDescent="0.3">
      <c r="B15" s="15" t="s">
        <v>235</v>
      </c>
      <c r="C15" s="21">
        <v>0.41400579223656497</v>
      </c>
      <c r="D15" s="21">
        <v>0.39389369149116099</v>
      </c>
      <c r="E15" s="21">
        <v>0.43194269598259299</v>
      </c>
      <c r="F15" s="21"/>
      <c r="G15" s="21">
        <v>0.58790942762638099</v>
      </c>
      <c r="H15" s="21">
        <v>0.56947870694502101</v>
      </c>
      <c r="I15" s="21">
        <v>0.47081522292222999</v>
      </c>
      <c r="J15" s="21">
        <v>0.36522858316395601</v>
      </c>
      <c r="K15" s="21">
        <v>0.27380189549932699</v>
      </c>
      <c r="L15" s="21">
        <v>0.25986863222234902</v>
      </c>
      <c r="M15" s="21"/>
      <c r="N15" s="21">
        <v>0.45814796465278701</v>
      </c>
      <c r="O15" s="21">
        <v>0.41768762662122799</v>
      </c>
      <c r="P15" s="21">
        <v>0.37687563925985601</v>
      </c>
      <c r="Q15" s="21">
        <v>0.39821366233662697</v>
      </c>
      <c r="R15" s="21"/>
      <c r="S15" s="21">
        <v>0.53131676204761902</v>
      </c>
      <c r="T15" s="21">
        <v>0.36477756824855301</v>
      </c>
      <c r="U15" s="21">
        <v>0.407507403564002</v>
      </c>
      <c r="V15" s="21">
        <v>0.43793438607290203</v>
      </c>
      <c r="W15" s="21">
        <v>0.35556516364040103</v>
      </c>
      <c r="X15" s="21">
        <v>0.39343672980573802</v>
      </c>
      <c r="Y15" s="21">
        <v>0.44665949481568401</v>
      </c>
      <c r="Z15" s="21">
        <v>0.33793254878168699</v>
      </c>
      <c r="AA15" s="21">
        <v>0.45781662109777899</v>
      </c>
      <c r="AB15" s="21">
        <v>0.35416542642149301</v>
      </c>
      <c r="AC15" s="21">
        <v>0.33929906858602499</v>
      </c>
      <c r="AD15" s="21">
        <v>0.37971429164925502</v>
      </c>
      <c r="AE15" s="21"/>
      <c r="AF15" s="21">
        <v>0.38346801969043898</v>
      </c>
      <c r="AG15" s="21">
        <v>0.48804053350876803</v>
      </c>
      <c r="AH15" s="21">
        <v>0.40216675690092202</v>
      </c>
      <c r="AI15" s="21">
        <v>0.35787424082205099</v>
      </c>
      <c r="AJ15" s="21">
        <v>0.41830387877326303</v>
      </c>
      <c r="AK15" s="21"/>
      <c r="AL15" s="21">
        <v>0.51253016419810704</v>
      </c>
      <c r="AM15" s="21">
        <v>0.39185610340792199</v>
      </c>
      <c r="AN15" s="21">
        <v>0.45367555709659901</v>
      </c>
      <c r="AO15" s="21">
        <v>0.357065964284147</v>
      </c>
      <c r="AP15" s="21">
        <v>0.45247420550675699</v>
      </c>
      <c r="AQ15" s="21">
        <v>0.334508126155935</v>
      </c>
      <c r="AR15" s="21"/>
      <c r="AS15" s="21">
        <v>0.35058890313795199</v>
      </c>
      <c r="AT15" s="21">
        <v>0.393921558289207</v>
      </c>
      <c r="AU15" s="21">
        <v>0.45237045484396399</v>
      </c>
      <c r="AV15" s="21">
        <v>0.55890688098374097</v>
      </c>
      <c r="AW15" s="21">
        <v>0.604261094786544</v>
      </c>
      <c r="AX15" s="21"/>
      <c r="AY15" s="21">
        <v>0.576862297885958</v>
      </c>
      <c r="AZ15" s="21">
        <v>0.37552839411009298</v>
      </c>
      <c r="BA15" s="21">
        <v>0.38307236420235502</v>
      </c>
      <c r="BB15" s="21">
        <v>0.391902319649296</v>
      </c>
      <c r="BC15" s="21">
        <v>0.43311985595095698</v>
      </c>
      <c r="BD15" s="21">
        <v>0.43030177702457201</v>
      </c>
      <c r="BE15" s="21">
        <v>0.42458322279371202</v>
      </c>
      <c r="BF15" s="21">
        <v>0.39588566676236198</v>
      </c>
      <c r="BG15" s="21">
        <v>0.341165543166218</v>
      </c>
      <c r="BH15" s="21">
        <v>0.42407277029831902</v>
      </c>
      <c r="BI15" s="21">
        <v>0.43587731257189199</v>
      </c>
      <c r="BJ15" s="21">
        <v>0.35855444388379198</v>
      </c>
      <c r="BK15" s="21">
        <v>0.44680123071468603</v>
      </c>
      <c r="BL15" s="21">
        <v>0.38059467895566401</v>
      </c>
      <c r="BM15" s="21">
        <v>0.44233218274843999</v>
      </c>
      <c r="BN15" s="21">
        <v>0.522313918679426</v>
      </c>
      <c r="BO15" s="21"/>
      <c r="BP15" s="21">
        <v>0.53786115685804203</v>
      </c>
      <c r="BQ15" s="21">
        <v>0.41312987057028999</v>
      </c>
      <c r="BR15" s="21">
        <v>0.38104830689056002</v>
      </c>
      <c r="BS15" s="21">
        <v>0.32833235788123999</v>
      </c>
      <c r="BT15" s="21">
        <v>0.387170700973822</v>
      </c>
      <c r="BU15" s="21">
        <v>0.27176526602666001</v>
      </c>
      <c r="BV15" s="21"/>
      <c r="BW15" s="21">
        <v>0.33913008576679099</v>
      </c>
      <c r="BX15" s="21">
        <v>0.42061007391011801</v>
      </c>
      <c r="BY15" s="21">
        <v>0.43808704339013699</v>
      </c>
      <c r="BZ15" s="21">
        <v>0.435986554463553</v>
      </c>
      <c r="CA15" s="21">
        <v>0.50847248277534995</v>
      </c>
      <c r="CB15" s="21">
        <v>0.51813424837529198</v>
      </c>
      <c r="CC15" s="21"/>
      <c r="CD15" s="21">
        <v>0.55605364372843002</v>
      </c>
      <c r="CE15" s="21">
        <v>0.41649602206401598</v>
      </c>
      <c r="CF15" s="21">
        <v>0.372166516633058</v>
      </c>
      <c r="CG15" s="21">
        <v>0.368760010194641</v>
      </c>
      <c r="CH15" s="21"/>
      <c r="CI15" s="21">
        <v>0.50813121391858596</v>
      </c>
      <c r="CJ15" s="21">
        <v>0.45217990457618001</v>
      </c>
      <c r="CK15" s="21">
        <v>0.37817105751734797</v>
      </c>
      <c r="CL15" s="21">
        <v>0.347324996534494</v>
      </c>
      <c r="CM15" s="21"/>
      <c r="CN15" s="21">
        <v>0.54550679726582596</v>
      </c>
      <c r="CO15" s="21">
        <v>0.39476269061275399</v>
      </c>
      <c r="CP15" s="21"/>
      <c r="CQ15" s="21">
        <v>0.55121526873765903</v>
      </c>
      <c r="CR15" s="21">
        <v>0.39795428278641898</v>
      </c>
    </row>
    <row r="16" spans="2:96" x14ac:dyDescent="0.3">
      <c r="B16" s="15" t="s">
        <v>236</v>
      </c>
      <c r="C16" s="21">
        <v>0.34594891714767301</v>
      </c>
      <c r="D16" s="21">
        <v>0.36649916128660898</v>
      </c>
      <c r="E16" s="21">
        <v>0.326872105402434</v>
      </c>
      <c r="F16" s="21"/>
      <c r="G16" s="21">
        <v>0.194323512473529</v>
      </c>
      <c r="H16" s="21">
        <v>0.203090504119951</v>
      </c>
      <c r="I16" s="21">
        <v>0.29705735664434402</v>
      </c>
      <c r="J16" s="21">
        <v>0.39094408849870199</v>
      </c>
      <c r="K16" s="21">
        <v>0.42692660392211101</v>
      </c>
      <c r="L16" s="21">
        <v>0.51147846508388495</v>
      </c>
      <c r="M16" s="21"/>
      <c r="N16" s="21">
        <v>0.32868203886675201</v>
      </c>
      <c r="O16" s="21">
        <v>0.35976260285564199</v>
      </c>
      <c r="P16" s="21">
        <v>0.36249253271190301</v>
      </c>
      <c r="Q16" s="21">
        <v>0.33584358938498499</v>
      </c>
      <c r="R16" s="21"/>
      <c r="S16" s="21">
        <v>0.243554150860951</v>
      </c>
      <c r="T16" s="21">
        <v>0.36095293027083603</v>
      </c>
      <c r="U16" s="21">
        <v>0.366998392275458</v>
      </c>
      <c r="V16" s="21">
        <v>0.36864441851765201</v>
      </c>
      <c r="W16" s="21">
        <v>0.37856660131557401</v>
      </c>
      <c r="X16" s="21">
        <v>0.37491139738074802</v>
      </c>
      <c r="Y16" s="21">
        <v>0.33467697804256602</v>
      </c>
      <c r="Z16" s="21">
        <v>0.34883157473655602</v>
      </c>
      <c r="AA16" s="21">
        <v>0.34424878184587798</v>
      </c>
      <c r="AB16" s="21">
        <v>0.38073016134604598</v>
      </c>
      <c r="AC16" s="21">
        <v>0.37958077774860499</v>
      </c>
      <c r="AD16" s="21">
        <v>0.34446743404386798</v>
      </c>
      <c r="AE16" s="21"/>
      <c r="AF16" s="21">
        <v>0.41994651332762301</v>
      </c>
      <c r="AG16" s="21">
        <v>0.27314347445157899</v>
      </c>
      <c r="AH16" s="21">
        <v>0.40902991672782402</v>
      </c>
      <c r="AI16" s="21">
        <v>0.40203476260308402</v>
      </c>
      <c r="AJ16" s="21">
        <v>0.31990893873335002</v>
      </c>
      <c r="AK16" s="21"/>
      <c r="AL16" s="21">
        <v>0.28591887511026598</v>
      </c>
      <c r="AM16" s="21">
        <v>0.39614655905438301</v>
      </c>
      <c r="AN16" s="21">
        <v>0.32351746930875402</v>
      </c>
      <c r="AO16" s="21">
        <v>0.408029856961799</v>
      </c>
      <c r="AP16" s="21">
        <v>0.28411444248962398</v>
      </c>
      <c r="AQ16" s="21">
        <v>0.344493478506536</v>
      </c>
      <c r="AR16" s="21"/>
      <c r="AS16" s="21">
        <v>0.38949735579423</v>
      </c>
      <c r="AT16" s="21">
        <v>0.37763925601888099</v>
      </c>
      <c r="AU16" s="21">
        <v>0.289273091545381</v>
      </c>
      <c r="AV16" s="21">
        <v>0.27191297844726697</v>
      </c>
      <c r="AW16" s="21">
        <v>0.297785212890047</v>
      </c>
      <c r="AX16" s="21"/>
      <c r="AY16" s="21">
        <v>0.281608946215889</v>
      </c>
      <c r="AZ16" s="21">
        <v>0.32294261996754298</v>
      </c>
      <c r="BA16" s="21">
        <v>0.362226904646548</v>
      </c>
      <c r="BB16" s="21">
        <v>0.33867722335933198</v>
      </c>
      <c r="BC16" s="21">
        <v>0.313270323057597</v>
      </c>
      <c r="BD16" s="21">
        <v>0.31294579060440803</v>
      </c>
      <c r="BE16" s="21">
        <v>0.35512937431092201</v>
      </c>
      <c r="BF16" s="21">
        <v>0.33972553696345198</v>
      </c>
      <c r="BG16" s="21">
        <v>0.43916000119191201</v>
      </c>
      <c r="BH16" s="21">
        <v>0.35117416091674802</v>
      </c>
      <c r="BI16" s="21">
        <v>0.35022012184394302</v>
      </c>
      <c r="BJ16" s="21">
        <v>0.36963294286850301</v>
      </c>
      <c r="BK16" s="21">
        <v>0.33868534007880302</v>
      </c>
      <c r="BL16" s="21">
        <v>0.29657760797227001</v>
      </c>
      <c r="BM16" s="21">
        <v>0.36051768261857398</v>
      </c>
      <c r="BN16" s="21">
        <v>0.324257723549981</v>
      </c>
      <c r="BO16" s="21"/>
      <c r="BP16" s="21">
        <v>0.26202193469249002</v>
      </c>
      <c r="BQ16" s="21">
        <v>0.31214457532039802</v>
      </c>
      <c r="BR16" s="21">
        <v>0.37660184457241702</v>
      </c>
      <c r="BS16" s="21">
        <v>0.42753509007570401</v>
      </c>
      <c r="BT16" s="21">
        <v>0.397676714066727</v>
      </c>
      <c r="BU16" s="21">
        <v>0.45464381770409801</v>
      </c>
      <c r="BV16" s="21"/>
      <c r="BW16" s="21">
        <v>0.42620359493828502</v>
      </c>
      <c r="BX16" s="21">
        <v>0.302337384222651</v>
      </c>
      <c r="BY16" s="21">
        <v>0.30787940985987899</v>
      </c>
      <c r="BZ16" s="21">
        <v>0.36216063935559401</v>
      </c>
      <c r="CA16" s="21">
        <v>0.25213221854001</v>
      </c>
      <c r="CB16" s="21">
        <v>0.30139246793425001</v>
      </c>
      <c r="CC16" s="21"/>
      <c r="CD16" s="21">
        <v>0.23323048250901701</v>
      </c>
      <c r="CE16" s="21">
        <v>0.35187435482627899</v>
      </c>
      <c r="CF16" s="21">
        <v>0.39173987545129402</v>
      </c>
      <c r="CG16" s="21">
        <v>0.39150619029976003</v>
      </c>
      <c r="CH16" s="21"/>
      <c r="CI16" s="21">
        <v>0.29839444643385699</v>
      </c>
      <c r="CJ16" s="21">
        <v>0.30441741306650799</v>
      </c>
      <c r="CK16" s="21">
        <v>0.37701429038574802</v>
      </c>
      <c r="CL16" s="21">
        <v>0.33781365694225601</v>
      </c>
      <c r="CM16" s="21"/>
      <c r="CN16" s="21">
        <v>0.17527391141879201</v>
      </c>
      <c r="CO16" s="21">
        <v>0.374790842488675</v>
      </c>
      <c r="CP16" s="21"/>
      <c r="CQ16" s="21">
        <v>0.23968608052627899</v>
      </c>
      <c r="CR16" s="21">
        <v>0.36901036748475302</v>
      </c>
    </row>
    <row r="17" spans="2:96" x14ac:dyDescent="0.3">
      <c r="B17" s="15" t="s">
        <v>237</v>
      </c>
      <c r="C17" s="22">
        <v>6.8056875088892202E-2</v>
      </c>
      <c r="D17" s="22">
        <v>2.7394530204552001E-2</v>
      </c>
      <c r="E17" s="22">
        <v>0.105070590580159</v>
      </c>
      <c r="F17" s="22"/>
      <c r="G17" s="22">
        <v>0.39358591515285202</v>
      </c>
      <c r="H17" s="22">
        <v>0.36638820282507001</v>
      </c>
      <c r="I17" s="22">
        <v>0.173757866277886</v>
      </c>
      <c r="J17" s="22">
        <v>-2.5715505334745599E-2</v>
      </c>
      <c r="K17" s="22">
        <v>-0.153124708422784</v>
      </c>
      <c r="L17" s="22">
        <v>-0.25160983286153599</v>
      </c>
      <c r="M17" s="22"/>
      <c r="N17" s="22">
        <v>0.129465925786036</v>
      </c>
      <c r="O17" s="22">
        <v>5.7925023765586302E-2</v>
      </c>
      <c r="P17" s="22">
        <v>1.43831065479533E-2</v>
      </c>
      <c r="Q17" s="22">
        <v>6.2370072951642201E-2</v>
      </c>
      <c r="R17" s="22"/>
      <c r="S17" s="22">
        <v>0.28776261118666802</v>
      </c>
      <c r="T17" s="22">
        <v>3.82463797771609E-3</v>
      </c>
      <c r="U17" s="22">
        <v>4.0509011288544103E-2</v>
      </c>
      <c r="V17" s="22">
        <v>6.9289967555249896E-2</v>
      </c>
      <c r="W17" s="22">
        <v>-2.3001437675173101E-2</v>
      </c>
      <c r="X17" s="22">
        <v>1.8525332424990701E-2</v>
      </c>
      <c r="Y17" s="22">
        <v>0.111982516773119</v>
      </c>
      <c r="Z17" s="22">
        <v>-1.08990259548694E-2</v>
      </c>
      <c r="AA17" s="22">
        <v>0.113567839251901</v>
      </c>
      <c r="AB17" s="22">
        <v>-2.65647349245531E-2</v>
      </c>
      <c r="AC17" s="22">
        <v>-4.0281709162580302E-2</v>
      </c>
      <c r="AD17" s="22">
        <v>3.5246857605387302E-2</v>
      </c>
      <c r="AE17" s="22"/>
      <c r="AF17" s="22">
        <v>-3.6478493637183897E-2</v>
      </c>
      <c r="AG17" s="22">
        <v>0.214897059057189</v>
      </c>
      <c r="AH17" s="22">
        <v>-6.8631598269018297E-3</v>
      </c>
      <c r="AI17" s="22">
        <v>-4.4160521781032899E-2</v>
      </c>
      <c r="AJ17" s="22">
        <v>9.83949400399136E-2</v>
      </c>
      <c r="AK17" s="22"/>
      <c r="AL17" s="22">
        <v>0.22661128908784101</v>
      </c>
      <c r="AM17" s="22">
        <v>-4.2904556464610196E-3</v>
      </c>
      <c r="AN17" s="22">
        <v>0.13015808778784499</v>
      </c>
      <c r="AO17" s="22">
        <v>-5.0963892677651501E-2</v>
      </c>
      <c r="AP17" s="22">
        <v>0.16835976301713301</v>
      </c>
      <c r="AQ17" s="22">
        <v>-9.9853523506016097E-3</v>
      </c>
      <c r="AR17" s="22"/>
      <c r="AS17" s="22">
        <v>-3.8908452656277397E-2</v>
      </c>
      <c r="AT17" s="22">
        <v>1.6282302270326499E-2</v>
      </c>
      <c r="AU17" s="22">
        <v>0.16309736329858199</v>
      </c>
      <c r="AV17" s="22">
        <v>0.286993902536474</v>
      </c>
      <c r="AW17" s="22">
        <v>0.30647588189649699</v>
      </c>
      <c r="AX17" s="22"/>
      <c r="AY17" s="22">
        <v>0.29525335167007</v>
      </c>
      <c r="AZ17" s="22">
        <v>5.2585774142549897E-2</v>
      </c>
      <c r="BA17" s="22">
        <v>2.0845459555807199E-2</v>
      </c>
      <c r="BB17" s="22">
        <v>5.3225096289963997E-2</v>
      </c>
      <c r="BC17" s="22">
        <v>0.11984953289336001</v>
      </c>
      <c r="BD17" s="22">
        <v>0.117355986420164</v>
      </c>
      <c r="BE17" s="22">
        <v>6.9453848482789696E-2</v>
      </c>
      <c r="BF17" s="22">
        <v>5.6160129798909497E-2</v>
      </c>
      <c r="BG17" s="22">
        <v>-9.7994458025693995E-2</v>
      </c>
      <c r="BH17" s="22">
        <v>7.28986093815715E-2</v>
      </c>
      <c r="BI17" s="22">
        <v>8.5657190727948501E-2</v>
      </c>
      <c r="BJ17" s="22">
        <v>-1.1078498984711201E-2</v>
      </c>
      <c r="BK17" s="22">
        <v>0.10811589063588301</v>
      </c>
      <c r="BL17" s="22">
        <v>8.4017070983393796E-2</v>
      </c>
      <c r="BM17" s="22">
        <v>8.1814500129866102E-2</v>
      </c>
      <c r="BN17" s="22">
        <v>0.198056195129445</v>
      </c>
      <c r="BO17" s="22"/>
      <c r="BP17" s="22">
        <v>0.27583922216555201</v>
      </c>
      <c r="BQ17" s="22">
        <v>0.100985295249892</v>
      </c>
      <c r="BR17" s="22">
        <v>4.4464623181427699E-3</v>
      </c>
      <c r="BS17" s="22">
        <v>-9.9202732194464099E-2</v>
      </c>
      <c r="BT17" s="22">
        <v>-1.0506013092905201E-2</v>
      </c>
      <c r="BU17" s="22">
        <v>-0.182878551677437</v>
      </c>
      <c r="BV17" s="22"/>
      <c r="BW17" s="22">
        <v>-8.7073509171494604E-2</v>
      </c>
      <c r="BX17" s="22">
        <v>0.118272689687468</v>
      </c>
      <c r="BY17" s="22">
        <v>0.13020763353025799</v>
      </c>
      <c r="BZ17" s="22">
        <v>7.3825915107958398E-2</v>
      </c>
      <c r="CA17" s="22">
        <v>0.25634026423533901</v>
      </c>
      <c r="CB17" s="22">
        <v>0.216741780441042</v>
      </c>
      <c r="CC17" s="22"/>
      <c r="CD17" s="22">
        <v>0.32282316121941301</v>
      </c>
      <c r="CE17" s="22">
        <v>6.4621667237737199E-2</v>
      </c>
      <c r="CF17" s="22">
        <v>-1.9573358818236498E-2</v>
      </c>
      <c r="CG17" s="22">
        <v>-2.2746180105118498E-2</v>
      </c>
      <c r="CH17" s="22"/>
      <c r="CI17" s="22">
        <v>0.209736767484729</v>
      </c>
      <c r="CJ17" s="22">
        <v>0.14776249150967199</v>
      </c>
      <c r="CK17" s="22">
        <v>1.15676713159912E-3</v>
      </c>
      <c r="CL17" s="22">
        <v>9.5113395922386008E-3</v>
      </c>
      <c r="CM17" s="22"/>
      <c r="CN17" s="22">
        <v>0.37023288584703501</v>
      </c>
      <c r="CO17" s="22">
        <v>1.9971848124079001E-2</v>
      </c>
      <c r="CP17" s="22"/>
      <c r="CQ17" s="22">
        <v>0.31152918821137998</v>
      </c>
      <c r="CR17" s="22">
        <v>2.8943915301665402E-2</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0.210699519557798</v>
      </c>
      <c r="D9" s="14">
        <v>0.193112771556887</v>
      </c>
      <c r="E9" s="14">
        <v>0.22646774468479899</v>
      </c>
      <c r="F9" s="14"/>
      <c r="G9" s="14">
        <v>0.20289091820469801</v>
      </c>
      <c r="H9" s="14">
        <v>0.30527151146588899</v>
      </c>
      <c r="I9" s="14">
        <v>0.20566294733680601</v>
      </c>
      <c r="J9" s="14">
        <v>0.20505343999919101</v>
      </c>
      <c r="K9" s="14">
        <v>0.16017051779045699</v>
      </c>
      <c r="L9" s="14">
        <v>0.181441242948571</v>
      </c>
      <c r="M9" s="14"/>
      <c r="N9" s="14">
        <v>0.22209118521950599</v>
      </c>
      <c r="O9" s="14">
        <v>0.21400981662137999</v>
      </c>
      <c r="P9" s="14">
        <v>0.17829079419731</v>
      </c>
      <c r="Q9" s="14">
        <v>0.22213471411222599</v>
      </c>
      <c r="R9" s="14"/>
      <c r="S9" s="14">
        <v>0.26298130970331102</v>
      </c>
      <c r="T9" s="14">
        <v>0.21064077133983999</v>
      </c>
      <c r="U9" s="14">
        <v>0.206496228627331</v>
      </c>
      <c r="V9" s="14">
        <v>0.247201470177557</v>
      </c>
      <c r="W9" s="14">
        <v>0.134073419303012</v>
      </c>
      <c r="X9" s="14">
        <v>0.18707785499979901</v>
      </c>
      <c r="Y9" s="14">
        <v>0.243817704335027</v>
      </c>
      <c r="Z9" s="14">
        <v>0.200976501582595</v>
      </c>
      <c r="AA9" s="14">
        <v>0.210834173493815</v>
      </c>
      <c r="AB9" s="14">
        <v>0.14777102965606201</v>
      </c>
      <c r="AC9" s="14">
        <v>0.24288376819118701</v>
      </c>
      <c r="AD9" s="14">
        <v>0.17681260971305901</v>
      </c>
      <c r="AE9" s="14"/>
      <c r="AF9" s="14">
        <v>0.18868984602195801</v>
      </c>
      <c r="AG9" s="14">
        <v>0.238800716027121</v>
      </c>
      <c r="AH9" s="14">
        <v>0.22983844004179099</v>
      </c>
      <c r="AI9" s="14">
        <v>0.16436941500310601</v>
      </c>
      <c r="AJ9" s="14">
        <v>0.24878422793192201</v>
      </c>
      <c r="AK9" s="14"/>
      <c r="AL9" s="14">
        <v>0.25693869794734198</v>
      </c>
      <c r="AM9" s="14">
        <v>0.21360396955450101</v>
      </c>
      <c r="AN9" s="14">
        <v>0.22034284735447199</v>
      </c>
      <c r="AO9" s="14">
        <v>0.18117484355790001</v>
      </c>
      <c r="AP9" s="14">
        <v>0.246887516550887</v>
      </c>
      <c r="AQ9" s="14">
        <v>0.15109784807169399</v>
      </c>
      <c r="AR9" s="14"/>
      <c r="AS9" s="14">
        <v>0.19578730527649299</v>
      </c>
      <c r="AT9" s="14">
        <v>0.19257128402205101</v>
      </c>
      <c r="AU9" s="14">
        <v>0.20674173432457099</v>
      </c>
      <c r="AV9" s="14">
        <v>0.26546808729009402</v>
      </c>
      <c r="AW9" s="14">
        <v>0.382173246941578</v>
      </c>
      <c r="AX9" s="14"/>
      <c r="AY9" s="14">
        <v>0.20427709154076901</v>
      </c>
      <c r="AZ9" s="14">
        <v>0.16658272008104799</v>
      </c>
      <c r="BA9" s="14">
        <v>0.243355414813481</v>
      </c>
      <c r="BB9" s="14">
        <v>0.212030757075297</v>
      </c>
      <c r="BC9" s="14">
        <v>0.24029203394335599</v>
      </c>
      <c r="BD9" s="14">
        <v>0.22022567540188401</v>
      </c>
      <c r="BE9" s="14">
        <v>0.171103410261672</v>
      </c>
      <c r="BF9" s="14">
        <v>0.21299140607415701</v>
      </c>
      <c r="BG9" s="14">
        <v>0.16535206376233999</v>
      </c>
      <c r="BH9" s="14">
        <v>0.27701675932823799</v>
      </c>
      <c r="BI9" s="14">
        <v>0.16824108750115799</v>
      </c>
      <c r="BJ9" s="14">
        <v>0.167701801495165</v>
      </c>
      <c r="BK9" s="14">
        <v>0.23369579663387999</v>
      </c>
      <c r="BL9" s="14">
        <v>0.24465772642019001</v>
      </c>
      <c r="BM9" s="14">
        <v>0.103626219317424</v>
      </c>
      <c r="BN9" s="14">
        <v>0.342068657455114</v>
      </c>
      <c r="BO9" s="14"/>
      <c r="BP9" s="14">
        <v>0.26331325952602203</v>
      </c>
      <c r="BQ9" s="14">
        <v>0.20950620255661601</v>
      </c>
      <c r="BR9" s="14">
        <v>0.21128154927426701</v>
      </c>
      <c r="BS9" s="14">
        <v>0.173147337877017</v>
      </c>
      <c r="BT9" s="14">
        <v>0.18352000896187401</v>
      </c>
      <c r="BU9" s="14">
        <v>0.14276083168229201</v>
      </c>
      <c r="BV9" s="14"/>
      <c r="BW9" s="14">
        <v>0.21197644452657599</v>
      </c>
      <c r="BX9" s="14">
        <v>0.177486247850419</v>
      </c>
      <c r="BY9" s="14">
        <v>0.24730097346395899</v>
      </c>
      <c r="BZ9" s="14">
        <v>0.25025174411743201</v>
      </c>
      <c r="CA9" s="14">
        <v>0.20983175313864999</v>
      </c>
      <c r="CB9" s="14">
        <v>0.22604186031078299</v>
      </c>
      <c r="CC9" s="14"/>
      <c r="CD9" s="14">
        <v>0.25854947800772299</v>
      </c>
      <c r="CE9" s="14">
        <v>0.22602605410816701</v>
      </c>
      <c r="CF9" s="14">
        <v>0.19975751817773499</v>
      </c>
      <c r="CG9" s="14">
        <v>0.17334075769804799</v>
      </c>
      <c r="CH9" s="14"/>
      <c r="CI9" s="14">
        <v>0.25888979718660998</v>
      </c>
      <c r="CJ9" s="14">
        <v>0.230603503260769</v>
      </c>
      <c r="CK9" s="14">
        <v>0.19174957324186301</v>
      </c>
      <c r="CL9" s="14">
        <v>0.18064280156274501</v>
      </c>
      <c r="CM9" s="14"/>
      <c r="CN9" s="14">
        <v>0.25397301884405099</v>
      </c>
      <c r="CO9" s="14">
        <v>0.20571886927979499</v>
      </c>
      <c r="CP9" s="14"/>
      <c r="CQ9" s="14">
        <v>0.24508310644091499</v>
      </c>
      <c r="CR9" s="14">
        <v>0.20563711701224399</v>
      </c>
    </row>
    <row r="10" spans="2:96" x14ac:dyDescent="0.3">
      <c r="B10" s="15" t="s">
        <v>231</v>
      </c>
      <c r="C10" s="14">
        <v>0.43563525324701302</v>
      </c>
      <c r="D10" s="14">
        <v>0.42188727442489699</v>
      </c>
      <c r="E10" s="14">
        <v>0.44947020187096698</v>
      </c>
      <c r="F10" s="14"/>
      <c r="G10" s="14">
        <v>0.443480070713831</v>
      </c>
      <c r="H10" s="14">
        <v>0.38513792610187703</v>
      </c>
      <c r="I10" s="14">
        <v>0.45394272290558202</v>
      </c>
      <c r="J10" s="14">
        <v>0.43012861459400598</v>
      </c>
      <c r="K10" s="14">
        <v>0.44027591183776599</v>
      </c>
      <c r="L10" s="14">
        <v>0.458036389516567</v>
      </c>
      <c r="M10" s="14"/>
      <c r="N10" s="14">
        <v>0.44224238252769099</v>
      </c>
      <c r="O10" s="14">
        <v>0.42896596047587798</v>
      </c>
      <c r="P10" s="14">
        <v>0.433539504957757</v>
      </c>
      <c r="Q10" s="14">
        <v>0.43850576447391199</v>
      </c>
      <c r="R10" s="14"/>
      <c r="S10" s="14">
        <v>0.455760070693083</v>
      </c>
      <c r="T10" s="14">
        <v>0.444884801432541</v>
      </c>
      <c r="U10" s="14">
        <v>0.42734444187215798</v>
      </c>
      <c r="V10" s="14">
        <v>0.418118457907249</v>
      </c>
      <c r="W10" s="14">
        <v>0.41913761844983699</v>
      </c>
      <c r="X10" s="14">
        <v>0.44295751408441197</v>
      </c>
      <c r="Y10" s="14">
        <v>0.41310472631707301</v>
      </c>
      <c r="Z10" s="14">
        <v>0.41488820303683199</v>
      </c>
      <c r="AA10" s="14">
        <v>0.44505137765054398</v>
      </c>
      <c r="AB10" s="14">
        <v>0.45163591605381298</v>
      </c>
      <c r="AC10" s="14">
        <v>0.36927508073797399</v>
      </c>
      <c r="AD10" s="14">
        <v>0.50932048148988596</v>
      </c>
      <c r="AE10" s="14"/>
      <c r="AF10" s="14">
        <v>0.45308620114793102</v>
      </c>
      <c r="AG10" s="14">
        <v>0.45957331772930399</v>
      </c>
      <c r="AH10" s="14">
        <v>0.44213568577018902</v>
      </c>
      <c r="AI10" s="14">
        <v>0.37168812736062701</v>
      </c>
      <c r="AJ10" s="14">
        <v>0.46397501691312099</v>
      </c>
      <c r="AK10" s="14"/>
      <c r="AL10" s="14">
        <v>0.46122560368531501</v>
      </c>
      <c r="AM10" s="14">
        <v>0.44659001720213398</v>
      </c>
      <c r="AN10" s="14">
        <v>0.47572938394455699</v>
      </c>
      <c r="AO10" s="14">
        <v>0.36586731502997</v>
      </c>
      <c r="AP10" s="14">
        <v>0.49063806551752898</v>
      </c>
      <c r="AQ10" s="14">
        <v>0.43767045382625702</v>
      </c>
      <c r="AR10" s="14"/>
      <c r="AS10" s="14">
        <v>0.44560879386611102</v>
      </c>
      <c r="AT10" s="14">
        <v>0.40048342183503999</v>
      </c>
      <c r="AU10" s="14">
        <v>0.47003836230788398</v>
      </c>
      <c r="AV10" s="14">
        <v>0.41255118699389498</v>
      </c>
      <c r="AW10" s="14">
        <v>0.47080891397313501</v>
      </c>
      <c r="AX10" s="14"/>
      <c r="AY10" s="14">
        <v>0.476114296160353</v>
      </c>
      <c r="AZ10" s="14">
        <v>0.42022955029982501</v>
      </c>
      <c r="BA10" s="14">
        <v>0.43063096350744301</v>
      </c>
      <c r="BB10" s="14">
        <v>0.39823603712832101</v>
      </c>
      <c r="BC10" s="14">
        <v>0.40347575031087901</v>
      </c>
      <c r="BD10" s="14">
        <v>0.41849551133000801</v>
      </c>
      <c r="BE10" s="14">
        <v>0.44471708304637397</v>
      </c>
      <c r="BF10" s="14">
        <v>0.50272348916883902</v>
      </c>
      <c r="BG10" s="14">
        <v>0.42927226684529202</v>
      </c>
      <c r="BH10" s="14">
        <v>0.38795663272749997</v>
      </c>
      <c r="BI10" s="14">
        <v>0.44833405388953401</v>
      </c>
      <c r="BJ10" s="14">
        <v>0.48096102610723201</v>
      </c>
      <c r="BK10" s="14">
        <v>0.45462345088092898</v>
      </c>
      <c r="BL10" s="14">
        <v>0.27519050442591902</v>
      </c>
      <c r="BM10" s="14">
        <v>0.54634998961547798</v>
      </c>
      <c r="BN10" s="14">
        <v>0.45754487351157802</v>
      </c>
      <c r="BO10" s="14"/>
      <c r="BP10" s="14">
        <v>0.41478959452616598</v>
      </c>
      <c r="BQ10" s="14">
        <v>0.42459800272952902</v>
      </c>
      <c r="BR10" s="14">
        <v>0.43706473071598501</v>
      </c>
      <c r="BS10" s="14">
        <v>0.48491271566110999</v>
      </c>
      <c r="BT10" s="14">
        <v>0.409981819192487</v>
      </c>
      <c r="BU10" s="14">
        <v>0.474389481903569</v>
      </c>
      <c r="BV10" s="14"/>
      <c r="BW10" s="14">
        <v>0.443549445769365</v>
      </c>
      <c r="BX10" s="14">
        <v>0.47978728856946701</v>
      </c>
      <c r="BY10" s="14">
        <v>0.40684811987533598</v>
      </c>
      <c r="BZ10" s="14">
        <v>0.33226838612773402</v>
      </c>
      <c r="CA10" s="14">
        <v>0.43803566802414501</v>
      </c>
      <c r="CB10" s="14">
        <v>0.40231968027272302</v>
      </c>
      <c r="CC10" s="14"/>
      <c r="CD10" s="14">
        <v>0.41518380876060301</v>
      </c>
      <c r="CE10" s="14">
        <v>0.43975170627605698</v>
      </c>
      <c r="CF10" s="14">
        <v>0.37458600655782198</v>
      </c>
      <c r="CG10" s="14">
        <v>0.495897252068487</v>
      </c>
      <c r="CH10" s="14"/>
      <c r="CI10" s="14">
        <v>0.42789944395819102</v>
      </c>
      <c r="CJ10" s="14">
        <v>0.40869988607312402</v>
      </c>
      <c r="CK10" s="14">
        <v>0.45419677953348397</v>
      </c>
      <c r="CL10" s="14">
        <v>0.38122624423053703</v>
      </c>
      <c r="CM10" s="14"/>
      <c r="CN10" s="14">
        <v>0.48847981521149397</v>
      </c>
      <c r="CO10" s="14">
        <v>0.43159072938087201</v>
      </c>
      <c r="CP10" s="14"/>
      <c r="CQ10" s="14">
        <v>0.45951230819657202</v>
      </c>
      <c r="CR10" s="14">
        <v>0.43880725628911599</v>
      </c>
    </row>
    <row r="11" spans="2:96" x14ac:dyDescent="0.3">
      <c r="B11" s="15" t="s">
        <v>232</v>
      </c>
      <c r="C11" s="14">
        <v>0.238554048254429</v>
      </c>
      <c r="D11" s="14">
        <v>0.26401663903523598</v>
      </c>
      <c r="E11" s="14">
        <v>0.214353807376512</v>
      </c>
      <c r="F11" s="14"/>
      <c r="G11" s="14">
        <v>0.21438668574451999</v>
      </c>
      <c r="H11" s="14">
        <v>0.19837833189141599</v>
      </c>
      <c r="I11" s="14">
        <v>0.22280846388512199</v>
      </c>
      <c r="J11" s="14">
        <v>0.26456856815802698</v>
      </c>
      <c r="K11" s="14">
        <v>0.25555431959150798</v>
      </c>
      <c r="L11" s="14">
        <v>0.26754785648832302</v>
      </c>
      <c r="M11" s="14"/>
      <c r="N11" s="14">
        <v>0.22362467677834399</v>
      </c>
      <c r="O11" s="14">
        <v>0.239292350811109</v>
      </c>
      <c r="P11" s="14">
        <v>0.25644242670475997</v>
      </c>
      <c r="Q11" s="14">
        <v>0.23883088904489699</v>
      </c>
      <c r="R11" s="14"/>
      <c r="S11" s="14">
        <v>0.18074233098551301</v>
      </c>
      <c r="T11" s="14">
        <v>0.232361222066648</v>
      </c>
      <c r="U11" s="14">
        <v>0.30509844583088702</v>
      </c>
      <c r="V11" s="14">
        <v>0.218380264891187</v>
      </c>
      <c r="W11" s="14">
        <v>0.27333535919888102</v>
      </c>
      <c r="X11" s="14">
        <v>0.24390407068709999</v>
      </c>
      <c r="Y11" s="14">
        <v>0.224605151901732</v>
      </c>
      <c r="Z11" s="14">
        <v>0.222384572767127</v>
      </c>
      <c r="AA11" s="14">
        <v>0.22695592328511</v>
      </c>
      <c r="AB11" s="14">
        <v>0.292021459075892</v>
      </c>
      <c r="AC11" s="14">
        <v>0.267981211165216</v>
      </c>
      <c r="AD11" s="14">
        <v>0.212735605102186</v>
      </c>
      <c r="AE11" s="14"/>
      <c r="AF11" s="14">
        <v>0.26258776796371203</v>
      </c>
      <c r="AG11" s="14">
        <v>0.20612572889710801</v>
      </c>
      <c r="AH11" s="14">
        <v>0.17702662610596301</v>
      </c>
      <c r="AI11" s="14">
        <v>0.30723131993522301</v>
      </c>
      <c r="AJ11" s="14">
        <v>0.138183605953066</v>
      </c>
      <c r="AK11" s="14"/>
      <c r="AL11" s="14">
        <v>0.178790864147062</v>
      </c>
      <c r="AM11" s="14">
        <v>0.25412174914410002</v>
      </c>
      <c r="AN11" s="14">
        <v>0.19042629845134501</v>
      </c>
      <c r="AO11" s="14">
        <v>0.30443156886629602</v>
      </c>
      <c r="AP11" s="14">
        <v>0.123157207336964</v>
      </c>
      <c r="AQ11" s="14">
        <v>0.30124042880683199</v>
      </c>
      <c r="AR11" s="14"/>
      <c r="AS11" s="14">
        <v>0.26099109730549802</v>
      </c>
      <c r="AT11" s="14">
        <v>0.26598619999311401</v>
      </c>
      <c r="AU11" s="14">
        <v>0.218672265713617</v>
      </c>
      <c r="AV11" s="14">
        <v>0.20560930634493399</v>
      </c>
      <c r="AW11" s="14">
        <v>7.3153764067485194E-2</v>
      </c>
      <c r="AX11" s="14"/>
      <c r="AY11" s="14">
        <v>0.13768405289357</v>
      </c>
      <c r="AZ11" s="14">
        <v>0.20491798645593601</v>
      </c>
      <c r="BA11" s="14">
        <v>0.25071501994134598</v>
      </c>
      <c r="BB11" s="14">
        <v>0.24690199326487999</v>
      </c>
      <c r="BC11" s="14">
        <v>0.224876825018826</v>
      </c>
      <c r="BD11" s="14">
        <v>0.22728861560556099</v>
      </c>
      <c r="BE11" s="14">
        <v>0.27366138741531298</v>
      </c>
      <c r="BF11" s="14">
        <v>0.23897520490666399</v>
      </c>
      <c r="BG11" s="14">
        <v>0.24036467681540799</v>
      </c>
      <c r="BH11" s="14">
        <v>0.262382554880907</v>
      </c>
      <c r="BI11" s="14">
        <v>0.26480082144113698</v>
      </c>
      <c r="BJ11" s="14">
        <v>0.24900734736316901</v>
      </c>
      <c r="BK11" s="14">
        <v>0.19904240799088099</v>
      </c>
      <c r="BL11" s="14">
        <v>0.36102961238846198</v>
      </c>
      <c r="BM11" s="14">
        <v>0.31354513207176199</v>
      </c>
      <c r="BN11" s="14">
        <v>8.3172107407320603E-2</v>
      </c>
      <c r="BO11" s="14"/>
      <c r="BP11" s="14">
        <v>0.20008544057841501</v>
      </c>
      <c r="BQ11" s="14">
        <v>0.24802487430130901</v>
      </c>
      <c r="BR11" s="14">
        <v>0.24741179762317</v>
      </c>
      <c r="BS11" s="14">
        <v>0.226275720623586</v>
      </c>
      <c r="BT11" s="14">
        <v>0.287244170380337</v>
      </c>
      <c r="BU11" s="14">
        <v>0.29531775960689699</v>
      </c>
      <c r="BV11" s="14"/>
      <c r="BW11" s="14">
        <v>0.23742213618372701</v>
      </c>
      <c r="BX11" s="14">
        <v>0.25156605109886598</v>
      </c>
      <c r="BY11" s="14">
        <v>0.21069404394323701</v>
      </c>
      <c r="BZ11" s="14">
        <v>0.24955122620436701</v>
      </c>
      <c r="CA11" s="14">
        <v>0.23008798166157399</v>
      </c>
      <c r="CB11" s="14">
        <v>0.25022828326936097</v>
      </c>
      <c r="CC11" s="14"/>
      <c r="CD11" s="14">
        <v>0.20573323128079599</v>
      </c>
      <c r="CE11" s="14">
        <v>0.21103856067481999</v>
      </c>
      <c r="CF11" s="14">
        <v>0.26914849262538898</v>
      </c>
      <c r="CG11" s="14">
        <v>0.23530045554536</v>
      </c>
      <c r="CH11" s="14"/>
      <c r="CI11" s="14">
        <v>0.220244769364453</v>
      </c>
      <c r="CJ11" s="14">
        <v>0.23688212103651701</v>
      </c>
      <c r="CK11" s="14">
        <v>0.23936934919692099</v>
      </c>
      <c r="CL11" s="14">
        <v>0.286589720328919</v>
      </c>
      <c r="CM11" s="14"/>
      <c r="CN11" s="14">
        <v>0.18518299735963201</v>
      </c>
      <c r="CO11" s="14">
        <v>0.24540462809644101</v>
      </c>
      <c r="CP11" s="14"/>
      <c r="CQ11" s="14">
        <v>0.221592941295368</v>
      </c>
      <c r="CR11" s="14">
        <v>0.23807114022189099</v>
      </c>
    </row>
    <row r="12" spans="2:96" x14ac:dyDescent="0.3">
      <c r="B12" s="15" t="s">
        <v>233</v>
      </c>
      <c r="C12" s="14">
        <v>5.5235830100009403E-2</v>
      </c>
      <c r="D12" s="14">
        <v>6.5883416366729702E-2</v>
      </c>
      <c r="E12" s="14">
        <v>4.4984192055272001E-2</v>
      </c>
      <c r="F12" s="14"/>
      <c r="G12" s="14">
        <v>8.4176594388993706E-2</v>
      </c>
      <c r="H12" s="14">
        <v>4.4125353386083303E-2</v>
      </c>
      <c r="I12" s="14">
        <v>6.0012922221742003E-2</v>
      </c>
      <c r="J12" s="14">
        <v>5.8799101754207002E-2</v>
      </c>
      <c r="K12" s="14">
        <v>4.7079155458092603E-2</v>
      </c>
      <c r="L12" s="14">
        <v>4.38463926714334E-2</v>
      </c>
      <c r="M12" s="14"/>
      <c r="N12" s="14">
        <v>6.1098002718039703E-2</v>
      </c>
      <c r="O12" s="14">
        <v>5.2709019921660299E-2</v>
      </c>
      <c r="P12" s="14">
        <v>6.9568111978268607E-2</v>
      </c>
      <c r="Q12" s="14">
        <v>3.9610155575812801E-2</v>
      </c>
      <c r="R12" s="14"/>
      <c r="S12" s="14">
        <v>4.6754064134208302E-2</v>
      </c>
      <c r="T12" s="14">
        <v>3.7151558063727101E-2</v>
      </c>
      <c r="U12" s="14">
        <v>3.2490101799116697E-2</v>
      </c>
      <c r="V12" s="14">
        <v>6.3730170713619805E-2</v>
      </c>
      <c r="W12" s="14">
        <v>0.11845960780428499</v>
      </c>
      <c r="X12" s="14">
        <v>6.75378318098597E-2</v>
      </c>
      <c r="Y12" s="14">
        <v>7.2717046580219796E-2</v>
      </c>
      <c r="Z12" s="14">
        <v>4.8381996885420303E-2</v>
      </c>
      <c r="AA12" s="14">
        <v>4.9053220540573199E-2</v>
      </c>
      <c r="AB12" s="14">
        <v>3.2747599608830003E-2</v>
      </c>
      <c r="AC12" s="14">
        <v>5.48319114805585E-2</v>
      </c>
      <c r="AD12" s="14">
        <v>7.7041496943427906E-2</v>
      </c>
      <c r="AE12" s="14"/>
      <c r="AF12" s="14">
        <v>4.0652496343119703E-2</v>
      </c>
      <c r="AG12" s="14">
        <v>4.8871955702860799E-2</v>
      </c>
      <c r="AH12" s="14">
        <v>7.1028216404340094E-2</v>
      </c>
      <c r="AI12" s="14">
        <v>8.9713318645192705E-2</v>
      </c>
      <c r="AJ12" s="14">
        <v>6.0759900719109201E-2</v>
      </c>
      <c r="AK12" s="14"/>
      <c r="AL12" s="14">
        <v>5.9456366518350699E-2</v>
      </c>
      <c r="AM12" s="14">
        <v>4.1703380169772701E-2</v>
      </c>
      <c r="AN12" s="14">
        <v>5.8563369897749303E-2</v>
      </c>
      <c r="AO12" s="14">
        <v>7.3254612565320704E-2</v>
      </c>
      <c r="AP12" s="14">
        <v>5.7522305107959498E-2</v>
      </c>
      <c r="AQ12" s="14">
        <v>3.39151349205217E-2</v>
      </c>
      <c r="AR12" s="14"/>
      <c r="AS12" s="14">
        <v>4.5869347594675799E-2</v>
      </c>
      <c r="AT12" s="14">
        <v>6.2336283688566203E-2</v>
      </c>
      <c r="AU12" s="14">
        <v>4.4982417539890601E-2</v>
      </c>
      <c r="AV12" s="14">
        <v>7.33329824712768E-2</v>
      </c>
      <c r="AW12" s="14">
        <v>5.0901120788686097E-2</v>
      </c>
      <c r="AX12" s="14"/>
      <c r="AY12" s="14">
        <v>0.181924559405308</v>
      </c>
      <c r="AZ12" s="14">
        <v>6.2623407866981007E-2</v>
      </c>
      <c r="BA12" s="14">
        <v>2.4238843058381501E-2</v>
      </c>
      <c r="BB12" s="14">
        <v>9.5644491414104901E-2</v>
      </c>
      <c r="BC12" s="14">
        <v>4.2290694493308197E-2</v>
      </c>
      <c r="BD12" s="14">
        <v>4.6506251104123E-2</v>
      </c>
      <c r="BE12" s="14">
        <v>6.6551063450201495E-2</v>
      </c>
      <c r="BF12" s="14">
        <v>3.8718287878869898E-2</v>
      </c>
      <c r="BG12" s="14">
        <v>0.106738928748931</v>
      </c>
      <c r="BH12" s="14">
        <v>3.61369409563638E-2</v>
      </c>
      <c r="BI12" s="14">
        <v>4.8487510742631697E-2</v>
      </c>
      <c r="BJ12" s="14">
        <v>4.9161927363204801E-2</v>
      </c>
      <c r="BK12" s="14">
        <v>6.2735093347002696E-2</v>
      </c>
      <c r="BL12" s="14">
        <v>0.100599935139899</v>
      </c>
      <c r="BM12" s="14">
        <v>3.6478658995334902E-2</v>
      </c>
      <c r="BN12" s="14">
        <v>5.4623058869719902E-2</v>
      </c>
      <c r="BO12" s="14"/>
      <c r="BP12" s="14">
        <v>6.8321762714673606E-2</v>
      </c>
      <c r="BQ12" s="14">
        <v>4.9047924046293601E-2</v>
      </c>
      <c r="BR12" s="14">
        <v>3.8809444036881899E-2</v>
      </c>
      <c r="BS12" s="14">
        <v>6.2940229703131095E-2</v>
      </c>
      <c r="BT12" s="14">
        <v>5.3611283279326502E-2</v>
      </c>
      <c r="BU12" s="14">
        <v>4.8016413964234998E-2</v>
      </c>
      <c r="BV12" s="14"/>
      <c r="BW12" s="14">
        <v>5.63979395513882E-2</v>
      </c>
      <c r="BX12" s="14">
        <v>5.3229461268300998E-2</v>
      </c>
      <c r="BY12" s="14">
        <v>4.8167594552663701E-2</v>
      </c>
      <c r="BZ12" s="14">
        <v>7.2158625286277894E-2</v>
      </c>
      <c r="CA12" s="14">
        <v>5.6140437024138401E-2</v>
      </c>
      <c r="CB12" s="14">
        <v>1.8572745671663799E-2</v>
      </c>
      <c r="CC12" s="14"/>
      <c r="CD12" s="14">
        <v>5.1622839261748703E-2</v>
      </c>
      <c r="CE12" s="14">
        <v>6.6804705538478296E-2</v>
      </c>
      <c r="CF12" s="14">
        <v>5.76694681231446E-2</v>
      </c>
      <c r="CG12" s="14">
        <v>5.5658507805779099E-2</v>
      </c>
      <c r="CH12" s="14"/>
      <c r="CI12" s="14">
        <v>4.55537332758678E-2</v>
      </c>
      <c r="CJ12" s="14">
        <v>6.9923566203430404E-2</v>
      </c>
      <c r="CK12" s="14">
        <v>5.2250910781522997E-2</v>
      </c>
      <c r="CL12" s="14">
        <v>6.0981298886910798E-2</v>
      </c>
      <c r="CM12" s="14"/>
      <c r="CN12" s="14">
        <v>4.2736397641614798E-2</v>
      </c>
      <c r="CO12" s="14">
        <v>5.4453083606830897E-2</v>
      </c>
      <c r="CP12" s="14"/>
      <c r="CQ12" s="14">
        <v>4.2496921169659897E-2</v>
      </c>
      <c r="CR12" s="14">
        <v>5.6148492932230697E-2</v>
      </c>
    </row>
    <row r="13" spans="2:96" x14ac:dyDescent="0.3">
      <c r="B13" s="15" t="s">
        <v>234</v>
      </c>
      <c r="C13" s="14">
        <v>2.2522068336919498E-2</v>
      </c>
      <c r="D13" s="14">
        <v>2.4333512413194501E-2</v>
      </c>
      <c r="E13" s="14">
        <v>2.0816878781365601E-2</v>
      </c>
      <c r="F13" s="14"/>
      <c r="G13" s="14">
        <v>2.3948814691725901E-2</v>
      </c>
      <c r="H13" s="14">
        <v>2.91494681407902E-2</v>
      </c>
      <c r="I13" s="14">
        <v>1.7006025710412199E-2</v>
      </c>
      <c r="J13" s="14">
        <v>8.3224483951590093E-3</v>
      </c>
      <c r="K13" s="14">
        <v>5.1672872692907303E-2</v>
      </c>
      <c r="L13" s="14">
        <v>1.2613892700582101E-2</v>
      </c>
      <c r="M13" s="14"/>
      <c r="N13" s="14">
        <v>3.3252945880596803E-2</v>
      </c>
      <c r="O13" s="14">
        <v>2.5051097349250099E-2</v>
      </c>
      <c r="P13" s="14">
        <v>1.50723826228781E-2</v>
      </c>
      <c r="Q13" s="14">
        <v>1.5146400893413899E-2</v>
      </c>
      <c r="R13" s="14"/>
      <c r="S13" s="14">
        <v>2.4137750288639001E-2</v>
      </c>
      <c r="T13" s="14">
        <v>2.8912443951993799E-2</v>
      </c>
      <c r="U13" s="14">
        <v>1.1307114055052799E-2</v>
      </c>
      <c r="V13" s="14">
        <v>2.7462319366085401E-2</v>
      </c>
      <c r="W13" s="14">
        <v>2.0492327850662299E-2</v>
      </c>
      <c r="X13" s="14">
        <v>1.9759825544827501E-2</v>
      </c>
      <c r="Y13" s="14">
        <v>1.14245245659615E-2</v>
      </c>
      <c r="Z13" s="14">
        <v>7.9104611216130605E-2</v>
      </c>
      <c r="AA13" s="14">
        <v>2.2906096517580299E-2</v>
      </c>
      <c r="AB13" s="14">
        <v>1.15928147971815E-2</v>
      </c>
      <c r="AC13" s="14">
        <v>2.3313899322562399E-2</v>
      </c>
      <c r="AD13" s="14">
        <v>0</v>
      </c>
      <c r="AE13" s="14"/>
      <c r="AF13" s="14">
        <v>2.0302596441893101E-2</v>
      </c>
      <c r="AG13" s="14">
        <v>1.6730854827962299E-2</v>
      </c>
      <c r="AH13" s="14">
        <v>2.9822620722959201E-2</v>
      </c>
      <c r="AI13" s="14">
        <v>3.5305624194964497E-2</v>
      </c>
      <c r="AJ13" s="14">
        <v>5.3022013424347897E-2</v>
      </c>
      <c r="AK13" s="14"/>
      <c r="AL13" s="14">
        <v>1.87634866334709E-2</v>
      </c>
      <c r="AM13" s="14">
        <v>2.3863061087866299E-2</v>
      </c>
      <c r="AN13" s="14">
        <v>1.0577450287284299E-2</v>
      </c>
      <c r="AO13" s="14">
        <v>2.8892275258214199E-2</v>
      </c>
      <c r="AP13" s="14">
        <v>5.8711264166588298E-2</v>
      </c>
      <c r="AQ13" s="14">
        <v>2.2365191372984601E-2</v>
      </c>
      <c r="AR13" s="14"/>
      <c r="AS13" s="14">
        <v>1.40923093225636E-2</v>
      </c>
      <c r="AT13" s="14">
        <v>3.04725619016364E-2</v>
      </c>
      <c r="AU13" s="14">
        <v>1.966915558843E-2</v>
      </c>
      <c r="AV13" s="14">
        <v>3.17318732979672E-2</v>
      </c>
      <c r="AW13" s="14">
        <v>2.29629542291163E-2</v>
      </c>
      <c r="AX13" s="14"/>
      <c r="AY13" s="14">
        <v>0</v>
      </c>
      <c r="AZ13" s="14">
        <v>1.3188776095321E-2</v>
      </c>
      <c r="BA13" s="14">
        <v>7.6431142447897001E-3</v>
      </c>
      <c r="BB13" s="14">
        <v>8.3979504180170302E-3</v>
      </c>
      <c r="BC13" s="14">
        <v>4.0346136837811603E-2</v>
      </c>
      <c r="BD13" s="14">
        <v>4.0726549113253199E-2</v>
      </c>
      <c r="BE13" s="14">
        <v>2.0097905825928498E-2</v>
      </c>
      <c r="BF13" s="14">
        <v>0</v>
      </c>
      <c r="BG13" s="14">
        <v>2.84212981281242E-2</v>
      </c>
      <c r="BH13" s="14">
        <v>8.4279631529369306E-3</v>
      </c>
      <c r="BI13" s="14">
        <v>4.7763440450881399E-2</v>
      </c>
      <c r="BJ13" s="14">
        <v>1.45036237294968E-2</v>
      </c>
      <c r="BK13" s="14">
        <v>1.27940930586216E-2</v>
      </c>
      <c r="BL13" s="14">
        <v>1.85222216255298E-2</v>
      </c>
      <c r="BM13" s="14">
        <v>0</v>
      </c>
      <c r="BN13" s="14">
        <v>3.5549010904944001E-2</v>
      </c>
      <c r="BO13" s="14"/>
      <c r="BP13" s="14">
        <v>3.0175346647261601E-2</v>
      </c>
      <c r="BQ13" s="14">
        <v>2.17174425627693E-2</v>
      </c>
      <c r="BR13" s="14">
        <v>1.4167064198854299E-2</v>
      </c>
      <c r="BS13" s="14">
        <v>1.78625158422983E-2</v>
      </c>
      <c r="BT13" s="14">
        <v>2.37285911907027E-2</v>
      </c>
      <c r="BU13" s="14">
        <v>2.86196630976857E-2</v>
      </c>
      <c r="BV13" s="14"/>
      <c r="BW13" s="14">
        <v>2.17736041852176E-2</v>
      </c>
      <c r="BX13" s="14">
        <v>1.2662779889811101E-2</v>
      </c>
      <c r="BY13" s="14">
        <v>2.7946155869738299E-2</v>
      </c>
      <c r="BZ13" s="14">
        <v>3.1329787376591998E-2</v>
      </c>
      <c r="CA13" s="14">
        <v>2.45698480861169E-2</v>
      </c>
      <c r="CB13" s="14">
        <v>3.4074208958347001E-2</v>
      </c>
      <c r="CC13" s="14"/>
      <c r="CD13" s="14">
        <v>2.5162008296650201E-2</v>
      </c>
      <c r="CE13" s="14">
        <v>1.9796837539915599E-2</v>
      </c>
      <c r="CF13" s="14">
        <v>3.6584996802189303E-2</v>
      </c>
      <c r="CG13" s="14">
        <v>2.3989136863527102E-2</v>
      </c>
      <c r="CH13" s="14"/>
      <c r="CI13" s="14">
        <v>1.36106958817579E-2</v>
      </c>
      <c r="CJ13" s="14">
        <v>3.0595080722318199E-2</v>
      </c>
      <c r="CK13" s="14">
        <v>2.41557320414049E-2</v>
      </c>
      <c r="CL13" s="14">
        <v>7.12013557766401E-3</v>
      </c>
      <c r="CM13" s="14"/>
      <c r="CN13" s="14">
        <v>2.0393376058053001E-2</v>
      </c>
      <c r="CO13" s="14">
        <v>2.2617520150612101E-2</v>
      </c>
      <c r="CP13" s="14"/>
      <c r="CQ13" s="14">
        <v>1.58693343628818E-2</v>
      </c>
      <c r="CR13" s="14">
        <v>2.2117642252279201E-2</v>
      </c>
    </row>
    <row r="14" spans="2:96" x14ac:dyDescent="0.3">
      <c r="B14" s="15" t="s">
        <v>92</v>
      </c>
      <c r="C14" s="14">
        <v>3.73532805038303E-2</v>
      </c>
      <c r="D14" s="14">
        <v>3.0766386203055201E-2</v>
      </c>
      <c r="E14" s="14">
        <v>4.39071752310837E-2</v>
      </c>
      <c r="F14" s="14"/>
      <c r="G14" s="14">
        <v>3.1116916256231499E-2</v>
      </c>
      <c r="H14" s="14">
        <v>3.7937409013944899E-2</v>
      </c>
      <c r="I14" s="14">
        <v>4.0566917940335699E-2</v>
      </c>
      <c r="J14" s="14">
        <v>3.3127827099409798E-2</v>
      </c>
      <c r="K14" s="14">
        <v>4.5247222629269397E-2</v>
      </c>
      <c r="L14" s="14">
        <v>3.6514225674522699E-2</v>
      </c>
      <c r="M14" s="14"/>
      <c r="N14" s="14">
        <v>1.7690806875822598E-2</v>
      </c>
      <c r="O14" s="14">
        <v>3.9971754820722502E-2</v>
      </c>
      <c r="P14" s="14">
        <v>4.7086779539026499E-2</v>
      </c>
      <c r="Q14" s="14">
        <v>4.5772075899738397E-2</v>
      </c>
      <c r="R14" s="14"/>
      <c r="S14" s="14">
        <v>2.96244741952452E-2</v>
      </c>
      <c r="T14" s="14">
        <v>4.6049203145249698E-2</v>
      </c>
      <c r="U14" s="14">
        <v>1.7263667815454901E-2</v>
      </c>
      <c r="V14" s="14">
        <v>2.5107316944301301E-2</v>
      </c>
      <c r="W14" s="14">
        <v>3.4501667393322603E-2</v>
      </c>
      <c r="X14" s="14">
        <v>3.87629028740012E-2</v>
      </c>
      <c r="Y14" s="14">
        <v>3.4330846299987297E-2</v>
      </c>
      <c r="Z14" s="14">
        <v>3.42641145118949E-2</v>
      </c>
      <c r="AA14" s="14">
        <v>4.51992085123782E-2</v>
      </c>
      <c r="AB14" s="14">
        <v>6.4231180808221502E-2</v>
      </c>
      <c r="AC14" s="14">
        <v>4.1714129102502197E-2</v>
      </c>
      <c r="AD14" s="14">
        <v>2.4089806751440599E-2</v>
      </c>
      <c r="AE14" s="14"/>
      <c r="AF14" s="14">
        <v>3.4681092081385999E-2</v>
      </c>
      <c r="AG14" s="14">
        <v>2.98974268156438E-2</v>
      </c>
      <c r="AH14" s="14">
        <v>5.0148410954757403E-2</v>
      </c>
      <c r="AI14" s="14">
        <v>3.1692194860887E-2</v>
      </c>
      <c r="AJ14" s="14">
        <v>3.5275235058434003E-2</v>
      </c>
      <c r="AK14" s="14"/>
      <c r="AL14" s="14">
        <v>2.48249810684593E-2</v>
      </c>
      <c r="AM14" s="14">
        <v>2.0117822841626099E-2</v>
      </c>
      <c r="AN14" s="14">
        <v>4.4360650064592E-2</v>
      </c>
      <c r="AO14" s="14">
        <v>4.6379384722298599E-2</v>
      </c>
      <c r="AP14" s="14">
        <v>2.30836413200723E-2</v>
      </c>
      <c r="AQ14" s="14">
        <v>5.3710943001709997E-2</v>
      </c>
      <c r="AR14" s="14"/>
      <c r="AS14" s="14">
        <v>3.7651146634659301E-2</v>
      </c>
      <c r="AT14" s="14">
        <v>4.81502485595919E-2</v>
      </c>
      <c r="AU14" s="14">
        <v>3.9896064525606303E-2</v>
      </c>
      <c r="AV14" s="14">
        <v>1.13065636018338E-2</v>
      </c>
      <c r="AW14" s="14">
        <v>0</v>
      </c>
      <c r="AX14" s="14"/>
      <c r="AY14" s="14">
        <v>0</v>
      </c>
      <c r="AZ14" s="14">
        <v>0.132457559200889</v>
      </c>
      <c r="BA14" s="14">
        <v>4.3416644434558303E-2</v>
      </c>
      <c r="BB14" s="14">
        <v>3.8788770699379797E-2</v>
      </c>
      <c r="BC14" s="14">
        <v>4.8718559395818997E-2</v>
      </c>
      <c r="BD14" s="14">
        <v>4.6757397445171003E-2</v>
      </c>
      <c r="BE14" s="14">
        <v>2.3869150000511E-2</v>
      </c>
      <c r="BF14" s="14">
        <v>6.5916119714701897E-3</v>
      </c>
      <c r="BG14" s="14">
        <v>2.9850765699904701E-2</v>
      </c>
      <c r="BH14" s="14">
        <v>2.8079148954053799E-2</v>
      </c>
      <c r="BI14" s="14">
        <v>2.2373085974658199E-2</v>
      </c>
      <c r="BJ14" s="14">
        <v>3.8664273941732601E-2</v>
      </c>
      <c r="BK14" s="14">
        <v>3.7109158088684903E-2</v>
      </c>
      <c r="BL14" s="14">
        <v>0</v>
      </c>
      <c r="BM14" s="14">
        <v>0</v>
      </c>
      <c r="BN14" s="14">
        <v>2.7042291851324101E-2</v>
      </c>
      <c r="BO14" s="14"/>
      <c r="BP14" s="14">
        <v>2.3314596007462399E-2</v>
      </c>
      <c r="BQ14" s="14">
        <v>4.71055538034836E-2</v>
      </c>
      <c r="BR14" s="14">
        <v>5.1265414150841702E-2</v>
      </c>
      <c r="BS14" s="14">
        <v>3.4861480292857003E-2</v>
      </c>
      <c r="BT14" s="14">
        <v>4.1914126995273103E-2</v>
      </c>
      <c r="BU14" s="14">
        <v>1.0895849745320599E-2</v>
      </c>
      <c r="BV14" s="14"/>
      <c r="BW14" s="14">
        <v>2.8880429783725601E-2</v>
      </c>
      <c r="BX14" s="14">
        <v>2.5268171323135601E-2</v>
      </c>
      <c r="BY14" s="14">
        <v>5.9043112295065599E-2</v>
      </c>
      <c r="BZ14" s="14">
        <v>6.4440230887597594E-2</v>
      </c>
      <c r="CA14" s="14">
        <v>4.1334312065375599E-2</v>
      </c>
      <c r="CB14" s="14">
        <v>6.8763221517122206E-2</v>
      </c>
      <c r="CC14" s="14"/>
      <c r="CD14" s="14">
        <v>4.3748634392479301E-2</v>
      </c>
      <c r="CE14" s="14">
        <v>3.6582135862562003E-2</v>
      </c>
      <c r="CF14" s="14">
        <v>6.2253517713720202E-2</v>
      </c>
      <c r="CG14" s="14">
        <v>1.5813890018797901E-2</v>
      </c>
      <c r="CH14" s="14"/>
      <c r="CI14" s="14">
        <v>3.3801560333120803E-2</v>
      </c>
      <c r="CJ14" s="14">
        <v>2.32958427038416E-2</v>
      </c>
      <c r="CK14" s="14">
        <v>3.8277655204803501E-2</v>
      </c>
      <c r="CL14" s="14">
        <v>8.3439799413224006E-2</v>
      </c>
      <c r="CM14" s="14"/>
      <c r="CN14" s="14">
        <v>9.2343948851556397E-3</v>
      </c>
      <c r="CO14" s="14">
        <v>4.0215169485447899E-2</v>
      </c>
      <c r="CP14" s="14"/>
      <c r="CQ14" s="14">
        <v>1.5445388534603101E-2</v>
      </c>
      <c r="CR14" s="14">
        <v>3.9218351292239703E-2</v>
      </c>
    </row>
    <row r="15" spans="2:96" x14ac:dyDescent="0.3">
      <c r="B15" s="15" t="s">
        <v>235</v>
      </c>
      <c r="C15" s="21">
        <v>0.646334772804811</v>
      </c>
      <c r="D15" s="21">
        <v>0.61500004598178404</v>
      </c>
      <c r="E15" s="21">
        <v>0.675937946555766</v>
      </c>
      <c r="F15" s="21"/>
      <c r="G15" s="21">
        <v>0.64637098891852895</v>
      </c>
      <c r="H15" s="21">
        <v>0.69040943756776596</v>
      </c>
      <c r="I15" s="21">
        <v>0.65960567024238803</v>
      </c>
      <c r="J15" s="21">
        <v>0.63518205459319699</v>
      </c>
      <c r="K15" s="21">
        <v>0.60044642962822303</v>
      </c>
      <c r="L15" s="21">
        <v>0.639477632465139</v>
      </c>
      <c r="M15" s="21"/>
      <c r="N15" s="21">
        <v>0.66433356774719698</v>
      </c>
      <c r="O15" s="21">
        <v>0.64297577709725795</v>
      </c>
      <c r="P15" s="21">
        <v>0.61183029915506704</v>
      </c>
      <c r="Q15" s="21">
        <v>0.66064047858613795</v>
      </c>
      <c r="R15" s="21"/>
      <c r="S15" s="21">
        <v>0.71874138039639401</v>
      </c>
      <c r="T15" s="21">
        <v>0.65552557277238099</v>
      </c>
      <c r="U15" s="21">
        <v>0.633840670499489</v>
      </c>
      <c r="V15" s="21">
        <v>0.665319928084806</v>
      </c>
      <c r="W15" s="21">
        <v>0.55321103775284897</v>
      </c>
      <c r="X15" s="21">
        <v>0.63003536908421098</v>
      </c>
      <c r="Y15" s="21">
        <v>0.65692243065209899</v>
      </c>
      <c r="Z15" s="21">
        <v>0.61586470461942699</v>
      </c>
      <c r="AA15" s="21">
        <v>0.65588555114435898</v>
      </c>
      <c r="AB15" s="21">
        <v>0.59940694570987496</v>
      </c>
      <c r="AC15" s="21">
        <v>0.61215884892916095</v>
      </c>
      <c r="AD15" s="21">
        <v>0.68613309120294497</v>
      </c>
      <c r="AE15" s="21"/>
      <c r="AF15" s="21">
        <v>0.64177604716988901</v>
      </c>
      <c r="AG15" s="21">
        <v>0.69837403375642604</v>
      </c>
      <c r="AH15" s="21">
        <v>0.67197412581198002</v>
      </c>
      <c r="AI15" s="21">
        <v>0.53605754236373304</v>
      </c>
      <c r="AJ15" s="21">
        <v>0.71275924484504305</v>
      </c>
      <c r="AK15" s="21"/>
      <c r="AL15" s="21">
        <v>0.71816430163265699</v>
      </c>
      <c r="AM15" s="21">
        <v>0.66019398675663499</v>
      </c>
      <c r="AN15" s="21">
        <v>0.69607223129902895</v>
      </c>
      <c r="AO15" s="21">
        <v>0.54704215858786998</v>
      </c>
      <c r="AP15" s="21">
        <v>0.73752558206841601</v>
      </c>
      <c r="AQ15" s="21">
        <v>0.58876830189795204</v>
      </c>
      <c r="AR15" s="21"/>
      <c r="AS15" s="21">
        <v>0.64139609914260398</v>
      </c>
      <c r="AT15" s="21">
        <v>0.59305470585709097</v>
      </c>
      <c r="AU15" s="21">
        <v>0.67678009663245597</v>
      </c>
      <c r="AV15" s="21">
        <v>0.678019274283988</v>
      </c>
      <c r="AW15" s="21">
        <v>0.85298216091471202</v>
      </c>
      <c r="AX15" s="21"/>
      <c r="AY15" s="21">
        <v>0.68039138770112195</v>
      </c>
      <c r="AZ15" s="21">
        <v>0.58681227038087302</v>
      </c>
      <c r="BA15" s="21">
        <v>0.67398637832092401</v>
      </c>
      <c r="BB15" s="21">
        <v>0.61026679420361796</v>
      </c>
      <c r="BC15" s="21">
        <v>0.64376778425423498</v>
      </c>
      <c r="BD15" s="21">
        <v>0.63872118673189204</v>
      </c>
      <c r="BE15" s="21">
        <v>0.615820493308046</v>
      </c>
      <c r="BF15" s="21">
        <v>0.71571489524299603</v>
      </c>
      <c r="BG15" s="21">
        <v>0.59462433060763198</v>
      </c>
      <c r="BH15" s="21">
        <v>0.66497339205573802</v>
      </c>
      <c r="BI15" s="21">
        <v>0.61657514139069203</v>
      </c>
      <c r="BJ15" s="21">
        <v>0.64866282760239702</v>
      </c>
      <c r="BK15" s="21">
        <v>0.68831924751481</v>
      </c>
      <c r="BL15" s="21">
        <v>0.51984823084610898</v>
      </c>
      <c r="BM15" s="21">
        <v>0.64997620893290298</v>
      </c>
      <c r="BN15" s="21">
        <v>0.79961353096669097</v>
      </c>
      <c r="BO15" s="21"/>
      <c r="BP15" s="21">
        <v>0.67810285405218795</v>
      </c>
      <c r="BQ15" s="21">
        <v>0.63410420528614497</v>
      </c>
      <c r="BR15" s="21">
        <v>0.64834627999025196</v>
      </c>
      <c r="BS15" s="21">
        <v>0.65806005353812802</v>
      </c>
      <c r="BT15" s="21">
        <v>0.59350182815436103</v>
      </c>
      <c r="BU15" s="21">
        <v>0.61715031358586103</v>
      </c>
      <c r="BV15" s="21"/>
      <c r="BW15" s="21">
        <v>0.65552589029594199</v>
      </c>
      <c r="BX15" s="21">
        <v>0.65727353641988595</v>
      </c>
      <c r="BY15" s="21">
        <v>0.65414909333929505</v>
      </c>
      <c r="BZ15" s="21">
        <v>0.58252013024516602</v>
      </c>
      <c r="CA15" s="21">
        <v>0.64786742116279505</v>
      </c>
      <c r="CB15" s="21">
        <v>0.62836154058350602</v>
      </c>
      <c r="CC15" s="21"/>
      <c r="CD15" s="21">
        <v>0.673733286768326</v>
      </c>
      <c r="CE15" s="21">
        <v>0.66577776038422398</v>
      </c>
      <c r="CF15" s="21">
        <v>0.57434352473555705</v>
      </c>
      <c r="CG15" s="21">
        <v>0.66923800976653502</v>
      </c>
      <c r="CH15" s="21"/>
      <c r="CI15" s="21">
        <v>0.6867892411448</v>
      </c>
      <c r="CJ15" s="21">
        <v>0.63930338933389297</v>
      </c>
      <c r="CK15" s="21">
        <v>0.64594635277534795</v>
      </c>
      <c r="CL15" s="21">
        <v>0.56186904579328201</v>
      </c>
      <c r="CM15" s="21"/>
      <c r="CN15" s="21">
        <v>0.74245283405554496</v>
      </c>
      <c r="CO15" s="21">
        <v>0.63730959866066805</v>
      </c>
      <c r="CP15" s="21"/>
      <c r="CQ15" s="21">
        <v>0.70459541463748698</v>
      </c>
      <c r="CR15" s="21">
        <v>0.64444437330135895</v>
      </c>
    </row>
    <row r="16" spans="2:96" x14ac:dyDescent="0.3">
      <c r="B16" s="15" t="s">
        <v>236</v>
      </c>
      <c r="C16" s="21">
        <v>7.7757898436928999E-2</v>
      </c>
      <c r="D16" s="21">
        <v>9.0216928779924196E-2</v>
      </c>
      <c r="E16" s="21">
        <v>6.5801070836637707E-2</v>
      </c>
      <c r="F16" s="21"/>
      <c r="G16" s="21">
        <v>0.10812540908072001</v>
      </c>
      <c r="H16" s="21">
        <v>7.3274821526873396E-2</v>
      </c>
      <c r="I16" s="21">
        <v>7.7018947932154205E-2</v>
      </c>
      <c r="J16" s="21">
        <v>6.7121550149365994E-2</v>
      </c>
      <c r="K16" s="21">
        <v>9.8752028150999802E-2</v>
      </c>
      <c r="L16" s="21">
        <v>5.6460285372015501E-2</v>
      </c>
      <c r="M16" s="21"/>
      <c r="N16" s="21">
        <v>9.4350948598636505E-2</v>
      </c>
      <c r="O16" s="21">
        <v>7.7760117270910395E-2</v>
      </c>
      <c r="P16" s="21">
        <v>8.4640494601146699E-2</v>
      </c>
      <c r="Q16" s="21">
        <v>5.4756556469226697E-2</v>
      </c>
      <c r="R16" s="21"/>
      <c r="S16" s="21">
        <v>7.0891814422847296E-2</v>
      </c>
      <c r="T16" s="21">
        <v>6.6064002015721005E-2</v>
      </c>
      <c r="U16" s="21">
        <v>4.3797215854169499E-2</v>
      </c>
      <c r="V16" s="21">
        <v>9.1192490079705299E-2</v>
      </c>
      <c r="W16" s="21">
        <v>0.13895193565494701</v>
      </c>
      <c r="X16" s="21">
        <v>8.7297657354687294E-2</v>
      </c>
      <c r="Y16" s="21">
        <v>8.4141571146181302E-2</v>
      </c>
      <c r="Z16" s="21">
        <v>0.12748660810155099</v>
      </c>
      <c r="AA16" s="21">
        <v>7.1959317058153394E-2</v>
      </c>
      <c r="AB16" s="21">
        <v>4.4340414406011497E-2</v>
      </c>
      <c r="AC16" s="21">
        <v>7.8145810803120899E-2</v>
      </c>
      <c r="AD16" s="21">
        <v>7.7041496943427906E-2</v>
      </c>
      <c r="AE16" s="21"/>
      <c r="AF16" s="21">
        <v>6.09550927850128E-2</v>
      </c>
      <c r="AG16" s="21">
        <v>6.5602810530822994E-2</v>
      </c>
      <c r="AH16" s="21">
        <v>0.100850837127299</v>
      </c>
      <c r="AI16" s="21">
        <v>0.12501894284015699</v>
      </c>
      <c r="AJ16" s="21">
        <v>0.11378191414345699</v>
      </c>
      <c r="AK16" s="21"/>
      <c r="AL16" s="21">
        <v>7.8219853151821603E-2</v>
      </c>
      <c r="AM16" s="21">
        <v>6.5566441257638997E-2</v>
      </c>
      <c r="AN16" s="21">
        <v>6.9140820185033605E-2</v>
      </c>
      <c r="AO16" s="21">
        <v>0.102146887823535</v>
      </c>
      <c r="AP16" s="21">
        <v>0.116233569274548</v>
      </c>
      <c r="AQ16" s="21">
        <v>5.6280326293506301E-2</v>
      </c>
      <c r="AR16" s="21"/>
      <c r="AS16" s="21">
        <v>5.9961656917239398E-2</v>
      </c>
      <c r="AT16" s="21">
        <v>9.2808845590202596E-2</v>
      </c>
      <c r="AU16" s="21">
        <v>6.4651573128320594E-2</v>
      </c>
      <c r="AV16" s="21">
        <v>0.105064855769244</v>
      </c>
      <c r="AW16" s="21">
        <v>7.38640750178024E-2</v>
      </c>
      <c r="AX16" s="21"/>
      <c r="AY16" s="21">
        <v>0.181924559405308</v>
      </c>
      <c r="AZ16" s="21">
        <v>7.5812183962301993E-2</v>
      </c>
      <c r="BA16" s="21">
        <v>3.1881957303171199E-2</v>
      </c>
      <c r="BB16" s="21">
        <v>0.104042441832122</v>
      </c>
      <c r="BC16" s="21">
        <v>8.2636831331119806E-2</v>
      </c>
      <c r="BD16" s="21">
        <v>8.7232800217376297E-2</v>
      </c>
      <c r="BE16" s="21">
        <v>8.664896927613E-2</v>
      </c>
      <c r="BF16" s="21">
        <v>3.8718287878869898E-2</v>
      </c>
      <c r="BG16" s="21">
        <v>0.13516022687705501</v>
      </c>
      <c r="BH16" s="21">
        <v>4.4564904109300703E-2</v>
      </c>
      <c r="BI16" s="21">
        <v>9.6250951193513096E-2</v>
      </c>
      <c r="BJ16" s="21">
        <v>6.3665551092701694E-2</v>
      </c>
      <c r="BK16" s="21">
        <v>7.5529186405624296E-2</v>
      </c>
      <c r="BL16" s="21">
        <v>0.119122156765429</v>
      </c>
      <c r="BM16" s="21">
        <v>3.6478658995334902E-2</v>
      </c>
      <c r="BN16" s="21">
        <v>9.0172069774663896E-2</v>
      </c>
      <c r="BO16" s="21"/>
      <c r="BP16" s="21">
        <v>9.8497109361935203E-2</v>
      </c>
      <c r="BQ16" s="21">
        <v>7.0765366609062894E-2</v>
      </c>
      <c r="BR16" s="21">
        <v>5.29765082357362E-2</v>
      </c>
      <c r="BS16" s="21">
        <v>8.0802745545429294E-2</v>
      </c>
      <c r="BT16" s="21">
        <v>7.7339874470029199E-2</v>
      </c>
      <c r="BU16" s="21">
        <v>7.6636077061920702E-2</v>
      </c>
      <c r="BV16" s="21"/>
      <c r="BW16" s="21">
        <v>7.81715437366058E-2</v>
      </c>
      <c r="BX16" s="21">
        <v>6.5892241158112097E-2</v>
      </c>
      <c r="BY16" s="21">
        <v>7.6113750422402093E-2</v>
      </c>
      <c r="BZ16" s="21">
        <v>0.10348841266287</v>
      </c>
      <c r="CA16" s="21">
        <v>8.0710285110255298E-2</v>
      </c>
      <c r="CB16" s="21">
        <v>5.2646954630010699E-2</v>
      </c>
      <c r="CC16" s="21"/>
      <c r="CD16" s="21">
        <v>7.67848475583989E-2</v>
      </c>
      <c r="CE16" s="21">
        <v>8.6601543078393795E-2</v>
      </c>
      <c r="CF16" s="21">
        <v>9.4254464925333903E-2</v>
      </c>
      <c r="CG16" s="21">
        <v>7.9647644669306294E-2</v>
      </c>
      <c r="CH16" s="21"/>
      <c r="CI16" s="21">
        <v>5.9164429157625799E-2</v>
      </c>
      <c r="CJ16" s="21">
        <v>0.10051864692574899</v>
      </c>
      <c r="CK16" s="21">
        <v>7.6406642822927903E-2</v>
      </c>
      <c r="CL16" s="21">
        <v>6.8101434464574895E-2</v>
      </c>
      <c r="CM16" s="21"/>
      <c r="CN16" s="21">
        <v>6.3129773699667796E-2</v>
      </c>
      <c r="CO16" s="21">
        <v>7.7070603757442999E-2</v>
      </c>
      <c r="CP16" s="21"/>
      <c r="CQ16" s="21">
        <v>5.8366255532541697E-2</v>
      </c>
      <c r="CR16" s="21">
        <v>7.8266135184509797E-2</v>
      </c>
    </row>
    <row r="17" spans="2:96" x14ac:dyDescent="0.3">
      <c r="B17" s="15" t="s">
        <v>237</v>
      </c>
      <c r="C17" s="22">
        <v>0.56857687436788296</v>
      </c>
      <c r="D17" s="22">
        <v>0.52478311720185999</v>
      </c>
      <c r="E17" s="22">
        <v>0.610136875719129</v>
      </c>
      <c r="F17" s="22"/>
      <c r="G17" s="22">
        <v>0.53824557983780896</v>
      </c>
      <c r="H17" s="22">
        <v>0.61713461604089304</v>
      </c>
      <c r="I17" s="22">
        <v>0.58258672231023401</v>
      </c>
      <c r="J17" s="22">
        <v>0.56806050444383105</v>
      </c>
      <c r="K17" s="22">
        <v>0.501694401477223</v>
      </c>
      <c r="L17" s="22">
        <v>0.58301734709312303</v>
      </c>
      <c r="M17" s="22"/>
      <c r="N17" s="22">
        <v>0.56998261914855997</v>
      </c>
      <c r="O17" s="22">
        <v>0.56521565982634803</v>
      </c>
      <c r="P17" s="22">
        <v>0.52718980455391995</v>
      </c>
      <c r="Q17" s="22">
        <v>0.605883922116911</v>
      </c>
      <c r="R17" s="22"/>
      <c r="S17" s="22">
        <v>0.64784956597354704</v>
      </c>
      <c r="T17" s="22">
        <v>0.58946157075665995</v>
      </c>
      <c r="U17" s="22">
        <v>0.59004345464531904</v>
      </c>
      <c r="V17" s="22">
        <v>0.57412743800510102</v>
      </c>
      <c r="W17" s="22">
        <v>0.41425910209790201</v>
      </c>
      <c r="X17" s="22">
        <v>0.54273771172952401</v>
      </c>
      <c r="Y17" s="22">
        <v>0.57278085950591795</v>
      </c>
      <c r="Z17" s="22">
        <v>0.488378096517876</v>
      </c>
      <c r="AA17" s="22">
        <v>0.58392623408620503</v>
      </c>
      <c r="AB17" s="22">
        <v>0.55506653130386296</v>
      </c>
      <c r="AC17" s="22">
        <v>0.53401303812603995</v>
      </c>
      <c r="AD17" s="22">
        <v>0.60909159425951698</v>
      </c>
      <c r="AE17" s="22"/>
      <c r="AF17" s="22">
        <v>0.58082095438487602</v>
      </c>
      <c r="AG17" s="22">
        <v>0.63277122322560297</v>
      </c>
      <c r="AH17" s="22">
        <v>0.57112328868468099</v>
      </c>
      <c r="AI17" s="22">
        <v>0.41103859952357502</v>
      </c>
      <c r="AJ17" s="22">
        <v>0.59897733070158599</v>
      </c>
      <c r="AK17" s="22"/>
      <c r="AL17" s="22">
        <v>0.63994444848083498</v>
      </c>
      <c r="AM17" s="22">
        <v>0.59462754549899599</v>
      </c>
      <c r="AN17" s="22">
        <v>0.62693141111399497</v>
      </c>
      <c r="AO17" s="22">
        <v>0.44489527076433499</v>
      </c>
      <c r="AP17" s="22">
        <v>0.62129201279386803</v>
      </c>
      <c r="AQ17" s="22">
        <v>0.53248797560444505</v>
      </c>
      <c r="AR17" s="22"/>
      <c r="AS17" s="22">
        <v>0.581434442225364</v>
      </c>
      <c r="AT17" s="22">
        <v>0.500245860266888</v>
      </c>
      <c r="AU17" s="22">
        <v>0.61212852350413505</v>
      </c>
      <c r="AV17" s="22">
        <v>0.57295441851474405</v>
      </c>
      <c r="AW17" s="22">
        <v>0.77911808589691001</v>
      </c>
      <c r="AX17" s="22"/>
      <c r="AY17" s="22">
        <v>0.49846682829581501</v>
      </c>
      <c r="AZ17" s="22">
        <v>0.51100008641857098</v>
      </c>
      <c r="BA17" s="22">
        <v>0.642104421017753</v>
      </c>
      <c r="BB17" s="22">
        <v>0.50622435237149599</v>
      </c>
      <c r="BC17" s="22">
        <v>0.56113095292311499</v>
      </c>
      <c r="BD17" s="22">
        <v>0.55148838651451504</v>
      </c>
      <c r="BE17" s="22">
        <v>0.52917152403191603</v>
      </c>
      <c r="BF17" s="22">
        <v>0.67699660736412604</v>
      </c>
      <c r="BG17" s="22">
        <v>0.459464103730577</v>
      </c>
      <c r="BH17" s="22">
        <v>0.62040848794643799</v>
      </c>
      <c r="BI17" s="22">
        <v>0.52032419019717902</v>
      </c>
      <c r="BJ17" s="22">
        <v>0.58499727650969602</v>
      </c>
      <c r="BK17" s="22">
        <v>0.61279006110918599</v>
      </c>
      <c r="BL17" s="22">
        <v>0.40072607408068001</v>
      </c>
      <c r="BM17" s="22">
        <v>0.613497549937568</v>
      </c>
      <c r="BN17" s="22">
        <v>0.709441461192027</v>
      </c>
      <c r="BO17" s="22"/>
      <c r="BP17" s="22">
        <v>0.57960574469025306</v>
      </c>
      <c r="BQ17" s="22">
        <v>0.56333883867708201</v>
      </c>
      <c r="BR17" s="22">
        <v>0.595369771754516</v>
      </c>
      <c r="BS17" s="22">
        <v>0.57725730799269803</v>
      </c>
      <c r="BT17" s="22">
        <v>0.51616195368433104</v>
      </c>
      <c r="BU17" s="22">
        <v>0.54051423652394104</v>
      </c>
      <c r="BV17" s="22"/>
      <c r="BW17" s="22">
        <v>0.57735434655933604</v>
      </c>
      <c r="BX17" s="22">
        <v>0.59138129526177396</v>
      </c>
      <c r="BY17" s="22">
        <v>0.57803534291689296</v>
      </c>
      <c r="BZ17" s="22">
        <v>0.47903171758229601</v>
      </c>
      <c r="CA17" s="22">
        <v>0.56715713605254003</v>
      </c>
      <c r="CB17" s="22">
        <v>0.57571458595349501</v>
      </c>
      <c r="CC17" s="22"/>
      <c r="CD17" s="22">
        <v>0.59694843920992702</v>
      </c>
      <c r="CE17" s="22">
        <v>0.57917621730583002</v>
      </c>
      <c r="CF17" s="22">
        <v>0.48008905981022298</v>
      </c>
      <c r="CG17" s="22">
        <v>0.58959036509722895</v>
      </c>
      <c r="CH17" s="22"/>
      <c r="CI17" s="22">
        <v>0.62762481198717401</v>
      </c>
      <c r="CJ17" s="22">
        <v>0.538784742408144</v>
      </c>
      <c r="CK17" s="22">
        <v>0.56953970995241998</v>
      </c>
      <c r="CL17" s="22">
        <v>0.493767611328707</v>
      </c>
      <c r="CM17" s="22"/>
      <c r="CN17" s="22">
        <v>0.67932306035587697</v>
      </c>
      <c r="CO17" s="22">
        <v>0.56023899490322504</v>
      </c>
      <c r="CP17" s="22"/>
      <c r="CQ17" s="22">
        <v>0.64622915910494605</v>
      </c>
      <c r="CR17" s="22">
        <v>0.56617823811684898</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CR22"/>
  <sheetViews>
    <sheetView showGridLines="0" workbookViewId="0">
      <pane xSplit="2" topLeftCell="C1" activePane="topRight" state="frozen"/>
      <selection activeCell="B16" sqref="B16"/>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0.251253612824545</v>
      </c>
      <c r="D9" s="14">
        <v>0.22383501891709201</v>
      </c>
      <c r="E9" s="14">
        <v>0.27675938311871301</v>
      </c>
      <c r="F9" s="14"/>
      <c r="G9" s="14">
        <v>0.17397817434915799</v>
      </c>
      <c r="H9" s="14">
        <v>0.29068704542683499</v>
      </c>
      <c r="I9" s="14">
        <v>0.26400921746880801</v>
      </c>
      <c r="J9" s="14">
        <v>0.25170825725019402</v>
      </c>
      <c r="K9" s="14">
        <v>0.23792827973404901</v>
      </c>
      <c r="L9" s="14">
        <v>0.26843677651982201</v>
      </c>
      <c r="M9" s="14"/>
      <c r="N9" s="14">
        <v>0.26611820840045702</v>
      </c>
      <c r="O9" s="14">
        <v>0.24126339404469699</v>
      </c>
      <c r="P9" s="14">
        <v>0.228880985220936</v>
      </c>
      <c r="Q9" s="14">
        <v>0.26005275123228899</v>
      </c>
      <c r="R9" s="14"/>
      <c r="S9" s="14">
        <v>0.28614576611707099</v>
      </c>
      <c r="T9" s="14">
        <v>0.25042417155138902</v>
      </c>
      <c r="U9" s="14">
        <v>0.20749297871089001</v>
      </c>
      <c r="V9" s="14">
        <v>0.27090041282481198</v>
      </c>
      <c r="W9" s="14">
        <v>0.19442138819955801</v>
      </c>
      <c r="X9" s="14">
        <v>0.19260112708558799</v>
      </c>
      <c r="Y9" s="14">
        <v>0.19878441417829901</v>
      </c>
      <c r="Z9" s="14">
        <v>0.29505070555441998</v>
      </c>
      <c r="AA9" s="14">
        <v>0.31653322690795499</v>
      </c>
      <c r="AB9" s="14">
        <v>0.21528869975790299</v>
      </c>
      <c r="AC9" s="14">
        <v>0.30464918889581599</v>
      </c>
      <c r="AD9" s="14">
        <v>0.31980978589436099</v>
      </c>
      <c r="AE9" s="14"/>
      <c r="AF9" s="14">
        <v>0.24830067620589599</v>
      </c>
      <c r="AG9" s="14">
        <v>0.27324523293273301</v>
      </c>
      <c r="AH9" s="14">
        <v>0.230392704463424</v>
      </c>
      <c r="AI9" s="14">
        <v>0.25219835678933999</v>
      </c>
      <c r="AJ9" s="14">
        <v>0.24101826832484899</v>
      </c>
      <c r="AK9" s="14"/>
      <c r="AL9" s="14">
        <v>0.26627489825515199</v>
      </c>
      <c r="AM9" s="14">
        <v>0.27418012936897701</v>
      </c>
      <c r="AN9" s="14">
        <v>0.26230430735557603</v>
      </c>
      <c r="AO9" s="14">
        <v>0.25227933866388202</v>
      </c>
      <c r="AP9" s="14">
        <v>0.24757832085631601</v>
      </c>
      <c r="AQ9" s="14">
        <v>0.20733024993490001</v>
      </c>
      <c r="AR9" s="14"/>
      <c r="AS9" s="14">
        <v>0.25456841293964999</v>
      </c>
      <c r="AT9" s="14">
        <v>0.21783428312296699</v>
      </c>
      <c r="AU9" s="14">
        <v>0.24897569490841101</v>
      </c>
      <c r="AV9" s="14">
        <v>0.31422366038448502</v>
      </c>
      <c r="AW9" s="14">
        <v>0.429761655866924</v>
      </c>
      <c r="AX9" s="14"/>
      <c r="AY9" s="14">
        <v>0.27301149433163402</v>
      </c>
      <c r="AZ9" s="14">
        <v>0.272544899506174</v>
      </c>
      <c r="BA9" s="14">
        <v>0.26155762460642901</v>
      </c>
      <c r="BB9" s="14">
        <v>0.28523575350478397</v>
      </c>
      <c r="BC9" s="14">
        <v>0.27573955905588998</v>
      </c>
      <c r="BD9" s="14">
        <v>0.208578731322273</v>
      </c>
      <c r="BE9" s="14">
        <v>0.22277514831065001</v>
      </c>
      <c r="BF9" s="14">
        <v>0.231642668193275</v>
      </c>
      <c r="BG9" s="14">
        <v>0.17474470280159801</v>
      </c>
      <c r="BH9" s="14">
        <v>0.296114040386522</v>
      </c>
      <c r="BI9" s="14">
        <v>0.243976875870413</v>
      </c>
      <c r="BJ9" s="14">
        <v>0.22695123973072401</v>
      </c>
      <c r="BK9" s="14">
        <v>0.274256463790441</v>
      </c>
      <c r="BL9" s="14">
        <v>0.19920870177830899</v>
      </c>
      <c r="BM9" s="14">
        <v>0.332242340798169</v>
      </c>
      <c r="BN9" s="14">
        <v>0.38973238358884998</v>
      </c>
      <c r="BO9" s="14"/>
      <c r="BP9" s="14">
        <v>0.30178233558391498</v>
      </c>
      <c r="BQ9" s="14">
        <v>0.24523754898685901</v>
      </c>
      <c r="BR9" s="14">
        <v>0.22458541256786199</v>
      </c>
      <c r="BS9" s="14">
        <v>0.21841512207876601</v>
      </c>
      <c r="BT9" s="14">
        <v>0.24982430106237299</v>
      </c>
      <c r="BU9" s="14">
        <v>0.24381603253239401</v>
      </c>
      <c r="BV9" s="14"/>
      <c r="BW9" s="14">
        <v>0.26788866241823101</v>
      </c>
      <c r="BX9" s="14">
        <v>0.239748540924277</v>
      </c>
      <c r="BY9" s="14">
        <v>0.248910962044913</v>
      </c>
      <c r="BZ9" s="14">
        <v>0.26756312063343102</v>
      </c>
      <c r="CA9" s="14">
        <v>0.22701399449916199</v>
      </c>
      <c r="CB9" s="14">
        <v>0.26587649548300302</v>
      </c>
      <c r="CC9" s="14"/>
      <c r="CD9" s="14">
        <v>0.25162515513290201</v>
      </c>
      <c r="CE9" s="14">
        <v>0.28345136011260202</v>
      </c>
      <c r="CF9" s="14">
        <v>0.237738111198906</v>
      </c>
      <c r="CG9" s="14">
        <v>0.25098428688416202</v>
      </c>
      <c r="CH9" s="14"/>
      <c r="CI9" s="14">
        <v>0.27222330673862</v>
      </c>
      <c r="CJ9" s="14">
        <v>0.273874833231117</v>
      </c>
      <c r="CK9" s="14">
        <v>0.24341023453702301</v>
      </c>
      <c r="CL9" s="14">
        <v>0.190578220407947</v>
      </c>
      <c r="CM9" s="14"/>
      <c r="CN9" s="14">
        <v>0.28807970366225899</v>
      </c>
      <c r="CO9" s="14">
        <v>0.24733968822910801</v>
      </c>
      <c r="CP9" s="14"/>
      <c r="CQ9" s="14">
        <v>0.27747679017722299</v>
      </c>
      <c r="CR9" s="14">
        <v>0.24686511723691401</v>
      </c>
    </row>
    <row r="10" spans="2:96" x14ac:dyDescent="0.3">
      <c r="B10" s="15" t="s">
        <v>231</v>
      </c>
      <c r="C10" s="14">
        <v>0.48442077802210998</v>
      </c>
      <c r="D10" s="14">
        <v>0.48708713019574601</v>
      </c>
      <c r="E10" s="14">
        <v>0.483248066562532</v>
      </c>
      <c r="F10" s="14"/>
      <c r="G10" s="14">
        <v>0.50676454546380001</v>
      </c>
      <c r="H10" s="14">
        <v>0.423226192509215</v>
      </c>
      <c r="I10" s="14">
        <v>0.46634551979795502</v>
      </c>
      <c r="J10" s="14">
        <v>0.47397139682404799</v>
      </c>
      <c r="K10" s="14">
        <v>0.51301450041079599</v>
      </c>
      <c r="L10" s="14">
        <v>0.52347585291092902</v>
      </c>
      <c r="M10" s="14"/>
      <c r="N10" s="14">
        <v>0.50880074987530599</v>
      </c>
      <c r="O10" s="14">
        <v>0.48945935654564798</v>
      </c>
      <c r="P10" s="14">
        <v>0.48286267396258897</v>
      </c>
      <c r="Q10" s="14">
        <v>0.458280159607032</v>
      </c>
      <c r="R10" s="14"/>
      <c r="S10" s="14">
        <v>0.44937245808229098</v>
      </c>
      <c r="T10" s="14">
        <v>0.52798616492877104</v>
      </c>
      <c r="U10" s="14">
        <v>0.55019629601119202</v>
      </c>
      <c r="V10" s="14">
        <v>0.46381374353390398</v>
      </c>
      <c r="W10" s="14">
        <v>0.49735561881437301</v>
      </c>
      <c r="X10" s="14">
        <v>0.47041799406066798</v>
      </c>
      <c r="Y10" s="14">
        <v>0.465949077568033</v>
      </c>
      <c r="Z10" s="14">
        <v>0.37981042865522502</v>
      </c>
      <c r="AA10" s="14">
        <v>0.47834407932064699</v>
      </c>
      <c r="AB10" s="14">
        <v>0.51732125342278701</v>
      </c>
      <c r="AC10" s="14">
        <v>0.47408058020607702</v>
      </c>
      <c r="AD10" s="14">
        <v>0.48680599282909398</v>
      </c>
      <c r="AE10" s="14"/>
      <c r="AF10" s="14">
        <v>0.49678893574451499</v>
      </c>
      <c r="AG10" s="14">
        <v>0.49499928796133102</v>
      </c>
      <c r="AH10" s="14">
        <v>0.48630143905204198</v>
      </c>
      <c r="AI10" s="14">
        <v>0.42135056235034601</v>
      </c>
      <c r="AJ10" s="14">
        <v>0.53191405184885299</v>
      </c>
      <c r="AK10" s="14"/>
      <c r="AL10" s="14">
        <v>0.52030525474549205</v>
      </c>
      <c r="AM10" s="14">
        <v>0.48516228233974801</v>
      </c>
      <c r="AN10" s="14">
        <v>0.49132813374288098</v>
      </c>
      <c r="AO10" s="14">
        <v>0.42390498779407398</v>
      </c>
      <c r="AP10" s="14">
        <v>0.46947130370538198</v>
      </c>
      <c r="AQ10" s="14">
        <v>0.53899206939960298</v>
      </c>
      <c r="AR10" s="14"/>
      <c r="AS10" s="14">
        <v>0.50300514361516802</v>
      </c>
      <c r="AT10" s="14">
        <v>0.48814351091293801</v>
      </c>
      <c r="AU10" s="14">
        <v>0.49028307696506701</v>
      </c>
      <c r="AV10" s="14">
        <v>0.45698452777477699</v>
      </c>
      <c r="AW10" s="14">
        <v>0.44873556041069201</v>
      </c>
      <c r="AX10" s="14"/>
      <c r="AY10" s="14">
        <v>0.44777569687664298</v>
      </c>
      <c r="AZ10" s="14">
        <v>0.45557297654399798</v>
      </c>
      <c r="BA10" s="14">
        <v>0.49735065806745199</v>
      </c>
      <c r="BB10" s="14">
        <v>0.45873896748507498</v>
      </c>
      <c r="BC10" s="14">
        <v>0.43949123767545001</v>
      </c>
      <c r="BD10" s="14">
        <v>0.49174766028870798</v>
      </c>
      <c r="BE10" s="14">
        <v>0.48530519259168198</v>
      </c>
      <c r="BF10" s="14">
        <v>0.49133954609155001</v>
      </c>
      <c r="BG10" s="14">
        <v>0.50692999668092398</v>
      </c>
      <c r="BH10" s="14">
        <v>0.478365627657447</v>
      </c>
      <c r="BI10" s="14">
        <v>0.46232563806976001</v>
      </c>
      <c r="BJ10" s="14">
        <v>0.49365646797319401</v>
      </c>
      <c r="BK10" s="14">
        <v>0.526589744598561</v>
      </c>
      <c r="BL10" s="14">
        <v>0.43580548928847002</v>
      </c>
      <c r="BM10" s="14">
        <v>0.41469364149808402</v>
      </c>
      <c r="BN10" s="14">
        <v>0.52240577023583901</v>
      </c>
      <c r="BO10" s="14"/>
      <c r="BP10" s="14">
        <v>0.41168934847829602</v>
      </c>
      <c r="BQ10" s="14">
        <v>0.49072939720335801</v>
      </c>
      <c r="BR10" s="14">
        <v>0.51395696404162206</v>
      </c>
      <c r="BS10" s="14">
        <v>0.55182154664317895</v>
      </c>
      <c r="BT10" s="14">
        <v>0.47632558430566202</v>
      </c>
      <c r="BU10" s="14">
        <v>0.47648214414539197</v>
      </c>
      <c r="BV10" s="14"/>
      <c r="BW10" s="14">
        <v>0.50371722758986204</v>
      </c>
      <c r="BX10" s="14">
        <v>0.49284446344062299</v>
      </c>
      <c r="BY10" s="14">
        <v>0.43989590552555302</v>
      </c>
      <c r="BZ10" s="14">
        <v>0.43236001752270797</v>
      </c>
      <c r="CA10" s="14">
        <v>0.47818346383788701</v>
      </c>
      <c r="CB10" s="14">
        <v>0.452216018903771</v>
      </c>
      <c r="CC10" s="14"/>
      <c r="CD10" s="14">
        <v>0.44606177855415702</v>
      </c>
      <c r="CE10" s="14">
        <v>0.460396278955928</v>
      </c>
      <c r="CF10" s="14">
        <v>0.46019212602279302</v>
      </c>
      <c r="CG10" s="14">
        <v>0.52254344588961099</v>
      </c>
      <c r="CH10" s="14"/>
      <c r="CI10" s="14">
        <v>0.492691133773134</v>
      </c>
      <c r="CJ10" s="14">
        <v>0.43942125909690599</v>
      </c>
      <c r="CK10" s="14">
        <v>0.49554860503087</v>
      </c>
      <c r="CL10" s="14">
        <v>0.50785987385255604</v>
      </c>
      <c r="CM10" s="14"/>
      <c r="CN10" s="14">
        <v>0.44246091677710397</v>
      </c>
      <c r="CO10" s="14">
        <v>0.494092056645619</v>
      </c>
      <c r="CP10" s="14"/>
      <c r="CQ10" s="14">
        <v>0.45223156378982299</v>
      </c>
      <c r="CR10" s="14">
        <v>0.49600939992211601</v>
      </c>
    </row>
    <row r="11" spans="2:96" x14ac:dyDescent="0.3">
      <c r="B11" s="15" t="s">
        <v>232</v>
      </c>
      <c r="C11" s="14">
        <v>0.17967150176059499</v>
      </c>
      <c r="D11" s="14">
        <v>0.204619818754887</v>
      </c>
      <c r="E11" s="14">
        <v>0.15489579073479501</v>
      </c>
      <c r="F11" s="14"/>
      <c r="G11" s="14">
        <v>0.172176200025489</v>
      </c>
      <c r="H11" s="14">
        <v>0.179178740857937</v>
      </c>
      <c r="I11" s="14">
        <v>0.20338220721306599</v>
      </c>
      <c r="J11" s="14">
        <v>0.19652808521113899</v>
      </c>
      <c r="K11" s="14">
        <v>0.155291253517086</v>
      </c>
      <c r="L11" s="14">
        <v>0.16843138303580399</v>
      </c>
      <c r="M11" s="14"/>
      <c r="N11" s="14">
        <v>0.16123557379445999</v>
      </c>
      <c r="O11" s="14">
        <v>0.17306829548243399</v>
      </c>
      <c r="P11" s="14">
        <v>0.20302225841768301</v>
      </c>
      <c r="Q11" s="14">
        <v>0.18802698547650901</v>
      </c>
      <c r="R11" s="14"/>
      <c r="S11" s="14">
        <v>0.17287318220204501</v>
      </c>
      <c r="T11" s="14">
        <v>0.13991393081339201</v>
      </c>
      <c r="U11" s="14">
        <v>0.184686261169942</v>
      </c>
      <c r="V11" s="14">
        <v>0.21179173384688901</v>
      </c>
      <c r="W11" s="14">
        <v>0.237629296727568</v>
      </c>
      <c r="X11" s="14">
        <v>0.23272031836415799</v>
      </c>
      <c r="Y11" s="14">
        <v>0.21131264129364599</v>
      </c>
      <c r="Z11" s="14">
        <v>0.17401661709563801</v>
      </c>
      <c r="AA11" s="14">
        <v>0.14128008635223699</v>
      </c>
      <c r="AB11" s="14">
        <v>0.180388394160683</v>
      </c>
      <c r="AC11" s="14">
        <v>0.114903098664979</v>
      </c>
      <c r="AD11" s="14">
        <v>0.14901538355741301</v>
      </c>
      <c r="AE11" s="14"/>
      <c r="AF11" s="14">
        <v>0.17832551366752999</v>
      </c>
      <c r="AG11" s="14">
        <v>0.170860763731915</v>
      </c>
      <c r="AH11" s="14">
        <v>0.21600606319176099</v>
      </c>
      <c r="AI11" s="14">
        <v>0.19384092017134999</v>
      </c>
      <c r="AJ11" s="14">
        <v>0.14045998722435701</v>
      </c>
      <c r="AK11" s="14"/>
      <c r="AL11" s="14">
        <v>0.15469117166186</v>
      </c>
      <c r="AM11" s="14">
        <v>0.17691029529991301</v>
      </c>
      <c r="AN11" s="14">
        <v>0.18855064469722599</v>
      </c>
      <c r="AO11" s="14">
        <v>0.20060022295331001</v>
      </c>
      <c r="AP11" s="14">
        <v>0.13775546422805299</v>
      </c>
      <c r="AQ11" s="14">
        <v>0.16900619589045801</v>
      </c>
      <c r="AR11" s="14"/>
      <c r="AS11" s="14">
        <v>0.16764690623008599</v>
      </c>
      <c r="AT11" s="14">
        <v>0.20318801370216499</v>
      </c>
      <c r="AU11" s="14">
        <v>0.18012144040386599</v>
      </c>
      <c r="AV11" s="14">
        <v>0.13971709533645299</v>
      </c>
      <c r="AW11" s="14">
        <v>7.3153764067485194E-2</v>
      </c>
      <c r="AX11" s="14"/>
      <c r="AY11" s="14">
        <v>0.13768405289357</v>
      </c>
      <c r="AZ11" s="14">
        <v>0.12525087644458899</v>
      </c>
      <c r="BA11" s="14">
        <v>0.20288058864863401</v>
      </c>
      <c r="BB11" s="14">
        <v>0.168504335259298</v>
      </c>
      <c r="BC11" s="14">
        <v>0.20292185315689801</v>
      </c>
      <c r="BD11" s="14">
        <v>0.21119296949049299</v>
      </c>
      <c r="BE11" s="14">
        <v>0.212540985459028</v>
      </c>
      <c r="BF11" s="14">
        <v>0.17794943286706899</v>
      </c>
      <c r="BG11" s="14">
        <v>0.19010889984030299</v>
      </c>
      <c r="BH11" s="14">
        <v>0.15426167309783301</v>
      </c>
      <c r="BI11" s="14">
        <v>0.20739639354421299</v>
      </c>
      <c r="BJ11" s="14">
        <v>0.17392271439499399</v>
      </c>
      <c r="BK11" s="14">
        <v>0.135757068673451</v>
      </c>
      <c r="BL11" s="14">
        <v>0.23866759731843901</v>
      </c>
      <c r="BM11" s="14">
        <v>0.19347867640927299</v>
      </c>
      <c r="BN11" s="14">
        <v>4.5234904951142997E-2</v>
      </c>
      <c r="BO11" s="14"/>
      <c r="BP11" s="14">
        <v>0.18855458397049901</v>
      </c>
      <c r="BQ11" s="14">
        <v>0.17593953332221199</v>
      </c>
      <c r="BR11" s="14">
        <v>0.19137758193989601</v>
      </c>
      <c r="BS11" s="14">
        <v>0.15186067323466501</v>
      </c>
      <c r="BT11" s="14">
        <v>0.20298882810105701</v>
      </c>
      <c r="BU11" s="14">
        <v>0.18233573952733101</v>
      </c>
      <c r="BV11" s="14"/>
      <c r="BW11" s="14">
        <v>0.16051884450707199</v>
      </c>
      <c r="BX11" s="14">
        <v>0.18566570897637999</v>
      </c>
      <c r="BY11" s="14">
        <v>0.20951337273670401</v>
      </c>
      <c r="BZ11" s="14">
        <v>0.185315069348895</v>
      </c>
      <c r="CA11" s="14">
        <v>0.209458774645328</v>
      </c>
      <c r="CB11" s="14">
        <v>0.14803724221518499</v>
      </c>
      <c r="CC11" s="14"/>
      <c r="CD11" s="14">
        <v>0.19038859646718101</v>
      </c>
      <c r="CE11" s="14">
        <v>0.144693784540536</v>
      </c>
      <c r="CF11" s="14">
        <v>0.208857409663882</v>
      </c>
      <c r="CG11" s="14">
        <v>0.169237053178735</v>
      </c>
      <c r="CH11" s="14"/>
      <c r="CI11" s="14">
        <v>0.16023890852058401</v>
      </c>
      <c r="CJ11" s="14">
        <v>0.195281395435356</v>
      </c>
      <c r="CK11" s="14">
        <v>0.18342298411980801</v>
      </c>
      <c r="CL11" s="14">
        <v>0.15075272957049299</v>
      </c>
      <c r="CM11" s="14"/>
      <c r="CN11" s="14">
        <v>0.16484994598188801</v>
      </c>
      <c r="CO11" s="14">
        <v>0.18034095376957801</v>
      </c>
      <c r="CP11" s="14"/>
      <c r="CQ11" s="14">
        <v>0.16964413311269899</v>
      </c>
      <c r="CR11" s="14">
        <v>0.176229882852</v>
      </c>
    </row>
    <row r="12" spans="2:96" x14ac:dyDescent="0.3">
      <c r="B12" s="15" t="s">
        <v>233</v>
      </c>
      <c r="C12" s="14">
        <v>3.8874704706064703E-2</v>
      </c>
      <c r="D12" s="14">
        <v>4.6595487925461997E-2</v>
      </c>
      <c r="E12" s="14">
        <v>3.1437541127201797E-2</v>
      </c>
      <c r="F12" s="14"/>
      <c r="G12" s="14">
        <v>8.7551514853067794E-2</v>
      </c>
      <c r="H12" s="14">
        <v>4.84019119251832E-2</v>
      </c>
      <c r="I12" s="14">
        <v>1.7323895276544099E-2</v>
      </c>
      <c r="J12" s="14">
        <v>3.04239827698564E-2</v>
      </c>
      <c r="K12" s="14">
        <v>4.0311723156649097E-2</v>
      </c>
      <c r="L12" s="14">
        <v>2.2351126552978499E-2</v>
      </c>
      <c r="M12" s="14"/>
      <c r="N12" s="14">
        <v>3.0143415916334401E-2</v>
      </c>
      <c r="O12" s="14">
        <v>4.8624441698929301E-2</v>
      </c>
      <c r="P12" s="14">
        <v>5.0118727634549803E-2</v>
      </c>
      <c r="Q12" s="14">
        <v>2.8752490321076799E-2</v>
      </c>
      <c r="R12" s="14"/>
      <c r="S12" s="14">
        <v>4.84509052065491E-2</v>
      </c>
      <c r="T12" s="14">
        <v>3.88645591704763E-2</v>
      </c>
      <c r="U12" s="14">
        <v>3.3994128925498503E-2</v>
      </c>
      <c r="V12" s="14">
        <v>3.1843000775618802E-2</v>
      </c>
      <c r="W12" s="14">
        <v>4.3108617948523102E-2</v>
      </c>
      <c r="X12" s="14">
        <v>7.1571290998458506E-2</v>
      </c>
      <c r="Y12" s="14">
        <v>5.4011529988434101E-2</v>
      </c>
      <c r="Z12" s="14">
        <v>5.50586243195723E-2</v>
      </c>
      <c r="AA12" s="14">
        <v>9.1706991536588608E-3</v>
      </c>
      <c r="AB12" s="14">
        <v>2.8713923718440799E-2</v>
      </c>
      <c r="AC12" s="14">
        <v>1.1041184050198501E-2</v>
      </c>
      <c r="AD12" s="14">
        <v>4.4368837719131998E-2</v>
      </c>
      <c r="AE12" s="14"/>
      <c r="AF12" s="14">
        <v>3.6091562793263497E-2</v>
      </c>
      <c r="AG12" s="14">
        <v>3.17322742570397E-2</v>
      </c>
      <c r="AH12" s="14">
        <v>3.2423311092074997E-2</v>
      </c>
      <c r="AI12" s="14">
        <v>6.9316606476217901E-2</v>
      </c>
      <c r="AJ12" s="14">
        <v>2.4460750065346998E-2</v>
      </c>
      <c r="AK12" s="14"/>
      <c r="AL12" s="14">
        <v>3.6041759565878198E-2</v>
      </c>
      <c r="AM12" s="14">
        <v>3.7000289894259297E-2</v>
      </c>
      <c r="AN12" s="14">
        <v>3.3173162986331398E-2</v>
      </c>
      <c r="AO12" s="14">
        <v>5.2957230193674897E-2</v>
      </c>
      <c r="AP12" s="14">
        <v>5.7031174200658001E-2</v>
      </c>
      <c r="AQ12" s="14">
        <v>2.6483911210628701E-2</v>
      </c>
      <c r="AR12" s="14"/>
      <c r="AS12" s="14">
        <v>3.2582398977142601E-2</v>
      </c>
      <c r="AT12" s="14">
        <v>3.0365500319297301E-2</v>
      </c>
      <c r="AU12" s="14">
        <v>3.99264867083228E-2</v>
      </c>
      <c r="AV12" s="14">
        <v>5.49795759751074E-2</v>
      </c>
      <c r="AW12" s="14">
        <v>4.8349019654898302E-2</v>
      </c>
      <c r="AX12" s="14"/>
      <c r="AY12" s="14">
        <v>6.9904330199182393E-2</v>
      </c>
      <c r="AZ12" s="14">
        <v>1.31332380798076E-2</v>
      </c>
      <c r="BA12" s="14">
        <v>2.28220161351524E-2</v>
      </c>
      <c r="BB12" s="14">
        <v>4.0188373259658197E-2</v>
      </c>
      <c r="BC12" s="14">
        <v>1.91783455409908E-2</v>
      </c>
      <c r="BD12" s="14">
        <v>4.7890996787555602E-2</v>
      </c>
      <c r="BE12" s="14">
        <v>4.5315109384911699E-2</v>
      </c>
      <c r="BF12" s="14">
        <v>6.6912114948243895E-2</v>
      </c>
      <c r="BG12" s="14">
        <v>7.1568156463839197E-2</v>
      </c>
      <c r="BH12" s="14">
        <v>1.4786651453555601E-2</v>
      </c>
      <c r="BI12" s="14">
        <v>4.6353384276813098E-2</v>
      </c>
      <c r="BJ12" s="14">
        <v>5.0984047804221201E-2</v>
      </c>
      <c r="BK12" s="14">
        <v>3.76346657727318E-2</v>
      </c>
      <c r="BL12" s="14">
        <v>6.3349406663156194E-2</v>
      </c>
      <c r="BM12" s="14">
        <v>4.0602449604150902E-2</v>
      </c>
      <c r="BN12" s="14">
        <v>1.6395319824415801E-2</v>
      </c>
      <c r="BO12" s="14"/>
      <c r="BP12" s="14">
        <v>5.71319039958188E-2</v>
      </c>
      <c r="BQ12" s="14">
        <v>4.0890187087646003E-2</v>
      </c>
      <c r="BR12" s="14">
        <v>3.4296828132748501E-2</v>
      </c>
      <c r="BS12" s="14">
        <v>3.5620200834685603E-2</v>
      </c>
      <c r="BT12" s="14">
        <v>4.6294301836500998E-3</v>
      </c>
      <c r="BU12" s="14">
        <v>3.6833359587204198E-2</v>
      </c>
      <c r="BV12" s="14"/>
      <c r="BW12" s="14">
        <v>3.5438358028145898E-2</v>
      </c>
      <c r="BX12" s="14">
        <v>4.0469116486726402E-2</v>
      </c>
      <c r="BY12" s="14">
        <v>2.6948679396914602E-2</v>
      </c>
      <c r="BZ12" s="14">
        <v>5.4653906735212698E-2</v>
      </c>
      <c r="CA12" s="14">
        <v>3.8902902114342802E-2</v>
      </c>
      <c r="CB12" s="14">
        <v>5.44127727273351E-2</v>
      </c>
      <c r="CC12" s="14"/>
      <c r="CD12" s="14">
        <v>5.9505231567465802E-2</v>
      </c>
      <c r="CE12" s="14">
        <v>6.5785711056265794E-2</v>
      </c>
      <c r="CF12" s="14">
        <v>1.93915940265467E-2</v>
      </c>
      <c r="CG12" s="14">
        <v>2.7131758330305102E-2</v>
      </c>
      <c r="CH12" s="14"/>
      <c r="CI12" s="14">
        <v>3.7182945183251298E-2</v>
      </c>
      <c r="CJ12" s="14">
        <v>4.2554094338105898E-2</v>
      </c>
      <c r="CK12" s="14">
        <v>3.7639737061851898E-2</v>
      </c>
      <c r="CL12" s="14">
        <v>4.2532973330542699E-2</v>
      </c>
      <c r="CM12" s="14"/>
      <c r="CN12" s="14">
        <v>6.3811210813468397E-2</v>
      </c>
      <c r="CO12" s="14">
        <v>3.4990260974218403E-2</v>
      </c>
      <c r="CP12" s="14"/>
      <c r="CQ12" s="14">
        <v>6.0171523989055002E-2</v>
      </c>
      <c r="CR12" s="14">
        <v>3.7519939554348798E-2</v>
      </c>
    </row>
    <row r="13" spans="2:96" x14ac:dyDescent="0.3">
      <c r="B13" s="15" t="s">
        <v>234</v>
      </c>
      <c r="C13" s="14">
        <v>1.8036325438932299E-2</v>
      </c>
      <c r="D13" s="14">
        <v>2.2715309867321998E-2</v>
      </c>
      <c r="E13" s="14">
        <v>1.35128561527373E-2</v>
      </c>
      <c r="F13" s="14"/>
      <c r="G13" s="14">
        <v>2.1680315740589502E-2</v>
      </c>
      <c r="H13" s="14">
        <v>1.9713398880921999E-2</v>
      </c>
      <c r="I13" s="14">
        <v>1.6588536939749401E-2</v>
      </c>
      <c r="J13" s="14">
        <v>2.1916783512226101E-2</v>
      </c>
      <c r="K13" s="14">
        <v>2.7212775392405301E-2</v>
      </c>
      <c r="L13" s="14">
        <v>6.1270182066477403E-3</v>
      </c>
      <c r="M13" s="14"/>
      <c r="N13" s="14">
        <v>1.7652042634976502E-2</v>
      </c>
      <c r="O13" s="14">
        <v>1.56655075985986E-2</v>
      </c>
      <c r="P13" s="14">
        <v>1.30946479313624E-2</v>
      </c>
      <c r="Q13" s="14">
        <v>2.54677812660754E-2</v>
      </c>
      <c r="R13" s="14"/>
      <c r="S13" s="14">
        <v>1.3754832502514899E-2</v>
      </c>
      <c r="T13" s="14">
        <v>2.43593143429401E-2</v>
      </c>
      <c r="U13" s="14">
        <v>5.8913405281792001E-3</v>
      </c>
      <c r="V13" s="14">
        <v>1.05798448435794E-2</v>
      </c>
      <c r="W13" s="14">
        <v>1.36740111378239E-2</v>
      </c>
      <c r="X13" s="14">
        <v>1.5758635612422901E-2</v>
      </c>
      <c r="Y13" s="14">
        <v>2.8606114538265601E-2</v>
      </c>
      <c r="Z13" s="14">
        <v>7.1630740339619497E-2</v>
      </c>
      <c r="AA13" s="14">
        <v>4.4946614189110799E-3</v>
      </c>
      <c r="AB13" s="14">
        <v>2.2471756724993099E-2</v>
      </c>
      <c r="AC13" s="14">
        <v>2.96752602925981E-2</v>
      </c>
      <c r="AD13" s="14">
        <v>0</v>
      </c>
      <c r="AE13" s="14"/>
      <c r="AF13" s="14">
        <v>2.4635505639760399E-2</v>
      </c>
      <c r="AG13" s="14">
        <v>8.2710583763729896E-3</v>
      </c>
      <c r="AH13" s="14">
        <v>1.06701090005891E-2</v>
      </c>
      <c r="AI13" s="14">
        <v>3.7101423669705501E-2</v>
      </c>
      <c r="AJ13" s="14">
        <v>7.9061104455242504E-3</v>
      </c>
      <c r="AK13" s="14"/>
      <c r="AL13" s="14">
        <v>7.4354223788028698E-3</v>
      </c>
      <c r="AM13" s="14">
        <v>1.50593870658826E-2</v>
      </c>
      <c r="AN13" s="14">
        <v>9.6846027376950496E-3</v>
      </c>
      <c r="AO13" s="14">
        <v>3.5922669642248301E-2</v>
      </c>
      <c r="AP13" s="14">
        <v>4.2316210819064497E-2</v>
      </c>
      <c r="AQ13" s="14">
        <v>5.4651024252374801E-3</v>
      </c>
      <c r="AR13" s="14"/>
      <c r="AS13" s="14">
        <v>2.2000658288822601E-2</v>
      </c>
      <c r="AT13" s="14">
        <v>1.62266432563105E-2</v>
      </c>
      <c r="AU13" s="14">
        <v>1.23577307508527E-2</v>
      </c>
      <c r="AV13" s="14">
        <v>1.8939976532640099E-2</v>
      </c>
      <c r="AW13" s="14">
        <v>0</v>
      </c>
      <c r="AX13" s="14"/>
      <c r="AY13" s="14">
        <v>0</v>
      </c>
      <c r="AZ13" s="14">
        <v>2.54807836254883E-2</v>
      </c>
      <c r="BA13" s="14">
        <v>0</v>
      </c>
      <c r="BB13" s="14">
        <v>2.3107413662044701E-2</v>
      </c>
      <c r="BC13" s="14">
        <v>1.6893768611395899E-2</v>
      </c>
      <c r="BD13" s="14">
        <v>1.3653569478829499E-2</v>
      </c>
      <c r="BE13" s="14">
        <v>1.4261604876669399E-2</v>
      </c>
      <c r="BF13" s="14">
        <v>1.2314554890695099E-2</v>
      </c>
      <c r="BG13" s="14">
        <v>3.3714619215878899E-2</v>
      </c>
      <c r="BH13" s="14">
        <v>4.0203743917757703E-2</v>
      </c>
      <c r="BI13" s="14">
        <v>2.80911187440963E-2</v>
      </c>
      <c r="BJ13" s="14">
        <v>2.2422106364892801E-2</v>
      </c>
      <c r="BK13" s="14">
        <v>1.27940930586216E-2</v>
      </c>
      <c r="BL13" s="14">
        <v>0</v>
      </c>
      <c r="BM13" s="14">
        <v>0</v>
      </c>
      <c r="BN13" s="14">
        <v>2.6231621399752499E-2</v>
      </c>
      <c r="BO13" s="14"/>
      <c r="BP13" s="14">
        <v>2.3951835837335799E-2</v>
      </c>
      <c r="BQ13" s="14">
        <v>1.16943868712705E-2</v>
      </c>
      <c r="BR13" s="14">
        <v>1.7742950485141299E-2</v>
      </c>
      <c r="BS13" s="14">
        <v>1.2719623444321201E-2</v>
      </c>
      <c r="BT13" s="14">
        <v>2.2066502124663399E-2</v>
      </c>
      <c r="BU13" s="14">
        <v>3.8241339763007698E-2</v>
      </c>
      <c r="BV13" s="14"/>
      <c r="BW13" s="14">
        <v>1.7139876074880801E-2</v>
      </c>
      <c r="BX13" s="14">
        <v>1.2965447971147501E-2</v>
      </c>
      <c r="BY13" s="14">
        <v>2.6670618808027499E-2</v>
      </c>
      <c r="BZ13" s="14">
        <v>2.06360467145719E-2</v>
      </c>
      <c r="CA13" s="14">
        <v>2.0829738804090701E-2</v>
      </c>
      <c r="CB13" s="14">
        <v>2.24271367228083E-2</v>
      </c>
      <c r="CC13" s="14"/>
      <c r="CD13" s="14">
        <v>2.41572738648103E-2</v>
      </c>
      <c r="CE13" s="14">
        <v>1.3125121713684299E-2</v>
      </c>
      <c r="CF13" s="14">
        <v>2.2558857976485901E-2</v>
      </c>
      <c r="CG13" s="14">
        <v>1.70805638248838E-2</v>
      </c>
      <c r="CH13" s="14"/>
      <c r="CI13" s="14">
        <v>1.5412016673962499E-2</v>
      </c>
      <c r="CJ13" s="14">
        <v>2.0082439604468701E-2</v>
      </c>
      <c r="CK13" s="14">
        <v>1.6764294419757301E-2</v>
      </c>
      <c r="CL13" s="14">
        <v>2.9713091778393999E-2</v>
      </c>
      <c r="CM13" s="14"/>
      <c r="CN13" s="14">
        <v>2.4367687721322001E-2</v>
      </c>
      <c r="CO13" s="14">
        <v>1.6923850591982301E-2</v>
      </c>
      <c r="CP13" s="14"/>
      <c r="CQ13" s="14">
        <v>3.0494074946565999E-2</v>
      </c>
      <c r="CR13" s="14">
        <v>1.6429180562114402E-2</v>
      </c>
    </row>
    <row r="14" spans="2:96" x14ac:dyDescent="0.3">
      <c r="B14" s="15" t="s">
        <v>92</v>
      </c>
      <c r="C14" s="14">
        <v>2.7743077247752601E-2</v>
      </c>
      <c r="D14" s="14">
        <v>1.5147234339491E-2</v>
      </c>
      <c r="E14" s="14">
        <v>4.01463623040208E-2</v>
      </c>
      <c r="F14" s="14"/>
      <c r="G14" s="14">
        <v>3.7849249567896502E-2</v>
      </c>
      <c r="H14" s="14">
        <v>3.8792710399907303E-2</v>
      </c>
      <c r="I14" s="14">
        <v>3.2350623303876502E-2</v>
      </c>
      <c r="J14" s="14">
        <v>2.54514944325368E-2</v>
      </c>
      <c r="K14" s="14">
        <v>2.62414677890149E-2</v>
      </c>
      <c r="L14" s="14">
        <v>1.1177842773818499E-2</v>
      </c>
      <c r="M14" s="14"/>
      <c r="N14" s="14">
        <v>1.6050009378466401E-2</v>
      </c>
      <c r="O14" s="14">
        <v>3.1919004629692903E-2</v>
      </c>
      <c r="P14" s="14">
        <v>2.2020706832879999E-2</v>
      </c>
      <c r="Q14" s="14">
        <v>3.9419832097018097E-2</v>
      </c>
      <c r="R14" s="14"/>
      <c r="S14" s="14">
        <v>2.9402855889527998E-2</v>
      </c>
      <c r="T14" s="14">
        <v>1.8451859193031699E-2</v>
      </c>
      <c r="U14" s="14">
        <v>1.7738994654298301E-2</v>
      </c>
      <c r="V14" s="14">
        <v>1.10712641751958E-2</v>
      </c>
      <c r="W14" s="14">
        <v>1.3811067172154299E-2</v>
      </c>
      <c r="X14" s="14">
        <v>1.6930633878704599E-2</v>
      </c>
      <c r="Y14" s="14">
        <v>4.13362224333228E-2</v>
      </c>
      <c r="Z14" s="14">
        <v>2.44328840355258E-2</v>
      </c>
      <c r="AA14" s="14">
        <v>5.0177246846591098E-2</v>
      </c>
      <c r="AB14" s="14">
        <v>3.5815972215193698E-2</v>
      </c>
      <c r="AC14" s="14">
        <v>6.56506878903311E-2</v>
      </c>
      <c r="AD14" s="14">
        <v>0</v>
      </c>
      <c r="AE14" s="14"/>
      <c r="AF14" s="14">
        <v>1.5857805949034999E-2</v>
      </c>
      <c r="AG14" s="14">
        <v>2.0891382740608699E-2</v>
      </c>
      <c r="AH14" s="14">
        <v>2.4206373200109401E-2</v>
      </c>
      <c r="AI14" s="14">
        <v>2.6192130543041502E-2</v>
      </c>
      <c r="AJ14" s="14">
        <v>5.4240832091070702E-2</v>
      </c>
      <c r="AK14" s="14"/>
      <c r="AL14" s="14">
        <v>1.5251493392815301E-2</v>
      </c>
      <c r="AM14" s="14">
        <v>1.16876160312206E-2</v>
      </c>
      <c r="AN14" s="14">
        <v>1.49591484802915E-2</v>
      </c>
      <c r="AO14" s="14">
        <v>3.4335550752810799E-2</v>
      </c>
      <c r="AP14" s="14">
        <v>4.5847526190525997E-2</v>
      </c>
      <c r="AQ14" s="14">
        <v>5.2722471139172902E-2</v>
      </c>
      <c r="AR14" s="14"/>
      <c r="AS14" s="14">
        <v>2.0196479949130298E-2</v>
      </c>
      <c r="AT14" s="14">
        <v>4.4242048686321797E-2</v>
      </c>
      <c r="AU14" s="14">
        <v>2.8335570263480599E-2</v>
      </c>
      <c r="AV14" s="14">
        <v>1.5155163996537199E-2</v>
      </c>
      <c r="AW14" s="14">
        <v>0</v>
      </c>
      <c r="AX14" s="14"/>
      <c r="AY14" s="14">
        <v>7.1624425698970803E-2</v>
      </c>
      <c r="AZ14" s="14">
        <v>0.108017225799943</v>
      </c>
      <c r="BA14" s="14">
        <v>1.53891125423313E-2</v>
      </c>
      <c r="BB14" s="14">
        <v>2.4225156829140299E-2</v>
      </c>
      <c r="BC14" s="14">
        <v>4.5775235959375098E-2</v>
      </c>
      <c r="BD14" s="14">
        <v>2.69360726321403E-2</v>
      </c>
      <c r="BE14" s="14">
        <v>1.98019593770597E-2</v>
      </c>
      <c r="BF14" s="14">
        <v>1.9841683009167801E-2</v>
      </c>
      <c r="BG14" s="14">
        <v>2.29336249974566E-2</v>
      </c>
      <c r="BH14" s="14">
        <v>1.6268263486884298E-2</v>
      </c>
      <c r="BI14" s="14">
        <v>1.1856589494705499E-2</v>
      </c>
      <c r="BJ14" s="14">
        <v>3.2063423731973899E-2</v>
      </c>
      <c r="BK14" s="14">
        <v>1.29679641061931E-2</v>
      </c>
      <c r="BL14" s="14">
        <v>6.2968804951625601E-2</v>
      </c>
      <c r="BM14" s="14">
        <v>1.8982891690323099E-2</v>
      </c>
      <c r="BN14" s="14">
        <v>0</v>
      </c>
      <c r="BO14" s="14"/>
      <c r="BP14" s="14">
        <v>1.6889992134135098E-2</v>
      </c>
      <c r="BQ14" s="14">
        <v>3.5508946528654099E-2</v>
      </c>
      <c r="BR14" s="14">
        <v>1.8040262832730199E-2</v>
      </c>
      <c r="BS14" s="14">
        <v>2.95628337643827E-2</v>
      </c>
      <c r="BT14" s="14">
        <v>4.4165354222594599E-2</v>
      </c>
      <c r="BU14" s="14">
        <v>2.2291384444671099E-2</v>
      </c>
      <c r="BV14" s="14"/>
      <c r="BW14" s="14">
        <v>1.5297031381807999E-2</v>
      </c>
      <c r="BX14" s="14">
        <v>2.83067222008462E-2</v>
      </c>
      <c r="BY14" s="14">
        <v>4.8060461487887597E-2</v>
      </c>
      <c r="BZ14" s="14">
        <v>3.9471839045181999E-2</v>
      </c>
      <c r="CA14" s="14">
        <v>2.5611126099190001E-2</v>
      </c>
      <c r="CB14" s="14">
        <v>5.7030333947897603E-2</v>
      </c>
      <c r="CC14" s="14"/>
      <c r="CD14" s="14">
        <v>2.82619644134844E-2</v>
      </c>
      <c r="CE14" s="14">
        <v>3.2547743620983401E-2</v>
      </c>
      <c r="CF14" s="14">
        <v>5.1261901111387002E-2</v>
      </c>
      <c r="CG14" s="14">
        <v>1.3022891892303601E-2</v>
      </c>
      <c r="CH14" s="14"/>
      <c r="CI14" s="14">
        <v>2.2251689110449401E-2</v>
      </c>
      <c r="CJ14" s="14">
        <v>2.8785978294046301E-2</v>
      </c>
      <c r="CK14" s="14">
        <v>2.3214144830689801E-2</v>
      </c>
      <c r="CL14" s="14">
        <v>7.8563111060068497E-2</v>
      </c>
      <c r="CM14" s="14"/>
      <c r="CN14" s="14">
        <v>1.6430535043957601E-2</v>
      </c>
      <c r="CO14" s="14">
        <v>2.6313189789494599E-2</v>
      </c>
      <c r="CP14" s="14"/>
      <c r="CQ14" s="14">
        <v>9.9819139846340603E-3</v>
      </c>
      <c r="CR14" s="14">
        <v>2.6946479872507399E-2</v>
      </c>
    </row>
    <row r="15" spans="2:96" x14ac:dyDescent="0.3">
      <c r="B15" s="15" t="s">
        <v>235</v>
      </c>
      <c r="C15" s="21">
        <v>0.73567439084665498</v>
      </c>
      <c r="D15" s="21">
        <v>0.71092214911283802</v>
      </c>
      <c r="E15" s="21">
        <v>0.76000744968124501</v>
      </c>
      <c r="F15" s="21"/>
      <c r="G15" s="21">
        <v>0.68074271981295797</v>
      </c>
      <c r="H15" s="21">
        <v>0.71391323793604999</v>
      </c>
      <c r="I15" s="21">
        <v>0.73035473726676403</v>
      </c>
      <c r="J15" s="21">
        <v>0.72567965407424195</v>
      </c>
      <c r="K15" s="21">
        <v>0.75094278014484495</v>
      </c>
      <c r="L15" s="21">
        <v>0.79191262943075102</v>
      </c>
      <c r="M15" s="21"/>
      <c r="N15" s="21">
        <v>0.77491895827576296</v>
      </c>
      <c r="O15" s="21">
        <v>0.73072275059034497</v>
      </c>
      <c r="P15" s="21">
        <v>0.711743659183525</v>
      </c>
      <c r="Q15" s="21">
        <v>0.71833291083932105</v>
      </c>
      <c r="R15" s="21"/>
      <c r="S15" s="21">
        <v>0.73551822419936297</v>
      </c>
      <c r="T15" s="21">
        <v>0.77841033648016</v>
      </c>
      <c r="U15" s="21">
        <v>0.75768927472208203</v>
      </c>
      <c r="V15" s="21">
        <v>0.73471415635871695</v>
      </c>
      <c r="W15" s="21">
        <v>0.69177700701393097</v>
      </c>
      <c r="X15" s="21">
        <v>0.66301912114625605</v>
      </c>
      <c r="Y15" s="21">
        <v>0.66473349174633201</v>
      </c>
      <c r="Z15" s="21">
        <v>0.674861134209645</v>
      </c>
      <c r="AA15" s="21">
        <v>0.79487730622860198</v>
      </c>
      <c r="AB15" s="21">
        <v>0.73260995318069</v>
      </c>
      <c r="AC15" s="21">
        <v>0.77872976910189295</v>
      </c>
      <c r="AD15" s="21">
        <v>0.80661577872345502</v>
      </c>
      <c r="AE15" s="21"/>
      <c r="AF15" s="21">
        <v>0.74508961195041201</v>
      </c>
      <c r="AG15" s="21">
        <v>0.76824452089406403</v>
      </c>
      <c r="AH15" s="21">
        <v>0.71669414351546601</v>
      </c>
      <c r="AI15" s="21">
        <v>0.67354891913968595</v>
      </c>
      <c r="AJ15" s="21">
        <v>0.77293232017370195</v>
      </c>
      <c r="AK15" s="21"/>
      <c r="AL15" s="21">
        <v>0.78658015300064399</v>
      </c>
      <c r="AM15" s="21">
        <v>0.75934241170872496</v>
      </c>
      <c r="AN15" s="21">
        <v>0.75363244109845595</v>
      </c>
      <c r="AO15" s="21">
        <v>0.67618432645795601</v>
      </c>
      <c r="AP15" s="21">
        <v>0.71704962456169796</v>
      </c>
      <c r="AQ15" s="21">
        <v>0.74632231933450299</v>
      </c>
      <c r="AR15" s="21"/>
      <c r="AS15" s="21">
        <v>0.75757355655481795</v>
      </c>
      <c r="AT15" s="21">
        <v>0.70597779403590499</v>
      </c>
      <c r="AU15" s="21">
        <v>0.73925877187347799</v>
      </c>
      <c r="AV15" s="21">
        <v>0.77120818815926195</v>
      </c>
      <c r="AW15" s="21">
        <v>0.87849721627761701</v>
      </c>
      <c r="AX15" s="21"/>
      <c r="AY15" s="21">
        <v>0.72078719120827694</v>
      </c>
      <c r="AZ15" s="21">
        <v>0.72811787605017297</v>
      </c>
      <c r="BA15" s="21">
        <v>0.758908282673882</v>
      </c>
      <c r="BB15" s="21">
        <v>0.74397472098985895</v>
      </c>
      <c r="BC15" s="21">
        <v>0.71523079673134005</v>
      </c>
      <c r="BD15" s="21">
        <v>0.70032639161098098</v>
      </c>
      <c r="BE15" s="21">
        <v>0.70808034090233096</v>
      </c>
      <c r="BF15" s="21">
        <v>0.72298221428482401</v>
      </c>
      <c r="BG15" s="21">
        <v>0.68167469948252202</v>
      </c>
      <c r="BH15" s="21">
        <v>0.77447966804396895</v>
      </c>
      <c r="BI15" s="21">
        <v>0.70630251394017196</v>
      </c>
      <c r="BJ15" s="21">
        <v>0.72060770770391802</v>
      </c>
      <c r="BK15" s="21">
        <v>0.800846208389002</v>
      </c>
      <c r="BL15" s="21">
        <v>0.63501419106677903</v>
      </c>
      <c r="BM15" s="21">
        <v>0.74693598229625302</v>
      </c>
      <c r="BN15" s="21">
        <v>0.91213815382468899</v>
      </c>
      <c r="BO15" s="21"/>
      <c r="BP15" s="21">
        <v>0.71347168406221095</v>
      </c>
      <c r="BQ15" s="21">
        <v>0.73596694619021696</v>
      </c>
      <c r="BR15" s="21">
        <v>0.73854237660948396</v>
      </c>
      <c r="BS15" s="21">
        <v>0.77023666872194596</v>
      </c>
      <c r="BT15" s="21">
        <v>0.72614988536803504</v>
      </c>
      <c r="BU15" s="21">
        <v>0.72029817667778595</v>
      </c>
      <c r="BV15" s="21"/>
      <c r="BW15" s="21">
        <v>0.77160589000809299</v>
      </c>
      <c r="BX15" s="21">
        <v>0.73259300436490005</v>
      </c>
      <c r="BY15" s="21">
        <v>0.68880686757046605</v>
      </c>
      <c r="BZ15" s="21">
        <v>0.69992313815613905</v>
      </c>
      <c r="CA15" s="21">
        <v>0.70519745833704905</v>
      </c>
      <c r="CB15" s="21">
        <v>0.71809251438677402</v>
      </c>
      <c r="CC15" s="21"/>
      <c r="CD15" s="21">
        <v>0.69768693368705903</v>
      </c>
      <c r="CE15" s="21">
        <v>0.74384763906853002</v>
      </c>
      <c r="CF15" s="21">
        <v>0.697930237221699</v>
      </c>
      <c r="CG15" s="21">
        <v>0.77352773277377196</v>
      </c>
      <c r="CH15" s="21"/>
      <c r="CI15" s="21">
        <v>0.76491444051175295</v>
      </c>
      <c r="CJ15" s="21">
        <v>0.71329609232802305</v>
      </c>
      <c r="CK15" s="21">
        <v>0.73895883956789299</v>
      </c>
      <c r="CL15" s="21">
        <v>0.69843809426050196</v>
      </c>
      <c r="CM15" s="21"/>
      <c r="CN15" s="21">
        <v>0.73054062043936396</v>
      </c>
      <c r="CO15" s="21">
        <v>0.74143174487472696</v>
      </c>
      <c r="CP15" s="21"/>
      <c r="CQ15" s="21">
        <v>0.72970835396704603</v>
      </c>
      <c r="CR15" s="21">
        <v>0.74287451715902997</v>
      </c>
    </row>
    <row r="16" spans="2:96" x14ac:dyDescent="0.3">
      <c r="B16" s="15" t="s">
        <v>236</v>
      </c>
      <c r="C16" s="21">
        <v>5.6911030144997002E-2</v>
      </c>
      <c r="D16" s="21">
        <v>6.9310797792783999E-2</v>
      </c>
      <c r="E16" s="21">
        <v>4.4950397279939103E-2</v>
      </c>
      <c r="F16" s="21"/>
      <c r="G16" s="21">
        <v>0.109231830593657</v>
      </c>
      <c r="H16" s="21">
        <v>6.8115310806105195E-2</v>
      </c>
      <c r="I16" s="21">
        <v>3.3912432216293503E-2</v>
      </c>
      <c r="J16" s="21">
        <v>5.23407662820825E-2</v>
      </c>
      <c r="K16" s="21">
        <v>6.7524498549054401E-2</v>
      </c>
      <c r="L16" s="21">
        <v>2.8478144759626199E-2</v>
      </c>
      <c r="M16" s="21"/>
      <c r="N16" s="21">
        <v>4.7795458551310899E-2</v>
      </c>
      <c r="O16" s="21">
        <v>6.4289949297527904E-2</v>
      </c>
      <c r="P16" s="21">
        <v>6.3213375565912194E-2</v>
      </c>
      <c r="Q16" s="21">
        <v>5.4220271587152202E-2</v>
      </c>
      <c r="R16" s="21"/>
      <c r="S16" s="21">
        <v>6.2205737709064103E-2</v>
      </c>
      <c r="T16" s="21">
        <v>6.3223873513416406E-2</v>
      </c>
      <c r="U16" s="21">
        <v>3.9885469453677699E-2</v>
      </c>
      <c r="V16" s="21">
        <v>4.24228456191982E-2</v>
      </c>
      <c r="W16" s="21">
        <v>5.6782629086347E-2</v>
      </c>
      <c r="X16" s="21">
        <v>8.7329926610881403E-2</v>
      </c>
      <c r="Y16" s="21">
        <v>8.2617644526699702E-2</v>
      </c>
      <c r="Z16" s="21">
        <v>0.12668936465919201</v>
      </c>
      <c r="AA16" s="21">
        <v>1.3665360572569899E-2</v>
      </c>
      <c r="AB16" s="21">
        <v>5.1185680443433801E-2</v>
      </c>
      <c r="AC16" s="21">
        <v>4.0716444342796601E-2</v>
      </c>
      <c r="AD16" s="21">
        <v>4.4368837719131998E-2</v>
      </c>
      <c r="AE16" s="21"/>
      <c r="AF16" s="21">
        <v>6.0727068433023897E-2</v>
      </c>
      <c r="AG16" s="21">
        <v>4.00033326334127E-2</v>
      </c>
      <c r="AH16" s="21">
        <v>4.3093420092664099E-2</v>
      </c>
      <c r="AI16" s="21">
        <v>0.10641803014592301</v>
      </c>
      <c r="AJ16" s="21">
        <v>3.2366860510871197E-2</v>
      </c>
      <c r="AK16" s="21"/>
      <c r="AL16" s="21">
        <v>4.3477181944681101E-2</v>
      </c>
      <c r="AM16" s="21">
        <v>5.2059676960142E-2</v>
      </c>
      <c r="AN16" s="21">
        <v>4.28577657240264E-2</v>
      </c>
      <c r="AO16" s="21">
        <v>8.8879899835923107E-2</v>
      </c>
      <c r="AP16" s="21">
        <v>9.9347385019722595E-2</v>
      </c>
      <c r="AQ16" s="21">
        <v>3.1949013635866198E-2</v>
      </c>
      <c r="AR16" s="21"/>
      <c r="AS16" s="21">
        <v>5.4583057265965199E-2</v>
      </c>
      <c r="AT16" s="21">
        <v>4.6592143575607897E-2</v>
      </c>
      <c r="AU16" s="21">
        <v>5.22842174591754E-2</v>
      </c>
      <c r="AV16" s="21">
        <v>7.3919552507747496E-2</v>
      </c>
      <c r="AW16" s="21">
        <v>4.8349019654898302E-2</v>
      </c>
      <c r="AX16" s="21"/>
      <c r="AY16" s="21">
        <v>6.9904330199182393E-2</v>
      </c>
      <c r="AZ16" s="21">
        <v>3.8614021705295903E-2</v>
      </c>
      <c r="BA16" s="21">
        <v>2.28220161351524E-2</v>
      </c>
      <c r="BB16" s="21">
        <v>6.3295786921702998E-2</v>
      </c>
      <c r="BC16" s="21">
        <v>3.6072114152386703E-2</v>
      </c>
      <c r="BD16" s="21">
        <v>6.1544566266385103E-2</v>
      </c>
      <c r="BE16" s="21">
        <v>5.95767142615811E-2</v>
      </c>
      <c r="BF16" s="21">
        <v>7.9226669838938904E-2</v>
      </c>
      <c r="BG16" s="21">
        <v>0.105282775679718</v>
      </c>
      <c r="BH16" s="21">
        <v>5.4990395371313297E-2</v>
      </c>
      <c r="BI16" s="21">
        <v>7.4444503020909394E-2</v>
      </c>
      <c r="BJ16" s="21">
        <v>7.3406154169114002E-2</v>
      </c>
      <c r="BK16" s="21">
        <v>5.04287588313534E-2</v>
      </c>
      <c r="BL16" s="21">
        <v>6.3349406663156194E-2</v>
      </c>
      <c r="BM16" s="21">
        <v>4.0602449604150902E-2</v>
      </c>
      <c r="BN16" s="21">
        <v>4.2626941224168297E-2</v>
      </c>
      <c r="BO16" s="21"/>
      <c r="BP16" s="21">
        <v>8.1083739833154603E-2</v>
      </c>
      <c r="BQ16" s="21">
        <v>5.2584573958916497E-2</v>
      </c>
      <c r="BR16" s="21">
        <v>5.2039778617889901E-2</v>
      </c>
      <c r="BS16" s="21">
        <v>4.83398242790068E-2</v>
      </c>
      <c r="BT16" s="21">
        <v>2.6695932308313498E-2</v>
      </c>
      <c r="BU16" s="21">
        <v>7.5074699350211896E-2</v>
      </c>
      <c r="BV16" s="21"/>
      <c r="BW16" s="21">
        <v>5.25782341030267E-2</v>
      </c>
      <c r="BX16" s="21">
        <v>5.3434564457873902E-2</v>
      </c>
      <c r="BY16" s="21">
        <v>5.3619298204942101E-2</v>
      </c>
      <c r="BZ16" s="21">
        <v>7.5289953449784494E-2</v>
      </c>
      <c r="CA16" s="21">
        <v>5.9732640918433499E-2</v>
      </c>
      <c r="CB16" s="21">
        <v>7.6839909450143407E-2</v>
      </c>
      <c r="CC16" s="21"/>
      <c r="CD16" s="21">
        <v>8.3662505432276102E-2</v>
      </c>
      <c r="CE16" s="21">
        <v>7.8910832769950104E-2</v>
      </c>
      <c r="CF16" s="21">
        <v>4.1950452003032497E-2</v>
      </c>
      <c r="CG16" s="21">
        <v>4.4212322155188902E-2</v>
      </c>
      <c r="CH16" s="21"/>
      <c r="CI16" s="21">
        <v>5.2594961857213698E-2</v>
      </c>
      <c r="CJ16" s="21">
        <v>6.2636533942574596E-2</v>
      </c>
      <c r="CK16" s="21">
        <v>5.4404031481609202E-2</v>
      </c>
      <c r="CL16" s="21">
        <v>7.2246065108936705E-2</v>
      </c>
      <c r="CM16" s="21"/>
      <c r="CN16" s="21">
        <v>8.8178898534790495E-2</v>
      </c>
      <c r="CO16" s="21">
        <v>5.1914111566200703E-2</v>
      </c>
      <c r="CP16" s="21"/>
      <c r="CQ16" s="21">
        <v>9.0665598935620997E-2</v>
      </c>
      <c r="CR16" s="21">
        <v>5.3949120116463203E-2</v>
      </c>
    </row>
    <row r="17" spans="2:96" x14ac:dyDescent="0.3">
      <c r="B17" s="15" t="s">
        <v>237</v>
      </c>
      <c r="C17" s="22">
        <v>0.67876336070165799</v>
      </c>
      <c r="D17" s="22">
        <v>0.64161135132005398</v>
      </c>
      <c r="E17" s="22">
        <v>0.71505705240130601</v>
      </c>
      <c r="F17" s="22"/>
      <c r="G17" s="22">
        <v>0.57151088921930004</v>
      </c>
      <c r="H17" s="22">
        <v>0.64579792712994499</v>
      </c>
      <c r="I17" s="22">
        <v>0.69644230505047</v>
      </c>
      <c r="J17" s="22">
        <v>0.673338887792159</v>
      </c>
      <c r="K17" s="22">
        <v>0.68341828159579099</v>
      </c>
      <c r="L17" s="22">
        <v>0.76343448467112496</v>
      </c>
      <c r="M17" s="22"/>
      <c r="N17" s="22">
        <v>0.727123499724452</v>
      </c>
      <c r="O17" s="22">
        <v>0.66643280129281701</v>
      </c>
      <c r="P17" s="22">
        <v>0.648530283617613</v>
      </c>
      <c r="Q17" s="22">
        <v>0.66411263925216901</v>
      </c>
      <c r="R17" s="22"/>
      <c r="S17" s="22">
        <v>0.67331248649029896</v>
      </c>
      <c r="T17" s="22">
        <v>0.71518646296674404</v>
      </c>
      <c r="U17" s="22">
        <v>0.71780380526840404</v>
      </c>
      <c r="V17" s="22">
        <v>0.692291310739518</v>
      </c>
      <c r="W17" s="22">
        <v>0.63499437792758395</v>
      </c>
      <c r="X17" s="22">
        <v>0.57568919453537404</v>
      </c>
      <c r="Y17" s="22">
        <v>0.58211584721963205</v>
      </c>
      <c r="Z17" s="22">
        <v>0.54817176955045299</v>
      </c>
      <c r="AA17" s="22">
        <v>0.78121194565603203</v>
      </c>
      <c r="AB17" s="22">
        <v>0.68142427273725603</v>
      </c>
      <c r="AC17" s="22">
        <v>0.73801332475909698</v>
      </c>
      <c r="AD17" s="22">
        <v>0.762246941004323</v>
      </c>
      <c r="AE17" s="22"/>
      <c r="AF17" s="22">
        <v>0.68436254351738801</v>
      </c>
      <c r="AG17" s="22">
        <v>0.72824118826065098</v>
      </c>
      <c r="AH17" s="22">
        <v>0.67360072342280197</v>
      </c>
      <c r="AI17" s="22">
        <v>0.56713088899376196</v>
      </c>
      <c r="AJ17" s="22">
        <v>0.74056545966283005</v>
      </c>
      <c r="AK17" s="22"/>
      <c r="AL17" s="22">
        <v>0.74310297105596301</v>
      </c>
      <c r="AM17" s="22">
        <v>0.70728273474858305</v>
      </c>
      <c r="AN17" s="22">
        <v>0.71077467537442995</v>
      </c>
      <c r="AO17" s="22">
        <v>0.58730442662203297</v>
      </c>
      <c r="AP17" s="22">
        <v>0.61770223954197601</v>
      </c>
      <c r="AQ17" s="22">
        <v>0.714373305698636</v>
      </c>
      <c r="AR17" s="22"/>
      <c r="AS17" s="22">
        <v>0.70299049928885304</v>
      </c>
      <c r="AT17" s="22">
        <v>0.65938565046029696</v>
      </c>
      <c r="AU17" s="22">
        <v>0.686974554414302</v>
      </c>
      <c r="AV17" s="22">
        <v>0.697288635651515</v>
      </c>
      <c r="AW17" s="22">
        <v>0.83014819662271799</v>
      </c>
      <c r="AX17" s="22"/>
      <c r="AY17" s="22">
        <v>0.65088286100909398</v>
      </c>
      <c r="AZ17" s="22">
        <v>0.68950385434487704</v>
      </c>
      <c r="BA17" s="22">
        <v>0.73608626653872899</v>
      </c>
      <c r="BB17" s="22">
        <v>0.68067893406815605</v>
      </c>
      <c r="BC17" s="22">
        <v>0.67915868257895295</v>
      </c>
      <c r="BD17" s="22">
        <v>0.63878182534459604</v>
      </c>
      <c r="BE17" s="22">
        <v>0.64850362664075001</v>
      </c>
      <c r="BF17" s="22">
        <v>0.64375554444588501</v>
      </c>
      <c r="BG17" s="22">
        <v>0.57639192380280402</v>
      </c>
      <c r="BH17" s="22">
        <v>0.71948927267265606</v>
      </c>
      <c r="BI17" s="22">
        <v>0.63185801091926297</v>
      </c>
      <c r="BJ17" s="22">
        <v>0.64720155353480402</v>
      </c>
      <c r="BK17" s="22">
        <v>0.750417449557649</v>
      </c>
      <c r="BL17" s="22">
        <v>0.57166478440362301</v>
      </c>
      <c r="BM17" s="22">
        <v>0.70633353269210197</v>
      </c>
      <c r="BN17" s="22">
        <v>0.86951121260052</v>
      </c>
      <c r="BO17" s="22"/>
      <c r="BP17" s="22">
        <v>0.63238794422905698</v>
      </c>
      <c r="BQ17" s="22">
        <v>0.68338237223130105</v>
      </c>
      <c r="BR17" s="22">
        <v>0.68650259799159397</v>
      </c>
      <c r="BS17" s="22">
        <v>0.721896844442939</v>
      </c>
      <c r="BT17" s="22">
        <v>0.69945395305972202</v>
      </c>
      <c r="BU17" s="22">
        <v>0.64522347732757401</v>
      </c>
      <c r="BV17" s="22"/>
      <c r="BW17" s="22">
        <v>0.71902765590506601</v>
      </c>
      <c r="BX17" s="22">
        <v>0.67915843990702596</v>
      </c>
      <c r="BY17" s="22">
        <v>0.63518756936552401</v>
      </c>
      <c r="BZ17" s="22">
        <v>0.62463318470635498</v>
      </c>
      <c r="CA17" s="22">
        <v>0.64546481741861494</v>
      </c>
      <c r="CB17" s="22">
        <v>0.64125260493663006</v>
      </c>
      <c r="CC17" s="22"/>
      <c r="CD17" s="22">
        <v>0.61402442825478198</v>
      </c>
      <c r="CE17" s="22">
        <v>0.66493680629857999</v>
      </c>
      <c r="CF17" s="22">
        <v>0.65597978521866596</v>
      </c>
      <c r="CG17" s="22">
        <v>0.72931541061858296</v>
      </c>
      <c r="CH17" s="22"/>
      <c r="CI17" s="22">
        <v>0.71231947865453904</v>
      </c>
      <c r="CJ17" s="22">
        <v>0.65065955838544798</v>
      </c>
      <c r="CK17" s="22">
        <v>0.68455480808628399</v>
      </c>
      <c r="CL17" s="22">
        <v>0.62619202915156602</v>
      </c>
      <c r="CM17" s="22"/>
      <c r="CN17" s="22">
        <v>0.64236172190457297</v>
      </c>
      <c r="CO17" s="22">
        <v>0.689517633308526</v>
      </c>
      <c r="CP17" s="22"/>
      <c r="CQ17" s="22">
        <v>0.63904275503142505</v>
      </c>
      <c r="CR17" s="22">
        <v>0.68892539704256694</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H22"/>
  <sheetViews>
    <sheetView showGridLines="0" workbookViewId="0">
      <pane xSplit="2" topLeftCell="C1" activePane="topRight" state="frozen"/>
      <selection activeCell="B16" sqref="B16"/>
      <selection pane="topRight" activeCell="B15" sqref="B15"/>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444</v>
      </c>
      <c r="E2" s="26"/>
      <c r="F2" s="26"/>
      <c r="G2" s="26"/>
      <c r="H2" s="26"/>
    </row>
    <row r="6" spans="2:8" ht="49.95" customHeight="1" x14ac:dyDescent="0.3">
      <c r="B6" s="17" t="s">
        <v>14</v>
      </c>
      <c r="C6" s="17" t="s">
        <v>615</v>
      </c>
      <c r="D6" s="17" t="s">
        <v>616</v>
      </c>
      <c r="E6" s="17" t="s">
        <v>617</v>
      </c>
      <c r="F6" s="17" t="s">
        <v>618</v>
      </c>
      <c r="G6" s="17" t="s">
        <v>619</v>
      </c>
    </row>
    <row r="7" spans="2:8" x14ac:dyDescent="0.3">
      <c r="B7" s="15" t="s">
        <v>230</v>
      </c>
      <c r="C7" s="14">
        <v>0.35758309551448503</v>
      </c>
      <c r="D7" s="14">
        <v>0.33708914705174298</v>
      </c>
      <c r="E7" s="14">
        <v>0.31219414841061899</v>
      </c>
      <c r="F7" s="14">
        <v>0.289834000595523</v>
      </c>
      <c r="G7" s="14">
        <v>0.24257474860706299</v>
      </c>
    </row>
    <row r="8" spans="2:8" x14ac:dyDescent="0.3">
      <c r="B8" s="15" t="s">
        <v>231</v>
      </c>
      <c r="C8" s="14">
        <v>0.44542567890734303</v>
      </c>
      <c r="D8" s="14">
        <v>0.43570548047587199</v>
      </c>
      <c r="E8" s="14">
        <v>0.46524920369428202</v>
      </c>
      <c r="F8" s="14">
        <v>0.45733551566851</v>
      </c>
      <c r="G8" s="14">
        <v>0.43056052084895802</v>
      </c>
    </row>
    <row r="9" spans="2:8" x14ac:dyDescent="0.3">
      <c r="B9" s="15" t="s">
        <v>232</v>
      </c>
      <c r="C9" s="14">
        <v>0.137773935741209</v>
      </c>
      <c r="D9" s="14">
        <v>0.15441329354629299</v>
      </c>
      <c r="E9" s="14">
        <v>0.15232123383415899</v>
      </c>
      <c r="F9" s="14">
        <v>0.16671185761169999</v>
      </c>
      <c r="G9" s="14">
        <v>0.21488061337584599</v>
      </c>
    </row>
    <row r="10" spans="2:8" x14ac:dyDescent="0.3">
      <c r="B10" s="15" t="s">
        <v>233</v>
      </c>
      <c r="C10" s="14">
        <v>3.1095452316144599E-2</v>
      </c>
      <c r="D10" s="14">
        <v>3.0784909887502501E-2</v>
      </c>
      <c r="E10" s="14">
        <v>3.65725137713558E-2</v>
      </c>
      <c r="F10" s="14">
        <v>4.1818486189757503E-2</v>
      </c>
      <c r="G10" s="14">
        <v>6.0934752657890202E-2</v>
      </c>
    </row>
    <row r="11" spans="2:8" x14ac:dyDescent="0.3">
      <c r="B11" s="15" t="s">
        <v>234</v>
      </c>
      <c r="C11" s="14">
        <v>9.0725696688300096E-3</v>
      </c>
      <c r="D11" s="14">
        <v>1.17592056861775E-2</v>
      </c>
      <c r="E11" s="14">
        <v>1.22401337310432E-2</v>
      </c>
      <c r="F11" s="14">
        <v>1.1016420555805999E-2</v>
      </c>
      <c r="G11" s="14">
        <v>1.4482203464880701E-2</v>
      </c>
    </row>
    <row r="12" spans="2:8" x14ac:dyDescent="0.3">
      <c r="B12" s="15" t="s">
        <v>92</v>
      </c>
      <c r="C12" s="14">
        <v>1.9049267851988801E-2</v>
      </c>
      <c r="D12" s="14">
        <v>3.0247963352412401E-2</v>
      </c>
      <c r="E12" s="14">
        <v>2.1422766558541601E-2</v>
      </c>
      <c r="F12" s="14">
        <v>3.3283719378703398E-2</v>
      </c>
      <c r="G12" s="14">
        <v>3.6567161045363103E-2</v>
      </c>
    </row>
    <row r="13" spans="2:8" x14ac:dyDescent="0.3">
      <c r="B13" s="23" t="s">
        <v>235</v>
      </c>
      <c r="C13" s="21">
        <v>0.80300877442182805</v>
      </c>
      <c r="D13" s="21">
        <v>0.77279462752761496</v>
      </c>
      <c r="E13" s="21">
        <v>0.77744335210490101</v>
      </c>
      <c r="F13" s="21">
        <v>0.74716951626403305</v>
      </c>
      <c r="G13" s="21">
        <v>0.67313526945601998</v>
      </c>
    </row>
    <row r="14" spans="2:8" x14ac:dyDescent="0.3">
      <c r="B14" s="23" t="s">
        <v>236</v>
      </c>
      <c r="C14" s="21">
        <v>4.01680219849746E-2</v>
      </c>
      <c r="D14" s="21">
        <v>4.254411557368E-2</v>
      </c>
      <c r="E14" s="21">
        <v>4.8812647502398901E-2</v>
      </c>
      <c r="F14" s="21">
        <v>5.2834906745563397E-2</v>
      </c>
      <c r="G14" s="21">
        <v>7.5416956122770898E-2</v>
      </c>
    </row>
    <row r="15" spans="2:8" x14ac:dyDescent="0.3">
      <c r="B15" s="23" t="s">
        <v>237</v>
      </c>
      <c r="C15" s="22">
        <v>0.76284075243685301</v>
      </c>
      <c r="D15" s="22">
        <v>0.73025051195393498</v>
      </c>
      <c r="E15" s="22">
        <v>0.72863070460250201</v>
      </c>
      <c r="F15" s="22">
        <v>0.69433460951847004</v>
      </c>
      <c r="G15" s="22">
        <v>0.59771831333324998</v>
      </c>
    </row>
    <row r="16" spans="2:8" x14ac:dyDescent="0.3">
      <c r="B16" s="16"/>
      <c r="C16" s="16"/>
      <c r="D16" s="16"/>
      <c r="E16" s="16"/>
      <c r="F16" s="16"/>
      <c r="G16" s="16"/>
    </row>
    <row r="17" spans="2:2" x14ac:dyDescent="0.3">
      <c r="B17" t="s">
        <v>116</v>
      </c>
    </row>
    <row r="18" spans="2:2" x14ac:dyDescent="0.3">
      <c r="B18" t="s">
        <v>117</v>
      </c>
    </row>
    <row r="22" spans="2:2" x14ac:dyDescent="0.3">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CR22"/>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0.35758309551448503</v>
      </c>
      <c r="D9" s="14">
        <v>0.33931703834009502</v>
      </c>
      <c r="E9" s="14">
        <v>0.37445106896213898</v>
      </c>
      <c r="F9" s="14"/>
      <c r="G9" s="14">
        <v>0.27453915773528798</v>
      </c>
      <c r="H9" s="14">
        <v>0.336423484240367</v>
      </c>
      <c r="I9" s="14">
        <v>0.33197736629694302</v>
      </c>
      <c r="J9" s="14">
        <v>0.37208515897564698</v>
      </c>
      <c r="K9" s="14">
        <v>0.40750482560399698</v>
      </c>
      <c r="L9" s="14">
        <v>0.40527882240854202</v>
      </c>
      <c r="M9" s="14"/>
      <c r="N9" s="14">
        <v>0.35735167727369999</v>
      </c>
      <c r="O9" s="14">
        <v>0.34232569367098298</v>
      </c>
      <c r="P9" s="14">
        <v>0.35639549679552601</v>
      </c>
      <c r="Q9" s="14">
        <v>0.37077770206765598</v>
      </c>
      <c r="R9" s="14"/>
      <c r="S9" s="14">
        <v>0.40937100523573899</v>
      </c>
      <c r="T9" s="14">
        <v>0.33894207566504497</v>
      </c>
      <c r="U9" s="14">
        <v>0.37480280514167802</v>
      </c>
      <c r="V9" s="14">
        <v>0.35876614637135701</v>
      </c>
      <c r="W9" s="14">
        <v>0.29253636533432298</v>
      </c>
      <c r="X9" s="14">
        <v>0.29050014130011997</v>
      </c>
      <c r="Y9" s="14">
        <v>0.33359499902481399</v>
      </c>
      <c r="Z9" s="14">
        <v>0.31630309747310198</v>
      </c>
      <c r="AA9" s="14">
        <v>0.42641577501071498</v>
      </c>
      <c r="AB9" s="14">
        <v>0.341117834934064</v>
      </c>
      <c r="AC9" s="14">
        <v>0.41460996212277501</v>
      </c>
      <c r="AD9" s="14">
        <v>0.32000879103936097</v>
      </c>
      <c r="AE9" s="14"/>
      <c r="AF9" s="14">
        <v>0.36917460657220902</v>
      </c>
      <c r="AG9" s="14">
        <v>0.36170617403060101</v>
      </c>
      <c r="AH9" s="14">
        <v>0.351795284203192</v>
      </c>
      <c r="AI9" s="14">
        <v>0.40051679675129898</v>
      </c>
      <c r="AJ9" s="14">
        <v>0.36796363796068199</v>
      </c>
      <c r="AK9" s="14"/>
      <c r="AL9" s="14">
        <v>0.35931185739232802</v>
      </c>
      <c r="AM9" s="14">
        <v>0.39220973350176802</v>
      </c>
      <c r="AN9" s="14">
        <v>0.326386666520879</v>
      </c>
      <c r="AO9" s="14">
        <v>0.38385477685632402</v>
      </c>
      <c r="AP9" s="14">
        <v>0.32660152491280098</v>
      </c>
      <c r="AQ9" s="14">
        <v>0.34056254197298802</v>
      </c>
      <c r="AR9" s="14"/>
      <c r="AS9" s="14">
        <v>0.38017134588669399</v>
      </c>
      <c r="AT9" s="14">
        <v>0.34345663139981902</v>
      </c>
      <c r="AU9" s="14">
        <v>0.35574171843189201</v>
      </c>
      <c r="AV9" s="14">
        <v>0.34409887357573399</v>
      </c>
      <c r="AW9" s="14">
        <v>0.47129867825680799</v>
      </c>
      <c r="AX9" s="14"/>
      <c r="AY9" s="14">
        <v>0.46792446582809</v>
      </c>
      <c r="AZ9" s="14">
        <v>0.397365423487887</v>
      </c>
      <c r="BA9" s="14">
        <v>0.373225528149772</v>
      </c>
      <c r="BB9" s="14">
        <v>0.390303451180328</v>
      </c>
      <c r="BC9" s="14">
        <v>0.39066519502125802</v>
      </c>
      <c r="BD9" s="14">
        <v>0.32094527543706503</v>
      </c>
      <c r="BE9" s="14">
        <v>0.31617748666364898</v>
      </c>
      <c r="BF9" s="14">
        <v>0.37291430489567001</v>
      </c>
      <c r="BG9" s="14">
        <v>0.34218902584039801</v>
      </c>
      <c r="BH9" s="14">
        <v>0.34338481864377202</v>
      </c>
      <c r="BI9" s="14">
        <v>0.34226798763545402</v>
      </c>
      <c r="BJ9" s="14">
        <v>0.363294855996041</v>
      </c>
      <c r="BK9" s="14">
        <v>0.38147843867247899</v>
      </c>
      <c r="BL9" s="14">
        <v>0.34030666615208299</v>
      </c>
      <c r="BM9" s="14">
        <v>0.31513842619003302</v>
      </c>
      <c r="BN9" s="14">
        <v>0.44564934943991402</v>
      </c>
      <c r="BO9" s="14"/>
      <c r="BP9" s="14">
        <v>0.389535061728006</v>
      </c>
      <c r="BQ9" s="14">
        <v>0.33101010821096499</v>
      </c>
      <c r="BR9" s="14">
        <v>0.33460543836561502</v>
      </c>
      <c r="BS9" s="14">
        <v>0.36757833740474299</v>
      </c>
      <c r="BT9" s="14">
        <v>0.37276479806690299</v>
      </c>
      <c r="BU9" s="14">
        <v>0.33636082682665203</v>
      </c>
      <c r="BV9" s="14"/>
      <c r="BW9" s="14">
        <v>0.40649742580653597</v>
      </c>
      <c r="BX9" s="14">
        <v>0.30222642275495898</v>
      </c>
      <c r="BY9" s="14">
        <v>0.38329152719447401</v>
      </c>
      <c r="BZ9" s="14">
        <v>0.30817295495059299</v>
      </c>
      <c r="CA9" s="14">
        <v>0.35278225311800798</v>
      </c>
      <c r="CB9" s="14">
        <v>0.31151763146022299</v>
      </c>
      <c r="CC9" s="14"/>
      <c r="CD9" s="14">
        <v>0.31909381934370001</v>
      </c>
      <c r="CE9" s="14">
        <v>0.36000142860773998</v>
      </c>
      <c r="CF9" s="14">
        <v>0.37447350773422999</v>
      </c>
      <c r="CG9" s="14">
        <v>0.38248798872964002</v>
      </c>
      <c r="CH9" s="14"/>
      <c r="CI9" s="14">
        <v>0.377499533704934</v>
      </c>
      <c r="CJ9" s="14">
        <v>0.37367265492172902</v>
      </c>
      <c r="CK9" s="14">
        <v>0.35287910888253998</v>
      </c>
      <c r="CL9" s="14">
        <v>0.293255287931176</v>
      </c>
      <c r="CM9" s="14"/>
      <c r="CN9" s="14">
        <v>0.35777980428568601</v>
      </c>
      <c r="CO9" s="14">
        <v>0.36069365744541898</v>
      </c>
      <c r="CP9" s="14"/>
      <c r="CQ9" s="14">
        <v>0.353208547377453</v>
      </c>
      <c r="CR9" s="14">
        <v>0.35820459359777401</v>
      </c>
    </row>
    <row r="10" spans="2:96" x14ac:dyDescent="0.3">
      <c r="B10" s="15" t="s">
        <v>231</v>
      </c>
      <c r="C10" s="14">
        <v>0.44542567890734303</v>
      </c>
      <c r="D10" s="14">
        <v>0.42683077708621098</v>
      </c>
      <c r="E10" s="14">
        <v>0.46403083050488497</v>
      </c>
      <c r="F10" s="14"/>
      <c r="G10" s="14">
        <v>0.40901827662699097</v>
      </c>
      <c r="H10" s="14">
        <v>0.41322445988942402</v>
      </c>
      <c r="I10" s="14">
        <v>0.45979694983584601</v>
      </c>
      <c r="J10" s="14">
        <v>0.42046008249473499</v>
      </c>
      <c r="K10" s="14">
        <v>0.452035332484438</v>
      </c>
      <c r="L10" s="14">
        <v>0.49985857884738599</v>
      </c>
      <c r="M10" s="14"/>
      <c r="N10" s="14">
        <v>0.466967876753211</v>
      </c>
      <c r="O10" s="14">
        <v>0.45770024038333401</v>
      </c>
      <c r="P10" s="14">
        <v>0.41065391145004299</v>
      </c>
      <c r="Q10" s="14">
        <v>0.44159573608999703</v>
      </c>
      <c r="R10" s="14"/>
      <c r="S10" s="14">
        <v>0.33353166315603899</v>
      </c>
      <c r="T10" s="14">
        <v>0.47011366265473797</v>
      </c>
      <c r="U10" s="14">
        <v>0.47036542831699701</v>
      </c>
      <c r="V10" s="14">
        <v>0.46687935783671503</v>
      </c>
      <c r="W10" s="14">
        <v>0.51346636830526105</v>
      </c>
      <c r="X10" s="14">
        <v>0.458704539687118</v>
      </c>
      <c r="Y10" s="14">
        <v>0.52705634765766396</v>
      </c>
      <c r="Z10" s="14">
        <v>0.484765688725943</v>
      </c>
      <c r="AA10" s="14">
        <v>0.40572763813464502</v>
      </c>
      <c r="AB10" s="14">
        <v>0.40913219787765598</v>
      </c>
      <c r="AC10" s="14">
        <v>0.41333647298947102</v>
      </c>
      <c r="AD10" s="14">
        <v>0.57094026169487</v>
      </c>
      <c r="AE10" s="14"/>
      <c r="AF10" s="14">
        <v>0.47802443127627198</v>
      </c>
      <c r="AG10" s="14">
        <v>0.45132302748425501</v>
      </c>
      <c r="AH10" s="14">
        <v>0.45033974850192898</v>
      </c>
      <c r="AI10" s="14">
        <v>0.39977213905579601</v>
      </c>
      <c r="AJ10" s="14">
        <v>0.46842395823115202</v>
      </c>
      <c r="AK10" s="14"/>
      <c r="AL10" s="14">
        <v>0.44840438718506498</v>
      </c>
      <c r="AM10" s="14">
        <v>0.44041731219921099</v>
      </c>
      <c r="AN10" s="14">
        <v>0.47595892359123998</v>
      </c>
      <c r="AO10" s="14">
        <v>0.43261574095439098</v>
      </c>
      <c r="AP10" s="14">
        <v>0.44849211385967402</v>
      </c>
      <c r="AQ10" s="14">
        <v>0.49573708192228699</v>
      </c>
      <c r="AR10" s="14"/>
      <c r="AS10" s="14">
        <v>0.42893537655467201</v>
      </c>
      <c r="AT10" s="14">
        <v>0.43404392152240101</v>
      </c>
      <c r="AU10" s="14">
        <v>0.44843517828152002</v>
      </c>
      <c r="AV10" s="14">
        <v>0.45417110138404398</v>
      </c>
      <c r="AW10" s="14">
        <v>0.45634112029965901</v>
      </c>
      <c r="AX10" s="14"/>
      <c r="AY10" s="14">
        <v>0.46643140258114701</v>
      </c>
      <c r="AZ10" s="14">
        <v>0.33997606134728098</v>
      </c>
      <c r="BA10" s="14">
        <v>0.46377751583753202</v>
      </c>
      <c r="BB10" s="14">
        <v>0.37187114685077199</v>
      </c>
      <c r="BC10" s="14">
        <v>0.41624508337746302</v>
      </c>
      <c r="BD10" s="14">
        <v>0.43305454379897801</v>
      </c>
      <c r="BE10" s="14">
        <v>0.46945581640494499</v>
      </c>
      <c r="BF10" s="14">
        <v>0.44350897644042597</v>
      </c>
      <c r="BG10" s="14">
        <v>0.51448141808903303</v>
      </c>
      <c r="BH10" s="14">
        <v>0.484159250315712</v>
      </c>
      <c r="BI10" s="14">
        <v>0.44527084621754898</v>
      </c>
      <c r="BJ10" s="14">
        <v>0.40646754891747999</v>
      </c>
      <c r="BK10" s="14">
        <v>0.52480536888692697</v>
      </c>
      <c r="BL10" s="14">
        <v>0.39402920956326698</v>
      </c>
      <c r="BM10" s="14">
        <v>0.45583737471018199</v>
      </c>
      <c r="BN10" s="14">
        <v>0.44330419263381898</v>
      </c>
      <c r="BO10" s="14"/>
      <c r="BP10" s="14">
        <v>0.356468004009515</v>
      </c>
      <c r="BQ10" s="14">
        <v>0.45857140670364999</v>
      </c>
      <c r="BR10" s="14">
        <v>0.47843922929050398</v>
      </c>
      <c r="BS10" s="14">
        <v>0.49112671212997</v>
      </c>
      <c r="BT10" s="14">
        <v>0.45162653119429402</v>
      </c>
      <c r="BU10" s="14">
        <v>0.53743388876213205</v>
      </c>
      <c r="BV10" s="14"/>
      <c r="BW10" s="14">
        <v>0.46031806207775899</v>
      </c>
      <c r="BX10" s="14">
        <v>0.46762025714861299</v>
      </c>
      <c r="BY10" s="14">
        <v>0.34967345864055599</v>
      </c>
      <c r="BZ10" s="14">
        <v>0.45281957337862999</v>
      </c>
      <c r="CA10" s="14">
        <v>0.42749228292561298</v>
      </c>
      <c r="CB10" s="14">
        <v>0.38400949327570799</v>
      </c>
      <c r="CC10" s="14"/>
      <c r="CD10" s="14">
        <v>0.425364360963496</v>
      </c>
      <c r="CE10" s="14">
        <v>0.449522103156764</v>
      </c>
      <c r="CF10" s="14">
        <v>0.39837045907546997</v>
      </c>
      <c r="CG10" s="14">
        <v>0.45839462430222699</v>
      </c>
      <c r="CH10" s="14"/>
      <c r="CI10" s="14">
        <v>0.45058792671123699</v>
      </c>
      <c r="CJ10" s="14">
        <v>0.44402073132900999</v>
      </c>
      <c r="CK10" s="14">
        <v>0.45117602247653599</v>
      </c>
      <c r="CL10" s="14">
        <v>0.38607914510001201</v>
      </c>
      <c r="CM10" s="14"/>
      <c r="CN10" s="14">
        <v>0.38409024398790598</v>
      </c>
      <c r="CO10" s="14">
        <v>0.45640943722831701</v>
      </c>
      <c r="CP10" s="14"/>
      <c r="CQ10" s="14">
        <v>0.420598660530552</v>
      </c>
      <c r="CR10" s="14">
        <v>0.45539900606582001</v>
      </c>
    </row>
    <row r="11" spans="2:96" x14ac:dyDescent="0.3">
      <c r="B11" s="15" t="s">
        <v>232</v>
      </c>
      <c r="C11" s="14">
        <v>0.137773935741209</v>
      </c>
      <c r="D11" s="14">
        <v>0.167993173576796</v>
      </c>
      <c r="E11" s="14">
        <v>0.108622170254443</v>
      </c>
      <c r="F11" s="14"/>
      <c r="G11" s="14">
        <v>0.199224020212763</v>
      </c>
      <c r="H11" s="14">
        <v>0.16456385768096801</v>
      </c>
      <c r="I11" s="14">
        <v>0.159030557424683</v>
      </c>
      <c r="J11" s="14">
        <v>0.145106427974765</v>
      </c>
      <c r="K11" s="14">
        <v>9.7242772950299899E-2</v>
      </c>
      <c r="L11" s="14">
        <v>7.9287003424979893E-2</v>
      </c>
      <c r="M11" s="14"/>
      <c r="N11" s="14">
        <v>0.124441399548054</v>
      </c>
      <c r="O11" s="14">
        <v>0.141841674770116</v>
      </c>
      <c r="P11" s="14">
        <v>0.16768184109023501</v>
      </c>
      <c r="Q11" s="14">
        <v>0.123293591920417</v>
      </c>
      <c r="R11" s="14"/>
      <c r="S11" s="14">
        <v>0.17508940846665999</v>
      </c>
      <c r="T11" s="14">
        <v>0.131732107557957</v>
      </c>
      <c r="U11" s="14">
        <v>0.106388213219908</v>
      </c>
      <c r="V11" s="14">
        <v>0.106734389127635</v>
      </c>
      <c r="W11" s="14">
        <v>0.172929548300852</v>
      </c>
      <c r="X11" s="14">
        <v>0.165692737024668</v>
      </c>
      <c r="Y11" s="14">
        <v>0.104701396512712</v>
      </c>
      <c r="Z11" s="14">
        <v>0.10412033579142201</v>
      </c>
      <c r="AA11" s="14">
        <v>0.109860456047876</v>
      </c>
      <c r="AB11" s="14">
        <v>0.18627807737468999</v>
      </c>
      <c r="AC11" s="14">
        <v>0.13915607245665701</v>
      </c>
      <c r="AD11" s="14">
        <v>8.7394010144475801E-2</v>
      </c>
      <c r="AE11" s="14"/>
      <c r="AF11" s="14">
        <v>0.115087849788945</v>
      </c>
      <c r="AG11" s="14">
        <v>0.13150344435924399</v>
      </c>
      <c r="AH11" s="14">
        <v>0.11780218447099</v>
      </c>
      <c r="AI11" s="14">
        <v>0.142027477954144</v>
      </c>
      <c r="AJ11" s="14">
        <v>0.10637027549344701</v>
      </c>
      <c r="AK11" s="14"/>
      <c r="AL11" s="14">
        <v>0.13512687348361399</v>
      </c>
      <c r="AM11" s="14">
        <v>0.14071091648828499</v>
      </c>
      <c r="AN11" s="14">
        <v>0.14087607020765699</v>
      </c>
      <c r="AO11" s="14">
        <v>0.12508856669590601</v>
      </c>
      <c r="AP11" s="14">
        <v>0.115988646514095</v>
      </c>
      <c r="AQ11" s="14">
        <v>9.71203103205871E-2</v>
      </c>
      <c r="AR11" s="14"/>
      <c r="AS11" s="14">
        <v>0.141165614301801</v>
      </c>
      <c r="AT11" s="14">
        <v>0.14332883670869001</v>
      </c>
      <c r="AU11" s="14">
        <v>0.13956087687841301</v>
      </c>
      <c r="AV11" s="14">
        <v>0.133130071374714</v>
      </c>
      <c r="AW11" s="14">
        <v>4.93972472144164E-2</v>
      </c>
      <c r="AX11" s="14"/>
      <c r="AY11" s="14">
        <v>6.56441315907631E-2</v>
      </c>
      <c r="AZ11" s="14">
        <v>0.118653711943049</v>
      </c>
      <c r="BA11" s="14">
        <v>0.13329465774235899</v>
      </c>
      <c r="BB11" s="14">
        <v>0.16562671038940699</v>
      </c>
      <c r="BC11" s="14">
        <v>0.154916968758783</v>
      </c>
      <c r="BD11" s="14">
        <v>0.170570587935231</v>
      </c>
      <c r="BE11" s="14">
        <v>0.16716684834965401</v>
      </c>
      <c r="BF11" s="14">
        <v>0.113509041953764</v>
      </c>
      <c r="BG11" s="14">
        <v>8.75796652902055E-2</v>
      </c>
      <c r="BH11" s="14">
        <v>0.15662063918861599</v>
      </c>
      <c r="BI11" s="14">
        <v>0.14407212524291399</v>
      </c>
      <c r="BJ11" s="14">
        <v>0.16492010105806901</v>
      </c>
      <c r="BK11" s="14">
        <v>8.18180047778551E-2</v>
      </c>
      <c r="BL11" s="14">
        <v>0.14423410209582399</v>
      </c>
      <c r="BM11" s="14">
        <v>0.17214873539836301</v>
      </c>
      <c r="BN11" s="14">
        <v>5.60658728481538E-2</v>
      </c>
      <c r="BO11" s="14"/>
      <c r="BP11" s="14">
        <v>0.17121818431600799</v>
      </c>
      <c r="BQ11" s="14">
        <v>0.15378640804600499</v>
      </c>
      <c r="BR11" s="14">
        <v>0.12642008439209801</v>
      </c>
      <c r="BS11" s="14">
        <v>9.3215084297752396E-2</v>
      </c>
      <c r="BT11" s="14">
        <v>0.12743947470669201</v>
      </c>
      <c r="BU11" s="14">
        <v>0.10571579052973</v>
      </c>
      <c r="BV11" s="14"/>
      <c r="BW11" s="14">
        <v>0.107854354521585</v>
      </c>
      <c r="BX11" s="14">
        <v>0.16814356094643801</v>
      </c>
      <c r="BY11" s="14">
        <v>0.136885570191284</v>
      </c>
      <c r="BZ11" s="14">
        <v>0.17459398777267901</v>
      </c>
      <c r="CA11" s="14">
        <v>0.14405744949454599</v>
      </c>
      <c r="CB11" s="14">
        <v>0.171331609515396</v>
      </c>
      <c r="CC11" s="14"/>
      <c r="CD11" s="14">
        <v>0.16832832769699699</v>
      </c>
      <c r="CE11" s="14">
        <v>0.154835195927646</v>
      </c>
      <c r="CF11" s="14">
        <v>0.12885936383737501</v>
      </c>
      <c r="CG11" s="14">
        <v>0.117762143847225</v>
      </c>
      <c r="CH11" s="14"/>
      <c r="CI11" s="14">
        <v>0.13090123884931501</v>
      </c>
      <c r="CJ11" s="14">
        <v>0.11517111403517299</v>
      </c>
      <c r="CK11" s="14">
        <v>0.14021859387406599</v>
      </c>
      <c r="CL11" s="14">
        <v>0.20674628973335901</v>
      </c>
      <c r="CM11" s="14"/>
      <c r="CN11" s="14">
        <v>0.15568060738379699</v>
      </c>
      <c r="CO11" s="14">
        <v>0.13318997878813199</v>
      </c>
      <c r="CP11" s="14"/>
      <c r="CQ11" s="14">
        <v>0.14021362708586399</v>
      </c>
      <c r="CR11" s="14">
        <v>0.13386869510983401</v>
      </c>
    </row>
    <row r="12" spans="2:96" x14ac:dyDescent="0.3">
      <c r="B12" s="15" t="s">
        <v>233</v>
      </c>
      <c r="C12" s="14">
        <v>3.1095452316144599E-2</v>
      </c>
      <c r="D12" s="14">
        <v>3.6726266352377301E-2</v>
      </c>
      <c r="E12" s="14">
        <v>2.56796147423595E-2</v>
      </c>
      <c r="F12" s="14"/>
      <c r="G12" s="14">
        <v>7.0106606499819493E-2</v>
      </c>
      <c r="H12" s="14">
        <v>4.17850403767022E-2</v>
      </c>
      <c r="I12" s="14">
        <v>2.6280519983339301E-2</v>
      </c>
      <c r="J12" s="14">
        <v>2.4805714558686302E-2</v>
      </c>
      <c r="K12" s="14">
        <v>2.29089199949861E-2</v>
      </c>
      <c r="L12" s="14">
        <v>1.11087438083844E-2</v>
      </c>
      <c r="M12" s="14"/>
      <c r="N12" s="14">
        <v>3.4164986317768202E-2</v>
      </c>
      <c r="O12" s="14">
        <v>3.30459301067186E-2</v>
      </c>
      <c r="P12" s="14">
        <v>4.0142712001195402E-2</v>
      </c>
      <c r="Q12" s="14">
        <v>1.8186915202642599E-2</v>
      </c>
      <c r="R12" s="14"/>
      <c r="S12" s="14">
        <v>4.4465781472908403E-2</v>
      </c>
      <c r="T12" s="14">
        <v>3.0152814792876199E-2</v>
      </c>
      <c r="U12" s="14">
        <v>2.5033225351640501E-2</v>
      </c>
      <c r="V12" s="14">
        <v>4.0825333379770498E-2</v>
      </c>
      <c r="W12" s="14">
        <v>2.10677180595636E-2</v>
      </c>
      <c r="X12" s="14">
        <v>5.3872952042613401E-2</v>
      </c>
      <c r="Y12" s="14">
        <v>1.71744089032606E-2</v>
      </c>
      <c r="Z12" s="14">
        <v>3.6326464477146402E-2</v>
      </c>
      <c r="AA12" s="14">
        <v>1.7221366160526101E-2</v>
      </c>
      <c r="AB12" s="14">
        <v>4.0813296399062102E-2</v>
      </c>
      <c r="AC12" s="14">
        <v>1.10675254489375E-2</v>
      </c>
      <c r="AD12" s="14">
        <v>0</v>
      </c>
      <c r="AE12" s="14"/>
      <c r="AF12" s="14">
        <v>2.3737665791652499E-2</v>
      </c>
      <c r="AG12" s="14">
        <v>3.0552505709676499E-2</v>
      </c>
      <c r="AH12" s="14">
        <v>5.7941970062424401E-2</v>
      </c>
      <c r="AI12" s="14">
        <v>2.49125207517829E-2</v>
      </c>
      <c r="AJ12" s="14">
        <v>3.10735806331882E-2</v>
      </c>
      <c r="AK12" s="14"/>
      <c r="AL12" s="14">
        <v>3.1247461349660301E-2</v>
      </c>
      <c r="AM12" s="14">
        <v>1.48980752896333E-2</v>
      </c>
      <c r="AN12" s="14">
        <v>4.1815907763305002E-2</v>
      </c>
      <c r="AO12" s="14">
        <v>2.94896667638215E-2</v>
      </c>
      <c r="AP12" s="14">
        <v>7.2861154018203006E-2</v>
      </c>
      <c r="AQ12" s="14">
        <v>2.1480012249926898E-2</v>
      </c>
      <c r="AR12" s="14"/>
      <c r="AS12" s="14">
        <v>2.2448139447292698E-2</v>
      </c>
      <c r="AT12" s="14">
        <v>3.6722557230014399E-2</v>
      </c>
      <c r="AU12" s="14">
        <v>3.2960773257402501E-2</v>
      </c>
      <c r="AV12" s="14">
        <v>4.6445886551228603E-2</v>
      </c>
      <c r="AW12" s="14">
        <v>2.29629542291163E-2</v>
      </c>
      <c r="AX12" s="14"/>
      <c r="AY12" s="14">
        <v>0</v>
      </c>
      <c r="AZ12" s="14">
        <v>4.9398291441456001E-2</v>
      </c>
      <c r="BA12" s="14">
        <v>7.4547869611918897E-3</v>
      </c>
      <c r="BB12" s="14">
        <v>3.07715149790504E-2</v>
      </c>
      <c r="BC12" s="14">
        <v>1.1439834217747E-2</v>
      </c>
      <c r="BD12" s="14">
        <v>3.4880463128982103E-2</v>
      </c>
      <c r="BE12" s="14">
        <v>2.25888330672195E-2</v>
      </c>
      <c r="BF12" s="14">
        <v>4.3009116517546297E-2</v>
      </c>
      <c r="BG12" s="14">
        <v>4.1842800024113301E-2</v>
      </c>
      <c r="BH12" s="14">
        <v>1.58352918518995E-2</v>
      </c>
      <c r="BI12" s="14">
        <v>5.1539451100867002E-2</v>
      </c>
      <c r="BJ12" s="14">
        <v>3.7042456501160698E-2</v>
      </c>
      <c r="BK12" s="14">
        <v>1.1898187662738599E-2</v>
      </c>
      <c r="BL12" s="14">
        <v>4.2669694262222099E-2</v>
      </c>
      <c r="BM12" s="14">
        <v>5.6875463701421401E-2</v>
      </c>
      <c r="BN12" s="14">
        <v>3.7189173201136301E-2</v>
      </c>
      <c r="BO12" s="14"/>
      <c r="BP12" s="14">
        <v>5.5975982597604897E-2</v>
      </c>
      <c r="BQ12" s="14">
        <v>2.4809320060260098E-2</v>
      </c>
      <c r="BR12" s="14">
        <v>3.34057797602553E-2</v>
      </c>
      <c r="BS12" s="14">
        <v>2.46978582219535E-2</v>
      </c>
      <c r="BT12" s="14">
        <v>9.1779283702971195E-3</v>
      </c>
      <c r="BU12" s="14">
        <v>9.5549494021066207E-3</v>
      </c>
      <c r="BV12" s="14"/>
      <c r="BW12" s="14">
        <v>1.4911047778945001E-2</v>
      </c>
      <c r="BX12" s="14">
        <v>3.4067325292159403E-2</v>
      </c>
      <c r="BY12" s="14">
        <v>5.3763862372770199E-2</v>
      </c>
      <c r="BZ12" s="14">
        <v>3.8597580851373499E-2</v>
      </c>
      <c r="CA12" s="14">
        <v>4.2178990765673101E-2</v>
      </c>
      <c r="CB12" s="14">
        <v>6.3595603598340905E-2</v>
      </c>
      <c r="CC12" s="14"/>
      <c r="CD12" s="14">
        <v>5.5217325818362299E-2</v>
      </c>
      <c r="CE12" s="14">
        <v>1.6312467829994098E-2</v>
      </c>
      <c r="CF12" s="14">
        <v>3.9322872589604999E-2</v>
      </c>
      <c r="CG12" s="14">
        <v>2.6703028671701799E-2</v>
      </c>
      <c r="CH12" s="14"/>
      <c r="CI12" s="14">
        <v>2.49748698276047E-2</v>
      </c>
      <c r="CJ12" s="14">
        <v>3.2568930429700702E-2</v>
      </c>
      <c r="CK12" s="14">
        <v>3.0921793959680598E-2</v>
      </c>
      <c r="CL12" s="14">
        <v>4.4590822099773497E-2</v>
      </c>
      <c r="CM12" s="14"/>
      <c r="CN12" s="14">
        <v>5.9372876404507099E-2</v>
      </c>
      <c r="CO12" s="14">
        <v>2.5977875801430499E-2</v>
      </c>
      <c r="CP12" s="14"/>
      <c r="CQ12" s="14">
        <v>7.5945297023593705E-2</v>
      </c>
      <c r="CR12" s="14">
        <v>2.5845498884649501E-2</v>
      </c>
    </row>
    <row r="13" spans="2:96" x14ac:dyDescent="0.3">
      <c r="B13" s="15" t="s">
        <v>234</v>
      </c>
      <c r="C13" s="14">
        <v>9.0725696688300096E-3</v>
      </c>
      <c r="D13" s="14">
        <v>7.7338388854438604E-3</v>
      </c>
      <c r="E13" s="14">
        <v>1.0408981686790201E-2</v>
      </c>
      <c r="F13" s="14"/>
      <c r="G13" s="14">
        <v>1.0219179243252399E-2</v>
      </c>
      <c r="H13" s="14">
        <v>1.7196960111393302E-2</v>
      </c>
      <c r="I13" s="14">
        <v>8.5055503862651594E-3</v>
      </c>
      <c r="J13" s="14">
        <v>8.3224483951590093E-3</v>
      </c>
      <c r="K13" s="14">
        <v>1.31919754496188E-2</v>
      </c>
      <c r="L13" s="14">
        <v>0</v>
      </c>
      <c r="M13" s="14"/>
      <c r="N13" s="14">
        <v>8.8362678649208208E-3</v>
      </c>
      <c r="O13" s="14">
        <v>5.7223651498982796E-3</v>
      </c>
      <c r="P13" s="14">
        <v>4.1792680832940599E-3</v>
      </c>
      <c r="Q13" s="14">
        <v>1.7211368966664E-2</v>
      </c>
      <c r="R13" s="14"/>
      <c r="S13" s="14">
        <v>6.7478660625946299E-3</v>
      </c>
      <c r="T13" s="14">
        <v>1.0982406247081E-2</v>
      </c>
      <c r="U13" s="14">
        <v>1.17826810563584E-2</v>
      </c>
      <c r="V13" s="14">
        <v>1.07675854509126E-2</v>
      </c>
      <c r="W13" s="14">
        <v>0</v>
      </c>
      <c r="X13" s="14">
        <v>5.6330003534640696E-3</v>
      </c>
      <c r="Y13" s="14">
        <v>1.19027258466758E-2</v>
      </c>
      <c r="Z13" s="14">
        <v>4.7368660004002798E-2</v>
      </c>
      <c r="AA13" s="14">
        <v>1.3148038333904899E-2</v>
      </c>
      <c r="AB13" s="14">
        <v>0</v>
      </c>
      <c r="AC13" s="14">
        <v>0</v>
      </c>
      <c r="AD13" s="14">
        <v>0</v>
      </c>
      <c r="AE13" s="14"/>
      <c r="AF13" s="14">
        <v>0</v>
      </c>
      <c r="AG13" s="14">
        <v>1.00853801833559E-2</v>
      </c>
      <c r="AH13" s="14">
        <v>1.1059703272534799E-2</v>
      </c>
      <c r="AI13" s="14">
        <v>1.8100930823225801E-2</v>
      </c>
      <c r="AJ13" s="14">
        <v>8.4967106847443595E-3</v>
      </c>
      <c r="AK13" s="14"/>
      <c r="AL13" s="14">
        <v>7.7025413020741897E-3</v>
      </c>
      <c r="AM13" s="14">
        <v>2.56351697986994E-3</v>
      </c>
      <c r="AN13" s="14">
        <v>5.1509243139863103E-3</v>
      </c>
      <c r="AO13" s="14">
        <v>1.11064075226314E-2</v>
      </c>
      <c r="AP13" s="14">
        <v>2.1119289670613502E-2</v>
      </c>
      <c r="AQ13" s="14">
        <v>1.1290807677214999E-2</v>
      </c>
      <c r="AR13" s="14"/>
      <c r="AS13" s="14">
        <v>1.0139678997127101E-2</v>
      </c>
      <c r="AT13" s="14">
        <v>1.0409074332611E-2</v>
      </c>
      <c r="AU13" s="14">
        <v>1.16199425664334E-2</v>
      </c>
      <c r="AV13" s="14">
        <v>7.4631059403554301E-3</v>
      </c>
      <c r="AW13" s="14">
        <v>0</v>
      </c>
      <c r="AX13" s="14"/>
      <c r="AY13" s="14">
        <v>0</v>
      </c>
      <c r="AZ13" s="14">
        <v>1.3188776095321E-2</v>
      </c>
      <c r="BA13" s="14">
        <v>7.0169349996664796E-3</v>
      </c>
      <c r="BB13" s="14">
        <v>1.7419962409455501E-2</v>
      </c>
      <c r="BC13" s="14">
        <v>1.06689829699735E-2</v>
      </c>
      <c r="BD13" s="14">
        <v>1.3799677609269499E-2</v>
      </c>
      <c r="BE13" s="14">
        <v>1.3773340732530601E-2</v>
      </c>
      <c r="BF13" s="14">
        <v>6.3074720931563704E-3</v>
      </c>
      <c r="BG13" s="14">
        <v>7.0818250377085497E-3</v>
      </c>
      <c r="BH13" s="14">
        <v>0</v>
      </c>
      <c r="BI13" s="14">
        <v>1.68495898032157E-2</v>
      </c>
      <c r="BJ13" s="14">
        <v>0</v>
      </c>
      <c r="BK13" s="14">
        <v>0</v>
      </c>
      <c r="BL13" s="14">
        <v>2.2470635457654601E-2</v>
      </c>
      <c r="BM13" s="14">
        <v>0</v>
      </c>
      <c r="BN13" s="14">
        <v>8.5592630290988597E-3</v>
      </c>
      <c r="BO13" s="14"/>
      <c r="BP13" s="14">
        <v>6.0078842221909902E-3</v>
      </c>
      <c r="BQ13" s="14">
        <v>1.04434391906642E-2</v>
      </c>
      <c r="BR13" s="14">
        <v>9.8781563842073403E-3</v>
      </c>
      <c r="BS13" s="14">
        <v>1.0197714714676001E-2</v>
      </c>
      <c r="BT13" s="14">
        <v>1.36157894288259E-2</v>
      </c>
      <c r="BU13" s="14">
        <v>0</v>
      </c>
      <c r="BV13" s="14"/>
      <c r="BW13" s="14">
        <v>4.9940547097061501E-3</v>
      </c>
      <c r="BX13" s="14">
        <v>1.1420873032607E-2</v>
      </c>
      <c r="BY13" s="14">
        <v>2.5747583150800502E-2</v>
      </c>
      <c r="BZ13" s="14">
        <v>1.5581118537854899E-2</v>
      </c>
      <c r="CA13" s="14">
        <v>2.5197170836178998E-3</v>
      </c>
      <c r="CB13" s="14">
        <v>1.09476116972808E-2</v>
      </c>
      <c r="CC13" s="14"/>
      <c r="CD13" s="14">
        <v>6.3287361905817003E-3</v>
      </c>
      <c r="CE13" s="14">
        <v>1.3338610095555901E-2</v>
      </c>
      <c r="CF13" s="14">
        <v>1.6194370525912501E-2</v>
      </c>
      <c r="CG13" s="14">
        <v>5.3501199134851803E-3</v>
      </c>
      <c r="CH13" s="14"/>
      <c r="CI13" s="14">
        <v>8.0346588780680107E-3</v>
      </c>
      <c r="CJ13" s="14">
        <v>1.2145339810159099E-2</v>
      </c>
      <c r="CK13" s="14">
        <v>8.5021836125111095E-3</v>
      </c>
      <c r="CL13" s="14">
        <v>7.12013557766401E-3</v>
      </c>
      <c r="CM13" s="14"/>
      <c r="CN13" s="14">
        <v>3.2027246127551597E-2</v>
      </c>
      <c r="CO13" s="14">
        <v>5.4965009865586096E-3</v>
      </c>
      <c r="CP13" s="14"/>
      <c r="CQ13" s="14">
        <v>0</v>
      </c>
      <c r="CR13" s="14">
        <v>9.2518985969068795E-3</v>
      </c>
    </row>
    <row r="14" spans="2:96" x14ac:dyDescent="0.3">
      <c r="B14" s="15" t="s">
        <v>92</v>
      </c>
      <c r="C14" s="14">
        <v>1.9049267851988801E-2</v>
      </c>
      <c r="D14" s="14">
        <v>2.13989057590766E-2</v>
      </c>
      <c r="E14" s="14">
        <v>1.6807333849382499E-2</v>
      </c>
      <c r="F14" s="14"/>
      <c r="G14" s="14">
        <v>3.6892759681885497E-2</v>
      </c>
      <c r="H14" s="14">
        <v>2.6806197701146599E-2</v>
      </c>
      <c r="I14" s="14">
        <v>1.4409056072922701E-2</v>
      </c>
      <c r="J14" s="14">
        <v>2.9220167601007301E-2</v>
      </c>
      <c r="K14" s="14">
        <v>7.1161735166603603E-3</v>
      </c>
      <c r="L14" s="14">
        <v>4.4668515107072499E-3</v>
      </c>
      <c r="M14" s="14"/>
      <c r="N14" s="14">
        <v>8.2377922423462306E-3</v>
      </c>
      <c r="O14" s="14">
        <v>1.9364095918949598E-2</v>
      </c>
      <c r="P14" s="14">
        <v>2.0946770579706099E-2</v>
      </c>
      <c r="Q14" s="14">
        <v>2.89346857526235E-2</v>
      </c>
      <c r="R14" s="14"/>
      <c r="S14" s="14">
        <v>3.0794275606057998E-2</v>
      </c>
      <c r="T14" s="14">
        <v>1.8076933082303299E-2</v>
      </c>
      <c r="U14" s="14">
        <v>1.16276469134187E-2</v>
      </c>
      <c r="V14" s="14">
        <v>1.6027187833609399E-2</v>
      </c>
      <c r="W14" s="14">
        <v>0</v>
      </c>
      <c r="X14" s="14">
        <v>2.5596629592016799E-2</v>
      </c>
      <c r="Y14" s="14">
        <v>5.5701220548734802E-3</v>
      </c>
      <c r="Z14" s="14">
        <v>1.1115753528383499E-2</v>
      </c>
      <c r="AA14" s="14">
        <v>2.7626726312333E-2</v>
      </c>
      <c r="AB14" s="14">
        <v>2.2658593414527799E-2</v>
      </c>
      <c r="AC14" s="14">
        <v>2.1829966982158899E-2</v>
      </c>
      <c r="AD14" s="14">
        <v>2.1656937121293501E-2</v>
      </c>
      <c r="AE14" s="14"/>
      <c r="AF14" s="14">
        <v>1.39754465709218E-2</v>
      </c>
      <c r="AG14" s="14">
        <v>1.48294682328676E-2</v>
      </c>
      <c r="AH14" s="14">
        <v>1.10611094889306E-2</v>
      </c>
      <c r="AI14" s="14">
        <v>1.4670134663753E-2</v>
      </c>
      <c r="AJ14" s="14">
        <v>1.7671836996786199E-2</v>
      </c>
      <c r="AK14" s="14"/>
      <c r="AL14" s="14">
        <v>1.8206879287258899E-2</v>
      </c>
      <c r="AM14" s="14">
        <v>9.2004455412322897E-3</v>
      </c>
      <c r="AN14" s="14">
        <v>9.8115076029328206E-3</v>
      </c>
      <c r="AO14" s="14">
        <v>1.7844841206926199E-2</v>
      </c>
      <c r="AP14" s="14">
        <v>1.4937271024613201E-2</v>
      </c>
      <c r="AQ14" s="14">
        <v>3.3809245856996503E-2</v>
      </c>
      <c r="AR14" s="14"/>
      <c r="AS14" s="14">
        <v>1.7139844812413398E-2</v>
      </c>
      <c r="AT14" s="14">
        <v>3.2038978806464898E-2</v>
      </c>
      <c r="AU14" s="14">
        <v>1.1681510584339199E-2</v>
      </c>
      <c r="AV14" s="14">
        <v>1.46909611739252E-2</v>
      </c>
      <c r="AW14" s="14">
        <v>0</v>
      </c>
      <c r="AX14" s="14"/>
      <c r="AY14" s="14">
        <v>0</v>
      </c>
      <c r="AZ14" s="14">
        <v>8.1417735685005904E-2</v>
      </c>
      <c r="BA14" s="14">
        <v>1.5230576309479001E-2</v>
      </c>
      <c r="BB14" s="14">
        <v>2.4007214190986701E-2</v>
      </c>
      <c r="BC14" s="14">
        <v>1.60639356547756E-2</v>
      </c>
      <c r="BD14" s="14">
        <v>2.6749452090475301E-2</v>
      </c>
      <c r="BE14" s="14">
        <v>1.0837674782002199E-2</v>
      </c>
      <c r="BF14" s="14">
        <v>2.0751088099438202E-2</v>
      </c>
      <c r="BG14" s="14">
        <v>6.8252657185419599E-3</v>
      </c>
      <c r="BH14" s="14">
        <v>0</v>
      </c>
      <c r="BI14" s="14">
        <v>0</v>
      </c>
      <c r="BJ14" s="14">
        <v>2.8275037527248699E-2</v>
      </c>
      <c r="BK14" s="14">
        <v>0</v>
      </c>
      <c r="BL14" s="14">
        <v>5.6289692468949402E-2</v>
      </c>
      <c r="BM14" s="14">
        <v>0</v>
      </c>
      <c r="BN14" s="14">
        <v>9.2321488478784592E-3</v>
      </c>
      <c r="BO14" s="14"/>
      <c r="BP14" s="14">
        <v>2.07948831266744E-2</v>
      </c>
      <c r="BQ14" s="14">
        <v>2.13793177884554E-2</v>
      </c>
      <c r="BR14" s="14">
        <v>1.7251311807320199E-2</v>
      </c>
      <c r="BS14" s="14">
        <v>1.3184293230904901E-2</v>
      </c>
      <c r="BT14" s="14">
        <v>2.5375478232987199E-2</v>
      </c>
      <c r="BU14" s="14">
        <v>1.0934544479378701E-2</v>
      </c>
      <c r="BV14" s="14"/>
      <c r="BW14" s="14">
        <v>5.4250551054682E-3</v>
      </c>
      <c r="BX14" s="14">
        <v>1.6521560825223301E-2</v>
      </c>
      <c r="BY14" s="14">
        <v>5.06379984501149E-2</v>
      </c>
      <c r="BZ14" s="14">
        <v>1.02347845088697E-2</v>
      </c>
      <c r="CA14" s="14">
        <v>3.0969306612541801E-2</v>
      </c>
      <c r="CB14" s="14">
        <v>5.8598050453050499E-2</v>
      </c>
      <c r="CC14" s="14"/>
      <c r="CD14" s="14">
        <v>2.5667429986862701E-2</v>
      </c>
      <c r="CE14" s="14">
        <v>5.99019438229954E-3</v>
      </c>
      <c r="CF14" s="14">
        <v>4.2779426237407603E-2</v>
      </c>
      <c r="CG14" s="14">
        <v>9.3020945357209697E-3</v>
      </c>
      <c r="CH14" s="14"/>
      <c r="CI14" s="14">
        <v>8.0017720288410397E-3</v>
      </c>
      <c r="CJ14" s="14">
        <v>2.2421229474227901E-2</v>
      </c>
      <c r="CK14" s="14">
        <v>1.63022971946656E-2</v>
      </c>
      <c r="CL14" s="14">
        <v>6.22083195580155E-2</v>
      </c>
      <c r="CM14" s="14"/>
      <c r="CN14" s="14">
        <v>1.10492218105514E-2</v>
      </c>
      <c r="CO14" s="14">
        <v>1.8232549750142601E-2</v>
      </c>
      <c r="CP14" s="14"/>
      <c r="CQ14" s="14">
        <v>1.0033867982536899E-2</v>
      </c>
      <c r="CR14" s="14">
        <v>1.7430307745016398E-2</v>
      </c>
    </row>
    <row r="15" spans="2:96" x14ac:dyDescent="0.3">
      <c r="B15" s="15" t="s">
        <v>235</v>
      </c>
      <c r="C15" s="21">
        <v>0.80300877442182805</v>
      </c>
      <c r="D15" s="21">
        <v>0.76614781542630594</v>
      </c>
      <c r="E15" s="21">
        <v>0.838481899467025</v>
      </c>
      <c r="F15" s="21"/>
      <c r="G15" s="21">
        <v>0.68355743436228</v>
      </c>
      <c r="H15" s="21">
        <v>0.74964794412978997</v>
      </c>
      <c r="I15" s="21">
        <v>0.79177431613278904</v>
      </c>
      <c r="J15" s="21">
        <v>0.79254524147038297</v>
      </c>
      <c r="K15" s="21">
        <v>0.85954015808843498</v>
      </c>
      <c r="L15" s="21">
        <v>0.90513740125592801</v>
      </c>
      <c r="M15" s="21"/>
      <c r="N15" s="21">
        <v>0.82431955402691104</v>
      </c>
      <c r="O15" s="21">
        <v>0.80002593405431699</v>
      </c>
      <c r="P15" s="21">
        <v>0.767049408245569</v>
      </c>
      <c r="Q15" s="21">
        <v>0.81237343815765295</v>
      </c>
      <c r="R15" s="21"/>
      <c r="S15" s="21">
        <v>0.74290266839177899</v>
      </c>
      <c r="T15" s="21">
        <v>0.80905573831978295</v>
      </c>
      <c r="U15" s="21">
        <v>0.84516823345867498</v>
      </c>
      <c r="V15" s="21">
        <v>0.82564550420807203</v>
      </c>
      <c r="W15" s="21">
        <v>0.80600273363958397</v>
      </c>
      <c r="X15" s="21">
        <v>0.74920468098723803</v>
      </c>
      <c r="Y15" s="21">
        <v>0.860651346682478</v>
      </c>
      <c r="Z15" s="21">
        <v>0.80106878619904598</v>
      </c>
      <c r="AA15" s="21">
        <v>0.83214341314536</v>
      </c>
      <c r="AB15" s="21">
        <v>0.75025003281171998</v>
      </c>
      <c r="AC15" s="21">
        <v>0.82794643511224597</v>
      </c>
      <c r="AD15" s="21">
        <v>0.89094905273423097</v>
      </c>
      <c r="AE15" s="21"/>
      <c r="AF15" s="21">
        <v>0.84719903784848105</v>
      </c>
      <c r="AG15" s="21">
        <v>0.81302920151485603</v>
      </c>
      <c r="AH15" s="21">
        <v>0.80213503270511999</v>
      </c>
      <c r="AI15" s="21">
        <v>0.80028893580709404</v>
      </c>
      <c r="AJ15" s="21">
        <v>0.836387596191834</v>
      </c>
      <c r="AK15" s="21"/>
      <c r="AL15" s="21">
        <v>0.80771624457739299</v>
      </c>
      <c r="AM15" s="21">
        <v>0.83262704570097901</v>
      </c>
      <c r="AN15" s="21">
        <v>0.80234559011211903</v>
      </c>
      <c r="AO15" s="21">
        <v>0.816470517810715</v>
      </c>
      <c r="AP15" s="21">
        <v>0.77509363877247495</v>
      </c>
      <c r="AQ15" s="21">
        <v>0.83629962389527401</v>
      </c>
      <c r="AR15" s="21"/>
      <c r="AS15" s="21">
        <v>0.80910672244136495</v>
      </c>
      <c r="AT15" s="21">
        <v>0.77750055292221898</v>
      </c>
      <c r="AU15" s="21">
        <v>0.80417689671341197</v>
      </c>
      <c r="AV15" s="21">
        <v>0.79826997495977703</v>
      </c>
      <c r="AW15" s="21">
        <v>0.92763979855646705</v>
      </c>
      <c r="AX15" s="21"/>
      <c r="AY15" s="21">
        <v>0.93435586840923701</v>
      </c>
      <c r="AZ15" s="21">
        <v>0.73734148483516804</v>
      </c>
      <c r="BA15" s="21">
        <v>0.83700304398730396</v>
      </c>
      <c r="BB15" s="21">
        <v>0.76217459803109999</v>
      </c>
      <c r="BC15" s="21">
        <v>0.80691027839872098</v>
      </c>
      <c r="BD15" s="21">
        <v>0.75399981923604198</v>
      </c>
      <c r="BE15" s="21">
        <v>0.78563330306859402</v>
      </c>
      <c r="BF15" s="21">
        <v>0.81642328133609499</v>
      </c>
      <c r="BG15" s="21">
        <v>0.85667044392943104</v>
      </c>
      <c r="BH15" s="21">
        <v>0.82754406895948396</v>
      </c>
      <c r="BI15" s="21">
        <v>0.78753883385300305</v>
      </c>
      <c r="BJ15" s="21">
        <v>0.76976240491352099</v>
      </c>
      <c r="BK15" s="21">
        <v>0.90628380755940596</v>
      </c>
      <c r="BL15" s="21">
        <v>0.73433587571534997</v>
      </c>
      <c r="BM15" s="21">
        <v>0.770975800900215</v>
      </c>
      <c r="BN15" s="21">
        <v>0.88895354207373301</v>
      </c>
      <c r="BO15" s="21"/>
      <c r="BP15" s="21">
        <v>0.74600306573752095</v>
      </c>
      <c r="BQ15" s="21">
        <v>0.78958151491461503</v>
      </c>
      <c r="BR15" s="21">
        <v>0.81304466765611905</v>
      </c>
      <c r="BS15" s="21">
        <v>0.85870504953471305</v>
      </c>
      <c r="BT15" s="21">
        <v>0.82439132926119696</v>
      </c>
      <c r="BU15" s="21">
        <v>0.87379471558878496</v>
      </c>
      <c r="BV15" s="21"/>
      <c r="BW15" s="21">
        <v>0.86681548788429497</v>
      </c>
      <c r="BX15" s="21">
        <v>0.76984667990357203</v>
      </c>
      <c r="BY15" s="21">
        <v>0.73296498583503</v>
      </c>
      <c r="BZ15" s="21">
        <v>0.76099252832922304</v>
      </c>
      <c r="CA15" s="21">
        <v>0.78027453604362096</v>
      </c>
      <c r="CB15" s="21">
        <v>0.69552712473593103</v>
      </c>
      <c r="CC15" s="21"/>
      <c r="CD15" s="21">
        <v>0.74445818030719602</v>
      </c>
      <c r="CE15" s="21">
        <v>0.80952353176450498</v>
      </c>
      <c r="CF15" s="21">
        <v>0.77284396680970002</v>
      </c>
      <c r="CG15" s="21">
        <v>0.84088261303186695</v>
      </c>
      <c r="CH15" s="21"/>
      <c r="CI15" s="21">
        <v>0.82808746041617098</v>
      </c>
      <c r="CJ15" s="21">
        <v>0.81769338625073895</v>
      </c>
      <c r="CK15" s="21">
        <v>0.80405513135907603</v>
      </c>
      <c r="CL15" s="21">
        <v>0.67933443303118801</v>
      </c>
      <c r="CM15" s="21"/>
      <c r="CN15" s="21">
        <v>0.74187004827359204</v>
      </c>
      <c r="CO15" s="21">
        <v>0.81710309467373599</v>
      </c>
      <c r="CP15" s="21"/>
      <c r="CQ15" s="21">
        <v>0.77380720790800495</v>
      </c>
      <c r="CR15" s="21">
        <v>0.81360359966359397</v>
      </c>
    </row>
    <row r="16" spans="2:96" x14ac:dyDescent="0.3">
      <c r="B16" s="15" t="s">
        <v>236</v>
      </c>
      <c r="C16" s="21">
        <v>4.01680219849746E-2</v>
      </c>
      <c r="D16" s="21">
        <v>4.44601052378212E-2</v>
      </c>
      <c r="E16" s="21">
        <v>3.6088596429149702E-2</v>
      </c>
      <c r="F16" s="21"/>
      <c r="G16" s="21">
        <v>8.0325785743071906E-2</v>
      </c>
      <c r="H16" s="21">
        <v>5.8982000488095397E-2</v>
      </c>
      <c r="I16" s="21">
        <v>3.4786070369604398E-2</v>
      </c>
      <c r="J16" s="21">
        <v>3.3128162953845297E-2</v>
      </c>
      <c r="K16" s="21">
        <v>3.6100895444604902E-2</v>
      </c>
      <c r="L16" s="21">
        <v>1.11087438083844E-2</v>
      </c>
      <c r="M16" s="21"/>
      <c r="N16" s="21">
        <v>4.3001254182688999E-2</v>
      </c>
      <c r="O16" s="21">
        <v>3.8768295256616903E-2</v>
      </c>
      <c r="P16" s="21">
        <v>4.4321980084489503E-2</v>
      </c>
      <c r="Q16" s="21">
        <v>3.5398284169306599E-2</v>
      </c>
      <c r="R16" s="21"/>
      <c r="S16" s="21">
        <v>5.1213647535502997E-2</v>
      </c>
      <c r="T16" s="21">
        <v>4.1135221039957301E-2</v>
      </c>
      <c r="U16" s="21">
        <v>3.6815906407998901E-2</v>
      </c>
      <c r="V16" s="21">
        <v>5.15929188306831E-2</v>
      </c>
      <c r="W16" s="21">
        <v>2.10677180595636E-2</v>
      </c>
      <c r="X16" s="21">
        <v>5.9505952396077401E-2</v>
      </c>
      <c r="Y16" s="21">
        <v>2.9077134749936399E-2</v>
      </c>
      <c r="Z16" s="21">
        <v>8.3695124481149297E-2</v>
      </c>
      <c r="AA16" s="21">
        <v>3.0369404494430999E-2</v>
      </c>
      <c r="AB16" s="21">
        <v>4.0813296399062102E-2</v>
      </c>
      <c r="AC16" s="21">
        <v>1.10675254489375E-2</v>
      </c>
      <c r="AD16" s="21">
        <v>0</v>
      </c>
      <c r="AE16" s="21"/>
      <c r="AF16" s="21">
        <v>2.3737665791652499E-2</v>
      </c>
      <c r="AG16" s="21">
        <v>4.0637885893032397E-2</v>
      </c>
      <c r="AH16" s="21">
        <v>6.9001673334959199E-2</v>
      </c>
      <c r="AI16" s="21">
        <v>4.3013451575008799E-2</v>
      </c>
      <c r="AJ16" s="21">
        <v>3.9570291317932597E-2</v>
      </c>
      <c r="AK16" s="21"/>
      <c r="AL16" s="21">
        <v>3.8950002651734497E-2</v>
      </c>
      <c r="AM16" s="21">
        <v>1.74615922695033E-2</v>
      </c>
      <c r="AN16" s="21">
        <v>4.6966832077291298E-2</v>
      </c>
      <c r="AO16" s="21">
        <v>4.0596074286452899E-2</v>
      </c>
      <c r="AP16" s="21">
        <v>9.3980443688816501E-2</v>
      </c>
      <c r="AQ16" s="21">
        <v>3.2770819927142002E-2</v>
      </c>
      <c r="AR16" s="21"/>
      <c r="AS16" s="21">
        <v>3.2587818444419901E-2</v>
      </c>
      <c r="AT16" s="21">
        <v>4.7131631562625398E-2</v>
      </c>
      <c r="AU16" s="21">
        <v>4.4580715823835902E-2</v>
      </c>
      <c r="AV16" s="21">
        <v>5.3908992491583999E-2</v>
      </c>
      <c r="AW16" s="21">
        <v>2.29629542291163E-2</v>
      </c>
      <c r="AX16" s="21"/>
      <c r="AY16" s="21">
        <v>0</v>
      </c>
      <c r="AZ16" s="21">
        <v>6.2587067536776994E-2</v>
      </c>
      <c r="BA16" s="21">
        <v>1.44717219608584E-2</v>
      </c>
      <c r="BB16" s="21">
        <v>4.8191477388505898E-2</v>
      </c>
      <c r="BC16" s="21">
        <v>2.2108817187720401E-2</v>
      </c>
      <c r="BD16" s="21">
        <v>4.8680140738251602E-2</v>
      </c>
      <c r="BE16" s="21">
        <v>3.636217379975E-2</v>
      </c>
      <c r="BF16" s="21">
        <v>4.9316588610702601E-2</v>
      </c>
      <c r="BG16" s="21">
        <v>4.8924625061821797E-2</v>
      </c>
      <c r="BH16" s="21">
        <v>1.58352918518995E-2</v>
      </c>
      <c r="BI16" s="21">
        <v>6.8389040904082807E-2</v>
      </c>
      <c r="BJ16" s="21">
        <v>3.7042456501160698E-2</v>
      </c>
      <c r="BK16" s="21">
        <v>1.1898187662738599E-2</v>
      </c>
      <c r="BL16" s="21">
        <v>6.5140329719876697E-2</v>
      </c>
      <c r="BM16" s="21">
        <v>5.6875463701421401E-2</v>
      </c>
      <c r="BN16" s="21">
        <v>4.5748436230235202E-2</v>
      </c>
      <c r="BO16" s="21"/>
      <c r="BP16" s="21">
        <v>6.1983866819795903E-2</v>
      </c>
      <c r="BQ16" s="21">
        <v>3.52527592509242E-2</v>
      </c>
      <c r="BR16" s="21">
        <v>4.3283936144462701E-2</v>
      </c>
      <c r="BS16" s="21">
        <v>3.48955729366296E-2</v>
      </c>
      <c r="BT16" s="21">
        <v>2.2793717799123099E-2</v>
      </c>
      <c r="BU16" s="21">
        <v>9.5549494021066207E-3</v>
      </c>
      <c r="BV16" s="21"/>
      <c r="BW16" s="21">
        <v>1.99051024886512E-2</v>
      </c>
      <c r="BX16" s="21">
        <v>4.5488198324766402E-2</v>
      </c>
      <c r="BY16" s="21">
        <v>7.9511445523570701E-2</v>
      </c>
      <c r="BZ16" s="21">
        <v>5.4178699389228403E-2</v>
      </c>
      <c r="CA16" s="21">
        <v>4.4698707849291003E-2</v>
      </c>
      <c r="CB16" s="21">
        <v>7.4543215295621704E-2</v>
      </c>
      <c r="CC16" s="21"/>
      <c r="CD16" s="21">
        <v>6.1546062008943997E-2</v>
      </c>
      <c r="CE16" s="21">
        <v>2.9651077925549999E-2</v>
      </c>
      <c r="CF16" s="21">
        <v>5.5517243115517499E-2</v>
      </c>
      <c r="CG16" s="21">
        <v>3.2053148585187E-2</v>
      </c>
      <c r="CH16" s="21"/>
      <c r="CI16" s="21">
        <v>3.3009528705672697E-2</v>
      </c>
      <c r="CJ16" s="21">
        <v>4.4714270239859799E-2</v>
      </c>
      <c r="CK16" s="21">
        <v>3.9423977572191703E-2</v>
      </c>
      <c r="CL16" s="21">
        <v>5.1710957677437497E-2</v>
      </c>
      <c r="CM16" s="21"/>
      <c r="CN16" s="21">
        <v>9.14001225320588E-2</v>
      </c>
      <c r="CO16" s="21">
        <v>3.1474376787989103E-2</v>
      </c>
      <c r="CP16" s="21"/>
      <c r="CQ16" s="21">
        <v>7.5945297023593705E-2</v>
      </c>
      <c r="CR16" s="21">
        <v>3.5097397481556401E-2</v>
      </c>
    </row>
    <row r="17" spans="2:96" x14ac:dyDescent="0.3">
      <c r="B17" s="15" t="s">
        <v>237</v>
      </c>
      <c r="C17" s="22">
        <v>0.76284075243685301</v>
      </c>
      <c r="D17" s="22">
        <v>0.72168771018848499</v>
      </c>
      <c r="E17" s="22">
        <v>0.80239330303787504</v>
      </c>
      <c r="F17" s="22"/>
      <c r="G17" s="22">
        <v>0.60323164861920797</v>
      </c>
      <c r="H17" s="22">
        <v>0.69066594364169498</v>
      </c>
      <c r="I17" s="22">
        <v>0.75698824576318502</v>
      </c>
      <c r="J17" s="22">
        <v>0.75941707851653795</v>
      </c>
      <c r="K17" s="22">
        <v>0.82343926264383005</v>
      </c>
      <c r="L17" s="22">
        <v>0.89402865744754401</v>
      </c>
      <c r="M17" s="22"/>
      <c r="N17" s="22">
        <v>0.78131829984422196</v>
      </c>
      <c r="O17" s="22">
        <v>0.76125763879770103</v>
      </c>
      <c r="P17" s="22">
        <v>0.72272742816107904</v>
      </c>
      <c r="Q17" s="22">
        <v>0.77697515398834605</v>
      </c>
      <c r="R17" s="22"/>
      <c r="S17" s="22">
        <v>0.69168902085627604</v>
      </c>
      <c r="T17" s="22">
        <v>0.76792051727982502</v>
      </c>
      <c r="U17" s="22">
        <v>0.80835232705067595</v>
      </c>
      <c r="V17" s="22">
        <v>0.77405258537738897</v>
      </c>
      <c r="W17" s="22">
        <v>0.78493501558002099</v>
      </c>
      <c r="X17" s="22">
        <v>0.68969872859115999</v>
      </c>
      <c r="Y17" s="22">
        <v>0.831574211932542</v>
      </c>
      <c r="Z17" s="22">
        <v>0.71737366171789696</v>
      </c>
      <c r="AA17" s="22">
        <v>0.80177400865092896</v>
      </c>
      <c r="AB17" s="22">
        <v>0.70943673641265803</v>
      </c>
      <c r="AC17" s="22">
        <v>0.81687890966330901</v>
      </c>
      <c r="AD17" s="22">
        <v>0.89094905273423097</v>
      </c>
      <c r="AE17" s="22"/>
      <c r="AF17" s="22">
        <v>0.82346137205682901</v>
      </c>
      <c r="AG17" s="22">
        <v>0.77239131562182295</v>
      </c>
      <c r="AH17" s="22">
        <v>0.733133359370161</v>
      </c>
      <c r="AI17" s="22">
        <v>0.75727548423208502</v>
      </c>
      <c r="AJ17" s="22">
        <v>0.79681730487390201</v>
      </c>
      <c r="AK17" s="22"/>
      <c r="AL17" s="22">
        <v>0.76876624192565901</v>
      </c>
      <c r="AM17" s="22">
        <v>0.81516545343147595</v>
      </c>
      <c r="AN17" s="22">
        <v>0.75537875803482701</v>
      </c>
      <c r="AO17" s="22">
        <v>0.77587444352426205</v>
      </c>
      <c r="AP17" s="22">
        <v>0.68111319508365897</v>
      </c>
      <c r="AQ17" s="22">
        <v>0.80352880396813298</v>
      </c>
      <c r="AR17" s="22"/>
      <c r="AS17" s="22">
        <v>0.77651890399694501</v>
      </c>
      <c r="AT17" s="22">
        <v>0.73036892135959397</v>
      </c>
      <c r="AU17" s="22">
        <v>0.75959618088957603</v>
      </c>
      <c r="AV17" s="22">
        <v>0.74436098246819304</v>
      </c>
      <c r="AW17" s="22">
        <v>0.90467684432735096</v>
      </c>
      <c r="AX17" s="22"/>
      <c r="AY17" s="22">
        <v>0.93435586840923701</v>
      </c>
      <c r="AZ17" s="22">
        <v>0.67475441729839103</v>
      </c>
      <c r="BA17" s="22">
        <v>0.82253132202644497</v>
      </c>
      <c r="BB17" s="22">
        <v>0.71398312064259495</v>
      </c>
      <c r="BC17" s="22">
        <v>0.78480146121100103</v>
      </c>
      <c r="BD17" s="22">
        <v>0.70531967849779098</v>
      </c>
      <c r="BE17" s="22">
        <v>0.74927112926884398</v>
      </c>
      <c r="BF17" s="22">
        <v>0.767106692725393</v>
      </c>
      <c r="BG17" s="22">
        <v>0.80774581886760899</v>
      </c>
      <c r="BH17" s="22">
        <v>0.81170877710758504</v>
      </c>
      <c r="BI17" s="22">
        <v>0.71914979294892101</v>
      </c>
      <c r="BJ17" s="22">
        <v>0.73271994841236099</v>
      </c>
      <c r="BK17" s="22">
        <v>0.89438561989666798</v>
      </c>
      <c r="BL17" s="22">
        <v>0.66919554599547304</v>
      </c>
      <c r="BM17" s="22">
        <v>0.71410033719879396</v>
      </c>
      <c r="BN17" s="22">
        <v>0.84320510584349695</v>
      </c>
      <c r="BO17" s="22"/>
      <c r="BP17" s="22">
        <v>0.684019198917726</v>
      </c>
      <c r="BQ17" s="22">
        <v>0.75432875566369095</v>
      </c>
      <c r="BR17" s="22">
        <v>0.76976073151165703</v>
      </c>
      <c r="BS17" s="22">
        <v>0.82380947659808301</v>
      </c>
      <c r="BT17" s="22">
        <v>0.80159761146207398</v>
      </c>
      <c r="BU17" s="22">
        <v>0.86423976618667797</v>
      </c>
      <c r="BV17" s="22"/>
      <c r="BW17" s="22">
        <v>0.84691038539564401</v>
      </c>
      <c r="BX17" s="22">
        <v>0.724358481578806</v>
      </c>
      <c r="BY17" s="22">
        <v>0.65345354031145897</v>
      </c>
      <c r="BZ17" s="22">
        <v>0.706813828939995</v>
      </c>
      <c r="CA17" s="22">
        <v>0.73557582819432998</v>
      </c>
      <c r="CB17" s="22">
        <v>0.62098390944031001</v>
      </c>
      <c r="CC17" s="22"/>
      <c r="CD17" s="22">
        <v>0.68291211829825205</v>
      </c>
      <c r="CE17" s="22">
        <v>0.77987245383895498</v>
      </c>
      <c r="CF17" s="22">
        <v>0.71732672369418304</v>
      </c>
      <c r="CG17" s="22">
        <v>0.80882946444668002</v>
      </c>
      <c r="CH17" s="22"/>
      <c r="CI17" s="22">
        <v>0.79507793171049901</v>
      </c>
      <c r="CJ17" s="22">
        <v>0.77297911601087999</v>
      </c>
      <c r="CK17" s="22">
        <v>0.76463115378688495</v>
      </c>
      <c r="CL17" s="22">
        <v>0.62762347535374996</v>
      </c>
      <c r="CM17" s="22"/>
      <c r="CN17" s="22">
        <v>0.65046992574153395</v>
      </c>
      <c r="CO17" s="22">
        <v>0.78562871788574695</v>
      </c>
      <c r="CP17" s="22"/>
      <c r="CQ17" s="22">
        <v>0.69786191088441196</v>
      </c>
      <c r="CR17" s="22">
        <v>0.77850620218203703</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CR22"/>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0.31219414841061899</v>
      </c>
      <c r="D9" s="14">
        <v>0.28375869883738097</v>
      </c>
      <c r="E9" s="14">
        <v>0.33887517657112698</v>
      </c>
      <c r="F9" s="14"/>
      <c r="G9" s="14">
        <v>0.24369584282187301</v>
      </c>
      <c r="H9" s="14">
        <v>0.31065083412341099</v>
      </c>
      <c r="I9" s="14">
        <v>0.32607019176097501</v>
      </c>
      <c r="J9" s="14">
        <v>0.29677334425748197</v>
      </c>
      <c r="K9" s="14">
        <v>0.34150202913341998</v>
      </c>
      <c r="L9" s="14">
        <v>0.34029066830420901</v>
      </c>
      <c r="M9" s="14"/>
      <c r="N9" s="14">
        <v>0.33616184802467802</v>
      </c>
      <c r="O9" s="14">
        <v>0.27562295141714699</v>
      </c>
      <c r="P9" s="14">
        <v>0.32470123268679602</v>
      </c>
      <c r="Q9" s="14">
        <v>0.30885703311157198</v>
      </c>
      <c r="R9" s="14"/>
      <c r="S9" s="14">
        <v>0.370007340952412</v>
      </c>
      <c r="T9" s="14">
        <v>0.30933440872029699</v>
      </c>
      <c r="U9" s="14">
        <v>0.36024575872584502</v>
      </c>
      <c r="V9" s="14">
        <v>0.33935054391248098</v>
      </c>
      <c r="W9" s="14">
        <v>0.19129007417499799</v>
      </c>
      <c r="X9" s="14">
        <v>0.25272214719571301</v>
      </c>
      <c r="Y9" s="14">
        <v>0.23352287184647599</v>
      </c>
      <c r="Z9" s="14">
        <v>0.23571351360783799</v>
      </c>
      <c r="AA9" s="14">
        <v>0.42933595387754703</v>
      </c>
      <c r="AB9" s="14">
        <v>0.278508485629062</v>
      </c>
      <c r="AC9" s="14">
        <v>0.30431073016548099</v>
      </c>
      <c r="AD9" s="14">
        <v>0.30171484678704902</v>
      </c>
      <c r="AE9" s="14"/>
      <c r="AF9" s="14">
        <v>0.32650154556737299</v>
      </c>
      <c r="AG9" s="14">
        <v>0.33671865032526499</v>
      </c>
      <c r="AH9" s="14">
        <v>0.32899804948453198</v>
      </c>
      <c r="AI9" s="14">
        <v>0.32389645170757603</v>
      </c>
      <c r="AJ9" s="14">
        <v>0.26101135721122698</v>
      </c>
      <c r="AK9" s="14"/>
      <c r="AL9" s="14">
        <v>0.311927798364311</v>
      </c>
      <c r="AM9" s="14">
        <v>0.35152924090204302</v>
      </c>
      <c r="AN9" s="14">
        <v>0.34419656691943401</v>
      </c>
      <c r="AO9" s="14">
        <v>0.31024843637111199</v>
      </c>
      <c r="AP9" s="14">
        <v>0.27616742852147702</v>
      </c>
      <c r="AQ9" s="14">
        <v>0.323789770166035</v>
      </c>
      <c r="AR9" s="14"/>
      <c r="AS9" s="14">
        <v>0.31899118015126898</v>
      </c>
      <c r="AT9" s="14">
        <v>0.28371110942602601</v>
      </c>
      <c r="AU9" s="14">
        <v>0.33120348719729198</v>
      </c>
      <c r="AV9" s="14">
        <v>0.30886212136064201</v>
      </c>
      <c r="AW9" s="14">
        <v>0.52996070682513596</v>
      </c>
      <c r="AX9" s="14"/>
      <c r="AY9" s="14">
        <v>0.27177887858774902</v>
      </c>
      <c r="AZ9" s="14">
        <v>0.318480575369674</v>
      </c>
      <c r="BA9" s="14">
        <v>0.27388740669658201</v>
      </c>
      <c r="BB9" s="14">
        <v>0.33495939215950399</v>
      </c>
      <c r="BC9" s="14">
        <v>0.31868850614371003</v>
      </c>
      <c r="BD9" s="14">
        <v>0.28516947850162999</v>
      </c>
      <c r="BE9" s="14">
        <v>0.29944449358964098</v>
      </c>
      <c r="BF9" s="14">
        <v>0.31052032558043202</v>
      </c>
      <c r="BG9" s="14">
        <v>0.292734769850444</v>
      </c>
      <c r="BH9" s="14">
        <v>0.35024153170625499</v>
      </c>
      <c r="BI9" s="14">
        <v>0.31279851453812002</v>
      </c>
      <c r="BJ9" s="14">
        <v>0.30565268439729298</v>
      </c>
      <c r="BK9" s="14">
        <v>0.37278158402811501</v>
      </c>
      <c r="BL9" s="14">
        <v>0.25761059477473702</v>
      </c>
      <c r="BM9" s="14">
        <v>0.23938587458230801</v>
      </c>
      <c r="BN9" s="14">
        <v>0.46126661650711698</v>
      </c>
      <c r="BO9" s="14"/>
      <c r="BP9" s="14">
        <v>0.34813120593713198</v>
      </c>
      <c r="BQ9" s="14">
        <v>0.302913346266316</v>
      </c>
      <c r="BR9" s="14">
        <v>0.27623332351414498</v>
      </c>
      <c r="BS9" s="14">
        <v>0.30648804850625599</v>
      </c>
      <c r="BT9" s="14">
        <v>0.326570181157953</v>
      </c>
      <c r="BU9" s="14">
        <v>0.26876798606096902</v>
      </c>
      <c r="BV9" s="14"/>
      <c r="BW9" s="14">
        <v>0.35564619551397297</v>
      </c>
      <c r="BX9" s="14">
        <v>0.27431699734147003</v>
      </c>
      <c r="BY9" s="14">
        <v>0.30682058077984198</v>
      </c>
      <c r="BZ9" s="14">
        <v>0.28995149705151702</v>
      </c>
      <c r="CA9" s="14">
        <v>0.28879027111500699</v>
      </c>
      <c r="CB9" s="14">
        <v>0.30365233563236899</v>
      </c>
      <c r="CC9" s="14"/>
      <c r="CD9" s="14">
        <v>0.31448120016662401</v>
      </c>
      <c r="CE9" s="14">
        <v>0.31984160432790998</v>
      </c>
      <c r="CF9" s="14">
        <v>0.27331933829813199</v>
      </c>
      <c r="CG9" s="14">
        <v>0.33521795579463398</v>
      </c>
      <c r="CH9" s="14"/>
      <c r="CI9" s="14">
        <v>0.33315196797386398</v>
      </c>
      <c r="CJ9" s="14">
        <v>0.33152864891741302</v>
      </c>
      <c r="CK9" s="14">
        <v>0.30356677405849702</v>
      </c>
      <c r="CL9" s="14">
        <v>0.26871908578828002</v>
      </c>
      <c r="CM9" s="14"/>
      <c r="CN9" s="14">
        <v>0.39538516267250301</v>
      </c>
      <c r="CO9" s="14">
        <v>0.30239041538643302</v>
      </c>
      <c r="CP9" s="14"/>
      <c r="CQ9" s="14">
        <v>0.35614248154268102</v>
      </c>
      <c r="CR9" s="14">
        <v>0.308863672869235</v>
      </c>
    </row>
    <row r="10" spans="2:96" x14ac:dyDescent="0.3">
      <c r="B10" s="15" t="s">
        <v>231</v>
      </c>
      <c r="C10" s="14">
        <v>0.46524920369428202</v>
      </c>
      <c r="D10" s="14">
        <v>0.459288909051353</v>
      </c>
      <c r="E10" s="14">
        <v>0.47155410492710098</v>
      </c>
      <c r="F10" s="14"/>
      <c r="G10" s="14">
        <v>0.40695127035871298</v>
      </c>
      <c r="H10" s="14">
        <v>0.43918954844334601</v>
      </c>
      <c r="I10" s="14">
        <v>0.43237261516053499</v>
      </c>
      <c r="J10" s="14">
        <v>0.48657314213153102</v>
      </c>
      <c r="K10" s="14">
        <v>0.48666161505008498</v>
      </c>
      <c r="L10" s="14">
        <v>0.52009792657418097</v>
      </c>
      <c r="M10" s="14"/>
      <c r="N10" s="14">
        <v>0.46435979390382798</v>
      </c>
      <c r="O10" s="14">
        <v>0.51759709205717996</v>
      </c>
      <c r="P10" s="14">
        <v>0.40789146424790901</v>
      </c>
      <c r="Q10" s="14">
        <v>0.46603128408904798</v>
      </c>
      <c r="R10" s="14"/>
      <c r="S10" s="14">
        <v>0.367090554910878</v>
      </c>
      <c r="T10" s="14">
        <v>0.48069250254317197</v>
      </c>
      <c r="U10" s="14">
        <v>0.46024676638631001</v>
      </c>
      <c r="V10" s="14">
        <v>0.41972458605319402</v>
      </c>
      <c r="W10" s="14">
        <v>0.52769282148759</v>
      </c>
      <c r="X10" s="14">
        <v>0.51938191503661302</v>
      </c>
      <c r="Y10" s="14">
        <v>0.51711652864902202</v>
      </c>
      <c r="Z10" s="14">
        <v>0.52045908769197402</v>
      </c>
      <c r="AA10" s="14">
        <v>0.40975955378206103</v>
      </c>
      <c r="AB10" s="14">
        <v>0.48860216086519898</v>
      </c>
      <c r="AC10" s="14">
        <v>0.51787953033633805</v>
      </c>
      <c r="AD10" s="14">
        <v>0.53308873293098702</v>
      </c>
      <c r="AE10" s="14"/>
      <c r="AF10" s="14">
        <v>0.49639620107840499</v>
      </c>
      <c r="AG10" s="14">
        <v>0.458022534354115</v>
      </c>
      <c r="AH10" s="14">
        <v>0.47150944690860702</v>
      </c>
      <c r="AI10" s="14">
        <v>0.42167844435868101</v>
      </c>
      <c r="AJ10" s="14">
        <v>0.52654840749893195</v>
      </c>
      <c r="AK10" s="14"/>
      <c r="AL10" s="14">
        <v>0.457175969399511</v>
      </c>
      <c r="AM10" s="14">
        <v>0.46241789034625602</v>
      </c>
      <c r="AN10" s="14">
        <v>0.471695595470008</v>
      </c>
      <c r="AO10" s="14">
        <v>0.46079348496354</v>
      </c>
      <c r="AP10" s="14">
        <v>0.48280107046477699</v>
      </c>
      <c r="AQ10" s="14">
        <v>0.48563035138242</v>
      </c>
      <c r="AR10" s="14"/>
      <c r="AS10" s="14">
        <v>0.44542942979716899</v>
      </c>
      <c r="AT10" s="14">
        <v>0.46461363811525402</v>
      </c>
      <c r="AU10" s="14">
        <v>0.46439316248072299</v>
      </c>
      <c r="AV10" s="14">
        <v>0.47890676674211002</v>
      </c>
      <c r="AW10" s="14">
        <v>0.37515805918439399</v>
      </c>
      <c r="AX10" s="14"/>
      <c r="AY10" s="14">
        <v>0.47864619798672797</v>
      </c>
      <c r="AZ10" s="14">
        <v>0.45985934462634398</v>
      </c>
      <c r="BA10" s="14">
        <v>0.54902081941379799</v>
      </c>
      <c r="BB10" s="14">
        <v>0.41408788802982099</v>
      </c>
      <c r="BC10" s="14">
        <v>0.42939890649056001</v>
      </c>
      <c r="BD10" s="14">
        <v>0.47246975033465899</v>
      </c>
      <c r="BE10" s="14">
        <v>0.50770442153888895</v>
      </c>
      <c r="BF10" s="14">
        <v>0.489382767056457</v>
      </c>
      <c r="BG10" s="14">
        <v>0.50851922871835298</v>
      </c>
      <c r="BH10" s="14">
        <v>0.399895173039303</v>
      </c>
      <c r="BI10" s="14">
        <v>0.45710410331463602</v>
      </c>
      <c r="BJ10" s="14">
        <v>0.41725215148344702</v>
      </c>
      <c r="BK10" s="14">
        <v>0.49042732318895299</v>
      </c>
      <c r="BL10" s="14">
        <v>0.41569098645789299</v>
      </c>
      <c r="BM10" s="14">
        <v>0.475402996687256</v>
      </c>
      <c r="BN10" s="14">
        <v>0.41145166601671401</v>
      </c>
      <c r="BO10" s="14"/>
      <c r="BP10" s="14">
        <v>0.38251643645043598</v>
      </c>
      <c r="BQ10" s="14">
        <v>0.48400090082535702</v>
      </c>
      <c r="BR10" s="14">
        <v>0.50321185361192899</v>
      </c>
      <c r="BS10" s="14">
        <v>0.47872905454595599</v>
      </c>
      <c r="BT10" s="14">
        <v>0.50445190893534197</v>
      </c>
      <c r="BU10" s="14">
        <v>0.53122948108647705</v>
      </c>
      <c r="BV10" s="14"/>
      <c r="BW10" s="14">
        <v>0.48342825615838297</v>
      </c>
      <c r="BX10" s="14">
        <v>0.455545328604189</v>
      </c>
      <c r="BY10" s="14">
        <v>0.40738113463366199</v>
      </c>
      <c r="BZ10" s="14">
        <v>0.44578456845411601</v>
      </c>
      <c r="CA10" s="14">
        <v>0.46608047427777799</v>
      </c>
      <c r="CB10" s="14">
        <v>0.44762834957912701</v>
      </c>
      <c r="CC10" s="14"/>
      <c r="CD10" s="14">
        <v>0.41283769625252997</v>
      </c>
      <c r="CE10" s="14">
        <v>0.44464785185946898</v>
      </c>
      <c r="CF10" s="14">
        <v>0.49122054428186801</v>
      </c>
      <c r="CG10" s="14">
        <v>0.46861875815513798</v>
      </c>
      <c r="CH10" s="14"/>
      <c r="CI10" s="14">
        <v>0.48724579362737303</v>
      </c>
      <c r="CJ10" s="14">
        <v>0.430734273439563</v>
      </c>
      <c r="CK10" s="14">
        <v>0.47385800218836999</v>
      </c>
      <c r="CL10" s="14">
        <v>0.44000974295619999</v>
      </c>
      <c r="CM10" s="14"/>
      <c r="CN10" s="14">
        <v>0.37469387386897901</v>
      </c>
      <c r="CO10" s="14">
        <v>0.481799326173873</v>
      </c>
      <c r="CP10" s="14"/>
      <c r="CQ10" s="14">
        <v>0.40905796238691899</v>
      </c>
      <c r="CR10" s="14">
        <v>0.47889294090189999</v>
      </c>
    </row>
    <row r="11" spans="2:96" x14ac:dyDescent="0.3">
      <c r="B11" s="15" t="s">
        <v>232</v>
      </c>
      <c r="C11" s="14">
        <v>0.15232123383415899</v>
      </c>
      <c r="D11" s="14">
        <v>0.178187357144418</v>
      </c>
      <c r="E11" s="14">
        <v>0.127470730857001</v>
      </c>
      <c r="F11" s="14"/>
      <c r="G11" s="14">
        <v>0.17755436945770101</v>
      </c>
      <c r="H11" s="14">
        <v>0.18323237038867601</v>
      </c>
      <c r="I11" s="14">
        <v>0.176252994828275</v>
      </c>
      <c r="J11" s="14">
        <v>0.15285548836435101</v>
      </c>
      <c r="K11" s="14">
        <v>0.11495159168124799</v>
      </c>
      <c r="L11" s="14">
        <v>0.115644710549846</v>
      </c>
      <c r="M11" s="14"/>
      <c r="N11" s="14">
        <v>0.13072078760262101</v>
      </c>
      <c r="O11" s="14">
        <v>0.151819349153171</v>
      </c>
      <c r="P11" s="14">
        <v>0.191421088701521</v>
      </c>
      <c r="Q11" s="14">
        <v>0.141643206549593</v>
      </c>
      <c r="R11" s="14"/>
      <c r="S11" s="14">
        <v>0.15395994478625899</v>
      </c>
      <c r="T11" s="14">
        <v>0.14497249558823999</v>
      </c>
      <c r="U11" s="14">
        <v>0.13041563855858099</v>
      </c>
      <c r="V11" s="14">
        <v>0.176893618080467</v>
      </c>
      <c r="W11" s="14">
        <v>0.20743218846070599</v>
      </c>
      <c r="X11" s="14">
        <v>0.144624153919688</v>
      </c>
      <c r="Y11" s="14">
        <v>0.17045156222063401</v>
      </c>
      <c r="Z11" s="14">
        <v>0.164479007513602</v>
      </c>
      <c r="AA11" s="14">
        <v>0.10633269204766201</v>
      </c>
      <c r="AB11" s="14">
        <v>0.18162662567155599</v>
      </c>
      <c r="AC11" s="14">
        <v>0.14448169137244299</v>
      </c>
      <c r="AD11" s="14">
        <v>8.4344147554786794E-2</v>
      </c>
      <c r="AE11" s="14"/>
      <c r="AF11" s="14">
        <v>0.122657259511601</v>
      </c>
      <c r="AG11" s="14">
        <v>0.13886778100071501</v>
      </c>
      <c r="AH11" s="14">
        <v>0.15387828055497199</v>
      </c>
      <c r="AI11" s="14">
        <v>0.18540145283183501</v>
      </c>
      <c r="AJ11" s="14">
        <v>0.118711335010039</v>
      </c>
      <c r="AK11" s="14"/>
      <c r="AL11" s="14">
        <v>0.14260397380332701</v>
      </c>
      <c r="AM11" s="14">
        <v>0.13520457279394099</v>
      </c>
      <c r="AN11" s="14">
        <v>0.13871611495937899</v>
      </c>
      <c r="AO11" s="14">
        <v>0.17258213399289299</v>
      </c>
      <c r="AP11" s="14">
        <v>0.113891933586123</v>
      </c>
      <c r="AQ11" s="14">
        <v>0.12903934136761699</v>
      </c>
      <c r="AR11" s="14"/>
      <c r="AS11" s="14">
        <v>0.16746449039754799</v>
      </c>
      <c r="AT11" s="14">
        <v>0.16464984935263499</v>
      </c>
      <c r="AU11" s="14">
        <v>0.123742875374801</v>
      </c>
      <c r="AV11" s="14">
        <v>0.15083473020972901</v>
      </c>
      <c r="AW11" s="14">
        <v>7.1918279761353704E-2</v>
      </c>
      <c r="AX11" s="14"/>
      <c r="AY11" s="14">
        <v>0.24957492342552301</v>
      </c>
      <c r="AZ11" s="14">
        <v>0.128564302892233</v>
      </c>
      <c r="BA11" s="14">
        <v>0.12075129302373799</v>
      </c>
      <c r="BB11" s="14">
        <v>0.187884633099766</v>
      </c>
      <c r="BC11" s="14">
        <v>0.17461684141394701</v>
      </c>
      <c r="BD11" s="14">
        <v>0.162353287830066</v>
      </c>
      <c r="BE11" s="14">
        <v>0.108595985031151</v>
      </c>
      <c r="BF11" s="14">
        <v>0.13852504757088199</v>
      </c>
      <c r="BG11" s="14">
        <v>0.129839177910099</v>
      </c>
      <c r="BH11" s="14">
        <v>0.18245606916134199</v>
      </c>
      <c r="BI11" s="14">
        <v>0.17024350937607099</v>
      </c>
      <c r="BJ11" s="14">
        <v>0.199663563325926</v>
      </c>
      <c r="BK11" s="14">
        <v>6.6241937396001996E-2</v>
      </c>
      <c r="BL11" s="14">
        <v>0.23107049298297599</v>
      </c>
      <c r="BM11" s="14">
        <v>0.24873246973510099</v>
      </c>
      <c r="BN11" s="14">
        <v>9.2497544011677493E-2</v>
      </c>
      <c r="BO11" s="14"/>
      <c r="BP11" s="14">
        <v>0.18073994671350899</v>
      </c>
      <c r="BQ11" s="14">
        <v>0.13866917773996701</v>
      </c>
      <c r="BR11" s="14">
        <v>0.162401342123383</v>
      </c>
      <c r="BS11" s="14">
        <v>0.15646890928791601</v>
      </c>
      <c r="BT11" s="14">
        <v>0.11635558457009899</v>
      </c>
      <c r="BU11" s="14">
        <v>0.12591579608216399</v>
      </c>
      <c r="BV11" s="14"/>
      <c r="BW11" s="14">
        <v>0.12509579373389601</v>
      </c>
      <c r="BX11" s="14">
        <v>0.18980206771741301</v>
      </c>
      <c r="BY11" s="14">
        <v>0.171642779730517</v>
      </c>
      <c r="BZ11" s="14">
        <v>0.156846519424022</v>
      </c>
      <c r="CA11" s="14">
        <v>0.16210578291529201</v>
      </c>
      <c r="CB11" s="14">
        <v>0.130427230086506</v>
      </c>
      <c r="CC11" s="14"/>
      <c r="CD11" s="14">
        <v>0.16710404541724799</v>
      </c>
      <c r="CE11" s="14">
        <v>0.14798030265714399</v>
      </c>
      <c r="CF11" s="14">
        <v>0.14185773589714801</v>
      </c>
      <c r="CG11" s="14">
        <v>0.15479959071180499</v>
      </c>
      <c r="CH11" s="14"/>
      <c r="CI11" s="14">
        <v>0.138920846169129</v>
      </c>
      <c r="CJ11" s="14">
        <v>0.14850852797499101</v>
      </c>
      <c r="CK11" s="14">
        <v>0.155088327760742</v>
      </c>
      <c r="CL11" s="14">
        <v>0.17688439360324901</v>
      </c>
      <c r="CM11" s="14"/>
      <c r="CN11" s="14">
        <v>0.14187604276257401</v>
      </c>
      <c r="CO11" s="14">
        <v>0.15189744659280199</v>
      </c>
      <c r="CP11" s="14"/>
      <c r="CQ11" s="14">
        <v>0.135832109918296</v>
      </c>
      <c r="CR11" s="14">
        <v>0.150270041993256</v>
      </c>
    </row>
    <row r="12" spans="2:96" x14ac:dyDescent="0.3">
      <c r="B12" s="15" t="s">
        <v>233</v>
      </c>
      <c r="C12" s="14">
        <v>3.65725137713558E-2</v>
      </c>
      <c r="D12" s="14">
        <v>4.5328957503693999E-2</v>
      </c>
      <c r="E12" s="14">
        <v>2.8115459758672499E-2</v>
      </c>
      <c r="F12" s="14"/>
      <c r="G12" s="14">
        <v>0.10003022828612899</v>
      </c>
      <c r="H12" s="14">
        <v>3.2639345653495702E-2</v>
      </c>
      <c r="I12" s="14">
        <v>3.1300511424604001E-2</v>
      </c>
      <c r="J12" s="14">
        <v>2.6922491655978001E-2</v>
      </c>
      <c r="K12" s="14">
        <v>2.5647260652023902E-2</v>
      </c>
      <c r="L12" s="14">
        <v>1.72680114694794E-2</v>
      </c>
      <c r="M12" s="14"/>
      <c r="N12" s="14">
        <v>4.6033025396241302E-2</v>
      </c>
      <c r="O12" s="14">
        <v>2.8488661536828101E-2</v>
      </c>
      <c r="P12" s="14">
        <v>2.1012566503070599E-2</v>
      </c>
      <c r="Q12" s="14">
        <v>4.8873155311331302E-2</v>
      </c>
      <c r="R12" s="14"/>
      <c r="S12" s="14">
        <v>6.5673716188503706E-2</v>
      </c>
      <c r="T12" s="14">
        <v>3.6398161174200201E-2</v>
      </c>
      <c r="U12" s="14">
        <v>5.8511353797129004E-3</v>
      </c>
      <c r="V12" s="14">
        <v>4.8299091351660703E-2</v>
      </c>
      <c r="W12" s="14">
        <v>5.5596772599471003E-2</v>
      </c>
      <c r="X12" s="14">
        <v>4.1144615502313901E-2</v>
      </c>
      <c r="Y12" s="14">
        <v>6.1575185512127498E-2</v>
      </c>
      <c r="Z12" s="14">
        <v>4.3290138011795903E-2</v>
      </c>
      <c r="AA12" s="14">
        <v>8.8055124056858006E-3</v>
      </c>
      <c r="AB12" s="14">
        <v>2.25130554532002E-2</v>
      </c>
      <c r="AC12" s="14">
        <v>1.14501414059963E-2</v>
      </c>
      <c r="AD12" s="14">
        <v>0</v>
      </c>
      <c r="AE12" s="14"/>
      <c r="AF12" s="14">
        <v>3.3153325114210298E-2</v>
      </c>
      <c r="AG12" s="14">
        <v>3.9453828324470398E-2</v>
      </c>
      <c r="AH12" s="14">
        <v>3.4754896069923102E-2</v>
      </c>
      <c r="AI12" s="14">
        <v>2.1176801787793E-2</v>
      </c>
      <c r="AJ12" s="14">
        <v>5.0053242526205098E-2</v>
      </c>
      <c r="AK12" s="14"/>
      <c r="AL12" s="14">
        <v>5.5770307510896303E-2</v>
      </c>
      <c r="AM12" s="14">
        <v>3.28297745114512E-2</v>
      </c>
      <c r="AN12" s="14">
        <v>3.06248428065031E-2</v>
      </c>
      <c r="AO12" s="14">
        <v>2.3631853344417499E-2</v>
      </c>
      <c r="AP12" s="14">
        <v>7.1740750277837398E-2</v>
      </c>
      <c r="AQ12" s="14">
        <v>1.6822552339915999E-2</v>
      </c>
      <c r="AR12" s="14"/>
      <c r="AS12" s="14">
        <v>3.3892959236637897E-2</v>
      </c>
      <c r="AT12" s="14">
        <v>4.6320744683488402E-2</v>
      </c>
      <c r="AU12" s="14">
        <v>4.66719985800607E-2</v>
      </c>
      <c r="AV12" s="14">
        <v>2.9615036316570701E-2</v>
      </c>
      <c r="AW12" s="14">
        <v>2.29629542291163E-2</v>
      </c>
      <c r="AX12" s="14"/>
      <c r="AY12" s="14">
        <v>0</v>
      </c>
      <c r="AZ12" s="14">
        <v>1.2229162550998899E-2</v>
      </c>
      <c r="BA12" s="14">
        <v>3.4044848610728602E-2</v>
      </c>
      <c r="BB12" s="14">
        <v>4.6212027295289303E-2</v>
      </c>
      <c r="BC12" s="14">
        <v>3.9534066226798503E-2</v>
      </c>
      <c r="BD12" s="14">
        <v>2.63171886653112E-2</v>
      </c>
      <c r="BE12" s="14">
        <v>4.3206110332193903E-2</v>
      </c>
      <c r="BF12" s="14">
        <v>4.7412383664260899E-2</v>
      </c>
      <c r="BG12" s="14">
        <v>3.5443098994562897E-2</v>
      </c>
      <c r="BH12" s="14">
        <v>3.9490698868539002E-2</v>
      </c>
      <c r="BI12" s="14">
        <v>4.8538906564834901E-2</v>
      </c>
      <c r="BJ12" s="14">
        <v>3.3780115704062703E-2</v>
      </c>
      <c r="BK12" s="14">
        <v>4.5067681073060403E-2</v>
      </c>
      <c r="BL12" s="14">
        <v>6.2639816749807606E-2</v>
      </c>
      <c r="BM12" s="14">
        <v>1.7546146991684001E-2</v>
      </c>
      <c r="BN12" s="14">
        <v>2.6224910435392299E-2</v>
      </c>
      <c r="BO12" s="14"/>
      <c r="BP12" s="14">
        <v>5.28192248359153E-2</v>
      </c>
      <c r="BQ12" s="14">
        <v>3.9242741012021298E-2</v>
      </c>
      <c r="BR12" s="14">
        <v>2.6539233260723799E-2</v>
      </c>
      <c r="BS12" s="14">
        <v>2.4801121195133301E-2</v>
      </c>
      <c r="BT12" s="14">
        <v>2.2777713093642599E-2</v>
      </c>
      <c r="BU12" s="14">
        <v>4.4524220260016803E-2</v>
      </c>
      <c r="BV12" s="14"/>
      <c r="BW12" s="14">
        <v>1.5444650568434999E-2</v>
      </c>
      <c r="BX12" s="14">
        <v>5.0198436462221302E-2</v>
      </c>
      <c r="BY12" s="14">
        <v>4.3522150553460301E-2</v>
      </c>
      <c r="BZ12" s="14">
        <v>7.0078707971783893E-2</v>
      </c>
      <c r="CA12" s="14">
        <v>4.2502056767851799E-2</v>
      </c>
      <c r="CB12" s="14">
        <v>5.4138751632197203E-2</v>
      </c>
      <c r="CC12" s="14"/>
      <c r="CD12" s="14">
        <v>6.4343848727388797E-2</v>
      </c>
      <c r="CE12" s="14">
        <v>4.81108950224403E-2</v>
      </c>
      <c r="CF12" s="14">
        <v>3.43704621879889E-2</v>
      </c>
      <c r="CG12" s="14">
        <v>2.42276861984012E-2</v>
      </c>
      <c r="CH12" s="14"/>
      <c r="CI12" s="14">
        <v>2.1207706093194501E-2</v>
      </c>
      <c r="CJ12" s="14">
        <v>6.5057353170260304E-2</v>
      </c>
      <c r="CK12" s="14">
        <v>3.1791278317129898E-2</v>
      </c>
      <c r="CL12" s="14">
        <v>2.9716559657871899E-2</v>
      </c>
      <c r="CM12" s="14"/>
      <c r="CN12" s="14">
        <v>5.8657087072639197E-2</v>
      </c>
      <c r="CO12" s="14">
        <v>3.1844952441711802E-2</v>
      </c>
      <c r="CP12" s="14"/>
      <c r="CQ12" s="14">
        <v>6.60129159168589E-2</v>
      </c>
      <c r="CR12" s="14">
        <v>3.2198340512803902E-2</v>
      </c>
    </row>
    <row r="13" spans="2:96" x14ac:dyDescent="0.3">
      <c r="B13" s="15" t="s">
        <v>234</v>
      </c>
      <c r="C13" s="14">
        <v>1.22401337310432E-2</v>
      </c>
      <c r="D13" s="14">
        <v>1.5269871987905701E-2</v>
      </c>
      <c r="E13" s="14">
        <v>9.3127578382420206E-3</v>
      </c>
      <c r="F13" s="14"/>
      <c r="G13" s="14">
        <v>3.8007259572249798E-2</v>
      </c>
      <c r="H13" s="14">
        <v>0</v>
      </c>
      <c r="I13" s="14">
        <v>1.3826399121413899E-2</v>
      </c>
      <c r="J13" s="14">
        <v>1.6320016715869402E-2</v>
      </c>
      <c r="K13" s="14">
        <v>6.7524585874645902E-3</v>
      </c>
      <c r="L13" s="14">
        <v>4.2543623217539102E-3</v>
      </c>
      <c r="M13" s="14"/>
      <c r="N13" s="14">
        <v>7.3595454461927003E-3</v>
      </c>
      <c r="O13" s="14">
        <v>5.63007552648779E-3</v>
      </c>
      <c r="P13" s="14">
        <v>2.7410477029016299E-2</v>
      </c>
      <c r="Q13" s="14">
        <v>1.1179492286137901E-2</v>
      </c>
      <c r="R13" s="14"/>
      <c r="S13" s="14">
        <v>1.5589051486714601E-2</v>
      </c>
      <c r="T13" s="14">
        <v>1.41938109772544E-2</v>
      </c>
      <c r="U13" s="14">
        <v>2.63075365551249E-2</v>
      </c>
      <c r="V13" s="14">
        <v>5.2786800234368601E-3</v>
      </c>
      <c r="W13" s="14">
        <v>1.11189767845544E-2</v>
      </c>
      <c r="X13" s="14">
        <v>1.07574259163663E-2</v>
      </c>
      <c r="Y13" s="14">
        <v>1.1763729716866801E-2</v>
      </c>
      <c r="Z13" s="14">
        <v>2.3570922704414E-2</v>
      </c>
      <c r="AA13" s="14">
        <v>4.2251316299436797E-3</v>
      </c>
      <c r="AB13" s="14">
        <v>5.4553063927325002E-3</v>
      </c>
      <c r="AC13" s="14">
        <v>0</v>
      </c>
      <c r="AD13" s="14">
        <v>3.5105528854443097E-2</v>
      </c>
      <c r="AE13" s="14"/>
      <c r="AF13" s="14">
        <v>7.4964402538598499E-3</v>
      </c>
      <c r="AG13" s="14">
        <v>1.03928512690973E-2</v>
      </c>
      <c r="AH13" s="14">
        <v>5.2527528922317202E-3</v>
      </c>
      <c r="AI13" s="14">
        <v>2.8855141987324501E-2</v>
      </c>
      <c r="AJ13" s="14">
        <v>0</v>
      </c>
      <c r="AK13" s="14"/>
      <c r="AL13" s="14">
        <v>1.20056783339935E-2</v>
      </c>
      <c r="AM13" s="14">
        <v>1.1927232663904899E-2</v>
      </c>
      <c r="AN13" s="14">
        <v>4.8992838485923404E-3</v>
      </c>
      <c r="AO13" s="14">
        <v>1.43537329336471E-2</v>
      </c>
      <c r="AP13" s="14">
        <v>1.8481594726199702E-2</v>
      </c>
      <c r="AQ13" s="14">
        <v>1.0908738887015299E-2</v>
      </c>
      <c r="AR13" s="14"/>
      <c r="AS13" s="14">
        <v>1.53657858615959E-2</v>
      </c>
      <c r="AT13" s="14">
        <v>9.2835576990278404E-3</v>
      </c>
      <c r="AU13" s="14">
        <v>1.37564697143037E-2</v>
      </c>
      <c r="AV13" s="14">
        <v>1.36581637322133E-2</v>
      </c>
      <c r="AW13" s="14">
        <v>0</v>
      </c>
      <c r="AX13" s="14"/>
      <c r="AY13" s="14">
        <v>0</v>
      </c>
      <c r="AZ13" s="14">
        <v>1.2551812533461999E-2</v>
      </c>
      <c r="BA13" s="14">
        <v>6.9065197128212602E-3</v>
      </c>
      <c r="BB13" s="14">
        <v>1.68560594156206E-2</v>
      </c>
      <c r="BC13" s="14">
        <v>1.59879734921279E-2</v>
      </c>
      <c r="BD13" s="14">
        <v>2.6882276571564601E-2</v>
      </c>
      <c r="BE13" s="14">
        <v>2.5616300978864099E-2</v>
      </c>
      <c r="BF13" s="14">
        <v>0</v>
      </c>
      <c r="BG13" s="14">
        <v>1.11759887932915E-2</v>
      </c>
      <c r="BH13" s="14">
        <v>8.1377631409659604E-3</v>
      </c>
      <c r="BI13" s="14">
        <v>5.5236475448183497E-3</v>
      </c>
      <c r="BJ13" s="14">
        <v>0</v>
      </c>
      <c r="BK13" s="14">
        <v>1.25135102076771E-2</v>
      </c>
      <c r="BL13" s="14">
        <v>0</v>
      </c>
      <c r="BM13" s="14">
        <v>1.8932512003650901E-2</v>
      </c>
      <c r="BN13" s="14">
        <v>8.5592630290988597E-3</v>
      </c>
      <c r="BO13" s="14"/>
      <c r="BP13" s="14">
        <v>1.36044731914536E-2</v>
      </c>
      <c r="BQ13" s="14">
        <v>1.2293222454291101E-2</v>
      </c>
      <c r="BR13" s="14">
        <v>9.8877935138916104E-3</v>
      </c>
      <c r="BS13" s="14">
        <v>1.7294549142472301E-2</v>
      </c>
      <c r="BT13" s="14">
        <v>4.4691340099758904E-3</v>
      </c>
      <c r="BU13" s="14">
        <v>9.6216766653220293E-3</v>
      </c>
      <c r="BV13" s="14"/>
      <c r="BW13" s="14">
        <v>9.24805536422184E-3</v>
      </c>
      <c r="BX13" s="14">
        <v>1.3525494668067999E-2</v>
      </c>
      <c r="BY13" s="14">
        <v>1.9454842651488499E-2</v>
      </c>
      <c r="BZ13" s="14">
        <v>1.04546700554489E-2</v>
      </c>
      <c r="CA13" s="14">
        <v>1.16584171968539E-2</v>
      </c>
      <c r="CB13" s="14">
        <v>2.8762005780847501E-2</v>
      </c>
      <c r="CC13" s="14"/>
      <c r="CD13" s="14">
        <v>1.33656830339208E-2</v>
      </c>
      <c r="CE13" s="14">
        <v>1.2623866013125099E-2</v>
      </c>
      <c r="CF13" s="14">
        <v>1.91974591628634E-2</v>
      </c>
      <c r="CG13" s="14">
        <v>1.3556348179937099E-2</v>
      </c>
      <c r="CH13" s="14"/>
      <c r="CI13" s="14">
        <v>1.1471914107599099E-2</v>
      </c>
      <c r="CJ13" s="14">
        <v>6.9485411105326203E-3</v>
      </c>
      <c r="CK13" s="14">
        <v>1.4120366737493501E-2</v>
      </c>
      <c r="CL13" s="14">
        <v>1.4786184076390501E-2</v>
      </c>
      <c r="CM13" s="14"/>
      <c r="CN13" s="14">
        <v>1.8338611812753602E-2</v>
      </c>
      <c r="CO13" s="14">
        <v>1.0524075385559E-2</v>
      </c>
      <c r="CP13" s="14"/>
      <c r="CQ13" s="14">
        <v>1.80314632141724E-2</v>
      </c>
      <c r="CR13" s="14">
        <v>1.06285346694464E-2</v>
      </c>
    </row>
    <row r="14" spans="2:96" x14ac:dyDescent="0.3">
      <c r="B14" s="15" t="s">
        <v>92</v>
      </c>
      <c r="C14" s="14">
        <v>2.1422766558541601E-2</v>
      </c>
      <c r="D14" s="14">
        <v>1.8166205475248502E-2</v>
      </c>
      <c r="E14" s="14">
        <v>2.4671770047856499E-2</v>
      </c>
      <c r="F14" s="14"/>
      <c r="G14" s="14">
        <v>3.37610295033344E-2</v>
      </c>
      <c r="H14" s="14">
        <v>3.4287901391070699E-2</v>
      </c>
      <c r="I14" s="14">
        <v>2.0177287704197799E-2</v>
      </c>
      <c r="J14" s="14">
        <v>2.0555516874788599E-2</v>
      </c>
      <c r="K14" s="14">
        <v>2.4485044895758201E-2</v>
      </c>
      <c r="L14" s="14">
        <v>2.4443207805296499E-3</v>
      </c>
      <c r="M14" s="14"/>
      <c r="N14" s="14">
        <v>1.53649996264386E-2</v>
      </c>
      <c r="O14" s="14">
        <v>2.08418703091868E-2</v>
      </c>
      <c r="P14" s="14">
        <v>2.7563170831687502E-2</v>
      </c>
      <c r="Q14" s="14">
        <v>2.3415828652317699E-2</v>
      </c>
      <c r="R14" s="14"/>
      <c r="S14" s="14">
        <v>2.7679391675232701E-2</v>
      </c>
      <c r="T14" s="14">
        <v>1.4408620996836799E-2</v>
      </c>
      <c r="U14" s="14">
        <v>1.69331643944256E-2</v>
      </c>
      <c r="V14" s="14">
        <v>1.04534805787606E-2</v>
      </c>
      <c r="W14" s="14">
        <v>6.8691664926804497E-3</v>
      </c>
      <c r="X14" s="14">
        <v>3.1369742429305E-2</v>
      </c>
      <c r="Y14" s="14">
        <v>5.5701220548734802E-3</v>
      </c>
      <c r="Z14" s="14">
        <v>1.2487330470376E-2</v>
      </c>
      <c r="AA14" s="14">
        <v>4.1541156257100802E-2</v>
      </c>
      <c r="AB14" s="14">
        <v>2.3294365988250298E-2</v>
      </c>
      <c r="AC14" s="14">
        <v>2.18779067197412E-2</v>
      </c>
      <c r="AD14" s="14">
        <v>4.57467438727341E-2</v>
      </c>
      <c r="AE14" s="14"/>
      <c r="AF14" s="14">
        <v>1.3795228474550199E-2</v>
      </c>
      <c r="AG14" s="14">
        <v>1.6544354726338001E-2</v>
      </c>
      <c r="AH14" s="14">
        <v>5.6065740897335596E-3</v>
      </c>
      <c r="AI14" s="14">
        <v>1.89917073267903E-2</v>
      </c>
      <c r="AJ14" s="14">
        <v>4.3675657753596601E-2</v>
      </c>
      <c r="AK14" s="14"/>
      <c r="AL14" s="14">
        <v>2.0516272587961001E-2</v>
      </c>
      <c r="AM14" s="14">
        <v>6.0912887824043603E-3</v>
      </c>
      <c r="AN14" s="14">
        <v>9.8675959960833597E-3</v>
      </c>
      <c r="AO14" s="14">
        <v>1.8390358394390498E-2</v>
      </c>
      <c r="AP14" s="14">
        <v>3.6917222423586603E-2</v>
      </c>
      <c r="AQ14" s="14">
        <v>3.3809245856996503E-2</v>
      </c>
      <c r="AR14" s="14"/>
      <c r="AS14" s="14">
        <v>1.88561545557803E-2</v>
      </c>
      <c r="AT14" s="14">
        <v>3.1421100723568601E-2</v>
      </c>
      <c r="AU14" s="14">
        <v>2.0232006652819198E-2</v>
      </c>
      <c r="AV14" s="14">
        <v>1.8123181638736E-2</v>
      </c>
      <c r="AW14" s="14">
        <v>0</v>
      </c>
      <c r="AX14" s="14"/>
      <c r="AY14" s="14">
        <v>0</v>
      </c>
      <c r="AZ14" s="14">
        <v>6.8314802027287805E-2</v>
      </c>
      <c r="BA14" s="14">
        <v>1.53891125423313E-2</v>
      </c>
      <c r="BB14" s="14">
        <v>0</v>
      </c>
      <c r="BC14" s="14">
        <v>2.17737062328562E-2</v>
      </c>
      <c r="BD14" s="14">
        <v>2.6808018096768998E-2</v>
      </c>
      <c r="BE14" s="14">
        <v>1.54326885292605E-2</v>
      </c>
      <c r="BF14" s="14">
        <v>1.4159476127968E-2</v>
      </c>
      <c r="BG14" s="14">
        <v>2.2287735733249402E-2</v>
      </c>
      <c r="BH14" s="14">
        <v>1.9778764083595399E-2</v>
      </c>
      <c r="BI14" s="14">
        <v>5.7913186615194002E-3</v>
      </c>
      <c r="BJ14" s="14">
        <v>4.3651485089270803E-2</v>
      </c>
      <c r="BK14" s="14">
        <v>1.29679641061931E-2</v>
      </c>
      <c r="BL14" s="14">
        <v>3.2988109034587099E-2</v>
      </c>
      <c r="BM14" s="14">
        <v>0</v>
      </c>
      <c r="BN14" s="14">
        <v>0</v>
      </c>
      <c r="BO14" s="14"/>
      <c r="BP14" s="14">
        <v>2.21887128715549E-2</v>
      </c>
      <c r="BQ14" s="14">
        <v>2.2880611702047499E-2</v>
      </c>
      <c r="BR14" s="14">
        <v>2.17264539759272E-2</v>
      </c>
      <c r="BS14" s="14">
        <v>1.62183173222657E-2</v>
      </c>
      <c r="BT14" s="14">
        <v>2.5375478232987199E-2</v>
      </c>
      <c r="BU14" s="14">
        <v>1.99408398450516E-2</v>
      </c>
      <c r="BV14" s="14"/>
      <c r="BW14" s="14">
        <v>1.11370486610914E-2</v>
      </c>
      <c r="BX14" s="14">
        <v>1.66116752066383E-2</v>
      </c>
      <c r="BY14" s="14">
        <v>5.1178511651029802E-2</v>
      </c>
      <c r="BZ14" s="14">
        <v>2.6884037043111601E-2</v>
      </c>
      <c r="CA14" s="14">
        <v>2.8862997727217898E-2</v>
      </c>
      <c r="CB14" s="14">
        <v>3.5391327288954201E-2</v>
      </c>
      <c r="CC14" s="14"/>
      <c r="CD14" s="14">
        <v>2.78675264022895E-2</v>
      </c>
      <c r="CE14" s="14">
        <v>2.6795480119911098E-2</v>
      </c>
      <c r="CF14" s="14">
        <v>4.0034460172000498E-2</v>
      </c>
      <c r="CG14" s="14">
        <v>3.5796609600851699E-3</v>
      </c>
      <c r="CH14" s="14"/>
      <c r="CI14" s="14">
        <v>8.0017720288410397E-3</v>
      </c>
      <c r="CJ14" s="14">
        <v>1.7222655387239601E-2</v>
      </c>
      <c r="CK14" s="14">
        <v>2.15752509377681E-2</v>
      </c>
      <c r="CL14" s="14">
        <v>6.9884033918007502E-2</v>
      </c>
      <c r="CM14" s="14"/>
      <c r="CN14" s="14">
        <v>1.10492218105514E-2</v>
      </c>
      <c r="CO14" s="14">
        <v>2.15437840196222E-2</v>
      </c>
      <c r="CP14" s="14"/>
      <c r="CQ14" s="14">
        <v>1.4923067021072401E-2</v>
      </c>
      <c r="CR14" s="14">
        <v>1.9146469053359299E-2</v>
      </c>
    </row>
    <row r="15" spans="2:96" x14ac:dyDescent="0.3">
      <c r="B15" s="15" t="s">
        <v>235</v>
      </c>
      <c r="C15" s="21">
        <v>0.77744335210490101</v>
      </c>
      <c r="D15" s="21">
        <v>0.74304760788873403</v>
      </c>
      <c r="E15" s="21">
        <v>0.81042928149822802</v>
      </c>
      <c r="F15" s="21"/>
      <c r="G15" s="21">
        <v>0.65064711318058699</v>
      </c>
      <c r="H15" s="21">
        <v>0.749840382566757</v>
      </c>
      <c r="I15" s="21">
        <v>0.75844280692150901</v>
      </c>
      <c r="J15" s="21">
        <v>0.78334648638901305</v>
      </c>
      <c r="K15" s="21">
        <v>0.82816364418350596</v>
      </c>
      <c r="L15" s="21">
        <v>0.86038859487839103</v>
      </c>
      <c r="M15" s="21"/>
      <c r="N15" s="21">
        <v>0.80052164192850706</v>
      </c>
      <c r="O15" s="21">
        <v>0.79322004347432695</v>
      </c>
      <c r="P15" s="21">
        <v>0.73259269693470497</v>
      </c>
      <c r="Q15" s="21">
        <v>0.77488831720062001</v>
      </c>
      <c r="R15" s="21"/>
      <c r="S15" s="21">
        <v>0.73709789586329</v>
      </c>
      <c r="T15" s="21">
        <v>0.79002691126346802</v>
      </c>
      <c r="U15" s="21">
        <v>0.82049252511215498</v>
      </c>
      <c r="V15" s="21">
        <v>0.75907512996567506</v>
      </c>
      <c r="W15" s="21">
        <v>0.718982895662588</v>
      </c>
      <c r="X15" s="21">
        <v>0.77210406223232597</v>
      </c>
      <c r="Y15" s="21">
        <v>0.75063940049549804</v>
      </c>
      <c r="Z15" s="21">
        <v>0.75617260129981201</v>
      </c>
      <c r="AA15" s="21">
        <v>0.83909550765960705</v>
      </c>
      <c r="AB15" s="21">
        <v>0.76711064649426097</v>
      </c>
      <c r="AC15" s="21">
        <v>0.82219026050181998</v>
      </c>
      <c r="AD15" s="21">
        <v>0.83480357971803598</v>
      </c>
      <c r="AE15" s="21"/>
      <c r="AF15" s="21">
        <v>0.82289774664577797</v>
      </c>
      <c r="AG15" s="21">
        <v>0.79474118467938004</v>
      </c>
      <c r="AH15" s="21">
        <v>0.80050749639314001</v>
      </c>
      <c r="AI15" s="21">
        <v>0.74557489606625704</v>
      </c>
      <c r="AJ15" s="21">
        <v>0.78755976471015898</v>
      </c>
      <c r="AK15" s="21"/>
      <c r="AL15" s="21">
        <v>0.76910376776382205</v>
      </c>
      <c r="AM15" s="21">
        <v>0.81394713124829898</v>
      </c>
      <c r="AN15" s="21">
        <v>0.81589216238944196</v>
      </c>
      <c r="AO15" s="21">
        <v>0.77104192133465199</v>
      </c>
      <c r="AP15" s="21">
        <v>0.75896849898625296</v>
      </c>
      <c r="AQ15" s="21">
        <v>0.809420121548455</v>
      </c>
      <c r="AR15" s="21"/>
      <c r="AS15" s="21">
        <v>0.76442060994843797</v>
      </c>
      <c r="AT15" s="21">
        <v>0.74832474754127998</v>
      </c>
      <c r="AU15" s="21">
        <v>0.79559664967801502</v>
      </c>
      <c r="AV15" s="21">
        <v>0.78776888810275103</v>
      </c>
      <c r="AW15" s="21">
        <v>0.90511876600953001</v>
      </c>
      <c r="AX15" s="21"/>
      <c r="AY15" s="21">
        <v>0.75042507657447699</v>
      </c>
      <c r="AZ15" s="21">
        <v>0.77833991999601904</v>
      </c>
      <c r="BA15" s="21">
        <v>0.82290822611037995</v>
      </c>
      <c r="BB15" s="21">
        <v>0.74904728018932398</v>
      </c>
      <c r="BC15" s="21">
        <v>0.74808741263427003</v>
      </c>
      <c r="BD15" s="21">
        <v>0.75763922883628898</v>
      </c>
      <c r="BE15" s="21">
        <v>0.80714891512853004</v>
      </c>
      <c r="BF15" s="21">
        <v>0.79990309263688897</v>
      </c>
      <c r="BG15" s="21">
        <v>0.80125399856879698</v>
      </c>
      <c r="BH15" s="21">
        <v>0.75013670474555805</v>
      </c>
      <c r="BI15" s="21">
        <v>0.76990261785275604</v>
      </c>
      <c r="BJ15" s="21">
        <v>0.72290483588074095</v>
      </c>
      <c r="BK15" s="21">
        <v>0.863208907217067</v>
      </c>
      <c r="BL15" s="21">
        <v>0.67330158123262995</v>
      </c>
      <c r="BM15" s="21">
        <v>0.71478887126956403</v>
      </c>
      <c r="BN15" s="21">
        <v>0.87271828252383099</v>
      </c>
      <c r="BO15" s="21"/>
      <c r="BP15" s="21">
        <v>0.73064764238756696</v>
      </c>
      <c r="BQ15" s="21">
        <v>0.78691424709167301</v>
      </c>
      <c r="BR15" s="21">
        <v>0.77944517712607397</v>
      </c>
      <c r="BS15" s="21">
        <v>0.78521710305221304</v>
      </c>
      <c r="BT15" s="21">
        <v>0.83102209009329497</v>
      </c>
      <c r="BU15" s="21">
        <v>0.79999746714744602</v>
      </c>
      <c r="BV15" s="21"/>
      <c r="BW15" s="21">
        <v>0.83907445167235595</v>
      </c>
      <c r="BX15" s="21">
        <v>0.72986232594565903</v>
      </c>
      <c r="BY15" s="21">
        <v>0.71420171541350497</v>
      </c>
      <c r="BZ15" s="21">
        <v>0.73573606550563297</v>
      </c>
      <c r="CA15" s="21">
        <v>0.75487074539278398</v>
      </c>
      <c r="CB15" s="21">
        <v>0.75128068521149505</v>
      </c>
      <c r="CC15" s="21"/>
      <c r="CD15" s="21">
        <v>0.72731889641915304</v>
      </c>
      <c r="CE15" s="21">
        <v>0.76448945618737896</v>
      </c>
      <c r="CF15" s="21">
        <v>0.76453988258000005</v>
      </c>
      <c r="CG15" s="21">
        <v>0.80383671394977196</v>
      </c>
      <c r="CH15" s="21"/>
      <c r="CI15" s="21">
        <v>0.82039776160123601</v>
      </c>
      <c r="CJ15" s="21">
        <v>0.76226292235697601</v>
      </c>
      <c r="CK15" s="21">
        <v>0.77742477624686601</v>
      </c>
      <c r="CL15" s="21">
        <v>0.70872882874448095</v>
      </c>
      <c r="CM15" s="21"/>
      <c r="CN15" s="21">
        <v>0.77007903654148202</v>
      </c>
      <c r="CO15" s="21">
        <v>0.78418974156030496</v>
      </c>
      <c r="CP15" s="21"/>
      <c r="CQ15" s="21">
        <v>0.76520044392959996</v>
      </c>
      <c r="CR15" s="21">
        <v>0.78775661377113504</v>
      </c>
    </row>
    <row r="16" spans="2:96" x14ac:dyDescent="0.3">
      <c r="B16" s="15" t="s">
        <v>236</v>
      </c>
      <c r="C16" s="21">
        <v>4.8812647502398901E-2</v>
      </c>
      <c r="D16" s="21">
        <v>6.0598829491599698E-2</v>
      </c>
      <c r="E16" s="21">
        <v>3.7428217596914497E-2</v>
      </c>
      <c r="F16" s="21"/>
      <c r="G16" s="21">
        <v>0.13803748785837799</v>
      </c>
      <c r="H16" s="21">
        <v>3.2639345653495702E-2</v>
      </c>
      <c r="I16" s="21">
        <v>4.5126910546018001E-2</v>
      </c>
      <c r="J16" s="21">
        <v>4.3242508371847399E-2</v>
      </c>
      <c r="K16" s="21">
        <v>3.2399719239488499E-2</v>
      </c>
      <c r="L16" s="21">
        <v>2.1522373791233299E-2</v>
      </c>
      <c r="M16" s="21"/>
      <c r="N16" s="21">
        <v>5.3392570842433998E-2</v>
      </c>
      <c r="O16" s="21">
        <v>3.4118737063315897E-2</v>
      </c>
      <c r="P16" s="21">
        <v>4.8423043532086901E-2</v>
      </c>
      <c r="Q16" s="21">
        <v>6.00526475974692E-2</v>
      </c>
      <c r="R16" s="21"/>
      <c r="S16" s="21">
        <v>8.1262767675218298E-2</v>
      </c>
      <c r="T16" s="21">
        <v>5.0591972151454598E-2</v>
      </c>
      <c r="U16" s="21">
        <v>3.2158671934837797E-2</v>
      </c>
      <c r="V16" s="21">
        <v>5.3577771375097498E-2</v>
      </c>
      <c r="W16" s="21">
        <v>6.67157493840254E-2</v>
      </c>
      <c r="X16" s="21">
        <v>5.1902041418680198E-2</v>
      </c>
      <c r="Y16" s="21">
        <v>7.3338915228994203E-2</v>
      </c>
      <c r="Z16" s="21">
        <v>6.6861060716209994E-2</v>
      </c>
      <c r="AA16" s="21">
        <v>1.30306440356295E-2</v>
      </c>
      <c r="AB16" s="21">
        <v>2.7968361845932699E-2</v>
      </c>
      <c r="AC16" s="21">
        <v>1.14501414059963E-2</v>
      </c>
      <c r="AD16" s="21">
        <v>3.5105528854443097E-2</v>
      </c>
      <c r="AE16" s="21"/>
      <c r="AF16" s="21">
        <v>4.06497653680701E-2</v>
      </c>
      <c r="AG16" s="21">
        <v>4.98466795935677E-2</v>
      </c>
      <c r="AH16" s="21">
        <v>4.0007648962154897E-2</v>
      </c>
      <c r="AI16" s="21">
        <v>5.00319437751175E-2</v>
      </c>
      <c r="AJ16" s="21">
        <v>5.0053242526205098E-2</v>
      </c>
      <c r="AK16" s="21"/>
      <c r="AL16" s="21">
        <v>6.7775985844889794E-2</v>
      </c>
      <c r="AM16" s="21">
        <v>4.4757007175356099E-2</v>
      </c>
      <c r="AN16" s="21">
        <v>3.5524126655095398E-2</v>
      </c>
      <c r="AO16" s="21">
        <v>3.7985586278064601E-2</v>
      </c>
      <c r="AP16" s="21">
        <v>9.0222345004037099E-2</v>
      </c>
      <c r="AQ16" s="21">
        <v>2.7731291226931399E-2</v>
      </c>
      <c r="AR16" s="21"/>
      <c r="AS16" s="21">
        <v>4.9258745098233803E-2</v>
      </c>
      <c r="AT16" s="21">
        <v>5.5604302382516201E-2</v>
      </c>
      <c r="AU16" s="21">
        <v>6.04284682943644E-2</v>
      </c>
      <c r="AV16" s="21">
        <v>4.3273200048784002E-2</v>
      </c>
      <c r="AW16" s="21">
        <v>2.29629542291163E-2</v>
      </c>
      <c r="AX16" s="21"/>
      <c r="AY16" s="21">
        <v>0</v>
      </c>
      <c r="AZ16" s="21">
        <v>2.47809750844609E-2</v>
      </c>
      <c r="BA16" s="21">
        <v>4.09513683235498E-2</v>
      </c>
      <c r="BB16" s="21">
        <v>6.3068086710909896E-2</v>
      </c>
      <c r="BC16" s="21">
        <v>5.55220397189264E-2</v>
      </c>
      <c r="BD16" s="21">
        <v>5.3199465236875798E-2</v>
      </c>
      <c r="BE16" s="21">
        <v>6.8822411311057999E-2</v>
      </c>
      <c r="BF16" s="21">
        <v>4.7412383664260899E-2</v>
      </c>
      <c r="BG16" s="21">
        <v>4.66190877878545E-2</v>
      </c>
      <c r="BH16" s="21">
        <v>4.76284620095049E-2</v>
      </c>
      <c r="BI16" s="21">
        <v>5.4062554109653299E-2</v>
      </c>
      <c r="BJ16" s="21">
        <v>3.3780115704062703E-2</v>
      </c>
      <c r="BK16" s="21">
        <v>5.75811912807375E-2</v>
      </c>
      <c r="BL16" s="21">
        <v>6.2639816749807606E-2</v>
      </c>
      <c r="BM16" s="21">
        <v>3.6478658995334902E-2</v>
      </c>
      <c r="BN16" s="21">
        <v>3.4784173464491197E-2</v>
      </c>
      <c r="BO16" s="21"/>
      <c r="BP16" s="21">
        <v>6.6423698027368902E-2</v>
      </c>
      <c r="BQ16" s="21">
        <v>5.1535963466312402E-2</v>
      </c>
      <c r="BR16" s="21">
        <v>3.6427026774615401E-2</v>
      </c>
      <c r="BS16" s="21">
        <v>4.2095670337605598E-2</v>
      </c>
      <c r="BT16" s="21">
        <v>2.72468471036185E-2</v>
      </c>
      <c r="BU16" s="21">
        <v>5.4145896925338798E-2</v>
      </c>
      <c r="BV16" s="21"/>
      <c r="BW16" s="21">
        <v>2.4692705932656801E-2</v>
      </c>
      <c r="BX16" s="21">
        <v>6.3723931130289305E-2</v>
      </c>
      <c r="BY16" s="21">
        <v>6.29769932049489E-2</v>
      </c>
      <c r="BZ16" s="21">
        <v>8.0533378027232899E-2</v>
      </c>
      <c r="CA16" s="21">
        <v>5.4160473964705698E-2</v>
      </c>
      <c r="CB16" s="21">
        <v>8.2900757413044701E-2</v>
      </c>
      <c r="CC16" s="21"/>
      <c r="CD16" s="21">
        <v>7.7709531761309597E-2</v>
      </c>
      <c r="CE16" s="21">
        <v>6.07347610355655E-2</v>
      </c>
      <c r="CF16" s="21">
        <v>5.3567921350852303E-2</v>
      </c>
      <c r="CG16" s="21">
        <v>3.7784034378338299E-2</v>
      </c>
      <c r="CH16" s="21"/>
      <c r="CI16" s="21">
        <v>3.2679620200793603E-2</v>
      </c>
      <c r="CJ16" s="21">
        <v>7.2005894280792904E-2</v>
      </c>
      <c r="CK16" s="21">
        <v>4.5911645054623397E-2</v>
      </c>
      <c r="CL16" s="21">
        <v>4.4502743734262398E-2</v>
      </c>
      <c r="CM16" s="21"/>
      <c r="CN16" s="21">
        <v>7.6995698885392802E-2</v>
      </c>
      <c r="CO16" s="21">
        <v>4.2369027827270797E-2</v>
      </c>
      <c r="CP16" s="21"/>
      <c r="CQ16" s="21">
        <v>8.4044379131031299E-2</v>
      </c>
      <c r="CR16" s="21">
        <v>4.2826875182250299E-2</v>
      </c>
    </row>
    <row r="17" spans="2:96" x14ac:dyDescent="0.3">
      <c r="B17" s="15" t="s">
        <v>237</v>
      </c>
      <c r="C17" s="22">
        <v>0.72863070460250201</v>
      </c>
      <c r="D17" s="22">
        <v>0.68244877839713403</v>
      </c>
      <c r="E17" s="22">
        <v>0.77300106390131296</v>
      </c>
      <c r="F17" s="22"/>
      <c r="G17" s="22">
        <v>0.512609625322208</v>
      </c>
      <c r="H17" s="22">
        <v>0.71720103691326198</v>
      </c>
      <c r="I17" s="22">
        <v>0.71331589637549198</v>
      </c>
      <c r="J17" s="22">
        <v>0.74010397801716599</v>
      </c>
      <c r="K17" s="22">
        <v>0.79576392494401704</v>
      </c>
      <c r="L17" s="22">
        <v>0.83886622108715703</v>
      </c>
      <c r="M17" s="22"/>
      <c r="N17" s="22">
        <v>0.74712907108607296</v>
      </c>
      <c r="O17" s="22">
        <v>0.75910130641101103</v>
      </c>
      <c r="P17" s="22">
        <v>0.68416965340261804</v>
      </c>
      <c r="Q17" s="22">
        <v>0.71483566960315104</v>
      </c>
      <c r="R17" s="22"/>
      <c r="S17" s="22">
        <v>0.65583512818807199</v>
      </c>
      <c r="T17" s="22">
        <v>0.73943493911201397</v>
      </c>
      <c r="U17" s="22">
        <v>0.78833385317731797</v>
      </c>
      <c r="V17" s="22">
        <v>0.70549735859057705</v>
      </c>
      <c r="W17" s="22">
        <v>0.65226714627856297</v>
      </c>
      <c r="X17" s="22">
        <v>0.72020202081364604</v>
      </c>
      <c r="Y17" s="22">
        <v>0.67730048526650399</v>
      </c>
      <c r="Z17" s="22">
        <v>0.689311540583602</v>
      </c>
      <c r="AA17" s="22">
        <v>0.82606486362397802</v>
      </c>
      <c r="AB17" s="22">
        <v>0.73914228464832799</v>
      </c>
      <c r="AC17" s="22">
        <v>0.810740119095824</v>
      </c>
      <c r="AD17" s="22">
        <v>0.79969805086359302</v>
      </c>
      <c r="AE17" s="22"/>
      <c r="AF17" s="22">
        <v>0.782247981277708</v>
      </c>
      <c r="AG17" s="22">
        <v>0.74489450508581201</v>
      </c>
      <c r="AH17" s="22">
        <v>0.76049984743098498</v>
      </c>
      <c r="AI17" s="22">
        <v>0.69554295229114005</v>
      </c>
      <c r="AJ17" s="22">
        <v>0.73750652218395396</v>
      </c>
      <c r="AK17" s="22"/>
      <c r="AL17" s="22">
        <v>0.70132778191893297</v>
      </c>
      <c r="AM17" s="22">
        <v>0.76919012407294296</v>
      </c>
      <c r="AN17" s="22">
        <v>0.78036803573434699</v>
      </c>
      <c r="AO17" s="22">
        <v>0.73305633505658696</v>
      </c>
      <c r="AP17" s="22">
        <v>0.66874615398221604</v>
      </c>
      <c r="AQ17" s="22">
        <v>0.78168883032152403</v>
      </c>
      <c r="AR17" s="22"/>
      <c r="AS17" s="22">
        <v>0.71516186485020405</v>
      </c>
      <c r="AT17" s="22">
        <v>0.69272044515876396</v>
      </c>
      <c r="AU17" s="22">
        <v>0.73516818138365003</v>
      </c>
      <c r="AV17" s="22">
        <v>0.74449568805396704</v>
      </c>
      <c r="AW17" s="22">
        <v>0.88215581178041402</v>
      </c>
      <c r="AX17" s="22"/>
      <c r="AY17" s="22">
        <v>0.75042507657447699</v>
      </c>
      <c r="AZ17" s="22">
        <v>0.75355894491155795</v>
      </c>
      <c r="BA17" s="22">
        <v>0.78195685778683</v>
      </c>
      <c r="BB17" s="22">
        <v>0.68597919347841396</v>
      </c>
      <c r="BC17" s="22">
        <v>0.69256537291534404</v>
      </c>
      <c r="BD17" s="22">
        <v>0.70443976359941396</v>
      </c>
      <c r="BE17" s="22">
        <v>0.738326503817472</v>
      </c>
      <c r="BF17" s="22">
        <v>0.75249070897262804</v>
      </c>
      <c r="BG17" s="22">
        <v>0.75463491078094203</v>
      </c>
      <c r="BH17" s="22">
        <v>0.70250824273605295</v>
      </c>
      <c r="BI17" s="22">
        <v>0.71584006374310305</v>
      </c>
      <c r="BJ17" s="22">
        <v>0.68912472017667803</v>
      </c>
      <c r="BK17" s="22">
        <v>0.80562771593632998</v>
      </c>
      <c r="BL17" s="22">
        <v>0.61066176448282194</v>
      </c>
      <c r="BM17" s="22">
        <v>0.67831021227422905</v>
      </c>
      <c r="BN17" s="22">
        <v>0.83793410905933996</v>
      </c>
      <c r="BO17" s="22"/>
      <c r="BP17" s="22">
        <v>0.66422394436019805</v>
      </c>
      <c r="BQ17" s="22">
        <v>0.73537828362535995</v>
      </c>
      <c r="BR17" s="22">
        <v>0.74301815035145902</v>
      </c>
      <c r="BS17" s="22">
        <v>0.74312143271460696</v>
      </c>
      <c r="BT17" s="22">
        <v>0.80377524298967695</v>
      </c>
      <c r="BU17" s="22">
        <v>0.74585157022210702</v>
      </c>
      <c r="BV17" s="22"/>
      <c r="BW17" s="22">
        <v>0.81438174573969901</v>
      </c>
      <c r="BX17" s="22">
        <v>0.66613839481536996</v>
      </c>
      <c r="BY17" s="22">
        <v>0.65122472220855598</v>
      </c>
      <c r="BZ17" s="22">
        <v>0.65520268747840005</v>
      </c>
      <c r="CA17" s="22">
        <v>0.70071027142807896</v>
      </c>
      <c r="CB17" s="22">
        <v>0.66837992779845101</v>
      </c>
      <c r="CC17" s="22"/>
      <c r="CD17" s="22">
        <v>0.64960936465784402</v>
      </c>
      <c r="CE17" s="22">
        <v>0.70375469515181399</v>
      </c>
      <c r="CF17" s="22">
        <v>0.71097196122914696</v>
      </c>
      <c r="CG17" s="22">
        <v>0.76605267957143297</v>
      </c>
      <c r="CH17" s="22"/>
      <c r="CI17" s="22">
        <v>0.78771814140044305</v>
      </c>
      <c r="CJ17" s="22">
        <v>0.69025702807618305</v>
      </c>
      <c r="CK17" s="22">
        <v>0.73151313119224304</v>
      </c>
      <c r="CL17" s="22">
        <v>0.66422608501021796</v>
      </c>
      <c r="CM17" s="22"/>
      <c r="CN17" s="22">
        <v>0.69308333765608898</v>
      </c>
      <c r="CO17" s="22">
        <v>0.74182071373303404</v>
      </c>
      <c r="CP17" s="22"/>
      <c r="CQ17" s="22">
        <v>0.68115606479856905</v>
      </c>
      <c r="CR17" s="22">
        <v>0.74492973858888401</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CR22"/>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0.33708914705174298</v>
      </c>
      <c r="D9" s="14">
        <v>0.33053022183654401</v>
      </c>
      <c r="E9" s="14">
        <v>0.342444641084582</v>
      </c>
      <c r="F9" s="14"/>
      <c r="G9" s="14">
        <v>0.24895598687663001</v>
      </c>
      <c r="H9" s="14">
        <v>0.35216589099040002</v>
      </c>
      <c r="I9" s="14">
        <v>0.32277472528426199</v>
      </c>
      <c r="J9" s="14">
        <v>0.33144192596627098</v>
      </c>
      <c r="K9" s="14">
        <v>0.37207460221754801</v>
      </c>
      <c r="L9" s="14">
        <v>0.375826731614464</v>
      </c>
      <c r="M9" s="14"/>
      <c r="N9" s="14">
        <v>0.37013583231387198</v>
      </c>
      <c r="O9" s="14">
        <v>0.28412871068381101</v>
      </c>
      <c r="P9" s="14">
        <v>0.34225105654440502</v>
      </c>
      <c r="Q9" s="14">
        <v>0.35178560786837298</v>
      </c>
      <c r="R9" s="14"/>
      <c r="S9" s="14">
        <v>0.36822287820321897</v>
      </c>
      <c r="T9" s="14">
        <v>0.35136289929398001</v>
      </c>
      <c r="U9" s="14">
        <v>0.32933978102678602</v>
      </c>
      <c r="V9" s="14">
        <v>0.32370488421196197</v>
      </c>
      <c r="W9" s="14">
        <v>0.204675124221216</v>
      </c>
      <c r="X9" s="14">
        <v>0.300000559516303</v>
      </c>
      <c r="Y9" s="14">
        <v>0.36058955071089899</v>
      </c>
      <c r="Z9" s="14">
        <v>0.30917363748702298</v>
      </c>
      <c r="AA9" s="14">
        <v>0.40498453284133201</v>
      </c>
      <c r="AB9" s="14">
        <v>0.326805636883996</v>
      </c>
      <c r="AC9" s="14">
        <v>0.37903308077925901</v>
      </c>
      <c r="AD9" s="14">
        <v>0.297255175787137</v>
      </c>
      <c r="AE9" s="14"/>
      <c r="AF9" s="14">
        <v>0.37217358473599299</v>
      </c>
      <c r="AG9" s="14">
        <v>0.34461233498195798</v>
      </c>
      <c r="AH9" s="14">
        <v>0.38402576265794203</v>
      </c>
      <c r="AI9" s="14">
        <v>0.34931757589525098</v>
      </c>
      <c r="AJ9" s="14">
        <v>0.33174922209722502</v>
      </c>
      <c r="AK9" s="14"/>
      <c r="AL9" s="14">
        <v>0.33245692017440098</v>
      </c>
      <c r="AM9" s="14">
        <v>0.38317352871503801</v>
      </c>
      <c r="AN9" s="14">
        <v>0.364360462319962</v>
      </c>
      <c r="AO9" s="14">
        <v>0.36085092817785402</v>
      </c>
      <c r="AP9" s="14">
        <v>0.34169716147608797</v>
      </c>
      <c r="AQ9" s="14">
        <v>0.28086474674251499</v>
      </c>
      <c r="AR9" s="14"/>
      <c r="AS9" s="14">
        <v>0.33526737598629502</v>
      </c>
      <c r="AT9" s="14">
        <v>0.31156917631430597</v>
      </c>
      <c r="AU9" s="14">
        <v>0.34664266228780299</v>
      </c>
      <c r="AV9" s="14">
        <v>0.33944615454322802</v>
      </c>
      <c r="AW9" s="14">
        <v>0.50121631592050397</v>
      </c>
      <c r="AX9" s="14"/>
      <c r="AY9" s="14">
        <v>0.28331122999206698</v>
      </c>
      <c r="AZ9" s="14">
        <v>0.38617145448173701</v>
      </c>
      <c r="BA9" s="14">
        <v>0.34062582207382602</v>
      </c>
      <c r="BB9" s="14">
        <v>0.356655369783972</v>
      </c>
      <c r="BC9" s="14">
        <v>0.33319425946027298</v>
      </c>
      <c r="BD9" s="14">
        <v>0.305066451336578</v>
      </c>
      <c r="BE9" s="14">
        <v>0.26716678888093098</v>
      </c>
      <c r="BF9" s="14">
        <v>0.30046093057544399</v>
      </c>
      <c r="BG9" s="14">
        <v>0.35150629934767902</v>
      </c>
      <c r="BH9" s="14">
        <v>0.361231937084035</v>
      </c>
      <c r="BI9" s="14">
        <v>0.36404535971912499</v>
      </c>
      <c r="BJ9" s="14">
        <v>0.31841286421102599</v>
      </c>
      <c r="BK9" s="14">
        <v>0.40055353839266</v>
      </c>
      <c r="BL9" s="14">
        <v>0.38292941037274297</v>
      </c>
      <c r="BM9" s="14">
        <v>0.352367784679815</v>
      </c>
      <c r="BN9" s="14">
        <v>0.41916273397631099</v>
      </c>
      <c r="BO9" s="14"/>
      <c r="BP9" s="14">
        <v>0.35696401324006999</v>
      </c>
      <c r="BQ9" s="14">
        <v>0.330476130332996</v>
      </c>
      <c r="BR9" s="14">
        <v>0.31141500296144897</v>
      </c>
      <c r="BS9" s="14">
        <v>0.34078354538424099</v>
      </c>
      <c r="BT9" s="14">
        <v>0.33851312669007</v>
      </c>
      <c r="BU9" s="14">
        <v>0.32147050240178199</v>
      </c>
      <c r="BV9" s="14"/>
      <c r="BW9" s="14">
        <v>0.37838949021320301</v>
      </c>
      <c r="BX9" s="14">
        <v>0.30524463974501997</v>
      </c>
      <c r="BY9" s="14">
        <v>0.33545627717706</v>
      </c>
      <c r="BZ9" s="14">
        <v>0.332644435585916</v>
      </c>
      <c r="CA9" s="14">
        <v>0.30704893960830398</v>
      </c>
      <c r="CB9" s="14">
        <v>0.29437117371132099</v>
      </c>
      <c r="CC9" s="14"/>
      <c r="CD9" s="14">
        <v>0.320859700258884</v>
      </c>
      <c r="CE9" s="14">
        <v>0.36557275543297801</v>
      </c>
      <c r="CF9" s="14">
        <v>0.30990769265944601</v>
      </c>
      <c r="CG9" s="14">
        <v>0.354603977988803</v>
      </c>
      <c r="CH9" s="14"/>
      <c r="CI9" s="14">
        <v>0.34349266834536102</v>
      </c>
      <c r="CJ9" s="14">
        <v>0.34832246817117701</v>
      </c>
      <c r="CK9" s="14">
        <v>0.33496790113212099</v>
      </c>
      <c r="CL9" s="14">
        <v>0.30252292026946798</v>
      </c>
      <c r="CM9" s="14"/>
      <c r="CN9" s="14">
        <v>0.33087796814448001</v>
      </c>
      <c r="CO9" s="14">
        <v>0.33963792218264899</v>
      </c>
      <c r="CP9" s="14"/>
      <c r="CQ9" s="14">
        <v>0.32659657363440497</v>
      </c>
      <c r="CR9" s="14">
        <v>0.33744122442887903</v>
      </c>
    </row>
    <row r="10" spans="2:96" x14ac:dyDescent="0.3">
      <c r="B10" s="15" t="s">
        <v>231</v>
      </c>
      <c r="C10" s="14">
        <v>0.43570548047587199</v>
      </c>
      <c r="D10" s="14">
        <v>0.42919990193440599</v>
      </c>
      <c r="E10" s="14">
        <v>0.44245622422380299</v>
      </c>
      <c r="F10" s="14"/>
      <c r="G10" s="14">
        <v>0.449725216848608</v>
      </c>
      <c r="H10" s="14">
        <v>0.36953550129180202</v>
      </c>
      <c r="I10" s="14">
        <v>0.449955345056746</v>
      </c>
      <c r="J10" s="14">
        <v>0.45208905622137502</v>
      </c>
      <c r="K10" s="14">
        <v>0.40812097359427002</v>
      </c>
      <c r="L10" s="14">
        <v>0.47396969464208899</v>
      </c>
      <c r="M10" s="14"/>
      <c r="N10" s="14">
        <v>0.46010521602408899</v>
      </c>
      <c r="O10" s="14">
        <v>0.468537123400523</v>
      </c>
      <c r="P10" s="14">
        <v>0.42724200075371399</v>
      </c>
      <c r="Q10" s="14">
        <v>0.38235774000699702</v>
      </c>
      <c r="R10" s="14"/>
      <c r="S10" s="14">
        <v>0.35354863323438601</v>
      </c>
      <c r="T10" s="14">
        <v>0.46182091288646099</v>
      </c>
      <c r="U10" s="14">
        <v>0.478083752254851</v>
      </c>
      <c r="V10" s="14">
        <v>0.45283736573283601</v>
      </c>
      <c r="W10" s="14">
        <v>0.57407379638516598</v>
      </c>
      <c r="X10" s="14">
        <v>0.41758415434864898</v>
      </c>
      <c r="Y10" s="14">
        <v>0.41088759756760002</v>
      </c>
      <c r="Z10" s="14">
        <v>0.429375685242262</v>
      </c>
      <c r="AA10" s="14">
        <v>0.43476478376655198</v>
      </c>
      <c r="AB10" s="14">
        <v>0.433862189433944</v>
      </c>
      <c r="AC10" s="14">
        <v>0.35635657204511501</v>
      </c>
      <c r="AD10" s="14">
        <v>0.49018961312501502</v>
      </c>
      <c r="AE10" s="14"/>
      <c r="AF10" s="14">
        <v>0.44039683664822399</v>
      </c>
      <c r="AG10" s="14">
        <v>0.44953817409965102</v>
      </c>
      <c r="AH10" s="14">
        <v>0.432871619825901</v>
      </c>
      <c r="AI10" s="14">
        <v>0.39992561900385099</v>
      </c>
      <c r="AJ10" s="14">
        <v>0.40356377259733001</v>
      </c>
      <c r="AK10" s="14"/>
      <c r="AL10" s="14">
        <v>0.46445918391276703</v>
      </c>
      <c r="AM10" s="14">
        <v>0.41964798011931898</v>
      </c>
      <c r="AN10" s="14">
        <v>0.45119386597820599</v>
      </c>
      <c r="AO10" s="14">
        <v>0.38864293929416599</v>
      </c>
      <c r="AP10" s="14">
        <v>0.36721040070233701</v>
      </c>
      <c r="AQ10" s="14">
        <v>0.47930349375655401</v>
      </c>
      <c r="AR10" s="14"/>
      <c r="AS10" s="14">
        <v>0.43147357229083799</v>
      </c>
      <c r="AT10" s="14">
        <v>0.43987604590486201</v>
      </c>
      <c r="AU10" s="14">
        <v>0.43805312999013002</v>
      </c>
      <c r="AV10" s="14">
        <v>0.42859079616784101</v>
      </c>
      <c r="AW10" s="14">
        <v>0.347597806755435</v>
      </c>
      <c r="AX10" s="14"/>
      <c r="AY10" s="14">
        <v>0.51624955334696698</v>
      </c>
      <c r="AZ10" s="14">
        <v>0.34347337316222798</v>
      </c>
      <c r="BA10" s="14">
        <v>0.468125549009555</v>
      </c>
      <c r="BB10" s="14">
        <v>0.38122644520138899</v>
      </c>
      <c r="BC10" s="14">
        <v>0.39198924881125702</v>
      </c>
      <c r="BD10" s="14">
        <v>0.42094690416974301</v>
      </c>
      <c r="BE10" s="14">
        <v>0.49586652686105798</v>
      </c>
      <c r="BF10" s="14">
        <v>0.46523994844961097</v>
      </c>
      <c r="BG10" s="14">
        <v>0.44545556805456599</v>
      </c>
      <c r="BH10" s="14">
        <v>0.399128605293185</v>
      </c>
      <c r="BI10" s="14">
        <v>0.416611720205804</v>
      </c>
      <c r="BJ10" s="14">
        <v>0.43633554728303903</v>
      </c>
      <c r="BK10" s="14">
        <v>0.46968845192172698</v>
      </c>
      <c r="BL10" s="14">
        <v>0.39336468853755002</v>
      </c>
      <c r="BM10" s="14">
        <v>0.47275127793951099</v>
      </c>
      <c r="BN10" s="14">
        <v>0.44369705128940601</v>
      </c>
      <c r="BO10" s="14"/>
      <c r="BP10" s="14">
        <v>0.40243880654939701</v>
      </c>
      <c r="BQ10" s="14">
        <v>0.42898477383857803</v>
      </c>
      <c r="BR10" s="14">
        <v>0.44625122920756599</v>
      </c>
      <c r="BS10" s="14">
        <v>0.466655541681117</v>
      </c>
      <c r="BT10" s="14">
        <v>0.41611127596340203</v>
      </c>
      <c r="BU10" s="14">
        <v>0.54243253793449397</v>
      </c>
      <c r="BV10" s="14"/>
      <c r="BW10" s="14">
        <v>0.454843427508279</v>
      </c>
      <c r="BX10" s="14">
        <v>0.44692416202711599</v>
      </c>
      <c r="BY10" s="14">
        <v>0.36105848981726202</v>
      </c>
      <c r="BZ10" s="14">
        <v>0.38839424643374798</v>
      </c>
      <c r="CA10" s="14">
        <v>0.44647092858646897</v>
      </c>
      <c r="CB10" s="14">
        <v>0.37180060949323601</v>
      </c>
      <c r="CC10" s="14"/>
      <c r="CD10" s="14">
        <v>0.41792474780335698</v>
      </c>
      <c r="CE10" s="14">
        <v>0.41141315475164197</v>
      </c>
      <c r="CF10" s="14">
        <v>0.398890403367612</v>
      </c>
      <c r="CG10" s="14">
        <v>0.46943706798076501</v>
      </c>
      <c r="CH10" s="14"/>
      <c r="CI10" s="14">
        <v>0.45659561873307097</v>
      </c>
      <c r="CJ10" s="14">
        <v>0.410212933843285</v>
      </c>
      <c r="CK10" s="14">
        <v>0.44379358834642901</v>
      </c>
      <c r="CL10" s="14">
        <v>0.389469388286317</v>
      </c>
      <c r="CM10" s="14"/>
      <c r="CN10" s="14">
        <v>0.38309974105507699</v>
      </c>
      <c r="CO10" s="14">
        <v>0.44420475878840499</v>
      </c>
      <c r="CP10" s="14"/>
      <c r="CQ10" s="14">
        <v>0.451653850436806</v>
      </c>
      <c r="CR10" s="14">
        <v>0.441164997109322</v>
      </c>
    </row>
    <row r="11" spans="2:96" x14ac:dyDescent="0.3">
      <c r="B11" s="15" t="s">
        <v>232</v>
      </c>
      <c r="C11" s="14">
        <v>0.15441329354629299</v>
      </c>
      <c r="D11" s="14">
        <v>0.161696514952297</v>
      </c>
      <c r="E11" s="14">
        <v>0.14774652035989799</v>
      </c>
      <c r="F11" s="14"/>
      <c r="G11" s="14">
        <v>0.20309070977964599</v>
      </c>
      <c r="H11" s="14">
        <v>0.18428633450742801</v>
      </c>
      <c r="I11" s="14">
        <v>0.15784111245813501</v>
      </c>
      <c r="J11" s="14">
        <v>0.14019006813107199</v>
      </c>
      <c r="K11" s="14">
        <v>0.170879780793397</v>
      </c>
      <c r="L11" s="14">
        <v>9.5582296293902594E-2</v>
      </c>
      <c r="M11" s="14"/>
      <c r="N11" s="14">
        <v>0.102408898613625</v>
      </c>
      <c r="O11" s="14">
        <v>0.17726401696546301</v>
      </c>
      <c r="P11" s="14">
        <v>0.16440727833890501</v>
      </c>
      <c r="Q11" s="14">
        <v>0.17980828005012001</v>
      </c>
      <c r="R11" s="14"/>
      <c r="S11" s="14">
        <v>0.17605337451660899</v>
      </c>
      <c r="T11" s="14">
        <v>0.14673400975293399</v>
      </c>
      <c r="U11" s="14">
        <v>0.12817245707125899</v>
      </c>
      <c r="V11" s="14">
        <v>0.161078710621435</v>
      </c>
      <c r="W11" s="14">
        <v>0.16210235762694</v>
      </c>
      <c r="X11" s="14">
        <v>0.17850217233751201</v>
      </c>
      <c r="Y11" s="14">
        <v>0.149992148442634</v>
      </c>
      <c r="Z11" s="14">
        <v>0.17789760350268299</v>
      </c>
      <c r="AA11" s="14">
        <v>0.10256878677440801</v>
      </c>
      <c r="AB11" s="14">
        <v>0.170680942115472</v>
      </c>
      <c r="AC11" s="14">
        <v>0.167087607096363</v>
      </c>
      <c r="AD11" s="14">
        <v>0.146759231884529</v>
      </c>
      <c r="AE11" s="14"/>
      <c r="AF11" s="14">
        <v>0.130817853198157</v>
      </c>
      <c r="AG11" s="14">
        <v>0.13512398798719299</v>
      </c>
      <c r="AH11" s="14">
        <v>0.119796704317241</v>
      </c>
      <c r="AI11" s="14">
        <v>0.173891831724451</v>
      </c>
      <c r="AJ11" s="14">
        <v>0.155939690452505</v>
      </c>
      <c r="AK11" s="14"/>
      <c r="AL11" s="14">
        <v>0.14430689641300801</v>
      </c>
      <c r="AM11" s="14">
        <v>0.14570292009983499</v>
      </c>
      <c r="AN11" s="14">
        <v>0.122603714983763</v>
      </c>
      <c r="AO11" s="14">
        <v>0.17332339403036201</v>
      </c>
      <c r="AP11" s="14">
        <v>0.15959823984596999</v>
      </c>
      <c r="AQ11" s="14">
        <v>0.13144994391116699</v>
      </c>
      <c r="AR11" s="14"/>
      <c r="AS11" s="14">
        <v>0.15953794751473299</v>
      </c>
      <c r="AT11" s="14">
        <v>0.168698375459085</v>
      </c>
      <c r="AU11" s="14">
        <v>0.12794789165795301</v>
      </c>
      <c r="AV11" s="14">
        <v>0.157767625618319</v>
      </c>
      <c r="AW11" s="14">
        <v>0.12822292309494501</v>
      </c>
      <c r="AX11" s="14"/>
      <c r="AY11" s="14">
        <v>0</v>
      </c>
      <c r="AZ11" s="14">
        <v>0.12593096310028601</v>
      </c>
      <c r="BA11" s="14">
        <v>0.12953715949146399</v>
      </c>
      <c r="BB11" s="14">
        <v>0.221614752256244</v>
      </c>
      <c r="BC11" s="14">
        <v>0.19536652835208401</v>
      </c>
      <c r="BD11" s="14">
        <v>0.18864591795917701</v>
      </c>
      <c r="BE11" s="14">
        <v>0.123999974472394</v>
      </c>
      <c r="BF11" s="14">
        <v>0.16140813750180599</v>
      </c>
      <c r="BG11" s="14">
        <v>0.13557172517914101</v>
      </c>
      <c r="BH11" s="14">
        <v>0.14987708823624399</v>
      </c>
      <c r="BI11" s="14">
        <v>0.17511674031008101</v>
      </c>
      <c r="BJ11" s="14">
        <v>0.177764440077918</v>
      </c>
      <c r="BK11" s="14">
        <v>0.106514681308838</v>
      </c>
      <c r="BL11" s="14">
        <v>0.16741620862075701</v>
      </c>
      <c r="BM11" s="14">
        <v>0.11887918299613801</v>
      </c>
      <c r="BN11" s="14">
        <v>9.1574751109920902E-2</v>
      </c>
      <c r="BO11" s="14"/>
      <c r="BP11" s="14">
        <v>0.162894280130091</v>
      </c>
      <c r="BQ11" s="14">
        <v>0.169514307982186</v>
      </c>
      <c r="BR11" s="14">
        <v>0.16541762172031499</v>
      </c>
      <c r="BS11" s="14">
        <v>0.12921553933032301</v>
      </c>
      <c r="BT11" s="14">
        <v>0.160924297062917</v>
      </c>
      <c r="BU11" s="14">
        <v>7.7355441586371795E-2</v>
      </c>
      <c r="BV11" s="14"/>
      <c r="BW11" s="14">
        <v>0.10890231175904699</v>
      </c>
      <c r="BX11" s="14">
        <v>0.18827839601355101</v>
      </c>
      <c r="BY11" s="14">
        <v>0.19871331751763699</v>
      </c>
      <c r="BZ11" s="14">
        <v>0.195022723880999</v>
      </c>
      <c r="CA11" s="14">
        <v>0.155024974282928</v>
      </c>
      <c r="CB11" s="14">
        <v>0.23079644131666999</v>
      </c>
      <c r="CC11" s="14"/>
      <c r="CD11" s="14">
        <v>0.17587709738096399</v>
      </c>
      <c r="CE11" s="14">
        <v>0.143781146482446</v>
      </c>
      <c r="CF11" s="14">
        <v>0.172707307702444</v>
      </c>
      <c r="CG11" s="14">
        <v>0.127344386321775</v>
      </c>
      <c r="CH11" s="14"/>
      <c r="CI11" s="14">
        <v>0.135141278254023</v>
      </c>
      <c r="CJ11" s="14">
        <v>0.15960425894133101</v>
      </c>
      <c r="CK11" s="14">
        <v>0.154869541129007</v>
      </c>
      <c r="CL11" s="14">
        <v>0.18648712473161999</v>
      </c>
      <c r="CM11" s="14"/>
      <c r="CN11" s="14">
        <v>0.166864679229007</v>
      </c>
      <c r="CO11" s="14">
        <v>0.15257331940537</v>
      </c>
      <c r="CP11" s="14"/>
      <c r="CQ11" s="14">
        <v>0.16348767651445201</v>
      </c>
      <c r="CR11" s="14">
        <v>0.15148976579388701</v>
      </c>
    </row>
    <row r="12" spans="2:96" x14ac:dyDescent="0.3">
      <c r="B12" s="15" t="s">
        <v>233</v>
      </c>
      <c r="C12" s="14">
        <v>3.0784909887502501E-2</v>
      </c>
      <c r="D12" s="14">
        <v>4.10609140649019E-2</v>
      </c>
      <c r="E12" s="14">
        <v>2.0824293139362699E-2</v>
      </c>
      <c r="F12" s="14"/>
      <c r="G12" s="14">
        <v>3.5260239979455099E-2</v>
      </c>
      <c r="H12" s="14">
        <v>5.0550163923860802E-2</v>
      </c>
      <c r="I12" s="14">
        <v>3.4861887883988703E-2</v>
      </c>
      <c r="J12" s="14">
        <v>2.1508222298692498E-2</v>
      </c>
      <c r="K12" s="14">
        <v>2.50188105193727E-2</v>
      </c>
      <c r="L12" s="14">
        <v>1.9807638460287599E-2</v>
      </c>
      <c r="M12" s="14"/>
      <c r="N12" s="14">
        <v>3.7210969757683503E-2</v>
      </c>
      <c r="O12" s="14">
        <v>2.88987342389143E-2</v>
      </c>
      <c r="P12" s="14">
        <v>3.0346678110286698E-2</v>
      </c>
      <c r="Q12" s="14">
        <v>2.6570106692728999E-2</v>
      </c>
      <c r="R12" s="14"/>
      <c r="S12" s="14">
        <v>5.0876435167870097E-2</v>
      </c>
      <c r="T12" s="14">
        <v>1.09557267241784E-2</v>
      </c>
      <c r="U12" s="14">
        <v>3.2916045279117602E-2</v>
      </c>
      <c r="V12" s="14">
        <v>4.1486426046829297E-2</v>
      </c>
      <c r="W12" s="14">
        <v>2.68165907624138E-2</v>
      </c>
      <c r="X12" s="14">
        <v>4.1479355066543197E-2</v>
      </c>
      <c r="Y12" s="14">
        <v>4.5896409863719699E-2</v>
      </c>
      <c r="Z12" s="14">
        <v>1.2481334346910801E-2</v>
      </c>
      <c r="AA12" s="14">
        <v>2.5795413846080899E-2</v>
      </c>
      <c r="AB12" s="14">
        <v>1.1113971976211501E-2</v>
      </c>
      <c r="AC12" s="14">
        <v>3.26555600366253E-2</v>
      </c>
      <c r="AD12" s="14">
        <v>2.0049235330584801E-2</v>
      </c>
      <c r="AE12" s="14"/>
      <c r="AF12" s="14">
        <v>2.38960719487868E-2</v>
      </c>
      <c r="AG12" s="14">
        <v>3.20154830554037E-2</v>
      </c>
      <c r="AH12" s="14">
        <v>3.1112528969076299E-2</v>
      </c>
      <c r="AI12" s="14">
        <v>3.9882207268485903E-2</v>
      </c>
      <c r="AJ12" s="14">
        <v>4.5621496139856402E-2</v>
      </c>
      <c r="AK12" s="14"/>
      <c r="AL12" s="14">
        <v>3.3928442313254599E-2</v>
      </c>
      <c r="AM12" s="14">
        <v>1.7966225635576601E-2</v>
      </c>
      <c r="AN12" s="14">
        <v>4.2946494552188803E-2</v>
      </c>
      <c r="AO12" s="14">
        <v>3.78780394469036E-2</v>
      </c>
      <c r="AP12" s="14">
        <v>5.7396836960538898E-2</v>
      </c>
      <c r="AQ12" s="14">
        <v>1.80943874244778E-2</v>
      </c>
      <c r="AR12" s="14"/>
      <c r="AS12" s="14">
        <v>2.50005822821717E-2</v>
      </c>
      <c r="AT12" s="14">
        <v>3.0090482049145401E-2</v>
      </c>
      <c r="AU12" s="14">
        <v>4.2334464482896399E-2</v>
      </c>
      <c r="AV12" s="14">
        <v>4.8520391653074701E-2</v>
      </c>
      <c r="AW12" s="14">
        <v>0</v>
      </c>
      <c r="AX12" s="14"/>
      <c r="AY12" s="14">
        <v>6.9904330199182393E-2</v>
      </c>
      <c r="AZ12" s="14">
        <v>1.2551812533461999E-2</v>
      </c>
      <c r="BA12" s="14">
        <v>4.0305571587282402E-2</v>
      </c>
      <c r="BB12" s="14">
        <v>2.2994116185525701E-2</v>
      </c>
      <c r="BC12" s="14">
        <v>2.47048662196141E-2</v>
      </c>
      <c r="BD12" s="14">
        <v>4.1479906679518598E-2</v>
      </c>
      <c r="BE12" s="14">
        <v>6.3200693561353299E-2</v>
      </c>
      <c r="BF12" s="14">
        <v>3.7880651622634501E-2</v>
      </c>
      <c r="BG12" s="14">
        <v>4.00297858946672E-2</v>
      </c>
      <c r="BH12" s="14">
        <v>2.45684160436433E-2</v>
      </c>
      <c r="BI12" s="14">
        <v>1.78129576438006E-2</v>
      </c>
      <c r="BJ12" s="14">
        <v>7.9393552907059493E-3</v>
      </c>
      <c r="BK12" s="14">
        <v>2.3243328376775702E-2</v>
      </c>
      <c r="BL12" s="14">
        <v>0</v>
      </c>
      <c r="BM12" s="14">
        <v>2.0934332778212401E-2</v>
      </c>
      <c r="BN12" s="14">
        <v>3.7006200595262898E-2</v>
      </c>
      <c r="BO12" s="14"/>
      <c r="BP12" s="14">
        <v>4.34645920585644E-2</v>
      </c>
      <c r="BQ12" s="14">
        <v>3.3709266183703498E-2</v>
      </c>
      <c r="BR12" s="14">
        <v>3.0301891768887201E-2</v>
      </c>
      <c r="BS12" s="14">
        <v>2.3372371284182101E-2</v>
      </c>
      <c r="BT12" s="14">
        <v>1.7508872127538801E-2</v>
      </c>
      <c r="BU12" s="14">
        <v>9.6216766653220293E-3</v>
      </c>
      <c r="BV12" s="14"/>
      <c r="BW12" s="14">
        <v>2.64006960653363E-2</v>
      </c>
      <c r="BX12" s="14">
        <v>2.6050917505088301E-2</v>
      </c>
      <c r="BY12" s="14">
        <v>6.2277031827798496E-3</v>
      </c>
      <c r="BZ12" s="14">
        <v>3.59388372587068E-2</v>
      </c>
      <c r="CA12" s="14">
        <v>5.0736465575156001E-2</v>
      </c>
      <c r="CB12" s="14">
        <v>3.06767963088336E-2</v>
      </c>
      <c r="CC12" s="14"/>
      <c r="CD12" s="14">
        <v>3.76083316067784E-2</v>
      </c>
      <c r="CE12" s="14">
        <v>3.6506563009933199E-2</v>
      </c>
      <c r="CF12" s="14">
        <v>4.2343259348682397E-2</v>
      </c>
      <c r="CG12" s="14">
        <v>2.53844000482569E-2</v>
      </c>
      <c r="CH12" s="14"/>
      <c r="CI12" s="14">
        <v>3.7925953887964797E-2</v>
      </c>
      <c r="CJ12" s="14">
        <v>3.78013256509417E-2</v>
      </c>
      <c r="CK12" s="14">
        <v>2.6040319832125201E-2</v>
      </c>
      <c r="CL12" s="14">
        <v>3.02312747417295E-2</v>
      </c>
      <c r="CM12" s="14"/>
      <c r="CN12" s="14">
        <v>7.8550263928014105E-2</v>
      </c>
      <c r="CO12" s="14">
        <v>2.29587809625794E-2</v>
      </c>
      <c r="CP12" s="14"/>
      <c r="CQ12" s="14">
        <v>3.38386708591773E-2</v>
      </c>
      <c r="CR12" s="14">
        <v>3.08401519183207E-2</v>
      </c>
    </row>
    <row r="13" spans="2:96" x14ac:dyDescent="0.3">
      <c r="B13" s="15" t="s">
        <v>234</v>
      </c>
      <c r="C13" s="14">
        <v>1.17592056861775E-2</v>
      </c>
      <c r="D13" s="14">
        <v>1.39572553765165E-2</v>
      </c>
      <c r="E13" s="14">
        <v>9.6439505975101907E-3</v>
      </c>
      <c r="F13" s="14"/>
      <c r="G13" s="14">
        <v>1.4658427950767799E-2</v>
      </c>
      <c r="H13" s="14">
        <v>1.2376301670471899E-2</v>
      </c>
      <c r="I13" s="14">
        <v>8.3152059903351706E-3</v>
      </c>
      <c r="J13" s="14">
        <v>2.32983583034399E-2</v>
      </c>
      <c r="K13" s="14">
        <v>3.4525755590992802E-3</v>
      </c>
      <c r="L13" s="14">
        <v>8.3565646342759394E-3</v>
      </c>
      <c r="M13" s="14"/>
      <c r="N13" s="14">
        <v>1.3166232905445399E-2</v>
      </c>
      <c r="O13" s="14">
        <v>9.4644722619957392E-3</v>
      </c>
      <c r="P13" s="14">
        <v>1.1119687462798501E-2</v>
      </c>
      <c r="Q13" s="14">
        <v>1.33268095885719E-2</v>
      </c>
      <c r="R13" s="14"/>
      <c r="S13" s="14">
        <v>1.0414378900418301E-2</v>
      </c>
      <c r="T13" s="14">
        <v>1.0877494427505701E-2</v>
      </c>
      <c r="U13" s="14">
        <v>9.5573812801922394E-3</v>
      </c>
      <c r="V13" s="14">
        <v>0</v>
      </c>
      <c r="W13" s="14">
        <v>6.3919986011220804E-3</v>
      </c>
      <c r="X13" s="14">
        <v>2.07897092115065E-2</v>
      </c>
      <c r="Y13" s="14">
        <v>1.47909840151828E-2</v>
      </c>
      <c r="Z13" s="14">
        <v>3.5381404322110101E-2</v>
      </c>
      <c r="AA13" s="14">
        <v>4.4282452850501102E-3</v>
      </c>
      <c r="AB13" s="14">
        <v>1.6919042865626999E-2</v>
      </c>
      <c r="AC13" s="14">
        <v>1.10675254489375E-2</v>
      </c>
      <c r="AD13" s="14">
        <v>2.1656937121293501E-2</v>
      </c>
      <c r="AE13" s="14"/>
      <c r="AF13" s="14">
        <v>1.4645603729921301E-2</v>
      </c>
      <c r="AG13" s="14">
        <v>1.10761597010738E-2</v>
      </c>
      <c r="AH13" s="14">
        <v>1.6157937861660199E-2</v>
      </c>
      <c r="AI13" s="14">
        <v>1.8578683306766999E-2</v>
      </c>
      <c r="AJ13" s="14">
        <v>8.4967106847443595E-3</v>
      </c>
      <c r="AK13" s="14"/>
      <c r="AL13" s="14">
        <v>1.10120500494743E-2</v>
      </c>
      <c r="AM13" s="14">
        <v>1.4993482603745299E-2</v>
      </c>
      <c r="AN13" s="14">
        <v>9.9346802360174898E-3</v>
      </c>
      <c r="AO13" s="14">
        <v>1.39123713530459E-2</v>
      </c>
      <c r="AP13" s="14">
        <v>2.10031890884026E-2</v>
      </c>
      <c r="AQ13" s="14">
        <v>5.4651024252374801E-3</v>
      </c>
      <c r="AR13" s="14"/>
      <c r="AS13" s="14">
        <v>6.6050119551566699E-3</v>
      </c>
      <c r="AT13" s="14">
        <v>1.2229807647306299E-2</v>
      </c>
      <c r="AU13" s="14">
        <v>2.1888440856051301E-2</v>
      </c>
      <c r="AV13" s="14">
        <v>7.9917430833336203E-3</v>
      </c>
      <c r="AW13" s="14">
        <v>2.29629542291163E-2</v>
      </c>
      <c r="AX13" s="14"/>
      <c r="AY13" s="14">
        <v>0</v>
      </c>
      <c r="AZ13" s="14">
        <v>2.5333353884199699E-2</v>
      </c>
      <c r="BA13" s="14">
        <v>0</v>
      </c>
      <c r="BB13" s="14">
        <v>0</v>
      </c>
      <c r="BC13" s="14">
        <v>2.2063069917812001E-2</v>
      </c>
      <c r="BD13" s="14">
        <v>8.8086576730684301E-3</v>
      </c>
      <c r="BE13" s="14">
        <v>1.5855861214473799E-2</v>
      </c>
      <c r="BF13" s="14">
        <v>7.4336910365025597E-3</v>
      </c>
      <c r="BG13" s="14">
        <v>1.26379736714251E-2</v>
      </c>
      <c r="BH13" s="14">
        <v>2.0819425583803002E-2</v>
      </c>
      <c r="BI13" s="14">
        <v>2.12046805003843E-2</v>
      </c>
      <c r="BJ13" s="14">
        <v>1.44173194457881E-2</v>
      </c>
      <c r="BK13" s="14">
        <v>0</v>
      </c>
      <c r="BL13" s="14">
        <v>0</v>
      </c>
      <c r="BM13" s="14">
        <v>1.86798867108189E-2</v>
      </c>
      <c r="BN13" s="14">
        <v>8.5592630290988597E-3</v>
      </c>
      <c r="BO13" s="14"/>
      <c r="BP13" s="14">
        <v>1.4483747176713699E-2</v>
      </c>
      <c r="BQ13" s="14">
        <v>6.2205478954211997E-3</v>
      </c>
      <c r="BR13" s="14">
        <v>1.0358493180649001E-2</v>
      </c>
      <c r="BS13" s="14">
        <v>9.1941924023180507E-3</v>
      </c>
      <c r="BT13" s="14">
        <v>2.4346298140841501E-2</v>
      </c>
      <c r="BU13" s="14">
        <v>1.70648650877037E-2</v>
      </c>
      <c r="BV13" s="14"/>
      <c r="BW13" s="14">
        <v>8.7408930998915599E-3</v>
      </c>
      <c r="BX13" s="14">
        <v>1.0035051092201701E-2</v>
      </c>
      <c r="BY13" s="14">
        <v>2.6905962283471401E-2</v>
      </c>
      <c r="BZ13" s="14">
        <v>1.0712214913780301E-2</v>
      </c>
      <c r="CA13" s="14">
        <v>1.5170191763076799E-2</v>
      </c>
      <c r="CB13" s="14">
        <v>1.1362234165192E-2</v>
      </c>
      <c r="CC13" s="14"/>
      <c r="CD13" s="14">
        <v>1.2690488422856401E-2</v>
      </c>
      <c r="CE13" s="14">
        <v>1.5381448992282901E-2</v>
      </c>
      <c r="CF13" s="14">
        <v>2.34304313740843E-2</v>
      </c>
      <c r="CG13" s="14">
        <v>6.8300090753531497E-3</v>
      </c>
      <c r="CH13" s="14"/>
      <c r="CI13" s="14">
        <v>2.6592318697608299E-3</v>
      </c>
      <c r="CJ13" s="14">
        <v>1.21697348826337E-2</v>
      </c>
      <c r="CK13" s="14">
        <v>1.50070508200507E-2</v>
      </c>
      <c r="CL13" s="14">
        <v>7.12013557766401E-3</v>
      </c>
      <c r="CM13" s="14"/>
      <c r="CN13" s="14">
        <v>1.7187650114306199E-2</v>
      </c>
      <c r="CO13" s="14">
        <v>1.06692167566986E-2</v>
      </c>
      <c r="CP13" s="14"/>
      <c r="CQ13" s="14">
        <v>4.8963905287417999E-3</v>
      </c>
      <c r="CR13" s="14">
        <v>1.08142569237305E-2</v>
      </c>
    </row>
    <row r="14" spans="2:96" x14ac:dyDescent="0.3">
      <c r="B14" s="15" t="s">
        <v>92</v>
      </c>
      <c r="C14" s="14">
        <v>3.0247963352412401E-2</v>
      </c>
      <c r="D14" s="14">
        <v>2.3555191835334301E-2</v>
      </c>
      <c r="E14" s="14">
        <v>3.6884370594844902E-2</v>
      </c>
      <c r="F14" s="14"/>
      <c r="G14" s="14">
        <v>4.8309418564893201E-2</v>
      </c>
      <c r="H14" s="14">
        <v>3.1085807616036701E-2</v>
      </c>
      <c r="I14" s="14">
        <v>2.6251723326533E-2</v>
      </c>
      <c r="J14" s="14">
        <v>3.1472369079148702E-2</v>
      </c>
      <c r="K14" s="14">
        <v>2.04532573163126E-2</v>
      </c>
      <c r="L14" s="14">
        <v>2.6457074354980299E-2</v>
      </c>
      <c r="M14" s="14"/>
      <c r="N14" s="14">
        <v>1.6972850385284E-2</v>
      </c>
      <c r="O14" s="14">
        <v>3.17069424492935E-2</v>
      </c>
      <c r="P14" s="14">
        <v>2.46332987898913E-2</v>
      </c>
      <c r="Q14" s="14">
        <v>4.6151455793208701E-2</v>
      </c>
      <c r="R14" s="14"/>
      <c r="S14" s="14">
        <v>4.0884299977497401E-2</v>
      </c>
      <c r="T14" s="14">
        <v>1.82489569149402E-2</v>
      </c>
      <c r="U14" s="14">
        <v>2.1930583087794199E-2</v>
      </c>
      <c r="V14" s="14">
        <v>2.0892613386937601E-2</v>
      </c>
      <c r="W14" s="14">
        <v>2.5940132403142101E-2</v>
      </c>
      <c r="X14" s="14">
        <v>4.1644049519486297E-2</v>
      </c>
      <c r="Y14" s="14">
        <v>1.78433093999644E-2</v>
      </c>
      <c r="Z14" s="14">
        <v>3.56903350990109E-2</v>
      </c>
      <c r="AA14" s="14">
        <v>2.74582374865768E-2</v>
      </c>
      <c r="AB14" s="14">
        <v>4.06182167247503E-2</v>
      </c>
      <c r="AC14" s="14">
        <v>5.3799654593700202E-2</v>
      </c>
      <c r="AD14" s="14">
        <v>2.4089806751440599E-2</v>
      </c>
      <c r="AE14" s="14"/>
      <c r="AF14" s="14">
        <v>1.8070049738917501E-2</v>
      </c>
      <c r="AG14" s="14">
        <v>2.7633860174721001E-2</v>
      </c>
      <c r="AH14" s="14">
        <v>1.6035446368179499E-2</v>
      </c>
      <c r="AI14" s="14">
        <v>1.8404082801193399E-2</v>
      </c>
      <c r="AJ14" s="14">
        <v>5.4629108028339597E-2</v>
      </c>
      <c r="AK14" s="14"/>
      <c r="AL14" s="14">
        <v>1.38365071370953E-2</v>
      </c>
      <c r="AM14" s="14">
        <v>1.8515862826485902E-2</v>
      </c>
      <c r="AN14" s="14">
        <v>8.9607819298622004E-3</v>
      </c>
      <c r="AO14" s="14">
        <v>2.5392327697668901E-2</v>
      </c>
      <c r="AP14" s="14">
        <v>5.3094171926662603E-2</v>
      </c>
      <c r="AQ14" s="14">
        <v>8.4822325740048096E-2</v>
      </c>
      <c r="AR14" s="14"/>
      <c r="AS14" s="14">
        <v>4.2115509970805702E-2</v>
      </c>
      <c r="AT14" s="14">
        <v>3.7536112625295499E-2</v>
      </c>
      <c r="AU14" s="14">
        <v>2.31334107251665E-2</v>
      </c>
      <c r="AV14" s="14">
        <v>1.76832889342039E-2</v>
      </c>
      <c r="AW14" s="14">
        <v>0</v>
      </c>
      <c r="AX14" s="14"/>
      <c r="AY14" s="14">
        <v>0.13053488646178299</v>
      </c>
      <c r="AZ14" s="14">
        <v>0.106539042838088</v>
      </c>
      <c r="BA14" s="14">
        <v>2.1405897837872001E-2</v>
      </c>
      <c r="BB14" s="14">
        <v>1.7509316572869301E-2</v>
      </c>
      <c r="BC14" s="14">
        <v>3.2682027238959202E-2</v>
      </c>
      <c r="BD14" s="14">
        <v>3.5052162181914398E-2</v>
      </c>
      <c r="BE14" s="14">
        <v>3.39101550097895E-2</v>
      </c>
      <c r="BF14" s="14">
        <v>2.7576640814001699E-2</v>
      </c>
      <c r="BG14" s="14">
        <v>1.47986478525219E-2</v>
      </c>
      <c r="BH14" s="14">
        <v>4.4374527759090697E-2</v>
      </c>
      <c r="BI14" s="14">
        <v>5.2085416208052099E-3</v>
      </c>
      <c r="BJ14" s="14">
        <v>4.5130473691522503E-2</v>
      </c>
      <c r="BK14" s="14">
        <v>0</v>
      </c>
      <c r="BL14" s="14">
        <v>5.6289692468949402E-2</v>
      </c>
      <c r="BM14" s="14">
        <v>1.6387534895504301E-2</v>
      </c>
      <c r="BN14" s="14">
        <v>0</v>
      </c>
      <c r="BO14" s="14"/>
      <c r="BP14" s="14">
        <v>1.9754560845163999E-2</v>
      </c>
      <c r="BQ14" s="14">
        <v>3.10949737671153E-2</v>
      </c>
      <c r="BR14" s="14">
        <v>3.6255761161134499E-2</v>
      </c>
      <c r="BS14" s="14">
        <v>3.0778809917819699E-2</v>
      </c>
      <c r="BT14" s="14">
        <v>4.2596130015230903E-2</v>
      </c>
      <c r="BU14" s="14">
        <v>3.2054976324326398E-2</v>
      </c>
      <c r="BV14" s="14"/>
      <c r="BW14" s="14">
        <v>2.2723181354243501E-2</v>
      </c>
      <c r="BX14" s="14">
        <v>2.3466833617022499E-2</v>
      </c>
      <c r="BY14" s="14">
        <v>7.1638250021789696E-2</v>
      </c>
      <c r="BZ14" s="14">
        <v>3.7287541926850201E-2</v>
      </c>
      <c r="CA14" s="14">
        <v>2.5548500184065799E-2</v>
      </c>
      <c r="CB14" s="14">
        <v>6.0992745004747599E-2</v>
      </c>
      <c r="CC14" s="14"/>
      <c r="CD14" s="14">
        <v>3.5039634527161398E-2</v>
      </c>
      <c r="CE14" s="14">
        <v>2.73449313307179E-2</v>
      </c>
      <c r="CF14" s="14">
        <v>5.2720905547731102E-2</v>
      </c>
      <c r="CG14" s="14">
        <v>1.64001585850472E-2</v>
      </c>
      <c r="CH14" s="14"/>
      <c r="CI14" s="14">
        <v>2.4185248909819199E-2</v>
      </c>
      <c r="CJ14" s="14">
        <v>3.18892785106323E-2</v>
      </c>
      <c r="CK14" s="14">
        <v>2.5321598740267098E-2</v>
      </c>
      <c r="CL14" s="14">
        <v>8.4169156393201605E-2</v>
      </c>
      <c r="CM14" s="14"/>
      <c r="CN14" s="14">
        <v>2.34196975291165E-2</v>
      </c>
      <c r="CO14" s="14">
        <v>2.9956001904297699E-2</v>
      </c>
      <c r="CP14" s="14"/>
      <c r="CQ14" s="14">
        <v>1.9526838026417401E-2</v>
      </c>
      <c r="CR14" s="14">
        <v>2.8249603825860399E-2</v>
      </c>
    </row>
    <row r="15" spans="2:96" x14ac:dyDescent="0.3">
      <c r="B15" s="15" t="s">
        <v>235</v>
      </c>
      <c r="C15" s="21">
        <v>0.77279462752761496</v>
      </c>
      <c r="D15" s="21">
        <v>0.75973012377094995</v>
      </c>
      <c r="E15" s="21">
        <v>0.78490086530838499</v>
      </c>
      <c r="F15" s="21"/>
      <c r="G15" s="21">
        <v>0.69868120372523801</v>
      </c>
      <c r="H15" s="21">
        <v>0.72170139228220198</v>
      </c>
      <c r="I15" s="21">
        <v>0.77273007034100805</v>
      </c>
      <c r="J15" s="21">
        <v>0.78353098218764605</v>
      </c>
      <c r="K15" s="21">
        <v>0.78019557581181798</v>
      </c>
      <c r="L15" s="21">
        <v>0.84979642625655405</v>
      </c>
      <c r="M15" s="21"/>
      <c r="N15" s="21">
        <v>0.83024104833796197</v>
      </c>
      <c r="O15" s="21">
        <v>0.75266583408433296</v>
      </c>
      <c r="P15" s="21">
        <v>0.76949305729811801</v>
      </c>
      <c r="Q15" s="21">
        <v>0.73414334787536994</v>
      </c>
      <c r="R15" s="21"/>
      <c r="S15" s="21">
        <v>0.72177151143760598</v>
      </c>
      <c r="T15" s="21">
        <v>0.813183812180441</v>
      </c>
      <c r="U15" s="21">
        <v>0.80742353328163696</v>
      </c>
      <c r="V15" s="21">
        <v>0.77654224994479804</v>
      </c>
      <c r="W15" s="21">
        <v>0.77874892060638201</v>
      </c>
      <c r="X15" s="21">
        <v>0.71758471386495204</v>
      </c>
      <c r="Y15" s="21">
        <v>0.771477148278499</v>
      </c>
      <c r="Z15" s="21">
        <v>0.73854932272928497</v>
      </c>
      <c r="AA15" s="21">
        <v>0.83974931660788399</v>
      </c>
      <c r="AB15" s="21">
        <v>0.76066782631794005</v>
      </c>
      <c r="AC15" s="21">
        <v>0.73538965282437396</v>
      </c>
      <c r="AD15" s="21">
        <v>0.78744478891215297</v>
      </c>
      <c r="AE15" s="21"/>
      <c r="AF15" s="21">
        <v>0.81257042138421698</v>
      </c>
      <c r="AG15" s="21">
        <v>0.794150509081609</v>
      </c>
      <c r="AH15" s="21">
        <v>0.81689738248384303</v>
      </c>
      <c r="AI15" s="21">
        <v>0.74924319489910196</v>
      </c>
      <c r="AJ15" s="21">
        <v>0.73531299469455502</v>
      </c>
      <c r="AK15" s="21"/>
      <c r="AL15" s="21">
        <v>0.79691610408716795</v>
      </c>
      <c r="AM15" s="21">
        <v>0.80282150883435799</v>
      </c>
      <c r="AN15" s="21">
        <v>0.81555432829816799</v>
      </c>
      <c r="AO15" s="21">
        <v>0.74949386747201996</v>
      </c>
      <c r="AP15" s="21">
        <v>0.70890756217842599</v>
      </c>
      <c r="AQ15" s="21">
        <v>0.76016824049906895</v>
      </c>
      <c r="AR15" s="21"/>
      <c r="AS15" s="21">
        <v>0.76674094827713302</v>
      </c>
      <c r="AT15" s="21">
        <v>0.75144522221916799</v>
      </c>
      <c r="AU15" s="21">
        <v>0.78469579227793296</v>
      </c>
      <c r="AV15" s="21">
        <v>0.76803695071106803</v>
      </c>
      <c r="AW15" s="21">
        <v>0.84881412267593803</v>
      </c>
      <c r="AX15" s="21"/>
      <c r="AY15" s="21">
        <v>0.79956078333903402</v>
      </c>
      <c r="AZ15" s="21">
        <v>0.72964482764396399</v>
      </c>
      <c r="BA15" s="21">
        <v>0.80875137108338102</v>
      </c>
      <c r="BB15" s="21">
        <v>0.73788181498536098</v>
      </c>
      <c r="BC15" s="21">
        <v>0.72518350827153</v>
      </c>
      <c r="BD15" s="21">
        <v>0.72601335550632096</v>
      </c>
      <c r="BE15" s="21">
        <v>0.76303331574198996</v>
      </c>
      <c r="BF15" s="21">
        <v>0.76570087902505501</v>
      </c>
      <c r="BG15" s="21">
        <v>0.79696186740224495</v>
      </c>
      <c r="BH15" s="21">
        <v>0.76036054237721895</v>
      </c>
      <c r="BI15" s="21">
        <v>0.78065707992492905</v>
      </c>
      <c r="BJ15" s="21">
        <v>0.75474841149406602</v>
      </c>
      <c r="BK15" s="21">
        <v>0.87024199031438698</v>
      </c>
      <c r="BL15" s="21">
        <v>0.77629409891029399</v>
      </c>
      <c r="BM15" s="21">
        <v>0.82511906261932699</v>
      </c>
      <c r="BN15" s="21">
        <v>0.86285978526571705</v>
      </c>
      <c r="BO15" s="21"/>
      <c r="BP15" s="21">
        <v>0.759402819789467</v>
      </c>
      <c r="BQ15" s="21">
        <v>0.75946090417157397</v>
      </c>
      <c r="BR15" s="21">
        <v>0.75766623216901396</v>
      </c>
      <c r="BS15" s="21">
        <v>0.80743908706535705</v>
      </c>
      <c r="BT15" s="21">
        <v>0.75462440265347197</v>
      </c>
      <c r="BU15" s="21">
        <v>0.86390304033627596</v>
      </c>
      <c r="BV15" s="21"/>
      <c r="BW15" s="21">
        <v>0.833232917721482</v>
      </c>
      <c r="BX15" s="21">
        <v>0.75216880177213596</v>
      </c>
      <c r="BY15" s="21">
        <v>0.69651476699432202</v>
      </c>
      <c r="BZ15" s="21">
        <v>0.72103868201966403</v>
      </c>
      <c r="CA15" s="21">
        <v>0.75351986819477301</v>
      </c>
      <c r="CB15" s="21">
        <v>0.66617178320455706</v>
      </c>
      <c r="CC15" s="21"/>
      <c r="CD15" s="21">
        <v>0.73878444806223997</v>
      </c>
      <c r="CE15" s="21">
        <v>0.77698591018462004</v>
      </c>
      <c r="CF15" s="21">
        <v>0.70879809602705801</v>
      </c>
      <c r="CG15" s="21">
        <v>0.82404104596956795</v>
      </c>
      <c r="CH15" s="21"/>
      <c r="CI15" s="21">
        <v>0.80008828707843305</v>
      </c>
      <c r="CJ15" s="21">
        <v>0.75853540201446101</v>
      </c>
      <c r="CK15" s="21">
        <v>0.77876148947854995</v>
      </c>
      <c r="CL15" s="21">
        <v>0.69199230855578497</v>
      </c>
      <c r="CM15" s="21"/>
      <c r="CN15" s="21">
        <v>0.71397770919955605</v>
      </c>
      <c r="CO15" s="21">
        <v>0.78384268097105403</v>
      </c>
      <c r="CP15" s="21"/>
      <c r="CQ15" s="21">
        <v>0.77825042407121203</v>
      </c>
      <c r="CR15" s="21">
        <v>0.77860622153820203</v>
      </c>
    </row>
    <row r="16" spans="2:96" x14ac:dyDescent="0.3">
      <c r="B16" s="15" t="s">
        <v>236</v>
      </c>
      <c r="C16" s="21">
        <v>4.254411557368E-2</v>
      </c>
      <c r="D16" s="21">
        <v>5.5018169441418401E-2</v>
      </c>
      <c r="E16" s="21">
        <v>3.0468243736872899E-2</v>
      </c>
      <c r="F16" s="21"/>
      <c r="G16" s="21">
        <v>4.9918667930222899E-2</v>
      </c>
      <c r="H16" s="21">
        <v>6.2926465594332695E-2</v>
      </c>
      <c r="I16" s="21">
        <v>4.3177093874323898E-2</v>
      </c>
      <c r="J16" s="21">
        <v>4.4806580602132398E-2</v>
      </c>
      <c r="K16" s="21">
        <v>2.8471386078472001E-2</v>
      </c>
      <c r="L16" s="21">
        <v>2.8164203094563502E-2</v>
      </c>
      <c r="M16" s="21"/>
      <c r="N16" s="21">
        <v>5.0377202663128902E-2</v>
      </c>
      <c r="O16" s="21">
        <v>3.8363206500909998E-2</v>
      </c>
      <c r="P16" s="21">
        <v>4.1466365573085202E-2</v>
      </c>
      <c r="Q16" s="21">
        <v>3.98969162813008E-2</v>
      </c>
      <c r="R16" s="21"/>
      <c r="S16" s="21">
        <v>6.1290814068288402E-2</v>
      </c>
      <c r="T16" s="21">
        <v>2.18332211516842E-2</v>
      </c>
      <c r="U16" s="21">
        <v>4.2473426559309899E-2</v>
      </c>
      <c r="V16" s="21">
        <v>4.1486426046829297E-2</v>
      </c>
      <c r="W16" s="21">
        <v>3.3208589363535899E-2</v>
      </c>
      <c r="X16" s="21">
        <v>6.22690642780497E-2</v>
      </c>
      <c r="Y16" s="21">
        <v>6.0687393878902401E-2</v>
      </c>
      <c r="Z16" s="21">
        <v>4.7862738669020799E-2</v>
      </c>
      <c r="AA16" s="21">
        <v>3.0223659131130998E-2</v>
      </c>
      <c r="AB16" s="21">
        <v>2.80330148418384E-2</v>
      </c>
      <c r="AC16" s="21">
        <v>4.37230854855628E-2</v>
      </c>
      <c r="AD16" s="21">
        <v>4.1706172451878298E-2</v>
      </c>
      <c r="AE16" s="21"/>
      <c r="AF16" s="21">
        <v>3.8541675678707997E-2</v>
      </c>
      <c r="AG16" s="21">
        <v>4.3091642756477498E-2</v>
      </c>
      <c r="AH16" s="21">
        <v>4.7270466830736498E-2</v>
      </c>
      <c r="AI16" s="21">
        <v>5.8460890575252902E-2</v>
      </c>
      <c r="AJ16" s="21">
        <v>5.4118206824600702E-2</v>
      </c>
      <c r="AK16" s="21"/>
      <c r="AL16" s="21">
        <v>4.4940492362728901E-2</v>
      </c>
      <c r="AM16" s="21">
        <v>3.29597082393219E-2</v>
      </c>
      <c r="AN16" s="21">
        <v>5.2881174788206302E-2</v>
      </c>
      <c r="AO16" s="21">
        <v>5.1790410799949498E-2</v>
      </c>
      <c r="AP16" s="21">
        <v>7.8400026048941501E-2</v>
      </c>
      <c r="AQ16" s="21">
        <v>2.3559489849715301E-2</v>
      </c>
      <c r="AR16" s="21"/>
      <c r="AS16" s="21">
        <v>3.1605594237328401E-2</v>
      </c>
      <c r="AT16" s="21">
        <v>4.2320289696451699E-2</v>
      </c>
      <c r="AU16" s="21">
        <v>6.42229053389477E-2</v>
      </c>
      <c r="AV16" s="21">
        <v>5.6512134736408301E-2</v>
      </c>
      <c r="AW16" s="21">
        <v>2.29629542291163E-2</v>
      </c>
      <c r="AX16" s="21"/>
      <c r="AY16" s="21">
        <v>6.9904330199182393E-2</v>
      </c>
      <c r="AZ16" s="21">
        <v>3.7885166417661799E-2</v>
      </c>
      <c r="BA16" s="21">
        <v>4.0305571587282402E-2</v>
      </c>
      <c r="BB16" s="21">
        <v>2.2994116185525701E-2</v>
      </c>
      <c r="BC16" s="21">
        <v>4.6767936137426101E-2</v>
      </c>
      <c r="BD16" s="21">
        <v>5.0288564352587002E-2</v>
      </c>
      <c r="BE16" s="21">
        <v>7.9056554775827098E-2</v>
      </c>
      <c r="BF16" s="21">
        <v>4.53143426591371E-2</v>
      </c>
      <c r="BG16" s="21">
        <v>5.26677595660923E-2</v>
      </c>
      <c r="BH16" s="21">
        <v>4.5387841627446301E-2</v>
      </c>
      <c r="BI16" s="21">
        <v>3.90176381441849E-2</v>
      </c>
      <c r="BJ16" s="21">
        <v>2.2356674736494001E-2</v>
      </c>
      <c r="BK16" s="21">
        <v>2.3243328376775702E-2</v>
      </c>
      <c r="BL16" s="21">
        <v>0</v>
      </c>
      <c r="BM16" s="21">
        <v>3.9614219489031301E-2</v>
      </c>
      <c r="BN16" s="21">
        <v>4.5565463624361799E-2</v>
      </c>
      <c r="BO16" s="21"/>
      <c r="BP16" s="21">
        <v>5.7948339235278097E-2</v>
      </c>
      <c r="BQ16" s="21">
        <v>3.9929814079124701E-2</v>
      </c>
      <c r="BR16" s="21">
        <v>4.06603849495362E-2</v>
      </c>
      <c r="BS16" s="21">
        <v>3.2566563686500197E-2</v>
      </c>
      <c r="BT16" s="21">
        <v>4.1855170268380301E-2</v>
      </c>
      <c r="BU16" s="21">
        <v>2.6686541753025698E-2</v>
      </c>
      <c r="BV16" s="21"/>
      <c r="BW16" s="21">
        <v>3.5141589165227798E-2</v>
      </c>
      <c r="BX16" s="21">
        <v>3.6085968597289998E-2</v>
      </c>
      <c r="BY16" s="21">
        <v>3.3133665466251197E-2</v>
      </c>
      <c r="BZ16" s="21">
        <v>4.6651052172487099E-2</v>
      </c>
      <c r="CA16" s="21">
        <v>6.5906657338232796E-2</v>
      </c>
      <c r="CB16" s="21">
        <v>4.2039030474025602E-2</v>
      </c>
      <c r="CC16" s="21"/>
      <c r="CD16" s="21">
        <v>5.0298820029634803E-2</v>
      </c>
      <c r="CE16" s="21">
        <v>5.18880120022161E-2</v>
      </c>
      <c r="CF16" s="21">
        <v>6.5773690722766606E-2</v>
      </c>
      <c r="CG16" s="21">
        <v>3.2214409123610101E-2</v>
      </c>
      <c r="CH16" s="21"/>
      <c r="CI16" s="21">
        <v>4.05851857577256E-2</v>
      </c>
      <c r="CJ16" s="21">
        <v>4.9971060533575501E-2</v>
      </c>
      <c r="CK16" s="21">
        <v>4.1047370652176E-2</v>
      </c>
      <c r="CL16" s="21">
        <v>3.7351410319393499E-2</v>
      </c>
      <c r="CM16" s="21"/>
      <c r="CN16" s="21">
        <v>9.5737914042320196E-2</v>
      </c>
      <c r="CO16" s="21">
        <v>3.3627997719277998E-2</v>
      </c>
      <c r="CP16" s="21"/>
      <c r="CQ16" s="21">
        <v>3.8735061387919101E-2</v>
      </c>
      <c r="CR16" s="21">
        <v>4.1654408842051301E-2</v>
      </c>
    </row>
    <row r="17" spans="2:96" x14ac:dyDescent="0.3">
      <c r="B17" s="15" t="s">
        <v>237</v>
      </c>
      <c r="C17" s="22">
        <v>0.73025051195393498</v>
      </c>
      <c r="D17" s="22">
        <v>0.70471195432953204</v>
      </c>
      <c r="E17" s="22">
        <v>0.75443262157151203</v>
      </c>
      <c r="F17" s="22"/>
      <c r="G17" s="22">
        <v>0.64876253579501497</v>
      </c>
      <c r="H17" s="22">
        <v>0.65877492668786897</v>
      </c>
      <c r="I17" s="22">
        <v>0.72955297646668404</v>
      </c>
      <c r="J17" s="22">
        <v>0.738724401585514</v>
      </c>
      <c r="K17" s="22">
        <v>0.75172418973334598</v>
      </c>
      <c r="L17" s="22">
        <v>0.82163222316199003</v>
      </c>
      <c r="M17" s="22"/>
      <c r="N17" s="22">
        <v>0.77986384567483302</v>
      </c>
      <c r="O17" s="22">
        <v>0.714302627583423</v>
      </c>
      <c r="P17" s="22">
        <v>0.72802669172503298</v>
      </c>
      <c r="Q17" s="22">
        <v>0.69424643159406896</v>
      </c>
      <c r="R17" s="22"/>
      <c r="S17" s="22">
        <v>0.66048069736931703</v>
      </c>
      <c r="T17" s="22">
        <v>0.79135059102875704</v>
      </c>
      <c r="U17" s="22">
        <v>0.76495010672232699</v>
      </c>
      <c r="V17" s="22">
        <v>0.73505582389796897</v>
      </c>
      <c r="W17" s="22">
        <v>0.74554033124284602</v>
      </c>
      <c r="X17" s="22">
        <v>0.65531564958690203</v>
      </c>
      <c r="Y17" s="22">
        <v>0.71078975439959702</v>
      </c>
      <c r="Z17" s="22">
        <v>0.69068658406026395</v>
      </c>
      <c r="AA17" s="22">
        <v>0.80952565747675298</v>
      </c>
      <c r="AB17" s="22">
        <v>0.73263481147610099</v>
      </c>
      <c r="AC17" s="22">
        <v>0.69166656733881204</v>
      </c>
      <c r="AD17" s="22">
        <v>0.74573861646027395</v>
      </c>
      <c r="AE17" s="22"/>
      <c r="AF17" s="22">
        <v>0.77402874570550895</v>
      </c>
      <c r="AG17" s="22">
        <v>0.75105886632513097</v>
      </c>
      <c r="AH17" s="22">
        <v>0.76962691565310704</v>
      </c>
      <c r="AI17" s="22">
        <v>0.69078230432384902</v>
      </c>
      <c r="AJ17" s="22">
        <v>0.68119478786995402</v>
      </c>
      <c r="AK17" s="22"/>
      <c r="AL17" s="22">
        <v>0.75197561172443905</v>
      </c>
      <c r="AM17" s="22">
        <v>0.76986180059503595</v>
      </c>
      <c r="AN17" s="22">
        <v>0.76267315350996201</v>
      </c>
      <c r="AO17" s="22">
        <v>0.69770345667207001</v>
      </c>
      <c r="AP17" s="22">
        <v>0.63050753612948396</v>
      </c>
      <c r="AQ17" s="22">
        <v>0.73660875064935405</v>
      </c>
      <c r="AR17" s="22"/>
      <c r="AS17" s="22">
        <v>0.73513535403980501</v>
      </c>
      <c r="AT17" s="22">
        <v>0.70912493252271602</v>
      </c>
      <c r="AU17" s="22">
        <v>0.72047288693898603</v>
      </c>
      <c r="AV17" s="22">
        <v>0.71152481597466</v>
      </c>
      <c r="AW17" s="22">
        <v>0.82585116844682205</v>
      </c>
      <c r="AX17" s="22"/>
      <c r="AY17" s="22">
        <v>0.72965645313985195</v>
      </c>
      <c r="AZ17" s="22">
        <v>0.69175966122630195</v>
      </c>
      <c r="BA17" s="22">
        <v>0.76844579949609904</v>
      </c>
      <c r="BB17" s="22">
        <v>0.71488769879983505</v>
      </c>
      <c r="BC17" s="22">
        <v>0.67841557213410397</v>
      </c>
      <c r="BD17" s="22">
        <v>0.67572479115373396</v>
      </c>
      <c r="BE17" s="22">
        <v>0.683976760966162</v>
      </c>
      <c r="BF17" s="22">
        <v>0.72038653636591798</v>
      </c>
      <c r="BG17" s="22">
        <v>0.74429410783615302</v>
      </c>
      <c r="BH17" s="22">
        <v>0.71497270074977304</v>
      </c>
      <c r="BI17" s="22">
        <v>0.74163944178074404</v>
      </c>
      <c r="BJ17" s="22">
        <v>0.73239173675757197</v>
      </c>
      <c r="BK17" s="22">
        <v>0.84699866193761097</v>
      </c>
      <c r="BL17" s="22">
        <v>0.77629409891029399</v>
      </c>
      <c r="BM17" s="22">
        <v>0.78550484313029501</v>
      </c>
      <c r="BN17" s="22">
        <v>0.81729432164135596</v>
      </c>
      <c r="BO17" s="22"/>
      <c r="BP17" s="22">
        <v>0.70145448055418902</v>
      </c>
      <c r="BQ17" s="22">
        <v>0.71953109009244898</v>
      </c>
      <c r="BR17" s="22">
        <v>0.71700584721947802</v>
      </c>
      <c r="BS17" s="22">
        <v>0.77487252337885704</v>
      </c>
      <c r="BT17" s="22">
        <v>0.71276923238509204</v>
      </c>
      <c r="BU17" s="22">
        <v>0.83721649858324998</v>
      </c>
      <c r="BV17" s="22"/>
      <c r="BW17" s="22">
        <v>0.79809132855625398</v>
      </c>
      <c r="BX17" s="22">
        <v>0.716082833174846</v>
      </c>
      <c r="BY17" s="22">
        <v>0.66338110152807095</v>
      </c>
      <c r="BZ17" s="22">
        <v>0.67438762984717704</v>
      </c>
      <c r="CA17" s="22">
        <v>0.68761321085654004</v>
      </c>
      <c r="CB17" s="22">
        <v>0.62413275273053104</v>
      </c>
      <c r="CC17" s="22"/>
      <c r="CD17" s="22">
        <v>0.68848562803260505</v>
      </c>
      <c r="CE17" s="22">
        <v>0.725097898182404</v>
      </c>
      <c r="CF17" s="22">
        <v>0.64302440530429095</v>
      </c>
      <c r="CG17" s="22">
        <v>0.791826636845958</v>
      </c>
      <c r="CH17" s="22"/>
      <c r="CI17" s="22">
        <v>0.75950310132070697</v>
      </c>
      <c r="CJ17" s="22">
        <v>0.70856434148088598</v>
      </c>
      <c r="CK17" s="22">
        <v>0.73771411882637405</v>
      </c>
      <c r="CL17" s="22">
        <v>0.65464089823639204</v>
      </c>
      <c r="CM17" s="22"/>
      <c r="CN17" s="22">
        <v>0.61823979515723604</v>
      </c>
      <c r="CO17" s="22">
        <v>0.75021468325177598</v>
      </c>
      <c r="CP17" s="22"/>
      <c r="CQ17" s="22">
        <v>0.73951536268329299</v>
      </c>
      <c r="CR17" s="22">
        <v>0.73695181269614995</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CR22"/>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0.24257474860706299</v>
      </c>
      <c r="D9" s="14">
        <v>0.237280096433854</v>
      </c>
      <c r="E9" s="14">
        <v>0.24639619258319401</v>
      </c>
      <c r="F9" s="14"/>
      <c r="G9" s="14">
        <v>0.219577976505616</v>
      </c>
      <c r="H9" s="14">
        <v>0.26006565076121502</v>
      </c>
      <c r="I9" s="14">
        <v>0.22243199001907801</v>
      </c>
      <c r="J9" s="14">
        <v>0.22825724840107101</v>
      </c>
      <c r="K9" s="14">
        <v>0.25320131774410398</v>
      </c>
      <c r="L9" s="14">
        <v>0.26440661835170198</v>
      </c>
      <c r="M9" s="14"/>
      <c r="N9" s="14">
        <v>0.257965146291674</v>
      </c>
      <c r="O9" s="14">
        <v>0.22444670417696899</v>
      </c>
      <c r="P9" s="14">
        <v>0.257988499790966</v>
      </c>
      <c r="Q9" s="14">
        <v>0.224158562658161</v>
      </c>
      <c r="R9" s="14"/>
      <c r="S9" s="14">
        <v>0.261211972097662</v>
      </c>
      <c r="T9" s="14">
        <v>0.25584620551054099</v>
      </c>
      <c r="U9" s="14">
        <v>0.16779189378853501</v>
      </c>
      <c r="V9" s="14">
        <v>0.27670265294039298</v>
      </c>
      <c r="W9" s="14">
        <v>0.244346813171158</v>
      </c>
      <c r="X9" s="14">
        <v>0.17799363773324101</v>
      </c>
      <c r="Y9" s="14">
        <v>0.19139106222213501</v>
      </c>
      <c r="Z9" s="14">
        <v>0.21383870846722799</v>
      </c>
      <c r="AA9" s="14">
        <v>0.33581989504422599</v>
      </c>
      <c r="AB9" s="14">
        <v>0.211519757904924</v>
      </c>
      <c r="AC9" s="14">
        <v>0.29165464485432702</v>
      </c>
      <c r="AD9" s="14">
        <v>0.228691021843099</v>
      </c>
      <c r="AE9" s="14"/>
      <c r="AF9" s="14">
        <v>0.25166928854978599</v>
      </c>
      <c r="AG9" s="14">
        <v>0.24656053958667601</v>
      </c>
      <c r="AH9" s="14">
        <v>0.24484784620560399</v>
      </c>
      <c r="AI9" s="14">
        <v>0.291698994832289</v>
      </c>
      <c r="AJ9" s="14">
        <v>0.268181825194649</v>
      </c>
      <c r="AK9" s="14"/>
      <c r="AL9" s="14">
        <v>0.242826333263789</v>
      </c>
      <c r="AM9" s="14">
        <v>0.27538283013119702</v>
      </c>
      <c r="AN9" s="14">
        <v>0.22709915965060701</v>
      </c>
      <c r="AO9" s="14">
        <v>0.25429778670133002</v>
      </c>
      <c r="AP9" s="14">
        <v>0.25897415681236002</v>
      </c>
      <c r="AQ9" s="14">
        <v>0.22224846526604899</v>
      </c>
      <c r="AR9" s="14"/>
      <c r="AS9" s="14">
        <v>0.25739520981420899</v>
      </c>
      <c r="AT9" s="14">
        <v>0.209450269100459</v>
      </c>
      <c r="AU9" s="14">
        <v>0.249129228341158</v>
      </c>
      <c r="AV9" s="14">
        <v>0.257190644480636</v>
      </c>
      <c r="AW9" s="14">
        <v>0.446798594147786</v>
      </c>
      <c r="AX9" s="14"/>
      <c r="AY9" s="14">
        <v>0.20688812371672899</v>
      </c>
      <c r="AZ9" s="14">
        <v>0.24027491523620201</v>
      </c>
      <c r="BA9" s="14">
        <v>0.25301749617200398</v>
      </c>
      <c r="BB9" s="14">
        <v>0.23968053365214401</v>
      </c>
      <c r="BC9" s="14">
        <v>0.29673527807547301</v>
      </c>
      <c r="BD9" s="14">
        <v>0.27412187152103901</v>
      </c>
      <c r="BE9" s="14">
        <v>0.181888818862561</v>
      </c>
      <c r="BF9" s="14">
        <v>0.256551320736702</v>
      </c>
      <c r="BG9" s="14">
        <v>0.206914339200192</v>
      </c>
      <c r="BH9" s="14">
        <v>0.26487634002277499</v>
      </c>
      <c r="BI9" s="14">
        <v>0.211977735145535</v>
      </c>
      <c r="BJ9" s="14">
        <v>0.222903770520825</v>
      </c>
      <c r="BK9" s="14">
        <v>0.26176678421337701</v>
      </c>
      <c r="BL9" s="14">
        <v>0.19983893911488301</v>
      </c>
      <c r="BM9" s="14">
        <v>0.24579641940232599</v>
      </c>
      <c r="BN9" s="14">
        <v>0.33168558193967201</v>
      </c>
      <c r="BO9" s="14"/>
      <c r="BP9" s="14">
        <v>0.302013887345701</v>
      </c>
      <c r="BQ9" s="14">
        <v>0.20789566289787501</v>
      </c>
      <c r="BR9" s="14">
        <v>0.222700901217914</v>
      </c>
      <c r="BS9" s="14">
        <v>0.22668683702159301</v>
      </c>
      <c r="BT9" s="14">
        <v>0.25100113323800799</v>
      </c>
      <c r="BU9" s="14">
        <v>0.234404657633663</v>
      </c>
      <c r="BV9" s="14"/>
      <c r="BW9" s="14">
        <v>0.26494026333300003</v>
      </c>
      <c r="BX9" s="14">
        <v>0.22862664503761601</v>
      </c>
      <c r="BY9" s="14">
        <v>0.23966695907962501</v>
      </c>
      <c r="BZ9" s="14">
        <v>0.27632824393324701</v>
      </c>
      <c r="CA9" s="14">
        <v>0.224382017065098</v>
      </c>
      <c r="CB9" s="14">
        <v>0.14364266877248399</v>
      </c>
      <c r="CC9" s="14"/>
      <c r="CD9" s="14">
        <v>0.23208518873233</v>
      </c>
      <c r="CE9" s="14">
        <v>0.26689294454441298</v>
      </c>
      <c r="CF9" s="14">
        <v>0.24089795636522801</v>
      </c>
      <c r="CG9" s="14">
        <v>0.265915204855598</v>
      </c>
      <c r="CH9" s="14"/>
      <c r="CI9" s="14">
        <v>0.24928207814666001</v>
      </c>
      <c r="CJ9" s="14">
        <v>0.26010890343024301</v>
      </c>
      <c r="CK9" s="14">
        <v>0.238706040943204</v>
      </c>
      <c r="CL9" s="14">
        <v>0.20238802748109699</v>
      </c>
      <c r="CM9" s="14"/>
      <c r="CN9" s="14">
        <v>0.275714852896636</v>
      </c>
      <c r="CO9" s="14">
        <v>0.23898984803840401</v>
      </c>
      <c r="CP9" s="14"/>
      <c r="CQ9" s="14">
        <v>0.26390188192317998</v>
      </c>
      <c r="CR9" s="14">
        <v>0.24084557833634199</v>
      </c>
    </row>
    <row r="10" spans="2:96" x14ac:dyDescent="0.3">
      <c r="B10" s="15" t="s">
        <v>231</v>
      </c>
      <c r="C10" s="14">
        <v>0.43056052084895802</v>
      </c>
      <c r="D10" s="14">
        <v>0.43711425081302702</v>
      </c>
      <c r="E10" s="14">
        <v>0.42453887186403899</v>
      </c>
      <c r="F10" s="14"/>
      <c r="G10" s="14">
        <v>0.39714451804420597</v>
      </c>
      <c r="H10" s="14">
        <v>0.41580962290950502</v>
      </c>
      <c r="I10" s="14">
        <v>0.47723798812970403</v>
      </c>
      <c r="J10" s="14">
        <v>0.40709792106280102</v>
      </c>
      <c r="K10" s="14">
        <v>0.45389518279365199</v>
      </c>
      <c r="L10" s="14">
        <v>0.43006203949905603</v>
      </c>
      <c r="M10" s="14"/>
      <c r="N10" s="14">
        <v>0.43128394029126099</v>
      </c>
      <c r="O10" s="14">
        <v>0.43310611295288098</v>
      </c>
      <c r="P10" s="14">
        <v>0.40782757564267103</v>
      </c>
      <c r="Q10" s="14">
        <v>0.45225567733628103</v>
      </c>
      <c r="R10" s="14"/>
      <c r="S10" s="14">
        <v>0.44204491221578901</v>
      </c>
      <c r="T10" s="14">
        <v>0.37681813924947599</v>
      </c>
      <c r="U10" s="14">
        <v>0.49372476821508499</v>
      </c>
      <c r="V10" s="14">
        <v>0.42677026650079702</v>
      </c>
      <c r="W10" s="14">
        <v>0.42203062140064701</v>
      </c>
      <c r="X10" s="14">
        <v>0.46419008835938302</v>
      </c>
      <c r="Y10" s="14">
        <v>0.404519869228599</v>
      </c>
      <c r="Z10" s="14">
        <v>0.42340394305628698</v>
      </c>
      <c r="AA10" s="14">
        <v>0.45048000526892501</v>
      </c>
      <c r="AB10" s="14">
        <v>0.423327581416924</v>
      </c>
      <c r="AC10" s="14">
        <v>0.389203495021824</v>
      </c>
      <c r="AD10" s="14">
        <v>0.46833159023305698</v>
      </c>
      <c r="AE10" s="14"/>
      <c r="AF10" s="14">
        <v>0.45896709062997199</v>
      </c>
      <c r="AG10" s="14">
        <v>0.44130666490552001</v>
      </c>
      <c r="AH10" s="14">
        <v>0.413871809029209</v>
      </c>
      <c r="AI10" s="14">
        <v>0.35346370790922399</v>
      </c>
      <c r="AJ10" s="14">
        <v>0.45393305866391798</v>
      </c>
      <c r="AK10" s="14"/>
      <c r="AL10" s="14">
        <v>0.445878110854039</v>
      </c>
      <c r="AM10" s="14">
        <v>0.460930199118401</v>
      </c>
      <c r="AN10" s="14">
        <v>0.45735587205623202</v>
      </c>
      <c r="AO10" s="14">
        <v>0.39878058385339299</v>
      </c>
      <c r="AP10" s="14">
        <v>0.42098858849902998</v>
      </c>
      <c r="AQ10" s="14">
        <v>0.358900968622406</v>
      </c>
      <c r="AR10" s="14"/>
      <c r="AS10" s="14">
        <v>0.42250933884729402</v>
      </c>
      <c r="AT10" s="14">
        <v>0.42714224638222997</v>
      </c>
      <c r="AU10" s="14">
        <v>0.43679864598252999</v>
      </c>
      <c r="AV10" s="14">
        <v>0.45334066200951501</v>
      </c>
      <c r="AW10" s="14">
        <v>0.33326859557114102</v>
      </c>
      <c r="AX10" s="14"/>
      <c r="AY10" s="14">
        <v>0.41459280322158099</v>
      </c>
      <c r="AZ10" s="14">
        <v>0.42112097424155198</v>
      </c>
      <c r="BA10" s="14">
        <v>0.45231361594323399</v>
      </c>
      <c r="BB10" s="14">
        <v>0.43859491964684799</v>
      </c>
      <c r="BC10" s="14">
        <v>0.37573375032603901</v>
      </c>
      <c r="BD10" s="14">
        <v>0.42342277966136199</v>
      </c>
      <c r="BE10" s="14">
        <v>0.46209107902024299</v>
      </c>
      <c r="BF10" s="14">
        <v>0.41981331329722499</v>
      </c>
      <c r="BG10" s="14">
        <v>0.43099932239969901</v>
      </c>
      <c r="BH10" s="14">
        <v>0.37116788707293003</v>
      </c>
      <c r="BI10" s="14">
        <v>0.46194347241077899</v>
      </c>
      <c r="BJ10" s="14">
        <v>0.43319153543106098</v>
      </c>
      <c r="BK10" s="14">
        <v>0.45273168745180498</v>
      </c>
      <c r="BL10" s="14">
        <v>0.33772029610892501</v>
      </c>
      <c r="BM10" s="14">
        <v>0.38173723434003998</v>
      </c>
      <c r="BN10" s="14">
        <v>0.47346258081922299</v>
      </c>
      <c r="BO10" s="14"/>
      <c r="BP10" s="14">
        <v>0.38320609788425702</v>
      </c>
      <c r="BQ10" s="14">
        <v>0.458426972321065</v>
      </c>
      <c r="BR10" s="14">
        <v>0.43685401675060298</v>
      </c>
      <c r="BS10" s="14">
        <v>0.46630577747880297</v>
      </c>
      <c r="BT10" s="14">
        <v>0.38419253492085098</v>
      </c>
      <c r="BU10" s="14">
        <v>0.45804651417333497</v>
      </c>
      <c r="BV10" s="14"/>
      <c r="BW10" s="14">
        <v>0.440085196860109</v>
      </c>
      <c r="BX10" s="14">
        <v>0.42451478435635698</v>
      </c>
      <c r="BY10" s="14">
        <v>0.41090674310263597</v>
      </c>
      <c r="BZ10" s="14">
        <v>0.390478073603445</v>
      </c>
      <c r="CA10" s="14">
        <v>0.44334152084476097</v>
      </c>
      <c r="CB10" s="14">
        <v>0.39460557691459702</v>
      </c>
      <c r="CC10" s="14"/>
      <c r="CD10" s="14">
        <v>0.43860239956009001</v>
      </c>
      <c r="CE10" s="14">
        <v>0.42232171826125697</v>
      </c>
      <c r="CF10" s="14">
        <v>0.39263751880327302</v>
      </c>
      <c r="CG10" s="14">
        <v>0.441352804424607</v>
      </c>
      <c r="CH10" s="14"/>
      <c r="CI10" s="14">
        <v>0.455045239989193</v>
      </c>
      <c r="CJ10" s="14">
        <v>0.41432953732982197</v>
      </c>
      <c r="CK10" s="14">
        <v>0.42685342365868301</v>
      </c>
      <c r="CL10" s="14">
        <v>0.44731510014074199</v>
      </c>
      <c r="CM10" s="14"/>
      <c r="CN10" s="14">
        <v>0.45903710937772702</v>
      </c>
      <c r="CO10" s="14">
        <v>0.42771946135032801</v>
      </c>
      <c r="CP10" s="14"/>
      <c r="CQ10" s="14">
        <v>0.44061627323435898</v>
      </c>
      <c r="CR10" s="14">
        <v>0.42892900719801402</v>
      </c>
    </row>
    <row r="11" spans="2:96" x14ac:dyDescent="0.3">
      <c r="B11" s="15" t="s">
        <v>232</v>
      </c>
      <c r="C11" s="14">
        <v>0.21488061337584599</v>
      </c>
      <c r="D11" s="14">
        <v>0.210199130199581</v>
      </c>
      <c r="E11" s="14">
        <v>0.22009672593242299</v>
      </c>
      <c r="F11" s="14"/>
      <c r="G11" s="14">
        <v>0.204482134950073</v>
      </c>
      <c r="H11" s="14">
        <v>0.20408709665233099</v>
      </c>
      <c r="I11" s="14">
        <v>0.19511044565215899</v>
      </c>
      <c r="J11" s="14">
        <v>0.25658678554535902</v>
      </c>
      <c r="K11" s="14">
        <v>0.20467882621674699</v>
      </c>
      <c r="L11" s="14">
        <v>0.219644699277699</v>
      </c>
      <c r="M11" s="14"/>
      <c r="N11" s="14">
        <v>0.19859272302672801</v>
      </c>
      <c r="O11" s="14">
        <v>0.23363585084771801</v>
      </c>
      <c r="P11" s="14">
        <v>0.22359954948451999</v>
      </c>
      <c r="Q11" s="14">
        <v>0.205928259549052</v>
      </c>
      <c r="R11" s="14"/>
      <c r="S11" s="14">
        <v>0.18362590993458999</v>
      </c>
      <c r="T11" s="14">
        <v>0.25751062395955499</v>
      </c>
      <c r="U11" s="14">
        <v>0.24268520342352101</v>
      </c>
      <c r="V11" s="14">
        <v>0.19161682885112899</v>
      </c>
      <c r="W11" s="14">
        <v>0.172694262236401</v>
      </c>
      <c r="X11" s="14">
        <v>0.19685396044581399</v>
      </c>
      <c r="Y11" s="14">
        <v>0.25495821060588197</v>
      </c>
      <c r="Z11" s="14">
        <v>0.21143741740038599</v>
      </c>
      <c r="AA11" s="14">
        <v>0.13258829553014101</v>
      </c>
      <c r="AB11" s="14">
        <v>0.28536045321483899</v>
      </c>
      <c r="AC11" s="14">
        <v>0.248068797453388</v>
      </c>
      <c r="AD11" s="14">
        <v>0.25723064405110901</v>
      </c>
      <c r="AE11" s="14"/>
      <c r="AF11" s="14">
        <v>0.18150189928650601</v>
      </c>
      <c r="AG11" s="14">
        <v>0.207379131639019</v>
      </c>
      <c r="AH11" s="14">
        <v>0.25053641021987499</v>
      </c>
      <c r="AI11" s="14">
        <v>0.228428428347874</v>
      </c>
      <c r="AJ11" s="14">
        <v>0.16598531565438601</v>
      </c>
      <c r="AK11" s="14"/>
      <c r="AL11" s="14">
        <v>0.19018301672110899</v>
      </c>
      <c r="AM11" s="14">
        <v>0.19073919308666001</v>
      </c>
      <c r="AN11" s="14">
        <v>0.239140193697018</v>
      </c>
      <c r="AO11" s="14">
        <v>0.22445384626134601</v>
      </c>
      <c r="AP11" s="14">
        <v>0.17898527367051301</v>
      </c>
      <c r="AQ11" s="14">
        <v>0.28358510608485299</v>
      </c>
      <c r="AR11" s="14"/>
      <c r="AS11" s="14">
        <v>0.21021978077245401</v>
      </c>
      <c r="AT11" s="14">
        <v>0.23970399528767999</v>
      </c>
      <c r="AU11" s="14">
        <v>0.210930955204189</v>
      </c>
      <c r="AV11" s="14">
        <v>0.15673743977125901</v>
      </c>
      <c r="AW11" s="14">
        <v>0.14626473167857601</v>
      </c>
      <c r="AX11" s="14"/>
      <c r="AY11" s="14">
        <v>6.9370459520003397E-2</v>
      </c>
      <c r="AZ11" s="14">
        <v>0.17974859361989601</v>
      </c>
      <c r="BA11" s="14">
        <v>0.22161425793189499</v>
      </c>
      <c r="BB11" s="14">
        <v>0.21722243684021</v>
      </c>
      <c r="BC11" s="14">
        <v>0.22743743838156999</v>
      </c>
      <c r="BD11" s="14">
        <v>0.22262677512835199</v>
      </c>
      <c r="BE11" s="14">
        <v>0.249307904895158</v>
      </c>
      <c r="BF11" s="14">
        <v>0.22118428021693701</v>
      </c>
      <c r="BG11" s="14">
        <v>0.19821934996486501</v>
      </c>
      <c r="BH11" s="14">
        <v>0.215723759424017</v>
      </c>
      <c r="BI11" s="14">
        <v>0.21252053044152999</v>
      </c>
      <c r="BJ11" s="14">
        <v>0.25767205463660198</v>
      </c>
      <c r="BK11" s="14">
        <v>0.17822356702126901</v>
      </c>
      <c r="BL11" s="14">
        <v>0.24822543851473</v>
      </c>
      <c r="BM11" s="14">
        <v>0.26104555602622798</v>
      </c>
      <c r="BN11" s="14">
        <v>9.2307468408512103E-2</v>
      </c>
      <c r="BO11" s="14"/>
      <c r="BP11" s="14">
        <v>0.19350993726600799</v>
      </c>
      <c r="BQ11" s="14">
        <v>0.227125439294907</v>
      </c>
      <c r="BR11" s="14">
        <v>0.218536867109655</v>
      </c>
      <c r="BS11" s="14">
        <v>0.208490820199358</v>
      </c>
      <c r="BT11" s="14">
        <v>0.241002649260465</v>
      </c>
      <c r="BU11" s="14">
        <v>0.21104664324019501</v>
      </c>
      <c r="BV11" s="14"/>
      <c r="BW11" s="14">
        <v>0.199503819105907</v>
      </c>
      <c r="BX11" s="14">
        <v>0.25306020810204299</v>
      </c>
      <c r="BY11" s="14">
        <v>0.174492848528256</v>
      </c>
      <c r="BZ11" s="14">
        <v>0.22552835045670799</v>
      </c>
      <c r="CA11" s="14">
        <v>0.214418850787716</v>
      </c>
      <c r="CB11" s="14">
        <v>0.243648264920936</v>
      </c>
      <c r="CC11" s="14"/>
      <c r="CD11" s="14">
        <v>0.186860457214298</v>
      </c>
      <c r="CE11" s="14">
        <v>0.21367022210092401</v>
      </c>
      <c r="CF11" s="14">
        <v>0.23974244342863801</v>
      </c>
      <c r="CG11" s="14">
        <v>0.19824522249688301</v>
      </c>
      <c r="CH11" s="14"/>
      <c r="CI11" s="14">
        <v>0.191339089467021</v>
      </c>
      <c r="CJ11" s="14">
        <v>0.20950708369781501</v>
      </c>
      <c r="CK11" s="14">
        <v>0.22786534691013299</v>
      </c>
      <c r="CL11" s="14">
        <v>0.18357368636398699</v>
      </c>
      <c r="CM11" s="14"/>
      <c r="CN11" s="14">
        <v>0.17018507325726301</v>
      </c>
      <c r="CO11" s="14">
        <v>0.222035790184129</v>
      </c>
      <c r="CP11" s="14"/>
      <c r="CQ11" s="14">
        <v>0.19575738743203699</v>
      </c>
      <c r="CR11" s="14">
        <v>0.21789946208397901</v>
      </c>
    </row>
    <row r="12" spans="2:96" x14ac:dyDescent="0.3">
      <c r="B12" s="15" t="s">
        <v>233</v>
      </c>
      <c r="C12" s="14">
        <v>6.0934752657890202E-2</v>
      </c>
      <c r="D12" s="14">
        <v>6.8203874328405301E-2</v>
      </c>
      <c r="E12" s="14">
        <v>5.4004768170678903E-2</v>
      </c>
      <c r="F12" s="14"/>
      <c r="G12" s="14">
        <v>0.12194251260637801</v>
      </c>
      <c r="H12" s="14">
        <v>6.6488404492702602E-2</v>
      </c>
      <c r="I12" s="14">
        <v>4.5451934256742897E-2</v>
      </c>
      <c r="J12" s="14">
        <v>4.9346307579013898E-2</v>
      </c>
      <c r="K12" s="14">
        <v>5.0616586452972102E-2</v>
      </c>
      <c r="L12" s="14">
        <v>4.4996355739018799E-2</v>
      </c>
      <c r="M12" s="14"/>
      <c r="N12" s="14">
        <v>6.6546865200575997E-2</v>
      </c>
      <c r="O12" s="14">
        <v>6.7966869037018707E-2</v>
      </c>
      <c r="P12" s="14">
        <v>5.7288722799817997E-2</v>
      </c>
      <c r="Q12" s="14">
        <v>5.1519657367528102E-2</v>
      </c>
      <c r="R12" s="14"/>
      <c r="S12" s="14">
        <v>6.8769024080709604E-2</v>
      </c>
      <c r="T12" s="14">
        <v>5.6588564924744802E-2</v>
      </c>
      <c r="U12" s="14">
        <v>5.0142768527453502E-2</v>
      </c>
      <c r="V12" s="14">
        <v>5.8067410174506E-2</v>
      </c>
      <c r="W12" s="14">
        <v>9.5680261525387195E-2</v>
      </c>
      <c r="X12" s="14">
        <v>8.2856170611278299E-2</v>
      </c>
      <c r="Y12" s="14">
        <v>9.6632442327109699E-2</v>
      </c>
      <c r="Z12" s="14">
        <v>7.9505705739102303E-2</v>
      </c>
      <c r="AA12" s="14">
        <v>3.5443542021431497E-2</v>
      </c>
      <c r="AB12" s="14">
        <v>3.3798793274797199E-2</v>
      </c>
      <c r="AC12" s="14">
        <v>3.9554768907137397E-2</v>
      </c>
      <c r="AD12" s="14">
        <v>2.4089806751440599E-2</v>
      </c>
      <c r="AE12" s="14"/>
      <c r="AF12" s="14">
        <v>7.1390881625352606E-2</v>
      </c>
      <c r="AG12" s="14">
        <v>5.8246848861975897E-2</v>
      </c>
      <c r="AH12" s="14">
        <v>5.4680551518977397E-2</v>
      </c>
      <c r="AI12" s="14">
        <v>5.8287705953329598E-2</v>
      </c>
      <c r="AJ12" s="14">
        <v>2.6451659327716998E-2</v>
      </c>
      <c r="AK12" s="14"/>
      <c r="AL12" s="14">
        <v>7.4630015445358994E-2</v>
      </c>
      <c r="AM12" s="14">
        <v>5.1277441518773302E-2</v>
      </c>
      <c r="AN12" s="14">
        <v>4.81712071461326E-2</v>
      </c>
      <c r="AO12" s="14">
        <v>6.2500172848576396E-2</v>
      </c>
      <c r="AP12" s="14">
        <v>7.5043562586610796E-2</v>
      </c>
      <c r="AQ12" s="14">
        <v>4.5472123532968103E-2</v>
      </c>
      <c r="AR12" s="14"/>
      <c r="AS12" s="14">
        <v>5.7794623289081803E-2</v>
      </c>
      <c r="AT12" s="14">
        <v>5.5889116313224199E-2</v>
      </c>
      <c r="AU12" s="14">
        <v>6.0140109533923E-2</v>
      </c>
      <c r="AV12" s="14">
        <v>9.2859461364338397E-2</v>
      </c>
      <c r="AW12" s="14">
        <v>2.6779570555173899E-2</v>
      </c>
      <c r="AX12" s="14"/>
      <c r="AY12" s="14">
        <v>0.178613727079904</v>
      </c>
      <c r="AZ12" s="14">
        <v>1.28838049237997E-2</v>
      </c>
      <c r="BA12" s="14">
        <v>2.1450815290547699E-2</v>
      </c>
      <c r="BB12" s="14">
        <v>7.3169855174177595E-2</v>
      </c>
      <c r="BC12" s="14">
        <v>4.0794993671578801E-2</v>
      </c>
      <c r="BD12" s="14">
        <v>4.3381703328110498E-2</v>
      </c>
      <c r="BE12" s="14">
        <v>4.97566672351989E-2</v>
      </c>
      <c r="BF12" s="14">
        <v>6.7674694641725305E-2</v>
      </c>
      <c r="BG12" s="14">
        <v>0.1110398689218</v>
      </c>
      <c r="BH12" s="14">
        <v>0.108457915495748</v>
      </c>
      <c r="BI12" s="14">
        <v>7.61484197198561E-2</v>
      </c>
      <c r="BJ12" s="14">
        <v>4.2092189929651302E-2</v>
      </c>
      <c r="BK12" s="14">
        <v>5.8263609838098397E-2</v>
      </c>
      <c r="BL12" s="14">
        <v>0.16270499560134499</v>
      </c>
      <c r="BM12" s="14">
        <v>3.5927228498501197E-2</v>
      </c>
      <c r="BN12" s="14">
        <v>9.3985105803493202E-2</v>
      </c>
      <c r="BO12" s="14"/>
      <c r="BP12" s="14">
        <v>7.4369557466428496E-2</v>
      </c>
      <c r="BQ12" s="14">
        <v>5.0305400431568503E-2</v>
      </c>
      <c r="BR12" s="14">
        <v>7.0767674325877702E-2</v>
      </c>
      <c r="BS12" s="14">
        <v>5.2358942270142497E-2</v>
      </c>
      <c r="BT12" s="14">
        <v>7.1787451480004899E-2</v>
      </c>
      <c r="BU12" s="14">
        <v>3.7721848144234703E-2</v>
      </c>
      <c r="BV12" s="14"/>
      <c r="BW12" s="14">
        <v>5.3542267345024999E-2</v>
      </c>
      <c r="BX12" s="14">
        <v>5.7638445713891498E-2</v>
      </c>
      <c r="BY12" s="14">
        <v>7.1247821213894197E-2</v>
      </c>
      <c r="BZ12" s="14">
        <v>2.9945147281880601E-2</v>
      </c>
      <c r="CA12" s="14">
        <v>6.6546309520909994E-2</v>
      </c>
      <c r="CB12" s="14">
        <v>0.15985988823456601</v>
      </c>
      <c r="CC12" s="14"/>
      <c r="CD12" s="14">
        <v>8.5232812843625605E-2</v>
      </c>
      <c r="CE12" s="14">
        <v>5.41464779429165E-2</v>
      </c>
      <c r="CF12" s="14">
        <v>4.7224706333911799E-2</v>
      </c>
      <c r="CG12" s="14">
        <v>6.0251688694677001E-2</v>
      </c>
      <c r="CH12" s="14"/>
      <c r="CI12" s="14">
        <v>7.8409538254878702E-2</v>
      </c>
      <c r="CJ12" s="14">
        <v>5.96509053206054E-2</v>
      </c>
      <c r="CK12" s="14">
        <v>5.4973961235661097E-2</v>
      </c>
      <c r="CL12" s="14">
        <v>6.9020723544569701E-2</v>
      </c>
      <c r="CM12" s="14"/>
      <c r="CN12" s="14">
        <v>5.64076098308533E-2</v>
      </c>
      <c r="CO12" s="14">
        <v>6.0961460923363499E-2</v>
      </c>
      <c r="CP12" s="14"/>
      <c r="CQ12" s="14">
        <v>7.4362045967327997E-2</v>
      </c>
      <c r="CR12" s="14">
        <v>6.2914654106981105E-2</v>
      </c>
    </row>
    <row r="13" spans="2:96" x14ac:dyDescent="0.3">
      <c r="B13" s="15" t="s">
        <v>234</v>
      </c>
      <c r="C13" s="14">
        <v>1.4482203464880701E-2</v>
      </c>
      <c r="D13" s="14">
        <v>1.69275587336923E-2</v>
      </c>
      <c r="E13" s="14">
        <v>1.2133106591302701E-2</v>
      </c>
      <c r="F13" s="14"/>
      <c r="G13" s="14">
        <v>0</v>
      </c>
      <c r="H13" s="14">
        <v>1.7047245283911501E-2</v>
      </c>
      <c r="I13" s="14">
        <v>2.23332036613401E-2</v>
      </c>
      <c r="J13" s="14">
        <v>2.1861253214250202E-2</v>
      </c>
      <c r="K13" s="14">
        <v>1.3492971781391701E-2</v>
      </c>
      <c r="L13" s="14">
        <v>1.02584958358548E-2</v>
      </c>
      <c r="M13" s="14"/>
      <c r="N13" s="14">
        <v>2.0762561200870201E-2</v>
      </c>
      <c r="O13" s="14">
        <v>1.8925155515994499E-3</v>
      </c>
      <c r="P13" s="14">
        <v>2.1428887482654101E-2</v>
      </c>
      <c r="Q13" s="14">
        <v>1.48506485577104E-2</v>
      </c>
      <c r="R13" s="14"/>
      <c r="S13" s="14">
        <v>6.6734633046483301E-3</v>
      </c>
      <c r="T13" s="14">
        <v>2.4856336360163201E-2</v>
      </c>
      <c r="U13" s="14">
        <v>1.6990051441831799E-2</v>
      </c>
      <c r="V13" s="14">
        <v>4.7183070804810599E-3</v>
      </c>
      <c r="W13" s="14">
        <v>2.7414682936827899E-2</v>
      </c>
      <c r="X13" s="14">
        <v>3.1139957049436302E-2</v>
      </c>
      <c r="Y13" s="14">
        <v>1.1403238142492399E-2</v>
      </c>
      <c r="Z13" s="14">
        <v>3.5890826336430898E-2</v>
      </c>
      <c r="AA13" s="14">
        <v>8.9229067039611892E-3</v>
      </c>
      <c r="AB13" s="14">
        <v>5.4553063927325002E-3</v>
      </c>
      <c r="AC13" s="14">
        <v>0</v>
      </c>
      <c r="AD13" s="14">
        <v>0</v>
      </c>
      <c r="AE13" s="14"/>
      <c r="AF13" s="14">
        <v>1.49602712296227E-2</v>
      </c>
      <c r="AG13" s="14">
        <v>1.30271081466629E-2</v>
      </c>
      <c r="AH13" s="14">
        <v>2.0442969092949601E-2</v>
      </c>
      <c r="AI13" s="14">
        <v>2.4283147225274901E-2</v>
      </c>
      <c r="AJ13" s="14">
        <v>1.6907639768153099E-2</v>
      </c>
      <c r="AK13" s="14"/>
      <c r="AL13" s="14">
        <v>1.5690659001232701E-2</v>
      </c>
      <c r="AM13" s="14">
        <v>1.0034733357139501E-2</v>
      </c>
      <c r="AN13" s="14">
        <v>1.8300214273385899E-2</v>
      </c>
      <c r="AO13" s="14">
        <v>2.17807161587192E-2</v>
      </c>
      <c r="AP13" s="14">
        <v>2.08005199334763E-2</v>
      </c>
      <c r="AQ13" s="14">
        <v>5.4651024252374801E-3</v>
      </c>
      <c r="AR13" s="14"/>
      <c r="AS13" s="14">
        <v>1.8473448739016698E-2</v>
      </c>
      <c r="AT13" s="14">
        <v>5.7822145114004098E-3</v>
      </c>
      <c r="AU13" s="14">
        <v>1.1595332626647199E-2</v>
      </c>
      <c r="AV13" s="14">
        <v>2.16925978410803E-2</v>
      </c>
      <c r="AW13" s="14">
        <v>4.6888508047322801E-2</v>
      </c>
      <c r="AX13" s="14"/>
      <c r="AY13" s="14">
        <v>0</v>
      </c>
      <c r="AZ13" s="14">
        <v>5.0177744268514297E-2</v>
      </c>
      <c r="BA13" s="14">
        <v>1.5042249025881201E-2</v>
      </c>
      <c r="BB13" s="14">
        <v>7.8068883969888E-3</v>
      </c>
      <c r="BC13" s="14">
        <v>1.61547014143276E-2</v>
      </c>
      <c r="BD13" s="14">
        <v>0</v>
      </c>
      <c r="BE13" s="14">
        <v>1.3922739162423601E-2</v>
      </c>
      <c r="BF13" s="14">
        <v>0</v>
      </c>
      <c r="BG13" s="14">
        <v>1.3560379187338E-2</v>
      </c>
      <c r="BH13" s="14">
        <v>2.4122381844842899E-2</v>
      </c>
      <c r="BI13" s="14">
        <v>3.1618523620779999E-2</v>
      </c>
      <c r="BJ13" s="14">
        <v>7.4697502893228502E-3</v>
      </c>
      <c r="BK13" s="14">
        <v>2.4719205992542799E-2</v>
      </c>
      <c r="BL13" s="14">
        <v>1.85222216255298E-2</v>
      </c>
      <c r="BM13" s="14">
        <v>3.7439742790969698E-2</v>
      </c>
      <c r="BN13" s="14">
        <v>8.5592630290988597E-3</v>
      </c>
      <c r="BO13" s="14"/>
      <c r="BP13" s="14">
        <v>1.7818257460939901E-2</v>
      </c>
      <c r="BQ13" s="14">
        <v>1.33213011214211E-2</v>
      </c>
      <c r="BR13" s="14">
        <v>9.9259128752367306E-3</v>
      </c>
      <c r="BS13" s="14">
        <v>1.2444177299930401E-2</v>
      </c>
      <c r="BT13" s="14">
        <v>1.31148835960494E-2</v>
      </c>
      <c r="BU13" s="14">
        <v>2.87465371809115E-2</v>
      </c>
      <c r="BV13" s="14"/>
      <c r="BW13" s="14">
        <v>1.16704773563977E-2</v>
      </c>
      <c r="BX13" s="14">
        <v>1.30785482408522E-2</v>
      </c>
      <c r="BY13" s="14">
        <v>2.62739659240897E-2</v>
      </c>
      <c r="BZ13" s="14">
        <v>2.10643285682303E-2</v>
      </c>
      <c r="CA13" s="14">
        <v>1.5337399147317901E-2</v>
      </c>
      <c r="CB13" s="14">
        <v>1.16456934231789E-2</v>
      </c>
      <c r="CC13" s="14"/>
      <c r="CD13" s="14">
        <v>1.49718704302028E-2</v>
      </c>
      <c r="CE13" s="14">
        <v>1.7937164674354501E-2</v>
      </c>
      <c r="CF13" s="14">
        <v>2.6413462720313099E-2</v>
      </c>
      <c r="CG13" s="14">
        <v>1.15870534240754E-2</v>
      </c>
      <c r="CH13" s="14"/>
      <c r="CI13" s="14">
        <v>0</v>
      </c>
      <c r="CJ13" s="14">
        <v>2.2816238123407901E-2</v>
      </c>
      <c r="CK13" s="14">
        <v>1.5978281867858001E-2</v>
      </c>
      <c r="CL13" s="14">
        <v>1.4599499592088399E-2</v>
      </c>
      <c r="CM13" s="14"/>
      <c r="CN13" s="14">
        <v>1.1832620169172799E-2</v>
      </c>
      <c r="CO13" s="14">
        <v>1.39742170330841E-2</v>
      </c>
      <c r="CP13" s="14"/>
      <c r="CQ13" s="14">
        <v>9.8992763406808293E-3</v>
      </c>
      <c r="CR13" s="14">
        <v>1.46226134864752E-2</v>
      </c>
    </row>
    <row r="14" spans="2:96" x14ac:dyDescent="0.3">
      <c r="B14" s="15" t="s">
        <v>92</v>
      </c>
      <c r="C14" s="14">
        <v>3.6567161045363103E-2</v>
      </c>
      <c r="D14" s="14">
        <v>3.02750894914404E-2</v>
      </c>
      <c r="E14" s="14">
        <v>4.28303348583624E-2</v>
      </c>
      <c r="F14" s="14"/>
      <c r="G14" s="14">
        <v>5.6852857893727397E-2</v>
      </c>
      <c r="H14" s="14">
        <v>3.6501979900335102E-2</v>
      </c>
      <c r="I14" s="14">
        <v>3.7434438280975403E-2</v>
      </c>
      <c r="J14" s="14">
        <v>3.6850484197504897E-2</v>
      </c>
      <c r="K14" s="14">
        <v>2.4115115011132299E-2</v>
      </c>
      <c r="L14" s="14">
        <v>3.0631791296669299E-2</v>
      </c>
      <c r="M14" s="14"/>
      <c r="N14" s="14">
        <v>2.4848763988890899E-2</v>
      </c>
      <c r="O14" s="14">
        <v>3.8951947433813798E-2</v>
      </c>
      <c r="P14" s="14">
        <v>3.1866764799370603E-2</v>
      </c>
      <c r="Q14" s="14">
        <v>5.1287194531266497E-2</v>
      </c>
      <c r="R14" s="14"/>
      <c r="S14" s="14">
        <v>3.7674718366601398E-2</v>
      </c>
      <c r="T14" s="14">
        <v>2.8380129995520101E-2</v>
      </c>
      <c r="U14" s="14">
        <v>2.8665314603573602E-2</v>
      </c>
      <c r="V14" s="14">
        <v>4.21245344526942E-2</v>
      </c>
      <c r="W14" s="14">
        <v>3.7833358729579297E-2</v>
      </c>
      <c r="X14" s="14">
        <v>4.6966185800846702E-2</v>
      </c>
      <c r="Y14" s="14">
        <v>4.1095177473781802E-2</v>
      </c>
      <c r="Z14" s="14">
        <v>3.5923399000565903E-2</v>
      </c>
      <c r="AA14" s="14">
        <v>3.6745355431314998E-2</v>
      </c>
      <c r="AB14" s="14">
        <v>4.0538107795783297E-2</v>
      </c>
      <c r="AC14" s="14">
        <v>3.1518293763323199E-2</v>
      </c>
      <c r="AD14" s="14">
        <v>2.1656937121293501E-2</v>
      </c>
      <c r="AE14" s="14"/>
      <c r="AF14" s="14">
        <v>2.1510568678761499E-2</v>
      </c>
      <c r="AG14" s="14">
        <v>3.3479706860146501E-2</v>
      </c>
      <c r="AH14" s="14">
        <v>1.56204139333852E-2</v>
      </c>
      <c r="AI14" s="14">
        <v>4.3838015732008899E-2</v>
      </c>
      <c r="AJ14" s="14">
        <v>6.8540501391176401E-2</v>
      </c>
      <c r="AK14" s="14"/>
      <c r="AL14" s="14">
        <v>3.0791864714471501E-2</v>
      </c>
      <c r="AM14" s="14">
        <v>1.1635602787829401E-2</v>
      </c>
      <c r="AN14" s="14">
        <v>9.9333531766244293E-3</v>
      </c>
      <c r="AO14" s="14">
        <v>3.8186894176636302E-2</v>
      </c>
      <c r="AP14" s="14">
        <v>4.5207898498009602E-2</v>
      </c>
      <c r="AQ14" s="14">
        <v>8.4328234068486801E-2</v>
      </c>
      <c r="AR14" s="14"/>
      <c r="AS14" s="14">
        <v>3.3607598537944497E-2</v>
      </c>
      <c r="AT14" s="14">
        <v>6.2032158405005797E-2</v>
      </c>
      <c r="AU14" s="14">
        <v>3.1405728311552902E-2</v>
      </c>
      <c r="AV14" s="14">
        <v>1.8179194533170701E-2</v>
      </c>
      <c r="AW14" s="14">
        <v>0</v>
      </c>
      <c r="AX14" s="14"/>
      <c r="AY14" s="14">
        <v>0.13053488646178299</v>
      </c>
      <c r="AZ14" s="14">
        <v>9.5793967710036704E-2</v>
      </c>
      <c r="BA14" s="14">
        <v>3.6561565636438399E-2</v>
      </c>
      <c r="BB14" s="14">
        <v>2.3525366289631401E-2</v>
      </c>
      <c r="BC14" s="14">
        <v>4.31438381310119E-2</v>
      </c>
      <c r="BD14" s="14">
        <v>3.6446870361135801E-2</v>
      </c>
      <c r="BE14" s="14">
        <v>4.30327908244156E-2</v>
      </c>
      <c r="BF14" s="14">
        <v>3.4776391107411E-2</v>
      </c>
      <c r="BG14" s="14">
        <v>3.9266740326107198E-2</v>
      </c>
      <c r="BH14" s="14">
        <v>1.5651716139686699E-2</v>
      </c>
      <c r="BI14" s="14">
        <v>5.7913186615194002E-3</v>
      </c>
      <c r="BJ14" s="14">
        <v>3.6670699192537203E-2</v>
      </c>
      <c r="BK14" s="14">
        <v>2.4295145482907801E-2</v>
      </c>
      <c r="BL14" s="14">
        <v>3.2988109034587099E-2</v>
      </c>
      <c r="BM14" s="14">
        <v>3.8053818941935602E-2</v>
      </c>
      <c r="BN14" s="14">
        <v>0</v>
      </c>
      <c r="BO14" s="14"/>
      <c r="BP14" s="14">
        <v>2.90822625766653E-2</v>
      </c>
      <c r="BQ14" s="14">
        <v>4.2925223933163802E-2</v>
      </c>
      <c r="BR14" s="14">
        <v>4.1214627720713902E-2</v>
      </c>
      <c r="BS14" s="14">
        <v>3.3713445730172299E-2</v>
      </c>
      <c r="BT14" s="14">
        <v>3.8901347504621001E-2</v>
      </c>
      <c r="BU14" s="14">
        <v>3.00337996276611E-2</v>
      </c>
      <c r="BV14" s="14"/>
      <c r="BW14" s="14">
        <v>3.0257975999560999E-2</v>
      </c>
      <c r="BX14" s="14">
        <v>2.3081368549239901E-2</v>
      </c>
      <c r="BY14" s="14">
        <v>7.7411662151499805E-2</v>
      </c>
      <c r="BZ14" s="14">
        <v>5.6655856156489597E-2</v>
      </c>
      <c r="CA14" s="14">
        <v>3.59739026341971E-2</v>
      </c>
      <c r="CB14" s="14">
        <v>4.6597907734238199E-2</v>
      </c>
      <c r="CC14" s="14"/>
      <c r="CD14" s="14">
        <v>4.2247271219452397E-2</v>
      </c>
      <c r="CE14" s="14">
        <v>2.5031472476134999E-2</v>
      </c>
      <c r="CF14" s="14">
        <v>5.3083912348635902E-2</v>
      </c>
      <c r="CG14" s="14">
        <v>2.2648026104159499E-2</v>
      </c>
      <c r="CH14" s="14"/>
      <c r="CI14" s="14">
        <v>2.59240541422475E-2</v>
      </c>
      <c r="CJ14" s="14">
        <v>3.3587332098106097E-2</v>
      </c>
      <c r="CK14" s="14">
        <v>3.5622945384460702E-2</v>
      </c>
      <c r="CL14" s="14">
        <v>8.3102962877516506E-2</v>
      </c>
      <c r="CM14" s="14"/>
      <c r="CN14" s="14">
        <v>2.6822734468348101E-2</v>
      </c>
      <c r="CO14" s="14">
        <v>3.6319222470691401E-2</v>
      </c>
      <c r="CP14" s="14"/>
      <c r="CQ14" s="14">
        <v>1.5463135102415501E-2</v>
      </c>
      <c r="CR14" s="14">
        <v>3.4788684788208499E-2</v>
      </c>
    </row>
    <row r="15" spans="2:96" x14ac:dyDescent="0.3">
      <c r="B15" s="15" t="s">
        <v>235</v>
      </c>
      <c r="C15" s="21">
        <v>0.67313526945601998</v>
      </c>
      <c r="D15" s="21">
        <v>0.67439434724688097</v>
      </c>
      <c r="E15" s="21">
        <v>0.67093506444723305</v>
      </c>
      <c r="F15" s="21"/>
      <c r="G15" s="21">
        <v>0.61672249454982198</v>
      </c>
      <c r="H15" s="21">
        <v>0.67587527367071998</v>
      </c>
      <c r="I15" s="21">
        <v>0.69966997814878196</v>
      </c>
      <c r="J15" s="21">
        <v>0.63535516946387205</v>
      </c>
      <c r="K15" s="21">
        <v>0.70709650053775697</v>
      </c>
      <c r="L15" s="21">
        <v>0.69446865785075795</v>
      </c>
      <c r="M15" s="21"/>
      <c r="N15" s="21">
        <v>0.68924908658293504</v>
      </c>
      <c r="O15" s="21">
        <v>0.65755281712985003</v>
      </c>
      <c r="P15" s="21">
        <v>0.66581607543363697</v>
      </c>
      <c r="Q15" s="21">
        <v>0.67641423999444295</v>
      </c>
      <c r="R15" s="21"/>
      <c r="S15" s="21">
        <v>0.70325688431345101</v>
      </c>
      <c r="T15" s="21">
        <v>0.63266434476001698</v>
      </c>
      <c r="U15" s="21">
        <v>0.66151666200362003</v>
      </c>
      <c r="V15" s="21">
        <v>0.70347291944118995</v>
      </c>
      <c r="W15" s="21">
        <v>0.66637743457180498</v>
      </c>
      <c r="X15" s="21">
        <v>0.64218372609262397</v>
      </c>
      <c r="Y15" s="21">
        <v>0.59591093145073404</v>
      </c>
      <c r="Z15" s="21">
        <v>0.637242651523515</v>
      </c>
      <c r="AA15" s="21">
        <v>0.786299900313151</v>
      </c>
      <c r="AB15" s="21">
        <v>0.634847339321848</v>
      </c>
      <c r="AC15" s="21">
        <v>0.68085813987615096</v>
      </c>
      <c r="AD15" s="21">
        <v>0.69702261207615601</v>
      </c>
      <c r="AE15" s="21"/>
      <c r="AF15" s="21">
        <v>0.71063637917975697</v>
      </c>
      <c r="AG15" s="21">
        <v>0.68786720449219596</v>
      </c>
      <c r="AH15" s="21">
        <v>0.65871965523481302</v>
      </c>
      <c r="AI15" s="21">
        <v>0.64516270274151299</v>
      </c>
      <c r="AJ15" s="21">
        <v>0.72211488385856704</v>
      </c>
      <c r="AK15" s="21"/>
      <c r="AL15" s="21">
        <v>0.68870444411782805</v>
      </c>
      <c r="AM15" s="21">
        <v>0.73631302924959796</v>
      </c>
      <c r="AN15" s="21">
        <v>0.68445503170683897</v>
      </c>
      <c r="AO15" s="21">
        <v>0.65307837055472295</v>
      </c>
      <c r="AP15" s="21">
        <v>0.67996274531139</v>
      </c>
      <c r="AQ15" s="21">
        <v>0.58114943388845497</v>
      </c>
      <c r="AR15" s="21"/>
      <c r="AS15" s="21">
        <v>0.67990454866150296</v>
      </c>
      <c r="AT15" s="21">
        <v>0.63659251548268903</v>
      </c>
      <c r="AU15" s="21">
        <v>0.68592787432368796</v>
      </c>
      <c r="AV15" s="21">
        <v>0.71053130649015095</v>
      </c>
      <c r="AW15" s="21">
        <v>0.78006718971892697</v>
      </c>
      <c r="AX15" s="21"/>
      <c r="AY15" s="21">
        <v>0.62148092693831003</v>
      </c>
      <c r="AZ15" s="21">
        <v>0.66139588947775296</v>
      </c>
      <c r="BA15" s="21">
        <v>0.70533111211523802</v>
      </c>
      <c r="BB15" s="21">
        <v>0.67827545329899197</v>
      </c>
      <c r="BC15" s="21">
        <v>0.67246902840151201</v>
      </c>
      <c r="BD15" s="21">
        <v>0.69754465118240105</v>
      </c>
      <c r="BE15" s="21">
        <v>0.64397989788280396</v>
      </c>
      <c r="BF15" s="21">
        <v>0.67636463403392699</v>
      </c>
      <c r="BG15" s="21">
        <v>0.63791366159989005</v>
      </c>
      <c r="BH15" s="21">
        <v>0.63604422709570596</v>
      </c>
      <c r="BI15" s="21">
        <v>0.67392120755631402</v>
      </c>
      <c r="BJ15" s="21">
        <v>0.65609530595188603</v>
      </c>
      <c r="BK15" s="21">
        <v>0.71449847166518199</v>
      </c>
      <c r="BL15" s="21">
        <v>0.537559235223808</v>
      </c>
      <c r="BM15" s="21">
        <v>0.62753365374236603</v>
      </c>
      <c r="BN15" s="21">
        <v>0.805148162758896</v>
      </c>
      <c r="BO15" s="21"/>
      <c r="BP15" s="21">
        <v>0.68521998522995797</v>
      </c>
      <c r="BQ15" s="21">
        <v>0.66632263521893997</v>
      </c>
      <c r="BR15" s="21">
        <v>0.65955491796851695</v>
      </c>
      <c r="BS15" s="21">
        <v>0.69299261450039595</v>
      </c>
      <c r="BT15" s="21">
        <v>0.63519366815886003</v>
      </c>
      <c r="BU15" s="21">
        <v>0.692451171806998</v>
      </c>
      <c r="BV15" s="21"/>
      <c r="BW15" s="21">
        <v>0.70502546019310897</v>
      </c>
      <c r="BX15" s="21">
        <v>0.65314142939397302</v>
      </c>
      <c r="BY15" s="21">
        <v>0.65057370218226096</v>
      </c>
      <c r="BZ15" s="21">
        <v>0.66680631753669195</v>
      </c>
      <c r="CA15" s="21">
        <v>0.66772353790985906</v>
      </c>
      <c r="CB15" s="21">
        <v>0.53824824568708096</v>
      </c>
      <c r="CC15" s="21"/>
      <c r="CD15" s="21">
        <v>0.67068758829242103</v>
      </c>
      <c r="CE15" s="21">
        <v>0.68921466280567001</v>
      </c>
      <c r="CF15" s="21">
        <v>0.63353547516850095</v>
      </c>
      <c r="CG15" s="21">
        <v>0.70726800928020495</v>
      </c>
      <c r="CH15" s="21"/>
      <c r="CI15" s="21">
        <v>0.70432731813585303</v>
      </c>
      <c r="CJ15" s="21">
        <v>0.67443844076006498</v>
      </c>
      <c r="CK15" s="21">
        <v>0.66555946460188697</v>
      </c>
      <c r="CL15" s="21">
        <v>0.64970312762183902</v>
      </c>
      <c r="CM15" s="21"/>
      <c r="CN15" s="21">
        <v>0.73475196227436301</v>
      </c>
      <c r="CO15" s="21">
        <v>0.66670930938873196</v>
      </c>
      <c r="CP15" s="21"/>
      <c r="CQ15" s="21">
        <v>0.70451815515753902</v>
      </c>
      <c r="CR15" s="21">
        <v>0.66977458553435698</v>
      </c>
    </row>
    <row r="16" spans="2:96" x14ac:dyDescent="0.3">
      <c r="B16" s="15" t="s">
        <v>236</v>
      </c>
      <c r="C16" s="21">
        <v>7.5416956122770898E-2</v>
      </c>
      <c r="D16" s="21">
        <v>8.5131433062097597E-2</v>
      </c>
      <c r="E16" s="21">
        <v>6.6137874761981602E-2</v>
      </c>
      <c r="F16" s="21"/>
      <c r="G16" s="21">
        <v>0.12194251260637801</v>
      </c>
      <c r="H16" s="21">
        <v>8.3535649776613999E-2</v>
      </c>
      <c r="I16" s="21">
        <v>6.7785137918082994E-2</v>
      </c>
      <c r="J16" s="21">
        <v>7.1207560793264096E-2</v>
      </c>
      <c r="K16" s="21">
        <v>6.4109558234363803E-2</v>
      </c>
      <c r="L16" s="21">
        <v>5.5254851574873698E-2</v>
      </c>
      <c r="M16" s="21"/>
      <c r="N16" s="21">
        <v>8.7309426401446205E-2</v>
      </c>
      <c r="O16" s="21">
        <v>6.9859384588618206E-2</v>
      </c>
      <c r="P16" s="21">
        <v>7.8717610282471998E-2</v>
      </c>
      <c r="Q16" s="21">
        <v>6.6370305925238404E-2</v>
      </c>
      <c r="R16" s="21"/>
      <c r="S16" s="21">
        <v>7.5442487385357901E-2</v>
      </c>
      <c r="T16" s="21">
        <v>8.1444901284908097E-2</v>
      </c>
      <c r="U16" s="21">
        <v>6.7132819969285204E-2</v>
      </c>
      <c r="V16" s="21">
        <v>6.2785717254986995E-2</v>
      </c>
      <c r="W16" s="21">
        <v>0.123094944462215</v>
      </c>
      <c r="X16" s="21">
        <v>0.113996127660715</v>
      </c>
      <c r="Y16" s="21">
        <v>0.10803568046960201</v>
      </c>
      <c r="Z16" s="21">
        <v>0.11539653207553301</v>
      </c>
      <c r="AA16" s="21">
        <v>4.43664487253927E-2</v>
      </c>
      <c r="AB16" s="21">
        <v>3.9254099667529699E-2</v>
      </c>
      <c r="AC16" s="21">
        <v>3.9554768907137397E-2</v>
      </c>
      <c r="AD16" s="21">
        <v>2.4089806751440599E-2</v>
      </c>
      <c r="AE16" s="21"/>
      <c r="AF16" s="21">
        <v>8.6351152854975299E-2</v>
      </c>
      <c r="AG16" s="21">
        <v>7.1273957008638797E-2</v>
      </c>
      <c r="AH16" s="21">
        <v>7.5123520611926994E-2</v>
      </c>
      <c r="AI16" s="21">
        <v>8.2570853178604506E-2</v>
      </c>
      <c r="AJ16" s="21">
        <v>4.3359299095870101E-2</v>
      </c>
      <c r="AK16" s="21"/>
      <c r="AL16" s="21">
        <v>9.0320674446591698E-2</v>
      </c>
      <c r="AM16" s="21">
        <v>6.1312174875912798E-2</v>
      </c>
      <c r="AN16" s="21">
        <v>6.6471421419518506E-2</v>
      </c>
      <c r="AO16" s="21">
        <v>8.4280889007295606E-2</v>
      </c>
      <c r="AP16" s="21">
        <v>9.5844082520087096E-2</v>
      </c>
      <c r="AQ16" s="21">
        <v>5.0937225958205601E-2</v>
      </c>
      <c r="AR16" s="21"/>
      <c r="AS16" s="21">
        <v>7.6268072028098502E-2</v>
      </c>
      <c r="AT16" s="21">
        <v>6.1671330824624601E-2</v>
      </c>
      <c r="AU16" s="21">
        <v>7.1735442160570206E-2</v>
      </c>
      <c r="AV16" s="21">
        <v>0.114552059205419</v>
      </c>
      <c r="AW16" s="21">
        <v>7.3668078602496703E-2</v>
      </c>
      <c r="AX16" s="21"/>
      <c r="AY16" s="21">
        <v>0.178613727079904</v>
      </c>
      <c r="AZ16" s="21">
        <v>6.3061549192314006E-2</v>
      </c>
      <c r="BA16" s="21">
        <v>3.6493064316428903E-2</v>
      </c>
      <c r="BB16" s="21">
        <v>8.0976743571166396E-2</v>
      </c>
      <c r="BC16" s="21">
        <v>5.6949695085906402E-2</v>
      </c>
      <c r="BD16" s="21">
        <v>4.3381703328110498E-2</v>
      </c>
      <c r="BE16" s="21">
        <v>6.3679406397622498E-2</v>
      </c>
      <c r="BF16" s="21">
        <v>6.7674694641725305E-2</v>
      </c>
      <c r="BG16" s="21">
        <v>0.124600248109138</v>
      </c>
      <c r="BH16" s="21">
        <v>0.13258029734059101</v>
      </c>
      <c r="BI16" s="21">
        <v>0.107766943340636</v>
      </c>
      <c r="BJ16" s="21">
        <v>4.9561940218974102E-2</v>
      </c>
      <c r="BK16" s="21">
        <v>8.2982815830641196E-2</v>
      </c>
      <c r="BL16" s="21">
        <v>0.18122721722687499</v>
      </c>
      <c r="BM16" s="21">
        <v>7.3366971289470798E-2</v>
      </c>
      <c r="BN16" s="21">
        <v>0.10254436883259201</v>
      </c>
      <c r="BO16" s="21"/>
      <c r="BP16" s="21">
        <v>9.2187814927368494E-2</v>
      </c>
      <c r="BQ16" s="21">
        <v>6.3626701552989606E-2</v>
      </c>
      <c r="BR16" s="21">
        <v>8.06935872011144E-2</v>
      </c>
      <c r="BS16" s="21">
        <v>6.4803119570072898E-2</v>
      </c>
      <c r="BT16" s="21">
        <v>8.4902335076054297E-2</v>
      </c>
      <c r="BU16" s="21">
        <v>6.6468385325146206E-2</v>
      </c>
      <c r="BV16" s="21"/>
      <c r="BW16" s="21">
        <v>6.5212744701422701E-2</v>
      </c>
      <c r="BX16" s="21">
        <v>7.0716993954743707E-2</v>
      </c>
      <c r="BY16" s="21">
        <v>9.7521787137983901E-2</v>
      </c>
      <c r="BZ16" s="21">
        <v>5.1009475850110897E-2</v>
      </c>
      <c r="CA16" s="21">
        <v>8.1883708668227903E-2</v>
      </c>
      <c r="CB16" s="21">
        <v>0.17150558165774499</v>
      </c>
      <c r="CC16" s="21"/>
      <c r="CD16" s="21">
        <v>0.100204683273828</v>
      </c>
      <c r="CE16" s="21">
        <v>7.2083642617271002E-2</v>
      </c>
      <c r="CF16" s="21">
        <v>7.3638169054224906E-2</v>
      </c>
      <c r="CG16" s="21">
        <v>7.1838742118752394E-2</v>
      </c>
      <c r="CH16" s="21"/>
      <c r="CI16" s="21">
        <v>7.8409538254878702E-2</v>
      </c>
      <c r="CJ16" s="21">
        <v>8.2467143444013305E-2</v>
      </c>
      <c r="CK16" s="21">
        <v>7.0952243103519094E-2</v>
      </c>
      <c r="CL16" s="21">
        <v>8.3620223136658095E-2</v>
      </c>
      <c r="CM16" s="21"/>
      <c r="CN16" s="21">
        <v>6.8240230000026103E-2</v>
      </c>
      <c r="CO16" s="21">
        <v>7.4935677956447594E-2</v>
      </c>
      <c r="CP16" s="21"/>
      <c r="CQ16" s="21">
        <v>8.4261322308008799E-2</v>
      </c>
      <c r="CR16" s="21">
        <v>7.7537267593456305E-2</v>
      </c>
    </row>
    <row r="17" spans="2:96" x14ac:dyDescent="0.3">
      <c r="B17" s="15" t="s">
        <v>237</v>
      </c>
      <c r="C17" s="22">
        <v>0.59771831333324998</v>
      </c>
      <c r="D17" s="22">
        <v>0.58926291418478405</v>
      </c>
      <c r="E17" s="22">
        <v>0.60479718968525098</v>
      </c>
      <c r="F17" s="22"/>
      <c r="G17" s="22">
        <v>0.49477998194344303</v>
      </c>
      <c r="H17" s="22">
        <v>0.59233962389410599</v>
      </c>
      <c r="I17" s="22">
        <v>0.63188484023069902</v>
      </c>
      <c r="J17" s="22">
        <v>0.56414760867060798</v>
      </c>
      <c r="K17" s="22">
        <v>0.64298694230339304</v>
      </c>
      <c r="L17" s="22">
        <v>0.63921380627588498</v>
      </c>
      <c r="M17" s="22"/>
      <c r="N17" s="22">
        <v>0.60193966018148903</v>
      </c>
      <c r="O17" s="22">
        <v>0.58769343254123196</v>
      </c>
      <c r="P17" s="22">
        <v>0.58709846515116504</v>
      </c>
      <c r="Q17" s="22">
        <v>0.61004393406920399</v>
      </c>
      <c r="R17" s="22"/>
      <c r="S17" s="22">
        <v>0.62781439692809304</v>
      </c>
      <c r="T17" s="22">
        <v>0.55121944347510898</v>
      </c>
      <c r="U17" s="22">
        <v>0.59438384203433403</v>
      </c>
      <c r="V17" s="22">
        <v>0.64068720218620301</v>
      </c>
      <c r="W17" s="22">
        <v>0.54328249010958996</v>
      </c>
      <c r="X17" s="22">
        <v>0.52818759843190999</v>
      </c>
      <c r="Y17" s="22">
        <v>0.48787525098113199</v>
      </c>
      <c r="Z17" s="22">
        <v>0.52184611944798198</v>
      </c>
      <c r="AA17" s="22">
        <v>0.74193345158775903</v>
      </c>
      <c r="AB17" s="22">
        <v>0.59559323965431799</v>
      </c>
      <c r="AC17" s="22">
        <v>0.64130337096901402</v>
      </c>
      <c r="AD17" s="22">
        <v>0.672932805324716</v>
      </c>
      <c r="AE17" s="22"/>
      <c r="AF17" s="22">
        <v>0.62428522632478201</v>
      </c>
      <c r="AG17" s="22">
        <v>0.61659324748355704</v>
      </c>
      <c r="AH17" s="22">
        <v>0.58359613462288595</v>
      </c>
      <c r="AI17" s="22">
        <v>0.56259184956290798</v>
      </c>
      <c r="AJ17" s="22">
        <v>0.67875558476269704</v>
      </c>
      <c r="AK17" s="22"/>
      <c r="AL17" s="22">
        <v>0.59838376967123597</v>
      </c>
      <c r="AM17" s="22">
        <v>0.67500085437368496</v>
      </c>
      <c r="AN17" s="22">
        <v>0.61798361028731996</v>
      </c>
      <c r="AO17" s="22">
        <v>0.56879748154742704</v>
      </c>
      <c r="AP17" s="22">
        <v>0.58411866279130298</v>
      </c>
      <c r="AQ17" s="22">
        <v>0.53021220793025003</v>
      </c>
      <c r="AR17" s="22"/>
      <c r="AS17" s="22">
        <v>0.60363647663340403</v>
      </c>
      <c r="AT17" s="22">
        <v>0.57492118465806497</v>
      </c>
      <c r="AU17" s="22">
        <v>0.61419243216311803</v>
      </c>
      <c r="AV17" s="22">
        <v>0.59597924728473195</v>
      </c>
      <c r="AW17" s="22">
        <v>0.70639911111643106</v>
      </c>
      <c r="AX17" s="22"/>
      <c r="AY17" s="22">
        <v>0.442867199858406</v>
      </c>
      <c r="AZ17" s="22">
        <v>0.59833434028543897</v>
      </c>
      <c r="BA17" s="22">
        <v>0.66883804779880895</v>
      </c>
      <c r="BB17" s="22">
        <v>0.59729870972782595</v>
      </c>
      <c r="BC17" s="22">
        <v>0.61551933331560504</v>
      </c>
      <c r="BD17" s="22">
        <v>0.65416294785429097</v>
      </c>
      <c r="BE17" s="22">
        <v>0.58030049148518204</v>
      </c>
      <c r="BF17" s="22">
        <v>0.60868993939220195</v>
      </c>
      <c r="BG17" s="22">
        <v>0.51331341349075299</v>
      </c>
      <c r="BH17" s="22">
        <v>0.503463929755115</v>
      </c>
      <c r="BI17" s="22">
        <v>0.56615426421567805</v>
      </c>
      <c r="BJ17" s="22">
        <v>0.60653336573291206</v>
      </c>
      <c r="BK17" s="22">
        <v>0.63151565583454095</v>
      </c>
      <c r="BL17" s="22">
        <v>0.35633201799693298</v>
      </c>
      <c r="BM17" s="22">
        <v>0.55416668245289502</v>
      </c>
      <c r="BN17" s="22">
        <v>0.70260379392630401</v>
      </c>
      <c r="BO17" s="22"/>
      <c r="BP17" s="22">
        <v>0.59303217030259003</v>
      </c>
      <c r="BQ17" s="22">
        <v>0.60269593366594998</v>
      </c>
      <c r="BR17" s="22">
        <v>0.57886133076740198</v>
      </c>
      <c r="BS17" s="22">
        <v>0.62818949493032294</v>
      </c>
      <c r="BT17" s="22">
        <v>0.55029133308280498</v>
      </c>
      <c r="BU17" s="22">
        <v>0.62598278648185202</v>
      </c>
      <c r="BV17" s="22"/>
      <c r="BW17" s="22">
        <v>0.63981271549168595</v>
      </c>
      <c r="BX17" s="22">
        <v>0.58242443543922895</v>
      </c>
      <c r="BY17" s="22">
        <v>0.55305191504427698</v>
      </c>
      <c r="BZ17" s="22">
        <v>0.615796841686581</v>
      </c>
      <c r="CA17" s="22">
        <v>0.58583982924163103</v>
      </c>
      <c r="CB17" s="22">
        <v>0.36674266402933697</v>
      </c>
      <c r="CC17" s="22"/>
      <c r="CD17" s="22">
        <v>0.570482905018592</v>
      </c>
      <c r="CE17" s="22">
        <v>0.61713102018839905</v>
      </c>
      <c r="CF17" s="22">
        <v>0.55989730611427602</v>
      </c>
      <c r="CG17" s="22">
        <v>0.63542926716145298</v>
      </c>
      <c r="CH17" s="22"/>
      <c r="CI17" s="22">
        <v>0.62591777988097397</v>
      </c>
      <c r="CJ17" s="22">
        <v>0.59197129731605203</v>
      </c>
      <c r="CK17" s="22">
        <v>0.59460722149836798</v>
      </c>
      <c r="CL17" s="22">
        <v>0.56608290448518095</v>
      </c>
      <c r="CM17" s="22"/>
      <c r="CN17" s="22">
        <v>0.66651173227433702</v>
      </c>
      <c r="CO17" s="22">
        <v>0.59177363143228501</v>
      </c>
      <c r="CP17" s="22"/>
      <c r="CQ17" s="22">
        <v>0.62025683284953004</v>
      </c>
      <c r="CR17" s="22">
        <v>0.59223731794089995</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CR22"/>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0.289834000595523</v>
      </c>
      <c r="D9" s="14">
        <v>0.264754584350816</v>
      </c>
      <c r="E9" s="14">
        <v>0.313165945203911</v>
      </c>
      <c r="F9" s="14"/>
      <c r="G9" s="14">
        <v>0.27054932488828098</v>
      </c>
      <c r="H9" s="14">
        <v>0.34344374097194103</v>
      </c>
      <c r="I9" s="14">
        <v>0.274756303978822</v>
      </c>
      <c r="J9" s="14">
        <v>0.26085699340405799</v>
      </c>
      <c r="K9" s="14">
        <v>0.27272534047517599</v>
      </c>
      <c r="L9" s="14">
        <v>0.30618986778178398</v>
      </c>
      <c r="M9" s="14"/>
      <c r="N9" s="14">
        <v>0.30343140562833998</v>
      </c>
      <c r="O9" s="14">
        <v>0.26206873739561698</v>
      </c>
      <c r="P9" s="14">
        <v>0.30462251999527901</v>
      </c>
      <c r="Q9" s="14">
        <v>0.28844484095038703</v>
      </c>
      <c r="R9" s="14"/>
      <c r="S9" s="14">
        <v>0.34107543140891899</v>
      </c>
      <c r="T9" s="14">
        <v>0.30014199045047901</v>
      </c>
      <c r="U9" s="14">
        <v>0.28957162832157401</v>
      </c>
      <c r="V9" s="14">
        <v>0.32291621258152098</v>
      </c>
      <c r="W9" s="14">
        <v>0.16199267139739201</v>
      </c>
      <c r="X9" s="14">
        <v>0.23179100034615699</v>
      </c>
      <c r="Y9" s="14">
        <v>0.25068576549675198</v>
      </c>
      <c r="Z9" s="14">
        <v>0.29753799453859298</v>
      </c>
      <c r="AA9" s="14">
        <v>0.36692792190228601</v>
      </c>
      <c r="AB9" s="14">
        <v>0.262307890222581</v>
      </c>
      <c r="AC9" s="14">
        <v>0.27389887541186397</v>
      </c>
      <c r="AD9" s="14">
        <v>0.30097425086391399</v>
      </c>
      <c r="AE9" s="14"/>
      <c r="AF9" s="14">
        <v>0.28528523899055303</v>
      </c>
      <c r="AG9" s="14">
        <v>0.30879791366392101</v>
      </c>
      <c r="AH9" s="14">
        <v>0.27850085035231598</v>
      </c>
      <c r="AI9" s="14">
        <v>0.31837308415332</v>
      </c>
      <c r="AJ9" s="14">
        <v>0.29791439485099303</v>
      </c>
      <c r="AK9" s="14"/>
      <c r="AL9" s="14">
        <v>0.31316816173144701</v>
      </c>
      <c r="AM9" s="14">
        <v>0.32032775290298299</v>
      </c>
      <c r="AN9" s="14">
        <v>0.27427493215610399</v>
      </c>
      <c r="AO9" s="14">
        <v>0.30954454354395999</v>
      </c>
      <c r="AP9" s="14">
        <v>0.26633279690728101</v>
      </c>
      <c r="AQ9" s="14">
        <v>0.25465954037049698</v>
      </c>
      <c r="AR9" s="14"/>
      <c r="AS9" s="14">
        <v>0.27188607927645198</v>
      </c>
      <c r="AT9" s="14">
        <v>0.27376066483153699</v>
      </c>
      <c r="AU9" s="14">
        <v>0.30399509076007297</v>
      </c>
      <c r="AV9" s="14">
        <v>0.307819727064092</v>
      </c>
      <c r="AW9" s="14">
        <v>0.48522453078031003</v>
      </c>
      <c r="AX9" s="14"/>
      <c r="AY9" s="14">
        <v>0.27675393704447998</v>
      </c>
      <c r="AZ9" s="14">
        <v>0.286971838200546</v>
      </c>
      <c r="BA9" s="14">
        <v>0.301233138533331</v>
      </c>
      <c r="BB9" s="14">
        <v>0.28492789136605401</v>
      </c>
      <c r="BC9" s="14">
        <v>0.30335343231739997</v>
      </c>
      <c r="BD9" s="14">
        <v>0.27820351661846698</v>
      </c>
      <c r="BE9" s="14">
        <v>0.27270597603103702</v>
      </c>
      <c r="BF9" s="14">
        <v>0.25152765505299302</v>
      </c>
      <c r="BG9" s="14">
        <v>0.25031110335037099</v>
      </c>
      <c r="BH9" s="14">
        <v>0.2972365819651</v>
      </c>
      <c r="BI9" s="14">
        <v>0.26845259995106002</v>
      </c>
      <c r="BJ9" s="14">
        <v>0.28682936886766802</v>
      </c>
      <c r="BK9" s="14">
        <v>0.34048781142621998</v>
      </c>
      <c r="BL9" s="14">
        <v>0.24115918503790401</v>
      </c>
      <c r="BM9" s="14">
        <v>0.29422384119385098</v>
      </c>
      <c r="BN9" s="14">
        <v>0.459459369755983</v>
      </c>
      <c r="BO9" s="14"/>
      <c r="BP9" s="14">
        <v>0.36992893669431598</v>
      </c>
      <c r="BQ9" s="14">
        <v>0.27613252642964597</v>
      </c>
      <c r="BR9" s="14">
        <v>0.246601698219751</v>
      </c>
      <c r="BS9" s="14">
        <v>0.25778103859676699</v>
      </c>
      <c r="BT9" s="14">
        <v>0.27737932846277802</v>
      </c>
      <c r="BU9" s="14">
        <v>0.23154537900459499</v>
      </c>
      <c r="BV9" s="14"/>
      <c r="BW9" s="14">
        <v>0.30936657348496499</v>
      </c>
      <c r="BX9" s="14">
        <v>0.26090335824613903</v>
      </c>
      <c r="BY9" s="14">
        <v>0.28837840637749501</v>
      </c>
      <c r="BZ9" s="14">
        <v>0.29335632236731901</v>
      </c>
      <c r="CA9" s="14">
        <v>0.28480431155467001</v>
      </c>
      <c r="CB9" s="14">
        <v>0.29262085354054301</v>
      </c>
      <c r="CC9" s="14"/>
      <c r="CD9" s="14">
        <v>0.31207906479513797</v>
      </c>
      <c r="CE9" s="14">
        <v>0.32616269123771402</v>
      </c>
      <c r="CF9" s="14">
        <v>0.25573422482115998</v>
      </c>
      <c r="CG9" s="14">
        <v>0.298748959593235</v>
      </c>
      <c r="CH9" s="14"/>
      <c r="CI9" s="14">
        <v>0.30900921947069998</v>
      </c>
      <c r="CJ9" s="14">
        <v>0.30412870229331002</v>
      </c>
      <c r="CK9" s="14">
        <v>0.281796297413133</v>
      </c>
      <c r="CL9" s="14">
        <v>0.26203274823043499</v>
      </c>
      <c r="CM9" s="14"/>
      <c r="CN9" s="14">
        <v>0.32520318375273899</v>
      </c>
      <c r="CO9" s="14">
        <v>0.28628435287299903</v>
      </c>
      <c r="CP9" s="14"/>
      <c r="CQ9" s="14">
        <v>0.33976909461928201</v>
      </c>
      <c r="CR9" s="14">
        <v>0.28072863311537599</v>
      </c>
    </row>
    <row r="10" spans="2:96" x14ac:dyDescent="0.3">
      <c r="B10" s="15" t="s">
        <v>231</v>
      </c>
      <c r="C10" s="14">
        <v>0.45733551566851</v>
      </c>
      <c r="D10" s="14">
        <v>0.46216609579030798</v>
      </c>
      <c r="E10" s="14">
        <v>0.45396552587817102</v>
      </c>
      <c r="F10" s="14"/>
      <c r="G10" s="14">
        <v>0.39416496152292002</v>
      </c>
      <c r="H10" s="14">
        <v>0.42079449499843302</v>
      </c>
      <c r="I10" s="14">
        <v>0.48049847651827599</v>
      </c>
      <c r="J10" s="14">
        <v>0.477371453424009</v>
      </c>
      <c r="K10" s="14">
        <v>0.46675434297442903</v>
      </c>
      <c r="L10" s="14">
        <v>0.48744566228455399</v>
      </c>
      <c r="M10" s="14"/>
      <c r="N10" s="14">
        <v>0.50243024631845001</v>
      </c>
      <c r="O10" s="14">
        <v>0.48651678906233198</v>
      </c>
      <c r="P10" s="14">
        <v>0.40997965085524701</v>
      </c>
      <c r="Q10" s="14">
        <v>0.42372332829291798</v>
      </c>
      <c r="R10" s="14"/>
      <c r="S10" s="14">
        <v>0.43331459829945701</v>
      </c>
      <c r="T10" s="14">
        <v>0.48529449509322897</v>
      </c>
      <c r="U10" s="14">
        <v>0.464659295939026</v>
      </c>
      <c r="V10" s="14">
        <v>0.44619197444839398</v>
      </c>
      <c r="W10" s="14">
        <v>0.54341114906111698</v>
      </c>
      <c r="X10" s="14">
        <v>0.42719048752932398</v>
      </c>
      <c r="Y10" s="14">
        <v>0.47669993253034598</v>
      </c>
      <c r="Z10" s="14">
        <v>0.37551756393824298</v>
      </c>
      <c r="AA10" s="14">
        <v>0.42567282431846198</v>
      </c>
      <c r="AB10" s="14">
        <v>0.46467745220784001</v>
      </c>
      <c r="AC10" s="14">
        <v>0.46352130215340598</v>
      </c>
      <c r="AD10" s="14">
        <v>0.49245843578305798</v>
      </c>
      <c r="AE10" s="14"/>
      <c r="AF10" s="14">
        <v>0.47329166428578201</v>
      </c>
      <c r="AG10" s="14">
        <v>0.47044662032253298</v>
      </c>
      <c r="AH10" s="14">
        <v>0.53390907679404898</v>
      </c>
      <c r="AI10" s="14">
        <v>0.38275886061921099</v>
      </c>
      <c r="AJ10" s="14">
        <v>0.46709523649120799</v>
      </c>
      <c r="AK10" s="14"/>
      <c r="AL10" s="14">
        <v>0.482568304105506</v>
      </c>
      <c r="AM10" s="14">
        <v>0.46391470184997802</v>
      </c>
      <c r="AN10" s="14">
        <v>0.53118633852902997</v>
      </c>
      <c r="AO10" s="14">
        <v>0.39211714625719901</v>
      </c>
      <c r="AP10" s="14">
        <v>0.44806920261817601</v>
      </c>
      <c r="AQ10" s="14">
        <v>0.45397912425624498</v>
      </c>
      <c r="AR10" s="14"/>
      <c r="AS10" s="14">
        <v>0.43556902536663999</v>
      </c>
      <c r="AT10" s="14">
        <v>0.44512074936144502</v>
      </c>
      <c r="AU10" s="14">
        <v>0.48643774056639899</v>
      </c>
      <c r="AV10" s="14">
        <v>0.47968834640754598</v>
      </c>
      <c r="AW10" s="14">
        <v>0.41989423522921998</v>
      </c>
      <c r="AX10" s="14"/>
      <c r="AY10" s="14">
        <v>0.34088228688924699</v>
      </c>
      <c r="AZ10" s="14">
        <v>0.42242836442276099</v>
      </c>
      <c r="BA10" s="14">
        <v>0.532496745742426</v>
      </c>
      <c r="BB10" s="14">
        <v>0.42720984845715898</v>
      </c>
      <c r="BC10" s="14">
        <v>0.425214729361657</v>
      </c>
      <c r="BD10" s="14">
        <v>0.42613075844537301</v>
      </c>
      <c r="BE10" s="14">
        <v>0.44004732139434399</v>
      </c>
      <c r="BF10" s="14">
        <v>0.50825868451573697</v>
      </c>
      <c r="BG10" s="14">
        <v>0.47583235296903098</v>
      </c>
      <c r="BH10" s="14">
        <v>0.426378565810341</v>
      </c>
      <c r="BI10" s="14">
        <v>0.46057173264609502</v>
      </c>
      <c r="BJ10" s="14">
        <v>0.49465218769104802</v>
      </c>
      <c r="BK10" s="14">
        <v>0.47528966269959999</v>
      </c>
      <c r="BL10" s="14">
        <v>0.51768324716243797</v>
      </c>
      <c r="BM10" s="14">
        <v>0.49525680872542199</v>
      </c>
      <c r="BN10" s="14">
        <v>0.38848768079827301</v>
      </c>
      <c r="BO10" s="14"/>
      <c r="BP10" s="14">
        <v>0.38075961388322899</v>
      </c>
      <c r="BQ10" s="14">
        <v>0.48285856392339899</v>
      </c>
      <c r="BR10" s="14">
        <v>0.50298302679596296</v>
      </c>
      <c r="BS10" s="14">
        <v>0.47978160408891601</v>
      </c>
      <c r="BT10" s="14">
        <v>0.42564627072079902</v>
      </c>
      <c r="BU10" s="14">
        <v>0.55104195286325797</v>
      </c>
      <c r="BV10" s="14"/>
      <c r="BW10" s="14">
        <v>0.469961328103286</v>
      </c>
      <c r="BX10" s="14">
        <v>0.48006665761780098</v>
      </c>
      <c r="BY10" s="14">
        <v>0.41313175372310101</v>
      </c>
      <c r="BZ10" s="14">
        <v>0.42605640247536097</v>
      </c>
      <c r="CA10" s="14">
        <v>0.45711482339062598</v>
      </c>
      <c r="CB10" s="14">
        <v>0.35540574112845102</v>
      </c>
      <c r="CC10" s="14"/>
      <c r="CD10" s="14">
        <v>0.44273131289124901</v>
      </c>
      <c r="CE10" s="14">
        <v>0.44331750230594102</v>
      </c>
      <c r="CF10" s="14">
        <v>0.41683275082047799</v>
      </c>
      <c r="CG10" s="14">
        <v>0.470945639237425</v>
      </c>
      <c r="CH10" s="14"/>
      <c r="CI10" s="14">
        <v>0.46449431284565501</v>
      </c>
      <c r="CJ10" s="14">
        <v>0.45732955854620999</v>
      </c>
      <c r="CK10" s="14">
        <v>0.46011990655106599</v>
      </c>
      <c r="CL10" s="14">
        <v>0.41379430267481399</v>
      </c>
      <c r="CM10" s="14"/>
      <c r="CN10" s="14">
        <v>0.4460709288536</v>
      </c>
      <c r="CO10" s="14">
        <v>0.463076453306354</v>
      </c>
      <c r="CP10" s="14"/>
      <c r="CQ10" s="14">
        <v>0.396017998666927</v>
      </c>
      <c r="CR10" s="14">
        <v>0.47511888087639198</v>
      </c>
    </row>
    <row r="11" spans="2:96" x14ac:dyDescent="0.3">
      <c r="B11" s="15" t="s">
        <v>232</v>
      </c>
      <c r="C11" s="14">
        <v>0.16671185761169999</v>
      </c>
      <c r="D11" s="14">
        <v>0.182544601741472</v>
      </c>
      <c r="E11" s="14">
        <v>0.15081446724744299</v>
      </c>
      <c r="F11" s="14"/>
      <c r="G11" s="14">
        <v>0.15560938375026201</v>
      </c>
      <c r="H11" s="14">
        <v>0.14007292521319201</v>
      </c>
      <c r="I11" s="14">
        <v>0.173202588215676</v>
      </c>
      <c r="J11" s="14">
        <v>0.17224624264567701</v>
      </c>
      <c r="K11" s="14">
        <v>0.19788713087798901</v>
      </c>
      <c r="L11" s="14">
        <v>0.16504480488558201</v>
      </c>
      <c r="M11" s="14"/>
      <c r="N11" s="14">
        <v>0.117286287947295</v>
      </c>
      <c r="O11" s="14">
        <v>0.180254305509091</v>
      </c>
      <c r="P11" s="14">
        <v>0.203707626364622</v>
      </c>
      <c r="Q11" s="14">
        <v>0.17346518535298899</v>
      </c>
      <c r="R11" s="14"/>
      <c r="S11" s="14">
        <v>0.15092520770218601</v>
      </c>
      <c r="T11" s="14">
        <v>0.136734544943546</v>
      </c>
      <c r="U11" s="14">
        <v>0.16984866783378899</v>
      </c>
      <c r="V11" s="14">
        <v>0.148684471597816</v>
      </c>
      <c r="W11" s="14">
        <v>0.192714127406061</v>
      </c>
      <c r="X11" s="14">
        <v>0.25567441145369102</v>
      </c>
      <c r="Y11" s="14">
        <v>0.15722960486878501</v>
      </c>
      <c r="Z11" s="14">
        <v>0.18602785591107501</v>
      </c>
      <c r="AA11" s="14">
        <v>0.134362156020505</v>
      </c>
      <c r="AB11" s="14">
        <v>0.185321293100499</v>
      </c>
      <c r="AC11" s="14">
        <v>0.146375650459071</v>
      </c>
      <c r="AD11" s="14">
        <v>0.18487216707484699</v>
      </c>
      <c r="AE11" s="14"/>
      <c r="AF11" s="14">
        <v>0.16169718234725799</v>
      </c>
      <c r="AG11" s="14">
        <v>0.13834290418314499</v>
      </c>
      <c r="AH11" s="14">
        <v>0.122858467844168</v>
      </c>
      <c r="AI11" s="14">
        <v>0.21906475152885299</v>
      </c>
      <c r="AJ11" s="14">
        <v>0.118500908073446</v>
      </c>
      <c r="AK11" s="14"/>
      <c r="AL11" s="14">
        <v>0.113087783673746</v>
      </c>
      <c r="AM11" s="14">
        <v>0.154696251399389</v>
      </c>
      <c r="AN11" s="14">
        <v>0.145561915422868</v>
      </c>
      <c r="AO11" s="14">
        <v>0.220157418609876</v>
      </c>
      <c r="AP11" s="14">
        <v>0.11656836838347601</v>
      </c>
      <c r="AQ11" s="14">
        <v>0.19677836532888701</v>
      </c>
      <c r="AR11" s="14"/>
      <c r="AS11" s="14">
        <v>0.19609380455134301</v>
      </c>
      <c r="AT11" s="14">
        <v>0.17901824997208901</v>
      </c>
      <c r="AU11" s="14">
        <v>0.128572875922983</v>
      </c>
      <c r="AV11" s="14">
        <v>0.121043679945412</v>
      </c>
      <c r="AW11" s="14">
        <v>7.1918279761353704E-2</v>
      </c>
      <c r="AX11" s="14"/>
      <c r="AY11" s="14">
        <v>6.9904330199182393E-2</v>
      </c>
      <c r="AZ11" s="14">
        <v>0.13231010460071299</v>
      </c>
      <c r="BA11" s="14">
        <v>8.7270055839407404E-2</v>
      </c>
      <c r="BB11" s="14">
        <v>0.195130046834356</v>
      </c>
      <c r="BC11" s="14">
        <v>0.20609893906696999</v>
      </c>
      <c r="BD11" s="14">
        <v>0.19632010037164099</v>
      </c>
      <c r="BE11" s="14">
        <v>0.19698824424695299</v>
      </c>
      <c r="BF11" s="14">
        <v>0.17207711209054399</v>
      </c>
      <c r="BG11" s="14">
        <v>0.15133887374549601</v>
      </c>
      <c r="BH11" s="14">
        <v>0.177316687247843</v>
      </c>
      <c r="BI11" s="14">
        <v>0.201170140179014</v>
      </c>
      <c r="BJ11" s="14">
        <v>0.14922064047040001</v>
      </c>
      <c r="BK11" s="14">
        <v>0.13656296987411601</v>
      </c>
      <c r="BL11" s="14">
        <v>0.20816945876507101</v>
      </c>
      <c r="BM11" s="14">
        <v>0.15413175756929501</v>
      </c>
      <c r="BN11" s="14">
        <v>7.0914623786330205E-2</v>
      </c>
      <c r="BO11" s="14"/>
      <c r="BP11" s="14">
        <v>0.14172318185569499</v>
      </c>
      <c r="BQ11" s="14">
        <v>0.16306434515549101</v>
      </c>
      <c r="BR11" s="14">
        <v>0.173524774845735</v>
      </c>
      <c r="BS11" s="14">
        <v>0.17909883446220701</v>
      </c>
      <c r="BT11" s="14">
        <v>0.200739937057371</v>
      </c>
      <c r="BU11" s="14">
        <v>0.17443467548157901</v>
      </c>
      <c r="BV11" s="14"/>
      <c r="BW11" s="14">
        <v>0.15933539835701299</v>
      </c>
      <c r="BX11" s="14">
        <v>0.18914848776843901</v>
      </c>
      <c r="BY11" s="14">
        <v>0.15911813645575601</v>
      </c>
      <c r="BZ11" s="14">
        <v>0.18688085839472701</v>
      </c>
      <c r="CA11" s="14">
        <v>0.15742381273463099</v>
      </c>
      <c r="CB11" s="14">
        <v>0.146987741439456</v>
      </c>
      <c r="CC11" s="14"/>
      <c r="CD11" s="14">
        <v>0.117386973296947</v>
      </c>
      <c r="CE11" s="14">
        <v>0.14969590730166299</v>
      </c>
      <c r="CF11" s="14">
        <v>0.21913213454986799</v>
      </c>
      <c r="CG11" s="14">
        <v>0.166478914014204</v>
      </c>
      <c r="CH11" s="14"/>
      <c r="CI11" s="14">
        <v>0.15470307656923701</v>
      </c>
      <c r="CJ11" s="14">
        <v>0.137920159641642</v>
      </c>
      <c r="CK11" s="14">
        <v>0.175737432502105</v>
      </c>
      <c r="CL11" s="14">
        <v>0.212283634691739</v>
      </c>
      <c r="CM11" s="14"/>
      <c r="CN11" s="14">
        <v>0.11320056796736</v>
      </c>
      <c r="CO11" s="14">
        <v>0.171070117563871</v>
      </c>
      <c r="CP11" s="14"/>
      <c r="CQ11" s="14">
        <v>0.164530045155722</v>
      </c>
      <c r="CR11" s="14">
        <v>0.16524144286589801</v>
      </c>
    </row>
    <row r="12" spans="2:96" x14ac:dyDescent="0.3">
      <c r="B12" s="15" t="s">
        <v>233</v>
      </c>
      <c r="C12" s="14">
        <v>4.1818486189757503E-2</v>
      </c>
      <c r="D12" s="14">
        <v>5.1868912467243698E-2</v>
      </c>
      <c r="E12" s="14">
        <v>3.2111222155727398E-2</v>
      </c>
      <c r="F12" s="14"/>
      <c r="G12" s="14">
        <v>9.5099013700957802E-2</v>
      </c>
      <c r="H12" s="14">
        <v>5.9892532832567402E-2</v>
      </c>
      <c r="I12" s="14">
        <v>3.1224180073732299E-2</v>
      </c>
      <c r="J12" s="14">
        <v>2.7590311977259901E-2</v>
      </c>
      <c r="K12" s="14">
        <v>2.1667230762103199E-2</v>
      </c>
      <c r="L12" s="14">
        <v>2.5559395371653301E-2</v>
      </c>
      <c r="M12" s="14"/>
      <c r="N12" s="14">
        <v>4.5654370115153199E-2</v>
      </c>
      <c r="O12" s="14">
        <v>3.3824640724011402E-2</v>
      </c>
      <c r="P12" s="14">
        <v>4.0034189955779398E-2</v>
      </c>
      <c r="Q12" s="14">
        <v>4.8048298620708703E-2</v>
      </c>
      <c r="R12" s="14"/>
      <c r="S12" s="14">
        <v>3.7349510845321003E-2</v>
      </c>
      <c r="T12" s="14">
        <v>3.9578656200720902E-2</v>
      </c>
      <c r="U12" s="14">
        <v>3.5995670140084202E-2</v>
      </c>
      <c r="V12" s="14">
        <v>5.15573449008127E-2</v>
      </c>
      <c r="W12" s="14">
        <v>5.6124975131328698E-2</v>
      </c>
      <c r="X12" s="14">
        <v>3.7565033024456698E-2</v>
      </c>
      <c r="Y12" s="14">
        <v>4.7470997233237999E-2</v>
      </c>
      <c r="Z12" s="14">
        <v>5.8745426904466297E-2</v>
      </c>
      <c r="AA12" s="14">
        <v>2.3121830453652702E-2</v>
      </c>
      <c r="AB12" s="14">
        <v>5.2624345991673101E-2</v>
      </c>
      <c r="AC12" s="14">
        <v>5.06716711800132E-2</v>
      </c>
      <c r="AD12" s="14">
        <v>2.16951462781803E-2</v>
      </c>
      <c r="AE12" s="14"/>
      <c r="AF12" s="14">
        <v>3.9771887016520499E-2</v>
      </c>
      <c r="AG12" s="14">
        <v>4.1503026627965199E-2</v>
      </c>
      <c r="AH12" s="14">
        <v>3.7687112594510699E-2</v>
      </c>
      <c r="AI12" s="14">
        <v>4.1344456047429E-2</v>
      </c>
      <c r="AJ12" s="14">
        <v>3.2298785685414701E-2</v>
      </c>
      <c r="AK12" s="14"/>
      <c r="AL12" s="14">
        <v>5.0838912568886702E-2</v>
      </c>
      <c r="AM12" s="14">
        <v>3.31566024567145E-2</v>
      </c>
      <c r="AN12" s="14">
        <v>3.3261804104897597E-2</v>
      </c>
      <c r="AO12" s="14">
        <v>4.2070168720578303E-2</v>
      </c>
      <c r="AP12" s="14">
        <v>6.8573185904002104E-2</v>
      </c>
      <c r="AQ12" s="14">
        <v>9.80764156226515E-3</v>
      </c>
      <c r="AR12" s="14"/>
      <c r="AS12" s="14">
        <v>3.9118635444832198E-2</v>
      </c>
      <c r="AT12" s="14">
        <v>4.7181479946836101E-2</v>
      </c>
      <c r="AU12" s="14">
        <v>4.7149018099423699E-2</v>
      </c>
      <c r="AV12" s="14">
        <v>4.7859275437205598E-2</v>
      </c>
      <c r="AW12" s="14">
        <v>2.29629542291163E-2</v>
      </c>
      <c r="AX12" s="14"/>
      <c r="AY12" s="14">
        <v>0.110300133706337</v>
      </c>
      <c r="AZ12" s="14">
        <v>1.21445777888787E-2</v>
      </c>
      <c r="BA12" s="14">
        <v>4.1669750409624701E-2</v>
      </c>
      <c r="BB12" s="14">
        <v>6.6674382884163802E-2</v>
      </c>
      <c r="BC12" s="14">
        <v>2.1337527163555001E-2</v>
      </c>
      <c r="BD12" s="14">
        <v>5.8861955330729299E-2</v>
      </c>
      <c r="BE12" s="14">
        <v>4.1102822023690803E-2</v>
      </c>
      <c r="BF12" s="14">
        <v>4.2292899047024199E-2</v>
      </c>
      <c r="BG12" s="14">
        <v>7.5365299230800098E-2</v>
      </c>
      <c r="BH12" s="14">
        <v>3.6223601944351702E-2</v>
      </c>
      <c r="BI12" s="14">
        <v>4.3120357726403297E-2</v>
      </c>
      <c r="BJ12" s="14">
        <v>3.1606035579808699E-2</v>
      </c>
      <c r="BK12" s="14">
        <v>3.4337862903961798E-2</v>
      </c>
      <c r="BL12" s="14">
        <v>0</v>
      </c>
      <c r="BM12" s="14">
        <v>3.7707705800612702E-2</v>
      </c>
      <c r="BN12" s="14">
        <v>4.6228269718360797E-2</v>
      </c>
      <c r="BO12" s="14"/>
      <c r="BP12" s="14">
        <v>6.3183621330589093E-2</v>
      </c>
      <c r="BQ12" s="14">
        <v>2.3382994478521799E-2</v>
      </c>
      <c r="BR12" s="14">
        <v>3.8102990128673797E-2</v>
      </c>
      <c r="BS12" s="14">
        <v>4.55868509703495E-2</v>
      </c>
      <c r="BT12" s="14">
        <v>4.0187078218854998E-2</v>
      </c>
      <c r="BU12" s="14">
        <v>4.2977992650567703E-2</v>
      </c>
      <c r="BV12" s="14"/>
      <c r="BW12" s="14">
        <v>2.5970067750835799E-2</v>
      </c>
      <c r="BX12" s="14">
        <v>3.5731381180651098E-2</v>
      </c>
      <c r="BY12" s="14">
        <v>8.8870021159391493E-2</v>
      </c>
      <c r="BZ12" s="14">
        <v>5.0919798648051302E-2</v>
      </c>
      <c r="CA12" s="14">
        <v>4.9962297950327701E-2</v>
      </c>
      <c r="CB12" s="14">
        <v>6.9466237695945801E-2</v>
      </c>
      <c r="CC12" s="14"/>
      <c r="CD12" s="14">
        <v>7.7155971434394802E-2</v>
      </c>
      <c r="CE12" s="14">
        <v>4.0919427153427397E-2</v>
      </c>
      <c r="CF12" s="14">
        <v>3.92972122689038E-2</v>
      </c>
      <c r="CG12" s="14">
        <v>2.8712757869917799E-2</v>
      </c>
      <c r="CH12" s="14"/>
      <c r="CI12" s="14">
        <v>4.6690563813036698E-2</v>
      </c>
      <c r="CJ12" s="14">
        <v>4.8974998702502402E-2</v>
      </c>
      <c r="CK12" s="14">
        <v>3.8937402957563302E-2</v>
      </c>
      <c r="CL12" s="14">
        <v>3.08738365486966E-2</v>
      </c>
      <c r="CM12" s="14"/>
      <c r="CN12" s="14">
        <v>8.3052027842552306E-2</v>
      </c>
      <c r="CO12" s="14">
        <v>3.56738017913968E-2</v>
      </c>
      <c r="CP12" s="14"/>
      <c r="CQ12" s="14">
        <v>6.4519039396946795E-2</v>
      </c>
      <c r="CR12" s="14">
        <v>3.7999932447523602E-2</v>
      </c>
    </row>
    <row r="13" spans="2:96" x14ac:dyDescent="0.3">
      <c r="B13" s="15" t="s">
        <v>234</v>
      </c>
      <c r="C13" s="14">
        <v>1.1016420555805999E-2</v>
      </c>
      <c r="D13" s="14">
        <v>1.24752434517256E-2</v>
      </c>
      <c r="E13" s="14">
        <v>9.6220655235545703E-3</v>
      </c>
      <c r="F13" s="14"/>
      <c r="G13" s="14">
        <v>3.08587897158101E-2</v>
      </c>
      <c r="H13" s="14">
        <v>1.1563817433946799E-2</v>
      </c>
      <c r="I13" s="14">
        <v>1.1177814385561599E-2</v>
      </c>
      <c r="J13" s="14">
        <v>1.1071695539065601E-2</v>
      </c>
      <c r="K13" s="14">
        <v>6.9546678000040598E-3</v>
      </c>
      <c r="L13" s="14">
        <v>0</v>
      </c>
      <c r="M13" s="14"/>
      <c r="N13" s="14">
        <v>8.8836182039145305E-3</v>
      </c>
      <c r="O13" s="14">
        <v>6.9332969724542597E-3</v>
      </c>
      <c r="P13" s="14">
        <v>1.01839185079627E-2</v>
      </c>
      <c r="Q13" s="14">
        <v>1.8415594630971699E-2</v>
      </c>
      <c r="R13" s="14"/>
      <c r="S13" s="14">
        <v>6.86682393474102E-3</v>
      </c>
      <c r="T13" s="14">
        <v>9.4278991018174295E-3</v>
      </c>
      <c r="U13" s="14">
        <v>1.14903527767458E-2</v>
      </c>
      <c r="V13" s="14">
        <v>5.6022660838146001E-3</v>
      </c>
      <c r="W13" s="14">
        <v>1.7923821429697898E-2</v>
      </c>
      <c r="X13" s="14">
        <v>1.10540891048501E-2</v>
      </c>
      <c r="Y13" s="14">
        <v>3.4324772464146801E-2</v>
      </c>
      <c r="Z13" s="14">
        <v>3.6503123619411201E-2</v>
      </c>
      <c r="AA13" s="14">
        <v>4.2251316299436797E-3</v>
      </c>
      <c r="AB13" s="14">
        <v>5.4553063927325002E-3</v>
      </c>
      <c r="AC13" s="14">
        <v>0</v>
      </c>
      <c r="AD13" s="14">
        <v>0</v>
      </c>
      <c r="AE13" s="14"/>
      <c r="AF13" s="14">
        <v>1.46498962667509E-2</v>
      </c>
      <c r="AG13" s="14">
        <v>6.5510833798642703E-3</v>
      </c>
      <c r="AH13" s="14">
        <v>5.2527528922317202E-3</v>
      </c>
      <c r="AI13" s="14">
        <v>1.68443977907799E-2</v>
      </c>
      <c r="AJ13" s="14">
        <v>0</v>
      </c>
      <c r="AK13" s="14"/>
      <c r="AL13" s="14">
        <v>1.18916345908012E-2</v>
      </c>
      <c r="AM13" s="14">
        <v>1.2515630702207301E-2</v>
      </c>
      <c r="AN13" s="14">
        <v>0</v>
      </c>
      <c r="AO13" s="14">
        <v>4.5537471810158303E-3</v>
      </c>
      <c r="AP13" s="14">
        <v>2.9293559785428702E-2</v>
      </c>
      <c r="AQ13" s="14">
        <v>1.6734444138992902E-2</v>
      </c>
      <c r="AR13" s="14"/>
      <c r="AS13" s="14">
        <v>1.5999405619185999E-2</v>
      </c>
      <c r="AT13" s="14">
        <v>4.2501281978375204E-3</v>
      </c>
      <c r="AU13" s="14">
        <v>8.8135280028276107E-3</v>
      </c>
      <c r="AV13" s="14">
        <v>2.1442886260426699E-2</v>
      </c>
      <c r="AW13" s="14">
        <v>0</v>
      </c>
      <c r="AX13" s="14"/>
      <c r="AY13" s="14">
        <v>0</v>
      </c>
      <c r="AZ13" s="14">
        <v>1.29289710920262E-2</v>
      </c>
      <c r="BA13" s="14">
        <v>2.1948768738702499E-2</v>
      </c>
      <c r="BB13" s="14">
        <v>0</v>
      </c>
      <c r="BC13" s="14">
        <v>2.75395911825147E-2</v>
      </c>
      <c r="BD13" s="14">
        <v>4.6086870764821698E-3</v>
      </c>
      <c r="BE13" s="14">
        <v>1.6470401002866002E-2</v>
      </c>
      <c r="BF13" s="14">
        <v>0</v>
      </c>
      <c r="BG13" s="14">
        <v>1.11759887932915E-2</v>
      </c>
      <c r="BH13" s="14">
        <v>8.1377631409659604E-3</v>
      </c>
      <c r="BI13" s="14">
        <v>2.0893850835907401E-2</v>
      </c>
      <c r="BJ13" s="14">
        <v>0</v>
      </c>
      <c r="BK13" s="14">
        <v>0</v>
      </c>
      <c r="BL13" s="14">
        <v>0</v>
      </c>
      <c r="BM13" s="14">
        <v>0</v>
      </c>
      <c r="BN13" s="14">
        <v>2.6776736091752198E-2</v>
      </c>
      <c r="BO13" s="14"/>
      <c r="BP13" s="14">
        <v>1.7502396381335598E-2</v>
      </c>
      <c r="BQ13" s="14">
        <v>1.2391734745969E-2</v>
      </c>
      <c r="BR13" s="14">
        <v>6.6566305835681098E-3</v>
      </c>
      <c r="BS13" s="14">
        <v>7.5998154204844097E-3</v>
      </c>
      <c r="BT13" s="14">
        <v>9.3603813480219906E-3</v>
      </c>
      <c r="BU13" s="14">
        <v>0</v>
      </c>
      <c r="BV13" s="14"/>
      <c r="BW13" s="14">
        <v>8.1384002213725406E-3</v>
      </c>
      <c r="BX13" s="14">
        <v>9.1657869317732007E-3</v>
      </c>
      <c r="BY13" s="14">
        <v>1.29478219492542E-2</v>
      </c>
      <c r="BZ13" s="14">
        <v>1.0780621862378799E-2</v>
      </c>
      <c r="CA13" s="14">
        <v>1.46160424530613E-2</v>
      </c>
      <c r="CB13" s="14">
        <v>2.9405859354724201E-2</v>
      </c>
      <c r="CC13" s="14"/>
      <c r="CD13" s="14">
        <v>1.7926666074856001E-2</v>
      </c>
      <c r="CE13" s="14">
        <v>1.04803813055278E-2</v>
      </c>
      <c r="CF13" s="14">
        <v>1.3219337516723899E-2</v>
      </c>
      <c r="CG13" s="14">
        <v>1.0024767151913401E-2</v>
      </c>
      <c r="CH13" s="14"/>
      <c r="CI13" s="14">
        <v>1.1284650083220099E-2</v>
      </c>
      <c r="CJ13" s="14">
        <v>1.3443081457550601E-2</v>
      </c>
      <c r="CK13" s="14">
        <v>1.04960391239347E-2</v>
      </c>
      <c r="CL13" s="14">
        <v>7.12013557766401E-3</v>
      </c>
      <c r="CM13" s="14"/>
      <c r="CN13" s="14">
        <v>1.24604196723372E-2</v>
      </c>
      <c r="CO13" s="14">
        <v>9.3163530764869794E-3</v>
      </c>
      <c r="CP13" s="14"/>
      <c r="CQ13" s="14">
        <v>2.05930594151323E-2</v>
      </c>
      <c r="CR13" s="14">
        <v>9.7669727435814504E-3</v>
      </c>
    </row>
    <row r="14" spans="2:96" x14ac:dyDescent="0.3">
      <c r="B14" s="15" t="s">
        <v>92</v>
      </c>
      <c r="C14" s="14">
        <v>3.3283719378703398E-2</v>
      </c>
      <c r="D14" s="14">
        <v>2.61905621984347E-2</v>
      </c>
      <c r="E14" s="14">
        <v>4.0320773991193097E-2</v>
      </c>
      <c r="F14" s="14"/>
      <c r="G14" s="14">
        <v>5.3718526421769101E-2</v>
      </c>
      <c r="H14" s="14">
        <v>2.42324885499197E-2</v>
      </c>
      <c r="I14" s="14">
        <v>2.91406368279312E-2</v>
      </c>
      <c r="J14" s="14">
        <v>5.0863303009930402E-2</v>
      </c>
      <c r="K14" s="14">
        <v>3.4011287110299097E-2</v>
      </c>
      <c r="L14" s="14">
        <v>1.5760269676427099E-2</v>
      </c>
      <c r="M14" s="14"/>
      <c r="N14" s="14">
        <v>2.23140717868473E-2</v>
      </c>
      <c r="O14" s="14">
        <v>3.0402230336494699E-2</v>
      </c>
      <c r="P14" s="14">
        <v>3.14720943211102E-2</v>
      </c>
      <c r="Q14" s="14">
        <v>4.7902752152025802E-2</v>
      </c>
      <c r="R14" s="14"/>
      <c r="S14" s="14">
        <v>3.0468427809374601E-2</v>
      </c>
      <c r="T14" s="14">
        <v>2.8822414210208199E-2</v>
      </c>
      <c r="U14" s="14">
        <v>2.8434384988780498E-2</v>
      </c>
      <c r="V14" s="14">
        <v>2.50477303876416E-2</v>
      </c>
      <c r="W14" s="14">
        <v>2.7833255574403099E-2</v>
      </c>
      <c r="X14" s="14">
        <v>3.6724978541521999E-2</v>
      </c>
      <c r="Y14" s="14">
        <v>3.3588927406731597E-2</v>
      </c>
      <c r="Z14" s="14">
        <v>4.5668035088212003E-2</v>
      </c>
      <c r="AA14" s="14">
        <v>4.5690135675149603E-2</v>
      </c>
      <c r="AB14" s="14">
        <v>2.9613712084673699E-2</v>
      </c>
      <c r="AC14" s="14">
        <v>6.5532500795645293E-2</v>
      </c>
      <c r="AD14" s="14">
        <v>0</v>
      </c>
      <c r="AE14" s="14"/>
      <c r="AF14" s="14">
        <v>2.53041310931356E-2</v>
      </c>
      <c r="AG14" s="14">
        <v>3.4358451822571197E-2</v>
      </c>
      <c r="AH14" s="14">
        <v>2.1791739522725301E-2</v>
      </c>
      <c r="AI14" s="14">
        <v>2.1614449860406601E-2</v>
      </c>
      <c r="AJ14" s="14">
        <v>8.4190674898938195E-2</v>
      </c>
      <c r="AK14" s="14"/>
      <c r="AL14" s="14">
        <v>2.8445203329613099E-2</v>
      </c>
      <c r="AM14" s="14">
        <v>1.5389060688729E-2</v>
      </c>
      <c r="AN14" s="14">
        <v>1.57150097871002E-2</v>
      </c>
      <c r="AO14" s="14">
        <v>3.1556975687371001E-2</v>
      </c>
      <c r="AP14" s="14">
        <v>7.1162886401636996E-2</v>
      </c>
      <c r="AQ14" s="14">
        <v>6.8040884343113603E-2</v>
      </c>
      <c r="AR14" s="14"/>
      <c r="AS14" s="14">
        <v>4.1333049741547202E-2</v>
      </c>
      <c r="AT14" s="14">
        <v>5.0668727690254101E-2</v>
      </c>
      <c r="AU14" s="14">
        <v>2.5031746648293399E-2</v>
      </c>
      <c r="AV14" s="14">
        <v>2.2146084885317299E-2</v>
      </c>
      <c r="AW14" s="14">
        <v>0</v>
      </c>
      <c r="AX14" s="14"/>
      <c r="AY14" s="14">
        <v>0.202159312160754</v>
      </c>
      <c r="AZ14" s="14">
        <v>0.133216143895075</v>
      </c>
      <c r="BA14" s="14">
        <v>1.5381540736508501E-2</v>
      </c>
      <c r="BB14" s="14">
        <v>2.60578304582673E-2</v>
      </c>
      <c r="BC14" s="14">
        <v>1.6455780907902898E-2</v>
      </c>
      <c r="BD14" s="14">
        <v>3.5874982157307E-2</v>
      </c>
      <c r="BE14" s="14">
        <v>3.2685235301109603E-2</v>
      </c>
      <c r="BF14" s="14">
        <v>2.5843649293702801E-2</v>
      </c>
      <c r="BG14" s="14">
        <v>3.5976381911010803E-2</v>
      </c>
      <c r="BH14" s="14">
        <v>5.4706799891397997E-2</v>
      </c>
      <c r="BI14" s="14">
        <v>5.7913186615194002E-3</v>
      </c>
      <c r="BJ14" s="14">
        <v>3.7691767391075402E-2</v>
      </c>
      <c r="BK14" s="14">
        <v>1.33216930961019E-2</v>
      </c>
      <c r="BL14" s="14">
        <v>3.2988109034587099E-2</v>
      </c>
      <c r="BM14" s="14">
        <v>1.86798867108189E-2</v>
      </c>
      <c r="BN14" s="14">
        <v>8.1333198493005795E-3</v>
      </c>
      <c r="BO14" s="14"/>
      <c r="BP14" s="14">
        <v>2.69022498548349E-2</v>
      </c>
      <c r="BQ14" s="14">
        <v>4.2169835266973398E-2</v>
      </c>
      <c r="BR14" s="14">
        <v>3.21308794263091E-2</v>
      </c>
      <c r="BS14" s="14">
        <v>3.0151856461275699E-2</v>
      </c>
      <c r="BT14" s="14">
        <v>4.6687004192174801E-2</v>
      </c>
      <c r="BU14" s="14">
        <v>0</v>
      </c>
      <c r="BV14" s="14"/>
      <c r="BW14" s="14">
        <v>2.7228232082528201E-2</v>
      </c>
      <c r="BX14" s="14">
        <v>2.4984328255196E-2</v>
      </c>
      <c r="BY14" s="14">
        <v>3.7553860335002701E-2</v>
      </c>
      <c r="BZ14" s="14">
        <v>3.2005996252162702E-2</v>
      </c>
      <c r="CA14" s="14">
        <v>3.6078711916684603E-2</v>
      </c>
      <c r="CB14" s="14">
        <v>0.106113566840881</v>
      </c>
      <c r="CC14" s="14"/>
      <c r="CD14" s="14">
        <v>3.2720011507414902E-2</v>
      </c>
      <c r="CE14" s="14">
        <v>2.9424090695727299E-2</v>
      </c>
      <c r="CF14" s="14">
        <v>5.5784340022866599E-2</v>
      </c>
      <c r="CG14" s="14">
        <v>2.5088962133304402E-2</v>
      </c>
      <c r="CH14" s="14"/>
      <c r="CI14" s="14">
        <v>1.38181772181516E-2</v>
      </c>
      <c r="CJ14" s="14">
        <v>3.8203499358785302E-2</v>
      </c>
      <c r="CK14" s="14">
        <v>3.2912921452197798E-2</v>
      </c>
      <c r="CL14" s="14">
        <v>7.3895342276650705E-2</v>
      </c>
      <c r="CM14" s="14"/>
      <c r="CN14" s="14">
        <v>2.0012871911411399E-2</v>
      </c>
      <c r="CO14" s="14">
        <v>3.4578921388891903E-2</v>
      </c>
      <c r="CP14" s="14"/>
      <c r="CQ14" s="14">
        <v>1.45707627459898E-2</v>
      </c>
      <c r="CR14" s="14">
        <v>3.1144137951229299E-2</v>
      </c>
    </row>
    <row r="15" spans="2:96" x14ac:dyDescent="0.3">
      <c r="B15" s="15" t="s">
        <v>235</v>
      </c>
      <c r="C15" s="21">
        <v>0.74716951626403305</v>
      </c>
      <c r="D15" s="21">
        <v>0.72692068014112399</v>
      </c>
      <c r="E15" s="21">
        <v>0.76713147108208202</v>
      </c>
      <c r="F15" s="21"/>
      <c r="G15" s="21">
        <v>0.66471428641120101</v>
      </c>
      <c r="H15" s="21">
        <v>0.76423823597037399</v>
      </c>
      <c r="I15" s="21">
        <v>0.75525478049709904</v>
      </c>
      <c r="J15" s="21">
        <v>0.73822844682806699</v>
      </c>
      <c r="K15" s="21">
        <v>0.73947968344960502</v>
      </c>
      <c r="L15" s="21">
        <v>0.79363553006633802</v>
      </c>
      <c r="M15" s="21"/>
      <c r="N15" s="21">
        <v>0.80586165194679005</v>
      </c>
      <c r="O15" s="21">
        <v>0.74858552645794896</v>
      </c>
      <c r="P15" s="21">
        <v>0.71460217085052602</v>
      </c>
      <c r="Q15" s="21">
        <v>0.71216816924330495</v>
      </c>
      <c r="R15" s="21"/>
      <c r="S15" s="21">
        <v>0.774390029708377</v>
      </c>
      <c r="T15" s="21">
        <v>0.78543648554370704</v>
      </c>
      <c r="U15" s="21">
        <v>0.75423092426060001</v>
      </c>
      <c r="V15" s="21">
        <v>0.76910818702991501</v>
      </c>
      <c r="W15" s="21">
        <v>0.70540382045850902</v>
      </c>
      <c r="X15" s="21">
        <v>0.65898148787548005</v>
      </c>
      <c r="Y15" s="21">
        <v>0.72738569802709896</v>
      </c>
      <c r="Z15" s="21">
        <v>0.67305555847683596</v>
      </c>
      <c r="AA15" s="21">
        <v>0.79260074622074805</v>
      </c>
      <c r="AB15" s="21">
        <v>0.72698534243042101</v>
      </c>
      <c r="AC15" s="21">
        <v>0.73742017756527001</v>
      </c>
      <c r="AD15" s="21">
        <v>0.79343268664697297</v>
      </c>
      <c r="AE15" s="21"/>
      <c r="AF15" s="21">
        <v>0.75857690327633498</v>
      </c>
      <c r="AG15" s="21">
        <v>0.77924453398645499</v>
      </c>
      <c r="AH15" s="21">
        <v>0.81240992714636395</v>
      </c>
      <c r="AI15" s="21">
        <v>0.70113194477253205</v>
      </c>
      <c r="AJ15" s="21">
        <v>0.76500963134220101</v>
      </c>
      <c r="AK15" s="21"/>
      <c r="AL15" s="21">
        <v>0.79573646583695301</v>
      </c>
      <c r="AM15" s="21">
        <v>0.78424245475295995</v>
      </c>
      <c r="AN15" s="21">
        <v>0.80546127068513396</v>
      </c>
      <c r="AO15" s="21">
        <v>0.70166168980115895</v>
      </c>
      <c r="AP15" s="21">
        <v>0.71440199952545602</v>
      </c>
      <c r="AQ15" s="21">
        <v>0.70863866462674197</v>
      </c>
      <c r="AR15" s="21"/>
      <c r="AS15" s="21">
        <v>0.70745510464309103</v>
      </c>
      <c r="AT15" s="21">
        <v>0.71888141419298301</v>
      </c>
      <c r="AU15" s="21">
        <v>0.79043283132647202</v>
      </c>
      <c r="AV15" s="21">
        <v>0.78750807347163798</v>
      </c>
      <c r="AW15" s="21">
        <v>0.90511876600953001</v>
      </c>
      <c r="AX15" s="21"/>
      <c r="AY15" s="21">
        <v>0.61763622393372697</v>
      </c>
      <c r="AZ15" s="21">
        <v>0.70940020262330705</v>
      </c>
      <c r="BA15" s="21">
        <v>0.833729884275757</v>
      </c>
      <c r="BB15" s="21">
        <v>0.71213773982321305</v>
      </c>
      <c r="BC15" s="21">
        <v>0.72856816167905702</v>
      </c>
      <c r="BD15" s="21">
        <v>0.70433427506384105</v>
      </c>
      <c r="BE15" s="21">
        <v>0.71275329742538096</v>
      </c>
      <c r="BF15" s="21">
        <v>0.75978633956872899</v>
      </c>
      <c r="BG15" s="21">
        <v>0.72614345631940103</v>
      </c>
      <c r="BH15" s="21">
        <v>0.723615147775441</v>
      </c>
      <c r="BI15" s="21">
        <v>0.72902433259715604</v>
      </c>
      <c r="BJ15" s="21">
        <v>0.78148155655871598</v>
      </c>
      <c r="BK15" s="21">
        <v>0.81577747412582002</v>
      </c>
      <c r="BL15" s="21">
        <v>0.75884243220034198</v>
      </c>
      <c r="BM15" s="21">
        <v>0.78948064991927303</v>
      </c>
      <c r="BN15" s="21">
        <v>0.84794705055425601</v>
      </c>
      <c r="BO15" s="21"/>
      <c r="BP15" s="21">
        <v>0.75068855057754502</v>
      </c>
      <c r="BQ15" s="21">
        <v>0.75899109035304502</v>
      </c>
      <c r="BR15" s="21">
        <v>0.74958472501571405</v>
      </c>
      <c r="BS15" s="21">
        <v>0.73756264268568295</v>
      </c>
      <c r="BT15" s="21">
        <v>0.70302559918357699</v>
      </c>
      <c r="BU15" s="21">
        <v>0.78258733186785301</v>
      </c>
      <c r="BV15" s="21"/>
      <c r="BW15" s="21">
        <v>0.77932790158825105</v>
      </c>
      <c r="BX15" s="21">
        <v>0.74097001586393996</v>
      </c>
      <c r="BY15" s="21">
        <v>0.70151016010059597</v>
      </c>
      <c r="BZ15" s="21">
        <v>0.71941272484268004</v>
      </c>
      <c r="CA15" s="21">
        <v>0.74191913494529604</v>
      </c>
      <c r="CB15" s="21">
        <v>0.64802659466899404</v>
      </c>
      <c r="CC15" s="21"/>
      <c r="CD15" s="21">
        <v>0.75481037768638704</v>
      </c>
      <c r="CE15" s="21">
        <v>0.76948019354365504</v>
      </c>
      <c r="CF15" s="21">
        <v>0.67256697564163803</v>
      </c>
      <c r="CG15" s="21">
        <v>0.76969459883066005</v>
      </c>
      <c r="CH15" s="21"/>
      <c r="CI15" s="21">
        <v>0.77350353231635505</v>
      </c>
      <c r="CJ15" s="21">
        <v>0.76145826083951995</v>
      </c>
      <c r="CK15" s="21">
        <v>0.74191620396419899</v>
      </c>
      <c r="CL15" s="21">
        <v>0.67582705090524997</v>
      </c>
      <c r="CM15" s="21"/>
      <c r="CN15" s="21">
        <v>0.77127411260633905</v>
      </c>
      <c r="CO15" s="21">
        <v>0.74936080617935397</v>
      </c>
      <c r="CP15" s="21"/>
      <c r="CQ15" s="21">
        <v>0.73578709328620895</v>
      </c>
      <c r="CR15" s="21">
        <v>0.75584751399176797</v>
      </c>
    </row>
    <row r="16" spans="2:96" x14ac:dyDescent="0.3">
      <c r="B16" s="15" t="s">
        <v>236</v>
      </c>
      <c r="C16" s="21">
        <v>5.2834906745563397E-2</v>
      </c>
      <c r="D16" s="21">
        <v>6.4344155918969304E-2</v>
      </c>
      <c r="E16" s="21">
        <v>4.1733287679282E-2</v>
      </c>
      <c r="F16" s="21"/>
      <c r="G16" s="21">
        <v>0.12595780341676799</v>
      </c>
      <c r="H16" s="21">
        <v>7.1456350266514201E-2</v>
      </c>
      <c r="I16" s="21">
        <v>4.24019944592939E-2</v>
      </c>
      <c r="J16" s="21">
        <v>3.8662007516325501E-2</v>
      </c>
      <c r="K16" s="21">
        <v>2.8621898562107301E-2</v>
      </c>
      <c r="L16" s="21">
        <v>2.5559395371653301E-2</v>
      </c>
      <c r="M16" s="21"/>
      <c r="N16" s="21">
        <v>5.4537988319067698E-2</v>
      </c>
      <c r="O16" s="21">
        <v>4.0757937696465601E-2</v>
      </c>
      <c r="P16" s="21">
        <v>5.0218108463742098E-2</v>
      </c>
      <c r="Q16" s="21">
        <v>6.6463893251680506E-2</v>
      </c>
      <c r="R16" s="21"/>
      <c r="S16" s="21">
        <v>4.4216334780061997E-2</v>
      </c>
      <c r="T16" s="21">
        <v>4.9006555302538397E-2</v>
      </c>
      <c r="U16" s="21">
        <v>4.7486022916829997E-2</v>
      </c>
      <c r="V16" s="21">
        <v>5.7159610984627303E-2</v>
      </c>
      <c r="W16" s="21">
        <v>7.40487965610266E-2</v>
      </c>
      <c r="X16" s="21">
        <v>4.8619122129306802E-2</v>
      </c>
      <c r="Y16" s="21">
        <v>8.1795769697384793E-2</v>
      </c>
      <c r="Z16" s="21">
        <v>9.5248550523877498E-2</v>
      </c>
      <c r="AA16" s="21">
        <v>2.73469620835964E-2</v>
      </c>
      <c r="AB16" s="21">
        <v>5.80796523844056E-2</v>
      </c>
      <c r="AC16" s="21">
        <v>5.06716711800132E-2</v>
      </c>
      <c r="AD16" s="21">
        <v>2.16951462781803E-2</v>
      </c>
      <c r="AE16" s="21"/>
      <c r="AF16" s="21">
        <v>5.4421783283271401E-2</v>
      </c>
      <c r="AG16" s="21">
        <v>4.8054110007829498E-2</v>
      </c>
      <c r="AH16" s="21">
        <v>4.2939865486742397E-2</v>
      </c>
      <c r="AI16" s="21">
        <v>5.8188853838209001E-2</v>
      </c>
      <c r="AJ16" s="21">
        <v>3.2298785685414701E-2</v>
      </c>
      <c r="AK16" s="21"/>
      <c r="AL16" s="21">
        <v>6.2730547159687899E-2</v>
      </c>
      <c r="AM16" s="21">
        <v>4.5672233158921799E-2</v>
      </c>
      <c r="AN16" s="21">
        <v>3.3261804104897597E-2</v>
      </c>
      <c r="AO16" s="21">
        <v>4.66239159015941E-2</v>
      </c>
      <c r="AP16" s="21">
        <v>9.7866745689430795E-2</v>
      </c>
      <c r="AQ16" s="21">
        <v>2.65420857012581E-2</v>
      </c>
      <c r="AR16" s="21"/>
      <c r="AS16" s="21">
        <v>5.51180410640182E-2</v>
      </c>
      <c r="AT16" s="21">
        <v>5.1431608144673603E-2</v>
      </c>
      <c r="AU16" s="21">
        <v>5.59625461022513E-2</v>
      </c>
      <c r="AV16" s="21">
        <v>6.9302161697632203E-2</v>
      </c>
      <c r="AW16" s="21">
        <v>2.29629542291163E-2</v>
      </c>
      <c r="AX16" s="21"/>
      <c r="AY16" s="21">
        <v>0.110300133706337</v>
      </c>
      <c r="AZ16" s="21">
        <v>2.5073548880904999E-2</v>
      </c>
      <c r="BA16" s="21">
        <v>6.3618519148327099E-2</v>
      </c>
      <c r="BB16" s="21">
        <v>6.6674382884163802E-2</v>
      </c>
      <c r="BC16" s="21">
        <v>4.8877118346069698E-2</v>
      </c>
      <c r="BD16" s="21">
        <v>6.3470642407211494E-2</v>
      </c>
      <c r="BE16" s="21">
        <v>5.7573223026556798E-2</v>
      </c>
      <c r="BF16" s="21">
        <v>4.2292899047024199E-2</v>
      </c>
      <c r="BG16" s="21">
        <v>8.6541288024091695E-2</v>
      </c>
      <c r="BH16" s="21">
        <v>4.4361365085317697E-2</v>
      </c>
      <c r="BI16" s="21">
        <v>6.4014208562310701E-2</v>
      </c>
      <c r="BJ16" s="21">
        <v>3.1606035579808699E-2</v>
      </c>
      <c r="BK16" s="21">
        <v>3.4337862903961798E-2</v>
      </c>
      <c r="BL16" s="21">
        <v>0</v>
      </c>
      <c r="BM16" s="21">
        <v>3.7707705800612702E-2</v>
      </c>
      <c r="BN16" s="21">
        <v>7.3005005810113002E-2</v>
      </c>
      <c r="BO16" s="21"/>
      <c r="BP16" s="21">
        <v>8.0686017711924601E-2</v>
      </c>
      <c r="BQ16" s="21">
        <v>3.5774729224490702E-2</v>
      </c>
      <c r="BR16" s="21">
        <v>4.4759620712241897E-2</v>
      </c>
      <c r="BS16" s="21">
        <v>5.31866663908339E-2</v>
      </c>
      <c r="BT16" s="21">
        <v>4.9547459566876999E-2</v>
      </c>
      <c r="BU16" s="21">
        <v>4.2977992650567703E-2</v>
      </c>
      <c r="BV16" s="21"/>
      <c r="BW16" s="21">
        <v>3.4108467972208401E-2</v>
      </c>
      <c r="BX16" s="21">
        <v>4.48971681124243E-2</v>
      </c>
      <c r="BY16" s="21">
        <v>0.101817843108646</v>
      </c>
      <c r="BZ16" s="21">
        <v>6.1700420510430197E-2</v>
      </c>
      <c r="CA16" s="21">
        <v>6.4578340403389001E-2</v>
      </c>
      <c r="CB16" s="21">
        <v>9.8872097050670002E-2</v>
      </c>
      <c r="CC16" s="21"/>
      <c r="CD16" s="21">
        <v>9.5082637509250903E-2</v>
      </c>
      <c r="CE16" s="21">
        <v>5.1399808458955198E-2</v>
      </c>
      <c r="CF16" s="21">
        <v>5.2516549785627697E-2</v>
      </c>
      <c r="CG16" s="21">
        <v>3.8737525021831198E-2</v>
      </c>
      <c r="CH16" s="21"/>
      <c r="CI16" s="21">
        <v>5.7975213896256698E-2</v>
      </c>
      <c r="CJ16" s="21">
        <v>6.2418080160052999E-2</v>
      </c>
      <c r="CK16" s="21">
        <v>4.9433442081497997E-2</v>
      </c>
      <c r="CL16" s="21">
        <v>3.7993972126360603E-2</v>
      </c>
      <c r="CM16" s="21"/>
      <c r="CN16" s="21">
        <v>9.5512447514889506E-2</v>
      </c>
      <c r="CO16" s="21">
        <v>4.49901548678837E-2</v>
      </c>
      <c r="CP16" s="21"/>
      <c r="CQ16" s="21">
        <v>8.5112098812079096E-2</v>
      </c>
      <c r="CR16" s="21">
        <v>4.7766905191104998E-2</v>
      </c>
    </row>
    <row r="17" spans="2:96" x14ac:dyDescent="0.3">
      <c r="B17" s="15" t="s">
        <v>237</v>
      </c>
      <c r="C17" s="22">
        <v>0.69433460951847004</v>
      </c>
      <c r="D17" s="22">
        <v>0.66257652422215496</v>
      </c>
      <c r="E17" s="22">
        <v>0.72539818340280005</v>
      </c>
      <c r="F17" s="22"/>
      <c r="G17" s="22">
        <v>0.53875648299443302</v>
      </c>
      <c r="H17" s="22">
        <v>0.69278188570386001</v>
      </c>
      <c r="I17" s="22">
        <v>0.712852786037805</v>
      </c>
      <c r="J17" s="22">
        <v>0.69956643931174201</v>
      </c>
      <c r="K17" s="22">
        <v>0.71085778488749696</v>
      </c>
      <c r="L17" s="22">
        <v>0.76807613469468405</v>
      </c>
      <c r="M17" s="22"/>
      <c r="N17" s="22">
        <v>0.75132366362772296</v>
      </c>
      <c r="O17" s="22">
        <v>0.707827588761483</v>
      </c>
      <c r="P17" s="22">
        <v>0.66438406238678405</v>
      </c>
      <c r="Q17" s="22">
        <v>0.64570427599162505</v>
      </c>
      <c r="R17" s="22"/>
      <c r="S17" s="22">
        <v>0.73017369492831496</v>
      </c>
      <c r="T17" s="22">
        <v>0.73642993024116898</v>
      </c>
      <c r="U17" s="22">
        <v>0.70674490134376999</v>
      </c>
      <c r="V17" s="22">
        <v>0.71194857604528805</v>
      </c>
      <c r="W17" s="22">
        <v>0.63135502389748199</v>
      </c>
      <c r="X17" s="22">
        <v>0.61036236574617297</v>
      </c>
      <c r="Y17" s="22">
        <v>0.64558992832971396</v>
      </c>
      <c r="Z17" s="22">
        <v>0.57780700795295803</v>
      </c>
      <c r="AA17" s="22">
        <v>0.76525378413715195</v>
      </c>
      <c r="AB17" s="22">
        <v>0.66890569004601597</v>
      </c>
      <c r="AC17" s="22">
        <v>0.68674850638525697</v>
      </c>
      <c r="AD17" s="22">
        <v>0.77173754036879205</v>
      </c>
      <c r="AE17" s="22"/>
      <c r="AF17" s="22">
        <v>0.70415511999306302</v>
      </c>
      <c r="AG17" s="22">
        <v>0.73119042397862499</v>
      </c>
      <c r="AH17" s="22">
        <v>0.76947006165962195</v>
      </c>
      <c r="AI17" s="22">
        <v>0.642943090934323</v>
      </c>
      <c r="AJ17" s="22">
        <v>0.73271084565678601</v>
      </c>
      <c r="AK17" s="22"/>
      <c r="AL17" s="22">
        <v>0.73300591867726494</v>
      </c>
      <c r="AM17" s="22">
        <v>0.73857022159403896</v>
      </c>
      <c r="AN17" s="22">
        <v>0.77219946658023597</v>
      </c>
      <c r="AO17" s="22">
        <v>0.65503777389956497</v>
      </c>
      <c r="AP17" s="22">
        <v>0.61653525383602603</v>
      </c>
      <c r="AQ17" s="22">
        <v>0.68209657892548403</v>
      </c>
      <c r="AR17" s="22"/>
      <c r="AS17" s="22">
        <v>0.65233706357907295</v>
      </c>
      <c r="AT17" s="22">
        <v>0.66744980604830895</v>
      </c>
      <c r="AU17" s="22">
        <v>0.73447028522422098</v>
      </c>
      <c r="AV17" s="22">
        <v>0.71820591177400595</v>
      </c>
      <c r="AW17" s="22">
        <v>0.88215581178041402</v>
      </c>
      <c r="AX17" s="22"/>
      <c r="AY17" s="22">
        <v>0.50733609022739001</v>
      </c>
      <c r="AZ17" s="22">
        <v>0.68432665374240198</v>
      </c>
      <c r="BA17" s="22">
        <v>0.77011136512742995</v>
      </c>
      <c r="BB17" s="22">
        <v>0.64546335693904899</v>
      </c>
      <c r="BC17" s="22">
        <v>0.67969104333298702</v>
      </c>
      <c r="BD17" s="22">
        <v>0.64086363265662905</v>
      </c>
      <c r="BE17" s="22">
        <v>0.65518007439882398</v>
      </c>
      <c r="BF17" s="22">
        <v>0.71749344052170505</v>
      </c>
      <c r="BG17" s="22">
        <v>0.63960216829530903</v>
      </c>
      <c r="BH17" s="22">
        <v>0.67925378269012304</v>
      </c>
      <c r="BI17" s="22">
        <v>0.66501012403484505</v>
      </c>
      <c r="BJ17" s="22">
        <v>0.74987552097890697</v>
      </c>
      <c r="BK17" s="22">
        <v>0.78143961122185901</v>
      </c>
      <c r="BL17" s="22">
        <v>0.75884243220034198</v>
      </c>
      <c r="BM17" s="22">
        <v>0.75177294411866002</v>
      </c>
      <c r="BN17" s="22">
        <v>0.77494204474414297</v>
      </c>
      <c r="BO17" s="22"/>
      <c r="BP17" s="22">
        <v>0.67000253286562095</v>
      </c>
      <c r="BQ17" s="22">
        <v>0.72321636112855403</v>
      </c>
      <c r="BR17" s="22">
        <v>0.70482510430347201</v>
      </c>
      <c r="BS17" s="22">
        <v>0.68437597629484903</v>
      </c>
      <c r="BT17" s="22">
        <v>0.65347813961669998</v>
      </c>
      <c r="BU17" s="22">
        <v>0.739609339217286</v>
      </c>
      <c r="BV17" s="22"/>
      <c r="BW17" s="22">
        <v>0.74521943361604204</v>
      </c>
      <c r="BX17" s="22">
        <v>0.69607284775151601</v>
      </c>
      <c r="BY17" s="22">
        <v>0.59969231699195003</v>
      </c>
      <c r="BZ17" s="22">
        <v>0.65771230433225003</v>
      </c>
      <c r="CA17" s="22">
        <v>0.67734079454190699</v>
      </c>
      <c r="CB17" s="22">
        <v>0.54915449761832402</v>
      </c>
      <c r="CC17" s="22"/>
      <c r="CD17" s="22">
        <v>0.65972774017713598</v>
      </c>
      <c r="CE17" s="22">
        <v>0.71808038508469996</v>
      </c>
      <c r="CF17" s="22">
        <v>0.62005042585601</v>
      </c>
      <c r="CG17" s="22">
        <v>0.73095707380882902</v>
      </c>
      <c r="CH17" s="22"/>
      <c r="CI17" s="22">
        <v>0.71552831842009801</v>
      </c>
      <c r="CJ17" s="22">
        <v>0.69904018067946705</v>
      </c>
      <c r="CK17" s="22">
        <v>0.69248276188270097</v>
      </c>
      <c r="CL17" s="22">
        <v>0.63783307877888895</v>
      </c>
      <c r="CM17" s="22"/>
      <c r="CN17" s="22">
        <v>0.67576166509144997</v>
      </c>
      <c r="CO17" s="22">
        <v>0.70437065131147003</v>
      </c>
      <c r="CP17" s="22"/>
      <c r="CQ17" s="22">
        <v>0.65067499447413002</v>
      </c>
      <c r="CR17" s="22">
        <v>0.70808060880066304</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G22"/>
  <sheetViews>
    <sheetView showGridLines="0" workbookViewId="0">
      <pane xSplit="2" topLeftCell="C1" activePane="topRight" state="frozen"/>
      <selection activeCell="B16" sqref="B16"/>
      <selection pane="topRight" activeCell="B22" sqref="B22"/>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444</v>
      </c>
      <c r="E2" s="26"/>
      <c r="F2" s="26"/>
      <c r="G2" s="26"/>
    </row>
    <row r="6" spans="2:7" ht="49.95" customHeight="1" x14ac:dyDescent="0.3">
      <c r="B6" s="17" t="s">
        <v>14</v>
      </c>
      <c r="C6" s="17" t="s">
        <v>625</v>
      </c>
      <c r="D6" s="17" t="s">
        <v>626</v>
      </c>
      <c r="E6" s="17" t="s">
        <v>627</v>
      </c>
      <c r="F6" s="17" t="s">
        <v>628</v>
      </c>
    </row>
    <row r="7" spans="2:7" x14ac:dyDescent="0.3">
      <c r="B7" s="15" t="s">
        <v>230</v>
      </c>
      <c r="C7" s="14">
        <v>0.27350898300390802</v>
      </c>
      <c r="D7" s="14">
        <v>0.104532976496229</v>
      </c>
      <c r="E7" s="14">
        <v>8.4569011707679997E-2</v>
      </c>
      <c r="F7" s="14">
        <v>9.1600949751241598E-2</v>
      </c>
    </row>
    <row r="8" spans="2:7" x14ac:dyDescent="0.3">
      <c r="B8" s="15" t="s">
        <v>231</v>
      </c>
      <c r="C8" s="14">
        <v>0.38486105044389102</v>
      </c>
      <c r="D8" s="14">
        <v>0.19064153065112199</v>
      </c>
      <c r="E8" s="14">
        <v>0.18445509195291299</v>
      </c>
      <c r="F8" s="14">
        <v>0.20604793950752701</v>
      </c>
    </row>
    <row r="9" spans="2:7" x14ac:dyDescent="0.3">
      <c r="B9" s="15" t="s">
        <v>232</v>
      </c>
      <c r="C9" s="14">
        <v>0.200646616959232</v>
      </c>
      <c r="D9" s="14">
        <v>0.21242972653311001</v>
      </c>
      <c r="E9" s="14">
        <v>0.22020888885418399</v>
      </c>
      <c r="F9" s="14">
        <v>0.16762921971000799</v>
      </c>
    </row>
    <row r="10" spans="2:7" x14ac:dyDescent="0.3">
      <c r="B10" s="15" t="s">
        <v>233</v>
      </c>
      <c r="C10" s="14">
        <v>8.2474646232776505E-2</v>
      </c>
      <c r="D10" s="14">
        <v>0.23580634286496599</v>
      </c>
      <c r="E10" s="14">
        <v>0.22839835328858801</v>
      </c>
      <c r="F10" s="14">
        <v>0.21083602879893101</v>
      </c>
    </row>
    <row r="11" spans="2:7" x14ac:dyDescent="0.3">
      <c r="B11" s="15" t="s">
        <v>234</v>
      </c>
      <c r="C11" s="14">
        <v>2.85708057759946E-2</v>
      </c>
      <c r="D11" s="14">
        <v>0.23339386198246301</v>
      </c>
      <c r="E11" s="14">
        <v>0.26096984599346001</v>
      </c>
      <c r="F11" s="14">
        <v>0.30494746090457903</v>
      </c>
    </row>
    <row r="12" spans="2:7" x14ac:dyDescent="0.3">
      <c r="B12" s="15" t="s">
        <v>92</v>
      </c>
      <c r="C12" s="14">
        <v>2.9937897584198001E-2</v>
      </c>
      <c r="D12" s="14">
        <v>2.3195561472109699E-2</v>
      </c>
      <c r="E12" s="14">
        <v>2.1398808203174999E-2</v>
      </c>
      <c r="F12" s="14">
        <v>1.8938401327712899E-2</v>
      </c>
    </row>
    <row r="13" spans="2:7" x14ac:dyDescent="0.3">
      <c r="B13" s="23" t="s">
        <v>235</v>
      </c>
      <c r="C13" s="21">
        <v>0.65837003344779899</v>
      </c>
      <c r="D13" s="21">
        <v>0.29517450714735199</v>
      </c>
      <c r="E13" s="21">
        <v>0.26902410366059298</v>
      </c>
      <c r="F13" s="21">
        <v>0.29764888925876898</v>
      </c>
    </row>
    <row r="14" spans="2:7" x14ac:dyDescent="0.3">
      <c r="B14" s="23" t="s">
        <v>236</v>
      </c>
      <c r="C14" s="21">
        <v>0.111045452008771</v>
      </c>
      <c r="D14" s="21">
        <v>0.46920020484742903</v>
      </c>
      <c r="E14" s="21">
        <v>0.489368199282048</v>
      </c>
      <c r="F14" s="21">
        <v>0.51578348970350996</v>
      </c>
    </row>
    <row r="15" spans="2:7" x14ac:dyDescent="0.3">
      <c r="B15" s="23" t="s">
        <v>237</v>
      </c>
      <c r="C15" s="22">
        <v>0.54732458143902796</v>
      </c>
      <c r="D15" s="22">
        <v>-0.174025697700077</v>
      </c>
      <c r="E15" s="22">
        <v>-0.22034409562145499</v>
      </c>
      <c r="F15" s="22">
        <v>-0.21813460044474101</v>
      </c>
    </row>
    <row r="16" spans="2:7" x14ac:dyDescent="0.3">
      <c r="B16" s="16"/>
      <c r="C16" s="16"/>
      <c r="D16" s="16"/>
      <c r="E16" s="16"/>
      <c r="F16" s="16"/>
    </row>
    <row r="17" spans="2:2" x14ac:dyDescent="0.3">
      <c r="B17" t="s">
        <v>116</v>
      </c>
    </row>
    <row r="18" spans="2:2" x14ac:dyDescent="0.3">
      <c r="B18" t="s">
        <v>117</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CR22"/>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8.4569011707679997E-2</v>
      </c>
      <c r="D9" s="14">
        <v>0.10589901144305799</v>
      </c>
      <c r="E9" s="14">
        <v>6.2782423627183295E-2</v>
      </c>
      <c r="F9" s="14"/>
      <c r="G9" s="14">
        <v>0.13765327808553399</v>
      </c>
      <c r="H9" s="14">
        <v>0.178477122570353</v>
      </c>
      <c r="I9" s="14">
        <v>9.5321824708659894E-2</v>
      </c>
      <c r="J9" s="14">
        <v>5.8885202860917897E-2</v>
      </c>
      <c r="K9" s="14">
        <v>3.0076490722849399E-2</v>
      </c>
      <c r="L9" s="14">
        <v>2.16558960799004E-2</v>
      </c>
      <c r="M9" s="14"/>
      <c r="N9" s="14">
        <v>0.128692771434509</v>
      </c>
      <c r="O9" s="14">
        <v>4.2453908493894202E-2</v>
      </c>
      <c r="P9" s="14">
        <v>9.1918299159081507E-2</v>
      </c>
      <c r="Q9" s="14">
        <v>7.52809500868553E-2</v>
      </c>
      <c r="R9" s="14"/>
      <c r="S9" s="14">
        <v>0.170686715385828</v>
      </c>
      <c r="T9" s="14">
        <v>4.9883799185956097E-2</v>
      </c>
      <c r="U9" s="14">
        <v>7.4034564211912193E-2</v>
      </c>
      <c r="V9" s="14">
        <v>7.66035347782381E-2</v>
      </c>
      <c r="W9" s="14">
        <v>3.85787033702749E-2</v>
      </c>
      <c r="X9" s="14">
        <v>8.0012452245168203E-2</v>
      </c>
      <c r="Y9" s="14">
        <v>9.6558420358003494E-2</v>
      </c>
      <c r="Z9" s="14">
        <v>9.5089403796668096E-2</v>
      </c>
      <c r="AA9" s="14">
        <v>9.0732972915361199E-2</v>
      </c>
      <c r="AB9" s="14">
        <v>5.1275580939038903E-2</v>
      </c>
      <c r="AC9" s="14">
        <v>6.4804015490604799E-2</v>
      </c>
      <c r="AD9" s="14">
        <v>6.9338665409007599E-2</v>
      </c>
      <c r="AE9" s="14"/>
      <c r="AF9" s="14">
        <v>6.90544220589836E-2</v>
      </c>
      <c r="AG9" s="14">
        <v>0.14249230646421901</v>
      </c>
      <c r="AH9" s="14">
        <v>6.4598876283905302E-2</v>
      </c>
      <c r="AI9" s="14">
        <v>4.8445200655432702E-2</v>
      </c>
      <c r="AJ9" s="14">
        <v>5.8146020049022903E-2</v>
      </c>
      <c r="AK9" s="14"/>
      <c r="AL9" s="14">
        <v>0.18087886013615501</v>
      </c>
      <c r="AM9" s="14">
        <v>8.6256836170760007E-2</v>
      </c>
      <c r="AN9" s="14">
        <v>6.2911165617349302E-2</v>
      </c>
      <c r="AO9" s="14">
        <v>4.4353944416607602E-2</v>
      </c>
      <c r="AP9" s="14">
        <v>4.0036568878744197E-2</v>
      </c>
      <c r="AQ9" s="14">
        <v>4.0171056216187002E-2</v>
      </c>
      <c r="AR9" s="14"/>
      <c r="AS9" s="14">
        <v>5.90131265933957E-2</v>
      </c>
      <c r="AT9" s="14">
        <v>4.63871618037556E-2</v>
      </c>
      <c r="AU9" s="14">
        <v>8.8496749439266498E-2</v>
      </c>
      <c r="AV9" s="14">
        <v>0.192927306718226</v>
      </c>
      <c r="AW9" s="14">
        <v>0.30487872692387602</v>
      </c>
      <c r="AX9" s="14"/>
      <c r="AY9" s="14">
        <v>6.8633197583866198E-2</v>
      </c>
      <c r="AZ9" s="14">
        <v>6.5819630637146298E-2</v>
      </c>
      <c r="BA9" s="14">
        <v>3.89693950148969E-2</v>
      </c>
      <c r="BB9" s="14">
        <v>7.9227889900221005E-2</v>
      </c>
      <c r="BC9" s="14">
        <v>9.7353967085463594E-2</v>
      </c>
      <c r="BD9" s="14">
        <v>6.6602715065223098E-2</v>
      </c>
      <c r="BE9" s="14">
        <v>6.5748367791853696E-2</v>
      </c>
      <c r="BF9" s="14">
        <v>9.2323886128855406E-2</v>
      </c>
      <c r="BG9" s="14">
        <v>4.0486401691459797E-2</v>
      </c>
      <c r="BH9" s="14">
        <v>4.8952102827447698E-2</v>
      </c>
      <c r="BI9" s="14">
        <v>8.8429701399683494E-2</v>
      </c>
      <c r="BJ9" s="14">
        <v>9.5337642058397301E-2</v>
      </c>
      <c r="BK9" s="14">
        <v>6.7111344315322397E-2</v>
      </c>
      <c r="BL9" s="14">
        <v>0.13172984952957401</v>
      </c>
      <c r="BM9" s="14">
        <v>0.112761290354921</v>
      </c>
      <c r="BN9" s="14">
        <v>0.31415651720347998</v>
      </c>
      <c r="BO9" s="14"/>
      <c r="BP9" s="14">
        <v>0.19501020389384199</v>
      </c>
      <c r="BQ9" s="14">
        <v>6.0406182080136102E-2</v>
      </c>
      <c r="BR9" s="14">
        <v>4.82491378815081E-2</v>
      </c>
      <c r="BS9" s="14">
        <v>4.0714154571723699E-2</v>
      </c>
      <c r="BT9" s="14">
        <v>4.66693664488044E-2</v>
      </c>
      <c r="BU9" s="14">
        <v>3.00332585280761E-2</v>
      </c>
      <c r="BV9" s="14"/>
      <c r="BW9" s="14">
        <v>7.5501806738016902E-2</v>
      </c>
      <c r="BX9" s="14">
        <v>7.6061561274698902E-2</v>
      </c>
      <c r="BY9" s="14">
        <v>8.0318553758833094E-2</v>
      </c>
      <c r="BZ9" s="14">
        <v>8.3575612828036702E-2</v>
      </c>
      <c r="CA9" s="14">
        <v>0.112044097584922</v>
      </c>
      <c r="CB9" s="14">
        <v>8.8738604406898194E-2</v>
      </c>
      <c r="CC9" s="14"/>
      <c r="CD9" s="14">
        <v>0.14194600783836001</v>
      </c>
      <c r="CE9" s="14">
        <v>0.128424611723615</v>
      </c>
      <c r="CF9" s="14">
        <v>3.5643206753659597E-2</v>
      </c>
      <c r="CG9" s="14">
        <v>6.4352532051684105E-2</v>
      </c>
      <c r="CH9" s="14"/>
      <c r="CI9" s="14">
        <v>0.106787517048106</v>
      </c>
      <c r="CJ9" s="14">
        <v>0.115003287342377</v>
      </c>
      <c r="CK9" s="14">
        <v>7.1184626169994006E-2</v>
      </c>
      <c r="CL9" s="14">
        <v>4.3740216235920101E-2</v>
      </c>
      <c r="CM9" s="14"/>
      <c r="CN9" s="14">
        <v>0.21401746076757</v>
      </c>
      <c r="CO9" s="14">
        <v>6.6973740620421496E-2</v>
      </c>
      <c r="CP9" s="14"/>
      <c r="CQ9" s="14">
        <v>0.17213087614306499</v>
      </c>
      <c r="CR9" s="14">
        <v>7.47632991684202E-2</v>
      </c>
    </row>
    <row r="10" spans="2:96" x14ac:dyDescent="0.3">
      <c r="B10" s="15" t="s">
        <v>231</v>
      </c>
      <c r="C10" s="14">
        <v>0.18445509195291299</v>
      </c>
      <c r="D10" s="14">
        <v>0.19529726471594799</v>
      </c>
      <c r="E10" s="14">
        <v>0.17439602553123401</v>
      </c>
      <c r="F10" s="14"/>
      <c r="G10" s="14">
        <v>0.28788848359686098</v>
      </c>
      <c r="H10" s="14">
        <v>0.28044924725874698</v>
      </c>
      <c r="I10" s="14">
        <v>0.21351318820863599</v>
      </c>
      <c r="J10" s="14">
        <v>0.15642136039243601</v>
      </c>
      <c r="K10" s="14">
        <v>0.11841133628411001</v>
      </c>
      <c r="L10" s="14">
        <v>8.1315616226339205E-2</v>
      </c>
      <c r="M10" s="14"/>
      <c r="N10" s="14">
        <v>0.22392830156847601</v>
      </c>
      <c r="O10" s="14">
        <v>0.19964044698424899</v>
      </c>
      <c r="P10" s="14">
        <v>0.16122981074190901</v>
      </c>
      <c r="Q10" s="14">
        <v>0.14876286723662699</v>
      </c>
      <c r="R10" s="14"/>
      <c r="S10" s="14">
        <v>0.238607791575211</v>
      </c>
      <c r="T10" s="14">
        <v>0.17034871646050301</v>
      </c>
      <c r="U10" s="14">
        <v>0.115471659431835</v>
      </c>
      <c r="V10" s="14">
        <v>0.18632293952825199</v>
      </c>
      <c r="W10" s="14">
        <v>0.17277617352483499</v>
      </c>
      <c r="X10" s="14">
        <v>0.21478276603160401</v>
      </c>
      <c r="Y10" s="14">
        <v>0.189198165422343</v>
      </c>
      <c r="Z10" s="14">
        <v>0.175068272811264</v>
      </c>
      <c r="AA10" s="14">
        <v>0.203473990476253</v>
      </c>
      <c r="AB10" s="14">
        <v>0.144298621214689</v>
      </c>
      <c r="AC10" s="14">
        <v>0.16386527364797401</v>
      </c>
      <c r="AD10" s="14">
        <v>0.192076451533608</v>
      </c>
      <c r="AE10" s="14"/>
      <c r="AF10" s="14">
        <v>0.13930658024128001</v>
      </c>
      <c r="AG10" s="14">
        <v>0.26981723493443899</v>
      </c>
      <c r="AH10" s="14">
        <v>0.151319842430573</v>
      </c>
      <c r="AI10" s="14">
        <v>0.12902487060359</v>
      </c>
      <c r="AJ10" s="14">
        <v>0.13860006766624899</v>
      </c>
      <c r="AK10" s="14"/>
      <c r="AL10" s="14">
        <v>0.336775253996693</v>
      </c>
      <c r="AM10" s="14">
        <v>0.172361604010068</v>
      </c>
      <c r="AN10" s="14">
        <v>0.191517803719126</v>
      </c>
      <c r="AO10" s="14">
        <v>9.2840534767586205E-2</v>
      </c>
      <c r="AP10" s="14">
        <v>0.15274791091342399</v>
      </c>
      <c r="AQ10" s="14">
        <v>8.1801672694134103E-2</v>
      </c>
      <c r="AR10" s="14"/>
      <c r="AS10" s="14">
        <v>0.14265314170410101</v>
      </c>
      <c r="AT10" s="14">
        <v>0.19415466341839599</v>
      </c>
      <c r="AU10" s="14">
        <v>0.19110279198904001</v>
      </c>
      <c r="AV10" s="14">
        <v>0.278624550660314</v>
      </c>
      <c r="AW10" s="14">
        <v>0.33022332247825897</v>
      </c>
      <c r="AX10" s="14"/>
      <c r="AY10" s="14">
        <v>0</v>
      </c>
      <c r="AZ10" s="14">
        <v>0.21835097029605</v>
      </c>
      <c r="BA10" s="14">
        <v>0.18043118650496001</v>
      </c>
      <c r="BB10" s="14">
        <v>0.117886292748815</v>
      </c>
      <c r="BC10" s="14">
        <v>0.15379718496046599</v>
      </c>
      <c r="BD10" s="14">
        <v>0.13224673258518899</v>
      </c>
      <c r="BE10" s="14">
        <v>0.223813537617473</v>
      </c>
      <c r="BF10" s="14">
        <v>0.20149321102102</v>
      </c>
      <c r="BG10" s="14">
        <v>0.14096105029088299</v>
      </c>
      <c r="BH10" s="14">
        <v>0.22018718906831999</v>
      </c>
      <c r="BI10" s="14">
        <v>0.23364366231738901</v>
      </c>
      <c r="BJ10" s="14">
        <v>0.188790093025649</v>
      </c>
      <c r="BK10" s="14">
        <v>0.25813981516574103</v>
      </c>
      <c r="BL10" s="14">
        <v>0.15178519881069699</v>
      </c>
      <c r="BM10" s="14">
        <v>0.21417433816617601</v>
      </c>
      <c r="BN10" s="14">
        <v>0.27372525365768502</v>
      </c>
      <c r="BO10" s="14"/>
      <c r="BP10" s="14">
        <v>0.267718160664351</v>
      </c>
      <c r="BQ10" s="14">
        <v>0.15193278114224501</v>
      </c>
      <c r="BR10" s="14">
        <v>0.198701249277874</v>
      </c>
      <c r="BS10" s="14">
        <v>0.148787284603033</v>
      </c>
      <c r="BT10" s="14">
        <v>0.12891862279487001</v>
      </c>
      <c r="BU10" s="14">
        <v>0.16088523096886601</v>
      </c>
      <c r="BV10" s="14"/>
      <c r="BW10" s="14">
        <v>0.13873518014667799</v>
      </c>
      <c r="BX10" s="14">
        <v>0.21030283834376801</v>
      </c>
      <c r="BY10" s="14">
        <v>0.148145434984984</v>
      </c>
      <c r="BZ10" s="14">
        <v>0.18050761687595099</v>
      </c>
      <c r="CA10" s="14">
        <v>0.26546052105999302</v>
      </c>
      <c r="CB10" s="14">
        <v>0.19877325839679499</v>
      </c>
      <c r="CC10" s="14"/>
      <c r="CD10" s="14">
        <v>0.28861688488728598</v>
      </c>
      <c r="CE10" s="14">
        <v>0.19605036727719899</v>
      </c>
      <c r="CF10" s="14">
        <v>0.1161736901165</v>
      </c>
      <c r="CG10" s="14">
        <v>0.18071850552070901</v>
      </c>
      <c r="CH10" s="14"/>
      <c r="CI10" s="14">
        <v>0.15008999081463101</v>
      </c>
      <c r="CJ10" s="14">
        <v>0.19976305031896299</v>
      </c>
      <c r="CK10" s="14">
        <v>0.19701755059811099</v>
      </c>
      <c r="CL10" s="14">
        <v>0.12089015478734801</v>
      </c>
      <c r="CM10" s="14"/>
      <c r="CN10" s="14">
        <v>0.20828235002465301</v>
      </c>
      <c r="CO10" s="14">
        <v>0.18006652027442099</v>
      </c>
      <c r="CP10" s="14"/>
      <c r="CQ10" s="14">
        <v>0.15996867877365101</v>
      </c>
      <c r="CR10" s="14">
        <v>0.19237507159655601</v>
      </c>
    </row>
    <row r="11" spans="2:96" x14ac:dyDescent="0.3">
      <c r="B11" s="15" t="s">
        <v>232</v>
      </c>
      <c r="C11" s="14">
        <v>0.22020888885418399</v>
      </c>
      <c r="D11" s="14">
        <v>0.223104028661365</v>
      </c>
      <c r="E11" s="14">
        <v>0.218029445729055</v>
      </c>
      <c r="F11" s="14"/>
      <c r="G11" s="14">
        <v>0.24770169867912201</v>
      </c>
      <c r="H11" s="14">
        <v>0.22311006193077801</v>
      </c>
      <c r="I11" s="14">
        <v>0.19913912138488701</v>
      </c>
      <c r="J11" s="14">
        <v>0.21740950365396799</v>
      </c>
      <c r="K11" s="14">
        <v>0.21897484787801599</v>
      </c>
      <c r="L11" s="14">
        <v>0.21990862567045899</v>
      </c>
      <c r="M11" s="14"/>
      <c r="N11" s="14">
        <v>0.213355936058027</v>
      </c>
      <c r="O11" s="14">
        <v>0.23094525718401099</v>
      </c>
      <c r="P11" s="14">
        <v>0.199178610720289</v>
      </c>
      <c r="Q11" s="14">
        <v>0.23537561375539001</v>
      </c>
      <c r="R11" s="14"/>
      <c r="S11" s="14">
        <v>0.21979307514930399</v>
      </c>
      <c r="T11" s="14">
        <v>0.19998619650444999</v>
      </c>
      <c r="U11" s="14">
        <v>0.20372396088162401</v>
      </c>
      <c r="V11" s="14">
        <v>0.28159459575641099</v>
      </c>
      <c r="W11" s="14">
        <v>0.25126910276438003</v>
      </c>
      <c r="X11" s="14">
        <v>0.215888898908732</v>
      </c>
      <c r="Y11" s="14">
        <v>0.21249883037504799</v>
      </c>
      <c r="Z11" s="14">
        <v>0.23425708882632201</v>
      </c>
      <c r="AA11" s="14">
        <v>0.19856952965851299</v>
      </c>
      <c r="AB11" s="14">
        <v>0.24352569248688699</v>
      </c>
      <c r="AC11" s="14">
        <v>0.140080032626793</v>
      </c>
      <c r="AD11" s="14">
        <v>0.25541596809745798</v>
      </c>
      <c r="AE11" s="14"/>
      <c r="AF11" s="14">
        <v>0.19128058364925801</v>
      </c>
      <c r="AG11" s="14">
        <v>0.258295792869845</v>
      </c>
      <c r="AH11" s="14">
        <v>0.25677079302985301</v>
      </c>
      <c r="AI11" s="14">
        <v>0.131280562790248</v>
      </c>
      <c r="AJ11" s="14">
        <v>0.20220630311929899</v>
      </c>
      <c r="AK11" s="14"/>
      <c r="AL11" s="14">
        <v>0.25552077332401102</v>
      </c>
      <c r="AM11" s="14">
        <v>0.20170427619173101</v>
      </c>
      <c r="AN11" s="14">
        <v>0.25735560329823098</v>
      </c>
      <c r="AO11" s="14">
        <v>0.16637728926526199</v>
      </c>
      <c r="AP11" s="14">
        <v>0.21179926513945499</v>
      </c>
      <c r="AQ11" s="14">
        <v>0.22976547194841701</v>
      </c>
      <c r="AR11" s="14"/>
      <c r="AS11" s="14">
        <v>0.228861204575665</v>
      </c>
      <c r="AT11" s="14">
        <v>0.21025204676194001</v>
      </c>
      <c r="AU11" s="14">
        <v>0.24569808424756401</v>
      </c>
      <c r="AV11" s="14">
        <v>0.19081694776493099</v>
      </c>
      <c r="AW11" s="14">
        <v>0.122089166234282</v>
      </c>
      <c r="AX11" s="14"/>
      <c r="AY11" s="14">
        <v>0.13977014352693401</v>
      </c>
      <c r="AZ11" s="14">
        <v>0.204076000162868</v>
      </c>
      <c r="BA11" s="14">
        <v>0.22192670454854499</v>
      </c>
      <c r="BB11" s="14">
        <v>0.256874127141349</v>
      </c>
      <c r="BC11" s="14">
        <v>0.25571688510976598</v>
      </c>
      <c r="BD11" s="14">
        <v>0.264706544477674</v>
      </c>
      <c r="BE11" s="14">
        <v>0.213587756365685</v>
      </c>
      <c r="BF11" s="14">
        <v>0.19177333367498201</v>
      </c>
      <c r="BG11" s="14">
        <v>0.25666319890582601</v>
      </c>
      <c r="BH11" s="14">
        <v>0.24543501766131601</v>
      </c>
      <c r="BI11" s="14">
        <v>0.18181285425944199</v>
      </c>
      <c r="BJ11" s="14">
        <v>0.20735305118593</v>
      </c>
      <c r="BK11" s="14">
        <v>0.15259461689975201</v>
      </c>
      <c r="BL11" s="14">
        <v>0.25486241476435501</v>
      </c>
      <c r="BM11" s="14">
        <v>0.224730749875104</v>
      </c>
      <c r="BN11" s="14">
        <v>0.11704376839896501</v>
      </c>
      <c r="BO11" s="14"/>
      <c r="BP11" s="14">
        <v>0.19887649361139001</v>
      </c>
      <c r="BQ11" s="14">
        <v>0.273428864034439</v>
      </c>
      <c r="BR11" s="14">
        <v>0.20058580417618499</v>
      </c>
      <c r="BS11" s="14">
        <v>0.23380120096009499</v>
      </c>
      <c r="BT11" s="14">
        <v>0.145916879082093</v>
      </c>
      <c r="BU11" s="14">
        <v>0.18651627697926301</v>
      </c>
      <c r="BV11" s="14"/>
      <c r="BW11" s="14">
        <v>0.211593885230554</v>
      </c>
      <c r="BX11" s="14">
        <v>0.249709544983889</v>
      </c>
      <c r="BY11" s="14">
        <v>0.23432795884827101</v>
      </c>
      <c r="BZ11" s="14">
        <v>0.21934462943103</v>
      </c>
      <c r="CA11" s="14">
        <v>0.20488257107838601</v>
      </c>
      <c r="CB11" s="14">
        <v>0.208627486857664</v>
      </c>
      <c r="CC11" s="14"/>
      <c r="CD11" s="14">
        <v>0.214845584936288</v>
      </c>
      <c r="CE11" s="14">
        <v>0.21489695219546101</v>
      </c>
      <c r="CF11" s="14">
        <v>0.20768685142583199</v>
      </c>
      <c r="CG11" s="14">
        <v>0.228691981011833</v>
      </c>
      <c r="CH11" s="14"/>
      <c r="CI11" s="14">
        <v>0.212464498196373</v>
      </c>
      <c r="CJ11" s="14">
        <v>0.2032086695143</v>
      </c>
      <c r="CK11" s="14">
        <v>0.22337164932749101</v>
      </c>
      <c r="CL11" s="14">
        <v>0.26763625041009598</v>
      </c>
      <c r="CM11" s="14"/>
      <c r="CN11" s="14">
        <v>0.21858975962320701</v>
      </c>
      <c r="CO11" s="14">
        <v>0.21864709096009199</v>
      </c>
      <c r="CP11" s="14"/>
      <c r="CQ11" s="14">
        <v>0.22793741111132701</v>
      </c>
      <c r="CR11" s="14">
        <v>0.216579564012193</v>
      </c>
    </row>
    <row r="12" spans="2:96" x14ac:dyDescent="0.3">
      <c r="B12" s="15" t="s">
        <v>233</v>
      </c>
      <c r="C12" s="14">
        <v>0.22839835328858801</v>
      </c>
      <c r="D12" s="14">
        <v>0.209558072628479</v>
      </c>
      <c r="E12" s="14">
        <v>0.24571366077644199</v>
      </c>
      <c r="F12" s="14"/>
      <c r="G12" s="14">
        <v>0.20018662193355599</v>
      </c>
      <c r="H12" s="14">
        <v>0.18219186448997901</v>
      </c>
      <c r="I12" s="14">
        <v>0.22646848872320099</v>
      </c>
      <c r="J12" s="14">
        <v>0.233429930719141</v>
      </c>
      <c r="K12" s="14">
        <v>0.24701150456634</v>
      </c>
      <c r="L12" s="14">
        <v>0.26968113365877</v>
      </c>
      <c r="M12" s="14"/>
      <c r="N12" s="14">
        <v>0.225111449834447</v>
      </c>
      <c r="O12" s="14">
        <v>0.25783917432856701</v>
      </c>
      <c r="P12" s="14">
        <v>0.21673203753523401</v>
      </c>
      <c r="Q12" s="14">
        <v>0.21241468384718501</v>
      </c>
      <c r="R12" s="14"/>
      <c r="S12" s="14">
        <v>0.176025236590308</v>
      </c>
      <c r="T12" s="14">
        <v>0.27142399174665399</v>
      </c>
      <c r="U12" s="14">
        <v>0.28530587090405202</v>
      </c>
      <c r="V12" s="14">
        <v>0.194214977633972</v>
      </c>
      <c r="W12" s="14">
        <v>0.19292101243923601</v>
      </c>
      <c r="X12" s="14">
        <v>0.18957546278491499</v>
      </c>
      <c r="Y12" s="14">
        <v>0.23441003245811001</v>
      </c>
      <c r="Z12" s="14">
        <v>0.20437633193726601</v>
      </c>
      <c r="AA12" s="14">
        <v>0.21398611317998001</v>
      </c>
      <c r="AB12" s="14">
        <v>0.27771886733397599</v>
      </c>
      <c r="AC12" s="14">
        <v>0.25454023942437098</v>
      </c>
      <c r="AD12" s="14">
        <v>0.31458644383540602</v>
      </c>
      <c r="AE12" s="14"/>
      <c r="AF12" s="14">
        <v>0.25646779121305802</v>
      </c>
      <c r="AG12" s="14">
        <v>0.191439347483608</v>
      </c>
      <c r="AH12" s="14">
        <v>0.243342825708978</v>
      </c>
      <c r="AI12" s="14">
        <v>0.18967300044015001</v>
      </c>
      <c r="AJ12" s="14">
        <v>0.31046231023739901</v>
      </c>
      <c r="AK12" s="14"/>
      <c r="AL12" s="14">
        <v>0.14244802990309699</v>
      </c>
      <c r="AM12" s="14">
        <v>0.25027595728341001</v>
      </c>
      <c r="AN12" s="14">
        <v>0.29072876491028399</v>
      </c>
      <c r="AO12" s="14">
        <v>0.187640287528236</v>
      </c>
      <c r="AP12" s="14">
        <v>0.32367549795313599</v>
      </c>
      <c r="AQ12" s="14">
        <v>0.33032717054549099</v>
      </c>
      <c r="AR12" s="14"/>
      <c r="AS12" s="14">
        <v>0.23913127807204801</v>
      </c>
      <c r="AT12" s="14">
        <v>0.226874742395764</v>
      </c>
      <c r="AU12" s="14">
        <v>0.238425637371314</v>
      </c>
      <c r="AV12" s="14">
        <v>0.17424776741498499</v>
      </c>
      <c r="AW12" s="14">
        <v>0.19785064700468599</v>
      </c>
      <c r="AX12" s="14"/>
      <c r="AY12" s="14">
        <v>0.32068096494600501</v>
      </c>
      <c r="AZ12" s="14">
        <v>0.129189903539499</v>
      </c>
      <c r="BA12" s="14">
        <v>0.21614358344742499</v>
      </c>
      <c r="BB12" s="14">
        <v>0.198582212896421</v>
      </c>
      <c r="BC12" s="14">
        <v>0.18854623668148701</v>
      </c>
      <c r="BD12" s="14">
        <v>0.207489073770211</v>
      </c>
      <c r="BE12" s="14">
        <v>0.23721674584893199</v>
      </c>
      <c r="BF12" s="14">
        <v>0.232842762671255</v>
      </c>
      <c r="BG12" s="14">
        <v>0.26647578037932701</v>
      </c>
      <c r="BH12" s="14">
        <v>0.28423547674267802</v>
      </c>
      <c r="BI12" s="14">
        <v>0.26515337759906099</v>
      </c>
      <c r="BJ12" s="14">
        <v>0.27500027641450803</v>
      </c>
      <c r="BK12" s="14">
        <v>0.22391456953139</v>
      </c>
      <c r="BL12" s="14">
        <v>0.21407311333757301</v>
      </c>
      <c r="BM12" s="14">
        <v>0.19672094168777299</v>
      </c>
      <c r="BN12" s="14">
        <v>0.18118083721314299</v>
      </c>
      <c r="BO12" s="14"/>
      <c r="BP12" s="14">
        <v>0.173396369394445</v>
      </c>
      <c r="BQ12" s="14">
        <v>0.23180947052129999</v>
      </c>
      <c r="BR12" s="14">
        <v>0.236774107409322</v>
      </c>
      <c r="BS12" s="14">
        <v>0.28215614862412602</v>
      </c>
      <c r="BT12" s="14">
        <v>0.24993916968885699</v>
      </c>
      <c r="BU12" s="14">
        <v>0.209970065452175</v>
      </c>
      <c r="BV12" s="14"/>
      <c r="BW12" s="14">
        <v>0.25484104695068199</v>
      </c>
      <c r="BX12" s="14">
        <v>0.23896868866805701</v>
      </c>
      <c r="BY12" s="14">
        <v>0.17721812871603901</v>
      </c>
      <c r="BZ12" s="14">
        <v>0.189763792372875</v>
      </c>
      <c r="CA12" s="14">
        <v>0.19603577091927801</v>
      </c>
      <c r="CB12" s="14">
        <v>0.25793602045835401</v>
      </c>
      <c r="CC12" s="14"/>
      <c r="CD12" s="14">
        <v>0.19309180924614699</v>
      </c>
      <c r="CE12" s="14">
        <v>0.241740316315052</v>
      </c>
      <c r="CF12" s="14">
        <v>0.206884521563758</v>
      </c>
      <c r="CG12" s="14">
        <v>0.23558784311710301</v>
      </c>
      <c r="CH12" s="14"/>
      <c r="CI12" s="14">
        <v>0.23170391025159601</v>
      </c>
      <c r="CJ12" s="14">
        <v>0.22223237708010099</v>
      </c>
      <c r="CK12" s="14">
        <v>0.22756634119911001</v>
      </c>
      <c r="CL12" s="14">
        <v>0.24608835301635301</v>
      </c>
      <c r="CM12" s="14"/>
      <c r="CN12" s="14">
        <v>0.175225945537934</v>
      </c>
      <c r="CO12" s="14">
        <v>0.235368183012101</v>
      </c>
      <c r="CP12" s="14"/>
      <c r="CQ12" s="14">
        <v>0.24841133738813101</v>
      </c>
      <c r="CR12" s="14">
        <v>0.224765733856962</v>
      </c>
    </row>
    <row r="13" spans="2:96" x14ac:dyDescent="0.3">
      <c r="B13" s="15" t="s">
        <v>234</v>
      </c>
      <c r="C13" s="14">
        <v>0.26096984599346001</v>
      </c>
      <c r="D13" s="14">
        <v>0.25477596261994601</v>
      </c>
      <c r="E13" s="14">
        <v>0.26780194240321498</v>
      </c>
      <c r="F13" s="14"/>
      <c r="G13" s="14">
        <v>0.101211880554418</v>
      </c>
      <c r="H13" s="14">
        <v>0.117622998431523</v>
      </c>
      <c r="I13" s="14">
        <v>0.24259980015524599</v>
      </c>
      <c r="J13" s="14">
        <v>0.32215500389863699</v>
      </c>
      <c r="K13" s="14">
        <v>0.35879747440966497</v>
      </c>
      <c r="L13" s="14">
        <v>0.38298735404492401</v>
      </c>
      <c r="M13" s="14"/>
      <c r="N13" s="14">
        <v>0.19148965803780299</v>
      </c>
      <c r="O13" s="14">
        <v>0.25368656780500098</v>
      </c>
      <c r="P13" s="14">
        <v>0.30771393096821797</v>
      </c>
      <c r="Q13" s="14">
        <v>0.29764184063159699</v>
      </c>
      <c r="R13" s="14"/>
      <c r="S13" s="14">
        <v>0.165680232567047</v>
      </c>
      <c r="T13" s="14">
        <v>0.29426226576563302</v>
      </c>
      <c r="U13" s="14">
        <v>0.30459736435662799</v>
      </c>
      <c r="V13" s="14">
        <v>0.25060322186253903</v>
      </c>
      <c r="W13" s="14">
        <v>0.30697264982744099</v>
      </c>
      <c r="X13" s="14">
        <v>0.27691954175461803</v>
      </c>
      <c r="Y13" s="14">
        <v>0.25025044713984701</v>
      </c>
      <c r="Z13" s="14">
        <v>0.279302339523399</v>
      </c>
      <c r="AA13" s="14">
        <v>0.270397940463177</v>
      </c>
      <c r="AB13" s="14">
        <v>0.25502191913237499</v>
      </c>
      <c r="AC13" s="14">
        <v>0.34493953797365401</v>
      </c>
      <c r="AD13" s="14">
        <v>0.16858247112451999</v>
      </c>
      <c r="AE13" s="14"/>
      <c r="AF13" s="14">
        <v>0.33052673981632003</v>
      </c>
      <c r="AG13" s="14">
        <v>0.12309154032181099</v>
      </c>
      <c r="AH13" s="14">
        <v>0.26802341163016202</v>
      </c>
      <c r="AI13" s="14">
        <v>0.48638393495222298</v>
      </c>
      <c r="AJ13" s="14">
        <v>0.25745522589265801</v>
      </c>
      <c r="AK13" s="14"/>
      <c r="AL13" s="14">
        <v>6.8748682384724202E-2</v>
      </c>
      <c r="AM13" s="14">
        <v>0.27574688941460201</v>
      </c>
      <c r="AN13" s="14">
        <v>0.18817531677492499</v>
      </c>
      <c r="AO13" s="14">
        <v>0.494090633305525</v>
      </c>
      <c r="AP13" s="14">
        <v>0.243169634026492</v>
      </c>
      <c r="AQ13" s="14">
        <v>0.26142159418041599</v>
      </c>
      <c r="AR13" s="14"/>
      <c r="AS13" s="14">
        <v>0.30989571229997598</v>
      </c>
      <c r="AT13" s="14">
        <v>0.29474660173441802</v>
      </c>
      <c r="AU13" s="14">
        <v>0.21814611169213</v>
      </c>
      <c r="AV13" s="14">
        <v>0.13992717679858399</v>
      </c>
      <c r="AW13" s="14">
        <v>4.4958137358897698E-2</v>
      </c>
      <c r="AX13" s="14"/>
      <c r="AY13" s="14">
        <v>0.47091569394319499</v>
      </c>
      <c r="AZ13" s="14">
        <v>0.32930367286037898</v>
      </c>
      <c r="BA13" s="14">
        <v>0.33592071037743199</v>
      </c>
      <c r="BB13" s="14">
        <v>0.322361920420976</v>
      </c>
      <c r="BC13" s="14">
        <v>0.27809821083345598</v>
      </c>
      <c r="BD13" s="14">
        <v>0.29287076263995698</v>
      </c>
      <c r="BE13" s="14">
        <v>0.235261416824561</v>
      </c>
      <c r="BF13" s="14">
        <v>0.26854201623561202</v>
      </c>
      <c r="BG13" s="14">
        <v>0.276666805344641</v>
      </c>
      <c r="BH13" s="14">
        <v>0.19333276510533001</v>
      </c>
      <c r="BI13" s="14">
        <v>0.208698583706622</v>
      </c>
      <c r="BJ13" s="14">
        <v>0.21105164204396601</v>
      </c>
      <c r="BK13" s="14">
        <v>0.29823965408779501</v>
      </c>
      <c r="BL13" s="14">
        <v>0.22503565003252299</v>
      </c>
      <c r="BM13" s="14">
        <v>0.25161267991602498</v>
      </c>
      <c r="BN13" s="14">
        <v>0.104661474678849</v>
      </c>
      <c r="BO13" s="14"/>
      <c r="BP13" s="14">
        <v>0.15673047597822901</v>
      </c>
      <c r="BQ13" s="14">
        <v>0.25575628694527403</v>
      </c>
      <c r="BR13" s="14">
        <v>0.285965975865555</v>
      </c>
      <c r="BS13" s="14">
        <v>0.27318158466210302</v>
      </c>
      <c r="BT13" s="14">
        <v>0.39653132912580802</v>
      </c>
      <c r="BU13" s="14">
        <v>0.40287027092602201</v>
      </c>
      <c r="BV13" s="14"/>
      <c r="BW13" s="14">
        <v>0.30105704334216798</v>
      </c>
      <c r="BX13" s="14">
        <v>0.21330250463210601</v>
      </c>
      <c r="BY13" s="14">
        <v>0.34689995920547001</v>
      </c>
      <c r="BZ13" s="14">
        <v>0.28666114466628201</v>
      </c>
      <c r="CA13" s="14">
        <v>0.19091200434699299</v>
      </c>
      <c r="CB13" s="14">
        <v>0.21033066831476399</v>
      </c>
      <c r="CC13" s="14"/>
      <c r="CD13" s="14">
        <v>0.13813942482944599</v>
      </c>
      <c r="CE13" s="14">
        <v>0.20881750374730099</v>
      </c>
      <c r="CF13" s="14">
        <v>0.40100293350684602</v>
      </c>
      <c r="CG13" s="14">
        <v>0.27477556717631402</v>
      </c>
      <c r="CH13" s="14"/>
      <c r="CI13" s="14">
        <v>0.281437091855545</v>
      </c>
      <c r="CJ13" s="14">
        <v>0.24789191797431601</v>
      </c>
      <c r="CK13" s="14">
        <v>0.262075600536464</v>
      </c>
      <c r="CL13" s="14">
        <v>0.237055289271353</v>
      </c>
      <c r="CM13" s="14"/>
      <c r="CN13" s="14">
        <v>0.18388448404663499</v>
      </c>
      <c r="CO13" s="14">
        <v>0.274768165246144</v>
      </c>
      <c r="CP13" s="14"/>
      <c r="CQ13" s="14">
        <v>0.17245624009378399</v>
      </c>
      <c r="CR13" s="14">
        <v>0.27403952094787298</v>
      </c>
    </row>
    <row r="14" spans="2:96" x14ac:dyDescent="0.3">
      <c r="B14" s="15" t="s">
        <v>92</v>
      </c>
      <c r="C14" s="14">
        <v>2.1398808203174999E-2</v>
      </c>
      <c r="D14" s="14">
        <v>1.1365659931203699E-2</v>
      </c>
      <c r="E14" s="14">
        <v>3.12765019328708E-2</v>
      </c>
      <c r="F14" s="14"/>
      <c r="G14" s="14">
        <v>2.5358037150508699E-2</v>
      </c>
      <c r="H14" s="14">
        <v>1.8148705318620399E-2</v>
      </c>
      <c r="I14" s="14">
        <v>2.2957576819370499E-2</v>
      </c>
      <c r="J14" s="14">
        <v>1.1698998474899599E-2</v>
      </c>
      <c r="K14" s="14">
        <v>2.6728346139019699E-2</v>
      </c>
      <c r="L14" s="14">
        <v>2.44513743196083E-2</v>
      </c>
      <c r="M14" s="14"/>
      <c r="N14" s="14">
        <v>1.7421883066738302E-2</v>
      </c>
      <c r="O14" s="14">
        <v>1.54346452042787E-2</v>
      </c>
      <c r="P14" s="14">
        <v>2.3227310875269001E-2</v>
      </c>
      <c r="Q14" s="14">
        <v>3.0524044442343998E-2</v>
      </c>
      <c r="R14" s="14"/>
      <c r="S14" s="14">
        <v>2.9206948732301199E-2</v>
      </c>
      <c r="T14" s="14">
        <v>1.4095030336804299E-2</v>
      </c>
      <c r="U14" s="14">
        <v>1.6866580213949298E-2</v>
      </c>
      <c r="V14" s="14">
        <v>1.0660730440586999E-2</v>
      </c>
      <c r="W14" s="14">
        <v>3.7482358073833599E-2</v>
      </c>
      <c r="X14" s="14">
        <v>2.28208782749625E-2</v>
      </c>
      <c r="Y14" s="14">
        <v>1.7084104246649301E-2</v>
      </c>
      <c r="Z14" s="14">
        <v>1.190656310508E-2</v>
      </c>
      <c r="AA14" s="14">
        <v>2.28394533067156E-2</v>
      </c>
      <c r="AB14" s="14">
        <v>2.8159318893034201E-2</v>
      </c>
      <c r="AC14" s="14">
        <v>3.1770900836603798E-2</v>
      </c>
      <c r="AD14" s="14">
        <v>0</v>
      </c>
      <c r="AE14" s="14"/>
      <c r="AF14" s="14">
        <v>1.3363883021100901E-2</v>
      </c>
      <c r="AG14" s="14">
        <v>1.4863777926078001E-2</v>
      </c>
      <c r="AH14" s="14">
        <v>1.59442509165287E-2</v>
      </c>
      <c r="AI14" s="14">
        <v>1.5192430558357299E-2</v>
      </c>
      <c r="AJ14" s="14">
        <v>3.3130073035371702E-2</v>
      </c>
      <c r="AK14" s="14"/>
      <c r="AL14" s="14">
        <v>1.56284002553197E-2</v>
      </c>
      <c r="AM14" s="14">
        <v>1.36544369294285E-2</v>
      </c>
      <c r="AN14" s="14">
        <v>9.3113456800849401E-3</v>
      </c>
      <c r="AO14" s="14">
        <v>1.46973107167835E-2</v>
      </c>
      <c r="AP14" s="14">
        <v>2.85711230887487E-2</v>
      </c>
      <c r="AQ14" s="14">
        <v>5.6513034415354303E-2</v>
      </c>
      <c r="AR14" s="14"/>
      <c r="AS14" s="14">
        <v>2.04455367548141E-2</v>
      </c>
      <c r="AT14" s="14">
        <v>2.7584783885725599E-2</v>
      </c>
      <c r="AU14" s="14">
        <v>1.8130625260685301E-2</v>
      </c>
      <c r="AV14" s="14">
        <v>2.34562506429601E-2</v>
      </c>
      <c r="AW14" s="14">
        <v>0</v>
      </c>
      <c r="AX14" s="14"/>
      <c r="AY14" s="14">
        <v>0</v>
      </c>
      <c r="AZ14" s="14">
        <v>5.3259822504056899E-2</v>
      </c>
      <c r="BA14" s="14">
        <v>6.6084201067405299E-3</v>
      </c>
      <c r="BB14" s="14">
        <v>2.5067556892218401E-2</v>
      </c>
      <c r="BC14" s="14">
        <v>2.6487515329361701E-2</v>
      </c>
      <c r="BD14" s="14">
        <v>3.60841714617465E-2</v>
      </c>
      <c r="BE14" s="14">
        <v>2.43721755514953E-2</v>
      </c>
      <c r="BF14" s="14">
        <v>1.30247902682765E-2</v>
      </c>
      <c r="BG14" s="14">
        <v>1.87467633878638E-2</v>
      </c>
      <c r="BH14" s="14">
        <v>7.8574485949077805E-3</v>
      </c>
      <c r="BI14" s="14">
        <v>2.2261820717802801E-2</v>
      </c>
      <c r="BJ14" s="14">
        <v>2.2467295271549701E-2</v>
      </c>
      <c r="BK14" s="14">
        <v>0</v>
      </c>
      <c r="BL14" s="14">
        <v>2.2513773525276799E-2</v>
      </c>
      <c r="BM14" s="14">
        <v>0</v>
      </c>
      <c r="BN14" s="14">
        <v>9.2321488478784592E-3</v>
      </c>
      <c r="BO14" s="14"/>
      <c r="BP14" s="14">
        <v>8.2682964577435302E-3</v>
      </c>
      <c r="BQ14" s="14">
        <v>2.66664152766053E-2</v>
      </c>
      <c r="BR14" s="14">
        <v>2.9723725389555301E-2</v>
      </c>
      <c r="BS14" s="14">
        <v>2.1359626578918801E-2</v>
      </c>
      <c r="BT14" s="14">
        <v>3.2024632859567803E-2</v>
      </c>
      <c r="BU14" s="14">
        <v>9.7248971455972701E-3</v>
      </c>
      <c r="BV14" s="14"/>
      <c r="BW14" s="14">
        <v>1.8271037591901899E-2</v>
      </c>
      <c r="BX14" s="14">
        <v>1.16548620974817E-2</v>
      </c>
      <c r="BY14" s="14">
        <v>1.3089964486403E-2</v>
      </c>
      <c r="BZ14" s="14">
        <v>4.0147203825824797E-2</v>
      </c>
      <c r="CA14" s="14">
        <v>3.0665035010427898E-2</v>
      </c>
      <c r="CB14" s="14">
        <v>3.5593961565524697E-2</v>
      </c>
      <c r="CC14" s="14"/>
      <c r="CD14" s="14">
        <v>2.3360288262473598E-2</v>
      </c>
      <c r="CE14" s="14">
        <v>1.00702487413719E-2</v>
      </c>
      <c r="CF14" s="14">
        <v>3.2608796633403901E-2</v>
      </c>
      <c r="CG14" s="14">
        <v>1.58735711223561E-2</v>
      </c>
      <c r="CH14" s="14"/>
      <c r="CI14" s="14">
        <v>1.7516991833748601E-2</v>
      </c>
      <c r="CJ14" s="14">
        <v>1.1900697769943401E-2</v>
      </c>
      <c r="CK14" s="14">
        <v>1.8784232168830201E-2</v>
      </c>
      <c r="CL14" s="14">
        <v>8.4589736278930294E-2</v>
      </c>
      <c r="CM14" s="14"/>
      <c r="CN14" s="14">
        <v>0</v>
      </c>
      <c r="CO14" s="14">
        <v>2.4176299886820601E-2</v>
      </c>
      <c r="CP14" s="14"/>
      <c r="CQ14" s="14">
        <v>1.9095456490042802E-2</v>
      </c>
      <c r="CR14" s="14">
        <v>1.74768104179958E-2</v>
      </c>
    </row>
    <row r="15" spans="2:96" x14ac:dyDescent="0.3">
      <c r="B15" s="15" t="s">
        <v>235</v>
      </c>
      <c r="C15" s="21">
        <v>0.26902410366059298</v>
      </c>
      <c r="D15" s="21">
        <v>0.30119627615900602</v>
      </c>
      <c r="E15" s="21">
        <v>0.23717844915841699</v>
      </c>
      <c r="F15" s="21"/>
      <c r="G15" s="21">
        <v>0.42554176168239499</v>
      </c>
      <c r="H15" s="21">
        <v>0.45892636982909901</v>
      </c>
      <c r="I15" s="21">
        <v>0.30883501291729498</v>
      </c>
      <c r="J15" s="21">
        <v>0.21530656325335401</v>
      </c>
      <c r="K15" s="21">
        <v>0.14848782700695901</v>
      </c>
      <c r="L15" s="21">
        <v>0.10297151230624001</v>
      </c>
      <c r="M15" s="21"/>
      <c r="N15" s="21">
        <v>0.35262107300298501</v>
      </c>
      <c r="O15" s="21">
        <v>0.24209435547814301</v>
      </c>
      <c r="P15" s="21">
        <v>0.25314810990099101</v>
      </c>
      <c r="Q15" s="21">
        <v>0.224043817323483</v>
      </c>
      <c r="R15" s="21"/>
      <c r="S15" s="21">
        <v>0.40929450696103897</v>
      </c>
      <c r="T15" s="21">
        <v>0.22023251564645899</v>
      </c>
      <c r="U15" s="21">
        <v>0.189506223643747</v>
      </c>
      <c r="V15" s="21">
        <v>0.26292647430649102</v>
      </c>
      <c r="W15" s="21">
        <v>0.21135487689511001</v>
      </c>
      <c r="X15" s="21">
        <v>0.29479521827677302</v>
      </c>
      <c r="Y15" s="21">
        <v>0.28575658578034602</v>
      </c>
      <c r="Z15" s="21">
        <v>0.270157676607932</v>
      </c>
      <c r="AA15" s="21">
        <v>0.29420696339161501</v>
      </c>
      <c r="AB15" s="21">
        <v>0.19557420215372801</v>
      </c>
      <c r="AC15" s="21">
        <v>0.22866928913857801</v>
      </c>
      <c r="AD15" s="21">
        <v>0.26141511694261599</v>
      </c>
      <c r="AE15" s="21"/>
      <c r="AF15" s="21">
        <v>0.208361002300264</v>
      </c>
      <c r="AG15" s="21">
        <v>0.412309541398658</v>
      </c>
      <c r="AH15" s="21">
        <v>0.21591871871447799</v>
      </c>
      <c r="AI15" s="21">
        <v>0.17747007125902201</v>
      </c>
      <c r="AJ15" s="21">
        <v>0.19674608771527199</v>
      </c>
      <c r="AK15" s="21"/>
      <c r="AL15" s="21">
        <v>0.51765411413284901</v>
      </c>
      <c r="AM15" s="21">
        <v>0.25861844018082802</v>
      </c>
      <c r="AN15" s="21">
        <v>0.25442896933647602</v>
      </c>
      <c r="AO15" s="21">
        <v>0.137194479184194</v>
      </c>
      <c r="AP15" s="21">
        <v>0.19278447979216801</v>
      </c>
      <c r="AQ15" s="21">
        <v>0.121972728910321</v>
      </c>
      <c r="AR15" s="21"/>
      <c r="AS15" s="21">
        <v>0.20166626829749701</v>
      </c>
      <c r="AT15" s="21">
        <v>0.24054182522215201</v>
      </c>
      <c r="AU15" s="21">
        <v>0.27959954142830701</v>
      </c>
      <c r="AV15" s="21">
        <v>0.471551857378539</v>
      </c>
      <c r="AW15" s="21">
        <v>0.63510204940213399</v>
      </c>
      <c r="AX15" s="21"/>
      <c r="AY15" s="21">
        <v>6.8633197583866198E-2</v>
      </c>
      <c r="AZ15" s="21">
        <v>0.28417060093319702</v>
      </c>
      <c r="BA15" s="21">
        <v>0.219400581519857</v>
      </c>
      <c r="BB15" s="21">
        <v>0.19711418264903599</v>
      </c>
      <c r="BC15" s="21">
        <v>0.25115115204593003</v>
      </c>
      <c r="BD15" s="21">
        <v>0.19884944765041301</v>
      </c>
      <c r="BE15" s="21">
        <v>0.28956190540932603</v>
      </c>
      <c r="BF15" s="21">
        <v>0.29381709714987497</v>
      </c>
      <c r="BG15" s="21">
        <v>0.18144745198234299</v>
      </c>
      <c r="BH15" s="21">
        <v>0.26913929189576702</v>
      </c>
      <c r="BI15" s="21">
        <v>0.32207336371707201</v>
      </c>
      <c r="BJ15" s="21">
        <v>0.28412773508404598</v>
      </c>
      <c r="BK15" s="21">
        <v>0.32525115948106298</v>
      </c>
      <c r="BL15" s="21">
        <v>0.28351504834027103</v>
      </c>
      <c r="BM15" s="21">
        <v>0.32693562852109698</v>
      </c>
      <c r="BN15" s="21">
        <v>0.587881770861165</v>
      </c>
      <c r="BO15" s="21"/>
      <c r="BP15" s="21">
        <v>0.46272836455819299</v>
      </c>
      <c r="BQ15" s="21">
        <v>0.21233896322238099</v>
      </c>
      <c r="BR15" s="21">
        <v>0.246950387159382</v>
      </c>
      <c r="BS15" s="21">
        <v>0.18950143917475701</v>
      </c>
      <c r="BT15" s="21">
        <v>0.175587989243675</v>
      </c>
      <c r="BU15" s="21">
        <v>0.19091848949694301</v>
      </c>
      <c r="BV15" s="21"/>
      <c r="BW15" s="21">
        <v>0.214236986884695</v>
      </c>
      <c r="BX15" s="21">
        <v>0.28636439961846699</v>
      </c>
      <c r="BY15" s="21">
        <v>0.22846398874381699</v>
      </c>
      <c r="BZ15" s="21">
        <v>0.26408322970398801</v>
      </c>
      <c r="CA15" s="21">
        <v>0.37750461864491403</v>
      </c>
      <c r="CB15" s="21">
        <v>0.28751186280369401</v>
      </c>
      <c r="CC15" s="21"/>
      <c r="CD15" s="21">
        <v>0.43056289272564502</v>
      </c>
      <c r="CE15" s="21">
        <v>0.32447497900081401</v>
      </c>
      <c r="CF15" s="21">
        <v>0.15181689687016001</v>
      </c>
      <c r="CG15" s="21">
        <v>0.24507103757239301</v>
      </c>
      <c r="CH15" s="21"/>
      <c r="CI15" s="21">
        <v>0.256877507862737</v>
      </c>
      <c r="CJ15" s="21">
        <v>0.31476633766133999</v>
      </c>
      <c r="CK15" s="21">
        <v>0.26820217676810498</v>
      </c>
      <c r="CL15" s="21">
        <v>0.164630371023268</v>
      </c>
      <c r="CM15" s="21"/>
      <c r="CN15" s="21">
        <v>0.42229981079222401</v>
      </c>
      <c r="CO15" s="21">
        <v>0.24704026089484199</v>
      </c>
      <c r="CP15" s="21"/>
      <c r="CQ15" s="21">
        <v>0.332099554916715</v>
      </c>
      <c r="CR15" s="21">
        <v>0.26713837076497698</v>
      </c>
    </row>
    <row r="16" spans="2:96" x14ac:dyDescent="0.3">
      <c r="B16" s="15" t="s">
        <v>236</v>
      </c>
      <c r="C16" s="21">
        <v>0.489368199282048</v>
      </c>
      <c r="D16" s="21">
        <v>0.46433403524842498</v>
      </c>
      <c r="E16" s="21">
        <v>0.51351560317965705</v>
      </c>
      <c r="F16" s="21"/>
      <c r="G16" s="21">
        <v>0.30139850248797401</v>
      </c>
      <c r="H16" s="21">
        <v>0.299814862921502</v>
      </c>
      <c r="I16" s="21">
        <v>0.46906828887844698</v>
      </c>
      <c r="J16" s="21">
        <v>0.55558493461777803</v>
      </c>
      <c r="K16" s="21">
        <v>0.60580897897600505</v>
      </c>
      <c r="L16" s="21">
        <v>0.65266848770369301</v>
      </c>
      <c r="M16" s="21"/>
      <c r="N16" s="21">
        <v>0.41660110787224902</v>
      </c>
      <c r="O16" s="21">
        <v>0.51152574213356705</v>
      </c>
      <c r="P16" s="21">
        <v>0.52444596850345204</v>
      </c>
      <c r="Q16" s="21">
        <v>0.51005652447878302</v>
      </c>
      <c r="R16" s="21"/>
      <c r="S16" s="21">
        <v>0.341705469157355</v>
      </c>
      <c r="T16" s="21">
        <v>0.56568625751228696</v>
      </c>
      <c r="U16" s="21">
        <v>0.58990323526068</v>
      </c>
      <c r="V16" s="21">
        <v>0.44481819949651102</v>
      </c>
      <c r="W16" s="21">
        <v>0.49989366226667598</v>
      </c>
      <c r="X16" s="21">
        <v>0.46649500453953202</v>
      </c>
      <c r="Y16" s="21">
        <v>0.48466047959795699</v>
      </c>
      <c r="Z16" s="21">
        <v>0.48367867146066501</v>
      </c>
      <c r="AA16" s="21">
        <v>0.48438405364315701</v>
      </c>
      <c r="AB16" s="21">
        <v>0.53274078646635104</v>
      </c>
      <c r="AC16" s="21">
        <v>0.59947977739802505</v>
      </c>
      <c r="AD16" s="21">
        <v>0.48316891495992598</v>
      </c>
      <c r="AE16" s="21"/>
      <c r="AF16" s="21">
        <v>0.58699453102937804</v>
      </c>
      <c r="AG16" s="21">
        <v>0.31453088780541999</v>
      </c>
      <c r="AH16" s="21">
        <v>0.51136623733914</v>
      </c>
      <c r="AI16" s="21">
        <v>0.67605693539237299</v>
      </c>
      <c r="AJ16" s="21">
        <v>0.56791753613005702</v>
      </c>
      <c r="AK16" s="21"/>
      <c r="AL16" s="21">
        <v>0.211196712287821</v>
      </c>
      <c r="AM16" s="21">
        <v>0.52602284669801302</v>
      </c>
      <c r="AN16" s="21">
        <v>0.47890408168520898</v>
      </c>
      <c r="AO16" s="21">
        <v>0.68173092083375997</v>
      </c>
      <c r="AP16" s="21">
        <v>0.56684513197962805</v>
      </c>
      <c r="AQ16" s="21">
        <v>0.59174876472590698</v>
      </c>
      <c r="AR16" s="21"/>
      <c r="AS16" s="21">
        <v>0.54902699037202396</v>
      </c>
      <c r="AT16" s="21">
        <v>0.52162134413018202</v>
      </c>
      <c r="AU16" s="21">
        <v>0.456571749063444</v>
      </c>
      <c r="AV16" s="21">
        <v>0.31417494421357001</v>
      </c>
      <c r="AW16" s="21">
        <v>0.242808784363584</v>
      </c>
      <c r="AX16" s="21"/>
      <c r="AY16" s="21">
        <v>0.79159665888920006</v>
      </c>
      <c r="AZ16" s="21">
        <v>0.45849357639987798</v>
      </c>
      <c r="BA16" s="21">
        <v>0.552064293824857</v>
      </c>
      <c r="BB16" s="21">
        <v>0.52094413331739697</v>
      </c>
      <c r="BC16" s="21">
        <v>0.46664444751494299</v>
      </c>
      <c r="BD16" s="21">
        <v>0.50035983641016701</v>
      </c>
      <c r="BE16" s="21">
        <v>0.47247816267349302</v>
      </c>
      <c r="BF16" s="21">
        <v>0.50138477890686695</v>
      </c>
      <c r="BG16" s="21">
        <v>0.54314258572396701</v>
      </c>
      <c r="BH16" s="21">
        <v>0.477568241848009</v>
      </c>
      <c r="BI16" s="21">
        <v>0.47385196130568302</v>
      </c>
      <c r="BJ16" s="21">
        <v>0.48605191845847401</v>
      </c>
      <c r="BK16" s="21">
        <v>0.52215422361918495</v>
      </c>
      <c r="BL16" s="21">
        <v>0.43910876337009702</v>
      </c>
      <c r="BM16" s="21">
        <v>0.44833362160379903</v>
      </c>
      <c r="BN16" s="21">
        <v>0.285842311891992</v>
      </c>
      <c r="BO16" s="21"/>
      <c r="BP16" s="21">
        <v>0.330126845372674</v>
      </c>
      <c r="BQ16" s="21">
        <v>0.48756575746657399</v>
      </c>
      <c r="BR16" s="21">
        <v>0.52274008327487698</v>
      </c>
      <c r="BS16" s="21">
        <v>0.55533773328622904</v>
      </c>
      <c r="BT16" s="21">
        <v>0.64647049881466401</v>
      </c>
      <c r="BU16" s="21">
        <v>0.61284033637819701</v>
      </c>
      <c r="BV16" s="21"/>
      <c r="BW16" s="21">
        <v>0.55589809029284998</v>
      </c>
      <c r="BX16" s="21">
        <v>0.45227119330016302</v>
      </c>
      <c r="BY16" s="21">
        <v>0.52411808792150905</v>
      </c>
      <c r="BZ16" s="21">
        <v>0.476424937039157</v>
      </c>
      <c r="CA16" s="21">
        <v>0.386947775266271</v>
      </c>
      <c r="CB16" s="21">
        <v>0.468266688773118</v>
      </c>
      <c r="CC16" s="21"/>
      <c r="CD16" s="21">
        <v>0.33123123407559302</v>
      </c>
      <c r="CE16" s="21">
        <v>0.45055782006235301</v>
      </c>
      <c r="CF16" s="21">
        <v>0.60788745507060404</v>
      </c>
      <c r="CG16" s="21">
        <v>0.51036341029341703</v>
      </c>
      <c r="CH16" s="21"/>
      <c r="CI16" s="21">
        <v>0.51314100210714098</v>
      </c>
      <c r="CJ16" s="21">
        <v>0.470124295054417</v>
      </c>
      <c r="CK16" s="21">
        <v>0.48964194173557402</v>
      </c>
      <c r="CL16" s="21">
        <v>0.48314364228770601</v>
      </c>
      <c r="CM16" s="21"/>
      <c r="CN16" s="21">
        <v>0.35911042958457001</v>
      </c>
      <c r="CO16" s="21">
        <v>0.51013634825824505</v>
      </c>
      <c r="CP16" s="21"/>
      <c r="CQ16" s="21">
        <v>0.420867577481915</v>
      </c>
      <c r="CR16" s="21">
        <v>0.49880525480483501</v>
      </c>
    </row>
    <row r="17" spans="2:96" x14ac:dyDescent="0.3">
      <c r="B17" s="15" t="s">
        <v>237</v>
      </c>
      <c r="C17" s="22">
        <v>-0.22034409562145499</v>
      </c>
      <c r="D17" s="22">
        <v>-0.16313775908941899</v>
      </c>
      <c r="E17" s="22">
        <v>-0.27633715402123998</v>
      </c>
      <c r="F17" s="22"/>
      <c r="G17" s="22">
        <v>0.124143259194421</v>
      </c>
      <c r="H17" s="22">
        <v>0.15911150690759701</v>
      </c>
      <c r="I17" s="22">
        <v>-0.160233275961152</v>
      </c>
      <c r="J17" s="22">
        <v>-0.34027837136442401</v>
      </c>
      <c r="K17" s="22">
        <v>-0.45732115196904499</v>
      </c>
      <c r="L17" s="22">
        <v>-0.54969697539745399</v>
      </c>
      <c r="M17" s="22"/>
      <c r="N17" s="22">
        <v>-6.3980034869263999E-2</v>
      </c>
      <c r="O17" s="22">
        <v>-0.26943138665542399</v>
      </c>
      <c r="P17" s="22">
        <v>-0.27129785860246097</v>
      </c>
      <c r="Q17" s="22">
        <v>-0.28601270715530003</v>
      </c>
      <c r="R17" s="22"/>
      <c r="S17" s="22">
        <v>6.7589037803684096E-2</v>
      </c>
      <c r="T17" s="22">
        <v>-0.345453741865828</v>
      </c>
      <c r="U17" s="22">
        <v>-0.40039701161693297</v>
      </c>
      <c r="V17" s="22">
        <v>-0.181891725190021</v>
      </c>
      <c r="W17" s="22">
        <v>-0.28853878537156602</v>
      </c>
      <c r="X17" s="22">
        <v>-0.17169978626276</v>
      </c>
      <c r="Y17" s="22">
        <v>-0.198903893817611</v>
      </c>
      <c r="Z17" s="22">
        <v>-0.21352099485273299</v>
      </c>
      <c r="AA17" s="22">
        <v>-0.190177090251542</v>
      </c>
      <c r="AB17" s="22">
        <v>-0.33716658431262297</v>
      </c>
      <c r="AC17" s="22">
        <v>-0.37081048825944701</v>
      </c>
      <c r="AD17" s="22">
        <v>-0.22175379801730999</v>
      </c>
      <c r="AE17" s="22"/>
      <c r="AF17" s="22">
        <v>-0.37863352872911399</v>
      </c>
      <c r="AG17" s="22">
        <v>9.7778653593238202E-2</v>
      </c>
      <c r="AH17" s="22">
        <v>-0.29544751862466101</v>
      </c>
      <c r="AI17" s="22">
        <v>-0.49858686413335102</v>
      </c>
      <c r="AJ17" s="22">
        <v>-0.371171448414785</v>
      </c>
      <c r="AK17" s="22"/>
      <c r="AL17" s="22">
        <v>0.30645740184502701</v>
      </c>
      <c r="AM17" s="22">
        <v>-0.267404406517185</v>
      </c>
      <c r="AN17" s="22">
        <v>-0.22447511234873299</v>
      </c>
      <c r="AO17" s="22">
        <v>-0.54453644164956605</v>
      </c>
      <c r="AP17" s="22">
        <v>-0.37406065218745999</v>
      </c>
      <c r="AQ17" s="22">
        <v>-0.46977603581558602</v>
      </c>
      <c r="AR17" s="22"/>
      <c r="AS17" s="22">
        <v>-0.34736072207452701</v>
      </c>
      <c r="AT17" s="22">
        <v>-0.28107951890803001</v>
      </c>
      <c r="AU17" s="22">
        <v>-0.17697220763513699</v>
      </c>
      <c r="AV17" s="22">
        <v>0.15737691316496999</v>
      </c>
      <c r="AW17" s="22">
        <v>0.392293265038551</v>
      </c>
      <c r="AX17" s="22"/>
      <c r="AY17" s="22">
        <v>-0.72296346130533395</v>
      </c>
      <c r="AZ17" s="22">
        <v>-0.17432297546668099</v>
      </c>
      <c r="BA17" s="22">
        <v>-0.33266371230500102</v>
      </c>
      <c r="BB17" s="22">
        <v>-0.32382995066836101</v>
      </c>
      <c r="BC17" s="22">
        <v>-0.215493295469013</v>
      </c>
      <c r="BD17" s="22">
        <v>-0.301510388759755</v>
      </c>
      <c r="BE17" s="22">
        <v>-0.18291625726416699</v>
      </c>
      <c r="BF17" s="22">
        <v>-0.207567681756991</v>
      </c>
      <c r="BG17" s="22">
        <v>-0.36169513374162399</v>
      </c>
      <c r="BH17" s="22">
        <v>-0.20842894995224101</v>
      </c>
      <c r="BI17" s="22">
        <v>-0.15177859758861101</v>
      </c>
      <c r="BJ17" s="22">
        <v>-0.201924183374428</v>
      </c>
      <c r="BK17" s="22">
        <v>-0.196903064138122</v>
      </c>
      <c r="BL17" s="22">
        <v>-0.155593715029825</v>
      </c>
      <c r="BM17" s="22">
        <v>-0.12139799308270099</v>
      </c>
      <c r="BN17" s="22">
        <v>0.302039458969173</v>
      </c>
      <c r="BO17" s="22"/>
      <c r="BP17" s="22">
        <v>0.13260151918551899</v>
      </c>
      <c r="BQ17" s="22">
        <v>-0.275226794244193</v>
      </c>
      <c r="BR17" s="22">
        <v>-0.27578969611549498</v>
      </c>
      <c r="BS17" s="22">
        <v>-0.365836294111473</v>
      </c>
      <c r="BT17" s="22">
        <v>-0.47088250957098998</v>
      </c>
      <c r="BU17" s="22">
        <v>-0.421921846881255</v>
      </c>
      <c r="BV17" s="22"/>
      <c r="BW17" s="22">
        <v>-0.34166110340815498</v>
      </c>
      <c r="BX17" s="22">
        <v>-0.165906793681696</v>
      </c>
      <c r="BY17" s="22">
        <v>-0.29565409917769198</v>
      </c>
      <c r="BZ17" s="22">
        <v>-0.21234170733516999</v>
      </c>
      <c r="CA17" s="22">
        <v>-9.4431566213569705E-3</v>
      </c>
      <c r="CB17" s="22">
        <v>-0.18075482596942399</v>
      </c>
      <c r="CC17" s="22"/>
      <c r="CD17" s="22">
        <v>9.9331658650052307E-2</v>
      </c>
      <c r="CE17" s="22">
        <v>-0.12608284106154</v>
      </c>
      <c r="CF17" s="22">
        <v>-0.45607055820044501</v>
      </c>
      <c r="CG17" s="22">
        <v>-0.26529237272102402</v>
      </c>
      <c r="CH17" s="22"/>
      <c r="CI17" s="22">
        <v>-0.25626349424440398</v>
      </c>
      <c r="CJ17" s="22">
        <v>-0.15535795739307701</v>
      </c>
      <c r="CK17" s="22">
        <v>-0.22143976496746801</v>
      </c>
      <c r="CL17" s="22">
        <v>-0.31851327126443801</v>
      </c>
      <c r="CM17" s="22"/>
      <c r="CN17" s="22">
        <v>6.3189381207653703E-2</v>
      </c>
      <c r="CO17" s="22">
        <v>-0.26309608736340301</v>
      </c>
      <c r="CP17" s="22"/>
      <c r="CQ17" s="22">
        <v>-8.8768022565199403E-2</v>
      </c>
      <c r="CR17" s="22">
        <v>-0.231666884039858</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CR22"/>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9.1600949751241598E-2</v>
      </c>
      <c r="D9" s="14">
        <v>0.104208641057274</v>
      </c>
      <c r="E9" s="14">
        <v>7.9539725002659101E-2</v>
      </c>
      <c r="F9" s="14"/>
      <c r="G9" s="14">
        <v>0.13360534915077099</v>
      </c>
      <c r="H9" s="14">
        <v>0.20144798779654099</v>
      </c>
      <c r="I9" s="14">
        <v>0.105804132024012</v>
      </c>
      <c r="J9" s="14">
        <v>7.2468401306871003E-2</v>
      </c>
      <c r="K9" s="14">
        <v>3.3547363550679499E-2</v>
      </c>
      <c r="L9" s="14">
        <v>1.72997121940177E-2</v>
      </c>
      <c r="M9" s="14"/>
      <c r="N9" s="14">
        <v>0.121581541613029</v>
      </c>
      <c r="O9" s="14">
        <v>6.7021846154194306E-2</v>
      </c>
      <c r="P9" s="14">
        <v>9.2756814705509796E-2</v>
      </c>
      <c r="Q9" s="14">
        <v>8.4879997620782494E-2</v>
      </c>
      <c r="R9" s="14"/>
      <c r="S9" s="14">
        <v>0.16243020865412999</v>
      </c>
      <c r="T9" s="14">
        <v>6.1465389417235998E-2</v>
      </c>
      <c r="U9" s="14">
        <v>6.9929034536689194E-2</v>
      </c>
      <c r="V9" s="14">
        <v>0.120901277385306</v>
      </c>
      <c r="W9" s="14">
        <v>4.6271956464975998E-2</v>
      </c>
      <c r="X9" s="14">
        <v>6.56822719574221E-2</v>
      </c>
      <c r="Y9" s="14">
        <v>0.110378368917249</v>
      </c>
      <c r="Z9" s="14">
        <v>0.11713630709403</v>
      </c>
      <c r="AA9" s="14">
        <v>9.0831626346360494E-2</v>
      </c>
      <c r="AB9" s="14">
        <v>7.7103185472505401E-2</v>
      </c>
      <c r="AC9" s="14">
        <v>5.3243058480827499E-2</v>
      </c>
      <c r="AD9" s="14">
        <v>7.0740988315523098E-2</v>
      </c>
      <c r="AE9" s="14"/>
      <c r="AF9" s="14">
        <v>7.5681798580196399E-2</v>
      </c>
      <c r="AG9" s="14">
        <v>0.15181317145838799</v>
      </c>
      <c r="AH9" s="14">
        <v>6.0055272588202202E-2</v>
      </c>
      <c r="AI9" s="14">
        <v>5.5942089286954301E-2</v>
      </c>
      <c r="AJ9" s="14">
        <v>7.0052074964943201E-2</v>
      </c>
      <c r="AK9" s="14"/>
      <c r="AL9" s="14">
        <v>0.20221705203344201</v>
      </c>
      <c r="AM9" s="14">
        <v>9.3626549348532803E-2</v>
      </c>
      <c r="AN9" s="14">
        <v>6.6023984198672406E-2</v>
      </c>
      <c r="AO9" s="14">
        <v>4.2654145080784002E-2</v>
      </c>
      <c r="AP9" s="14">
        <v>5.2154477400515702E-2</v>
      </c>
      <c r="AQ9" s="14">
        <v>2.64822841198094E-2</v>
      </c>
      <c r="AR9" s="14"/>
      <c r="AS9" s="14">
        <v>5.4220265336182502E-2</v>
      </c>
      <c r="AT9" s="14">
        <v>7.41944622304712E-2</v>
      </c>
      <c r="AU9" s="14">
        <v>0.10470382539245</v>
      </c>
      <c r="AV9" s="14">
        <v>0.17299171111350301</v>
      </c>
      <c r="AW9" s="14">
        <v>0.33141972746153497</v>
      </c>
      <c r="AX9" s="14"/>
      <c r="AY9" s="14">
        <v>0</v>
      </c>
      <c r="AZ9" s="14">
        <v>8.7312602500467601E-2</v>
      </c>
      <c r="BA9" s="14">
        <v>6.7552737785708306E-2</v>
      </c>
      <c r="BB9" s="14">
        <v>9.8872270544151694E-2</v>
      </c>
      <c r="BC9" s="14">
        <v>0.11952271656626499</v>
      </c>
      <c r="BD9" s="14">
        <v>7.6270471176670601E-2</v>
      </c>
      <c r="BE9" s="14">
        <v>5.6323240419918999E-2</v>
      </c>
      <c r="BF9" s="14">
        <v>7.8348461592815596E-2</v>
      </c>
      <c r="BG9" s="14">
        <v>8.6163616252464006E-2</v>
      </c>
      <c r="BH9" s="14">
        <v>5.5520588982102402E-2</v>
      </c>
      <c r="BI9" s="14">
        <v>0.13077025036180701</v>
      </c>
      <c r="BJ9" s="14">
        <v>6.1126861850856702E-2</v>
      </c>
      <c r="BK9" s="14">
        <v>0.132210162108405</v>
      </c>
      <c r="BL9" s="14">
        <v>9.3968842465110503E-2</v>
      </c>
      <c r="BM9" s="14">
        <v>3.9879197008588302E-2</v>
      </c>
      <c r="BN9" s="14">
        <v>0.27041404455770202</v>
      </c>
      <c r="BO9" s="14"/>
      <c r="BP9" s="14">
        <v>0.18326197031347599</v>
      </c>
      <c r="BQ9" s="14">
        <v>6.5103018278543603E-2</v>
      </c>
      <c r="BR9" s="14">
        <v>9.2074941863448403E-2</v>
      </c>
      <c r="BS9" s="14">
        <v>4.6118173628136902E-2</v>
      </c>
      <c r="BT9" s="14">
        <v>5.6420240108723201E-2</v>
      </c>
      <c r="BU9" s="14">
        <v>3.9232292082720298E-2</v>
      </c>
      <c r="BV9" s="14"/>
      <c r="BW9" s="14">
        <v>7.2085453737415497E-2</v>
      </c>
      <c r="BX9" s="14">
        <v>8.4750254142568399E-2</v>
      </c>
      <c r="BY9" s="14">
        <v>7.0252430758307893E-2</v>
      </c>
      <c r="BZ9" s="14">
        <v>0.14604735145483</v>
      </c>
      <c r="CA9" s="14">
        <v>0.13364861642631301</v>
      </c>
      <c r="CB9" s="14">
        <v>5.2742045387351798E-2</v>
      </c>
      <c r="CC9" s="14"/>
      <c r="CD9" s="14">
        <v>0.16468965387144399</v>
      </c>
      <c r="CE9" s="14">
        <v>0.117515088073122</v>
      </c>
      <c r="CF9" s="14">
        <v>5.5210646869061498E-2</v>
      </c>
      <c r="CG9" s="14">
        <v>7.7875246433416395E-2</v>
      </c>
      <c r="CH9" s="14"/>
      <c r="CI9" s="14">
        <v>0.106203249604555</v>
      </c>
      <c r="CJ9" s="14">
        <v>0.10010857510774</v>
      </c>
      <c r="CK9" s="14">
        <v>8.8892963051527898E-2</v>
      </c>
      <c r="CL9" s="14">
        <v>4.8421094589292703E-2</v>
      </c>
      <c r="CM9" s="14"/>
      <c r="CN9" s="14">
        <v>0.17073228307258501</v>
      </c>
      <c r="CO9" s="14">
        <v>8.2247500835188905E-2</v>
      </c>
      <c r="CP9" s="14"/>
      <c r="CQ9" s="14">
        <v>0.137459232428116</v>
      </c>
      <c r="CR9" s="14">
        <v>8.70783210130638E-2</v>
      </c>
    </row>
    <row r="10" spans="2:96" x14ac:dyDescent="0.3">
      <c r="B10" s="15" t="s">
        <v>231</v>
      </c>
      <c r="C10" s="14">
        <v>0.20604793950752701</v>
      </c>
      <c r="D10" s="14">
        <v>0.21223956661047499</v>
      </c>
      <c r="E10" s="14">
        <v>0.199429468851993</v>
      </c>
      <c r="F10" s="14"/>
      <c r="G10" s="14">
        <v>0.30729210793837303</v>
      </c>
      <c r="H10" s="14">
        <v>0.30151665737746203</v>
      </c>
      <c r="I10" s="14">
        <v>0.21520186031755201</v>
      </c>
      <c r="J10" s="14">
        <v>0.18982145917318</v>
      </c>
      <c r="K10" s="14">
        <v>0.15020194574095</v>
      </c>
      <c r="L10" s="14">
        <v>0.104550413776449</v>
      </c>
      <c r="M10" s="14"/>
      <c r="N10" s="14">
        <v>0.27009946410518598</v>
      </c>
      <c r="O10" s="14">
        <v>0.214141180816697</v>
      </c>
      <c r="P10" s="14">
        <v>0.17892119760354</v>
      </c>
      <c r="Q10" s="14">
        <v>0.15491393011966301</v>
      </c>
      <c r="R10" s="14"/>
      <c r="S10" s="14">
        <v>0.26178147000207802</v>
      </c>
      <c r="T10" s="14">
        <v>0.149026008243165</v>
      </c>
      <c r="U10" s="14">
        <v>0.181085326299771</v>
      </c>
      <c r="V10" s="14">
        <v>0.218431562994365</v>
      </c>
      <c r="W10" s="14">
        <v>0.21221289366285201</v>
      </c>
      <c r="X10" s="14">
        <v>0.24033248283258901</v>
      </c>
      <c r="Y10" s="14">
        <v>0.20165920369556201</v>
      </c>
      <c r="Z10" s="14">
        <v>0.26069935107541298</v>
      </c>
      <c r="AA10" s="14">
        <v>0.22218284856775899</v>
      </c>
      <c r="AB10" s="14">
        <v>0.18714325088068701</v>
      </c>
      <c r="AC10" s="14">
        <v>0.17833010478277</v>
      </c>
      <c r="AD10" s="14">
        <v>8.6956450949324707E-2</v>
      </c>
      <c r="AE10" s="14"/>
      <c r="AF10" s="14">
        <v>0.16941554549572899</v>
      </c>
      <c r="AG10" s="14">
        <v>0.29612163239692901</v>
      </c>
      <c r="AH10" s="14">
        <v>0.186370620071628</v>
      </c>
      <c r="AI10" s="14">
        <v>0.133980187388934</v>
      </c>
      <c r="AJ10" s="14">
        <v>0.19592686909309401</v>
      </c>
      <c r="AK10" s="14"/>
      <c r="AL10" s="14">
        <v>0.36148015467820599</v>
      </c>
      <c r="AM10" s="14">
        <v>0.21151103960880299</v>
      </c>
      <c r="AN10" s="14">
        <v>0.20853223910919</v>
      </c>
      <c r="AO10" s="14">
        <v>0.10936737548374099</v>
      </c>
      <c r="AP10" s="14">
        <v>0.190408600476175</v>
      </c>
      <c r="AQ10" s="14">
        <v>0.100206363477385</v>
      </c>
      <c r="AR10" s="14"/>
      <c r="AS10" s="14">
        <v>0.15799278839939801</v>
      </c>
      <c r="AT10" s="14">
        <v>0.203427311601379</v>
      </c>
      <c r="AU10" s="14">
        <v>0.20307369490441701</v>
      </c>
      <c r="AV10" s="14">
        <v>0.300770804542355</v>
      </c>
      <c r="AW10" s="14">
        <v>0.37728197685092102</v>
      </c>
      <c r="AX10" s="14"/>
      <c r="AY10" s="14">
        <v>0.14505630385920501</v>
      </c>
      <c r="AZ10" s="14">
        <v>0.222151076117237</v>
      </c>
      <c r="BA10" s="14">
        <v>0.187287344415595</v>
      </c>
      <c r="BB10" s="14">
        <v>0.17963816394445301</v>
      </c>
      <c r="BC10" s="14">
        <v>0.171186851355907</v>
      </c>
      <c r="BD10" s="14">
        <v>0.14662931144607999</v>
      </c>
      <c r="BE10" s="14">
        <v>0.225201578500557</v>
      </c>
      <c r="BF10" s="14">
        <v>0.20706201203221899</v>
      </c>
      <c r="BG10" s="14">
        <v>0.20516966256028099</v>
      </c>
      <c r="BH10" s="14">
        <v>0.18358689120810401</v>
      </c>
      <c r="BI10" s="14">
        <v>0.217975459836075</v>
      </c>
      <c r="BJ10" s="14">
        <v>0.245827554911074</v>
      </c>
      <c r="BK10" s="14">
        <v>0.25628591512147297</v>
      </c>
      <c r="BL10" s="14">
        <v>0.21405055257436401</v>
      </c>
      <c r="BM10" s="14">
        <v>0.250901042921368</v>
      </c>
      <c r="BN10" s="14">
        <v>0.330464425380459</v>
      </c>
      <c r="BO10" s="14"/>
      <c r="BP10" s="14">
        <v>0.267766934176351</v>
      </c>
      <c r="BQ10" s="14">
        <v>0.215193363897449</v>
      </c>
      <c r="BR10" s="14">
        <v>0.18210562428969701</v>
      </c>
      <c r="BS10" s="14">
        <v>0.176546249884525</v>
      </c>
      <c r="BT10" s="14">
        <v>0.114920265380175</v>
      </c>
      <c r="BU10" s="14">
        <v>0.21140367319154801</v>
      </c>
      <c r="BV10" s="14"/>
      <c r="BW10" s="14">
        <v>0.15905280978561601</v>
      </c>
      <c r="BX10" s="14">
        <v>0.23610743331030301</v>
      </c>
      <c r="BY10" s="14">
        <v>0.22608842156304701</v>
      </c>
      <c r="BZ10" s="14">
        <v>0.172577878329329</v>
      </c>
      <c r="CA10" s="14">
        <v>0.27132060565574501</v>
      </c>
      <c r="CB10" s="14">
        <v>0.228005580913582</v>
      </c>
      <c r="CC10" s="14"/>
      <c r="CD10" s="14">
        <v>0.29622133295192199</v>
      </c>
      <c r="CE10" s="14">
        <v>0.23271664993277599</v>
      </c>
      <c r="CF10" s="14">
        <v>0.16017364348746599</v>
      </c>
      <c r="CG10" s="14">
        <v>0.18575267974280099</v>
      </c>
      <c r="CH10" s="14"/>
      <c r="CI10" s="14">
        <v>0.208032172920601</v>
      </c>
      <c r="CJ10" s="14">
        <v>0.25448529484725102</v>
      </c>
      <c r="CK10" s="14">
        <v>0.19682374795730001</v>
      </c>
      <c r="CL10" s="14">
        <v>0.12738306820480899</v>
      </c>
      <c r="CM10" s="14"/>
      <c r="CN10" s="14">
        <v>0.296939971003228</v>
      </c>
      <c r="CO10" s="14">
        <v>0.193560560424306</v>
      </c>
      <c r="CP10" s="14"/>
      <c r="CQ10" s="14">
        <v>0.28849931210306601</v>
      </c>
      <c r="CR10" s="14">
        <v>0.201936901980034</v>
      </c>
    </row>
    <row r="11" spans="2:96" x14ac:dyDescent="0.3">
      <c r="B11" s="15" t="s">
        <v>232</v>
      </c>
      <c r="C11" s="14">
        <v>0.16762921971000799</v>
      </c>
      <c r="D11" s="14">
        <v>0.17908307208601101</v>
      </c>
      <c r="E11" s="14">
        <v>0.15692195715055501</v>
      </c>
      <c r="F11" s="14"/>
      <c r="G11" s="14">
        <v>0.20159765867575299</v>
      </c>
      <c r="H11" s="14">
        <v>0.16397462311147201</v>
      </c>
      <c r="I11" s="14">
        <v>0.14289780251066</v>
      </c>
      <c r="J11" s="14">
        <v>0.162159210647672</v>
      </c>
      <c r="K11" s="14">
        <v>0.17759392471671701</v>
      </c>
      <c r="L11" s="14">
        <v>0.16601242991891799</v>
      </c>
      <c r="M11" s="14"/>
      <c r="N11" s="14">
        <v>0.176042468400083</v>
      </c>
      <c r="O11" s="14">
        <v>0.164045960602131</v>
      </c>
      <c r="P11" s="14">
        <v>0.13088038634633001</v>
      </c>
      <c r="Q11" s="14">
        <v>0.196568106732949</v>
      </c>
      <c r="R11" s="14"/>
      <c r="S11" s="14">
        <v>0.188352628105321</v>
      </c>
      <c r="T11" s="14">
        <v>0.129715118349952</v>
      </c>
      <c r="U11" s="14">
        <v>0.125963059163507</v>
      </c>
      <c r="V11" s="14">
        <v>0.217573964208673</v>
      </c>
      <c r="W11" s="14">
        <v>0.198520942870514</v>
      </c>
      <c r="X11" s="14">
        <v>0.17475480078862199</v>
      </c>
      <c r="Y11" s="14">
        <v>0.160193559382416</v>
      </c>
      <c r="Z11" s="14">
        <v>0.153185944362076</v>
      </c>
      <c r="AA11" s="14">
        <v>0.15823119532014401</v>
      </c>
      <c r="AB11" s="14">
        <v>0.17396401453261101</v>
      </c>
      <c r="AC11" s="14">
        <v>0.10725663282679899</v>
      </c>
      <c r="AD11" s="14">
        <v>0.25840662948823201</v>
      </c>
      <c r="AE11" s="14"/>
      <c r="AF11" s="14">
        <v>0.15177467057416599</v>
      </c>
      <c r="AG11" s="14">
        <v>0.19589496488689101</v>
      </c>
      <c r="AH11" s="14">
        <v>0.194612781890456</v>
      </c>
      <c r="AI11" s="14">
        <v>0.105415101415609</v>
      </c>
      <c r="AJ11" s="14">
        <v>0.107709828972577</v>
      </c>
      <c r="AK11" s="14"/>
      <c r="AL11" s="14">
        <v>0.19320479927738299</v>
      </c>
      <c r="AM11" s="14">
        <v>0.14499929198154801</v>
      </c>
      <c r="AN11" s="14">
        <v>0.203022872220958</v>
      </c>
      <c r="AO11" s="14">
        <v>0.13276120472095901</v>
      </c>
      <c r="AP11" s="14">
        <v>0.13998089955465801</v>
      </c>
      <c r="AQ11" s="14">
        <v>0.20054089980366299</v>
      </c>
      <c r="AR11" s="14"/>
      <c r="AS11" s="14">
        <v>0.163126405287912</v>
      </c>
      <c r="AT11" s="14">
        <v>0.164544944715942</v>
      </c>
      <c r="AU11" s="14">
        <v>0.19410041627199501</v>
      </c>
      <c r="AV11" s="14">
        <v>0.17884384784742699</v>
      </c>
      <c r="AW11" s="14">
        <v>7.2150619347435399E-2</v>
      </c>
      <c r="AX11" s="14"/>
      <c r="AY11" s="14">
        <v>0</v>
      </c>
      <c r="AZ11" s="14">
        <v>0.158205492743868</v>
      </c>
      <c r="BA11" s="14">
        <v>0.194297524483104</v>
      </c>
      <c r="BB11" s="14">
        <v>0.18460435000130701</v>
      </c>
      <c r="BC11" s="14">
        <v>0.15561422441227701</v>
      </c>
      <c r="BD11" s="14">
        <v>0.192650300234567</v>
      </c>
      <c r="BE11" s="14">
        <v>0.19033667008699601</v>
      </c>
      <c r="BF11" s="14">
        <v>0.143067356232469</v>
      </c>
      <c r="BG11" s="14">
        <v>0.167080837141452</v>
      </c>
      <c r="BH11" s="14">
        <v>0.21217049523157999</v>
      </c>
      <c r="BI11" s="14">
        <v>0.15827648881846099</v>
      </c>
      <c r="BJ11" s="14">
        <v>0.10197989585747499</v>
      </c>
      <c r="BK11" s="14">
        <v>0.112017433397092</v>
      </c>
      <c r="BL11" s="14">
        <v>0.237767169904922</v>
      </c>
      <c r="BM11" s="14">
        <v>0.18489175257450099</v>
      </c>
      <c r="BN11" s="14">
        <v>0.11893977073067601</v>
      </c>
      <c r="BO11" s="14"/>
      <c r="BP11" s="14">
        <v>0.16491100928697</v>
      </c>
      <c r="BQ11" s="14">
        <v>0.171928959701211</v>
      </c>
      <c r="BR11" s="14">
        <v>0.178748311823546</v>
      </c>
      <c r="BS11" s="14">
        <v>0.169942121341876</v>
      </c>
      <c r="BT11" s="14">
        <v>0.15235970870363399</v>
      </c>
      <c r="BU11" s="14">
        <v>0.15143412573762399</v>
      </c>
      <c r="BV11" s="14"/>
      <c r="BW11" s="14">
        <v>0.16669587969489899</v>
      </c>
      <c r="BX11" s="14">
        <v>0.18266427938358101</v>
      </c>
      <c r="BY11" s="14">
        <v>0.14212438575813699</v>
      </c>
      <c r="BZ11" s="14">
        <v>0.17865061695137399</v>
      </c>
      <c r="CA11" s="14">
        <v>0.154986162632677</v>
      </c>
      <c r="CB11" s="14">
        <v>0.18040694636257901</v>
      </c>
      <c r="CC11" s="14"/>
      <c r="CD11" s="14">
        <v>0.175144378184896</v>
      </c>
      <c r="CE11" s="14">
        <v>0.167187045329353</v>
      </c>
      <c r="CF11" s="14">
        <v>0.127764313199177</v>
      </c>
      <c r="CG11" s="14">
        <v>0.174307277283692</v>
      </c>
      <c r="CH11" s="14"/>
      <c r="CI11" s="14">
        <v>0.135412271604335</v>
      </c>
      <c r="CJ11" s="14">
        <v>0.16020509176593201</v>
      </c>
      <c r="CK11" s="14">
        <v>0.176815860666963</v>
      </c>
      <c r="CL11" s="14">
        <v>0.19925685865044299</v>
      </c>
      <c r="CM11" s="14"/>
      <c r="CN11" s="14">
        <v>0.164072841184492</v>
      </c>
      <c r="CO11" s="14">
        <v>0.165530816211967</v>
      </c>
      <c r="CP11" s="14"/>
      <c r="CQ11" s="14">
        <v>0.142966397343222</v>
      </c>
      <c r="CR11" s="14">
        <v>0.16268913397201201</v>
      </c>
    </row>
    <row r="12" spans="2:96" x14ac:dyDescent="0.3">
      <c r="B12" s="15" t="s">
        <v>233</v>
      </c>
      <c r="C12" s="14">
        <v>0.21083602879893101</v>
      </c>
      <c r="D12" s="14">
        <v>0.20343519472126401</v>
      </c>
      <c r="E12" s="14">
        <v>0.21779614674216</v>
      </c>
      <c r="F12" s="14"/>
      <c r="G12" s="14">
        <v>0.19088469497275801</v>
      </c>
      <c r="H12" s="14">
        <v>0.15556137782346499</v>
      </c>
      <c r="I12" s="14">
        <v>0.23242532549924999</v>
      </c>
      <c r="J12" s="14">
        <v>0.195235433933935</v>
      </c>
      <c r="K12" s="14">
        <v>0.23190271297911899</v>
      </c>
      <c r="L12" s="14">
        <v>0.24999988963873701</v>
      </c>
      <c r="M12" s="14"/>
      <c r="N12" s="14">
        <v>0.193180396366677</v>
      </c>
      <c r="O12" s="14">
        <v>0.24613478069665401</v>
      </c>
      <c r="P12" s="14">
        <v>0.21895311193938799</v>
      </c>
      <c r="Q12" s="14">
        <v>0.18643507314622099</v>
      </c>
      <c r="R12" s="14"/>
      <c r="S12" s="14">
        <v>0.17988345748774001</v>
      </c>
      <c r="T12" s="14">
        <v>0.28471425217020502</v>
      </c>
      <c r="U12" s="14">
        <v>0.23883134515364199</v>
      </c>
      <c r="V12" s="14">
        <v>0.149351065011255</v>
      </c>
      <c r="W12" s="14">
        <v>0.17032030466374201</v>
      </c>
      <c r="X12" s="14">
        <v>0.19343179596371701</v>
      </c>
      <c r="Y12" s="14">
        <v>0.23828747591289201</v>
      </c>
      <c r="Z12" s="14">
        <v>0.13957364328858099</v>
      </c>
      <c r="AA12" s="14">
        <v>0.19634604777891801</v>
      </c>
      <c r="AB12" s="14">
        <v>0.20528178753790999</v>
      </c>
      <c r="AC12" s="14">
        <v>0.23130710863012299</v>
      </c>
      <c r="AD12" s="14">
        <v>0.35002588894652797</v>
      </c>
      <c r="AE12" s="14"/>
      <c r="AF12" s="14">
        <v>0.21201597368782499</v>
      </c>
      <c r="AG12" s="14">
        <v>0.186695946582771</v>
      </c>
      <c r="AH12" s="14">
        <v>0.26606815518316801</v>
      </c>
      <c r="AI12" s="14">
        <v>0.142568812013802</v>
      </c>
      <c r="AJ12" s="14">
        <v>0.29086008352338799</v>
      </c>
      <c r="AK12" s="14"/>
      <c r="AL12" s="14">
        <v>0.146118532824003</v>
      </c>
      <c r="AM12" s="14">
        <v>0.21491857850731599</v>
      </c>
      <c r="AN12" s="14">
        <v>0.29893985996049399</v>
      </c>
      <c r="AO12" s="14">
        <v>0.165937750004537</v>
      </c>
      <c r="AP12" s="14">
        <v>0.25419539467734897</v>
      </c>
      <c r="AQ12" s="14">
        <v>0.315803288439229</v>
      </c>
      <c r="AR12" s="14"/>
      <c r="AS12" s="14">
        <v>0.22315381687948199</v>
      </c>
      <c r="AT12" s="14">
        <v>0.19343379029594501</v>
      </c>
      <c r="AU12" s="14">
        <v>0.234530929072192</v>
      </c>
      <c r="AV12" s="14">
        <v>0.180165319881051</v>
      </c>
      <c r="AW12" s="14">
        <v>0.14740996842603801</v>
      </c>
      <c r="AX12" s="14"/>
      <c r="AY12" s="14">
        <v>0.203862055163512</v>
      </c>
      <c r="AZ12" s="14">
        <v>0.17064460126692499</v>
      </c>
      <c r="BA12" s="14">
        <v>0.137731105218278</v>
      </c>
      <c r="BB12" s="14">
        <v>0.210557714149185</v>
      </c>
      <c r="BC12" s="14">
        <v>0.177409889283977</v>
      </c>
      <c r="BD12" s="14">
        <v>0.23979794480814301</v>
      </c>
      <c r="BE12" s="14">
        <v>0.223943772131104</v>
      </c>
      <c r="BF12" s="14">
        <v>0.21964720498238</v>
      </c>
      <c r="BG12" s="14">
        <v>0.201621808925596</v>
      </c>
      <c r="BH12" s="14">
        <v>0.28801190410932298</v>
      </c>
      <c r="BI12" s="14">
        <v>0.240742626462569</v>
      </c>
      <c r="BJ12" s="14">
        <v>0.26432950326753302</v>
      </c>
      <c r="BK12" s="14">
        <v>0.22169618917394801</v>
      </c>
      <c r="BL12" s="14">
        <v>0.169641446411681</v>
      </c>
      <c r="BM12" s="14">
        <v>0.246911383626711</v>
      </c>
      <c r="BN12" s="14">
        <v>8.9002052302627199E-2</v>
      </c>
      <c r="BO12" s="14"/>
      <c r="BP12" s="14">
        <v>0.17049833099769901</v>
      </c>
      <c r="BQ12" s="14">
        <v>0.226623988628607</v>
      </c>
      <c r="BR12" s="14">
        <v>0.22797643981511501</v>
      </c>
      <c r="BS12" s="14">
        <v>0.227053541044239</v>
      </c>
      <c r="BT12" s="14">
        <v>0.231805848225075</v>
      </c>
      <c r="BU12" s="14">
        <v>0.16672756931916199</v>
      </c>
      <c r="BV12" s="14"/>
      <c r="BW12" s="14">
        <v>0.23848920734882001</v>
      </c>
      <c r="BX12" s="14">
        <v>0.21440754839225301</v>
      </c>
      <c r="BY12" s="14">
        <v>0.147332444940768</v>
      </c>
      <c r="BZ12" s="14">
        <v>0.16053846505120101</v>
      </c>
      <c r="CA12" s="14">
        <v>0.191649297559254</v>
      </c>
      <c r="CB12" s="14">
        <v>0.25609179519755898</v>
      </c>
      <c r="CC12" s="14"/>
      <c r="CD12" s="14">
        <v>0.165082709241609</v>
      </c>
      <c r="CE12" s="14">
        <v>0.21154772369286601</v>
      </c>
      <c r="CF12" s="14">
        <v>0.20261361074343801</v>
      </c>
      <c r="CG12" s="14">
        <v>0.23114737423443499</v>
      </c>
      <c r="CH12" s="14"/>
      <c r="CI12" s="14">
        <v>0.222591972393234</v>
      </c>
      <c r="CJ12" s="14">
        <v>0.20300314387579299</v>
      </c>
      <c r="CK12" s="14">
        <v>0.204800967826891</v>
      </c>
      <c r="CL12" s="14">
        <v>0.25581588958385998</v>
      </c>
      <c r="CM12" s="14"/>
      <c r="CN12" s="14">
        <v>0.17012507083075201</v>
      </c>
      <c r="CO12" s="14">
        <v>0.21653470103616901</v>
      </c>
      <c r="CP12" s="14"/>
      <c r="CQ12" s="14">
        <v>0.14973576862128801</v>
      </c>
      <c r="CR12" s="14">
        <v>0.21867955284476301</v>
      </c>
    </row>
    <row r="13" spans="2:96" x14ac:dyDescent="0.3">
      <c r="B13" s="15" t="s">
        <v>234</v>
      </c>
      <c r="C13" s="14">
        <v>0.30494746090457903</v>
      </c>
      <c r="D13" s="14">
        <v>0.29130363515185698</v>
      </c>
      <c r="E13" s="14">
        <v>0.31831054657831498</v>
      </c>
      <c r="F13" s="14"/>
      <c r="G13" s="14">
        <v>0.14178549496158399</v>
      </c>
      <c r="H13" s="14">
        <v>0.15373128705147801</v>
      </c>
      <c r="I13" s="14">
        <v>0.28028734568622499</v>
      </c>
      <c r="J13" s="14">
        <v>0.36079074092725399</v>
      </c>
      <c r="K13" s="14">
        <v>0.39970778842463101</v>
      </c>
      <c r="L13" s="14">
        <v>0.447138916382332</v>
      </c>
      <c r="M13" s="14"/>
      <c r="N13" s="14">
        <v>0.22302080092586901</v>
      </c>
      <c r="O13" s="14">
        <v>0.29422959629891399</v>
      </c>
      <c r="P13" s="14">
        <v>0.36010458763477698</v>
      </c>
      <c r="Q13" s="14">
        <v>0.34978298289281101</v>
      </c>
      <c r="R13" s="14"/>
      <c r="S13" s="14">
        <v>0.182093235874111</v>
      </c>
      <c r="T13" s="14">
        <v>0.36403503484852301</v>
      </c>
      <c r="U13" s="14">
        <v>0.36608857843992698</v>
      </c>
      <c r="V13" s="14">
        <v>0.27789902767525798</v>
      </c>
      <c r="W13" s="14">
        <v>0.36573104093626302</v>
      </c>
      <c r="X13" s="14">
        <v>0.29306714249909599</v>
      </c>
      <c r="Y13" s="14">
        <v>0.27311710045281701</v>
      </c>
      <c r="Z13" s="14">
        <v>0.30545464555557</v>
      </c>
      <c r="AA13" s="14">
        <v>0.31855575054922602</v>
      </c>
      <c r="AB13" s="14">
        <v>0.33372367748085102</v>
      </c>
      <c r="AC13" s="14">
        <v>0.408128309025793</v>
      </c>
      <c r="AD13" s="14">
        <v>0.21043975347900601</v>
      </c>
      <c r="AE13" s="14"/>
      <c r="AF13" s="14">
        <v>0.37825077517524702</v>
      </c>
      <c r="AG13" s="14">
        <v>0.158596306837262</v>
      </c>
      <c r="AH13" s="14">
        <v>0.28215705797083601</v>
      </c>
      <c r="AI13" s="14">
        <v>0.54407741423788503</v>
      </c>
      <c r="AJ13" s="14">
        <v>0.30980489136792599</v>
      </c>
      <c r="AK13" s="14"/>
      <c r="AL13" s="14">
        <v>8.4127958025722899E-2</v>
      </c>
      <c r="AM13" s="14">
        <v>0.32084790473241298</v>
      </c>
      <c r="AN13" s="14">
        <v>0.213957818335164</v>
      </c>
      <c r="AO13" s="14">
        <v>0.53561030804824605</v>
      </c>
      <c r="AP13" s="14">
        <v>0.34168101686596503</v>
      </c>
      <c r="AQ13" s="14">
        <v>0.32772487957952601</v>
      </c>
      <c r="AR13" s="14"/>
      <c r="AS13" s="14">
        <v>0.38523696950174202</v>
      </c>
      <c r="AT13" s="14">
        <v>0.34673651495477198</v>
      </c>
      <c r="AU13" s="14">
        <v>0.239636766564747</v>
      </c>
      <c r="AV13" s="14">
        <v>0.14757203314473</v>
      </c>
      <c r="AW13" s="14">
        <v>7.1737707914071594E-2</v>
      </c>
      <c r="AX13" s="14"/>
      <c r="AY13" s="14">
        <v>0.58121582764953195</v>
      </c>
      <c r="AZ13" s="14">
        <v>0.31951075600873802</v>
      </c>
      <c r="BA13" s="14">
        <v>0.41313128809731398</v>
      </c>
      <c r="BB13" s="14">
        <v>0.32632750136090299</v>
      </c>
      <c r="BC13" s="14">
        <v>0.35024308120512399</v>
      </c>
      <c r="BD13" s="14">
        <v>0.32250143355739203</v>
      </c>
      <c r="BE13" s="14">
        <v>0.269626884380396</v>
      </c>
      <c r="BF13" s="14">
        <v>0.33628697776307298</v>
      </c>
      <c r="BG13" s="14">
        <v>0.31996326622538401</v>
      </c>
      <c r="BH13" s="14">
        <v>0.23608212845292001</v>
      </c>
      <c r="BI13" s="14">
        <v>0.24174816221613901</v>
      </c>
      <c r="BJ13" s="14">
        <v>0.31912126252308998</v>
      </c>
      <c r="BK13" s="14">
        <v>0.27779030019908202</v>
      </c>
      <c r="BL13" s="14">
        <v>0.28457198864392302</v>
      </c>
      <c r="BM13" s="14">
        <v>0.25873673715801299</v>
      </c>
      <c r="BN13" s="14">
        <v>0.163894105658038</v>
      </c>
      <c r="BO13" s="14"/>
      <c r="BP13" s="14">
        <v>0.19749676979919101</v>
      </c>
      <c r="BQ13" s="14">
        <v>0.29699820644283997</v>
      </c>
      <c r="BR13" s="14">
        <v>0.30560884475970601</v>
      </c>
      <c r="BS13" s="14">
        <v>0.35882787921225401</v>
      </c>
      <c r="BT13" s="14">
        <v>0.43481514001351801</v>
      </c>
      <c r="BU13" s="14">
        <v>0.40196836396420199</v>
      </c>
      <c r="BV13" s="14"/>
      <c r="BW13" s="14">
        <v>0.35419877173210201</v>
      </c>
      <c r="BX13" s="14">
        <v>0.25860506899736102</v>
      </c>
      <c r="BY13" s="14">
        <v>0.38158091392499099</v>
      </c>
      <c r="BZ13" s="14">
        <v>0.309039623526914</v>
      </c>
      <c r="CA13" s="14">
        <v>0.23050139378863199</v>
      </c>
      <c r="CB13" s="14">
        <v>0.24751492744657799</v>
      </c>
      <c r="CC13" s="14"/>
      <c r="CD13" s="14">
        <v>0.177159230011394</v>
      </c>
      <c r="CE13" s="14">
        <v>0.25270384823704101</v>
      </c>
      <c r="CF13" s="14">
        <v>0.42733479448976602</v>
      </c>
      <c r="CG13" s="14">
        <v>0.32382253476261402</v>
      </c>
      <c r="CH13" s="14"/>
      <c r="CI13" s="14">
        <v>0.31452678075852403</v>
      </c>
      <c r="CJ13" s="14">
        <v>0.27280546064627798</v>
      </c>
      <c r="CK13" s="14">
        <v>0.31359798948468598</v>
      </c>
      <c r="CL13" s="14">
        <v>0.30562622869717698</v>
      </c>
      <c r="CM13" s="14"/>
      <c r="CN13" s="14">
        <v>0.18716859643280001</v>
      </c>
      <c r="CO13" s="14">
        <v>0.32352420727304498</v>
      </c>
      <c r="CP13" s="14"/>
      <c r="CQ13" s="14">
        <v>0.261706016078049</v>
      </c>
      <c r="CR13" s="14">
        <v>0.31090529399824601</v>
      </c>
    </row>
    <row r="14" spans="2:96" x14ac:dyDescent="0.3">
      <c r="B14" s="15" t="s">
        <v>92</v>
      </c>
      <c r="C14" s="14">
        <v>1.8938401327712899E-2</v>
      </c>
      <c r="D14" s="14">
        <v>9.7298903731182808E-3</v>
      </c>
      <c r="E14" s="14">
        <v>2.8002155674318002E-2</v>
      </c>
      <c r="F14" s="14"/>
      <c r="G14" s="14">
        <v>2.48346943007615E-2</v>
      </c>
      <c r="H14" s="14">
        <v>2.3768066839582502E-2</v>
      </c>
      <c r="I14" s="14">
        <v>2.3383533962301799E-2</v>
      </c>
      <c r="J14" s="14">
        <v>1.9524754011088701E-2</v>
      </c>
      <c r="K14" s="14">
        <v>7.0462645879041004E-3</v>
      </c>
      <c r="L14" s="14">
        <v>1.4998638089547199E-2</v>
      </c>
      <c r="M14" s="14"/>
      <c r="N14" s="14">
        <v>1.60753285891569E-2</v>
      </c>
      <c r="O14" s="14">
        <v>1.44266354314091E-2</v>
      </c>
      <c r="P14" s="14">
        <v>1.8383901770454701E-2</v>
      </c>
      <c r="Q14" s="14">
        <v>2.7419909487574001E-2</v>
      </c>
      <c r="R14" s="14"/>
      <c r="S14" s="14">
        <v>2.5458999876620401E-2</v>
      </c>
      <c r="T14" s="14">
        <v>1.10441969709201E-2</v>
      </c>
      <c r="U14" s="14">
        <v>1.8102656406462799E-2</v>
      </c>
      <c r="V14" s="14">
        <v>1.58431027251426E-2</v>
      </c>
      <c r="W14" s="14">
        <v>6.9428614016528098E-3</v>
      </c>
      <c r="X14" s="14">
        <v>3.2731505958552801E-2</v>
      </c>
      <c r="Y14" s="14">
        <v>1.6364291639063801E-2</v>
      </c>
      <c r="Z14" s="14">
        <v>2.3950108624331098E-2</v>
      </c>
      <c r="AA14" s="14">
        <v>1.3852531437593E-2</v>
      </c>
      <c r="AB14" s="14">
        <v>2.2784084095435201E-2</v>
      </c>
      <c r="AC14" s="14">
        <v>2.1734786253688E-2</v>
      </c>
      <c r="AD14" s="14">
        <v>2.34302888213863E-2</v>
      </c>
      <c r="AE14" s="14"/>
      <c r="AF14" s="14">
        <v>1.2861236486835299E-2</v>
      </c>
      <c r="AG14" s="14">
        <v>1.08779778377598E-2</v>
      </c>
      <c r="AH14" s="14">
        <v>1.07361122957101E-2</v>
      </c>
      <c r="AI14" s="14">
        <v>1.8016395656815801E-2</v>
      </c>
      <c r="AJ14" s="14">
        <v>2.56462520780718E-2</v>
      </c>
      <c r="AK14" s="14"/>
      <c r="AL14" s="14">
        <v>1.28515031612435E-2</v>
      </c>
      <c r="AM14" s="14">
        <v>1.40966358213871E-2</v>
      </c>
      <c r="AN14" s="14">
        <v>9.5232261755220995E-3</v>
      </c>
      <c r="AO14" s="14">
        <v>1.36692166617327E-2</v>
      </c>
      <c r="AP14" s="14">
        <v>2.1579611025336499E-2</v>
      </c>
      <c r="AQ14" s="14">
        <v>2.9242284580386801E-2</v>
      </c>
      <c r="AR14" s="14"/>
      <c r="AS14" s="14">
        <v>1.6269754595283001E-2</v>
      </c>
      <c r="AT14" s="14">
        <v>1.7662976201490901E-2</v>
      </c>
      <c r="AU14" s="14">
        <v>2.3954367794198898E-2</v>
      </c>
      <c r="AV14" s="14">
        <v>1.9656283470933799E-2</v>
      </c>
      <c r="AW14" s="14">
        <v>0</v>
      </c>
      <c r="AX14" s="14"/>
      <c r="AY14" s="14">
        <v>6.98658133277512E-2</v>
      </c>
      <c r="AZ14" s="14">
        <v>4.2175471362763998E-2</v>
      </c>
      <c r="BA14" s="14">
        <v>0</v>
      </c>
      <c r="BB14" s="14">
        <v>0</v>
      </c>
      <c r="BC14" s="14">
        <v>2.6023237176449901E-2</v>
      </c>
      <c r="BD14" s="14">
        <v>2.2150538777147899E-2</v>
      </c>
      <c r="BE14" s="14">
        <v>3.4567854481027602E-2</v>
      </c>
      <c r="BF14" s="14">
        <v>1.5587987397042801E-2</v>
      </c>
      <c r="BG14" s="14">
        <v>2.0000808894821899E-2</v>
      </c>
      <c r="BH14" s="14">
        <v>2.4627992015970299E-2</v>
      </c>
      <c r="BI14" s="14">
        <v>1.0487012304949901E-2</v>
      </c>
      <c r="BJ14" s="14">
        <v>7.6149215899712101E-3</v>
      </c>
      <c r="BK14" s="14">
        <v>0</v>
      </c>
      <c r="BL14" s="14">
        <v>0</v>
      </c>
      <c r="BM14" s="14">
        <v>1.86798867108189E-2</v>
      </c>
      <c r="BN14" s="14">
        <v>2.7285601370498E-2</v>
      </c>
      <c r="BO14" s="14"/>
      <c r="BP14" s="14">
        <v>1.6064985426312701E-2</v>
      </c>
      <c r="BQ14" s="14">
        <v>2.4152463051349601E-2</v>
      </c>
      <c r="BR14" s="14">
        <v>1.3485837448487499E-2</v>
      </c>
      <c r="BS14" s="14">
        <v>2.1512034888970102E-2</v>
      </c>
      <c r="BT14" s="14">
        <v>9.6787975688741694E-3</v>
      </c>
      <c r="BU14" s="14">
        <v>2.9233975704743301E-2</v>
      </c>
      <c r="BV14" s="14"/>
      <c r="BW14" s="14">
        <v>9.4778777011471395E-3</v>
      </c>
      <c r="BX14" s="14">
        <v>2.3465415773933299E-2</v>
      </c>
      <c r="BY14" s="14">
        <v>3.26214030547501E-2</v>
      </c>
      <c r="BZ14" s="14">
        <v>3.31460646863522E-2</v>
      </c>
      <c r="CA14" s="14">
        <v>1.7893923937379302E-2</v>
      </c>
      <c r="CB14" s="14">
        <v>3.52387046923512E-2</v>
      </c>
      <c r="CC14" s="14"/>
      <c r="CD14" s="14">
        <v>2.1702695738735001E-2</v>
      </c>
      <c r="CE14" s="14">
        <v>1.8329644734841301E-2</v>
      </c>
      <c r="CF14" s="14">
        <v>2.6902991211092301E-2</v>
      </c>
      <c r="CG14" s="14">
        <v>7.0948875430419597E-3</v>
      </c>
      <c r="CH14" s="14"/>
      <c r="CI14" s="14">
        <v>1.32335527187509E-2</v>
      </c>
      <c r="CJ14" s="14">
        <v>9.39243375700681E-3</v>
      </c>
      <c r="CK14" s="14">
        <v>1.9068471012631899E-2</v>
      </c>
      <c r="CL14" s="14">
        <v>6.3496860274418601E-2</v>
      </c>
      <c r="CM14" s="14"/>
      <c r="CN14" s="14">
        <v>1.09612374761429E-2</v>
      </c>
      <c r="CO14" s="14">
        <v>1.86022142193247E-2</v>
      </c>
      <c r="CP14" s="14"/>
      <c r="CQ14" s="14">
        <v>1.9633273426258702E-2</v>
      </c>
      <c r="CR14" s="14">
        <v>1.8710796191881301E-2</v>
      </c>
    </row>
    <row r="15" spans="2:96" x14ac:dyDescent="0.3">
      <c r="B15" s="15" t="s">
        <v>235</v>
      </c>
      <c r="C15" s="21">
        <v>0.29764888925876898</v>
      </c>
      <c r="D15" s="21">
        <v>0.31644820766775</v>
      </c>
      <c r="E15" s="21">
        <v>0.27896919385465202</v>
      </c>
      <c r="F15" s="21"/>
      <c r="G15" s="21">
        <v>0.44089745708914402</v>
      </c>
      <c r="H15" s="21">
        <v>0.50296464517400397</v>
      </c>
      <c r="I15" s="21">
        <v>0.32100599234156402</v>
      </c>
      <c r="J15" s="21">
        <v>0.26228986048005098</v>
      </c>
      <c r="K15" s="21">
        <v>0.183749309291629</v>
      </c>
      <c r="L15" s="21">
        <v>0.121850125970466</v>
      </c>
      <c r="M15" s="21"/>
      <c r="N15" s="21">
        <v>0.39168100571821501</v>
      </c>
      <c r="O15" s="21">
        <v>0.28116302697089102</v>
      </c>
      <c r="P15" s="21">
        <v>0.27167801230904998</v>
      </c>
      <c r="Q15" s="21">
        <v>0.239793927740446</v>
      </c>
      <c r="R15" s="21"/>
      <c r="S15" s="21">
        <v>0.42421167865620801</v>
      </c>
      <c r="T15" s="21">
        <v>0.21049139766040101</v>
      </c>
      <c r="U15" s="21">
        <v>0.251014360836461</v>
      </c>
      <c r="V15" s="21">
        <v>0.33933284037967099</v>
      </c>
      <c r="W15" s="21">
        <v>0.25848485012782801</v>
      </c>
      <c r="X15" s="21">
        <v>0.306014754790011</v>
      </c>
      <c r="Y15" s="21">
        <v>0.31203757261281101</v>
      </c>
      <c r="Z15" s="21">
        <v>0.37783565816944298</v>
      </c>
      <c r="AA15" s="21">
        <v>0.31301447491411999</v>
      </c>
      <c r="AB15" s="21">
        <v>0.264246436353193</v>
      </c>
      <c r="AC15" s="21">
        <v>0.231573163263597</v>
      </c>
      <c r="AD15" s="21">
        <v>0.157697439264848</v>
      </c>
      <c r="AE15" s="21"/>
      <c r="AF15" s="21">
        <v>0.24509734407592601</v>
      </c>
      <c r="AG15" s="21">
        <v>0.44793480385531598</v>
      </c>
      <c r="AH15" s="21">
        <v>0.24642589265983</v>
      </c>
      <c r="AI15" s="21">
        <v>0.18992227667588801</v>
      </c>
      <c r="AJ15" s="21">
        <v>0.26597894405803801</v>
      </c>
      <c r="AK15" s="21"/>
      <c r="AL15" s="21">
        <v>0.56369720671164802</v>
      </c>
      <c r="AM15" s="21">
        <v>0.305137588957336</v>
      </c>
      <c r="AN15" s="21">
        <v>0.274556223307862</v>
      </c>
      <c r="AO15" s="21">
        <v>0.152021520564525</v>
      </c>
      <c r="AP15" s="21">
        <v>0.24256307787669101</v>
      </c>
      <c r="AQ15" s="21">
        <v>0.126688647597195</v>
      </c>
      <c r="AR15" s="21"/>
      <c r="AS15" s="21">
        <v>0.212213053735581</v>
      </c>
      <c r="AT15" s="21">
        <v>0.27762177383184999</v>
      </c>
      <c r="AU15" s="21">
        <v>0.307777520296867</v>
      </c>
      <c r="AV15" s="21">
        <v>0.47376251565585797</v>
      </c>
      <c r="AW15" s="21">
        <v>0.70870170431245505</v>
      </c>
      <c r="AX15" s="21"/>
      <c r="AY15" s="21">
        <v>0.14505630385920501</v>
      </c>
      <c r="AZ15" s="21">
        <v>0.30946367861770502</v>
      </c>
      <c r="BA15" s="21">
        <v>0.254840082201304</v>
      </c>
      <c r="BB15" s="21">
        <v>0.27851043448860402</v>
      </c>
      <c r="BC15" s="21">
        <v>0.29070956792217201</v>
      </c>
      <c r="BD15" s="21">
        <v>0.22289978262275001</v>
      </c>
      <c r="BE15" s="21">
        <v>0.28152481892047598</v>
      </c>
      <c r="BF15" s="21">
        <v>0.28541047362503502</v>
      </c>
      <c r="BG15" s="21">
        <v>0.29133327881274501</v>
      </c>
      <c r="BH15" s="21">
        <v>0.239107480190207</v>
      </c>
      <c r="BI15" s="21">
        <v>0.34874571019788198</v>
      </c>
      <c r="BJ15" s="21">
        <v>0.30695441676193103</v>
      </c>
      <c r="BK15" s="21">
        <v>0.388496077229878</v>
      </c>
      <c r="BL15" s="21">
        <v>0.30801939503947401</v>
      </c>
      <c r="BM15" s="21">
        <v>0.290780239929956</v>
      </c>
      <c r="BN15" s="21">
        <v>0.60087846993816096</v>
      </c>
      <c r="BO15" s="21"/>
      <c r="BP15" s="21">
        <v>0.45102890448982702</v>
      </c>
      <c r="BQ15" s="21">
        <v>0.28029638217599301</v>
      </c>
      <c r="BR15" s="21">
        <v>0.27418056615314601</v>
      </c>
      <c r="BS15" s="21">
        <v>0.222664423512662</v>
      </c>
      <c r="BT15" s="21">
        <v>0.17134050548889801</v>
      </c>
      <c r="BU15" s="21">
        <v>0.25063596527426801</v>
      </c>
      <c r="BV15" s="21"/>
      <c r="BW15" s="21">
        <v>0.23113826352303199</v>
      </c>
      <c r="BX15" s="21">
        <v>0.32085768745287202</v>
      </c>
      <c r="BY15" s="21">
        <v>0.29634085232135399</v>
      </c>
      <c r="BZ15" s="21">
        <v>0.31862522978415903</v>
      </c>
      <c r="CA15" s="21">
        <v>0.40496922208205799</v>
      </c>
      <c r="CB15" s="21">
        <v>0.28074762630093297</v>
      </c>
      <c r="CC15" s="21"/>
      <c r="CD15" s="21">
        <v>0.46091098682336601</v>
      </c>
      <c r="CE15" s="21">
        <v>0.35023173800589902</v>
      </c>
      <c r="CF15" s="21">
        <v>0.21538429035652701</v>
      </c>
      <c r="CG15" s="21">
        <v>0.263627926176217</v>
      </c>
      <c r="CH15" s="21"/>
      <c r="CI15" s="21">
        <v>0.31423542252515602</v>
      </c>
      <c r="CJ15" s="21">
        <v>0.35459386995498998</v>
      </c>
      <c r="CK15" s="21">
        <v>0.28571671100882801</v>
      </c>
      <c r="CL15" s="21">
        <v>0.17580416279410199</v>
      </c>
      <c r="CM15" s="21"/>
      <c r="CN15" s="21">
        <v>0.46767225407581298</v>
      </c>
      <c r="CO15" s="21">
        <v>0.27580806125949398</v>
      </c>
      <c r="CP15" s="21"/>
      <c r="CQ15" s="21">
        <v>0.42595854453118198</v>
      </c>
      <c r="CR15" s="21">
        <v>0.28901522299309801</v>
      </c>
    </row>
    <row r="16" spans="2:96" x14ac:dyDescent="0.3">
      <c r="B16" s="15" t="s">
        <v>236</v>
      </c>
      <c r="C16" s="21">
        <v>0.51578348970350996</v>
      </c>
      <c r="D16" s="21">
        <v>0.49473882987312101</v>
      </c>
      <c r="E16" s="21">
        <v>0.536106693320475</v>
      </c>
      <c r="F16" s="21"/>
      <c r="G16" s="21">
        <v>0.332670189934341</v>
      </c>
      <c r="H16" s="21">
        <v>0.309292664874942</v>
      </c>
      <c r="I16" s="21">
        <v>0.51271267118547503</v>
      </c>
      <c r="J16" s="21">
        <v>0.55602617486118899</v>
      </c>
      <c r="K16" s="21">
        <v>0.63161050140374997</v>
      </c>
      <c r="L16" s="21">
        <v>0.69713880602106804</v>
      </c>
      <c r="M16" s="21"/>
      <c r="N16" s="21">
        <v>0.41620119729254501</v>
      </c>
      <c r="O16" s="21">
        <v>0.54036437699556805</v>
      </c>
      <c r="P16" s="21">
        <v>0.57905769957416497</v>
      </c>
      <c r="Q16" s="21">
        <v>0.53621805603903205</v>
      </c>
      <c r="R16" s="21"/>
      <c r="S16" s="21">
        <v>0.36197669336185101</v>
      </c>
      <c r="T16" s="21">
        <v>0.64874928701872703</v>
      </c>
      <c r="U16" s="21">
        <v>0.60491992359356905</v>
      </c>
      <c r="V16" s="21">
        <v>0.42725009268651298</v>
      </c>
      <c r="W16" s="21">
        <v>0.536051345600005</v>
      </c>
      <c r="X16" s="21">
        <v>0.486498938462814</v>
      </c>
      <c r="Y16" s="21">
        <v>0.51140457636570902</v>
      </c>
      <c r="Z16" s="21">
        <v>0.44502828884415102</v>
      </c>
      <c r="AA16" s="21">
        <v>0.51490179832814298</v>
      </c>
      <c r="AB16" s="21">
        <v>0.53900546501876101</v>
      </c>
      <c r="AC16" s="21">
        <v>0.63943541765591605</v>
      </c>
      <c r="AD16" s="21">
        <v>0.56046564242553398</v>
      </c>
      <c r="AE16" s="21"/>
      <c r="AF16" s="21">
        <v>0.59026674886307295</v>
      </c>
      <c r="AG16" s="21">
        <v>0.345292253420033</v>
      </c>
      <c r="AH16" s="21">
        <v>0.54822521315400397</v>
      </c>
      <c r="AI16" s="21">
        <v>0.68664622625168803</v>
      </c>
      <c r="AJ16" s="21">
        <v>0.60066497489131299</v>
      </c>
      <c r="AK16" s="21"/>
      <c r="AL16" s="21">
        <v>0.23024649084972601</v>
      </c>
      <c r="AM16" s="21">
        <v>0.53576648323972897</v>
      </c>
      <c r="AN16" s="21">
        <v>0.51289767829565702</v>
      </c>
      <c r="AO16" s="21">
        <v>0.70154805805278297</v>
      </c>
      <c r="AP16" s="21">
        <v>0.59587641154331406</v>
      </c>
      <c r="AQ16" s="21">
        <v>0.64352816801875501</v>
      </c>
      <c r="AR16" s="21"/>
      <c r="AS16" s="21">
        <v>0.60839078638122401</v>
      </c>
      <c r="AT16" s="21">
        <v>0.54017030525071696</v>
      </c>
      <c r="AU16" s="21">
        <v>0.474167695636939</v>
      </c>
      <c r="AV16" s="21">
        <v>0.327737353025781</v>
      </c>
      <c r="AW16" s="21">
        <v>0.21914767634010901</v>
      </c>
      <c r="AX16" s="21"/>
      <c r="AY16" s="21">
        <v>0.78507788281304403</v>
      </c>
      <c r="AZ16" s="21">
        <v>0.49015535727566301</v>
      </c>
      <c r="BA16" s="21">
        <v>0.55086239331559195</v>
      </c>
      <c r="BB16" s="21">
        <v>0.53688521551008805</v>
      </c>
      <c r="BC16" s="21">
        <v>0.52765297048910098</v>
      </c>
      <c r="BD16" s="21">
        <v>0.56229937836553501</v>
      </c>
      <c r="BE16" s="21">
        <v>0.49357065651150001</v>
      </c>
      <c r="BF16" s="21">
        <v>0.55593418274545303</v>
      </c>
      <c r="BG16" s="21">
        <v>0.52158507515098096</v>
      </c>
      <c r="BH16" s="21">
        <v>0.52409403256224296</v>
      </c>
      <c r="BI16" s="21">
        <v>0.48249078867870798</v>
      </c>
      <c r="BJ16" s="21">
        <v>0.58345076579062305</v>
      </c>
      <c r="BK16" s="21">
        <v>0.49948648937302997</v>
      </c>
      <c r="BL16" s="21">
        <v>0.45421343505560402</v>
      </c>
      <c r="BM16" s="21">
        <v>0.50564812078472399</v>
      </c>
      <c r="BN16" s="21">
        <v>0.252896157960665</v>
      </c>
      <c r="BO16" s="21"/>
      <c r="BP16" s="21">
        <v>0.36799510079689002</v>
      </c>
      <c r="BQ16" s="21">
        <v>0.52362219507144703</v>
      </c>
      <c r="BR16" s="21">
        <v>0.53358528457482102</v>
      </c>
      <c r="BS16" s="21">
        <v>0.58588142025649304</v>
      </c>
      <c r="BT16" s="21">
        <v>0.66662098823859295</v>
      </c>
      <c r="BU16" s="21">
        <v>0.56869593328336399</v>
      </c>
      <c r="BV16" s="21"/>
      <c r="BW16" s="21">
        <v>0.59268797908092197</v>
      </c>
      <c r="BX16" s="21">
        <v>0.47301261738961398</v>
      </c>
      <c r="BY16" s="21">
        <v>0.52891335886575896</v>
      </c>
      <c r="BZ16" s="21">
        <v>0.46957808857811401</v>
      </c>
      <c r="CA16" s="21">
        <v>0.42215069134788602</v>
      </c>
      <c r="CB16" s="21">
        <v>0.50360672264413697</v>
      </c>
      <c r="CC16" s="21"/>
      <c r="CD16" s="21">
        <v>0.342241939253003</v>
      </c>
      <c r="CE16" s="21">
        <v>0.46425157192990701</v>
      </c>
      <c r="CF16" s="21">
        <v>0.62994840523320395</v>
      </c>
      <c r="CG16" s="21">
        <v>0.55496990899704901</v>
      </c>
      <c r="CH16" s="21"/>
      <c r="CI16" s="21">
        <v>0.53711875315175805</v>
      </c>
      <c r="CJ16" s="21">
        <v>0.47580860452207002</v>
      </c>
      <c r="CK16" s="21">
        <v>0.51839895731157704</v>
      </c>
      <c r="CL16" s="21">
        <v>0.56144211828103696</v>
      </c>
      <c r="CM16" s="21"/>
      <c r="CN16" s="21">
        <v>0.357293667263552</v>
      </c>
      <c r="CO16" s="21">
        <v>0.54005890830921399</v>
      </c>
      <c r="CP16" s="21"/>
      <c r="CQ16" s="21">
        <v>0.41144178469933701</v>
      </c>
      <c r="CR16" s="21">
        <v>0.52958484684300899</v>
      </c>
    </row>
    <row r="17" spans="2:96" x14ac:dyDescent="0.3">
      <c r="B17" s="15" t="s">
        <v>237</v>
      </c>
      <c r="C17" s="22">
        <v>-0.21813460044474101</v>
      </c>
      <c r="D17" s="22">
        <v>-0.17829062220537201</v>
      </c>
      <c r="E17" s="22">
        <v>-0.25713749946582198</v>
      </c>
      <c r="F17" s="22"/>
      <c r="G17" s="22">
        <v>0.10822726715480301</v>
      </c>
      <c r="H17" s="22">
        <v>0.19367198029906199</v>
      </c>
      <c r="I17" s="22">
        <v>-0.19170667884391099</v>
      </c>
      <c r="J17" s="22">
        <v>-0.29373631438113801</v>
      </c>
      <c r="K17" s="22">
        <v>-0.447861192112121</v>
      </c>
      <c r="L17" s="22">
        <v>-0.57528868005060196</v>
      </c>
      <c r="M17" s="22"/>
      <c r="N17" s="22">
        <v>-2.4520191574329799E-2</v>
      </c>
      <c r="O17" s="22">
        <v>-0.25920135002467698</v>
      </c>
      <c r="P17" s="22">
        <v>-0.307379687265115</v>
      </c>
      <c r="Q17" s="22">
        <v>-0.296424128298586</v>
      </c>
      <c r="R17" s="22"/>
      <c r="S17" s="22">
        <v>6.2234985294356802E-2</v>
      </c>
      <c r="T17" s="22">
        <v>-0.43825788935832699</v>
      </c>
      <c r="U17" s="22">
        <v>-0.35390556275710899</v>
      </c>
      <c r="V17" s="22">
        <v>-8.7917252306841401E-2</v>
      </c>
      <c r="W17" s="22">
        <v>-0.27756649547217699</v>
      </c>
      <c r="X17" s="22">
        <v>-0.180484183672803</v>
      </c>
      <c r="Y17" s="22">
        <v>-0.19936700375289801</v>
      </c>
      <c r="Z17" s="22">
        <v>-6.7192630674708001E-2</v>
      </c>
      <c r="AA17" s="22">
        <v>-0.20188732341402299</v>
      </c>
      <c r="AB17" s="22">
        <v>-0.27475902866556801</v>
      </c>
      <c r="AC17" s="22">
        <v>-0.40786225439231799</v>
      </c>
      <c r="AD17" s="22">
        <v>-0.40276820316068601</v>
      </c>
      <c r="AE17" s="22"/>
      <c r="AF17" s="22">
        <v>-0.34516940478714703</v>
      </c>
      <c r="AG17" s="22">
        <v>0.102642550435283</v>
      </c>
      <c r="AH17" s="22">
        <v>-0.30179932049417402</v>
      </c>
      <c r="AI17" s="22">
        <v>-0.49672394957580002</v>
      </c>
      <c r="AJ17" s="22">
        <v>-0.33468603083327603</v>
      </c>
      <c r="AK17" s="22"/>
      <c r="AL17" s="22">
        <v>0.33345071586192199</v>
      </c>
      <c r="AM17" s="22">
        <v>-0.230628894282394</v>
      </c>
      <c r="AN17" s="22">
        <v>-0.23834145498779499</v>
      </c>
      <c r="AO17" s="22">
        <v>-0.54952653748825797</v>
      </c>
      <c r="AP17" s="22">
        <v>-0.35331333366662299</v>
      </c>
      <c r="AQ17" s="22">
        <v>-0.51683952042156001</v>
      </c>
      <c r="AR17" s="22"/>
      <c r="AS17" s="22">
        <v>-0.39617773264564399</v>
      </c>
      <c r="AT17" s="22">
        <v>-0.26254853141886603</v>
      </c>
      <c r="AU17" s="22">
        <v>-0.166390175340072</v>
      </c>
      <c r="AV17" s="22">
        <v>0.146025162630077</v>
      </c>
      <c r="AW17" s="22">
        <v>0.48955402797234598</v>
      </c>
      <c r="AX17" s="22"/>
      <c r="AY17" s="22">
        <v>-0.64002157895383904</v>
      </c>
      <c r="AZ17" s="22">
        <v>-0.18069167865795799</v>
      </c>
      <c r="BA17" s="22">
        <v>-0.29602231111428801</v>
      </c>
      <c r="BB17" s="22">
        <v>-0.25837478102148398</v>
      </c>
      <c r="BC17" s="22">
        <v>-0.236943402566929</v>
      </c>
      <c r="BD17" s="22">
        <v>-0.339399595742784</v>
      </c>
      <c r="BE17" s="22">
        <v>-0.21204583759102399</v>
      </c>
      <c r="BF17" s="22">
        <v>-0.27052370912041801</v>
      </c>
      <c r="BG17" s="22">
        <v>-0.230251796338236</v>
      </c>
      <c r="BH17" s="22">
        <v>-0.28498655237203602</v>
      </c>
      <c r="BI17" s="22">
        <v>-0.13374507848082601</v>
      </c>
      <c r="BJ17" s="22">
        <v>-0.27649634902869202</v>
      </c>
      <c r="BK17" s="22">
        <v>-0.110990412143151</v>
      </c>
      <c r="BL17" s="22">
        <v>-0.14619404001613001</v>
      </c>
      <c r="BM17" s="22">
        <v>-0.21486788085476699</v>
      </c>
      <c r="BN17" s="22">
        <v>0.34798231197749602</v>
      </c>
      <c r="BO17" s="22"/>
      <c r="BP17" s="22">
        <v>8.3033803692936906E-2</v>
      </c>
      <c r="BQ17" s="22">
        <v>-0.24332581289545399</v>
      </c>
      <c r="BR17" s="22">
        <v>-0.25940471842167501</v>
      </c>
      <c r="BS17" s="22">
        <v>-0.36321699674383101</v>
      </c>
      <c r="BT17" s="22">
        <v>-0.49528048274969499</v>
      </c>
      <c r="BU17" s="22">
        <v>-0.31805996800909597</v>
      </c>
      <c r="BV17" s="22"/>
      <c r="BW17" s="22">
        <v>-0.36154971555789001</v>
      </c>
      <c r="BX17" s="22">
        <v>-0.15215492993674201</v>
      </c>
      <c r="BY17" s="22">
        <v>-0.23257250654440401</v>
      </c>
      <c r="BZ17" s="22">
        <v>-0.15095285879395501</v>
      </c>
      <c r="CA17" s="22">
        <v>-1.7181469265827799E-2</v>
      </c>
      <c r="CB17" s="22">
        <v>-0.222859096343203</v>
      </c>
      <c r="CC17" s="22"/>
      <c r="CD17" s="22">
        <v>0.11866904757036301</v>
      </c>
      <c r="CE17" s="22">
        <v>-0.114019833924008</v>
      </c>
      <c r="CF17" s="22">
        <v>-0.41456411487667599</v>
      </c>
      <c r="CG17" s="22">
        <v>-0.29134198282083201</v>
      </c>
      <c r="CH17" s="22"/>
      <c r="CI17" s="22">
        <v>-0.22288333062660201</v>
      </c>
      <c r="CJ17" s="22">
        <v>-0.12121473456708</v>
      </c>
      <c r="CK17" s="22">
        <v>-0.232682246302748</v>
      </c>
      <c r="CL17" s="22">
        <v>-0.38563795548693502</v>
      </c>
      <c r="CM17" s="22"/>
      <c r="CN17" s="22">
        <v>0.110378586812261</v>
      </c>
      <c r="CO17" s="22">
        <v>-0.26425084704972002</v>
      </c>
      <c r="CP17" s="22"/>
      <c r="CQ17" s="22">
        <v>1.45167598318442E-2</v>
      </c>
      <c r="CR17" s="22">
        <v>-0.24056962384991201</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CR22"/>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0.104532976496229</v>
      </c>
      <c r="D9" s="14">
        <v>0.11707261655189</v>
      </c>
      <c r="E9" s="14">
        <v>9.1404152166453506E-2</v>
      </c>
      <c r="F9" s="14"/>
      <c r="G9" s="14">
        <v>0.142926655342133</v>
      </c>
      <c r="H9" s="14">
        <v>0.19032213477447399</v>
      </c>
      <c r="I9" s="14">
        <v>0.130307565311374</v>
      </c>
      <c r="J9" s="14">
        <v>8.4547919374200295E-2</v>
      </c>
      <c r="K9" s="14">
        <v>5.4224104002517301E-2</v>
      </c>
      <c r="L9" s="14">
        <v>3.8291636142871101E-2</v>
      </c>
      <c r="M9" s="14"/>
      <c r="N9" s="14">
        <v>0.14785218937285399</v>
      </c>
      <c r="O9" s="14">
        <v>7.6642148215378902E-2</v>
      </c>
      <c r="P9" s="14">
        <v>0.115930912931624</v>
      </c>
      <c r="Q9" s="14">
        <v>7.8031253904670306E-2</v>
      </c>
      <c r="R9" s="14"/>
      <c r="S9" s="14">
        <v>0.18794151138324</v>
      </c>
      <c r="T9" s="14">
        <v>8.0436370538817401E-2</v>
      </c>
      <c r="U9" s="14">
        <v>7.6638367938014901E-2</v>
      </c>
      <c r="V9" s="14">
        <v>0.147516958558053</v>
      </c>
      <c r="W9" s="14">
        <v>8.1997201761389901E-2</v>
      </c>
      <c r="X9" s="14">
        <v>5.3412610305115502E-2</v>
      </c>
      <c r="Y9" s="14">
        <v>8.6040403631937906E-2</v>
      </c>
      <c r="Z9" s="14">
        <v>0.13846536572676399</v>
      </c>
      <c r="AA9" s="14">
        <v>9.1260201930674897E-2</v>
      </c>
      <c r="AB9" s="14">
        <v>8.5892316425941306E-2</v>
      </c>
      <c r="AC9" s="14">
        <v>0.109236605146261</v>
      </c>
      <c r="AD9" s="14">
        <v>7.0969377978866904E-2</v>
      </c>
      <c r="AE9" s="14"/>
      <c r="AF9" s="14">
        <v>9.5945078960939997E-2</v>
      </c>
      <c r="AG9" s="14">
        <v>0.15953778811864</v>
      </c>
      <c r="AH9" s="14">
        <v>0.100563473746553</v>
      </c>
      <c r="AI9" s="14">
        <v>6.79141592831249E-2</v>
      </c>
      <c r="AJ9" s="14">
        <v>7.4628106870472402E-2</v>
      </c>
      <c r="AK9" s="14"/>
      <c r="AL9" s="14">
        <v>0.197304596103237</v>
      </c>
      <c r="AM9" s="14">
        <v>0.11952964002081</v>
      </c>
      <c r="AN9" s="14">
        <v>8.5870774533021096E-2</v>
      </c>
      <c r="AO9" s="14">
        <v>7.3065511081979201E-2</v>
      </c>
      <c r="AP9" s="14">
        <v>5.67985064396683E-2</v>
      </c>
      <c r="AQ9" s="14">
        <v>5.0961989151189199E-2</v>
      </c>
      <c r="AR9" s="14"/>
      <c r="AS9" s="14">
        <v>8.0561161038433304E-2</v>
      </c>
      <c r="AT9" s="14">
        <v>6.1820787382457103E-2</v>
      </c>
      <c r="AU9" s="14">
        <v>0.11822119286687</v>
      </c>
      <c r="AV9" s="14">
        <v>0.18963992276532701</v>
      </c>
      <c r="AW9" s="14">
        <v>0.37399080265808798</v>
      </c>
      <c r="AX9" s="14"/>
      <c r="AY9" s="14">
        <v>0</v>
      </c>
      <c r="AZ9" s="14">
        <v>6.3828393936945296E-2</v>
      </c>
      <c r="BA9" s="14">
        <v>8.0545704637535104E-2</v>
      </c>
      <c r="BB9" s="14">
        <v>7.6161343648860499E-2</v>
      </c>
      <c r="BC9" s="14">
        <v>8.6111825645586004E-2</v>
      </c>
      <c r="BD9" s="14">
        <v>5.6970725688001003E-2</v>
      </c>
      <c r="BE9" s="14">
        <v>0.12240015946565901</v>
      </c>
      <c r="BF9" s="14">
        <v>0.112758797892372</v>
      </c>
      <c r="BG9" s="14">
        <v>8.2888261354943496E-2</v>
      </c>
      <c r="BH9" s="14">
        <v>8.0765969742728996E-2</v>
      </c>
      <c r="BI9" s="14">
        <v>0.15311523421821399</v>
      </c>
      <c r="BJ9" s="14">
        <v>7.3452176534892499E-2</v>
      </c>
      <c r="BK9" s="14">
        <v>0.10292534871325799</v>
      </c>
      <c r="BL9" s="14">
        <v>0.16297076767829199</v>
      </c>
      <c r="BM9" s="14">
        <v>0.103606058481299</v>
      </c>
      <c r="BN9" s="14">
        <v>0.32471032515831599</v>
      </c>
      <c r="BO9" s="14"/>
      <c r="BP9" s="14">
        <v>0.201178828082861</v>
      </c>
      <c r="BQ9" s="14">
        <v>7.3558355634688002E-2</v>
      </c>
      <c r="BR9" s="14">
        <v>8.7259668537167795E-2</v>
      </c>
      <c r="BS9" s="14">
        <v>7.00813216178236E-2</v>
      </c>
      <c r="BT9" s="14">
        <v>6.1929253454278702E-2</v>
      </c>
      <c r="BU9" s="14">
        <v>6.1385333669351498E-2</v>
      </c>
      <c r="BV9" s="14"/>
      <c r="BW9" s="14">
        <v>0.10166216549924301</v>
      </c>
      <c r="BX9" s="14">
        <v>0.106801241123685</v>
      </c>
      <c r="BY9" s="14">
        <v>0.10762757622588499</v>
      </c>
      <c r="BZ9" s="14">
        <v>9.5135634439077299E-2</v>
      </c>
      <c r="CA9" s="14">
        <v>0.12416108244681499</v>
      </c>
      <c r="CB9" s="14">
        <v>5.3618266339435401E-2</v>
      </c>
      <c r="CC9" s="14"/>
      <c r="CD9" s="14">
        <v>0.138857590280309</v>
      </c>
      <c r="CE9" s="14">
        <v>0.15869358637983999</v>
      </c>
      <c r="CF9" s="14">
        <v>6.6964023480038604E-2</v>
      </c>
      <c r="CG9" s="14">
        <v>9.54633741161314E-2</v>
      </c>
      <c r="CH9" s="14"/>
      <c r="CI9" s="14">
        <v>0.10592151096182501</v>
      </c>
      <c r="CJ9" s="14">
        <v>0.12313498372326601</v>
      </c>
      <c r="CK9" s="14">
        <v>0.100667882125306</v>
      </c>
      <c r="CL9" s="14">
        <v>7.5408864786857099E-2</v>
      </c>
      <c r="CM9" s="14"/>
      <c r="CN9" s="14">
        <v>0.176518703610862</v>
      </c>
      <c r="CO9" s="14">
        <v>9.6406652493366399E-2</v>
      </c>
      <c r="CP9" s="14"/>
      <c r="CQ9" s="14">
        <v>0.184934228604127</v>
      </c>
      <c r="CR9" s="14">
        <v>9.9258882533611495E-2</v>
      </c>
    </row>
    <row r="10" spans="2:96" x14ac:dyDescent="0.3">
      <c r="B10" s="15" t="s">
        <v>231</v>
      </c>
      <c r="C10" s="14">
        <v>0.19064153065112199</v>
      </c>
      <c r="D10" s="14">
        <v>0.192423220317612</v>
      </c>
      <c r="E10" s="14">
        <v>0.18946363214359799</v>
      </c>
      <c r="F10" s="14"/>
      <c r="G10" s="14">
        <v>0.28439509800503698</v>
      </c>
      <c r="H10" s="14">
        <v>0.281728848870962</v>
      </c>
      <c r="I10" s="14">
        <v>0.21276673681555899</v>
      </c>
      <c r="J10" s="14">
        <v>0.17228271412951099</v>
      </c>
      <c r="K10" s="14">
        <v>0.107415856220847</v>
      </c>
      <c r="L10" s="14">
        <v>0.107229740941792</v>
      </c>
      <c r="M10" s="14"/>
      <c r="N10" s="14">
        <v>0.198409346987722</v>
      </c>
      <c r="O10" s="14">
        <v>0.21147078261698199</v>
      </c>
      <c r="P10" s="14">
        <v>0.179236497190015</v>
      </c>
      <c r="Q10" s="14">
        <v>0.17295037532829699</v>
      </c>
      <c r="R10" s="14"/>
      <c r="S10" s="14">
        <v>0.25047271177174701</v>
      </c>
      <c r="T10" s="14">
        <v>0.16152767139100399</v>
      </c>
      <c r="U10" s="14">
        <v>0.153719881363724</v>
      </c>
      <c r="V10" s="14">
        <v>0.219397263385501</v>
      </c>
      <c r="W10" s="14">
        <v>0.20307237236388201</v>
      </c>
      <c r="X10" s="14">
        <v>0.214090498093885</v>
      </c>
      <c r="Y10" s="14">
        <v>0.22314955694805699</v>
      </c>
      <c r="Z10" s="14">
        <v>0.17847815886962201</v>
      </c>
      <c r="AA10" s="14">
        <v>0.187363643907515</v>
      </c>
      <c r="AB10" s="14">
        <v>0.13965102896825701</v>
      </c>
      <c r="AC10" s="14">
        <v>0.113643321123615</v>
      </c>
      <c r="AD10" s="14">
        <v>0.17278652891945401</v>
      </c>
      <c r="AE10" s="14"/>
      <c r="AF10" s="14">
        <v>0.16872386083893501</v>
      </c>
      <c r="AG10" s="14">
        <v>0.26322408725957902</v>
      </c>
      <c r="AH10" s="14">
        <v>0.158947252060094</v>
      </c>
      <c r="AI10" s="14">
        <v>0.116537094847097</v>
      </c>
      <c r="AJ10" s="14">
        <v>0.158315317608266</v>
      </c>
      <c r="AK10" s="14"/>
      <c r="AL10" s="14">
        <v>0.32446498980810001</v>
      </c>
      <c r="AM10" s="14">
        <v>0.18829569053093201</v>
      </c>
      <c r="AN10" s="14">
        <v>0.17914974419455201</v>
      </c>
      <c r="AO10" s="14">
        <v>0.108774655964312</v>
      </c>
      <c r="AP10" s="14">
        <v>0.17201746072803201</v>
      </c>
      <c r="AQ10" s="14">
        <v>0.12605200968681399</v>
      </c>
      <c r="AR10" s="14"/>
      <c r="AS10" s="14">
        <v>0.15347159198846499</v>
      </c>
      <c r="AT10" s="14">
        <v>0.194839153779438</v>
      </c>
      <c r="AU10" s="14">
        <v>0.190885229619769</v>
      </c>
      <c r="AV10" s="14">
        <v>0.28222497901213101</v>
      </c>
      <c r="AW10" s="14">
        <v>0.31095638863504699</v>
      </c>
      <c r="AX10" s="14"/>
      <c r="AY10" s="14">
        <v>0.14505630385920501</v>
      </c>
      <c r="AZ10" s="14">
        <v>0.22432469257385401</v>
      </c>
      <c r="BA10" s="14">
        <v>0.140863675169389</v>
      </c>
      <c r="BB10" s="14">
        <v>0.15250663540227599</v>
      </c>
      <c r="BC10" s="14">
        <v>0.222336370171064</v>
      </c>
      <c r="BD10" s="14">
        <v>0.15554865218277</v>
      </c>
      <c r="BE10" s="14">
        <v>0.150812043461614</v>
      </c>
      <c r="BF10" s="14">
        <v>0.200049594769978</v>
      </c>
      <c r="BG10" s="14">
        <v>0.124870852246208</v>
      </c>
      <c r="BH10" s="14">
        <v>0.21150124348237601</v>
      </c>
      <c r="BI10" s="14">
        <v>0.19429350411603699</v>
      </c>
      <c r="BJ10" s="14">
        <v>0.240826663419583</v>
      </c>
      <c r="BK10" s="14">
        <v>0.24993959626975301</v>
      </c>
      <c r="BL10" s="14">
        <v>0.22436483401513099</v>
      </c>
      <c r="BM10" s="14">
        <v>0.15574612428858101</v>
      </c>
      <c r="BN10" s="14">
        <v>0.29982433408936199</v>
      </c>
      <c r="BO10" s="14"/>
      <c r="BP10" s="14">
        <v>0.24988784457819899</v>
      </c>
      <c r="BQ10" s="14">
        <v>0.17827158249689101</v>
      </c>
      <c r="BR10" s="14">
        <v>0.20991334519861601</v>
      </c>
      <c r="BS10" s="14">
        <v>0.174395245193741</v>
      </c>
      <c r="BT10" s="14">
        <v>0.12730628315196299</v>
      </c>
      <c r="BU10" s="14">
        <v>0.114741074794367</v>
      </c>
      <c r="BV10" s="14"/>
      <c r="BW10" s="14">
        <v>0.14255774893716799</v>
      </c>
      <c r="BX10" s="14">
        <v>0.20820814087655401</v>
      </c>
      <c r="BY10" s="14">
        <v>0.23042768417541601</v>
      </c>
      <c r="BZ10" s="14">
        <v>0.19070535751624801</v>
      </c>
      <c r="CA10" s="14">
        <v>0.22671285292870799</v>
      </c>
      <c r="CB10" s="14">
        <v>0.31717906528727002</v>
      </c>
      <c r="CC10" s="14"/>
      <c r="CD10" s="14">
        <v>0.29964117613126201</v>
      </c>
      <c r="CE10" s="14">
        <v>0.20033504231680299</v>
      </c>
      <c r="CF10" s="14">
        <v>0.13152161148056199</v>
      </c>
      <c r="CG10" s="14">
        <v>0.17928574528030899</v>
      </c>
      <c r="CH10" s="14"/>
      <c r="CI10" s="14">
        <v>0.19439462989158901</v>
      </c>
      <c r="CJ10" s="14">
        <v>0.21789896518174801</v>
      </c>
      <c r="CK10" s="14">
        <v>0.188423181693611</v>
      </c>
      <c r="CL10" s="14">
        <v>0.113488901576034</v>
      </c>
      <c r="CM10" s="14"/>
      <c r="CN10" s="14">
        <v>0.28208001118609999</v>
      </c>
      <c r="CO10" s="14">
        <v>0.17794521206146499</v>
      </c>
      <c r="CP10" s="14"/>
      <c r="CQ10" s="14">
        <v>0.24785619992962099</v>
      </c>
      <c r="CR10" s="14">
        <v>0.18368137311374999</v>
      </c>
    </row>
    <row r="11" spans="2:96" x14ac:dyDescent="0.3">
      <c r="B11" s="15" t="s">
        <v>232</v>
      </c>
      <c r="C11" s="14">
        <v>0.21242972653311001</v>
      </c>
      <c r="D11" s="14">
        <v>0.21630351649915999</v>
      </c>
      <c r="E11" s="14">
        <v>0.20926992987041401</v>
      </c>
      <c r="F11" s="14"/>
      <c r="G11" s="14">
        <v>0.26860812155777702</v>
      </c>
      <c r="H11" s="14">
        <v>0.19941770377418799</v>
      </c>
      <c r="I11" s="14">
        <v>0.17188953763175199</v>
      </c>
      <c r="J11" s="14">
        <v>0.21470916695082001</v>
      </c>
      <c r="K11" s="14">
        <v>0.22904282766542799</v>
      </c>
      <c r="L11" s="14">
        <v>0.20585757107444499</v>
      </c>
      <c r="M11" s="14"/>
      <c r="N11" s="14">
        <v>0.23109821280942799</v>
      </c>
      <c r="O11" s="14">
        <v>0.20869332537105501</v>
      </c>
      <c r="P11" s="14">
        <v>0.18438820814742499</v>
      </c>
      <c r="Q11" s="14">
        <v>0.22336180202559699</v>
      </c>
      <c r="R11" s="14"/>
      <c r="S11" s="14">
        <v>0.194620274305907</v>
      </c>
      <c r="T11" s="14">
        <v>0.192661258040463</v>
      </c>
      <c r="U11" s="14">
        <v>0.185560408801583</v>
      </c>
      <c r="V11" s="14">
        <v>0.212415543512675</v>
      </c>
      <c r="W11" s="14">
        <v>0.22057296508423699</v>
      </c>
      <c r="X11" s="14">
        <v>0.265869213096529</v>
      </c>
      <c r="Y11" s="14">
        <v>0.191616676201702</v>
      </c>
      <c r="Z11" s="14">
        <v>0.224613639194474</v>
      </c>
      <c r="AA11" s="14">
        <v>0.206857377381371</v>
      </c>
      <c r="AB11" s="14">
        <v>0.28060218158977002</v>
      </c>
      <c r="AC11" s="14">
        <v>0.14221295000019499</v>
      </c>
      <c r="AD11" s="14">
        <v>0.24667835343747799</v>
      </c>
      <c r="AE11" s="14"/>
      <c r="AF11" s="14">
        <v>0.18288209072400599</v>
      </c>
      <c r="AG11" s="14">
        <v>0.25229685330524598</v>
      </c>
      <c r="AH11" s="14">
        <v>0.20851542322668701</v>
      </c>
      <c r="AI11" s="14">
        <v>0.142152132923859</v>
      </c>
      <c r="AJ11" s="14">
        <v>0.17080049832635499</v>
      </c>
      <c r="AK11" s="14"/>
      <c r="AL11" s="14">
        <v>0.24950916435474499</v>
      </c>
      <c r="AM11" s="14">
        <v>0.20296819104257499</v>
      </c>
      <c r="AN11" s="14">
        <v>0.25471948275745399</v>
      </c>
      <c r="AO11" s="14">
        <v>0.14241874263549301</v>
      </c>
      <c r="AP11" s="14">
        <v>0.18080274316105899</v>
      </c>
      <c r="AQ11" s="14">
        <v>0.25071468425472399</v>
      </c>
      <c r="AR11" s="14"/>
      <c r="AS11" s="14">
        <v>0.216262122183802</v>
      </c>
      <c r="AT11" s="14">
        <v>0.20285457503899601</v>
      </c>
      <c r="AU11" s="14">
        <v>0.22812879252086399</v>
      </c>
      <c r="AV11" s="14">
        <v>0.23164590060763199</v>
      </c>
      <c r="AW11" s="14">
        <v>7.1529332801347004E-2</v>
      </c>
      <c r="AX11" s="14"/>
      <c r="AY11" s="14">
        <v>0.180204463905519</v>
      </c>
      <c r="AZ11" s="14">
        <v>0.12811953297770901</v>
      </c>
      <c r="BA11" s="14">
        <v>0.23232096144228601</v>
      </c>
      <c r="BB11" s="14">
        <v>0.23380505737340701</v>
      </c>
      <c r="BC11" s="14">
        <v>0.21099881323002501</v>
      </c>
      <c r="BD11" s="14">
        <v>0.21839185687660001</v>
      </c>
      <c r="BE11" s="14">
        <v>0.26201472611923798</v>
      </c>
      <c r="BF11" s="14">
        <v>0.16738253811911399</v>
      </c>
      <c r="BG11" s="14">
        <v>0.26691176823004997</v>
      </c>
      <c r="BH11" s="14">
        <v>0.23457900949053001</v>
      </c>
      <c r="BI11" s="14">
        <v>0.28553276083319201</v>
      </c>
      <c r="BJ11" s="14">
        <v>0.15944560729031601</v>
      </c>
      <c r="BK11" s="14">
        <v>0.10512698603406399</v>
      </c>
      <c r="BL11" s="14">
        <v>0.20447125359325799</v>
      </c>
      <c r="BM11" s="14">
        <v>0.28452494897217201</v>
      </c>
      <c r="BN11" s="14">
        <v>0.11120861519443399</v>
      </c>
      <c r="BO11" s="14"/>
      <c r="BP11" s="14">
        <v>0.18374325473481801</v>
      </c>
      <c r="BQ11" s="14">
        <v>0.25324827974223202</v>
      </c>
      <c r="BR11" s="14">
        <v>0.22406334993141799</v>
      </c>
      <c r="BS11" s="14">
        <v>0.199264885739597</v>
      </c>
      <c r="BT11" s="14">
        <v>0.18684880529381401</v>
      </c>
      <c r="BU11" s="14">
        <v>0.19432325281211299</v>
      </c>
      <c r="BV11" s="14"/>
      <c r="BW11" s="14">
        <v>0.19943816734956499</v>
      </c>
      <c r="BX11" s="14">
        <v>0.22602925622881101</v>
      </c>
      <c r="BY11" s="14">
        <v>0.18514452099800399</v>
      </c>
      <c r="BZ11" s="14">
        <v>0.191624738214031</v>
      </c>
      <c r="CA11" s="14">
        <v>0.23364918067987001</v>
      </c>
      <c r="CB11" s="14">
        <v>0.241981551824726</v>
      </c>
      <c r="CC11" s="14"/>
      <c r="CD11" s="14">
        <v>0.216619389475987</v>
      </c>
      <c r="CE11" s="14">
        <v>0.17273863691160601</v>
      </c>
      <c r="CF11" s="14">
        <v>0.21014428777150199</v>
      </c>
      <c r="CG11" s="14">
        <v>0.219552475664405</v>
      </c>
      <c r="CH11" s="14"/>
      <c r="CI11" s="14">
        <v>0.19018929384587099</v>
      </c>
      <c r="CJ11" s="14">
        <v>0.21417776280891601</v>
      </c>
      <c r="CK11" s="14">
        <v>0.21349246035986799</v>
      </c>
      <c r="CL11" s="14">
        <v>0.25821148591451898</v>
      </c>
      <c r="CM11" s="14"/>
      <c r="CN11" s="14">
        <v>0.189617855831725</v>
      </c>
      <c r="CO11" s="14">
        <v>0.213127070915755</v>
      </c>
      <c r="CP11" s="14"/>
      <c r="CQ11" s="14">
        <v>0.156441248389355</v>
      </c>
      <c r="CR11" s="14">
        <v>0.213216216284908</v>
      </c>
    </row>
    <row r="12" spans="2:96" x14ac:dyDescent="0.3">
      <c r="B12" s="15" t="s">
        <v>233</v>
      </c>
      <c r="C12" s="14">
        <v>0.23580634286496599</v>
      </c>
      <c r="D12" s="14">
        <v>0.23143845725047199</v>
      </c>
      <c r="E12" s="14">
        <v>0.239873667876526</v>
      </c>
      <c r="F12" s="14"/>
      <c r="G12" s="14">
        <v>0.19018852172849801</v>
      </c>
      <c r="H12" s="14">
        <v>0.173730101449488</v>
      </c>
      <c r="I12" s="14">
        <v>0.22145158842336299</v>
      </c>
      <c r="J12" s="14">
        <v>0.241473787196887</v>
      </c>
      <c r="K12" s="14">
        <v>0.25483625288265999</v>
      </c>
      <c r="L12" s="14">
        <v>0.31084116909924497</v>
      </c>
      <c r="M12" s="14"/>
      <c r="N12" s="14">
        <v>0.228423736267066</v>
      </c>
      <c r="O12" s="14">
        <v>0.24454837301798699</v>
      </c>
      <c r="P12" s="14">
        <v>0.25583048999162999</v>
      </c>
      <c r="Q12" s="14">
        <v>0.215551686149378</v>
      </c>
      <c r="R12" s="14"/>
      <c r="S12" s="14">
        <v>0.20312104607960699</v>
      </c>
      <c r="T12" s="14">
        <v>0.233069667154612</v>
      </c>
      <c r="U12" s="14">
        <v>0.28173269225123199</v>
      </c>
      <c r="V12" s="14">
        <v>0.173944813565831</v>
      </c>
      <c r="W12" s="14">
        <v>0.24689214658831901</v>
      </c>
      <c r="X12" s="14">
        <v>0.20487604546885299</v>
      </c>
      <c r="Y12" s="14">
        <v>0.27082915509871502</v>
      </c>
      <c r="Z12" s="14">
        <v>0.219811109922503</v>
      </c>
      <c r="AA12" s="14">
        <v>0.23953961643173799</v>
      </c>
      <c r="AB12" s="14">
        <v>0.231517034822837</v>
      </c>
      <c r="AC12" s="14">
        <v>0.32002586036905101</v>
      </c>
      <c r="AD12" s="14">
        <v>0.316782778755617</v>
      </c>
      <c r="AE12" s="14"/>
      <c r="AF12" s="14">
        <v>0.23712810523038699</v>
      </c>
      <c r="AG12" s="14">
        <v>0.203350795485397</v>
      </c>
      <c r="AH12" s="14">
        <v>0.27664507838747798</v>
      </c>
      <c r="AI12" s="14">
        <v>0.21214095818492401</v>
      </c>
      <c r="AJ12" s="14">
        <v>0.299574933825204</v>
      </c>
      <c r="AK12" s="14"/>
      <c r="AL12" s="14">
        <v>0.14734593530767701</v>
      </c>
      <c r="AM12" s="14">
        <v>0.23558102318135099</v>
      </c>
      <c r="AN12" s="14">
        <v>0.29461160858889301</v>
      </c>
      <c r="AO12" s="14">
        <v>0.21979879701739399</v>
      </c>
      <c r="AP12" s="14">
        <v>0.28047441773728099</v>
      </c>
      <c r="AQ12" s="14">
        <v>0.32258254147583998</v>
      </c>
      <c r="AR12" s="14"/>
      <c r="AS12" s="14">
        <v>0.23546212365535199</v>
      </c>
      <c r="AT12" s="14">
        <v>0.240126239969326</v>
      </c>
      <c r="AU12" s="14">
        <v>0.25082288761558802</v>
      </c>
      <c r="AV12" s="14">
        <v>0.171584067123424</v>
      </c>
      <c r="AW12" s="14">
        <v>0.168413378308399</v>
      </c>
      <c r="AX12" s="14"/>
      <c r="AY12" s="14">
        <v>0.203823538292081</v>
      </c>
      <c r="AZ12" s="14">
        <v>0.26353295861956799</v>
      </c>
      <c r="BA12" s="14">
        <v>0.23349482243833899</v>
      </c>
      <c r="BB12" s="14">
        <v>0.26093277568921902</v>
      </c>
      <c r="BC12" s="14">
        <v>0.17778244298100099</v>
      </c>
      <c r="BD12" s="14">
        <v>0.283466621197482</v>
      </c>
      <c r="BE12" s="14">
        <v>0.23691828992003799</v>
      </c>
      <c r="BF12" s="14">
        <v>0.28354009698575</v>
      </c>
      <c r="BG12" s="14">
        <v>0.211602830175941</v>
      </c>
      <c r="BH12" s="14">
        <v>0.27214910349848798</v>
      </c>
      <c r="BI12" s="14">
        <v>0.16495594646737499</v>
      </c>
      <c r="BJ12" s="14">
        <v>0.252091570843055</v>
      </c>
      <c r="BK12" s="14">
        <v>0.29276344695262202</v>
      </c>
      <c r="BL12" s="14">
        <v>0.20349575277682899</v>
      </c>
      <c r="BM12" s="14">
        <v>0.23735213752801301</v>
      </c>
      <c r="BN12" s="14">
        <v>0.114670709486063</v>
      </c>
      <c r="BO12" s="14"/>
      <c r="BP12" s="14">
        <v>0.20164643993666201</v>
      </c>
      <c r="BQ12" s="14">
        <v>0.24567804548320099</v>
      </c>
      <c r="BR12" s="14">
        <v>0.22336433660649199</v>
      </c>
      <c r="BS12" s="14">
        <v>0.26533483091430099</v>
      </c>
      <c r="BT12" s="14">
        <v>0.255096428455791</v>
      </c>
      <c r="BU12" s="14">
        <v>0.233422474541016</v>
      </c>
      <c r="BV12" s="14"/>
      <c r="BW12" s="14">
        <v>0.270137086320279</v>
      </c>
      <c r="BX12" s="14">
        <v>0.234938942320147</v>
      </c>
      <c r="BY12" s="14">
        <v>0.191753394925298</v>
      </c>
      <c r="BZ12" s="14">
        <v>0.21434932024827999</v>
      </c>
      <c r="CA12" s="14">
        <v>0.21361313812659999</v>
      </c>
      <c r="CB12" s="14">
        <v>0.15673727688481001</v>
      </c>
      <c r="CC12" s="14"/>
      <c r="CD12" s="14">
        <v>0.183092260078737</v>
      </c>
      <c r="CE12" s="14">
        <v>0.25288223228858497</v>
      </c>
      <c r="CF12" s="14">
        <v>0.23691717853715699</v>
      </c>
      <c r="CG12" s="14">
        <v>0.24461932575620299</v>
      </c>
      <c r="CH12" s="14"/>
      <c r="CI12" s="14">
        <v>0.247822270238923</v>
      </c>
      <c r="CJ12" s="14">
        <v>0.225357475247533</v>
      </c>
      <c r="CK12" s="14">
        <v>0.23643866042155401</v>
      </c>
      <c r="CL12" s="14">
        <v>0.23066888329496599</v>
      </c>
      <c r="CM12" s="14"/>
      <c r="CN12" s="14">
        <v>0.18520035563753601</v>
      </c>
      <c r="CO12" s="14">
        <v>0.24331333286693799</v>
      </c>
      <c r="CP12" s="14"/>
      <c r="CQ12" s="14">
        <v>0.21495968750492001</v>
      </c>
      <c r="CR12" s="14">
        <v>0.240928470992475</v>
      </c>
    </row>
    <row r="13" spans="2:96" x14ac:dyDescent="0.3">
      <c r="B13" s="15" t="s">
        <v>234</v>
      </c>
      <c r="C13" s="14">
        <v>0.23339386198246301</v>
      </c>
      <c r="D13" s="14">
        <v>0.23045491374570801</v>
      </c>
      <c r="E13" s="14">
        <v>0.23607355504366401</v>
      </c>
      <c r="F13" s="14"/>
      <c r="G13" s="14">
        <v>8.4775268555730698E-2</v>
      </c>
      <c r="H13" s="14">
        <v>0.12974879802763001</v>
      </c>
      <c r="I13" s="14">
        <v>0.228836181309576</v>
      </c>
      <c r="J13" s="14">
        <v>0.25342884945095701</v>
      </c>
      <c r="K13" s="14">
        <v>0.34427093044205898</v>
      </c>
      <c r="L13" s="14">
        <v>0.32909367492074798</v>
      </c>
      <c r="M13" s="14"/>
      <c r="N13" s="14">
        <v>0.18132922561328699</v>
      </c>
      <c r="O13" s="14">
        <v>0.240019626688668</v>
      </c>
      <c r="P13" s="14">
        <v>0.239577550922523</v>
      </c>
      <c r="Q13" s="14">
        <v>0.27631265757240803</v>
      </c>
      <c r="R13" s="14"/>
      <c r="S13" s="14">
        <v>0.133890003089012</v>
      </c>
      <c r="T13" s="14">
        <v>0.30807215170170399</v>
      </c>
      <c r="U13" s="14">
        <v>0.27977738904259197</v>
      </c>
      <c r="V13" s="14">
        <v>0.231476920269579</v>
      </c>
      <c r="W13" s="14">
        <v>0.23465340094027801</v>
      </c>
      <c r="X13" s="14">
        <v>0.216242004119265</v>
      </c>
      <c r="Y13" s="14">
        <v>0.21139826941578799</v>
      </c>
      <c r="Z13" s="14">
        <v>0.21458553617492099</v>
      </c>
      <c r="AA13" s="14">
        <v>0.25647298876387797</v>
      </c>
      <c r="AB13" s="14">
        <v>0.23945019472688001</v>
      </c>
      <c r="AC13" s="14">
        <v>0.30395840628299498</v>
      </c>
      <c r="AD13" s="14">
        <v>0.168693154157143</v>
      </c>
      <c r="AE13" s="14"/>
      <c r="AF13" s="14">
        <v>0.30037197249820502</v>
      </c>
      <c r="AG13" s="14">
        <v>0.105982236164787</v>
      </c>
      <c r="AH13" s="14">
        <v>0.25532877257918701</v>
      </c>
      <c r="AI13" s="14">
        <v>0.435916672089115</v>
      </c>
      <c r="AJ13" s="14">
        <v>0.23666157470966501</v>
      </c>
      <c r="AK13" s="14"/>
      <c r="AL13" s="14">
        <v>6.3078593957163906E-2</v>
      </c>
      <c r="AM13" s="14">
        <v>0.24119393641457201</v>
      </c>
      <c r="AN13" s="14">
        <v>0.18564838992607899</v>
      </c>
      <c r="AO13" s="14">
        <v>0.430696582389612</v>
      </c>
      <c r="AP13" s="14">
        <v>0.26564094210054201</v>
      </c>
      <c r="AQ13" s="14">
        <v>0.20890157988236999</v>
      </c>
      <c r="AR13" s="14"/>
      <c r="AS13" s="14">
        <v>0.29011795122747802</v>
      </c>
      <c r="AT13" s="14">
        <v>0.26507823305759698</v>
      </c>
      <c r="AU13" s="14">
        <v>0.18749930715791799</v>
      </c>
      <c r="AV13" s="14">
        <v>0.113171423597966</v>
      </c>
      <c r="AW13" s="14">
        <v>7.5110097597118994E-2</v>
      </c>
      <c r="AX13" s="14"/>
      <c r="AY13" s="14">
        <v>0.400162554857312</v>
      </c>
      <c r="AZ13" s="14">
        <v>0.26997698063865699</v>
      </c>
      <c r="BA13" s="14">
        <v>0.29790968558860398</v>
      </c>
      <c r="BB13" s="14">
        <v>0.25935962804760498</v>
      </c>
      <c r="BC13" s="14">
        <v>0.27311089676868899</v>
      </c>
      <c r="BD13" s="14">
        <v>0.25909358573562102</v>
      </c>
      <c r="BE13" s="14">
        <v>0.18343764558713099</v>
      </c>
      <c r="BF13" s="14">
        <v>0.229149229566288</v>
      </c>
      <c r="BG13" s="14">
        <v>0.29857400590786898</v>
      </c>
      <c r="BH13" s="14">
        <v>0.172947105233212</v>
      </c>
      <c r="BI13" s="14">
        <v>0.185376843665082</v>
      </c>
      <c r="BJ13" s="14">
        <v>0.25174792855519401</v>
      </c>
      <c r="BK13" s="14">
        <v>0.23683826545733599</v>
      </c>
      <c r="BL13" s="14">
        <v>0.20469739193649</v>
      </c>
      <c r="BM13" s="14">
        <v>0.218770730729935</v>
      </c>
      <c r="BN13" s="14">
        <v>0.14958601607182501</v>
      </c>
      <c r="BO13" s="14"/>
      <c r="BP13" s="14">
        <v>0.13925360104388099</v>
      </c>
      <c r="BQ13" s="14">
        <v>0.22935838703648101</v>
      </c>
      <c r="BR13" s="14">
        <v>0.23520241598816799</v>
      </c>
      <c r="BS13" s="14">
        <v>0.26144887702274699</v>
      </c>
      <c r="BT13" s="14">
        <v>0.34979174370118998</v>
      </c>
      <c r="BU13" s="14">
        <v>0.36508749497111198</v>
      </c>
      <c r="BV13" s="14"/>
      <c r="BW13" s="14">
        <v>0.27075044785939001</v>
      </c>
      <c r="BX13" s="14">
        <v>0.201297039196215</v>
      </c>
      <c r="BY13" s="14">
        <v>0.26534096762040399</v>
      </c>
      <c r="BZ13" s="14">
        <v>0.27179237715486498</v>
      </c>
      <c r="CA13" s="14">
        <v>0.17885547755884201</v>
      </c>
      <c r="CB13" s="14">
        <v>0.165161157593749</v>
      </c>
      <c r="CC13" s="14"/>
      <c r="CD13" s="14">
        <v>0.134217188028488</v>
      </c>
      <c r="CE13" s="14">
        <v>0.198513482453538</v>
      </c>
      <c r="CF13" s="14">
        <v>0.32196695048797902</v>
      </c>
      <c r="CG13" s="14">
        <v>0.24529793951367301</v>
      </c>
      <c r="CH13" s="14"/>
      <c r="CI13" s="14">
        <v>0.245411418752468</v>
      </c>
      <c r="CJ13" s="14">
        <v>0.20070664833693</v>
      </c>
      <c r="CK13" s="14">
        <v>0.23860770952343599</v>
      </c>
      <c r="CL13" s="14">
        <v>0.25889220638788901</v>
      </c>
      <c r="CM13" s="14"/>
      <c r="CN13" s="14">
        <v>0.14866651374678</v>
      </c>
      <c r="CO13" s="14">
        <v>0.24664683086814501</v>
      </c>
      <c r="CP13" s="14"/>
      <c r="CQ13" s="14">
        <v>0.18587742965021201</v>
      </c>
      <c r="CR13" s="14">
        <v>0.24014864753154</v>
      </c>
    </row>
    <row r="14" spans="2:96" x14ac:dyDescent="0.3">
      <c r="B14" s="15" t="s">
        <v>92</v>
      </c>
      <c r="C14" s="14">
        <v>2.3195561472109699E-2</v>
      </c>
      <c r="D14" s="14">
        <v>1.23072756351576E-2</v>
      </c>
      <c r="E14" s="14">
        <v>3.39150628993454E-2</v>
      </c>
      <c r="F14" s="14"/>
      <c r="G14" s="14">
        <v>2.9106334810824301E-2</v>
      </c>
      <c r="H14" s="14">
        <v>2.50524131032588E-2</v>
      </c>
      <c r="I14" s="14">
        <v>3.4748390508376303E-2</v>
      </c>
      <c r="J14" s="14">
        <v>3.3557562897625001E-2</v>
      </c>
      <c r="K14" s="14">
        <v>1.0210028786488299E-2</v>
      </c>
      <c r="L14" s="14">
        <v>8.6862078208994505E-3</v>
      </c>
      <c r="M14" s="14"/>
      <c r="N14" s="14">
        <v>1.28872889496424E-2</v>
      </c>
      <c r="O14" s="14">
        <v>1.8625744089928901E-2</v>
      </c>
      <c r="P14" s="14">
        <v>2.5036340816782399E-2</v>
      </c>
      <c r="Q14" s="14">
        <v>3.3792225019650797E-2</v>
      </c>
      <c r="R14" s="14"/>
      <c r="S14" s="14">
        <v>2.9954453370487199E-2</v>
      </c>
      <c r="T14" s="14">
        <v>2.4232881173399501E-2</v>
      </c>
      <c r="U14" s="14">
        <v>2.2571260602854699E-2</v>
      </c>
      <c r="V14" s="14">
        <v>1.5248500708360899E-2</v>
      </c>
      <c r="W14" s="14">
        <v>1.2811913261892899E-2</v>
      </c>
      <c r="X14" s="14">
        <v>4.5509628916352497E-2</v>
      </c>
      <c r="Y14" s="14">
        <v>1.6965938703800101E-2</v>
      </c>
      <c r="Z14" s="14">
        <v>2.4046190111715101E-2</v>
      </c>
      <c r="AA14" s="14">
        <v>1.85061715848228E-2</v>
      </c>
      <c r="AB14" s="14">
        <v>2.2887243466313802E-2</v>
      </c>
      <c r="AC14" s="14">
        <v>1.0922857077883499E-2</v>
      </c>
      <c r="AD14" s="14">
        <v>2.4089806751440599E-2</v>
      </c>
      <c r="AE14" s="14"/>
      <c r="AF14" s="14">
        <v>1.4948891747527501E-2</v>
      </c>
      <c r="AG14" s="14">
        <v>1.56082396663518E-2</v>
      </c>
      <c r="AH14" s="14">
        <v>0</v>
      </c>
      <c r="AI14" s="14">
        <v>2.5338982671879701E-2</v>
      </c>
      <c r="AJ14" s="14">
        <v>6.0019568660038498E-2</v>
      </c>
      <c r="AK14" s="14"/>
      <c r="AL14" s="14">
        <v>1.8296720469077599E-2</v>
      </c>
      <c r="AM14" s="14">
        <v>1.24315188097598E-2</v>
      </c>
      <c r="AN14" s="14">
        <v>0</v>
      </c>
      <c r="AO14" s="14">
        <v>2.5245710911210601E-2</v>
      </c>
      <c r="AP14" s="14">
        <v>4.42659298334179E-2</v>
      </c>
      <c r="AQ14" s="14">
        <v>4.0787195549062197E-2</v>
      </c>
      <c r="AR14" s="14"/>
      <c r="AS14" s="14">
        <v>2.4125049906470599E-2</v>
      </c>
      <c r="AT14" s="14">
        <v>3.5281010772185498E-2</v>
      </c>
      <c r="AU14" s="14">
        <v>2.4442590218991599E-2</v>
      </c>
      <c r="AV14" s="14">
        <v>1.1733706893521E-2</v>
      </c>
      <c r="AW14" s="14">
        <v>0</v>
      </c>
      <c r="AX14" s="14"/>
      <c r="AY14" s="14">
        <v>7.0753139085882696E-2</v>
      </c>
      <c r="AZ14" s="14">
        <v>5.0217441253266201E-2</v>
      </c>
      <c r="BA14" s="14">
        <v>1.48651507238466E-2</v>
      </c>
      <c r="BB14" s="14">
        <v>1.72345598386324E-2</v>
      </c>
      <c r="BC14" s="14">
        <v>2.9659651203634702E-2</v>
      </c>
      <c r="BD14" s="14">
        <v>2.65285583195249E-2</v>
      </c>
      <c r="BE14" s="14">
        <v>4.4417135446320102E-2</v>
      </c>
      <c r="BF14" s="14">
        <v>7.1197426664975699E-3</v>
      </c>
      <c r="BG14" s="14">
        <v>1.5152282084988001E-2</v>
      </c>
      <c r="BH14" s="14">
        <v>2.8057568552665099E-2</v>
      </c>
      <c r="BI14" s="14">
        <v>1.6725710700099601E-2</v>
      </c>
      <c r="BJ14" s="14">
        <v>2.2436053356959199E-2</v>
      </c>
      <c r="BK14" s="14">
        <v>1.2406356572967001E-2</v>
      </c>
      <c r="BL14" s="14">
        <v>0</v>
      </c>
      <c r="BM14" s="14">
        <v>0</v>
      </c>
      <c r="BN14" s="14">
        <v>0</v>
      </c>
      <c r="BO14" s="14"/>
      <c r="BP14" s="14">
        <v>2.42900316235788E-2</v>
      </c>
      <c r="BQ14" s="14">
        <v>1.9885349606506598E-2</v>
      </c>
      <c r="BR14" s="14">
        <v>2.01968837381373E-2</v>
      </c>
      <c r="BS14" s="14">
        <v>2.94748395117903E-2</v>
      </c>
      <c r="BT14" s="14">
        <v>1.9027485942963E-2</v>
      </c>
      <c r="BU14" s="14">
        <v>3.1040369212039998E-2</v>
      </c>
      <c r="BV14" s="14"/>
      <c r="BW14" s="14">
        <v>1.5454384034352901E-2</v>
      </c>
      <c r="BX14" s="14">
        <v>2.2725380254588302E-2</v>
      </c>
      <c r="BY14" s="14">
        <v>1.97058560549923E-2</v>
      </c>
      <c r="BZ14" s="14">
        <v>3.6392572427498902E-2</v>
      </c>
      <c r="CA14" s="14">
        <v>2.3008268259164001E-2</v>
      </c>
      <c r="CB14" s="14">
        <v>6.5322682070009505E-2</v>
      </c>
      <c r="CC14" s="14"/>
      <c r="CD14" s="14">
        <v>2.7572396005217301E-2</v>
      </c>
      <c r="CE14" s="14">
        <v>1.6837019649629002E-2</v>
      </c>
      <c r="CF14" s="14">
        <v>3.2485948242760798E-2</v>
      </c>
      <c r="CG14" s="14">
        <v>1.5781139669278198E-2</v>
      </c>
      <c r="CH14" s="14"/>
      <c r="CI14" s="14">
        <v>1.6260876309324102E-2</v>
      </c>
      <c r="CJ14" s="14">
        <v>1.8724164701606701E-2</v>
      </c>
      <c r="CK14" s="14">
        <v>2.23701058762256E-2</v>
      </c>
      <c r="CL14" s="14">
        <v>6.3329658039735698E-2</v>
      </c>
      <c r="CM14" s="14"/>
      <c r="CN14" s="14">
        <v>1.7916559986996899E-2</v>
      </c>
      <c r="CO14" s="14">
        <v>2.2560900794331401E-2</v>
      </c>
      <c r="CP14" s="14"/>
      <c r="CQ14" s="14">
        <v>9.9312059217652304E-3</v>
      </c>
      <c r="CR14" s="14">
        <v>2.2766409543715099E-2</v>
      </c>
    </row>
    <row r="15" spans="2:96" x14ac:dyDescent="0.3">
      <c r="B15" s="15" t="s">
        <v>235</v>
      </c>
      <c r="C15" s="21">
        <v>0.29517450714735199</v>
      </c>
      <c r="D15" s="21">
        <v>0.30949583686950199</v>
      </c>
      <c r="E15" s="21">
        <v>0.28086778431005099</v>
      </c>
      <c r="F15" s="21"/>
      <c r="G15" s="21">
        <v>0.42732175334716999</v>
      </c>
      <c r="H15" s="21">
        <v>0.47205098364543602</v>
      </c>
      <c r="I15" s="21">
        <v>0.34307430212693302</v>
      </c>
      <c r="J15" s="21">
        <v>0.25683063350371199</v>
      </c>
      <c r="K15" s="21">
        <v>0.16163996022336399</v>
      </c>
      <c r="L15" s="21">
        <v>0.14552137708466301</v>
      </c>
      <c r="M15" s="21"/>
      <c r="N15" s="21">
        <v>0.34626153636057699</v>
      </c>
      <c r="O15" s="21">
        <v>0.288112930832361</v>
      </c>
      <c r="P15" s="21">
        <v>0.295167410121639</v>
      </c>
      <c r="Q15" s="21">
        <v>0.25098162923296702</v>
      </c>
      <c r="R15" s="21"/>
      <c r="S15" s="21">
        <v>0.43841422315498602</v>
      </c>
      <c r="T15" s="21">
        <v>0.24196404192982099</v>
      </c>
      <c r="U15" s="21">
        <v>0.23035824930173901</v>
      </c>
      <c r="V15" s="21">
        <v>0.366914221943553</v>
      </c>
      <c r="W15" s="21">
        <v>0.28506957412527201</v>
      </c>
      <c r="X15" s="21">
        <v>0.26750310839900099</v>
      </c>
      <c r="Y15" s="21">
        <v>0.30918996057999498</v>
      </c>
      <c r="Z15" s="21">
        <v>0.31694352459638703</v>
      </c>
      <c r="AA15" s="21">
        <v>0.278623845838189</v>
      </c>
      <c r="AB15" s="21">
        <v>0.22554334539419901</v>
      </c>
      <c r="AC15" s="21">
        <v>0.22287992626987599</v>
      </c>
      <c r="AD15" s="21">
        <v>0.24375590689832</v>
      </c>
      <c r="AE15" s="21"/>
      <c r="AF15" s="21">
        <v>0.26466893979987499</v>
      </c>
      <c r="AG15" s="21">
        <v>0.42276187537821902</v>
      </c>
      <c r="AH15" s="21">
        <v>0.25951072580664702</v>
      </c>
      <c r="AI15" s="21">
        <v>0.18445125413022201</v>
      </c>
      <c r="AJ15" s="21">
        <v>0.232943424478738</v>
      </c>
      <c r="AK15" s="21"/>
      <c r="AL15" s="21">
        <v>0.52176958591133704</v>
      </c>
      <c r="AM15" s="21">
        <v>0.30782533055174199</v>
      </c>
      <c r="AN15" s="21">
        <v>0.26502051872757298</v>
      </c>
      <c r="AO15" s="21">
        <v>0.181840167046291</v>
      </c>
      <c r="AP15" s="21">
        <v>0.2288159671677</v>
      </c>
      <c r="AQ15" s="21">
        <v>0.17701399883800401</v>
      </c>
      <c r="AR15" s="21"/>
      <c r="AS15" s="21">
        <v>0.23403275302689799</v>
      </c>
      <c r="AT15" s="21">
        <v>0.256659941161895</v>
      </c>
      <c r="AU15" s="21">
        <v>0.309106422486639</v>
      </c>
      <c r="AV15" s="21">
        <v>0.47186490177745699</v>
      </c>
      <c r="AW15" s="21">
        <v>0.68494719129313597</v>
      </c>
      <c r="AX15" s="21"/>
      <c r="AY15" s="21">
        <v>0.14505630385920501</v>
      </c>
      <c r="AZ15" s="21">
        <v>0.28815308651080002</v>
      </c>
      <c r="BA15" s="21">
        <v>0.22140937980692399</v>
      </c>
      <c r="BB15" s="21">
        <v>0.228667979051137</v>
      </c>
      <c r="BC15" s="21">
        <v>0.30844819581665001</v>
      </c>
      <c r="BD15" s="21">
        <v>0.21251937787077099</v>
      </c>
      <c r="BE15" s="21">
        <v>0.273212202927273</v>
      </c>
      <c r="BF15" s="21">
        <v>0.31280839266235</v>
      </c>
      <c r="BG15" s="21">
        <v>0.20775911360115201</v>
      </c>
      <c r="BH15" s="21">
        <v>0.29226721322510502</v>
      </c>
      <c r="BI15" s="21">
        <v>0.34740873833425101</v>
      </c>
      <c r="BJ15" s="21">
        <v>0.31427883995447498</v>
      </c>
      <c r="BK15" s="21">
        <v>0.35286494498301102</v>
      </c>
      <c r="BL15" s="21">
        <v>0.38733560169342302</v>
      </c>
      <c r="BM15" s="21">
        <v>0.25935218276987998</v>
      </c>
      <c r="BN15" s="21">
        <v>0.62453465924767804</v>
      </c>
      <c r="BO15" s="21"/>
      <c r="BP15" s="21">
        <v>0.45106667266105899</v>
      </c>
      <c r="BQ15" s="21">
        <v>0.251829938131579</v>
      </c>
      <c r="BR15" s="21">
        <v>0.29717301373578398</v>
      </c>
      <c r="BS15" s="21">
        <v>0.24447656681156399</v>
      </c>
      <c r="BT15" s="21">
        <v>0.18923553660624101</v>
      </c>
      <c r="BU15" s="21">
        <v>0.17612640846371899</v>
      </c>
      <c r="BV15" s="21"/>
      <c r="BW15" s="21">
        <v>0.244219914436412</v>
      </c>
      <c r="BX15" s="21">
        <v>0.31500938200023898</v>
      </c>
      <c r="BY15" s="21">
        <v>0.33805526040130202</v>
      </c>
      <c r="BZ15" s="21">
        <v>0.28584099195532497</v>
      </c>
      <c r="CA15" s="21">
        <v>0.35087393537552403</v>
      </c>
      <c r="CB15" s="21">
        <v>0.37079733162670497</v>
      </c>
      <c r="CC15" s="21"/>
      <c r="CD15" s="21">
        <v>0.43849876641157098</v>
      </c>
      <c r="CE15" s="21">
        <v>0.35902862869664298</v>
      </c>
      <c r="CF15" s="21">
        <v>0.19848563496060101</v>
      </c>
      <c r="CG15" s="21">
        <v>0.27474911939643998</v>
      </c>
      <c r="CH15" s="21"/>
      <c r="CI15" s="21">
        <v>0.30031614085341402</v>
      </c>
      <c r="CJ15" s="21">
        <v>0.34103394890501498</v>
      </c>
      <c r="CK15" s="21">
        <v>0.28909106381891703</v>
      </c>
      <c r="CL15" s="21">
        <v>0.18889776636289099</v>
      </c>
      <c r="CM15" s="21"/>
      <c r="CN15" s="21">
        <v>0.45859871479696201</v>
      </c>
      <c r="CO15" s="21">
        <v>0.27435186455483102</v>
      </c>
      <c r="CP15" s="21"/>
      <c r="CQ15" s="21">
        <v>0.432790428533748</v>
      </c>
      <c r="CR15" s="21">
        <v>0.28294025564736103</v>
      </c>
    </row>
    <row r="16" spans="2:96" x14ac:dyDescent="0.3">
      <c r="B16" s="15" t="s">
        <v>236</v>
      </c>
      <c r="C16" s="21">
        <v>0.46920020484742903</v>
      </c>
      <c r="D16" s="21">
        <v>0.46189337099618</v>
      </c>
      <c r="E16" s="21">
        <v>0.47594722292018898</v>
      </c>
      <c r="F16" s="21"/>
      <c r="G16" s="21">
        <v>0.27496379028422802</v>
      </c>
      <c r="H16" s="21">
        <v>0.30347889947711798</v>
      </c>
      <c r="I16" s="21">
        <v>0.45028776973293899</v>
      </c>
      <c r="J16" s="21">
        <v>0.49490263664784401</v>
      </c>
      <c r="K16" s="21">
        <v>0.59910718332471902</v>
      </c>
      <c r="L16" s="21">
        <v>0.63993484401999301</v>
      </c>
      <c r="M16" s="21"/>
      <c r="N16" s="21">
        <v>0.40975296188035298</v>
      </c>
      <c r="O16" s="21">
        <v>0.48456799970665498</v>
      </c>
      <c r="P16" s="21">
        <v>0.49540804091415303</v>
      </c>
      <c r="Q16" s="21">
        <v>0.491864343721786</v>
      </c>
      <c r="R16" s="21"/>
      <c r="S16" s="21">
        <v>0.33701104916861901</v>
      </c>
      <c r="T16" s="21">
        <v>0.54114181885631596</v>
      </c>
      <c r="U16" s="21">
        <v>0.56151008129382396</v>
      </c>
      <c r="V16" s="21">
        <v>0.40542173383541003</v>
      </c>
      <c r="W16" s="21">
        <v>0.48154554752859702</v>
      </c>
      <c r="X16" s="21">
        <v>0.42111804958811799</v>
      </c>
      <c r="Y16" s="21">
        <v>0.48222742451450301</v>
      </c>
      <c r="Z16" s="21">
        <v>0.43439664609742401</v>
      </c>
      <c r="AA16" s="21">
        <v>0.49601260519561602</v>
      </c>
      <c r="AB16" s="21">
        <v>0.47096722954971798</v>
      </c>
      <c r="AC16" s="21">
        <v>0.62398426665204598</v>
      </c>
      <c r="AD16" s="21">
        <v>0.48547593291276098</v>
      </c>
      <c r="AE16" s="21"/>
      <c r="AF16" s="21">
        <v>0.53750007772859199</v>
      </c>
      <c r="AG16" s="21">
        <v>0.309333031650183</v>
      </c>
      <c r="AH16" s="21">
        <v>0.53197385096666505</v>
      </c>
      <c r="AI16" s="21">
        <v>0.64805763027403895</v>
      </c>
      <c r="AJ16" s="21">
        <v>0.53623650853486904</v>
      </c>
      <c r="AK16" s="21"/>
      <c r="AL16" s="21">
        <v>0.21042452926484101</v>
      </c>
      <c r="AM16" s="21">
        <v>0.47677495959592298</v>
      </c>
      <c r="AN16" s="21">
        <v>0.48025999851497198</v>
      </c>
      <c r="AO16" s="21">
        <v>0.65049537940700597</v>
      </c>
      <c r="AP16" s="21">
        <v>0.546115359837823</v>
      </c>
      <c r="AQ16" s="21">
        <v>0.53148412135820999</v>
      </c>
      <c r="AR16" s="21"/>
      <c r="AS16" s="21">
        <v>0.52558007488282998</v>
      </c>
      <c r="AT16" s="21">
        <v>0.50520447302692295</v>
      </c>
      <c r="AU16" s="21">
        <v>0.43832219477350598</v>
      </c>
      <c r="AV16" s="21">
        <v>0.284755490721389</v>
      </c>
      <c r="AW16" s="21">
        <v>0.24352347590551801</v>
      </c>
      <c r="AX16" s="21"/>
      <c r="AY16" s="21">
        <v>0.603986093149393</v>
      </c>
      <c r="AZ16" s="21">
        <v>0.53350993925822499</v>
      </c>
      <c r="BA16" s="21">
        <v>0.53140450802694295</v>
      </c>
      <c r="BB16" s="21">
        <v>0.52029240373682395</v>
      </c>
      <c r="BC16" s="21">
        <v>0.45089333974968998</v>
      </c>
      <c r="BD16" s="21">
        <v>0.54256020693310403</v>
      </c>
      <c r="BE16" s="21">
        <v>0.42035593550716899</v>
      </c>
      <c r="BF16" s="21">
        <v>0.51268932655203803</v>
      </c>
      <c r="BG16" s="21">
        <v>0.51017683608381004</v>
      </c>
      <c r="BH16" s="21">
        <v>0.44509620873170003</v>
      </c>
      <c r="BI16" s="21">
        <v>0.35033279013245699</v>
      </c>
      <c r="BJ16" s="21">
        <v>0.50383949939824901</v>
      </c>
      <c r="BK16" s="21">
        <v>0.52960171240995801</v>
      </c>
      <c r="BL16" s="21">
        <v>0.40819314471331902</v>
      </c>
      <c r="BM16" s="21">
        <v>0.45612286825794801</v>
      </c>
      <c r="BN16" s="21">
        <v>0.26425672555788698</v>
      </c>
      <c r="BO16" s="21"/>
      <c r="BP16" s="21">
        <v>0.34090004098054399</v>
      </c>
      <c r="BQ16" s="21">
        <v>0.47503643251968197</v>
      </c>
      <c r="BR16" s="21">
        <v>0.45856675259466101</v>
      </c>
      <c r="BS16" s="21">
        <v>0.52678370793704798</v>
      </c>
      <c r="BT16" s="21">
        <v>0.60488817215698099</v>
      </c>
      <c r="BU16" s="21">
        <v>0.59850996951212798</v>
      </c>
      <c r="BV16" s="21"/>
      <c r="BW16" s="21">
        <v>0.54088753417966995</v>
      </c>
      <c r="BX16" s="21">
        <v>0.436235981516362</v>
      </c>
      <c r="BY16" s="21">
        <v>0.45709436254570202</v>
      </c>
      <c r="BZ16" s="21">
        <v>0.486141697403145</v>
      </c>
      <c r="CA16" s="21">
        <v>0.392468615685442</v>
      </c>
      <c r="CB16" s="21">
        <v>0.32189843447855898</v>
      </c>
      <c r="CC16" s="21"/>
      <c r="CD16" s="21">
        <v>0.317309448107225</v>
      </c>
      <c r="CE16" s="21">
        <v>0.45139571474212198</v>
      </c>
      <c r="CF16" s="21">
        <v>0.55888412902513696</v>
      </c>
      <c r="CG16" s="21">
        <v>0.489917265269876</v>
      </c>
      <c r="CH16" s="21"/>
      <c r="CI16" s="21">
        <v>0.49323368899138997</v>
      </c>
      <c r="CJ16" s="21">
        <v>0.42606412358446299</v>
      </c>
      <c r="CK16" s="21">
        <v>0.47504636994499</v>
      </c>
      <c r="CL16" s="21">
        <v>0.489561089682854</v>
      </c>
      <c r="CM16" s="21"/>
      <c r="CN16" s="21">
        <v>0.33386686938431598</v>
      </c>
      <c r="CO16" s="21">
        <v>0.489960163735083</v>
      </c>
      <c r="CP16" s="21"/>
      <c r="CQ16" s="21">
        <v>0.40083711715513098</v>
      </c>
      <c r="CR16" s="21">
        <v>0.48107711852401602</v>
      </c>
    </row>
    <row r="17" spans="2:96" x14ac:dyDescent="0.3">
      <c r="B17" s="15" t="s">
        <v>237</v>
      </c>
      <c r="C17" s="22">
        <v>-0.174025697700077</v>
      </c>
      <c r="D17" s="22">
        <v>-0.152397534126678</v>
      </c>
      <c r="E17" s="22">
        <v>-0.19507943861013799</v>
      </c>
      <c r="F17" s="22"/>
      <c r="G17" s="22">
        <v>0.152357963062942</v>
      </c>
      <c r="H17" s="22">
        <v>0.16857208416831801</v>
      </c>
      <c r="I17" s="22">
        <v>-0.107213467606006</v>
      </c>
      <c r="J17" s="22">
        <v>-0.23807200314413199</v>
      </c>
      <c r="K17" s="22">
        <v>-0.437467223101354</v>
      </c>
      <c r="L17" s="22">
        <v>-0.49441346693533</v>
      </c>
      <c r="M17" s="22"/>
      <c r="N17" s="22">
        <v>-6.3491425519776906E-2</v>
      </c>
      <c r="O17" s="22">
        <v>-0.19645506887429401</v>
      </c>
      <c r="P17" s="22">
        <v>-0.200240630792514</v>
      </c>
      <c r="Q17" s="22">
        <v>-0.24088271448881901</v>
      </c>
      <c r="R17" s="22"/>
      <c r="S17" s="22">
        <v>0.101403173986367</v>
      </c>
      <c r="T17" s="22">
        <v>-0.299177776926495</v>
      </c>
      <c r="U17" s="22">
        <v>-0.33115183199208498</v>
      </c>
      <c r="V17" s="22">
        <v>-3.8507511891856999E-2</v>
      </c>
      <c r="W17" s="22">
        <v>-0.19647597340332501</v>
      </c>
      <c r="X17" s="22">
        <v>-0.153614941189117</v>
      </c>
      <c r="Y17" s="22">
        <v>-0.173037463934508</v>
      </c>
      <c r="Z17" s="22">
        <v>-0.117453121501037</v>
      </c>
      <c r="AA17" s="22">
        <v>-0.21738875935742699</v>
      </c>
      <c r="AB17" s="22">
        <v>-0.245423884155519</v>
      </c>
      <c r="AC17" s="22">
        <v>-0.40110434038217002</v>
      </c>
      <c r="AD17" s="22">
        <v>-0.24172002601444001</v>
      </c>
      <c r="AE17" s="22"/>
      <c r="AF17" s="22">
        <v>-0.27283113792871699</v>
      </c>
      <c r="AG17" s="22">
        <v>0.11342884372803599</v>
      </c>
      <c r="AH17" s="22">
        <v>-0.27246312516001803</v>
      </c>
      <c r="AI17" s="22">
        <v>-0.463606376143818</v>
      </c>
      <c r="AJ17" s="22">
        <v>-0.30329308405613098</v>
      </c>
      <c r="AK17" s="22"/>
      <c r="AL17" s="22">
        <v>0.31134505664649598</v>
      </c>
      <c r="AM17" s="22">
        <v>-0.16894962904418101</v>
      </c>
      <c r="AN17" s="22">
        <v>-0.21523947978739899</v>
      </c>
      <c r="AO17" s="22">
        <v>-0.468655212360715</v>
      </c>
      <c r="AP17" s="22">
        <v>-0.31729939267012303</v>
      </c>
      <c r="AQ17" s="22">
        <v>-0.35447012252020599</v>
      </c>
      <c r="AR17" s="22"/>
      <c r="AS17" s="22">
        <v>-0.29154732185593202</v>
      </c>
      <c r="AT17" s="22">
        <v>-0.24854453186502801</v>
      </c>
      <c r="AU17" s="22">
        <v>-0.12921577228686701</v>
      </c>
      <c r="AV17" s="22">
        <v>0.18710941105606799</v>
      </c>
      <c r="AW17" s="22">
        <v>0.44142371538761799</v>
      </c>
      <c r="AX17" s="22"/>
      <c r="AY17" s="22">
        <v>-0.45892978929018802</v>
      </c>
      <c r="AZ17" s="22">
        <v>-0.245356852747426</v>
      </c>
      <c r="BA17" s="22">
        <v>-0.30999512822001901</v>
      </c>
      <c r="BB17" s="22">
        <v>-0.291624424685687</v>
      </c>
      <c r="BC17" s="22">
        <v>-0.14244514393304</v>
      </c>
      <c r="BD17" s="22">
        <v>-0.33004082906233201</v>
      </c>
      <c r="BE17" s="22">
        <v>-0.14714373257989599</v>
      </c>
      <c r="BF17" s="22">
        <v>-0.199880933889688</v>
      </c>
      <c r="BG17" s="22">
        <v>-0.30241772248265802</v>
      </c>
      <c r="BH17" s="22">
        <v>-0.15282899550659401</v>
      </c>
      <c r="BI17" s="22">
        <v>-2.9240517982054301E-3</v>
      </c>
      <c r="BJ17" s="22">
        <v>-0.18956065944377401</v>
      </c>
      <c r="BK17" s="22">
        <v>-0.17673676742694699</v>
      </c>
      <c r="BL17" s="22">
        <v>-2.0857543019896001E-2</v>
      </c>
      <c r="BM17" s="22">
        <v>-0.196770685488068</v>
      </c>
      <c r="BN17" s="22">
        <v>0.360277933689791</v>
      </c>
      <c r="BO17" s="22"/>
      <c r="BP17" s="22">
        <v>0.11016663168051601</v>
      </c>
      <c r="BQ17" s="22">
        <v>-0.223206494388104</v>
      </c>
      <c r="BR17" s="22">
        <v>-0.16139373885887701</v>
      </c>
      <c r="BS17" s="22">
        <v>-0.282307141125484</v>
      </c>
      <c r="BT17" s="22">
        <v>-0.41565263555074</v>
      </c>
      <c r="BU17" s="22">
        <v>-0.42238356104841002</v>
      </c>
      <c r="BV17" s="22"/>
      <c r="BW17" s="22">
        <v>-0.296667619743258</v>
      </c>
      <c r="BX17" s="22">
        <v>-0.121226599516123</v>
      </c>
      <c r="BY17" s="22">
        <v>-0.1190391021444</v>
      </c>
      <c r="BZ17" s="22">
        <v>-0.20030070544782</v>
      </c>
      <c r="CA17" s="22">
        <v>-4.1594680309918003E-2</v>
      </c>
      <c r="CB17" s="22">
        <v>4.8898897148145999E-2</v>
      </c>
      <c r="CC17" s="22"/>
      <c r="CD17" s="22">
        <v>0.121189318304347</v>
      </c>
      <c r="CE17" s="22">
        <v>-9.2367086045479094E-2</v>
      </c>
      <c r="CF17" s="22">
        <v>-0.360398494064535</v>
      </c>
      <c r="CG17" s="22">
        <v>-0.215168145873436</v>
      </c>
      <c r="CH17" s="22"/>
      <c r="CI17" s="22">
        <v>-0.19291754813797601</v>
      </c>
      <c r="CJ17" s="22">
        <v>-8.5030174679448206E-2</v>
      </c>
      <c r="CK17" s="22">
        <v>-0.185955306126072</v>
      </c>
      <c r="CL17" s="22">
        <v>-0.30066332331996298</v>
      </c>
      <c r="CM17" s="22"/>
      <c r="CN17" s="22">
        <v>0.12473184541264599</v>
      </c>
      <c r="CO17" s="22">
        <v>-0.21560829918025201</v>
      </c>
      <c r="CP17" s="22"/>
      <c r="CQ17" s="22">
        <v>3.1953311378616601E-2</v>
      </c>
      <c r="CR17" s="22">
        <v>-0.198136862876654</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CR22"/>
  <sheetViews>
    <sheetView showGridLines="0" workbookViewId="0">
      <pane xSplit="2" topLeftCell="C1" activePane="topRight" state="frozen"/>
      <selection activeCell="B16" sqref="B16"/>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x14ac:dyDescent="0.3">
      <c r="B9" s="15" t="s">
        <v>230</v>
      </c>
      <c r="C9" s="14">
        <v>0.27350898300390802</v>
      </c>
      <c r="D9" s="14">
        <v>0.25540043275632202</v>
      </c>
      <c r="E9" s="14">
        <v>0.29203299416615403</v>
      </c>
      <c r="F9" s="14"/>
      <c r="G9" s="14">
        <v>0.16005206154510601</v>
      </c>
      <c r="H9" s="14">
        <v>0.182762368036302</v>
      </c>
      <c r="I9" s="14">
        <v>0.26541818123790201</v>
      </c>
      <c r="J9" s="14">
        <v>0.30879652080830999</v>
      </c>
      <c r="K9" s="14">
        <v>0.33474317406876802</v>
      </c>
      <c r="L9" s="14">
        <v>0.359285812670528</v>
      </c>
      <c r="M9" s="14"/>
      <c r="N9" s="14">
        <v>0.23988555876834899</v>
      </c>
      <c r="O9" s="14">
        <v>0.244757845858248</v>
      </c>
      <c r="P9" s="14">
        <v>0.301924519943579</v>
      </c>
      <c r="Q9" s="14">
        <v>0.31186612638521799</v>
      </c>
      <c r="R9" s="14"/>
      <c r="S9" s="14">
        <v>0.228146730415902</v>
      </c>
      <c r="T9" s="14">
        <v>0.34086034259127601</v>
      </c>
      <c r="U9" s="14">
        <v>0.29371059877120698</v>
      </c>
      <c r="V9" s="14">
        <v>0.29370629364578599</v>
      </c>
      <c r="W9" s="14">
        <v>0.26950979261628699</v>
      </c>
      <c r="X9" s="14">
        <v>0.24132586702832001</v>
      </c>
      <c r="Y9" s="14">
        <v>0.238467636679602</v>
      </c>
      <c r="Z9" s="14">
        <v>0.35225283255642398</v>
      </c>
      <c r="AA9" s="14">
        <v>0.30072037157631598</v>
      </c>
      <c r="AB9" s="14">
        <v>0.26296645854624001</v>
      </c>
      <c r="AC9" s="14">
        <v>0.27465856798758398</v>
      </c>
      <c r="AD9" s="14">
        <v>0.103998710115353</v>
      </c>
      <c r="AE9" s="14"/>
      <c r="AF9" s="14">
        <v>0.34464570818895002</v>
      </c>
      <c r="AG9" s="14">
        <v>0.21150067353163801</v>
      </c>
      <c r="AH9" s="14">
        <v>0.31489082749555303</v>
      </c>
      <c r="AI9" s="14">
        <v>0.44169366916382102</v>
      </c>
      <c r="AJ9" s="14">
        <v>0.246638001249603</v>
      </c>
      <c r="AK9" s="14"/>
      <c r="AL9" s="14">
        <v>0.16024569690507001</v>
      </c>
      <c r="AM9" s="14">
        <v>0.30677694869690902</v>
      </c>
      <c r="AN9" s="14">
        <v>0.25315384572017802</v>
      </c>
      <c r="AO9" s="14">
        <v>0.43005146164679497</v>
      </c>
      <c r="AP9" s="14">
        <v>0.22845195763335499</v>
      </c>
      <c r="AQ9" s="14">
        <v>0.23184597236596299</v>
      </c>
      <c r="AR9" s="14"/>
      <c r="AS9" s="14">
        <v>0.32372521699065898</v>
      </c>
      <c r="AT9" s="14">
        <v>0.262123129574102</v>
      </c>
      <c r="AU9" s="14">
        <v>0.231107681824298</v>
      </c>
      <c r="AV9" s="14">
        <v>0.22589391665309699</v>
      </c>
      <c r="AW9" s="14">
        <v>0.16762813633715701</v>
      </c>
      <c r="AX9" s="14"/>
      <c r="AY9" s="14">
        <v>0.40904743587748299</v>
      </c>
      <c r="AZ9" s="14">
        <v>0.27332001271166301</v>
      </c>
      <c r="BA9" s="14">
        <v>0.31584769782115502</v>
      </c>
      <c r="BB9" s="14">
        <v>0.27746819970502601</v>
      </c>
      <c r="BC9" s="14">
        <v>0.31204640837596298</v>
      </c>
      <c r="BD9" s="14">
        <v>0.26587585419355297</v>
      </c>
      <c r="BE9" s="14">
        <v>0.246718150750837</v>
      </c>
      <c r="BF9" s="14">
        <v>0.31891066701919102</v>
      </c>
      <c r="BG9" s="14">
        <v>0.29556304238208397</v>
      </c>
      <c r="BH9" s="14">
        <v>0.24472061219185001</v>
      </c>
      <c r="BI9" s="14">
        <v>0.25943899565743</v>
      </c>
      <c r="BJ9" s="14">
        <v>0.222722787631249</v>
      </c>
      <c r="BK9" s="14">
        <v>0.286134540149804</v>
      </c>
      <c r="BL9" s="14">
        <v>0.157143734898749</v>
      </c>
      <c r="BM9" s="14">
        <v>0.17334755325312601</v>
      </c>
      <c r="BN9" s="14">
        <v>0.32272317156456798</v>
      </c>
      <c r="BO9" s="14"/>
      <c r="BP9" s="14">
        <v>0.20441806997516099</v>
      </c>
      <c r="BQ9" s="14">
        <v>0.27323238963218699</v>
      </c>
      <c r="BR9" s="14">
        <v>0.29188851923950399</v>
      </c>
      <c r="BS9" s="14">
        <v>0.30551358065448198</v>
      </c>
      <c r="BT9" s="14">
        <v>0.33304285071699202</v>
      </c>
      <c r="BU9" s="14">
        <v>0.30269493107988099</v>
      </c>
      <c r="BV9" s="14"/>
      <c r="BW9" s="14">
        <v>0.29853849153769002</v>
      </c>
      <c r="BX9" s="14">
        <v>0.27310223972026298</v>
      </c>
      <c r="BY9" s="14">
        <v>0.313942399922577</v>
      </c>
      <c r="BZ9" s="14">
        <v>0.28974045587955699</v>
      </c>
      <c r="CA9" s="14">
        <v>0.22690344815681401</v>
      </c>
      <c r="CB9" s="14">
        <v>0.154548378414748</v>
      </c>
      <c r="CC9" s="14"/>
      <c r="CD9" s="14">
        <v>0.186501134246183</v>
      </c>
      <c r="CE9" s="14">
        <v>0.26073609704926698</v>
      </c>
      <c r="CF9" s="14">
        <v>0.35246566098139698</v>
      </c>
      <c r="CG9" s="14">
        <v>0.30790188960584203</v>
      </c>
      <c r="CH9" s="14"/>
      <c r="CI9" s="14">
        <v>0.30811133809220298</v>
      </c>
      <c r="CJ9" s="14">
        <v>0.27416893821035399</v>
      </c>
      <c r="CK9" s="14">
        <v>0.26808834126377601</v>
      </c>
      <c r="CL9" s="14">
        <v>0.22418924702125601</v>
      </c>
      <c r="CM9" s="14"/>
      <c r="CN9" s="14">
        <v>0.23297746530185801</v>
      </c>
      <c r="CO9" s="14">
        <v>0.28189717382999602</v>
      </c>
      <c r="CP9" s="14"/>
      <c r="CQ9" s="14">
        <v>0.25504347690607698</v>
      </c>
      <c r="CR9" s="14">
        <v>0.27673783887233</v>
      </c>
    </row>
    <row r="10" spans="2:96" x14ac:dyDescent="0.3">
      <c r="B10" s="15" t="s">
        <v>231</v>
      </c>
      <c r="C10" s="14">
        <v>0.38486105044389102</v>
      </c>
      <c r="D10" s="14">
        <v>0.37568886858280098</v>
      </c>
      <c r="E10" s="14">
        <v>0.39408684430114999</v>
      </c>
      <c r="F10" s="14"/>
      <c r="G10" s="14">
        <v>0.412910892164704</v>
      </c>
      <c r="H10" s="14">
        <v>0.406094931082846</v>
      </c>
      <c r="I10" s="14">
        <v>0.37512660515488599</v>
      </c>
      <c r="J10" s="14">
        <v>0.39019415320109901</v>
      </c>
      <c r="K10" s="14">
        <v>0.35970531611928902</v>
      </c>
      <c r="L10" s="14">
        <v>0.36950170206998101</v>
      </c>
      <c r="M10" s="14"/>
      <c r="N10" s="14">
        <v>0.39170415202461201</v>
      </c>
      <c r="O10" s="14">
        <v>0.39897496851169501</v>
      </c>
      <c r="P10" s="14">
        <v>0.37338173888509701</v>
      </c>
      <c r="Q10" s="14">
        <v>0.37354389697683799</v>
      </c>
      <c r="R10" s="14"/>
      <c r="S10" s="14">
        <v>0.38245276982439302</v>
      </c>
      <c r="T10" s="14">
        <v>0.35178268737417701</v>
      </c>
      <c r="U10" s="14">
        <v>0.37238480878408098</v>
      </c>
      <c r="V10" s="14">
        <v>0.35728956900690101</v>
      </c>
      <c r="W10" s="14">
        <v>0.453691644684249</v>
      </c>
      <c r="X10" s="14">
        <v>0.42601648059994801</v>
      </c>
      <c r="Y10" s="14">
        <v>0.392470779470947</v>
      </c>
      <c r="Z10" s="14">
        <v>0.34051803281858101</v>
      </c>
      <c r="AA10" s="14">
        <v>0.33498133457699197</v>
      </c>
      <c r="AB10" s="14">
        <v>0.37175940166974603</v>
      </c>
      <c r="AC10" s="14">
        <v>0.39856707505166999</v>
      </c>
      <c r="AD10" s="14">
        <v>0.60958942782155301</v>
      </c>
      <c r="AE10" s="14"/>
      <c r="AF10" s="14">
        <v>0.425094442722324</v>
      </c>
      <c r="AG10" s="14">
        <v>0.36207860137938902</v>
      </c>
      <c r="AH10" s="14">
        <v>0.36593176507302799</v>
      </c>
      <c r="AI10" s="14">
        <v>0.32536680511203703</v>
      </c>
      <c r="AJ10" s="14">
        <v>0.42237238698679302</v>
      </c>
      <c r="AK10" s="14"/>
      <c r="AL10" s="14">
        <v>0.35066884471367299</v>
      </c>
      <c r="AM10" s="14">
        <v>0.431548106218828</v>
      </c>
      <c r="AN10" s="14">
        <v>0.430559641393787</v>
      </c>
      <c r="AO10" s="14">
        <v>0.34244447438481601</v>
      </c>
      <c r="AP10" s="14">
        <v>0.38045347800033003</v>
      </c>
      <c r="AQ10" s="14">
        <v>0.45371648254393199</v>
      </c>
      <c r="AR10" s="14"/>
      <c r="AS10" s="14">
        <v>0.36275051351024001</v>
      </c>
      <c r="AT10" s="14">
        <v>0.410828168361072</v>
      </c>
      <c r="AU10" s="14">
        <v>0.39000652922633</v>
      </c>
      <c r="AV10" s="14">
        <v>0.43292184100735798</v>
      </c>
      <c r="AW10" s="14">
        <v>0.35887871792417197</v>
      </c>
      <c r="AX10" s="14"/>
      <c r="AY10" s="14">
        <v>0.45171629127476298</v>
      </c>
      <c r="AZ10" s="14">
        <v>0.32341558963980699</v>
      </c>
      <c r="BA10" s="14">
        <v>0.369927915760628</v>
      </c>
      <c r="BB10" s="14">
        <v>0.388531357575642</v>
      </c>
      <c r="BC10" s="14">
        <v>0.35245073373539398</v>
      </c>
      <c r="BD10" s="14">
        <v>0.44788459908219302</v>
      </c>
      <c r="BE10" s="14">
        <v>0.41059121925519998</v>
      </c>
      <c r="BF10" s="14">
        <v>0.36380867097748598</v>
      </c>
      <c r="BG10" s="14">
        <v>0.36000962769810502</v>
      </c>
      <c r="BH10" s="14">
        <v>0.39177341349557998</v>
      </c>
      <c r="BI10" s="14">
        <v>0.34655352477834001</v>
      </c>
      <c r="BJ10" s="14">
        <v>0.42747918465007001</v>
      </c>
      <c r="BK10" s="14">
        <v>0.42634398332479101</v>
      </c>
      <c r="BL10" s="14">
        <v>0.49926361095499899</v>
      </c>
      <c r="BM10" s="14">
        <v>0.42540693729356499</v>
      </c>
      <c r="BN10" s="14">
        <v>0.28640308712213097</v>
      </c>
      <c r="BO10" s="14"/>
      <c r="BP10" s="14">
        <v>0.410846377294317</v>
      </c>
      <c r="BQ10" s="14">
        <v>0.42004275035635302</v>
      </c>
      <c r="BR10" s="14">
        <v>0.35728749867578302</v>
      </c>
      <c r="BS10" s="14">
        <v>0.31380752044353399</v>
      </c>
      <c r="BT10" s="14">
        <v>0.37349681416299302</v>
      </c>
      <c r="BU10" s="14">
        <v>0.43325554467521099</v>
      </c>
      <c r="BV10" s="14"/>
      <c r="BW10" s="14">
        <v>0.39900521827206697</v>
      </c>
      <c r="BX10" s="14">
        <v>0.37219314557236099</v>
      </c>
      <c r="BY10" s="14">
        <v>0.34453698029103402</v>
      </c>
      <c r="BZ10" s="14">
        <v>0.36062306807154698</v>
      </c>
      <c r="CA10" s="14">
        <v>0.38446108437332599</v>
      </c>
      <c r="CB10" s="14">
        <v>0.39522139053498101</v>
      </c>
      <c r="CC10" s="14"/>
      <c r="CD10" s="14">
        <v>0.41340663097171498</v>
      </c>
      <c r="CE10" s="14">
        <v>0.40116051777470002</v>
      </c>
      <c r="CF10" s="14">
        <v>0.30425229473821702</v>
      </c>
      <c r="CG10" s="14">
        <v>0.38123702048305702</v>
      </c>
      <c r="CH10" s="14"/>
      <c r="CI10" s="14">
        <v>0.40572994296509302</v>
      </c>
      <c r="CJ10" s="14">
        <v>0.37095261865416501</v>
      </c>
      <c r="CK10" s="14">
        <v>0.38628027188599101</v>
      </c>
      <c r="CL10" s="14">
        <v>0.359766649457053</v>
      </c>
      <c r="CM10" s="14"/>
      <c r="CN10" s="14">
        <v>0.42417998606301399</v>
      </c>
      <c r="CO10" s="14">
        <v>0.382287426333353</v>
      </c>
      <c r="CP10" s="14"/>
      <c r="CQ10" s="14">
        <v>0.41852704343564601</v>
      </c>
      <c r="CR10" s="14">
        <v>0.38527594999997899</v>
      </c>
    </row>
    <row r="11" spans="2:96" x14ac:dyDescent="0.3">
      <c r="B11" s="15" t="s">
        <v>232</v>
      </c>
      <c r="C11" s="14">
        <v>0.200646616959232</v>
      </c>
      <c r="D11" s="14">
        <v>0.21936507030633901</v>
      </c>
      <c r="E11" s="14">
        <v>0.18293106494473299</v>
      </c>
      <c r="F11" s="14"/>
      <c r="G11" s="14">
        <v>0.30785252242717598</v>
      </c>
      <c r="H11" s="14">
        <v>0.24155286348412</v>
      </c>
      <c r="I11" s="14">
        <v>0.191838723853655</v>
      </c>
      <c r="J11" s="14">
        <v>0.157078820478144</v>
      </c>
      <c r="K11" s="14">
        <v>0.16407780879679601</v>
      </c>
      <c r="L11" s="14">
        <v>0.16350692344086001</v>
      </c>
      <c r="M11" s="14"/>
      <c r="N11" s="14">
        <v>0.21215283519005901</v>
      </c>
      <c r="O11" s="14">
        <v>0.228614306198858</v>
      </c>
      <c r="P11" s="14">
        <v>0.184894243651713</v>
      </c>
      <c r="Q11" s="14">
        <v>0.175456669097975</v>
      </c>
      <c r="R11" s="14"/>
      <c r="S11" s="14">
        <v>0.21658630646243501</v>
      </c>
      <c r="T11" s="14">
        <v>0.172481524439732</v>
      </c>
      <c r="U11" s="14">
        <v>0.15285176996432001</v>
      </c>
      <c r="V11" s="14">
        <v>0.229354457480239</v>
      </c>
      <c r="W11" s="14">
        <v>0.191118309045714</v>
      </c>
      <c r="X11" s="14">
        <v>0.18469293611946699</v>
      </c>
      <c r="Y11" s="14">
        <v>0.240430263887009</v>
      </c>
      <c r="Z11" s="14">
        <v>0.21086409894654401</v>
      </c>
      <c r="AA11" s="14">
        <v>0.234443687907227</v>
      </c>
      <c r="AB11" s="14">
        <v>0.19557133768879501</v>
      </c>
      <c r="AC11" s="14">
        <v>0.13468079766493199</v>
      </c>
      <c r="AD11" s="14">
        <v>0.24181448059706601</v>
      </c>
      <c r="AE11" s="14"/>
      <c r="AF11" s="14">
        <v>0.14883954153908799</v>
      </c>
      <c r="AG11" s="14">
        <v>0.23340127748790601</v>
      </c>
      <c r="AH11" s="14">
        <v>0.173645995614613</v>
      </c>
      <c r="AI11" s="14">
        <v>0.14122346921127299</v>
      </c>
      <c r="AJ11" s="14">
        <v>0.22662338352978501</v>
      </c>
      <c r="AK11" s="14"/>
      <c r="AL11" s="14">
        <v>0.27276382498138602</v>
      </c>
      <c r="AM11" s="14">
        <v>0.174248058097664</v>
      </c>
      <c r="AN11" s="14">
        <v>0.19097292361814899</v>
      </c>
      <c r="AO11" s="14">
        <v>0.14073524752005301</v>
      </c>
      <c r="AP11" s="14">
        <v>0.199319517213596</v>
      </c>
      <c r="AQ11" s="14">
        <v>0.187019174931879</v>
      </c>
      <c r="AR11" s="14"/>
      <c r="AS11" s="14">
        <v>0.165151319255187</v>
      </c>
      <c r="AT11" s="14">
        <v>0.20342402693954501</v>
      </c>
      <c r="AU11" s="14">
        <v>0.236381052518987</v>
      </c>
      <c r="AV11" s="14">
        <v>0.198322922868303</v>
      </c>
      <c r="AW11" s="14">
        <v>0.24958585344760301</v>
      </c>
      <c r="AX11" s="14"/>
      <c r="AY11" s="14">
        <v>6.9370459520003397E-2</v>
      </c>
      <c r="AZ11" s="14">
        <v>0.232018245265246</v>
      </c>
      <c r="BA11" s="14">
        <v>0.168470533259377</v>
      </c>
      <c r="BB11" s="14">
        <v>0.19516235543112401</v>
      </c>
      <c r="BC11" s="14">
        <v>0.21272969148228499</v>
      </c>
      <c r="BD11" s="14">
        <v>0.16840961683324901</v>
      </c>
      <c r="BE11" s="14">
        <v>0.17991527921313599</v>
      </c>
      <c r="BF11" s="14">
        <v>0.19661615520797299</v>
      </c>
      <c r="BG11" s="14">
        <v>0.203244112326012</v>
      </c>
      <c r="BH11" s="14">
        <v>0.20506929703600901</v>
      </c>
      <c r="BI11" s="14">
        <v>0.25816653670245998</v>
      </c>
      <c r="BJ11" s="14">
        <v>0.22066774052330501</v>
      </c>
      <c r="BK11" s="14">
        <v>0.19192660271846401</v>
      </c>
      <c r="BL11" s="14">
        <v>0.185185660015313</v>
      </c>
      <c r="BM11" s="14">
        <v>0.19526760653794401</v>
      </c>
      <c r="BN11" s="14">
        <v>0.22621440192391101</v>
      </c>
      <c r="BO11" s="14"/>
      <c r="BP11" s="14">
        <v>0.229062621438545</v>
      </c>
      <c r="BQ11" s="14">
        <v>0.18259450825117199</v>
      </c>
      <c r="BR11" s="14">
        <v>0.219218689568591</v>
      </c>
      <c r="BS11" s="14">
        <v>0.207127495352011</v>
      </c>
      <c r="BT11" s="14">
        <v>0.16164578044973399</v>
      </c>
      <c r="BU11" s="14">
        <v>0.17398084931451199</v>
      </c>
      <c r="BV11" s="14"/>
      <c r="BW11" s="14">
        <v>0.16433955231693501</v>
      </c>
      <c r="BX11" s="14">
        <v>0.21273678265190399</v>
      </c>
      <c r="BY11" s="14">
        <v>0.181830983640653</v>
      </c>
      <c r="BZ11" s="14">
        <v>0.221594077581758</v>
      </c>
      <c r="CA11" s="14">
        <v>0.25478371512984999</v>
      </c>
      <c r="CB11" s="14">
        <v>0.24896905020105001</v>
      </c>
      <c r="CC11" s="14"/>
      <c r="CD11" s="14">
        <v>0.26177061167848897</v>
      </c>
      <c r="CE11" s="14">
        <v>0.18051899689694201</v>
      </c>
      <c r="CF11" s="14">
        <v>0.18926474473889299</v>
      </c>
      <c r="CG11" s="14">
        <v>0.17844580397269699</v>
      </c>
      <c r="CH11" s="14"/>
      <c r="CI11" s="14">
        <v>0.16188343722762899</v>
      </c>
      <c r="CJ11" s="14">
        <v>0.20698319958457001</v>
      </c>
      <c r="CK11" s="14">
        <v>0.20500912241394101</v>
      </c>
      <c r="CL11" s="14">
        <v>0.24832914994042399</v>
      </c>
      <c r="CM11" s="14"/>
      <c r="CN11" s="14">
        <v>0.18714185450459001</v>
      </c>
      <c r="CO11" s="14">
        <v>0.19780709433685301</v>
      </c>
      <c r="CP11" s="14"/>
      <c r="CQ11" s="14">
        <v>0.16840315215988</v>
      </c>
      <c r="CR11" s="14">
        <v>0.19878823340473001</v>
      </c>
    </row>
    <row r="12" spans="2:96" x14ac:dyDescent="0.3">
      <c r="B12" s="15" t="s">
        <v>233</v>
      </c>
      <c r="C12" s="14">
        <v>8.2474646232776505E-2</v>
      </c>
      <c r="D12" s="14">
        <v>9.66093792454671E-2</v>
      </c>
      <c r="E12" s="14">
        <v>6.7988607422246106E-2</v>
      </c>
      <c r="F12" s="14"/>
      <c r="G12" s="14">
        <v>6.5750391888869497E-2</v>
      </c>
      <c r="H12" s="14">
        <v>0.10424709557478699</v>
      </c>
      <c r="I12" s="14">
        <v>0.11608206688435201</v>
      </c>
      <c r="J12" s="14">
        <v>7.5338479798606403E-2</v>
      </c>
      <c r="K12" s="14">
        <v>8.2839385212369096E-2</v>
      </c>
      <c r="L12" s="14">
        <v>5.3999402171863699E-2</v>
      </c>
      <c r="M12" s="14"/>
      <c r="N12" s="14">
        <v>0.102394277665287</v>
      </c>
      <c r="O12" s="14">
        <v>8.5902352879945507E-2</v>
      </c>
      <c r="P12" s="14">
        <v>8.1857304297811601E-2</v>
      </c>
      <c r="Q12" s="14">
        <v>5.8978112174116901E-2</v>
      </c>
      <c r="R12" s="14"/>
      <c r="S12" s="14">
        <v>9.4189418354252999E-2</v>
      </c>
      <c r="T12" s="14">
        <v>8.2311236309884794E-2</v>
      </c>
      <c r="U12" s="14">
        <v>8.7837070648175697E-2</v>
      </c>
      <c r="V12" s="14">
        <v>9.4070247034904506E-2</v>
      </c>
      <c r="W12" s="14">
        <v>5.1930866818427998E-2</v>
      </c>
      <c r="X12" s="14">
        <v>9.8220651779911794E-2</v>
      </c>
      <c r="Y12" s="14">
        <v>9.4369035018424502E-2</v>
      </c>
      <c r="Z12" s="14">
        <v>6.0970028136797201E-2</v>
      </c>
      <c r="AA12" s="14">
        <v>5.44422528671848E-2</v>
      </c>
      <c r="AB12" s="14">
        <v>0.11385476994055201</v>
      </c>
      <c r="AC12" s="14">
        <v>7.4801412855444394E-2</v>
      </c>
      <c r="AD12" s="14">
        <v>2.1326991437822799E-2</v>
      </c>
      <c r="AE12" s="14"/>
      <c r="AF12" s="14">
        <v>3.2899197649253302E-2</v>
      </c>
      <c r="AG12" s="14">
        <v>0.135142818274643</v>
      </c>
      <c r="AH12" s="14">
        <v>9.0775696492947602E-2</v>
      </c>
      <c r="AI12" s="14">
        <v>3.6444714732535001E-2</v>
      </c>
      <c r="AJ12" s="14">
        <v>3.3565301302835103E-2</v>
      </c>
      <c r="AK12" s="14"/>
      <c r="AL12" s="14">
        <v>0.15074025116631701</v>
      </c>
      <c r="AM12" s="14">
        <v>4.3286778633721101E-2</v>
      </c>
      <c r="AN12" s="14">
        <v>8.1795853833809398E-2</v>
      </c>
      <c r="AO12" s="14">
        <v>4.4938351923636197E-2</v>
      </c>
      <c r="AP12" s="14">
        <v>8.8824216794784694E-2</v>
      </c>
      <c r="AQ12" s="14">
        <v>5.8195250801239301E-2</v>
      </c>
      <c r="AR12" s="14"/>
      <c r="AS12" s="14">
        <v>7.3820492098419996E-2</v>
      </c>
      <c r="AT12" s="14">
        <v>5.9712236109161397E-2</v>
      </c>
      <c r="AU12" s="14">
        <v>9.8263341201802995E-2</v>
      </c>
      <c r="AV12" s="14">
        <v>0.102110101891947</v>
      </c>
      <c r="AW12" s="14">
        <v>0.14232066385239101</v>
      </c>
      <c r="AX12" s="14"/>
      <c r="AY12" s="14">
        <v>0</v>
      </c>
      <c r="AZ12" s="14">
        <v>4.0944512054320897E-2</v>
      </c>
      <c r="BA12" s="14">
        <v>6.6271136663332203E-2</v>
      </c>
      <c r="BB12" s="14">
        <v>4.8542537802667998E-2</v>
      </c>
      <c r="BC12" s="14">
        <v>3.7745039434775599E-2</v>
      </c>
      <c r="BD12" s="14">
        <v>5.9499357915771503E-2</v>
      </c>
      <c r="BE12" s="14">
        <v>0.104571603576151</v>
      </c>
      <c r="BF12" s="14">
        <v>6.7781427195825306E-2</v>
      </c>
      <c r="BG12" s="14">
        <v>7.9532476419835393E-2</v>
      </c>
      <c r="BH12" s="14">
        <v>0.110364015261502</v>
      </c>
      <c r="BI12" s="14">
        <v>0.111313171210603</v>
      </c>
      <c r="BJ12" s="14">
        <v>8.5886618692197603E-2</v>
      </c>
      <c r="BK12" s="14">
        <v>9.5594873806941594E-2</v>
      </c>
      <c r="BL12" s="14">
        <v>6.7825793565068807E-2</v>
      </c>
      <c r="BM12" s="14">
        <v>0.186777427902071</v>
      </c>
      <c r="BN12" s="14">
        <v>0.14532692633331301</v>
      </c>
      <c r="BO12" s="14"/>
      <c r="BP12" s="14">
        <v>8.9250390306812796E-2</v>
      </c>
      <c r="BQ12" s="14">
        <v>7.7425716425797E-2</v>
      </c>
      <c r="BR12" s="14">
        <v>8.2828531538494204E-2</v>
      </c>
      <c r="BS12" s="14">
        <v>0.106425397673282</v>
      </c>
      <c r="BT12" s="14">
        <v>5.7119426016598897E-2</v>
      </c>
      <c r="BU12" s="14">
        <v>4.1715013033117102E-2</v>
      </c>
      <c r="BV12" s="14"/>
      <c r="BW12" s="14">
        <v>7.9268752458223096E-2</v>
      </c>
      <c r="BX12" s="14">
        <v>9.5410444491124694E-2</v>
      </c>
      <c r="BY12" s="14">
        <v>7.2785700370212494E-2</v>
      </c>
      <c r="BZ12" s="14">
        <v>5.0354133061909903E-2</v>
      </c>
      <c r="CA12" s="14">
        <v>8.6658258935613394E-2</v>
      </c>
      <c r="CB12" s="14">
        <v>0.126189928264415</v>
      </c>
      <c r="CC12" s="14"/>
      <c r="CD12" s="14">
        <v>8.6728098629624703E-2</v>
      </c>
      <c r="CE12" s="14">
        <v>0.106242291386348</v>
      </c>
      <c r="CF12" s="14">
        <v>7.1610488227136906E-2</v>
      </c>
      <c r="CG12" s="14">
        <v>7.3080861578148207E-2</v>
      </c>
      <c r="CH12" s="14"/>
      <c r="CI12" s="14">
        <v>5.0206851513550997E-2</v>
      </c>
      <c r="CJ12" s="14">
        <v>0.105726284132349</v>
      </c>
      <c r="CK12" s="14">
        <v>8.3309525405948104E-2</v>
      </c>
      <c r="CL12" s="14">
        <v>8.9552797541664494E-2</v>
      </c>
      <c r="CM12" s="14"/>
      <c r="CN12" s="14">
        <v>0.109538863718316</v>
      </c>
      <c r="CO12" s="14">
        <v>7.7879471803603398E-2</v>
      </c>
      <c r="CP12" s="14"/>
      <c r="CQ12" s="14">
        <v>8.6072389159029497E-2</v>
      </c>
      <c r="CR12" s="14">
        <v>8.3259249866113494E-2</v>
      </c>
    </row>
    <row r="13" spans="2:96" x14ac:dyDescent="0.3">
      <c r="B13" s="15" t="s">
        <v>234</v>
      </c>
      <c r="C13" s="14">
        <v>2.85708057759946E-2</v>
      </c>
      <c r="D13" s="14">
        <v>3.1899396887188E-2</v>
      </c>
      <c r="E13" s="14">
        <v>2.42270010746975E-2</v>
      </c>
      <c r="F13" s="14"/>
      <c r="G13" s="14">
        <v>2.0202260860943299E-2</v>
      </c>
      <c r="H13" s="14">
        <v>3.5799529799097701E-2</v>
      </c>
      <c r="I13" s="14">
        <v>2.2570966046845501E-2</v>
      </c>
      <c r="J13" s="14">
        <v>3.8086078314377797E-2</v>
      </c>
      <c r="K13" s="14">
        <v>2.32485474511685E-2</v>
      </c>
      <c r="L13" s="14">
        <v>2.89518016486238E-2</v>
      </c>
      <c r="M13" s="14"/>
      <c r="N13" s="14">
        <v>3.06826407980825E-2</v>
      </c>
      <c r="O13" s="14">
        <v>1.51578736608516E-2</v>
      </c>
      <c r="P13" s="14">
        <v>3.02213604415369E-2</v>
      </c>
      <c r="Q13" s="14">
        <v>3.9106991258448201E-2</v>
      </c>
      <c r="R13" s="14"/>
      <c r="S13" s="14">
        <v>4.9393972801129199E-2</v>
      </c>
      <c r="T13" s="14">
        <v>2.83989393917271E-2</v>
      </c>
      <c r="U13" s="14">
        <v>4.1103981067131798E-2</v>
      </c>
      <c r="V13" s="14">
        <v>1.5074624639453501E-2</v>
      </c>
      <c r="W13" s="14">
        <v>1.3347492839251201E-2</v>
      </c>
      <c r="X13" s="14">
        <v>1.07574259163663E-2</v>
      </c>
      <c r="Y13" s="14">
        <v>1.12543330431091E-2</v>
      </c>
      <c r="Z13" s="14">
        <v>2.3255380535018601E-2</v>
      </c>
      <c r="AA13" s="14">
        <v>3.9936935049910798E-2</v>
      </c>
      <c r="AB13" s="14">
        <v>1.08020784811941E-2</v>
      </c>
      <c r="AC13" s="14">
        <v>8.3968594854959805E-2</v>
      </c>
      <c r="AD13" s="14">
        <v>0</v>
      </c>
      <c r="AE13" s="14"/>
      <c r="AF13" s="14">
        <v>3.0872725545616299E-2</v>
      </c>
      <c r="AG13" s="14">
        <v>3.6834219890333801E-2</v>
      </c>
      <c r="AH13" s="14">
        <v>1.5815902408154701E-2</v>
      </c>
      <c r="AI13" s="14">
        <v>3.6215538990984002E-2</v>
      </c>
      <c r="AJ13" s="14">
        <v>1.9333656494553899E-2</v>
      </c>
      <c r="AK13" s="14"/>
      <c r="AL13" s="14">
        <v>4.1480757002696197E-2</v>
      </c>
      <c r="AM13" s="14">
        <v>2.92824553931346E-2</v>
      </c>
      <c r="AN13" s="14">
        <v>1.4029139380651401E-2</v>
      </c>
      <c r="AO13" s="14">
        <v>2.2992426558181501E-2</v>
      </c>
      <c r="AP13" s="14">
        <v>5.0594765754788398E-2</v>
      </c>
      <c r="AQ13" s="14">
        <v>5.8497892768469102E-3</v>
      </c>
      <c r="AR13" s="14"/>
      <c r="AS13" s="14">
        <v>4.0709363045006802E-2</v>
      </c>
      <c r="AT13" s="14">
        <v>2.6953419233644499E-2</v>
      </c>
      <c r="AU13" s="14">
        <v>1.96573846212772E-2</v>
      </c>
      <c r="AV13" s="14">
        <v>2.1722485787078801E-2</v>
      </c>
      <c r="AW13" s="14">
        <v>8.1586628438676298E-2</v>
      </c>
      <c r="AX13" s="14"/>
      <c r="AY13" s="14">
        <v>0</v>
      </c>
      <c r="AZ13" s="14">
        <v>6.2666492244358898E-2</v>
      </c>
      <c r="BA13" s="14">
        <v>4.3364103083830999E-2</v>
      </c>
      <c r="BB13" s="14">
        <v>5.6679478707923697E-2</v>
      </c>
      <c r="BC13" s="14">
        <v>3.75664763979522E-2</v>
      </c>
      <c r="BD13" s="14">
        <v>1.7653918547086301E-2</v>
      </c>
      <c r="BE13" s="14">
        <v>1.94038079106475E-2</v>
      </c>
      <c r="BF13" s="14">
        <v>3.9728275218262499E-2</v>
      </c>
      <c r="BG13" s="14">
        <v>3.98457893791467E-2</v>
      </c>
      <c r="BH13" s="14">
        <v>1.55872214041803E-2</v>
      </c>
      <c r="BI13" s="14">
        <v>5.1069011930361804E-3</v>
      </c>
      <c r="BJ13" s="14">
        <v>1.5072292099380101E-2</v>
      </c>
      <c r="BK13" s="14">
        <v>0</v>
      </c>
      <c r="BL13" s="14">
        <v>9.0581200565869893E-2</v>
      </c>
      <c r="BM13" s="14">
        <v>1.9200475013293999E-2</v>
      </c>
      <c r="BN13" s="14">
        <v>1.9332413056078499E-2</v>
      </c>
      <c r="BO13" s="14"/>
      <c r="BP13" s="14">
        <v>4.8047051636087697E-2</v>
      </c>
      <c r="BQ13" s="14">
        <v>1.6566369746394499E-2</v>
      </c>
      <c r="BR13" s="14">
        <v>2.4172005005849401E-2</v>
      </c>
      <c r="BS13" s="14">
        <v>2.2495003455728399E-2</v>
      </c>
      <c r="BT13" s="14">
        <v>2.8126532524010098E-2</v>
      </c>
      <c r="BU13" s="14">
        <v>3.8628764751681401E-2</v>
      </c>
      <c r="BV13" s="14"/>
      <c r="BW13" s="14">
        <v>3.3391135239755801E-2</v>
      </c>
      <c r="BX13" s="14">
        <v>1.98503417943817E-2</v>
      </c>
      <c r="BY13" s="14">
        <v>5.3250236020075899E-2</v>
      </c>
      <c r="BZ13" s="14">
        <v>3.11604407259795E-2</v>
      </c>
      <c r="CA13" s="14">
        <v>2.0508244064420301E-2</v>
      </c>
      <c r="CB13" s="14">
        <v>1.1206580445284E-2</v>
      </c>
      <c r="CC13" s="14"/>
      <c r="CD13" s="14">
        <v>2.1422772772023601E-2</v>
      </c>
      <c r="CE13" s="14">
        <v>2.8148309938991999E-2</v>
      </c>
      <c r="CF13" s="14">
        <v>3.9583485402127798E-2</v>
      </c>
      <c r="CG13" s="14">
        <v>3.3369896362123598E-2</v>
      </c>
      <c r="CH13" s="14"/>
      <c r="CI13" s="14">
        <v>3.8432800390213399E-2</v>
      </c>
      <c r="CJ13" s="14">
        <v>1.7058769573300998E-2</v>
      </c>
      <c r="CK13" s="14">
        <v>3.02983372442725E-2</v>
      </c>
      <c r="CL13" s="14">
        <v>2.3177896836739501E-2</v>
      </c>
      <c r="CM13" s="14"/>
      <c r="CN13" s="14">
        <v>3.2291266878160703E-2</v>
      </c>
      <c r="CO13" s="14">
        <v>2.8568752790553299E-2</v>
      </c>
      <c r="CP13" s="14"/>
      <c r="CQ13" s="14">
        <v>5.0227545567374202E-2</v>
      </c>
      <c r="CR13" s="14">
        <v>2.75355171551681E-2</v>
      </c>
    </row>
    <row r="14" spans="2:96" x14ac:dyDescent="0.3">
      <c r="B14" s="15" t="s">
        <v>92</v>
      </c>
      <c r="C14" s="14">
        <v>2.9937897584198001E-2</v>
      </c>
      <c r="D14" s="14">
        <v>2.1036852221882198E-2</v>
      </c>
      <c r="E14" s="14">
        <v>3.8733488091018599E-2</v>
      </c>
      <c r="F14" s="14"/>
      <c r="G14" s="14">
        <v>3.3231871113200903E-2</v>
      </c>
      <c r="H14" s="14">
        <v>2.95432120228468E-2</v>
      </c>
      <c r="I14" s="14">
        <v>2.8963456822358902E-2</v>
      </c>
      <c r="J14" s="14">
        <v>3.05059473994625E-2</v>
      </c>
      <c r="K14" s="14">
        <v>3.5385768351609698E-2</v>
      </c>
      <c r="L14" s="14">
        <v>2.4754357998143399E-2</v>
      </c>
      <c r="M14" s="14"/>
      <c r="N14" s="14">
        <v>2.318053555361E-2</v>
      </c>
      <c r="O14" s="14">
        <v>2.6592652890402101E-2</v>
      </c>
      <c r="P14" s="14">
        <v>2.7720832780262199E-2</v>
      </c>
      <c r="Q14" s="14">
        <v>4.1048204107404597E-2</v>
      </c>
      <c r="R14" s="14"/>
      <c r="S14" s="14">
        <v>2.92308021418878E-2</v>
      </c>
      <c r="T14" s="14">
        <v>2.41652698932028E-2</v>
      </c>
      <c r="U14" s="14">
        <v>5.2111770765083901E-2</v>
      </c>
      <c r="V14" s="14">
        <v>1.0504808192716699E-2</v>
      </c>
      <c r="W14" s="14">
        <v>2.0401893996070501E-2</v>
      </c>
      <c r="X14" s="14">
        <v>3.8986638555987399E-2</v>
      </c>
      <c r="Y14" s="14">
        <v>2.3007951900908302E-2</v>
      </c>
      <c r="Z14" s="14">
        <v>1.2139627006635E-2</v>
      </c>
      <c r="AA14" s="14">
        <v>3.5475418022369302E-2</v>
      </c>
      <c r="AB14" s="14">
        <v>4.5045953673472999E-2</v>
      </c>
      <c r="AC14" s="14">
        <v>3.3323551585409499E-2</v>
      </c>
      <c r="AD14" s="14">
        <v>2.3270390028205599E-2</v>
      </c>
      <c r="AE14" s="14"/>
      <c r="AF14" s="14">
        <v>1.7648384354768398E-2</v>
      </c>
      <c r="AG14" s="14">
        <v>2.1042409436089999E-2</v>
      </c>
      <c r="AH14" s="14">
        <v>3.8939812915703899E-2</v>
      </c>
      <c r="AI14" s="14">
        <v>1.9055802789349999E-2</v>
      </c>
      <c r="AJ14" s="14">
        <v>5.1467270436430498E-2</v>
      </c>
      <c r="AK14" s="14"/>
      <c r="AL14" s="14">
        <v>2.4100625230856099E-2</v>
      </c>
      <c r="AM14" s="14">
        <v>1.4857652959742999E-2</v>
      </c>
      <c r="AN14" s="14">
        <v>2.9488596053425201E-2</v>
      </c>
      <c r="AO14" s="14">
        <v>1.8838037966518201E-2</v>
      </c>
      <c r="AP14" s="14">
        <v>5.2356064603146103E-2</v>
      </c>
      <c r="AQ14" s="14">
        <v>6.3373330080139997E-2</v>
      </c>
      <c r="AR14" s="14"/>
      <c r="AS14" s="14">
        <v>3.3843095100487199E-2</v>
      </c>
      <c r="AT14" s="14">
        <v>3.6959019782474303E-2</v>
      </c>
      <c r="AU14" s="14">
        <v>2.4584010607304502E-2</v>
      </c>
      <c r="AV14" s="14">
        <v>1.90287317922164E-2</v>
      </c>
      <c r="AW14" s="14">
        <v>0</v>
      </c>
      <c r="AX14" s="14"/>
      <c r="AY14" s="14">
        <v>6.98658133277512E-2</v>
      </c>
      <c r="AZ14" s="14">
        <v>6.7635148084603997E-2</v>
      </c>
      <c r="BA14" s="14">
        <v>3.6118613411676902E-2</v>
      </c>
      <c r="BB14" s="14">
        <v>3.3616070777616303E-2</v>
      </c>
      <c r="BC14" s="14">
        <v>4.7461650573630498E-2</v>
      </c>
      <c r="BD14" s="14">
        <v>4.0676653428147497E-2</v>
      </c>
      <c r="BE14" s="14">
        <v>3.87999392940283E-2</v>
      </c>
      <c r="BF14" s="14">
        <v>1.3154804381261501E-2</v>
      </c>
      <c r="BG14" s="14">
        <v>2.1804951794817399E-2</v>
      </c>
      <c r="BH14" s="14">
        <v>3.2485440610878102E-2</v>
      </c>
      <c r="BI14" s="14">
        <v>1.94208704581301E-2</v>
      </c>
      <c r="BJ14" s="14">
        <v>2.8171376403798101E-2</v>
      </c>
      <c r="BK14" s="14">
        <v>0</v>
      </c>
      <c r="BL14" s="14">
        <v>0</v>
      </c>
      <c r="BM14" s="14">
        <v>0</v>
      </c>
      <c r="BN14" s="14">
        <v>0</v>
      </c>
      <c r="BO14" s="14"/>
      <c r="BP14" s="14">
        <v>1.8375489349077099E-2</v>
      </c>
      <c r="BQ14" s="14">
        <v>3.01382655880961E-2</v>
      </c>
      <c r="BR14" s="14">
        <v>2.4604755971778101E-2</v>
      </c>
      <c r="BS14" s="14">
        <v>4.4631002420962802E-2</v>
      </c>
      <c r="BT14" s="14">
        <v>4.6568596129671701E-2</v>
      </c>
      <c r="BU14" s="14">
        <v>9.7248971455972701E-3</v>
      </c>
      <c r="BV14" s="14"/>
      <c r="BW14" s="14">
        <v>2.5456850175328401E-2</v>
      </c>
      <c r="BX14" s="14">
        <v>2.6707045769964799E-2</v>
      </c>
      <c r="BY14" s="14">
        <v>3.3653699755447998E-2</v>
      </c>
      <c r="BZ14" s="14">
        <v>4.6527824679248403E-2</v>
      </c>
      <c r="CA14" s="14">
        <v>2.66852493399765E-2</v>
      </c>
      <c r="CB14" s="14">
        <v>6.3864672139521697E-2</v>
      </c>
      <c r="CC14" s="14"/>
      <c r="CD14" s="14">
        <v>3.0170751701964399E-2</v>
      </c>
      <c r="CE14" s="14">
        <v>2.3193786953750899E-2</v>
      </c>
      <c r="CF14" s="14">
        <v>4.2823325912226998E-2</v>
      </c>
      <c r="CG14" s="14">
        <v>2.59645279981317E-2</v>
      </c>
      <c r="CH14" s="14"/>
      <c r="CI14" s="14">
        <v>3.5635629811310299E-2</v>
      </c>
      <c r="CJ14" s="14">
        <v>2.5110189845260301E-2</v>
      </c>
      <c r="CK14" s="14">
        <v>2.7014401786072E-2</v>
      </c>
      <c r="CL14" s="14">
        <v>5.4984259202863497E-2</v>
      </c>
      <c r="CM14" s="14"/>
      <c r="CN14" s="14">
        <v>1.38705635340609E-2</v>
      </c>
      <c r="CO14" s="14">
        <v>3.1560080905641101E-2</v>
      </c>
      <c r="CP14" s="14"/>
      <c r="CQ14" s="14">
        <v>2.1726392771992599E-2</v>
      </c>
      <c r="CR14" s="14">
        <v>2.8403210701679001E-2</v>
      </c>
    </row>
    <row r="15" spans="2:96" x14ac:dyDescent="0.3">
      <c r="B15" s="15" t="s">
        <v>235</v>
      </c>
      <c r="C15" s="21">
        <v>0.65837003344779899</v>
      </c>
      <c r="D15" s="21">
        <v>0.631089301339123</v>
      </c>
      <c r="E15" s="21">
        <v>0.68611983846730396</v>
      </c>
      <c r="F15" s="21"/>
      <c r="G15" s="21">
        <v>0.57296295370980999</v>
      </c>
      <c r="H15" s="21">
        <v>0.58885729911914797</v>
      </c>
      <c r="I15" s="21">
        <v>0.640544786392788</v>
      </c>
      <c r="J15" s="21">
        <v>0.69899067400940895</v>
      </c>
      <c r="K15" s="21">
        <v>0.69444849018805699</v>
      </c>
      <c r="L15" s="21">
        <v>0.72878751474050896</v>
      </c>
      <c r="M15" s="21"/>
      <c r="N15" s="21">
        <v>0.631589710792961</v>
      </c>
      <c r="O15" s="21">
        <v>0.64373281436994301</v>
      </c>
      <c r="P15" s="21">
        <v>0.67530625882867601</v>
      </c>
      <c r="Q15" s="21">
        <v>0.68541002336205603</v>
      </c>
      <c r="R15" s="21"/>
      <c r="S15" s="21">
        <v>0.61059950024029497</v>
      </c>
      <c r="T15" s="21">
        <v>0.69264302996545302</v>
      </c>
      <c r="U15" s="21">
        <v>0.66609540755528895</v>
      </c>
      <c r="V15" s="21">
        <v>0.65099586265268605</v>
      </c>
      <c r="W15" s="21">
        <v>0.72320143730053699</v>
      </c>
      <c r="X15" s="21">
        <v>0.66734234762826805</v>
      </c>
      <c r="Y15" s="21">
        <v>0.63093841615054902</v>
      </c>
      <c r="Z15" s="21">
        <v>0.69277086537500498</v>
      </c>
      <c r="AA15" s="21">
        <v>0.63570170615330801</v>
      </c>
      <c r="AB15" s="21">
        <v>0.63472586021598598</v>
      </c>
      <c r="AC15" s="21">
        <v>0.67322564303925403</v>
      </c>
      <c r="AD15" s="21">
        <v>0.71358813793690601</v>
      </c>
      <c r="AE15" s="21"/>
      <c r="AF15" s="21">
        <v>0.76974015091127401</v>
      </c>
      <c r="AG15" s="21">
        <v>0.573579274911027</v>
      </c>
      <c r="AH15" s="21">
        <v>0.68082259256858102</v>
      </c>
      <c r="AI15" s="21">
        <v>0.767060474275858</v>
      </c>
      <c r="AJ15" s="21">
        <v>0.66901038823639603</v>
      </c>
      <c r="AK15" s="21"/>
      <c r="AL15" s="21">
        <v>0.51091454161874394</v>
      </c>
      <c r="AM15" s="21">
        <v>0.73832505491573697</v>
      </c>
      <c r="AN15" s="21">
        <v>0.68371348711396496</v>
      </c>
      <c r="AO15" s="21">
        <v>0.77249593603161104</v>
      </c>
      <c r="AP15" s="21">
        <v>0.60890543563368404</v>
      </c>
      <c r="AQ15" s="21">
        <v>0.68556245490989398</v>
      </c>
      <c r="AR15" s="21"/>
      <c r="AS15" s="21">
        <v>0.68647573050089905</v>
      </c>
      <c r="AT15" s="21">
        <v>0.67295129793517505</v>
      </c>
      <c r="AU15" s="21">
        <v>0.62111421105062803</v>
      </c>
      <c r="AV15" s="21">
        <v>0.65881575766045497</v>
      </c>
      <c r="AW15" s="21">
        <v>0.52650685426133004</v>
      </c>
      <c r="AX15" s="21"/>
      <c r="AY15" s="21">
        <v>0.86076372715224503</v>
      </c>
      <c r="AZ15" s="21">
        <v>0.59673560235147005</v>
      </c>
      <c r="BA15" s="21">
        <v>0.68577561358178296</v>
      </c>
      <c r="BB15" s="21">
        <v>0.66599955728066795</v>
      </c>
      <c r="BC15" s="21">
        <v>0.66449714211135602</v>
      </c>
      <c r="BD15" s="21">
        <v>0.713760453275746</v>
      </c>
      <c r="BE15" s="21">
        <v>0.65730937000603795</v>
      </c>
      <c r="BF15" s="21">
        <v>0.68271933799667694</v>
      </c>
      <c r="BG15" s="21">
        <v>0.65557267008018805</v>
      </c>
      <c r="BH15" s="21">
        <v>0.63649402568742997</v>
      </c>
      <c r="BI15" s="21">
        <v>0.60599252043577001</v>
      </c>
      <c r="BJ15" s="21">
        <v>0.65020197228131904</v>
      </c>
      <c r="BK15" s="21">
        <v>0.71247852347459495</v>
      </c>
      <c r="BL15" s="21">
        <v>0.65640734585374805</v>
      </c>
      <c r="BM15" s="21">
        <v>0.59875449054669105</v>
      </c>
      <c r="BN15" s="21">
        <v>0.60912625868669801</v>
      </c>
      <c r="BO15" s="21"/>
      <c r="BP15" s="21">
        <v>0.61526444726947804</v>
      </c>
      <c r="BQ15" s="21">
        <v>0.69327513998853996</v>
      </c>
      <c r="BR15" s="21">
        <v>0.64917601791528801</v>
      </c>
      <c r="BS15" s="21">
        <v>0.61932110109801697</v>
      </c>
      <c r="BT15" s="21">
        <v>0.70653966487998499</v>
      </c>
      <c r="BU15" s="21">
        <v>0.73595047575509198</v>
      </c>
      <c r="BV15" s="21"/>
      <c r="BW15" s="21">
        <v>0.697543709809757</v>
      </c>
      <c r="BX15" s="21">
        <v>0.64529538529262498</v>
      </c>
      <c r="BY15" s="21">
        <v>0.65847938021361097</v>
      </c>
      <c r="BZ15" s="21">
        <v>0.65036352395110397</v>
      </c>
      <c r="CA15" s="21">
        <v>0.61136453253014</v>
      </c>
      <c r="CB15" s="21">
        <v>0.54976976894972895</v>
      </c>
      <c r="CC15" s="21"/>
      <c r="CD15" s="21">
        <v>0.59990776521789901</v>
      </c>
      <c r="CE15" s="21">
        <v>0.661896614823967</v>
      </c>
      <c r="CF15" s="21">
        <v>0.656717955719615</v>
      </c>
      <c r="CG15" s="21">
        <v>0.68913891008889905</v>
      </c>
      <c r="CH15" s="21"/>
      <c r="CI15" s="21">
        <v>0.71384128105729605</v>
      </c>
      <c r="CJ15" s="21">
        <v>0.645121556864519</v>
      </c>
      <c r="CK15" s="21">
        <v>0.65436861314976702</v>
      </c>
      <c r="CL15" s="21">
        <v>0.58395589647830803</v>
      </c>
      <c r="CM15" s="21"/>
      <c r="CN15" s="21">
        <v>0.65715745136487302</v>
      </c>
      <c r="CO15" s="21">
        <v>0.66418460016334901</v>
      </c>
      <c r="CP15" s="21"/>
      <c r="CQ15" s="21">
        <v>0.67357052034172304</v>
      </c>
      <c r="CR15" s="21">
        <v>0.66201378887230899</v>
      </c>
    </row>
    <row r="16" spans="2:96" x14ac:dyDescent="0.3">
      <c r="B16" s="15" t="s">
        <v>236</v>
      </c>
      <c r="C16" s="21">
        <v>0.111045452008771</v>
      </c>
      <c r="D16" s="21">
        <v>0.12850877613265499</v>
      </c>
      <c r="E16" s="21">
        <v>9.2215608496943699E-2</v>
      </c>
      <c r="F16" s="21"/>
      <c r="G16" s="21">
        <v>8.59526527498128E-2</v>
      </c>
      <c r="H16" s="21">
        <v>0.14004662537388499</v>
      </c>
      <c r="I16" s="21">
        <v>0.13865303293119799</v>
      </c>
      <c r="J16" s="21">
        <v>0.11342455811298401</v>
      </c>
      <c r="K16" s="21">
        <v>0.106087932663538</v>
      </c>
      <c r="L16" s="21">
        <v>8.2951203820487401E-2</v>
      </c>
      <c r="M16" s="21"/>
      <c r="N16" s="21">
        <v>0.13307691846337</v>
      </c>
      <c r="O16" s="21">
        <v>0.10106022654079699</v>
      </c>
      <c r="P16" s="21">
        <v>0.11207866473934899</v>
      </c>
      <c r="Q16" s="21">
        <v>9.8085103432565102E-2</v>
      </c>
      <c r="R16" s="21"/>
      <c r="S16" s="21">
        <v>0.14358339115538199</v>
      </c>
      <c r="T16" s="21">
        <v>0.110710175701612</v>
      </c>
      <c r="U16" s="21">
        <v>0.12894105171530701</v>
      </c>
      <c r="V16" s="21">
        <v>0.109144871674358</v>
      </c>
      <c r="W16" s="21">
        <v>6.5278359657679197E-2</v>
      </c>
      <c r="X16" s="21">
        <v>0.108978077696278</v>
      </c>
      <c r="Y16" s="21">
        <v>0.105623368061534</v>
      </c>
      <c r="Z16" s="21">
        <v>8.4225408671815799E-2</v>
      </c>
      <c r="AA16" s="21">
        <v>9.4379187917095597E-2</v>
      </c>
      <c r="AB16" s="21">
        <v>0.124656848421746</v>
      </c>
      <c r="AC16" s="21">
        <v>0.158770007710404</v>
      </c>
      <c r="AD16" s="21">
        <v>2.1326991437822799E-2</v>
      </c>
      <c r="AE16" s="21"/>
      <c r="AF16" s="21">
        <v>6.3771923194869698E-2</v>
      </c>
      <c r="AG16" s="21">
        <v>0.171977038164977</v>
      </c>
      <c r="AH16" s="21">
        <v>0.10659159890110199</v>
      </c>
      <c r="AI16" s="21">
        <v>7.2660253723519003E-2</v>
      </c>
      <c r="AJ16" s="21">
        <v>5.2898957797389103E-2</v>
      </c>
      <c r="AK16" s="21"/>
      <c r="AL16" s="21">
        <v>0.192221008169014</v>
      </c>
      <c r="AM16" s="21">
        <v>7.2569234026855695E-2</v>
      </c>
      <c r="AN16" s="21">
        <v>9.5824993214460794E-2</v>
      </c>
      <c r="AO16" s="21">
        <v>6.7930778481817694E-2</v>
      </c>
      <c r="AP16" s="21">
        <v>0.139418982549573</v>
      </c>
      <c r="AQ16" s="21">
        <v>6.4045040078086202E-2</v>
      </c>
      <c r="AR16" s="21"/>
      <c r="AS16" s="21">
        <v>0.11452985514342701</v>
      </c>
      <c r="AT16" s="21">
        <v>8.6665655342805903E-2</v>
      </c>
      <c r="AU16" s="21">
        <v>0.11792072582308</v>
      </c>
      <c r="AV16" s="21">
        <v>0.123832587679026</v>
      </c>
      <c r="AW16" s="21">
        <v>0.22390729229106801</v>
      </c>
      <c r="AX16" s="21"/>
      <c r="AY16" s="21">
        <v>0</v>
      </c>
      <c r="AZ16" s="21">
        <v>0.10361100429868</v>
      </c>
      <c r="BA16" s="21">
        <v>0.10963523974716299</v>
      </c>
      <c r="BB16" s="21">
        <v>0.105222016510592</v>
      </c>
      <c r="BC16" s="21">
        <v>7.5311515832727799E-2</v>
      </c>
      <c r="BD16" s="21">
        <v>7.71532764628578E-2</v>
      </c>
      <c r="BE16" s="21">
        <v>0.123975411486798</v>
      </c>
      <c r="BF16" s="21">
        <v>0.107509702414088</v>
      </c>
      <c r="BG16" s="21">
        <v>0.119378265798982</v>
      </c>
      <c r="BH16" s="21">
        <v>0.125951236665683</v>
      </c>
      <c r="BI16" s="21">
        <v>0.116420072403639</v>
      </c>
      <c r="BJ16" s="21">
        <v>0.100958910791578</v>
      </c>
      <c r="BK16" s="21">
        <v>9.5594873806941594E-2</v>
      </c>
      <c r="BL16" s="21">
        <v>0.15840699413093901</v>
      </c>
      <c r="BM16" s="21">
        <v>0.205977902915365</v>
      </c>
      <c r="BN16" s="21">
        <v>0.16465933938939101</v>
      </c>
      <c r="BO16" s="21"/>
      <c r="BP16" s="21">
        <v>0.137297441942901</v>
      </c>
      <c r="BQ16" s="21">
        <v>9.3992086172191597E-2</v>
      </c>
      <c r="BR16" s="21">
        <v>0.10700053654434399</v>
      </c>
      <c r="BS16" s="21">
        <v>0.12892040112900999</v>
      </c>
      <c r="BT16" s="21">
        <v>8.5245958540608902E-2</v>
      </c>
      <c r="BU16" s="21">
        <v>8.0343777784798495E-2</v>
      </c>
      <c r="BV16" s="21"/>
      <c r="BW16" s="21">
        <v>0.11265988769797899</v>
      </c>
      <c r="BX16" s="21">
        <v>0.115260786285506</v>
      </c>
      <c r="BY16" s="21">
        <v>0.12603593639028801</v>
      </c>
      <c r="BZ16" s="21">
        <v>8.1514573787889399E-2</v>
      </c>
      <c r="CA16" s="21">
        <v>0.107166503000034</v>
      </c>
      <c r="CB16" s="21">
        <v>0.13739650870969899</v>
      </c>
      <c r="CC16" s="21"/>
      <c r="CD16" s="21">
        <v>0.108150871401648</v>
      </c>
      <c r="CE16" s="21">
        <v>0.13439060132534</v>
      </c>
      <c r="CF16" s="21">
        <v>0.111193973629265</v>
      </c>
      <c r="CG16" s="21">
        <v>0.10645075794027201</v>
      </c>
      <c r="CH16" s="21"/>
      <c r="CI16" s="21">
        <v>8.8639651903764397E-2</v>
      </c>
      <c r="CJ16" s="21">
        <v>0.12278505370565</v>
      </c>
      <c r="CK16" s="21">
        <v>0.11360786265022101</v>
      </c>
      <c r="CL16" s="21">
        <v>0.11273069437840399</v>
      </c>
      <c r="CM16" s="21"/>
      <c r="CN16" s="21">
        <v>0.14183013059647601</v>
      </c>
      <c r="CO16" s="21">
        <v>0.106448224594157</v>
      </c>
      <c r="CP16" s="21"/>
      <c r="CQ16" s="21">
        <v>0.136299934726404</v>
      </c>
      <c r="CR16" s="21">
        <v>0.11079476702128201</v>
      </c>
    </row>
    <row r="17" spans="2:96" x14ac:dyDescent="0.3">
      <c r="B17" s="15" t="s">
        <v>237</v>
      </c>
      <c r="C17" s="22">
        <v>0.54732458143902796</v>
      </c>
      <c r="D17" s="22">
        <v>0.50258052520646801</v>
      </c>
      <c r="E17" s="22">
        <v>0.59390422997036096</v>
      </c>
      <c r="F17" s="22"/>
      <c r="G17" s="22">
        <v>0.48701030095999798</v>
      </c>
      <c r="H17" s="22">
        <v>0.44881067374526301</v>
      </c>
      <c r="I17" s="22">
        <v>0.50189175346159098</v>
      </c>
      <c r="J17" s="22">
        <v>0.58556611589642504</v>
      </c>
      <c r="K17" s="22">
        <v>0.58836055752451899</v>
      </c>
      <c r="L17" s="22">
        <v>0.64583631092002203</v>
      </c>
      <c r="M17" s="22"/>
      <c r="N17" s="22">
        <v>0.498512792329591</v>
      </c>
      <c r="O17" s="22">
        <v>0.54267258782914596</v>
      </c>
      <c r="P17" s="22">
        <v>0.56322759408932799</v>
      </c>
      <c r="Q17" s="22">
        <v>0.58732491992949099</v>
      </c>
      <c r="R17" s="22"/>
      <c r="S17" s="22">
        <v>0.46701610908491198</v>
      </c>
      <c r="T17" s="22">
        <v>0.581932854263841</v>
      </c>
      <c r="U17" s="22">
        <v>0.53715435583998095</v>
      </c>
      <c r="V17" s="22">
        <v>0.54185099097832801</v>
      </c>
      <c r="W17" s="22">
        <v>0.65792307764285796</v>
      </c>
      <c r="X17" s="22">
        <v>0.55836426993198995</v>
      </c>
      <c r="Y17" s="22">
        <v>0.52531504808901597</v>
      </c>
      <c r="Z17" s="22">
        <v>0.60854545670318905</v>
      </c>
      <c r="AA17" s="22">
        <v>0.54132251823621202</v>
      </c>
      <c r="AB17" s="22">
        <v>0.51006901179424002</v>
      </c>
      <c r="AC17" s="22">
        <v>0.51445563532884997</v>
      </c>
      <c r="AD17" s="22">
        <v>0.69226114649908299</v>
      </c>
      <c r="AE17" s="22"/>
      <c r="AF17" s="22">
        <v>0.705968227716404</v>
      </c>
      <c r="AG17" s="22">
        <v>0.40160223674605</v>
      </c>
      <c r="AH17" s="22">
        <v>0.57423099366747898</v>
      </c>
      <c r="AI17" s="22">
        <v>0.69440022055233896</v>
      </c>
      <c r="AJ17" s="22">
        <v>0.61611143043900696</v>
      </c>
      <c r="AK17" s="22"/>
      <c r="AL17" s="22">
        <v>0.31869353344973</v>
      </c>
      <c r="AM17" s="22">
        <v>0.66575582088888097</v>
      </c>
      <c r="AN17" s="22">
        <v>0.58788849389950404</v>
      </c>
      <c r="AO17" s="22">
        <v>0.70456515754979299</v>
      </c>
      <c r="AP17" s="22">
        <v>0.46948645308411102</v>
      </c>
      <c r="AQ17" s="22">
        <v>0.621517414831808</v>
      </c>
      <c r="AR17" s="22"/>
      <c r="AS17" s="22">
        <v>0.57194587535747199</v>
      </c>
      <c r="AT17" s="22">
        <v>0.58628564259236904</v>
      </c>
      <c r="AU17" s="22">
        <v>0.50319348522754803</v>
      </c>
      <c r="AV17" s="22">
        <v>0.53498316998142903</v>
      </c>
      <c r="AW17" s="22">
        <v>0.302599561970262</v>
      </c>
      <c r="AX17" s="22"/>
      <c r="AY17" s="22">
        <v>0.86076372715224503</v>
      </c>
      <c r="AZ17" s="22">
        <v>0.49312459805279002</v>
      </c>
      <c r="BA17" s="22">
        <v>0.57614037383462002</v>
      </c>
      <c r="BB17" s="22">
        <v>0.56077754077007602</v>
      </c>
      <c r="BC17" s="22">
        <v>0.58918562627862803</v>
      </c>
      <c r="BD17" s="22">
        <v>0.63660717681288803</v>
      </c>
      <c r="BE17" s="22">
        <v>0.53333395851923904</v>
      </c>
      <c r="BF17" s="22">
        <v>0.57520963558258897</v>
      </c>
      <c r="BG17" s="22">
        <v>0.53619440428120602</v>
      </c>
      <c r="BH17" s="22">
        <v>0.51054278902174799</v>
      </c>
      <c r="BI17" s="22">
        <v>0.48957244803213101</v>
      </c>
      <c r="BJ17" s="22">
        <v>0.549243061489741</v>
      </c>
      <c r="BK17" s="22">
        <v>0.61688364966765297</v>
      </c>
      <c r="BL17" s="22">
        <v>0.49800035172280899</v>
      </c>
      <c r="BM17" s="22">
        <v>0.392776587631326</v>
      </c>
      <c r="BN17" s="22">
        <v>0.44446691929730697</v>
      </c>
      <c r="BO17" s="22"/>
      <c r="BP17" s="22">
        <v>0.47796700532657699</v>
      </c>
      <c r="BQ17" s="22">
        <v>0.59928305381634805</v>
      </c>
      <c r="BR17" s="22">
        <v>0.54217548137094396</v>
      </c>
      <c r="BS17" s="22">
        <v>0.49040069996900598</v>
      </c>
      <c r="BT17" s="22">
        <v>0.62129370633937597</v>
      </c>
      <c r="BU17" s="22">
        <v>0.65560669797029403</v>
      </c>
      <c r="BV17" s="22"/>
      <c r="BW17" s="22">
        <v>0.58488382211177803</v>
      </c>
      <c r="BX17" s="22">
        <v>0.53003459900711802</v>
      </c>
      <c r="BY17" s="22">
        <v>0.53244344382332198</v>
      </c>
      <c r="BZ17" s="22">
        <v>0.56884895016321402</v>
      </c>
      <c r="CA17" s="22">
        <v>0.50419802953010595</v>
      </c>
      <c r="CB17" s="22">
        <v>0.41237326024003002</v>
      </c>
      <c r="CC17" s="22"/>
      <c r="CD17" s="22">
        <v>0.49175689381624998</v>
      </c>
      <c r="CE17" s="22">
        <v>0.52750601349862702</v>
      </c>
      <c r="CF17" s="22">
        <v>0.54552398209035002</v>
      </c>
      <c r="CG17" s="22">
        <v>0.58268815214862801</v>
      </c>
      <c r="CH17" s="22"/>
      <c r="CI17" s="22">
        <v>0.62520162915353195</v>
      </c>
      <c r="CJ17" s="22">
        <v>0.52233650315886904</v>
      </c>
      <c r="CK17" s="22">
        <v>0.54076075049954697</v>
      </c>
      <c r="CL17" s="22">
        <v>0.47122520209990398</v>
      </c>
      <c r="CM17" s="22"/>
      <c r="CN17" s="22">
        <v>0.51532732076839605</v>
      </c>
      <c r="CO17" s="22">
        <v>0.55773637556919298</v>
      </c>
      <c r="CP17" s="22"/>
      <c r="CQ17" s="22">
        <v>0.53727058561532004</v>
      </c>
      <c r="CR17" s="22">
        <v>0.551219021851027</v>
      </c>
    </row>
    <row r="18" spans="2:96" x14ac:dyDescent="0.3">
      <c r="B18" s="16"/>
    </row>
    <row r="19" spans="2:96" x14ac:dyDescent="0.3">
      <c r="B19" t="s">
        <v>116</v>
      </c>
    </row>
    <row r="20" spans="2:96" x14ac:dyDescent="0.3">
      <c r="B20" t="s">
        <v>117</v>
      </c>
    </row>
    <row r="22" spans="2:96" x14ac:dyDescent="0.3">
      <c r="B22"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CR26"/>
  <sheetViews>
    <sheetView showGridLines="0" workbookViewId="0">
      <pane xSplit="2" topLeftCell="C1" activePane="topRight" state="frozen"/>
      <selection activeCell="B16" sqref="B16"/>
      <selection pane="topRight" activeCell="B26" sqref="B2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66" width="10.6640625" customWidth="1"/>
    <col min="67" max="67" width="2.21875" customWidth="1"/>
    <col min="68" max="73" width="10.6640625" customWidth="1"/>
    <col min="74" max="74" width="2.21875" customWidth="1"/>
    <col min="75" max="80" width="10.6640625" customWidth="1"/>
    <col min="81" max="81" width="2.21875" customWidth="1"/>
    <col min="82" max="85" width="10.6640625" customWidth="1"/>
    <col min="86" max="86" width="2.21875" customWidth="1"/>
    <col min="87" max="90" width="10.6640625" customWidth="1"/>
    <col min="91" max="91" width="2.21875" customWidth="1"/>
    <col min="92" max="93" width="10.6640625" customWidth="1"/>
    <col min="94" max="94" width="2.21875" customWidth="1"/>
    <col min="95" max="96" width="10.6640625" customWidth="1"/>
    <col min="97" max="97" width="2.21875" customWidth="1"/>
  </cols>
  <sheetData>
    <row r="2" spans="2:96" ht="40.049999999999997" customHeight="1" x14ac:dyDescent="0.3">
      <c r="D2" s="29" t="s">
        <v>645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row>
    <row r="5" spans="2:96" ht="30" customHeight="1" x14ac:dyDescent="0.3">
      <c r="B5" s="19"/>
      <c r="C5" s="19"/>
      <c r="D5" s="30" t="s">
        <v>95</v>
      </c>
      <c r="E5" s="30"/>
      <c r="F5" s="19"/>
      <c r="G5" s="30" t="s">
        <v>96</v>
      </c>
      <c r="H5" s="30"/>
      <c r="I5" s="30"/>
      <c r="J5" s="30"/>
      <c r="K5" s="30"/>
      <c r="L5" s="30"/>
      <c r="M5" s="19"/>
      <c r="N5" s="30" t="s">
        <v>97</v>
      </c>
      <c r="O5" s="30"/>
      <c r="P5" s="30"/>
      <c r="Q5" s="30"/>
      <c r="R5" s="19"/>
      <c r="S5" s="30" t="s">
        <v>98</v>
      </c>
      <c r="T5" s="30"/>
      <c r="U5" s="30"/>
      <c r="V5" s="30"/>
      <c r="W5" s="30"/>
      <c r="X5" s="30"/>
      <c r="Y5" s="30"/>
      <c r="Z5" s="30"/>
      <c r="AA5" s="30"/>
      <c r="AB5" s="30"/>
      <c r="AC5" s="30"/>
      <c r="AD5" s="30"/>
      <c r="AE5" s="19"/>
      <c r="AF5" s="30" t="s">
        <v>99</v>
      </c>
      <c r="AG5" s="30"/>
      <c r="AH5" s="30"/>
      <c r="AI5" s="30"/>
      <c r="AJ5" s="30"/>
      <c r="AK5" s="19"/>
      <c r="AL5" s="30" t="s">
        <v>100</v>
      </c>
      <c r="AM5" s="30"/>
      <c r="AN5" s="30"/>
      <c r="AO5" s="30"/>
      <c r="AP5" s="30"/>
      <c r="AQ5" s="30"/>
      <c r="AR5" s="19"/>
      <c r="AS5" s="30" t="s">
        <v>101</v>
      </c>
      <c r="AT5" s="30"/>
      <c r="AU5" s="30"/>
      <c r="AV5" s="30"/>
      <c r="AW5" s="30"/>
      <c r="AX5" s="19"/>
      <c r="AY5" s="30" t="s">
        <v>102</v>
      </c>
      <c r="AZ5" s="30"/>
      <c r="BA5" s="30"/>
      <c r="BB5" s="30"/>
      <c r="BC5" s="30"/>
      <c r="BD5" s="30"/>
      <c r="BE5" s="30"/>
      <c r="BF5" s="30"/>
      <c r="BG5" s="30"/>
      <c r="BH5" s="30"/>
      <c r="BI5" s="30"/>
      <c r="BJ5" s="30"/>
      <c r="BK5" s="30"/>
      <c r="BL5" s="30"/>
      <c r="BM5" s="30"/>
      <c r="BN5" s="30"/>
      <c r="BO5" s="19"/>
      <c r="BP5" s="30" t="s">
        <v>103</v>
      </c>
      <c r="BQ5" s="30"/>
      <c r="BR5" s="30"/>
      <c r="BS5" s="30"/>
      <c r="BT5" s="30"/>
      <c r="BU5" s="30"/>
      <c r="BV5" s="19"/>
      <c r="BW5" s="30" t="s">
        <v>104</v>
      </c>
      <c r="BX5" s="30"/>
      <c r="BY5" s="30"/>
      <c r="BZ5" s="30"/>
      <c r="CA5" s="30"/>
      <c r="CB5" s="30"/>
      <c r="CC5" s="19"/>
      <c r="CD5" s="30" t="s">
        <v>105</v>
      </c>
      <c r="CE5" s="30"/>
      <c r="CF5" s="30"/>
      <c r="CG5" s="30"/>
      <c r="CH5" s="19"/>
      <c r="CI5" s="30" t="s">
        <v>106</v>
      </c>
      <c r="CJ5" s="30"/>
      <c r="CK5" s="30"/>
      <c r="CL5" s="30"/>
      <c r="CM5" s="19"/>
      <c r="CN5" s="30" t="s">
        <v>107</v>
      </c>
      <c r="CO5" s="30"/>
      <c r="CP5" s="19"/>
      <c r="CQ5" s="30" t="s">
        <v>108</v>
      </c>
      <c r="CR5" s="30"/>
    </row>
    <row r="6" spans="2:96"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c r="BA6" s="12" t="s">
        <v>58</v>
      </c>
      <c r="BB6" s="12" t="s">
        <v>59</v>
      </c>
      <c r="BC6" s="12" t="s">
        <v>60</v>
      </c>
      <c r="BD6" s="12" t="s">
        <v>61</v>
      </c>
      <c r="BE6" s="12" t="s">
        <v>62</v>
      </c>
      <c r="BF6" s="12" t="s">
        <v>63</v>
      </c>
      <c r="BG6" s="12" t="s">
        <v>64</v>
      </c>
      <c r="BH6" s="12" t="s">
        <v>65</v>
      </c>
      <c r="BI6" s="12" t="s">
        <v>66</v>
      </c>
      <c r="BJ6" s="12" t="s">
        <v>67</v>
      </c>
      <c r="BK6" s="12" t="s">
        <v>68</v>
      </c>
      <c r="BL6" s="12" t="s">
        <v>69</v>
      </c>
      <c r="BM6" s="12" t="s">
        <v>70</v>
      </c>
      <c r="BN6" s="12" t="s">
        <v>71</v>
      </c>
      <c r="BP6" s="12" t="s">
        <v>72</v>
      </c>
      <c r="BQ6" s="12" t="s">
        <v>73</v>
      </c>
      <c r="BR6" s="12" t="s">
        <v>74</v>
      </c>
      <c r="BS6" s="12" t="s">
        <v>75</v>
      </c>
      <c r="BT6" s="12" t="s">
        <v>76</v>
      </c>
      <c r="BU6" s="12" t="s">
        <v>77</v>
      </c>
      <c r="BW6" s="12" t="s">
        <v>78</v>
      </c>
      <c r="BX6" s="12" t="s">
        <v>79</v>
      </c>
      <c r="BY6" s="12" t="s">
        <v>81</v>
      </c>
      <c r="BZ6" s="12" t="s">
        <v>82</v>
      </c>
      <c r="CA6" s="12" t="s">
        <v>83</v>
      </c>
      <c r="CB6" s="12" t="s">
        <v>84</v>
      </c>
      <c r="CD6" s="12" t="s">
        <v>85</v>
      </c>
      <c r="CE6" s="12" t="s">
        <v>86</v>
      </c>
      <c r="CF6" s="12" t="s">
        <v>87</v>
      </c>
      <c r="CG6" s="12" t="s">
        <v>88</v>
      </c>
      <c r="CI6" s="12" t="s">
        <v>89</v>
      </c>
      <c r="CJ6" s="12" t="s">
        <v>90</v>
      </c>
      <c r="CK6" s="12" t="s">
        <v>91</v>
      </c>
      <c r="CL6" s="12" t="s">
        <v>92</v>
      </c>
      <c r="CN6" s="12" t="s">
        <v>93</v>
      </c>
      <c r="CO6" s="12" t="s">
        <v>94</v>
      </c>
      <c r="CQ6" s="12" t="s">
        <v>93</v>
      </c>
      <c r="CR6" s="12" t="s">
        <v>94</v>
      </c>
    </row>
    <row r="7" spans="2:96" ht="30" customHeight="1" x14ac:dyDescent="0.3">
      <c r="B7" s="10" t="s">
        <v>18</v>
      </c>
      <c r="C7" s="10">
        <v>2011</v>
      </c>
      <c r="D7" s="10">
        <v>990</v>
      </c>
      <c r="E7" s="10">
        <v>1018</v>
      </c>
      <c r="F7" s="10"/>
      <c r="G7" s="10">
        <v>226</v>
      </c>
      <c r="H7" s="10">
        <v>332</v>
      </c>
      <c r="I7" s="10">
        <v>344</v>
      </c>
      <c r="J7" s="10">
        <v>357</v>
      </c>
      <c r="K7" s="10">
        <v>294</v>
      </c>
      <c r="L7" s="10">
        <v>458</v>
      </c>
      <c r="M7" s="10"/>
      <c r="N7" s="10">
        <v>540</v>
      </c>
      <c r="O7" s="10">
        <v>489</v>
      </c>
      <c r="P7" s="10">
        <v>449</v>
      </c>
      <c r="Q7" s="10">
        <v>527</v>
      </c>
      <c r="R7" s="10"/>
      <c r="S7" s="10">
        <v>279</v>
      </c>
      <c r="T7" s="10">
        <v>271</v>
      </c>
      <c r="U7" s="10">
        <v>170</v>
      </c>
      <c r="V7" s="10">
        <v>186</v>
      </c>
      <c r="W7" s="10">
        <v>145</v>
      </c>
      <c r="X7" s="10">
        <v>180</v>
      </c>
      <c r="Y7" s="10">
        <v>172</v>
      </c>
      <c r="Z7" s="10">
        <v>84</v>
      </c>
      <c r="AA7" s="10">
        <v>213</v>
      </c>
      <c r="AB7" s="10">
        <v>174</v>
      </c>
      <c r="AC7" s="10">
        <v>91</v>
      </c>
      <c r="AD7" s="10">
        <v>46</v>
      </c>
      <c r="AE7" s="10"/>
      <c r="AF7" s="10">
        <v>393</v>
      </c>
      <c r="AG7" s="10">
        <v>660</v>
      </c>
      <c r="AH7" s="10">
        <v>178</v>
      </c>
      <c r="AI7" s="10">
        <v>278</v>
      </c>
      <c r="AJ7" s="10">
        <v>114</v>
      </c>
      <c r="AK7" s="10"/>
      <c r="AL7" s="10">
        <v>480</v>
      </c>
      <c r="AM7" s="10">
        <v>379</v>
      </c>
      <c r="AN7" s="10">
        <v>199</v>
      </c>
      <c r="AO7" s="10">
        <v>443</v>
      </c>
      <c r="AP7" s="10">
        <v>133</v>
      </c>
      <c r="AQ7" s="10">
        <v>170</v>
      </c>
      <c r="AR7" s="10"/>
      <c r="AS7" s="10">
        <v>482</v>
      </c>
      <c r="AT7" s="10">
        <v>457</v>
      </c>
      <c r="AU7" s="10">
        <v>491</v>
      </c>
      <c r="AV7" s="10">
        <v>249</v>
      </c>
      <c r="AW7" s="10">
        <v>38</v>
      </c>
      <c r="AX7" s="10"/>
      <c r="AY7" s="10">
        <v>13</v>
      </c>
      <c r="AZ7" s="10">
        <v>76</v>
      </c>
      <c r="BA7" s="10">
        <v>137</v>
      </c>
      <c r="BB7" s="10">
        <v>116</v>
      </c>
      <c r="BC7" s="10">
        <v>178</v>
      </c>
      <c r="BD7" s="10">
        <v>203</v>
      </c>
      <c r="BE7" s="10">
        <v>202</v>
      </c>
      <c r="BF7" s="10">
        <v>150</v>
      </c>
      <c r="BG7" s="10">
        <v>140</v>
      </c>
      <c r="BH7" s="10">
        <v>121</v>
      </c>
      <c r="BI7" s="10">
        <v>172</v>
      </c>
      <c r="BJ7" s="10">
        <v>129</v>
      </c>
      <c r="BK7" s="10">
        <v>77</v>
      </c>
      <c r="BL7" s="10">
        <v>47</v>
      </c>
      <c r="BM7" s="10">
        <v>50</v>
      </c>
      <c r="BN7" s="10">
        <v>107</v>
      </c>
      <c r="BO7" s="10"/>
      <c r="BP7" s="10">
        <v>467</v>
      </c>
      <c r="BQ7" s="10">
        <v>568</v>
      </c>
      <c r="BR7" s="10">
        <v>282</v>
      </c>
      <c r="BS7" s="10">
        <v>379</v>
      </c>
      <c r="BT7" s="10">
        <v>217</v>
      </c>
      <c r="BU7" s="10">
        <v>97</v>
      </c>
      <c r="BV7" s="10"/>
      <c r="BW7" s="10">
        <v>797</v>
      </c>
      <c r="BX7" s="10">
        <v>430</v>
      </c>
      <c r="BY7" s="10">
        <v>144</v>
      </c>
      <c r="BZ7" s="10">
        <v>184</v>
      </c>
      <c r="CA7" s="10">
        <v>367</v>
      </c>
      <c r="CB7" s="10">
        <v>76</v>
      </c>
      <c r="CC7" s="10"/>
      <c r="CD7" s="10">
        <v>420</v>
      </c>
      <c r="CE7" s="10">
        <v>362</v>
      </c>
      <c r="CF7" s="10">
        <v>300</v>
      </c>
      <c r="CG7" s="10">
        <v>559</v>
      </c>
      <c r="CH7" s="10"/>
      <c r="CI7" s="10">
        <v>345</v>
      </c>
      <c r="CJ7" s="10">
        <v>410</v>
      </c>
      <c r="CK7" s="10">
        <v>1129</v>
      </c>
      <c r="CL7" s="10">
        <v>127</v>
      </c>
      <c r="CM7" s="10"/>
      <c r="CN7" s="10">
        <v>235</v>
      </c>
      <c r="CO7" s="10">
        <v>1746</v>
      </c>
      <c r="CP7" s="10"/>
      <c r="CQ7" s="10">
        <v>185</v>
      </c>
      <c r="CR7" s="10">
        <v>1673</v>
      </c>
    </row>
    <row r="8" spans="2:96" ht="30" customHeight="1" x14ac:dyDescent="0.3">
      <c r="B8" s="11" t="s">
        <v>19</v>
      </c>
      <c r="C8" s="11">
        <v>2011</v>
      </c>
      <c r="D8" s="11">
        <v>993</v>
      </c>
      <c r="E8" s="11">
        <v>1015</v>
      </c>
      <c r="F8" s="11"/>
      <c r="G8" s="11">
        <v>279</v>
      </c>
      <c r="H8" s="11">
        <v>343</v>
      </c>
      <c r="I8" s="11">
        <v>343</v>
      </c>
      <c r="J8" s="11">
        <v>342</v>
      </c>
      <c r="K8" s="11">
        <v>283</v>
      </c>
      <c r="L8" s="11">
        <v>421</v>
      </c>
      <c r="M8" s="11"/>
      <c r="N8" s="11">
        <v>541</v>
      </c>
      <c r="O8" s="11">
        <v>521</v>
      </c>
      <c r="P8" s="11">
        <v>441</v>
      </c>
      <c r="Q8" s="11">
        <v>502</v>
      </c>
      <c r="R8" s="11"/>
      <c r="S8" s="11">
        <v>282</v>
      </c>
      <c r="T8" s="11">
        <v>261</v>
      </c>
      <c r="U8" s="11">
        <v>161</v>
      </c>
      <c r="V8" s="11">
        <v>181</v>
      </c>
      <c r="W8" s="11">
        <v>141</v>
      </c>
      <c r="X8" s="11">
        <v>181</v>
      </c>
      <c r="Y8" s="11">
        <v>161</v>
      </c>
      <c r="Z8" s="11">
        <v>80</v>
      </c>
      <c r="AA8" s="11">
        <v>221</v>
      </c>
      <c r="AB8" s="11">
        <v>181</v>
      </c>
      <c r="AC8" s="11">
        <v>101</v>
      </c>
      <c r="AD8" s="11">
        <v>60</v>
      </c>
      <c r="AE8" s="11"/>
      <c r="AF8" s="11">
        <v>379</v>
      </c>
      <c r="AG8" s="11">
        <v>668</v>
      </c>
      <c r="AH8" s="11">
        <v>176</v>
      </c>
      <c r="AI8" s="11">
        <v>267</v>
      </c>
      <c r="AJ8" s="11">
        <v>115</v>
      </c>
      <c r="AK8" s="11"/>
      <c r="AL8" s="11">
        <v>496</v>
      </c>
      <c r="AM8" s="11">
        <v>370</v>
      </c>
      <c r="AN8" s="11">
        <v>198</v>
      </c>
      <c r="AO8" s="11">
        <v>427</v>
      </c>
      <c r="AP8" s="11">
        <v>136</v>
      </c>
      <c r="AQ8" s="11">
        <v>169</v>
      </c>
      <c r="AR8" s="11"/>
      <c r="AS8" s="11">
        <v>465</v>
      </c>
      <c r="AT8" s="11">
        <v>466</v>
      </c>
      <c r="AU8" s="11">
        <v>499</v>
      </c>
      <c r="AV8" s="11">
        <v>254</v>
      </c>
      <c r="AW8" s="11">
        <v>41</v>
      </c>
      <c r="AX8" s="11"/>
      <c r="AY8" s="11">
        <v>14</v>
      </c>
      <c r="AZ8" s="11">
        <v>74</v>
      </c>
      <c r="BA8" s="11">
        <v>133</v>
      </c>
      <c r="BB8" s="11">
        <v>113</v>
      </c>
      <c r="BC8" s="11">
        <v>179</v>
      </c>
      <c r="BD8" s="11">
        <v>206</v>
      </c>
      <c r="BE8" s="11">
        <v>203</v>
      </c>
      <c r="BF8" s="11">
        <v>150</v>
      </c>
      <c r="BG8" s="11">
        <v>140</v>
      </c>
      <c r="BH8" s="11">
        <v>121</v>
      </c>
      <c r="BI8" s="11">
        <v>171</v>
      </c>
      <c r="BJ8" s="11">
        <v>130</v>
      </c>
      <c r="BK8" s="11">
        <v>77</v>
      </c>
      <c r="BL8" s="11">
        <v>47</v>
      </c>
      <c r="BM8" s="11">
        <v>51</v>
      </c>
      <c r="BN8" s="11">
        <v>110</v>
      </c>
      <c r="BO8" s="11"/>
      <c r="BP8" s="11">
        <v>485</v>
      </c>
      <c r="BQ8" s="11">
        <v>565</v>
      </c>
      <c r="BR8" s="11">
        <v>279</v>
      </c>
      <c r="BS8" s="11">
        <v>372</v>
      </c>
      <c r="BT8" s="11">
        <v>211</v>
      </c>
      <c r="BU8" s="11">
        <v>97</v>
      </c>
      <c r="BV8" s="11"/>
      <c r="BW8" s="11">
        <v>771</v>
      </c>
      <c r="BX8" s="11">
        <v>434</v>
      </c>
      <c r="BY8" s="11">
        <v>145</v>
      </c>
      <c r="BZ8" s="11">
        <v>184</v>
      </c>
      <c r="CA8" s="11">
        <v>376</v>
      </c>
      <c r="CB8" s="11">
        <v>87</v>
      </c>
      <c r="CC8" s="11"/>
      <c r="CD8" s="11">
        <v>448</v>
      </c>
      <c r="CE8" s="11">
        <v>367</v>
      </c>
      <c r="CF8" s="11">
        <v>293</v>
      </c>
      <c r="CG8" s="11">
        <v>547</v>
      </c>
      <c r="CH8" s="11"/>
      <c r="CI8" s="11">
        <v>352</v>
      </c>
      <c r="CJ8" s="11">
        <v>409</v>
      </c>
      <c r="CK8" s="11">
        <v>1120</v>
      </c>
      <c r="CL8" s="11">
        <v>129</v>
      </c>
      <c r="CM8" s="11"/>
      <c r="CN8" s="11">
        <v>242</v>
      </c>
      <c r="CO8" s="11">
        <v>1738</v>
      </c>
      <c r="CP8" s="11"/>
      <c r="CQ8" s="11">
        <v>193</v>
      </c>
      <c r="CR8" s="11">
        <v>1663</v>
      </c>
    </row>
    <row r="9" spans="2:96" ht="43.2" x14ac:dyDescent="0.3">
      <c r="B9" s="15" t="s">
        <v>633</v>
      </c>
      <c r="C9" s="14">
        <v>0.36335472658420598</v>
      </c>
      <c r="D9" s="14">
        <v>0.372798589108922</v>
      </c>
      <c r="E9" s="14">
        <v>0.35402111016090798</v>
      </c>
      <c r="F9" s="14"/>
      <c r="G9" s="14">
        <v>0.475860477631947</v>
      </c>
      <c r="H9" s="14">
        <v>0.407805461738455</v>
      </c>
      <c r="I9" s="14">
        <v>0.35539286745071302</v>
      </c>
      <c r="J9" s="14">
        <v>0.36011191052165697</v>
      </c>
      <c r="K9" s="14">
        <v>0.33568866832500099</v>
      </c>
      <c r="L9" s="14">
        <v>0.28043394238550301</v>
      </c>
      <c r="M9" s="14"/>
      <c r="N9" s="14">
        <v>0.36461252853033499</v>
      </c>
      <c r="O9" s="14">
        <v>0.37294058553836101</v>
      </c>
      <c r="P9" s="14">
        <v>0.37640362658641402</v>
      </c>
      <c r="Q9" s="14">
        <v>0.34087197644546802</v>
      </c>
      <c r="R9" s="14"/>
      <c r="S9" s="14">
        <v>0.37476100771318999</v>
      </c>
      <c r="T9" s="14">
        <v>0.37301749874357099</v>
      </c>
      <c r="U9" s="14">
        <v>0.33325004004880698</v>
      </c>
      <c r="V9" s="14">
        <v>0.378431193430941</v>
      </c>
      <c r="W9" s="14">
        <v>0.371931398829494</v>
      </c>
      <c r="X9" s="14">
        <v>0.32955842258477003</v>
      </c>
      <c r="Y9" s="14">
        <v>0.344678852971326</v>
      </c>
      <c r="Z9" s="14">
        <v>0.43651724245887102</v>
      </c>
      <c r="AA9" s="14">
        <v>0.36380676152881902</v>
      </c>
      <c r="AB9" s="14">
        <v>0.33911624971277299</v>
      </c>
      <c r="AC9" s="14">
        <v>0.44399603488846701</v>
      </c>
      <c r="AD9" s="14">
        <v>0.27308808875658902</v>
      </c>
      <c r="AE9" s="14"/>
      <c r="AF9" s="14">
        <v>0.36724414791170601</v>
      </c>
      <c r="AG9" s="14">
        <v>0.39985676676350101</v>
      </c>
      <c r="AH9" s="14">
        <v>0.37617655526459698</v>
      </c>
      <c r="AI9" s="14">
        <v>0.31011838603063802</v>
      </c>
      <c r="AJ9" s="14">
        <v>0.36557120906470503</v>
      </c>
      <c r="AK9" s="14"/>
      <c r="AL9" s="14">
        <v>0.44253171262663799</v>
      </c>
      <c r="AM9" s="14">
        <v>0.32712923338258099</v>
      </c>
      <c r="AN9" s="14">
        <v>0.40566145789268898</v>
      </c>
      <c r="AO9" s="14">
        <v>0.34605530303314902</v>
      </c>
      <c r="AP9" s="14">
        <v>0.33883496370413901</v>
      </c>
      <c r="AQ9" s="14">
        <v>0.26896846371678301</v>
      </c>
      <c r="AR9" s="14"/>
      <c r="AS9" s="14">
        <v>0.36883109224760402</v>
      </c>
      <c r="AT9" s="14">
        <v>0.36175605600359001</v>
      </c>
      <c r="AU9" s="14">
        <v>0.35360288594159101</v>
      </c>
      <c r="AV9" s="14">
        <v>0.40841409273365498</v>
      </c>
      <c r="AW9" s="14">
        <v>0.42234318829251699</v>
      </c>
      <c r="AX9" s="14"/>
      <c r="AY9" s="14">
        <v>0.30697959162585697</v>
      </c>
      <c r="AZ9" s="14">
        <v>0.27515932745030902</v>
      </c>
      <c r="BA9" s="14">
        <v>0.30632842959867002</v>
      </c>
      <c r="BB9" s="14">
        <v>0.37894854749305801</v>
      </c>
      <c r="BC9" s="14">
        <v>0.43201209053943901</v>
      </c>
      <c r="BD9" s="14">
        <v>0.32711268362908702</v>
      </c>
      <c r="BE9" s="14">
        <v>0.38444502450269302</v>
      </c>
      <c r="BF9" s="14">
        <v>0.31116983430726403</v>
      </c>
      <c r="BG9" s="14">
        <v>0.38596697310417</v>
      </c>
      <c r="BH9" s="14">
        <v>0.43015253300013101</v>
      </c>
      <c r="BI9" s="14">
        <v>0.398002878323783</v>
      </c>
      <c r="BJ9" s="14">
        <v>0.38424469208766798</v>
      </c>
      <c r="BK9" s="14">
        <v>0.377270275527545</v>
      </c>
      <c r="BL9" s="14">
        <v>0.27620831446705602</v>
      </c>
      <c r="BM9" s="14">
        <v>0.30466435889633497</v>
      </c>
      <c r="BN9" s="14">
        <v>0.39595960579316802</v>
      </c>
      <c r="BO9" s="14"/>
      <c r="BP9" s="14">
        <v>0.420535698822746</v>
      </c>
      <c r="BQ9" s="14">
        <v>0.34768400745435502</v>
      </c>
      <c r="BR9" s="14">
        <v>0.38856190250731598</v>
      </c>
      <c r="BS9" s="14">
        <v>0.31766654460738297</v>
      </c>
      <c r="BT9" s="14">
        <v>0.36855627506067801</v>
      </c>
      <c r="BU9" s="14">
        <v>0.26643047172187301</v>
      </c>
      <c r="BV9" s="14"/>
      <c r="BW9" s="14">
        <v>0.31693476897801798</v>
      </c>
      <c r="BX9" s="14">
        <v>0.39629659231614001</v>
      </c>
      <c r="BY9" s="14">
        <v>0.404208728428185</v>
      </c>
      <c r="BZ9" s="14">
        <v>0.362218391672673</v>
      </c>
      <c r="CA9" s="14">
        <v>0.37061888151026201</v>
      </c>
      <c r="CB9" s="14">
        <v>0.51927216975683399</v>
      </c>
      <c r="CC9" s="14"/>
      <c r="CD9" s="14">
        <v>0.43316648712342598</v>
      </c>
      <c r="CE9" s="14">
        <v>0.35852044822256202</v>
      </c>
      <c r="CF9" s="14">
        <v>0.338785546524698</v>
      </c>
      <c r="CG9" s="14">
        <v>0.34948597176085799</v>
      </c>
      <c r="CH9" s="14"/>
      <c r="CI9" s="14">
        <v>0.33880852252460603</v>
      </c>
      <c r="CJ9" s="14">
        <v>0.3989132317322</v>
      </c>
      <c r="CK9" s="14">
        <v>0.35198253172609301</v>
      </c>
      <c r="CL9" s="14">
        <v>0.416136942274556</v>
      </c>
      <c r="CM9" s="14"/>
      <c r="CN9" s="14">
        <v>0.40059823903466502</v>
      </c>
      <c r="CO9" s="14">
        <v>0.35747234542801598</v>
      </c>
      <c r="CP9" s="14"/>
      <c r="CQ9" s="14">
        <v>0.41276966464466802</v>
      </c>
      <c r="CR9" s="14">
        <v>0.35514787246730301</v>
      </c>
    </row>
    <row r="10" spans="2:96" ht="43.2" x14ac:dyDescent="0.3">
      <c r="B10" s="15" t="s">
        <v>634</v>
      </c>
      <c r="C10" s="14">
        <v>0.34868313709652599</v>
      </c>
      <c r="D10" s="14">
        <v>0.35198740397442502</v>
      </c>
      <c r="E10" s="14">
        <v>0.34648419736810698</v>
      </c>
      <c r="F10" s="14"/>
      <c r="G10" s="14">
        <v>0.27601292760968998</v>
      </c>
      <c r="H10" s="14">
        <v>0.37585776760890999</v>
      </c>
      <c r="I10" s="14">
        <v>0.32478203591854798</v>
      </c>
      <c r="J10" s="14">
        <v>0.38057279718340398</v>
      </c>
      <c r="K10" s="14">
        <v>0.37606340835315</v>
      </c>
      <c r="L10" s="14">
        <v>0.34978877990913299</v>
      </c>
      <c r="M10" s="14"/>
      <c r="N10" s="14">
        <v>0.32053004676333302</v>
      </c>
      <c r="O10" s="14">
        <v>0.33686045968098599</v>
      </c>
      <c r="P10" s="14">
        <v>0.34118646264513097</v>
      </c>
      <c r="Q10" s="14">
        <v>0.396192686060236</v>
      </c>
      <c r="R10" s="14"/>
      <c r="S10" s="14">
        <v>0.35794344659847299</v>
      </c>
      <c r="T10" s="14">
        <v>0.34029968167558899</v>
      </c>
      <c r="U10" s="14">
        <v>0.41186420712339999</v>
      </c>
      <c r="V10" s="14">
        <v>0.37368182307046499</v>
      </c>
      <c r="W10" s="14">
        <v>0.30806048852761297</v>
      </c>
      <c r="X10" s="14">
        <v>0.40012026505663401</v>
      </c>
      <c r="Y10" s="14">
        <v>0.338947439897825</v>
      </c>
      <c r="Z10" s="14">
        <v>0.29609338081866898</v>
      </c>
      <c r="AA10" s="14">
        <v>0.325165895484964</v>
      </c>
      <c r="AB10" s="14">
        <v>0.28892692845835399</v>
      </c>
      <c r="AC10" s="14">
        <v>0.39460771080475898</v>
      </c>
      <c r="AD10" s="14">
        <v>0.32280667088440801</v>
      </c>
      <c r="AE10" s="14"/>
      <c r="AF10" s="14">
        <v>0.37295831861745699</v>
      </c>
      <c r="AG10" s="14">
        <v>0.34355480822090101</v>
      </c>
      <c r="AH10" s="14">
        <v>0.31110307673124699</v>
      </c>
      <c r="AI10" s="14">
        <v>0.38978084832381599</v>
      </c>
      <c r="AJ10" s="14">
        <v>0.31879381795159001</v>
      </c>
      <c r="AK10" s="14"/>
      <c r="AL10" s="14">
        <v>0.324703139163254</v>
      </c>
      <c r="AM10" s="14">
        <v>0.37269962774126097</v>
      </c>
      <c r="AN10" s="14">
        <v>0.256194893725119</v>
      </c>
      <c r="AO10" s="14">
        <v>0.396391758377584</v>
      </c>
      <c r="AP10" s="14">
        <v>0.28574145485316399</v>
      </c>
      <c r="AQ10" s="14">
        <v>0.45520580207309602</v>
      </c>
      <c r="AR10" s="14"/>
      <c r="AS10" s="14">
        <v>0.374526297597916</v>
      </c>
      <c r="AT10" s="14">
        <v>0.34651547139539302</v>
      </c>
      <c r="AU10" s="14">
        <v>0.299222679118198</v>
      </c>
      <c r="AV10" s="14">
        <v>0.38755466223928298</v>
      </c>
      <c r="AW10" s="14">
        <v>0.42889227612547398</v>
      </c>
      <c r="AX10" s="14"/>
      <c r="AY10" s="14">
        <v>0.58968143150720098</v>
      </c>
      <c r="AZ10" s="14">
        <v>0.39420734500724602</v>
      </c>
      <c r="BA10" s="14">
        <v>0.387812864388699</v>
      </c>
      <c r="BB10" s="14">
        <v>0.45799479195412801</v>
      </c>
      <c r="BC10" s="14">
        <v>0.34616617601253702</v>
      </c>
      <c r="BD10" s="14">
        <v>0.30277197724705202</v>
      </c>
      <c r="BE10" s="14">
        <v>0.358517975540038</v>
      </c>
      <c r="BF10" s="14">
        <v>0.32288163500705902</v>
      </c>
      <c r="BG10" s="14">
        <v>0.32502849773232001</v>
      </c>
      <c r="BH10" s="14">
        <v>0.32454838261777502</v>
      </c>
      <c r="BI10" s="14">
        <v>0.33557811632676399</v>
      </c>
      <c r="BJ10" s="14">
        <v>0.34902679023827898</v>
      </c>
      <c r="BK10" s="14">
        <v>0.25961828094079697</v>
      </c>
      <c r="BL10" s="14">
        <v>0.33997284450228099</v>
      </c>
      <c r="BM10" s="14">
        <v>0.26877185609618398</v>
      </c>
      <c r="BN10" s="14">
        <v>0.41003491495740102</v>
      </c>
      <c r="BO10" s="14"/>
      <c r="BP10" s="14">
        <v>0.36102551236800101</v>
      </c>
      <c r="BQ10" s="14">
        <v>0.31934633623291597</v>
      </c>
      <c r="BR10" s="14">
        <v>0.36098272885329902</v>
      </c>
      <c r="BS10" s="14">
        <v>0.36943333131245798</v>
      </c>
      <c r="BT10" s="14">
        <v>0.31895284367087301</v>
      </c>
      <c r="BU10" s="14">
        <v>0.39680866949015098</v>
      </c>
      <c r="BV10" s="14"/>
      <c r="BW10" s="14">
        <v>0.361577688229615</v>
      </c>
      <c r="BX10" s="14">
        <v>0.35293051357852101</v>
      </c>
      <c r="BY10" s="14">
        <v>0.37173201247552601</v>
      </c>
      <c r="BZ10" s="14">
        <v>0.363819220185989</v>
      </c>
      <c r="CA10" s="14">
        <v>0.32089664472811402</v>
      </c>
      <c r="CB10" s="14">
        <v>0.20915836950591599</v>
      </c>
      <c r="CC10" s="14"/>
      <c r="CD10" s="14">
        <v>0.29088954179923798</v>
      </c>
      <c r="CE10" s="14">
        <v>0.36494446096497102</v>
      </c>
      <c r="CF10" s="14">
        <v>0.35712898802288001</v>
      </c>
      <c r="CG10" s="14">
        <v>0.35510839225531898</v>
      </c>
      <c r="CH10" s="14"/>
      <c r="CI10" s="14">
        <v>0.39597153434309301</v>
      </c>
      <c r="CJ10" s="14">
        <v>0.32458151543936398</v>
      </c>
      <c r="CK10" s="14">
        <v>0.34771250311686402</v>
      </c>
      <c r="CL10" s="14">
        <v>0.30460599336260502</v>
      </c>
      <c r="CM10" s="14"/>
      <c r="CN10" s="14">
        <v>0.36532982668196501</v>
      </c>
      <c r="CO10" s="14">
        <v>0.347529592946833</v>
      </c>
      <c r="CP10" s="14"/>
      <c r="CQ10" s="14">
        <v>0.35321231547570597</v>
      </c>
      <c r="CR10" s="14">
        <v>0.351477857855028</v>
      </c>
    </row>
    <row r="11" spans="2:96" ht="43.2" x14ac:dyDescent="0.3">
      <c r="B11" s="15" t="s">
        <v>635</v>
      </c>
      <c r="C11" s="14">
        <v>0.23010421418614099</v>
      </c>
      <c r="D11" s="14">
        <v>0.243718582511633</v>
      </c>
      <c r="E11" s="14">
        <v>0.21539216943158601</v>
      </c>
      <c r="F11" s="14"/>
      <c r="G11" s="14">
        <v>0.27707110200747398</v>
      </c>
      <c r="H11" s="14">
        <v>0.243041244544905</v>
      </c>
      <c r="I11" s="14">
        <v>0.25351327556367098</v>
      </c>
      <c r="J11" s="14">
        <v>0.199756680629052</v>
      </c>
      <c r="K11" s="14">
        <v>0.203741530080601</v>
      </c>
      <c r="L11" s="14">
        <v>0.21178843576274201</v>
      </c>
      <c r="M11" s="14"/>
      <c r="N11" s="14">
        <v>0.236829468678247</v>
      </c>
      <c r="O11" s="14">
        <v>0.20483659410604901</v>
      </c>
      <c r="P11" s="14">
        <v>0.24442896259963601</v>
      </c>
      <c r="Q11" s="14">
        <v>0.237063913316853</v>
      </c>
      <c r="R11" s="14"/>
      <c r="S11" s="14">
        <v>0.19612871298118201</v>
      </c>
      <c r="T11" s="14">
        <v>0.24130419720733901</v>
      </c>
      <c r="U11" s="14">
        <v>0.25309433079666599</v>
      </c>
      <c r="V11" s="14">
        <v>0.24326737011918001</v>
      </c>
      <c r="W11" s="14">
        <v>0.25914065998065999</v>
      </c>
      <c r="X11" s="14">
        <v>0.23935372784945699</v>
      </c>
      <c r="Y11" s="14">
        <v>0.22120349797448999</v>
      </c>
      <c r="Z11" s="14">
        <v>0.243611141798588</v>
      </c>
      <c r="AA11" s="14">
        <v>0.25077022672808402</v>
      </c>
      <c r="AB11" s="14">
        <v>0.18415577393344801</v>
      </c>
      <c r="AC11" s="14">
        <v>0.211517263593373</v>
      </c>
      <c r="AD11" s="14">
        <v>0.243285026624075</v>
      </c>
      <c r="AE11" s="14"/>
      <c r="AF11" s="14">
        <v>0.23282989699475801</v>
      </c>
      <c r="AG11" s="14">
        <v>0.22540455984153801</v>
      </c>
      <c r="AH11" s="14">
        <v>0.26419619922027099</v>
      </c>
      <c r="AI11" s="14">
        <v>0.248280944170165</v>
      </c>
      <c r="AJ11" s="14">
        <v>0.26312174488095202</v>
      </c>
      <c r="AK11" s="14"/>
      <c r="AL11" s="14">
        <v>0.21143313862681401</v>
      </c>
      <c r="AM11" s="14">
        <v>0.23808505767448099</v>
      </c>
      <c r="AN11" s="14">
        <v>0.29683966208868601</v>
      </c>
      <c r="AO11" s="14">
        <v>0.23152430004064101</v>
      </c>
      <c r="AP11" s="14">
        <v>0.27725835984319103</v>
      </c>
      <c r="AQ11" s="14">
        <v>0.189029506434232</v>
      </c>
      <c r="AR11" s="14"/>
      <c r="AS11" s="14">
        <v>0.23684895436988801</v>
      </c>
      <c r="AT11" s="14">
        <v>0.23585122308945899</v>
      </c>
      <c r="AU11" s="14">
        <v>0.24254876034116399</v>
      </c>
      <c r="AV11" s="14">
        <v>0.214227641674025</v>
      </c>
      <c r="AW11" s="14">
        <v>0.204446534396513</v>
      </c>
      <c r="AX11" s="14"/>
      <c r="AY11" s="14">
        <v>7.1624425698970803E-2</v>
      </c>
      <c r="AZ11" s="14">
        <v>0.20444654522709299</v>
      </c>
      <c r="BA11" s="14">
        <v>0.24653835826277501</v>
      </c>
      <c r="BB11" s="14">
        <v>0.30358757444026002</v>
      </c>
      <c r="BC11" s="14">
        <v>0.22264443166702699</v>
      </c>
      <c r="BD11" s="14">
        <v>0.221847551070493</v>
      </c>
      <c r="BE11" s="14">
        <v>0.20672647796199201</v>
      </c>
      <c r="BF11" s="14">
        <v>0.21473791280946</v>
      </c>
      <c r="BG11" s="14">
        <v>0.32082923748401199</v>
      </c>
      <c r="BH11" s="14">
        <v>0.290344070600005</v>
      </c>
      <c r="BI11" s="14">
        <v>0.196733391568921</v>
      </c>
      <c r="BJ11" s="14">
        <v>0.18488525827640301</v>
      </c>
      <c r="BK11" s="14">
        <v>0.27667051782910901</v>
      </c>
      <c r="BL11" s="14">
        <v>0.217369208762967</v>
      </c>
      <c r="BM11" s="14">
        <v>0.21930037275444</v>
      </c>
      <c r="BN11" s="14">
        <v>0.184446940476584</v>
      </c>
      <c r="BO11" s="14"/>
      <c r="BP11" s="14">
        <v>0.252343212288759</v>
      </c>
      <c r="BQ11" s="14">
        <v>0.25303999350998002</v>
      </c>
      <c r="BR11" s="14">
        <v>0.20999358655929201</v>
      </c>
      <c r="BS11" s="14">
        <v>0.22079536886717499</v>
      </c>
      <c r="BT11" s="14">
        <v>0.189006861634331</v>
      </c>
      <c r="BU11" s="14">
        <v>0.172189470354456</v>
      </c>
      <c r="BV11" s="14"/>
      <c r="BW11" s="14">
        <v>0.21270295095280201</v>
      </c>
      <c r="BX11" s="14">
        <v>0.238719566455666</v>
      </c>
      <c r="BY11" s="14">
        <v>0.187951787022415</v>
      </c>
      <c r="BZ11" s="14">
        <v>0.25604877133255299</v>
      </c>
      <c r="CA11" s="14">
        <v>0.26653356730079097</v>
      </c>
      <c r="CB11" s="14">
        <v>0.21541604297882699</v>
      </c>
      <c r="CC11" s="14"/>
      <c r="CD11" s="14">
        <v>0.26616857738274702</v>
      </c>
      <c r="CE11" s="14">
        <v>0.262209138013132</v>
      </c>
      <c r="CF11" s="14">
        <v>0.217040780777214</v>
      </c>
      <c r="CG11" s="14">
        <v>0.20847912411074501</v>
      </c>
      <c r="CH11" s="14"/>
      <c r="CI11" s="14">
        <v>0.19698725646842499</v>
      </c>
      <c r="CJ11" s="14">
        <v>0.232345035687574</v>
      </c>
      <c r="CK11" s="14">
        <v>0.24169843624975201</v>
      </c>
      <c r="CL11" s="14">
        <v>0.21281194055896299</v>
      </c>
      <c r="CM11" s="14"/>
      <c r="CN11" s="14">
        <v>0.22166822871840999</v>
      </c>
      <c r="CO11" s="14">
        <v>0.23054832523657501</v>
      </c>
      <c r="CP11" s="14"/>
      <c r="CQ11" s="14">
        <v>0.234578715037221</v>
      </c>
      <c r="CR11" s="14">
        <v>0.23114995821005199</v>
      </c>
    </row>
    <row r="12" spans="2:96" ht="57.6" x14ac:dyDescent="0.3">
      <c r="B12" s="15" t="s">
        <v>636</v>
      </c>
      <c r="C12" s="14">
        <v>0.20735876643701401</v>
      </c>
      <c r="D12" s="14">
        <v>0.17963498563126801</v>
      </c>
      <c r="E12" s="14">
        <v>0.23420548093549101</v>
      </c>
      <c r="F12" s="14"/>
      <c r="G12" s="14">
        <v>0.2086243121146</v>
      </c>
      <c r="H12" s="14">
        <v>0.18952815567476999</v>
      </c>
      <c r="I12" s="14">
        <v>0.20812177885597399</v>
      </c>
      <c r="J12" s="14">
        <v>0.215243098859971</v>
      </c>
      <c r="K12" s="14">
        <v>0.18927730310938801</v>
      </c>
      <c r="L12" s="14">
        <v>0.226170481613644</v>
      </c>
      <c r="M12" s="14"/>
      <c r="N12" s="14">
        <v>0.21046767958016699</v>
      </c>
      <c r="O12" s="14">
        <v>0.224543511104073</v>
      </c>
      <c r="P12" s="14">
        <v>0.185080253581072</v>
      </c>
      <c r="Q12" s="14">
        <v>0.20627354403203799</v>
      </c>
      <c r="R12" s="14"/>
      <c r="S12" s="14">
        <v>0.18371915094971999</v>
      </c>
      <c r="T12" s="14">
        <v>0.21788385966878801</v>
      </c>
      <c r="U12" s="14">
        <v>0.204749095366872</v>
      </c>
      <c r="V12" s="14">
        <v>0.19466995567565701</v>
      </c>
      <c r="W12" s="14">
        <v>0.21437990981869601</v>
      </c>
      <c r="X12" s="14">
        <v>0.19066784667783401</v>
      </c>
      <c r="Y12" s="14">
        <v>0.16697034391931401</v>
      </c>
      <c r="Z12" s="14">
        <v>0.20324246100941501</v>
      </c>
      <c r="AA12" s="14">
        <v>0.25424397385043901</v>
      </c>
      <c r="AB12" s="14">
        <v>0.21428310643088</v>
      </c>
      <c r="AC12" s="14">
        <v>0.20640433683450801</v>
      </c>
      <c r="AD12" s="14">
        <v>0.27367794474089202</v>
      </c>
      <c r="AE12" s="14"/>
      <c r="AF12" s="14">
        <v>0.149002068464621</v>
      </c>
      <c r="AG12" s="14">
        <v>0.236195246128276</v>
      </c>
      <c r="AH12" s="14">
        <v>0.25294915891119002</v>
      </c>
      <c r="AI12" s="14">
        <v>0.114283580820822</v>
      </c>
      <c r="AJ12" s="14">
        <v>0.26372787682236398</v>
      </c>
      <c r="AK12" s="14"/>
      <c r="AL12" s="14">
        <v>0.239612445123705</v>
      </c>
      <c r="AM12" s="14">
        <v>0.17825321062083499</v>
      </c>
      <c r="AN12" s="14">
        <v>0.231237474437302</v>
      </c>
      <c r="AO12" s="14">
        <v>0.118880357291633</v>
      </c>
      <c r="AP12" s="14">
        <v>0.28182387714247198</v>
      </c>
      <c r="AQ12" s="14">
        <v>0.28324666740465598</v>
      </c>
      <c r="AR12" s="14"/>
      <c r="AS12" s="14">
        <v>0.189461642934245</v>
      </c>
      <c r="AT12" s="14">
        <v>0.20553152504255601</v>
      </c>
      <c r="AU12" s="14">
        <v>0.24111014171985401</v>
      </c>
      <c r="AV12" s="14">
        <v>0.217175926852684</v>
      </c>
      <c r="AW12" s="14">
        <v>0.20355927649123501</v>
      </c>
      <c r="AX12" s="14"/>
      <c r="AY12" s="14">
        <v>0.13427732917462901</v>
      </c>
      <c r="AZ12" s="14">
        <v>0.169594877961221</v>
      </c>
      <c r="BA12" s="14">
        <v>0.207617520843695</v>
      </c>
      <c r="BB12" s="14">
        <v>0.217069584208258</v>
      </c>
      <c r="BC12" s="14">
        <v>0.21035776647769</v>
      </c>
      <c r="BD12" s="14">
        <v>0.21647336316030399</v>
      </c>
      <c r="BE12" s="14">
        <v>0.20860817857164801</v>
      </c>
      <c r="BF12" s="14">
        <v>0.23790672048677799</v>
      </c>
      <c r="BG12" s="14">
        <v>0.18082942810359001</v>
      </c>
      <c r="BH12" s="14">
        <v>0.23005304600420901</v>
      </c>
      <c r="BI12" s="14">
        <v>0.179976590963045</v>
      </c>
      <c r="BJ12" s="14">
        <v>0.16780137814120899</v>
      </c>
      <c r="BK12" s="14">
        <v>0.21476819870007099</v>
      </c>
      <c r="BL12" s="14">
        <v>0.21110252242417199</v>
      </c>
      <c r="BM12" s="14">
        <v>0.25735571767619903</v>
      </c>
      <c r="BN12" s="14">
        <v>0.22804631063122499</v>
      </c>
      <c r="BO12" s="14"/>
      <c r="BP12" s="14">
        <v>0.18757958629136001</v>
      </c>
      <c r="BQ12" s="14">
        <v>0.24286121515412801</v>
      </c>
      <c r="BR12" s="14">
        <v>0.17595637401929701</v>
      </c>
      <c r="BS12" s="14">
        <v>0.229029503680271</v>
      </c>
      <c r="BT12" s="14">
        <v>0.154979302051901</v>
      </c>
      <c r="BU12" s="14">
        <v>0.22414156041797101</v>
      </c>
      <c r="BV12" s="14"/>
      <c r="BW12" s="14">
        <v>0.21463128241043899</v>
      </c>
      <c r="BX12" s="14">
        <v>0.194601171470412</v>
      </c>
      <c r="BY12" s="14">
        <v>0.18300847214501201</v>
      </c>
      <c r="BZ12" s="14">
        <v>0.17743336069552401</v>
      </c>
      <c r="CA12" s="14">
        <v>0.203162015071533</v>
      </c>
      <c r="CB12" s="14">
        <v>0.30778381017282402</v>
      </c>
      <c r="CC12" s="14"/>
      <c r="CD12" s="14">
        <v>0.19906818192111</v>
      </c>
      <c r="CE12" s="14">
        <v>0.205671187840029</v>
      </c>
      <c r="CF12" s="14">
        <v>0.211116816218438</v>
      </c>
      <c r="CG12" s="14">
        <v>0.194663999523496</v>
      </c>
      <c r="CH12" s="14"/>
      <c r="CI12" s="14">
        <v>0.25309902072457702</v>
      </c>
      <c r="CJ12" s="14">
        <v>0.173016094742828</v>
      </c>
      <c r="CK12" s="14">
        <v>0.20065574335574399</v>
      </c>
      <c r="CL12" s="14">
        <v>0.24944298809711901</v>
      </c>
      <c r="CM12" s="14"/>
      <c r="CN12" s="14">
        <v>0.170112342636244</v>
      </c>
      <c r="CO12" s="14">
        <v>0.21411148475400699</v>
      </c>
      <c r="CP12" s="14"/>
      <c r="CQ12" s="14">
        <v>0.18781506545315599</v>
      </c>
      <c r="CR12" s="14">
        <v>0.214406282532731</v>
      </c>
    </row>
    <row r="13" spans="2:96" ht="57.6" x14ac:dyDescent="0.3">
      <c r="B13" s="15" t="s">
        <v>637</v>
      </c>
      <c r="C13" s="14">
        <v>0.17830894239346401</v>
      </c>
      <c r="D13" s="14">
        <v>0.18798310682600899</v>
      </c>
      <c r="E13" s="14">
        <v>0.168470152579346</v>
      </c>
      <c r="F13" s="14"/>
      <c r="G13" s="14">
        <v>0.256020521049933</v>
      </c>
      <c r="H13" s="14">
        <v>0.23714908572848001</v>
      </c>
      <c r="I13" s="14">
        <v>0.19494138730046301</v>
      </c>
      <c r="J13" s="14">
        <v>0.14417252997684099</v>
      </c>
      <c r="K13" s="14">
        <v>0.120836706948666</v>
      </c>
      <c r="L13" s="14">
        <v>0.131750528202141</v>
      </c>
      <c r="M13" s="14"/>
      <c r="N13" s="14">
        <v>0.18667656647601399</v>
      </c>
      <c r="O13" s="14">
        <v>0.17329733002759701</v>
      </c>
      <c r="P13" s="14">
        <v>0.183107577895783</v>
      </c>
      <c r="Q13" s="14">
        <v>0.17240818703847399</v>
      </c>
      <c r="R13" s="14"/>
      <c r="S13" s="14">
        <v>0.26312071418838201</v>
      </c>
      <c r="T13" s="14">
        <v>0.157705206490072</v>
      </c>
      <c r="U13" s="14">
        <v>0.12016375311612</v>
      </c>
      <c r="V13" s="14">
        <v>0.22966539214665099</v>
      </c>
      <c r="W13" s="14">
        <v>0.15169910553089899</v>
      </c>
      <c r="X13" s="14">
        <v>0.17021709110233399</v>
      </c>
      <c r="Y13" s="14">
        <v>0.18311580608907599</v>
      </c>
      <c r="Z13" s="14">
        <v>0.130486810819403</v>
      </c>
      <c r="AA13" s="14">
        <v>0.152089461906254</v>
      </c>
      <c r="AB13" s="14">
        <v>0.16473205089700599</v>
      </c>
      <c r="AC13" s="14">
        <v>0.15991013771381199</v>
      </c>
      <c r="AD13" s="14">
        <v>0.176421798003779</v>
      </c>
      <c r="AE13" s="14"/>
      <c r="AF13" s="14">
        <v>0.19030601854483301</v>
      </c>
      <c r="AG13" s="14">
        <v>0.21011564625152701</v>
      </c>
      <c r="AH13" s="14">
        <v>0.16033796732666999</v>
      </c>
      <c r="AI13" s="14">
        <v>0.12549234094876099</v>
      </c>
      <c r="AJ13" s="14">
        <v>0.220324783946199</v>
      </c>
      <c r="AK13" s="14"/>
      <c r="AL13" s="14">
        <v>0.22107295102376201</v>
      </c>
      <c r="AM13" s="14">
        <v>0.192823448563818</v>
      </c>
      <c r="AN13" s="14">
        <v>0.17127805868243901</v>
      </c>
      <c r="AO13" s="14">
        <v>0.135490458972439</v>
      </c>
      <c r="AP13" s="14">
        <v>0.233383548131497</v>
      </c>
      <c r="AQ13" s="14">
        <v>0.13320811610821001</v>
      </c>
      <c r="AR13" s="14"/>
      <c r="AS13" s="14">
        <v>0.14583536651774001</v>
      </c>
      <c r="AT13" s="14">
        <v>0.16781150420049801</v>
      </c>
      <c r="AU13" s="14">
        <v>0.191240062836664</v>
      </c>
      <c r="AV13" s="14">
        <v>0.22598674243754499</v>
      </c>
      <c r="AW13" s="14">
        <v>0.24438506363221099</v>
      </c>
      <c r="AX13" s="14"/>
      <c r="AY13" s="14">
        <v>7.6423106275338604E-2</v>
      </c>
      <c r="AZ13" s="14">
        <v>0.19079019776254499</v>
      </c>
      <c r="BA13" s="14">
        <v>0.18108660172549801</v>
      </c>
      <c r="BB13" s="14">
        <v>0.103811496698185</v>
      </c>
      <c r="BC13" s="14">
        <v>0.236521617951747</v>
      </c>
      <c r="BD13" s="14">
        <v>0.15858503875038801</v>
      </c>
      <c r="BE13" s="14">
        <v>0.227366763065905</v>
      </c>
      <c r="BF13" s="14">
        <v>0.221151098916404</v>
      </c>
      <c r="BG13" s="14">
        <v>0.12887910671233299</v>
      </c>
      <c r="BH13" s="14">
        <v>0.13889325286235801</v>
      </c>
      <c r="BI13" s="14">
        <v>0.13695850943046101</v>
      </c>
      <c r="BJ13" s="14">
        <v>0.14665301273944201</v>
      </c>
      <c r="BK13" s="14">
        <v>0.17913470847638399</v>
      </c>
      <c r="BL13" s="14">
        <v>0.212349326089524</v>
      </c>
      <c r="BM13" s="14">
        <v>0.20566257472182201</v>
      </c>
      <c r="BN13" s="14">
        <v>0.26703880924887702</v>
      </c>
      <c r="BO13" s="14"/>
      <c r="BP13" s="14">
        <v>0.209605767245272</v>
      </c>
      <c r="BQ13" s="14">
        <v>0.15754294976334601</v>
      </c>
      <c r="BR13" s="14">
        <v>0.18425463490799601</v>
      </c>
      <c r="BS13" s="14">
        <v>0.180317188354115</v>
      </c>
      <c r="BT13" s="14">
        <v>0.14278692551421601</v>
      </c>
      <c r="BU13" s="14">
        <v>0.18155216451047701</v>
      </c>
      <c r="BV13" s="14"/>
      <c r="BW13" s="14">
        <v>0.155343794807734</v>
      </c>
      <c r="BX13" s="14">
        <v>0.19978859181745601</v>
      </c>
      <c r="BY13" s="14">
        <v>0.18410619186132099</v>
      </c>
      <c r="BZ13" s="14">
        <v>0.17840852375784599</v>
      </c>
      <c r="CA13" s="14">
        <v>0.18963102360353501</v>
      </c>
      <c r="CB13" s="14">
        <v>0.234788252216381</v>
      </c>
      <c r="CC13" s="14"/>
      <c r="CD13" s="14">
        <v>0.23574265485817</v>
      </c>
      <c r="CE13" s="14">
        <v>0.190124003105023</v>
      </c>
      <c r="CF13" s="14">
        <v>0.13606947770368599</v>
      </c>
      <c r="CG13" s="14">
        <v>0.16893870654993701</v>
      </c>
      <c r="CH13" s="14"/>
      <c r="CI13" s="14">
        <v>0.20263438390737201</v>
      </c>
      <c r="CJ13" s="14">
        <v>0.197140900064595</v>
      </c>
      <c r="CK13" s="14">
        <v>0.166787609743721</v>
      </c>
      <c r="CL13" s="14">
        <v>0.15229562988916701</v>
      </c>
      <c r="CM13" s="14"/>
      <c r="CN13" s="14">
        <v>0.25492421894409101</v>
      </c>
      <c r="CO13" s="14">
        <v>0.16526162160903801</v>
      </c>
      <c r="CP13" s="14"/>
      <c r="CQ13" s="14">
        <v>0.29005085222517901</v>
      </c>
      <c r="CR13" s="14">
        <v>0.16862819918094701</v>
      </c>
    </row>
    <row r="14" spans="2:96" ht="72" x14ac:dyDescent="0.3">
      <c r="B14" s="15" t="s">
        <v>638</v>
      </c>
      <c r="C14" s="14">
        <v>0.13464209084218001</v>
      </c>
      <c r="D14" s="14">
        <v>0.13057296507947999</v>
      </c>
      <c r="E14" s="14">
        <v>0.13902143455608201</v>
      </c>
      <c r="F14" s="14"/>
      <c r="G14" s="14">
        <v>6.2155102230048498E-2</v>
      </c>
      <c r="H14" s="14">
        <v>7.6977790025620399E-2</v>
      </c>
      <c r="I14" s="14">
        <v>0.15447242561383701</v>
      </c>
      <c r="J14" s="14">
        <v>0.15039478673621401</v>
      </c>
      <c r="K14" s="14">
        <v>0.13764588091129301</v>
      </c>
      <c r="L14" s="14">
        <v>0.19861524968386299</v>
      </c>
      <c r="M14" s="14"/>
      <c r="N14" s="14">
        <v>0.161794039383719</v>
      </c>
      <c r="O14" s="14">
        <v>0.149325173599995</v>
      </c>
      <c r="P14" s="14">
        <v>0.117242504440751</v>
      </c>
      <c r="Q14" s="14">
        <v>0.10703647305391201</v>
      </c>
      <c r="R14" s="14"/>
      <c r="S14" s="14">
        <v>0.109282205411946</v>
      </c>
      <c r="T14" s="14">
        <v>0.169221977830561</v>
      </c>
      <c r="U14" s="14">
        <v>0.17724083084940601</v>
      </c>
      <c r="V14" s="14">
        <v>7.7372764892173804E-2</v>
      </c>
      <c r="W14" s="14">
        <v>0.106393761492349</v>
      </c>
      <c r="X14" s="14">
        <v>9.8638167356275702E-2</v>
      </c>
      <c r="Y14" s="14">
        <v>0.14371772648209</v>
      </c>
      <c r="Z14" s="14">
        <v>0.14683590405157801</v>
      </c>
      <c r="AA14" s="14">
        <v>0.15595133074724901</v>
      </c>
      <c r="AB14" s="14">
        <v>0.17922399425781199</v>
      </c>
      <c r="AC14" s="14">
        <v>8.4128074925242394E-2</v>
      </c>
      <c r="AD14" s="14">
        <v>0.16835055957949099</v>
      </c>
      <c r="AE14" s="14"/>
      <c r="AF14" s="14">
        <v>0.146567473356119</v>
      </c>
      <c r="AG14" s="14">
        <v>0.11660045017569701</v>
      </c>
      <c r="AH14" s="14">
        <v>0.170359121867381</v>
      </c>
      <c r="AI14" s="14">
        <v>0.158865940982166</v>
      </c>
      <c r="AJ14" s="14">
        <v>0.10437122199828699</v>
      </c>
      <c r="AK14" s="14"/>
      <c r="AL14" s="14">
        <v>0.10739134143244</v>
      </c>
      <c r="AM14" s="14">
        <v>0.14023138967795901</v>
      </c>
      <c r="AN14" s="14">
        <v>0.170481165858068</v>
      </c>
      <c r="AO14" s="14">
        <v>0.16170005972132501</v>
      </c>
      <c r="AP14" s="14">
        <v>8.6435173196621806E-2</v>
      </c>
      <c r="AQ14" s="14">
        <v>0.13946855878918701</v>
      </c>
      <c r="AR14" s="14"/>
      <c r="AS14" s="14">
        <v>0.11743591724748099</v>
      </c>
      <c r="AT14" s="14">
        <v>0.120887722034125</v>
      </c>
      <c r="AU14" s="14">
        <v>0.16977955649709001</v>
      </c>
      <c r="AV14" s="14">
        <v>0.107556427618519</v>
      </c>
      <c r="AW14" s="14">
        <v>9.5802018152156596E-2</v>
      </c>
      <c r="AX14" s="14"/>
      <c r="AY14" s="14">
        <v>0.14099488521897399</v>
      </c>
      <c r="AZ14" s="14">
        <v>0.115859198986611</v>
      </c>
      <c r="BA14" s="14">
        <v>0.15543034332966801</v>
      </c>
      <c r="BB14" s="14">
        <v>0.12861586083044099</v>
      </c>
      <c r="BC14" s="14">
        <v>8.09793831635994E-2</v>
      </c>
      <c r="BD14" s="14">
        <v>9.1155119886345198E-2</v>
      </c>
      <c r="BE14" s="14">
        <v>0.16211756269289099</v>
      </c>
      <c r="BF14" s="14">
        <v>9.5243431381786897E-2</v>
      </c>
      <c r="BG14" s="14">
        <v>0.18486673931348599</v>
      </c>
      <c r="BH14" s="14">
        <v>0.12006947378058699</v>
      </c>
      <c r="BI14" s="14">
        <v>0.19217421322077599</v>
      </c>
      <c r="BJ14" s="14">
        <v>0.14754642456983699</v>
      </c>
      <c r="BK14" s="14">
        <v>0.16642592132748399</v>
      </c>
      <c r="BL14" s="14">
        <v>0.121706480799063</v>
      </c>
      <c r="BM14" s="14">
        <v>0.13130722539103501</v>
      </c>
      <c r="BN14" s="14">
        <v>0.133088126039067</v>
      </c>
      <c r="BO14" s="14"/>
      <c r="BP14" s="14">
        <v>0.10297415881189299</v>
      </c>
      <c r="BQ14" s="14">
        <v>0.141524436112032</v>
      </c>
      <c r="BR14" s="14">
        <v>0.12382546673189999</v>
      </c>
      <c r="BS14" s="14">
        <v>0.130653753385536</v>
      </c>
      <c r="BT14" s="14">
        <v>0.18989997676523901</v>
      </c>
      <c r="BU14" s="14">
        <v>0.18112982796808499</v>
      </c>
      <c r="BV14" s="14"/>
      <c r="BW14" s="14">
        <v>0.17641535400137601</v>
      </c>
      <c r="BX14" s="14">
        <v>0.10922590331807799</v>
      </c>
      <c r="BY14" s="14">
        <v>0.121385899083298</v>
      </c>
      <c r="BZ14" s="14">
        <v>0.12643713880919299</v>
      </c>
      <c r="CA14" s="14">
        <v>9.25091384390863E-2</v>
      </c>
      <c r="CB14" s="14">
        <v>0.124828412172844</v>
      </c>
      <c r="CC14" s="14"/>
      <c r="CD14" s="14">
        <v>9.3191880213956302E-2</v>
      </c>
      <c r="CE14" s="14">
        <v>0.12605956531956899</v>
      </c>
      <c r="CF14" s="14">
        <v>0.129912858659642</v>
      </c>
      <c r="CG14" s="14">
        <v>0.165415584173178</v>
      </c>
      <c r="CH14" s="14"/>
      <c r="CI14" s="14">
        <v>0.14420653027851099</v>
      </c>
      <c r="CJ14" s="14">
        <v>0.110108983161748</v>
      </c>
      <c r="CK14" s="14">
        <v>0.145696754066268</v>
      </c>
      <c r="CL14" s="14">
        <v>9.0520146497971299E-2</v>
      </c>
      <c r="CM14" s="14"/>
      <c r="CN14" s="14">
        <v>0.110267819217306</v>
      </c>
      <c r="CO14" s="14">
        <v>0.13989068059201201</v>
      </c>
      <c r="CP14" s="14"/>
      <c r="CQ14" s="14">
        <v>7.6305662696334695E-2</v>
      </c>
      <c r="CR14" s="14">
        <v>0.142319376914113</v>
      </c>
    </row>
    <row r="15" spans="2:96" ht="72" x14ac:dyDescent="0.3">
      <c r="B15" s="15" t="s">
        <v>639</v>
      </c>
      <c r="C15" s="14">
        <v>0.122109517957397</v>
      </c>
      <c r="D15" s="14">
        <v>0.11550860420692299</v>
      </c>
      <c r="E15" s="14">
        <v>0.128928283110672</v>
      </c>
      <c r="F15" s="14"/>
      <c r="G15" s="14">
        <v>8.00525393918676E-2</v>
      </c>
      <c r="H15" s="14">
        <v>0.13403614619867699</v>
      </c>
      <c r="I15" s="14">
        <v>0.119433675392871</v>
      </c>
      <c r="J15" s="14">
        <v>0.108237263131177</v>
      </c>
      <c r="K15" s="14">
        <v>0.131452995511251</v>
      </c>
      <c r="L15" s="14">
        <v>0.147366586995378</v>
      </c>
      <c r="M15" s="14"/>
      <c r="N15" s="14">
        <v>0.157874728129241</v>
      </c>
      <c r="O15" s="14">
        <v>0.11925629697209</v>
      </c>
      <c r="P15" s="14">
        <v>0.10792296727001301</v>
      </c>
      <c r="Q15" s="14">
        <v>0.100449110370261</v>
      </c>
      <c r="R15" s="14"/>
      <c r="S15" s="14">
        <v>0.122426208652833</v>
      </c>
      <c r="T15" s="14">
        <v>0.105420142919688</v>
      </c>
      <c r="U15" s="14">
        <v>0.12907638199284299</v>
      </c>
      <c r="V15" s="14">
        <v>0.109062227919259</v>
      </c>
      <c r="W15" s="14">
        <v>0.15834499252494799</v>
      </c>
      <c r="X15" s="14">
        <v>0.112816689835083</v>
      </c>
      <c r="Y15" s="14">
        <v>0.168683116648704</v>
      </c>
      <c r="Z15" s="14">
        <v>0.106509566435397</v>
      </c>
      <c r="AA15" s="14">
        <v>8.1949047423877999E-2</v>
      </c>
      <c r="AB15" s="14">
        <v>0.15788880874039901</v>
      </c>
      <c r="AC15" s="14">
        <v>7.65698249485815E-2</v>
      </c>
      <c r="AD15" s="14">
        <v>0.169244021023536</v>
      </c>
      <c r="AE15" s="14"/>
      <c r="AF15" s="14">
        <v>0.130019227136496</v>
      </c>
      <c r="AG15" s="14">
        <v>0.13210540080443101</v>
      </c>
      <c r="AH15" s="14">
        <v>0.10030153202725101</v>
      </c>
      <c r="AI15" s="14">
        <v>0.113175655297258</v>
      </c>
      <c r="AJ15" s="14">
        <v>0.109363654842995</v>
      </c>
      <c r="AK15" s="14"/>
      <c r="AL15" s="14">
        <v>0.123558059973296</v>
      </c>
      <c r="AM15" s="14">
        <v>0.131891437108383</v>
      </c>
      <c r="AN15" s="14">
        <v>0.13561595919063099</v>
      </c>
      <c r="AO15" s="14">
        <v>0.116642227432826</v>
      </c>
      <c r="AP15" s="14">
        <v>9.4982674125109606E-2</v>
      </c>
      <c r="AQ15" s="14">
        <v>0.124132604692927</v>
      </c>
      <c r="AR15" s="14"/>
      <c r="AS15" s="14">
        <v>9.4025671115583895E-2</v>
      </c>
      <c r="AT15" s="14">
        <v>0.116141463846771</v>
      </c>
      <c r="AU15" s="14">
        <v>0.141866645975806</v>
      </c>
      <c r="AV15" s="14">
        <v>0.12072166805658301</v>
      </c>
      <c r="AW15" s="14">
        <v>0.122887314954034</v>
      </c>
      <c r="AX15" s="14"/>
      <c r="AY15" s="14">
        <v>0.13977014352693401</v>
      </c>
      <c r="AZ15" s="14">
        <v>7.5963837881681401E-2</v>
      </c>
      <c r="BA15" s="14">
        <v>0.101935319863083</v>
      </c>
      <c r="BB15" s="14">
        <v>0.137439630011745</v>
      </c>
      <c r="BC15" s="14">
        <v>0.124980655312124</v>
      </c>
      <c r="BD15" s="14">
        <v>0.134875621177141</v>
      </c>
      <c r="BE15" s="14">
        <v>9.9557339489222504E-2</v>
      </c>
      <c r="BF15" s="14">
        <v>0.117418270552377</v>
      </c>
      <c r="BG15" s="14">
        <v>0.10079349886926101</v>
      </c>
      <c r="BH15" s="14">
        <v>4.9222135939090597E-2</v>
      </c>
      <c r="BI15" s="14">
        <v>0.14872982796017301</v>
      </c>
      <c r="BJ15" s="14">
        <v>0.15325873290386999</v>
      </c>
      <c r="BK15" s="14">
        <v>0.22298780956021999</v>
      </c>
      <c r="BL15" s="14">
        <v>0.169248969233739</v>
      </c>
      <c r="BM15" s="14">
        <v>0.212901160012269</v>
      </c>
      <c r="BN15" s="14">
        <v>0.109466031577407</v>
      </c>
      <c r="BO15" s="14"/>
      <c r="BP15" s="14">
        <v>0.117139771072186</v>
      </c>
      <c r="BQ15" s="14">
        <v>0.11526888007474199</v>
      </c>
      <c r="BR15" s="14">
        <v>0.117626411832988</v>
      </c>
      <c r="BS15" s="14">
        <v>0.132824743778339</v>
      </c>
      <c r="BT15" s="14">
        <v>0.14886155819793701</v>
      </c>
      <c r="BU15" s="14">
        <v>0.102315168113813</v>
      </c>
      <c r="BV15" s="14"/>
      <c r="BW15" s="14">
        <v>0.12589492542743499</v>
      </c>
      <c r="BX15" s="14">
        <v>0.11218796979880601</v>
      </c>
      <c r="BY15" s="14">
        <v>8.0246967280241596E-2</v>
      </c>
      <c r="BZ15" s="14">
        <v>0.11494437164540799</v>
      </c>
      <c r="CA15" s="14">
        <v>0.16652351874125099</v>
      </c>
      <c r="CB15" s="14">
        <v>5.0955007453793E-2</v>
      </c>
      <c r="CC15" s="14"/>
      <c r="CD15" s="14">
        <v>0.134489879660352</v>
      </c>
      <c r="CE15" s="14">
        <v>0.11200118767490699</v>
      </c>
      <c r="CF15" s="14">
        <v>0.12907710310288201</v>
      </c>
      <c r="CG15" s="14">
        <v>0.121909488434346</v>
      </c>
      <c r="CH15" s="14"/>
      <c r="CI15" s="14">
        <v>0.12341028562610599</v>
      </c>
      <c r="CJ15" s="14">
        <v>0.15371436436306701</v>
      </c>
      <c r="CK15" s="14">
        <v>0.108768200434749</v>
      </c>
      <c r="CL15" s="14">
        <v>0.13410993990030901</v>
      </c>
      <c r="CM15" s="14"/>
      <c r="CN15" s="14">
        <v>0.15850022962586</v>
      </c>
      <c r="CO15" s="14">
        <v>0.117552947092052</v>
      </c>
      <c r="CP15" s="14"/>
      <c r="CQ15" s="14">
        <v>0.114320468712377</v>
      </c>
      <c r="CR15" s="14">
        <v>0.124464720635721</v>
      </c>
    </row>
    <row r="16" spans="2:96" ht="57.6" x14ac:dyDescent="0.3">
      <c r="B16" s="15" t="s">
        <v>640</v>
      </c>
      <c r="C16" s="14">
        <v>8.6538499429107393E-2</v>
      </c>
      <c r="D16" s="14">
        <v>9.2172661360091196E-2</v>
      </c>
      <c r="E16" s="14">
        <v>8.1283680484942999E-2</v>
      </c>
      <c r="F16" s="14"/>
      <c r="G16" s="14">
        <v>9.0572801353701604E-2</v>
      </c>
      <c r="H16" s="14">
        <v>8.1522696396066796E-2</v>
      </c>
      <c r="I16" s="14">
        <v>9.8471969124031097E-2</v>
      </c>
      <c r="J16" s="14">
        <v>9.9672030992295393E-2</v>
      </c>
      <c r="K16" s="14">
        <v>8.0038482169367001E-2</v>
      </c>
      <c r="L16" s="14">
        <v>7.1954203281887605E-2</v>
      </c>
      <c r="M16" s="14"/>
      <c r="N16" s="14">
        <v>8.4308846970521698E-2</v>
      </c>
      <c r="O16" s="14">
        <v>0.103554692643949</v>
      </c>
      <c r="P16" s="14">
        <v>6.8683723945437203E-2</v>
      </c>
      <c r="Q16" s="14">
        <v>8.8000635484954695E-2</v>
      </c>
      <c r="R16" s="14"/>
      <c r="S16" s="14">
        <v>6.9023311008235597E-2</v>
      </c>
      <c r="T16" s="14">
        <v>0.110756453910862</v>
      </c>
      <c r="U16" s="14">
        <v>0.108317540637115</v>
      </c>
      <c r="V16" s="14">
        <v>8.2739368455394896E-2</v>
      </c>
      <c r="W16" s="14">
        <v>7.3957453834560996E-2</v>
      </c>
      <c r="X16" s="14">
        <v>9.0182750506794807E-2</v>
      </c>
      <c r="Y16" s="14">
        <v>7.8257174074012004E-2</v>
      </c>
      <c r="Z16" s="14">
        <v>0.106908350167654</v>
      </c>
      <c r="AA16" s="14">
        <v>7.3531832279901801E-2</v>
      </c>
      <c r="AB16" s="14">
        <v>7.59504728548685E-2</v>
      </c>
      <c r="AC16" s="14">
        <v>6.4668988744540704E-2</v>
      </c>
      <c r="AD16" s="14">
        <v>0.146854300875328</v>
      </c>
      <c r="AE16" s="14"/>
      <c r="AF16" s="14">
        <v>8.3370241784860605E-2</v>
      </c>
      <c r="AG16" s="14">
        <v>8.3904574771704599E-2</v>
      </c>
      <c r="AH16" s="14">
        <v>0.12715701065718499</v>
      </c>
      <c r="AI16" s="14">
        <v>8.3074622199712206E-2</v>
      </c>
      <c r="AJ16" s="14">
        <v>7.6367854748490505E-2</v>
      </c>
      <c r="AK16" s="14"/>
      <c r="AL16" s="14">
        <v>9.3520876432174299E-2</v>
      </c>
      <c r="AM16" s="14">
        <v>8.0254122286414903E-2</v>
      </c>
      <c r="AN16" s="14">
        <v>0.104100153715959</v>
      </c>
      <c r="AO16" s="14">
        <v>8.7342919956981901E-2</v>
      </c>
      <c r="AP16" s="14">
        <v>8.4044492777808094E-2</v>
      </c>
      <c r="AQ16" s="14">
        <v>9.5692927036130998E-2</v>
      </c>
      <c r="AR16" s="14"/>
      <c r="AS16" s="14">
        <v>9.8210929637166697E-2</v>
      </c>
      <c r="AT16" s="14">
        <v>8.2715890020236701E-2</v>
      </c>
      <c r="AU16" s="14">
        <v>8.6068365102532102E-2</v>
      </c>
      <c r="AV16" s="14">
        <v>8.4860056293839997E-2</v>
      </c>
      <c r="AW16" s="14">
        <v>7.6067525535102598E-2</v>
      </c>
      <c r="AX16" s="14"/>
      <c r="AY16" s="14">
        <v>6.8313593373566794E-2</v>
      </c>
      <c r="AZ16" s="14">
        <v>6.1858232393680698E-2</v>
      </c>
      <c r="BA16" s="14">
        <v>8.5259361779762399E-2</v>
      </c>
      <c r="BB16" s="14">
        <v>7.4474719499040901E-2</v>
      </c>
      <c r="BC16" s="14">
        <v>7.50373253861953E-2</v>
      </c>
      <c r="BD16" s="14">
        <v>0.131060312832078</v>
      </c>
      <c r="BE16" s="14">
        <v>7.1961939437065095E-2</v>
      </c>
      <c r="BF16" s="14">
        <v>0.10064913553277199</v>
      </c>
      <c r="BG16" s="14">
        <v>0.107133225276813</v>
      </c>
      <c r="BH16" s="14">
        <v>8.6778196284724704E-2</v>
      </c>
      <c r="BI16" s="14">
        <v>7.8411557406076596E-2</v>
      </c>
      <c r="BJ16" s="14">
        <v>6.9809036144078004E-2</v>
      </c>
      <c r="BK16" s="14">
        <v>8.91356957342192E-2</v>
      </c>
      <c r="BL16" s="14">
        <v>0.10711557524356199</v>
      </c>
      <c r="BM16" s="14">
        <v>3.3933681887188302E-2</v>
      </c>
      <c r="BN16" s="14">
        <v>8.2872434618625507E-2</v>
      </c>
      <c r="BO16" s="14"/>
      <c r="BP16" s="14">
        <v>9.4440894503548894E-2</v>
      </c>
      <c r="BQ16" s="14">
        <v>9.0206702190563898E-2</v>
      </c>
      <c r="BR16" s="14">
        <v>8.55867945544945E-2</v>
      </c>
      <c r="BS16" s="14">
        <v>7.9754525591467298E-2</v>
      </c>
      <c r="BT16" s="14">
        <v>6.8596018863219504E-2</v>
      </c>
      <c r="BU16" s="14">
        <v>9.5034258485734602E-2</v>
      </c>
      <c r="BV16" s="14"/>
      <c r="BW16" s="14">
        <v>8.2173540723940994E-2</v>
      </c>
      <c r="BX16" s="14">
        <v>8.3751579358892103E-2</v>
      </c>
      <c r="BY16" s="14">
        <v>7.2284379255553505E-2</v>
      </c>
      <c r="BZ16" s="14">
        <v>7.1259318404601493E-2</v>
      </c>
      <c r="CA16" s="14">
        <v>0.10670827530755</v>
      </c>
      <c r="CB16" s="14">
        <v>0.110281787011045</v>
      </c>
      <c r="CC16" s="14"/>
      <c r="CD16" s="14">
        <v>0.100404539690697</v>
      </c>
      <c r="CE16" s="14">
        <v>7.7648703938995797E-2</v>
      </c>
      <c r="CF16" s="14">
        <v>7.9196004830093605E-2</v>
      </c>
      <c r="CG16" s="14">
        <v>9.7970169001599605E-2</v>
      </c>
      <c r="CH16" s="14"/>
      <c r="CI16" s="14">
        <v>4.3488362085743498E-2</v>
      </c>
      <c r="CJ16" s="14">
        <v>9.9380080506994498E-2</v>
      </c>
      <c r="CK16" s="14">
        <v>0.10051136597189</v>
      </c>
      <c r="CL16" s="14">
        <v>4.2191655363254497E-2</v>
      </c>
      <c r="CM16" s="14"/>
      <c r="CN16" s="14">
        <v>7.9979500622657199E-2</v>
      </c>
      <c r="CO16" s="14">
        <v>8.7792213299501307E-2</v>
      </c>
      <c r="CP16" s="14"/>
      <c r="CQ16" s="14">
        <v>6.0278348029530401E-2</v>
      </c>
      <c r="CR16" s="14">
        <v>8.9312541830477807E-2</v>
      </c>
    </row>
    <row r="17" spans="2:96" ht="72" x14ac:dyDescent="0.3">
      <c r="B17" s="15" t="s">
        <v>641</v>
      </c>
      <c r="C17" s="14">
        <v>5.2848267740048499E-2</v>
      </c>
      <c r="D17" s="14">
        <v>5.1006794702785803E-2</v>
      </c>
      <c r="E17" s="14">
        <v>5.3919418300470298E-2</v>
      </c>
      <c r="F17" s="14"/>
      <c r="G17" s="14">
        <v>2.6593786385274699E-2</v>
      </c>
      <c r="H17" s="14">
        <v>3.5717226241506098E-2</v>
      </c>
      <c r="I17" s="14">
        <v>4.5920444376113798E-2</v>
      </c>
      <c r="J17" s="14">
        <v>4.5500680085504799E-2</v>
      </c>
      <c r="K17" s="14">
        <v>6.57746872986643E-2</v>
      </c>
      <c r="L17" s="14">
        <v>8.7083537892465701E-2</v>
      </c>
      <c r="M17" s="14"/>
      <c r="N17" s="14">
        <v>6.16630191587723E-2</v>
      </c>
      <c r="O17" s="14">
        <v>4.2892098238690897E-2</v>
      </c>
      <c r="P17" s="14">
        <v>5.3904280228023099E-2</v>
      </c>
      <c r="Q17" s="14">
        <v>4.9236976514835301E-2</v>
      </c>
      <c r="R17" s="14"/>
      <c r="S17" s="14">
        <v>7.0256200409512304E-2</v>
      </c>
      <c r="T17" s="14">
        <v>5.35283611284997E-2</v>
      </c>
      <c r="U17" s="14">
        <v>7.4794693143899096E-2</v>
      </c>
      <c r="V17" s="14">
        <v>4.3873254361618999E-2</v>
      </c>
      <c r="W17" s="14">
        <v>4.0087472297141102E-2</v>
      </c>
      <c r="X17" s="14">
        <v>3.6545802687675301E-2</v>
      </c>
      <c r="Y17" s="14">
        <v>4.36522586325876E-2</v>
      </c>
      <c r="Z17" s="14">
        <v>1.2487330470376E-2</v>
      </c>
      <c r="AA17" s="14">
        <v>4.5261538616733397E-2</v>
      </c>
      <c r="AB17" s="14">
        <v>6.0517612477362703E-2</v>
      </c>
      <c r="AC17" s="14">
        <v>6.3273532275800001E-2</v>
      </c>
      <c r="AD17" s="14">
        <v>8.1069184649721501E-2</v>
      </c>
      <c r="AE17" s="14"/>
      <c r="AF17" s="14">
        <v>4.8585860793269001E-2</v>
      </c>
      <c r="AG17" s="14">
        <v>4.7326467944504499E-2</v>
      </c>
      <c r="AH17" s="14">
        <v>4.3855238578337098E-2</v>
      </c>
      <c r="AI17" s="14">
        <v>6.36346845435216E-2</v>
      </c>
      <c r="AJ17" s="14">
        <v>6.5430169852173897E-2</v>
      </c>
      <c r="AK17" s="14"/>
      <c r="AL17" s="14">
        <v>4.7579674677679103E-2</v>
      </c>
      <c r="AM17" s="14">
        <v>3.2351956127589801E-2</v>
      </c>
      <c r="AN17" s="14">
        <v>4.3555546887627701E-2</v>
      </c>
      <c r="AO17" s="14">
        <v>7.2875106790869407E-2</v>
      </c>
      <c r="AP17" s="14">
        <v>6.5553769292376399E-2</v>
      </c>
      <c r="AQ17" s="14">
        <v>4.7025483325408901E-2</v>
      </c>
      <c r="AR17" s="14"/>
      <c r="AS17" s="14">
        <v>5.4760365139619002E-2</v>
      </c>
      <c r="AT17" s="14">
        <v>5.5356767511356597E-2</v>
      </c>
      <c r="AU17" s="14">
        <v>4.3887100977005898E-2</v>
      </c>
      <c r="AV17" s="14">
        <v>3.96447596555062E-2</v>
      </c>
      <c r="AW17" s="14">
        <v>5.1689326023540802E-2</v>
      </c>
      <c r="AX17" s="14"/>
      <c r="AY17" s="14">
        <v>7.0753139085882696E-2</v>
      </c>
      <c r="AZ17" s="14">
        <v>9.2198244302993407E-2</v>
      </c>
      <c r="BA17" s="14">
        <v>4.2724469227185799E-2</v>
      </c>
      <c r="BB17" s="14">
        <v>5.6034976601291697E-2</v>
      </c>
      <c r="BC17" s="14">
        <v>5.2183981514022003E-2</v>
      </c>
      <c r="BD17" s="14">
        <v>6.0712392320555197E-2</v>
      </c>
      <c r="BE17" s="14">
        <v>5.2124161980057801E-2</v>
      </c>
      <c r="BF17" s="14">
        <v>5.7969419834887903E-2</v>
      </c>
      <c r="BG17" s="14">
        <v>1.91631461288118E-2</v>
      </c>
      <c r="BH17" s="14">
        <v>4.2387444575932902E-2</v>
      </c>
      <c r="BI17" s="14">
        <v>6.7071309218323896E-2</v>
      </c>
      <c r="BJ17" s="14">
        <v>3.5759704618188698E-2</v>
      </c>
      <c r="BK17" s="14">
        <v>6.2349344907433803E-2</v>
      </c>
      <c r="BL17" s="14">
        <v>8.4451276603887807E-2</v>
      </c>
      <c r="BM17" s="14">
        <v>9.6983829118543793E-2</v>
      </c>
      <c r="BN17" s="14">
        <v>1.8477958389382199E-2</v>
      </c>
      <c r="BO17" s="14"/>
      <c r="BP17" s="14">
        <v>5.9875227343589799E-2</v>
      </c>
      <c r="BQ17" s="14">
        <v>5.2131401576637197E-2</v>
      </c>
      <c r="BR17" s="14">
        <v>4.7658739432508299E-2</v>
      </c>
      <c r="BS17" s="14">
        <v>6.0095193088071402E-2</v>
      </c>
      <c r="BT17" s="14">
        <v>4.6855290313256498E-2</v>
      </c>
      <c r="BU17" s="14">
        <v>2.2919567103039801E-2</v>
      </c>
      <c r="BV17" s="14"/>
      <c r="BW17" s="14">
        <v>6.5702419252920502E-2</v>
      </c>
      <c r="BX17" s="14">
        <v>4.0901573355933502E-2</v>
      </c>
      <c r="BY17" s="14">
        <v>7.8282452419877899E-2</v>
      </c>
      <c r="BZ17" s="14">
        <v>4.6978355792866799E-2</v>
      </c>
      <c r="CA17" s="14">
        <v>3.9901278076003202E-2</v>
      </c>
      <c r="CB17" s="14">
        <v>2.2440411278928801E-2</v>
      </c>
      <c r="CC17" s="14"/>
      <c r="CD17" s="14">
        <v>3.7641731625147702E-2</v>
      </c>
      <c r="CE17" s="14">
        <v>5.2260274001697499E-2</v>
      </c>
      <c r="CF17" s="14">
        <v>6.8394646986753599E-2</v>
      </c>
      <c r="CG17" s="14">
        <v>5.7900471179550501E-2</v>
      </c>
      <c r="CH17" s="14"/>
      <c r="CI17" s="14">
        <v>4.7865543204721903E-2</v>
      </c>
      <c r="CJ17" s="14">
        <v>4.2917547778269803E-2</v>
      </c>
      <c r="CK17" s="14">
        <v>6.0761095557540501E-2</v>
      </c>
      <c r="CL17" s="14">
        <v>2.9332942320949601E-2</v>
      </c>
      <c r="CM17" s="14"/>
      <c r="CN17" s="14">
        <v>1.8619418056605701E-2</v>
      </c>
      <c r="CO17" s="14">
        <v>5.8562300507941797E-2</v>
      </c>
      <c r="CP17" s="14"/>
      <c r="CQ17" s="14">
        <v>2.8013619082019901E-2</v>
      </c>
      <c r="CR17" s="14">
        <v>5.4172546205640902E-2</v>
      </c>
    </row>
    <row r="18" spans="2:96" ht="28.8" x14ac:dyDescent="0.3">
      <c r="B18" s="15" t="s">
        <v>642</v>
      </c>
      <c r="C18" s="14">
        <v>4.1983334805889998E-2</v>
      </c>
      <c r="D18" s="14">
        <v>4.8265046896632302E-2</v>
      </c>
      <c r="E18" s="14">
        <v>3.5963061897538097E-2</v>
      </c>
      <c r="F18" s="14"/>
      <c r="G18" s="14">
        <v>1.5890252687751901E-2</v>
      </c>
      <c r="H18" s="14">
        <v>2.0045894357846299E-2</v>
      </c>
      <c r="I18" s="14">
        <v>3.2926900579006602E-2</v>
      </c>
      <c r="J18" s="14">
        <v>4.4578878693416001E-2</v>
      </c>
      <c r="K18" s="14">
        <v>7.0731442721811394E-2</v>
      </c>
      <c r="L18" s="14">
        <v>6.3065318825039601E-2</v>
      </c>
      <c r="M18" s="14"/>
      <c r="N18" s="14">
        <v>3.9399671218121803E-2</v>
      </c>
      <c r="O18" s="14">
        <v>3.5547768635967099E-2</v>
      </c>
      <c r="P18" s="14">
        <v>5.7197680695984097E-2</v>
      </c>
      <c r="Q18" s="14">
        <v>3.8583066771659298E-2</v>
      </c>
      <c r="R18" s="14"/>
      <c r="S18" s="14">
        <v>3.9650554259095402E-2</v>
      </c>
      <c r="T18" s="14">
        <v>3.1803225759594503E-2</v>
      </c>
      <c r="U18" s="14">
        <v>2.2844230805370899E-2</v>
      </c>
      <c r="V18" s="14">
        <v>4.6317073580122298E-2</v>
      </c>
      <c r="W18" s="14">
        <v>3.12302831867033E-2</v>
      </c>
      <c r="X18" s="14">
        <v>4.1642651374202901E-2</v>
      </c>
      <c r="Y18" s="14">
        <v>4.85074231901233E-2</v>
      </c>
      <c r="Z18" s="14">
        <v>7.0341450482168305E-2</v>
      </c>
      <c r="AA18" s="14">
        <v>4.35159599579205E-2</v>
      </c>
      <c r="AB18" s="14">
        <v>6.1049567513350597E-2</v>
      </c>
      <c r="AC18" s="14">
        <v>5.50776275527423E-2</v>
      </c>
      <c r="AD18" s="14">
        <v>2.1326991437822799E-2</v>
      </c>
      <c r="AE18" s="14"/>
      <c r="AF18" s="14">
        <v>5.4438790367835901E-2</v>
      </c>
      <c r="AG18" s="14">
        <v>2.19117439986081E-2</v>
      </c>
      <c r="AH18" s="14">
        <v>3.8419781365507097E-2</v>
      </c>
      <c r="AI18" s="14">
        <v>7.8227850522537501E-2</v>
      </c>
      <c r="AJ18" s="14">
        <v>2.5169313968287699E-2</v>
      </c>
      <c r="AK18" s="14"/>
      <c r="AL18" s="14">
        <v>1.8421861428997099E-2</v>
      </c>
      <c r="AM18" s="14">
        <v>5.9172807745426201E-2</v>
      </c>
      <c r="AN18" s="14">
        <v>2.3189220790924898E-2</v>
      </c>
      <c r="AO18" s="14">
        <v>7.0103176065199405E-2</v>
      </c>
      <c r="AP18" s="14">
        <v>2.8985750170242401E-2</v>
      </c>
      <c r="AQ18" s="14">
        <v>2.7586866806263498E-2</v>
      </c>
      <c r="AR18" s="14"/>
      <c r="AS18" s="14">
        <v>4.8519462782478602E-2</v>
      </c>
      <c r="AT18" s="14">
        <v>4.9155978166908303E-2</v>
      </c>
      <c r="AU18" s="14">
        <v>4.1043876735472003E-2</v>
      </c>
      <c r="AV18" s="14">
        <v>1.6138532324671301E-2</v>
      </c>
      <c r="AW18" s="14">
        <v>2.29629542291163E-2</v>
      </c>
      <c r="AX18" s="14"/>
      <c r="AY18" s="14">
        <v>6.7501787046979705E-2</v>
      </c>
      <c r="AZ18" s="14">
        <v>7.2672708343420905E-2</v>
      </c>
      <c r="BA18" s="14">
        <v>1.4043045445665901E-2</v>
      </c>
      <c r="BB18" s="14">
        <v>2.54880746178449E-2</v>
      </c>
      <c r="BC18" s="14">
        <v>2.2088085266623401E-2</v>
      </c>
      <c r="BD18" s="14">
        <v>4.1291563389028799E-2</v>
      </c>
      <c r="BE18" s="14">
        <v>2.8052333957850301E-2</v>
      </c>
      <c r="BF18" s="14">
        <v>6.6085076526820496E-2</v>
      </c>
      <c r="BG18" s="14">
        <v>5.6688623274609003E-2</v>
      </c>
      <c r="BH18" s="14">
        <v>6.0843187768959597E-2</v>
      </c>
      <c r="BI18" s="14">
        <v>5.6282814861557201E-2</v>
      </c>
      <c r="BJ18" s="14">
        <v>5.6494795890742099E-2</v>
      </c>
      <c r="BK18" s="14">
        <v>6.3001740507473897E-2</v>
      </c>
      <c r="BL18" s="14">
        <v>9.2595270266482704E-2</v>
      </c>
      <c r="BM18" s="14">
        <v>1.8895078241897699E-2</v>
      </c>
      <c r="BN18" s="14">
        <v>0</v>
      </c>
      <c r="BO18" s="14"/>
      <c r="BP18" s="14">
        <v>2.7062121883518701E-2</v>
      </c>
      <c r="BQ18" s="14">
        <v>3.9048037629122602E-2</v>
      </c>
      <c r="BR18" s="14">
        <v>5.1534393136575998E-2</v>
      </c>
      <c r="BS18" s="14">
        <v>3.6806920964360598E-2</v>
      </c>
      <c r="BT18" s="14">
        <v>6.12822832843627E-2</v>
      </c>
      <c r="BU18" s="14">
        <v>8.4811489142299801E-2</v>
      </c>
      <c r="BV18" s="14"/>
      <c r="BW18" s="14">
        <v>5.9443198627212798E-2</v>
      </c>
      <c r="BX18" s="14">
        <v>2.9200063369177E-2</v>
      </c>
      <c r="BY18" s="14">
        <v>5.1593243278430699E-2</v>
      </c>
      <c r="BZ18" s="14">
        <v>5.3363525273570203E-2</v>
      </c>
      <c r="CA18" s="14">
        <v>1.52489917179588E-2</v>
      </c>
      <c r="CB18" s="14">
        <v>3.3800971487515E-2</v>
      </c>
      <c r="CC18" s="14"/>
      <c r="CD18" s="14">
        <v>2.09888507543914E-2</v>
      </c>
      <c r="CE18" s="14">
        <v>2.6667870123965699E-2</v>
      </c>
      <c r="CF18" s="14">
        <v>5.0123558489871101E-2</v>
      </c>
      <c r="CG18" s="14">
        <v>4.9840177610599098E-2</v>
      </c>
      <c r="CH18" s="14"/>
      <c r="CI18" s="14">
        <v>2.94609868234748E-2</v>
      </c>
      <c r="CJ18" s="14">
        <v>3.8029872975844897E-2</v>
      </c>
      <c r="CK18" s="14">
        <v>4.8655929317204798E-2</v>
      </c>
      <c r="CL18" s="14">
        <v>3.0818032403963001E-2</v>
      </c>
      <c r="CM18" s="14"/>
      <c r="CN18" s="14">
        <v>2.3073904421342099E-2</v>
      </c>
      <c r="CO18" s="14">
        <v>4.4192500649866497E-2</v>
      </c>
      <c r="CP18" s="14"/>
      <c r="CQ18" s="14">
        <v>2.0388745276786399E-2</v>
      </c>
      <c r="CR18" s="14">
        <v>4.4404705893184702E-2</v>
      </c>
    </row>
    <row r="19" spans="2:96" ht="86.4" x14ac:dyDescent="0.3">
      <c r="B19" s="15" t="s">
        <v>643</v>
      </c>
      <c r="C19" s="14">
        <v>4.1376018223433897E-2</v>
      </c>
      <c r="D19" s="14">
        <v>3.7126150482243603E-2</v>
      </c>
      <c r="E19" s="14">
        <v>4.5655787313054599E-2</v>
      </c>
      <c r="F19" s="14"/>
      <c r="G19" s="14">
        <v>3.2797442730270299E-2</v>
      </c>
      <c r="H19" s="14">
        <v>4.8007706581775E-2</v>
      </c>
      <c r="I19" s="14">
        <v>3.0946392053034899E-2</v>
      </c>
      <c r="J19" s="14">
        <v>4.4875729480771197E-2</v>
      </c>
      <c r="K19" s="14">
        <v>3.2866011653883601E-2</v>
      </c>
      <c r="L19" s="14">
        <v>5.3008806666621902E-2</v>
      </c>
      <c r="M19" s="14"/>
      <c r="N19" s="14">
        <v>3.7359626803278798E-2</v>
      </c>
      <c r="O19" s="14">
        <v>5.01859918633797E-2</v>
      </c>
      <c r="P19" s="14">
        <v>3.58658701834784E-2</v>
      </c>
      <c r="Q19" s="14">
        <v>4.1896143496049601E-2</v>
      </c>
      <c r="R19" s="14"/>
      <c r="S19" s="14">
        <v>3.3551715379856802E-2</v>
      </c>
      <c r="T19" s="14">
        <v>4.72062471414499E-2</v>
      </c>
      <c r="U19" s="14">
        <v>5.6647923251226702E-2</v>
      </c>
      <c r="V19" s="14">
        <v>3.8037080611622601E-2</v>
      </c>
      <c r="W19" s="14">
        <v>5.2984866289222998E-2</v>
      </c>
      <c r="X19" s="14">
        <v>3.6575939539461401E-2</v>
      </c>
      <c r="Y19" s="14">
        <v>6.1669663489457897E-2</v>
      </c>
      <c r="Z19" s="14">
        <v>2.5173225651125401E-2</v>
      </c>
      <c r="AA19" s="14">
        <v>4.3733055962187302E-2</v>
      </c>
      <c r="AB19" s="14">
        <v>3.4564201509135598E-2</v>
      </c>
      <c r="AC19" s="14">
        <v>1.1180890494351E-2</v>
      </c>
      <c r="AD19" s="14">
        <v>3.89555167762567E-2</v>
      </c>
      <c r="AE19" s="14"/>
      <c r="AF19" s="14">
        <v>4.1801520110420202E-2</v>
      </c>
      <c r="AG19" s="14">
        <v>3.6859601056650398E-2</v>
      </c>
      <c r="AH19" s="14">
        <v>4.3927374646357799E-2</v>
      </c>
      <c r="AI19" s="14">
        <v>4.95376476387401E-2</v>
      </c>
      <c r="AJ19" s="14">
        <v>3.2947409302867901E-2</v>
      </c>
      <c r="AK19" s="14"/>
      <c r="AL19" s="14">
        <v>2.8076420532580599E-2</v>
      </c>
      <c r="AM19" s="14">
        <v>5.7970315014330497E-2</v>
      </c>
      <c r="AN19" s="14">
        <v>4.8215842915876599E-2</v>
      </c>
      <c r="AO19" s="14">
        <v>4.02020456981469E-2</v>
      </c>
      <c r="AP19" s="14">
        <v>4.1621644205355801E-2</v>
      </c>
      <c r="AQ19" s="14">
        <v>3.3969553182979298E-2</v>
      </c>
      <c r="AR19" s="14"/>
      <c r="AS19" s="14">
        <v>5.4891188621177499E-2</v>
      </c>
      <c r="AT19" s="14">
        <v>3.5917404352363402E-2</v>
      </c>
      <c r="AU19" s="14">
        <v>3.3282801949477102E-2</v>
      </c>
      <c r="AV19" s="14">
        <v>4.8038582096487897E-2</v>
      </c>
      <c r="AW19" s="14">
        <v>2.7092151652690199E-2</v>
      </c>
      <c r="AX19" s="14"/>
      <c r="AY19" s="14">
        <v>0</v>
      </c>
      <c r="AZ19" s="14">
        <v>4.8661088161388401E-2</v>
      </c>
      <c r="BA19" s="14">
        <v>5.5731641396586498E-2</v>
      </c>
      <c r="BB19" s="14">
        <v>2.5403027064881602E-2</v>
      </c>
      <c r="BC19" s="14">
        <v>4.4333540651572897E-2</v>
      </c>
      <c r="BD19" s="14">
        <v>3.6677309596179798E-2</v>
      </c>
      <c r="BE19" s="14">
        <v>4.1428849190979201E-2</v>
      </c>
      <c r="BF19" s="14">
        <v>4.3783002431406801E-2</v>
      </c>
      <c r="BG19" s="14">
        <v>3.8963383530373999E-2</v>
      </c>
      <c r="BH19" s="14">
        <v>2.4209087018319499E-2</v>
      </c>
      <c r="BI19" s="14">
        <v>5.7163764310959299E-2</v>
      </c>
      <c r="BJ19" s="14">
        <v>2.9508112112664599E-2</v>
      </c>
      <c r="BK19" s="14">
        <v>1.4768846263542801E-2</v>
      </c>
      <c r="BL19" s="14">
        <v>1.7720245052841199E-2</v>
      </c>
      <c r="BM19" s="14">
        <v>3.8031998520419497E-2</v>
      </c>
      <c r="BN19" s="14">
        <v>4.6288693586228002E-2</v>
      </c>
      <c r="BO19" s="14"/>
      <c r="BP19" s="14">
        <v>2.7316038097783699E-2</v>
      </c>
      <c r="BQ19" s="14">
        <v>3.3334299460179503E-2</v>
      </c>
      <c r="BR19" s="14">
        <v>3.5153418648015598E-2</v>
      </c>
      <c r="BS19" s="14">
        <v>7.3981404963761294E-2</v>
      </c>
      <c r="BT19" s="14">
        <v>4.23035775002241E-2</v>
      </c>
      <c r="BU19" s="14">
        <v>4.9993179519121703E-2</v>
      </c>
      <c r="BV19" s="14"/>
      <c r="BW19" s="14">
        <v>4.0253279004814201E-2</v>
      </c>
      <c r="BX19" s="14">
        <v>4.9346820474253102E-2</v>
      </c>
      <c r="BY19" s="14">
        <v>5.1171963641132301E-2</v>
      </c>
      <c r="BZ19" s="14">
        <v>3.06228634746878E-2</v>
      </c>
      <c r="CA19" s="14">
        <v>3.5874639084268099E-2</v>
      </c>
      <c r="CB19" s="14">
        <v>4.8754284481652699E-2</v>
      </c>
      <c r="CC19" s="14"/>
      <c r="CD19" s="14">
        <v>3.9326443111920899E-2</v>
      </c>
      <c r="CE19" s="14">
        <v>5.1388339100423203E-2</v>
      </c>
      <c r="CF19" s="14">
        <v>3.1539290632180597E-2</v>
      </c>
      <c r="CG19" s="14">
        <v>4.7515477264979997E-2</v>
      </c>
      <c r="CH19" s="14"/>
      <c r="CI19" s="14">
        <v>4.7985417709398903E-2</v>
      </c>
      <c r="CJ19" s="14">
        <v>4.85793808023397E-2</v>
      </c>
      <c r="CK19" s="14">
        <v>3.4881025398587999E-2</v>
      </c>
      <c r="CL19" s="14">
        <v>5.68197957162037E-2</v>
      </c>
      <c r="CM19" s="14"/>
      <c r="CN19" s="14">
        <v>2.22443612097298E-2</v>
      </c>
      <c r="CO19" s="14">
        <v>4.3604318402997999E-2</v>
      </c>
      <c r="CP19" s="14"/>
      <c r="CQ19" s="14">
        <v>4.6558207038479203E-2</v>
      </c>
      <c r="CR19" s="14">
        <v>3.9745529267592901E-2</v>
      </c>
    </row>
    <row r="20" spans="2:96" ht="57.6" x14ac:dyDescent="0.3">
      <c r="B20" s="15" t="s">
        <v>644</v>
      </c>
      <c r="C20" s="14">
        <v>3.88089950747003E-2</v>
      </c>
      <c r="D20" s="14">
        <v>4.4455498642209601E-2</v>
      </c>
      <c r="E20" s="14">
        <v>3.3400667642095698E-2</v>
      </c>
      <c r="F20" s="14"/>
      <c r="G20" s="14">
        <v>4.09550289832998E-2</v>
      </c>
      <c r="H20" s="14">
        <v>2.6138070367888601E-2</v>
      </c>
      <c r="I20" s="14">
        <v>2.6029939094919501E-2</v>
      </c>
      <c r="J20" s="14">
        <v>5.2894808131298099E-2</v>
      </c>
      <c r="K20" s="14">
        <v>4.4815138568601497E-2</v>
      </c>
      <c r="L20" s="14">
        <v>4.2645761111320499E-2</v>
      </c>
      <c r="M20" s="14"/>
      <c r="N20" s="14">
        <v>2.49765657275265E-2</v>
      </c>
      <c r="O20" s="14">
        <v>5.19903337847945E-2</v>
      </c>
      <c r="P20" s="14">
        <v>3.3910458268773799E-2</v>
      </c>
      <c r="Q20" s="14">
        <v>4.1041007538814199E-2</v>
      </c>
      <c r="R20" s="14"/>
      <c r="S20" s="14">
        <v>4.4588455875905202E-2</v>
      </c>
      <c r="T20" s="14">
        <v>3.09732382896282E-2</v>
      </c>
      <c r="U20" s="14">
        <v>2.3041613626366201E-2</v>
      </c>
      <c r="V20" s="14">
        <v>3.18418402921537E-2</v>
      </c>
      <c r="W20" s="14">
        <v>4.7445748364714997E-2</v>
      </c>
      <c r="X20" s="14">
        <v>3.6921787817787197E-2</v>
      </c>
      <c r="Y20" s="14">
        <v>4.8773149541036197E-2</v>
      </c>
      <c r="Z20" s="14">
        <v>6.0687421659061401E-2</v>
      </c>
      <c r="AA20" s="14">
        <v>3.6001451319857401E-2</v>
      </c>
      <c r="AB20" s="14">
        <v>3.9610323938063803E-2</v>
      </c>
      <c r="AC20" s="14">
        <v>5.4371763499797797E-2</v>
      </c>
      <c r="AD20" s="14">
        <v>2.0279030967691399E-2</v>
      </c>
      <c r="AE20" s="14"/>
      <c r="AF20" s="14">
        <v>3.79134240657443E-2</v>
      </c>
      <c r="AG20" s="14">
        <v>3.6315979905133203E-2</v>
      </c>
      <c r="AH20" s="14">
        <v>3.69836821928465E-2</v>
      </c>
      <c r="AI20" s="14">
        <v>5.9500064992076503E-2</v>
      </c>
      <c r="AJ20" s="14">
        <v>2.54787651332186E-2</v>
      </c>
      <c r="AK20" s="14"/>
      <c r="AL20" s="14">
        <v>2.3208657591573301E-2</v>
      </c>
      <c r="AM20" s="14">
        <v>4.1502824335882899E-2</v>
      </c>
      <c r="AN20" s="14">
        <v>3.3564514283728301E-2</v>
      </c>
      <c r="AO20" s="14">
        <v>4.4594655421912301E-2</v>
      </c>
      <c r="AP20" s="14">
        <v>3.5623211549022898E-2</v>
      </c>
      <c r="AQ20" s="14">
        <v>5.9220696352924797E-2</v>
      </c>
      <c r="AR20" s="14"/>
      <c r="AS20" s="14">
        <v>4.8608204210855599E-2</v>
      </c>
      <c r="AT20" s="14">
        <v>5.4763103911191699E-2</v>
      </c>
      <c r="AU20" s="14">
        <v>1.9108284290303298E-2</v>
      </c>
      <c r="AV20" s="14">
        <v>3.80859958580652E-2</v>
      </c>
      <c r="AW20" s="14">
        <v>2.6174270660636701E-2</v>
      </c>
      <c r="AX20" s="14"/>
      <c r="AY20" s="14">
        <v>7.0753139085882696E-2</v>
      </c>
      <c r="AZ20" s="14">
        <v>0</v>
      </c>
      <c r="BA20" s="14">
        <v>5.8110107120842497E-2</v>
      </c>
      <c r="BB20" s="14">
        <v>3.3550354953046299E-2</v>
      </c>
      <c r="BC20" s="14">
        <v>4.0029040087978703E-2</v>
      </c>
      <c r="BD20" s="14">
        <v>8.8777005233492495E-2</v>
      </c>
      <c r="BE20" s="14">
        <v>3.4864760375216602E-2</v>
      </c>
      <c r="BF20" s="14">
        <v>1.28388102373467E-2</v>
      </c>
      <c r="BG20" s="14">
        <v>2.0055218367308499E-2</v>
      </c>
      <c r="BH20" s="14">
        <v>4.1016977513451597E-2</v>
      </c>
      <c r="BI20" s="14">
        <v>2.8954268621235998E-2</v>
      </c>
      <c r="BJ20" s="14">
        <v>4.5028868684455998E-2</v>
      </c>
      <c r="BK20" s="14">
        <v>1.0866919718247801E-2</v>
      </c>
      <c r="BL20" s="14">
        <v>2.0731980860188799E-2</v>
      </c>
      <c r="BM20" s="14">
        <v>7.8546898299705903E-2</v>
      </c>
      <c r="BN20" s="14">
        <v>3.5542229262111202E-2</v>
      </c>
      <c r="BO20" s="14"/>
      <c r="BP20" s="14">
        <v>3.4350237197565199E-2</v>
      </c>
      <c r="BQ20" s="14">
        <v>4.35629512682216E-2</v>
      </c>
      <c r="BR20" s="14">
        <v>3.0769725162970302E-2</v>
      </c>
      <c r="BS20" s="14">
        <v>3.9395841852301897E-2</v>
      </c>
      <c r="BT20" s="14">
        <v>4.9876101124209302E-2</v>
      </c>
      <c r="BU20" s="14">
        <v>3.07603057205777E-2</v>
      </c>
      <c r="BV20" s="14"/>
      <c r="BW20" s="14">
        <v>4.2306158209254499E-2</v>
      </c>
      <c r="BX20" s="14">
        <v>3.9373375689623298E-2</v>
      </c>
      <c r="BY20" s="14">
        <v>6.0363518427698402E-2</v>
      </c>
      <c r="BZ20" s="14">
        <v>2.1016970978130701E-2</v>
      </c>
      <c r="CA20" s="14">
        <v>3.9172395646613602E-2</v>
      </c>
      <c r="CB20" s="14">
        <v>1.1561837318457601E-2</v>
      </c>
      <c r="CC20" s="14"/>
      <c r="CD20" s="14">
        <v>1.9133132370916101E-2</v>
      </c>
      <c r="CE20" s="14">
        <v>5.0687597243111802E-2</v>
      </c>
      <c r="CF20" s="14">
        <v>5.7503059803428902E-2</v>
      </c>
      <c r="CG20" s="14">
        <v>3.5236656632883702E-2</v>
      </c>
      <c r="CH20" s="14"/>
      <c r="CI20" s="14">
        <v>3.45057116183917E-2</v>
      </c>
      <c r="CJ20" s="14">
        <v>3.3972549909430501E-2</v>
      </c>
      <c r="CK20" s="14">
        <v>4.3180516653212E-2</v>
      </c>
      <c r="CL20" s="14">
        <v>2.7981863874046602E-2</v>
      </c>
      <c r="CM20" s="14"/>
      <c r="CN20" s="14">
        <v>3.5490208385448897E-2</v>
      </c>
      <c r="CO20" s="14">
        <v>3.9970678824391599E-2</v>
      </c>
      <c r="CP20" s="14"/>
      <c r="CQ20" s="14">
        <v>3.8041517789626202E-2</v>
      </c>
      <c r="CR20" s="14">
        <v>3.7531256000963603E-2</v>
      </c>
    </row>
    <row r="21" spans="2:96" x14ac:dyDescent="0.3">
      <c r="B21" s="15" t="s">
        <v>155</v>
      </c>
      <c r="C21" s="20">
        <v>3.4204522441757403E-2</v>
      </c>
      <c r="D21" s="20">
        <v>2.4019817655399501E-2</v>
      </c>
      <c r="E21" s="20">
        <v>4.4268413566642198E-2</v>
      </c>
      <c r="F21" s="20"/>
      <c r="G21" s="20">
        <v>3.55028908294737E-2</v>
      </c>
      <c r="H21" s="20">
        <v>2.7175572265747301E-2</v>
      </c>
      <c r="I21" s="20">
        <v>3.7756479741949699E-2</v>
      </c>
      <c r="J21" s="20">
        <v>3.1420540127704899E-2</v>
      </c>
      <c r="K21" s="20">
        <v>5.1936179621975602E-2</v>
      </c>
      <c r="L21" s="20">
        <v>2.65323458923808E-2</v>
      </c>
      <c r="M21" s="20"/>
      <c r="N21" s="20">
        <v>2.14323161709493E-2</v>
      </c>
      <c r="O21" s="20">
        <v>2.9648317363376898E-2</v>
      </c>
      <c r="P21" s="20">
        <v>4.5193167505236199E-2</v>
      </c>
      <c r="Q21" s="20">
        <v>4.3453090370043801E-2</v>
      </c>
      <c r="R21" s="20"/>
      <c r="S21" s="20">
        <v>3.54963065858045E-2</v>
      </c>
      <c r="T21" s="20">
        <v>2.8739880509005399E-2</v>
      </c>
      <c r="U21" s="20">
        <v>1.7094626503500802E-2</v>
      </c>
      <c r="V21" s="20">
        <v>3.1685178069140001E-2</v>
      </c>
      <c r="W21" s="20">
        <v>2.7638693436768801E-2</v>
      </c>
      <c r="X21" s="20">
        <v>4.73577795287458E-2</v>
      </c>
      <c r="Y21" s="20">
        <v>2.7602792185135099E-2</v>
      </c>
      <c r="Z21" s="20">
        <v>2.15242756923824E-2</v>
      </c>
      <c r="AA21" s="20">
        <v>4.5132049200546399E-2</v>
      </c>
      <c r="AB21" s="20">
        <v>4.7308921441558099E-2</v>
      </c>
      <c r="AC21" s="20">
        <v>4.2730958254109198E-2</v>
      </c>
      <c r="AD21" s="20">
        <v>2.1656937121293501E-2</v>
      </c>
      <c r="AE21" s="20"/>
      <c r="AF21" s="20">
        <v>2.24483841963533E-2</v>
      </c>
      <c r="AG21" s="20">
        <v>2.1145946124385102E-2</v>
      </c>
      <c r="AH21" s="20">
        <v>1.02086541199696E-2</v>
      </c>
      <c r="AI21" s="20">
        <v>3.5980921654832201E-2</v>
      </c>
      <c r="AJ21" s="20">
        <v>3.6947607327191601E-2</v>
      </c>
      <c r="AK21" s="20"/>
      <c r="AL21" s="20">
        <v>2.6666451601177199E-2</v>
      </c>
      <c r="AM21" s="20">
        <v>2.3227871735673301E-2</v>
      </c>
      <c r="AN21" s="20">
        <v>1.40155244317913E-2</v>
      </c>
      <c r="AO21" s="20">
        <v>2.4435825792490599E-2</v>
      </c>
      <c r="AP21" s="20">
        <v>3.8395532496088298E-2</v>
      </c>
      <c r="AQ21" s="20">
        <v>4.5931529896855401E-2</v>
      </c>
      <c r="AR21" s="20"/>
      <c r="AS21" s="20">
        <v>3.7562834619982402E-2</v>
      </c>
      <c r="AT21" s="20">
        <v>3.6569635049761601E-2</v>
      </c>
      <c r="AU21" s="20">
        <v>2.8530616671752201E-2</v>
      </c>
      <c r="AV21" s="20">
        <v>1.4479426548693599E-2</v>
      </c>
      <c r="AW21" s="20">
        <v>2.5367572812828799E-2</v>
      </c>
      <c r="AX21" s="20"/>
      <c r="AY21" s="20">
        <v>6.4890754871020195E-2</v>
      </c>
      <c r="AZ21" s="20">
        <v>7.0354443081016599E-2</v>
      </c>
      <c r="BA21" s="20">
        <v>3.5424175995521799E-2</v>
      </c>
      <c r="BB21" s="20">
        <v>7.8425995990445505E-3</v>
      </c>
      <c r="BC21" s="20">
        <v>2.1484730894267098E-2</v>
      </c>
      <c r="BD21" s="20">
        <v>5.0970987392436898E-2</v>
      </c>
      <c r="BE21" s="20">
        <v>2.8168738269584302E-2</v>
      </c>
      <c r="BF21" s="20">
        <v>4.0348579358090497E-2</v>
      </c>
      <c r="BG21" s="20">
        <v>2.1585725521407698E-2</v>
      </c>
      <c r="BH21" s="20">
        <v>1.43173858211555E-2</v>
      </c>
      <c r="BI21" s="20">
        <v>1.24393665354197E-2</v>
      </c>
      <c r="BJ21" s="20">
        <v>6.78137103135283E-2</v>
      </c>
      <c r="BK21" s="20">
        <v>0</v>
      </c>
      <c r="BL21" s="20">
        <v>0</v>
      </c>
      <c r="BM21" s="20">
        <v>3.8768463984498902E-2</v>
      </c>
      <c r="BN21" s="20">
        <v>2.5526988097859901E-2</v>
      </c>
      <c r="BO21" s="20"/>
      <c r="BP21" s="20">
        <v>2.0014378221643699E-2</v>
      </c>
      <c r="BQ21" s="20">
        <v>3.9670595307417997E-2</v>
      </c>
      <c r="BR21" s="20">
        <v>3.9625044078329202E-2</v>
      </c>
      <c r="BS21" s="20">
        <v>3.0861533170667099E-2</v>
      </c>
      <c r="BT21" s="20">
        <v>5.7330933897146899E-2</v>
      </c>
      <c r="BU21" s="20">
        <v>2.0659441624975902E-2</v>
      </c>
      <c r="BV21" s="20"/>
      <c r="BW21" s="20">
        <v>2.7870019823089499E-2</v>
      </c>
      <c r="BX21" s="20">
        <v>4.0876927416935903E-2</v>
      </c>
      <c r="BY21" s="20">
        <v>3.4504702785795101E-2</v>
      </c>
      <c r="BZ21" s="20">
        <v>3.2334616297422E-2</v>
      </c>
      <c r="CA21" s="20">
        <v>4.13964785758969E-2</v>
      </c>
      <c r="CB21" s="20">
        <v>1.23238114461131E-2</v>
      </c>
      <c r="CC21" s="20"/>
      <c r="CD21" s="20">
        <v>2.2183309447152001E-2</v>
      </c>
      <c r="CE21" s="20">
        <v>2.0327497014343401E-2</v>
      </c>
      <c r="CF21" s="20">
        <v>4.6672865634861803E-2</v>
      </c>
      <c r="CG21" s="20">
        <v>3.1103628592355301E-2</v>
      </c>
      <c r="CH21" s="20"/>
      <c r="CI21" s="20">
        <v>2.4437492980347301E-2</v>
      </c>
      <c r="CJ21" s="20">
        <v>3.3099035415212301E-2</v>
      </c>
      <c r="CK21" s="20">
        <v>3.1251529264267303E-2</v>
      </c>
      <c r="CL21" s="20">
        <v>8.9811355774471802E-2</v>
      </c>
      <c r="CM21" s="20"/>
      <c r="CN21" s="20">
        <v>3.06909938014658E-2</v>
      </c>
      <c r="CO21" s="20">
        <v>3.4153623994809999E-2</v>
      </c>
      <c r="CP21" s="20"/>
      <c r="CQ21" s="20">
        <v>2.08888383964831E-2</v>
      </c>
      <c r="CR21" s="20">
        <v>3.1050575137078901E-2</v>
      </c>
    </row>
    <row r="22" spans="2:96" x14ac:dyDescent="0.3">
      <c r="B22" s="16"/>
    </row>
    <row r="23" spans="2:96" x14ac:dyDescent="0.3">
      <c r="B23" t="s">
        <v>116</v>
      </c>
    </row>
    <row r="24" spans="2:96" x14ac:dyDescent="0.3">
      <c r="B24" t="s">
        <v>117</v>
      </c>
    </row>
    <row r="26" spans="2:96" x14ac:dyDescent="0.3">
      <c r="B26" s="8" t="str">
        <f>HYPERLINK("#'Contents'!A1", "Return to Contents")</f>
        <v>Return to Contents</v>
      </c>
    </row>
  </sheetData>
  <mergeCells count="15">
    <mergeCell ref="CD5:CG5"/>
    <mergeCell ref="CI5:CL5"/>
    <mergeCell ref="CN5:CO5"/>
    <mergeCell ref="CQ5:CR5"/>
    <mergeCell ref="D2:CF2"/>
    <mergeCell ref="AL5:AQ5"/>
    <mergeCell ref="AS5:AW5"/>
    <mergeCell ref="AY5:BN5"/>
    <mergeCell ref="BP5:BU5"/>
    <mergeCell ref="BW5:CB5"/>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204</vt:i4>
      </vt:variant>
    </vt:vector>
  </HeadingPairs>
  <TitlesOfParts>
    <vt:vector size="204"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2025-03-03T14:33:19Z</dcterms:created>
  <dcterms:modified xsi:type="dcterms:W3CDTF">2025-03-19T10:49:44Z</dcterms:modified>
</cp:coreProperties>
</file>